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M:\ISA 401\"/>
    </mc:Choice>
  </mc:AlternateContent>
  <bookViews>
    <workbookView xWindow="0" yWindow="0" windowWidth="28800" windowHeight="12300" activeTab="24"/>
  </bookViews>
  <sheets>
    <sheet name="Draft Master List" sheetId="10" r:id="rId1"/>
    <sheet name="Combine Data" sheetId="19" r:id="rId2"/>
    <sheet name="Conference" sheetId="20" r:id="rId3"/>
    <sheet name="Combine" sheetId="18" r:id="rId4"/>
    <sheet name="QB Regression Data- JMP" sheetId="41" state="hidden" r:id="rId5"/>
    <sheet name="RB Regression Data- JMP" sheetId="40" state="hidden" r:id="rId6"/>
    <sheet name="WR Regression Data-JMP" sheetId="39" state="hidden" r:id="rId7"/>
    <sheet name="Regression Data" sheetId="38" state="hidden" r:id="rId8"/>
    <sheet name="Sheet6" sheetId="37" state="hidden" r:id="rId9"/>
    <sheet name="Sheet5" sheetId="36" state="hidden" r:id="rId10"/>
    <sheet name="WR Regression Output" sheetId="35" state="hidden" r:id="rId11"/>
    <sheet name="Sheet3" sheetId="34" state="hidden" r:id="rId12"/>
    <sheet name="QB Regression output" sheetId="33" state="hidden" r:id="rId13"/>
    <sheet name="QB Regression" sheetId="32" state="hidden" r:id="rId14"/>
    <sheet name="Passing Data 2006-2015" sheetId="7" state="hidden" r:id="rId15"/>
    <sheet name="QB Stats" sheetId="11" r:id="rId16"/>
    <sheet name="Rushing Data 2006-2015" sheetId="8" state="hidden" r:id="rId17"/>
    <sheet name="RB Stats" sheetId="12" r:id="rId18"/>
    <sheet name="Receiving Data 2006-2015" sheetId="9" state="hidden" r:id="rId19"/>
    <sheet name="WR Stats" sheetId="16" r:id="rId20"/>
    <sheet name="Sheet1" sheetId="42" state="hidden" r:id="rId21"/>
    <sheet name="QB Benchmark" sheetId="28" state="hidden" r:id="rId22"/>
    <sheet name="RB Benchmark" sheetId="29" state="hidden" r:id="rId23"/>
    <sheet name="WR Benchmark" sheetId="30" state="hidden" r:id="rId24"/>
    <sheet name="Fantasy Points" sheetId="31" r:id="rId25"/>
  </sheets>
  <definedNames>
    <definedName name="_xlnm._FilterDatabase" localSheetId="3" hidden="1">Combine!$A$1:$Q$334</definedName>
    <definedName name="_xlnm._FilterDatabase" localSheetId="1" hidden="1">'Combine Data'!$A$1:$O$395</definedName>
    <definedName name="_xlnm._FilterDatabase" localSheetId="0" hidden="1">'Draft Master List'!$A$1:$AE$334</definedName>
    <definedName name="_xlnm._FilterDatabase" localSheetId="7" hidden="1">'Regression Data'!$A$1:$Q$242</definedName>
    <definedName name="solver_typ" localSheetId="0" hidden="1">2</definedName>
    <definedName name="solver_typ" localSheetId="17" hidden="1">2</definedName>
    <definedName name="solver_ver" localSheetId="0" hidden="1">16</definedName>
    <definedName name="solver_ver" localSheetId="17" hidden="1">16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31" l="1"/>
  <c r="E4" i="31"/>
  <c r="E5" i="31"/>
  <c r="E6" i="31"/>
  <c r="E7" i="31"/>
  <c r="E8" i="31"/>
  <c r="E9" i="31"/>
  <c r="E10" i="31"/>
  <c r="E11" i="31"/>
  <c r="E12" i="31"/>
  <c r="E13" i="31"/>
  <c r="E14" i="31"/>
  <c r="E15" i="31"/>
  <c r="E16" i="31"/>
  <c r="E17" i="31"/>
  <c r="E18" i="31"/>
  <c r="E19" i="31"/>
  <c r="E20" i="31"/>
  <c r="E21" i="31"/>
  <c r="E22" i="31"/>
  <c r="E23" i="31"/>
  <c r="E24" i="31"/>
  <c r="E25" i="31"/>
  <c r="E26" i="31"/>
  <c r="E27" i="31"/>
  <c r="E28" i="31"/>
  <c r="E29" i="31"/>
  <c r="E30" i="31"/>
  <c r="E31" i="31"/>
  <c r="E32" i="31"/>
  <c r="E33" i="31"/>
  <c r="E34" i="31"/>
  <c r="E35" i="31"/>
  <c r="E36" i="31"/>
  <c r="E37" i="31"/>
  <c r="E38" i="31"/>
  <c r="E39" i="31"/>
  <c r="E40" i="31"/>
  <c r="E41" i="31"/>
  <c r="E42" i="31"/>
  <c r="E43" i="31"/>
  <c r="E44" i="31"/>
  <c r="E45" i="31"/>
  <c r="E46" i="31"/>
  <c r="E47" i="31"/>
  <c r="E48" i="31"/>
  <c r="E49" i="31"/>
  <c r="E50" i="31"/>
  <c r="E51" i="31"/>
  <c r="E52" i="31"/>
  <c r="E53" i="31"/>
  <c r="E54" i="31"/>
  <c r="E55" i="31"/>
  <c r="E56" i="31"/>
  <c r="E57" i="31"/>
  <c r="E58" i="31"/>
  <c r="E59" i="31"/>
  <c r="E60" i="31"/>
  <c r="E61" i="31"/>
  <c r="E62" i="31"/>
  <c r="E63" i="31"/>
  <c r="E64" i="31"/>
  <c r="E65" i="31"/>
  <c r="E66" i="31"/>
  <c r="E67" i="31"/>
  <c r="E68" i="31"/>
  <c r="E69" i="31"/>
  <c r="E70" i="31"/>
  <c r="E71" i="31"/>
  <c r="E72" i="31"/>
  <c r="E73" i="31"/>
  <c r="E74" i="31"/>
  <c r="E75" i="31"/>
  <c r="E76" i="31"/>
  <c r="E77" i="31"/>
  <c r="E78" i="31"/>
  <c r="E79" i="31"/>
  <c r="E80" i="31"/>
  <c r="E81" i="31"/>
  <c r="E82" i="31"/>
  <c r="E83" i="31"/>
  <c r="E84" i="31"/>
  <c r="E85" i="31"/>
  <c r="E86" i="31"/>
  <c r="E87" i="31"/>
  <c r="E88" i="31"/>
  <c r="E89" i="31"/>
  <c r="E90" i="31"/>
  <c r="E91" i="31"/>
  <c r="E92" i="31"/>
  <c r="E93" i="31"/>
  <c r="E94" i="31"/>
  <c r="E95" i="31"/>
  <c r="E96" i="31"/>
  <c r="E97" i="31"/>
  <c r="E98" i="31"/>
  <c r="E99" i="31"/>
  <c r="E100" i="31"/>
  <c r="E101" i="31"/>
  <c r="E102" i="31"/>
  <c r="E103" i="31"/>
  <c r="E104" i="31"/>
  <c r="E105" i="31"/>
  <c r="E106" i="31"/>
  <c r="E107" i="31"/>
  <c r="E108" i="31"/>
  <c r="E109" i="31"/>
  <c r="E110" i="31"/>
  <c r="E111" i="31"/>
  <c r="E112" i="31"/>
  <c r="E113" i="31"/>
  <c r="E114" i="31"/>
  <c r="E115" i="31"/>
  <c r="E116" i="31"/>
  <c r="E117" i="31"/>
  <c r="E118" i="31"/>
  <c r="E119" i="31"/>
  <c r="E120" i="31"/>
  <c r="E121" i="31"/>
  <c r="E122" i="31"/>
  <c r="E123" i="31"/>
  <c r="E124" i="31"/>
  <c r="E125" i="31"/>
  <c r="E126" i="31"/>
  <c r="E127" i="31"/>
  <c r="E128" i="31"/>
  <c r="E129" i="31"/>
  <c r="E130" i="31"/>
  <c r="E131" i="31"/>
  <c r="E132" i="31"/>
  <c r="E133" i="31"/>
  <c r="E134" i="31"/>
  <c r="E135" i="31"/>
  <c r="E136" i="31"/>
  <c r="E137" i="31"/>
  <c r="E138" i="31"/>
  <c r="E139" i="31"/>
  <c r="E140" i="31"/>
  <c r="E141" i="31"/>
  <c r="E142" i="31"/>
  <c r="E143" i="31"/>
  <c r="E144" i="31"/>
  <c r="E145" i="31"/>
  <c r="E146" i="31"/>
  <c r="E147" i="31"/>
  <c r="E148" i="31"/>
  <c r="E149" i="31"/>
  <c r="E150" i="31"/>
  <c r="E151" i="31"/>
  <c r="E152" i="31"/>
  <c r="E153" i="31"/>
  <c r="E154" i="31"/>
  <c r="E155" i="31"/>
  <c r="E156" i="31"/>
  <c r="E157" i="31"/>
  <c r="E158" i="31"/>
  <c r="E159" i="31"/>
  <c r="E160" i="31"/>
  <c r="E161" i="31"/>
  <c r="E162" i="31"/>
  <c r="E163" i="31"/>
  <c r="E164" i="31"/>
  <c r="E165" i="31"/>
  <c r="E166" i="31"/>
  <c r="E167" i="31"/>
  <c r="E168" i="31"/>
  <c r="E169" i="31"/>
  <c r="E170" i="31"/>
  <c r="E171" i="31"/>
  <c r="E172" i="31"/>
  <c r="E173" i="31"/>
  <c r="E174" i="31"/>
  <c r="E175" i="31"/>
  <c r="E176" i="31"/>
  <c r="E177" i="31"/>
  <c r="E178" i="31"/>
  <c r="E179" i="31"/>
  <c r="E180" i="31"/>
  <c r="E181" i="31"/>
  <c r="E182" i="31"/>
  <c r="E183" i="31"/>
  <c r="E184" i="31"/>
  <c r="E185" i="31"/>
  <c r="E186" i="31"/>
  <c r="E187" i="31"/>
  <c r="E188" i="31"/>
  <c r="E189" i="31"/>
  <c r="E190" i="31"/>
  <c r="E191" i="31"/>
  <c r="E192" i="31"/>
  <c r="E193" i="31"/>
  <c r="E194" i="31"/>
  <c r="E195" i="31"/>
  <c r="E196" i="31"/>
  <c r="E197" i="31"/>
  <c r="E198" i="31"/>
  <c r="E199" i="31"/>
  <c r="E200" i="31"/>
  <c r="E201" i="31"/>
  <c r="E202" i="31"/>
  <c r="E203" i="31"/>
  <c r="E204" i="31"/>
  <c r="E205" i="31"/>
  <c r="E206" i="31"/>
  <c r="E207" i="31"/>
  <c r="E208" i="31"/>
  <c r="E209" i="31"/>
  <c r="E210" i="31"/>
  <c r="E211" i="31"/>
  <c r="E212" i="31"/>
  <c r="E213" i="31"/>
  <c r="E214" i="31"/>
  <c r="E215" i="31"/>
  <c r="E216" i="31"/>
  <c r="E217" i="31"/>
  <c r="E218" i="31"/>
  <c r="E219" i="31"/>
  <c r="E220" i="31"/>
  <c r="E221" i="31"/>
  <c r="E222" i="31"/>
  <c r="E223" i="31"/>
  <c r="E224" i="31"/>
  <c r="E225" i="31"/>
  <c r="E226" i="31"/>
  <c r="E227" i="31"/>
  <c r="E228" i="31"/>
  <c r="E229" i="31"/>
  <c r="E230" i="31"/>
  <c r="E231" i="31"/>
  <c r="E232" i="31"/>
  <c r="E233" i="31"/>
  <c r="E234" i="31"/>
  <c r="E235" i="31"/>
  <c r="E236" i="31"/>
  <c r="E237" i="31"/>
  <c r="E238" i="31"/>
  <c r="E239" i="31"/>
  <c r="E240" i="31"/>
  <c r="E241" i="31"/>
  <c r="E242" i="31"/>
  <c r="E243" i="31"/>
  <c r="E244" i="31"/>
  <c r="E245" i="31"/>
  <c r="E246" i="31"/>
  <c r="E247" i="31"/>
  <c r="E248" i="31"/>
  <c r="E249" i="31"/>
  <c r="E250" i="31"/>
  <c r="E251" i="31"/>
  <c r="E252" i="31"/>
  <c r="E253" i="31"/>
  <c r="E254" i="31"/>
  <c r="E255" i="31"/>
  <c r="E256" i="31"/>
  <c r="E257" i="31"/>
  <c r="E258" i="31"/>
  <c r="E259" i="31"/>
  <c r="E260" i="31"/>
  <c r="E261" i="31"/>
  <c r="E262" i="31"/>
  <c r="E263" i="31"/>
  <c r="E264" i="31"/>
  <c r="E265" i="31"/>
  <c r="E266" i="31"/>
  <c r="E267" i="31"/>
  <c r="E268" i="31"/>
  <c r="E269" i="31"/>
  <c r="E270" i="31"/>
  <c r="E271" i="31"/>
  <c r="E272" i="31"/>
  <c r="E273" i="31"/>
  <c r="E274" i="31"/>
  <c r="E275" i="31"/>
  <c r="E276" i="31"/>
  <c r="E277" i="31"/>
  <c r="E278" i="31"/>
  <c r="E279" i="31"/>
  <c r="E280" i="31"/>
  <c r="E281" i="31"/>
  <c r="E282" i="31"/>
  <c r="E283" i="31"/>
  <c r="E284" i="31"/>
  <c r="E285" i="31"/>
  <c r="E286" i="31"/>
  <c r="E287" i="31"/>
  <c r="E288" i="31"/>
  <c r="E289" i="31"/>
  <c r="E290" i="31"/>
  <c r="E291" i="31"/>
  <c r="E292" i="31"/>
  <c r="E293" i="31"/>
  <c r="E294" i="31"/>
  <c r="E295" i="31"/>
  <c r="E296" i="31"/>
  <c r="E297" i="31"/>
  <c r="E298" i="31"/>
  <c r="E299" i="31"/>
  <c r="E300" i="31"/>
  <c r="E301" i="31"/>
  <c r="E302" i="31"/>
  <c r="E303" i="31"/>
  <c r="E304" i="31"/>
  <c r="E305" i="31"/>
  <c r="E306" i="31"/>
  <c r="E307" i="31"/>
  <c r="E308" i="31"/>
  <c r="E309" i="31"/>
  <c r="E310" i="31"/>
  <c r="E311" i="31"/>
  <c r="E312" i="31"/>
  <c r="E313" i="31"/>
  <c r="E314" i="31"/>
  <c r="E315" i="31"/>
  <c r="E316" i="31"/>
  <c r="E317" i="31"/>
  <c r="E318" i="31"/>
  <c r="E319" i="31"/>
  <c r="E320" i="31"/>
  <c r="E321" i="31"/>
  <c r="E322" i="31"/>
  <c r="E323" i="31"/>
  <c r="E324" i="31"/>
  <c r="E325" i="31"/>
  <c r="E326" i="31"/>
  <c r="E327" i="31"/>
  <c r="E328" i="31"/>
  <c r="E329" i="31"/>
  <c r="E330" i="31"/>
  <c r="E331" i="31"/>
  <c r="E332" i="31"/>
  <c r="E333" i="31"/>
  <c r="E334" i="31"/>
  <c r="D3" i="31"/>
  <c r="D4" i="31"/>
  <c r="D5" i="31"/>
  <c r="D6" i="31"/>
  <c r="D7" i="31"/>
  <c r="D8" i="31"/>
  <c r="D9" i="31"/>
  <c r="D10" i="31"/>
  <c r="D11" i="31"/>
  <c r="D12" i="31"/>
  <c r="D13" i="31"/>
  <c r="D14" i="31"/>
  <c r="D15" i="31"/>
  <c r="D16" i="31"/>
  <c r="D17" i="31"/>
  <c r="D18" i="31"/>
  <c r="D19" i="31"/>
  <c r="D20" i="31"/>
  <c r="D21" i="31"/>
  <c r="D22" i="31"/>
  <c r="D23" i="31"/>
  <c r="D24" i="31"/>
  <c r="D25" i="31"/>
  <c r="D26" i="31"/>
  <c r="D27" i="31"/>
  <c r="D28" i="31"/>
  <c r="D29" i="31"/>
  <c r="D30" i="31"/>
  <c r="D31" i="31"/>
  <c r="D32" i="31"/>
  <c r="D33" i="31"/>
  <c r="D34" i="31"/>
  <c r="D35" i="31"/>
  <c r="D36" i="31"/>
  <c r="D37" i="31"/>
  <c r="D38" i="31"/>
  <c r="D39" i="31"/>
  <c r="D40" i="31"/>
  <c r="D41" i="31"/>
  <c r="D42" i="31"/>
  <c r="D43" i="31"/>
  <c r="D44" i="31"/>
  <c r="D45" i="31"/>
  <c r="D46" i="31"/>
  <c r="D47" i="31"/>
  <c r="D48" i="31"/>
  <c r="D49" i="31"/>
  <c r="D50" i="31"/>
  <c r="D51" i="31"/>
  <c r="D52" i="31"/>
  <c r="D53" i="31"/>
  <c r="D54" i="31"/>
  <c r="D55" i="31"/>
  <c r="D56" i="31"/>
  <c r="D57" i="31"/>
  <c r="D58" i="31"/>
  <c r="D59" i="31"/>
  <c r="D60" i="31"/>
  <c r="D61" i="31"/>
  <c r="D62" i="31"/>
  <c r="D63" i="31"/>
  <c r="D64" i="31"/>
  <c r="D65" i="31"/>
  <c r="D66" i="31"/>
  <c r="D67" i="31"/>
  <c r="D68" i="31"/>
  <c r="D69" i="31"/>
  <c r="D70" i="31"/>
  <c r="D71" i="31"/>
  <c r="D72" i="31"/>
  <c r="D73" i="31"/>
  <c r="D74" i="31"/>
  <c r="D75" i="31"/>
  <c r="D76" i="31"/>
  <c r="D77" i="31"/>
  <c r="D78" i="31"/>
  <c r="D79" i="31"/>
  <c r="D80" i="31"/>
  <c r="D81" i="31"/>
  <c r="D82" i="31"/>
  <c r="D83" i="31"/>
  <c r="D84" i="31"/>
  <c r="D85" i="31"/>
  <c r="D86" i="31"/>
  <c r="D87" i="31"/>
  <c r="D88" i="31"/>
  <c r="D89" i="31"/>
  <c r="D90" i="31"/>
  <c r="D91" i="31"/>
  <c r="D92" i="31"/>
  <c r="D93" i="31"/>
  <c r="D94" i="31"/>
  <c r="D95" i="31"/>
  <c r="D96" i="31"/>
  <c r="D97" i="31"/>
  <c r="D98" i="31"/>
  <c r="D99" i="31"/>
  <c r="D100" i="31"/>
  <c r="D101" i="31"/>
  <c r="D102" i="31"/>
  <c r="D103" i="31"/>
  <c r="D104" i="31"/>
  <c r="D105" i="31"/>
  <c r="D106" i="31"/>
  <c r="D107" i="31"/>
  <c r="D108" i="31"/>
  <c r="D109" i="31"/>
  <c r="D110" i="31"/>
  <c r="D111" i="31"/>
  <c r="D112" i="31"/>
  <c r="D113" i="31"/>
  <c r="D114" i="31"/>
  <c r="D115" i="31"/>
  <c r="D116" i="31"/>
  <c r="D117" i="31"/>
  <c r="D118" i="31"/>
  <c r="D119" i="31"/>
  <c r="D120" i="31"/>
  <c r="D121" i="31"/>
  <c r="D122" i="31"/>
  <c r="D123" i="31"/>
  <c r="D124" i="31"/>
  <c r="D125" i="31"/>
  <c r="D126" i="31"/>
  <c r="D127" i="31"/>
  <c r="D128" i="31"/>
  <c r="D129" i="31"/>
  <c r="D130" i="31"/>
  <c r="D131" i="31"/>
  <c r="D132" i="31"/>
  <c r="D133" i="31"/>
  <c r="D134" i="31"/>
  <c r="D135" i="31"/>
  <c r="D136" i="31"/>
  <c r="D137" i="31"/>
  <c r="D138" i="31"/>
  <c r="D139" i="31"/>
  <c r="D140" i="31"/>
  <c r="D141" i="31"/>
  <c r="D142" i="31"/>
  <c r="D143" i="31"/>
  <c r="D144" i="31"/>
  <c r="D145" i="31"/>
  <c r="D146" i="31"/>
  <c r="D147" i="31"/>
  <c r="D148" i="31"/>
  <c r="D149" i="31"/>
  <c r="D150" i="31"/>
  <c r="D151" i="31"/>
  <c r="D152" i="31"/>
  <c r="D153" i="31"/>
  <c r="D154" i="31"/>
  <c r="D155" i="31"/>
  <c r="D156" i="31"/>
  <c r="D157" i="31"/>
  <c r="D158" i="31"/>
  <c r="D159" i="31"/>
  <c r="D160" i="31"/>
  <c r="D161" i="31"/>
  <c r="D162" i="31"/>
  <c r="D163" i="31"/>
  <c r="D164" i="31"/>
  <c r="D165" i="31"/>
  <c r="D166" i="31"/>
  <c r="D167" i="31"/>
  <c r="D168" i="31"/>
  <c r="D169" i="31"/>
  <c r="D170" i="31"/>
  <c r="D171" i="31"/>
  <c r="D172" i="31"/>
  <c r="D173" i="31"/>
  <c r="D174" i="31"/>
  <c r="D175" i="31"/>
  <c r="D176" i="31"/>
  <c r="D177" i="31"/>
  <c r="D178" i="31"/>
  <c r="D179" i="31"/>
  <c r="D180" i="31"/>
  <c r="D181" i="31"/>
  <c r="D182" i="31"/>
  <c r="D183" i="31"/>
  <c r="D184" i="31"/>
  <c r="D185" i="31"/>
  <c r="D186" i="31"/>
  <c r="D187" i="31"/>
  <c r="D188" i="31"/>
  <c r="D189" i="31"/>
  <c r="D190" i="31"/>
  <c r="D191" i="31"/>
  <c r="D192" i="31"/>
  <c r="D193" i="31"/>
  <c r="D194" i="31"/>
  <c r="D195" i="31"/>
  <c r="D196" i="31"/>
  <c r="D197" i="31"/>
  <c r="D198" i="31"/>
  <c r="D199" i="31"/>
  <c r="D200" i="31"/>
  <c r="D201" i="31"/>
  <c r="D202" i="31"/>
  <c r="D203" i="31"/>
  <c r="D204" i="31"/>
  <c r="D205" i="31"/>
  <c r="D206" i="31"/>
  <c r="D207" i="31"/>
  <c r="D208" i="31"/>
  <c r="D209" i="31"/>
  <c r="D210" i="31"/>
  <c r="D211" i="31"/>
  <c r="D212" i="31"/>
  <c r="D213" i="31"/>
  <c r="D214" i="31"/>
  <c r="D215" i="31"/>
  <c r="D216" i="31"/>
  <c r="D217" i="31"/>
  <c r="D218" i="31"/>
  <c r="D219" i="31"/>
  <c r="D220" i="31"/>
  <c r="D221" i="31"/>
  <c r="D222" i="31"/>
  <c r="D223" i="31"/>
  <c r="D224" i="31"/>
  <c r="D225" i="31"/>
  <c r="D226" i="31"/>
  <c r="D227" i="31"/>
  <c r="D228" i="31"/>
  <c r="D229" i="31"/>
  <c r="D230" i="31"/>
  <c r="D231" i="31"/>
  <c r="D232" i="31"/>
  <c r="D233" i="31"/>
  <c r="D234" i="31"/>
  <c r="D235" i="31"/>
  <c r="D236" i="31"/>
  <c r="D237" i="31"/>
  <c r="D238" i="31"/>
  <c r="D239" i="31"/>
  <c r="D240" i="31"/>
  <c r="D241" i="31"/>
  <c r="D242" i="31"/>
  <c r="D243" i="31"/>
  <c r="D244" i="31"/>
  <c r="D245" i="31"/>
  <c r="D246" i="31"/>
  <c r="D247" i="31"/>
  <c r="D248" i="31"/>
  <c r="D249" i="31"/>
  <c r="D250" i="31"/>
  <c r="D251" i="31"/>
  <c r="D252" i="31"/>
  <c r="D253" i="31"/>
  <c r="D254" i="31"/>
  <c r="D255" i="31"/>
  <c r="D256" i="31"/>
  <c r="D257" i="31"/>
  <c r="D258" i="31"/>
  <c r="D259" i="31"/>
  <c r="D260" i="31"/>
  <c r="D261" i="31"/>
  <c r="D262" i="31"/>
  <c r="D263" i="31"/>
  <c r="D264" i="31"/>
  <c r="D265" i="31"/>
  <c r="D266" i="31"/>
  <c r="D267" i="31"/>
  <c r="D268" i="31"/>
  <c r="D269" i="31"/>
  <c r="D270" i="31"/>
  <c r="D271" i="31"/>
  <c r="D272" i="31"/>
  <c r="D273" i="31"/>
  <c r="D274" i="31"/>
  <c r="D275" i="31"/>
  <c r="D276" i="31"/>
  <c r="D277" i="31"/>
  <c r="D278" i="31"/>
  <c r="D279" i="31"/>
  <c r="D280" i="31"/>
  <c r="D281" i="31"/>
  <c r="D282" i="31"/>
  <c r="D283" i="31"/>
  <c r="D284" i="31"/>
  <c r="D285" i="31"/>
  <c r="D286" i="31"/>
  <c r="D287" i="31"/>
  <c r="D288" i="31"/>
  <c r="D289" i="31"/>
  <c r="D290" i="31"/>
  <c r="D291" i="31"/>
  <c r="D292" i="31"/>
  <c r="D293" i="31"/>
  <c r="D294" i="31"/>
  <c r="D295" i="31"/>
  <c r="D296" i="31"/>
  <c r="D297" i="31"/>
  <c r="D298" i="31"/>
  <c r="D299" i="31"/>
  <c r="D300" i="31"/>
  <c r="D301" i="31"/>
  <c r="D302" i="31"/>
  <c r="D303" i="31"/>
  <c r="D304" i="31"/>
  <c r="D305" i="31"/>
  <c r="D306" i="31"/>
  <c r="D307" i="31"/>
  <c r="D308" i="31"/>
  <c r="D309" i="31"/>
  <c r="D310" i="31"/>
  <c r="D311" i="31"/>
  <c r="D312" i="31"/>
  <c r="D313" i="31"/>
  <c r="D314" i="31"/>
  <c r="D315" i="31"/>
  <c r="D316" i="31"/>
  <c r="D317" i="31"/>
  <c r="D318" i="31"/>
  <c r="D319" i="31"/>
  <c r="D320" i="31"/>
  <c r="D321" i="31"/>
  <c r="D322" i="31"/>
  <c r="D323" i="31"/>
  <c r="D324" i="31"/>
  <c r="D325" i="31"/>
  <c r="D326" i="31"/>
  <c r="D327" i="31"/>
  <c r="D328" i="31"/>
  <c r="D329" i="31"/>
  <c r="D330" i="31"/>
  <c r="D331" i="31"/>
  <c r="D332" i="31"/>
  <c r="D333" i="31"/>
  <c r="D334" i="31"/>
  <c r="D2" i="31"/>
  <c r="E2" i="31"/>
  <c r="C2" i="31"/>
  <c r="C3" i="31"/>
  <c r="C4" i="31"/>
  <c r="C5" i="31"/>
  <c r="C6" i="31"/>
  <c r="C7" i="31"/>
  <c r="C8" i="31"/>
  <c r="C9" i="31"/>
  <c r="C10" i="31"/>
  <c r="C11" i="31"/>
  <c r="C12" i="31"/>
  <c r="C13" i="31"/>
  <c r="C14" i="31"/>
  <c r="C15" i="31"/>
  <c r="C16" i="31"/>
  <c r="C17" i="31"/>
  <c r="C18" i="31"/>
  <c r="C19" i="31"/>
  <c r="C20" i="31"/>
  <c r="C21" i="31"/>
  <c r="C22" i="31"/>
  <c r="C23" i="31"/>
  <c r="C24" i="31"/>
  <c r="C25" i="31"/>
  <c r="C26" i="31"/>
  <c r="C27" i="31"/>
  <c r="C28" i="31"/>
  <c r="C29" i="31"/>
  <c r="C30" i="31"/>
  <c r="C31" i="31"/>
  <c r="C32" i="31"/>
  <c r="C33" i="31"/>
  <c r="C34" i="31"/>
  <c r="C35" i="31"/>
  <c r="C36" i="31"/>
  <c r="C37" i="31"/>
  <c r="C38" i="31"/>
  <c r="C39" i="31"/>
  <c r="C40" i="31"/>
  <c r="C41" i="31"/>
  <c r="C42" i="31"/>
  <c r="C43" i="31"/>
  <c r="C44" i="31"/>
  <c r="C45" i="31"/>
  <c r="C46" i="31"/>
  <c r="C47" i="31"/>
  <c r="C48" i="31"/>
  <c r="C49" i="31"/>
  <c r="C50" i="31"/>
  <c r="C51" i="31"/>
  <c r="C52" i="31"/>
  <c r="C53" i="31"/>
  <c r="C54" i="31"/>
  <c r="C55" i="31"/>
  <c r="C56" i="31"/>
  <c r="C57" i="31"/>
  <c r="C58" i="31"/>
  <c r="C59" i="31"/>
  <c r="C60" i="31"/>
  <c r="C61" i="31"/>
  <c r="C62" i="31"/>
  <c r="C63" i="31"/>
  <c r="C64" i="31"/>
  <c r="C65" i="31"/>
  <c r="C66" i="31"/>
  <c r="C67" i="31"/>
  <c r="C68" i="31"/>
  <c r="C69" i="31"/>
  <c r="C70" i="31"/>
  <c r="C71" i="31"/>
  <c r="C72" i="31"/>
  <c r="C73" i="31"/>
  <c r="C74" i="31"/>
  <c r="C75" i="31"/>
  <c r="C76" i="31"/>
  <c r="C77" i="31"/>
  <c r="C78" i="31"/>
  <c r="C79" i="31"/>
  <c r="C80" i="31"/>
  <c r="C81" i="31"/>
  <c r="C82" i="31"/>
  <c r="C83" i="31"/>
  <c r="C84" i="31"/>
  <c r="C85" i="31"/>
  <c r="C86" i="31"/>
  <c r="C87" i="31"/>
  <c r="C88" i="31"/>
  <c r="C89" i="31"/>
  <c r="C90" i="31"/>
  <c r="C91" i="31"/>
  <c r="C92" i="31"/>
  <c r="C93" i="31"/>
  <c r="C94" i="31"/>
  <c r="C95" i="31"/>
  <c r="C96" i="31"/>
  <c r="C97" i="31"/>
  <c r="C98" i="31"/>
  <c r="C99" i="31"/>
  <c r="C100" i="31"/>
  <c r="C101" i="31"/>
  <c r="C102" i="31"/>
  <c r="C103" i="31"/>
  <c r="C104" i="31"/>
  <c r="C105" i="31"/>
  <c r="C106" i="31"/>
  <c r="C107" i="31"/>
  <c r="C108" i="31"/>
  <c r="C109" i="31"/>
  <c r="C110" i="31"/>
  <c r="C111" i="31"/>
  <c r="C112" i="31"/>
  <c r="C113" i="31"/>
  <c r="C114" i="31"/>
  <c r="C115" i="31"/>
  <c r="C116" i="31"/>
  <c r="C117" i="31"/>
  <c r="C118" i="31"/>
  <c r="C119" i="31"/>
  <c r="C120" i="31"/>
  <c r="C121" i="31"/>
  <c r="C122" i="31"/>
  <c r="C123" i="31"/>
  <c r="C124" i="31"/>
  <c r="C125" i="31"/>
  <c r="C126" i="31"/>
  <c r="C127" i="31"/>
  <c r="C128" i="31"/>
  <c r="C129" i="31"/>
  <c r="C130" i="31"/>
  <c r="C131" i="31"/>
  <c r="C132" i="31"/>
  <c r="C133" i="31"/>
  <c r="C134" i="31"/>
  <c r="C135" i="31"/>
  <c r="C136" i="31"/>
  <c r="C137" i="31"/>
  <c r="C138" i="31"/>
  <c r="C139" i="31"/>
  <c r="C140" i="31"/>
  <c r="C141" i="31"/>
  <c r="C142" i="31"/>
  <c r="C143" i="31"/>
  <c r="C144" i="31"/>
  <c r="C145" i="31"/>
  <c r="C146" i="31"/>
  <c r="C147" i="31"/>
  <c r="C148" i="31"/>
  <c r="C149" i="31"/>
  <c r="C150" i="31"/>
  <c r="C151" i="31"/>
  <c r="C152" i="31"/>
  <c r="C153" i="31"/>
  <c r="C154" i="31"/>
  <c r="C155" i="31"/>
  <c r="C156" i="31"/>
  <c r="C157" i="31"/>
  <c r="C158" i="31"/>
  <c r="C159" i="31"/>
  <c r="C160" i="31"/>
  <c r="C161" i="31"/>
  <c r="C162" i="31"/>
  <c r="C163" i="31"/>
  <c r="C164" i="31"/>
  <c r="C165" i="31"/>
  <c r="C166" i="31"/>
  <c r="C167" i="31"/>
  <c r="C168" i="31"/>
  <c r="C169" i="31"/>
  <c r="C170" i="31"/>
  <c r="C171" i="31"/>
  <c r="C172" i="31"/>
  <c r="C173" i="31"/>
  <c r="C174" i="31"/>
  <c r="C175" i="31"/>
  <c r="C176" i="31"/>
  <c r="C177" i="31"/>
  <c r="C178" i="31"/>
  <c r="C179" i="31"/>
  <c r="C180" i="31"/>
  <c r="C181" i="31"/>
  <c r="C182" i="31"/>
  <c r="C183" i="31"/>
  <c r="C184" i="31"/>
  <c r="C185" i="31"/>
  <c r="C186" i="31"/>
  <c r="C187" i="31"/>
  <c r="C188" i="31"/>
  <c r="C189" i="31"/>
  <c r="C190" i="31"/>
  <c r="C191" i="31"/>
  <c r="C192" i="31"/>
  <c r="C193" i="31"/>
  <c r="C194" i="31"/>
  <c r="C195" i="31"/>
  <c r="C196" i="31"/>
  <c r="C197" i="31"/>
  <c r="C198" i="31"/>
  <c r="C199" i="31"/>
  <c r="C200" i="31"/>
  <c r="C201" i="31"/>
  <c r="C202" i="31"/>
  <c r="C203" i="31"/>
  <c r="C204" i="31"/>
  <c r="C205" i="31"/>
  <c r="C206" i="31"/>
  <c r="C207" i="31"/>
  <c r="C208" i="31"/>
  <c r="C209" i="31"/>
  <c r="C210" i="31"/>
  <c r="C211" i="31"/>
  <c r="C212" i="31"/>
  <c r="C213" i="31"/>
  <c r="C214" i="31"/>
  <c r="C215" i="31"/>
  <c r="C216" i="31"/>
  <c r="C217" i="31"/>
  <c r="C218" i="31"/>
  <c r="C219" i="31"/>
  <c r="C220" i="31"/>
  <c r="C221" i="31"/>
  <c r="C222" i="31"/>
  <c r="C223" i="31"/>
  <c r="C224" i="31"/>
  <c r="C225" i="31"/>
  <c r="C226" i="31"/>
  <c r="C227" i="31"/>
  <c r="C228" i="31"/>
  <c r="C229" i="31"/>
  <c r="C230" i="31"/>
  <c r="C231" i="31"/>
  <c r="C232" i="31"/>
  <c r="C233" i="31"/>
  <c r="C234" i="31"/>
  <c r="C235" i="31"/>
  <c r="C236" i="31"/>
  <c r="C237" i="31"/>
  <c r="C238" i="31"/>
  <c r="C239" i="31"/>
  <c r="C240" i="31"/>
  <c r="C241" i="31"/>
  <c r="C242" i="31"/>
  <c r="C243" i="31"/>
  <c r="C244" i="31"/>
  <c r="C245" i="31"/>
  <c r="C246" i="31"/>
  <c r="C247" i="31"/>
  <c r="C248" i="31"/>
  <c r="C249" i="31"/>
  <c r="C250" i="31"/>
  <c r="C251" i="31"/>
  <c r="C252" i="31"/>
  <c r="C253" i="31"/>
  <c r="C254" i="31"/>
  <c r="C255" i="31"/>
  <c r="C256" i="31"/>
  <c r="C257" i="31"/>
  <c r="C258" i="31"/>
  <c r="C259" i="31"/>
  <c r="C260" i="31"/>
  <c r="C261" i="31"/>
  <c r="C262" i="31"/>
  <c r="C263" i="31"/>
  <c r="C264" i="31"/>
  <c r="C265" i="31"/>
  <c r="C266" i="31"/>
  <c r="C267" i="31"/>
  <c r="C268" i="31"/>
  <c r="C269" i="31"/>
  <c r="C270" i="31"/>
  <c r="C271" i="31"/>
  <c r="C272" i="31"/>
  <c r="C273" i="31"/>
  <c r="C274" i="31"/>
  <c r="C275" i="31"/>
  <c r="C276" i="31"/>
  <c r="C277" i="31"/>
  <c r="C278" i="31"/>
  <c r="C279" i="31"/>
  <c r="C280" i="31"/>
  <c r="C281" i="31"/>
  <c r="C282" i="31"/>
  <c r="C283" i="31"/>
  <c r="C284" i="31"/>
  <c r="C285" i="31"/>
  <c r="C286" i="31"/>
  <c r="C287" i="31"/>
  <c r="C288" i="31"/>
  <c r="C289" i="31"/>
  <c r="C290" i="31"/>
  <c r="C291" i="31"/>
  <c r="C292" i="31"/>
  <c r="C293" i="31"/>
  <c r="C294" i="31"/>
  <c r="C295" i="31"/>
  <c r="C296" i="31"/>
  <c r="C297" i="31"/>
  <c r="C298" i="31"/>
  <c r="C299" i="31"/>
  <c r="C300" i="31"/>
  <c r="C301" i="31"/>
  <c r="C302" i="31"/>
  <c r="C303" i="31"/>
  <c r="C304" i="31"/>
  <c r="C305" i="31"/>
  <c r="C306" i="31"/>
  <c r="C307" i="31"/>
  <c r="C308" i="31"/>
  <c r="C309" i="31"/>
  <c r="C310" i="31"/>
  <c r="C311" i="31"/>
  <c r="C312" i="31"/>
  <c r="C313" i="31"/>
  <c r="C314" i="31"/>
  <c r="C315" i="31"/>
  <c r="C316" i="31"/>
  <c r="C317" i="31"/>
  <c r="C318" i="31"/>
  <c r="C319" i="31"/>
  <c r="C320" i="31"/>
  <c r="C321" i="31"/>
  <c r="C322" i="31"/>
  <c r="C323" i="31"/>
  <c r="C324" i="31"/>
  <c r="C325" i="31"/>
  <c r="C326" i="31"/>
  <c r="C327" i="31"/>
  <c r="C328" i="31"/>
  <c r="C329" i="31"/>
  <c r="C330" i="31"/>
  <c r="C331" i="31"/>
  <c r="C332" i="31"/>
  <c r="C333" i="31"/>
  <c r="C334" i="31"/>
  <c r="V166" i="31" l="1"/>
  <c r="W166" i="31"/>
  <c r="X166" i="31"/>
  <c r="Y166" i="31"/>
  <c r="Z166" i="31"/>
  <c r="AA166" i="31"/>
  <c r="AB166" i="31"/>
  <c r="AC166" i="31"/>
  <c r="AD166" i="31"/>
  <c r="AE166" i="31"/>
  <c r="AF166" i="31"/>
  <c r="V167" i="31"/>
  <c r="W167" i="31"/>
  <c r="X167" i="31"/>
  <c r="Y167" i="31"/>
  <c r="Z167" i="31"/>
  <c r="AA167" i="31"/>
  <c r="AB167" i="31"/>
  <c r="AC167" i="31"/>
  <c r="AD167" i="31"/>
  <c r="AE167" i="31"/>
  <c r="AF167" i="31"/>
  <c r="V168" i="31"/>
  <c r="W168" i="31"/>
  <c r="X168" i="31"/>
  <c r="Y168" i="31"/>
  <c r="Z168" i="31"/>
  <c r="AA168" i="31"/>
  <c r="AB168" i="31"/>
  <c r="AC168" i="31"/>
  <c r="AD168" i="31"/>
  <c r="AE168" i="31"/>
  <c r="AF168" i="31"/>
  <c r="V169" i="31"/>
  <c r="W169" i="31"/>
  <c r="X169" i="31"/>
  <c r="Y169" i="31"/>
  <c r="Z169" i="31"/>
  <c r="AA169" i="31"/>
  <c r="AB169" i="31"/>
  <c r="AC169" i="31"/>
  <c r="AD169" i="31"/>
  <c r="AE169" i="31"/>
  <c r="AF169" i="31"/>
  <c r="V170" i="31"/>
  <c r="W170" i="31"/>
  <c r="X170" i="31"/>
  <c r="Y170" i="31"/>
  <c r="Z170" i="31"/>
  <c r="AA170" i="31"/>
  <c r="AB170" i="31"/>
  <c r="AC170" i="31"/>
  <c r="AD170" i="31"/>
  <c r="AE170" i="31"/>
  <c r="AF170" i="31"/>
  <c r="V171" i="31"/>
  <c r="W171" i="31"/>
  <c r="X171" i="31"/>
  <c r="Y171" i="31"/>
  <c r="Z171" i="31"/>
  <c r="AA171" i="31"/>
  <c r="AB171" i="31"/>
  <c r="AC171" i="31"/>
  <c r="AD171" i="31"/>
  <c r="AE171" i="31"/>
  <c r="AF171" i="31"/>
  <c r="V172" i="31"/>
  <c r="W172" i="31"/>
  <c r="X172" i="31"/>
  <c r="Y172" i="31"/>
  <c r="Z172" i="31"/>
  <c r="AA172" i="31"/>
  <c r="AB172" i="31"/>
  <c r="AC172" i="31"/>
  <c r="AD172" i="31"/>
  <c r="AE172" i="31"/>
  <c r="AF172" i="31"/>
  <c r="V173" i="31"/>
  <c r="W173" i="31"/>
  <c r="X173" i="31"/>
  <c r="Y173" i="31"/>
  <c r="Z173" i="31"/>
  <c r="AA173" i="31"/>
  <c r="AB173" i="31"/>
  <c r="AC173" i="31"/>
  <c r="AD173" i="31"/>
  <c r="AE173" i="31"/>
  <c r="AF173" i="31"/>
  <c r="V174" i="31"/>
  <c r="W174" i="31"/>
  <c r="X174" i="31"/>
  <c r="Y174" i="31"/>
  <c r="Z174" i="31"/>
  <c r="AA174" i="31"/>
  <c r="AB174" i="31"/>
  <c r="AC174" i="31"/>
  <c r="AD174" i="31"/>
  <c r="AE174" i="31"/>
  <c r="AF174" i="31"/>
  <c r="V175" i="31"/>
  <c r="W175" i="31"/>
  <c r="X175" i="31"/>
  <c r="Y175" i="31"/>
  <c r="Z175" i="31"/>
  <c r="AA175" i="31"/>
  <c r="AB175" i="31"/>
  <c r="AC175" i="31"/>
  <c r="AD175" i="31"/>
  <c r="AE175" i="31"/>
  <c r="AF175" i="31"/>
  <c r="V176" i="31"/>
  <c r="W176" i="31"/>
  <c r="X176" i="31"/>
  <c r="Y176" i="31"/>
  <c r="Z176" i="31"/>
  <c r="AA176" i="31"/>
  <c r="AB176" i="31"/>
  <c r="AC176" i="31"/>
  <c r="AD176" i="31"/>
  <c r="AE176" i="31"/>
  <c r="AF176" i="31"/>
  <c r="V177" i="31"/>
  <c r="W177" i="31"/>
  <c r="X177" i="31"/>
  <c r="Y177" i="31"/>
  <c r="Z177" i="31"/>
  <c r="AA177" i="31"/>
  <c r="AB177" i="31"/>
  <c r="AC177" i="31"/>
  <c r="AD177" i="31"/>
  <c r="AE177" i="31"/>
  <c r="AF177" i="31"/>
  <c r="V178" i="31"/>
  <c r="W178" i="31"/>
  <c r="X178" i="31"/>
  <c r="Y178" i="31"/>
  <c r="Z178" i="31"/>
  <c r="AA178" i="31"/>
  <c r="AB178" i="31"/>
  <c r="AC178" i="31"/>
  <c r="AD178" i="31"/>
  <c r="AE178" i="31"/>
  <c r="AF178" i="31"/>
  <c r="V179" i="31"/>
  <c r="W179" i="31"/>
  <c r="X179" i="31"/>
  <c r="Y179" i="31"/>
  <c r="Z179" i="31"/>
  <c r="AA179" i="31"/>
  <c r="AB179" i="31"/>
  <c r="AC179" i="31"/>
  <c r="AD179" i="31"/>
  <c r="AE179" i="31"/>
  <c r="AF179" i="31"/>
  <c r="V180" i="31"/>
  <c r="W180" i="31"/>
  <c r="X180" i="31"/>
  <c r="Y180" i="31"/>
  <c r="Z180" i="31"/>
  <c r="AA180" i="31"/>
  <c r="AB180" i="31"/>
  <c r="AC180" i="31"/>
  <c r="AD180" i="31"/>
  <c r="AE180" i="31"/>
  <c r="AF180" i="31"/>
  <c r="V181" i="31"/>
  <c r="W181" i="31"/>
  <c r="X181" i="31"/>
  <c r="Y181" i="31"/>
  <c r="Z181" i="31"/>
  <c r="AA181" i="31"/>
  <c r="AB181" i="31"/>
  <c r="AC181" i="31"/>
  <c r="AD181" i="31"/>
  <c r="AE181" i="31"/>
  <c r="AF181" i="31"/>
  <c r="V182" i="31"/>
  <c r="W182" i="31"/>
  <c r="X182" i="31"/>
  <c r="Y182" i="31"/>
  <c r="Z182" i="31"/>
  <c r="AA182" i="31"/>
  <c r="AB182" i="31"/>
  <c r="AC182" i="31"/>
  <c r="AD182" i="31"/>
  <c r="AE182" i="31"/>
  <c r="AF182" i="31"/>
  <c r="V183" i="31"/>
  <c r="W183" i="31"/>
  <c r="X183" i="31"/>
  <c r="Y183" i="31"/>
  <c r="Z183" i="31"/>
  <c r="AA183" i="31"/>
  <c r="AB183" i="31"/>
  <c r="AC183" i="31"/>
  <c r="AD183" i="31"/>
  <c r="AE183" i="31"/>
  <c r="AF183" i="31"/>
  <c r="V184" i="31"/>
  <c r="W184" i="31"/>
  <c r="X184" i="31"/>
  <c r="Y184" i="31"/>
  <c r="Z184" i="31"/>
  <c r="AA184" i="31"/>
  <c r="AB184" i="31"/>
  <c r="AC184" i="31"/>
  <c r="AD184" i="31"/>
  <c r="AE184" i="31"/>
  <c r="AF184" i="31"/>
  <c r="V185" i="31"/>
  <c r="W185" i="31"/>
  <c r="X185" i="31"/>
  <c r="Y185" i="31"/>
  <c r="Z185" i="31"/>
  <c r="AA185" i="31"/>
  <c r="AB185" i="31"/>
  <c r="AC185" i="31"/>
  <c r="AD185" i="31"/>
  <c r="AE185" i="31"/>
  <c r="AF185" i="31"/>
  <c r="V186" i="31"/>
  <c r="W186" i="31"/>
  <c r="X186" i="31"/>
  <c r="Y186" i="31"/>
  <c r="Z186" i="31"/>
  <c r="AA186" i="31"/>
  <c r="AB186" i="31"/>
  <c r="AC186" i="31"/>
  <c r="AD186" i="31"/>
  <c r="AE186" i="31"/>
  <c r="AF186" i="31"/>
  <c r="V187" i="31"/>
  <c r="W187" i="31"/>
  <c r="X187" i="31"/>
  <c r="Y187" i="31"/>
  <c r="Z187" i="31"/>
  <c r="AA187" i="31"/>
  <c r="AB187" i="31"/>
  <c r="AC187" i="31"/>
  <c r="AD187" i="31"/>
  <c r="AE187" i="31"/>
  <c r="AF187" i="31"/>
  <c r="V188" i="31"/>
  <c r="W188" i="31"/>
  <c r="X188" i="31"/>
  <c r="Y188" i="31"/>
  <c r="Z188" i="31"/>
  <c r="AA188" i="31"/>
  <c r="AB188" i="31"/>
  <c r="AC188" i="31"/>
  <c r="AD188" i="31"/>
  <c r="AE188" i="31"/>
  <c r="AF188" i="31"/>
  <c r="V189" i="31"/>
  <c r="W189" i="31"/>
  <c r="X189" i="31"/>
  <c r="Y189" i="31"/>
  <c r="Z189" i="31"/>
  <c r="AA189" i="31"/>
  <c r="AB189" i="31"/>
  <c r="AC189" i="31"/>
  <c r="AD189" i="31"/>
  <c r="AE189" i="31"/>
  <c r="AF189" i="31"/>
  <c r="V190" i="31"/>
  <c r="W190" i="31"/>
  <c r="X190" i="31"/>
  <c r="Y190" i="31"/>
  <c r="Z190" i="31"/>
  <c r="AA190" i="31"/>
  <c r="AB190" i="31"/>
  <c r="AC190" i="31"/>
  <c r="AD190" i="31"/>
  <c r="AE190" i="31"/>
  <c r="AF190" i="31"/>
  <c r="V191" i="31"/>
  <c r="W191" i="31"/>
  <c r="X191" i="31"/>
  <c r="Y191" i="31"/>
  <c r="Z191" i="31"/>
  <c r="AA191" i="31"/>
  <c r="AB191" i="31"/>
  <c r="AC191" i="31"/>
  <c r="AD191" i="31"/>
  <c r="AE191" i="31"/>
  <c r="AF191" i="31"/>
  <c r="V192" i="31"/>
  <c r="W192" i="31"/>
  <c r="X192" i="31"/>
  <c r="Y192" i="31"/>
  <c r="Z192" i="31"/>
  <c r="AA192" i="31"/>
  <c r="AB192" i="31"/>
  <c r="AC192" i="31"/>
  <c r="AD192" i="31"/>
  <c r="AE192" i="31"/>
  <c r="AF192" i="31"/>
  <c r="V193" i="31"/>
  <c r="W193" i="31"/>
  <c r="X193" i="31"/>
  <c r="Y193" i="31"/>
  <c r="Z193" i="31"/>
  <c r="AA193" i="31"/>
  <c r="AB193" i="31"/>
  <c r="AC193" i="31"/>
  <c r="AD193" i="31"/>
  <c r="AE193" i="31"/>
  <c r="AF193" i="31"/>
  <c r="V194" i="31"/>
  <c r="W194" i="31"/>
  <c r="X194" i="31"/>
  <c r="Y194" i="31"/>
  <c r="Z194" i="31"/>
  <c r="AA194" i="31"/>
  <c r="AB194" i="31"/>
  <c r="AC194" i="31"/>
  <c r="AD194" i="31"/>
  <c r="AE194" i="31"/>
  <c r="AF194" i="31"/>
  <c r="V195" i="31"/>
  <c r="W195" i="31"/>
  <c r="X195" i="31"/>
  <c r="Y195" i="31"/>
  <c r="Z195" i="31"/>
  <c r="AA195" i="31"/>
  <c r="AB195" i="31"/>
  <c r="AC195" i="31"/>
  <c r="AD195" i="31"/>
  <c r="AE195" i="31"/>
  <c r="AF195" i="31"/>
  <c r="V196" i="31"/>
  <c r="W196" i="31"/>
  <c r="X196" i="31"/>
  <c r="Y196" i="31"/>
  <c r="Z196" i="31"/>
  <c r="AA196" i="31"/>
  <c r="AB196" i="31"/>
  <c r="AC196" i="31"/>
  <c r="AD196" i="31"/>
  <c r="AE196" i="31"/>
  <c r="AF196" i="31"/>
  <c r="V197" i="31"/>
  <c r="W197" i="31"/>
  <c r="X197" i="31"/>
  <c r="Y197" i="31"/>
  <c r="Z197" i="31"/>
  <c r="AA197" i="31"/>
  <c r="AB197" i="31"/>
  <c r="AC197" i="31"/>
  <c r="AD197" i="31"/>
  <c r="AE197" i="31"/>
  <c r="AF197" i="31"/>
  <c r="V198" i="31"/>
  <c r="W198" i="31"/>
  <c r="X198" i="31"/>
  <c r="Y198" i="31"/>
  <c r="Z198" i="31"/>
  <c r="AA198" i="31"/>
  <c r="AB198" i="31"/>
  <c r="AC198" i="31"/>
  <c r="AD198" i="31"/>
  <c r="AE198" i="31"/>
  <c r="AF198" i="31"/>
  <c r="V199" i="31"/>
  <c r="W199" i="31"/>
  <c r="X199" i="31"/>
  <c r="Y199" i="31"/>
  <c r="Z199" i="31"/>
  <c r="AA199" i="31"/>
  <c r="AB199" i="31"/>
  <c r="AC199" i="31"/>
  <c r="AD199" i="31"/>
  <c r="AE199" i="31"/>
  <c r="AF199" i="31"/>
  <c r="V200" i="31"/>
  <c r="W200" i="31"/>
  <c r="X200" i="31"/>
  <c r="Y200" i="31"/>
  <c r="Z200" i="31"/>
  <c r="AA200" i="31"/>
  <c r="AB200" i="31"/>
  <c r="AC200" i="31"/>
  <c r="AD200" i="31"/>
  <c r="AE200" i="31"/>
  <c r="AF200" i="31"/>
  <c r="V201" i="31"/>
  <c r="W201" i="31"/>
  <c r="X201" i="31"/>
  <c r="Y201" i="31"/>
  <c r="Z201" i="31"/>
  <c r="AA201" i="31"/>
  <c r="AB201" i="31"/>
  <c r="AC201" i="31"/>
  <c r="AD201" i="31"/>
  <c r="AE201" i="31"/>
  <c r="AF201" i="31"/>
  <c r="V202" i="31"/>
  <c r="W202" i="31"/>
  <c r="X202" i="31"/>
  <c r="Y202" i="31"/>
  <c r="Z202" i="31"/>
  <c r="AA202" i="31"/>
  <c r="AB202" i="31"/>
  <c r="AC202" i="31"/>
  <c r="AD202" i="31"/>
  <c r="AE202" i="31"/>
  <c r="AF202" i="31"/>
  <c r="V203" i="31"/>
  <c r="W203" i="31"/>
  <c r="X203" i="31"/>
  <c r="Y203" i="31"/>
  <c r="Z203" i="31"/>
  <c r="AA203" i="31"/>
  <c r="AB203" i="31"/>
  <c r="AC203" i="31"/>
  <c r="AD203" i="31"/>
  <c r="AE203" i="31"/>
  <c r="AF203" i="31"/>
  <c r="V204" i="31"/>
  <c r="W204" i="31"/>
  <c r="X204" i="31"/>
  <c r="Y204" i="31"/>
  <c r="Z204" i="31"/>
  <c r="AA204" i="31"/>
  <c r="AB204" i="31"/>
  <c r="AC204" i="31"/>
  <c r="AD204" i="31"/>
  <c r="AE204" i="31"/>
  <c r="AF204" i="31"/>
  <c r="V205" i="31"/>
  <c r="W205" i="31"/>
  <c r="X205" i="31"/>
  <c r="Y205" i="31"/>
  <c r="Z205" i="31"/>
  <c r="AA205" i="31"/>
  <c r="AB205" i="31"/>
  <c r="AC205" i="31"/>
  <c r="AD205" i="31"/>
  <c r="AE205" i="31"/>
  <c r="AF205" i="31"/>
  <c r="V206" i="31"/>
  <c r="W206" i="31"/>
  <c r="X206" i="31"/>
  <c r="Y206" i="31"/>
  <c r="Z206" i="31"/>
  <c r="AA206" i="31"/>
  <c r="AB206" i="31"/>
  <c r="AC206" i="31"/>
  <c r="AD206" i="31"/>
  <c r="AE206" i="31"/>
  <c r="AF206" i="31"/>
  <c r="V207" i="31"/>
  <c r="W207" i="31"/>
  <c r="X207" i="31"/>
  <c r="Y207" i="31"/>
  <c r="Z207" i="31"/>
  <c r="AA207" i="31"/>
  <c r="AB207" i="31"/>
  <c r="AC207" i="31"/>
  <c r="AD207" i="31"/>
  <c r="AE207" i="31"/>
  <c r="AF207" i="31"/>
  <c r="V208" i="31"/>
  <c r="W208" i="31"/>
  <c r="X208" i="31"/>
  <c r="Y208" i="31"/>
  <c r="Z208" i="31"/>
  <c r="AA208" i="31"/>
  <c r="AB208" i="31"/>
  <c r="AC208" i="31"/>
  <c r="AD208" i="31"/>
  <c r="AE208" i="31"/>
  <c r="AF208" i="31"/>
  <c r="V209" i="31"/>
  <c r="W209" i="31"/>
  <c r="X209" i="31"/>
  <c r="Y209" i="31"/>
  <c r="Z209" i="31"/>
  <c r="AA209" i="31"/>
  <c r="AB209" i="31"/>
  <c r="AC209" i="31"/>
  <c r="AD209" i="31"/>
  <c r="AE209" i="31"/>
  <c r="AF209" i="31"/>
  <c r="V210" i="31"/>
  <c r="W210" i="31"/>
  <c r="X210" i="31"/>
  <c r="Y210" i="31"/>
  <c r="Z210" i="31"/>
  <c r="AA210" i="31"/>
  <c r="AB210" i="31"/>
  <c r="AC210" i="31"/>
  <c r="AD210" i="31"/>
  <c r="AE210" i="31"/>
  <c r="AF210" i="31"/>
  <c r="V211" i="31"/>
  <c r="W211" i="31"/>
  <c r="X211" i="31"/>
  <c r="Y211" i="31"/>
  <c r="Z211" i="31"/>
  <c r="AA211" i="31"/>
  <c r="AB211" i="31"/>
  <c r="AC211" i="31"/>
  <c r="AD211" i="31"/>
  <c r="AE211" i="31"/>
  <c r="AF211" i="31"/>
  <c r="V212" i="31"/>
  <c r="W212" i="31"/>
  <c r="X212" i="31"/>
  <c r="Y212" i="31"/>
  <c r="Z212" i="31"/>
  <c r="AA212" i="31"/>
  <c r="AB212" i="31"/>
  <c r="AC212" i="31"/>
  <c r="AD212" i="31"/>
  <c r="AE212" i="31"/>
  <c r="AF212" i="31"/>
  <c r="V213" i="31"/>
  <c r="W213" i="31"/>
  <c r="X213" i="31"/>
  <c r="Y213" i="31"/>
  <c r="Z213" i="31"/>
  <c r="AA213" i="31"/>
  <c r="AB213" i="31"/>
  <c r="AC213" i="31"/>
  <c r="AD213" i="31"/>
  <c r="AE213" i="31"/>
  <c r="AF213" i="31"/>
  <c r="V214" i="31"/>
  <c r="W214" i="31"/>
  <c r="X214" i="31"/>
  <c r="Y214" i="31"/>
  <c r="Z214" i="31"/>
  <c r="AA214" i="31"/>
  <c r="AB214" i="31"/>
  <c r="AC214" i="31"/>
  <c r="AD214" i="31"/>
  <c r="AE214" i="31"/>
  <c r="AF214" i="31"/>
  <c r="V215" i="31"/>
  <c r="W215" i="31"/>
  <c r="X215" i="31"/>
  <c r="Y215" i="31"/>
  <c r="Z215" i="31"/>
  <c r="AA215" i="31"/>
  <c r="AB215" i="31"/>
  <c r="AC215" i="31"/>
  <c r="AD215" i="31"/>
  <c r="AE215" i="31"/>
  <c r="AF215" i="31"/>
  <c r="V216" i="31"/>
  <c r="W216" i="31"/>
  <c r="X216" i="31"/>
  <c r="Y216" i="31"/>
  <c r="Z216" i="31"/>
  <c r="AA216" i="31"/>
  <c r="AB216" i="31"/>
  <c r="AC216" i="31"/>
  <c r="AD216" i="31"/>
  <c r="AE216" i="31"/>
  <c r="AF216" i="31"/>
  <c r="V217" i="31"/>
  <c r="W217" i="31"/>
  <c r="X217" i="31"/>
  <c r="Y217" i="31"/>
  <c r="Z217" i="31"/>
  <c r="AA217" i="31"/>
  <c r="AB217" i="31"/>
  <c r="AC217" i="31"/>
  <c r="AD217" i="31"/>
  <c r="AE217" i="31"/>
  <c r="AF217" i="31"/>
  <c r="V218" i="31"/>
  <c r="W218" i="31"/>
  <c r="X218" i="31"/>
  <c r="Y218" i="31"/>
  <c r="Z218" i="31"/>
  <c r="AA218" i="31"/>
  <c r="AB218" i="31"/>
  <c r="AC218" i="31"/>
  <c r="AD218" i="31"/>
  <c r="AE218" i="31"/>
  <c r="AF218" i="31"/>
  <c r="V219" i="31"/>
  <c r="W219" i="31"/>
  <c r="X219" i="31"/>
  <c r="Y219" i="31"/>
  <c r="Z219" i="31"/>
  <c r="AA219" i="31"/>
  <c r="AB219" i="31"/>
  <c r="AC219" i="31"/>
  <c r="AD219" i="31"/>
  <c r="AE219" i="31"/>
  <c r="AF219" i="31"/>
  <c r="V220" i="31"/>
  <c r="W220" i="31"/>
  <c r="X220" i="31"/>
  <c r="Y220" i="31"/>
  <c r="Z220" i="31"/>
  <c r="AA220" i="31"/>
  <c r="AB220" i="31"/>
  <c r="AC220" i="31"/>
  <c r="AD220" i="31"/>
  <c r="AE220" i="31"/>
  <c r="AF220" i="31"/>
  <c r="V221" i="31"/>
  <c r="W221" i="31"/>
  <c r="X221" i="31"/>
  <c r="Y221" i="31"/>
  <c r="Z221" i="31"/>
  <c r="AA221" i="31"/>
  <c r="AB221" i="31"/>
  <c r="AC221" i="31"/>
  <c r="AD221" i="31"/>
  <c r="AE221" i="31"/>
  <c r="AF221" i="31"/>
  <c r="V222" i="31"/>
  <c r="W222" i="31"/>
  <c r="X222" i="31"/>
  <c r="Y222" i="31"/>
  <c r="Z222" i="31"/>
  <c r="AA222" i="31"/>
  <c r="AB222" i="31"/>
  <c r="AC222" i="31"/>
  <c r="AD222" i="31"/>
  <c r="AE222" i="31"/>
  <c r="AF222" i="31"/>
  <c r="V223" i="31"/>
  <c r="W223" i="31"/>
  <c r="X223" i="31"/>
  <c r="Y223" i="31"/>
  <c r="Z223" i="31"/>
  <c r="AA223" i="31"/>
  <c r="AB223" i="31"/>
  <c r="AC223" i="31"/>
  <c r="AD223" i="31"/>
  <c r="AE223" i="31"/>
  <c r="AF223" i="31"/>
  <c r="V224" i="31"/>
  <c r="W224" i="31"/>
  <c r="X224" i="31"/>
  <c r="Y224" i="31"/>
  <c r="Z224" i="31"/>
  <c r="AA224" i="31"/>
  <c r="AB224" i="31"/>
  <c r="AC224" i="31"/>
  <c r="AD224" i="31"/>
  <c r="AE224" i="31"/>
  <c r="AF224" i="31"/>
  <c r="V225" i="31"/>
  <c r="W225" i="31"/>
  <c r="X225" i="31"/>
  <c r="Y225" i="31"/>
  <c r="Z225" i="31"/>
  <c r="AA225" i="31"/>
  <c r="AB225" i="31"/>
  <c r="AC225" i="31"/>
  <c r="AD225" i="31"/>
  <c r="AE225" i="31"/>
  <c r="AF225" i="31"/>
  <c r="V226" i="31"/>
  <c r="W226" i="31"/>
  <c r="X226" i="31"/>
  <c r="Y226" i="31"/>
  <c r="Z226" i="31"/>
  <c r="AA226" i="31"/>
  <c r="AB226" i="31"/>
  <c r="AC226" i="31"/>
  <c r="AD226" i="31"/>
  <c r="AE226" i="31"/>
  <c r="AF226" i="31"/>
  <c r="V227" i="31"/>
  <c r="W227" i="31"/>
  <c r="X227" i="31"/>
  <c r="Y227" i="31"/>
  <c r="Z227" i="31"/>
  <c r="AA227" i="31"/>
  <c r="AB227" i="31"/>
  <c r="AC227" i="31"/>
  <c r="AD227" i="31"/>
  <c r="AE227" i="31"/>
  <c r="AF227" i="31"/>
  <c r="V228" i="31"/>
  <c r="W228" i="31"/>
  <c r="X228" i="31"/>
  <c r="Y228" i="31"/>
  <c r="Z228" i="31"/>
  <c r="AA228" i="31"/>
  <c r="AB228" i="31"/>
  <c r="AC228" i="31"/>
  <c r="AD228" i="31"/>
  <c r="AE228" i="31"/>
  <c r="AF228" i="31"/>
  <c r="V229" i="31"/>
  <c r="W229" i="31"/>
  <c r="X229" i="31"/>
  <c r="Y229" i="31"/>
  <c r="Z229" i="31"/>
  <c r="AA229" i="31"/>
  <c r="AB229" i="31"/>
  <c r="AC229" i="31"/>
  <c r="AD229" i="31"/>
  <c r="AE229" i="31"/>
  <c r="AF229" i="31"/>
  <c r="V230" i="31"/>
  <c r="W230" i="31"/>
  <c r="X230" i="31"/>
  <c r="Y230" i="31"/>
  <c r="Z230" i="31"/>
  <c r="AA230" i="31"/>
  <c r="AB230" i="31"/>
  <c r="AC230" i="31"/>
  <c r="AD230" i="31"/>
  <c r="AE230" i="31"/>
  <c r="AF230" i="31"/>
  <c r="V231" i="31"/>
  <c r="W231" i="31"/>
  <c r="X231" i="31"/>
  <c r="Y231" i="31"/>
  <c r="Z231" i="31"/>
  <c r="AA231" i="31"/>
  <c r="AB231" i="31"/>
  <c r="AC231" i="31"/>
  <c r="AD231" i="31"/>
  <c r="AE231" i="31"/>
  <c r="AF231" i="31"/>
  <c r="V232" i="31"/>
  <c r="W232" i="31"/>
  <c r="X232" i="31"/>
  <c r="Y232" i="31"/>
  <c r="Z232" i="31"/>
  <c r="AA232" i="31"/>
  <c r="AB232" i="31"/>
  <c r="AC232" i="31"/>
  <c r="AD232" i="31"/>
  <c r="AE232" i="31"/>
  <c r="AF232" i="31"/>
  <c r="V233" i="31"/>
  <c r="W233" i="31"/>
  <c r="X233" i="31"/>
  <c r="Y233" i="31"/>
  <c r="Z233" i="31"/>
  <c r="AA233" i="31"/>
  <c r="AB233" i="31"/>
  <c r="AC233" i="31"/>
  <c r="AD233" i="31"/>
  <c r="AE233" i="31"/>
  <c r="AF233" i="31"/>
  <c r="V234" i="31"/>
  <c r="W234" i="31"/>
  <c r="X234" i="31"/>
  <c r="Y234" i="31"/>
  <c r="Z234" i="31"/>
  <c r="AA234" i="31"/>
  <c r="AB234" i="31"/>
  <c r="AC234" i="31"/>
  <c r="AD234" i="31"/>
  <c r="AE234" i="31"/>
  <c r="AF234" i="31"/>
  <c r="V235" i="31"/>
  <c r="W235" i="31"/>
  <c r="X235" i="31"/>
  <c r="Y235" i="31"/>
  <c r="Z235" i="31"/>
  <c r="AA235" i="31"/>
  <c r="AB235" i="31"/>
  <c r="AC235" i="31"/>
  <c r="AD235" i="31"/>
  <c r="AE235" i="31"/>
  <c r="AF235" i="31"/>
  <c r="V236" i="31"/>
  <c r="W236" i="31"/>
  <c r="X236" i="31"/>
  <c r="Y236" i="31"/>
  <c r="Z236" i="31"/>
  <c r="AA236" i="31"/>
  <c r="AB236" i="31"/>
  <c r="AC236" i="31"/>
  <c r="AD236" i="31"/>
  <c r="AE236" i="31"/>
  <c r="AF236" i="31"/>
  <c r="V237" i="31"/>
  <c r="W237" i="31"/>
  <c r="X237" i="31"/>
  <c r="Y237" i="31"/>
  <c r="Z237" i="31"/>
  <c r="AA237" i="31"/>
  <c r="AB237" i="31"/>
  <c r="AC237" i="31"/>
  <c r="AD237" i="31"/>
  <c r="AE237" i="31"/>
  <c r="AF237" i="31"/>
  <c r="V238" i="31"/>
  <c r="W238" i="31"/>
  <c r="X238" i="31"/>
  <c r="Y238" i="31"/>
  <c r="Z238" i="31"/>
  <c r="AA238" i="31"/>
  <c r="AB238" i="31"/>
  <c r="AC238" i="31"/>
  <c r="AD238" i="31"/>
  <c r="AE238" i="31"/>
  <c r="AF238" i="31"/>
  <c r="V239" i="31"/>
  <c r="W239" i="31"/>
  <c r="X239" i="31"/>
  <c r="Y239" i="31"/>
  <c r="Z239" i="31"/>
  <c r="AA239" i="31"/>
  <c r="AB239" i="31"/>
  <c r="AC239" i="31"/>
  <c r="AD239" i="31"/>
  <c r="AE239" i="31"/>
  <c r="AF239" i="31"/>
  <c r="V240" i="31"/>
  <c r="W240" i="31"/>
  <c r="X240" i="31"/>
  <c r="Y240" i="31"/>
  <c r="Z240" i="31"/>
  <c r="AA240" i="31"/>
  <c r="AB240" i="31"/>
  <c r="AC240" i="31"/>
  <c r="AD240" i="31"/>
  <c r="AE240" i="31"/>
  <c r="AF240" i="31"/>
  <c r="V241" i="31"/>
  <c r="W241" i="31"/>
  <c r="X241" i="31"/>
  <c r="Y241" i="31"/>
  <c r="Z241" i="31"/>
  <c r="AA241" i="31"/>
  <c r="AB241" i="31"/>
  <c r="AC241" i="31"/>
  <c r="AD241" i="31"/>
  <c r="AE241" i="31"/>
  <c r="AF241" i="31"/>
  <c r="V242" i="31"/>
  <c r="W242" i="31"/>
  <c r="X242" i="31"/>
  <c r="Y242" i="31"/>
  <c r="Z242" i="31"/>
  <c r="AA242" i="31"/>
  <c r="AB242" i="31"/>
  <c r="AC242" i="31"/>
  <c r="AD242" i="31"/>
  <c r="AE242" i="31"/>
  <c r="AF242" i="31"/>
  <c r="V243" i="31"/>
  <c r="W243" i="31"/>
  <c r="X243" i="31"/>
  <c r="Y243" i="31"/>
  <c r="Z243" i="31"/>
  <c r="AA243" i="31"/>
  <c r="AB243" i="31"/>
  <c r="AC243" i="31"/>
  <c r="AD243" i="31"/>
  <c r="AE243" i="31"/>
  <c r="AF243" i="31"/>
  <c r="V244" i="31"/>
  <c r="W244" i="31"/>
  <c r="X244" i="31"/>
  <c r="Y244" i="31"/>
  <c r="Z244" i="31"/>
  <c r="AA244" i="31"/>
  <c r="AB244" i="31"/>
  <c r="AC244" i="31"/>
  <c r="AD244" i="31"/>
  <c r="AE244" i="31"/>
  <c r="AF244" i="31"/>
  <c r="V245" i="31"/>
  <c r="W245" i="31"/>
  <c r="X245" i="31"/>
  <c r="Y245" i="31"/>
  <c r="Z245" i="31"/>
  <c r="AA245" i="31"/>
  <c r="AB245" i="31"/>
  <c r="AC245" i="31"/>
  <c r="AD245" i="31"/>
  <c r="AE245" i="31"/>
  <c r="AF245" i="31"/>
  <c r="V246" i="31"/>
  <c r="W246" i="31"/>
  <c r="X246" i="31"/>
  <c r="Y246" i="31"/>
  <c r="Z246" i="31"/>
  <c r="AA246" i="31"/>
  <c r="AB246" i="31"/>
  <c r="AC246" i="31"/>
  <c r="AD246" i="31"/>
  <c r="AE246" i="31"/>
  <c r="AF246" i="31"/>
  <c r="V247" i="31"/>
  <c r="W247" i="31"/>
  <c r="X247" i="31"/>
  <c r="Y247" i="31"/>
  <c r="Z247" i="31"/>
  <c r="AA247" i="31"/>
  <c r="AB247" i="31"/>
  <c r="AC247" i="31"/>
  <c r="AD247" i="31"/>
  <c r="AE247" i="31"/>
  <c r="AF247" i="31"/>
  <c r="V248" i="31"/>
  <c r="W248" i="31"/>
  <c r="X248" i="31"/>
  <c r="Y248" i="31"/>
  <c r="Z248" i="31"/>
  <c r="AA248" i="31"/>
  <c r="AB248" i="31"/>
  <c r="AC248" i="31"/>
  <c r="AD248" i="31"/>
  <c r="AE248" i="31"/>
  <c r="AF248" i="31"/>
  <c r="V249" i="31"/>
  <c r="W249" i="31"/>
  <c r="X249" i="31"/>
  <c r="Y249" i="31"/>
  <c r="Z249" i="31"/>
  <c r="AA249" i="31"/>
  <c r="AB249" i="31"/>
  <c r="AC249" i="31"/>
  <c r="AD249" i="31"/>
  <c r="AE249" i="31"/>
  <c r="AF249" i="31"/>
  <c r="V250" i="31"/>
  <c r="W250" i="31"/>
  <c r="X250" i="31"/>
  <c r="Y250" i="31"/>
  <c r="Z250" i="31"/>
  <c r="AA250" i="31"/>
  <c r="AB250" i="31"/>
  <c r="AC250" i="31"/>
  <c r="AD250" i="31"/>
  <c r="AE250" i="31"/>
  <c r="AF250" i="31"/>
  <c r="V251" i="31"/>
  <c r="W251" i="31"/>
  <c r="X251" i="31"/>
  <c r="Y251" i="31"/>
  <c r="Z251" i="31"/>
  <c r="AA251" i="31"/>
  <c r="AB251" i="31"/>
  <c r="AC251" i="31"/>
  <c r="AD251" i="31"/>
  <c r="AE251" i="31"/>
  <c r="AF251" i="31"/>
  <c r="V252" i="31"/>
  <c r="W252" i="31"/>
  <c r="X252" i="31"/>
  <c r="Y252" i="31"/>
  <c r="Z252" i="31"/>
  <c r="AA252" i="31"/>
  <c r="AB252" i="31"/>
  <c r="AC252" i="31"/>
  <c r="AD252" i="31"/>
  <c r="AE252" i="31"/>
  <c r="AF252" i="31"/>
  <c r="V253" i="31"/>
  <c r="W253" i="31"/>
  <c r="X253" i="31"/>
  <c r="Y253" i="31"/>
  <c r="Z253" i="31"/>
  <c r="AA253" i="31"/>
  <c r="AB253" i="31"/>
  <c r="AC253" i="31"/>
  <c r="AD253" i="31"/>
  <c r="AE253" i="31"/>
  <c r="AF253" i="31"/>
  <c r="V254" i="31"/>
  <c r="W254" i="31"/>
  <c r="X254" i="31"/>
  <c r="Y254" i="31"/>
  <c r="Z254" i="31"/>
  <c r="AA254" i="31"/>
  <c r="AB254" i="31"/>
  <c r="AC254" i="31"/>
  <c r="AD254" i="31"/>
  <c r="AE254" i="31"/>
  <c r="AF254" i="31"/>
  <c r="V255" i="31"/>
  <c r="W255" i="31"/>
  <c r="X255" i="31"/>
  <c r="Y255" i="31"/>
  <c r="Z255" i="31"/>
  <c r="AA255" i="31"/>
  <c r="AB255" i="31"/>
  <c r="AC255" i="31"/>
  <c r="AD255" i="31"/>
  <c r="AE255" i="31"/>
  <c r="AF255" i="31"/>
  <c r="V256" i="31"/>
  <c r="W256" i="31"/>
  <c r="X256" i="31"/>
  <c r="Y256" i="31"/>
  <c r="Z256" i="31"/>
  <c r="AA256" i="31"/>
  <c r="AB256" i="31"/>
  <c r="AC256" i="31"/>
  <c r="AD256" i="31"/>
  <c r="AE256" i="31"/>
  <c r="AF256" i="31"/>
  <c r="V257" i="31"/>
  <c r="W257" i="31"/>
  <c r="X257" i="31"/>
  <c r="Y257" i="31"/>
  <c r="Z257" i="31"/>
  <c r="AA257" i="31"/>
  <c r="AB257" i="31"/>
  <c r="AC257" i="31"/>
  <c r="AD257" i="31"/>
  <c r="AE257" i="31"/>
  <c r="AF257" i="31"/>
  <c r="V258" i="31"/>
  <c r="W258" i="31"/>
  <c r="X258" i="31"/>
  <c r="Y258" i="31"/>
  <c r="Z258" i="31"/>
  <c r="AA258" i="31"/>
  <c r="AB258" i="31"/>
  <c r="AC258" i="31"/>
  <c r="AD258" i="31"/>
  <c r="AE258" i="31"/>
  <c r="AF258" i="31"/>
  <c r="V259" i="31"/>
  <c r="W259" i="31"/>
  <c r="X259" i="31"/>
  <c r="Y259" i="31"/>
  <c r="Z259" i="31"/>
  <c r="AA259" i="31"/>
  <c r="AB259" i="31"/>
  <c r="AC259" i="31"/>
  <c r="AD259" i="31"/>
  <c r="AE259" i="31"/>
  <c r="AF259" i="31"/>
  <c r="V260" i="31"/>
  <c r="W260" i="31"/>
  <c r="X260" i="31"/>
  <c r="Y260" i="31"/>
  <c r="Z260" i="31"/>
  <c r="AA260" i="31"/>
  <c r="AB260" i="31"/>
  <c r="AC260" i="31"/>
  <c r="AD260" i="31"/>
  <c r="AE260" i="31"/>
  <c r="AF260" i="31"/>
  <c r="V261" i="31"/>
  <c r="W261" i="31"/>
  <c r="X261" i="31"/>
  <c r="Y261" i="31"/>
  <c r="Z261" i="31"/>
  <c r="AA261" i="31"/>
  <c r="AB261" i="31"/>
  <c r="AC261" i="31"/>
  <c r="AD261" i="31"/>
  <c r="AE261" i="31"/>
  <c r="AF261" i="31"/>
  <c r="V262" i="31"/>
  <c r="W262" i="31"/>
  <c r="X262" i="31"/>
  <c r="Y262" i="31"/>
  <c r="Z262" i="31"/>
  <c r="AA262" i="31"/>
  <c r="AB262" i="31"/>
  <c r="AC262" i="31"/>
  <c r="AD262" i="31"/>
  <c r="AE262" i="31"/>
  <c r="AF262" i="31"/>
  <c r="V263" i="31"/>
  <c r="W263" i="31"/>
  <c r="X263" i="31"/>
  <c r="Y263" i="31"/>
  <c r="Z263" i="31"/>
  <c r="AA263" i="31"/>
  <c r="AB263" i="31"/>
  <c r="AC263" i="31"/>
  <c r="AD263" i="31"/>
  <c r="AE263" i="31"/>
  <c r="AF263" i="31"/>
  <c r="V264" i="31"/>
  <c r="W264" i="31"/>
  <c r="X264" i="31"/>
  <c r="Y264" i="31"/>
  <c r="Z264" i="31"/>
  <c r="AA264" i="31"/>
  <c r="AB264" i="31"/>
  <c r="AC264" i="31"/>
  <c r="AD264" i="31"/>
  <c r="AE264" i="31"/>
  <c r="AF264" i="31"/>
  <c r="V265" i="31"/>
  <c r="W265" i="31"/>
  <c r="X265" i="31"/>
  <c r="Y265" i="31"/>
  <c r="Z265" i="31"/>
  <c r="AA265" i="31"/>
  <c r="AB265" i="31"/>
  <c r="AC265" i="31"/>
  <c r="AD265" i="31"/>
  <c r="AE265" i="31"/>
  <c r="AF265" i="31"/>
  <c r="V266" i="31"/>
  <c r="W266" i="31"/>
  <c r="X266" i="31"/>
  <c r="Y266" i="31"/>
  <c r="Z266" i="31"/>
  <c r="AA266" i="31"/>
  <c r="AB266" i="31"/>
  <c r="AC266" i="31"/>
  <c r="AD266" i="31"/>
  <c r="AE266" i="31"/>
  <c r="AF266" i="31"/>
  <c r="V267" i="31"/>
  <c r="W267" i="31"/>
  <c r="X267" i="31"/>
  <c r="Y267" i="31"/>
  <c r="Z267" i="31"/>
  <c r="AA267" i="31"/>
  <c r="AB267" i="31"/>
  <c r="AC267" i="31"/>
  <c r="AD267" i="31"/>
  <c r="AE267" i="31"/>
  <c r="AF267" i="31"/>
  <c r="V268" i="31"/>
  <c r="W268" i="31"/>
  <c r="X268" i="31"/>
  <c r="Y268" i="31"/>
  <c r="Z268" i="31"/>
  <c r="AA268" i="31"/>
  <c r="AB268" i="31"/>
  <c r="AC268" i="31"/>
  <c r="AD268" i="31"/>
  <c r="AE268" i="31"/>
  <c r="AF268" i="31"/>
  <c r="V269" i="31"/>
  <c r="W269" i="31"/>
  <c r="X269" i="31"/>
  <c r="Y269" i="31"/>
  <c r="Z269" i="31"/>
  <c r="AA269" i="31"/>
  <c r="AB269" i="31"/>
  <c r="AC269" i="31"/>
  <c r="AD269" i="31"/>
  <c r="AE269" i="31"/>
  <c r="AF269" i="31"/>
  <c r="V270" i="31"/>
  <c r="W270" i="31"/>
  <c r="X270" i="31"/>
  <c r="Y270" i="31"/>
  <c r="Z270" i="31"/>
  <c r="AA270" i="31"/>
  <c r="AB270" i="31"/>
  <c r="AC270" i="31"/>
  <c r="AD270" i="31"/>
  <c r="AE270" i="31"/>
  <c r="AF270" i="31"/>
  <c r="V271" i="31"/>
  <c r="W271" i="31"/>
  <c r="X271" i="31"/>
  <c r="Y271" i="31"/>
  <c r="Z271" i="31"/>
  <c r="AA271" i="31"/>
  <c r="AB271" i="31"/>
  <c r="AC271" i="31"/>
  <c r="AD271" i="31"/>
  <c r="AE271" i="31"/>
  <c r="AF271" i="31"/>
  <c r="V272" i="31"/>
  <c r="W272" i="31"/>
  <c r="X272" i="31"/>
  <c r="Y272" i="31"/>
  <c r="Z272" i="31"/>
  <c r="AA272" i="31"/>
  <c r="AB272" i="31"/>
  <c r="AC272" i="31"/>
  <c r="AD272" i="31"/>
  <c r="AE272" i="31"/>
  <c r="AF272" i="31"/>
  <c r="V273" i="31"/>
  <c r="W273" i="31"/>
  <c r="X273" i="31"/>
  <c r="Y273" i="31"/>
  <c r="Z273" i="31"/>
  <c r="AA273" i="31"/>
  <c r="AB273" i="31"/>
  <c r="AC273" i="31"/>
  <c r="AD273" i="31"/>
  <c r="AE273" i="31"/>
  <c r="AF273" i="31"/>
  <c r="V274" i="31"/>
  <c r="W274" i="31"/>
  <c r="X274" i="31"/>
  <c r="Y274" i="31"/>
  <c r="Z274" i="31"/>
  <c r="AA274" i="31"/>
  <c r="AB274" i="31"/>
  <c r="AC274" i="31"/>
  <c r="AD274" i="31"/>
  <c r="AE274" i="31"/>
  <c r="AF274" i="31"/>
  <c r="V275" i="31"/>
  <c r="W275" i="31"/>
  <c r="X275" i="31"/>
  <c r="Y275" i="31"/>
  <c r="Z275" i="31"/>
  <c r="AA275" i="31"/>
  <c r="AB275" i="31"/>
  <c r="AC275" i="31"/>
  <c r="AD275" i="31"/>
  <c r="AE275" i="31"/>
  <c r="AF275" i="31"/>
  <c r="V276" i="31"/>
  <c r="W276" i="31"/>
  <c r="X276" i="31"/>
  <c r="Y276" i="31"/>
  <c r="Z276" i="31"/>
  <c r="AA276" i="31"/>
  <c r="AB276" i="31"/>
  <c r="AC276" i="31"/>
  <c r="AD276" i="31"/>
  <c r="AE276" i="31"/>
  <c r="AF276" i="31"/>
  <c r="V277" i="31"/>
  <c r="W277" i="31"/>
  <c r="X277" i="31"/>
  <c r="Y277" i="31"/>
  <c r="Z277" i="31"/>
  <c r="AA277" i="31"/>
  <c r="AB277" i="31"/>
  <c r="AC277" i="31"/>
  <c r="AD277" i="31"/>
  <c r="AE277" i="31"/>
  <c r="AF277" i="31"/>
  <c r="V278" i="31"/>
  <c r="W278" i="31"/>
  <c r="X278" i="31"/>
  <c r="Y278" i="31"/>
  <c r="Z278" i="31"/>
  <c r="AA278" i="31"/>
  <c r="AB278" i="31"/>
  <c r="AC278" i="31"/>
  <c r="AD278" i="31"/>
  <c r="AE278" i="31"/>
  <c r="AF278" i="31"/>
  <c r="V279" i="31"/>
  <c r="W279" i="31"/>
  <c r="X279" i="31"/>
  <c r="Y279" i="31"/>
  <c r="Z279" i="31"/>
  <c r="AA279" i="31"/>
  <c r="AB279" i="31"/>
  <c r="AC279" i="31"/>
  <c r="AD279" i="31"/>
  <c r="AE279" i="31"/>
  <c r="AF279" i="31"/>
  <c r="V280" i="31"/>
  <c r="W280" i="31"/>
  <c r="X280" i="31"/>
  <c r="Y280" i="31"/>
  <c r="Z280" i="31"/>
  <c r="AA280" i="31"/>
  <c r="AB280" i="31"/>
  <c r="AC280" i="31"/>
  <c r="AD280" i="31"/>
  <c r="AE280" i="31"/>
  <c r="AF280" i="31"/>
  <c r="V281" i="31"/>
  <c r="W281" i="31"/>
  <c r="X281" i="31"/>
  <c r="Y281" i="31"/>
  <c r="Z281" i="31"/>
  <c r="AA281" i="31"/>
  <c r="AB281" i="31"/>
  <c r="AC281" i="31"/>
  <c r="AD281" i="31"/>
  <c r="AE281" i="31"/>
  <c r="AF281" i="31"/>
  <c r="V282" i="31"/>
  <c r="W282" i="31"/>
  <c r="X282" i="31"/>
  <c r="Y282" i="31"/>
  <c r="Z282" i="31"/>
  <c r="AA282" i="31"/>
  <c r="AB282" i="31"/>
  <c r="AC282" i="31"/>
  <c r="AD282" i="31"/>
  <c r="AE282" i="31"/>
  <c r="AF282" i="31"/>
  <c r="V283" i="31"/>
  <c r="W283" i="31"/>
  <c r="X283" i="31"/>
  <c r="Y283" i="31"/>
  <c r="Z283" i="31"/>
  <c r="AA283" i="31"/>
  <c r="AB283" i="31"/>
  <c r="AC283" i="31"/>
  <c r="AD283" i="31"/>
  <c r="AE283" i="31"/>
  <c r="AF283" i="31"/>
  <c r="V284" i="31"/>
  <c r="W284" i="31"/>
  <c r="X284" i="31"/>
  <c r="Y284" i="31"/>
  <c r="Z284" i="31"/>
  <c r="AA284" i="31"/>
  <c r="AB284" i="31"/>
  <c r="AC284" i="31"/>
  <c r="AD284" i="31"/>
  <c r="AE284" i="31"/>
  <c r="AF284" i="31"/>
  <c r="V285" i="31"/>
  <c r="W285" i="31"/>
  <c r="X285" i="31"/>
  <c r="Y285" i="31"/>
  <c r="Z285" i="31"/>
  <c r="AA285" i="31"/>
  <c r="AB285" i="31"/>
  <c r="AC285" i="31"/>
  <c r="AD285" i="31"/>
  <c r="AE285" i="31"/>
  <c r="AF285" i="31"/>
  <c r="V286" i="31"/>
  <c r="W286" i="31"/>
  <c r="X286" i="31"/>
  <c r="Y286" i="31"/>
  <c r="Z286" i="31"/>
  <c r="AA286" i="31"/>
  <c r="AB286" i="31"/>
  <c r="AC286" i="31"/>
  <c r="AD286" i="31"/>
  <c r="AE286" i="31"/>
  <c r="AF286" i="31"/>
  <c r="V287" i="31"/>
  <c r="W287" i="31"/>
  <c r="X287" i="31"/>
  <c r="Y287" i="31"/>
  <c r="Z287" i="31"/>
  <c r="AA287" i="31"/>
  <c r="AB287" i="31"/>
  <c r="AC287" i="31"/>
  <c r="AD287" i="31"/>
  <c r="AE287" i="31"/>
  <c r="AF287" i="31"/>
  <c r="V288" i="31"/>
  <c r="W288" i="31"/>
  <c r="X288" i="31"/>
  <c r="Y288" i="31"/>
  <c r="Z288" i="31"/>
  <c r="AA288" i="31"/>
  <c r="AB288" i="31"/>
  <c r="AC288" i="31"/>
  <c r="AD288" i="31"/>
  <c r="AE288" i="31"/>
  <c r="AF288" i="31"/>
  <c r="V289" i="31"/>
  <c r="W289" i="31"/>
  <c r="X289" i="31"/>
  <c r="Y289" i="31"/>
  <c r="Z289" i="31"/>
  <c r="AA289" i="31"/>
  <c r="AB289" i="31"/>
  <c r="AC289" i="31"/>
  <c r="AD289" i="31"/>
  <c r="AE289" i="31"/>
  <c r="AF289" i="31"/>
  <c r="V290" i="31"/>
  <c r="W290" i="31"/>
  <c r="X290" i="31"/>
  <c r="Y290" i="31"/>
  <c r="Z290" i="31"/>
  <c r="AA290" i="31"/>
  <c r="AB290" i="31"/>
  <c r="AC290" i="31"/>
  <c r="AD290" i="31"/>
  <c r="AE290" i="31"/>
  <c r="AF290" i="31"/>
  <c r="V291" i="31"/>
  <c r="W291" i="31"/>
  <c r="X291" i="31"/>
  <c r="Y291" i="31"/>
  <c r="Z291" i="31"/>
  <c r="AA291" i="31"/>
  <c r="AB291" i="31"/>
  <c r="AC291" i="31"/>
  <c r="AD291" i="31"/>
  <c r="AE291" i="31"/>
  <c r="AF291" i="31"/>
  <c r="V292" i="31"/>
  <c r="W292" i="31"/>
  <c r="X292" i="31"/>
  <c r="Y292" i="31"/>
  <c r="Z292" i="31"/>
  <c r="AA292" i="31"/>
  <c r="AB292" i="31"/>
  <c r="AC292" i="31"/>
  <c r="AD292" i="31"/>
  <c r="AE292" i="31"/>
  <c r="AF292" i="31"/>
  <c r="V293" i="31"/>
  <c r="W293" i="31"/>
  <c r="X293" i="31"/>
  <c r="Y293" i="31"/>
  <c r="Z293" i="31"/>
  <c r="AA293" i="31"/>
  <c r="AB293" i="31"/>
  <c r="AC293" i="31"/>
  <c r="AD293" i="31"/>
  <c r="AE293" i="31"/>
  <c r="AF293" i="31"/>
  <c r="V294" i="31"/>
  <c r="W294" i="31"/>
  <c r="X294" i="31"/>
  <c r="Y294" i="31"/>
  <c r="Z294" i="31"/>
  <c r="AA294" i="31"/>
  <c r="AB294" i="31"/>
  <c r="AC294" i="31"/>
  <c r="AD294" i="31"/>
  <c r="AE294" i="31"/>
  <c r="AF294" i="31"/>
  <c r="V295" i="31"/>
  <c r="W295" i="31"/>
  <c r="X295" i="31"/>
  <c r="Y295" i="31"/>
  <c r="Z295" i="31"/>
  <c r="AA295" i="31"/>
  <c r="AB295" i="31"/>
  <c r="AC295" i="31"/>
  <c r="AD295" i="31"/>
  <c r="AE295" i="31"/>
  <c r="AF295" i="31"/>
  <c r="V296" i="31"/>
  <c r="W296" i="31"/>
  <c r="X296" i="31"/>
  <c r="Y296" i="31"/>
  <c r="Z296" i="31"/>
  <c r="AA296" i="31"/>
  <c r="AB296" i="31"/>
  <c r="AC296" i="31"/>
  <c r="AD296" i="31"/>
  <c r="AE296" i="31"/>
  <c r="AF296" i="31"/>
  <c r="V297" i="31"/>
  <c r="W297" i="31"/>
  <c r="X297" i="31"/>
  <c r="Y297" i="31"/>
  <c r="Z297" i="31"/>
  <c r="AA297" i="31"/>
  <c r="AB297" i="31"/>
  <c r="AC297" i="31"/>
  <c r="AD297" i="31"/>
  <c r="AE297" i="31"/>
  <c r="AF297" i="31"/>
  <c r="V298" i="31"/>
  <c r="W298" i="31"/>
  <c r="X298" i="31"/>
  <c r="Y298" i="31"/>
  <c r="Z298" i="31"/>
  <c r="AA298" i="31"/>
  <c r="AB298" i="31"/>
  <c r="AC298" i="31"/>
  <c r="AD298" i="31"/>
  <c r="AE298" i="31"/>
  <c r="AF298" i="31"/>
  <c r="V299" i="31"/>
  <c r="W299" i="31"/>
  <c r="X299" i="31"/>
  <c r="Y299" i="31"/>
  <c r="Z299" i="31"/>
  <c r="AA299" i="31"/>
  <c r="AB299" i="31"/>
  <c r="AC299" i="31"/>
  <c r="AD299" i="31"/>
  <c r="AE299" i="31"/>
  <c r="AF299" i="31"/>
  <c r="V300" i="31"/>
  <c r="W300" i="31"/>
  <c r="X300" i="31"/>
  <c r="Y300" i="31"/>
  <c r="Z300" i="31"/>
  <c r="AA300" i="31"/>
  <c r="AB300" i="31"/>
  <c r="AC300" i="31"/>
  <c r="AD300" i="31"/>
  <c r="AE300" i="31"/>
  <c r="AF300" i="31"/>
  <c r="V301" i="31"/>
  <c r="W301" i="31"/>
  <c r="X301" i="31"/>
  <c r="Y301" i="31"/>
  <c r="Z301" i="31"/>
  <c r="AA301" i="31"/>
  <c r="AB301" i="31"/>
  <c r="AC301" i="31"/>
  <c r="AD301" i="31"/>
  <c r="AE301" i="31"/>
  <c r="AF301" i="31"/>
  <c r="V302" i="31"/>
  <c r="W302" i="31"/>
  <c r="X302" i="31"/>
  <c r="Y302" i="31"/>
  <c r="Z302" i="31"/>
  <c r="AA302" i="31"/>
  <c r="AB302" i="31"/>
  <c r="AC302" i="31"/>
  <c r="AD302" i="31"/>
  <c r="AE302" i="31"/>
  <c r="AF302" i="31"/>
  <c r="V303" i="31"/>
  <c r="W303" i="31"/>
  <c r="X303" i="31"/>
  <c r="Y303" i="31"/>
  <c r="Z303" i="31"/>
  <c r="AA303" i="31"/>
  <c r="AB303" i="31"/>
  <c r="AC303" i="31"/>
  <c r="AD303" i="31"/>
  <c r="AE303" i="31"/>
  <c r="AF303" i="31"/>
  <c r="V304" i="31"/>
  <c r="W304" i="31"/>
  <c r="X304" i="31"/>
  <c r="Y304" i="31"/>
  <c r="Z304" i="31"/>
  <c r="AA304" i="31"/>
  <c r="AB304" i="31"/>
  <c r="AC304" i="31"/>
  <c r="AD304" i="31"/>
  <c r="AE304" i="31"/>
  <c r="AF304" i="31"/>
  <c r="V305" i="31"/>
  <c r="W305" i="31"/>
  <c r="X305" i="31"/>
  <c r="Y305" i="31"/>
  <c r="Z305" i="31"/>
  <c r="AA305" i="31"/>
  <c r="AB305" i="31"/>
  <c r="AC305" i="31"/>
  <c r="AD305" i="31"/>
  <c r="AE305" i="31"/>
  <c r="AF305" i="31"/>
  <c r="V306" i="31"/>
  <c r="W306" i="31"/>
  <c r="X306" i="31"/>
  <c r="Y306" i="31"/>
  <c r="Z306" i="31"/>
  <c r="AA306" i="31"/>
  <c r="AB306" i="31"/>
  <c r="AC306" i="31"/>
  <c r="AD306" i="31"/>
  <c r="AE306" i="31"/>
  <c r="AF306" i="31"/>
  <c r="V307" i="31"/>
  <c r="W307" i="31"/>
  <c r="X307" i="31"/>
  <c r="Y307" i="31"/>
  <c r="Z307" i="31"/>
  <c r="AA307" i="31"/>
  <c r="AB307" i="31"/>
  <c r="AC307" i="31"/>
  <c r="AD307" i="31"/>
  <c r="AE307" i="31"/>
  <c r="AF307" i="31"/>
  <c r="V308" i="31"/>
  <c r="W308" i="31"/>
  <c r="X308" i="31"/>
  <c r="Y308" i="31"/>
  <c r="Z308" i="31"/>
  <c r="AA308" i="31"/>
  <c r="AB308" i="31"/>
  <c r="AC308" i="31"/>
  <c r="AD308" i="31"/>
  <c r="AE308" i="31"/>
  <c r="AF308" i="31"/>
  <c r="V309" i="31"/>
  <c r="W309" i="31"/>
  <c r="X309" i="31"/>
  <c r="Y309" i="31"/>
  <c r="Z309" i="31"/>
  <c r="AA309" i="31"/>
  <c r="AB309" i="31"/>
  <c r="AC309" i="31"/>
  <c r="AD309" i="31"/>
  <c r="AE309" i="31"/>
  <c r="AF309" i="31"/>
  <c r="V310" i="31"/>
  <c r="W310" i="31"/>
  <c r="X310" i="31"/>
  <c r="Y310" i="31"/>
  <c r="Z310" i="31"/>
  <c r="AA310" i="31"/>
  <c r="AB310" i="31"/>
  <c r="AC310" i="31"/>
  <c r="AD310" i="31"/>
  <c r="AE310" i="31"/>
  <c r="AF310" i="31"/>
  <c r="V311" i="31"/>
  <c r="W311" i="31"/>
  <c r="X311" i="31"/>
  <c r="Y311" i="31"/>
  <c r="Z311" i="31"/>
  <c r="AA311" i="31"/>
  <c r="AB311" i="31"/>
  <c r="AC311" i="31"/>
  <c r="AD311" i="31"/>
  <c r="AE311" i="31"/>
  <c r="AF311" i="31"/>
  <c r="V312" i="31"/>
  <c r="W312" i="31"/>
  <c r="X312" i="31"/>
  <c r="Y312" i="31"/>
  <c r="Z312" i="31"/>
  <c r="AA312" i="31"/>
  <c r="AB312" i="31"/>
  <c r="AC312" i="31"/>
  <c r="AD312" i="31"/>
  <c r="AE312" i="31"/>
  <c r="AF312" i="31"/>
  <c r="V313" i="31"/>
  <c r="W313" i="31"/>
  <c r="X313" i="31"/>
  <c r="Y313" i="31"/>
  <c r="Z313" i="31"/>
  <c r="AA313" i="31"/>
  <c r="AB313" i="31"/>
  <c r="AC313" i="31"/>
  <c r="AD313" i="31"/>
  <c r="AE313" i="31"/>
  <c r="AF313" i="31"/>
  <c r="V314" i="31"/>
  <c r="W314" i="31"/>
  <c r="X314" i="31"/>
  <c r="Y314" i="31"/>
  <c r="Z314" i="31"/>
  <c r="AA314" i="31"/>
  <c r="AB314" i="31"/>
  <c r="AC314" i="31"/>
  <c r="AD314" i="31"/>
  <c r="AE314" i="31"/>
  <c r="AF314" i="31"/>
  <c r="V315" i="31"/>
  <c r="W315" i="31"/>
  <c r="X315" i="31"/>
  <c r="Y315" i="31"/>
  <c r="Z315" i="31"/>
  <c r="AA315" i="31"/>
  <c r="AB315" i="31"/>
  <c r="AC315" i="31"/>
  <c r="AD315" i="31"/>
  <c r="AE315" i="31"/>
  <c r="AF315" i="31"/>
  <c r="V316" i="31"/>
  <c r="W316" i="31"/>
  <c r="X316" i="31"/>
  <c r="Y316" i="31"/>
  <c r="Z316" i="31"/>
  <c r="AA316" i="31"/>
  <c r="AB316" i="31"/>
  <c r="AC316" i="31"/>
  <c r="AD316" i="31"/>
  <c r="AE316" i="31"/>
  <c r="AF316" i="31"/>
  <c r="V317" i="31"/>
  <c r="W317" i="31"/>
  <c r="X317" i="31"/>
  <c r="Y317" i="31"/>
  <c r="Z317" i="31"/>
  <c r="AA317" i="31"/>
  <c r="AB317" i="31"/>
  <c r="AC317" i="31"/>
  <c r="AD317" i="31"/>
  <c r="AE317" i="31"/>
  <c r="AF317" i="31"/>
  <c r="V318" i="31"/>
  <c r="W318" i="31"/>
  <c r="X318" i="31"/>
  <c r="Y318" i="31"/>
  <c r="Z318" i="31"/>
  <c r="AA318" i="31"/>
  <c r="AB318" i="31"/>
  <c r="AC318" i="31"/>
  <c r="AD318" i="31"/>
  <c r="AE318" i="31"/>
  <c r="AF318" i="31"/>
  <c r="V319" i="31"/>
  <c r="W319" i="31"/>
  <c r="X319" i="31"/>
  <c r="Y319" i="31"/>
  <c r="Z319" i="31"/>
  <c r="AA319" i="31"/>
  <c r="AB319" i="31"/>
  <c r="AC319" i="31"/>
  <c r="AD319" i="31"/>
  <c r="AE319" i="31"/>
  <c r="AF319" i="31"/>
  <c r="V320" i="31"/>
  <c r="W320" i="31"/>
  <c r="X320" i="31"/>
  <c r="Y320" i="31"/>
  <c r="Z320" i="31"/>
  <c r="AA320" i="31"/>
  <c r="AB320" i="31"/>
  <c r="AC320" i="31"/>
  <c r="AD320" i="31"/>
  <c r="AE320" i="31"/>
  <c r="AF320" i="31"/>
  <c r="V321" i="31"/>
  <c r="W321" i="31"/>
  <c r="X321" i="31"/>
  <c r="Y321" i="31"/>
  <c r="Z321" i="31"/>
  <c r="AA321" i="31"/>
  <c r="AB321" i="31"/>
  <c r="AC321" i="31"/>
  <c r="AD321" i="31"/>
  <c r="AE321" i="31"/>
  <c r="AF321" i="31"/>
  <c r="V322" i="31"/>
  <c r="W322" i="31"/>
  <c r="X322" i="31"/>
  <c r="Y322" i="31"/>
  <c r="Z322" i="31"/>
  <c r="AA322" i="31"/>
  <c r="AB322" i="31"/>
  <c r="AC322" i="31"/>
  <c r="AD322" i="31"/>
  <c r="AE322" i="31"/>
  <c r="AF322" i="31"/>
  <c r="V323" i="31"/>
  <c r="W323" i="31"/>
  <c r="X323" i="31"/>
  <c r="Y323" i="31"/>
  <c r="Z323" i="31"/>
  <c r="AA323" i="31"/>
  <c r="AB323" i="31"/>
  <c r="AC323" i="31"/>
  <c r="AD323" i="31"/>
  <c r="AE323" i="31"/>
  <c r="AF323" i="31"/>
  <c r="V324" i="31"/>
  <c r="W324" i="31"/>
  <c r="X324" i="31"/>
  <c r="Y324" i="31"/>
  <c r="Z324" i="31"/>
  <c r="AA324" i="31"/>
  <c r="AB324" i="31"/>
  <c r="AC324" i="31"/>
  <c r="AD324" i="31"/>
  <c r="AE324" i="31"/>
  <c r="AF324" i="31"/>
  <c r="V325" i="31"/>
  <c r="W325" i="31"/>
  <c r="X325" i="31"/>
  <c r="Y325" i="31"/>
  <c r="Z325" i="31"/>
  <c r="AA325" i="31"/>
  <c r="AB325" i="31"/>
  <c r="AC325" i="31"/>
  <c r="AD325" i="31"/>
  <c r="AE325" i="31"/>
  <c r="AF325" i="31"/>
  <c r="V326" i="31"/>
  <c r="W326" i="31"/>
  <c r="X326" i="31"/>
  <c r="Y326" i="31"/>
  <c r="Z326" i="31"/>
  <c r="AA326" i="31"/>
  <c r="AB326" i="31"/>
  <c r="AC326" i="31"/>
  <c r="AD326" i="31"/>
  <c r="AE326" i="31"/>
  <c r="AF326" i="31"/>
  <c r="V327" i="31"/>
  <c r="W327" i="31"/>
  <c r="X327" i="31"/>
  <c r="Y327" i="31"/>
  <c r="Z327" i="31"/>
  <c r="AA327" i="31"/>
  <c r="AB327" i="31"/>
  <c r="AC327" i="31"/>
  <c r="AD327" i="31"/>
  <c r="AE327" i="31"/>
  <c r="AF327" i="31"/>
  <c r="V328" i="31"/>
  <c r="W328" i="31"/>
  <c r="X328" i="31"/>
  <c r="Y328" i="31"/>
  <c r="Z328" i="31"/>
  <c r="AA328" i="31"/>
  <c r="AB328" i="31"/>
  <c r="AC328" i="31"/>
  <c r="AD328" i="31"/>
  <c r="AE328" i="31"/>
  <c r="AF328" i="31"/>
  <c r="V329" i="31"/>
  <c r="W329" i="31"/>
  <c r="X329" i="31"/>
  <c r="Y329" i="31"/>
  <c r="Z329" i="31"/>
  <c r="AA329" i="31"/>
  <c r="AB329" i="31"/>
  <c r="AC329" i="31"/>
  <c r="AD329" i="31"/>
  <c r="AE329" i="31"/>
  <c r="AF329" i="31"/>
  <c r="V330" i="31"/>
  <c r="W330" i="31"/>
  <c r="X330" i="31"/>
  <c r="Y330" i="31"/>
  <c r="Z330" i="31"/>
  <c r="AA330" i="31"/>
  <c r="AB330" i="31"/>
  <c r="AC330" i="31"/>
  <c r="AD330" i="31"/>
  <c r="AE330" i="31"/>
  <c r="AF330" i="31"/>
  <c r="V331" i="31"/>
  <c r="W331" i="31"/>
  <c r="X331" i="31"/>
  <c r="Y331" i="31"/>
  <c r="Z331" i="31"/>
  <c r="AA331" i="31"/>
  <c r="AB331" i="31"/>
  <c r="AC331" i="31"/>
  <c r="AD331" i="31"/>
  <c r="AE331" i="31"/>
  <c r="AF331" i="31"/>
  <c r="V332" i="31"/>
  <c r="W332" i="31"/>
  <c r="X332" i="31"/>
  <c r="Y332" i="31"/>
  <c r="Z332" i="31"/>
  <c r="AA332" i="31"/>
  <c r="AB332" i="31"/>
  <c r="AC332" i="31"/>
  <c r="AD332" i="31"/>
  <c r="AE332" i="31"/>
  <c r="AF332" i="31"/>
  <c r="V333" i="31"/>
  <c r="W333" i="31"/>
  <c r="X333" i="31"/>
  <c r="Y333" i="31"/>
  <c r="Z333" i="31"/>
  <c r="AA333" i="31"/>
  <c r="AB333" i="31"/>
  <c r="AC333" i="31"/>
  <c r="AD333" i="31"/>
  <c r="AE333" i="31"/>
  <c r="AF333" i="31"/>
  <c r="V334" i="31"/>
  <c r="W334" i="31"/>
  <c r="X334" i="31"/>
  <c r="Y334" i="31"/>
  <c r="Z334" i="31"/>
  <c r="AA334" i="31"/>
  <c r="AB334" i="31"/>
  <c r="AC334" i="31"/>
  <c r="AD334" i="31"/>
  <c r="AE334" i="31"/>
  <c r="AF334" i="31"/>
  <c r="U166" i="31"/>
  <c r="U167" i="31"/>
  <c r="U168" i="31"/>
  <c r="U169" i="31"/>
  <c r="U170" i="31"/>
  <c r="U171" i="31"/>
  <c r="U172" i="31"/>
  <c r="U173" i="31"/>
  <c r="U174" i="31"/>
  <c r="U175" i="31"/>
  <c r="U176" i="31"/>
  <c r="U177" i="31"/>
  <c r="U178" i="31"/>
  <c r="U179" i="31"/>
  <c r="U180" i="31"/>
  <c r="U181" i="31"/>
  <c r="U182" i="31"/>
  <c r="U183" i="31"/>
  <c r="U184" i="31"/>
  <c r="U185" i="31"/>
  <c r="U186" i="31"/>
  <c r="U187" i="31"/>
  <c r="U188" i="31"/>
  <c r="U189" i="31"/>
  <c r="U190" i="31"/>
  <c r="U191" i="31"/>
  <c r="U192" i="31"/>
  <c r="U193" i="31"/>
  <c r="U194" i="31"/>
  <c r="U195" i="31"/>
  <c r="U196" i="31"/>
  <c r="U197" i="31"/>
  <c r="U198" i="31"/>
  <c r="U199" i="31"/>
  <c r="U200" i="31"/>
  <c r="U201" i="31"/>
  <c r="U202" i="31"/>
  <c r="U203" i="31"/>
  <c r="U204" i="31"/>
  <c r="U205" i="31"/>
  <c r="U206" i="31"/>
  <c r="U207" i="31"/>
  <c r="U208" i="31"/>
  <c r="U209" i="31"/>
  <c r="U210" i="31"/>
  <c r="U211" i="31"/>
  <c r="U212" i="31"/>
  <c r="U213" i="31"/>
  <c r="U214" i="31"/>
  <c r="U215" i="31"/>
  <c r="U216" i="31"/>
  <c r="U217" i="31"/>
  <c r="U218" i="31"/>
  <c r="U219" i="31"/>
  <c r="U220" i="31"/>
  <c r="U221" i="31"/>
  <c r="U222" i="31"/>
  <c r="U223" i="31"/>
  <c r="U224" i="31"/>
  <c r="U225" i="31"/>
  <c r="U226" i="31"/>
  <c r="U227" i="31"/>
  <c r="U228" i="31"/>
  <c r="U229" i="31"/>
  <c r="U230" i="31"/>
  <c r="U231" i="31"/>
  <c r="U232" i="31"/>
  <c r="U233" i="31"/>
  <c r="U234" i="31"/>
  <c r="U235" i="31"/>
  <c r="U236" i="31"/>
  <c r="U237" i="31"/>
  <c r="U238" i="31"/>
  <c r="U239" i="31"/>
  <c r="U240" i="31"/>
  <c r="U241" i="31"/>
  <c r="U242" i="31"/>
  <c r="U243" i="31"/>
  <c r="U244" i="31"/>
  <c r="U245" i="31"/>
  <c r="U246" i="31"/>
  <c r="U247" i="31"/>
  <c r="U248" i="31"/>
  <c r="U249" i="31"/>
  <c r="U250" i="31"/>
  <c r="U251" i="31"/>
  <c r="U252" i="31"/>
  <c r="U253" i="31"/>
  <c r="U254" i="31"/>
  <c r="U255" i="31"/>
  <c r="U256" i="31"/>
  <c r="U257" i="31"/>
  <c r="U258" i="31"/>
  <c r="U259" i="31"/>
  <c r="U260" i="31"/>
  <c r="U261" i="31"/>
  <c r="U262" i="31"/>
  <c r="U263" i="31"/>
  <c r="U264" i="31"/>
  <c r="U265" i="31"/>
  <c r="U266" i="31"/>
  <c r="U267" i="31"/>
  <c r="U268" i="31"/>
  <c r="U269" i="31"/>
  <c r="U270" i="31"/>
  <c r="U271" i="31"/>
  <c r="U272" i="31"/>
  <c r="U273" i="31"/>
  <c r="U274" i="31"/>
  <c r="U275" i="31"/>
  <c r="U276" i="31"/>
  <c r="U277" i="31"/>
  <c r="U278" i="31"/>
  <c r="U279" i="31"/>
  <c r="U280" i="31"/>
  <c r="U281" i="31"/>
  <c r="U282" i="31"/>
  <c r="U283" i="31"/>
  <c r="U284" i="31"/>
  <c r="U285" i="31"/>
  <c r="U286" i="31"/>
  <c r="U287" i="31"/>
  <c r="U288" i="31"/>
  <c r="U289" i="31"/>
  <c r="U290" i="31"/>
  <c r="U291" i="31"/>
  <c r="U292" i="31"/>
  <c r="U293" i="31"/>
  <c r="U294" i="31"/>
  <c r="U295" i="31"/>
  <c r="U296" i="31"/>
  <c r="U297" i="31"/>
  <c r="U298" i="31"/>
  <c r="U299" i="31"/>
  <c r="U300" i="31"/>
  <c r="U301" i="31"/>
  <c r="U302" i="31"/>
  <c r="U303" i="31"/>
  <c r="U304" i="31"/>
  <c r="U305" i="31"/>
  <c r="U306" i="31"/>
  <c r="U307" i="31"/>
  <c r="U308" i="31"/>
  <c r="U309" i="31"/>
  <c r="U310" i="31"/>
  <c r="U311" i="31"/>
  <c r="U312" i="31"/>
  <c r="U313" i="31"/>
  <c r="U314" i="31"/>
  <c r="U315" i="31"/>
  <c r="U316" i="31"/>
  <c r="U317" i="31"/>
  <c r="U318" i="31"/>
  <c r="U319" i="31"/>
  <c r="U320" i="31"/>
  <c r="U321" i="31"/>
  <c r="U322" i="31"/>
  <c r="U323" i="31"/>
  <c r="U324" i="31"/>
  <c r="U325" i="31"/>
  <c r="U326" i="31"/>
  <c r="U327" i="31"/>
  <c r="U328" i="31"/>
  <c r="U329" i="31"/>
  <c r="U330" i="31"/>
  <c r="U331" i="31"/>
  <c r="U332" i="31"/>
  <c r="U333" i="31"/>
  <c r="U334" i="31"/>
  <c r="BJ3" i="16" l="1"/>
  <c r="BJ4" i="16"/>
  <c r="BJ5" i="16"/>
  <c r="BJ6" i="16"/>
  <c r="BJ7" i="16"/>
  <c r="BJ8" i="16"/>
  <c r="BJ9" i="16"/>
  <c r="BJ10" i="16"/>
  <c r="BJ11" i="16"/>
  <c r="BJ12" i="16"/>
  <c r="BJ13" i="16"/>
  <c r="BJ14" i="16"/>
  <c r="BJ15" i="16"/>
  <c r="BJ16" i="16"/>
  <c r="BJ17" i="16"/>
  <c r="BJ18" i="16"/>
  <c r="BJ19" i="16"/>
  <c r="BJ20" i="16"/>
  <c r="BJ21" i="16"/>
  <c r="BJ22" i="16"/>
  <c r="BJ23" i="16"/>
  <c r="BJ24" i="16"/>
  <c r="BJ25" i="16"/>
  <c r="BJ26" i="16"/>
  <c r="BJ27" i="16"/>
  <c r="BJ28" i="16"/>
  <c r="BJ29" i="16"/>
  <c r="BJ30" i="16"/>
  <c r="BJ31" i="16"/>
  <c r="BJ32" i="16"/>
  <c r="BJ33" i="16"/>
  <c r="BJ34" i="16"/>
  <c r="BJ35" i="16"/>
  <c r="BJ36" i="16"/>
  <c r="BJ37" i="16"/>
  <c r="BJ38" i="16"/>
  <c r="BJ39" i="16"/>
  <c r="BJ40" i="16"/>
  <c r="BJ41" i="16"/>
  <c r="BJ42" i="16"/>
  <c r="BJ43" i="16"/>
  <c r="BJ44" i="16"/>
  <c r="BJ45" i="16"/>
  <c r="BJ46" i="16"/>
  <c r="BJ47" i="16"/>
  <c r="BJ48" i="16"/>
  <c r="BJ49" i="16"/>
  <c r="BJ50" i="16"/>
  <c r="BJ51" i="16"/>
  <c r="BJ52" i="16"/>
  <c r="BJ53" i="16"/>
  <c r="BJ54" i="16"/>
  <c r="BJ55" i="16"/>
  <c r="BJ56" i="16"/>
  <c r="BJ57" i="16"/>
  <c r="BJ58" i="16"/>
  <c r="BJ59" i="16"/>
  <c r="BJ60" i="16"/>
  <c r="BJ61" i="16"/>
  <c r="BJ62" i="16"/>
  <c r="BJ63" i="16"/>
  <c r="BJ64" i="16"/>
  <c r="BJ65" i="16"/>
  <c r="BJ66" i="16"/>
  <c r="BJ67" i="16"/>
  <c r="BJ68" i="16"/>
  <c r="BJ69" i="16"/>
  <c r="BJ70" i="16"/>
  <c r="BJ71" i="16"/>
  <c r="BJ72" i="16"/>
  <c r="BJ73" i="16"/>
  <c r="BJ74" i="16"/>
  <c r="BJ75" i="16"/>
  <c r="BJ76" i="16"/>
  <c r="BJ77" i="16"/>
  <c r="BJ78" i="16"/>
  <c r="BJ79" i="16"/>
  <c r="BJ80" i="16"/>
  <c r="BJ81" i="16"/>
  <c r="BJ82" i="16"/>
  <c r="BJ83" i="16"/>
  <c r="BJ84" i="16"/>
  <c r="BJ85" i="16"/>
  <c r="BJ86" i="16"/>
  <c r="BJ87" i="16"/>
  <c r="BJ88" i="16"/>
  <c r="BJ89" i="16"/>
  <c r="BJ90" i="16"/>
  <c r="BJ91" i="16"/>
  <c r="BJ92" i="16"/>
  <c r="BJ93" i="16"/>
  <c r="BJ94" i="16"/>
  <c r="BJ95" i="16"/>
  <c r="BJ96" i="16"/>
  <c r="BJ97" i="16"/>
  <c r="BJ98" i="16"/>
  <c r="BJ99" i="16"/>
  <c r="BJ100" i="16"/>
  <c r="BJ101" i="16"/>
  <c r="BJ102" i="16"/>
  <c r="BJ103" i="16"/>
  <c r="BJ104" i="16"/>
  <c r="BJ105" i="16"/>
  <c r="BJ106" i="16"/>
  <c r="BJ107" i="16"/>
  <c r="BJ108" i="16"/>
  <c r="BJ109" i="16"/>
  <c r="BJ110" i="16"/>
  <c r="BJ111" i="16"/>
  <c r="BJ112" i="16"/>
  <c r="BJ113" i="16"/>
  <c r="BJ114" i="16"/>
  <c r="BJ115" i="16"/>
  <c r="BJ116" i="16"/>
  <c r="BJ117" i="16"/>
  <c r="BJ118" i="16"/>
  <c r="BJ119" i="16"/>
  <c r="BJ120" i="16"/>
  <c r="BJ121" i="16"/>
  <c r="BJ122" i="16"/>
  <c r="BJ123" i="16"/>
  <c r="BJ124" i="16"/>
  <c r="BJ125" i="16"/>
  <c r="BJ126" i="16"/>
  <c r="BJ127" i="16"/>
  <c r="BJ128" i="16"/>
  <c r="BJ129" i="16"/>
  <c r="BJ130" i="16"/>
  <c r="BJ131" i="16"/>
  <c r="BJ132" i="16"/>
  <c r="BJ133" i="16"/>
  <c r="BJ134" i="16"/>
  <c r="BJ135" i="16"/>
  <c r="BJ136" i="16"/>
  <c r="BJ137" i="16"/>
  <c r="BJ138" i="16"/>
  <c r="BJ139" i="16"/>
  <c r="BJ140" i="16"/>
  <c r="BJ141" i="16"/>
  <c r="BJ142" i="16"/>
  <c r="BJ143" i="16"/>
  <c r="BJ144" i="16"/>
  <c r="BJ145" i="16"/>
  <c r="BJ146" i="16"/>
  <c r="BJ147" i="16"/>
  <c r="BJ148" i="16"/>
  <c r="BJ149" i="16"/>
  <c r="BJ150" i="16"/>
  <c r="BJ151" i="16"/>
  <c r="BJ152" i="16"/>
  <c r="BJ153" i="16"/>
  <c r="BJ154" i="16"/>
  <c r="BJ155" i="16"/>
  <c r="BJ156" i="16"/>
  <c r="BJ157" i="16"/>
  <c r="BJ158" i="16"/>
  <c r="BJ159" i="16"/>
  <c r="BJ160" i="16"/>
  <c r="BJ161" i="16"/>
  <c r="BJ162" i="16"/>
  <c r="BJ163" i="16"/>
  <c r="BJ164" i="16"/>
  <c r="BJ165" i="16"/>
  <c r="BJ2" i="16"/>
  <c r="AR3" i="11"/>
  <c r="AR4" i="11"/>
  <c r="AR5" i="11"/>
  <c r="AR6" i="11"/>
  <c r="AR7" i="11"/>
  <c r="AR8" i="11"/>
  <c r="AR9" i="11"/>
  <c r="AR10" i="11"/>
  <c r="AR11" i="11"/>
  <c r="AR12" i="11"/>
  <c r="AR13" i="11"/>
  <c r="AR14" i="11"/>
  <c r="AR15" i="11"/>
  <c r="AR16" i="11"/>
  <c r="AR17" i="11"/>
  <c r="AR18" i="11"/>
  <c r="AR19" i="11"/>
  <c r="AR20" i="11"/>
  <c r="AR21" i="11"/>
  <c r="AR22" i="11"/>
  <c r="AR23" i="11"/>
  <c r="AR24" i="11"/>
  <c r="AR25" i="11"/>
  <c r="AR26" i="11"/>
  <c r="AR27" i="11"/>
  <c r="AR28" i="11"/>
  <c r="AR29" i="11"/>
  <c r="AR30" i="11"/>
  <c r="AR31" i="11"/>
  <c r="AR32" i="11"/>
  <c r="AR33" i="11"/>
  <c r="AR34" i="11"/>
  <c r="AR35" i="11"/>
  <c r="AR36" i="11"/>
  <c r="AR37" i="11"/>
  <c r="AR38" i="11"/>
  <c r="AR39" i="11"/>
  <c r="AR40" i="11"/>
  <c r="AR41" i="11"/>
  <c r="AR42" i="11"/>
  <c r="AR43" i="11"/>
  <c r="AR44" i="11"/>
  <c r="AR45" i="11"/>
  <c r="AR46" i="11"/>
  <c r="AR47" i="11"/>
  <c r="AR48" i="11"/>
  <c r="AR49" i="11"/>
  <c r="AR50" i="11"/>
  <c r="AR51" i="11"/>
  <c r="AR52" i="11"/>
  <c r="AR53" i="11"/>
  <c r="AR54" i="11"/>
  <c r="AR55" i="11"/>
  <c r="AR56" i="11"/>
  <c r="AR57" i="11"/>
  <c r="AR58" i="11"/>
  <c r="AR59" i="11"/>
  <c r="AR60" i="11"/>
  <c r="AR61" i="11"/>
  <c r="AR62" i="11"/>
  <c r="AR2" i="11"/>
  <c r="BK3" i="16" l="1"/>
  <c r="BK4" i="16"/>
  <c r="BK5" i="16"/>
  <c r="BK6" i="16"/>
  <c r="BK7" i="16"/>
  <c r="BK8" i="16"/>
  <c r="BK9" i="16"/>
  <c r="BK10" i="16"/>
  <c r="BK11" i="16"/>
  <c r="BK12" i="16"/>
  <c r="BK13" i="16"/>
  <c r="BK14" i="16"/>
  <c r="BK15" i="16"/>
  <c r="BK16" i="16"/>
  <c r="BK17" i="16"/>
  <c r="BK18" i="16"/>
  <c r="BK19" i="16"/>
  <c r="BK20" i="16"/>
  <c r="BK21" i="16"/>
  <c r="BK22" i="16"/>
  <c r="BK23" i="16"/>
  <c r="BK24" i="16"/>
  <c r="BK25" i="16"/>
  <c r="BK26" i="16"/>
  <c r="BK27" i="16"/>
  <c r="BK28" i="16"/>
  <c r="BK29" i="16"/>
  <c r="BK30" i="16"/>
  <c r="BK31" i="16"/>
  <c r="BK32" i="16"/>
  <c r="BK33" i="16"/>
  <c r="BK34" i="16"/>
  <c r="BK35" i="16"/>
  <c r="BK36" i="16"/>
  <c r="BK37" i="16"/>
  <c r="BK38" i="16"/>
  <c r="BK39" i="16"/>
  <c r="BK40" i="16"/>
  <c r="BK41" i="16"/>
  <c r="BK42" i="16"/>
  <c r="BK43" i="16"/>
  <c r="BK44" i="16"/>
  <c r="BK45" i="16"/>
  <c r="BK46" i="16"/>
  <c r="BK47" i="16"/>
  <c r="BK48" i="16"/>
  <c r="BK49" i="16"/>
  <c r="BK50" i="16"/>
  <c r="BK51" i="16"/>
  <c r="BK52" i="16"/>
  <c r="BK53" i="16"/>
  <c r="BK54" i="16"/>
  <c r="BK55" i="16"/>
  <c r="BK56" i="16"/>
  <c r="BK57" i="16"/>
  <c r="BK58" i="16"/>
  <c r="BK59" i="16"/>
  <c r="BK60" i="16"/>
  <c r="BK61" i="16"/>
  <c r="BK62" i="16"/>
  <c r="BK63" i="16"/>
  <c r="BK64" i="16"/>
  <c r="BK65" i="16"/>
  <c r="BK66" i="16"/>
  <c r="BK67" i="16"/>
  <c r="BK68" i="16"/>
  <c r="BK69" i="16"/>
  <c r="BK70" i="16"/>
  <c r="BK71" i="16"/>
  <c r="BK72" i="16"/>
  <c r="BK73" i="16"/>
  <c r="BK74" i="16"/>
  <c r="BK75" i="16"/>
  <c r="BK76" i="16"/>
  <c r="BK77" i="16"/>
  <c r="BK78" i="16"/>
  <c r="BK79" i="16"/>
  <c r="BK80" i="16"/>
  <c r="BK81" i="16"/>
  <c r="BK82" i="16"/>
  <c r="BK83" i="16"/>
  <c r="BK84" i="16"/>
  <c r="BK85" i="16"/>
  <c r="BK86" i="16"/>
  <c r="BK87" i="16"/>
  <c r="BK88" i="16"/>
  <c r="BK89" i="16"/>
  <c r="BK90" i="16"/>
  <c r="BK91" i="16"/>
  <c r="BK92" i="16"/>
  <c r="BK93" i="16"/>
  <c r="BK94" i="16"/>
  <c r="BK95" i="16"/>
  <c r="BK96" i="16"/>
  <c r="BK97" i="16"/>
  <c r="BK98" i="16"/>
  <c r="BK99" i="16"/>
  <c r="BK100" i="16"/>
  <c r="BK101" i="16"/>
  <c r="BK102" i="16"/>
  <c r="BK103" i="16"/>
  <c r="BK104" i="16"/>
  <c r="BK105" i="16"/>
  <c r="BK106" i="16"/>
  <c r="BK107" i="16"/>
  <c r="BK108" i="16"/>
  <c r="BK109" i="16"/>
  <c r="BK110" i="16"/>
  <c r="BK111" i="16"/>
  <c r="BK112" i="16"/>
  <c r="BK113" i="16"/>
  <c r="BK114" i="16"/>
  <c r="BK115" i="16"/>
  <c r="BK116" i="16"/>
  <c r="BK117" i="16"/>
  <c r="BK118" i="16"/>
  <c r="BK119" i="16"/>
  <c r="BK120" i="16"/>
  <c r="BK121" i="16"/>
  <c r="BK122" i="16"/>
  <c r="BK123" i="16"/>
  <c r="BK124" i="16"/>
  <c r="BK125" i="16"/>
  <c r="BK126" i="16"/>
  <c r="BK127" i="16"/>
  <c r="BK128" i="16"/>
  <c r="BK129" i="16"/>
  <c r="BK130" i="16"/>
  <c r="BK131" i="16"/>
  <c r="BK132" i="16"/>
  <c r="BK133" i="16"/>
  <c r="BK134" i="16"/>
  <c r="BK135" i="16"/>
  <c r="BK136" i="16"/>
  <c r="BK137" i="16"/>
  <c r="BK138" i="16"/>
  <c r="BK139" i="16"/>
  <c r="BK140" i="16"/>
  <c r="BK141" i="16"/>
  <c r="BK142" i="16"/>
  <c r="BK143" i="16"/>
  <c r="BK144" i="16"/>
  <c r="BK145" i="16"/>
  <c r="BK146" i="16"/>
  <c r="BK147" i="16"/>
  <c r="BK148" i="16"/>
  <c r="BK149" i="16"/>
  <c r="BK150" i="16"/>
  <c r="BK151" i="16"/>
  <c r="BK152" i="16"/>
  <c r="BK153" i="16"/>
  <c r="BK154" i="16"/>
  <c r="BK155" i="16"/>
  <c r="BK156" i="16"/>
  <c r="BK157" i="16"/>
  <c r="BK158" i="16"/>
  <c r="BK159" i="16"/>
  <c r="BK160" i="16"/>
  <c r="BK161" i="16"/>
  <c r="BK162" i="16"/>
  <c r="BK163" i="16"/>
  <c r="BK164" i="16"/>
  <c r="BK165" i="16"/>
  <c r="BK2" i="16"/>
  <c r="BO3" i="12"/>
  <c r="BO4" i="12"/>
  <c r="BO5" i="12"/>
  <c r="BO6" i="12"/>
  <c r="BO7" i="12"/>
  <c r="BO8" i="12"/>
  <c r="BO9" i="12"/>
  <c r="BO10" i="12"/>
  <c r="BO11" i="12"/>
  <c r="BO12" i="12"/>
  <c r="BO13" i="12"/>
  <c r="BO14" i="12"/>
  <c r="BO15" i="12"/>
  <c r="BO16" i="12"/>
  <c r="BO17" i="12"/>
  <c r="BO18" i="12"/>
  <c r="BO19" i="12"/>
  <c r="BO20" i="12"/>
  <c r="BO21" i="12"/>
  <c r="BO22" i="12"/>
  <c r="BO23" i="12"/>
  <c r="BO24" i="12"/>
  <c r="BO25" i="12"/>
  <c r="BO26" i="12"/>
  <c r="BO27" i="12"/>
  <c r="BO28" i="12"/>
  <c r="BO29" i="12"/>
  <c r="BO30" i="12"/>
  <c r="BO31" i="12"/>
  <c r="BO32" i="12"/>
  <c r="BO33" i="12"/>
  <c r="BO34" i="12"/>
  <c r="BO35" i="12"/>
  <c r="BO36" i="12"/>
  <c r="BO37" i="12"/>
  <c r="BO38" i="12"/>
  <c r="BO39" i="12"/>
  <c r="BO40" i="12"/>
  <c r="BO41" i="12"/>
  <c r="BO42" i="12"/>
  <c r="BO43" i="12"/>
  <c r="BO44" i="12"/>
  <c r="BO45" i="12"/>
  <c r="BO46" i="12"/>
  <c r="BO47" i="12"/>
  <c r="BO48" i="12"/>
  <c r="BO49" i="12"/>
  <c r="BO50" i="12"/>
  <c r="BO51" i="12"/>
  <c r="BO52" i="12"/>
  <c r="BO53" i="12"/>
  <c r="BO54" i="12"/>
  <c r="BO55" i="12"/>
  <c r="BO56" i="12"/>
  <c r="BO57" i="12"/>
  <c r="BO58" i="12"/>
  <c r="BO59" i="12"/>
  <c r="BO60" i="12"/>
  <c r="BO61" i="12"/>
  <c r="BO62" i="12"/>
  <c r="BO63" i="12"/>
  <c r="BO64" i="12"/>
  <c r="BO65" i="12"/>
  <c r="BO66" i="12"/>
  <c r="BO67" i="12"/>
  <c r="BO68" i="12"/>
  <c r="BO69" i="12"/>
  <c r="BO70" i="12"/>
  <c r="BO71" i="12"/>
  <c r="BO72" i="12"/>
  <c r="BO73" i="12"/>
  <c r="BO74" i="12"/>
  <c r="BO75" i="12"/>
  <c r="BO76" i="12"/>
  <c r="BO77" i="12"/>
  <c r="BO78" i="12"/>
  <c r="BO79" i="12"/>
  <c r="BO80" i="12"/>
  <c r="BO81" i="12"/>
  <c r="BO82" i="12"/>
  <c r="BO83" i="12"/>
  <c r="BO84" i="12"/>
  <c r="BO85" i="12"/>
  <c r="BO86" i="12"/>
  <c r="BO87" i="12"/>
  <c r="BO88" i="12"/>
  <c r="BO89" i="12"/>
  <c r="BO90" i="12"/>
  <c r="BO91" i="12"/>
  <c r="BO92" i="12"/>
  <c r="BO93" i="12"/>
  <c r="BO94" i="12"/>
  <c r="BO95" i="12"/>
  <c r="BO96" i="12"/>
  <c r="BO97" i="12"/>
  <c r="BO98" i="12"/>
  <c r="BO99" i="12"/>
  <c r="BO100" i="12"/>
  <c r="BO101" i="12"/>
  <c r="BO102" i="12"/>
  <c r="BO103" i="12"/>
  <c r="BO104" i="12"/>
  <c r="BO105" i="12"/>
  <c r="BO106" i="12"/>
  <c r="BO107" i="12"/>
  <c r="BO108" i="12"/>
  <c r="BO109" i="12"/>
  <c r="BO2" i="12"/>
  <c r="AS3" i="11"/>
  <c r="AS4" i="11"/>
  <c r="AS5" i="11"/>
  <c r="AS6" i="11"/>
  <c r="AS7" i="11"/>
  <c r="AS8" i="11"/>
  <c r="AS9" i="11"/>
  <c r="AS10" i="11"/>
  <c r="AS11" i="11"/>
  <c r="AS12" i="11"/>
  <c r="AS13" i="11"/>
  <c r="AS14" i="11"/>
  <c r="AS15" i="11"/>
  <c r="AS16" i="11"/>
  <c r="AS17" i="11"/>
  <c r="AS18" i="11"/>
  <c r="AS19" i="11"/>
  <c r="AS20" i="11"/>
  <c r="AS21" i="11"/>
  <c r="AS22" i="11"/>
  <c r="AS23" i="11"/>
  <c r="AS24" i="11"/>
  <c r="AS25" i="11"/>
  <c r="AS26" i="11"/>
  <c r="AS27" i="11"/>
  <c r="AS28" i="11"/>
  <c r="AS29" i="11"/>
  <c r="AS30" i="11"/>
  <c r="AS31" i="11"/>
  <c r="AS32" i="11"/>
  <c r="AS33" i="11"/>
  <c r="AS34" i="11"/>
  <c r="AS35" i="11"/>
  <c r="AS36" i="11"/>
  <c r="AS37" i="11"/>
  <c r="AS38" i="11"/>
  <c r="AS39" i="11"/>
  <c r="AS40" i="11"/>
  <c r="AS41" i="11"/>
  <c r="AS42" i="11"/>
  <c r="AS43" i="11"/>
  <c r="AS44" i="11"/>
  <c r="AS45" i="11"/>
  <c r="AS46" i="11"/>
  <c r="AS47" i="11"/>
  <c r="AS48" i="11"/>
  <c r="AS49" i="11"/>
  <c r="AS50" i="11"/>
  <c r="AS51" i="11"/>
  <c r="AS52" i="11"/>
  <c r="AS53" i="11"/>
  <c r="AS54" i="11"/>
  <c r="AS55" i="11"/>
  <c r="AS56" i="11"/>
  <c r="AS57" i="11"/>
  <c r="AS58" i="11"/>
  <c r="AS59" i="11"/>
  <c r="AS60" i="11"/>
  <c r="AS61" i="11"/>
  <c r="AS62" i="11"/>
  <c r="AS2" i="11"/>
  <c r="BN3" i="12"/>
  <c r="BN4" i="12"/>
  <c r="BN5" i="12"/>
  <c r="BN6" i="12"/>
  <c r="BN7" i="12"/>
  <c r="BN8" i="12"/>
  <c r="BN9" i="12"/>
  <c r="BN10" i="12"/>
  <c r="BN11" i="12"/>
  <c r="BN12" i="12"/>
  <c r="BN13" i="12"/>
  <c r="BN14" i="12"/>
  <c r="BN15" i="12"/>
  <c r="BN16" i="12"/>
  <c r="BN17" i="12"/>
  <c r="BN18" i="12"/>
  <c r="BN19" i="12"/>
  <c r="BN20" i="12"/>
  <c r="BN21" i="12"/>
  <c r="BN22" i="12"/>
  <c r="BN23" i="12"/>
  <c r="BN24" i="12"/>
  <c r="BN25" i="12"/>
  <c r="BN26" i="12"/>
  <c r="BN27" i="12"/>
  <c r="BN28" i="12"/>
  <c r="BN29" i="12"/>
  <c r="BN30" i="12"/>
  <c r="BN31" i="12"/>
  <c r="BN32" i="12"/>
  <c r="BN33" i="12"/>
  <c r="BN34" i="12"/>
  <c r="BN35" i="12"/>
  <c r="BN36" i="12"/>
  <c r="BN37" i="12"/>
  <c r="BN38" i="12"/>
  <c r="BN39" i="12"/>
  <c r="BN40" i="12"/>
  <c r="BN41" i="12"/>
  <c r="BN42" i="12"/>
  <c r="BN43" i="12"/>
  <c r="BN44" i="12"/>
  <c r="BN45" i="12"/>
  <c r="BN46" i="12"/>
  <c r="BN47" i="12"/>
  <c r="BN48" i="12"/>
  <c r="BN49" i="12"/>
  <c r="BN50" i="12"/>
  <c r="BN51" i="12"/>
  <c r="BN52" i="12"/>
  <c r="BN53" i="12"/>
  <c r="BN54" i="12"/>
  <c r="BN55" i="12"/>
  <c r="BN56" i="12"/>
  <c r="BN57" i="12"/>
  <c r="BN58" i="12"/>
  <c r="BN59" i="12"/>
  <c r="BN60" i="12"/>
  <c r="BN61" i="12"/>
  <c r="BN62" i="12"/>
  <c r="BN63" i="12"/>
  <c r="BN64" i="12"/>
  <c r="BN65" i="12"/>
  <c r="BN66" i="12"/>
  <c r="BN67" i="12"/>
  <c r="BN68" i="12"/>
  <c r="BN69" i="12"/>
  <c r="BN70" i="12"/>
  <c r="BN71" i="12"/>
  <c r="BN72" i="12"/>
  <c r="BN73" i="12"/>
  <c r="BN74" i="12"/>
  <c r="BN75" i="12"/>
  <c r="BN76" i="12"/>
  <c r="BN77" i="12"/>
  <c r="BN78" i="12"/>
  <c r="BN79" i="12"/>
  <c r="BN80" i="12"/>
  <c r="BN81" i="12"/>
  <c r="BN82" i="12"/>
  <c r="BN83" i="12"/>
  <c r="BN84" i="12"/>
  <c r="BN85" i="12"/>
  <c r="BN86" i="12"/>
  <c r="BN87" i="12"/>
  <c r="BN88" i="12"/>
  <c r="BN89" i="12"/>
  <c r="BN90" i="12"/>
  <c r="BN91" i="12"/>
  <c r="BN92" i="12"/>
  <c r="BN93" i="12"/>
  <c r="BN94" i="12"/>
  <c r="BN95" i="12"/>
  <c r="BN96" i="12"/>
  <c r="BN97" i="12"/>
  <c r="BN98" i="12"/>
  <c r="BN99" i="12"/>
  <c r="BN100" i="12"/>
  <c r="BN101" i="12"/>
  <c r="BN102" i="12"/>
  <c r="BN103" i="12"/>
  <c r="BN104" i="12"/>
  <c r="BN105" i="12"/>
  <c r="BN106" i="12"/>
  <c r="BN107" i="12"/>
  <c r="BN108" i="12"/>
  <c r="BN109" i="12"/>
  <c r="BN2" i="12"/>
  <c r="BM3" i="12"/>
  <c r="BM4" i="12"/>
  <c r="BM5" i="12"/>
  <c r="BM6" i="12"/>
  <c r="BM7" i="12"/>
  <c r="BM8" i="12"/>
  <c r="BM9" i="12"/>
  <c r="BM10" i="12"/>
  <c r="BM11" i="12"/>
  <c r="BM12" i="12"/>
  <c r="BM13" i="12"/>
  <c r="BM14" i="12"/>
  <c r="BM15" i="12"/>
  <c r="BM16" i="12"/>
  <c r="BM17" i="12"/>
  <c r="BM18" i="12"/>
  <c r="BM19" i="12"/>
  <c r="BM20" i="12"/>
  <c r="BM21" i="12"/>
  <c r="BM22" i="12"/>
  <c r="BM23" i="12"/>
  <c r="BM24" i="12"/>
  <c r="BM25" i="12"/>
  <c r="BM26" i="12"/>
  <c r="BM27" i="12"/>
  <c r="BM28" i="12"/>
  <c r="BM29" i="12"/>
  <c r="BM30" i="12"/>
  <c r="BM31" i="12"/>
  <c r="BM32" i="12"/>
  <c r="BM33" i="12"/>
  <c r="BM34" i="12"/>
  <c r="BM35" i="12"/>
  <c r="BM36" i="12"/>
  <c r="BM37" i="12"/>
  <c r="BM38" i="12"/>
  <c r="BM39" i="12"/>
  <c r="BM40" i="12"/>
  <c r="BM41" i="12"/>
  <c r="BM42" i="12"/>
  <c r="BM43" i="12"/>
  <c r="BM44" i="12"/>
  <c r="BM45" i="12"/>
  <c r="BM46" i="12"/>
  <c r="BM47" i="12"/>
  <c r="BM48" i="12"/>
  <c r="BM49" i="12"/>
  <c r="BM50" i="12"/>
  <c r="BM51" i="12"/>
  <c r="BM52" i="12"/>
  <c r="BM53" i="12"/>
  <c r="BM54" i="12"/>
  <c r="BM55" i="12"/>
  <c r="BM56" i="12"/>
  <c r="BM57" i="12"/>
  <c r="BM58" i="12"/>
  <c r="BM59" i="12"/>
  <c r="BM60" i="12"/>
  <c r="BM61" i="12"/>
  <c r="BM62" i="12"/>
  <c r="BM63" i="12"/>
  <c r="BM64" i="12"/>
  <c r="BM65" i="12"/>
  <c r="BM66" i="12"/>
  <c r="BM67" i="12"/>
  <c r="BM68" i="12"/>
  <c r="BM69" i="12"/>
  <c r="BM70" i="12"/>
  <c r="BM71" i="12"/>
  <c r="BM72" i="12"/>
  <c r="BM73" i="12"/>
  <c r="BM74" i="12"/>
  <c r="BM75" i="12"/>
  <c r="BM76" i="12"/>
  <c r="BM77" i="12"/>
  <c r="BM78" i="12"/>
  <c r="BM79" i="12"/>
  <c r="BM80" i="12"/>
  <c r="BM81" i="12"/>
  <c r="BM82" i="12"/>
  <c r="BM83" i="12"/>
  <c r="BM84" i="12"/>
  <c r="BM85" i="12"/>
  <c r="BM86" i="12"/>
  <c r="BM87" i="12"/>
  <c r="BM88" i="12"/>
  <c r="BM89" i="12"/>
  <c r="BM90" i="12"/>
  <c r="BM91" i="12"/>
  <c r="BM92" i="12"/>
  <c r="BM93" i="12"/>
  <c r="BM94" i="12"/>
  <c r="BM95" i="12"/>
  <c r="BM96" i="12"/>
  <c r="BM97" i="12"/>
  <c r="BM98" i="12"/>
  <c r="BM99" i="12"/>
  <c r="BM100" i="12"/>
  <c r="BM101" i="12"/>
  <c r="BM102" i="12"/>
  <c r="BM103" i="12"/>
  <c r="BM104" i="12"/>
  <c r="BM105" i="12"/>
  <c r="BM106" i="12"/>
  <c r="BM107" i="12"/>
  <c r="BM108" i="12"/>
  <c r="BM109" i="12"/>
  <c r="BM2" i="12"/>
  <c r="BJ3" i="12"/>
  <c r="BJ4" i="12"/>
  <c r="BJ5" i="12"/>
  <c r="BJ6" i="12"/>
  <c r="BJ7" i="12"/>
  <c r="BJ8" i="12"/>
  <c r="BJ9" i="12"/>
  <c r="BJ10" i="12"/>
  <c r="BJ11" i="12"/>
  <c r="BJ12" i="12"/>
  <c r="BJ13" i="12"/>
  <c r="BJ14" i="12"/>
  <c r="BJ15" i="12"/>
  <c r="BJ16" i="12"/>
  <c r="BJ17" i="12"/>
  <c r="BJ18" i="12"/>
  <c r="BJ19" i="12"/>
  <c r="BJ20" i="12"/>
  <c r="BJ21" i="12"/>
  <c r="BJ22" i="12"/>
  <c r="BJ23" i="12"/>
  <c r="BJ24" i="12"/>
  <c r="BJ25" i="12"/>
  <c r="BJ26" i="12"/>
  <c r="BJ27" i="12"/>
  <c r="BJ28" i="12"/>
  <c r="BJ29" i="12"/>
  <c r="BJ30" i="12"/>
  <c r="BJ31" i="12"/>
  <c r="BJ32" i="12"/>
  <c r="BJ33" i="12"/>
  <c r="BJ34" i="12"/>
  <c r="BJ35" i="12"/>
  <c r="BJ36" i="12"/>
  <c r="BJ37" i="12"/>
  <c r="BJ38" i="12"/>
  <c r="BJ39" i="12"/>
  <c r="BJ40" i="12"/>
  <c r="BJ41" i="12"/>
  <c r="BJ42" i="12"/>
  <c r="BJ43" i="12"/>
  <c r="BJ44" i="12"/>
  <c r="BJ45" i="12"/>
  <c r="BJ46" i="12"/>
  <c r="BJ47" i="12"/>
  <c r="BJ48" i="12"/>
  <c r="BJ49" i="12"/>
  <c r="BJ50" i="12"/>
  <c r="BJ51" i="12"/>
  <c r="BJ52" i="12"/>
  <c r="BJ53" i="12"/>
  <c r="BJ54" i="12"/>
  <c r="BJ55" i="12"/>
  <c r="BJ56" i="12"/>
  <c r="BJ57" i="12"/>
  <c r="BJ58" i="12"/>
  <c r="BJ59" i="12"/>
  <c r="BJ60" i="12"/>
  <c r="BJ61" i="12"/>
  <c r="BJ62" i="12"/>
  <c r="BJ63" i="12"/>
  <c r="BJ64" i="12"/>
  <c r="BJ65" i="12"/>
  <c r="BJ66" i="12"/>
  <c r="BJ67" i="12"/>
  <c r="BJ68" i="12"/>
  <c r="BJ69" i="12"/>
  <c r="BJ70" i="12"/>
  <c r="BJ71" i="12"/>
  <c r="BJ72" i="12"/>
  <c r="BJ73" i="12"/>
  <c r="BJ74" i="12"/>
  <c r="BJ75" i="12"/>
  <c r="BJ76" i="12"/>
  <c r="BJ77" i="12"/>
  <c r="BJ78" i="12"/>
  <c r="BJ79" i="12"/>
  <c r="BJ80" i="12"/>
  <c r="BJ81" i="12"/>
  <c r="BJ82" i="12"/>
  <c r="BJ83" i="12"/>
  <c r="BJ84" i="12"/>
  <c r="BJ85" i="12"/>
  <c r="BJ86" i="12"/>
  <c r="BJ87" i="12"/>
  <c r="BJ88" i="12"/>
  <c r="BJ89" i="12"/>
  <c r="BJ90" i="12"/>
  <c r="BJ91" i="12"/>
  <c r="BJ92" i="12"/>
  <c r="BJ93" i="12"/>
  <c r="BJ94" i="12"/>
  <c r="BJ95" i="12"/>
  <c r="BJ96" i="12"/>
  <c r="BJ97" i="12"/>
  <c r="BJ98" i="12"/>
  <c r="BJ99" i="12"/>
  <c r="BJ100" i="12"/>
  <c r="BJ101" i="12"/>
  <c r="BJ102" i="12"/>
  <c r="BJ103" i="12"/>
  <c r="BJ104" i="12"/>
  <c r="BJ105" i="12"/>
  <c r="BJ106" i="12"/>
  <c r="BJ107" i="12"/>
  <c r="BJ108" i="12"/>
  <c r="BJ109" i="12"/>
  <c r="BK3" i="12"/>
  <c r="BK4" i="12"/>
  <c r="BK5" i="12"/>
  <c r="BK6" i="12"/>
  <c r="BK7" i="12"/>
  <c r="BK8" i="12"/>
  <c r="BK9" i="12"/>
  <c r="BK10" i="12"/>
  <c r="BK11" i="12"/>
  <c r="BK12" i="12"/>
  <c r="BK13" i="12"/>
  <c r="BK14" i="12"/>
  <c r="BK15" i="12"/>
  <c r="BK16" i="12"/>
  <c r="BK17" i="12"/>
  <c r="BK18" i="12"/>
  <c r="BK19" i="12"/>
  <c r="BK20" i="12"/>
  <c r="BK21" i="12"/>
  <c r="BK22" i="12"/>
  <c r="BK23" i="12"/>
  <c r="BK24" i="12"/>
  <c r="BK25" i="12"/>
  <c r="BK26" i="12"/>
  <c r="BK27" i="12"/>
  <c r="BK28" i="12"/>
  <c r="BK29" i="12"/>
  <c r="BK30" i="12"/>
  <c r="BK31" i="12"/>
  <c r="BK32" i="12"/>
  <c r="BK33" i="12"/>
  <c r="BK34" i="12"/>
  <c r="BK35" i="12"/>
  <c r="BK36" i="12"/>
  <c r="BK37" i="12"/>
  <c r="BK38" i="12"/>
  <c r="BK39" i="12"/>
  <c r="BK40" i="12"/>
  <c r="BK41" i="12"/>
  <c r="BK42" i="12"/>
  <c r="BK43" i="12"/>
  <c r="BK44" i="12"/>
  <c r="BK45" i="12"/>
  <c r="BK46" i="12"/>
  <c r="BK47" i="12"/>
  <c r="BK48" i="12"/>
  <c r="BK49" i="12"/>
  <c r="BK50" i="12"/>
  <c r="BK51" i="12"/>
  <c r="BK52" i="12"/>
  <c r="BK53" i="12"/>
  <c r="BK54" i="12"/>
  <c r="BK55" i="12"/>
  <c r="BK56" i="12"/>
  <c r="BK57" i="12"/>
  <c r="BK58" i="12"/>
  <c r="BK59" i="12"/>
  <c r="BK60" i="12"/>
  <c r="BK61" i="12"/>
  <c r="BK62" i="12"/>
  <c r="BK63" i="12"/>
  <c r="BK64" i="12"/>
  <c r="BK65" i="12"/>
  <c r="BK66" i="12"/>
  <c r="BK67" i="12"/>
  <c r="BK68" i="12"/>
  <c r="BK69" i="12"/>
  <c r="BK70" i="12"/>
  <c r="BK71" i="12"/>
  <c r="BK72" i="12"/>
  <c r="BK73" i="12"/>
  <c r="BK74" i="12"/>
  <c r="BK75" i="12"/>
  <c r="BK76" i="12"/>
  <c r="BK77" i="12"/>
  <c r="BK78" i="12"/>
  <c r="BK79" i="12"/>
  <c r="BK80" i="12"/>
  <c r="BK81" i="12"/>
  <c r="BK82" i="12"/>
  <c r="BK83" i="12"/>
  <c r="BK84" i="12"/>
  <c r="BK85" i="12"/>
  <c r="BK86" i="12"/>
  <c r="BK87" i="12"/>
  <c r="BK88" i="12"/>
  <c r="BK89" i="12"/>
  <c r="BK90" i="12"/>
  <c r="BK91" i="12"/>
  <c r="BK92" i="12"/>
  <c r="BK93" i="12"/>
  <c r="BK94" i="12"/>
  <c r="BK95" i="12"/>
  <c r="BK96" i="12"/>
  <c r="BK97" i="12"/>
  <c r="BK98" i="12"/>
  <c r="BK99" i="12"/>
  <c r="BK100" i="12"/>
  <c r="BK101" i="12"/>
  <c r="BK102" i="12"/>
  <c r="BK103" i="12"/>
  <c r="BK104" i="12"/>
  <c r="BK105" i="12"/>
  <c r="BK106" i="12"/>
  <c r="BK107" i="12"/>
  <c r="BK108" i="12"/>
  <c r="BK109" i="12"/>
  <c r="BL3" i="12"/>
  <c r="BL4" i="12"/>
  <c r="BL5" i="12"/>
  <c r="BL6" i="12"/>
  <c r="BL7" i="12"/>
  <c r="BL8" i="12"/>
  <c r="BL9" i="12"/>
  <c r="BL10" i="12"/>
  <c r="BL11" i="12"/>
  <c r="BL12" i="12"/>
  <c r="BL13" i="12"/>
  <c r="BL14" i="12"/>
  <c r="BL15" i="12"/>
  <c r="BL16" i="12"/>
  <c r="BL17" i="12"/>
  <c r="BL18" i="12"/>
  <c r="BL19" i="12"/>
  <c r="BL20" i="12"/>
  <c r="BL21" i="12"/>
  <c r="BL22" i="12"/>
  <c r="BL23" i="12"/>
  <c r="BL24" i="12"/>
  <c r="BL25" i="12"/>
  <c r="BL26" i="12"/>
  <c r="BL27" i="12"/>
  <c r="BL28" i="12"/>
  <c r="BL29" i="12"/>
  <c r="BL30" i="12"/>
  <c r="BL31" i="12"/>
  <c r="BL32" i="12"/>
  <c r="BL33" i="12"/>
  <c r="BL34" i="12"/>
  <c r="BL35" i="12"/>
  <c r="BL36" i="12"/>
  <c r="BL37" i="12"/>
  <c r="BL38" i="12"/>
  <c r="BL39" i="12"/>
  <c r="BL40" i="12"/>
  <c r="BL41" i="12"/>
  <c r="BL42" i="12"/>
  <c r="BL43" i="12"/>
  <c r="BL44" i="12"/>
  <c r="BL45" i="12"/>
  <c r="BL46" i="12"/>
  <c r="BL47" i="12"/>
  <c r="BL48" i="12"/>
  <c r="BL49" i="12"/>
  <c r="BL50" i="12"/>
  <c r="BL51" i="12"/>
  <c r="BL52" i="12"/>
  <c r="BL53" i="12"/>
  <c r="BL54" i="12"/>
  <c r="BL55" i="12"/>
  <c r="BL56" i="12"/>
  <c r="BL57" i="12"/>
  <c r="BL58" i="12"/>
  <c r="BL59" i="12"/>
  <c r="BL60" i="12"/>
  <c r="BL61" i="12"/>
  <c r="BL62" i="12"/>
  <c r="BL63" i="12"/>
  <c r="BL64" i="12"/>
  <c r="BL65" i="12"/>
  <c r="BL66" i="12"/>
  <c r="BL67" i="12"/>
  <c r="BL68" i="12"/>
  <c r="BL69" i="12"/>
  <c r="BL70" i="12"/>
  <c r="BL71" i="12"/>
  <c r="BL72" i="12"/>
  <c r="BL73" i="12"/>
  <c r="BL74" i="12"/>
  <c r="BL75" i="12"/>
  <c r="BL76" i="12"/>
  <c r="BL77" i="12"/>
  <c r="BL78" i="12"/>
  <c r="BL79" i="12"/>
  <c r="BL80" i="12"/>
  <c r="BL81" i="12"/>
  <c r="BL82" i="12"/>
  <c r="BL83" i="12"/>
  <c r="BL84" i="12"/>
  <c r="BL85" i="12"/>
  <c r="BL86" i="12"/>
  <c r="BL87" i="12"/>
  <c r="BL88" i="12"/>
  <c r="BL89" i="12"/>
  <c r="BL90" i="12"/>
  <c r="BL91" i="12"/>
  <c r="BL92" i="12"/>
  <c r="BL93" i="12"/>
  <c r="BL94" i="12"/>
  <c r="BL95" i="12"/>
  <c r="BL96" i="12"/>
  <c r="BL97" i="12"/>
  <c r="BL98" i="12"/>
  <c r="BL99" i="12"/>
  <c r="BL100" i="12"/>
  <c r="BL101" i="12"/>
  <c r="BL102" i="12"/>
  <c r="BL103" i="12"/>
  <c r="BL104" i="12"/>
  <c r="BL105" i="12"/>
  <c r="BL106" i="12"/>
  <c r="BL107" i="12"/>
  <c r="BL108" i="12"/>
  <c r="BL109" i="12"/>
  <c r="BK2" i="12"/>
  <c r="BL2" i="12"/>
  <c r="BJ2" i="12"/>
  <c r="BI3" i="12"/>
  <c r="BI4" i="12"/>
  <c r="BI5" i="12"/>
  <c r="BI6" i="12"/>
  <c r="BI7" i="12"/>
  <c r="BI8" i="12"/>
  <c r="BI9" i="12"/>
  <c r="BI10" i="12"/>
  <c r="BI11" i="12"/>
  <c r="BI12" i="12"/>
  <c r="BI13" i="12"/>
  <c r="BI14" i="12"/>
  <c r="BI15" i="12"/>
  <c r="BI16" i="12"/>
  <c r="BI17" i="12"/>
  <c r="BI18" i="12"/>
  <c r="BI19" i="12"/>
  <c r="BI20" i="12"/>
  <c r="BI21" i="12"/>
  <c r="BI22" i="12"/>
  <c r="BI23" i="12"/>
  <c r="BI24" i="12"/>
  <c r="BI25" i="12"/>
  <c r="BI26" i="12"/>
  <c r="BI27" i="12"/>
  <c r="BI28" i="12"/>
  <c r="BI29" i="12"/>
  <c r="BI30" i="12"/>
  <c r="BI31" i="12"/>
  <c r="BI32" i="12"/>
  <c r="BI33" i="12"/>
  <c r="BI34" i="12"/>
  <c r="BI35" i="12"/>
  <c r="BI36" i="12"/>
  <c r="BI37" i="12"/>
  <c r="BI38" i="12"/>
  <c r="BI39" i="12"/>
  <c r="BI40" i="12"/>
  <c r="BI41" i="12"/>
  <c r="BI42" i="12"/>
  <c r="BI43" i="12"/>
  <c r="BI44" i="12"/>
  <c r="BI45" i="12"/>
  <c r="BI46" i="12"/>
  <c r="BI47" i="12"/>
  <c r="BI48" i="12"/>
  <c r="BI49" i="12"/>
  <c r="BI50" i="12"/>
  <c r="BI51" i="12"/>
  <c r="BI52" i="12"/>
  <c r="BI53" i="12"/>
  <c r="BI54" i="12"/>
  <c r="BI55" i="12"/>
  <c r="BI56" i="12"/>
  <c r="BI57" i="12"/>
  <c r="BI58" i="12"/>
  <c r="BI59" i="12"/>
  <c r="BI60" i="12"/>
  <c r="BI61" i="12"/>
  <c r="BI62" i="12"/>
  <c r="BI63" i="12"/>
  <c r="BI64" i="12"/>
  <c r="BI65" i="12"/>
  <c r="BI66" i="12"/>
  <c r="BI67" i="12"/>
  <c r="BI68" i="12"/>
  <c r="BI69" i="12"/>
  <c r="BI70" i="12"/>
  <c r="BI71" i="12"/>
  <c r="BI72" i="12"/>
  <c r="BI73" i="12"/>
  <c r="BI74" i="12"/>
  <c r="BI75" i="12"/>
  <c r="BI76" i="12"/>
  <c r="BI77" i="12"/>
  <c r="BI78" i="12"/>
  <c r="BI79" i="12"/>
  <c r="BI80" i="12"/>
  <c r="BI81" i="12"/>
  <c r="BI82" i="12"/>
  <c r="BI83" i="12"/>
  <c r="BI84" i="12"/>
  <c r="BI85" i="12"/>
  <c r="BI86" i="12"/>
  <c r="BI87" i="12"/>
  <c r="BI88" i="12"/>
  <c r="BI89" i="12"/>
  <c r="BI90" i="12"/>
  <c r="BI91" i="12"/>
  <c r="BI92" i="12"/>
  <c r="BI93" i="12"/>
  <c r="BI94" i="12"/>
  <c r="BI95" i="12"/>
  <c r="BI96" i="12"/>
  <c r="BI97" i="12"/>
  <c r="BI98" i="12"/>
  <c r="BI99" i="12"/>
  <c r="BI100" i="12"/>
  <c r="BI101" i="12"/>
  <c r="BI102" i="12"/>
  <c r="BI103" i="12"/>
  <c r="BI104" i="12"/>
  <c r="BI105" i="12"/>
  <c r="BI106" i="12"/>
  <c r="BI107" i="12"/>
  <c r="BI108" i="12"/>
  <c r="BI109" i="12"/>
  <c r="BI2" i="12"/>
  <c r="BH3" i="12"/>
  <c r="BH4" i="12"/>
  <c r="BH5" i="12"/>
  <c r="BH6" i="12"/>
  <c r="BH7" i="12"/>
  <c r="BH8" i="12"/>
  <c r="BH9" i="12"/>
  <c r="BH10" i="12"/>
  <c r="BH11" i="12"/>
  <c r="BH12" i="12"/>
  <c r="BH13" i="12"/>
  <c r="BH14" i="12"/>
  <c r="BH15" i="12"/>
  <c r="BH16" i="12"/>
  <c r="BH17" i="12"/>
  <c r="BH18" i="12"/>
  <c r="BH19" i="12"/>
  <c r="BH20" i="12"/>
  <c r="BH21" i="12"/>
  <c r="BH22" i="12"/>
  <c r="BH23" i="12"/>
  <c r="BH24" i="12"/>
  <c r="BH25" i="12"/>
  <c r="BH26" i="12"/>
  <c r="BH27" i="12"/>
  <c r="BH28" i="12"/>
  <c r="BH29" i="12"/>
  <c r="BH30" i="12"/>
  <c r="BH31" i="12"/>
  <c r="BH32" i="12"/>
  <c r="BH33" i="12"/>
  <c r="BH34" i="12"/>
  <c r="BH35" i="12"/>
  <c r="BH36" i="12"/>
  <c r="BH37" i="12"/>
  <c r="BH38" i="12"/>
  <c r="BH39" i="12"/>
  <c r="BH40" i="12"/>
  <c r="BH41" i="12"/>
  <c r="BH42" i="12"/>
  <c r="BH43" i="12"/>
  <c r="BH44" i="12"/>
  <c r="BH45" i="12"/>
  <c r="BH46" i="12"/>
  <c r="BH47" i="12"/>
  <c r="BH48" i="12"/>
  <c r="BH49" i="12"/>
  <c r="BH50" i="12"/>
  <c r="BH51" i="12"/>
  <c r="BH52" i="12"/>
  <c r="BH53" i="12"/>
  <c r="BH54" i="12"/>
  <c r="BH55" i="12"/>
  <c r="BH56" i="12"/>
  <c r="BH57" i="12"/>
  <c r="BH58" i="12"/>
  <c r="BH59" i="12"/>
  <c r="BH60" i="12"/>
  <c r="BH61" i="12"/>
  <c r="BH62" i="12"/>
  <c r="BH63" i="12"/>
  <c r="BH64" i="12"/>
  <c r="BH65" i="12"/>
  <c r="BH66" i="12"/>
  <c r="BH67" i="12"/>
  <c r="BH68" i="12"/>
  <c r="BH69" i="12"/>
  <c r="BH70" i="12"/>
  <c r="BH71" i="12"/>
  <c r="BH72" i="12"/>
  <c r="BH73" i="12"/>
  <c r="BH74" i="12"/>
  <c r="BH75" i="12"/>
  <c r="BH76" i="12"/>
  <c r="BH77" i="12"/>
  <c r="BH78" i="12"/>
  <c r="BH79" i="12"/>
  <c r="BH80" i="12"/>
  <c r="BH81" i="12"/>
  <c r="BH82" i="12"/>
  <c r="BH83" i="12"/>
  <c r="BH84" i="12"/>
  <c r="BH85" i="12"/>
  <c r="BH86" i="12"/>
  <c r="BH87" i="12"/>
  <c r="BH88" i="12"/>
  <c r="BH89" i="12"/>
  <c r="BH90" i="12"/>
  <c r="BH91" i="12"/>
  <c r="BH92" i="12"/>
  <c r="BH93" i="12"/>
  <c r="BH94" i="12"/>
  <c r="BH95" i="12"/>
  <c r="BH96" i="12"/>
  <c r="BH97" i="12"/>
  <c r="BH98" i="12"/>
  <c r="BH99" i="12"/>
  <c r="BH100" i="12"/>
  <c r="BH101" i="12"/>
  <c r="BH102" i="12"/>
  <c r="BH103" i="12"/>
  <c r="BH104" i="12"/>
  <c r="BH105" i="12"/>
  <c r="BH106" i="12"/>
  <c r="BH107" i="12"/>
  <c r="BH108" i="12"/>
  <c r="BH109" i="12"/>
  <c r="BH2" i="12"/>
  <c r="AQ3" i="11"/>
  <c r="AQ4" i="11"/>
  <c r="AQ5" i="11"/>
  <c r="AQ6" i="11"/>
  <c r="AQ7" i="11"/>
  <c r="AQ8" i="11"/>
  <c r="AQ9" i="11"/>
  <c r="AQ10" i="11"/>
  <c r="AQ11" i="11"/>
  <c r="AQ12" i="11"/>
  <c r="AQ13" i="11"/>
  <c r="AQ14" i="11"/>
  <c r="AQ15" i="11"/>
  <c r="AQ16" i="11"/>
  <c r="AQ17" i="11"/>
  <c r="AQ18" i="11"/>
  <c r="AQ19" i="11"/>
  <c r="AQ20" i="11"/>
  <c r="AQ21" i="11"/>
  <c r="AQ22" i="11"/>
  <c r="AQ23" i="11"/>
  <c r="AQ24" i="11"/>
  <c r="AQ25" i="11"/>
  <c r="AQ26" i="11"/>
  <c r="AQ27" i="11"/>
  <c r="AQ28" i="11"/>
  <c r="AQ29" i="11"/>
  <c r="AQ30" i="11"/>
  <c r="AQ31" i="11"/>
  <c r="AQ32" i="11"/>
  <c r="AQ33" i="11"/>
  <c r="AQ34" i="11"/>
  <c r="AQ35" i="11"/>
  <c r="AQ36" i="11"/>
  <c r="AQ37" i="11"/>
  <c r="AQ38" i="11"/>
  <c r="AQ39" i="11"/>
  <c r="AQ40" i="11"/>
  <c r="AQ41" i="11"/>
  <c r="AQ42" i="11"/>
  <c r="AQ43" i="11"/>
  <c r="AQ44" i="11"/>
  <c r="AQ45" i="11"/>
  <c r="AQ46" i="11"/>
  <c r="AQ47" i="11"/>
  <c r="AQ48" i="11"/>
  <c r="AQ49" i="11"/>
  <c r="AQ50" i="11"/>
  <c r="AQ51" i="11"/>
  <c r="AQ52" i="11"/>
  <c r="AQ53" i="11"/>
  <c r="AQ54" i="11"/>
  <c r="AQ55" i="11"/>
  <c r="AQ56" i="11"/>
  <c r="AQ57" i="11"/>
  <c r="AQ58" i="11"/>
  <c r="AQ59" i="11"/>
  <c r="AQ60" i="11"/>
  <c r="AQ61" i="11"/>
  <c r="AQ62" i="11"/>
  <c r="AQ2" i="11"/>
  <c r="AP3" i="11"/>
  <c r="AP4" i="11"/>
  <c r="AP5" i="11"/>
  <c r="AP6" i="11"/>
  <c r="AP7" i="11"/>
  <c r="AP8" i="11"/>
  <c r="AP9" i="11"/>
  <c r="AP10" i="11"/>
  <c r="AP11" i="11"/>
  <c r="AP12" i="11"/>
  <c r="AP13" i="11"/>
  <c r="AP14" i="11"/>
  <c r="AP15" i="11"/>
  <c r="AP16" i="11"/>
  <c r="AP17" i="11"/>
  <c r="AP18" i="11"/>
  <c r="AP19" i="11"/>
  <c r="AP20" i="11"/>
  <c r="AP21" i="11"/>
  <c r="AP22" i="11"/>
  <c r="AP23" i="11"/>
  <c r="AP24" i="11"/>
  <c r="AP25" i="11"/>
  <c r="AP26" i="11"/>
  <c r="AP27" i="11"/>
  <c r="AP28" i="11"/>
  <c r="AP29" i="11"/>
  <c r="AP30" i="11"/>
  <c r="AP31" i="11"/>
  <c r="AP32" i="11"/>
  <c r="AP33" i="11"/>
  <c r="AP34" i="11"/>
  <c r="AP35" i="11"/>
  <c r="AP36" i="11"/>
  <c r="AP37" i="11"/>
  <c r="AP38" i="11"/>
  <c r="AP39" i="11"/>
  <c r="AP40" i="11"/>
  <c r="AP41" i="11"/>
  <c r="AP42" i="11"/>
  <c r="AP43" i="11"/>
  <c r="AP44" i="11"/>
  <c r="AP45" i="11"/>
  <c r="AP46" i="11"/>
  <c r="AP47" i="11"/>
  <c r="AP48" i="11"/>
  <c r="AP49" i="11"/>
  <c r="AP50" i="11"/>
  <c r="AP51" i="11"/>
  <c r="AP52" i="11"/>
  <c r="AP53" i="11"/>
  <c r="AP54" i="11"/>
  <c r="AP55" i="11"/>
  <c r="AP56" i="11"/>
  <c r="AP57" i="11"/>
  <c r="AP58" i="11"/>
  <c r="AP59" i="11"/>
  <c r="AP60" i="11"/>
  <c r="AP61" i="11"/>
  <c r="AP62" i="11"/>
  <c r="AO3" i="11"/>
  <c r="AO4" i="11"/>
  <c r="AO5" i="11"/>
  <c r="AO6" i="11"/>
  <c r="AO7" i="11"/>
  <c r="AO8" i="11"/>
  <c r="AO9" i="11"/>
  <c r="AO10" i="11"/>
  <c r="AO11" i="11"/>
  <c r="AO12" i="11"/>
  <c r="AO13" i="11"/>
  <c r="AO14" i="11"/>
  <c r="AO15" i="11"/>
  <c r="AO16" i="11"/>
  <c r="AO17" i="11"/>
  <c r="AO18" i="11"/>
  <c r="AO19" i="11"/>
  <c r="AO20" i="11"/>
  <c r="AO21" i="11"/>
  <c r="AO22" i="11"/>
  <c r="AO23" i="11"/>
  <c r="AO24" i="11"/>
  <c r="AO25" i="11"/>
  <c r="AO26" i="11"/>
  <c r="AO27" i="11"/>
  <c r="AO28" i="11"/>
  <c r="AO29" i="11"/>
  <c r="AO30" i="11"/>
  <c r="AO31" i="11"/>
  <c r="AO32" i="11"/>
  <c r="AO33" i="11"/>
  <c r="AO34" i="11"/>
  <c r="AO35" i="11"/>
  <c r="AO36" i="11"/>
  <c r="AO37" i="11"/>
  <c r="AO38" i="11"/>
  <c r="AO39" i="11"/>
  <c r="AO40" i="11"/>
  <c r="AO41" i="11"/>
  <c r="AO42" i="11"/>
  <c r="AO43" i="11"/>
  <c r="AO44" i="11"/>
  <c r="AO45" i="11"/>
  <c r="AO46" i="11"/>
  <c r="AO47" i="11"/>
  <c r="AO48" i="11"/>
  <c r="AO49" i="11"/>
  <c r="AO50" i="11"/>
  <c r="AO51" i="11"/>
  <c r="AO52" i="11"/>
  <c r="AO53" i="11"/>
  <c r="AO54" i="11"/>
  <c r="AO55" i="11"/>
  <c r="AO56" i="11"/>
  <c r="AO57" i="11"/>
  <c r="AO58" i="11"/>
  <c r="AO59" i="11"/>
  <c r="AO60" i="11"/>
  <c r="AO61" i="11"/>
  <c r="AO62" i="11"/>
  <c r="AN3" i="11"/>
  <c r="AN4" i="11"/>
  <c r="AN5" i="11"/>
  <c r="AN6" i="11"/>
  <c r="AN7" i="11"/>
  <c r="AN8" i="11"/>
  <c r="AN9" i="11"/>
  <c r="AN10" i="11"/>
  <c r="AN11" i="11"/>
  <c r="AN12" i="11"/>
  <c r="AN13" i="11"/>
  <c r="AN14" i="11"/>
  <c r="AN15" i="11"/>
  <c r="AN16" i="11"/>
  <c r="AN17" i="11"/>
  <c r="AN18" i="11"/>
  <c r="AN19" i="11"/>
  <c r="AN20" i="11"/>
  <c r="AN21" i="11"/>
  <c r="AN22" i="11"/>
  <c r="AN23" i="11"/>
  <c r="AN24" i="11"/>
  <c r="AN25" i="11"/>
  <c r="AN26" i="11"/>
  <c r="AN27" i="11"/>
  <c r="AN28" i="11"/>
  <c r="AN29" i="11"/>
  <c r="AN30" i="11"/>
  <c r="AN31" i="11"/>
  <c r="AN32" i="11"/>
  <c r="AN33" i="11"/>
  <c r="AN34" i="11"/>
  <c r="AN35" i="11"/>
  <c r="AN36" i="11"/>
  <c r="AN37" i="11"/>
  <c r="AN38" i="11"/>
  <c r="AN39" i="11"/>
  <c r="AN40" i="11"/>
  <c r="AN41" i="11"/>
  <c r="AN42" i="11"/>
  <c r="AN43" i="11"/>
  <c r="AN44" i="11"/>
  <c r="AN45" i="11"/>
  <c r="AN46" i="11"/>
  <c r="AN47" i="11"/>
  <c r="AN48" i="11"/>
  <c r="AN49" i="11"/>
  <c r="AN50" i="11"/>
  <c r="AN51" i="11"/>
  <c r="AN52" i="11"/>
  <c r="AN53" i="11"/>
  <c r="AN54" i="11"/>
  <c r="AN55" i="11"/>
  <c r="AN56" i="11"/>
  <c r="AN57" i="11"/>
  <c r="AN58" i="11"/>
  <c r="AN59" i="11"/>
  <c r="AN60" i="11"/>
  <c r="AN61" i="11"/>
  <c r="AN62" i="11"/>
  <c r="AM3" i="11"/>
  <c r="AM4" i="11"/>
  <c r="AM5" i="11"/>
  <c r="AM6" i="11"/>
  <c r="AM7" i="11"/>
  <c r="AM8" i="11"/>
  <c r="AM9" i="11"/>
  <c r="AM10" i="11"/>
  <c r="AM11" i="11"/>
  <c r="AM12" i="11"/>
  <c r="AM13" i="11"/>
  <c r="AM14" i="11"/>
  <c r="AM15" i="11"/>
  <c r="AM16" i="11"/>
  <c r="AM17" i="11"/>
  <c r="AM18" i="11"/>
  <c r="AM19" i="11"/>
  <c r="AM20" i="11"/>
  <c r="AM21" i="11"/>
  <c r="AM22" i="11"/>
  <c r="AM23" i="11"/>
  <c r="AM24" i="11"/>
  <c r="AM25" i="11"/>
  <c r="AM26" i="11"/>
  <c r="AM27" i="11"/>
  <c r="AM28" i="11"/>
  <c r="AM29" i="11"/>
  <c r="AM30" i="11"/>
  <c r="AM31" i="11"/>
  <c r="AM32" i="11"/>
  <c r="AM33" i="11"/>
  <c r="AM34" i="11"/>
  <c r="AM35" i="11"/>
  <c r="AM36" i="11"/>
  <c r="AM37" i="11"/>
  <c r="AM38" i="11"/>
  <c r="AM39" i="11"/>
  <c r="AM40" i="11"/>
  <c r="AM41" i="11"/>
  <c r="AM42" i="11"/>
  <c r="AM43" i="11"/>
  <c r="AM44" i="11"/>
  <c r="AM45" i="11"/>
  <c r="AM46" i="11"/>
  <c r="AM47" i="11"/>
  <c r="AM48" i="11"/>
  <c r="AM49" i="11"/>
  <c r="AM50" i="11"/>
  <c r="AM51" i="11"/>
  <c r="AM52" i="11"/>
  <c r="AM53" i="11"/>
  <c r="AM54" i="11"/>
  <c r="AM55" i="11"/>
  <c r="AM56" i="11"/>
  <c r="AM57" i="11"/>
  <c r="AM58" i="11"/>
  <c r="AM59" i="11"/>
  <c r="AM60" i="11"/>
  <c r="AM61" i="11"/>
  <c r="AM62" i="11"/>
  <c r="AM2" i="11"/>
  <c r="AN2" i="11"/>
  <c r="AO2" i="11"/>
  <c r="AP2" i="11"/>
  <c r="AL3" i="11"/>
  <c r="AL4" i="11"/>
  <c r="AL5" i="11"/>
  <c r="AL6" i="11"/>
  <c r="AL7" i="11"/>
  <c r="AL8" i="11"/>
  <c r="AL9" i="11"/>
  <c r="AL10" i="11"/>
  <c r="AL11" i="11"/>
  <c r="AL12" i="11"/>
  <c r="AL13" i="11"/>
  <c r="AL14" i="11"/>
  <c r="AL15" i="11"/>
  <c r="AL16" i="11"/>
  <c r="AL17" i="11"/>
  <c r="AL18" i="11"/>
  <c r="AL19" i="11"/>
  <c r="AL20" i="11"/>
  <c r="AL21" i="11"/>
  <c r="AL22" i="11"/>
  <c r="AL23" i="11"/>
  <c r="AL24" i="11"/>
  <c r="AL25" i="11"/>
  <c r="AL26" i="11"/>
  <c r="AL27" i="11"/>
  <c r="AL28" i="11"/>
  <c r="AL29" i="11"/>
  <c r="AL30" i="11"/>
  <c r="AL31" i="11"/>
  <c r="AL32" i="11"/>
  <c r="AL33" i="11"/>
  <c r="AL34" i="11"/>
  <c r="AL35" i="11"/>
  <c r="AL36" i="11"/>
  <c r="AL37" i="11"/>
  <c r="AL38" i="11"/>
  <c r="AL39" i="11"/>
  <c r="AL40" i="11"/>
  <c r="AL41" i="11"/>
  <c r="AL42" i="11"/>
  <c r="AL43" i="11"/>
  <c r="AL44" i="11"/>
  <c r="AL45" i="11"/>
  <c r="AL46" i="11"/>
  <c r="AL47" i="11"/>
  <c r="AL48" i="11"/>
  <c r="AL49" i="11"/>
  <c r="AL50" i="11"/>
  <c r="AL51" i="11"/>
  <c r="AL52" i="11"/>
  <c r="AL53" i="11"/>
  <c r="AL54" i="11"/>
  <c r="AL55" i="11"/>
  <c r="AL56" i="11"/>
  <c r="AL57" i="11"/>
  <c r="AL58" i="11"/>
  <c r="AL59" i="11"/>
  <c r="AL60" i="11"/>
  <c r="AL61" i="11"/>
  <c r="AL62" i="11"/>
  <c r="AL2" i="11"/>
  <c r="BI3" i="16"/>
  <c r="BI4" i="16"/>
  <c r="BI5" i="16"/>
  <c r="BI6" i="16"/>
  <c r="BI7" i="16"/>
  <c r="BI8" i="16"/>
  <c r="BI9" i="16"/>
  <c r="BI10" i="16"/>
  <c r="BI11" i="16"/>
  <c r="BI12" i="16"/>
  <c r="BI13" i="16"/>
  <c r="BI14" i="16"/>
  <c r="BI15" i="16"/>
  <c r="BI16" i="16"/>
  <c r="BI17" i="16"/>
  <c r="BI18" i="16"/>
  <c r="BI19" i="16"/>
  <c r="BI20" i="16"/>
  <c r="BI21" i="16"/>
  <c r="BI22" i="16"/>
  <c r="BI23" i="16"/>
  <c r="BI24" i="16"/>
  <c r="BI25" i="16"/>
  <c r="BI26" i="16"/>
  <c r="BI27" i="16"/>
  <c r="BI28" i="16"/>
  <c r="BI29" i="16"/>
  <c r="BI30" i="16"/>
  <c r="BI31" i="16"/>
  <c r="BI32" i="16"/>
  <c r="BI33" i="16"/>
  <c r="BI34" i="16"/>
  <c r="BI35" i="16"/>
  <c r="BI36" i="16"/>
  <c r="BI37" i="16"/>
  <c r="BI38" i="16"/>
  <c r="BI39" i="16"/>
  <c r="BI40" i="16"/>
  <c r="BI41" i="16"/>
  <c r="BI42" i="16"/>
  <c r="BI43" i="16"/>
  <c r="BI44" i="16"/>
  <c r="BI45" i="16"/>
  <c r="BI46" i="16"/>
  <c r="BI47" i="16"/>
  <c r="BI48" i="16"/>
  <c r="BI49" i="16"/>
  <c r="BI50" i="16"/>
  <c r="BI51" i="16"/>
  <c r="BI52" i="16"/>
  <c r="BI53" i="16"/>
  <c r="BI54" i="16"/>
  <c r="BI55" i="16"/>
  <c r="BI56" i="16"/>
  <c r="BI57" i="16"/>
  <c r="BI58" i="16"/>
  <c r="BI59" i="16"/>
  <c r="BI60" i="16"/>
  <c r="BI61" i="16"/>
  <c r="BI62" i="16"/>
  <c r="BI63" i="16"/>
  <c r="BI64" i="16"/>
  <c r="BI65" i="16"/>
  <c r="BI66" i="16"/>
  <c r="BI67" i="16"/>
  <c r="BI68" i="16"/>
  <c r="BI69" i="16"/>
  <c r="BI70" i="16"/>
  <c r="BI71" i="16"/>
  <c r="BI72" i="16"/>
  <c r="BI73" i="16"/>
  <c r="BI74" i="16"/>
  <c r="BI75" i="16"/>
  <c r="BI76" i="16"/>
  <c r="BI77" i="16"/>
  <c r="BI78" i="16"/>
  <c r="BI79" i="16"/>
  <c r="BI80" i="16"/>
  <c r="BI81" i="16"/>
  <c r="BI82" i="16"/>
  <c r="BI83" i="16"/>
  <c r="BI84" i="16"/>
  <c r="BI85" i="16"/>
  <c r="BI86" i="16"/>
  <c r="BI87" i="16"/>
  <c r="BI88" i="16"/>
  <c r="BI89" i="16"/>
  <c r="BI90" i="16"/>
  <c r="BI91" i="16"/>
  <c r="BI92" i="16"/>
  <c r="BI93" i="16"/>
  <c r="BI94" i="16"/>
  <c r="BI95" i="16"/>
  <c r="BI96" i="16"/>
  <c r="BI97" i="16"/>
  <c r="BI98" i="16"/>
  <c r="BI99" i="16"/>
  <c r="BI100" i="16"/>
  <c r="BI101" i="16"/>
  <c r="BI102" i="16"/>
  <c r="BI103" i="16"/>
  <c r="BI104" i="16"/>
  <c r="BI105" i="16"/>
  <c r="BI106" i="16"/>
  <c r="BI107" i="16"/>
  <c r="BI108" i="16"/>
  <c r="BI109" i="16"/>
  <c r="BI110" i="16"/>
  <c r="BI111" i="16"/>
  <c r="BI112" i="16"/>
  <c r="BI113" i="16"/>
  <c r="BI114" i="16"/>
  <c r="BI115" i="16"/>
  <c r="BI116" i="16"/>
  <c r="BI117" i="16"/>
  <c r="BI118" i="16"/>
  <c r="BI119" i="16"/>
  <c r="BI120" i="16"/>
  <c r="BI121" i="16"/>
  <c r="BI122" i="16"/>
  <c r="BI123" i="16"/>
  <c r="BI124" i="16"/>
  <c r="BI125" i="16"/>
  <c r="BI126" i="16"/>
  <c r="BI127" i="16"/>
  <c r="BI128" i="16"/>
  <c r="BI129" i="16"/>
  <c r="BI130" i="16"/>
  <c r="BI131" i="16"/>
  <c r="BI132" i="16"/>
  <c r="BI133" i="16"/>
  <c r="BI134" i="16"/>
  <c r="BI135" i="16"/>
  <c r="BI136" i="16"/>
  <c r="BI137" i="16"/>
  <c r="BI138" i="16"/>
  <c r="BI139" i="16"/>
  <c r="BI140" i="16"/>
  <c r="BI141" i="16"/>
  <c r="BI142" i="16"/>
  <c r="BI143" i="16"/>
  <c r="BI144" i="16"/>
  <c r="BI145" i="16"/>
  <c r="BI146" i="16"/>
  <c r="BI147" i="16"/>
  <c r="BI148" i="16"/>
  <c r="BI149" i="16"/>
  <c r="BI150" i="16"/>
  <c r="BI151" i="16"/>
  <c r="BI152" i="16"/>
  <c r="BI153" i="16"/>
  <c r="BI154" i="16"/>
  <c r="BI155" i="16"/>
  <c r="BI156" i="16"/>
  <c r="BI157" i="16"/>
  <c r="BI158" i="16"/>
  <c r="BI159" i="16"/>
  <c r="BI160" i="16"/>
  <c r="BI161" i="16"/>
  <c r="BI162" i="16"/>
  <c r="BI163" i="16"/>
  <c r="BI164" i="16"/>
  <c r="BI165" i="16"/>
  <c r="BI2" i="16"/>
  <c r="BH3" i="16"/>
  <c r="BH4" i="16"/>
  <c r="BH5" i="16"/>
  <c r="BH6" i="16"/>
  <c r="BH7" i="16"/>
  <c r="BH8" i="16"/>
  <c r="BH9" i="16"/>
  <c r="BH10" i="16"/>
  <c r="BH11" i="16"/>
  <c r="BH12" i="16"/>
  <c r="BH13" i="16"/>
  <c r="BH14" i="16"/>
  <c r="BH15" i="16"/>
  <c r="BH16" i="16"/>
  <c r="BH17" i="16"/>
  <c r="BH18" i="16"/>
  <c r="BH19" i="16"/>
  <c r="BH20" i="16"/>
  <c r="BH21" i="16"/>
  <c r="BH22" i="16"/>
  <c r="BH23" i="16"/>
  <c r="BH24" i="16"/>
  <c r="BH25" i="16"/>
  <c r="BH26" i="16"/>
  <c r="BH27" i="16"/>
  <c r="BH28" i="16"/>
  <c r="BH29" i="16"/>
  <c r="BH30" i="16"/>
  <c r="BH31" i="16"/>
  <c r="BH32" i="16"/>
  <c r="BH33" i="16"/>
  <c r="BH34" i="16"/>
  <c r="BH35" i="16"/>
  <c r="BH36" i="16"/>
  <c r="BH37" i="16"/>
  <c r="BH38" i="16"/>
  <c r="BH39" i="16"/>
  <c r="BH40" i="16"/>
  <c r="BH41" i="16"/>
  <c r="BH42" i="16"/>
  <c r="BH43" i="16"/>
  <c r="BH44" i="16"/>
  <c r="BH45" i="16"/>
  <c r="BH46" i="16"/>
  <c r="BH47" i="16"/>
  <c r="BH48" i="16"/>
  <c r="BH49" i="16"/>
  <c r="BH50" i="16"/>
  <c r="BH51" i="16"/>
  <c r="BH52" i="16"/>
  <c r="BH53" i="16"/>
  <c r="BH54" i="16"/>
  <c r="BH55" i="16"/>
  <c r="BH56" i="16"/>
  <c r="BH57" i="16"/>
  <c r="BH58" i="16"/>
  <c r="BH59" i="16"/>
  <c r="BH60" i="16"/>
  <c r="BH61" i="16"/>
  <c r="BH62" i="16"/>
  <c r="BH63" i="16"/>
  <c r="BH64" i="16"/>
  <c r="BH65" i="16"/>
  <c r="BH66" i="16"/>
  <c r="BH67" i="16"/>
  <c r="BH68" i="16"/>
  <c r="BH69" i="16"/>
  <c r="BH70" i="16"/>
  <c r="BH71" i="16"/>
  <c r="BH72" i="16"/>
  <c r="BH73" i="16"/>
  <c r="BH74" i="16"/>
  <c r="BH75" i="16"/>
  <c r="BH76" i="16"/>
  <c r="BH77" i="16"/>
  <c r="BH78" i="16"/>
  <c r="BH79" i="16"/>
  <c r="BH80" i="16"/>
  <c r="BH81" i="16"/>
  <c r="BH82" i="16"/>
  <c r="BH83" i="16"/>
  <c r="BH84" i="16"/>
  <c r="BH85" i="16"/>
  <c r="BH86" i="16"/>
  <c r="BH87" i="16"/>
  <c r="BH88" i="16"/>
  <c r="BH89" i="16"/>
  <c r="BH90" i="16"/>
  <c r="BH91" i="16"/>
  <c r="BH92" i="16"/>
  <c r="BH93" i="16"/>
  <c r="BH94" i="16"/>
  <c r="BH95" i="16"/>
  <c r="BH96" i="16"/>
  <c r="BH97" i="16"/>
  <c r="BH98" i="16"/>
  <c r="BH99" i="16"/>
  <c r="BH100" i="16"/>
  <c r="BH101" i="16"/>
  <c r="BH102" i="16"/>
  <c r="BH103" i="16"/>
  <c r="BH104" i="16"/>
  <c r="BH105" i="16"/>
  <c r="BH106" i="16"/>
  <c r="BH107" i="16"/>
  <c r="BH108" i="16"/>
  <c r="BH109" i="16"/>
  <c r="BH110" i="16"/>
  <c r="BH111" i="16"/>
  <c r="BH112" i="16"/>
  <c r="BH113" i="16"/>
  <c r="BH114" i="16"/>
  <c r="BH115" i="16"/>
  <c r="BH116" i="16"/>
  <c r="BH117" i="16"/>
  <c r="BH118" i="16"/>
  <c r="BH119" i="16"/>
  <c r="BH120" i="16"/>
  <c r="BH121" i="16"/>
  <c r="BH122" i="16"/>
  <c r="BH123" i="16"/>
  <c r="BH124" i="16"/>
  <c r="BH125" i="16"/>
  <c r="BH126" i="16"/>
  <c r="BH127" i="16"/>
  <c r="BH128" i="16"/>
  <c r="BH129" i="16"/>
  <c r="BH130" i="16"/>
  <c r="BH131" i="16"/>
  <c r="BH132" i="16"/>
  <c r="BH133" i="16"/>
  <c r="BH134" i="16"/>
  <c r="BH135" i="16"/>
  <c r="BH136" i="16"/>
  <c r="BH137" i="16"/>
  <c r="BH138" i="16"/>
  <c r="BH139" i="16"/>
  <c r="BH140" i="16"/>
  <c r="BH141" i="16"/>
  <c r="BH142" i="16"/>
  <c r="BH143" i="16"/>
  <c r="BH144" i="16"/>
  <c r="BH145" i="16"/>
  <c r="BH146" i="16"/>
  <c r="BH147" i="16"/>
  <c r="BH148" i="16"/>
  <c r="BH149" i="16"/>
  <c r="BH150" i="16"/>
  <c r="BH151" i="16"/>
  <c r="BH152" i="16"/>
  <c r="BH153" i="16"/>
  <c r="BH154" i="16"/>
  <c r="BH155" i="16"/>
  <c r="BH156" i="16"/>
  <c r="BH157" i="16"/>
  <c r="BH158" i="16"/>
  <c r="BH159" i="16"/>
  <c r="BH160" i="16"/>
  <c r="BH161" i="16"/>
  <c r="BH162" i="16"/>
  <c r="BH163" i="16"/>
  <c r="BH164" i="16"/>
  <c r="BH165" i="16"/>
  <c r="BH2" i="16"/>
  <c r="BG3" i="16"/>
  <c r="BG4" i="16"/>
  <c r="BG5" i="16"/>
  <c r="BG6" i="16"/>
  <c r="BG7" i="16"/>
  <c r="BG8" i="16"/>
  <c r="BG9" i="16"/>
  <c r="BG10" i="16"/>
  <c r="BG11" i="16"/>
  <c r="BG12" i="16"/>
  <c r="BG13" i="16"/>
  <c r="BG14" i="16"/>
  <c r="BG15" i="16"/>
  <c r="BG16" i="16"/>
  <c r="BG17" i="16"/>
  <c r="BG18" i="16"/>
  <c r="BG19" i="16"/>
  <c r="BG20" i="16"/>
  <c r="BG21" i="16"/>
  <c r="BG22" i="16"/>
  <c r="BG23" i="16"/>
  <c r="BG24" i="16"/>
  <c r="BG25" i="16"/>
  <c r="BG26" i="16"/>
  <c r="BG27" i="16"/>
  <c r="BG28" i="16"/>
  <c r="BG29" i="16"/>
  <c r="BG30" i="16"/>
  <c r="BG31" i="16"/>
  <c r="BG32" i="16"/>
  <c r="BG33" i="16"/>
  <c r="BG34" i="16"/>
  <c r="BG35" i="16"/>
  <c r="BG36" i="16"/>
  <c r="BG37" i="16"/>
  <c r="BG38" i="16"/>
  <c r="BG39" i="16"/>
  <c r="BG40" i="16"/>
  <c r="BG41" i="16"/>
  <c r="BG42" i="16"/>
  <c r="BG43" i="16"/>
  <c r="BG44" i="16"/>
  <c r="BG45" i="16"/>
  <c r="BG46" i="16"/>
  <c r="BG47" i="16"/>
  <c r="BG48" i="16"/>
  <c r="BG49" i="16"/>
  <c r="BG50" i="16"/>
  <c r="BG51" i="16"/>
  <c r="BG52" i="16"/>
  <c r="BG53" i="16"/>
  <c r="BG54" i="16"/>
  <c r="BG55" i="16"/>
  <c r="BG56" i="16"/>
  <c r="BG57" i="16"/>
  <c r="BG58" i="16"/>
  <c r="BG59" i="16"/>
  <c r="BG60" i="16"/>
  <c r="BG61" i="16"/>
  <c r="BG62" i="16"/>
  <c r="BG63" i="16"/>
  <c r="BG64" i="16"/>
  <c r="BG65" i="16"/>
  <c r="BG66" i="16"/>
  <c r="BG67" i="16"/>
  <c r="BG68" i="16"/>
  <c r="BG69" i="16"/>
  <c r="BG70" i="16"/>
  <c r="BG71" i="16"/>
  <c r="BG72" i="16"/>
  <c r="BG73" i="16"/>
  <c r="BG74" i="16"/>
  <c r="BG75" i="16"/>
  <c r="BG76" i="16"/>
  <c r="BG77" i="16"/>
  <c r="BG78" i="16"/>
  <c r="BG79" i="16"/>
  <c r="BG80" i="16"/>
  <c r="BG81" i="16"/>
  <c r="BG82" i="16"/>
  <c r="BG83" i="16"/>
  <c r="BG84" i="16"/>
  <c r="BG85" i="16"/>
  <c r="BG86" i="16"/>
  <c r="BG87" i="16"/>
  <c r="BG88" i="16"/>
  <c r="BG89" i="16"/>
  <c r="BG90" i="16"/>
  <c r="BG91" i="16"/>
  <c r="BG92" i="16"/>
  <c r="BG93" i="16"/>
  <c r="BG94" i="16"/>
  <c r="BG95" i="16"/>
  <c r="BG96" i="16"/>
  <c r="BG97" i="16"/>
  <c r="BG98" i="16"/>
  <c r="BG99" i="16"/>
  <c r="BG100" i="16"/>
  <c r="BG101" i="16"/>
  <c r="BG102" i="16"/>
  <c r="BG103" i="16"/>
  <c r="BG104" i="16"/>
  <c r="BG105" i="16"/>
  <c r="BG106" i="16"/>
  <c r="BG107" i="16"/>
  <c r="BG108" i="16"/>
  <c r="BG109" i="16"/>
  <c r="BG110" i="16"/>
  <c r="BG111" i="16"/>
  <c r="BG112" i="16"/>
  <c r="BG113" i="16"/>
  <c r="BG114" i="16"/>
  <c r="BG115" i="16"/>
  <c r="BG116" i="16"/>
  <c r="BG117" i="16"/>
  <c r="BG118" i="16"/>
  <c r="BG119" i="16"/>
  <c r="BG120" i="16"/>
  <c r="BG121" i="16"/>
  <c r="BG122" i="16"/>
  <c r="BG123" i="16"/>
  <c r="BG124" i="16"/>
  <c r="BG125" i="16"/>
  <c r="BG126" i="16"/>
  <c r="BG127" i="16"/>
  <c r="BG128" i="16"/>
  <c r="BG129" i="16"/>
  <c r="BG130" i="16"/>
  <c r="BG131" i="16"/>
  <c r="BG132" i="16"/>
  <c r="BG133" i="16"/>
  <c r="BG134" i="16"/>
  <c r="BG135" i="16"/>
  <c r="BG136" i="16"/>
  <c r="BG137" i="16"/>
  <c r="BG138" i="16"/>
  <c r="BG139" i="16"/>
  <c r="BG140" i="16"/>
  <c r="BG141" i="16"/>
  <c r="BG142" i="16"/>
  <c r="BG143" i="16"/>
  <c r="BG144" i="16"/>
  <c r="BG145" i="16"/>
  <c r="BG146" i="16"/>
  <c r="BG147" i="16"/>
  <c r="BG148" i="16"/>
  <c r="BG149" i="16"/>
  <c r="BG150" i="16"/>
  <c r="BG151" i="16"/>
  <c r="BG152" i="16"/>
  <c r="BG153" i="16"/>
  <c r="BG154" i="16"/>
  <c r="BG155" i="16"/>
  <c r="BG156" i="16"/>
  <c r="BG157" i="16"/>
  <c r="BG158" i="16"/>
  <c r="BG159" i="16"/>
  <c r="BG160" i="16"/>
  <c r="BG161" i="16"/>
  <c r="BG162" i="16"/>
  <c r="BG163" i="16"/>
  <c r="BG164" i="16"/>
  <c r="BG165" i="16"/>
  <c r="BG2" i="16"/>
  <c r="BF3" i="16"/>
  <c r="BF4" i="16"/>
  <c r="BF5" i="16"/>
  <c r="BF6" i="16"/>
  <c r="BF7" i="16"/>
  <c r="BF8" i="16"/>
  <c r="BF9" i="16"/>
  <c r="BF10" i="16"/>
  <c r="BF11" i="16"/>
  <c r="BF12" i="16"/>
  <c r="BF13" i="16"/>
  <c r="BF14" i="16"/>
  <c r="BF15" i="16"/>
  <c r="BF16" i="16"/>
  <c r="BF17" i="16"/>
  <c r="BF18" i="16"/>
  <c r="BF19" i="16"/>
  <c r="BF20" i="16"/>
  <c r="BF21" i="16"/>
  <c r="BF22" i="16"/>
  <c r="BF23" i="16"/>
  <c r="BF24" i="16"/>
  <c r="BF25" i="16"/>
  <c r="BF26" i="16"/>
  <c r="BF27" i="16"/>
  <c r="BF28" i="16"/>
  <c r="BF29" i="16"/>
  <c r="BF30" i="16"/>
  <c r="BF31" i="16"/>
  <c r="BF32" i="16"/>
  <c r="BF33" i="16"/>
  <c r="BF34" i="16"/>
  <c r="BF35" i="16"/>
  <c r="BF36" i="16"/>
  <c r="BF37" i="16"/>
  <c r="BF38" i="16"/>
  <c r="BF39" i="16"/>
  <c r="BF40" i="16"/>
  <c r="BF41" i="16"/>
  <c r="BF42" i="16"/>
  <c r="BF43" i="16"/>
  <c r="BF44" i="16"/>
  <c r="BF45" i="16"/>
  <c r="BF46" i="16"/>
  <c r="BF47" i="16"/>
  <c r="BF48" i="16"/>
  <c r="BF49" i="16"/>
  <c r="BF50" i="16"/>
  <c r="BF51" i="16"/>
  <c r="BF52" i="16"/>
  <c r="BF53" i="16"/>
  <c r="BF54" i="16"/>
  <c r="BF55" i="16"/>
  <c r="BF56" i="16"/>
  <c r="BF57" i="16"/>
  <c r="BF58" i="16"/>
  <c r="BF59" i="16"/>
  <c r="BF60" i="16"/>
  <c r="BF61" i="16"/>
  <c r="BF62" i="16"/>
  <c r="BF63" i="16"/>
  <c r="BF64" i="16"/>
  <c r="BF65" i="16"/>
  <c r="BF66" i="16"/>
  <c r="BF67" i="16"/>
  <c r="BF68" i="16"/>
  <c r="BF69" i="16"/>
  <c r="BF70" i="16"/>
  <c r="BF71" i="16"/>
  <c r="BF72" i="16"/>
  <c r="BF73" i="16"/>
  <c r="BF74" i="16"/>
  <c r="BF75" i="16"/>
  <c r="BF76" i="16"/>
  <c r="BF77" i="16"/>
  <c r="BF78" i="16"/>
  <c r="BF79" i="16"/>
  <c r="BF80" i="16"/>
  <c r="BF81" i="16"/>
  <c r="BF82" i="16"/>
  <c r="BF83" i="16"/>
  <c r="BF84" i="16"/>
  <c r="BF85" i="16"/>
  <c r="BF86" i="16"/>
  <c r="BF87" i="16"/>
  <c r="BF88" i="16"/>
  <c r="BF89" i="16"/>
  <c r="BF90" i="16"/>
  <c r="BF91" i="16"/>
  <c r="BF92" i="16"/>
  <c r="BF93" i="16"/>
  <c r="BF94" i="16"/>
  <c r="BF95" i="16"/>
  <c r="BF96" i="16"/>
  <c r="BF97" i="16"/>
  <c r="BF98" i="16"/>
  <c r="BF99" i="16"/>
  <c r="BF100" i="16"/>
  <c r="BF101" i="16"/>
  <c r="BF102" i="16"/>
  <c r="BF103" i="16"/>
  <c r="BF104" i="16"/>
  <c r="BF105" i="16"/>
  <c r="BF106" i="16"/>
  <c r="BF107" i="16"/>
  <c r="BF108" i="16"/>
  <c r="BF109" i="16"/>
  <c r="BF110" i="16"/>
  <c r="BF111" i="16"/>
  <c r="BF112" i="16"/>
  <c r="BF113" i="16"/>
  <c r="BF114" i="16"/>
  <c r="BF115" i="16"/>
  <c r="BF116" i="16"/>
  <c r="BF117" i="16"/>
  <c r="BF118" i="16"/>
  <c r="BF119" i="16"/>
  <c r="BF120" i="16"/>
  <c r="BF121" i="16"/>
  <c r="BF122" i="16"/>
  <c r="BF123" i="16"/>
  <c r="BF124" i="16"/>
  <c r="BF125" i="16"/>
  <c r="BF126" i="16"/>
  <c r="BF127" i="16"/>
  <c r="BF128" i="16"/>
  <c r="BF129" i="16"/>
  <c r="BF130" i="16"/>
  <c r="BF131" i="16"/>
  <c r="BF132" i="16"/>
  <c r="BF133" i="16"/>
  <c r="BF134" i="16"/>
  <c r="BF135" i="16"/>
  <c r="BF136" i="16"/>
  <c r="BF137" i="16"/>
  <c r="BF138" i="16"/>
  <c r="BF139" i="16"/>
  <c r="BF140" i="16"/>
  <c r="BF141" i="16"/>
  <c r="BF142" i="16"/>
  <c r="BF143" i="16"/>
  <c r="BF144" i="16"/>
  <c r="BF145" i="16"/>
  <c r="BF146" i="16"/>
  <c r="BF147" i="16"/>
  <c r="BF148" i="16"/>
  <c r="BF149" i="16"/>
  <c r="BF150" i="16"/>
  <c r="BF151" i="16"/>
  <c r="BF152" i="16"/>
  <c r="BF153" i="16"/>
  <c r="BF154" i="16"/>
  <c r="BF155" i="16"/>
  <c r="BF156" i="16"/>
  <c r="BF157" i="16"/>
  <c r="BF158" i="16"/>
  <c r="BF159" i="16"/>
  <c r="BF160" i="16"/>
  <c r="BF161" i="16"/>
  <c r="BF162" i="16"/>
  <c r="BF163" i="16"/>
  <c r="BF164" i="16"/>
  <c r="BF165" i="16"/>
  <c r="BF2" i="16"/>
  <c r="BE3" i="16"/>
  <c r="BE4" i="16"/>
  <c r="BE5" i="16"/>
  <c r="BE6" i="16"/>
  <c r="BE7" i="16"/>
  <c r="BE8" i="16"/>
  <c r="BE9" i="16"/>
  <c r="BE10" i="16"/>
  <c r="BE11" i="16"/>
  <c r="BE12" i="16"/>
  <c r="BE13" i="16"/>
  <c r="BE14" i="16"/>
  <c r="BE15" i="16"/>
  <c r="BE16" i="16"/>
  <c r="BE17" i="16"/>
  <c r="BE18" i="16"/>
  <c r="BE19" i="16"/>
  <c r="BE20" i="16"/>
  <c r="BE21" i="16"/>
  <c r="BE22" i="16"/>
  <c r="BE23" i="16"/>
  <c r="BE24" i="16"/>
  <c r="BE25" i="16"/>
  <c r="BE26" i="16"/>
  <c r="BE27" i="16"/>
  <c r="BE28" i="16"/>
  <c r="BE29" i="16"/>
  <c r="BE30" i="16"/>
  <c r="BE31" i="16"/>
  <c r="BE32" i="16"/>
  <c r="BE33" i="16"/>
  <c r="BE34" i="16"/>
  <c r="BE35" i="16"/>
  <c r="BE36" i="16"/>
  <c r="BE37" i="16"/>
  <c r="BE38" i="16"/>
  <c r="BE39" i="16"/>
  <c r="BE40" i="16"/>
  <c r="BE41" i="16"/>
  <c r="BE42" i="16"/>
  <c r="BE43" i="16"/>
  <c r="BE44" i="16"/>
  <c r="BE45" i="16"/>
  <c r="BE46" i="16"/>
  <c r="BE47" i="16"/>
  <c r="BE48" i="16"/>
  <c r="BE49" i="16"/>
  <c r="BE50" i="16"/>
  <c r="BE51" i="16"/>
  <c r="BE52" i="16"/>
  <c r="BE53" i="16"/>
  <c r="BE54" i="16"/>
  <c r="BE55" i="16"/>
  <c r="BE56" i="16"/>
  <c r="BE57" i="16"/>
  <c r="BE58" i="16"/>
  <c r="BE59" i="16"/>
  <c r="BE60" i="16"/>
  <c r="BE61" i="16"/>
  <c r="BE62" i="16"/>
  <c r="BE63" i="16"/>
  <c r="BE64" i="16"/>
  <c r="BE65" i="16"/>
  <c r="BE66" i="16"/>
  <c r="BE67" i="16"/>
  <c r="BE68" i="16"/>
  <c r="BE69" i="16"/>
  <c r="BE70" i="16"/>
  <c r="BE71" i="16"/>
  <c r="BE72" i="16"/>
  <c r="BE73" i="16"/>
  <c r="BE74" i="16"/>
  <c r="BE75" i="16"/>
  <c r="BE76" i="16"/>
  <c r="BE77" i="16"/>
  <c r="BE78" i="16"/>
  <c r="BE79" i="16"/>
  <c r="BE80" i="16"/>
  <c r="BE81" i="16"/>
  <c r="BE82" i="16"/>
  <c r="BE83" i="16"/>
  <c r="BE84" i="16"/>
  <c r="BE85" i="16"/>
  <c r="BE86" i="16"/>
  <c r="BE87" i="16"/>
  <c r="BE88" i="16"/>
  <c r="BE89" i="16"/>
  <c r="BE90" i="16"/>
  <c r="BE91" i="16"/>
  <c r="BE92" i="16"/>
  <c r="BE93" i="16"/>
  <c r="BE94" i="16"/>
  <c r="BE95" i="16"/>
  <c r="BE96" i="16"/>
  <c r="BE97" i="16"/>
  <c r="BE98" i="16"/>
  <c r="BE99" i="16"/>
  <c r="BE100" i="16"/>
  <c r="BE101" i="16"/>
  <c r="BE102" i="16"/>
  <c r="BE103" i="16"/>
  <c r="BE104" i="16"/>
  <c r="BE105" i="16"/>
  <c r="BE106" i="16"/>
  <c r="BE107" i="16"/>
  <c r="BE108" i="16"/>
  <c r="BE109" i="16"/>
  <c r="BE110" i="16"/>
  <c r="BE111" i="16"/>
  <c r="BE112" i="16"/>
  <c r="BE113" i="16"/>
  <c r="BE114" i="16"/>
  <c r="BE115" i="16"/>
  <c r="BE116" i="16"/>
  <c r="BE117" i="16"/>
  <c r="BE118" i="16"/>
  <c r="BE119" i="16"/>
  <c r="BE120" i="16"/>
  <c r="BE121" i="16"/>
  <c r="BE122" i="16"/>
  <c r="BE123" i="16"/>
  <c r="BE124" i="16"/>
  <c r="BE125" i="16"/>
  <c r="BE126" i="16"/>
  <c r="BE127" i="16"/>
  <c r="BE128" i="16"/>
  <c r="BE129" i="16"/>
  <c r="BE130" i="16"/>
  <c r="BE131" i="16"/>
  <c r="BE132" i="16"/>
  <c r="BE133" i="16"/>
  <c r="BE134" i="16"/>
  <c r="BE135" i="16"/>
  <c r="BE136" i="16"/>
  <c r="BE137" i="16"/>
  <c r="BE138" i="16"/>
  <c r="BE139" i="16"/>
  <c r="BE140" i="16"/>
  <c r="BE141" i="16"/>
  <c r="BE142" i="16"/>
  <c r="BE143" i="16"/>
  <c r="BE144" i="16"/>
  <c r="BE145" i="16"/>
  <c r="BE146" i="16"/>
  <c r="BE147" i="16"/>
  <c r="BE148" i="16"/>
  <c r="BE149" i="16"/>
  <c r="BE150" i="16"/>
  <c r="BE151" i="16"/>
  <c r="BE152" i="16"/>
  <c r="BE153" i="16"/>
  <c r="BE154" i="16"/>
  <c r="BE155" i="16"/>
  <c r="BE156" i="16"/>
  <c r="BE157" i="16"/>
  <c r="BE158" i="16"/>
  <c r="BE159" i="16"/>
  <c r="BE160" i="16"/>
  <c r="BE161" i="16"/>
  <c r="BE162" i="16"/>
  <c r="BE163" i="16"/>
  <c r="BE164" i="16"/>
  <c r="BE165" i="16"/>
  <c r="BE2" i="16"/>
  <c r="BD3" i="16"/>
  <c r="BD4" i="16"/>
  <c r="BD5" i="16"/>
  <c r="BD6" i="16"/>
  <c r="BD7" i="16"/>
  <c r="BD8" i="16"/>
  <c r="BD9" i="16"/>
  <c r="BD10" i="16"/>
  <c r="BD11" i="16"/>
  <c r="BD12" i="16"/>
  <c r="BD13" i="16"/>
  <c r="BD14" i="16"/>
  <c r="BD15" i="16"/>
  <c r="BD16" i="16"/>
  <c r="BD17" i="16"/>
  <c r="BD18" i="16"/>
  <c r="BD19" i="16"/>
  <c r="BD20" i="16"/>
  <c r="BD21" i="16"/>
  <c r="BD22" i="16"/>
  <c r="BD23" i="16"/>
  <c r="BD24" i="16"/>
  <c r="BD25" i="16"/>
  <c r="BD26" i="16"/>
  <c r="BD27" i="16"/>
  <c r="BD28" i="16"/>
  <c r="BD29" i="16"/>
  <c r="BD30" i="16"/>
  <c r="BD31" i="16"/>
  <c r="BD32" i="16"/>
  <c r="BD33" i="16"/>
  <c r="BD34" i="16"/>
  <c r="BD35" i="16"/>
  <c r="BD36" i="16"/>
  <c r="BD37" i="16"/>
  <c r="BD38" i="16"/>
  <c r="BD39" i="16"/>
  <c r="BD40" i="16"/>
  <c r="BD41" i="16"/>
  <c r="BD42" i="16"/>
  <c r="BD43" i="16"/>
  <c r="BD44" i="16"/>
  <c r="BD45" i="16"/>
  <c r="BD46" i="16"/>
  <c r="BD47" i="16"/>
  <c r="BD48" i="16"/>
  <c r="BD49" i="16"/>
  <c r="BD50" i="16"/>
  <c r="BD51" i="16"/>
  <c r="BD52" i="16"/>
  <c r="BD53" i="16"/>
  <c r="BD54" i="16"/>
  <c r="BD55" i="16"/>
  <c r="BD56" i="16"/>
  <c r="BD57" i="16"/>
  <c r="BD58" i="16"/>
  <c r="BD59" i="16"/>
  <c r="BD60" i="16"/>
  <c r="BD61" i="16"/>
  <c r="BD62" i="16"/>
  <c r="BD63" i="16"/>
  <c r="BD64" i="16"/>
  <c r="BD65" i="16"/>
  <c r="BD66" i="16"/>
  <c r="BD67" i="16"/>
  <c r="BD68" i="16"/>
  <c r="BD69" i="16"/>
  <c r="BD70" i="16"/>
  <c r="BD71" i="16"/>
  <c r="BD72" i="16"/>
  <c r="BD73" i="16"/>
  <c r="BD74" i="16"/>
  <c r="BD75" i="16"/>
  <c r="BD76" i="16"/>
  <c r="BD77" i="16"/>
  <c r="BD78" i="16"/>
  <c r="BD79" i="16"/>
  <c r="BD80" i="16"/>
  <c r="BD81" i="16"/>
  <c r="BD82" i="16"/>
  <c r="BD83" i="16"/>
  <c r="BD84" i="16"/>
  <c r="BD85" i="16"/>
  <c r="BD86" i="16"/>
  <c r="BD87" i="16"/>
  <c r="BD88" i="16"/>
  <c r="BD89" i="16"/>
  <c r="BD90" i="16"/>
  <c r="BD91" i="16"/>
  <c r="BD92" i="16"/>
  <c r="BD93" i="16"/>
  <c r="BD94" i="16"/>
  <c r="BD95" i="16"/>
  <c r="BD96" i="16"/>
  <c r="BD97" i="16"/>
  <c r="BD98" i="16"/>
  <c r="BD99" i="16"/>
  <c r="BD100" i="16"/>
  <c r="BD101" i="16"/>
  <c r="BD102" i="16"/>
  <c r="BD103" i="16"/>
  <c r="BD104" i="16"/>
  <c r="BD105" i="16"/>
  <c r="BD106" i="16"/>
  <c r="BD107" i="16"/>
  <c r="BD108" i="16"/>
  <c r="BD109" i="16"/>
  <c r="BD110" i="16"/>
  <c r="BD111" i="16"/>
  <c r="BD112" i="16"/>
  <c r="BD113" i="16"/>
  <c r="BD114" i="16"/>
  <c r="BD115" i="16"/>
  <c r="BD116" i="16"/>
  <c r="BD117" i="16"/>
  <c r="BD118" i="16"/>
  <c r="BD119" i="16"/>
  <c r="BD120" i="16"/>
  <c r="BD121" i="16"/>
  <c r="BD122" i="16"/>
  <c r="BD123" i="16"/>
  <c r="BD124" i="16"/>
  <c r="BD125" i="16"/>
  <c r="BD126" i="16"/>
  <c r="BD127" i="16"/>
  <c r="BD128" i="16"/>
  <c r="BD129" i="16"/>
  <c r="BD130" i="16"/>
  <c r="BD131" i="16"/>
  <c r="BD132" i="16"/>
  <c r="BD133" i="16"/>
  <c r="BD134" i="16"/>
  <c r="BD135" i="16"/>
  <c r="BD136" i="16"/>
  <c r="BD137" i="16"/>
  <c r="BD138" i="16"/>
  <c r="BD139" i="16"/>
  <c r="BD140" i="16"/>
  <c r="BD141" i="16"/>
  <c r="BD142" i="16"/>
  <c r="BD143" i="16"/>
  <c r="BD144" i="16"/>
  <c r="BD145" i="16"/>
  <c r="BD146" i="16"/>
  <c r="BD147" i="16"/>
  <c r="BD148" i="16"/>
  <c r="BD149" i="16"/>
  <c r="BD150" i="16"/>
  <c r="BD151" i="16"/>
  <c r="BD152" i="16"/>
  <c r="BD153" i="16"/>
  <c r="BD154" i="16"/>
  <c r="BD155" i="16"/>
  <c r="BD156" i="16"/>
  <c r="BD157" i="16"/>
  <c r="BD158" i="16"/>
  <c r="BD159" i="16"/>
  <c r="BD160" i="16"/>
  <c r="BD161" i="16"/>
  <c r="BD162" i="16"/>
  <c r="BD163" i="16"/>
  <c r="BD164" i="16"/>
  <c r="BD165" i="16"/>
  <c r="BD2" i="16"/>
  <c r="X3" i="11"/>
  <c r="X4" i="11"/>
  <c r="X5" i="11"/>
  <c r="X6" i="11"/>
  <c r="X7" i="11"/>
  <c r="X8" i="11"/>
  <c r="X9" i="11"/>
  <c r="X10" i="11"/>
  <c r="X11" i="11"/>
  <c r="X12" i="11"/>
  <c r="X13" i="11"/>
  <c r="X14" i="11"/>
  <c r="X15" i="11"/>
  <c r="X16" i="11"/>
  <c r="X17" i="11"/>
  <c r="X18" i="11"/>
  <c r="X19" i="11"/>
  <c r="X20" i="11"/>
  <c r="X21" i="11"/>
  <c r="X22" i="11"/>
  <c r="X23" i="11"/>
  <c r="X24" i="11"/>
  <c r="X25" i="11"/>
  <c r="X26" i="11"/>
  <c r="X27" i="11"/>
  <c r="X28" i="11"/>
  <c r="X29" i="11"/>
  <c r="X30" i="11"/>
  <c r="X31" i="11"/>
  <c r="X32" i="11"/>
  <c r="X33" i="11"/>
  <c r="X34" i="11"/>
  <c r="X35" i="11"/>
  <c r="X36" i="11"/>
  <c r="X37" i="11"/>
  <c r="X38" i="11"/>
  <c r="X39" i="11"/>
  <c r="X40" i="11"/>
  <c r="X41" i="11"/>
  <c r="X42" i="11"/>
  <c r="X43" i="11"/>
  <c r="X44" i="11"/>
  <c r="X45" i="11"/>
  <c r="X46" i="11"/>
  <c r="X47" i="11"/>
  <c r="X48" i="11"/>
  <c r="X49" i="11"/>
  <c r="X50" i="11"/>
  <c r="X51" i="11"/>
  <c r="X52" i="11"/>
  <c r="X53" i="11"/>
  <c r="X54" i="11"/>
  <c r="X55" i="11"/>
  <c r="X56" i="11"/>
  <c r="X57" i="11"/>
  <c r="X58" i="11"/>
  <c r="X59" i="11"/>
  <c r="X60" i="11"/>
  <c r="X61" i="11"/>
  <c r="X62" i="11"/>
  <c r="W3" i="11"/>
  <c r="W4" i="11"/>
  <c r="W5" i="11"/>
  <c r="W6" i="11"/>
  <c r="W7" i="11"/>
  <c r="W8" i="11"/>
  <c r="W9" i="11"/>
  <c r="W10" i="11"/>
  <c r="W11" i="11"/>
  <c r="W12" i="11"/>
  <c r="W13" i="11"/>
  <c r="W14" i="11"/>
  <c r="W15" i="11"/>
  <c r="W16" i="11"/>
  <c r="W17" i="11"/>
  <c r="W18" i="11"/>
  <c r="W19" i="11"/>
  <c r="W20" i="11"/>
  <c r="W21" i="11"/>
  <c r="W22" i="11"/>
  <c r="W23" i="11"/>
  <c r="W24" i="11"/>
  <c r="W25" i="11"/>
  <c r="W26" i="11"/>
  <c r="W27" i="11"/>
  <c r="W28" i="11"/>
  <c r="W29" i="11"/>
  <c r="W30" i="11"/>
  <c r="W31" i="11"/>
  <c r="W32" i="11"/>
  <c r="W33" i="11"/>
  <c r="W34" i="11"/>
  <c r="W35" i="11"/>
  <c r="W36" i="11"/>
  <c r="W37" i="11"/>
  <c r="W38" i="11"/>
  <c r="W39" i="11"/>
  <c r="W40" i="11"/>
  <c r="W41" i="11"/>
  <c r="W42" i="11"/>
  <c r="W43" i="11"/>
  <c r="W44" i="11"/>
  <c r="W45" i="11"/>
  <c r="W46" i="11"/>
  <c r="W47" i="11"/>
  <c r="W48" i="11"/>
  <c r="W49" i="11"/>
  <c r="W50" i="11"/>
  <c r="W51" i="11"/>
  <c r="W52" i="11"/>
  <c r="W53" i="11"/>
  <c r="W54" i="11"/>
  <c r="W55" i="11"/>
  <c r="W56" i="11"/>
  <c r="W57" i="11"/>
  <c r="W58" i="11"/>
  <c r="W59" i="11"/>
  <c r="W60" i="11"/>
  <c r="W61" i="11"/>
  <c r="W62" i="11"/>
  <c r="X2" i="11"/>
  <c r="W2" i="11"/>
  <c r="V3" i="11"/>
  <c r="V4" i="11"/>
  <c r="V5" i="11"/>
  <c r="V6" i="11"/>
  <c r="V7" i="11"/>
  <c r="V8" i="11"/>
  <c r="V9" i="11"/>
  <c r="V10" i="11"/>
  <c r="V11" i="11"/>
  <c r="V12" i="11"/>
  <c r="V13" i="11"/>
  <c r="V14" i="11"/>
  <c r="V15" i="11"/>
  <c r="V16" i="11"/>
  <c r="V17" i="11"/>
  <c r="V18" i="11"/>
  <c r="V19" i="11"/>
  <c r="V20" i="11"/>
  <c r="V21" i="11"/>
  <c r="V22" i="11"/>
  <c r="V23" i="11"/>
  <c r="V24" i="11"/>
  <c r="V25" i="11"/>
  <c r="V26" i="11"/>
  <c r="V27" i="11"/>
  <c r="V28" i="11"/>
  <c r="V29" i="11"/>
  <c r="V30" i="11"/>
  <c r="V31" i="11"/>
  <c r="V32" i="11"/>
  <c r="V33" i="11"/>
  <c r="V34" i="11"/>
  <c r="V35" i="11"/>
  <c r="V36" i="11"/>
  <c r="V37" i="11"/>
  <c r="V38" i="11"/>
  <c r="V39" i="11"/>
  <c r="V40" i="11"/>
  <c r="V41" i="11"/>
  <c r="V42" i="11"/>
  <c r="V43" i="11"/>
  <c r="V44" i="11"/>
  <c r="V45" i="11"/>
  <c r="V46" i="11"/>
  <c r="V47" i="11"/>
  <c r="V48" i="11"/>
  <c r="V49" i="11"/>
  <c r="V50" i="11"/>
  <c r="V51" i="11"/>
  <c r="V52" i="11"/>
  <c r="V53" i="11"/>
  <c r="V54" i="11"/>
  <c r="V55" i="11"/>
  <c r="V56" i="11"/>
  <c r="V57" i="11"/>
  <c r="V58" i="11"/>
  <c r="V59" i="11"/>
  <c r="V60" i="11"/>
  <c r="V61" i="11"/>
  <c r="V62" i="11"/>
  <c r="V2" i="11"/>
  <c r="U3" i="11"/>
  <c r="U4" i="11"/>
  <c r="U5" i="11"/>
  <c r="U6" i="11"/>
  <c r="U7" i="11"/>
  <c r="U8" i="11"/>
  <c r="U9" i="11"/>
  <c r="U10" i="11"/>
  <c r="U11" i="11"/>
  <c r="U12" i="11"/>
  <c r="U13" i="11"/>
  <c r="U14" i="11"/>
  <c r="U15" i="11"/>
  <c r="U16" i="11"/>
  <c r="U17" i="11"/>
  <c r="U18" i="11"/>
  <c r="U19" i="11"/>
  <c r="U20" i="11"/>
  <c r="U21" i="11"/>
  <c r="U22" i="11"/>
  <c r="U23" i="11"/>
  <c r="U24" i="11"/>
  <c r="U25" i="11"/>
  <c r="U26" i="11"/>
  <c r="U27" i="11"/>
  <c r="U28" i="11"/>
  <c r="U29" i="11"/>
  <c r="U30" i="11"/>
  <c r="U31" i="11"/>
  <c r="U32" i="11"/>
  <c r="U33" i="11"/>
  <c r="U34" i="11"/>
  <c r="U35" i="11"/>
  <c r="U36" i="11"/>
  <c r="U37" i="11"/>
  <c r="U38" i="11"/>
  <c r="U39" i="11"/>
  <c r="U40" i="11"/>
  <c r="U41" i="11"/>
  <c r="U42" i="11"/>
  <c r="U43" i="11"/>
  <c r="U44" i="11"/>
  <c r="U45" i="11"/>
  <c r="U46" i="11"/>
  <c r="U47" i="11"/>
  <c r="U48" i="11"/>
  <c r="U49" i="11"/>
  <c r="U50" i="11"/>
  <c r="U51" i="11"/>
  <c r="U52" i="11"/>
  <c r="U53" i="11"/>
  <c r="U54" i="11"/>
  <c r="U55" i="11"/>
  <c r="U56" i="11"/>
  <c r="U57" i="11"/>
  <c r="U58" i="11"/>
  <c r="U59" i="11"/>
  <c r="U60" i="11"/>
  <c r="U61" i="11"/>
  <c r="U62" i="11"/>
  <c r="U2" i="11"/>
  <c r="T3" i="11"/>
  <c r="T4" i="11"/>
  <c r="T5" i="11"/>
  <c r="T6" i="11"/>
  <c r="T7" i="11"/>
  <c r="T8" i="11"/>
  <c r="T9" i="11"/>
  <c r="T10" i="11"/>
  <c r="T11" i="11"/>
  <c r="T12" i="11"/>
  <c r="T13" i="11"/>
  <c r="T14" i="11"/>
  <c r="T15" i="11"/>
  <c r="T16" i="11"/>
  <c r="T17" i="11"/>
  <c r="T18" i="11"/>
  <c r="T19" i="11"/>
  <c r="T20" i="11"/>
  <c r="T21" i="11"/>
  <c r="T22" i="11"/>
  <c r="T23" i="11"/>
  <c r="T24" i="11"/>
  <c r="T25" i="11"/>
  <c r="T26" i="11"/>
  <c r="T27" i="11"/>
  <c r="T28" i="11"/>
  <c r="T29" i="11"/>
  <c r="T30" i="11"/>
  <c r="T31" i="11"/>
  <c r="T32" i="11"/>
  <c r="T33" i="11"/>
  <c r="T34" i="11"/>
  <c r="T35" i="11"/>
  <c r="T36" i="11"/>
  <c r="T37" i="11"/>
  <c r="T38" i="11"/>
  <c r="T39" i="11"/>
  <c r="T40" i="11"/>
  <c r="T41" i="11"/>
  <c r="T42" i="11"/>
  <c r="T43" i="11"/>
  <c r="T44" i="11"/>
  <c r="T45" i="11"/>
  <c r="T46" i="11"/>
  <c r="T47" i="11"/>
  <c r="T48" i="11"/>
  <c r="T49" i="11"/>
  <c r="T50" i="11"/>
  <c r="T51" i="11"/>
  <c r="T52" i="11"/>
  <c r="T53" i="11"/>
  <c r="T54" i="11"/>
  <c r="T55" i="11"/>
  <c r="T56" i="11"/>
  <c r="T57" i="11"/>
  <c r="T58" i="11"/>
  <c r="T59" i="11"/>
  <c r="T60" i="11"/>
  <c r="T61" i="11"/>
  <c r="T62" i="11"/>
  <c r="T2" i="11"/>
  <c r="F165" i="31" l="1"/>
  <c r="F164" i="31"/>
  <c r="F163" i="31"/>
  <c r="F162" i="31"/>
  <c r="F161" i="31"/>
  <c r="F160" i="31"/>
  <c r="F159" i="31"/>
  <c r="F158" i="31"/>
  <c r="F157" i="31"/>
  <c r="F156" i="31"/>
  <c r="F155" i="31"/>
  <c r="F154" i="31"/>
  <c r="F153" i="31"/>
  <c r="F152" i="31"/>
  <c r="F151" i="31"/>
  <c r="F150" i="31"/>
  <c r="F149" i="31"/>
  <c r="F148" i="31"/>
  <c r="F147" i="31"/>
  <c r="F146" i="31"/>
  <c r="F145" i="31"/>
  <c r="F144" i="31"/>
  <c r="F143" i="31"/>
  <c r="F142" i="31"/>
  <c r="F141" i="31"/>
  <c r="F140" i="31"/>
  <c r="F139" i="31"/>
  <c r="F138" i="31"/>
  <c r="F137" i="31"/>
  <c r="F136" i="31"/>
  <c r="F135" i="31"/>
  <c r="F134" i="31"/>
  <c r="F133" i="31"/>
  <c r="F132" i="31"/>
  <c r="F131" i="31"/>
  <c r="F130" i="31"/>
  <c r="F129" i="31"/>
  <c r="F128" i="31"/>
  <c r="F127" i="31"/>
  <c r="F126" i="31"/>
  <c r="F125" i="31"/>
  <c r="F124" i="31"/>
  <c r="F123" i="31"/>
  <c r="F122" i="31"/>
  <c r="F121" i="31"/>
  <c r="F120" i="31"/>
  <c r="F119" i="31"/>
  <c r="F118" i="31"/>
  <c r="F117" i="31"/>
  <c r="F116" i="31"/>
  <c r="F115" i="31"/>
  <c r="F114" i="31"/>
  <c r="F113" i="31"/>
  <c r="F112" i="31"/>
  <c r="F111" i="31"/>
  <c r="F110" i="31"/>
  <c r="F109" i="31"/>
  <c r="F108" i="31"/>
  <c r="F107" i="31"/>
  <c r="F106" i="31"/>
  <c r="F105" i="31"/>
  <c r="F104" i="31"/>
  <c r="F103" i="31"/>
  <c r="F102" i="31"/>
  <c r="F101" i="31"/>
  <c r="F100" i="31"/>
  <c r="F99" i="31"/>
  <c r="F98" i="31"/>
  <c r="F97" i="31"/>
  <c r="F96" i="31"/>
  <c r="F95" i="31"/>
  <c r="F94" i="31"/>
  <c r="F93" i="31"/>
  <c r="F92" i="31"/>
  <c r="F91" i="31"/>
  <c r="F90" i="31"/>
  <c r="F89" i="31"/>
  <c r="F88" i="31"/>
  <c r="F87" i="31"/>
  <c r="F86" i="31"/>
  <c r="F85" i="31"/>
  <c r="F84" i="31"/>
  <c r="F83" i="31"/>
  <c r="F82" i="31"/>
  <c r="F81" i="31"/>
  <c r="F80" i="31"/>
  <c r="F79" i="31"/>
  <c r="F78" i="31"/>
  <c r="F77" i="31"/>
  <c r="F76" i="31"/>
  <c r="F75" i="31"/>
  <c r="F74" i="31"/>
  <c r="F73" i="31"/>
  <c r="F72" i="31"/>
  <c r="F71" i="31"/>
  <c r="F70" i="31"/>
  <c r="F69" i="31"/>
  <c r="F68" i="31"/>
  <c r="F67" i="31"/>
  <c r="F66" i="31"/>
  <c r="F65" i="31"/>
  <c r="F64" i="31"/>
  <c r="F63" i="31"/>
  <c r="F62" i="31"/>
  <c r="F61" i="31"/>
  <c r="F60" i="31"/>
  <c r="F59" i="31"/>
  <c r="F58" i="31"/>
  <c r="F57" i="31"/>
  <c r="F56" i="31"/>
  <c r="F55" i="31"/>
  <c r="F54" i="31"/>
  <c r="F53" i="31"/>
  <c r="F52" i="31"/>
  <c r="F51" i="31"/>
  <c r="F50" i="31"/>
  <c r="F49" i="31"/>
  <c r="F48" i="31"/>
  <c r="F47" i="31"/>
  <c r="F46" i="31"/>
  <c r="F45" i="31"/>
  <c r="F44" i="31"/>
  <c r="F43" i="31"/>
  <c r="F42" i="31"/>
  <c r="F41" i="31"/>
  <c r="F40" i="31"/>
  <c r="F39" i="31"/>
  <c r="F38" i="31"/>
  <c r="F37" i="31"/>
  <c r="F36" i="31"/>
  <c r="F35" i="31"/>
  <c r="F34" i="31"/>
  <c r="F33" i="31"/>
  <c r="F32" i="31"/>
  <c r="F31" i="31"/>
  <c r="F30" i="31"/>
  <c r="F29" i="31"/>
  <c r="F28" i="31"/>
  <c r="F27" i="31"/>
  <c r="F26" i="31"/>
  <c r="F25" i="31"/>
  <c r="F24" i="31"/>
  <c r="F23" i="31"/>
  <c r="F22" i="31"/>
  <c r="F21" i="31"/>
  <c r="F20" i="31"/>
  <c r="F19" i="31"/>
  <c r="F18" i="31"/>
  <c r="F17" i="31"/>
  <c r="F16" i="31"/>
  <c r="F15" i="31"/>
  <c r="F14" i="31"/>
  <c r="F13" i="31"/>
  <c r="F12" i="31"/>
  <c r="F11" i="31"/>
  <c r="F10" i="31"/>
  <c r="F9" i="31"/>
  <c r="F8" i="31"/>
  <c r="F7" i="31"/>
  <c r="F6" i="31"/>
  <c r="F5" i="31"/>
  <c r="F4" i="31"/>
  <c r="F3" i="31"/>
  <c r="F2" i="31"/>
  <c r="U101" i="30"/>
  <c r="U61" i="29"/>
  <c r="U62" i="28"/>
  <c r="AC22" i="31" l="1"/>
  <c r="V22" i="31"/>
  <c r="AD22" i="31"/>
  <c r="W22" i="31"/>
  <c r="AE22" i="31"/>
  <c r="X22" i="31"/>
  <c r="AF22" i="31"/>
  <c r="Y22" i="31"/>
  <c r="Z22" i="31"/>
  <c r="AB22" i="31"/>
  <c r="AA22" i="31"/>
  <c r="U22" i="31"/>
  <c r="V62" i="31"/>
  <c r="AD62" i="31"/>
  <c r="X62" i="31"/>
  <c r="AF62" i="31"/>
  <c r="Y62" i="31"/>
  <c r="Z62" i="31"/>
  <c r="AB62" i="31"/>
  <c r="W62" i="31"/>
  <c r="AA62" i="31"/>
  <c r="AE62" i="31"/>
  <c r="AC62" i="31"/>
  <c r="U62" i="31"/>
  <c r="AC110" i="31"/>
  <c r="V110" i="31"/>
  <c r="AD110" i="31"/>
  <c r="W110" i="31"/>
  <c r="AE110" i="31"/>
  <c r="X110" i="31"/>
  <c r="AF110" i="31"/>
  <c r="Y110" i="31"/>
  <c r="Z110" i="31"/>
  <c r="AB110" i="31"/>
  <c r="AA110" i="31"/>
  <c r="U110" i="31"/>
  <c r="V118" i="31"/>
  <c r="AD118" i="31"/>
  <c r="W118" i="31"/>
  <c r="AE118" i="31"/>
  <c r="X118" i="31"/>
  <c r="AF118" i="31"/>
  <c r="Y118" i="31"/>
  <c r="Z118" i="31"/>
  <c r="AA118" i="31"/>
  <c r="AC118" i="31"/>
  <c r="AB118" i="31"/>
  <c r="U118" i="31"/>
  <c r="Z15" i="31"/>
  <c r="AA15" i="31"/>
  <c r="AB15" i="31"/>
  <c r="AC15" i="31"/>
  <c r="V15" i="31"/>
  <c r="AD15" i="31"/>
  <c r="W15" i="31"/>
  <c r="AE15" i="31"/>
  <c r="Y15" i="31"/>
  <c r="X15" i="31"/>
  <c r="AF15" i="31"/>
  <c r="U15" i="31"/>
  <c r="Z47" i="31"/>
  <c r="AA47" i="31"/>
  <c r="AC47" i="31"/>
  <c r="V47" i="31"/>
  <c r="AD47" i="31"/>
  <c r="W47" i="31"/>
  <c r="AE47" i="31"/>
  <c r="Y47" i="31"/>
  <c r="X47" i="31"/>
  <c r="AB47" i="31"/>
  <c r="AF47" i="31"/>
  <c r="U47" i="31"/>
  <c r="Z95" i="31"/>
  <c r="AA95" i="31"/>
  <c r="AB95" i="31"/>
  <c r="AC95" i="31"/>
  <c r="V95" i="31"/>
  <c r="AD95" i="31"/>
  <c r="W95" i="31"/>
  <c r="AE95" i="31"/>
  <c r="Y95" i="31"/>
  <c r="X95" i="31"/>
  <c r="AF95" i="31"/>
  <c r="U95" i="31"/>
  <c r="AA143" i="31"/>
  <c r="AB143" i="31"/>
  <c r="AC143" i="31"/>
  <c r="V143" i="31"/>
  <c r="AD143" i="31"/>
  <c r="W143" i="31"/>
  <c r="AE143" i="31"/>
  <c r="X143" i="31"/>
  <c r="AF143" i="31"/>
  <c r="Z143" i="31"/>
  <c r="Y143" i="31"/>
  <c r="U143" i="31"/>
  <c r="W8" i="31"/>
  <c r="AE8" i="31"/>
  <c r="X8" i="31"/>
  <c r="AF8" i="31"/>
  <c r="Y8" i="31"/>
  <c r="Z8" i="31"/>
  <c r="AA8" i="31"/>
  <c r="AB8" i="31"/>
  <c r="V8" i="31"/>
  <c r="AD8" i="31"/>
  <c r="AC8" i="31"/>
  <c r="U8" i="31"/>
  <c r="W16" i="31"/>
  <c r="AE16" i="31"/>
  <c r="X16" i="31"/>
  <c r="AF16" i="31"/>
  <c r="Y16" i="31"/>
  <c r="Z16" i="31"/>
  <c r="AA16" i="31"/>
  <c r="AB16" i="31"/>
  <c r="V16" i="31"/>
  <c r="AD16" i="31"/>
  <c r="AC16" i="31"/>
  <c r="U16" i="31"/>
  <c r="W24" i="31"/>
  <c r="AE24" i="31"/>
  <c r="X24" i="31"/>
  <c r="AF24" i="31"/>
  <c r="Y24" i="31"/>
  <c r="Z24" i="31"/>
  <c r="AA24" i="31"/>
  <c r="AB24" i="31"/>
  <c r="V24" i="31"/>
  <c r="AD24" i="31"/>
  <c r="AC24" i="31"/>
  <c r="U24" i="31"/>
  <c r="W32" i="31"/>
  <c r="AE32" i="31"/>
  <c r="X32" i="31"/>
  <c r="AF32" i="31"/>
  <c r="Y32" i="31"/>
  <c r="Z32" i="31"/>
  <c r="AA32" i="31"/>
  <c r="AB32" i="31"/>
  <c r="V32" i="31"/>
  <c r="AD32" i="31"/>
  <c r="AC32" i="31"/>
  <c r="U32" i="31"/>
  <c r="W40" i="31"/>
  <c r="AE40" i="31"/>
  <c r="X40" i="31"/>
  <c r="AF40" i="31"/>
  <c r="Y40" i="31"/>
  <c r="Z40" i="31"/>
  <c r="AA40" i="31"/>
  <c r="AB40" i="31"/>
  <c r="V40" i="31"/>
  <c r="AD40" i="31"/>
  <c r="AC40" i="31"/>
  <c r="U40" i="31"/>
  <c r="W48" i="31"/>
  <c r="X48" i="31"/>
  <c r="AF48" i="31"/>
  <c r="Z48" i="31"/>
  <c r="AA48" i="31"/>
  <c r="AB48" i="31"/>
  <c r="V48" i="31"/>
  <c r="AD48" i="31"/>
  <c r="Y48" i="31"/>
  <c r="AC48" i="31"/>
  <c r="AE48" i="31"/>
  <c r="U48" i="31"/>
  <c r="X56" i="31"/>
  <c r="AF56" i="31"/>
  <c r="Z56" i="31"/>
  <c r="AA56" i="31"/>
  <c r="AB56" i="31"/>
  <c r="V56" i="31"/>
  <c r="AD56" i="31"/>
  <c r="W56" i="31"/>
  <c r="Y56" i="31"/>
  <c r="AC56" i="31"/>
  <c r="AE56" i="31"/>
  <c r="U56" i="31"/>
  <c r="X64" i="31"/>
  <c r="Z64" i="31"/>
  <c r="AA64" i="31"/>
  <c r="AB64" i="31"/>
  <c r="V64" i="31"/>
  <c r="AE64" i="31"/>
  <c r="AF64" i="31"/>
  <c r="W64" i="31"/>
  <c r="Y64" i="31"/>
  <c r="AD64" i="31"/>
  <c r="AC64" i="31"/>
  <c r="U64" i="31"/>
  <c r="W72" i="31"/>
  <c r="AE72" i="31"/>
  <c r="X72" i="31"/>
  <c r="AF72" i="31"/>
  <c r="Y72" i="31"/>
  <c r="Z72" i="31"/>
  <c r="AA72" i="31"/>
  <c r="AB72" i="31"/>
  <c r="V72" i="31"/>
  <c r="AD72" i="31"/>
  <c r="AC72" i="31"/>
  <c r="U72" i="31"/>
  <c r="W80" i="31"/>
  <c r="AE80" i="31"/>
  <c r="X80" i="31"/>
  <c r="AF80" i="31"/>
  <c r="Y80" i="31"/>
  <c r="Z80" i="31"/>
  <c r="AA80" i="31"/>
  <c r="AB80" i="31"/>
  <c r="V80" i="31"/>
  <c r="AD80" i="31"/>
  <c r="AC80" i="31"/>
  <c r="U80" i="31"/>
  <c r="W88" i="31"/>
  <c r="AE88" i="31"/>
  <c r="X88" i="31"/>
  <c r="AF88" i="31"/>
  <c r="Y88" i="31"/>
  <c r="Z88" i="31"/>
  <c r="AA88" i="31"/>
  <c r="AB88" i="31"/>
  <c r="V88" i="31"/>
  <c r="AD88" i="31"/>
  <c r="AC88" i="31"/>
  <c r="U88" i="31"/>
  <c r="W96" i="31"/>
  <c r="AE96" i="31"/>
  <c r="X96" i="31"/>
  <c r="AF96" i="31"/>
  <c r="Y96" i="31"/>
  <c r="Z96" i="31"/>
  <c r="AA96" i="31"/>
  <c r="AB96" i="31"/>
  <c r="V96" i="31"/>
  <c r="AD96" i="31"/>
  <c r="AC96" i="31"/>
  <c r="U96" i="31"/>
  <c r="W104" i="31"/>
  <c r="AE104" i="31"/>
  <c r="X104" i="31"/>
  <c r="AF104" i="31"/>
  <c r="Y104" i="31"/>
  <c r="Z104" i="31"/>
  <c r="AA104" i="31"/>
  <c r="AB104" i="31"/>
  <c r="V104" i="31"/>
  <c r="AD104" i="31"/>
  <c r="AC104" i="31"/>
  <c r="U104" i="31"/>
  <c r="W112" i="31"/>
  <c r="AE112" i="31"/>
  <c r="X112" i="31"/>
  <c r="AF112" i="31"/>
  <c r="Y112" i="31"/>
  <c r="Z112" i="31"/>
  <c r="AA112" i="31"/>
  <c r="AB112" i="31"/>
  <c r="V112" i="31"/>
  <c r="AD112" i="31"/>
  <c r="AC112" i="31"/>
  <c r="U112" i="31"/>
  <c r="X120" i="31"/>
  <c r="AF120" i="31"/>
  <c r="Y120" i="31"/>
  <c r="Z120" i="31"/>
  <c r="AA120" i="31"/>
  <c r="AB120" i="31"/>
  <c r="AC120" i="31"/>
  <c r="W120" i="31"/>
  <c r="AE120" i="31"/>
  <c r="V120" i="31"/>
  <c r="AD120" i="31"/>
  <c r="U120" i="31"/>
  <c r="X128" i="31"/>
  <c r="AF128" i="31"/>
  <c r="Y128" i="31"/>
  <c r="Z128" i="31"/>
  <c r="AA128" i="31"/>
  <c r="AB128" i="31"/>
  <c r="AC128" i="31"/>
  <c r="W128" i="31"/>
  <c r="AE128" i="31"/>
  <c r="V128" i="31"/>
  <c r="U128" i="31"/>
  <c r="AD128" i="31"/>
  <c r="X136" i="31"/>
  <c r="AF136" i="31"/>
  <c r="Y136" i="31"/>
  <c r="Z136" i="31"/>
  <c r="AA136" i="31"/>
  <c r="AB136" i="31"/>
  <c r="AC136" i="31"/>
  <c r="W136" i="31"/>
  <c r="AE136" i="31"/>
  <c r="V136" i="31"/>
  <c r="AD136" i="31"/>
  <c r="U136" i="31"/>
  <c r="X144" i="31"/>
  <c r="AF144" i="31"/>
  <c r="Y144" i="31"/>
  <c r="Z144" i="31"/>
  <c r="AA144" i="31"/>
  <c r="AB144" i="31"/>
  <c r="AC144" i="31"/>
  <c r="W144" i="31"/>
  <c r="AE144" i="31"/>
  <c r="V144" i="31"/>
  <c r="AD144" i="31"/>
  <c r="U144" i="31"/>
  <c r="X152" i="31"/>
  <c r="AF152" i="31"/>
  <c r="Y152" i="31"/>
  <c r="Z152" i="31"/>
  <c r="AA152" i="31"/>
  <c r="AB152" i="31"/>
  <c r="AC152" i="31"/>
  <c r="W152" i="31"/>
  <c r="AE152" i="31"/>
  <c r="U152" i="31"/>
  <c r="V152" i="31"/>
  <c r="AD152" i="31"/>
  <c r="X160" i="31"/>
  <c r="AF160" i="31"/>
  <c r="Y160" i="31"/>
  <c r="Z160" i="31"/>
  <c r="AA160" i="31"/>
  <c r="AB160" i="31"/>
  <c r="AC160" i="31"/>
  <c r="W160" i="31"/>
  <c r="AE160" i="31"/>
  <c r="V160" i="31"/>
  <c r="AD160" i="31"/>
  <c r="U160" i="31"/>
  <c r="AC38" i="31"/>
  <c r="V38" i="31"/>
  <c r="AD38" i="31"/>
  <c r="W38" i="31"/>
  <c r="AE38" i="31"/>
  <c r="X38" i="31"/>
  <c r="AF38" i="31"/>
  <c r="Y38" i="31"/>
  <c r="Z38" i="31"/>
  <c r="AB38" i="31"/>
  <c r="AA38" i="31"/>
  <c r="U38" i="31"/>
  <c r="AC78" i="31"/>
  <c r="V78" i="31"/>
  <c r="AD78" i="31"/>
  <c r="W78" i="31"/>
  <c r="AE78" i="31"/>
  <c r="X78" i="31"/>
  <c r="AF78" i="31"/>
  <c r="Y78" i="31"/>
  <c r="Z78" i="31"/>
  <c r="AB78" i="31"/>
  <c r="AA78" i="31"/>
  <c r="U78" i="31"/>
  <c r="V126" i="31"/>
  <c r="AD126" i="31"/>
  <c r="W126" i="31"/>
  <c r="AE126" i="31"/>
  <c r="X126" i="31"/>
  <c r="AF126" i="31"/>
  <c r="Y126" i="31"/>
  <c r="Z126" i="31"/>
  <c r="AA126" i="31"/>
  <c r="AC126" i="31"/>
  <c r="AB126" i="31"/>
  <c r="U126" i="31"/>
  <c r="AA55" i="31"/>
  <c r="AC55" i="31"/>
  <c r="V55" i="31"/>
  <c r="AD55" i="31"/>
  <c r="W55" i="31"/>
  <c r="AE55" i="31"/>
  <c r="Y55" i="31"/>
  <c r="Z55" i="31"/>
  <c r="AB55" i="31"/>
  <c r="AF55" i="31"/>
  <c r="X55" i="31"/>
  <c r="U55" i="31"/>
  <c r="Z103" i="31"/>
  <c r="AA103" i="31"/>
  <c r="AB103" i="31"/>
  <c r="AC103" i="31"/>
  <c r="V103" i="31"/>
  <c r="AD103" i="31"/>
  <c r="W103" i="31"/>
  <c r="AE103" i="31"/>
  <c r="Y103" i="31"/>
  <c r="X103" i="31"/>
  <c r="AF103" i="31"/>
  <c r="U103" i="31"/>
  <c r="AA127" i="31"/>
  <c r="AB127" i="31"/>
  <c r="AC127" i="31"/>
  <c r="V127" i="31"/>
  <c r="AD127" i="31"/>
  <c r="W127" i="31"/>
  <c r="AE127" i="31"/>
  <c r="X127" i="31"/>
  <c r="AF127" i="31"/>
  <c r="Z127" i="31"/>
  <c r="Y127" i="31"/>
  <c r="U127" i="31"/>
  <c r="AB9" i="31"/>
  <c r="AC9" i="31"/>
  <c r="V9" i="31"/>
  <c r="AD9" i="31"/>
  <c r="W9" i="31"/>
  <c r="AE9" i="31"/>
  <c r="X9" i="31"/>
  <c r="AF9" i="31"/>
  <c r="Y9" i="31"/>
  <c r="AA9" i="31"/>
  <c r="Z9" i="31"/>
  <c r="U9" i="31"/>
  <c r="AB17" i="31"/>
  <c r="AC17" i="31"/>
  <c r="V17" i="31"/>
  <c r="AD17" i="31"/>
  <c r="W17" i="31"/>
  <c r="AE17" i="31"/>
  <c r="X17" i="31"/>
  <c r="AF17" i="31"/>
  <c r="Y17" i="31"/>
  <c r="AA17" i="31"/>
  <c r="Z17" i="31"/>
  <c r="U17" i="31"/>
  <c r="AB25" i="31"/>
  <c r="AC25" i="31"/>
  <c r="V25" i="31"/>
  <c r="AD25" i="31"/>
  <c r="W25" i="31"/>
  <c r="AE25" i="31"/>
  <c r="X25" i="31"/>
  <c r="AF25" i="31"/>
  <c r="Y25" i="31"/>
  <c r="AA25" i="31"/>
  <c r="Z25" i="31"/>
  <c r="U25" i="31"/>
  <c r="AB33" i="31"/>
  <c r="AC33" i="31"/>
  <c r="V33" i="31"/>
  <c r="AD33" i="31"/>
  <c r="W33" i="31"/>
  <c r="AE33" i="31"/>
  <c r="X33" i="31"/>
  <c r="AF33" i="31"/>
  <c r="Y33" i="31"/>
  <c r="AA33" i="31"/>
  <c r="Z33" i="31"/>
  <c r="U33" i="31"/>
  <c r="AB41" i="31"/>
  <c r="AC41" i="31"/>
  <c r="V41" i="31"/>
  <c r="AD41" i="31"/>
  <c r="W41" i="31"/>
  <c r="AE41" i="31"/>
  <c r="X41" i="31"/>
  <c r="AF41" i="31"/>
  <c r="Y41" i="31"/>
  <c r="AA41" i="31"/>
  <c r="Z41" i="31"/>
  <c r="U41" i="31"/>
  <c r="AC49" i="31"/>
  <c r="W49" i="31"/>
  <c r="AE49" i="31"/>
  <c r="X49" i="31"/>
  <c r="AF49" i="31"/>
  <c r="Y49" i="31"/>
  <c r="AA49" i="31"/>
  <c r="AB49" i="31"/>
  <c r="AD49" i="31"/>
  <c r="Z49" i="31"/>
  <c r="V49" i="31"/>
  <c r="U49" i="31"/>
  <c r="AC57" i="31"/>
  <c r="W57" i="31"/>
  <c r="AE57" i="31"/>
  <c r="X57" i="31"/>
  <c r="AF57" i="31"/>
  <c r="Y57" i="31"/>
  <c r="AA57" i="31"/>
  <c r="Z57" i="31"/>
  <c r="AB57" i="31"/>
  <c r="AD57" i="31"/>
  <c r="V57" i="31"/>
  <c r="U57" i="31"/>
  <c r="AB65" i="31"/>
  <c r="AC65" i="31"/>
  <c r="V65" i="31"/>
  <c r="AD65" i="31"/>
  <c r="W65" i="31"/>
  <c r="AE65" i="31"/>
  <c r="X65" i="31"/>
  <c r="AF65" i="31"/>
  <c r="Y65" i="31"/>
  <c r="AA65" i="31"/>
  <c r="Z65" i="31"/>
  <c r="U65" i="31"/>
  <c r="AB73" i="31"/>
  <c r="AC73" i="31"/>
  <c r="V73" i="31"/>
  <c r="AD73" i="31"/>
  <c r="W73" i="31"/>
  <c r="AE73" i="31"/>
  <c r="X73" i="31"/>
  <c r="AF73" i="31"/>
  <c r="Y73" i="31"/>
  <c r="AA73" i="31"/>
  <c r="Z73" i="31"/>
  <c r="U73" i="31"/>
  <c r="AB81" i="31"/>
  <c r="AC81" i="31"/>
  <c r="V81" i="31"/>
  <c r="AD81" i="31"/>
  <c r="W81" i="31"/>
  <c r="AE81" i="31"/>
  <c r="X81" i="31"/>
  <c r="AF81" i="31"/>
  <c r="Y81" i="31"/>
  <c r="AA81" i="31"/>
  <c r="Z81" i="31"/>
  <c r="U81" i="31"/>
  <c r="AB89" i="31"/>
  <c r="AC89" i="31"/>
  <c r="V89" i="31"/>
  <c r="AD89" i="31"/>
  <c r="W89" i="31"/>
  <c r="AE89" i="31"/>
  <c r="X89" i="31"/>
  <c r="AF89" i="31"/>
  <c r="Y89" i="31"/>
  <c r="AA89" i="31"/>
  <c r="Z89" i="31"/>
  <c r="U89" i="31"/>
  <c r="AB97" i="31"/>
  <c r="AC97" i="31"/>
  <c r="V97" i="31"/>
  <c r="AD97" i="31"/>
  <c r="W97" i="31"/>
  <c r="AE97" i="31"/>
  <c r="X97" i="31"/>
  <c r="AF97" i="31"/>
  <c r="Y97" i="31"/>
  <c r="AA97" i="31"/>
  <c r="Z97" i="31"/>
  <c r="U97" i="31"/>
  <c r="AB105" i="31"/>
  <c r="AC105" i="31"/>
  <c r="V105" i="31"/>
  <c r="AD105" i="31"/>
  <c r="W105" i="31"/>
  <c r="AE105" i="31"/>
  <c r="X105" i="31"/>
  <c r="AF105" i="31"/>
  <c r="Y105" i="31"/>
  <c r="AA105" i="31"/>
  <c r="Z105" i="31"/>
  <c r="U105" i="31"/>
  <c r="AB113" i="31"/>
  <c r="V113" i="31"/>
  <c r="AD113" i="31"/>
  <c r="W113" i="31"/>
  <c r="AE113" i="31"/>
  <c r="X113" i="31"/>
  <c r="AF113" i="31"/>
  <c r="Y113" i="31"/>
  <c r="AA113" i="31"/>
  <c r="Z113" i="31"/>
  <c r="AC113" i="31"/>
  <c r="U113" i="31"/>
  <c r="AC121" i="31"/>
  <c r="V121" i="31"/>
  <c r="AD121" i="31"/>
  <c r="W121" i="31"/>
  <c r="AE121" i="31"/>
  <c r="X121" i="31"/>
  <c r="AF121" i="31"/>
  <c r="Y121" i="31"/>
  <c r="Z121" i="31"/>
  <c r="AB121" i="31"/>
  <c r="AA121" i="31"/>
  <c r="U121" i="31"/>
  <c r="AC129" i="31"/>
  <c r="V129" i="31"/>
  <c r="AD129" i="31"/>
  <c r="W129" i="31"/>
  <c r="AE129" i="31"/>
  <c r="X129" i="31"/>
  <c r="AF129" i="31"/>
  <c r="Y129" i="31"/>
  <c r="Z129" i="31"/>
  <c r="AB129" i="31"/>
  <c r="U129" i="31"/>
  <c r="AA129" i="31"/>
  <c r="AC137" i="31"/>
  <c r="V137" i="31"/>
  <c r="AD137" i="31"/>
  <c r="W137" i="31"/>
  <c r="AE137" i="31"/>
  <c r="X137" i="31"/>
  <c r="AF137" i="31"/>
  <c r="Y137" i="31"/>
  <c r="Z137" i="31"/>
  <c r="AB137" i="31"/>
  <c r="AA137" i="31"/>
  <c r="U137" i="31"/>
  <c r="AC145" i="31"/>
  <c r="V145" i="31"/>
  <c r="AD145" i="31"/>
  <c r="W145" i="31"/>
  <c r="AE145" i="31"/>
  <c r="X145" i="31"/>
  <c r="AF145" i="31"/>
  <c r="Y145" i="31"/>
  <c r="Z145" i="31"/>
  <c r="AB145" i="31"/>
  <c r="AA145" i="31"/>
  <c r="U145" i="31"/>
  <c r="AC153" i="31"/>
  <c r="V153" i="31"/>
  <c r="AD153" i="31"/>
  <c r="W153" i="31"/>
  <c r="AE153" i="31"/>
  <c r="X153" i="31"/>
  <c r="AF153" i="31"/>
  <c r="Y153" i="31"/>
  <c r="Z153" i="31"/>
  <c r="AB153" i="31"/>
  <c r="AA153" i="31"/>
  <c r="U153" i="31"/>
  <c r="AC161" i="31"/>
  <c r="V161" i="31"/>
  <c r="AD161" i="31"/>
  <c r="W161" i="31"/>
  <c r="AE161" i="31"/>
  <c r="X161" i="31"/>
  <c r="AF161" i="31"/>
  <c r="Y161" i="31"/>
  <c r="Z161" i="31"/>
  <c r="AB161" i="31"/>
  <c r="AA161" i="31"/>
  <c r="U161" i="31"/>
  <c r="AC46" i="31"/>
  <c r="V46" i="31"/>
  <c r="AD46" i="31"/>
  <c r="X46" i="31"/>
  <c r="AF46" i="31"/>
  <c r="Y46" i="31"/>
  <c r="Z46" i="31"/>
  <c r="AB46" i="31"/>
  <c r="W46" i="31"/>
  <c r="AE46" i="31"/>
  <c r="AA46" i="31"/>
  <c r="U46" i="31"/>
  <c r="AC94" i="31"/>
  <c r="V94" i="31"/>
  <c r="AD94" i="31"/>
  <c r="W94" i="31"/>
  <c r="AE94" i="31"/>
  <c r="X94" i="31"/>
  <c r="AF94" i="31"/>
  <c r="Y94" i="31"/>
  <c r="Z94" i="31"/>
  <c r="AB94" i="31"/>
  <c r="AA94" i="31"/>
  <c r="U94" i="31"/>
  <c r="V134" i="31"/>
  <c r="AD134" i="31"/>
  <c r="W134" i="31"/>
  <c r="AE134" i="31"/>
  <c r="X134" i="31"/>
  <c r="AF134" i="31"/>
  <c r="Y134" i="31"/>
  <c r="Z134" i="31"/>
  <c r="AA134" i="31"/>
  <c r="AC134" i="31"/>
  <c r="AB134" i="31"/>
  <c r="U134" i="31"/>
  <c r="Z7" i="31"/>
  <c r="AA7" i="31"/>
  <c r="AB7" i="31"/>
  <c r="AC7" i="31"/>
  <c r="V7" i="31"/>
  <c r="AD7" i="31"/>
  <c r="W7" i="31"/>
  <c r="AE7" i="31"/>
  <c r="Y7" i="31"/>
  <c r="X7" i="31"/>
  <c r="AF7" i="31"/>
  <c r="U7" i="31"/>
  <c r="Z39" i="31"/>
  <c r="AA39" i="31"/>
  <c r="AB39" i="31"/>
  <c r="AC39" i="31"/>
  <c r="V39" i="31"/>
  <c r="AD39" i="31"/>
  <c r="W39" i="31"/>
  <c r="AE39" i="31"/>
  <c r="Y39" i="31"/>
  <c r="X39" i="31"/>
  <c r="AF39" i="31"/>
  <c r="U39" i="31"/>
  <c r="Z87" i="31"/>
  <c r="AA87" i="31"/>
  <c r="AB87" i="31"/>
  <c r="AC87" i="31"/>
  <c r="V87" i="31"/>
  <c r="AD87" i="31"/>
  <c r="W87" i="31"/>
  <c r="AE87" i="31"/>
  <c r="Y87" i="31"/>
  <c r="AF87" i="31"/>
  <c r="X87" i="31"/>
  <c r="U87" i="31"/>
  <c r="AA151" i="31"/>
  <c r="AB151" i="31"/>
  <c r="AC151" i="31"/>
  <c r="V151" i="31"/>
  <c r="AD151" i="31"/>
  <c r="W151" i="31"/>
  <c r="AE151" i="31"/>
  <c r="X151" i="31"/>
  <c r="AF151" i="31"/>
  <c r="Z151" i="31"/>
  <c r="U151" i="31"/>
  <c r="Y151" i="31"/>
  <c r="Y18" i="31"/>
  <c r="Z18" i="31"/>
  <c r="AA18" i="31"/>
  <c r="AB18" i="31"/>
  <c r="AC18" i="31"/>
  <c r="V18" i="31"/>
  <c r="AD18" i="31"/>
  <c r="X18" i="31"/>
  <c r="AF18" i="31"/>
  <c r="W18" i="31"/>
  <c r="AE18" i="31"/>
  <c r="U18" i="31"/>
  <c r="Y34" i="31"/>
  <c r="Z34" i="31"/>
  <c r="AA34" i="31"/>
  <c r="AB34" i="31"/>
  <c r="AC34" i="31"/>
  <c r="V34" i="31"/>
  <c r="AD34" i="31"/>
  <c r="X34" i="31"/>
  <c r="AF34" i="31"/>
  <c r="W34" i="31"/>
  <c r="AE34" i="31"/>
  <c r="U34" i="31"/>
  <c r="Y42" i="31"/>
  <c r="Z42" i="31"/>
  <c r="AA42" i="31"/>
  <c r="AB42" i="31"/>
  <c r="AC42" i="31"/>
  <c r="V42" i="31"/>
  <c r="AD42" i="31"/>
  <c r="X42" i="31"/>
  <c r="AF42" i="31"/>
  <c r="W42" i="31"/>
  <c r="AE42" i="31"/>
  <c r="U42" i="31"/>
  <c r="Z50" i="31"/>
  <c r="AB50" i="31"/>
  <c r="AC50" i="31"/>
  <c r="V50" i="31"/>
  <c r="AD50" i="31"/>
  <c r="X50" i="31"/>
  <c r="AF50" i="31"/>
  <c r="W50" i="31"/>
  <c r="Y50" i="31"/>
  <c r="AA50" i="31"/>
  <c r="AE50" i="31"/>
  <c r="U50" i="31"/>
  <c r="Z58" i="31"/>
  <c r="AB58" i="31"/>
  <c r="AC58" i="31"/>
  <c r="V58" i="31"/>
  <c r="AD58" i="31"/>
  <c r="X58" i="31"/>
  <c r="AF58" i="31"/>
  <c r="W58" i="31"/>
  <c r="Y58" i="31"/>
  <c r="AA58" i="31"/>
  <c r="AE58" i="31"/>
  <c r="U58" i="31"/>
  <c r="Y66" i="31"/>
  <c r="Z66" i="31"/>
  <c r="AA66" i="31"/>
  <c r="AB66" i="31"/>
  <c r="AC66" i="31"/>
  <c r="V66" i="31"/>
  <c r="AD66" i="31"/>
  <c r="X66" i="31"/>
  <c r="AF66" i="31"/>
  <c r="W66" i="31"/>
  <c r="AE66" i="31"/>
  <c r="U66" i="31"/>
  <c r="Y74" i="31"/>
  <c r="Z74" i="31"/>
  <c r="AA74" i="31"/>
  <c r="AB74" i="31"/>
  <c r="AC74" i="31"/>
  <c r="V74" i="31"/>
  <c r="AD74" i="31"/>
  <c r="X74" i="31"/>
  <c r="AF74" i="31"/>
  <c r="W74" i="31"/>
  <c r="AE74" i="31"/>
  <c r="U74" i="31"/>
  <c r="Y82" i="31"/>
  <c r="Z82" i="31"/>
  <c r="AA82" i="31"/>
  <c r="AB82" i="31"/>
  <c r="AC82" i="31"/>
  <c r="V82" i="31"/>
  <c r="AD82" i="31"/>
  <c r="X82" i="31"/>
  <c r="AF82" i="31"/>
  <c r="W82" i="31"/>
  <c r="AE82" i="31"/>
  <c r="U82" i="31"/>
  <c r="Y90" i="31"/>
  <c r="Z90" i="31"/>
  <c r="AA90" i="31"/>
  <c r="AB90" i="31"/>
  <c r="AC90" i="31"/>
  <c r="V90" i="31"/>
  <c r="AD90" i="31"/>
  <c r="X90" i="31"/>
  <c r="AF90" i="31"/>
  <c r="W90" i="31"/>
  <c r="AE90" i="31"/>
  <c r="U90" i="31"/>
  <c r="Y98" i="31"/>
  <c r="Z98" i="31"/>
  <c r="AA98" i="31"/>
  <c r="AB98" i="31"/>
  <c r="AC98" i="31"/>
  <c r="V98" i="31"/>
  <c r="AD98" i="31"/>
  <c r="X98" i="31"/>
  <c r="AF98" i="31"/>
  <c r="AE98" i="31"/>
  <c r="W98" i="31"/>
  <c r="U98" i="31"/>
  <c r="Y106" i="31"/>
  <c r="Z106" i="31"/>
  <c r="AA106" i="31"/>
  <c r="AB106" i="31"/>
  <c r="AC106" i="31"/>
  <c r="V106" i="31"/>
  <c r="AD106" i="31"/>
  <c r="X106" i="31"/>
  <c r="AF106" i="31"/>
  <c r="W106" i="31"/>
  <c r="AE106" i="31"/>
  <c r="U106" i="31"/>
  <c r="V114" i="31"/>
  <c r="Z114" i="31"/>
  <c r="AA114" i="31"/>
  <c r="AB114" i="31"/>
  <c r="AC114" i="31"/>
  <c r="AD114" i="31"/>
  <c r="W114" i="31"/>
  <c r="AE114" i="31"/>
  <c r="Y114" i="31"/>
  <c r="X114" i="31"/>
  <c r="AF114" i="31"/>
  <c r="U114" i="31"/>
  <c r="Z122" i="31"/>
  <c r="AA122" i="31"/>
  <c r="AB122" i="31"/>
  <c r="AC122" i="31"/>
  <c r="V122" i="31"/>
  <c r="AD122" i="31"/>
  <c r="W122" i="31"/>
  <c r="AE122" i="31"/>
  <c r="Y122" i="31"/>
  <c r="X122" i="31"/>
  <c r="AF122" i="31"/>
  <c r="U122" i="31"/>
  <c r="Z130" i="31"/>
  <c r="AA130" i="31"/>
  <c r="AB130" i="31"/>
  <c r="AC130" i="31"/>
  <c r="V130" i="31"/>
  <c r="AD130" i="31"/>
  <c r="W130" i="31"/>
  <c r="AE130" i="31"/>
  <c r="Y130" i="31"/>
  <c r="X130" i="31"/>
  <c r="AF130" i="31"/>
  <c r="U130" i="31"/>
  <c r="Z138" i="31"/>
  <c r="AA138" i="31"/>
  <c r="AB138" i="31"/>
  <c r="AC138" i="31"/>
  <c r="V138" i="31"/>
  <c r="AD138" i="31"/>
  <c r="W138" i="31"/>
  <c r="AE138" i="31"/>
  <c r="Y138" i="31"/>
  <c r="X138" i="31"/>
  <c r="AF138" i="31"/>
  <c r="U138" i="31"/>
  <c r="Z146" i="31"/>
  <c r="AA146" i="31"/>
  <c r="AB146" i="31"/>
  <c r="AC146" i="31"/>
  <c r="V146" i="31"/>
  <c r="AD146" i="31"/>
  <c r="W146" i="31"/>
  <c r="AE146" i="31"/>
  <c r="Y146" i="31"/>
  <c r="X146" i="31"/>
  <c r="AF146" i="31"/>
  <c r="U146" i="31"/>
  <c r="Z154" i="31"/>
  <c r="AA154" i="31"/>
  <c r="AB154" i="31"/>
  <c r="AC154" i="31"/>
  <c r="V154" i="31"/>
  <c r="AD154" i="31"/>
  <c r="W154" i="31"/>
  <c r="AE154" i="31"/>
  <c r="Y154" i="31"/>
  <c r="X154" i="31"/>
  <c r="AF154" i="31"/>
  <c r="U154" i="31"/>
  <c r="Z162" i="31"/>
  <c r="AA162" i="31"/>
  <c r="AB162" i="31"/>
  <c r="AC162" i="31"/>
  <c r="V162" i="31"/>
  <c r="AD162" i="31"/>
  <c r="W162" i="31"/>
  <c r="AE162" i="31"/>
  <c r="Y162" i="31"/>
  <c r="X162" i="31"/>
  <c r="AF162" i="31"/>
  <c r="U162" i="31"/>
  <c r="AC86" i="31"/>
  <c r="V86" i="31"/>
  <c r="AD86" i="31"/>
  <c r="W86" i="31"/>
  <c r="AE86" i="31"/>
  <c r="X86" i="31"/>
  <c r="AF86" i="31"/>
  <c r="Y86" i="31"/>
  <c r="Z86" i="31"/>
  <c r="AB86" i="31"/>
  <c r="U86" i="31"/>
  <c r="AA86" i="31"/>
  <c r="V150" i="31"/>
  <c r="AD150" i="31"/>
  <c r="W150" i="31"/>
  <c r="AE150" i="31"/>
  <c r="X150" i="31"/>
  <c r="AF150" i="31"/>
  <c r="Y150" i="31"/>
  <c r="Z150" i="31"/>
  <c r="AA150" i="31"/>
  <c r="AC150" i="31"/>
  <c r="U150" i="31"/>
  <c r="AB150" i="31"/>
  <c r="AA63" i="31"/>
  <c r="AC63" i="31"/>
  <c r="V63" i="31"/>
  <c r="AD63" i="31"/>
  <c r="W63" i="31"/>
  <c r="AE63" i="31"/>
  <c r="Y63" i="31"/>
  <c r="X63" i="31"/>
  <c r="Z63" i="31"/>
  <c r="AB63" i="31"/>
  <c r="AF63" i="31"/>
  <c r="U63" i="31"/>
  <c r="Z111" i="31"/>
  <c r="AA111" i="31"/>
  <c r="AB111" i="31"/>
  <c r="AC111" i="31"/>
  <c r="V111" i="31"/>
  <c r="AD111" i="31"/>
  <c r="W111" i="31"/>
  <c r="AE111" i="31"/>
  <c r="Y111" i="31"/>
  <c r="X111" i="31"/>
  <c r="AF111" i="31"/>
  <c r="U111" i="31"/>
  <c r="AA135" i="31"/>
  <c r="AB135" i="31"/>
  <c r="AC135" i="31"/>
  <c r="V135" i="31"/>
  <c r="AD135" i="31"/>
  <c r="W135" i="31"/>
  <c r="AE135" i="31"/>
  <c r="X135" i="31"/>
  <c r="AF135" i="31"/>
  <c r="Z135" i="31"/>
  <c r="U135" i="31"/>
  <c r="Y135" i="31"/>
  <c r="AF2" i="31"/>
  <c r="X2" i="31"/>
  <c r="AE2" i="31"/>
  <c r="W2" i="31"/>
  <c r="AD2" i="31"/>
  <c r="V2" i="31"/>
  <c r="Y2" i="31"/>
  <c r="U2" i="31"/>
  <c r="AC2" i="31"/>
  <c r="AB2" i="31"/>
  <c r="Z2" i="31"/>
  <c r="AA2" i="31"/>
  <c r="Y10" i="31"/>
  <c r="Z10" i="31"/>
  <c r="AA10" i="31"/>
  <c r="AB10" i="31"/>
  <c r="AC10" i="31"/>
  <c r="V10" i="31"/>
  <c r="AD10" i="31"/>
  <c r="X10" i="31"/>
  <c r="AF10" i="31"/>
  <c r="W10" i="31"/>
  <c r="AE10" i="31"/>
  <c r="U10" i="31"/>
  <c r="Y26" i="31"/>
  <c r="Z26" i="31"/>
  <c r="AA26" i="31"/>
  <c r="AB26" i="31"/>
  <c r="AC26" i="31"/>
  <c r="V26" i="31"/>
  <c r="AD26" i="31"/>
  <c r="X26" i="31"/>
  <c r="AF26" i="31"/>
  <c r="AE26" i="31"/>
  <c r="W26" i="31"/>
  <c r="U26" i="31"/>
  <c r="V3" i="31"/>
  <c r="AD3" i="31"/>
  <c r="W3" i="31"/>
  <c r="AE3" i="31"/>
  <c r="X3" i="31"/>
  <c r="AF3" i="31"/>
  <c r="Y3" i="31"/>
  <c r="Z3" i="31"/>
  <c r="AA3" i="31"/>
  <c r="AC3" i="31"/>
  <c r="AB3" i="31"/>
  <c r="U3" i="31"/>
  <c r="V11" i="31"/>
  <c r="AD11" i="31"/>
  <c r="W11" i="31"/>
  <c r="AE11" i="31"/>
  <c r="X11" i="31"/>
  <c r="AF11" i="31"/>
  <c r="Y11" i="31"/>
  <c r="Z11" i="31"/>
  <c r="AA11" i="31"/>
  <c r="AC11" i="31"/>
  <c r="AB11" i="31"/>
  <c r="U11" i="31"/>
  <c r="V19" i="31"/>
  <c r="AD19" i="31"/>
  <c r="W19" i="31"/>
  <c r="AE19" i="31"/>
  <c r="X19" i="31"/>
  <c r="AF19" i="31"/>
  <c r="Y19" i="31"/>
  <c r="Z19" i="31"/>
  <c r="AA19" i="31"/>
  <c r="AC19" i="31"/>
  <c r="AB19" i="31"/>
  <c r="U19" i="31"/>
  <c r="V27" i="31"/>
  <c r="AD27" i="31"/>
  <c r="W27" i="31"/>
  <c r="AE27" i="31"/>
  <c r="X27" i="31"/>
  <c r="AF27" i="31"/>
  <c r="Y27" i="31"/>
  <c r="Z27" i="31"/>
  <c r="AA27" i="31"/>
  <c r="AC27" i="31"/>
  <c r="AB27" i="31"/>
  <c r="U27" i="31"/>
  <c r="V35" i="31"/>
  <c r="AD35" i="31"/>
  <c r="W35" i="31"/>
  <c r="AE35" i="31"/>
  <c r="X35" i="31"/>
  <c r="AF35" i="31"/>
  <c r="Y35" i="31"/>
  <c r="Z35" i="31"/>
  <c r="AA35" i="31"/>
  <c r="AC35" i="31"/>
  <c r="AB35" i="31"/>
  <c r="U35" i="31"/>
  <c r="V43" i="31"/>
  <c r="AD43" i="31"/>
  <c r="W43" i="31"/>
  <c r="AE43" i="31"/>
  <c r="X43" i="31"/>
  <c r="AF43" i="31"/>
  <c r="Y43" i="31"/>
  <c r="Z43" i="31"/>
  <c r="AA43" i="31"/>
  <c r="AC43" i="31"/>
  <c r="AB43" i="31"/>
  <c r="U43" i="31"/>
  <c r="W51" i="31"/>
  <c r="AE51" i="31"/>
  <c r="Y51" i="31"/>
  <c r="Z51" i="31"/>
  <c r="AA51" i="31"/>
  <c r="AC51" i="31"/>
  <c r="AB51" i="31"/>
  <c r="AD51" i="31"/>
  <c r="AF51" i="31"/>
  <c r="X51" i="31"/>
  <c r="V51" i="31"/>
  <c r="U51" i="31"/>
  <c r="W59" i="31"/>
  <c r="AE59" i="31"/>
  <c r="Y59" i="31"/>
  <c r="Z59" i="31"/>
  <c r="AA59" i="31"/>
  <c r="AC59" i="31"/>
  <c r="X59" i="31"/>
  <c r="AB59" i="31"/>
  <c r="AD59" i="31"/>
  <c r="AF59" i="31"/>
  <c r="V59" i="31"/>
  <c r="U59" i="31"/>
  <c r="V67" i="31"/>
  <c r="AD67" i="31"/>
  <c r="W67" i="31"/>
  <c r="AE67" i="31"/>
  <c r="X67" i="31"/>
  <c r="AF67" i="31"/>
  <c r="Y67" i="31"/>
  <c r="Z67" i="31"/>
  <c r="AA67" i="31"/>
  <c r="AC67" i="31"/>
  <c r="AB67" i="31"/>
  <c r="U67" i="31"/>
  <c r="V75" i="31"/>
  <c r="AD75" i="31"/>
  <c r="W75" i="31"/>
  <c r="AE75" i="31"/>
  <c r="X75" i="31"/>
  <c r="AF75" i="31"/>
  <c r="Y75" i="31"/>
  <c r="Z75" i="31"/>
  <c r="AA75" i="31"/>
  <c r="AC75" i="31"/>
  <c r="AB75" i="31"/>
  <c r="U75" i="31"/>
  <c r="V83" i="31"/>
  <c r="AD83" i="31"/>
  <c r="W83" i="31"/>
  <c r="AE83" i="31"/>
  <c r="X83" i="31"/>
  <c r="AF83" i="31"/>
  <c r="Y83" i="31"/>
  <c r="Z83" i="31"/>
  <c r="AA83" i="31"/>
  <c r="AC83" i="31"/>
  <c r="AB83" i="31"/>
  <c r="U83" i="31"/>
  <c r="V91" i="31"/>
  <c r="AD91" i="31"/>
  <c r="W91" i="31"/>
  <c r="AE91" i="31"/>
  <c r="X91" i="31"/>
  <c r="AF91" i="31"/>
  <c r="Y91" i="31"/>
  <c r="Z91" i="31"/>
  <c r="AA91" i="31"/>
  <c r="AC91" i="31"/>
  <c r="AB91" i="31"/>
  <c r="U91" i="31"/>
  <c r="V99" i="31"/>
  <c r="AD99" i="31"/>
  <c r="W99" i="31"/>
  <c r="AE99" i="31"/>
  <c r="X99" i="31"/>
  <c r="AF99" i="31"/>
  <c r="Y99" i="31"/>
  <c r="Z99" i="31"/>
  <c r="AA99" i="31"/>
  <c r="AC99" i="31"/>
  <c r="AB99" i="31"/>
  <c r="U99" i="31"/>
  <c r="V107" i="31"/>
  <c r="AD107" i="31"/>
  <c r="W107" i="31"/>
  <c r="AE107" i="31"/>
  <c r="X107" i="31"/>
  <c r="AF107" i="31"/>
  <c r="Y107" i="31"/>
  <c r="Z107" i="31"/>
  <c r="AA107" i="31"/>
  <c r="AC107" i="31"/>
  <c r="AB107" i="31"/>
  <c r="U107" i="31"/>
  <c r="W115" i="31"/>
  <c r="AE115" i="31"/>
  <c r="X115" i="31"/>
  <c r="AF115" i="31"/>
  <c r="Y115" i="31"/>
  <c r="Z115" i="31"/>
  <c r="AA115" i="31"/>
  <c r="AB115" i="31"/>
  <c r="V115" i="31"/>
  <c r="AD115" i="31"/>
  <c r="AC115" i="31"/>
  <c r="U115" i="31"/>
  <c r="W123" i="31"/>
  <c r="AE123" i="31"/>
  <c r="X123" i="31"/>
  <c r="AF123" i="31"/>
  <c r="Y123" i="31"/>
  <c r="Z123" i="31"/>
  <c r="AA123" i="31"/>
  <c r="AB123" i="31"/>
  <c r="V123" i="31"/>
  <c r="AD123" i="31"/>
  <c r="U123" i="31"/>
  <c r="AC123" i="31"/>
  <c r="W131" i="31"/>
  <c r="AE131" i="31"/>
  <c r="X131" i="31"/>
  <c r="AF131" i="31"/>
  <c r="Y131" i="31"/>
  <c r="Z131" i="31"/>
  <c r="AA131" i="31"/>
  <c r="AB131" i="31"/>
  <c r="V131" i="31"/>
  <c r="AD131" i="31"/>
  <c r="AC131" i="31"/>
  <c r="U131" i="31"/>
  <c r="W139" i="31"/>
  <c r="AE139" i="31"/>
  <c r="X139" i="31"/>
  <c r="AF139" i="31"/>
  <c r="Y139" i="31"/>
  <c r="Z139" i="31"/>
  <c r="AA139" i="31"/>
  <c r="AB139" i="31"/>
  <c r="V139" i="31"/>
  <c r="AD139" i="31"/>
  <c r="U139" i="31"/>
  <c r="AC139" i="31"/>
  <c r="W147" i="31"/>
  <c r="AE147" i="31"/>
  <c r="X147" i="31"/>
  <c r="AF147" i="31"/>
  <c r="Y147" i="31"/>
  <c r="Z147" i="31"/>
  <c r="AA147" i="31"/>
  <c r="AB147" i="31"/>
  <c r="V147" i="31"/>
  <c r="AD147" i="31"/>
  <c r="AC147" i="31"/>
  <c r="U147" i="31"/>
  <c r="W155" i="31"/>
  <c r="AE155" i="31"/>
  <c r="X155" i="31"/>
  <c r="AF155" i="31"/>
  <c r="Y155" i="31"/>
  <c r="Z155" i="31"/>
  <c r="AA155" i="31"/>
  <c r="AB155" i="31"/>
  <c r="V155" i="31"/>
  <c r="AD155" i="31"/>
  <c r="AC155" i="31"/>
  <c r="U155" i="31"/>
  <c r="W163" i="31"/>
  <c r="AE163" i="31"/>
  <c r="X163" i="31"/>
  <c r="AF163" i="31"/>
  <c r="Y163" i="31"/>
  <c r="Z163" i="31"/>
  <c r="AA163" i="31"/>
  <c r="AB163" i="31"/>
  <c r="V163" i="31"/>
  <c r="AD163" i="31"/>
  <c r="U163" i="31"/>
  <c r="AC163" i="31"/>
  <c r="AC6" i="31"/>
  <c r="V6" i="31"/>
  <c r="AD6" i="31"/>
  <c r="W6" i="31"/>
  <c r="AE6" i="31"/>
  <c r="X6" i="31"/>
  <c r="AF6" i="31"/>
  <c r="Y6" i="31"/>
  <c r="Z6" i="31"/>
  <c r="AB6" i="31"/>
  <c r="AA6" i="31"/>
  <c r="U6" i="31"/>
  <c r="AC30" i="31"/>
  <c r="V30" i="31"/>
  <c r="AD30" i="31"/>
  <c r="W30" i="31"/>
  <c r="AE30" i="31"/>
  <c r="X30" i="31"/>
  <c r="AF30" i="31"/>
  <c r="Y30" i="31"/>
  <c r="Z30" i="31"/>
  <c r="AB30" i="31"/>
  <c r="AA30" i="31"/>
  <c r="U30" i="31"/>
  <c r="AC70" i="31"/>
  <c r="V70" i="31"/>
  <c r="AD70" i="31"/>
  <c r="W70" i="31"/>
  <c r="AE70" i="31"/>
  <c r="X70" i="31"/>
  <c r="AF70" i="31"/>
  <c r="Y70" i="31"/>
  <c r="Z70" i="31"/>
  <c r="AB70" i="31"/>
  <c r="AA70" i="31"/>
  <c r="U70" i="31"/>
  <c r="V158" i="31"/>
  <c r="AD158" i="31"/>
  <c r="W158" i="31"/>
  <c r="AE158" i="31"/>
  <c r="X158" i="31"/>
  <c r="AF158" i="31"/>
  <c r="Y158" i="31"/>
  <c r="Z158" i="31"/>
  <c r="AA158" i="31"/>
  <c r="AC158" i="31"/>
  <c r="U158" i="31"/>
  <c r="AB158" i="31"/>
  <c r="Z31" i="31"/>
  <c r="AA31" i="31"/>
  <c r="AB31" i="31"/>
  <c r="AC31" i="31"/>
  <c r="V31" i="31"/>
  <c r="AD31" i="31"/>
  <c r="W31" i="31"/>
  <c r="AE31" i="31"/>
  <c r="Y31" i="31"/>
  <c r="AF31" i="31"/>
  <c r="X31" i="31"/>
  <c r="U31" i="31"/>
  <c r="Z79" i="31"/>
  <c r="AA79" i="31"/>
  <c r="AB79" i="31"/>
  <c r="AC79" i="31"/>
  <c r="V79" i="31"/>
  <c r="AD79" i="31"/>
  <c r="W79" i="31"/>
  <c r="AE79" i="31"/>
  <c r="Y79" i="31"/>
  <c r="X79" i="31"/>
  <c r="AF79" i="31"/>
  <c r="U79" i="31"/>
  <c r="AA159" i="31"/>
  <c r="AB159" i="31"/>
  <c r="AC159" i="31"/>
  <c r="V159" i="31"/>
  <c r="AD159" i="31"/>
  <c r="W159" i="31"/>
  <c r="AE159" i="31"/>
  <c r="X159" i="31"/>
  <c r="AF159" i="31"/>
  <c r="Z159" i="31"/>
  <c r="Y159" i="31"/>
  <c r="U159" i="31"/>
  <c r="AA4" i="31"/>
  <c r="AB4" i="31"/>
  <c r="AC4" i="31"/>
  <c r="V4" i="31"/>
  <c r="AD4" i="31"/>
  <c r="W4" i="31"/>
  <c r="AE4" i="31"/>
  <c r="X4" i="31"/>
  <c r="AF4" i="31"/>
  <c r="Z4" i="31"/>
  <c r="Y4" i="31"/>
  <c r="U4" i="31"/>
  <c r="AA12" i="31"/>
  <c r="AB12" i="31"/>
  <c r="AC12" i="31"/>
  <c r="V12" i="31"/>
  <c r="AD12" i="31"/>
  <c r="W12" i="31"/>
  <c r="AE12" i="31"/>
  <c r="X12" i="31"/>
  <c r="AF12" i="31"/>
  <c r="Z12" i="31"/>
  <c r="Y12" i="31"/>
  <c r="U12" i="31"/>
  <c r="AA20" i="31"/>
  <c r="AB20" i="31"/>
  <c r="AC20" i="31"/>
  <c r="V20" i="31"/>
  <c r="AD20" i="31"/>
  <c r="W20" i="31"/>
  <c r="AE20" i="31"/>
  <c r="X20" i="31"/>
  <c r="AF20" i="31"/>
  <c r="Z20" i="31"/>
  <c r="Y20" i="31"/>
  <c r="U20" i="31"/>
  <c r="AA28" i="31"/>
  <c r="AB28" i="31"/>
  <c r="AC28" i="31"/>
  <c r="V28" i="31"/>
  <c r="AD28" i="31"/>
  <c r="W28" i="31"/>
  <c r="AE28" i="31"/>
  <c r="X28" i="31"/>
  <c r="AF28" i="31"/>
  <c r="Z28" i="31"/>
  <c r="Y28" i="31"/>
  <c r="U28" i="31"/>
  <c r="AA36" i="31"/>
  <c r="AB36" i="31"/>
  <c r="AC36" i="31"/>
  <c r="V36" i="31"/>
  <c r="AD36" i="31"/>
  <c r="W36" i="31"/>
  <c r="AE36" i="31"/>
  <c r="X36" i="31"/>
  <c r="AF36" i="31"/>
  <c r="Z36" i="31"/>
  <c r="Y36" i="31"/>
  <c r="U36" i="31"/>
  <c r="AA44" i="31"/>
  <c r="AB44" i="31"/>
  <c r="V44" i="31"/>
  <c r="AD44" i="31"/>
  <c r="W44" i="31"/>
  <c r="AE44" i="31"/>
  <c r="X44" i="31"/>
  <c r="AF44" i="31"/>
  <c r="Z44" i="31"/>
  <c r="Y44" i="31"/>
  <c r="AC44" i="31"/>
  <c r="U44" i="31"/>
  <c r="AB52" i="31"/>
  <c r="V52" i="31"/>
  <c r="AD52" i="31"/>
  <c r="W52" i="31"/>
  <c r="AE52" i="31"/>
  <c r="X52" i="31"/>
  <c r="AF52" i="31"/>
  <c r="Z52" i="31"/>
  <c r="Y52" i="31"/>
  <c r="AA52" i="31"/>
  <c r="AC52" i="31"/>
  <c r="U52" i="31"/>
  <c r="AB60" i="31"/>
  <c r="V60" i="31"/>
  <c r="AD60" i="31"/>
  <c r="W60" i="31"/>
  <c r="AE60" i="31"/>
  <c r="X60" i="31"/>
  <c r="AF60" i="31"/>
  <c r="Z60" i="31"/>
  <c r="Y60" i="31"/>
  <c r="AA60" i="31"/>
  <c r="AC60" i="31"/>
  <c r="U60" i="31"/>
  <c r="AA68" i="31"/>
  <c r="AB68" i="31"/>
  <c r="AC68" i="31"/>
  <c r="V68" i="31"/>
  <c r="AD68" i="31"/>
  <c r="W68" i="31"/>
  <c r="AE68" i="31"/>
  <c r="X68" i="31"/>
  <c r="AF68" i="31"/>
  <c r="Z68" i="31"/>
  <c r="Y68" i="31"/>
  <c r="U68" i="31"/>
  <c r="AA76" i="31"/>
  <c r="AB76" i="31"/>
  <c r="AC76" i="31"/>
  <c r="V76" i="31"/>
  <c r="AD76" i="31"/>
  <c r="W76" i="31"/>
  <c r="AE76" i="31"/>
  <c r="X76" i="31"/>
  <c r="AF76" i="31"/>
  <c r="Z76" i="31"/>
  <c r="Y76" i="31"/>
  <c r="U76" i="31"/>
  <c r="AA84" i="31"/>
  <c r="AB84" i="31"/>
  <c r="AC84" i="31"/>
  <c r="V84" i="31"/>
  <c r="AD84" i="31"/>
  <c r="W84" i="31"/>
  <c r="AE84" i="31"/>
  <c r="X84" i="31"/>
  <c r="AF84" i="31"/>
  <c r="Z84" i="31"/>
  <c r="Y84" i="31"/>
  <c r="U84" i="31"/>
  <c r="AA92" i="31"/>
  <c r="AB92" i="31"/>
  <c r="AC92" i="31"/>
  <c r="V92" i="31"/>
  <c r="AD92" i="31"/>
  <c r="W92" i="31"/>
  <c r="AE92" i="31"/>
  <c r="X92" i="31"/>
  <c r="AF92" i="31"/>
  <c r="Z92" i="31"/>
  <c r="U92" i="31"/>
  <c r="Y92" i="31"/>
  <c r="AA100" i="31"/>
  <c r="AB100" i="31"/>
  <c r="AC100" i="31"/>
  <c r="V100" i="31"/>
  <c r="AD100" i="31"/>
  <c r="W100" i="31"/>
  <c r="AE100" i="31"/>
  <c r="X100" i="31"/>
  <c r="AF100" i="31"/>
  <c r="Z100" i="31"/>
  <c r="Y100" i="31"/>
  <c r="U100" i="31"/>
  <c r="AA108" i="31"/>
  <c r="AB108" i="31"/>
  <c r="AC108" i="31"/>
  <c r="V108" i="31"/>
  <c r="AD108" i="31"/>
  <c r="W108" i="31"/>
  <c r="AE108" i="31"/>
  <c r="X108" i="31"/>
  <c r="AF108" i="31"/>
  <c r="Z108" i="31"/>
  <c r="Y108" i="31"/>
  <c r="U108" i="31"/>
  <c r="AB116" i="31"/>
  <c r="AC116" i="31"/>
  <c r="V116" i="31"/>
  <c r="AD116" i="31"/>
  <c r="W116" i="31"/>
  <c r="AE116" i="31"/>
  <c r="X116" i="31"/>
  <c r="AF116" i="31"/>
  <c r="Y116" i="31"/>
  <c r="AA116" i="31"/>
  <c r="U116" i="31"/>
  <c r="Z116" i="31"/>
  <c r="AB124" i="31"/>
  <c r="AC124" i="31"/>
  <c r="V124" i="31"/>
  <c r="AD124" i="31"/>
  <c r="W124" i="31"/>
  <c r="AE124" i="31"/>
  <c r="X124" i="31"/>
  <c r="AF124" i="31"/>
  <c r="Y124" i="31"/>
  <c r="AA124" i="31"/>
  <c r="Z124" i="31"/>
  <c r="U124" i="31"/>
  <c r="AB132" i="31"/>
  <c r="AC132" i="31"/>
  <c r="V132" i="31"/>
  <c r="AD132" i="31"/>
  <c r="W132" i="31"/>
  <c r="AE132" i="31"/>
  <c r="X132" i="31"/>
  <c r="AF132" i="31"/>
  <c r="Y132" i="31"/>
  <c r="AA132" i="31"/>
  <c r="U132" i="31"/>
  <c r="Z132" i="31"/>
  <c r="AB140" i="31"/>
  <c r="AC140" i="31"/>
  <c r="V140" i="31"/>
  <c r="AD140" i="31"/>
  <c r="W140" i="31"/>
  <c r="AE140" i="31"/>
  <c r="X140" i="31"/>
  <c r="AF140" i="31"/>
  <c r="Y140" i="31"/>
  <c r="AA140" i="31"/>
  <c r="U140" i="31"/>
  <c r="Z140" i="31"/>
  <c r="AB148" i="31"/>
  <c r="AC148" i="31"/>
  <c r="V148" i="31"/>
  <c r="AD148" i="31"/>
  <c r="W148" i="31"/>
  <c r="AE148" i="31"/>
  <c r="X148" i="31"/>
  <c r="AF148" i="31"/>
  <c r="Y148" i="31"/>
  <c r="AA148" i="31"/>
  <c r="Z148" i="31"/>
  <c r="U148" i="31"/>
  <c r="AB156" i="31"/>
  <c r="AC156" i="31"/>
  <c r="V156" i="31"/>
  <c r="AD156" i="31"/>
  <c r="W156" i="31"/>
  <c r="AE156" i="31"/>
  <c r="X156" i="31"/>
  <c r="AF156" i="31"/>
  <c r="Y156" i="31"/>
  <c r="AA156" i="31"/>
  <c r="U156" i="31"/>
  <c r="Z156" i="31"/>
  <c r="AB164" i="31"/>
  <c r="AC164" i="31"/>
  <c r="V164" i="31"/>
  <c r="AD164" i="31"/>
  <c r="W164" i="31"/>
  <c r="AE164" i="31"/>
  <c r="X164" i="31"/>
  <c r="AF164" i="31"/>
  <c r="Y164" i="31"/>
  <c r="AA164" i="31"/>
  <c r="U164" i="31"/>
  <c r="Z164" i="31"/>
  <c r="AC14" i="31"/>
  <c r="V14" i="31"/>
  <c r="AD14" i="31"/>
  <c r="W14" i="31"/>
  <c r="AE14" i="31"/>
  <c r="X14" i="31"/>
  <c r="AF14" i="31"/>
  <c r="Y14" i="31"/>
  <c r="Z14" i="31"/>
  <c r="AB14" i="31"/>
  <c r="AA14" i="31"/>
  <c r="U14" i="31"/>
  <c r="V54" i="31"/>
  <c r="AD54" i="31"/>
  <c r="X54" i="31"/>
  <c r="AF54" i="31"/>
  <c r="Y54" i="31"/>
  <c r="Z54" i="31"/>
  <c r="AB54" i="31"/>
  <c r="W54" i="31"/>
  <c r="AA54" i="31"/>
  <c r="AC54" i="31"/>
  <c r="AE54" i="31"/>
  <c r="U54" i="31"/>
  <c r="AC102" i="31"/>
  <c r="V102" i="31"/>
  <c r="AD102" i="31"/>
  <c r="W102" i="31"/>
  <c r="AE102" i="31"/>
  <c r="X102" i="31"/>
  <c r="AF102" i="31"/>
  <c r="Y102" i="31"/>
  <c r="Z102" i="31"/>
  <c r="AB102" i="31"/>
  <c r="AA102" i="31"/>
  <c r="U102" i="31"/>
  <c r="V142" i="31"/>
  <c r="AD142" i="31"/>
  <c r="W142" i="31"/>
  <c r="AE142" i="31"/>
  <c r="X142" i="31"/>
  <c r="AF142" i="31"/>
  <c r="Y142" i="31"/>
  <c r="Z142" i="31"/>
  <c r="AA142" i="31"/>
  <c r="AC142" i="31"/>
  <c r="AB142" i="31"/>
  <c r="U142" i="31"/>
  <c r="Z23" i="31"/>
  <c r="AA23" i="31"/>
  <c r="AB23" i="31"/>
  <c r="AC23" i="31"/>
  <c r="V23" i="31"/>
  <c r="AD23" i="31"/>
  <c r="W23" i="31"/>
  <c r="AE23" i="31"/>
  <c r="Y23" i="31"/>
  <c r="X23" i="31"/>
  <c r="AF23" i="31"/>
  <c r="U23" i="31"/>
  <c r="Z71" i="31"/>
  <c r="AA71" i="31"/>
  <c r="AB71" i="31"/>
  <c r="AC71" i="31"/>
  <c r="V71" i="31"/>
  <c r="AD71" i="31"/>
  <c r="W71" i="31"/>
  <c r="AE71" i="31"/>
  <c r="Y71" i="31"/>
  <c r="X71" i="31"/>
  <c r="AF71" i="31"/>
  <c r="U71" i="31"/>
  <c r="AA119" i="31"/>
  <c r="AB119" i="31"/>
  <c r="AC119" i="31"/>
  <c r="V119" i="31"/>
  <c r="AD119" i="31"/>
  <c r="W119" i="31"/>
  <c r="AE119" i="31"/>
  <c r="X119" i="31"/>
  <c r="AF119" i="31"/>
  <c r="Z119" i="31"/>
  <c r="Y119" i="31"/>
  <c r="U119" i="31"/>
  <c r="X5" i="31"/>
  <c r="AF5" i="31"/>
  <c r="Y5" i="31"/>
  <c r="Z5" i="31"/>
  <c r="AA5" i="31"/>
  <c r="AB5" i="31"/>
  <c r="AC5" i="31"/>
  <c r="W5" i="31"/>
  <c r="AE5" i="31"/>
  <c r="V5" i="31"/>
  <c r="AD5" i="31"/>
  <c r="U5" i="31"/>
  <c r="X13" i="31"/>
  <c r="AF13" i="31"/>
  <c r="Y13" i="31"/>
  <c r="Z13" i="31"/>
  <c r="AA13" i="31"/>
  <c r="AB13" i="31"/>
  <c r="AC13" i="31"/>
  <c r="W13" i="31"/>
  <c r="AE13" i="31"/>
  <c r="V13" i="31"/>
  <c r="AD13" i="31"/>
  <c r="U13" i="31"/>
  <c r="X21" i="31"/>
  <c r="AF21" i="31"/>
  <c r="Y21" i="31"/>
  <c r="Z21" i="31"/>
  <c r="AA21" i="31"/>
  <c r="AB21" i="31"/>
  <c r="AC21" i="31"/>
  <c r="W21" i="31"/>
  <c r="AE21" i="31"/>
  <c r="V21" i="31"/>
  <c r="AD21" i="31"/>
  <c r="U21" i="31"/>
  <c r="X29" i="31"/>
  <c r="AF29" i="31"/>
  <c r="Y29" i="31"/>
  <c r="Z29" i="31"/>
  <c r="AA29" i="31"/>
  <c r="AB29" i="31"/>
  <c r="AC29" i="31"/>
  <c r="W29" i="31"/>
  <c r="AE29" i="31"/>
  <c r="V29" i="31"/>
  <c r="AD29" i="31"/>
  <c r="U29" i="31"/>
  <c r="X37" i="31"/>
  <c r="AF37" i="31"/>
  <c r="Y37" i="31"/>
  <c r="Z37" i="31"/>
  <c r="AA37" i="31"/>
  <c r="AB37" i="31"/>
  <c r="AC37" i="31"/>
  <c r="W37" i="31"/>
  <c r="AE37" i="31"/>
  <c r="AD37" i="31"/>
  <c r="V37" i="31"/>
  <c r="U37" i="31"/>
  <c r="X45" i="31"/>
  <c r="AF45" i="31"/>
  <c r="Y45" i="31"/>
  <c r="AA45" i="31"/>
  <c r="AB45" i="31"/>
  <c r="AC45" i="31"/>
  <c r="W45" i="31"/>
  <c r="AE45" i="31"/>
  <c r="V45" i="31"/>
  <c r="Z45" i="31"/>
  <c r="AD45" i="31"/>
  <c r="U45" i="31"/>
  <c r="Y53" i="31"/>
  <c r="AA53" i="31"/>
  <c r="AB53" i="31"/>
  <c r="AC53" i="31"/>
  <c r="W53" i="31"/>
  <c r="AE53" i="31"/>
  <c r="Z53" i="31"/>
  <c r="AD53" i="31"/>
  <c r="AF53" i="31"/>
  <c r="X53" i="31"/>
  <c r="V53" i="31"/>
  <c r="U53" i="31"/>
  <c r="Y61" i="31"/>
  <c r="AA61" i="31"/>
  <c r="AB61" i="31"/>
  <c r="AC61" i="31"/>
  <c r="W61" i="31"/>
  <c r="AE61" i="31"/>
  <c r="X61" i="31"/>
  <c r="Z61" i="31"/>
  <c r="AD61" i="31"/>
  <c r="AF61" i="31"/>
  <c r="V61" i="31"/>
  <c r="U61" i="31"/>
  <c r="X69" i="31"/>
  <c r="AF69" i="31"/>
  <c r="Y69" i="31"/>
  <c r="Z69" i="31"/>
  <c r="AA69" i="31"/>
  <c r="AB69" i="31"/>
  <c r="AC69" i="31"/>
  <c r="W69" i="31"/>
  <c r="AE69" i="31"/>
  <c r="AD69" i="31"/>
  <c r="V69" i="31"/>
  <c r="U69" i="31"/>
  <c r="X77" i="31"/>
  <c r="AF77" i="31"/>
  <c r="Y77" i="31"/>
  <c r="Z77" i="31"/>
  <c r="AA77" i="31"/>
  <c r="AB77" i="31"/>
  <c r="AC77" i="31"/>
  <c r="W77" i="31"/>
  <c r="AE77" i="31"/>
  <c r="V77" i="31"/>
  <c r="AD77" i="31"/>
  <c r="U77" i="31"/>
  <c r="X85" i="31"/>
  <c r="AF85" i="31"/>
  <c r="Y85" i="31"/>
  <c r="Z85" i="31"/>
  <c r="AA85" i="31"/>
  <c r="AB85" i="31"/>
  <c r="AC85" i="31"/>
  <c r="W85" i="31"/>
  <c r="AE85" i="31"/>
  <c r="V85" i="31"/>
  <c r="AD85" i="31"/>
  <c r="U85" i="31"/>
  <c r="X93" i="31"/>
  <c r="AF93" i="31"/>
  <c r="Y93" i="31"/>
  <c r="Z93" i="31"/>
  <c r="AA93" i="31"/>
  <c r="AB93" i="31"/>
  <c r="AC93" i="31"/>
  <c r="W93" i="31"/>
  <c r="AE93" i="31"/>
  <c r="AD93" i="31"/>
  <c r="V93" i="31"/>
  <c r="U93" i="31"/>
  <c r="X101" i="31"/>
  <c r="AF101" i="31"/>
  <c r="Y101" i="31"/>
  <c r="Z101" i="31"/>
  <c r="AA101" i="31"/>
  <c r="AB101" i="31"/>
  <c r="AC101" i="31"/>
  <c r="W101" i="31"/>
  <c r="AE101" i="31"/>
  <c r="V101" i="31"/>
  <c r="AD101" i="31"/>
  <c r="U101" i="31"/>
  <c r="X109" i="31"/>
  <c r="AF109" i="31"/>
  <c r="Y109" i="31"/>
  <c r="Z109" i="31"/>
  <c r="AA109" i="31"/>
  <c r="AB109" i="31"/>
  <c r="AC109" i="31"/>
  <c r="W109" i="31"/>
  <c r="AE109" i="31"/>
  <c r="V109" i="31"/>
  <c r="AD109" i="31"/>
  <c r="U109" i="31"/>
  <c r="Y117" i="31"/>
  <c r="Z117" i="31"/>
  <c r="AA117" i="31"/>
  <c r="AB117" i="31"/>
  <c r="AC117" i="31"/>
  <c r="V117" i="31"/>
  <c r="AD117" i="31"/>
  <c r="X117" i="31"/>
  <c r="AF117" i="31"/>
  <c r="U117" i="31"/>
  <c r="W117" i="31"/>
  <c r="AE117" i="31"/>
  <c r="Y125" i="31"/>
  <c r="Z125" i="31"/>
  <c r="AA125" i="31"/>
  <c r="AB125" i="31"/>
  <c r="AC125" i="31"/>
  <c r="V125" i="31"/>
  <c r="AD125" i="31"/>
  <c r="X125" i="31"/>
  <c r="AF125" i="31"/>
  <c r="W125" i="31"/>
  <c r="AE125" i="31"/>
  <c r="U125" i="31"/>
  <c r="Y133" i="31"/>
  <c r="Z133" i="31"/>
  <c r="AA133" i="31"/>
  <c r="AB133" i="31"/>
  <c r="AC133" i="31"/>
  <c r="V133" i="31"/>
  <c r="AD133" i="31"/>
  <c r="X133" i="31"/>
  <c r="AF133" i="31"/>
  <c r="U133" i="31"/>
  <c r="W133" i="31"/>
  <c r="AE133" i="31"/>
  <c r="Y141" i="31"/>
  <c r="Z141" i="31"/>
  <c r="AA141" i="31"/>
  <c r="AB141" i="31"/>
  <c r="AC141" i="31"/>
  <c r="V141" i="31"/>
  <c r="AD141" i="31"/>
  <c r="X141" i="31"/>
  <c r="AF141" i="31"/>
  <c r="AE141" i="31"/>
  <c r="U141" i="31"/>
  <c r="W141" i="31"/>
  <c r="Y149" i="31"/>
  <c r="Z149" i="31"/>
  <c r="AA149" i="31"/>
  <c r="AB149" i="31"/>
  <c r="AC149" i="31"/>
  <c r="V149" i="31"/>
  <c r="AD149" i="31"/>
  <c r="X149" i="31"/>
  <c r="AF149" i="31"/>
  <c r="W149" i="31"/>
  <c r="U149" i="31"/>
  <c r="AE149" i="31"/>
  <c r="Y157" i="31"/>
  <c r="Z157" i="31"/>
  <c r="AA157" i="31"/>
  <c r="AB157" i="31"/>
  <c r="AC157" i="31"/>
  <c r="V157" i="31"/>
  <c r="AD157" i="31"/>
  <c r="X157" i="31"/>
  <c r="AF157" i="31"/>
  <c r="U157" i="31"/>
  <c r="W157" i="31"/>
  <c r="AE157" i="31"/>
  <c r="Y165" i="31"/>
  <c r="Z165" i="31"/>
  <c r="AA165" i="31"/>
  <c r="AB165" i="31"/>
  <c r="AC165" i="31"/>
  <c r="V165" i="31"/>
  <c r="AD165" i="31"/>
  <c r="X165" i="31"/>
  <c r="AF165" i="31"/>
  <c r="W165" i="31"/>
  <c r="AE165" i="31"/>
  <c r="U165" i="31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2" i="10"/>
  <c r="D5" i="18"/>
  <c r="D6" i="18"/>
  <c r="D23" i="18"/>
  <c r="D31" i="18"/>
  <c r="D36" i="18"/>
  <c r="D38" i="18"/>
  <c r="D39" i="18"/>
  <c r="D41" i="18"/>
  <c r="D49" i="18"/>
  <c r="D54" i="18"/>
  <c r="D55" i="18"/>
  <c r="D56" i="18"/>
  <c r="D57" i="18"/>
  <c r="D60" i="18"/>
  <c r="D64" i="18"/>
  <c r="D76" i="18"/>
  <c r="D80" i="18"/>
  <c r="D83" i="18"/>
  <c r="D92" i="18"/>
  <c r="D98" i="18"/>
  <c r="D101" i="18"/>
  <c r="D106" i="18"/>
  <c r="D108" i="18"/>
  <c r="D109" i="18"/>
  <c r="D111" i="18"/>
  <c r="D117" i="18"/>
  <c r="D118" i="18"/>
  <c r="D120" i="18"/>
  <c r="D121" i="18"/>
  <c r="D123" i="18"/>
  <c r="D126" i="18"/>
  <c r="D127" i="18"/>
  <c r="D144" i="18"/>
  <c r="D151" i="18"/>
  <c r="D154" i="18"/>
  <c r="D166" i="18"/>
  <c r="D169" i="18"/>
  <c r="D170" i="18"/>
  <c r="D171" i="18"/>
  <c r="D172" i="18"/>
  <c r="D175" i="18"/>
  <c r="D179" i="18"/>
  <c r="D183" i="18"/>
  <c r="D186" i="18"/>
  <c r="D188" i="18"/>
  <c r="D191" i="18"/>
  <c r="D193" i="18"/>
  <c r="D196" i="18"/>
  <c r="D197" i="18"/>
  <c r="D198" i="18"/>
  <c r="D199" i="18"/>
  <c r="D201" i="18"/>
  <c r="D207" i="18"/>
  <c r="D212" i="18"/>
  <c r="D218" i="18"/>
  <c r="D230" i="18"/>
  <c r="D232" i="18"/>
  <c r="D235" i="18"/>
  <c r="D236" i="18"/>
  <c r="D237" i="18"/>
  <c r="D242" i="18"/>
  <c r="D248" i="18"/>
  <c r="D250" i="18"/>
  <c r="D251" i="18"/>
  <c r="D252" i="18"/>
  <c r="D255" i="18"/>
  <c r="D258" i="18"/>
  <c r="D259" i="18"/>
  <c r="D260" i="18"/>
  <c r="D263" i="18"/>
  <c r="D268" i="18"/>
  <c r="D270" i="18"/>
  <c r="D272" i="18"/>
  <c r="D273" i="18"/>
  <c r="D277" i="18"/>
  <c r="D278" i="18"/>
  <c r="D283" i="18"/>
  <c r="D286" i="18"/>
  <c r="D297" i="18"/>
  <c r="D300" i="18"/>
  <c r="D301" i="18"/>
  <c r="D302" i="18"/>
  <c r="D306" i="18"/>
  <c r="D311" i="18"/>
  <c r="D317" i="18"/>
  <c r="D322" i="18"/>
  <c r="D323" i="18"/>
  <c r="D325" i="18"/>
  <c r="D327" i="18"/>
  <c r="D334" i="18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A170" i="19"/>
  <c r="A171" i="19"/>
  <c r="A172" i="19"/>
  <c r="A173" i="19"/>
  <c r="A174" i="19"/>
  <c r="A175" i="19"/>
  <c r="A176" i="19"/>
  <c r="A177" i="19"/>
  <c r="A178" i="19"/>
  <c r="A179" i="19"/>
  <c r="A180" i="19"/>
  <c r="A181" i="19"/>
  <c r="A182" i="19"/>
  <c r="A183" i="19"/>
  <c r="A184" i="19"/>
  <c r="A185" i="19"/>
  <c r="A186" i="19"/>
  <c r="A187" i="19"/>
  <c r="A188" i="19"/>
  <c r="A189" i="19"/>
  <c r="A190" i="19"/>
  <c r="A191" i="19"/>
  <c r="A192" i="19"/>
  <c r="A193" i="19"/>
  <c r="A194" i="19"/>
  <c r="A195" i="19"/>
  <c r="A196" i="19"/>
  <c r="A197" i="19"/>
  <c r="A198" i="19"/>
  <c r="A199" i="19"/>
  <c r="A200" i="19"/>
  <c r="A201" i="19"/>
  <c r="A202" i="19"/>
  <c r="A203" i="19"/>
  <c r="A204" i="19"/>
  <c r="A205" i="19"/>
  <c r="A206" i="19"/>
  <c r="A207" i="19"/>
  <c r="A208" i="19"/>
  <c r="A209" i="19"/>
  <c r="A210" i="19"/>
  <c r="A211" i="19"/>
  <c r="A212" i="19"/>
  <c r="A213" i="19"/>
  <c r="A214" i="19"/>
  <c r="A215" i="19"/>
  <c r="A216" i="19"/>
  <c r="A217" i="19"/>
  <c r="A218" i="19"/>
  <c r="A219" i="19"/>
  <c r="A220" i="19"/>
  <c r="A221" i="19"/>
  <c r="A222" i="19"/>
  <c r="A223" i="19"/>
  <c r="A224" i="19"/>
  <c r="A225" i="19"/>
  <c r="A226" i="19"/>
  <c r="A227" i="19"/>
  <c r="A228" i="19"/>
  <c r="A229" i="19"/>
  <c r="A230" i="19"/>
  <c r="A231" i="19"/>
  <c r="A232" i="19"/>
  <c r="A233" i="19"/>
  <c r="A234" i="19"/>
  <c r="A235" i="19"/>
  <c r="A236" i="19"/>
  <c r="A237" i="19"/>
  <c r="A238" i="19"/>
  <c r="A239" i="19"/>
  <c r="A240" i="19"/>
  <c r="A241" i="19"/>
  <c r="A242" i="19"/>
  <c r="A243" i="19"/>
  <c r="A244" i="19"/>
  <c r="A245" i="19"/>
  <c r="A246" i="19"/>
  <c r="A247" i="19"/>
  <c r="A248" i="19"/>
  <c r="A249" i="19"/>
  <c r="A250" i="19"/>
  <c r="A251" i="19"/>
  <c r="A252" i="19"/>
  <c r="A253" i="19"/>
  <c r="A254" i="19"/>
  <c r="A255" i="19"/>
  <c r="A256" i="19"/>
  <c r="A257" i="19"/>
  <c r="A258" i="19"/>
  <c r="A259" i="19"/>
  <c r="A260" i="19"/>
  <c r="A261" i="19"/>
  <c r="A262" i="19"/>
  <c r="A263" i="19"/>
  <c r="A264" i="19"/>
  <c r="A265" i="19"/>
  <c r="A266" i="19"/>
  <c r="A267" i="19"/>
  <c r="A268" i="19"/>
  <c r="A269" i="19"/>
  <c r="A270" i="19"/>
  <c r="A271" i="19"/>
  <c r="A272" i="19"/>
  <c r="A273" i="19"/>
  <c r="A274" i="19"/>
  <c r="A275" i="19"/>
  <c r="A276" i="19"/>
  <c r="A277" i="19"/>
  <c r="A278" i="19"/>
  <c r="A279" i="19"/>
  <c r="A280" i="19"/>
  <c r="A281" i="19"/>
  <c r="A282" i="19"/>
  <c r="A283" i="19"/>
  <c r="A284" i="19"/>
  <c r="A285" i="19"/>
  <c r="A286" i="19"/>
  <c r="A287" i="19"/>
  <c r="A288" i="19"/>
  <c r="A289" i="19"/>
  <c r="A290" i="19"/>
  <c r="A291" i="19"/>
  <c r="A292" i="19"/>
  <c r="A293" i="19"/>
  <c r="A294" i="19"/>
  <c r="A295" i="19"/>
  <c r="A296" i="19"/>
  <c r="A297" i="19"/>
  <c r="A298" i="19"/>
  <c r="A299" i="19"/>
  <c r="A300" i="19"/>
  <c r="A301" i="19"/>
  <c r="A302" i="19"/>
  <c r="A303" i="19"/>
  <c r="A304" i="19"/>
  <c r="A305" i="19"/>
  <c r="A306" i="19"/>
  <c r="A307" i="19"/>
  <c r="A308" i="19"/>
  <c r="A309" i="19"/>
  <c r="A310" i="19"/>
  <c r="A311" i="19"/>
  <c r="A312" i="19"/>
  <c r="A313" i="19"/>
  <c r="A314" i="19"/>
  <c r="A315" i="19"/>
  <c r="A316" i="19"/>
  <c r="A317" i="19"/>
  <c r="A318" i="19"/>
  <c r="A319" i="19"/>
  <c r="A320" i="19"/>
  <c r="A321" i="19"/>
  <c r="A322" i="19"/>
  <c r="A323" i="19"/>
  <c r="A324" i="19"/>
  <c r="A325" i="19"/>
  <c r="A326" i="19"/>
  <c r="A327" i="19"/>
  <c r="A328" i="19"/>
  <c r="A329" i="19"/>
  <c r="A330" i="19"/>
  <c r="A331" i="19"/>
  <c r="A332" i="19"/>
  <c r="A333" i="19"/>
  <c r="A334" i="19"/>
  <c r="A335" i="19"/>
  <c r="A336" i="19"/>
  <c r="A337" i="19"/>
  <c r="A338" i="19"/>
  <c r="A339" i="19"/>
  <c r="A340" i="19"/>
  <c r="A341" i="19"/>
  <c r="A342" i="19"/>
  <c r="A343" i="19"/>
  <c r="A344" i="19"/>
  <c r="A345" i="19"/>
  <c r="A346" i="19"/>
  <c r="A347" i="19"/>
  <c r="A348" i="19"/>
  <c r="A349" i="19"/>
  <c r="A350" i="19"/>
  <c r="A351" i="19"/>
  <c r="A352" i="19"/>
  <c r="A353" i="19"/>
  <c r="A354" i="19"/>
  <c r="A355" i="19"/>
  <c r="A356" i="19"/>
  <c r="A357" i="19"/>
  <c r="A358" i="19"/>
  <c r="A359" i="19"/>
  <c r="A360" i="19"/>
  <c r="A361" i="19"/>
  <c r="A362" i="19"/>
  <c r="A363" i="19"/>
  <c r="A364" i="19"/>
  <c r="A365" i="19"/>
  <c r="A366" i="19"/>
  <c r="A367" i="19"/>
  <c r="A368" i="19"/>
  <c r="A369" i="19"/>
  <c r="A370" i="19"/>
  <c r="A371" i="19"/>
  <c r="A372" i="19"/>
  <c r="A373" i="19"/>
  <c r="A374" i="19"/>
  <c r="A375" i="19"/>
  <c r="A376" i="19"/>
  <c r="A377" i="19"/>
  <c r="A378" i="19"/>
  <c r="A379" i="19"/>
  <c r="A380" i="19"/>
  <c r="A381" i="19"/>
  <c r="A382" i="19"/>
  <c r="A383" i="19"/>
  <c r="A384" i="19"/>
  <c r="A385" i="19"/>
  <c r="A386" i="19"/>
  <c r="A387" i="19"/>
  <c r="A388" i="19"/>
  <c r="A389" i="19"/>
  <c r="A390" i="19"/>
  <c r="A391" i="19"/>
  <c r="A392" i="19"/>
  <c r="A393" i="19"/>
  <c r="A394" i="19"/>
  <c r="A395" i="19"/>
  <c r="A2" i="19"/>
  <c r="E3" i="19"/>
  <c r="E4" i="19"/>
  <c r="E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E66" i="19"/>
  <c r="E67" i="19"/>
  <c r="E68" i="19"/>
  <c r="E69" i="19"/>
  <c r="E70" i="19"/>
  <c r="E71" i="19"/>
  <c r="E72" i="19"/>
  <c r="E73" i="19"/>
  <c r="E74" i="19"/>
  <c r="E75" i="19"/>
  <c r="E76" i="19"/>
  <c r="E77" i="19"/>
  <c r="E78" i="19"/>
  <c r="E79" i="19"/>
  <c r="E80" i="19"/>
  <c r="E81" i="19"/>
  <c r="E82" i="19"/>
  <c r="E83" i="19"/>
  <c r="E84" i="19"/>
  <c r="E85" i="19"/>
  <c r="E86" i="19"/>
  <c r="E87" i="19"/>
  <c r="E88" i="19"/>
  <c r="E89" i="19"/>
  <c r="E90" i="19"/>
  <c r="E91" i="19"/>
  <c r="E92" i="19"/>
  <c r="E93" i="19"/>
  <c r="E94" i="19"/>
  <c r="E95" i="19"/>
  <c r="E96" i="19"/>
  <c r="E97" i="19"/>
  <c r="E98" i="19"/>
  <c r="E99" i="19"/>
  <c r="E100" i="19"/>
  <c r="E101" i="19"/>
  <c r="E102" i="19"/>
  <c r="E103" i="19"/>
  <c r="E104" i="19"/>
  <c r="E105" i="19"/>
  <c r="E106" i="19"/>
  <c r="E107" i="19"/>
  <c r="E108" i="19"/>
  <c r="E109" i="19"/>
  <c r="E110" i="19"/>
  <c r="E111" i="19"/>
  <c r="E112" i="19"/>
  <c r="E113" i="19"/>
  <c r="E114" i="19"/>
  <c r="E115" i="19"/>
  <c r="E116" i="19"/>
  <c r="E117" i="19"/>
  <c r="E118" i="19"/>
  <c r="E119" i="19"/>
  <c r="E120" i="19"/>
  <c r="E121" i="19"/>
  <c r="E122" i="19"/>
  <c r="E123" i="19"/>
  <c r="E124" i="19"/>
  <c r="E125" i="19"/>
  <c r="E126" i="19"/>
  <c r="E127" i="19"/>
  <c r="E128" i="19"/>
  <c r="E129" i="19"/>
  <c r="E130" i="19"/>
  <c r="E131" i="19"/>
  <c r="E132" i="19"/>
  <c r="E133" i="19"/>
  <c r="E134" i="19"/>
  <c r="E135" i="19"/>
  <c r="E136" i="19"/>
  <c r="E137" i="19"/>
  <c r="E138" i="19"/>
  <c r="E139" i="19"/>
  <c r="E140" i="19"/>
  <c r="E141" i="19"/>
  <c r="E142" i="19"/>
  <c r="E143" i="19"/>
  <c r="E144" i="19"/>
  <c r="E145" i="19"/>
  <c r="E146" i="19"/>
  <c r="E147" i="19"/>
  <c r="E148" i="19"/>
  <c r="E149" i="19"/>
  <c r="E150" i="19"/>
  <c r="E151" i="19"/>
  <c r="E152" i="19"/>
  <c r="E153" i="19"/>
  <c r="E154" i="19"/>
  <c r="E155" i="19"/>
  <c r="E156" i="19"/>
  <c r="E157" i="19"/>
  <c r="E158" i="19"/>
  <c r="E159" i="19"/>
  <c r="E160" i="19"/>
  <c r="E161" i="19"/>
  <c r="E162" i="19"/>
  <c r="E163" i="19"/>
  <c r="E164" i="19"/>
  <c r="E165" i="19"/>
  <c r="E166" i="19"/>
  <c r="E167" i="19"/>
  <c r="E168" i="19"/>
  <c r="E169" i="19"/>
  <c r="E170" i="19"/>
  <c r="E171" i="19"/>
  <c r="E172" i="19"/>
  <c r="E173" i="19"/>
  <c r="E174" i="19"/>
  <c r="E175" i="19"/>
  <c r="E176" i="19"/>
  <c r="E177" i="19"/>
  <c r="E178" i="19"/>
  <c r="E179" i="19"/>
  <c r="E180" i="19"/>
  <c r="E181" i="19"/>
  <c r="E182" i="19"/>
  <c r="E183" i="19"/>
  <c r="E184" i="19"/>
  <c r="E185" i="19"/>
  <c r="E186" i="19"/>
  <c r="E187" i="19"/>
  <c r="E188" i="19"/>
  <c r="E189" i="19"/>
  <c r="E190" i="19"/>
  <c r="E191" i="19"/>
  <c r="E192" i="19"/>
  <c r="E193" i="19"/>
  <c r="E194" i="19"/>
  <c r="E195" i="19"/>
  <c r="E196" i="19"/>
  <c r="E197" i="19"/>
  <c r="E198" i="19"/>
  <c r="E199" i="19"/>
  <c r="E200" i="19"/>
  <c r="E201" i="19"/>
  <c r="E202" i="19"/>
  <c r="E203" i="19"/>
  <c r="E204" i="19"/>
  <c r="E205" i="19"/>
  <c r="E206" i="19"/>
  <c r="E207" i="19"/>
  <c r="E208" i="19"/>
  <c r="E209" i="19"/>
  <c r="E210" i="19"/>
  <c r="E211" i="19"/>
  <c r="E212" i="19"/>
  <c r="E213" i="19"/>
  <c r="E214" i="19"/>
  <c r="E215" i="19"/>
  <c r="E216" i="19"/>
  <c r="E217" i="19"/>
  <c r="E218" i="19"/>
  <c r="E219" i="19"/>
  <c r="E220" i="19"/>
  <c r="E221" i="19"/>
  <c r="E222" i="19"/>
  <c r="E223" i="19"/>
  <c r="E224" i="19"/>
  <c r="E225" i="19"/>
  <c r="E226" i="19"/>
  <c r="E227" i="19"/>
  <c r="E228" i="19"/>
  <c r="E229" i="19"/>
  <c r="E230" i="19"/>
  <c r="E231" i="19"/>
  <c r="E232" i="19"/>
  <c r="E233" i="19"/>
  <c r="E234" i="19"/>
  <c r="E235" i="19"/>
  <c r="E236" i="19"/>
  <c r="E237" i="19"/>
  <c r="E238" i="19"/>
  <c r="E239" i="19"/>
  <c r="E240" i="19"/>
  <c r="E241" i="19"/>
  <c r="E242" i="19"/>
  <c r="E243" i="19"/>
  <c r="E244" i="19"/>
  <c r="E245" i="19"/>
  <c r="E246" i="19"/>
  <c r="E247" i="19"/>
  <c r="E248" i="19"/>
  <c r="E249" i="19"/>
  <c r="E250" i="19"/>
  <c r="E251" i="19"/>
  <c r="E252" i="19"/>
  <c r="E253" i="19"/>
  <c r="E254" i="19"/>
  <c r="E255" i="19"/>
  <c r="E256" i="19"/>
  <c r="E257" i="19"/>
  <c r="E258" i="19"/>
  <c r="E259" i="19"/>
  <c r="E260" i="19"/>
  <c r="E261" i="19"/>
  <c r="E262" i="19"/>
  <c r="E263" i="19"/>
  <c r="E264" i="19"/>
  <c r="E265" i="19"/>
  <c r="E266" i="19"/>
  <c r="E267" i="19"/>
  <c r="E268" i="19"/>
  <c r="E269" i="19"/>
  <c r="E270" i="19"/>
  <c r="E271" i="19"/>
  <c r="E272" i="19"/>
  <c r="E273" i="19"/>
  <c r="E274" i="19"/>
  <c r="E275" i="19"/>
  <c r="E276" i="19"/>
  <c r="E277" i="19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E291" i="19"/>
  <c r="E292" i="19"/>
  <c r="E293" i="19"/>
  <c r="E294" i="19"/>
  <c r="E295" i="19"/>
  <c r="E296" i="19"/>
  <c r="E297" i="19"/>
  <c r="E298" i="19"/>
  <c r="E299" i="19"/>
  <c r="E300" i="19"/>
  <c r="E301" i="19"/>
  <c r="E302" i="19"/>
  <c r="E303" i="19"/>
  <c r="E304" i="19"/>
  <c r="E305" i="19"/>
  <c r="E306" i="19"/>
  <c r="E307" i="19"/>
  <c r="E308" i="19"/>
  <c r="E309" i="19"/>
  <c r="E310" i="19"/>
  <c r="E311" i="19"/>
  <c r="E312" i="19"/>
  <c r="E313" i="19"/>
  <c r="E314" i="19"/>
  <c r="E315" i="19"/>
  <c r="E316" i="19"/>
  <c r="E317" i="19"/>
  <c r="E318" i="19"/>
  <c r="E319" i="19"/>
  <c r="E320" i="19"/>
  <c r="E321" i="19"/>
  <c r="E322" i="19"/>
  <c r="E323" i="19"/>
  <c r="E324" i="19"/>
  <c r="E325" i="19"/>
  <c r="E326" i="19"/>
  <c r="E327" i="19"/>
  <c r="E328" i="19"/>
  <c r="E329" i="19"/>
  <c r="E330" i="19"/>
  <c r="E331" i="19"/>
  <c r="E332" i="19"/>
  <c r="E333" i="19"/>
  <c r="E334" i="19"/>
  <c r="E335" i="19"/>
  <c r="E336" i="19"/>
  <c r="E337" i="19"/>
  <c r="E338" i="19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E355" i="19"/>
  <c r="E356" i="19"/>
  <c r="E357" i="19"/>
  <c r="E358" i="19"/>
  <c r="E359" i="19"/>
  <c r="E360" i="19"/>
  <c r="E361" i="19"/>
  <c r="E362" i="19"/>
  <c r="E363" i="19"/>
  <c r="E364" i="19"/>
  <c r="E365" i="19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E391" i="19"/>
  <c r="E392" i="19"/>
  <c r="E393" i="19"/>
  <c r="E394" i="19"/>
  <c r="E395" i="19"/>
  <c r="E2" i="19"/>
  <c r="J215" i="18" l="1"/>
  <c r="E294" i="18"/>
  <c r="Q294" i="18" s="1"/>
  <c r="N257" i="18"/>
  <c r="F331" i="18"/>
  <c r="H326" i="18"/>
  <c r="J321" i="18"/>
  <c r="L316" i="18"/>
  <c r="F311" i="18"/>
  <c r="H306" i="18"/>
  <c r="L270" i="18"/>
  <c r="C2" i="18"/>
  <c r="L2" i="18"/>
  <c r="I334" i="18"/>
  <c r="K333" i="18"/>
  <c r="M332" i="18"/>
  <c r="E332" i="18"/>
  <c r="Q332" i="18" s="1"/>
  <c r="G331" i="18"/>
  <c r="I330" i="18"/>
  <c r="K329" i="18"/>
  <c r="M328" i="18"/>
  <c r="E328" i="18"/>
  <c r="Q328" i="18" s="1"/>
  <c r="G327" i="18"/>
  <c r="I326" i="18"/>
  <c r="K325" i="18"/>
  <c r="M324" i="18"/>
  <c r="E324" i="18"/>
  <c r="Q324" i="18" s="1"/>
  <c r="G323" i="18"/>
  <c r="I322" i="18"/>
  <c r="K321" i="18"/>
  <c r="M320" i="18"/>
  <c r="E320" i="18"/>
  <c r="Q320" i="18" s="1"/>
  <c r="G319" i="18"/>
  <c r="I318" i="18"/>
  <c r="K317" i="18"/>
  <c r="M316" i="18"/>
  <c r="E316" i="18"/>
  <c r="Q316" i="18" s="1"/>
  <c r="G315" i="18"/>
  <c r="I314" i="18"/>
  <c r="K313" i="18"/>
  <c r="M312" i="18"/>
  <c r="E312" i="18"/>
  <c r="Q312" i="18" s="1"/>
  <c r="G311" i="18"/>
  <c r="I310" i="18"/>
  <c r="K309" i="18"/>
  <c r="M308" i="18"/>
  <c r="E308" i="18"/>
  <c r="Q308" i="18" s="1"/>
  <c r="G307" i="18"/>
  <c r="I306" i="18"/>
  <c r="K305" i="18"/>
  <c r="M304" i="18"/>
  <c r="E304" i="18"/>
  <c r="Q304" i="18" s="1"/>
  <c r="G303" i="18"/>
  <c r="I302" i="18"/>
  <c r="K301" i="18"/>
  <c r="J300" i="18"/>
  <c r="H299" i="18"/>
  <c r="E298" i="18"/>
  <c r="Q298" i="18" s="1"/>
  <c r="L296" i="18"/>
  <c r="J295" i="18"/>
  <c r="F294" i="18"/>
  <c r="N292" i="18"/>
  <c r="K291" i="18"/>
  <c r="H290" i="18"/>
  <c r="H284" i="18"/>
  <c r="N277" i="18"/>
  <c r="J271" i="18"/>
  <c r="F265" i="18"/>
  <c r="L258" i="18"/>
  <c r="H252" i="18"/>
  <c r="J245" i="18"/>
  <c r="H228" i="18"/>
  <c r="N315" i="18"/>
  <c r="F2" i="18"/>
  <c r="N2" i="18"/>
  <c r="G334" i="18"/>
  <c r="I333" i="18"/>
  <c r="K332" i="18"/>
  <c r="M331" i="18"/>
  <c r="E331" i="18"/>
  <c r="Q331" i="18" s="1"/>
  <c r="G330" i="18"/>
  <c r="I329" i="18"/>
  <c r="K328" i="18"/>
  <c r="M327" i="18"/>
  <c r="E327" i="18"/>
  <c r="Q327" i="18" s="1"/>
  <c r="G326" i="18"/>
  <c r="I325" i="18"/>
  <c r="K324" i="18"/>
  <c r="M323" i="18"/>
  <c r="E323" i="18"/>
  <c r="Q323" i="18" s="1"/>
  <c r="G322" i="18"/>
  <c r="I321" i="18"/>
  <c r="K320" i="18"/>
  <c r="M319" i="18"/>
  <c r="E319" i="18"/>
  <c r="Q319" i="18" s="1"/>
  <c r="G318" i="18"/>
  <c r="I317" i="18"/>
  <c r="K316" i="18"/>
  <c r="M315" i="18"/>
  <c r="E315" i="18"/>
  <c r="Q315" i="18" s="1"/>
  <c r="G314" i="18"/>
  <c r="I313" i="18"/>
  <c r="K312" i="18"/>
  <c r="M311" i="18"/>
  <c r="E311" i="18"/>
  <c r="Q311" i="18" s="1"/>
  <c r="G310" i="18"/>
  <c r="I309" i="18"/>
  <c r="K308" i="18"/>
  <c r="M307" i="18"/>
  <c r="E307" i="18"/>
  <c r="Q307" i="18" s="1"/>
  <c r="G306" i="18"/>
  <c r="I305" i="18"/>
  <c r="K304" i="18"/>
  <c r="M303" i="18"/>
  <c r="E303" i="18"/>
  <c r="Q303" i="18" s="1"/>
  <c r="G302" i="18"/>
  <c r="I301" i="18"/>
  <c r="H300" i="18"/>
  <c r="N298" i="18"/>
  <c r="L297" i="18"/>
  <c r="I296" i="18"/>
  <c r="F295" i="18"/>
  <c r="N293" i="18"/>
  <c r="J292" i="18"/>
  <c r="H291" i="18"/>
  <c r="F289" i="18"/>
  <c r="L282" i="18"/>
  <c r="H276" i="18"/>
  <c r="N269" i="18"/>
  <c r="J263" i="18"/>
  <c r="F257" i="18"/>
  <c r="L250" i="18"/>
  <c r="E243" i="18"/>
  <c r="Q243" i="18" s="1"/>
  <c r="H334" i="18"/>
  <c r="J329" i="18"/>
  <c r="L324" i="18"/>
  <c r="N319" i="18"/>
  <c r="H314" i="18"/>
  <c r="J309" i="18"/>
  <c r="J305" i="18"/>
  <c r="J301" i="18"/>
  <c r="J296" i="18"/>
  <c r="J291" i="18"/>
  <c r="H244" i="18"/>
  <c r="C7" i="18"/>
  <c r="D7" i="18" s="1"/>
  <c r="E3" i="18"/>
  <c r="Q3" i="18" s="1"/>
  <c r="M3" i="18"/>
  <c r="K4" i="18"/>
  <c r="I5" i="18"/>
  <c r="G6" i="18"/>
  <c r="E7" i="18"/>
  <c r="Q7" i="18" s="1"/>
  <c r="M7" i="18"/>
  <c r="K8" i="18"/>
  <c r="I9" i="18"/>
  <c r="G10" i="18"/>
  <c r="E11" i="18"/>
  <c r="Q11" i="18" s="1"/>
  <c r="M11" i="18"/>
  <c r="K12" i="18"/>
  <c r="I13" i="18"/>
  <c r="G14" i="18"/>
  <c r="E15" i="18"/>
  <c r="Q15" i="18" s="1"/>
  <c r="M15" i="18"/>
  <c r="K16" i="18"/>
  <c r="I17" i="18"/>
  <c r="G18" i="18"/>
  <c r="E19" i="18"/>
  <c r="Q19" i="18" s="1"/>
  <c r="M19" i="18"/>
  <c r="K20" i="18"/>
  <c r="I21" i="18"/>
  <c r="G22" i="18"/>
  <c r="E23" i="18"/>
  <c r="Q23" i="18" s="1"/>
  <c r="M23" i="18"/>
  <c r="K24" i="18"/>
  <c r="I25" i="18"/>
  <c r="G26" i="18"/>
  <c r="E27" i="18"/>
  <c r="Q27" i="18" s="1"/>
  <c r="M27" i="18"/>
  <c r="K28" i="18"/>
  <c r="I29" i="18"/>
  <c r="G30" i="18"/>
  <c r="E31" i="18"/>
  <c r="Q31" i="18" s="1"/>
  <c r="M31" i="18"/>
  <c r="K32" i="18"/>
  <c r="I33" i="18"/>
  <c r="G34" i="18"/>
  <c r="E35" i="18"/>
  <c r="Q35" i="18" s="1"/>
  <c r="M35" i="18"/>
  <c r="K36" i="18"/>
  <c r="I37" i="18"/>
  <c r="G38" i="18"/>
  <c r="E39" i="18"/>
  <c r="Q39" i="18" s="1"/>
  <c r="M39" i="18"/>
  <c r="K40" i="18"/>
  <c r="I41" i="18"/>
  <c r="G42" i="18"/>
  <c r="E43" i="18"/>
  <c r="Q43" i="18" s="1"/>
  <c r="M43" i="18"/>
  <c r="K44" i="18"/>
  <c r="I45" i="18"/>
  <c r="G46" i="18"/>
  <c r="E47" i="18"/>
  <c r="Q47" i="18" s="1"/>
  <c r="M47" i="18"/>
  <c r="K48" i="18"/>
  <c r="I49" i="18"/>
  <c r="G50" i="18"/>
  <c r="E51" i="18"/>
  <c r="Q51" i="18" s="1"/>
  <c r="M51" i="18"/>
  <c r="K52" i="18"/>
  <c r="I53" i="18"/>
  <c r="G54" i="18"/>
  <c r="E55" i="18"/>
  <c r="Q55" i="18" s="1"/>
  <c r="M55" i="18"/>
  <c r="K56" i="18"/>
  <c r="I57" i="18"/>
  <c r="G58" i="18"/>
  <c r="E59" i="18"/>
  <c r="Q59" i="18" s="1"/>
  <c r="M59" i="18"/>
  <c r="K60" i="18"/>
  <c r="I61" i="18"/>
  <c r="G62" i="18"/>
  <c r="E63" i="18"/>
  <c r="Q63" i="18" s="1"/>
  <c r="M63" i="18"/>
  <c r="K64" i="18"/>
  <c r="I65" i="18"/>
  <c r="G66" i="18"/>
  <c r="E67" i="18"/>
  <c r="Q67" i="18" s="1"/>
  <c r="M67" i="18"/>
  <c r="K68" i="18"/>
  <c r="I69" i="18"/>
  <c r="G70" i="18"/>
  <c r="F3" i="18"/>
  <c r="N3" i="18"/>
  <c r="L4" i="18"/>
  <c r="J5" i="18"/>
  <c r="H6" i="18"/>
  <c r="F7" i="18"/>
  <c r="N7" i="18"/>
  <c r="L8" i="18"/>
  <c r="J9" i="18"/>
  <c r="H10" i="18"/>
  <c r="F11" i="18"/>
  <c r="N11" i="18"/>
  <c r="L12" i="18"/>
  <c r="J13" i="18"/>
  <c r="H14" i="18"/>
  <c r="F15" i="18"/>
  <c r="N15" i="18"/>
  <c r="L16" i="18"/>
  <c r="J17" i="18"/>
  <c r="H18" i="18"/>
  <c r="F19" i="18"/>
  <c r="N19" i="18"/>
  <c r="L20" i="18"/>
  <c r="J21" i="18"/>
  <c r="H22" i="18"/>
  <c r="F23" i="18"/>
  <c r="N23" i="18"/>
  <c r="L24" i="18"/>
  <c r="J25" i="18"/>
  <c r="H26" i="18"/>
  <c r="F27" i="18"/>
  <c r="N27" i="18"/>
  <c r="L28" i="18"/>
  <c r="J29" i="18"/>
  <c r="H30" i="18"/>
  <c r="F31" i="18"/>
  <c r="N31" i="18"/>
  <c r="L32" i="18"/>
  <c r="J33" i="18"/>
  <c r="H34" i="18"/>
  <c r="F35" i="18"/>
  <c r="N35" i="18"/>
  <c r="L36" i="18"/>
  <c r="J37" i="18"/>
  <c r="H38" i="18"/>
  <c r="F39" i="18"/>
  <c r="N39" i="18"/>
  <c r="L40" i="18"/>
  <c r="J41" i="18"/>
  <c r="H42" i="18"/>
  <c r="F43" i="18"/>
  <c r="N43" i="18"/>
  <c r="L44" i="18"/>
  <c r="J45" i="18"/>
  <c r="H46" i="18"/>
  <c r="F47" i="18"/>
  <c r="N47" i="18"/>
  <c r="L48" i="18"/>
  <c r="J49" i="18"/>
  <c r="H50" i="18"/>
  <c r="F51" i="18"/>
  <c r="N51" i="18"/>
  <c r="L52" i="18"/>
  <c r="J53" i="18"/>
  <c r="H54" i="18"/>
  <c r="F55" i="18"/>
  <c r="N55" i="18"/>
  <c r="L56" i="18"/>
  <c r="J57" i="18"/>
  <c r="H58" i="18"/>
  <c r="F59" i="18"/>
  <c r="N59" i="18"/>
  <c r="L60" i="18"/>
  <c r="J61" i="18"/>
  <c r="H62" i="18"/>
  <c r="F63" i="18"/>
  <c r="N63" i="18"/>
  <c r="L64" i="18"/>
  <c r="J65" i="18"/>
  <c r="H66" i="18"/>
  <c r="F67" i="18"/>
  <c r="N67" i="18"/>
  <c r="L68" i="18"/>
  <c r="J69" i="18"/>
  <c r="H70" i="18"/>
  <c r="H3" i="18"/>
  <c r="F4" i="18"/>
  <c r="N4" i="18"/>
  <c r="L5" i="18"/>
  <c r="J6" i="18"/>
  <c r="H7" i="18"/>
  <c r="F8" i="18"/>
  <c r="N8" i="18"/>
  <c r="L9" i="18"/>
  <c r="J10" i="18"/>
  <c r="H11" i="18"/>
  <c r="F12" i="18"/>
  <c r="N12" i="18"/>
  <c r="L13" i="18"/>
  <c r="J14" i="18"/>
  <c r="H15" i="18"/>
  <c r="F16" i="18"/>
  <c r="N16" i="18"/>
  <c r="L17" i="18"/>
  <c r="J18" i="18"/>
  <c r="H19" i="18"/>
  <c r="F20" i="18"/>
  <c r="N20" i="18"/>
  <c r="L21" i="18"/>
  <c r="J22" i="18"/>
  <c r="H23" i="18"/>
  <c r="F24" i="18"/>
  <c r="N24" i="18"/>
  <c r="L25" i="18"/>
  <c r="J26" i="18"/>
  <c r="H27" i="18"/>
  <c r="F28" i="18"/>
  <c r="N28" i="18"/>
  <c r="L29" i="18"/>
  <c r="J30" i="18"/>
  <c r="H31" i="18"/>
  <c r="F32" i="18"/>
  <c r="N32" i="18"/>
  <c r="L33" i="18"/>
  <c r="J34" i="18"/>
  <c r="H35" i="18"/>
  <c r="F36" i="18"/>
  <c r="N36" i="18"/>
  <c r="L37" i="18"/>
  <c r="J38" i="18"/>
  <c r="H39" i="18"/>
  <c r="F40" i="18"/>
  <c r="N40" i="18"/>
  <c r="L41" i="18"/>
  <c r="J42" i="18"/>
  <c r="H43" i="18"/>
  <c r="F44" i="18"/>
  <c r="N44" i="18"/>
  <c r="L45" i="18"/>
  <c r="J46" i="18"/>
  <c r="H47" i="18"/>
  <c r="F48" i="18"/>
  <c r="N48" i="18"/>
  <c r="L49" i="18"/>
  <c r="J50" i="18"/>
  <c r="H51" i="18"/>
  <c r="F52" i="18"/>
  <c r="N52" i="18"/>
  <c r="L53" i="18"/>
  <c r="J54" i="18"/>
  <c r="H55" i="18"/>
  <c r="F56" i="18"/>
  <c r="N56" i="18"/>
  <c r="L57" i="18"/>
  <c r="J58" i="18"/>
  <c r="H59" i="18"/>
  <c r="F60" i="18"/>
  <c r="N60" i="18"/>
  <c r="L61" i="18"/>
  <c r="J62" i="18"/>
  <c r="H63" i="18"/>
  <c r="F64" i="18"/>
  <c r="N64" i="18"/>
  <c r="L65" i="18"/>
  <c r="J66" i="18"/>
  <c r="H67" i="18"/>
  <c r="F68" i="18"/>
  <c r="N68" i="18"/>
  <c r="L69" i="18"/>
  <c r="J70" i="18"/>
  <c r="I3" i="18"/>
  <c r="G4" i="18"/>
  <c r="E5" i="18"/>
  <c r="Q5" i="18" s="1"/>
  <c r="M5" i="18"/>
  <c r="K6" i="18"/>
  <c r="I7" i="18"/>
  <c r="G8" i="18"/>
  <c r="E9" i="18"/>
  <c r="Q9" i="18" s="1"/>
  <c r="M9" i="18"/>
  <c r="K10" i="18"/>
  <c r="I11" i="18"/>
  <c r="G12" i="18"/>
  <c r="E13" i="18"/>
  <c r="Q13" i="18" s="1"/>
  <c r="M13" i="18"/>
  <c r="K14" i="18"/>
  <c r="I15" i="18"/>
  <c r="G16" i="18"/>
  <c r="E17" i="18"/>
  <c r="Q17" i="18" s="1"/>
  <c r="M17" i="18"/>
  <c r="K18" i="18"/>
  <c r="I19" i="18"/>
  <c r="G20" i="18"/>
  <c r="E21" i="18"/>
  <c r="Q21" i="18" s="1"/>
  <c r="M21" i="18"/>
  <c r="K22" i="18"/>
  <c r="I23" i="18"/>
  <c r="G24" i="18"/>
  <c r="E25" i="18"/>
  <c r="Q25" i="18" s="1"/>
  <c r="M25" i="18"/>
  <c r="K26" i="18"/>
  <c r="I27" i="18"/>
  <c r="G28" i="18"/>
  <c r="E29" i="18"/>
  <c r="Q29" i="18" s="1"/>
  <c r="M29" i="18"/>
  <c r="K30" i="18"/>
  <c r="I31" i="18"/>
  <c r="G32" i="18"/>
  <c r="E33" i="18"/>
  <c r="Q33" i="18" s="1"/>
  <c r="M33" i="18"/>
  <c r="K34" i="18"/>
  <c r="I35" i="18"/>
  <c r="G36" i="18"/>
  <c r="E37" i="18"/>
  <c r="Q37" i="18" s="1"/>
  <c r="M37" i="18"/>
  <c r="K38" i="18"/>
  <c r="I39" i="18"/>
  <c r="G40" i="18"/>
  <c r="E41" i="18"/>
  <c r="Q41" i="18" s="1"/>
  <c r="M41" i="18"/>
  <c r="K42" i="18"/>
  <c r="I43" i="18"/>
  <c r="G44" i="18"/>
  <c r="E45" i="18"/>
  <c r="Q45" i="18" s="1"/>
  <c r="M45" i="18"/>
  <c r="K46" i="18"/>
  <c r="I47" i="18"/>
  <c r="G48" i="18"/>
  <c r="E49" i="18"/>
  <c r="Q49" i="18" s="1"/>
  <c r="M49" i="18"/>
  <c r="K50" i="18"/>
  <c r="I51" i="18"/>
  <c r="G52" i="18"/>
  <c r="E53" i="18"/>
  <c r="Q53" i="18" s="1"/>
  <c r="M53" i="18"/>
  <c r="K54" i="18"/>
  <c r="I55" i="18"/>
  <c r="G56" i="18"/>
  <c r="E57" i="18"/>
  <c r="Q57" i="18" s="1"/>
  <c r="M57" i="18"/>
  <c r="K58" i="18"/>
  <c r="I59" i="18"/>
  <c r="G60" i="18"/>
  <c r="E61" i="18"/>
  <c r="Q61" i="18" s="1"/>
  <c r="M61" i="18"/>
  <c r="K62" i="18"/>
  <c r="I63" i="18"/>
  <c r="G64" i="18"/>
  <c r="E65" i="18"/>
  <c r="Q65" i="18" s="1"/>
  <c r="M65" i="18"/>
  <c r="K66" i="18"/>
  <c r="I67" i="18"/>
  <c r="G68" i="18"/>
  <c r="E69" i="18"/>
  <c r="Q69" i="18" s="1"/>
  <c r="M69" i="18"/>
  <c r="K70" i="18"/>
  <c r="J3" i="18"/>
  <c r="H4" i="18"/>
  <c r="F5" i="18"/>
  <c r="N5" i="18"/>
  <c r="L6" i="18"/>
  <c r="J7" i="18"/>
  <c r="H8" i="18"/>
  <c r="F9" i="18"/>
  <c r="N9" i="18"/>
  <c r="L10" i="18"/>
  <c r="J11" i="18"/>
  <c r="H12" i="18"/>
  <c r="F13" i="18"/>
  <c r="N13" i="18"/>
  <c r="L14" i="18"/>
  <c r="J15" i="18"/>
  <c r="H16" i="18"/>
  <c r="F17" i="18"/>
  <c r="N17" i="18"/>
  <c r="L18" i="18"/>
  <c r="J19" i="18"/>
  <c r="H20" i="18"/>
  <c r="F21" i="18"/>
  <c r="N21" i="18"/>
  <c r="L22" i="18"/>
  <c r="J23" i="18"/>
  <c r="H24" i="18"/>
  <c r="F25" i="18"/>
  <c r="N25" i="18"/>
  <c r="L26" i="18"/>
  <c r="J27" i="18"/>
  <c r="H28" i="18"/>
  <c r="F29" i="18"/>
  <c r="N29" i="18"/>
  <c r="L30" i="18"/>
  <c r="J31" i="18"/>
  <c r="H32" i="18"/>
  <c r="F33" i="18"/>
  <c r="N33" i="18"/>
  <c r="L34" i="18"/>
  <c r="J35" i="18"/>
  <c r="H36" i="18"/>
  <c r="F37" i="18"/>
  <c r="N37" i="18"/>
  <c r="L38" i="18"/>
  <c r="J39" i="18"/>
  <c r="H40" i="18"/>
  <c r="F41" i="18"/>
  <c r="N41" i="18"/>
  <c r="L42" i="18"/>
  <c r="J43" i="18"/>
  <c r="H44" i="18"/>
  <c r="F45" i="18"/>
  <c r="N45" i="18"/>
  <c r="L46" i="18"/>
  <c r="J47" i="18"/>
  <c r="H48" i="18"/>
  <c r="F49" i="18"/>
  <c r="N49" i="18"/>
  <c r="L50" i="18"/>
  <c r="J51" i="18"/>
  <c r="H52" i="18"/>
  <c r="F53" i="18"/>
  <c r="N53" i="18"/>
  <c r="L54" i="18"/>
  <c r="J55" i="18"/>
  <c r="H56" i="18"/>
  <c r="F57" i="18"/>
  <c r="N57" i="18"/>
  <c r="L58" i="18"/>
  <c r="J59" i="18"/>
  <c r="H60" i="18"/>
  <c r="F61" i="18"/>
  <c r="N61" i="18"/>
  <c r="L62" i="18"/>
  <c r="J63" i="18"/>
  <c r="H64" i="18"/>
  <c r="F65" i="18"/>
  <c r="N65" i="18"/>
  <c r="L66" i="18"/>
  <c r="J67" i="18"/>
  <c r="H68" i="18"/>
  <c r="F69" i="18"/>
  <c r="N69" i="18"/>
  <c r="L70" i="18"/>
  <c r="K3" i="18"/>
  <c r="I4" i="18"/>
  <c r="G5" i="18"/>
  <c r="E6" i="18"/>
  <c r="Q6" i="18" s="1"/>
  <c r="M6" i="18"/>
  <c r="K7" i="18"/>
  <c r="I8" i="18"/>
  <c r="G9" i="18"/>
  <c r="E10" i="18"/>
  <c r="Q10" i="18" s="1"/>
  <c r="M10" i="18"/>
  <c r="K11" i="18"/>
  <c r="I12" i="18"/>
  <c r="G13" i="18"/>
  <c r="E14" i="18"/>
  <c r="Q14" i="18" s="1"/>
  <c r="M14" i="18"/>
  <c r="K15" i="18"/>
  <c r="I16" i="18"/>
  <c r="G17" i="18"/>
  <c r="E18" i="18"/>
  <c r="Q18" i="18" s="1"/>
  <c r="M18" i="18"/>
  <c r="K19" i="18"/>
  <c r="I20" i="18"/>
  <c r="G21" i="18"/>
  <c r="E22" i="18"/>
  <c r="Q22" i="18" s="1"/>
  <c r="M22" i="18"/>
  <c r="K23" i="18"/>
  <c r="I24" i="18"/>
  <c r="G25" i="18"/>
  <c r="E26" i="18"/>
  <c r="Q26" i="18" s="1"/>
  <c r="M26" i="18"/>
  <c r="K27" i="18"/>
  <c r="I28" i="18"/>
  <c r="G29" i="18"/>
  <c r="E30" i="18"/>
  <c r="Q30" i="18" s="1"/>
  <c r="M30" i="18"/>
  <c r="K31" i="18"/>
  <c r="I32" i="18"/>
  <c r="G33" i="18"/>
  <c r="E34" i="18"/>
  <c r="Q34" i="18" s="1"/>
  <c r="M34" i="18"/>
  <c r="K35" i="18"/>
  <c r="I36" i="18"/>
  <c r="G37" i="18"/>
  <c r="E38" i="18"/>
  <c r="Q38" i="18" s="1"/>
  <c r="M38" i="18"/>
  <c r="K39" i="18"/>
  <c r="I40" i="18"/>
  <c r="G41" i="18"/>
  <c r="E42" i="18"/>
  <c r="Q42" i="18" s="1"/>
  <c r="M42" i="18"/>
  <c r="K43" i="18"/>
  <c r="I44" i="18"/>
  <c r="G45" i="18"/>
  <c r="E46" i="18"/>
  <c r="Q46" i="18" s="1"/>
  <c r="M46" i="18"/>
  <c r="K47" i="18"/>
  <c r="I48" i="18"/>
  <c r="G49" i="18"/>
  <c r="E50" i="18"/>
  <c r="Q50" i="18" s="1"/>
  <c r="M50" i="18"/>
  <c r="K51" i="18"/>
  <c r="I52" i="18"/>
  <c r="G53" i="18"/>
  <c r="E54" i="18"/>
  <c r="Q54" i="18" s="1"/>
  <c r="M54" i="18"/>
  <c r="K55" i="18"/>
  <c r="I56" i="18"/>
  <c r="G57" i="18"/>
  <c r="E58" i="18"/>
  <c r="Q58" i="18" s="1"/>
  <c r="M58" i="18"/>
  <c r="K59" i="18"/>
  <c r="I60" i="18"/>
  <c r="G61" i="18"/>
  <c r="E62" i="18"/>
  <c r="Q62" i="18" s="1"/>
  <c r="M62" i="18"/>
  <c r="K63" i="18"/>
  <c r="I64" i="18"/>
  <c r="G65" i="18"/>
  <c r="E66" i="18"/>
  <c r="Q66" i="18" s="1"/>
  <c r="M66" i="18"/>
  <c r="K67" i="18"/>
  <c r="I68" i="18"/>
  <c r="G69" i="18"/>
  <c r="E70" i="18"/>
  <c r="Q70" i="18" s="1"/>
  <c r="M70" i="18"/>
  <c r="L3" i="18"/>
  <c r="J4" i="18"/>
  <c r="H5" i="18"/>
  <c r="F6" i="18"/>
  <c r="N6" i="18"/>
  <c r="L7" i="18"/>
  <c r="J8" i="18"/>
  <c r="H9" i="18"/>
  <c r="F10" i="18"/>
  <c r="N10" i="18"/>
  <c r="L11" i="18"/>
  <c r="J12" i="18"/>
  <c r="H13" i="18"/>
  <c r="F14" i="18"/>
  <c r="N14" i="18"/>
  <c r="L15" i="18"/>
  <c r="J16" i="18"/>
  <c r="H17" i="18"/>
  <c r="F18" i="18"/>
  <c r="N18" i="18"/>
  <c r="L19" i="18"/>
  <c r="J20" i="18"/>
  <c r="H21" i="18"/>
  <c r="F22" i="18"/>
  <c r="N22" i="18"/>
  <c r="L23" i="18"/>
  <c r="J24" i="18"/>
  <c r="H25" i="18"/>
  <c r="F26" i="18"/>
  <c r="N26" i="18"/>
  <c r="L27" i="18"/>
  <c r="J28" i="18"/>
  <c r="H29" i="18"/>
  <c r="F30" i="18"/>
  <c r="N30" i="18"/>
  <c r="L31" i="18"/>
  <c r="J32" i="18"/>
  <c r="H33" i="18"/>
  <c r="F34" i="18"/>
  <c r="N34" i="18"/>
  <c r="L35" i="18"/>
  <c r="J36" i="18"/>
  <c r="H37" i="18"/>
  <c r="F38" i="18"/>
  <c r="N38" i="18"/>
  <c r="L39" i="18"/>
  <c r="J40" i="18"/>
  <c r="H41" i="18"/>
  <c r="F42" i="18"/>
  <c r="N42" i="18"/>
  <c r="L43" i="18"/>
  <c r="J44" i="18"/>
  <c r="H45" i="18"/>
  <c r="F46" i="18"/>
  <c r="N46" i="18"/>
  <c r="L47" i="18"/>
  <c r="J48" i="18"/>
  <c r="H49" i="18"/>
  <c r="F50" i="18"/>
  <c r="N50" i="18"/>
  <c r="L51" i="18"/>
  <c r="J52" i="18"/>
  <c r="H53" i="18"/>
  <c r="F54" i="18"/>
  <c r="N54" i="18"/>
  <c r="L55" i="18"/>
  <c r="J56" i="18"/>
  <c r="H57" i="18"/>
  <c r="F58" i="18"/>
  <c r="N58" i="18"/>
  <c r="L59" i="18"/>
  <c r="J60" i="18"/>
  <c r="H61" i="18"/>
  <c r="F62" i="18"/>
  <c r="N62" i="18"/>
  <c r="L63" i="18"/>
  <c r="J64" i="18"/>
  <c r="H65" i="18"/>
  <c r="F66" i="18"/>
  <c r="N66" i="18"/>
  <c r="L67" i="18"/>
  <c r="J68" i="18"/>
  <c r="H69" i="18"/>
  <c r="F70" i="18"/>
  <c r="N70" i="18"/>
  <c r="G3" i="18"/>
  <c r="K9" i="18"/>
  <c r="E16" i="18"/>
  <c r="Q16" i="18" s="1"/>
  <c r="I22" i="18"/>
  <c r="M28" i="18"/>
  <c r="G35" i="18"/>
  <c r="K41" i="18"/>
  <c r="E48" i="18"/>
  <c r="Q48" i="18" s="1"/>
  <c r="I54" i="18"/>
  <c r="M60" i="18"/>
  <c r="G67" i="18"/>
  <c r="H71" i="18"/>
  <c r="F72" i="18"/>
  <c r="N72" i="18"/>
  <c r="L73" i="18"/>
  <c r="J74" i="18"/>
  <c r="H75" i="18"/>
  <c r="F76" i="18"/>
  <c r="N76" i="18"/>
  <c r="L77" i="18"/>
  <c r="J78" i="18"/>
  <c r="H79" i="18"/>
  <c r="F80" i="18"/>
  <c r="N80" i="18"/>
  <c r="L81" i="18"/>
  <c r="J82" i="18"/>
  <c r="H83" i="18"/>
  <c r="F84" i="18"/>
  <c r="N84" i="18"/>
  <c r="L85" i="18"/>
  <c r="J86" i="18"/>
  <c r="H87" i="18"/>
  <c r="F88" i="18"/>
  <c r="N88" i="18"/>
  <c r="L89" i="18"/>
  <c r="J90" i="18"/>
  <c r="H91" i="18"/>
  <c r="F92" i="18"/>
  <c r="N92" i="18"/>
  <c r="L93" i="18"/>
  <c r="J94" i="18"/>
  <c r="H95" i="18"/>
  <c r="F96" i="18"/>
  <c r="N96" i="18"/>
  <c r="L97" i="18"/>
  <c r="J98" i="18"/>
  <c r="H99" i="18"/>
  <c r="F100" i="18"/>
  <c r="N100" i="18"/>
  <c r="L101" i="18"/>
  <c r="J102" i="18"/>
  <c r="H103" i="18"/>
  <c r="F104" i="18"/>
  <c r="N104" i="18"/>
  <c r="L105" i="18"/>
  <c r="J106" i="18"/>
  <c r="H107" i="18"/>
  <c r="F108" i="18"/>
  <c r="N108" i="18"/>
  <c r="L109" i="18"/>
  <c r="J110" i="18"/>
  <c r="H111" i="18"/>
  <c r="F112" i="18"/>
  <c r="N112" i="18"/>
  <c r="L113" i="18"/>
  <c r="J114" i="18"/>
  <c r="H115" i="18"/>
  <c r="F116" i="18"/>
  <c r="N116" i="18"/>
  <c r="L117" i="18"/>
  <c r="J118" i="18"/>
  <c r="H119" i="18"/>
  <c r="F120" i="18"/>
  <c r="N120" i="18"/>
  <c r="L121" i="18"/>
  <c r="J122" i="18"/>
  <c r="H123" i="18"/>
  <c r="F124" i="18"/>
  <c r="N124" i="18"/>
  <c r="L125" i="18"/>
  <c r="J126" i="18"/>
  <c r="H127" i="18"/>
  <c r="F128" i="18"/>
  <c r="N128" i="18"/>
  <c r="L129" i="18"/>
  <c r="J130" i="18"/>
  <c r="E4" i="18"/>
  <c r="Q4" i="18" s="1"/>
  <c r="I10" i="18"/>
  <c r="M16" i="18"/>
  <c r="G23" i="18"/>
  <c r="K29" i="18"/>
  <c r="E36" i="18"/>
  <c r="Q36" i="18" s="1"/>
  <c r="I42" i="18"/>
  <c r="M48" i="18"/>
  <c r="G55" i="18"/>
  <c r="K61" i="18"/>
  <c r="E68" i="18"/>
  <c r="Q68" i="18" s="1"/>
  <c r="I71" i="18"/>
  <c r="G72" i="18"/>
  <c r="E73" i="18"/>
  <c r="Q73" i="18" s="1"/>
  <c r="M73" i="18"/>
  <c r="K74" i="18"/>
  <c r="I75" i="18"/>
  <c r="G76" i="18"/>
  <c r="E77" i="18"/>
  <c r="Q77" i="18" s="1"/>
  <c r="M77" i="18"/>
  <c r="K78" i="18"/>
  <c r="I79" i="18"/>
  <c r="G80" i="18"/>
  <c r="E81" i="18"/>
  <c r="Q81" i="18" s="1"/>
  <c r="M81" i="18"/>
  <c r="K82" i="18"/>
  <c r="I83" i="18"/>
  <c r="G84" i="18"/>
  <c r="E85" i="18"/>
  <c r="Q85" i="18" s="1"/>
  <c r="M85" i="18"/>
  <c r="K86" i="18"/>
  <c r="I87" i="18"/>
  <c r="G88" i="18"/>
  <c r="E89" i="18"/>
  <c r="Q89" i="18" s="1"/>
  <c r="M89" i="18"/>
  <c r="K90" i="18"/>
  <c r="I91" i="18"/>
  <c r="G92" i="18"/>
  <c r="E93" i="18"/>
  <c r="Q93" i="18" s="1"/>
  <c r="M93" i="18"/>
  <c r="K94" i="18"/>
  <c r="I95" i="18"/>
  <c r="G96" i="18"/>
  <c r="E97" i="18"/>
  <c r="Q97" i="18" s="1"/>
  <c r="M97" i="18"/>
  <c r="K98" i="18"/>
  <c r="I99" i="18"/>
  <c r="G100" i="18"/>
  <c r="E101" i="18"/>
  <c r="Q101" i="18" s="1"/>
  <c r="M101" i="18"/>
  <c r="K102" i="18"/>
  <c r="I103" i="18"/>
  <c r="G104" i="18"/>
  <c r="E105" i="18"/>
  <c r="Q105" i="18" s="1"/>
  <c r="M105" i="18"/>
  <c r="K106" i="18"/>
  <c r="I107" i="18"/>
  <c r="G108" i="18"/>
  <c r="E109" i="18"/>
  <c r="Q109" i="18" s="1"/>
  <c r="M109" i="18"/>
  <c r="K110" i="18"/>
  <c r="I111" i="18"/>
  <c r="G112" i="18"/>
  <c r="E113" i="18"/>
  <c r="Q113" i="18" s="1"/>
  <c r="M113" i="18"/>
  <c r="K114" i="18"/>
  <c r="I115" i="18"/>
  <c r="G116" i="18"/>
  <c r="E117" i="18"/>
  <c r="Q117" i="18" s="1"/>
  <c r="M117" i="18"/>
  <c r="K118" i="18"/>
  <c r="I119" i="18"/>
  <c r="G120" i="18"/>
  <c r="E121" i="18"/>
  <c r="Q121" i="18" s="1"/>
  <c r="M121" i="18"/>
  <c r="K122" i="18"/>
  <c r="I123" i="18"/>
  <c r="M4" i="18"/>
  <c r="G11" i="18"/>
  <c r="K17" i="18"/>
  <c r="E24" i="18"/>
  <c r="Q24" i="18" s="1"/>
  <c r="I30" i="18"/>
  <c r="M36" i="18"/>
  <c r="G43" i="18"/>
  <c r="K49" i="18"/>
  <c r="E56" i="18"/>
  <c r="Q56" i="18" s="1"/>
  <c r="I62" i="18"/>
  <c r="M68" i="18"/>
  <c r="J71" i="18"/>
  <c r="H72" i="18"/>
  <c r="F73" i="18"/>
  <c r="N73" i="18"/>
  <c r="L74" i="18"/>
  <c r="J75" i="18"/>
  <c r="H76" i="18"/>
  <c r="F77" i="18"/>
  <c r="N77" i="18"/>
  <c r="L78" i="18"/>
  <c r="J79" i="18"/>
  <c r="H80" i="18"/>
  <c r="F81" i="18"/>
  <c r="N81" i="18"/>
  <c r="L82" i="18"/>
  <c r="J83" i="18"/>
  <c r="H84" i="18"/>
  <c r="F85" i="18"/>
  <c r="N85" i="18"/>
  <c r="L86" i="18"/>
  <c r="J87" i="18"/>
  <c r="H88" i="18"/>
  <c r="F89" i="18"/>
  <c r="N89" i="18"/>
  <c r="L90" i="18"/>
  <c r="J91" i="18"/>
  <c r="H92" i="18"/>
  <c r="F93" i="18"/>
  <c r="N93" i="18"/>
  <c r="L94" i="18"/>
  <c r="J95" i="18"/>
  <c r="H96" i="18"/>
  <c r="F97" i="18"/>
  <c r="N97" i="18"/>
  <c r="L98" i="18"/>
  <c r="J99" i="18"/>
  <c r="H100" i="18"/>
  <c r="F101" i="18"/>
  <c r="N101" i="18"/>
  <c r="L102" i="18"/>
  <c r="J103" i="18"/>
  <c r="H104" i="18"/>
  <c r="F105" i="18"/>
  <c r="N105" i="18"/>
  <c r="L106" i="18"/>
  <c r="J107" i="18"/>
  <c r="H108" i="18"/>
  <c r="F109" i="18"/>
  <c r="N109" i="18"/>
  <c r="L110" i="18"/>
  <c r="J111" i="18"/>
  <c r="H112" i="18"/>
  <c r="F113" i="18"/>
  <c r="N113" i="18"/>
  <c r="L114" i="18"/>
  <c r="J115" i="18"/>
  <c r="H116" i="18"/>
  <c r="F117" i="18"/>
  <c r="N117" i="18"/>
  <c r="L118" i="18"/>
  <c r="J119" i="18"/>
  <c r="H120" i="18"/>
  <c r="F121" i="18"/>
  <c r="N121" i="18"/>
  <c r="L122" i="18"/>
  <c r="J123" i="18"/>
  <c r="H124" i="18"/>
  <c r="F125" i="18"/>
  <c r="N125" i="18"/>
  <c r="L126" i="18"/>
  <c r="J127" i="18"/>
  <c r="H128" i="18"/>
  <c r="F129" i="18"/>
  <c r="N129" i="18"/>
  <c r="K5" i="18"/>
  <c r="E12" i="18"/>
  <c r="Q12" i="18" s="1"/>
  <c r="I18" i="18"/>
  <c r="M24" i="18"/>
  <c r="G31" i="18"/>
  <c r="K37" i="18"/>
  <c r="E44" i="18"/>
  <c r="Q44" i="18" s="1"/>
  <c r="I50" i="18"/>
  <c r="M56" i="18"/>
  <c r="G63" i="18"/>
  <c r="K69" i="18"/>
  <c r="K71" i="18"/>
  <c r="I72" i="18"/>
  <c r="G73" i="18"/>
  <c r="E74" i="18"/>
  <c r="Q74" i="18" s="1"/>
  <c r="M74" i="18"/>
  <c r="K75" i="18"/>
  <c r="I76" i="18"/>
  <c r="G77" i="18"/>
  <c r="E78" i="18"/>
  <c r="Q78" i="18" s="1"/>
  <c r="M78" i="18"/>
  <c r="K79" i="18"/>
  <c r="I80" i="18"/>
  <c r="G81" i="18"/>
  <c r="E82" i="18"/>
  <c r="Q82" i="18" s="1"/>
  <c r="M82" i="18"/>
  <c r="K83" i="18"/>
  <c r="I84" i="18"/>
  <c r="G85" i="18"/>
  <c r="E86" i="18"/>
  <c r="Q86" i="18" s="1"/>
  <c r="M86" i="18"/>
  <c r="K87" i="18"/>
  <c r="I88" i="18"/>
  <c r="G89" i="18"/>
  <c r="E90" i="18"/>
  <c r="Q90" i="18" s="1"/>
  <c r="M90" i="18"/>
  <c r="K91" i="18"/>
  <c r="I92" i="18"/>
  <c r="G93" i="18"/>
  <c r="E94" i="18"/>
  <c r="Q94" i="18" s="1"/>
  <c r="M94" i="18"/>
  <c r="K95" i="18"/>
  <c r="I96" i="18"/>
  <c r="G97" i="18"/>
  <c r="E98" i="18"/>
  <c r="Q98" i="18" s="1"/>
  <c r="M98" i="18"/>
  <c r="K99" i="18"/>
  <c r="I100" i="18"/>
  <c r="G101" i="18"/>
  <c r="E102" i="18"/>
  <c r="Q102" i="18" s="1"/>
  <c r="M102" i="18"/>
  <c r="K103" i="18"/>
  <c r="I104" i="18"/>
  <c r="G105" i="18"/>
  <c r="E106" i="18"/>
  <c r="Q106" i="18" s="1"/>
  <c r="M106" i="18"/>
  <c r="K107" i="18"/>
  <c r="I108" i="18"/>
  <c r="G109" i="18"/>
  <c r="E110" i="18"/>
  <c r="Q110" i="18" s="1"/>
  <c r="M110" i="18"/>
  <c r="K111" i="18"/>
  <c r="I112" i="18"/>
  <c r="G113" i="18"/>
  <c r="E114" i="18"/>
  <c r="Q114" i="18" s="1"/>
  <c r="M114" i="18"/>
  <c r="K115" i="18"/>
  <c r="I116" i="18"/>
  <c r="G117" i="18"/>
  <c r="E118" i="18"/>
  <c r="Q118" i="18" s="1"/>
  <c r="M118" i="18"/>
  <c r="K119" i="18"/>
  <c r="I120" i="18"/>
  <c r="G121" i="18"/>
  <c r="E122" i="18"/>
  <c r="Q122" i="18" s="1"/>
  <c r="M122" i="18"/>
  <c r="K123" i="18"/>
  <c r="I6" i="18"/>
  <c r="M12" i="18"/>
  <c r="G19" i="18"/>
  <c r="K25" i="18"/>
  <c r="E32" i="18"/>
  <c r="Q32" i="18" s="1"/>
  <c r="I38" i="18"/>
  <c r="M44" i="18"/>
  <c r="G51" i="18"/>
  <c r="K57" i="18"/>
  <c r="E64" i="18"/>
  <c r="Q64" i="18" s="1"/>
  <c r="I70" i="18"/>
  <c r="L71" i="18"/>
  <c r="J72" i="18"/>
  <c r="H73" i="18"/>
  <c r="F74" i="18"/>
  <c r="N74" i="18"/>
  <c r="L75" i="18"/>
  <c r="J76" i="18"/>
  <c r="H77" i="18"/>
  <c r="F78" i="18"/>
  <c r="N78" i="18"/>
  <c r="L79" i="18"/>
  <c r="J80" i="18"/>
  <c r="H81" i="18"/>
  <c r="F82" i="18"/>
  <c r="N82" i="18"/>
  <c r="L83" i="18"/>
  <c r="J84" i="18"/>
  <c r="H85" i="18"/>
  <c r="F86" i="18"/>
  <c r="N86" i="18"/>
  <c r="L87" i="18"/>
  <c r="J88" i="18"/>
  <c r="H89" i="18"/>
  <c r="F90" i="18"/>
  <c r="N90" i="18"/>
  <c r="L91" i="18"/>
  <c r="J92" i="18"/>
  <c r="H93" i="18"/>
  <c r="F94" i="18"/>
  <c r="N94" i="18"/>
  <c r="L95" i="18"/>
  <c r="J96" i="18"/>
  <c r="H97" i="18"/>
  <c r="F98" i="18"/>
  <c r="N98" i="18"/>
  <c r="L99" i="18"/>
  <c r="J100" i="18"/>
  <c r="H101" i="18"/>
  <c r="F102" i="18"/>
  <c r="N102" i="18"/>
  <c r="L103" i="18"/>
  <c r="J104" i="18"/>
  <c r="H105" i="18"/>
  <c r="F106" i="18"/>
  <c r="N106" i="18"/>
  <c r="L107" i="18"/>
  <c r="J108" i="18"/>
  <c r="H109" i="18"/>
  <c r="F110" i="18"/>
  <c r="N110" i="18"/>
  <c r="L111" i="18"/>
  <c r="J112" i="18"/>
  <c r="H113" i="18"/>
  <c r="F114" i="18"/>
  <c r="N114" i="18"/>
  <c r="L115" i="18"/>
  <c r="J116" i="18"/>
  <c r="H117" i="18"/>
  <c r="F118" i="18"/>
  <c r="N118" i="18"/>
  <c r="L119" i="18"/>
  <c r="J120" i="18"/>
  <c r="H121" i="18"/>
  <c r="F122" i="18"/>
  <c r="N122" i="18"/>
  <c r="L123" i="18"/>
  <c r="J124" i="18"/>
  <c r="H125" i="18"/>
  <c r="F126" i="18"/>
  <c r="N126" i="18"/>
  <c r="L127" i="18"/>
  <c r="J128" i="18"/>
  <c r="H129" i="18"/>
  <c r="F130" i="18"/>
  <c r="G7" i="18"/>
  <c r="K13" i="18"/>
  <c r="E20" i="18"/>
  <c r="Q20" i="18" s="1"/>
  <c r="I26" i="18"/>
  <c r="M32" i="18"/>
  <c r="G39" i="18"/>
  <c r="K45" i="18"/>
  <c r="E52" i="18"/>
  <c r="Q52" i="18" s="1"/>
  <c r="I58" i="18"/>
  <c r="M64" i="18"/>
  <c r="E71" i="18"/>
  <c r="Q71" i="18" s="1"/>
  <c r="M71" i="18"/>
  <c r="K72" i="18"/>
  <c r="I73" i="18"/>
  <c r="G74" i="18"/>
  <c r="E75" i="18"/>
  <c r="Q75" i="18" s="1"/>
  <c r="M75" i="18"/>
  <c r="K76" i="18"/>
  <c r="I77" i="18"/>
  <c r="G78" i="18"/>
  <c r="E79" i="18"/>
  <c r="Q79" i="18" s="1"/>
  <c r="M79" i="18"/>
  <c r="K80" i="18"/>
  <c r="I81" i="18"/>
  <c r="G82" i="18"/>
  <c r="E83" i="18"/>
  <c r="Q83" i="18" s="1"/>
  <c r="M83" i="18"/>
  <c r="K84" i="18"/>
  <c r="I85" i="18"/>
  <c r="G86" i="18"/>
  <c r="E87" i="18"/>
  <c r="Q87" i="18" s="1"/>
  <c r="M87" i="18"/>
  <c r="K88" i="18"/>
  <c r="I89" i="18"/>
  <c r="G90" i="18"/>
  <c r="E91" i="18"/>
  <c r="Q91" i="18" s="1"/>
  <c r="M91" i="18"/>
  <c r="K92" i="18"/>
  <c r="I93" i="18"/>
  <c r="G94" i="18"/>
  <c r="E95" i="18"/>
  <c r="Q95" i="18" s="1"/>
  <c r="M95" i="18"/>
  <c r="K96" i="18"/>
  <c r="I97" i="18"/>
  <c r="G98" i="18"/>
  <c r="E99" i="18"/>
  <c r="Q99" i="18" s="1"/>
  <c r="M99" i="18"/>
  <c r="K100" i="18"/>
  <c r="I101" i="18"/>
  <c r="G102" i="18"/>
  <c r="E103" i="18"/>
  <c r="Q103" i="18" s="1"/>
  <c r="M103" i="18"/>
  <c r="K104" i="18"/>
  <c r="I105" i="18"/>
  <c r="G106" i="18"/>
  <c r="E107" i="18"/>
  <c r="Q107" i="18" s="1"/>
  <c r="M107" i="18"/>
  <c r="K108" i="18"/>
  <c r="I109" i="18"/>
  <c r="G110" i="18"/>
  <c r="E111" i="18"/>
  <c r="Q111" i="18" s="1"/>
  <c r="M111" i="18"/>
  <c r="K112" i="18"/>
  <c r="I113" i="18"/>
  <c r="G114" i="18"/>
  <c r="E115" i="18"/>
  <c r="Q115" i="18" s="1"/>
  <c r="M115" i="18"/>
  <c r="K116" i="18"/>
  <c r="I117" i="18"/>
  <c r="G118" i="18"/>
  <c r="E119" i="18"/>
  <c r="Q119" i="18" s="1"/>
  <c r="M119" i="18"/>
  <c r="K120" i="18"/>
  <c r="I121" i="18"/>
  <c r="G122" i="18"/>
  <c r="E123" i="18"/>
  <c r="Q123" i="18" s="1"/>
  <c r="M123" i="18"/>
  <c r="K124" i="18"/>
  <c r="I125" i="18"/>
  <c r="G126" i="18"/>
  <c r="E127" i="18"/>
  <c r="Q127" i="18" s="1"/>
  <c r="M127" i="18"/>
  <c r="K128" i="18"/>
  <c r="I129" i="18"/>
  <c r="G130" i="18"/>
  <c r="M8" i="18"/>
  <c r="G15" i="18"/>
  <c r="K21" i="18"/>
  <c r="E28" i="18"/>
  <c r="Q28" i="18" s="1"/>
  <c r="I34" i="18"/>
  <c r="M40" i="18"/>
  <c r="G47" i="18"/>
  <c r="K53" i="18"/>
  <c r="E60" i="18"/>
  <c r="Q60" i="18" s="1"/>
  <c r="I66" i="18"/>
  <c r="G71" i="18"/>
  <c r="E72" i="18"/>
  <c r="Q72" i="18" s="1"/>
  <c r="M72" i="18"/>
  <c r="K73" i="18"/>
  <c r="I74" i="18"/>
  <c r="G75" i="18"/>
  <c r="E76" i="18"/>
  <c r="Q76" i="18" s="1"/>
  <c r="M76" i="18"/>
  <c r="K77" i="18"/>
  <c r="I78" i="18"/>
  <c r="G79" i="18"/>
  <c r="E80" i="18"/>
  <c r="Q80" i="18" s="1"/>
  <c r="M80" i="18"/>
  <c r="K81" i="18"/>
  <c r="I82" i="18"/>
  <c r="G83" i="18"/>
  <c r="E84" i="18"/>
  <c r="Q84" i="18" s="1"/>
  <c r="M84" i="18"/>
  <c r="K85" i="18"/>
  <c r="I86" i="18"/>
  <c r="G87" i="18"/>
  <c r="E88" i="18"/>
  <c r="Q88" i="18" s="1"/>
  <c r="M88" i="18"/>
  <c r="K89" i="18"/>
  <c r="I90" i="18"/>
  <c r="G91" i="18"/>
  <c r="E92" i="18"/>
  <c r="Q92" i="18" s="1"/>
  <c r="M92" i="18"/>
  <c r="K93" i="18"/>
  <c r="I94" i="18"/>
  <c r="G95" i="18"/>
  <c r="E96" i="18"/>
  <c r="Q96" i="18" s="1"/>
  <c r="M96" i="18"/>
  <c r="K97" i="18"/>
  <c r="I98" i="18"/>
  <c r="G99" i="18"/>
  <c r="E100" i="18"/>
  <c r="Q100" i="18" s="1"/>
  <c r="M100" i="18"/>
  <c r="K101" i="18"/>
  <c r="I102" i="18"/>
  <c r="G103" i="18"/>
  <c r="E104" i="18"/>
  <c r="Q104" i="18" s="1"/>
  <c r="M104" i="18"/>
  <c r="K105" i="18"/>
  <c r="I106" i="18"/>
  <c r="G107" i="18"/>
  <c r="E108" i="18"/>
  <c r="Q108" i="18" s="1"/>
  <c r="M108" i="18"/>
  <c r="K109" i="18"/>
  <c r="I110" i="18"/>
  <c r="G111" i="18"/>
  <c r="E112" i="18"/>
  <c r="Q112" i="18" s="1"/>
  <c r="M112" i="18"/>
  <c r="K113" i="18"/>
  <c r="I114" i="18"/>
  <c r="G115" i="18"/>
  <c r="E116" i="18"/>
  <c r="Q116" i="18" s="1"/>
  <c r="M116" i="18"/>
  <c r="K117" i="18"/>
  <c r="I118" i="18"/>
  <c r="G119" i="18"/>
  <c r="E120" i="18"/>
  <c r="Q120" i="18" s="1"/>
  <c r="M120" i="18"/>
  <c r="K121" i="18"/>
  <c r="I122" i="18"/>
  <c r="G123" i="18"/>
  <c r="E124" i="18"/>
  <c r="Q124" i="18" s="1"/>
  <c r="M124" i="18"/>
  <c r="K125" i="18"/>
  <c r="I126" i="18"/>
  <c r="G127" i="18"/>
  <c r="E128" i="18"/>
  <c r="Q128" i="18" s="1"/>
  <c r="M128" i="18"/>
  <c r="K129" i="18"/>
  <c r="I130" i="18"/>
  <c r="E8" i="18"/>
  <c r="Q8" i="18" s="1"/>
  <c r="G59" i="18"/>
  <c r="N75" i="18"/>
  <c r="H82" i="18"/>
  <c r="L88" i="18"/>
  <c r="F95" i="18"/>
  <c r="J101" i="18"/>
  <c r="N107" i="18"/>
  <c r="H114" i="18"/>
  <c r="L120" i="18"/>
  <c r="E125" i="18"/>
  <c r="Q125" i="18" s="1"/>
  <c r="F127" i="18"/>
  <c r="G129" i="18"/>
  <c r="N130" i="18"/>
  <c r="L131" i="18"/>
  <c r="J132" i="18"/>
  <c r="H133" i="18"/>
  <c r="F134" i="18"/>
  <c r="N134" i="18"/>
  <c r="L135" i="18"/>
  <c r="J136" i="18"/>
  <c r="H137" i="18"/>
  <c r="F138" i="18"/>
  <c r="N138" i="18"/>
  <c r="L139" i="18"/>
  <c r="J140" i="18"/>
  <c r="H141" i="18"/>
  <c r="F142" i="18"/>
  <c r="N142" i="18"/>
  <c r="L143" i="18"/>
  <c r="J144" i="18"/>
  <c r="H145" i="18"/>
  <c r="F146" i="18"/>
  <c r="N146" i="18"/>
  <c r="L147" i="18"/>
  <c r="J148" i="18"/>
  <c r="H149" i="18"/>
  <c r="F150" i="18"/>
  <c r="N150" i="18"/>
  <c r="L151" i="18"/>
  <c r="J152" i="18"/>
  <c r="H153" i="18"/>
  <c r="F154" i="18"/>
  <c r="N154" i="18"/>
  <c r="L155" i="18"/>
  <c r="J156" i="18"/>
  <c r="H157" i="18"/>
  <c r="F158" i="18"/>
  <c r="N158" i="18"/>
  <c r="L159" i="18"/>
  <c r="J160" i="18"/>
  <c r="H161" i="18"/>
  <c r="F162" i="18"/>
  <c r="N162" i="18"/>
  <c r="L163" i="18"/>
  <c r="J164" i="18"/>
  <c r="H165" i="18"/>
  <c r="F166" i="18"/>
  <c r="N166" i="18"/>
  <c r="L167" i="18"/>
  <c r="J168" i="18"/>
  <c r="H169" i="18"/>
  <c r="F170" i="18"/>
  <c r="N170" i="18"/>
  <c r="L171" i="18"/>
  <c r="J172" i="18"/>
  <c r="H173" i="18"/>
  <c r="F174" i="18"/>
  <c r="N174" i="18"/>
  <c r="L175" i="18"/>
  <c r="J176" i="18"/>
  <c r="H177" i="18"/>
  <c r="F178" i="18"/>
  <c r="N178" i="18"/>
  <c r="L179" i="18"/>
  <c r="J180" i="18"/>
  <c r="H181" i="18"/>
  <c r="F182" i="18"/>
  <c r="N182" i="18"/>
  <c r="L183" i="18"/>
  <c r="J184" i="18"/>
  <c r="H185" i="18"/>
  <c r="F186" i="18"/>
  <c r="N186" i="18"/>
  <c r="L187" i="18"/>
  <c r="J188" i="18"/>
  <c r="I14" i="18"/>
  <c r="K65" i="18"/>
  <c r="L76" i="18"/>
  <c r="F83" i="18"/>
  <c r="J89" i="18"/>
  <c r="N95" i="18"/>
  <c r="H102" i="18"/>
  <c r="L108" i="18"/>
  <c r="F115" i="18"/>
  <c r="J121" i="18"/>
  <c r="G125" i="18"/>
  <c r="I127" i="18"/>
  <c r="J129" i="18"/>
  <c r="E131" i="18"/>
  <c r="Q131" i="18" s="1"/>
  <c r="M131" i="18"/>
  <c r="K132" i="18"/>
  <c r="I133" i="18"/>
  <c r="G134" i="18"/>
  <c r="E135" i="18"/>
  <c r="Q135" i="18" s="1"/>
  <c r="M135" i="18"/>
  <c r="K136" i="18"/>
  <c r="I137" i="18"/>
  <c r="G138" i="18"/>
  <c r="E139" i="18"/>
  <c r="Q139" i="18" s="1"/>
  <c r="M139" i="18"/>
  <c r="K140" i="18"/>
  <c r="I141" i="18"/>
  <c r="G142" i="18"/>
  <c r="E143" i="18"/>
  <c r="Q143" i="18" s="1"/>
  <c r="M143" i="18"/>
  <c r="K144" i="18"/>
  <c r="I145" i="18"/>
  <c r="G146" i="18"/>
  <c r="E147" i="18"/>
  <c r="Q147" i="18" s="1"/>
  <c r="M147" i="18"/>
  <c r="K148" i="18"/>
  <c r="I149" i="18"/>
  <c r="G150" i="18"/>
  <c r="E151" i="18"/>
  <c r="Q151" i="18" s="1"/>
  <c r="M151" i="18"/>
  <c r="K152" i="18"/>
  <c r="I153" i="18"/>
  <c r="G154" i="18"/>
  <c r="E155" i="18"/>
  <c r="Q155" i="18" s="1"/>
  <c r="M155" i="18"/>
  <c r="K156" i="18"/>
  <c r="I157" i="18"/>
  <c r="G158" i="18"/>
  <c r="E159" i="18"/>
  <c r="Q159" i="18" s="1"/>
  <c r="M159" i="18"/>
  <c r="K160" i="18"/>
  <c r="I161" i="18"/>
  <c r="G162" i="18"/>
  <c r="E163" i="18"/>
  <c r="Q163" i="18" s="1"/>
  <c r="M163" i="18"/>
  <c r="K164" i="18"/>
  <c r="I165" i="18"/>
  <c r="G166" i="18"/>
  <c r="E167" i="18"/>
  <c r="Q167" i="18" s="1"/>
  <c r="M167" i="18"/>
  <c r="K168" i="18"/>
  <c r="I169" i="18"/>
  <c r="G170" i="18"/>
  <c r="E171" i="18"/>
  <c r="Q171" i="18" s="1"/>
  <c r="M171" i="18"/>
  <c r="K172" i="18"/>
  <c r="I173" i="18"/>
  <c r="G174" i="18"/>
  <c r="E175" i="18"/>
  <c r="Q175" i="18" s="1"/>
  <c r="M175" i="18"/>
  <c r="K176" i="18"/>
  <c r="I177" i="18"/>
  <c r="G178" i="18"/>
  <c r="E179" i="18"/>
  <c r="Q179" i="18" s="1"/>
  <c r="M20" i="18"/>
  <c r="F71" i="18"/>
  <c r="J77" i="18"/>
  <c r="N83" i="18"/>
  <c r="H90" i="18"/>
  <c r="L96" i="18"/>
  <c r="F103" i="18"/>
  <c r="J109" i="18"/>
  <c r="N115" i="18"/>
  <c r="H122" i="18"/>
  <c r="J125" i="18"/>
  <c r="K127" i="18"/>
  <c r="M129" i="18"/>
  <c r="F131" i="18"/>
  <c r="N131" i="18"/>
  <c r="L132" i="18"/>
  <c r="J133" i="18"/>
  <c r="H134" i="18"/>
  <c r="F135" i="18"/>
  <c r="N135" i="18"/>
  <c r="L136" i="18"/>
  <c r="J137" i="18"/>
  <c r="H138" i="18"/>
  <c r="F139" i="18"/>
  <c r="N139" i="18"/>
  <c r="L140" i="18"/>
  <c r="J141" i="18"/>
  <c r="H142" i="18"/>
  <c r="F143" i="18"/>
  <c r="N143" i="18"/>
  <c r="L144" i="18"/>
  <c r="J145" i="18"/>
  <c r="H146" i="18"/>
  <c r="F147" i="18"/>
  <c r="N147" i="18"/>
  <c r="L148" i="18"/>
  <c r="J149" i="18"/>
  <c r="H150" i="18"/>
  <c r="F151" i="18"/>
  <c r="N151" i="18"/>
  <c r="L152" i="18"/>
  <c r="J153" i="18"/>
  <c r="H154" i="18"/>
  <c r="F155" i="18"/>
  <c r="N155" i="18"/>
  <c r="L156" i="18"/>
  <c r="J157" i="18"/>
  <c r="H158" i="18"/>
  <c r="F159" i="18"/>
  <c r="N159" i="18"/>
  <c r="L160" i="18"/>
  <c r="J161" i="18"/>
  <c r="H162" i="18"/>
  <c r="F163" i="18"/>
  <c r="N163" i="18"/>
  <c r="L164" i="18"/>
  <c r="J165" i="18"/>
  <c r="H166" i="18"/>
  <c r="F167" i="18"/>
  <c r="N167" i="18"/>
  <c r="L168" i="18"/>
  <c r="J169" i="18"/>
  <c r="H170" i="18"/>
  <c r="F171" i="18"/>
  <c r="N171" i="18"/>
  <c r="L172" i="18"/>
  <c r="J173" i="18"/>
  <c r="H174" i="18"/>
  <c r="F175" i="18"/>
  <c r="N175" i="18"/>
  <c r="L176" i="18"/>
  <c r="J177" i="18"/>
  <c r="H178" i="18"/>
  <c r="F179" i="18"/>
  <c r="N179" i="18"/>
  <c r="L180" i="18"/>
  <c r="J181" i="18"/>
  <c r="H182" i="18"/>
  <c r="F183" i="18"/>
  <c r="N183" i="18"/>
  <c r="L184" i="18"/>
  <c r="J185" i="18"/>
  <c r="H186" i="18"/>
  <c r="F187" i="18"/>
  <c r="N187" i="18"/>
  <c r="L188" i="18"/>
  <c r="G27" i="18"/>
  <c r="N71" i="18"/>
  <c r="H78" i="18"/>
  <c r="L84" i="18"/>
  <c r="F91" i="18"/>
  <c r="J97" i="18"/>
  <c r="N103" i="18"/>
  <c r="H110" i="18"/>
  <c r="L116" i="18"/>
  <c r="F123" i="18"/>
  <c r="M125" i="18"/>
  <c r="N127" i="18"/>
  <c r="E130" i="18"/>
  <c r="Q130" i="18" s="1"/>
  <c r="G131" i="18"/>
  <c r="E132" i="18"/>
  <c r="Q132" i="18" s="1"/>
  <c r="M132" i="18"/>
  <c r="K133" i="18"/>
  <c r="I134" i="18"/>
  <c r="G135" i="18"/>
  <c r="E136" i="18"/>
  <c r="Q136" i="18" s="1"/>
  <c r="M136" i="18"/>
  <c r="K137" i="18"/>
  <c r="I138" i="18"/>
  <c r="G139" i="18"/>
  <c r="E140" i="18"/>
  <c r="Q140" i="18" s="1"/>
  <c r="M140" i="18"/>
  <c r="K141" i="18"/>
  <c r="I142" i="18"/>
  <c r="G143" i="18"/>
  <c r="E144" i="18"/>
  <c r="Q144" i="18" s="1"/>
  <c r="M144" i="18"/>
  <c r="K145" i="18"/>
  <c r="I146" i="18"/>
  <c r="G147" i="18"/>
  <c r="E148" i="18"/>
  <c r="Q148" i="18" s="1"/>
  <c r="M148" i="18"/>
  <c r="K149" i="18"/>
  <c r="I150" i="18"/>
  <c r="G151" i="18"/>
  <c r="E152" i="18"/>
  <c r="Q152" i="18" s="1"/>
  <c r="M152" i="18"/>
  <c r="K153" i="18"/>
  <c r="I154" i="18"/>
  <c r="G155" i="18"/>
  <c r="E156" i="18"/>
  <c r="Q156" i="18" s="1"/>
  <c r="M156" i="18"/>
  <c r="K157" i="18"/>
  <c r="I158" i="18"/>
  <c r="G159" i="18"/>
  <c r="E160" i="18"/>
  <c r="Q160" i="18" s="1"/>
  <c r="M160" i="18"/>
  <c r="K161" i="18"/>
  <c r="I162" i="18"/>
  <c r="G163" i="18"/>
  <c r="E164" i="18"/>
  <c r="Q164" i="18" s="1"/>
  <c r="M164" i="18"/>
  <c r="K165" i="18"/>
  <c r="I166" i="18"/>
  <c r="G167" i="18"/>
  <c r="E168" i="18"/>
  <c r="Q168" i="18" s="1"/>
  <c r="M168" i="18"/>
  <c r="K169" i="18"/>
  <c r="I170" i="18"/>
  <c r="G171" i="18"/>
  <c r="E172" i="18"/>
  <c r="Q172" i="18" s="1"/>
  <c r="M172" i="18"/>
  <c r="K173" i="18"/>
  <c r="I174" i="18"/>
  <c r="G175" i="18"/>
  <c r="E176" i="18"/>
  <c r="Q176" i="18" s="1"/>
  <c r="M176" i="18"/>
  <c r="K177" i="18"/>
  <c r="I178" i="18"/>
  <c r="G179" i="18"/>
  <c r="E180" i="18"/>
  <c r="Q180" i="18" s="1"/>
  <c r="K33" i="18"/>
  <c r="L72" i="18"/>
  <c r="F79" i="18"/>
  <c r="J85" i="18"/>
  <c r="N91" i="18"/>
  <c r="H98" i="18"/>
  <c r="L104" i="18"/>
  <c r="F111" i="18"/>
  <c r="J117" i="18"/>
  <c r="N123" i="18"/>
  <c r="E126" i="18"/>
  <c r="Q126" i="18" s="1"/>
  <c r="G128" i="18"/>
  <c r="H130" i="18"/>
  <c r="H131" i="18"/>
  <c r="F132" i="18"/>
  <c r="N132" i="18"/>
  <c r="L133" i="18"/>
  <c r="J134" i="18"/>
  <c r="H135" i="18"/>
  <c r="F136" i="18"/>
  <c r="N136" i="18"/>
  <c r="L137" i="18"/>
  <c r="J138" i="18"/>
  <c r="H139" i="18"/>
  <c r="F140" i="18"/>
  <c r="N140" i="18"/>
  <c r="L141" i="18"/>
  <c r="J142" i="18"/>
  <c r="H143" i="18"/>
  <c r="F144" i="18"/>
  <c r="N144" i="18"/>
  <c r="L145" i="18"/>
  <c r="J146" i="18"/>
  <c r="H147" i="18"/>
  <c r="F148" i="18"/>
  <c r="N148" i="18"/>
  <c r="L149" i="18"/>
  <c r="J150" i="18"/>
  <c r="H151" i="18"/>
  <c r="F152" i="18"/>
  <c r="N152" i="18"/>
  <c r="L153" i="18"/>
  <c r="J154" i="18"/>
  <c r="H155" i="18"/>
  <c r="F156" i="18"/>
  <c r="N156" i="18"/>
  <c r="L157" i="18"/>
  <c r="J158" i="18"/>
  <c r="H159" i="18"/>
  <c r="F160" i="18"/>
  <c r="N160" i="18"/>
  <c r="L161" i="18"/>
  <c r="J162" i="18"/>
  <c r="H163" i="18"/>
  <c r="F164" i="18"/>
  <c r="N164" i="18"/>
  <c r="L165" i="18"/>
  <c r="J166" i="18"/>
  <c r="H167" i="18"/>
  <c r="F168" i="18"/>
  <c r="N168" i="18"/>
  <c r="L169" i="18"/>
  <c r="J170" i="18"/>
  <c r="H171" i="18"/>
  <c r="F172" i="18"/>
  <c r="N172" i="18"/>
  <c r="L173" i="18"/>
  <c r="J174" i="18"/>
  <c r="H175" i="18"/>
  <c r="F176" i="18"/>
  <c r="N176" i="18"/>
  <c r="L177" i="18"/>
  <c r="J178" i="18"/>
  <c r="H179" i="18"/>
  <c r="F180" i="18"/>
  <c r="N180" i="18"/>
  <c r="L181" i="18"/>
  <c r="J182" i="18"/>
  <c r="H183" i="18"/>
  <c r="F184" i="18"/>
  <c r="N184" i="18"/>
  <c r="L185" i="18"/>
  <c r="J186" i="18"/>
  <c r="H187" i="18"/>
  <c r="F188" i="18"/>
  <c r="E40" i="18"/>
  <c r="Q40" i="18" s="1"/>
  <c r="J73" i="18"/>
  <c r="N79" i="18"/>
  <c r="H86" i="18"/>
  <c r="L92" i="18"/>
  <c r="F99" i="18"/>
  <c r="J105" i="18"/>
  <c r="N111" i="18"/>
  <c r="H118" i="18"/>
  <c r="G124" i="18"/>
  <c r="H126" i="18"/>
  <c r="I128" i="18"/>
  <c r="K130" i="18"/>
  <c r="I131" i="18"/>
  <c r="G132" i="18"/>
  <c r="E133" i="18"/>
  <c r="Q133" i="18" s="1"/>
  <c r="M133" i="18"/>
  <c r="K134" i="18"/>
  <c r="I135" i="18"/>
  <c r="G136" i="18"/>
  <c r="E137" i="18"/>
  <c r="Q137" i="18" s="1"/>
  <c r="M137" i="18"/>
  <c r="K138" i="18"/>
  <c r="I139" i="18"/>
  <c r="G140" i="18"/>
  <c r="E141" i="18"/>
  <c r="Q141" i="18" s="1"/>
  <c r="M141" i="18"/>
  <c r="K142" i="18"/>
  <c r="I143" i="18"/>
  <c r="G144" i="18"/>
  <c r="E145" i="18"/>
  <c r="Q145" i="18" s="1"/>
  <c r="M145" i="18"/>
  <c r="K146" i="18"/>
  <c r="I147" i="18"/>
  <c r="G148" i="18"/>
  <c r="E149" i="18"/>
  <c r="Q149" i="18" s="1"/>
  <c r="M149" i="18"/>
  <c r="K150" i="18"/>
  <c r="I151" i="18"/>
  <c r="G152" i="18"/>
  <c r="E153" i="18"/>
  <c r="Q153" i="18" s="1"/>
  <c r="M153" i="18"/>
  <c r="K154" i="18"/>
  <c r="I155" i="18"/>
  <c r="G156" i="18"/>
  <c r="E157" i="18"/>
  <c r="Q157" i="18" s="1"/>
  <c r="M157" i="18"/>
  <c r="K158" i="18"/>
  <c r="I159" i="18"/>
  <c r="G160" i="18"/>
  <c r="E161" i="18"/>
  <c r="Q161" i="18" s="1"/>
  <c r="M161" i="18"/>
  <c r="K162" i="18"/>
  <c r="I163" i="18"/>
  <c r="G164" i="18"/>
  <c r="E165" i="18"/>
  <c r="Q165" i="18" s="1"/>
  <c r="M165" i="18"/>
  <c r="K166" i="18"/>
  <c r="I167" i="18"/>
  <c r="G168" i="18"/>
  <c r="E169" i="18"/>
  <c r="Q169" i="18" s="1"/>
  <c r="M169" i="18"/>
  <c r="K170" i="18"/>
  <c r="I171" i="18"/>
  <c r="G172" i="18"/>
  <c r="E173" i="18"/>
  <c r="Q173" i="18" s="1"/>
  <c r="M173" i="18"/>
  <c r="K174" i="18"/>
  <c r="I175" i="18"/>
  <c r="G176" i="18"/>
  <c r="E177" i="18"/>
  <c r="Q177" i="18" s="1"/>
  <c r="M177" i="18"/>
  <c r="K178" i="18"/>
  <c r="I179" i="18"/>
  <c r="G180" i="18"/>
  <c r="E181" i="18"/>
  <c r="Q181" i="18" s="1"/>
  <c r="M181" i="18"/>
  <c r="K182" i="18"/>
  <c r="I183" i="18"/>
  <c r="G184" i="18"/>
  <c r="E185" i="18"/>
  <c r="Q185" i="18" s="1"/>
  <c r="M185" i="18"/>
  <c r="K186" i="18"/>
  <c r="I187" i="18"/>
  <c r="G188" i="18"/>
  <c r="I46" i="18"/>
  <c r="H74" i="18"/>
  <c r="L80" i="18"/>
  <c r="F87" i="18"/>
  <c r="J93" i="18"/>
  <c r="N99" i="18"/>
  <c r="H106" i="18"/>
  <c r="L112" i="18"/>
  <c r="F119" i="18"/>
  <c r="I124" i="18"/>
  <c r="K126" i="18"/>
  <c r="L128" i="18"/>
  <c r="L130" i="18"/>
  <c r="J131" i="18"/>
  <c r="H132" i="18"/>
  <c r="F133" i="18"/>
  <c r="N133" i="18"/>
  <c r="L134" i="18"/>
  <c r="J135" i="18"/>
  <c r="H136" i="18"/>
  <c r="F137" i="18"/>
  <c r="N137" i="18"/>
  <c r="L138" i="18"/>
  <c r="J139" i="18"/>
  <c r="H140" i="18"/>
  <c r="F141" i="18"/>
  <c r="N141" i="18"/>
  <c r="L142" i="18"/>
  <c r="J143" i="18"/>
  <c r="H144" i="18"/>
  <c r="F145" i="18"/>
  <c r="N145" i="18"/>
  <c r="L146" i="18"/>
  <c r="J147" i="18"/>
  <c r="H148" i="18"/>
  <c r="F149" i="18"/>
  <c r="N149" i="18"/>
  <c r="L150" i="18"/>
  <c r="J151" i="18"/>
  <c r="H152" i="18"/>
  <c r="F153" i="18"/>
  <c r="N153" i="18"/>
  <c r="L154" i="18"/>
  <c r="J155" i="18"/>
  <c r="H156" i="18"/>
  <c r="F157" i="18"/>
  <c r="N157" i="18"/>
  <c r="L158" i="18"/>
  <c r="J159" i="18"/>
  <c r="H160" i="18"/>
  <c r="F161" i="18"/>
  <c r="N161" i="18"/>
  <c r="L162" i="18"/>
  <c r="J163" i="18"/>
  <c r="H164" i="18"/>
  <c r="F165" i="18"/>
  <c r="N165" i="18"/>
  <c r="L166" i="18"/>
  <c r="J167" i="18"/>
  <c r="H168" i="18"/>
  <c r="F169" i="18"/>
  <c r="N169" i="18"/>
  <c r="L170" i="18"/>
  <c r="J171" i="18"/>
  <c r="H172" i="18"/>
  <c r="F173" i="18"/>
  <c r="N173" i="18"/>
  <c r="L174" i="18"/>
  <c r="J175" i="18"/>
  <c r="H176" i="18"/>
  <c r="F177" i="18"/>
  <c r="N177" i="18"/>
  <c r="L178" i="18"/>
  <c r="J179" i="18"/>
  <c r="H180" i="18"/>
  <c r="F181" i="18"/>
  <c r="N181" i="18"/>
  <c r="L182" i="18"/>
  <c r="J183" i="18"/>
  <c r="H184" i="18"/>
  <c r="F185" i="18"/>
  <c r="N185" i="18"/>
  <c r="L186" i="18"/>
  <c r="J187" i="18"/>
  <c r="H188" i="18"/>
  <c r="M52" i="18"/>
  <c r="N119" i="18"/>
  <c r="E134" i="18"/>
  <c r="Q134" i="18" s="1"/>
  <c r="I140" i="18"/>
  <c r="M146" i="18"/>
  <c r="G153" i="18"/>
  <c r="K159" i="18"/>
  <c r="E166" i="18"/>
  <c r="Q166" i="18" s="1"/>
  <c r="I172" i="18"/>
  <c r="M178" i="18"/>
  <c r="K181" i="18"/>
  <c r="M183" i="18"/>
  <c r="E186" i="18"/>
  <c r="Q186" i="18" s="1"/>
  <c r="E188" i="18"/>
  <c r="Q188" i="18" s="1"/>
  <c r="H189" i="18"/>
  <c r="F190" i="18"/>
  <c r="N190" i="18"/>
  <c r="L191" i="18"/>
  <c r="J192" i="18"/>
  <c r="H193" i="18"/>
  <c r="F194" i="18"/>
  <c r="N194" i="18"/>
  <c r="L195" i="18"/>
  <c r="J196" i="18"/>
  <c r="H197" i="18"/>
  <c r="F198" i="18"/>
  <c r="N198" i="18"/>
  <c r="L199" i="18"/>
  <c r="J200" i="18"/>
  <c r="H201" i="18"/>
  <c r="F202" i="18"/>
  <c r="N202" i="18"/>
  <c r="L203" i="18"/>
  <c r="J204" i="18"/>
  <c r="H205" i="18"/>
  <c r="F206" i="18"/>
  <c r="N206" i="18"/>
  <c r="L207" i="18"/>
  <c r="J208" i="18"/>
  <c r="H209" i="18"/>
  <c r="F210" i="18"/>
  <c r="N210" i="18"/>
  <c r="L211" i="18"/>
  <c r="J212" i="18"/>
  <c r="H213" i="18"/>
  <c r="F214" i="18"/>
  <c r="N214" i="18"/>
  <c r="L215" i="18"/>
  <c r="J216" i="18"/>
  <c r="H217" i="18"/>
  <c r="F218" i="18"/>
  <c r="N218" i="18"/>
  <c r="L219" i="18"/>
  <c r="J220" i="18"/>
  <c r="H221" i="18"/>
  <c r="F222" i="18"/>
  <c r="N222" i="18"/>
  <c r="L223" i="18"/>
  <c r="J224" i="18"/>
  <c r="H225" i="18"/>
  <c r="F226" i="18"/>
  <c r="N226" i="18"/>
  <c r="L227" i="18"/>
  <c r="J228" i="18"/>
  <c r="H229" i="18"/>
  <c r="F230" i="18"/>
  <c r="N230" i="18"/>
  <c r="L231" i="18"/>
  <c r="J232" i="18"/>
  <c r="H233" i="18"/>
  <c r="F234" i="18"/>
  <c r="N234" i="18"/>
  <c r="L235" i="18"/>
  <c r="J236" i="18"/>
  <c r="H237" i="18"/>
  <c r="F238" i="18"/>
  <c r="N238" i="18"/>
  <c r="L239" i="18"/>
  <c r="J240" i="18"/>
  <c r="H241" i="18"/>
  <c r="F75" i="18"/>
  <c r="L124" i="18"/>
  <c r="M134" i="18"/>
  <c r="G141" i="18"/>
  <c r="K147" i="18"/>
  <c r="E154" i="18"/>
  <c r="Q154" i="18" s="1"/>
  <c r="I160" i="18"/>
  <c r="M166" i="18"/>
  <c r="G173" i="18"/>
  <c r="K179" i="18"/>
  <c r="E182" i="18"/>
  <c r="Q182" i="18" s="1"/>
  <c r="E184" i="18"/>
  <c r="Q184" i="18" s="1"/>
  <c r="G186" i="18"/>
  <c r="I188" i="18"/>
  <c r="I189" i="18"/>
  <c r="G190" i="18"/>
  <c r="E191" i="18"/>
  <c r="Q191" i="18" s="1"/>
  <c r="M191" i="18"/>
  <c r="K192" i="18"/>
  <c r="I193" i="18"/>
  <c r="G194" i="18"/>
  <c r="E195" i="18"/>
  <c r="Q195" i="18" s="1"/>
  <c r="M195" i="18"/>
  <c r="K196" i="18"/>
  <c r="I197" i="18"/>
  <c r="G198" i="18"/>
  <c r="E199" i="18"/>
  <c r="Q199" i="18" s="1"/>
  <c r="M199" i="18"/>
  <c r="K200" i="18"/>
  <c r="I201" i="18"/>
  <c r="G202" i="18"/>
  <c r="E203" i="18"/>
  <c r="Q203" i="18" s="1"/>
  <c r="M203" i="18"/>
  <c r="K204" i="18"/>
  <c r="I205" i="18"/>
  <c r="G206" i="18"/>
  <c r="E207" i="18"/>
  <c r="Q207" i="18" s="1"/>
  <c r="M207" i="18"/>
  <c r="K208" i="18"/>
  <c r="I209" i="18"/>
  <c r="G210" i="18"/>
  <c r="E211" i="18"/>
  <c r="Q211" i="18" s="1"/>
  <c r="M211" i="18"/>
  <c r="K212" i="18"/>
  <c r="I213" i="18"/>
  <c r="G214" i="18"/>
  <c r="E215" i="18"/>
  <c r="Q215" i="18" s="1"/>
  <c r="M215" i="18"/>
  <c r="K216" i="18"/>
  <c r="I217" i="18"/>
  <c r="G218" i="18"/>
  <c r="E219" i="18"/>
  <c r="Q219" i="18" s="1"/>
  <c r="M219" i="18"/>
  <c r="K220" i="18"/>
  <c r="I221" i="18"/>
  <c r="G222" i="18"/>
  <c r="E223" i="18"/>
  <c r="Q223" i="18" s="1"/>
  <c r="M223" i="18"/>
  <c r="K224" i="18"/>
  <c r="I225" i="18"/>
  <c r="G226" i="18"/>
  <c r="E227" i="18"/>
  <c r="Q227" i="18" s="1"/>
  <c r="M227" i="18"/>
  <c r="K228" i="18"/>
  <c r="I229" i="18"/>
  <c r="G230" i="18"/>
  <c r="E231" i="18"/>
  <c r="Q231" i="18" s="1"/>
  <c r="M231" i="18"/>
  <c r="J81" i="18"/>
  <c r="M126" i="18"/>
  <c r="K135" i="18"/>
  <c r="E142" i="18"/>
  <c r="Q142" i="18" s="1"/>
  <c r="I148" i="18"/>
  <c r="M154" i="18"/>
  <c r="G161" i="18"/>
  <c r="K167" i="18"/>
  <c r="E174" i="18"/>
  <c r="Q174" i="18" s="1"/>
  <c r="M179" i="18"/>
  <c r="G182" i="18"/>
  <c r="I184" i="18"/>
  <c r="I186" i="18"/>
  <c r="K188" i="18"/>
  <c r="J189" i="18"/>
  <c r="H190" i="18"/>
  <c r="F191" i="18"/>
  <c r="N191" i="18"/>
  <c r="L192" i="18"/>
  <c r="J193" i="18"/>
  <c r="H194" i="18"/>
  <c r="F195" i="18"/>
  <c r="N195" i="18"/>
  <c r="L196" i="18"/>
  <c r="J197" i="18"/>
  <c r="H198" i="18"/>
  <c r="F199" i="18"/>
  <c r="N199" i="18"/>
  <c r="L200" i="18"/>
  <c r="J201" i="18"/>
  <c r="H202" i="18"/>
  <c r="F203" i="18"/>
  <c r="N203" i="18"/>
  <c r="L204" i="18"/>
  <c r="J205" i="18"/>
  <c r="H206" i="18"/>
  <c r="F207" i="18"/>
  <c r="N207" i="18"/>
  <c r="L208" i="18"/>
  <c r="J209" i="18"/>
  <c r="H210" i="18"/>
  <c r="F211" i="18"/>
  <c r="N211" i="18"/>
  <c r="L212" i="18"/>
  <c r="J213" i="18"/>
  <c r="H214" i="18"/>
  <c r="F215" i="18"/>
  <c r="N215" i="18"/>
  <c r="L216" i="18"/>
  <c r="J217" i="18"/>
  <c r="H218" i="18"/>
  <c r="F219" i="18"/>
  <c r="N219" i="18"/>
  <c r="L220" i="18"/>
  <c r="J221" i="18"/>
  <c r="H222" i="18"/>
  <c r="F223" i="18"/>
  <c r="N223" i="18"/>
  <c r="L224" i="18"/>
  <c r="J225" i="18"/>
  <c r="H226" i="18"/>
  <c r="F227" i="18"/>
  <c r="N227" i="18"/>
  <c r="L228" i="18"/>
  <c r="J229" i="18"/>
  <c r="H230" i="18"/>
  <c r="F231" i="18"/>
  <c r="N231" i="18"/>
  <c r="L232" i="18"/>
  <c r="J233" i="18"/>
  <c r="H234" i="18"/>
  <c r="F235" i="18"/>
  <c r="N235" i="18"/>
  <c r="L236" i="18"/>
  <c r="J237" i="18"/>
  <c r="H238" i="18"/>
  <c r="F239" i="18"/>
  <c r="N239" i="18"/>
  <c r="L240" i="18"/>
  <c r="J241" i="18"/>
  <c r="N87" i="18"/>
  <c r="E129" i="18"/>
  <c r="Q129" i="18" s="1"/>
  <c r="I136" i="18"/>
  <c r="M142" i="18"/>
  <c r="G149" i="18"/>
  <c r="K155" i="18"/>
  <c r="E162" i="18"/>
  <c r="Q162" i="18" s="1"/>
  <c r="I168" i="18"/>
  <c r="M174" i="18"/>
  <c r="I180" i="18"/>
  <c r="I182" i="18"/>
  <c r="K184" i="18"/>
  <c r="M186" i="18"/>
  <c r="M188" i="18"/>
  <c r="K189" i="18"/>
  <c r="I190" i="18"/>
  <c r="G191" i="18"/>
  <c r="E192" i="18"/>
  <c r="Q192" i="18" s="1"/>
  <c r="M192" i="18"/>
  <c r="K193" i="18"/>
  <c r="I194" i="18"/>
  <c r="G195" i="18"/>
  <c r="E196" i="18"/>
  <c r="Q196" i="18" s="1"/>
  <c r="M196" i="18"/>
  <c r="K197" i="18"/>
  <c r="I198" i="18"/>
  <c r="G199" i="18"/>
  <c r="E200" i="18"/>
  <c r="Q200" i="18" s="1"/>
  <c r="M200" i="18"/>
  <c r="K201" i="18"/>
  <c r="I202" i="18"/>
  <c r="G203" i="18"/>
  <c r="E204" i="18"/>
  <c r="Q204" i="18" s="1"/>
  <c r="M204" i="18"/>
  <c r="K205" i="18"/>
  <c r="I206" i="18"/>
  <c r="G207" i="18"/>
  <c r="E208" i="18"/>
  <c r="Q208" i="18" s="1"/>
  <c r="M208" i="18"/>
  <c r="K209" i="18"/>
  <c r="I210" i="18"/>
  <c r="G211" i="18"/>
  <c r="E212" i="18"/>
  <c r="Q212" i="18" s="1"/>
  <c r="M212" i="18"/>
  <c r="K213" i="18"/>
  <c r="I214" i="18"/>
  <c r="G215" i="18"/>
  <c r="E216" i="18"/>
  <c r="Q216" i="18" s="1"/>
  <c r="M216" i="18"/>
  <c r="K217" i="18"/>
  <c r="I218" i="18"/>
  <c r="G219" i="18"/>
  <c r="E220" i="18"/>
  <c r="Q220" i="18" s="1"/>
  <c r="M220" i="18"/>
  <c r="K221" i="18"/>
  <c r="I222" i="18"/>
  <c r="G223" i="18"/>
  <c r="E224" i="18"/>
  <c r="Q224" i="18" s="1"/>
  <c r="M224" i="18"/>
  <c r="K225" i="18"/>
  <c r="I226" i="18"/>
  <c r="G227" i="18"/>
  <c r="E228" i="18"/>
  <c r="Q228" i="18" s="1"/>
  <c r="M228" i="18"/>
  <c r="K229" i="18"/>
  <c r="I230" i="18"/>
  <c r="G231" i="18"/>
  <c r="E232" i="18"/>
  <c r="Q232" i="18" s="1"/>
  <c r="H94" i="18"/>
  <c r="M130" i="18"/>
  <c r="G137" i="18"/>
  <c r="K143" i="18"/>
  <c r="E150" i="18"/>
  <c r="Q150" i="18" s="1"/>
  <c r="I156" i="18"/>
  <c r="M162" i="18"/>
  <c r="G169" i="18"/>
  <c r="K175" i="18"/>
  <c r="K180" i="18"/>
  <c r="M182" i="18"/>
  <c r="M184" i="18"/>
  <c r="E187" i="18"/>
  <c r="Q187" i="18" s="1"/>
  <c r="N188" i="18"/>
  <c r="L189" i="18"/>
  <c r="J190" i="18"/>
  <c r="H191" i="18"/>
  <c r="F192" i="18"/>
  <c r="N192" i="18"/>
  <c r="L193" i="18"/>
  <c r="J194" i="18"/>
  <c r="H195" i="18"/>
  <c r="F196" i="18"/>
  <c r="N196" i="18"/>
  <c r="L197" i="18"/>
  <c r="J198" i="18"/>
  <c r="H199" i="18"/>
  <c r="F200" i="18"/>
  <c r="N200" i="18"/>
  <c r="L201" i="18"/>
  <c r="J202" i="18"/>
  <c r="H203" i="18"/>
  <c r="F204" i="18"/>
  <c r="N204" i="18"/>
  <c r="L205" i="18"/>
  <c r="J206" i="18"/>
  <c r="H207" i="18"/>
  <c r="F208" i="18"/>
  <c r="N208" i="18"/>
  <c r="L209" i="18"/>
  <c r="J210" i="18"/>
  <c r="H211" i="18"/>
  <c r="F212" i="18"/>
  <c r="N212" i="18"/>
  <c r="L213" i="18"/>
  <c r="J214" i="18"/>
  <c r="H215" i="18"/>
  <c r="F216" i="18"/>
  <c r="N216" i="18"/>
  <c r="L217" i="18"/>
  <c r="J218" i="18"/>
  <c r="H219" i="18"/>
  <c r="F220" i="18"/>
  <c r="N220" i="18"/>
  <c r="L221" i="18"/>
  <c r="J222" i="18"/>
  <c r="H223" i="18"/>
  <c r="F224" i="18"/>
  <c r="N224" i="18"/>
  <c r="L225" i="18"/>
  <c r="J226" i="18"/>
  <c r="H227" i="18"/>
  <c r="F228" i="18"/>
  <c r="N228" i="18"/>
  <c r="L229" i="18"/>
  <c r="J230" i="18"/>
  <c r="H231" i="18"/>
  <c r="F232" i="18"/>
  <c r="N232" i="18"/>
  <c r="L233" i="18"/>
  <c r="J234" i="18"/>
  <c r="H235" i="18"/>
  <c r="F236" i="18"/>
  <c r="N236" i="18"/>
  <c r="L237" i="18"/>
  <c r="J238" i="18"/>
  <c r="H239" i="18"/>
  <c r="F240" i="18"/>
  <c r="N240" i="18"/>
  <c r="L241" i="18"/>
  <c r="J242" i="18"/>
  <c r="H243" i="18"/>
  <c r="F244" i="18"/>
  <c r="N244" i="18"/>
  <c r="L245" i="18"/>
  <c r="J246" i="18"/>
  <c r="L100" i="18"/>
  <c r="K131" i="18"/>
  <c r="E138" i="18"/>
  <c r="Q138" i="18" s="1"/>
  <c r="I144" i="18"/>
  <c r="M150" i="18"/>
  <c r="G157" i="18"/>
  <c r="K163" i="18"/>
  <c r="E170" i="18"/>
  <c r="Q170" i="18" s="1"/>
  <c r="I176" i="18"/>
  <c r="M180" i="18"/>
  <c r="E183" i="18"/>
  <c r="Q183" i="18" s="1"/>
  <c r="G185" i="18"/>
  <c r="G187" i="18"/>
  <c r="E189" i="18"/>
  <c r="Q189" i="18" s="1"/>
  <c r="M189" i="18"/>
  <c r="K190" i="18"/>
  <c r="I191" i="18"/>
  <c r="G192" i="18"/>
  <c r="E193" i="18"/>
  <c r="Q193" i="18" s="1"/>
  <c r="M193" i="18"/>
  <c r="K194" i="18"/>
  <c r="I195" i="18"/>
  <c r="G196" i="18"/>
  <c r="E197" i="18"/>
  <c r="Q197" i="18" s="1"/>
  <c r="M197" i="18"/>
  <c r="K198" i="18"/>
  <c r="I199" i="18"/>
  <c r="G200" i="18"/>
  <c r="E201" i="18"/>
  <c r="Q201" i="18" s="1"/>
  <c r="M201" i="18"/>
  <c r="K202" i="18"/>
  <c r="I203" i="18"/>
  <c r="G204" i="18"/>
  <c r="E205" i="18"/>
  <c r="Q205" i="18" s="1"/>
  <c r="M205" i="18"/>
  <c r="K206" i="18"/>
  <c r="I207" i="18"/>
  <c r="G208" i="18"/>
  <c r="E209" i="18"/>
  <c r="Q209" i="18" s="1"/>
  <c r="M209" i="18"/>
  <c r="K210" i="18"/>
  <c r="I211" i="18"/>
  <c r="G212" i="18"/>
  <c r="E213" i="18"/>
  <c r="Q213" i="18" s="1"/>
  <c r="M213" i="18"/>
  <c r="K214" i="18"/>
  <c r="I215" i="18"/>
  <c r="G216" i="18"/>
  <c r="E217" i="18"/>
  <c r="Q217" i="18" s="1"/>
  <c r="M217" i="18"/>
  <c r="K218" i="18"/>
  <c r="I219" i="18"/>
  <c r="G220" i="18"/>
  <c r="E221" i="18"/>
  <c r="Q221" i="18" s="1"/>
  <c r="M221" i="18"/>
  <c r="K222" i="18"/>
  <c r="I223" i="18"/>
  <c r="G224" i="18"/>
  <c r="E225" i="18"/>
  <c r="Q225" i="18" s="1"/>
  <c r="M225" i="18"/>
  <c r="K226" i="18"/>
  <c r="I227" i="18"/>
  <c r="G228" i="18"/>
  <c r="E229" i="18"/>
  <c r="Q229" i="18" s="1"/>
  <c r="M229" i="18"/>
  <c r="K230" i="18"/>
  <c r="I231" i="18"/>
  <c r="G232" i="18"/>
  <c r="E233" i="18"/>
  <c r="Q233" i="18" s="1"/>
  <c r="M233" i="18"/>
  <c r="K234" i="18"/>
  <c r="I235" i="18"/>
  <c r="G236" i="18"/>
  <c r="E237" i="18"/>
  <c r="Q237" i="18" s="1"/>
  <c r="M237" i="18"/>
  <c r="K238" i="18"/>
  <c r="I239" i="18"/>
  <c r="G240" i="18"/>
  <c r="E241" i="18"/>
  <c r="Q241" i="18" s="1"/>
  <c r="M241" i="18"/>
  <c r="K242" i="18"/>
  <c r="I243" i="18"/>
  <c r="G244" i="18"/>
  <c r="E245" i="18"/>
  <c r="Q245" i="18" s="1"/>
  <c r="M245" i="18"/>
  <c r="J113" i="18"/>
  <c r="G133" i="18"/>
  <c r="K139" i="18"/>
  <c r="E146" i="18"/>
  <c r="Q146" i="18" s="1"/>
  <c r="I152" i="18"/>
  <c r="M158" i="18"/>
  <c r="G165" i="18"/>
  <c r="K171" i="18"/>
  <c r="E178" i="18"/>
  <c r="Q178" i="18" s="1"/>
  <c r="I181" i="18"/>
  <c r="K183" i="18"/>
  <c r="K185" i="18"/>
  <c r="M187" i="18"/>
  <c r="G189" i="18"/>
  <c r="E190" i="18"/>
  <c r="Q190" i="18" s="1"/>
  <c r="M190" i="18"/>
  <c r="K191" i="18"/>
  <c r="I192" i="18"/>
  <c r="G193" i="18"/>
  <c r="E194" i="18"/>
  <c r="Q194" i="18" s="1"/>
  <c r="M194" i="18"/>
  <c r="K195" i="18"/>
  <c r="I196" i="18"/>
  <c r="G197" i="18"/>
  <c r="E198" i="18"/>
  <c r="Q198" i="18" s="1"/>
  <c r="M198" i="18"/>
  <c r="K199" i="18"/>
  <c r="I200" i="18"/>
  <c r="G201" i="18"/>
  <c r="E202" i="18"/>
  <c r="Q202" i="18" s="1"/>
  <c r="M202" i="18"/>
  <c r="K203" i="18"/>
  <c r="I204" i="18"/>
  <c r="G205" i="18"/>
  <c r="E206" i="18"/>
  <c r="Q206" i="18" s="1"/>
  <c r="M206" i="18"/>
  <c r="K207" i="18"/>
  <c r="I208" i="18"/>
  <c r="G209" i="18"/>
  <c r="E210" i="18"/>
  <c r="Q210" i="18" s="1"/>
  <c r="M210" i="18"/>
  <c r="K211" i="18"/>
  <c r="I212" i="18"/>
  <c r="G213" i="18"/>
  <c r="E214" i="18"/>
  <c r="Q214" i="18" s="1"/>
  <c r="M214" i="18"/>
  <c r="K215" i="18"/>
  <c r="I216" i="18"/>
  <c r="G217" i="18"/>
  <c r="E218" i="18"/>
  <c r="Q218" i="18" s="1"/>
  <c r="M218" i="18"/>
  <c r="K219" i="18"/>
  <c r="I220" i="18"/>
  <c r="G221" i="18"/>
  <c r="E222" i="18"/>
  <c r="Q222" i="18" s="1"/>
  <c r="M222" i="18"/>
  <c r="K223" i="18"/>
  <c r="I224" i="18"/>
  <c r="G225" i="18"/>
  <c r="E226" i="18"/>
  <c r="Q226" i="18" s="1"/>
  <c r="M226" i="18"/>
  <c r="K227" i="18"/>
  <c r="I228" i="18"/>
  <c r="G229" i="18"/>
  <c r="E230" i="18"/>
  <c r="Q230" i="18" s="1"/>
  <c r="M230" i="18"/>
  <c r="K231" i="18"/>
  <c r="I232" i="18"/>
  <c r="G233" i="18"/>
  <c r="E234" i="18"/>
  <c r="Q234" i="18" s="1"/>
  <c r="M234" i="18"/>
  <c r="K235" i="18"/>
  <c r="I236" i="18"/>
  <c r="G237" i="18"/>
  <c r="E238" i="18"/>
  <c r="Q238" i="18" s="1"/>
  <c r="M238" i="18"/>
  <c r="K239" i="18"/>
  <c r="I240" i="18"/>
  <c r="G241" i="18"/>
  <c r="E242" i="18"/>
  <c r="Q242" i="18" s="1"/>
  <c r="M242" i="18"/>
  <c r="K243" i="18"/>
  <c r="I244" i="18"/>
  <c r="G245" i="18"/>
  <c r="E246" i="18"/>
  <c r="Q246" i="18" s="1"/>
  <c r="F107" i="18"/>
  <c r="G177" i="18"/>
  <c r="J191" i="18"/>
  <c r="N197" i="18"/>
  <c r="H204" i="18"/>
  <c r="L210" i="18"/>
  <c r="F217" i="18"/>
  <c r="J223" i="18"/>
  <c r="N229" i="18"/>
  <c r="K233" i="18"/>
  <c r="M235" i="18"/>
  <c r="N237" i="18"/>
  <c r="E240" i="18"/>
  <c r="Q240" i="18" s="1"/>
  <c r="F242" i="18"/>
  <c r="G243" i="18"/>
  <c r="K244" i="18"/>
  <c r="N245" i="18"/>
  <c r="N246" i="18"/>
  <c r="L247" i="18"/>
  <c r="J248" i="18"/>
  <c r="H249" i="18"/>
  <c r="F250" i="18"/>
  <c r="N250" i="18"/>
  <c r="L251" i="18"/>
  <c r="J252" i="18"/>
  <c r="H253" i="18"/>
  <c r="F254" i="18"/>
  <c r="N254" i="18"/>
  <c r="L255" i="18"/>
  <c r="J256" i="18"/>
  <c r="H257" i="18"/>
  <c r="F258" i="18"/>
  <c r="N258" i="18"/>
  <c r="L259" i="18"/>
  <c r="J260" i="18"/>
  <c r="H261" i="18"/>
  <c r="F262" i="18"/>
  <c r="N262" i="18"/>
  <c r="L263" i="18"/>
  <c r="J264" i="18"/>
  <c r="H265" i="18"/>
  <c r="F266" i="18"/>
  <c r="N266" i="18"/>
  <c r="L267" i="18"/>
  <c r="J268" i="18"/>
  <c r="H269" i="18"/>
  <c r="F270" i="18"/>
  <c r="N270" i="18"/>
  <c r="L271" i="18"/>
  <c r="J272" i="18"/>
  <c r="H273" i="18"/>
  <c r="F274" i="18"/>
  <c r="N274" i="18"/>
  <c r="L275" i="18"/>
  <c r="J276" i="18"/>
  <c r="H277" i="18"/>
  <c r="F278" i="18"/>
  <c r="N278" i="18"/>
  <c r="L279" i="18"/>
  <c r="J280" i="18"/>
  <c r="H281" i="18"/>
  <c r="F282" i="18"/>
  <c r="N282" i="18"/>
  <c r="L283" i="18"/>
  <c r="J284" i="18"/>
  <c r="H285" i="18"/>
  <c r="F286" i="18"/>
  <c r="N286" i="18"/>
  <c r="L287" i="18"/>
  <c r="J288" i="18"/>
  <c r="H289" i="18"/>
  <c r="F290" i="18"/>
  <c r="I132" i="18"/>
  <c r="G181" i="18"/>
  <c r="H192" i="18"/>
  <c r="L198" i="18"/>
  <c r="F205" i="18"/>
  <c r="J211" i="18"/>
  <c r="N217" i="18"/>
  <c r="H224" i="18"/>
  <c r="L230" i="18"/>
  <c r="N233" i="18"/>
  <c r="E236" i="18"/>
  <c r="Q236" i="18" s="1"/>
  <c r="G238" i="18"/>
  <c r="H240" i="18"/>
  <c r="G242" i="18"/>
  <c r="J243" i="18"/>
  <c r="L244" i="18"/>
  <c r="F246" i="18"/>
  <c r="E247" i="18"/>
  <c r="Q247" i="18" s="1"/>
  <c r="M247" i="18"/>
  <c r="K248" i="18"/>
  <c r="I249" i="18"/>
  <c r="G250" i="18"/>
  <c r="E251" i="18"/>
  <c r="Q251" i="18" s="1"/>
  <c r="M251" i="18"/>
  <c r="K252" i="18"/>
  <c r="I253" i="18"/>
  <c r="G254" i="18"/>
  <c r="E255" i="18"/>
  <c r="Q255" i="18" s="1"/>
  <c r="M255" i="18"/>
  <c r="K256" i="18"/>
  <c r="I257" i="18"/>
  <c r="G258" i="18"/>
  <c r="E259" i="18"/>
  <c r="Q259" i="18" s="1"/>
  <c r="M259" i="18"/>
  <c r="K260" i="18"/>
  <c r="I261" i="18"/>
  <c r="G262" i="18"/>
  <c r="E263" i="18"/>
  <c r="Q263" i="18" s="1"/>
  <c r="M263" i="18"/>
  <c r="K264" i="18"/>
  <c r="I265" i="18"/>
  <c r="G266" i="18"/>
  <c r="E267" i="18"/>
  <c r="Q267" i="18" s="1"/>
  <c r="M267" i="18"/>
  <c r="K268" i="18"/>
  <c r="I269" i="18"/>
  <c r="G270" i="18"/>
  <c r="E271" i="18"/>
  <c r="Q271" i="18" s="1"/>
  <c r="M271" i="18"/>
  <c r="K272" i="18"/>
  <c r="I273" i="18"/>
  <c r="G274" i="18"/>
  <c r="E275" i="18"/>
  <c r="Q275" i="18" s="1"/>
  <c r="M275" i="18"/>
  <c r="K276" i="18"/>
  <c r="I277" i="18"/>
  <c r="G278" i="18"/>
  <c r="E279" i="18"/>
  <c r="Q279" i="18" s="1"/>
  <c r="M279" i="18"/>
  <c r="K280" i="18"/>
  <c r="I281" i="18"/>
  <c r="G282" i="18"/>
  <c r="E283" i="18"/>
  <c r="Q283" i="18" s="1"/>
  <c r="M283" i="18"/>
  <c r="K284" i="18"/>
  <c r="I285" i="18"/>
  <c r="G286" i="18"/>
  <c r="E287" i="18"/>
  <c r="Q287" i="18" s="1"/>
  <c r="M287" i="18"/>
  <c r="K288" i="18"/>
  <c r="I289" i="18"/>
  <c r="G290" i="18"/>
  <c r="E291" i="18"/>
  <c r="Q291" i="18" s="1"/>
  <c r="M291" i="18"/>
  <c r="K292" i="18"/>
  <c r="I293" i="18"/>
  <c r="G294" i="18"/>
  <c r="E295" i="18"/>
  <c r="Q295" i="18" s="1"/>
  <c r="M295" i="18"/>
  <c r="K296" i="18"/>
  <c r="I297" i="18"/>
  <c r="G298" i="18"/>
  <c r="E299" i="18"/>
  <c r="Q299" i="18" s="1"/>
  <c r="M299" i="18"/>
  <c r="K300" i="18"/>
  <c r="M138" i="18"/>
  <c r="G183" i="18"/>
  <c r="F193" i="18"/>
  <c r="J199" i="18"/>
  <c r="N205" i="18"/>
  <c r="H212" i="18"/>
  <c r="L218" i="18"/>
  <c r="F225" i="18"/>
  <c r="J231" i="18"/>
  <c r="G234" i="18"/>
  <c r="H236" i="18"/>
  <c r="I238" i="18"/>
  <c r="K240" i="18"/>
  <c r="H242" i="18"/>
  <c r="L243" i="18"/>
  <c r="M244" i="18"/>
  <c r="G246" i="18"/>
  <c r="F247" i="18"/>
  <c r="N247" i="18"/>
  <c r="L248" i="18"/>
  <c r="J249" i="18"/>
  <c r="H250" i="18"/>
  <c r="F251" i="18"/>
  <c r="N251" i="18"/>
  <c r="L252" i="18"/>
  <c r="J253" i="18"/>
  <c r="H254" i="18"/>
  <c r="F255" i="18"/>
  <c r="N255" i="18"/>
  <c r="L256" i="18"/>
  <c r="J257" i="18"/>
  <c r="H258" i="18"/>
  <c r="F259" i="18"/>
  <c r="N259" i="18"/>
  <c r="L260" i="18"/>
  <c r="J261" i="18"/>
  <c r="H262" i="18"/>
  <c r="F263" i="18"/>
  <c r="N263" i="18"/>
  <c r="L264" i="18"/>
  <c r="J265" i="18"/>
  <c r="H266" i="18"/>
  <c r="F267" i="18"/>
  <c r="N267" i="18"/>
  <c r="L268" i="18"/>
  <c r="J269" i="18"/>
  <c r="H270" i="18"/>
  <c r="F271" i="18"/>
  <c r="N271" i="18"/>
  <c r="L272" i="18"/>
  <c r="J273" i="18"/>
  <c r="H274" i="18"/>
  <c r="F275" i="18"/>
  <c r="N275" i="18"/>
  <c r="L276" i="18"/>
  <c r="J277" i="18"/>
  <c r="H278" i="18"/>
  <c r="F279" i="18"/>
  <c r="N279" i="18"/>
  <c r="L280" i="18"/>
  <c r="J281" i="18"/>
  <c r="H282" i="18"/>
  <c r="F283" i="18"/>
  <c r="N283" i="18"/>
  <c r="L284" i="18"/>
  <c r="J285" i="18"/>
  <c r="H286" i="18"/>
  <c r="F287" i="18"/>
  <c r="N287" i="18"/>
  <c r="L288" i="18"/>
  <c r="J289" i="18"/>
  <c r="G145" i="18"/>
  <c r="I185" i="18"/>
  <c r="N193" i="18"/>
  <c r="H200" i="18"/>
  <c r="L206" i="18"/>
  <c r="F213" i="18"/>
  <c r="J219" i="18"/>
  <c r="N225" i="18"/>
  <c r="H232" i="18"/>
  <c r="I234" i="18"/>
  <c r="K236" i="18"/>
  <c r="L238" i="18"/>
  <c r="M240" i="18"/>
  <c r="I242" i="18"/>
  <c r="M243" i="18"/>
  <c r="F245" i="18"/>
  <c r="H246" i="18"/>
  <c r="G247" i="18"/>
  <c r="E248" i="18"/>
  <c r="Q248" i="18" s="1"/>
  <c r="M248" i="18"/>
  <c r="K249" i="18"/>
  <c r="I250" i="18"/>
  <c r="G251" i="18"/>
  <c r="E252" i="18"/>
  <c r="Q252" i="18" s="1"/>
  <c r="M252" i="18"/>
  <c r="K253" i="18"/>
  <c r="I254" i="18"/>
  <c r="G255" i="18"/>
  <c r="E256" i="18"/>
  <c r="Q256" i="18" s="1"/>
  <c r="M256" i="18"/>
  <c r="K257" i="18"/>
  <c r="I258" i="18"/>
  <c r="G259" i="18"/>
  <c r="E260" i="18"/>
  <c r="Q260" i="18" s="1"/>
  <c r="M260" i="18"/>
  <c r="K261" i="18"/>
  <c r="I262" i="18"/>
  <c r="G263" i="18"/>
  <c r="E264" i="18"/>
  <c r="Q264" i="18" s="1"/>
  <c r="M264" i="18"/>
  <c r="K265" i="18"/>
  <c r="I266" i="18"/>
  <c r="G267" i="18"/>
  <c r="E268" i="18"/>
  <c r="Q268" i="18" s="1"/>
  <c r="M268" i="18"/>
  <c r="K269" i="18"/>
  <c r="I270" i="18"/>
  <c r="G271" i="18"/>
  <c r="E272" i="18"/>
  <c r="Q272" i="18" s="1"/>
  <c r="M272" i="18"/>
  <c r="K273" i="18"/>
  <c r="I274" i="18"/>
  <c r="G275" i="18"/>
  <c r="E276" i="18"/>
  <c r="Q276" i="18" s="1"/>
  <c r="M276" i="18"/>
  <c r="K277" i="18"/>
  <c r="I278" i="18"/>
  <c r="G279" i="18"/>
  <c r="E280" i="18"/>
  <c r="Q280" i="18" s="1"/>
  <c r="M280" i="18"/>
  <c r="K281" i="18"/>
  <c r="I282" i="18"/>
  <c r="G283" i="18"/>
  <c r="E284" i="18"/>
  <c r="Q284" i="18" s="1"/>
  <c r="M284" i="18"/>
  <c r="K285" i="18"/>
  <c r="I286" i="18"/>
  <c r="G287" i="18"/>
  <c r="E288" i="18"/>
  <c r="Q288" i="18" s="1"/>
  <c r="M288" i="18"/>
  <c r="K289" i="18"/>
  <c r="I290" i="18"/>
  <c r="G291" i="18"/>
  <c r="E292" i="18"/>
  <c r="Q292" i="18" s="1"/>
  <c r="M292" i="18"/>
  <c r="K293" i="18"/>
  <c r="I294" i="18"/>
  <c r="G295" i="18"/>
  <c r="E296" i="18"/>
  <c r="Q296" i="18" s="1"/>
  <c r="M296" i="18"/>
  <c r="K297" i="18"/>
  <c r="I298" i="18"/>
  <c r="G299" i="18"/>
  <c r="E300" i="18"/>
  <c r="Q300" i="18" s="1"/>
  <c r="M300" i="18"/>
  <c r="K151" i="18"/>
  <c r="K187" i="18"/>
  <c r="L194" i="18"/>
  <c r="F201" i="18"/>
  <c r="J207" i="18"/>
  <c r="N213" i="18"/>
  <c r="H220" i="18"/>
  <c r="L226" i="18"/>
  <c r="K232" i="18"/>
  <c r="L234" i="18"/>
  <c r="M236" i="18"/>
  <c r="E239" i="18"/>
  <c r="Q239" i="18" s="1"/>
  <c r="F241" i="18"/>
  <c r="L242" i="18"/>
  <c r="N243" i="18"/>
  <c r="H245" i="18"/>
  <c r="I246" i="18"/>
  <c r="H247" i="18"/>
  <c r="F248" i="18"/>
  <c r="N248" i="18"/>
  <c r="L249" i="18"/>
  <c r="J250" i="18"/>
  <c r="H251" i="18"/>
  <c r="F252" i="18"/>
  <c r="N252" i="18"/>
  <c r="L253" i="18"/>
  <c r="J254" i="18"/>
  <c r="H255" i="18"/>
  <c r="F256" i="18"/>
  <c r="N256" i="18"/>
  <c r="L257" i="18"/>
  <c r="J258" i="18"/>
  <c r="H259" i="18"/>
  <c r="F260" i="18"/>
  <c r="N260" i="18"/>
  <c r="L261" i="18"/>
  <c r="J262" i="18"/>
  <c r="H263" i="18"/>
  <c r="F264" i="18"/>
  <c r="N264" i="18"/>
  <c r="L265" i="18"/>
  <c r="J266" i="18"/>
  <c r="H267" i="18"/>
  <c r="F268" i="18"/>
  <c r="N268" i="18"/>
  <c r="L269" i="18"/>
  <c r="J270" i="18"/>
  <c r="H271" i="18"/>
  <c r="F272" i="18"/>
  <c r="N272" i="18"/>
  <c r="L273" i="18"/>
  <c r="J274" i="18"/>
  <c r="H275" i="18"/>
  <c r="F276" i="18"/>
  <c r="N276" i="18"/>
  <c r="L277" i="18"/>
  <c r="J278" i="18"/>
  <c r="H279" i="18"/>
  <c r="F280" i="18"/>
  <c r="N280" i="18"/>
  <c r="L281" i="18"/>
  <c r="J282" i="18"/>
  <c r="H283" i="18"/>
  <c r="F284" i="18"/>
  <c r="N284" i="18"/>
  <c r="L285" i="18"/>
  <c r="J286" i="18"/>
  <c r="H287" i="18"/>
  <c r="F288" i="18"/>
  <c r="N288" i="18"/>
  <c r="L289" i="18"/>
  <c r="E158" i="18"/>
  <c r="Q158" i="18" s="1"/>
  <c r="F189" i="18"/>
  <c r="J195" i="18"/>
  <c r="N201" i="18"/>
  <c r="H208" i="18"/>
  <c r="L214" i="18"/>
  <c r="F221" i="18"/>
  <c r="J227" i="18"/>
  <c r="M232" i="18"/>
  <c r="E235" i="18"/>
  <c r="Q235" i="18" s="1"/>
  <c r="F237" i="18"/>
  <c r="G239" i="18"/>
  <c r="I241" i="18"/>
  <c r="N242" i="18"/>
  <c r="E244" i="18"/>
  <c r="Q244" i="18" s="1"/>
  <c r="I245" i="18"/>
  <c r="K246" i="18"/>
  <c r="I247" i="18"/>
  <c r="G248" i="18"/>
  <c r="E249" i="18"/>
  <c r="Q249" i="18" s="1"/>
  <c r="M249" i="18"/>
  <c r="K250" i="18"/>
  <c r="I251" i="18"/>
  <c r="G252" i="18"/>
  <c r="E253" i="18"/>
  <c r="Q253" i="18" s="1"/>
  <c r="M253" i="18"/>
  <c r="K254" i="18"/>
  <c r="I255" i="18"/>
  <c r="G256" i="18"/>
  <c r="E257" i="18"/>
  <c r="Q257" i="18" s="1"/>
  <c r="M257" i="18"/>
  <c r="K258" i="18"/>
  <c r="I259" i="18"/>
  <c r="G260" i="18"/>
  <c r="E261" i="18"/>
  <c r="Q261" i="18" s="1"/>
  <c r="M261" i="18"/>
  <c r="K262" i="18"/>
  <c r="I263" i="18"/>
  <c r="G264" i="18"/>
  <c r="E265" i="18"/>
  <c r="Q265" i="18" s="1"/>
  <c r="M265" i="18"/>
  <c r="K266" i="18"/>
  <c r="I267" i="18"/>
  <c r="G268" i="18"/>
  <c r="E269" i="18"/>
  <c r="Q269" i="18" s="1"/>
  <c r="M269" i="18"/>
  <c r="K270" i="18"/>
  <c r="I271" i="18"/>
  <c r="G272" i="18"/>
  <c r="E273" i="18"/>
  <c r="Q273" i="18" s="1"/>
  <c r="M273" i="18"/>
  <c r="K274" i="18"/>
  <c r="I275" i="18"/>
  <c r="G276" i="18"/>
  <c r="E277" i="18"/>
  <c r="Q277" i="18" s="1"/>
  <c r="M277" i="18"/>
  <c r="K278" i="18"/>
  <c r="I279" i="18"/>
  <c r="G280" i="18"/>
  <c r="E281" i="18"/>
  <c r="Q281" i="18" s="1"/>
  <c r="M281" i="18"/>
  <c r="K282" i="18"/>
  <c r="I283" i="18"/>
  <c r="G284" i="18"/>
  <c r="E285" i="18"/>
  <c r="Q285" i="18" s="1"/>
  <c r="M285" i="18"/>
  <c r="K286" i="18"/>
  <c r="I287" i="18"/>
  <c r="G288" i="18"/>
  <c r="E289" i="18"/>
  <c r="Q289" i="18" s="1"/>
  <c r="M289" i="18"/>
  <c r="K290" i="18"/>
  <c r="I291" i="18"/>
  <c r="G292" i="18"/>
  <c r="E293" i="18"/>
  <c r="Q293" i="18" s="1"/>
  <c r="M293" i="18"/>
  <c r="K294" i="18"/>
  <c r="I295" i="18"/>
  <c r="G296" i="18"/>
  <c r="E297" i="18"/>
  <c r="Q297" i="18" s="1"/>
  <c r="M297" i="18"/>
  <c r="K298" i="18"/>
  <c r="I299" i="18"/>
  <c r="G300" i="18"/>
  <c r="E301" i="18"/>
  <c r="Q301" i="18" s="1"/>
  <c r="M170" i="18"/>
  <c r="L190" i="18"/>
  <c r="F197" i="18"/>
  <c r="J203" i="18"/>
  <c r="N209" i="18"/>
  <c r="H216" i="18"/>
  <c r="L222" i="18"/>
  <c r="F229" i="18"/>
  <c r="I233" i="18"/>
  <c r="J235" i="18"/>
  <c r="K237" i="18"/>
  <c r="M239" i="18"/>
  <c r="N241" i="18"/>
  <c r="F243" i="18"/>
  <c r="J244" i="18"/>
  <c r="K245" i="18"/>
  <c r="M246" i="18"/>
  <c r="K247" i="18"/>
  <c r="I248" i="18"/>
  <c r="G249" i="18"/>
  <c r="E250" i="18"/>
  <c r="Q250" i="18" s="1"/>
  <c r="M250" i="18"/>
  <c r="K251" i="18"/>
  <c r="I252" i="18"/>
  <c r="G253" i="18"/>
  <c r="E254" i="18"/>
  <c r="Q254" i="18" s="1"/>
  <c r="M254" i="18"/>
  <c r="K255" i="18"/>
  <c r="I256" i="18"/>
  <c r="G257" i="18"/>
  <c r="E258" i="18"/>
  <c r="Q258" i="18" s="1"/>
  <c r="M258" i="18"/>
  <c r="K259" i="18"/>
  <c r="I260" i="18"/>
  <c r="G261" i="18"/>
  <c r="E262" i="18"/>
  <c r="Q262" i="18" s="1"/>
  <c r="M262" i="18"/>
  <c r="K263" i="18"/>
  <c r="I264" i="18"/>
  <c r="G265" i="18"/>
  <c r="E266" i="18"/>
  <c r="Q266" i="18" s="1"/>
  <c r="M266" i="18"/>
  <c r="K267" i="18"/>
  <c r="I268" i="18"/>
  <c r="G269" i="18"/>
  <c r="E270" i="18"/>
  <c r="Q270" i="18" s="1"/>
  <c r="M270" i="18"/>
  <c r="K271" i="18"/>
  <c r="I272" i="18"/>
  <c r="G273" i="18"/>
  <c r="E274" i="18"/>
  <c r="Q274" i="18" s="1"/>
  <c r="M274" i="18"/>
  <c r="K275" i="18"/>
  <c r="I276" i="18"/>
  <c r="G277" i="18"/>
  <c r="E278" i="18"/>
  <c r="Q278" i="18" s="1"/>
  <c r="M278" i="18"/>
  <c r="K279" i="18"/>
  <c r="I280" i="18"/>
  <c r="G281" i="18"/>
  <c r="E282" i="18"/>
  <c r="Q282" i="18" s="1"/>
  <c r="M282" i="18"/>
  <c r="K283" i="18"/>
  <c r="I284" i="18"/>
  <c r="G285" i="18"/>
  <c r="E286" i="18"/>
  <c r="Q286" i="18" s="1"/>
  <c r="M286" i="18"/>
  <c r="K287" i="18"/>
  <c r="I288" i="18"/>
  <c r="G289" i="18"/>
  <c r="E290" i="18"/>
  <c r="Q290" i="18" s="1"/>
  <c r="G2" i="18"/>
  <c r="N334" i="18"/>
  <c r="F334" i="18"/>
  <c r="H333" i="18"/>
  <c r="J332" i="18"/>
  <c r="L331" i="18"/>
  <c r="N330" i="18"/>
  <c r="F330" i="18"/>
  <c r="H329" i="18"/>
  <c r="J328" i="18"/>
  <c r="L327" i="18"/>
  <c r="N326" i="18"/>
  <c r="F326" i="18"/>
  <c r="H325" i="18"/>
  <c r="J324" i="18"/>
  <c r="L323" i="18"/>
  <c r="N322" i="18"/>
  <c r="F322" i="18"/>
  <c r="H321" i="18"/>
  <c r="J320" i="18"/>
  <c r="L319" i="18"/>
  <c r="N318" i="18"/>
  <c r="F318" i="18"/>
  <c r="H317" i="18"/>
  <c r="J316" i="18"/>
  <c r="L315" i="18"/>
  <c r="N314" i="18"/>
  <c r="F314" i="18"/>
  <c r="H313" i="18"/>
  <c r="J312" i="18"/>
  <c r="L311" i="18"/>
  <c r="N310" i="18"/>
  <c r="F310" i="18"/>
  <c r="H309" i="18"/>
  <c r="J308" i="18"/>
  <c r="L307" i="18"/>
  <c r="N306" i="18"/>
  <c r="F306" i="18"/>
  <c r="H305" i="18"/>
  <c r="J304" i="18"/>
  <c r="L303" i="18"/>
  <c r="N302" i="18"/>
  <c r="F302" i="18"/>
  <c r="H301" i="18"/>
  <c r="F300" i="18"/>
  <c r="M298" i="18"/>
  <c r="J297" i="18"/>
  <c r="H296" i="18"/>
  <c r="N294" i="18"/>
  <c r="L293" i="18"/>
  <c r="I292" i="18"/>
  <c r="F291" i="18"/>
  <c r="H288" i="18"/>
  <c r="N281" i="18"/>
  <c r="J275" i="18"/>
  <c r="F269" i="18"/>
  <c r="L262" i="18"/>
  <c r="H256" i="18"/>
  <c r="N249" i="18"/>
  <c r="K241" i="18"/>
  <c r="F209" i="18"/>
  <c r="L332" i="18"/>
  <c r="N327" i="18"/>
  <c r="F323" i="18"/>
  <c r="F319" i="18"/>
  <c r="J313" i="18"/>
  <c r="N307" i="18"/>
  <c r="F303" i="18"/>
  <c r="F299" i="18"/>
  <c r="L292" i="18"/>
  <c r="F277" i="18"/>
  <c r="N221" i="18"/>
  <c r="H2" i="18"/>
  <c r="M334" i="18"/>
  <c r="E334" i="18"/>
  <c r="Q334" i="18" s="1"/>
  <c r="G333" i="18"/>
  <c r="I332" i="18"/>
  <c r="K331" i="18"/>
  <c r="M330" i="18"/>
  <c r="E330" i="18"/>
  <c r="Q330" i="18" s="1"/>
  <c r="G329" i="18"/>
  <c r="I328" i="18"/>
  <c r="K327" i="18"/>
  <c r="M326" i="18"/>
  <c r="E326" i="18"/>
  <c r="Q326" i="18" s="1"/>
  <c r="G325" i="18"/>
  <c r="I324" i="18"/>
  <c r="K323" i="18"/>
  <c r="M322" i="18"/>
  <c r="E322" i="18"/>
  <c r="Q322" i="18" s="1"/>
  <c r="G321" i="18"/>
  <c r="I320" i="18"/>
  <c r="K319" i="18"/>
  <c r="M318" i="18"/>
  <c r="E318" i="18"/>
  <c r="Q318" i="18" s="1"/>
  <c r="G317" i="18"/>
  <c r="I316" i="18"/>
  <c r="K315" i="18"/>
  <c r="M314" i="18"/>
  <c r="E314" i="18"/>
  <c r="Q314" i="18" s="1"/>
  <c r="G313" i="18"/>
  <c r="I312" i="18"/>
  <c r="K311" i="18"/>
  <c r="M310" i="18"/>
  <c r="E310" i="18"/>
  <c r="Q310" i="18" s="1"/>
  <c r="G309" i="18"/>
  <c r="I308" i="18"/>
  <c r="K307" i="18"/>
  <c r="M306" i="18"/>
  <c r="E306" i="18"/>
  <c r="Q306" i="18" s="1"/>
  <c r="G305" i="18"/>
  <c r="I304" i="18"/>
  <c r="K303" i="18"/>
  <c r="M302" i="18"/>
  <c r="E302" i="18"/>
  <c r="Q302" i="18" s="1"/>
  <c r="G301" i="18"/>
  <c r="N299" i="18"/>
  <c r="L298" i="18"/>
  <c r="H297" i="18"/>
  <c r="F296" i="18"/>
  <c r="M294" i="18"/>
  <c r="J293" i="18"/>
  <c r="H292" i="18"/>
  <c r="N290" i="18"/>
  <c r="J287" i="18"/>
  <c r="F281" i="18"/>
  <c r="L274" i="18"/>
  <c r="H268" i="18"/>
  <c r="N261" i="18"/>
  <c r="J255" i="18"/>
  <c r="F249" i="18"/>
  <c r="J239" i="18"/>
  <c r="L202" i="18"/>
  <c r="M2" i="18"/>
  <c r="H330" i="18"/>
  <c r="J325" i="18"/>
  <c r="L320" i="18"/>
  <c r="F315" i="18"/>
  <c r="H310" i="18"/>
  <c r="L304" i="18"/>
  <c r="N289" i="18"/>
  <c r="J251" i="18"/>
  <c r="C294" i="18"/>
  <c r="D294" i="18" s="1"/>
  <c r="I2" i="18"/>
  <c r="L334" i="18"/>
  <c r="N333" i="18"/>
  <c r="F333" i="18"/>
  <c r="H332" i="18"/>
  <c r="J331" i="18"/>
  <c r="L330" i="18"/>
  <c r="N329" i="18"/>
  <c r="F329" i="18"/>
  <c r="H328" i="18"/>
  <c r="J327" i="18"/>
  <c r="L326" i="18"/>
  <c r="N325" i="18"/>
  <c r="F325" i="18"/>
  <c r="H324" i="18"/>
  <c r="J323" i="18"/>
  <c r="L322" i="18"/>
  <c r="N321" i="18"/>
  <c r="F321" i="18"/>
  <c r="H320" i="18"/>
  <c r="J319" i="18"/>
  <c r="L318" i="18"/>
  <c r="N317" i="18"/>
  <c r="F317" i="18"/>
  <c r="H316" i="18"/>
  <c r="J315" i="18"/>
  <c r="L314" i="18"/>
  <c r="N313" i="18"/>
  <c r="F313" i="18"/>
  <c r="H312" i="18"/>
  <c r="J311" i="18"/>
  <c r="L310" i="18"/>
  <c r="N309" i="18"/>
  <c r="F309" i="18"/>
  <c r="H308" i="18"/>
  <c r="J307" i="18"/>
  <c r="L306" i="18"/>
  <c r="N305" i="18"/>
  <c r="F305" i="18"/>
  <c r="H304" i="18"/>
  <c r="J303" i="18"/>
  <c r="L302" i="18"/>
  <c r="N301" i="18"/>
  <c r="F301" i="18"/>
  <c r="L299" i="18"/>
  <c r="J298" i="18"/>
  <c r="G297" i="18"/>
  <c r="N295" i="18"/>
  <c r="L294" i="18"/>
  <c r="H293" i="18"/>
  <c r="F292" i="18"/>
  <c r="M290" i="18"/>
  <c r="L286" i="18"/>
  <c r="H280" i="18"/>
  <c r="N273" i="18"/>
  <c r="J267" i="18"/>
  <c r="F261" i="18"/>
  <c r="L254" i="18"/>
  <c r="H248" i="18"/>
  <c r="I237" i="18"/>
  <c r="H196" i="18"/>
  <c r="J333" i="18"/>
  <c r="L328" i="18"/>
  <c r="N323" i="18"/>
  <c r="H318" i="18"/>
  <c r="L312" i="18"/>
  <c r="L308" i="18"/>
  <c r="N303" i="18"/>
  <c r="I300" i="18"/>
  <c r="H264" i="18"/>
  <c r="J2" i="18"/>
  <c r="K334" i="18"/>
  <c r="M333" i="18"/>
  <c r="E333" i="18"/>
  <c r="Q333" i="18" s="1"/>
  <c r="G332" i="18"/>
  <c r="I331" i="18"/>
  <c r="K330" i="18"/>
  <c r="M329" i="18"/>
  <c r="E329" i="18"/>
  <c r="Q329" i="18" s="1"/>
  <c r="G328" i="18"/>
  <c r="I327" i="18"/>
  <c r="K326" i="18"/>
  <c r="M325" i="18"/>
  <c r="E325" i="18"/>
  <c r="Q325" i="18" s="1"/>
  <c r="G324" i="18"/>
  <c r="I323" i="18"/>
  <c r="K322" i="18"/>
  <c r="M321" i="18"/>
  <c r="E321" i="18"/>
  <c r="Q321" i="18" s="1"/>
  <c r="G320" i="18"/>
  <c r="I319" i="18"/>
  <c r="K318" i="18"/>
  <c r="M317" i="18"/>
  <c r="E317" i="18"/>
  <c r="Q317" i="18" s="1"/>
  <c r="G316" i="18"/>
  <c r="I315" i="18"/>
  <c r="K314" i="18"/>
  <c r="M313" i="18"/>
  <c r="E313" i="18"/>
  <c r="Q313" i="18" s="1"/>
  <c r="G312" i="18"/>
  <c r="I311" i="18"/>
  <c r="K310" i="18"/>
  <c r="M309" i="18"/>
  <c r="E309" i="18"/>
  <c r="Q309" i="18" s="1"/>
  <c r="G308" i="18"/>
  <c r="I307" i="18"/>
  <c r="K306" i="18"/>
  <c r="M305" i="18"/>
  <c r="E305" i="18"/>
  <c r="Q305" i="18" s="1"/>
  <c r="G304" i="18"/>
  <c r="I303" i="18"/>
  <c r="K302" i="18"/>
  <c r="M301" i="18"/>
  <c r="N300" i="18"/>
  <c r="K299" i="18"/>
  <c r="H298" i="18"/>
  <c r="F297" i="18"/>
  <c r="L295" i="18"/>
  <c r="J294" i="18"/>
  <c r="G293" i="18"/>
  <c r="N291" i="18"/>
  <c r="L290" i="18"/>
  <c r="N285" i="18"/>
  <c r="J279" i="18"/>
  <c r="F273" i="18"/>
  <c r="L266" i="18"/>
  <c r="H260" i="18"/>
  <c r="N253" i="18"/>
  <c r="J247" i="18"/>
  <c r="G235" i="18"/>
  <c r="N189" i="18"/>
  <c r="E2" i="18"/>
  <c r="N331" i="18"/>
  <c r="F327" i="18"/>
  <c r="H322" i="18"/>
  <c r="J317" i="18"/>
  <c r="N311" i="18"/>
  <c r="F307" i="18"/>
  <c r="H302" i="18"/>
  <c r="N297" i="18"/>
  <c r="H295" i="18"/>
  <c r="J283" i="18"/>
  <c r="K2" i="18"/>
  <c r="J334" i="18"/>
  <c r="L333" i="18"/>
  <c r="N332" i="18"/>
  <c r="F332" i="18"/>
  <c r="H331" i="18"/>
  <c r="J330" i="18"/>
  <c r="L329" i="18"/>
  <c r="N328" i="18"/>
  <c r="F328" i="18"/>
  <c r="H327" i="18"/>
  <c r="J326" i="18"/>
  <c r="L325" i="18"/>
  <c r="N324" i="18"/>
  <c r="F324" i="18"/>
  <c r="H323" i="18"/>
  <c r="J322" i="18"/>
  <c r="L321" i="18"/>
  <c r="N320" i="18"/>
  <c r="F320" i="18"/>
  <c r="H319" i="18"/>
  <c r="J318" i="18"/>
  <c r="L317" i="18"/>
  <c r="N316" i="18"/>
  <c r="F316" i="18"/>
  <c r="H315" i="18"/>
  <c r="J314" i="18"/>
  <c r="L313" i="18"/>
  <c r="N312" i="18"/>
  <c r="F312" i="18"/>
  <c r="H311" i="18"/>
  <c r="J310" i="18"/>
  <c r="L309" i="18"/>
  <c r="N308" i="18"/>
  <c r="F308" i="18"/>
  <c r="H307" i="18"/>
  <c r="J306" i="18"/>
  <c r="L305" i="18"/>
  <c r="N304" i="18"/>
  <c r="F304" i="18"/>
  <c r="H303" i="18"/>
  <c r="J302" i="18"/>
  <c r="L301" i="18"/>
  <c r="L300" i="18"/>
  <c r="J299" i="18"/>
  <c r="F298" i="18"/>
  <c r="N296" i="18"/>
  <c r="K295" i="18"/>
  <c r="H294" i="18"/>
  <c r="F293" i="18"/>
  <c r="L291" i="18"/>
  <c r="J290" i="18"/>
  <c r="F285" i="18"/>
  <c r="L278" i="18"/>
  <c r="H272" i="18"/>
  <c r="N265" i="18"/>
  <c r="J259" i="18"/>
  <c r="F253" i="18"/>
  <c r="L246" i="18"/>
  <c r="F233" i="18"/>
  <c r="I164" i="18"/>
  <c r="C318" i="18"/>
  <c r="D318" i="18" s="1"/>
  <c r="C246" i="18"/>
  <c r="D246" i="18" s="1"/>
  <c r="C214" i="18"/>
  <c r="D214" i="18" s="1"/>
  <c r="C206" i="18"/>
  <c r="D206" i="18" s="1"/>
  <c r="C190" i="18"/>
  <c r="D190" i="18" s="1"/>
  <c r="C182" i="18"/>
  <c r="D182" i="18" s="1"/>
  <c r="C174" i="18"/>
  <c r="D174" i="18" s="1"/>
  <c r="C158" i="18"/>
  <c r="D158" i="18" s="1"/>
  <c r="C150" i="18"/>
  <c r="D150" i="18" s="1"/>
  <c r="C142" i="18"/>
  <c r="D142" i="18" s="1"/>
  <c r="C134" i="18"/>
  <c r="D134" i="18" s="1"/>
  <c r="C110" i="18"/>
  <c r="D110" i="18" s="1"/>
  <c r="C102" i="18"/>
  <c r="D102" i="18" s="1"/>
  <c r="C94" i="18"/>
  <c r="D94" i="18" s="1"/>
  <c r="C86" i="18"/>
  <c r="D86" i="18" s="1"/>
  <c r="C62" i="18"/>
  <c r="D62" i="18" s="1"/>
  <c r="C14" i="18"/>
  <c r="D14" i="18" s="1"/>
  <c r="C333" i="18"/>
  <c r="D333" i="18" s="1"/>
  <c r="C309" i="18"/>
  <c r="D309" i="18" s="1"/>
  <c r="C293" i="18"/>
  <c r="D293" i="18" s="1"/>
  <c r="C285" i="18"/>
  <c r="D285" i="18" s="1"/>
  <c r="C269" i="18"/>
  <c r="D269" i="18" s="1"/>
  <c r="C261" i="18"/>
  <c r="D261" i="18" s="1"/>
  <c r="C253" i="18"/>
  <c r="D253" i="18" s="1"/>
  <c r="C245" i="18"/>
  <c r="D245" i="18" s="1"/>
  <c r="C229" i="18"/>
  <c r="D229" i="18" s="1"/>
  <c r="C221" i="18"/>
  <c r="D221" i="18" s="1"/>
  <c r="C213" i="18"/>
  <c r="D213" i="18" s="1"/>
  <c r="C205" i="18"/>
  <c r="D205" i="18" s="1"/>
  <c r="C189" i="18"/>
  <c r="D189" i="18" s="1"/>
  <c r="C181" i="18"/>
  <c r="D181" i="18" s="1"/>
  <c r="C173" i="18"/>
  <c r="D173" i="18" s="1"/>
  <c r="C165" i="18"/>
  <c r="D165" i="18" s="1"/>
  <c r="C157" i="18"/>
  <c r="D157" i="18" s="1"/>
  <c r="C149" i="18"/>
  <c r="D149" i="18" s="1"/>
  <c r="C141" i="18"/>
  <c r="D141" i="18" s="1"/>
  <c r="C133" i="18"/>
  <c r="D133" i="18" s="1"/>
  <c r="C125" i="18"/>
  <c r="D125" i="18" s="1"/>
  <c r="C93" i="18"/>
  <c r="D93" i="18" s="1"/>
  <c r="C85" i="18"/>
  <c r="D85" i="18" s="1"/>
  <c r="C77" i="18"/>
  <c r="D77" i="18" s="1"/>
  <c r="C69" i="18"/>
  <c r="D69" i="18" s="1"/>
  <c r="C61" i="18"/>
  <c r="D61" i="18" s="1"/>
  <c r="C53" i="18"/>
  <c r="D53" i="18" s="1"/>
  <c r="C45" i="18"/>
  <c r="D45" i="18" s="1"/>
  <c r="C37" i="18"/>
  <c r="D37" i="18" s="1"/>
  <c r="C29" i="18"/>
  <c r="D29" i="18" s="1"/>
  <c r="C21" i="18"/>
  <c r="D21" i="18" s="1"/>
  <c r="C13" i="18"/>
  <c r="D13" i="18" s="1"/>
  <c r="C262" i="18"/>
  <c r="D262" i="18" s="1"/>
  <c r="C22" i="18"/>
  <c r="D22" i="18" s="1"/>
  <c r="C332" i="18"/>
  <c r="D332" i="18" s="1"/>
  <c r="C324" i="18"/>
  <c r="D324" i="18" s="1"/>
  <c r="C316" i="18"/>
  <c r="D316" i="18" s="1"/>
  <c r="C308" i="18"/>
  <c r="D308" i="18" s="1"/>
  <c r="C292" i="18"/>
  <c r="D292" i="18" s="1"/>
  <c r="C284" i="18"/>
  <c r="D284" i="18" s="1"/>
  <c r="C276" i="18"/>
  <c r="D276" i="18" s="1"/>
  <c r="C244" i="18"/>
  <c r="D244" i="18" s="1"/>
  <c r="C228" i="18"/>
  <c r="D228" i="18" s="1"/>
  <c r="C220" i="18"/>
  <c r="D220" i="18" s="1"/>
  <c r="C204" i="18"/>
  <c r="D204" i="18" s="1"/>
  <c r="C180" i="18"/>
  <c r="D180" i="18" s="1"/>
  <c r="C164" i="18"/>
  <c r="D164" i="18" s="1"/>
  <c r="C156" i="18"/>
  <c r="D156" i="18" s="1"/>
  <c r="C148" i="18"/>
  <c r="D148" i="18" s="1"/>
  <c r="C140" i="18"/>
  <c r="D140" i="18" s="1"/>
  <c r="C132" i="18"/>
  <c r="D132" i="18" s="1"/>
  <c r="C124" i="18"/>
  <c r="D124" i="18" s="1"/>
  <c r="C116" i="18"/>
  <c r="D116" i="18" s="1"/>
  <c r="C100" i="18"/>
  <c r="D100" i="18" s="1"/>
  <c r="C84" i="18"/>
  <c r="D84" i="18" s="1"/>
  <c r="C68" i="18"/>
  <c r="D68" i="18" s="1"/>
  <c r="C52" i="18"/>
  <c r="D52" i="18" s="1"/>
  <c r="C44" i="18"/>
  <c r="D44" i="18" s="1"/>
  <c r="C28" i="18"/>
  <c r="D28" i="18" s="1"/>
  <c r="C20" i="18"/>
  <c r="D20" i="18" s="1"/>
  <c r="C12" i="18"/>
  <c r="D12" i="18" s="1"/>
  <c r="C78" i="18"/>
  <c r="D78" i="18" s="1"/>
  <c r="D2" i="18"/>
  <c r="C331" i="18"/>
  <c r="D331" i="18" s="1"/>
  <c r="C315" i="18"/>
  <c r="D315" i="18" s="1"/>
  <c r="C307" i="18"/>
  <c r="D307" i="18" s="1"/>
  <c r="C299" i="18"/>
  <c r="D299" i="18" s="1"/>
  <c r="C291" i="18"/>
  <c r="D291" i="18" s="1"/>
  <c r="C275" i="18"/>
  <c r="D275" i="18" s="1"/>
  <c r="C267" i="18"/>
  <c r="D267" i="18" s="1"/>
  <c r="C243" i="18"/>
  <c r="D243" i="18" s="1"/>
  <c r="C227" i="18"/>
  <c r="D227" i="18" s="1"/>
  <c r="C219" i="18"/>
  <c r="D219" i="18" s="1"/>
  <c r="C211" i="18"/>
  <c r="D211" i="18" s="1"/>
  <c r="C203" i="18"/>
  <c r="D203" i="18" s="1"/>
  <c r="C195" i="18"/>
  <c r="D195" i="18" s="1"/>
  <c r="C187" i="18"/>
  <c r="D187" i="18" s="1"/>
  <c r="C163" i="18"/>
  <c r="D163" i="18" s="1"/>
  <c r="C155" i="18"/>
  <c r="D155" i="18" s="1"/>
  <c r="C147" i="18"/>
  <c r="D147" i="18" s="1"/>
  <c r="C139" i="18"/>
  <c r="D139" i="18" s="1"/>
  <c r="C131" i="18"/>
  <c r="D131" i="18" s="1"/>
  <c r="C115" i="18"/>
  <c r="D115" i="18" s="1"/>
  <c r="C107" i="18"/>
  <c r="D107" i="18" s="1"/>
  <c r="C99" i="18"/>
  <c r="D99" i="18" s="1"/>
  <c r="C91" i="18"/>
  <c r="D91" i="18" s="1"/>
  <c r="C75" i="18"/>
  <c r="D75" i="18" s="1"/>
  <c r="C67" i="18"/>
  <c r="D67" i="18" s="1"/>
  <c r="C59" i="18"/>
  <c r="D59" i="18" s="1"/>
  <c r="C51" i="18"/>
  <c r="D51" i="18" s="1"/>
  <c r="C43" i="18"/>
  <c r="D43" i="18" s="1"/>
  <c r="C35" i="18"/>
  <c r="D35" i="18" s="1"/>
  <c r="C27" i="18"/>
  <c r="D27" i="18" s="1"/>
  <c r="C19" i="18"/>
  <c r="D19" i="18" s="1"/>
  <c r="C11" i="18"/>
  <c r="D11" i="18" s="1"/>
  <c r="C70" i="18"/>
  <c r="D70" i="18" s="1"/>
  <c r="C4" i="18"/>
  <c r="D4" i="18" s="1"/>
  <c r="C330" i="18"/>
  <c r="D330" i="18" s="1"/>
  <c r="C314" i="18"/>
  <c r="D314" i="18" s="1"/>
  <c r="C298" i="18"/>
  <c r="D298" i="18" s="1"/>
  <c r="C290" i="18"/>
  <c r="D290" i="18" s="1"/>
  <c r="C282" i="18"/>
  <c r="D282" i="18" s="1"/>
  <c r="C274" i="18"/>
  <c r="D274" i="18" s="1"/>
  <c r="C266" i="18"/>
  <c r="D266" i="18" s="1"/>
  <c r="C234" i="18"/>
  <c r="D234" i="18" s="1"/>
  <c r="C226" i="18"/>
  <c r="D226" i="18" s="1"/>
  <c r="C210" i="18"/>
  <c r="D210" i="18" s="1"/>
  <c r="C202" i="18"/>
  <c r="D202" i="18" s="1"/>
  <c r="C194" i="18"/>
  <c r="D194" i="18" s="1"/>
  <c r="C178" i="18"/>
  <c r="D178" i="18" s="1"/>
  <c r="C162" i="18"/>
  <c r="D162" i="18" s="1"/>
  <c r="C146" i="18"/>
  <c r="D146" i="18" s="1"/>
  <c r="C138" i="18"/>
  <c r="D138" i="18" s="1"/>
  <c r="C130" i="18"/>
  <c r="D130" i="18" s="1"/>
  <c r="C122" i="18"/>
  <c r="D122" i="18" s="1"/>
  <c r="C114" i="18"/>
  <c r="D114" i="18" s="1"/>
  <c r="C90" i="18"/>
  <c r="D90" i="18" s="1"/>
  <c r="C82" i="18"/>
  <c r="D82" i="18" s="1"/>
  <c r="C74" i="18"/>
  <c r="D74" i="18" s="1"/>
  <c r="C66" i="18"/>
  <c r="D66" i="18" s="1"/>
  <c r="C58" i="18"/>
  <c r="D58" i="18" s="1"/>
  <c r="C50" i="18"/>
  <c r="D50" i="18" s="1"/>
  <c r="C42" i="18"/>
  <c r="D42" i="18" s="1"/>
  <c r="C34" i="18"/>
  <c r="D34" i="18" s="1"/>
  <c r="C26" i="18"/>
  <c r="D26" i="18" s="1"/>
  <c r="C18" i="18"/>
  <c r="D18" i="18" s="1"/>
  <c r="C10" i="18"/>
  <c r="D10" i="18" s="1"/>
  <c r="C238" i="18"/>
  <c r="D238" i="18" s="1"/>
  <c r="C46" i="18"/>
  <c r="D46" i="18" s="1"/>
  <c r="C3" i="18"/>
  <c r="D3" i="18" s="1"/>
  <c r="C329" i="18"/>
  <c r="D329" i="18" s="1"/>
  <c r="C321" i="18"/>
  <c r="D321" i="18" s="1"/>
  <c r="C313" i="18"/>
  <c r="D313" i="18" s="1"/>
  <c r="C305" i="18"/>
  <c r="D305" i="18" s="1"/>
  <c r="C289" i="18"/>
  <c r="D289" i="18" s="1"/>
  <c r="C281" i="18"/>
  <c r="D281" i="18" s="1"/>
  <c r="C265" i="18"/>
  <c r="D265" i="18" s="1"/>
  <c r="C257" i="18"/>
  <c r="D257" i="18" s="1"/>
  <c r="C249" i="18"/>
  <c r="D249" i="18" s="1"/>
  <c r="C241" i="18"/>
  <c r="D241" i="18" s="1"/>
  <c r="C233" i="18"/>
  <c r="D233" i="18" s="1"/>
  <c r="C225" i="18"/>
  <c r="D225" i="18" s="1"/>
  <c r="C217" i="18"/>
  <c r="D217" i="18" s="1"/>
  <c r="C209" i="18"/>
  <c r="D209" i="18" s="1"/>
  <c r="C185" i="18"/>
  <c r="D185" i="18" s="1"/>
  <c r="C177" i="18"/>
  <c r="D177" i="18" s="1"/>
  <c r="C161" i="18"/>
  <c r="D161" i="18" s="1"/>
  <c r="C153" i="18"/>
  <c r="D153" i="18" s="1"/>
  <c r="C145" i="18"/>
  <c r="D145" i="18" s="1"/>
  <c r="C137" i="18"/>
  <c r="D137" i="18" s="1"/>
  <c r="C129" i="18"/>
  <c r="D129" i="18" s="1"/>
  <c r="C113" i="18"/>
  <c r="D113" i="18" s="1"/>
  <c r="C105" i="18"/>
  <c r="D105" i="18" s="1"/>
  <c r="C97" i="18"/>
  <c r="D97" i="18" s="1"/>
  <c r="C89" i="18"/>
  <c r="D89" i="18" s="1"/>
  <c r="C81" i="18"/>
  <c r="D81" i="18" s="1"/>
  <c r="C73" i="18"/>
  <c r="D73" i="18" s="1"/>
  <c r="C65" i="18"/>
  <c r="D65" i="18" s="1"/>
  <c r="C33" i="18"/>
  <c r="D33" i="18" s="1"/>
  <c r="C25" i="18"/>
  <c r="D25" i="18" s="1"/>
  <c r="C17" i="18"/>
  <c r="D17" i="18" s="1"/>
  <c r="C9" i="18"/>
  <c r="D9" i="18" s="1"/>
  <c r="C326" i="18"/>
  <c r="D326" i="18" s="1"/>
  <c r="C254" i="18"/>
  <c r="D254" i="18" s="1"/>
  <c r="C30" i="18"/>
  <c r="D30" i="18" s="1"/>
  <c r="C328" i="18"/>
  <c r="D328" i="18" s="1"/>
  <c r="C320" i="18"/>
  <c r="D320" i="18" s="1"/>
  <c r="C312" i="18"/>
  <c r="D312" i="18" s="1"/>
  <c r="C304" i="18"/>
  <c r="D304" i="18" s="1"/>
  <c r="C296" i="18"/>
  <c r="D296" i="18" s="1"/>
  <c r="C288" i="18"/>
  <c r="D288" i="18" s="1"/>
  <c r="C280" i="18"/>
  <c r="D280" i="18" s="1"/>
  <c r="C264" i="18"/>
  <c r="D264" i="18" s="1"/>
  <c r="C256" i="18"/>
  <c r="D256" i="18" s="1"/>
  <c r="C240" i="18"/>
  <c r="D240" i="18" s="1"/>
  <c r="C224" i="18"/>
  <c r="D224" i="18" s="1"/>
  <c r="C216" i="18"/>
  <c r="D216" i="18" s="1"/>
  <c r="C208" i="18"/>
  <c r="D208" i="18" s="1"/>
  <c r="C200" i="18"/>
  <c r="D200" i="18" s="1"/>
  <c r="C192" i="18"/>
  <c r="D192" i="18" s="1"/>
  <c r="C184" i="18"/>
  <c r="D184" i="18" s="1"/>
  <c r="C176" i="18"/>
  <c r="D176" i="18" s="1"/>
  <c r="C168" i="18"/>
  <c r="D168" i="18" s="1"/>
  <c r="C160" i="18"/>
  <c r="D160" i="18" s="1"/>
  <c r="C152" i="18"/>
  <c r="D152" i="18" s="1"/>
  <c r="C136" i="18"/>
  <c r="D136" i="18" s="1"/>
  <c r="C128" i="18"/>
  <c r="D128" i="18" s="1"/>
  <c r="C112" i="18"/>
  <c r="D112" i="18" s="1"/>
  <c r="C104" i="18"/>
  <c r="D104" i="18" s="1"/>
  <c r="C96" i="18"/>
  <c r="D96" i="18" s="1"/>
  <c r="C88" i="18"/>
  <c r="D88" i="18" s="1"/>
  <c r="C72" i="18"/>
  <c r="D72" i="18" s="1"/>
  <c r="C48" i="18"/>
  <c r="D48" i="18" s="1"/>
  <c r="C40" i="18"/>
  <c r="D40" i="18" s="1"/>
  <c r="C32" i="18"/>
  <c r="D32" i="18" s="1"/>
  <c r="C24" i="18"/>
  <c r="D24" i="18" s="1"/>
  <c r="C16" i="18"/>
  <c r="D16" i="18" s="1"/>
  <c r="C8" i="18"/>
  <c r="D8" i="18" s="1"/>
  <c r="C310" i="18"/>
  <c r="D310" i="18" s="1"/>
  <c r="C222" i="18"/>
  <c r="D222" i="18" s="1"/>
  <c r="C319" i="18"/>
  <c r="D319" i="18" s="1"/>
  <c r="C303" i="18"/>
  <c r="D303" i="18" s="1"/>
  <c r="C295" i="18"/>
  <c r="D295" i="18" s="1"/>
  <c r="C287" i="18"/>
  <c r="D287" i="18" s="1"/>
  <c r="C279" i="18"/>
  <c r="D279" i="18" s="1"/>
  <c r="C271" i="18"/>
  <c r="D271" i="18" s="1"/>
  <c r="C247" i="18"/>
  <c r="D247" i="18" s="1"/>
  <c r="C239" i="18"/>
  <c r="D239" i="18" s="1"/>
  <c r="C231" i="18"/>
  <c r="D231" i="18" s="1"/>
  <c r="C223" i="18"/>
  <c r="D223" i="18" s="1"/>
  <c r="C215" i="18"/>
  <c r="D215" i="18" s="1"/>
  <c r="C167" i="18"/>
  <c r="D167" i="18" s="1"/>
  <c r="C159" i="18"/>
  <c r="D159" i="18" s="1"/>
  <c r="C143" i="18"/>
  <c r="D143" i="18" s="1"/>
  <c r="C135" i="18"/>
  <c r="D135" i="18" s="1"/>
  <c r="C119" i="18"/>
  <c r="D119" i="18" s="1"/>
  <c r="C103" i="18"/>
  <c r="D103" i="18" s="1"/>
  <c r="C95" i="18"/>
  <c r="D95" i="18" s="1"/>
  <c r="C87" i="18"/>
  <c r="D87" i="18" s="1"/>
  <c r="C79" i="18"/>
  <c r="D79" i="18" s="1"/>
  <c r="C71" i="18"/>
  <c r="D71" i="18" s="1"/>
  <c r="C63" i="18"/>
  <c r="D63" i="18" s="1"/>
  <c r="C47" i="18"/>
  <c r="D47" i="18" s="1"/>
  <c r="C15" i="18"/>
  <c r="D15" i="18" s="1"/>
  <c r="D4" i="9"/>
  <c r="D5" i="9"/>
  <c r="D6" i="9"/>
  <c r="D9" i="9"/>
  <c r="D14" i="9"/>
  <c r="D17" i="9"/>
  <c r="D18" i="9"/>
  <c r="D20" i="9"/>
  <c r="D21" i="9"/>
  <c r="D22" i="9"/>
  <c r="D23" i="9"/>
  <c r="D25" i="9"/>
  <c r="D26" i="9"/>
  <c r="D27" i="9"/>
  <c r="D29" i="9"/>
  <c r="D30" i="9"/>
  <c r="D31" i="9"/>
  <c r="D32" i="9"/>
  <c r="D33" i="9"/>
  <c r="D34" i="9"/>
  <c r="D36" i="9"/>
  <c r="D37" i="9"/>
  <c r="D38" i="9"/>
  <c r="D39" i="9"/>
  <c r="D40" i="9"/>
  <c r="D41" i="9"/>
  <c r="D42" i="9"/>
  <c r="D43" i="9"/>
  <c r="D44" i="9"/>
  <c r="D45" i="9"/>
  <c r="D46" i="9"/>
  <c r="D47" i="9"/>
  <c r="D49" i="9"/>
  <c r="D50" i="9"/>
  <c r="D51" i="9"/>
  <c r="D52" i="9"/>
  <c r="D53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5" i="9"/>
  <c r="D76" i="9"/>
  <c r="D77" i="9"/>
  <c r="D78" i="9"/>
  <c r="D79" i="9"/>
  <c r="D80" i="9"/>
  <c r="D82" i="9"/>
  <c r="D83" i="9"/>
  <c r="D84" i="9"/>
  <c r="D86" i="9"/>
  <c r="D87" i="9"/>
  <c r="D93" i="9"/>
  <c r="D94" i="9"/>
  <c r="D96" i="9"/>
  <c r="D98" i="9"/>
  <c r="D99" i="9"/>
  <c r="D100" i="9"/>
  <c r="D101" i="9"/>
  <c r="D103" i="9"/>
  <c r="D105" i="9"/>
  <c r="D106" i="9"/>
  <c r="D108" i="9"/>
  <c r="D109" i="9"/>
  <c r="D115" i="9"/>
  <c r="D116" i="9"/>
  <c r="D118" i="9"/>
  <c r="D119" i="9"/>
  <c r="D120" i="9"/>
  <c r="D121" i="9"/>
  <c r="D122" i="9"/>
  <c r="D123" i="9"/>
  <c r="D124" i="9"/>
  <c r="D125" i="9"/>
  <c r="D127" i="9"/>
  <c r="D128" i="9"/>
  <c r="D129" i="9"/>
  <c r="D130" i="9"/>
  <c r="D131" i="9"/>
  <c r="D132" i="9"/>
  <c r="D134" i="9"/>
  <c r="D135" i="9"/>
  <c r="D137" i="9"/>
  <c r="D138" i="9"/>
  <c r="D139" i="9"/>
  <c r="D140" i="9"/>
  <c r="D141" i="9"/>
  <c r="D143" i="9"/>
  <c r="D145" i="9"/>
  <c r="D147" i="9"/>
  <c r="D148" i="9"/>
  <c r="D149" i="9"/>
  <c r="D151" i="9"/>
  <c r="D152" i="9"/>
  <c r="D154" i="9"/>
  <c r="D155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9" i="9"/>
  <c r="D190" i="9"/>
  <c r="D193" i="9"/>
  <c r="D194" i="9"/>
  <c r="D195" i="9"/>
  <c r="D196" i="9"/>
  <c r="D198" i="9"/>
  <c r="D199" i="9"/>
  <c r="D200" i="9"/>
  <c r="D201" i="9"/>
  <c r="D202" i="9"/>
  <c r="D203" i="9"/>
  <c r="D204" i="9"/>
  <c r="D206" i="9"/>
  <c r="D207" i="9"/>
  <c r="D208" i="9"/>
  <c r="D209" i="9"/>
  <c r="D210" i="9"/>
  <c r="D211" i="9"/>
  <c r="D212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7" i="9"/>
  <c r="D238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60" i="9"/>
  <c r="D261" i="9"/>
  <c r="D262" i="9"/>
  <c r="D263" i="9"/>
  <c r="D264" i="9"/>
  <c r="D265" i="9"/>
  <c r="D266" i="9"/>
  <c r="D267" i="9"/>
  <c r="D268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5" i="9"/>
  <c r="D287" i="9"/>
  <c r="D289" i="9"/>
  <c r="D290" i="9"/>
  <c r="D291" i="9"/>
  <c r="D293" i="9"/>
  <c r="D294" i="9"/>
  <c r="D295" i="9"/>
  <c r="D296" i="9"/>
  <c r="D297" i="9"/>
  <c r="D298" i="9"/>
  <c r="D299" i="9"/>
  <c r="D300" i="9"/>
  <c r="D301" i="9"/>
  <c r="D303" i="9"/>
  <c r="D304" i="9"/>
  <c r="D305" i="9"/>
  <c r="D306" i="9"/>
  <c r="D307" i="9"/>
  <c r="D308" i="9"/>
  <c r="D309" i="9"/>
  <c r="D310" i="9"/>
  <c r="D311" i="9"/>
  <c r="D312" i="9"/>
  <c r="D313" i="9"/>
  <c r="D315" i="9"/>
  <c r="D316" i="9"/>
  <c r="D317" i="9"/>
  <c r="D318" i="9"/>
  <c r="D319" i="9"/>
  <c r="D320" i="9"/>
  <c r="D321" i="9"/>
  <c r="D322" i="9"/>
  <c r="D323" i="9"/>
  <c r="D324" i="9"/>
  <c r="D325" i="9"/>
  <c r="D327" i="9"/>
  <c r="D329" i="9"/>
  <c r="D330" i="9"/>
  <c r="D331" i="9"/>
  <c r="D332" i="9"/>
  <c r="D333" i="9"/>
  <c r="D334" i="9"/>
  <c r="D335" i="9"/>
  <c r="D336" i="9"/>
  <c r="D338" i="9"/>
  <c r="D339" i="9"/>
  <c r="D340" i="9"/>
  <c r="D341" i="9"/>
  <c r="D342" i="9"/>
  <c r="D344" i="9"/>
  <c r="D345" i="9"/>
  <c r="D346" i="9"/>
  <c r="D347" i="9"/>
  <c r="D348" i="9"/>
  <c r="D349" i="9"/>
  <c r="D350" i="9"/>
  <c r="D351" i="9"/>
  <c r="D352" i="9"/>
  <c r="D353" i="9"/>
  <c r="D354" i="9"/>
  <c r="D356" i="9"/>
  <c r="D357" i="9"/>
  <c r="D358" i="9"/>
  <c r="D359" i="9"/>
  <c r="D360" i="9"/>
  <c r="D361" i="9"/>
  <c r="D363" i="9"/>
  <c r="D364" i="9"/>
  <c r="D365" i="9"/>
  <c r="D366" i="9"/>
  <c r="D368" i="9"/>
  <c r="D369" i="9"/>
  <c r="D370" i="9"/>
  <c r="D371" i="9"/>
  <c r="D372" i="9"/>
  <c r="D373" i="9"/>
  <c r="D374" i="9"/>
  <c r="D375" i="9"/>
  <c r="D378" i="9"/>
  <c r="D379" i="9"/>
  <c r="D380" i="9"/>
  <c r="D381" i="9"/>
  <c r="D382" i="9"/>
  <c r="D384" i="9"/>
  <c r="D385" i="9"/>
  <c r="D386" i="9"/>
  <c r="D387" i="9"/>
  <c r="D388" i="9"/>
  <c r="D390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4" i="9"/>
  <c r="D425" i="9"/>
  <c r="D426" i="9"/>
  <c r="D427" i="9"/>
  <c r="D428" i="9"/>
  <c r="D429" i="9"/>
  <c r="D431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7" i="9"/>
  <c r="D458" i="9"/>
  <c r="D460" i="9"/>
  <c r="D461" i="9"/>
  <c r="D462" i="9"/>
  <c r="D463" i="9"/>
  <c r="D465" i="9"/>
  <c r="D466" i="9"/>
  <c r="D467" i="9"/>
  <c r="D468" i="9"/>
  <c r="D469" i="9"/>
  <c r="D470" i="9"/>
  <c r="D471" i="9"/>
  <c r="D480" i="9"/>
  <c r="D482" i="9"/>
  <c r="D484" i="9"/>
  <c r="D485" i="9"/>
  <c r="D486" i="9"/>
  <c r="D488" i="9"/>
  <c r="D489" i="9"/>
  <c r="D490" i="9"/>
  <c r="D491" i="9"/>
  <c r="D492" i="9"/>
  <c r="D493" i="9"/>
  <c r="D494" i="9"/>
  <c r="D495" i="9"/>
  <c r="D496" i="9"/>
  <c r="D499" i="9"/>
  <c r="D502" i="9"/>
  <c r="D503" i="9"/>
  <c r="D504" i="9"/>
  <c r="D507" i="9"/>
  <c r="D509" i="9"/>
  <c r="D510" i="9"/>
  <c r="D512" i="9"/>
  <c r="D513" i="9"/>
  <c r="D514" i="9"/>
  <c r="D515" i="9"/>
  <c r="D516" i="9"/>
  <c r="D517" i="9"/>
  <c r="D518" i="9"/>
  <c r="D519" i="9"/>
  <c r="D520" i="9"/>
  <c r="D521" i="9"/>
  <c r="D522" i="9"/>
  <c r="D524" i="9"/>
  <c r="D530" i="9"/>
  <c r="D531" i="9"/>
  <c r="D532" i="9"/>
  <c r="D534" i="9"/>
  <c r="D536" i="9"/>
  <c r="D538" i="9"/>
  <c r="D540" i="9"/>
  <c r="D541" i="9"/>
  <c r="D542" i="9"/>
  <c r="D545" i="9"/>
  <c r="D547" i="9"/>
  <c r="D548" i="9"/>
  <c r="D550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5" i="9"/>
  <c r="D566" i="9"/>
  <c r="D568" i="9"/>
  <c r="D569" i="9"/>
  <c r="D570" i="9"/>
  <c r="D573" i="9"/>
  <c r="D574" i="9"/>
  <c r="D577" i="9"/>
  <c r="D578" i="9"/>
  <c r="D580" i="9"/>
  <c r="D581" i="9"/>
  <c r="D582" i="9"/>
  <c r="D583" i="9"/>
  <c r="D585" i="9"/>
  <c r="D587" i="9"/>
  <c r="D588" i="9"/>
  <c r="D590" i="9"/>
  <c r="D591" i="9"/>
  <c r="D592" i="9"/>
  <c r="D594" i="9"/>
  <c r="D595" i="9"/>
  <c r="D598" i="9"/>
  <c r="D600" i="9"/>
  <c r="D601" i="9"/>
  <c r="D602" i="9"/>
  <c r="D603" i="9"/>
  <c r="D604" i="9"/>
  <c r="D605" i="9"/>
  <c r="D606" i="9"/>
  <c r="D607" i="9"/>
  <c r="D608" i="9"/>
  <c r="D609" i="9"/>
  <c r="D611" i="9"/>
  <c r="D612" i="9"/>
  <c r="D613" i="9"/>
  <c r="D615" i="9"/>
  <c r="D619" i="9"/>
  <c r="D620" i="9"/>
  <c r="D622" i="9"/>
  <c r="D624" i="9"/>
  <c r="D625" i="9"/>
  <c r="D626" i="9"/>
  <c r="D627" i="9"/>
  <c r="D628" i="9"/>
  <c r="D629" i="9"/>
  <c r="D630" i="9"/>
  <c r="D631" i="9"/>
  <c r="D633" i="9"/>
  <c r="D634" i="9"/>
  <c r="D635" i="9"/>
  <c r="D636" i="9"/>
  <c r="D639" i="9"/>
  <c r="D640" i="9"/>
  <c r="D641" i="9"/>
  <c r="D642" i="9"/>
  <c r="D644" i="9"/>
  <c r="D645" i="9"/>
  <c r="D646" i="9"/>
  <c r="D647" i="9"/>
  <c r="D648" i="9"/>
  <c r="D649" i="9"/>
  <c r="D650" i="9"/>
  <c r="D651" i="9"/>
  <c r="D652" i="9"/>
  <c r="D653" i="9"/>
  <c r="D655" i="9"/>
  <c r="D656" i="9"/>
  <c r="D657" i="9"/>
  <c r="D658" i="9"/>
  <c r="D659" i="9"/>
  <c r="D660" i="9"/>
  <c r="D661" i="9"/>
  <c r="D662" i="9"/>
  <c r="D664" i="9"/>
  <c r="D665" i="9"/>
  <c r="D666" i="9"/>
  <c r="D667" i="9"/>
  <c r="D668" i="9"/>
  <c r="D670" i="9"/>
  <c r="D671" i="9"/>
  <c r="D673" i="9"/>
  <c r="D674" i="9"/>
  <c r="D675" i="9"/>
  <c r="D676" i="9"/>
  <c r="D677" i="9"/>
  <c r="D678" i="9"/>
  <c r="D679" i="9"/>
  <c r="D680" i="9"/>
  <c r="D681" i="9"/>
  <c r="D683" i="9"/>
  <c r="D684" i="9"/>
  <c r="D685" i="9"/>
  <c r="D686" i="9"/>
  <c r="D688" i="9"/>
  <c r="D689" i="9"/>
  <c r="D690" i="9"/>
  <c r="D691" i="9"/>
  <c r="D692" i="9"/>
  <c r="D693" i="9"/>
  <c r="D694" i="9"/>
  <c r="D695" i="9"/>
  <c r="D696" i="9"/>
  <c r="D697" i="9"/>
  <c r="D699" i="9"/>
  <c r="D700" i="9"/>
  <c r="D702" i="9"/>
  <c r="D703" i="9"/>
  <c r="D704" i="9"/>
  <c r="D705" i="9"/>
  <c r="D706" i="9"/>
  <c r="D707" i="9"/>
  <c r="D708" i="9"/>
  <c r="D709" i="9"/>
  <c r="D710" i="9"/>
  <c r="D712" i="9"/>
  <c r="D714" i="9"/>
  <c r="D715" i="9"/>
  <c r="D716" i="9"/>
  <c r="D717" i="9"/>
  <c r="D718" i="9"/>
  <c r="D721" i="9"/>
  <c r="D722" i="9"/>
  <c r="D723" i="9"/>
  <c r="D725" i="9"/>
  <c r="D728" i="9"/>
  <c r="D729" i="9"/>
  <c r="D730" i="9"/>
  <c r="D731" i="9"/>
  <c r="D732" i="9"/>
  <c r="D733" i="9"/>
  <c r="D734" i="9"/>
  <c r="D735" i="9"/>
  <c r="D738" i="9"/>
  <c r="D739" i="9"/>
  <c r="D741" i="9"/>
  <c r="D742" i="9"/>
  <c r="D743" i="9"/>
  <c r="D744" i="9"/>
  <c r="D745" i="9"/>
  <c r="D746" i="9"/>
  <c r="D747" i="9"/>
  <c r="D748" i="9"/>
  <c r="D749" i="9"/>
  <c r="D750" i="9"/>
  <c r="D752" i="9"/>
  <c r="D754" i="9"/>
  <c r="D755" i="9"/>
  <c r="D756" i="9"/>
  <c r="D758" i="9"/>
  <c r="D760" i="9"/>
  <c r="D761" i="9"/>
  <c r="D762" i="9"/>
  <c r="D763" i="9"/>
  <c r="D764" i="9"/>
  <c r="D765" i="9"/>
  <c r="D767" i="9"/>
  <c r="D768" i="9"/>
  <c r="D770" i="9"/>
  <c r="D771" i="9"/>
  <c r="D772" i="9"/>
  <c r="D773" i="9"/>
  <c r="D774" i="9"/>
  <c r="D775" i="9"/>
  <c r="D776" i="9"/>
  <c r="D779" i="9"/>
  <c r="D780" i="9"/>
  <c r="D781" i="9"/>
  <c r="D782" i="9"/>
  <c r="D783" i="9"/>
  <c r="D785" i="9"/>
  <c r="D786" i="9"/>
  <c r="D787" i="9"/>
  <c r="D788" i="9"/>
  <c r="D789" i="9"/>
  <c r="D791" i="9"/>
  <c r="D792" i="9"/>
  <c r="D794" i="9"/>
  <c r="D796" i="9"/>
  <c r="D797" i="9"/>
  <c r="D798" i="9"/>
  <c r="D799" i="9"/>
  <c r="D800" i="9"/>
  <c r="D801" i="9"/>
  <c r="D802" i="9"/>
  <c r="D803" i="9"/>
  <c r="D804" i="9"/>
  <c r="D806" i="9"/>
  <c r="D807" i="9"/>
  <c r="D808" i="9"/>
  <c r="D809" i="9"/>
  <c r="D810" i="9"/>
  <c r="D811" i="9"/>
  <c r="D812" i="9"/>
  <c r="D813" i="9"/>
  <c r="D814" i="9"/>
  <c r="D815" i="9"/>
  <c r="D817" i="9"/>
  <c r="D818" i="9"/>
  <c r="D819" i="9"/>
  <c r="D820" i="9"/>
  <c r="D822" i="9"/>
  <c r="D823" i="9"/>
  <c r="D824" i="9"/>
  <c r="D825" i="9"/>
  <c r="D826" i="9"/>
  <c r="D827" i="9"/>
  <c r="D828" i="9"/>
  <c r="D829" i="9"/>
  <c r="D830" i="9"/>
  <c r="D832" i="9"/>
  <c r="D833" i="9"/>
  <c r="D835" i="9"/>
  <c r="D836" i="9"/>
  <c r="D837" i="9"/>
  <c r="D838" i="9"/>
  <c r="D839" i="9"/>
  <c r="D840" i="9"/>
  <c r="D841" i="9"/>
  <c r="D843" i="9"/>
  <c r="D844" i="9"/>
  <c r="D845" i="9"/>
  <c r="D846" i="9"/>
  <c r="D848" i="9"/>
  <c r="D849" i="9"/>
  <c r="D850" i="9"/>
  <c r="D851" i="9"/>
  <c r="D852" i="9"/>
  <c r="D853" i="9"/>
  <c r="D854" i="9"/>
  <c r="D856" i="9"/>
  <c r="D857" i="9"/>
  <c r="D858" i="9"/>
  <c r="D859" i="9"/>
  <c r="D860" i="9"/>
  <c r="D861" i="9"/>
  <c r="D863" i="9"/>
  <c r="D865" i="9"/>
  <c r="D866" i="9"/>
  <c r="D867" i="9"/>
  <c r="D868" i="9"/>
  <c r="D869" i="9"/>
  <c r="D870" i="9"/>
  <c r="D871" i="9"/>
  <c r="D872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90" i="9"/>
  <c r="D891" i="9"/>
  <c r="D892" i="9"/>
  <c r="D894" i="9"/>
  <c r="D895" i="9"/>
  <c r="D896" i="9"/>
  <c r="D897" i="9"/>
  <c r="D898" i="9"/>
  <c r="D899" i="9"/>
  <c r="D900" i="9"/>
  <c r="D901" i="9"/>
  <c r="D903" i="9"/>
  <c r="D905" i="9"/>
  <c r="D906" i="9"/>
  <c r="D907" i="9"/>
  <c r="D908" i="9"/>
  <c r="D909" i="9"/>
  <c r="D910" i="9"/>
  <c r="D911" i="9"/>
  <c r="D913" i="9"/>
  <c r="D914" i="9"/>
  <c r="D915" i="9"/>
  <c r="D917" i="9"/>
  <c r="D918" i="9"/>
  <c r="D919" i="9"/>
  <c r="D922" i="9"/>
  <c r="D925" i="9"/>
  <c r="D929" i="9"/>
  <c r="D932" i="9"/>
  <c r="D934" i="9"/>
  <c r="D935" i="9"/>
  <c r="D936" i="9"/>
  <c r="D940" i="9"/>
  <c r="D941" i="9"/>
  <c r="D942" i="9"/>
  <c r="D944" i="9"/>
  <c r="D945" i="9"/>
  <c r="D946" i="9"/>
  <c r="D947" i="9"/>
  <c r="D949" i="9"/>
  <c r="D952" i="9"/>
  <c r="D953" i="9"/>
  <c r="D955" i="9"/>
  <c r="D956" i="9"/>
  <c r="D957" i="9"/>
  <c r="D958" i="9"/>
  <c r="D960" i="9"/>
  <c r="D964" i="9"/>
  <c r="D965" i="9"/>
  <c r="D967" i="9"/>
  <c r="D969" i="9"/>
  <c r="D971" i="9"/>
  <c r="D974" i="9"/>
  <c r="D976" i="9"/>
  <c r="D978" i="9"/>
  <c r="D980" i="9"/>
  <c r="D982" i="9"/>
  <c r="D983" i="9"/>
  <c r="D984" i="9"/>
  <c r="D987" i="9"/>
  <c r="D988" i="9"/>
  <c r="D989" i="9"/>
  <c r="D993" i="9"/>
  <c r="D994" i="9"/>
  <c r="D995" i="9"/>
  <c r="D996" i="9"/>
  <c r="D997" i="9"/>
  <c r="D998" i="9"/>
  <c r="D999" i="9"/>
  <c r="D1004" i="9"/>
  <c r="D1005" i="9"/>
  <c r="D1007" i="9"/>
  <c r="D1009" i="9"/>
  <c r="D1010" i="9"/>
  <c r="D1012" i="9"/>
  <c r="D1013" i="9"/>
  <c r="D1014" i="9"/>
  <c r="D1015" i="9"/>
  <c r="D1019" i="9"/>
  <c r="D1021" i="9"/>
  <c r="D1025" i="9"/>
  <c r="D1026" i="9"/>
  <c r="D1027" i="9"/>
  <c r="D1028" i="9"/>
  <c r="D1030" i="9"/>
  <c r="D1031" i="9"/>
  <c r="D1032" i="9"/>
  <c r="D1033" i="9"/>
  <c r="D1034" i="9"/>
  <c r="D1035" i="9"/>
  <c r="D1036" i="9"/>
  <c r="D1040" i="9"/>
  <c r="D1041" i="9"/>
  <c r="D1042" i="9"/>
  <c r="D1044" i="9"/>
  <c r="D1045" i="9"/>
  <c r="D1049" i="9"/>
  <c r="D1051" i="9"/>
  <c r="D1052" i="9"/>
  <c r="D1053" i="9"/>
  <c r="D1055" i="9"/>
  <c r="D1056" i="9"/>
  <c r="D1059" i="9"/>
  <c r="D1060" i="9"/>
  <c r="D1061" i="9"/>
  <c r="D1062" i="9"/>
  <c r="D1063" i="9"/>
  <c r="D1064" i="9"/>
  <c r="D1065" i="9"/>
  <c r="D1066" i="9"/>
  <c r="D1067" i="9"/>
  <c r="D1070" i="9"/>
  <c r="D1073" i="9"/>
  <c r="D1074" i="9"/>
  <c r="D1080" i="9"/>
  <c r="D1082" i="9"/>
  <c r="D1083" i="9"/>
  <c r="D1084" i="9"/>
  <c r="D1086" i="9"/>
  <c r="D1087" i="9"/>
  <c r="D1088" i="9"/>
  <c r="D1090" i="9"/>
  <c r="D1091" i="9"/>
  <c r="D1092" i="9"/>
  <c r="D1093" i="9"/>
  <c r="D1094" i="9"/>
  <c r="D1095" i="9"/>
  <c r="D1096" i="9"/>
  <c r="D1097" i="9"/>
  <c r="D1098" i="9"/>
  <c r="D1099" i="9"/>
  <c r="D1101" i="9"/>
  <c r="D1102" i="9"/>
  <c r="D1103" i="9"/>
  <c r="D1105" i="9"/>
  <c r="D1106" i="9"/>
  <c r="D1107" i="9"/>
  <c r="D1108" i="9"/>
  <c r="D1109" i="9"/>
  <c r="D1111" i="9"/>
  <c r="D1112" i="9"/>
  <c r="D1113" i="9"/>
  <c r="D1114" i="9"/>
  <c r="D1117" i="9"/>
  <c r="D1118" i="9"/>
  <c r="D1119" i="9"/>
  <c r="D1120" i="9"/>
  <c r="D1123" i="9"/>
  <c r="D1124" i="9"/>
  <c r="D1125" i="9"/>
  <c r="D1127" i="9"/>
  <c r="D1129" i="9"/>
  <c r="D1132" i="9"/>
  <c r="D1133" i="9"/>
  <c r="D1134" i="9"/>
  <c r="D1137" i="9"/>
  <c r="D1140" i="9"/>
  <c r="D1141" i="9"/>
  <c r="D1145" i="9"/>
  <c r="D1146" i="9"/>
  <c r="D1147" i="9"/>
  <c r="D1149" i="9"/>
  <c r="D1152" i="9"/>
  <c r="D1153" i="9"/>
  <c r="D1155" i="9"/>
  <c r="D1156" i="9"/>
  <c r="D1157" i="9"/>
  <c r="D1158" i="9"/>
  <c r="D1159" i="9"/>
  <c r="D1161" i="9"/>
  <c r="D1162" i="9"/>
  <c r="D1163" i="9"/>
  <c r="D1164" i="9"/>
  <c r="D1165" i="9"/>
  <c r="D1166" i="9"/>
  <c r="D1168" i="9"/>
  <c r="D1170" i="9"/>
  <c r="D1171" i="9"/>
  <c r="D1172" i="9"/>
  <c r="D1173" i="9"/>
  <c r="D1174" i="9"/>
  <c r="D1175" i="9"/>
  <c r="D1177" i="9"/>
  <c r="D1178" i="9"/>
  <c r="D1179" i="9"/>
  <c r="D1181" i="9"/>
  <c r="D1183" i="9"/>
  <c r="D1184" i="9"/>
  <c r="D1185" i="9"/>
  <c r="D1186" i="9"/>
  <c r="D1187" i="9"/>
  <c r="D1188" i="9"/>
  <c r="D1189" i="9"/>
  <c r="D1193" i="9"/>
  <c r="D1194" i="9"/>
  <c r="D1195" i="9"/>
  <c r="D1196" i="9"/>
  <c r="D1197" i="9"/>
  <c r="D1198" i="9"/>
  <c r="D1200" i="9"/>
  <c r="D1201" i="9"/>
  <c r="D1203" i="9"/>
  <c r="D1204" i="9"/>
  <c r="D1205" i="9"/>
  <c r="D1206" i="9"/>
  <c r="D1207" i="9"/>
  <c r="D1208" i="9"/>
  <c r="D1210" i="9"/>
  <c r="D1211" i="9"/>
  <c r="D1212" i="9"/>
  <c r="D1213" i="9"/>
  <c r="D1214" i="9"/>
  <c r="D1216" i="9"/>
  <c r="D1217" i="9"/>
  <c r="D1218" i="9"/>
  <c r="D1219" i="9"/>
  <c r="D1220" i="9"/>
  <c r="D1223" i="9"/>
  <c r="D1224" i="9"/>
  <c r="D1225" i="9"/>
  <c r="D1230" i="9"/>
  <c r="D1232" i="9"/>
  <c r="D1234" i="9"/>
  <c r="D1235" i="9"/>
  <c r="D1236" i="9"/>
  <c r="D1237" i="9"/>
  <c r="D1239" i="9"/>
  <c r="D1240" i="9"/>
  <c r="D1241" i="9"/>
  <c r="D1242" i="9"/>
  <c r="D1243" i="9"/>
  <c r="D1244" i="9"/>
  <c r="D1245" i="9"/>
  <c r="D1246" i="9"/>
  <c r="D1247" i="9"/>
  <c r="D1249" i="9"/>
  <c r="D1250" i="9"/>
  <c r="D1251" i="9"/>
  <c r="D1252" i="9"/>
  <c r="D1253" i="9"/>
  <c r="D1254" i="9"/>
  <c r="D1255" i="9"/>
  <c r="D1256" i="9"/>
  <c r="D1257" i="9"/>
  <c r="D1258" i="9"/>
  <c r="D1260" i="9"/>
  <c r="D1262" i="9"/>
  <c r="D1263" i="9"/>
  <c r="D1265" i="9"/>
  <c r="D1266" i="9"/>
  <c r="D1267" i="9"/>
  <c r="D1268" i="9"/>
  <c r="D1269" i="9"/>
  <c r="D1270" i="9"/>
  <c r="D1271" i="9"/>
  <c r="D1273" i="9"/>
  <c r="D1274" i="9"/>
  <c r="D1275" i="9"/>
  <c r="D1276" i="9"/>
  <c r="D1277" i="9"/>
  <c r="D1278" i="9"/>
  <c r="D1279" i="9"/>
  <c r="D1280" i="9"/>
  <c r="D1282" i="9"/>
  <c r="D1283" i="9"/>
  <c r="D1284" i="9"/>
  <c r="D1285" i="9"/>
  <c r="D1286" i="9"/>
  <c r="D1287" i="9"/>
  <c r="D1288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6" i="9"/>
  <c r="D1308" i="9"/>
  <c r="D1310" i="9"/>
  <c r="D1311" i="9"/>
  <c r="D1313" i="9"/>
  <c r="D1314" i="9"/>
  <c r="D1315" i="9"/>
  <c r="D1316" i="9"/>
  <c r="D1317" i="9"/>
  <c r="D1320" i="9"/>
  <c r="D1321" i="9"/>
  <c r="D1322" i="9"/>
  <c r="D1325" i="9"/>
  <c r="D1326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1342" i="9"/>
  <c r="D1343" i="9"/>
  <c r="D1345" i="9"/>
  <c r="D1346" i="9"/>
  <c r="D1347" i="9"/>
  <c r="D1348" i="9"/>
  <c r="D1350" i="9"/>
  <c r="D1351" i="9"/>
  <c r="D1352" i="9"/>
  <c r="D1354" i="9"/>
  <c r="D1355" i="9"/>
  <c r="D1356" i="9"/>
  <c r="D1357" i="9"/>
  <c r="D1358" i="9"/>
  <c r="D1360" i="9"/>
  <c r="D1361" i="9"/>
  <c r="D1362" i="9"/>
  <c r="D1364" i="9"/>
  <c r="D1365" i="9"/>
  <c r="D1366" i="9"/>
  <c r="D1368" i="9"/>
  <c r="D1369" i="9"/>
  <c r="D1370" i="9"/>
  <c r="D1371" i="9"/>
  <c r="D1372" i="9"/>
  <c r="D1373" i="9"/>
  <c r="D1376" i="9"/>
  <c r="D1377" i="9"/>
  <c r="D1378" i="9"/>
  <c r="D1379" i="9"/>
  <c r="D1382" i="9"/>
  <c r="D1383" i="9"/>
  <c r="D1384" i="9"/>
  <c r="D1385" i="9"/>
  <c r="D1388" i="9"/>
  <c r="D1390" i="9"/>
  <c r="D1391" i="9"/>
  <c r="D1394" i="9"/>
  <c r="D1399" i="9"/>
  <c r="D1400" i="9"/>
  <c r="D1402" i="9"/>
  <c r="D1403" i="9"/>
  <c r="D1404" i="9"/>
  <c r="D1405" i="9"/>
  <c r="D1407" i="9"/>
  <c r="D1408" i="9"/>
  <c r="D1410" i="9"/>
  <c r="D1411" i="9"/>
  <c r="D1412" i="9"/>
  <c r="D1413" i="9"/>
  <c r="D1417" i="9"/>
  <c r="D1418" i="9"/>
  <c r="D1420" i="9"/>
  <c r="D1422" i="9"/>
  <c r="D1423" i="9"/>
  <c r="D1424" i="9"/>
  <c r="D1428" i="9"/>
  <c r="D1429" i="9"/>
  <c r="D1430" i="9"/>
  <c r="D1432" i="9"/>
  <c r="D1433" i="9"/>
  <c r="D1440" i="9"/>
  <c r="D1441" i="9"/>
  <c r="D1442" i="9"/>
  <c r="D1444" i="9"/>
  <c r="D1445" i="9"/>
  <c r="D1447" i="9"/>
  <c r="D1448" i="9"/>
  <c r="D1450" i="9"/>
  <c r="D1451" i="9"/>
  <c r="D1452" i="9"/>
  <c r="D1454" i="9"/>
  <c r="D1455" i="9"/>
  <c r="D1456" i="9"/>
  <c r="D1459" i="9"/>
  <c r="D1461" i="9"/>
  <c r="D1462" i="9"/>
  <c r="D1463" i="9"/>
  <c r="D1465" i="9"/>
  <c r="D1466" i="9"/>
  <c r="D1468" i="9"/>
  <c r="D1470" i="9"/>
  <c r="D1475" i="9"/>
  <c r="D1477" i="9"/>
  <c r="D1478" i="9"/>
  <c r="D1481" i="9"/>
  <c r="D1482" i="9"/>
  <c r="D1483" i="9"/>
  <c r="D1484" i="9"/>
  <c r="D1486" i="9"/>
  <c r="D1487" i="9"/>
  <c r="D1488" i="9"/>
  <c r="D1489" i="9"/>
  <c r="D1490" i="9"/>
  <c r="D1492" i="9"/>
  <c r="D1495" i="9"/>
  <c r="D1496" i="9"/>
  <c r="D1499" i="9"/>
  <c r="D1500" i="9"/>
  <c r="D1501" i="9"/>
  <c r="D1507" i="9"/>
  <c r="D1508" i="9"/>
  <c r="D1510" i="9"/>
  <c r="D1512" i="9"/>
  <c r="D1513" i="9"/>
  <c r="D1518" i="9"/>
  <c r="D1520" i="9"/>
  <c r="D1522" i="9"/>
  <c r="D1523" i="9"/>
  <c r="D1524" i="9"/>
  <c r="D1525" i="9"/>
  <c r="D1528" i="9"/>
  <c r="D1529" i="9"/>
  <c r="D1530" i="9"/>
  <c r="D1531" i="9"/>
  <c r="D1533" i="9"/>
  <c r="D1536" i="9"/>
  <c r="D1537" i="9"/>
  <c r="D1538" i="9"/>
  <c r="D1539" i="9"/>
  <c r="D1540" i="9"/>
  <c r="D1542" i="9"/>
  <c r="D1546" i="9"/>
  <c r="D1550" i="9"/>
  <c r="D1551" i="9"/>
  <c r="D1552" i="9"/>
  <c r="D1553" i="9"/>
  <c r="D1554" i="9"/>
  <c r="D1555" i="9"/>
  <c r="D1556" i="9"/>
  <c r="D1558" i="9"/>
  <c r="D1559" i="9"/>
  <c r="D1563" i="9"/>
  <c r="D1567" i="9"/>
  <c r="D1570" i="9"/>
  <c r="D1571" i="9"/>
  <c r="D1572" i="9"/>
  <c r="D1573" i="9"/>
  <c r="D1574" i="9"/>
  <c r="D1575" i="9"/>
  <c r="D1576" i="9"/>
  <c r="D1577" i="9"/>
  <c r="D1579" i="9"/>
  <c r="D1581" i="9"/>
  <c r="D1582" i="9"/>
  <c r="D1584" i="9"/>
  <c r="D1585" i="9"/>
  <c r="D1587" i="9"/>
  <c r="D1588" i="9"/>
  <c r="D1593" i="9"/>
  <c r="D1594" i="9"/>
  <c r="D1597" i="9"/>
  <c r="D1598" i="9"/>
  <c r="D1599" i="9"/>
  <c r="D1600" i="9"/>
  <c r="D1601" i="9"/>
  <c r="D1602" i="9"/>
  <c r="D1606" i="9"/>
  <c r="D1607" i="9"/>
  <c r="D1610" i="9"/>
  <c r="D1613" i="9"/>
  <c r="D1615" i="9"/>
  <c r="D1616" i="9"/>
  <c r="D1618" i="9"/>
  <c r="D1622" i="9"/>
  <c r="D1624" i="9"/>
  <c r="D1625" i="9"/>
  <c r="D1627" i="9"/>
  <c r="D1628" i="9"/>
  <c r="D1629" i="9"/>
  <c r="D1630" i="9"/>
  <c r="D1632" i="9"/>
  <c r="D1633" i="9"/>
  <c r="D1634" i="9"/>
  <c r="D1635" i="9"/>
  <c r="D1638" i="9"/>
  <c r="D1639" i="9"/>
  <c r="D1641" i="9"/>
  <c r="D1642" i="9"/>
  <c r="D1643" i="9"/>
  <c r="D1644" i="9"/>
  <c r="D1646" i="9"/>
  <c r="D1651" i="9"/>
  <c r="D1654" i="9"/>
  <c r="D1655" i="9"/>
  <c r="D1656" i="9"/>
  <c r="D1657" i="9"/>
  <c r="D1658" i="9"/>
  <c r="D1659" i="9"/>
  <c r="D1660" i="9"/>
  <c r="D1662" i="9"/>
  <c r="D1663" i="9"/>
  <c r="D1665" i="9"/>
  <c r="D1666" i="9"/>
  <c r="D1668" i="9"/>
  <c r="D1669" i="9"/>
  <c r="D1671" i="9"/>
  <c r="D1673" i="9"/>
  <c r="D1675" i="9"/>
  <c r="D1677" i="9"/>
  <c r="D1681" i="9"/>
  <c r="D1682" i="9"/>
  <c r="D1684" i="9"/>
  <c r="D1686" i="9"/>
  <c r="D1687" i="9"/>
  <c r="D1689" i="9"/>
  <c r="D1690" i="9"/>
  <c r="D1691" i="9"/>
  <c r="D1692" i="9"/>
  <c r="D1693" i="9"/>
  <c r="D1694" i="9"/>
  <c r="D1695" i="9"/>
  <c r="D1697" i="9"/>
  <c r="D1698" i="9"/>
  <c r="D1699" i="9"/>
  <c r="D1700" i="9"/>
  <c r="D1702" i="9"/>
  <c r="D1704" i="9"/>
  <c r="D1706" i="9"/>
  <c r="D1708" i="9"/>
  <c r="D1709" i="9"/>
  <c r="D1710" i="9"/>
  <c r="D1712" i="9"/>
  <c r="D1714" i="9"/>
  <c r="D1715" i="9"/>
  <c r="D1718" i="9"/>
  <c r="D1719" i="9"/>
  <c r="D1721" i="9"/>
  <c r="D1722" i="9"/>
  <c r="D1723" i="9"/>
  <c r="D1724" i="9"/>
  <c r="D1726" i="9"/>
  <c r="D1727" i="9"/>
  <c r="D1728" i="9"/>
  <c r="D1730" i="9"/>
  <c r="D1732" i="9"/>
  <c r="D1733" i="9"/>
  <c r="D1735" i="9"/>
  <c r="D1737" i="9"/>
  <c r="D1738" i="9"/>
  <c r="D1739" i="9"/>
  <c r="D1740" i="9"/>
  <c r="D1741" i="9"/>
  <c r="D1742" i="9"/>
  <c r="D1743" i="9"/>
  <c r="D1746" i="9"/>
  <c r="D1748" i="9"/>
  <c r="D1749" i="9"/>
  <c r="D1750" i="9"/>
  <c r="D1751" i="9"/>
  <c r="D1752" i="9"/>
  <c r="D1754" i="9"/>
  <c r="D1755" i="9"/>
  <c r="D1757" i="9"/>
  <c r="D1758" i="9"/>
  <c r="D1759" i="9"/>
  <c r="D1761" i="9"/>
  <c r="D1764" i="9"/>
  <c r="D1765" i="9"/>
  <c r="D1766" i="9"/>
  <c r="D1768" i="9"/>
  <c r="D1769" i="9"/>
  <c r="D1772" i="9"/>
  <c r="D1773" i="9"/>
  <c r="D1777" i="9"/>
  <c r="D1779" i="9"/>
  <c r="D1780" i="9"/>
  <c r="D1781" i="9"/>
  <c r="D1782" i="9"/>
  <c r="D1783" i="9"/>
  <c r="D1784" i="9"/>
  <c r="D1785" i="9"/>
  <c r="D1786" i="9"/>
  <c r="D1787" i="9"/>
  <c r="D1788" i="9"/>
  <c r="D1789" i="9"/>
  <c r="D1793" i="9"/>
  <c r="D1794" i="9"/>
  <c r="D1796" i="9"/>
  <c r="D1797" i="9"/>
  <c r="D1798" i="9"/>
  <c r="D1799" i="9"/>
  <c r="D1800" i="9"/>
  <c r="D1801" i="9"/>
  <c r="D1802" i="9"/>
  <c r="D1803" i="9"/>
  <c r="D1807" i="9"/>
  <c r="D1808" i="9"/>
  <c r="D1809" i="9"/>
  <c r="D1810" i="9"/>
  <c r="D1811" i="9"/>
  <c r="D1812" i="9"/>
  <c r="D1814" i="9"/>
  <c r="D1816" i="9"/>
  <c r="D1817" i="9"/>
  <c r="D1819" i="9"/>
  <c r="D1820" i="9"/>
  <c r="D1821" i="9"/>
  <c r="D1823" i="9"/>
  <c r="D1824" i="9"/>
  <c r="D1825" i="9"/>
  <c r="D1826" i="9"/>
  <c r="D1827" i="9"/>
  <c r="D1828" i="9"/>
  <c r="D1829" i="9"/>
  <c r="D1830" i="9"/>
  <c r="D1831" i="9"/>
  <c r="D1832" i="9"/>
  <c r="D1834" i="9"/>
  <c r="D1837" i="9"/>
  <c r="D1838" i="9"/>
  <c r="D1839" i="9"/>
  <c r="D1841" i="9"/>
  <c r="D1843" i="9"/>
  <c r="D1844" i="9"/>
  <c r="D1845" i="9"/>
  <c r="D1846" i="9"/>
  <c r="D1847" i="9"/>
  <c r="D1849" i="9"/>
  <c r="D1851" i="9"/>
  <c r="D1852" i="9"/>
  <c r="D1853" i="9"/>
  <c r="D1857" i="9"/>
  <c r="D1858" i="9"/>
  <c r="D1859" i="9"/>
  <c r="D1860" i="9"/>
  <c r="D1864" i="9"/>
  <c r="D1865" i="9"/>
  <c r="D1866" i="9"/>
  <c r="D1867" i="9"/>
  <c r="D1871" i="9"/>
  <c r="D1873" i="9"/>
  <c r="D1875" i="9"/>
  <c r="D1878" i="9"/>
  <c r="D1880" i="9"/>
  <c r="D1884" i="9"/>
  <c r="D1887" i="9"/>
  <c r="D1888" i="9"/>
  <c r="D1889" i="9"/>
  <c r="D1891" i="9"/>
  <c r="D1893" i="9"/>
  <c r="D1894" i="9"/>
  <c r="D1896" i="9"/>
  <c r="D1897" i="9"/>
  <c r="D1901" i="9"/>
  <c r="D1902" i="9"/>
  <c r="D1905" i="9"/>
  <c r="D1906" i="9"/>
  <c r="D1907" i="9"/>
  <c r="D1908" i="9"/>
  <c r="D1910" i="9"/>
  <c r="D1915" i="9"/>
  <c r="D1916" i="9"/>
  <c r="D1923" i="9"/>
  <c r="D1924" i="9"/>
  <c r="D1925" i="9"/>
  <c r="D1926" i="9"/>
  <c r="D1931" i="9"/>
  <c r="D1933" i="9"/>
  <c r="D1935" i="9"/>
  <c r="D1936" i="9"/>
  <c r="D1937" i="9"/>
  <c r="D1938" i="9"/>
  <c r="D1940" i="9"/>
  <c r="D1941" i="9"/>
  <c r="D1943" i="9"/>
  <c r="D1944" i="9"/>
  <c r="D1947" i="9"/>
  <c r="D1948" i="9"/>
  <c r="D1949" i="9"/>
  <c r="D1950" i="9"/>
  <c r="D1954" i="9"/>
  <c r="D1957" i="9"/>
  <c r="D1958" i="9"/>
  <c r="D1959" i="9"/>
  <c r="D1962" i="9"/>
  <c r="D1967" i="9"/>
  <c r="D1968" i="9"/>
  <c r="D1969" i="9"/>
  <c r="D1972" i="9"/>
  <c r="D1973" i="9"/>
  <c r="D1980" i="9"/>
  <c r="D1984" i="9"/>
  <c r="D1985" i="9"/>
  <c r="D1986" i="9"/>
  <c r="D1990" i="9"/>
  <c r="D1992" i="9"/>
  <c r="D1994" i="9"/>
  <c r="D1995" i="9"/>
  <c r="D1996" i="9"/>
  <c r="D1998" i="9"/>
  <c r="D1999" i="9"/>
  <c r="D2000" i="9"/>
  <c r="D2002" i="9"/>
  <c r="D2003" i="9"/>
  <c r="D2007" i="9"/>
  <c r="D2010" i="9"/>
  <c r="D2011" i="9"/>
  <c r="D2012" i="9"/>
  <c r="D2015" i="9"/>
  <c r="D2016" i="9"/>
  <c r="D2017" i="9"/>
  <c r="D2025" i="9"/>
  <c r="D2029" i="9"/>
  <c r="D2032" i="9"/>
  <c r="D2035" i="9"/>
  <c r="D2036" i="9"/>
  <c r="D2039" i="9"/>
  <c r="D2041" i="9"/>
  <c r="D2042" i="9"/>
  <c r="D2045" i="9"/>
  <c r="D2046" i="9"/>
  <c r="D2047" i="9"/>
  <c r="D2048" i="9"/>
  <c r="D2050" i="9"/>
  <c r="D2051" i="9"/>
  <c r="D2052" i="9"/>
  <c r="D2054" i="9"/>
  <c r="D2056" i="9"/>
  <c r="D2058" i="9"/>
  <c r="D2059" i="9"/>
  <c r="D2062" i="9"/>
  <c r="D2063" i="9"/>
  <c r="D2064" i="9"/>
  <c r="D2065" i="9"/>
  <c r="D2066" i="9"/>
  <c r="D2067" i="9"/>
  <c r="D2068" i="9"/>
  <c r="D2071" i="9"/>
  <c r="D2072" i="9"/>
  <c r="D2073" i="9"/>
  <c r="D2077" i="9"/>
  <c r="D2078" i="9"/>
  <c r="D2079" i="9"/>
  <c r="D2081" i="9"/>
  <c r="D2082" i="9"/>
  <c r="D2087" i="9"/>
  <c r="D2088" i="9"/>
  <c r="D2091" i="9"/>
  <c r="D2092" i="9"/>
  <c r="D2093" i="9"/>
  <c r="D2094" i="9"/>
  <c r="D2095" i="9"/>
  <c r="D2097" i="9"/>
  <c r="D2099" i="9"/>
  <c r="D2100" i="9"/>
  <c r="D2102" i="9"/>
  <c r="D2103" i="9"/>
  <c r="D2104" i="9"/>
  <c r="D2106" i="9"/>
  <c r="D2108" i="9"/>
  <c r="D2110" i="9"/>
  <c r="D2111" i="9"/>
  <c r="D2112" i="9"/>
  <c r="D2115" i="9"/>
  <c r="D2117" i="9"/>
  <c r="D2118" i="9"/>
  <c r="D2119" i="9"/>
  <c r="D2120" i="9"/>
  <c r="D2121" i="9"/>
  <c r="D2122" i="9"/>
  <c r="D2123" i="9"/>
  <c r="D2126" i="9"/>
  <c r="D2128" i="9"/>
  <c r="D2129" i="9"/>
  <c r="D2130" i="9"/>
  <c r="D2131" i="9"/>
  <c r="D2134" i="9"/>
  <c r="D2136" i="9"/>
  <c r="D2137" i="9"/>
  <c r="D2138" i="9"/>
  <c r="D2139" i="9"/>
  <c r="D2140" i="9"/>
  <c r="D2141" i="9"/>
  <c r="D2142" i="9"/>
  <c r="D2143" i="9"/>
  <c r="D2144" i="9"/>
  <c r="D2145" i="9"/>
  <c r="D2146" i="9"/>
  <c r="D2148" i="9"/>
  <c r="D2149" i="9"/>
  <c r="D2150" i="9"/>
  <c r="D2151" i="9"/>
  <c r="D2152" i="9"/>
  <c r="D2153" i="9"/>
  <c r="D2155" i="9"/>
  <c r="D2156" i="9"/>
  <c r="D2157" i="9"/>
  <c r="D2159" i="9"/>
  <c r="D2161" i="9"/>
  <c r="D2163" i="9"/>
  <c r="D2166" i="9"/>
  <c r="D2167" i="9"/>
  <c r="D2168" i="9"/>
  <c r="D2169" i="9"/>
  <c r="D2170" i="9"/>
  <c r="D2171" i="9"/>
  <c r="D2172" i="9"/>
  <c r="D2173" i="9"/>
  <c r="D2175" i="9"/>
  <c r="D2179" i="9"/>
  <c r="D2180" i="9"/>
  <c r="D2181" i="9"/>
  <c r="D2182" i="9"/>
  <c r="D2183" i="9"/>
  <c r="D2185" i="9"/>
  <c r="D2188" i="9"/>
  <c r="D2191" i="9"/>
  <c r="D2193" i="9"/>
  <c r="D2194" i="9"/>
  <c r="D2195" i="9"/>
  <c r="D2196" i="9"/>
  <c r="D2199" i="9"/>
  <c r="D2200" i="9"/>
  <c r="D2201" i="9"/>
  <c r="D2203" i="9"/>
  <c r="D2205" i="9"/>
  <c r="D2206" i="9"/>
  <c r="D2212" i="9"/>
  <c r="D2214" i="9"/>
  <c r="D2216" i="9"/>
  <c r="D2219" i="9"/>
  <c r="D2220" i="9"/>
  <c r="D2223" i="9"/>
  <c r="D2224" i="9"/>
  <c r="D2226" i="9"/>
  <c r="D2228" i="9"/>
  <c r="D2229" i="9"/>
  <c r="D2231" i="9"/>
  <c r="D2232" i="9"/>
  <c r="D2237" i="9"/>
  <c r="D2238" i="9"/>
  <c r="D2240" i="9"/>
  <c r="D2242" i="9"/>
  <c r="D2243" i="9"/>
  <c r="D2244" i="9"/>
  <c r="D2245" i="9"/>
  <c r="D2246" i="9"/>
  <c r="D2248" i="9"/>
  <c r="D2255" i="9"/>
  <c r="D2256" i="9"/>
  <c r="D2258" i="9"/>
  <c r="D2260" i="9"/>
  <c r="D2261" i="9"/>
  <c r="D2262" i="9"/>
  <c r="D2264" i="9"/>
  <c r="D2265" i="9"/>
  <c r="D2266" i="9"/>
  <c r="D2267" i="9"/>
  <c r="D2270" i="9"/>
  <c r="D2271" i="9"/>
  <c r="D2272" i="9"/>
  <c r="D2274" i="9"/>
  <c r="D2275" i="9"/>
  <c r="D2276" i="9"/>
  <c r="D2278" i="9"/>
  <c r="D2279" i="9"/>
  <c r="D2281" i="9"/>
  <c r="D2282" i="9"/>
  <c r="D2283" i="9"/>
  <c r="D2284" i="9"/>
  <c r="D2285" i="9"/>
  <c r="D2287" i="9"/>
  <c r="D2288" i="9"/>
  <c r="D2289" i="9"/>
  <c r="D2291" i="9"/>
  <c r="D2294" i="9"/>
  <c r="D2295" i="9"/>
  <c r="D2296" i="9"/>
  <c r="D2297" i="9"/>
  <c r="D2298" i="9"/>
  <c r="D2299" i="9"/>
  <c r="D2301" i="9"/>
  <c r="D2302" i="9"/>
  <c r="D2305" i="9"/>
  <c r="D2308" i="9"/>
  <c r="D2310" i="9"/>
  <c r="D2313" i="9"/>
  <c r="D2315" i="9"/>
  <c r="D2316" i="9"/>
  <c r="D2318" i="9"/>
  <c r="D2319" i="9"/>
  <c r="D2321" i="9"/>
  <c r="D2322" i="9"/>
  <c r="D2323" i="9"/>
  <c r="D2324" i="9"/>
  <c r="D2326" i="9"/>
  <c r="D2327" i="9"/>
  <c r="D2329" i="9"/>
  <c r="D2331" i="9"/>
  <c r="D2333" i="9"/>
  <c r="D2335" i="9"/>
  <c r="D2338" i="9"/>
  <c r="D2339" i="9"/>
  <c r="D2342" i="9"/>
  <c r="D2343" i="9"/>
  <c r="D2344" i="9"/>
  <c r="D2346" i="9"/>
  <c r="D2347" i="9"/>
  <c r="D2349" i="9"/>
  <c r="D2352" i="9"/>
  <c r="D2354" i="9"/>
  <c r="D2358" i="9"/>
  <c r="D2359" i="9"/>
  <c r="D2367" i="9"/>
  <c r="D2368" i="9"/>
  <c r="D2370" i="9"/>
  <c r="D2371" i="9"/>
  <c r="D2372" i="9"/>
  <c r="D2375" i="9"/>
  <c r="D2377" i="9"/>
  <c r="D2378" i="9"/>
  <c r="D2387" i="9"/>
  <c r="D2388" i="9"/>
  <c r="D2389" i="9"/>
  <c r="D2390" i="9"/>
  <c r="D2391" i="9"/>
  <c r="D2392" i="9"/>
  <c r="D2393" i="9"/>
  <c r="D2395" i="9"/>
  <c r="D2396" i="9"/>
  <c r="D2398" i="9"/>
  <c r="D2399" i="9"/>
  <c r="D2401" i="9"/>
  <c r="D2402" i="9"/>
  <c r="D2403" i="9"/>
  <c r="D2405" i="9"/>
  <c r="D2406" i="9"/>
  <c r="D2407" i="9"/>
  <c r="D2410" i="9"/>
  <c r="D2412" i="9"/>
  <c r="D2415" i="9"/>
  <c r="D2416" i="9"/>
  <c r="D2417" i="9"/>
  <c r="D2419" i="9"/>
  <c r="D2422" i="9"/>
  <c r="D2423" i="9"/>
  <c r="D2424" i="9"/>
  <c r="D2426" i="9"/>
  <c r="D2427" i="9"/>
  <c r="D2428" i="9"/>
  <c r="D2429" i="9"/>
  <c r="D2430" i="9"/>
  <c r="D2431" i="9"/>
  <c r="D2432" i="9"/>
  <c r="D2433" i="9"/>
  <c r="D2435" i="9"/>
  <c r="D2436" i="9"/>
  <c r="D2438" i="9"/>
  <c r="D2440" i="9"/>
  <c r="D2441" i="9"/>
  <c r="D2442" i="9"/>
  <c r="D2443" i="9"/>
  <c r="D2444" i="9"/>
  <c r="D2449" i="9"/>
  <c r="D2453" i="9"/>
  <c r="D2454" i="9"/>
  <c r="D2455" i="9"/>
  <c r="D2461" i="9"/>
  <c r="D2462" i="9"/>
  <c r="D2463" i="9"/>
  <c r="D2466" i="9"/>
  <c r="D2471" i="9"/>
  <c r="D2474" i="9"/>
  <c r="D2475" i="9"/>
  <c r="D2480" i="9"/>
  <c r="D2482" i="9"/>
  <c r="D2484" i="9"/>
  <c r="D2485" i="9"/>
  <c r="D2487" i="9"/>
  <c r="D2488" i="9"/>
  <c r="D2489" i="9"/>
  <c r="D2491" i="9"/>
  <c r="D2493" i="9"/>
  <c r="D2494" i="9"/>
  <c r="D2496" i="9"/>
  <c r="D2498" i="9"/>
  <c r="D2499" i="9"/>
  <c r="D2500" i="9"/>
  <c r="D2501" i="9"/>
  <c r="D2504" i="9"/>
  <c r="D2505" i="9"/>
  <c r="D2506" i="9"/>
  <c r="D2508" i="9"/>
  <c r="D2510" i="9"/>
  <c r="D2512" i="9"/>
  <c r="D2514" i="9"/>
  <c r="D2516" i="9"/>
  <c r="D2517" i="9"/>
  <c r="D2518" i="9"/>
  <c r="D2519" i="9"/>
  <c r="D2520" i="9"/>
  <c r="D2521" i="9"/>
  <c r="D2522" i="9"/>
  <c r="D2523" i="9"/>
  <c r="D2524" i="9"/>
  <c r="D2525" i="9"/>
  <c r="D2526" i="9"/>
  <c r="D2527" i="9"/>
  <c r="D2528" i="9"/>
  <c r="D2529" i="9"/>
  <c r="D2530" i="9"/>
  <c r="D2532" i="9"/>
  <c r="D2534" i="9"/>
  <c r="D2535" i="9"/>
  <c r="D2536" i="9"/>
  <c r="D2537" i="9"/>
  <c r="D2538" i="9"/>
  <c r="D2539" i="9"/>
  <c r="D2541" i="9"/>
  <c r="D2542" i="9"/>
  <c r="D2543" i="9"/>
  <c r="D2545" i="9"/>
  <c r="D2546" i="9"/>
  <c r="D2549" i="9"/>
  <c r="D2552" i="9"/>
  <c r="D2555" i="9"/>
  <c r="D2556" i="9"/>
  <c r="D2557" i="9"/>
  <c r="D2558" i="9"/>
  <c r="D2559" i="9"/>
  <c r="D2560" i="9"/>
  <c r="D2561" i="9"/>
  <c r="D2562" i="9"/>
  <c r="D2563" i="9"/>
  <c r="D2564" i="9"/>
  <c r="D2565" i="9"/>
  <c r="D2566" i="9"/>
  <c r="D2568" i="9"/>
  <c r="D2569" i="9"/>
  <c r="D2571" i="9"/>
  <c r="D2572" i="9"/>
  <c r="D2574" i="9"/>
  <c r="D2575" i="9"/>
  <c r="D2579" i="9"/>
  <c r="D2580" i="9"/>
  <c r="D2582" i="9"/>
  <c r="D2586" i="9"/>
  <c r="D2587" i="9"/>
  <c r="D2588" i="9"/>
  <c r="D2589" i="9"/>
  <c r="D2590" i="9"/>
  <c r="D2591" i="9"/>
  <c r="D2593" i="9"/>
  <c r="D2595" i="9"/>
  <c r="D2596" i="9"/>
  <c r="D2598" i="9"/>
  <c r="D2600" i="9"/>
  <c r="D2603" i="9"/>
  <c r="D2604" i="9"/>
  <c r="D2605" i="9"/>
  <c r="D2607" i="9"/>
  <c r="D2608" i="9"/>
  <c r="D2609" i="9"/>
  <c r="D2610" i="9"/>
  <c r="D2611" i="9"/>
  <c r="D2613" i="9"/>
  <c r="D2615" i="9"/>
  <c r="D2617" i="9"/>
  <c r="D2621" i="9"/>
  <c r="D2622" i="9"/>
  <c r="D2623" i="9"/>
  <c r="D2624" i="9"/>
  <c r="D2625" i="9"/>
  <c r="D2626" i="9"/>
  <c r="D2627" i="9"/>
  <c r="D2628" i="9"/>
  <c r="D2631" i="9"/>
  <c r="D2632" i="9"/>
  <c r="D2634" i="9"/>
  <c r="D2635" i="9"/>
  <c r="D2636" i="9"/>
  <c r="D2638" i="9"/>
  <c r="D2639" i="9"/>
  <c r="D2640" i="9"/>
  <c r="D2642" i="9"/>
  <c r="D2645" i="9"/>
  <c r="D2646" i="9"/>
  <c r="D2647" i="9"/>
  <c r="D2652" i="9"/>
  <c r="D2653" i="9"/>
  <c r="D2654" i="9"/>
  <c r="D2655" i="9"/>
  <c r="D2656" i="9"/>
  <c r="D2657" i="9"/>
  <c r="D2659" i="9"/>
  <c r="D2661" i="9"/>
  <c r="D2663" i="9"/>
  <c r="D2664" i="9"/>
  <c r="D2665" i="9"/>
  <c r="D2666" i="9"/>
  <c r="D2668" i="9"/>
  <c r="D2671" i="9"/>
  <c r="D2675" i="9"/>
  <c r="D2676" i="9"/>
  <c r="D2677" i="9"/>
  <c r="D2678" i="9"/>
  <c r="D2680" i="9"/>
  <c r="D2681" i="9"/>
  <c r="D2683" i="9"/>
  <c r="D2684" i="9"/>
  <c r="D2685" i="9"/>
  <c r="D2686" i="9"/>
  <c r="D2687" i="9"/>
  <c r="D2688" i="9"/>
  <c r="D2689" i="9"/>
  <c r="D2690" i="9"/>
  <c r="D2691" i="9"/>
  <c r="D2692" i="9"/>
  <c r="D2693" i="9"/>
  <c r="D2694" i="9"/>
  <c r="D2695" i="9"/>
  <c r="D2696" i="9"/>
  <c r="D2697" i="9"/>
  <c r="D2698" i="9"/>
  <c r="D2699" i="9"/>
  <c r="D2700" i="9"/>
  <c r="D2701" i="9"/>
  <c r="D2702" i="9"/>
  <c r="D2705" i="9"/>
  <c r="D2706" i="9"/>
  <c r="D2707" i="9"/>
  <c r="D2709" i="9"/>
  <c r="D2710" i="9"/>
  <c r="D2712" i="9"/>
  <c r="D2715" i="9"/>
  <c r="D2716" i="9"/>
  <c r="D2717" i="9"/>
  <c r="D2718" i="9"/>
  <c r="D2719" i="9"/>
  <c r="D2720" i="9"/>
  <c r="D2721" i="9"/>
  <c r="D2722" i="9"/>
  <c r="D2723" i="9"/>
  <c r="D2724" i="9"/>
  <c r="D2725" i="9"/>
  <c r="D2726" i="9"/>
  <c r="D2728" i="9"/>
  <c r="D2729" i="9"/>
  <c r="D2731" i="9"/>
  <c r="D2733" i="9"/>
  <c r="D2734" i="9"/>
  <c r="D2735" i="9"/>
  <c r="D2736" i="9"/>
  <c r="D2737" i="9"/>
  <c r="D2738" i="9"/>
  <c r="D2739" i="9"/>
  <c r="D2740" i="9"/>
  <c r="D2741" i="9"/>
  <c r="D2743" i="9"/>
  <c r="D2744" i="9"/>
  <c r="D2746" i="9"/>
  <c r="D2747" i="9"/>
  <c r="D2749" i="9"/>
  <c r="D2750" i="9"/>
  <c r="D2751" i="9"/>
  <c r="D2752" i="9"/>
  <c r="D2753" i="9"/>
  <c r="D2754" i="9"/>
  <c r="D2756" i="9"/>
  <c r="D2757" i="9"/>
  <c r="D2758" i="9"/>
  <c r="D2761" i="9"/>
  <c r="D2762" i="9"/>
  <c r="D2768" i="9"/>
  <c r="D2769" i="9"/>
  <c r="D2771" i="9"/>
  <c r="D2774" i="9"/>
  <c r="D2775" i="9"/>
  <c r="D2777" i="9"/>
  <c r="D2778" i="9"/>
  <c r="D2780" i="9"/>
  <c r="D2781" i="9"/>
  <c r="D2783" i="9"/>
  <c r="D2784" i="9"/>
  <c r="D2785" i="9"/>
  <c r="D2789" i="9"/>
  <c r="D2790" i="9"/>
  <c r="D2791" i="9"/>
  <c r="D2792" i="9"/>
  <c r="D2793" i="9"/>
  <c r="D2794" i="9"/>
  <c r="D2796" i="9"/>
  <c r="D2798" i="9"/>
  <c r="D2799" i="9"/>
  <c r="D2806" i="9"/>
  <c r="D2807" i="9"/>
  <c r="D2808" i="9"/>
  <c r="D2809" i="9"/>
  <c r="D2810" i="9"/>
  <c r="D2811" i="9"/>
  <c r="D2812" i="9"/>
  <c r="D2815" i="9"/>
  <c r="D2816" i="9"/>
  <c r="D2817" i="9"/>
  <c r="D2819" i="9"/>
  <c r="D2820" i="9"/>
  <c r="D2821" i="9"/>
  <c r="D2823" i="9"/>
  <c r="D2829" i="9"/>
  <c r="D2831" i="9"/>
  <c r="D2832" i="9"/>
  <c r="D2836" i="9"/>
  <c r="D2837" i="9"/>
  <c r="D2839" i="9"/>
  <c r="D2840" i="9"/>
  <c r="D2842" i="9"/>
  <c r="D2843" i="9"/>
  <c r="D2844" i="9"/>
  <c r="D2845" i="9"/>
  <c r="D2846" i="9"/>
  <c r="D2847" i="9"/>
  <c r="D2848" i="9"/>
  <c r="D2852" i="9"/>
  <c r="D2854" i="9"/>
  <c r="D2856" i="9"/>
  <c r="D2857" i="9"/>
  <c r="D2858" i="9"/>
  <c r="D2860" i="9"/>
  <c r="D2863" i="9"/>
  <c r="D2866" i="9"/>
  <c r="D2867" i="9"/>
  <c r="D2869" i="9"/>
  <c r="D2871" i="9"/>
  <c r="D2872" i="9"/>
  <c r="D2875" i="9"/>
  <c r="D2876" i="9"/>
  <c r="D2877" i="9"/>
  <c r="D2878" i="9"/>
  <c r="D2880" i="9"/>
  <c r="D2881" i="9"/>
  <c r="D2882" i="9"/>
  <c r="D2883" i="9"/>
  <c r="D2884" i="9"/>
  <c r="D2886" i="9"/>
  <c r="D2888" i="9"/>
  <c r="D2891" i="9"/>
  <c r="D2893" i="9"/>
  <c r="D2896" i="9"/>
  <c r="D2899" i="9"/>
  <c r="D2900" i="9"/>
  <c r="D2904" i="9"/>
  <c r="D2905" i="9"/>
  <c r="D2907" i="9"/>
  <c r="D2908" i="9"/>
  <c r="D2910" i="9"/>
  <c r="D2911" i="9"/>
  <c r="D2912" i="9"/>
  <c r="D2913" i="9"/>
  <c r="D2914" i="9"/>
  <c r="D2915" i="9"/>
  <c r="D2916" i="9"/>
  <c r="D2917" i="9"/>
  <c r="D2920" i="9"/>
  <c r="D2922" i="9"/>
  <c r="D2924" i="9"/>
  <c r="D2925" i="9"/>
  <c r="D2927" i="9"/>
  <c r="D2928" i="9"/>
  <c r="D2929" i="9"/>
  <c r="D2932" i="9"/>
  <c r="D2934" i="9"/>
  <c r="D2935" i="9"/>
  <c r="D2936" i="9"/>
  <c r="D2937" i="9"/>
  <c r="D2938" i="9"/>
  <c r="D2939" i="9"/>
  <c r="D2940" i="9"/>
  <c r="D2942" i="9"/>
  <c r="D2946" i="9"/>
  <c r="D2947" i="9"/>
  <c r="D2948" i="9"/>
  <c r="D2950" i="9"/>
  <c r="D2951" i="9"/>
  <c r="D2952" i="9"/>
  <c r="D2954" i="9"/>
  <c r="D2956" i="9"/>
  <c r="D2957" i="9"/>
  <c r="D2959" i="9"/>
  <c r="D2961" i="9"/>
  <c r="D2962" i="9"/>
  <c r="D2964" i="9"/>
  <c r="D2965" i="9"/>
  <c r="D2966" i="9"/>
  <c r="D2967" i="9"/>
  <c r="D2971" i="9"/>
  <c r="D2972" i="9"/>
  <c r="D2973" i="9"/>
  <c r="D2974" i="9"/>
  <c r="D2975" i="9"/>
  <c r="D2976" i="9"/>
  <c r="D2977" i="9"/>
  <c r="D2978" i="9"/>
  <c r="D2979" i="9"/>
  <c r="D2981" i="9"/>
  <c r="D2982" i="9"/>
  <c r="D2984" i="9"/>
  <c r="D2985" i="9"/>
  <c r="D2986" i="9"/>
  <c r="D2987" i="9"/>
  <c r="D2988" i="9"/>
  <c r="D2993" i="9"/>
  <c r="D2994" i="9"/>
  <c r="D2995" i="9"/>
  <c r="D2996" i="9"/>
  <c r="D2997" i="9"/>
  <c r="D2998" i="9"/>
  <c r="D2999" i="9"/>
  <c r="D3000" i="9"/>
  <c r="D3002" i="9"/>
  <c r="D3003" i="9"/>
  <c r="D3004" i="9"/>
  <c r="D3005" i="9"/>
  <c r="D3009" i="9"/>
  <c r="D3010" i="9"/>
  <c r="D3011" i="9"/>
  <c r="D3012" i="9"/>
  <c r="D3014" i="9"/>
  <c r="D3015" i="9"/>
  <c r="D3016" i="9"/>
  <c r="D3017" i="9"/>
  <c r="D3018" i="9"/>
  <c r="D3019" i="9"/>
  <c r="D3020" i="9"/>
  <c r="D3021" i="9"/>
  <c r="D3023" i="9"/>
  <c r="D3025" i="9"/>
  <c r="D3026" i="9"/>
  <c r="D3027" i="9"/>
  <c r="D3028" i="9"/>
  <c r="D3029" i="9"/>
  <c r="D3032" i="9"/>
  <c r="D3033" i="9"/>
  <c r="D3034" i="9"/>
  <c r="D3035" i="9"/>
  <c r="D3036" i="9"/>
  <c r="D3038" i="9"/>
  <c r="D3041" i="9"/>
  <c r="D3042" i="9"/>
  <c r="D3043" i="9"/>
  <c r="D3045" i="9"/>
  <c r="D3046" i="9"/>
  <c r="D3047" i="9"/>
  <c r="D3048" i="9"/>
  <c r="D3049" i="9"/>
  <c r="D3050" i="9"/>
  <c r="D3051" i="9"/>
  <c r="D3052" i="9"/>
  <c r="D3054" i="9"/>
  <c r="D3055" i="9"/>
  <c r="D3056" i="9"/>
  <c r="D3057" i="9"/>
  <c r="D3058" i="9"/>
  <c r="D3059" i="9"/>
  <c r="D3061" i="9"/>
  <c r="D3062" i="9"/>
  <c r="D3063" i="9"/>
  <c r="D3064" i="9"/>
  <c r="D3065" i="9"/>
  <c r="D3066" i="9"/>
  <c r="D3067" i="9"/>
  <c r="D3069" i="9"/>
  <c r="D3070" i="9"/>
  <c r="D3072" i="9"/>
  <c r="D3073" i="9"/>
  <c r="D3075" i="9"/>
  <c r="D3077" i="9"/>
  <c r="D3078" i="9"/>
  <c r="D3079" i="9"/>
  <c r="D3080" i="9"/>
  <c r="D3081" i="9"/>
  <c r="D3082" i="9"/>
  <c r="D3083" i="9"/>
  <c r="D3084" i="9"/>
  <c r="D3085" i="9"/>
  <c r="D3086" i="9"/>
  <c r="D3087" i="9"/>
  <c r="D3088" i="9"/>
  <c r="D3089" i="9"/>
  <c r="D3090" i="9"/>
  <c r="D3091" i="9"/>
  <c r="D3093" i="9"/>
  <c r="D3094" i="9"/>
  <c r="D3096" i="9"/>
  <c r="D3097" i="9"/>
  <c r="D3098" i="9"/>
  <c r="D3099" i="9"/>
  <c r="D3101" i="9"/>
  <c r="D3102" i="9"/>
  <c r="D3105" i="9"/>
  <c r="D3106" i="9"/>
  <c r="D3108" i="9"/>
  <c r="D3109" i="9"/>
  <c r="D3111" i="9"/>
  <c r="D3112" i="9"/>
  <c r="D3113" i="9"/>
  <c r="D3114" i="9"/>
  <c r="D3116" i="9"/>
  <c r="D3120" i="9"/>
  <c r="D3121" i="9"/>
  <c r="D3122" i="9"/>
  <c r="D3123" i="9"/>
  <c r="D3124" i="9"/>
  <c r="D3125" i="9"/>
  <c r="D3127" i="9"/>
  <c r="D3128" i="9"/>
  <c r="D3130" i="9"/>
  <c r="D3131" i="9"/>
  <c r="D3132" i="9"/>
  <c r="D3134" i="9"/>
  <c r="D3135" i="9"/>
  <c r="D3136" i="9"/>
  <c r="D3138" i="9"/>
  <c r="D3139" i="9"/>
  <c r="D3141" i="9"/>
  <c r="D3142" i="9"/>
  <c r="D3143" i="9"/>
  <c r="D3144" i="9"/>
  <c r="D3146" i="9"/>
  <c r="D3148" i="9"/>
  <c r="D3149" i="9"/>
  <c r="D3150" i="9"/>
  <c r="D3151" i="9"/>
  <c r="D3152" i="9"/>
  <c r="D3153" i="9"/>
  <c r="D3155" i="9"/>
  <c r="D3156" i="9"/>
  <c r="D3157" i="9"/>
  <c r="D3158" i="9"/>
  <c r="D3160" i="9"/>
  <c r="D3161" i="9"/>
  <c r="D3162" i="9"/>
  <c r="D3163" i="9"/>
  <c r="D3165" i="9"/>
  <c r="D3166" i="9"/>
  <c r="D3167" i="9"/>
  <c r="D3169" i="9"/>
  <c r="D3170" i="9"/>
  <c r="D3172" i="9"/>
  <c r="D3173" i="9"/>
  <c r="D3174" i="9"/>
  <c r="D3175" i="9"/>
  <c r="D3176" i="9"/>
  <c r="D3178" i="9"/>
  <c r="D3179" i="9"/>
  <c r="D3180" i="9"/>
  <c r="D3183" i="9"/>
  <c r="D3184" i="9"/>
  <c r="D3185" i="9"/>
  <c r="D3186" i="9"/>
  <c r="D3187" i="9"/>
  <c r="D3188" i="9"/>
  <c r="D3189" i="9"/>
  <c r="D3190" i="9"/>
  <c r="D3191" i="9"/>
  <c r="D3192" i="9"/>
  <c r="D3193" i="9"/>
  <c r="D3197" i="9"/>
  <c r="D3198" i="9"/>
  <c r="D3199" i="9"/>
  <c r="D3200" i="9"/>
  <c r="D3201" i="9"/>
  <c r="D3202" i="9"/>
  <c r="D3203" i="9"/>
  <c r="D3207" i="9"/>
  <c r="D3208" i="9"/>
  <c r="D3209" i="9"/>
  <c r="D3210" i="9"/>
  <c r="D3211" i="9"/>
  <c r="D3213" i="9"/>
  <c r="D3214" i="9"/>
  <c r="D3215" i="9"/>
  <c r="D3217" i="9"/>
  <c r="D3218" i="9"/>
  <c r="D3219" i="9"/>
  <c r="D3220" i="9"/>
  <c r="D3222" i="9"/>
  <c r="D3223" i="9"/>
  <c r="D3224" i="9"/>
  <c r="D3225" i="9"/>
  <c r="D3227" i="9"/>
  <c r="D3228" i="9"/>
  <c r="D3229" i="9"/>
  <c r="D3230" i="9"/>
  <c r="D3231" i="9"/>
  <c r="D3233" i="9"/>
  <c r="D3234" i="9"/>
  <c r="D3235" i="9"/>
  <c r="D3238" i="9"/>
  <c r="D3239" i="9"/>
  <c r="D3240" i="9"/>
  <c r="D3241" i="9"/>
  <c r="D3242" i="9"/>
  <c r="D3243" i="9"/>
  <c r="D3246" i="9"/>
  <c r="D3247" i="9"/>
  <c r="D3248" i="9"/>
  <c r="D3249" i="9"/>
  <c r="D3250" i="9"/>
  <c r="D3251" i="9"/>
  <c r="D3252" i="9"/>
  <c r="D3253" i="9"/>
  <c r="D3254" i="9"/>
  <c r="D3255" i="9"/>
  <c r="D3256" i="9"/>
  <c r="D3257" i="9"/>
  <c r="D3258" i="9"/>
  <c r="D3260" i="9"/>
  <c r="D3261" i="9"/>
  <c r="D3262" i="9"/>
  <c r="D3263" i="9"/>
  <c r="D3264" i="9"/>
  <c r="D3265" i="9"/>
  <c r="D3267" i="9"/>
  <c r="D3268" i="9"/>
  <c r="D3269" i="9"/>
  <c r="D3270" i="9"/>
  <c r="D3271" i="9"/>
  <c r="D3272" i="9"/>
  <c r="D3273" i="9"/>
  <c r="D3274" i="9"/>
  <c r="D3276" i="9"/>
  <c r="D3277" i="9"/>
  <c r="D3278" i="9"/>
  <c r="D3279" i="9"/>
  <c r="D3280" i="9"/>
  <c r="D3281" i="9"/>
  <c r="D3284" i="9"/>
  <c r="D3286" i="9"/>
  <c r="D3287" i="9"/>
  <c r="D3289" i="9"/>
  <c r="D3290" i="9"/>
  <c r="D3291" i="9"/>
  <c r="D3292" i="9"/>
  <c r="D3293" i="9"/>
  <c r="D3294" i="9"/>
  <c r="D3295" i="9"/>
  <c r="D3298" i="9"/>
  <c r="D3299" i="9"/>
  <c r="D3301" i="9"/>
  <c r="D3302" i="9"/>
  <c r="D3303" i="9"/>
  <c r="D3304" i="9"/>
  <c r="D3306" i="9"/>
  <c r="D3307" i="9"/>
  <c r="D3308" i="9"/>
  <c r="D3310" i="9"/>
  <c r="D3311" i="9"/>
  <c r="D3312" i="9"/>
  <c r="D3313" i="9"/>
  <c r="D3315" i="9"/>
  <c r="D3316" i="9"/>
  <c r="D3317" i="9"/>
  <c r="D3318" i="9"/>
  <c r="D3319" i="9"/>
  <c r="D3320" i="9"/>
  <c r="D3322" i="9"/>
  <c r="D3324" i="9"/>
  <c r="D3325" i="9"/>
  <c r="D3326" i="9"/>
  <c r="D3328" i="9"/>
  <c r="D3329" i="9"/>
  <c r="D3331" i="9"/>
  <c r="D3332" i="9"/>
  <c r="D3333" i="9"/>
  <c r="D3336" i="9"/>
  <c r="D3337" i="9"/>
  <c r="D3340" i="9"/>
  <c r="D3341" i="9"/>
  <c r="D3344" i="9"/>
  <c r="D3346" i="9"/>
  <c r="D3347" i="9"/>
  <c r="D3349" i="9"/>
  <c r="D3350" i="9"/>
  <c r="D3351" i="9"/>
  <c r="D3352" i="9"/>
  <c r="D3354" i="9"/>
  <c r="D3355" i="9"/>
  <c r="D3356" i="9"/>
  <c r="D3358" i="9"/>
  <c r="D3359" i="9"/>
  <c r="D3360" i="9"/>
  <c r="D3362" i="9"/>
  <c r="D3363" i="9"/>
  <c r="D3364" i="9"/>
  <c r="D3365" i="9"/>
  <c r="D3366" i="9"/>
  <c r="D3367" i="9"/>
  <c r="D3368" i="9"/>
  <c r="D3371" i="9"/>
  <c r="D3372" i="9"/>
  <c r="D3374" i="9"/>
  <c r="D3375" i="9"/>
  <c r="D3378" i="9"/>
  <c r="D3379" i="9"/>
  <c r="D3380" i="9"/>
  <c r="D3382" i="9"/>
  <c r="D3383" i="9"/>
  <c r="D3384" i="9"/>
  <c r="D3385" i="9"/>
  <c r="D3386" i="9"/>
  <c r="D3387" i="9"/>
  <c r="D3389" i="9"/>
  <c r="D3390" i="9"/>
  <c r="D3391" i="9"/>
  <c r="D3392" i="9"/>
  <c r="D3395" i="9"/>
  <c r="D3396" i="9"/>
  <c r="D3397" i="9"/>
  <c r="D3398" i="9"/>
  <c r="D3399" i="9"/>
  <c r="D3402" i="9"/>
  <c r="D3405" i="9"/>
  <c r="D3406" i="9"/>
  <c r="D3407" i="9"/>
  <c r="D3408" i="9"/>
  <c r="D3409" i="9"/>
  <c r="D3410" i="9"/>
  <c r="D3411" i="9"/>
  <c r="D3412" i="9"/>
  <c r="D3413" i="9"/>
  <c r="D3414" i="9"/>
  <c r="D3415" i="9"/>
  <c r="D3416" i="9"/>
  <c r="D3418" i="9"/>
  <c r="D3419" i="9"/>
  <c r="D3420" i="9"/>
  <c r="D3421" i="9"/>
  <c r="D3424" i="9"/>
  <c r="D3425" i="9"/>
  <c r="D3430" i="9"/>
  <c r="D3432" i="9"/>
  <c r="D3433" i="9"/>
  <c r="D3434" i="9"/>
  <c r="D3436" i="9"/>
  <c r="D3437" i="9"/>
  <c r="D3438" i="9"/>
  <c r="D3439" i="9"/>
  <c r="D3440" i="9"/>
  <c r="D3441" i="9"/>
  <c r="D3442" i="9"/>
  <c r="D3443" i="9"/>
  <c r="D3445" i="9"/>
  <c r="D3448" i="9"/>
  <c r="D3449" i="9"/>
  <c r="D3450" i="9"/>
  <c r="D3452" i="9"/>
  <c r="D3454" i="9"/>
  <c r="D3455" i="9"/>
  <c r="D3456" i="9"/>
  <c r="D3457" i="9"/>
  <c r="D3459" i="9"/>
  <c r="D3460" i="9"/>
  <c r="D3462" i="9"/>
  <c r="D3464" i="9"/>
  <c r="D3465" i="9"/>
  <c r="D3466" i="9"/>
  <c r="D3467" i="9"/>
  <c r="D3468" i="9"/>
  <c r="D3470" i="9"/>
  <c r="D3474" i="9"/>
  <c r="D3476" i="9"/>
  <c r="D3477" i="9"/>
  <c r="D3478" i="9"/>
  <c r="D3479" i="9"/>
  <c r="D3481" i="9"/>
  <c r="D3485" i="9"/>
  <c r="D3486" i="9"/>
  <c r="D3487" i="9"/>
  <c r="D3488" i="9"/>
  <c r="D3489" i="9"/>
  <c r="D3490" i="9"/>
  <c r="D3491" i="9"/>
  <c r="D3494" i="9"/>
  <c r="D3495" i="9"/>
  <c r="D3496" i="9"/>
  <c r="D3498" i="9"/>
  <c r="D3499" i="9"/>
  <c r="D3500" i="9"/>
  <c r="D3501" i="9"/>
  <c r="D3502" i="9"/>
  <c r="D3503" i="9"/>
  <c r="D3504" i="9"/>
  <c r="D3505" i="9"/>
  <c r="D3507" i="9"/>
  <c r="D3508" i="9"/>
  <c r="D3509" i="9"/>
  <c r="D3511" i="9"/>
  <c r="D3513" i="9"/>
  <c r="D3514" i="9"/>
  <c r="D3515" i="9"/>
  <c r="D3516" i="9"/>
  <c r="D3517" i="9"/>
  <c r="D3518" i="9"/>
  <c r="D3519" i="9"/>
  <c r="D3520" i="9"/>
  <c r="D3521" i="9"/>
  <c r="D3522" i="9"/>
  <c r="D3524" i="9"/>
  <c r="D3525" i="9"/>
  <c r="D3526" i="9"/>
  <c r="D3527" i="9"/>
  <c r="D3529" i="9"/>
  <c r="D3531" i="9"/>
  <c r="D3532" i="9"/>
  <c r="D3533" i="9"/>
  <c r="D3534" i="9"/>
  <c r="D3535" i="9"/>
  <c r="D3536" i="9"/>
  <c r="D3537" i="9"/>
  <c r="D3539" i="9"/>
  <c r="D3540" i="9"/>
  <c r="D3541" i="9"/>
  <c r="D3543" i="9"/>
  <c r="D3544" i="9"/>
  <c r="D3545" i="9"/>
  <c r="D3546" i="9"/>
  <c r="D3547" i="9"/>
  <c r="D3549" i="9"/>
  <c r="D3550" i="9"/>
  <c r="D3551" i="9"/>
  <c r="D3552" i="9"/>
  <c r="D3553" i="9"/>
  <c r="D3554" i="9"/>
  <c r="D3555" i="9"/>
  <c r="D3557" i="9"/>
  <c r="D3558" i="9"/>
  <c r="D3560" i="9"/>
  <c r="D3561" i="9"/>
  <c r="D3562" i="9"/>
  <c r="D3563" i="9"/>
  <c r="D3564" i="9"/>
  <c r="D3566" i="9"/>
  <c r="D3567" i="9"/>
  <c r="D3568" i="9"/>
  <c r="D3570" i="9"/>
  <c r="D3571" i="9"/>
  <c r="D3573" i="9"/>
  <c r="D3575" i="9"/>
  <c r="D3576" i="9"/>
  <c r="D3580" i="9"/>
  <c r="D3582" i="9"/>
  <c r="D3583" i="9"/>
  <c r="D3584" i="9"/>
  <c r="D3585" i="9"/>
  <c r="D3586" i="9"/>
  <c r="D3587" i="9"/>
  <c r="D3588" i="9"/>
  <c r="D3589" i="9"/>
  <c r="D3590" i="9"/>
  <c r="D3591" i="9"/>
  <c r="D3592" i="9"/>
  <c r="D3593" i="9"/>
  <c r="D3594" i="9"/>
  <c r="D3597" i="9"/>
  <c r="D3598" i="9"/>
  <c r="D3601" i="9"/>
  <c r="D3602" i="9"/>
  <c r="D3604" i="9"/>
  <c r="D3605" i="9"/>
  <c r="D3606" i="9"/>
  <c r="D3607" i="9"/>
  <c r="D3609" i="9"/>
  <c r="D3610" i="9"/>
  <c r="D3612" i="9"/>
  <c r="D3613" i="9"/>
  <c r="D3614" i="9"/>
  <c r="D3615" i="9"/>
  <c r="D3616" i="9"/>
  <c r="D3617" i="9"/>
  <c r="D3618" i="9"/>
  <c r="D3619" i="9"/>
  <c r="D3620" i="9"/>
  <c r="D3621" i="9"/>
  <c r="D3622" i="9"/>
  <c r="D3623" i="9"/>
  <c r="D3624" i="9"/>
  <c r="D3625" i="9"/>
  <c r="D3626" i="9"/>
  <c r="D3628" i="9"/>
  <c r="D3629" i="9"/>
  <c r="D3630" i="9"/>
  <c r="D3632" i="9"/>
  <c r="D3633" i="9"/>
  <c r="D3634" i="9"/>
  <c r="D3635" i="9"/>
  <c r="D3636" i="9"/>
  <c r="D3637" i="9"/>
  <c r="D3638" i="9"/>
  <c r="D3639" i="9"/>
  <c r="D3640" i="9"/>
  <c r="D3641" i="9"/>
  <c r="D3642" i="9"/>
  <c r="D3643" i="9"/>
  <c r="D3644" i="9"/>
  <c r="D3645" i="9"/>
  <c r="D3646" i="9"/>
  <c r="D3647" i="9"/>
  <c r="D3648" i="9"/>
  <c r="D3649" i="9"/>
  <c r="D3650" i="9"/>
  <c r="D3651" i="9"/>
  <c r="D3652" i="9"/>
  <c r="D3653" i="9"/>
  <c r="D3654" i="9"/>
  <c r="D3655" i="9"/>
  <c r="D3656" i="9"/>
  <c r="D3657" i="9"/>
  <c r="D3659" i="9"/>
  <c r="D3661" i="9"/>
  <c r="D3663" i="9"/>
  <c r="D3664" i="9"/>
  <c r="D3665" i="9"/>
  <c r="D3666" i="9"/>
  <c r="D3667" i="9"/>
  <c r="D3668" i="9"/>
  <c r="D3669" i="9"/>
  <c r="D3670" i="9"/>
  <c r="D3671" i="9"/>
  <c r="D3672" i="9"/>
  <c r="D3673" i="9"/>
  <c r="D3675" i="9"/>
  <c r="D3676" i="9"/>
  <c r="D3677" i="9"/>
  <c r="D3679" i="9"/>
  <c r="D3680" i="9"/>
  <c r="D3681" i="9"/>
  <c r="D3682" i="9"/>
  <c r="D3683" i="9"/>
  <c r="D3684" i="9"/>
  <c r="D3685" i="9"/>
  <c r="D3686" i="9"/>
  <c r="D3687" i="9"/>
  <c r="D3688" i="9"/>
  <c r="D3689" i="9"/>
  <c r="D3690" i="9"/>
  <c r="D3691" i="9"/>
  <c r="D3692" i="9"/>
  <c r="D3693" i="9"/>
  <c r="D3695" i="9"/>
  <c r="D3696" i="9"/>
  <c r="D3698" i="9"/>
  <c r="D3699" i="9"/>
  <c r="D3700" i="9"/>
  <c r="D3701" i="9"/>
  <c r="D3702" i="9"/>
  <c r="D3703" i="9"/>
  <c r="D3704" i="9"/>
  <c r="D3705" i="9"/>
  <c r="D3706" i="9"/>
  <c r="D3707" i="9"/>
  <c r="D3709" i="9"/>
  <c r="D3711" i="9"/>
  <c r="D3712" i="9"/>
  <c r="D3714" i="9"/>
  <c r="D3715" i="9"/>
  <c r="D3716" i="9"/>
  <c r="D3718" i="9"/>
  <c r="D3719" i="9"/>
  <c r="D3720" i="9"/>
  <c r="D3721" i="9"/>
  <c r="D3722" i="9"/>
  <c r="D3723" i="9"/>
  <c r="D3724" i="9"/>
  <c r="D3725" i="9"/>
  <c r="D3726" i="9"/>
  <c r="D3727" i="9"/>
  <c r="D3728" i="9"/>
  <c r="D3731" i="9"/>
  <c r="D3732" i="9"/>
  <c r="D3733" i="9"/>
  <c r="D3735" i="9"/>
  <c r="D3736" i="9"/>
  <c r="D3737" i="9"/>
  <c r="D3739" i="9"/>
  <c r="D3740" i="9"/>
  <c r="D3741" i="9"/>
  <c r="D3743" i="9"/>
  <c r="D3744" i="9"/>
  <c r="D3746" i="9"/>
  <c r="D3748" i="9"/>
  <c r="D3749" i="9"/>
  <c r="D3750" i="9"/>
  <c r="D3751" i="9"/>
  <c r="D3752" i="9"/>
  <c r="D3753" i="9"/>
  <c r="D3754" i="9"/>
  <c r="D3755" i="9"/>
  <c r="D3756" i="9"/>
  <c r="D3757" i="9"/>
  <c r="D3758" i="9"/>
  <c r="D3759" i="9"/>
  <c r="D3760" i="9"/>
  <c r="D3761" i="9"/>
  <c r="D3762" i="9"/>
  <c r="D3763" i="9"/>
  <c r="D3764" i="9"/>
  <c r="D3765" i="9"/>
  <c r="D3766" i="9"/>
  <c r="D3768" i="9"/>
  <c r="D3769" i="9"/>
  <c r="D3770" i="9"/>
  <c r="D3771" i="9"/>
  <c r="D3772" i="9"/>
  <c r="D3773" i="9"/>
  <c r="D3774" i="9"/>
  <c r="D3776" i="9"/>
  <c r="D3777" i="9"/>
  <c r="D3778" i="9"/>
  <c r="D3780" i="9"/>
  <c r="D3781" i="9"/>
  <c r="D3782" i="9"/>
  <c r="D3784" i="9"/>
  <c r="D3786" i="9"/>
  <c r="D3789" i="9"/>
  <c r="D3790" i="9"/>
  <c r="D3791" i="9"/>
  <c r="D3792" i="9"/>
  <c r="D3795" i="9"/>
  <c r="D3796" i="9"/>
  <c r="D3797" i="9"/>
  <c r="D3798" i="9"/>
  <c r="D3800" i="9"/>
  <c r="D3801" i="9"/>
  <c r="D3802" i="9"/>
  <c r="D3803" i="9"/>
  <c r="D3804" i="9"/>
  <c r="D3806" i="9"/>
  <c r="D3807" i="9"/>
  <c r="D3808" i="9"/>
  <c r="D3809" i="9"/>
  <c r="D3810" i="9"/>
  <c r="D3811" i="9"/>
  <c r="D3812" i="9"/>
  <c r="D3813" i="9"/>
  <c r="D3814" i="9"/>
  <c r="D3815" i="9"/>
  <c r="D3816" i="9"/>
  <c r="D3817" i="9"/>
  <c r="D3818" i="9"/>
  <c r="D3820" i="9"/>
  <c r="D3821" i="9"/>
  <c r="D3822" i="9"/>
  <c r="D3823" i="9"/>
  <c r="D3825" i="9"/>
  <c r="D3826" i="9"/>
  <c r="D3827" i="9"/>
  <c r="D3828" i="9"/>
  <c r="D3829" i="9"/>
  <c r="D3830" i="9"/>
  <c r="D3831" i="9"/>
  <c r="D3832" i="9"/>
  <c r="D3833" i="9"/>
  <c r="D3834" i="9"/>
  <c r="D3835" i="9"/>
  <c r="D3836" i="9"/>
  <c r="D3837" i="9"/>
  <c r="D3838" i="9"/>
  <c r="D3839" i="9"/>
  <c r="D3841" i="9"/>
  <c r="D3843" i="9"/>
  <c r="D3844" i="9"/>
  <c r="D3845" i="9"/>
  <c r="D3846" i="9"/>
  <c r="D3847" i="9"/>
  <c r="D3848" i="9"/>
  <c r="D3849" i="9"/>
  <c r="D3851" i="9"/>
  <c r="D3852" i="9"/>
  <c r="D3853" i="9"/>
  <c r="D3854" i="9"/>
  <c r="D3856" i="9"/>
  <c r="D3857" i="9"/>
  <c r="D3858" i="9"/>
  <c r="D3859" i="9"/>
  <c r="D3860" i="9"/>
  <c r="D3862" i="9"/>
  <c r="D3863" i="9"/>
  <c r="D3864" i="9"/>
  <c r="D3865" i="9"/>
  <c r="D3867" i="9"/>
  <c r="D3868" i="9"/>
  <c r="D3869" i="9"/>
  <c r="D3870" i="9"/>
  <c r="D3871" i="9"/>
  <c r="D3872" i="9"/>
  <c r="D3876" i="9"/>
  <c r="D3878" i="9"/>
  <c r="D3879" i="9"/>
  <c r="D3880" i="9"/>
  <c r="D3881" i="9"/>
  <c r="D3883" i="9"/>
  <c r="D3884" i="9"/>
  <c r="D3885" i="9"/>
  <c r="D3886" i="9"/>
  <c r="D3887" i="9"/>
  <c r="D3889" i="9"/>
  <c r="D3891" i="9"/>
  <c r="D3893" i="9"/>
  <c r="D3894" i="9"/>
  <c r="D3895" i="9"/>
  <c r="D3896" i="9"/>
  <c r="D3897" i="9"/>
  <c r="D3898" i="9"/>
  <c r="D3899" i="9"/>
  <c r="D3900" i="9"/>
  <c r="D3901" i="9"/>
  <c r="D3902" i="9"/>
  <c r="D3903" i="9"/>
  <c r="D3905" i="9"/>
  <c r="D3907" i="9"/>
  <c r="D3908" i="9"/>
  <c r="D3913" i="9"/>
  <c r="D3914" i="9"/>
  <c r="D3915" i="9"/>
  <c r="D3916" i="9"/>
  <c r="D3917" i="9"/>
  <c r="D3918" i="9"/>
  <c r="D3919" i="9"/>
  <c r="D3920" i="9"/>
  <c r="D3921" i="9"/>
  <c r="D3922" i="9"/>
  <c r="D3923" i="9"/>
  <c r="D3924" i="9"/>
  <c r="D3925" i="9"/>
  <c r="D3928" i="9"/>
  <c r="D3929" i="9"/>
  <c r="D3930" i="9"/>
  <c r="D3931" i="9"/>
  <c r="D3932" i="9"/>
  <c r="D3933" i="9"/>
  <c r="D3934" i="9"/>
  <c r="D3936" i="9"/>
  <c r="D3937" i="9"/>
  <c r="D3939" i="9"/>
  <c r="D3940" i="9"/>
  <c r="D3941" i="9"/>
  <c r="D3942" i="9"/>
  <c r="D3943" i="9"/>
  <c r="D3944" i="9"/>
  <c r="D3945" i="9"/>
  <c r="D3946" i="9"/>
  <c r="D3948" i="9"/>
  <c r="D3951" i="9"/>
  <c r="D3952" i="9"/>
  <c r="D3953" i="9"/>
  <c r="D3954" i="9"/>
  <c r="D3955" i="9"/>
  <c r="D3956" i="9"/>
  <c r="D3958" i="9"/>
  <c r="D3959" i="9"/>
  <c r="D3960" i="9"/>
  <c r="D3961" i="9"/>
  <c r="D3962" i="9"/>
  <c r="D3964" i="9"/>
  <c r="D3965" i="9"/>
  <c r="D3966" i="9"/>
  <c r="D3968" i="9"/>
  <c r="D3969" i="9"/>
  <c r="D3970" i="9"/>
  <c r="D3972" i="9"/>
  <c r="D3973" i="9"/>
  <c r="D3975" i="9"/>
  <c r="D3976" i="9"/>
  <c r="D3977" i="9"/>
  <c r="D3978" i="9"/>
  <c r="D3979" i="9"/>
  <c r="D3980" i="9"/>
  <c r="D3982" i="9"/>
  <c r="D3983" i="9"/>
  <c r="D3984" i="9"/>
  <c r="D3985" i="9"/>
  <c r="D3988" i="9"/>
  <c r="D3989" i="9"/>
  <c r="D3990" i="9"/>
  <c r="D3991" i="9"/>
  <c r="D3992" i="9"/>
  <c r="D3993" i="9"/>
  <c r="D3994" i="9"/>
  <c r="D3995" i="9"/>
  <c r="D3996" i="9"/>
  <c r="D3997" i="9"/>
  <c r="D3998" i="9"/>
  <c r="D3999" i="9"/>
  <c r="D4000" i="9"/>
  <c r="D4002" i="9"/>
  <c r="D4003" i="9"/>
  <c r="D4004" i="9"/>
  <c r="D4005" i="9"/>
  <c r="D4007" i="9"/>
  <c r="D4008" i="9"/>
  <c r="D4009" i="9"/>
  <c r="D4012" i="9"/>
  <c r="D4013" i="9"/>
  <c r="D4014" i="9"/>
  <c r="D4015" i="9"/>
  <c r="D4016" i="9"/>
  <c r="D4017" i="9"/>
  <c r="D4018" i="9"/>
  <c r="D4019" i="9"/>
  <c r="D4020" i="9"/>
  <c r="D4021" i="9"/>
  <c r="D4023" i="9"/>
  <c r="D4024" i="9"/>
  <c r="D4025" i="9"/>
  <c r="D4026" i="9"/>
  <c r="D4027" i="9"/>
  <c r="D4028" i="9"/>
  <c r="D4029" i="9"/>
  <c r="D4030" i="9"/>
  <c r="D4031" i="9"/>
  <c r="D4032" i="9"/>
  <c r="D4033" i="9"/>
  <c r="D4034" i="9"/>
  <c r="D4035" i="9"/>
  <c r="D4036" i="9"/>
  <c r="D4037" i="9"/>
  <c r="D4038" i="9"/>
  <c r="D4039" i="9"/>
  <c r="D4040" i="9"/>
  <c r="D4041" i="9"/>
  <c r="D4042" i="9"/>
  <c r="D4043" i="9"/>
  <c r="D4044" i="9"/>
  <c r="D4046" i="9"/>
  <c r="D4047" i="9"/>
  <c r="D4048" i="9"/>
  <c r="D4049" i="9"/>
  <c r="D4051" i="9"/>
  <c r="D4052" i="9"/>
  <c r="D4053" i="9"/>
  <c r="D4054" i="9"/>
  <c r="D4055" i="9"/>
  <c r="D4056" i="9"/>
  <c r="D4057" i="9"/>
  <c r="D4058" i="9"/>
  <c r="D4059" i="9"/>
  <c r="D4061" i="9"/>
  <c r="D4062" i="9"/>
  <c r="D4063" i="9"/>
  <c r="D4064" i="9"/>
  <c r="D4065" i="9"/>
  <c r="D4066" i="9"/>
  <c r="D4067" i="9"/>
  <c r="D4068" i="9"/>
  <c r="D4069" i="9"/>
  <c r="D4070" i="9"/>
  <c r="D4071" i="9"/>
  <c r="D4072" i="9"/>
  <c r="D4073" i="9"/>
  <c r="D4074" i="9"/>
  <c r="D4075" i="9"/>
  <c r="D4076" i="9"/>
  <c r="D4077" i="9"/>
  <c r="D4078" i="9"/>
  <c r="D4079" i="9"/>
  <c r="D4080" i="9"/>
  <c r="D4081" i="9"/>
  <c r="D4082" i="9"/>
  <c r="D4083" i="9"/>
  <c r="D4084" i="9"/>
  <c r="D4085" i="9"/>
  <c r="D4086" i="9"/>
  <c r="D4087" i="9"/>
  <c r="D4088" i="9"/>
  <c r="D4089" i="9"/>
  <c r="D4090" i="9"/>
  <c r="D4091" i="9"/>
  <c r="D4092" i="9"/>
  <c r="D4093" i="9"/>
  <c r="D4094" i="9"/>
  <c r="D4095" i="9"/>
  <c r="D4096" i="9"/>
  <c r="D4098" i="9"/>
  <c r="D4099" i="9"/>
  <c r="D4100" i="9"/>
  <c r="D4101" i="9"/>
  <c r="D4102" i="9"/>
  <c r="D4103" i="9"/>
  <c r="D4104" i="9"/>
  <c r="D4106" i="9"/>
  <c r="D4107" i="9"/>
  <c r="D4108" i="9"/>
  <c r="D4109" i="9"/>
  <c r="D4111" i="9"/>
  <c r="D4112" i="9"/>
  <c r="D4113" i="9"/>
  <c r="D4114" i="9"/>
  <c r="D4115" i="9"/>
  <c r="D4116" i="9"/>
  <c r="D4117" i="9"/>
  <c r="D4119" i="9"/>
  <c r="D4120" i="9"/>
  <c r="D4121" i="9"/>
  <c r="D4122" i="9"/>
  <c r="D4123" i="9"/>
  <c r="D4124" i="9"/>
  <c r="D4125" i="9"/>
  <c r="D4126" i="9"/>
  <c r="D4127" i="9"/>
  <c r="D4128" i="9"/>
  <c r="D4129" i="9"/>
  <c r="D4130" i="9"/>
  <c r="D4131" i="9"/>
  <c r="D4132" i="9"/>
  <c r="D4134" i="9"/>
  <c r="D4135" i="9"/>
  <c r="D4136" i="9"/>
  <c r="D4137" i="9"/>
  <c r="D4138" i="9"/>
  <c r="D4139" i="9"/>
  <c r="D4140" i="9"/>
  <c r="D4141" i="9"/>
  <c r="D4142" i="9"/>
  <c r="D4143" i="9"/>
  <c r="D4144" i="9"/>
  <c r="D4145" i="9"/>
  <c r="D4146" i="9"/>
  <c r="D4148" i="9"/>
  <c r="D4150" i="9"/>
  <c r="D4151" i="9"/>
  <c r="D4152" i="9"/>
  <c r="D4153" i="9"/>
  <c r="D4154" i="9"/>
  <c r="D4155" i="9"/>
  <c r="D4156" i="9"/>
  <c r="D4157" i="9"/>
  <c r="D4158" i="9"/>
  <c r="D4159" i="9"/>
  <c r="D4160" i="9"/>
  <c r="D4161" i="9"/>
  <c r="D4162" i="9"/>
  <c r="D4163" i="9"/>
  <c r="D4164" i="9"/>
  <c r="D4165" i="9"/>
  <c r="D4166" i="9"/>
  <c r="D4167" i="9"/>
  <c r="D4168" i="9"/>
  <c r="D4169" i="9"/>
  <c r="D4170" i="9"/>
  <c r="D4171" i="9"/>
  <c r="D4172" i="9"/>
  <c r="D4173" i="9"/>
  <c r="D4174" i="9"/>
  <c r="D4175" i="9"/>
  <c r="D4177" i="9"/>
  <c r="D4178" i="9"/>
  <c r="D4179" i="9"/>
  <c r="D4180" i="9"/>
  <c r="D4181" i="9"/>
  <c r="D4182" i="9"/>
  <c r="D4183" i="9"/>
  <c r="D4184" i="9"/>
  <c r="D4185" i="9"/>
  <c r="D4186" i="9"/>
  <c r="D4187" i="9"/>
  <c r="D4188" i="9"/>
  <c r="D4189" i="9"/>
  <c r="D4190" i="9"/>
  <c r="D4191" i="9"/>
  <c r="D4192" i="9"/>
  <c r="D4193" i="9"/>
  <c r="D4194" i="9"/>
  <c r="D4195" i="9"/>
  <c r="D4196" i="9"/>
  <c r="D4198" i="9"/>
  <c r="D4199" i="9"/>
  <c r="D4200" i="9"/>
  <c r="D4201" i="9"/>
  <c r="D4203" i="9"/>
  <c r="D4204" i="9"/>
  <c r="D4205" i="9"/>
  <c r="D4207" i="9"/>
  <c r="D4208" i="9"/>
  <c r="D4209" i="9"/>
  <c r="D4210" i="9"/>
  <c r="D4211" i="9"/>
  <c r="D4212" i="9"/>
  <c r="D4213" i="9"/>
  <c r="D4214" i="9"/>
  <c r="D4215" i="9"/>
  <c r="D4216" i="9"/>
  <c r="D4217" i="9"/>
  <c r="D4219" i="9"/>
  <c r="D4220" i="9"/>
  <c r="D4221" i="9"/>
  <c r="D4222" i="9"/>
  <c r="D4223" i="9"/>
  <c r="D4224" i="9"/>
  <c r="D4225" i="9"/>
  <c r="D4226" i="9"/>
  <c r="D4227" i="9"/>
  <c r="D4228" i="9"/>
  <c r="D4229" i="9"/>
  <c r="D4230" i="9"/>
  <c r="D4231" i="9"/>
  <c r="D4232" i="9"/>
  <c r="D4233" i="9"/>
  <c r="D4234" i="9"/>
  <c r="D4235" i="9"/>
  <c r="D4236" i="9"/>
  <c r="D4237" i="9"/>
  <c r="D4238" i="9"/>
  <c r="D4239" i="9"/>
  <c r="D4240" i="9"/>
  <c r="D4241" i="9"/>
  <c r="D4242" i="9"/>
  <c r="D4243" i="9"/>
  <c r="D4244" i="9"/>
  <c r="D4245" i="9"/>
  <c r="D4246" i="9"/>
  <c r="D4247" i="9"/>
  <c r="D4248" i="9"/>
  <c r="D4249" i="9"/>
  <c r="D4250" i="9"/>
  <c r="D4251" i="9"/>
  <c r="D4252" i="9"/>
  <c r="D4253" i="9"/>
  <c r="D4254" i="9"/>
  <c r="D4255" i="9"/>
  <c r="D4256" i="9"/>
  <c r="D4257" i="9"/>
  <c r="D4258" i="9"/>
  <c r="D4259" i="9"/>
  <c r="D4260" i="9"/>
  <c r="D4261" i="9"/>
  <c r="D4262" i="9"/>
  <c r="D4264" i="9"/>
  <c r="D4265" i="9"/>
  <c r="D4267" i="9"/>
  <c r="D4268" i="9"/>
  <c r="D4269" i="9"/>
  <c r="D4270" i="9"/>
  <c r="D4271" i="9"/>
  <c r="D4272" i="9"/>
  <c r="D4273" i="9"/>
  <c r="D4274" i="9"/>
  <c r="D4276" i="9"/>
  <c r="D4277" i="9"/>
  <c r="D4278" i="9"/>
  <c r="D4279" i="9"/>
  <c r="D4280" i="9"/>
  <c r="D4281" i="9"/>
  <c r="D4282" i="9"/>
  <c r="D4283" i="9"/>
  <c r="D4284" i="9"/>
  <c r="D4285" i="9"/>
  <c r="D4286" i="9"/>
  <c r="D4287" i="9"/>
  <c r="D4288" i="9"/>
  <c r="D4289" i="9"/>
  <c r="D4290" i="9"/>
  <c r="D4291" i="9"/>
  <c r="D4292" i="9"/>
  <c r="D4293" i="9"/>
  <c r="D4295" i="9"/>
  <c r="D4296" i="9"/>
  <c r="D4297" i="9"/>
  <c r="D4298" i="9"/>
  <c r="D4299" i="9"/>
  <c r="D4300" i="9"/>
  <c r="D4303" i="9"/>
  <c r="D4304" i="9"/>
  <c r="D4305" i="9"/>
  <c r="D4306" i="9"/>
  <c r="D4307" i="9"/>
  <c r="D4308" i="9"/>
  <c r="D4309" i="9"/>
  <c r="D4310" i="9"/>
  <c r="D4311" i="9"/>
  <c r="D4312" i="9"/>
  <c r="D4313" i="9"/>
  <c r="D4314" i="9"/>
  <c r="D4315" i="9"/>
  <c r="D4316" i="9"/>
  <c r="D4317" i="9"/>
  <c r="D4319" i="9"/>
  <c r="D4321" i="9"/>
  <c r="D4322" i="9"/>
  <c r="D4323" i="9"/>
  <c r="D4324" i="9"/>
  <c r="D4325" i="9"/>
  <c r="D4326" i="9"/>
  <c r="D4327" i="9"/>
  <c r="D4328" i="9"/>
  <c r="D4329" i="9"/>
  <c r="D4330" i="9"/>
  <c r="D4332" i="9"/>
  <c r="D4333" i="9"/>
  <c r="D4334" i="9"/>
  <c r="D4335" i="9"/>
  <c r="D4336" i="9"/>
  <c r="D4337" i="9"/>
  <c r="D4338" i="9"/>
  <c r="D4339" i="9"/>
  <c r="D4340" i="9"/>
  <c r="D4342" i="9"/>
  <c r="D4343" i="9"/>
  <c r="D4345" i="9"/>
  <c r="D4346" i="9"/>
  <c r="D4347" i="9"/>
  <c r="D4348" i="9"/>
  <c r="D4349" i="9"/>
  <c r="D4350" i="9"/>
  <c r="D4351" i="9"/>
  <c r="D4352" i="9"/>
  <c r="D4353" i="9"/>
  <c r="D4354" i="9"/>
  <c r="D4355" i="9"/>
  <c r="D4356" i="9"/>
  <c r="D4358" i="9"/>
  <c r="D4359" i="9"/>
  <c r="D4360" i="9"/>
  <c r="D4361" i="9"/>
  <c r="D4362" i="9"/>
  <c r="D4363" i="9"/>
  <c r="D4364" i="9"/>
  <c r="D4365" i="9"/>
  <c r="D4366" i="9"/>
  <c r="D4367" i="9"/>
  <c r="D4368" i="9"/>
  <c r="D4369" i="9"/>
  <c r="D4370" i="9"/>
  <c r="D4371" i="9"/>
  <c r="D4372" i="9"/>
  <c r="D4373" i="9"/>
  <c r="D4374" i="9"/>
  <c r="D4375" i="9"/>
  <c r="D4376" i="9"/>
  <c r="D4377" i="9"/>
  <c r="D4378" i="9"/>
  <c r="D4379" i="9"/>
  <c r="D4380" i="9"/>
  <c r="D4381" i="9"/>
  <c r="D4382" i="9"/>
  <c r="D4383" i="9"/>
  <c r="D4384" i="9"/>
  <c r="D4385" i="9"/>
  <c r="D4387" i="9"/>
  <c r="D4388" i="9"/>
  <c r="D4390" i="9"/>
  <c r="D4391" i="9"/>
  <c r="D4392" i="9"/>
  <c r="D4393" i="9"/>
  <c r="D4394" i="9"/>
  <c r="D4395" i="9"/>
  <c r="D4396" i="9"/>
  <c r="D4397" i="9"/>
  <c r="D4398" i="9"/>
  <c r="D4399" i="9"/>
  <c r="D4400" i="9"/>
  <c r="D4401" i="9"/>
  <c r="D4402" i="9"/>
  <c r="D4403" i="9"/>
  <c r="D4404" i="9"/>
  <c r="D4405" i="9"/>
  <c r="D4406" i="9"/>
  <c r="D4407" i="9"/>
  <c r="D4408" i="9"/>
  <c r="D4409" i="9"/>
  <c r="D4410" i="9"/>
  <c r="D4411" i="9"/>
  <c r="D4412" i="9"/>
  <c r="D4413" i="9"/>
  <c r="D4414" i="9"/>
  <c r="D4415" i="9"/>
  <c r="D4416" i="9"/>
  <c r="D4419" i="9"/>
  <c r="D4421" i="9"/>
  <c r="D4422" i="9"/>
  <c r="D4423" i="9"/>
  <c r="D4424" i="9"/>
  <c r="D4425" i="9"/>
  <c r="D4426" i="9"/>
  <c r="D4427" i="9"/>
  <c r="D4428" i="9"/>
  <c r="D4429" i="9"/>
  <c r="D4430" i="9"/>
  <c r="D4431" i="9"/>
  <c r="D4432" i="9"/>
  <c r="D4433" i="9"/>
  <c r="D4434" i="9"/>
  <c r="D4435" i="9"/>
  <c r="D4436" i="9"/>
  <c r="D4437" i="9"/>
  <c r="D4438" i="9"/>
  <c r="D4439" i="9"/>
  <c r="D4440" i="9"/>
  <c r="D4441" i="9"/>
  <c r="D4442" i="9"/>
  <c r="D4443" i="9"/>
  <c r="D4444" i="9"/>
  <c r="D4445" i="9"/>
  <c r="D4446" i="9"/>
  <c r="D4447" i="9"/>
  <c r="D4448" i="9"/>
  <c r="D4449" i="9"/>
  <c r="D4450" i="9"/>
  <c r="D4451" i="9"/>
  <c r="D2" i="7"/>
  <c r="P294" i="18" l="1"/>
  <c r="O294" i="18"/>
  <c r="P2" i="18"/>
  <c r="Q2" i="18"/>
  <c r="O329" i="18"/>
  <c r="P329" i="18"/>
  <c r="O306" i="18"/>
  <c r="P306" i="18"/>
  <c r="O282" i="18"/>
  <c r="P282" i="18"/>
  <c r="O250" i="18"/>
  <c r="P250" i="18"/>
  <c r="O273" i="18"/>
  <c r="P273" i="18"/>
  <c r="O235" i="18"/>
  <c r="P235" i="18"/>
  <c r="O276" i="18"/>
  <c r="P276" i="18"/>
  <c r="O279" i="18"/>
  <c r="P279" i="18"/>
  <c r="O247" i="18"/>
  <c r="P247" i="18"/>
  <c r="O222" i="18"/>
  <c r="P222" i="18"/>
  <c r="O190" i="18"/>
  <c r="P190" i="18"/>
  <c r="O245" i="18"/>
  <c r="P245" i="18"/>
  <c r="O213" i="18"/>
  <c r="P213" i="18"/>
  <c r="O208" i="18"/>
  <c r="P208" i="18"/>
  <c r="O211" i="18"/>
  <c r="P211" i="18"/>
  <c r="O181" i="18"/>
  <c r="P181" i="18"/>
  <c r="O149" i="18"/>
  <c r="P149" i="18"/>
  <c r="O168" i="18"/>
  <c r="P168" i="18"/>
  <c r="O136" i="18"/>
  <c r="P136" i="18"/>
  <c r="O155" i="18"/>
  <c r="P155" i="18"/>
  <c r="O100" i="18"/>
  <c r="P100" i="18"/>
  <c r="O123" i="18"/>
  <c r="P123" i="18"/>
  <c r="O91" i="18"/>
  <c r="P91" i="18"/>
  <c r="O118" i="18"/>
  <c r="P118" i="18"/>
  <c r="O86" i="18"/>
  <c r="P86" i="18"/>
  <c r="O113" i="18"/>
  <c r="P113" i="18"/>
  <c r="O81" i="18"/>
  <c r="P81" i="18"/>
  <c r="O54" i="18"/>
  <c r="P54" i="18"/>
  <c r="O22" i="18"/>
  <c r="P22" i="18"/>
  <c r="O49" i="18"/>
  <c r="P49" i="18"/>
  <c r="O17" i="18"/>
  <c r="P17" i="18"/>
  <c r="O67" i="18"/>
  <c r="P67" i="18"/>
  <c r="O35" i="18"/>
  <c r="P35" i="18"/>
  <c r="O3" i="18"/>
  <c r="P3" i="18"/>
  <c r="O323" i="18"/>
  <c r="P323" i="18"/>
  <c r="O298" i="18"/>
  <c r="P298" i="18"/>
  <c r="O312" i="18"/>
  <c r="P312" i="18"/>
  <c r="O317" i="18"/>
  <c r="P317" i="18"/>
  <c r="O262" i="18"/>
  <c r="P262" i="18"/>
  <c r="O285" i="18"/>
  <c r="P285" i="18"/>
  <c r="O253" i="18"/>
  <c r="P253" i="18"/>
  <c r="O288" i="18"/>
  <c r="P288" i="18"/>
  <c r="O148" i="18"/>
  <c r="P148" i="18"/>
  <c r="O135" i="18"/>
  <c r="P135" i="18"/>
  <c r="O71" i="18"/>
  <c r="P71" i="18"/>
  <c r="O20" i="18"/>
  <c r="P20" i="18"/>
  <c r="O93" i="18"/>
  <c r="P93" i="18"/>
  <c r="O66" i="18"/>
  <c r="P66" i="18"/>
  <c r="O34" i="18"/>
  <c r="P34" i="18"/>
  <c r="O61" i="18"/>
  <c r="P61" i="18"/>
  <c r="O29" i="18"/>
  <c r="P29" i="18"/>
  <c r="O47" i="18"/>
  <c r="P47" i="18"/>
  <c r="O15" i="18"/>
  <c r="P15" i="18"/>
  <c r="O311" i="18"/>
  <c r="P311" i="18"/>
  <c r="O332" i="18"/>
  <c r="P332" i="18"/>
  <c r="O234" i="18"/>
  <c r="P234" i="18"/>
  <c r="O180" i="18"/>
  <c r="P180" i="18"/>
  <c r="O80" i="18"/>
  <c r="P80" i="18"/>
  <c r="O305" i="18"/>
  <c r="P305" i="18"/>
  <c r="O314" i="18"/>
  <c r="P314" i="18"/>
  <c r="O274" i="18"/>
  <c r="P274" i="18"/>
  <c r="O297" i="18"/>
  <c r="P297" i="18"/>
  <c r="O265" i="18"/>
  <c r="P265" i="18"/>
  <c r="O300" i="18"/>
  <c r="P300" i="18"/>
  <c r="O268" i="18"/>
  <c r="P268" i="18"/>
  <c r="O271" i="18"/>
  <c r="P271" i="18"/>
  <c r="O246" i="18"/>
  <c r="P246" i="18"/>
  <c r="O214" i="18"/>
  <c r="P214" i="18"/>
  <c r="O237" i="18"/>
  <c r="P237" i="18"/>
  <c r="O205" i="18"/>
  <c r="P205" i="18"/>
  <c r="O232" i="18"/>
  <c r="P232" i="18"/>
  <c r="O200" i="18"/>
  <c r="P200" i="18"/>
  <c r="O142" i="18"/>
  <c r="P142" i="18"/>
  <c r="O203" i="18"/>
  <c r="P203" i="18"/>
  <c r="O166" i="18"/>
  <c r="P166" i="18"/>
  <c r="O173" i="18"/>
  <c r="P173" i="18"/>
  <c r="O141" i="18"/>
  <c r="P141" i="18"/>
  <c r="O160" i="18"/>
  <c r="P160" i="18"/>
  <c r="O179" i="18"/>
  <c r="P179" i="18"/>
  <c r="O147" i="18"/>
  <c r="P147" i="18"/>
  <c r="O124" i="18"/>
  <c r="P124" i="18"/>
  <c r="O92" i="18"/>
  <c r="P92" i="18"/>
  <c r="O115" i="18"/>
  <c r="P115" i="18"/>
  <c r="O83" i="18"/>
  <c r="P83" i="18"/>
  <c r="O110" i="18"/>
  <c r="P110" i="18"/>
  <c r="O78" i="18"/>
  <c r="P78" i="18"/>
  <c r="O56" i="18"/>
  <c r="P56" i="18"/>
  <c r="O105" i="18"/>
  <c r="P105" i="18"/>
  <c r="O73" i="18"/>
  <c r="P73" i="18"/>
  <c r="O36" i="18"/>
  <c r="P36" i="18"/>
  <c r="O46" i="18"/>
  <c r="P46" i="18"/>
  <c r="O14" i="18"/>
  <c r="P14" i="18"/>
  <c r="O41" i="18"/>
  <c r="P41" i="18"/>
  <c r="O9" i="18"/>
  <c r="P9" i="18"/>
  <c r="O59" i="18"/>
  <c r="P59" i="18"/>
  <c r="O27" i="18"/>
  <c r="P27" i="18"/>
  <c r="O331" i="18"/>
  <c r="P331" i="18"/>
  <c r="O320" i="18"/>
  <c r="P320" i="18"/>
  <c r="O183" i="18"/>
  <c r="P183" i="18"/>
  <c r="O191" i="18"/>
  <c r="P191" i="18"/>
  <c r="O103" i="18"/>
  <c r="P103" i="18"/>
  <c r="O2" i="18"/>
  <c r="O325" i="18"/>
  <c r="P325" i="18"/>
  <c r="O302" i="18"/>
  <c r="P302" i="18"/>
  <c r="O334" i="18"/>
  <c r="P334" i="18"/>
  <c r="O286" i="18"/>
  <c r="P286" i="18"/>
  <c r="O254" i="18"/>
  <c r="P254" i="18"/>
  <c r="O277" i="18"/>
  <c r="P277" i="18"/>
  <c r="O244" i="18"/>
  <c r="P244" i="18"/>
  <c r="O280" i="18"/>
  <c r="P280" i="18"/>
  <c r="O248" i="18"/>
  <c r="P248" i="18"/>
  <c r="O283" i="18"/>
  <c r="P283" i="18"/>
  <c r="O251" i="18"/>
  <c r="P251" i="18"/>
  <c r="O226" i="18"/>
  <c r="P226" i="18"/>
  <c r="O194" i="18"/>
  <c r="P194" i="18"/>
  <c r="O146" i="18"/>
  <c r="P146" i="18"/>
  <c r="O217" i="18"/>
  <c r="P217" i="18"/>
  <c r="O212" i="18"/>
  <c r="P212" i="18"/>
  <c r="O215" i="18"/>
  <c r="P215" i="18"/>
  <c r="O185" i="18"/>
  <c r="P185" i="18"/>
  <c r="O153" i="18"/>
  <c r="P153" i="18"/>
  <c r="O40" i="18"/>
  <c r="P40" i="18"/>
  <c r="O172" i="18"/>
  <c r="P172" i="18"/>
  <c r="O140" i="18"/>
  <c r="P140" i="18"/>
  <c r="O159" i="18"/>
  <c r="P159" i="18"/>
  <c r="O104" i="18"/>
  <c r="P104" i="18"/>
  <c r="O72" i="18"/>
  <c r="P72" i="18"/>
  <c r="O28" i="18"/>
  <c r="P28" i="18"/>
  <c r="O127" i="18"/>
  <c r="P127" i="18"/>
  <c r="O95" i="18"/>
  <c r="P95" i="18"/>
  <c r="O122" i="18"/>
  <c r="P122" i="18"/>
  <c r="O90" i="18"/>
  <c r="P90" i="18"/>
  <c r="O117" i="18"/>
  <c r="P117" i="18"/>
  <c r="O85" i="18"/>
  <c r="P85" i="18"/>
  <c r="O16" i="18"/>
  <c r="P16" i="18"/>
  <c r="O58" i="18"/>
  <c r="P58" i="18"/>
  <c r="O26" i="18"/>
  <c r="P26" i="18"/>
  <c r="O53" i="18"/>
  <c r="P53" i="18"/>
  <c r="O21" i="18"/>
  <c r="P21" i="18"/>
  <c r="O39" i="18"/>
  <c r="P39" i="18"/>
  <c r="O7" i="18"/>
  <c r="P7" i="18"/>
  <c r="O319" i="18"/>
  <c r="P319" i="18"/>
  <c r="O308" i="18"/>
  <c r="P308" i="18"/>
  <c r="O256" i="18"/>
  <c r="P256" i="18"/>
  <c r="O291" i="18"/>
  <c r="P291" i="18"/>
  <c r="O202" i="18"/>
  <c r="P202" i="18"/>
  <c r="O225" i="18"/>
  <c r="P225" i="18"/>
  <c r="O138" i="18"/>
  <c r="P138" i="18"/>
  <c r="O223" i="18"/>
  <c r="P223" i="18"/>
  <c r="O313" i="18"/>
  <c r="P313" i="18"/>
  <c r="O322" i="18"/>
  <c r="P322" i="18"/>
  <c r="O266" i="18"/>
  <c r="P266" i="18"/>
  <c r="O289" i="18"/>
  <c r="P289" i="18"/>
  <c r="O257" i="18"/>
  <c r="P257" i="18"/>
  <c r="O292" i="18"/>
  <c r="P292" i="18"/>
  <c r="O260" i="18"/>
  <c r="P260" i="18"/>
  <c r="O295" i="18"/>
  <c r="P295" i="18"/>
  <c r="O263" i="18"/>
  <c r="P263" i="18"/>
  <c r="O238" i="18"/>
  <c r="P238" i="18"/>
  <c r="O206" i="18"/>
  <c r="P206" i="18"/>
  <c r="O229" i="18"/>
  <c r="P229" i="18"/>
  <c r="O197" i="18"/>
  <c r="P197" i="18"/>
  <c r="O170" i="18"/>
  <c r="P170" i="18"/>
  <c r="O224" i="18"/>
  <c r="P224" i="18"/>
  <c r="O192" i="18"/>
  <c r="P192" i="18"/>
  <c r="O129" i="18"/>
  <c r="P129" i="18"/>
  <c r="O227" i="18"/>
  <c r="P227" i="18"/>
  <c r="O195" i="18"/>
  <c r="P195" i="18"/>
  <c r="O154" i="18"/>
  <c r="P154" i="18"/>
  <c r="O188" i="18"/>
  <c r="P188" i="18"/>
  <c r="O165" i="18"/>
  <c r="P165" i="18"/>
  <c r="O133" i="18"/>
  <c r="P133" i="18"/>
  <c r="O152" i="18"/>
  <c r="P152" i="18"/>
  <c r="O171" i="18"/>
  <c r="P171" i="18"/>
  <c r="O139" i="18"/>
  <c r="P139" i="18"/>
  <c r="O116" i="18"/>
  <c r="P116" i="18"/>
  <c r="O84" i="18"/>
  <c r="P84" i="18"/>
  <c r="O107" i="18"/>
  <c r="P107" i="18"/>
  <c r="O75" i="18"/>
  <c r="P75" i="18"/>
  <c r="O52" i="18"/>
  <c r="P52" i="18"/>
  <c r="O32" i="18"/>
  <c r="P32" i="18"/>
  <c r="O102" i="18"/>
  <c r="P102" i="18"/>
  <c r="O12" i="18"/>
  <c r="P12" i="18"/>
  <c r="O97" i="18"/>
  <c r="P97" i="18"/>
  <c r="O70" i="18"/>
  <c r="P70" i="18"/>
  <c r="O38" i="18"/>
  <c r="P38" i="18"/>
  <c r="O6" i="18"/>
  <c r="P6" i="18"/>
  <c r="O65" i="18"/>
  <c r="P65" i="18"/>
  <c r="O33" i="18"/>
  <c r="P33" i="18"/>
  <c r="O51" i="18"/>
  <c r="P51" i="18"/>
  <c r="O19" i="18"/>
  <c r="P19" i="18"/>
  <c r="O307" i="18"/>
  <c r="P307" i="18"/>
  <c r="O328" i="18"/>
  <c r="P328" i="18"/>
  <c r="O326" i="18"/>
  <c r="P326" i="18"/>
  <c r="O259" i="18"/>
  <c r="P259" i="18"/>
  <c r="O193" i="18"/>
  <c r="P193" i="18"/>
  <c r="O220" i="18"/>
  <c r="P220" i="18"/>
  <c r="O167" i="18"/>
  <c r="P167" i="18"/>
  <c r="O98" i="18"/>
  <c r="P98" i="18"/>
  <c r="O333" i="18"/>
  <c r="P333" i="18"/>
  <c r="O310" i="18"/>
  <c r="P310" i="18"/>
  <c r="O278" i="18"/>
  <c r="P278" i="18"/>
  <c r="O301" i="18"/>
  <c r="P301" i="18"/>
  <c r="O269" i="18"/>
  <c r="P269" i="18"/>
  <c r="O239" i="18"/>
  <c r="P239" i="18"/>
  <c r="O272" i="18"/>
  <c r="P272" i="18"/>
  <c r="O275" i="18"/>
  <c r="P275" i="18"/>
  <c r="O240" i="18"/>
  <c r="P240" i="18"/>
  <c r="O218" i="18"/>
  <c r="P218" i="18"/>
  <c r="O241" i="18"/>
  <c r="P241" i="18"/>
  <c r="O209" i="18"/>
  <c r="P209" i="18"/>
  <c r="O187" i="18"/>
  <c r="P187" i="18"/>
  <c r="O150" i="18"/>
  <c r="P150" i="18"/>
  <c r="O204" i="18"/>
  <c r="P204" i="18"/>
  <c r="O174" i="18"/>
  <c r="P174" i="18"/>
  <c r="O207" i="18"/>
  <c r="P207" i="18"/>
  <c r="O186" i="18"/>
  <c r="P186" i="18"/>
  <c r="O177" i="18"/>
  <c r="P177" i="18"/>
  <c r="O145" i="18"/>
  <c r="P145" i="18"/>
  <c r="O164" i="18"/>
  <c r="P164" i="18"/>
  <c r="O132" i="18"/>
  <c r="P132" i="18"/>
  <c r="O151" i="18"/>
  <c r="P151" i="18"/>
  <c r="O128" i="18"/>
  <c r="P128" i="18"/>
  <c r="O96" i="18"/>
  <c r="P96" i="18"/>
  <c r="O119" i="18"/>
  <c r="P119" i="18"/>
  <c r="O87" i="18"/>
  <c r="P87" i="18"/>
  <c r="O114" i="18"/>
  <c r="P114" i="18"/>
  <c r="O82" i="18"/>
  <c r="P82" i="18"/>
  <c r="O109" i="18"/>
  <c r="P109" i="18"/>
  <c r="O77" i="18"/>
  <c r="P77" i="18"/>
  <c r="O68" i="18"/>
  <c r="P68" i="18"/>
  <c r="O50" i="18"/>
  <c r="P50" i="18"/>
  <c r="O18" i="18"/>
  <c r="P18" i="18"/>
  <c r="O45" i="18"/>
  <c r="P45" i="18"/>
  <c r="O13" i="18"/>
  <c r="P13" i="18"/>
  <c r="O63" i="18"/>
  <c r="P63" i="18"/>
  <c r="O31" i="18"/>
  <c r="P31" i="18"/>
  <c r="O243" i="18"/>
  <c r="P243" i="18"/>
  <c r="O327" i="18"/>
  <c r="P327" i="18"/>
  <c r="O316" i="18"/>
  <c r="P316" i="18"/>
  <c r="O158" i="18"/>
  <c r="P158" i="18"/>
  <c r="O161" i="18"/>
  <c r="P161" i="18"/>
  <c r="O8" i="18"/>
  <c r="P8" i="18"/>
  <c r="O112" i="18"/>
  <c r="P112" i="18"/>
  <c r="O321" i="18"/>
  <c r="P321" i="18"/>
  <c r="O330" i="18"/>
  <c r="P330" i="18"/>
  <c r="O290" i="18"/>
  <c r="P290" i="18"/>
  <c r="O258" i="18"/>
  <c r="P258" i="18"/>
  <c r="O281" i="18"/>
  <c r="P281" i="18"/>
  <c r="O249" i="18"/>
  <c r="P249" i="18"/>
  <c r="O284" i="18"/>
  <c r="P284" i="18"/>
  <c r="O252" i="18"/>
  <c r="P252" i="18"/>
  <c r="O287" i="18"/>
  <c r="P287" i="18"/>
  <c r="O255" i="18"/>
  <c r="P255" i="18"/>
  <c r="O230" i="18"/>
  <c r="P230" i="18"/>
  <c r="O198" i="18"/>
  <c r="P198" i="18"/>
  <c r="O178" i="18"/>
  <c r="P178" i="18"/>
  <c r="O221" i="18"/>
  <c r="P221" i="18"/>
  <c r="O189" i="18"/>
  <c r="P189" i="18"/>
  <c r="O216" i="18"/>
  <c r="P216" i="18"/>
  <c r="O219" i="18"/>
  <c r="P219" i="18"/>
  <c r="O184" i="18"/>
  <c r="P184" i="18"/>
  <c r="O157" i="18"/>
  <c r="P157" i="18"/>
  <c r="O126" i="18"/>
  <c r="P126" i="18"/>
  <c r="O176" i="18"/>
  <c r="P176" i="18"/>
  <c r="O144" i="18"/>
  <c r="P144" i="18"/>
  <c r="O163" i="18"/>
  <c r="P163" i="18"/>
  <c r="O131" i="18"/>
  <c r="P131" i="18"/>
  <c r="O108" i="18"/>
  <c r="P108" i="18"/>
  <c r="O76" i="18"/>
  <c r="P76" i="18"/>
  <c r="O60" i="18"/>
  <c r="P60" i="18"/>
  <c r="O99" i="18"/>
  <c r="P99" i="18"/>
  <c r="O94" i="18"/>
  <c r="P94" i="18"/>
  <c r="O121" i="18"/>
  <c r="P121" i="18"/>
  <c r="O89" i="18"/>
  <c r="P89" i="18"/>
  <c r="O48" i="18"/>
  <c r="P48" i="18"/>
  <c r="O62" i="18"/>
  <c r="P62" i="18"/>
  <c r="O30" i="18"/>
  <c r="P30" i="18"/>
  <c r="O57" i="18"/>
  <c r="P57" i="18"/>
  <c r="O25" i="18"/>
  <c r="P25" i="18"/>
  <c r="O43" i="18"/>
  <c r="P43" i="18"/>
  <c r="O11" i="18"/>
  <c r="P11" i="18"/>
  <c r="O315" i="18"/>
  <c r="P315" i="18"/>
  <c r="O304" i="18"/>
  <c r="P304" i="18"/>
  <c r="O309" i="18"/>
  <c r="P309" i="18"/>
  <c r="O318" i="18"/>
  <c r="P318" i="18"/>
  <c r="O270" i="18"/>
  <c r="P270" i="18"/>
  <c r="O293" i="18"/>
  <c r="P293" i="18"/>
  <c r="O261" i="18"/>
  <c r="P261" i="18"/>
  <c r="O296" i="18"/>
  <c r="P296" i="18"/>
  <c r="O264" i="18"/>
  <c r="P264" i="18"/>
  <c r="O299" i="18"/>
  <c r="P299" i="18"/>
  <c r="O267" i="18"/>
  <c r="P267" i="18"/>
  <c r="O236" i="18"/>
  <c r="P236" i="18"/>
  <c r="O242" i="18"/>
  <c r="P242" i="18"/>
  <c r="O210" i="18"/>
  <c r="P210" i="18"/>
  <c r="O233" i="18"/>
  <c r="P233" i="18"/>
  <c r="O201" i="18"/>
  <c r="P201" i="18"/>
  <c r="O228" i="18"/>
  <c r="P228" i="18"/>
  <c r="O196" i="18"/>
  <c r="P196" i="18"/>
  <c r="O162" i="18"/>
  <c r="P162" i="18"/>
  <c r="O231" i="18"/>
  <c r="P231" i="18"/>
  <c r="O199" i="18"/>
  <c r="P199" i="18"/>
  <c r="O182" i="18"/>
  <c r="P182" i="18"/>
  <c r="O134" i="18"/>
  <c r="P134" i="18"/>
  <c r="O169" i="18"/>
  <c r="P169" i="18"/>
  <c r="O137" i="18"/>
  <c r="P137" i="18"/>
  <c r="O156" i="18"/>
  <c r="P156" i="18"/>
  <c r="O130" i="18"/>
  <c r="P130" i="18"/>
  <c r="O175" i="18"/>
  <c r="P175" i="18"/>
  <c r="O143" i="18"/>
  <c r="P143" i="18"/>
  <c r="O125" i="18"/>
  <c r="P125" i="18"/>
  <c r="O120" i="18"/>
  <c r="P120" i="18"/>
  <c r="O88" i="18"/>
  <c r="P88" i="18"/>
  <c r="O111" i="18"/>
  <c r="P111" i="18"/>
  <c r="O79" i="18"/>
  <c r="P79" i="18"/>
  <c r="O64" i="18"/>
  <c r="P64" i="18"/>
  <c r="O106" i="18"/>
  <c r="P106" i="18"/>
  <c r="O74" i="18"/>
  <c r="P74" i="18"/>
  <c r="O44" i="18"/>
  <c r="P44" i="18"/>
  <c r="O24" i="18"/>
  <c r="P24" i="18"/>
  <c r="O101" i="18"/>
  <c r="P101" i="18"/>
  <c r="O4" i="18"/>
  <c r="P4" i="18"/>
  <c r="O42" i="18"/>
  <c r="P42" i="18"/>
  <c r="O10" i="18"/>
  <c r="P10" i="18"/>
  <c r="O69" i="18"/>
  <c r="P69" i="18"/>
  <c r="O37" i="18"/>
  <c r="P37" i="18"/>
  <c r="O5" i="18"/>
  <c r="P5" i="18"/>
  <c r="O55" i="18"/>
  <c r="P55" i="18"/>
  <c r="O23" i="18"/>
  <c r="P23" i="18"/>
  <c r="O303" i="18"/>
  <c r="P303" i="18"/>
  <c r="O324" i="18"/>
  <c r="P324" i="18"/>
  <c r="D3" i="8"/>
  <c r="D4" i="8"/>
  <c r="D5" i="8"/>
  <c r="D6" i="8"/>
  <c r="D7" i="8"/>
  <c r="D10" i="8"/>
  <c r="D11" i="8"/>
  <c r="D13" i="8"/>
  <c r="D15" i="8"/>
  <c r="D19" i="8"/>
  <c r="D21" i="8"/>
  <c r="D22" i="8"/>
  <c r="D23" i="8"/>
  <c r="D24" i="8"/>
  <c r="D25" i="8"/>
  <c r="D27" i="8"/>
  <c r="D28" i="8"/>
  <c r="D29" i="8"/>
  <c r="D30" i="8"/>
  <c r="D32" i="8"/>
  <c r="D34" i="8"/>
  <c r="D35" i="8"/>
  <c r="D36" i="8"/>
  <c r="D37" i="8"/>
  <c r="D38" i="8"/>
  <c r="D40" i="8"/>
  <c r="D41" i="8"/>
  <c r="D42" i="8"/>
  <c r="D44" i="8"/>
  <c r="D46" i="8"/>
  <c r="D48" i="8"/>
  <c r="D49" i="8"/>
  <c r="D50" i="8"/>
  <c r="D52" i="8"/>
  <c r="D53" i="8"/>
  <c r="D54" i="8"/>
  <c r="D55" i="8"/>
  <c r="D56" i="8"/>
  <c r="D57" i="8"/>
  <c r="D58" i="8"/>
  <c r="D59" i="8"/>
  <c r="D60" i="8"/>
  <c r="D61" i="8"/>
  <c r="D64" i="8"/>
  <c r="D65" i="8"/>
  <c r="D66" i="8"/>
  <c r="D67" i="8"/>
  <c r="D68" i="8"/>
  <c r="D70" i="8"/>
  <c r="D72" i="8"/>
  <c r="D74" i="8"/>
  <c r="D75" i="8"/>
  <c r="D77" i="8"/>
  <c r="D78" i="8"/>
  <c r="D79" i="8"/>
  <c r="D80" i="8"/>
  <c r="D81" i="8"/>
  <c r="D82" i="8"/>
  <c r="D83" i="8"/>
  <c r="D84" i="8"/>
  <c r="D86" i="8"/>
  <c r="D87" i="8"/>
  <c r="D88" i="8"/>
  <c r="D89" i="8"/>
  <c r="D90" i="8"/>
  <c r="D91" i="8"/>
  <c r="D93" i="8"/>
  <c r="D95" i="8"/>
  <c r="D96" i="8"/>
  <c r="D98" i="8"/>
  <c r="D99" i="8"/>
  <c r="D100" i="8"/>
  <c r="D104" i="8"/>
  <c r="D105" i="8"/>
  <c r="D106" i="8"/>
  <c r="D107" i="8"/>
  <c r="D108" i="8"/>
  <c r="D109" i="8"/>
  <c r="D111" i="8"/>
  <c r="D113" i="8"/>
  <c r="D114" i="8"/>
  <c r="D115" i="8"/>
  <c r="D116" i="8"/>
  <c r="D117" i="8"/>
  <c r="D118" i="8"/>
  <c r="D119" i="8"/>
  <c r="D121" i="8"/>
  <c r="D122" i="8"/>
  <c r="D123" i="8"/>
  <c r="D124" i="8"/>
  <c r="D125" i="8"/>
  <c r="D126" i="8"/>
  <c r="D127" i="8"/>
  <c r="D128" i="8"/>
  <c r="D129" i="8"/>
  <c r="D131" i="8"/>
  <c r="D132" i="8"/>
  <c r="D134" i="8"/>
  <c r="D135" i="8"/>
  <c r="D136" i="8"/>
  <c r="D137" i="8"/>
  <c r="D138" i="8"/>
  <c r="D139" i="8"/>
  <c r="D140" i="8"/>
  <c r="D141" i="8"/>
  <c r="D143" i="8"/>
  <c r="D144" i="8"/>
  <c r="D145" i="8"/>
  <c r="D146" i="8"/>
  <c r="D147" i="8"/>
  <c r="D148" i="8"/>
  <c r="D149" i="8"/>
  <c r="D150" i="8"/>
  <c r="D152" i="8"/>
  <c r="D153" i="8"/>
  <c r="D154" i="8"/>
  <c r="D155" i="8"/>
  <c r="D156" i="8"/>
  <c r="D157" i="8"/>
  <c r="D158" i="8"/>
  <c r="D159" i="8"/>
  <c r="D164" i="8"/>
  <c r="D165" i="8"/>
  <c r="D166" i="8"/>
  <c r="D168" i="8"/>
  <c r="D169" i="8"/>
  <c r="D171" i="8"/>
  <c r="D172" i="8"/>
  <c r="D173" i="8"/>
  <c r="D174" i="8"/>
  <c r="D175" i="8"/>
  <c r="D177" i="8"/>
  <c r="D178" i="8"/>
  <c r="D181" i="8"/>
  <c r="D182" i="8"/>
  <c r="D183" i="8"/>
  <c r="D184" i="8"/>
  <c r="D185" i="8"/>
  <c r="D186" i="8"/>
  <c r="D187" i="8"/>
  <c r="D188" i="8"/>
  <c r="D189" i="8"/>
  <c r="D190" i="8"/>
  <c r="D191" i="8"/>
  <c r="D195" i="8"/>
  <c r="D196" i="8"/>
  <c r="D197" i="8"/>
  <c r="D198" i="8"/>
  <c r="D200" i="8"/>
  <c r="D201" i="8"/>
  <c r="D202" i="8"/>
  <c r="D203" i="8"/>
  <c r="D205" i="8"/>
  <c r="D206" i="8"/>
  <c r="D207" i="8"/>
  <c r="D208" i="8"/>
  <c r="D209" i="8"/>
  <c r="D210" i="8"/>
  <c r="D211" i="8"/>
  <c r="D212" i="8"/>
  <c r="D214" i="8"/>
  <c r="D215" i="8"/>
  <c r="D216" i="8"/>
  <c r="D217" i="8"/>
  <c r="D218" i="8"/>
  <c r="D219" i="8"/>
  <c r="D220" i="8"/>
  <c r="D221" i="8"/>
  <c r="D223" i="8"/>
  <c r="D224" i="8"/>
  <c r="D226" i="8"/>
  <c r="D227" i="8"/>
  <c r="D228" i="8"/>
  <c r="D229" i="8"/>
  <c r="D233" i="8"/>
  <c r="D234" i="8"/>
  <c r="D236" i="8"/>
  <c r="D237" i="8"/>
  <c r="D238" i="8"/>
  <c r="D239" i="8"/>
  <c r="D240" i="8"/>
  <c r="D241" i="8"/>
  <c r="D242" i="8"/>
  <c r="D244" i="8"/>
  <c r="D245" i="8"/>
  <c r="D247" i="8"/>
  <c r="D248" i="8"/>
  <c r="D249" i="8"/>
  <c r="D250" i="8"/>
  <c r="D251" i="8"/>
  <c r="D252" i="8"/>
  <c r="D253" i="8"/>
  <c r="D255" i="8"/>
  <c r="D256" i="8"/>
  <c r="D257" i="8"/>
  <c r="D258" i="8"/>
  <c r="D259" i="8"/>
  <c r="D260" i="8"/>
  <c r="D263" i="8"/>
  <c r="D264" i="8"/>
  <c r="D266" i="8"/>
  <c r="D268" i="8"/>
  <c r="D269" i="8"/>
  <c r="D270" i="8"/>
  <c r="D271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7" i="8"/>
  <c r="D299" i="8"/>
  <c r="D300" i="8"/>
  <c r="D301" i="8"/>
  <c r="D302" i="8"/>
  <c r="D305" i="8"/>
  <c r="D306" i="8"/>
  <c r="D308" i="8"/>
  <c r="D309" i="8"/>
  <c r="D310" i="8"/>
  <c r="D311" i="8"/>
  <c r="D312" i="8"/>
  <c r="D313" i="8"/>
  <c r="D316" i="8"/>
  <c r="D319" i="8"/>
  <c r="D320" i="8"/>
  <c r="D321" i="8"/>
  <c r="D322" i="8"/>
  <c r="D325" i="8"/>
  <c r="D326" i="8"/>
  <c r="D327" i="8"/>
  <c r="D328" i="8"/>
  <c r="D330" i="8"/>
  <c r="D331" i="8"/>
  <c r="D332" i="8"/>
  <c r="D333" i="8"/>
  <c r="D334" i="8"/>
  <c r="D336" i="8"/>
  <c r="D337" i="8"/>
  <c r="D338" i="8"/>
  <c r="D340" i="8"/>
  <c r="D341" i="8"/>
  <c r="D342" i="8"/>
  <c r="D345" i="8"/>
  <c r="D346" i="8"/>
  <c r="D347" i="8"/>
  <c r="D348" i="8"/>
  <c r="D349" i="8"/>
  <c r="D350" i="8"/>
  <c r="D351" i="8"/>
  <c r="D353" i="8"/>
  <c r="D354" i="8"/>
  <c r="D355" i="8"/>
  <c r="D362" i="8"/>
  <c r="D364" i="8"/>
  <c r="D366" i="8"/>
  <c r="D369" i="8"/>
  <c r="D370" i="8"/>
  <c r="D371" i="8"/>
  <c r="D374" i="8"/>
  <c r="D375" i="8"/>
  <c r="D377" i="8"/>
  <c r="D378" i="8"/>
  <c r="D379" i="8"/>
  <c r="D380" i="8"/>
  <c r="D381" i="8"/>
  <c r="D382" i="8"/>
  <c r="D383" i="8"/>
  <c r="D386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2" i="8"/>
  <c r="D408" i="8"/>
  <c r="D409" i="8"/>
  <c r="D410" i="8"/>
  <c r="D411" i="8"/>
  <c r="D412" i="8"/>
  <c r="D413" i="8"/>
  <c r="D414" i="8"/>
  <c r="D415" i="8"/>
  <c r="D416" i="8"/>
  <c r="D417" i="8"/>
  <c r="D421" i="8"/>
  <c r="D423" i="8"/>
  <c r="D425" i="8"/>
  <c r="D426" i="8"/>
  <c r="D427" i="8"/>
  <c r="D428" i="8"/>
  <c r="D430" i="8"/>
  <c r="D431" i="8"/>
  <c r="D433" i="8"/>
  <c r="D434" i="8"/>
  <c r="D435" i="8"/>
  <c r="D437" i="8"/>
  <c r="D438" i="8"/>
  <c r="D439" i="8"/>
  <c r="D440" i="8"/>
  <c r="D442" i="8"/>
  <c r="D444" i="8"/>
  <c r="D445" i="8"/>
  <c r="D446" i="8"/>
  <c r="D448" i="8"/>
  <c r="D449" i="8"/>
  <c r="D450" i="8"/>
  <c r="D452" i="8"/>
  <c r="D453" i="8"/>
  <c r="D454" i="8"/>
  <c r="D456" i="8"/>
  <c r="D457" i="8"/>
  <c r="D458" i="8"/>
  <c r="D460" i="8"/>
  <c r="D462" i="8"/>
  <c r="D464" i="8"/>
  <c r="D466" i="8"/>
  <c r="D467" i="8"/>
  <c r="D468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3" i="8"/>
  <c r="D494" i="8"/>
  <c r="D495" i="8"/>
  <c r="D496" i="8"/>
  <c r="D497" i="8"/>
  <c r="D498" i="8"/>
  <c r="D499" i="8"/>
  <c r="D500" i="8"/>
  <c r="D501" i="8"/>
  <c r="D503" i="8"/>
  <c r="D504" i="8"/>
  <c r="D505" i="8"/>
  <c r="D507" i="8"/>
  <c r="D508" i="8"/>
  <c r="D509" i="8"/>
  <c r="D511" i="8"/>
  <c r="D512" i="8"/>
  <c r="D513" i="8"/>
  <c r="D514" i="8"/>
  <c r="D515" i="8"/>
  <c r="D516" i="8"/>
  <c r="D517" i="8"/>
  <c r="D519" i="8"/>
  <c r="D521" i="8"/>
  <c r="D522" i="8"/>
  <c r="D524" i="8"/>
  <c r="D529" i="8"/>
  <c r="D533" i="8"/>
  <c r="D534" i="8"/>
  <c r="D535" i="8"/>
  <c r="D536" i="8"/>
  <c r="D537" i="8"/>
  <c r="D538" i="8"/>
  <c r="D540" i="8"/>
  <c r="D542" i="8"/>
  <c r="D543" i="8"/>
  <c r="D545" i="8"/>
  <c r="D546" i="8"/>
  <c r="D547" i="8"/>
  <c r="D550" i="8"/>
  <c r="D551" i="8"/>
  <c r="D552" i="8"/>
  <c r="D556" i="8"/>
  <c r="D557" i="8"/>
  <c r="D558" i="8"/>
  <c r="D559" i="8"/>
  <c r="D560" i="8"/>
  <c r="D562" i="8"/>
  <c r="D563" i="8"/>
  <c r="D564" i="8"/>
  <c r="D566" i="8"/>
  <c r="D567" i="8"/>
  <c r="D569" i="8"/>
  <c r="D570" i="8"/>
  <c r="D572" i="8"/>
  <c r="D573" i="8"/>
  <c r="D575" i="8"/>
  <c r="D576" i="8"/>
  <c r="D577" i="8"/>
  <c r="D578" i="8"/>
  <c r="D579" i="8"/>
  <c r="D580" i="8"/>
  <c r="D581" i="8"/>
  <c r="D582" i="8"/>
  <c r="D583" i="8"/>
  <c r="D585" i="8"/>
  <c r="D586" i="8"/>
  <c r="D587" i="8"/>
  <c r="D589" i="8"/>
  <c r="D590" i="8"/>
  <c r="D591" i="8"/>
  <c r="D592" i="8"/>
  <c r="D593" i="8"/>
  <c r="D595" i="8"/>
  <c r="D597" i="8"/>
  <c r="D598" i="8"/>
  <c r="D599" i="8"/>
  <c r="D602" i="8"/>
  <c r="D603" i="8"/>
  <c r="D604" i="8"/>
  <c r="D607" i="8"/>
  <c r="D608" i="8"/>
  <c r="D609" i="8"/>
  <c r="D610" i="8"/>
  <c r="D612" i="8"/>
  <c r="D613" i="8"/>
  <c r="D614" i="8"/>
  <c r="D615" i="8"/>
  <c r="D616" i="8"/>
  <c r="D617" i="8"/>
  <c r="D618" i="8"/>
  <c r="D619" i="8"/>
  <c r="D620" i="8"/>
  <c r="D621" i="8"/>
  <c r="D626" i="8"/>
  <c r="D629" i="8"/>
  <c r="D630" i="8"/>
  <c r="D632" i="8"/>
  <c r="D633" i="8"/>
  <c r="D637" i="8"/>
  <c r="D641" i="8"/>
  <c r="D644" i="8"/>
  <c r="D645" i="8"/>
  <c r="D648" i="8"/>
  <c r="D650" i="8"/>
  <c r="D651" i="8"/>
  <c r="D653" i="8"/>
  <c r="D654" i="8"/>
  <c r="D655" i="8"/>
  <c r="D656" i="8"/>
  <c r="D657" i="8"/>
  <c r="D659" i="8"/>
  <c r="D660" i="8"/>
  <c r="D661" i="8"/>
  <c r="D662" i="8"/>
  <c r="D663" i="8"/>
  <c r="D667" i="8"/>
  <c r="D669" i="8"/>
  <c r="D671" i="8"/>
  <c r="D674" i="8"/>
  <c r="D675" i="8"/>
  <c r="D679" i="8"/>
  <c r="D680" i="8"/>
  <c r="D682" i="8"/>
  <c r="D684" i="8"/>
  <c r="D685" i="8"/>
  <c r="D686" i="8"/>
  <c r="D688" i="8"/>
  <c r="D691" i="8"/>
  <c r="D692" i="8"/>
  <c r="D693" i="8"/>
  <c r="D694" i="8"/>
  <c r="D695" i="8"/>
  <c r="D696" i="8"/>
  <c r="D697" i="8"/>
  <c r="D698" i="8"/>
  <c r="D699" i="8"/>
  <c r="D701" i="8"/>
  <c r="D705" i="8"/>
  <c r="D708" i="8"/>
  <c r="D709" i="8"/>
  <c r="D710" i="8"/>
  <c r="D713" i="8"/>
  <c r="D714" i="8"/>
  <c r="D715" i="8"/>
  <c r="D717" i="8"/>
  <c r="D719" i="8"/>
  <c r="D721" i="8"/>
  <c r="D722" i="8"/>
  <c r="D723" i="8"/>
  <c r="D725" i="8"/>
  <c r="D726" i="8"/>
  <c r="D727" i="8"/>
  <c r="D728" i="8"/>
  <c r="D730" i="8"/>
  <c r="D731" i="8"/>
  <c r="D733" i="8"/>
  <c r="D735" i="8"/>
  <c r="D736" i="8"/>
  <c r="D737" i="8"/>
  <c r="D741" i="8"/>
  <c r="D742" i="8"/>
  <c r="D744" i="8"/>
  <c r="D745" i="8"/>
  <c r="D747" i="8"/>
  <c r="D748" i="8"/>
  <c r="D749" i="8"/>
  <c r="D750" i="8"/>
  <c r="D751" i="8"/>
  <c r="D752" i="8"/>
  <c r="D754" i="8"/>
  <c r="D756" i="8"/>
  <c r="D757" i="8"/>
  <c r="D758" i="8"/>
  <c r="D759" i="8"/>
  <c r="D760" i="8"/>
  <c r="D761" i="8"/>
  <c r="D762" i="8"/>
  <c r="D763" i="8"/>
  <c r="D765" i="8"/>
  <c r="D767" i="8"/>
  <c r="D768" i="8"/>
  <c r="D770" i="8"/>
  <c r="D772" i="8"/>
  <c r="D773" i="8"/>
  <c r="D774" i="8"/>
  <c r="D775" i="8"/>
  <c r="D776" i="8"/>
  <c r="D778" i="8"/>
  <c r="D779" i="8"/>
  <c r="D780" i="8"/>
  <c r="D781" i="8"/>
  <c r="D782" i="8"/>
  <c r="D786" i="8"/>
  <c r="D788" i="8"/>
  <c r="D792" i="8"/>
  <c r="D793" i="8"/>
  <c r="D794" i="8"/>
  <c r="D796" i="8"/>
  <c r="D797" i="8"/>
  <c r="D798" i="8"/>
  <c r="D801" i="8"/>
  <c r="D803" i="8"/>
  <c r="D806" i="8"/>
  <c r="D807" i="8"/>
  <c r="D809" i="8"/>
  <c r="D810" i="8"/>
  <c r="D811" i="8"/>
  <c r="D812" i="8"/>
  <c r="D814" i="8"/>
  <c r="D815" i="8"/>
  <c r="D816" i="8"/>
  <c r="D818" i="8"/>
  <c r="D819" i="8"/>
  <c r="D822" i="8"/>
  <c r="D823" i="8"/>
  <c r="D824" i="8"/>
  <c r="D826" i="8"/>
  <c r="D827" i="8"/>
  <c r="D828" i="8"/>
  <c r="D831" i="8"/>
  <c r="D832" i="8"/>
  <c r="D833" i="8"/>
  <c r="D834" i="8"/>
  <c r="D838" i="8"/>
  <c r="D840" i="8"/>
  <c r="D842" i="8"/>
  <c r="D843" i="8"/>
  <c r="D844" i="8"/>
  <c r="D846" i="8"/>
  <c r="D847" i="8"/>
  <c r="D848" i="8"/>
  <c r="D849" i="8"/>
  <c r="D850" i="8"/>
  <c r="D851" i="8"/>
  <c r="D852" i="8"/>
  <c r="D854" i="8"/>
  <c r="D856" i="8"/>
  <c r="D857" i="8"/>
  <c r="D858" i="8"/>
  <c r="D859" i="8"/>
  <c r="D860" i="8"/>
  <c r="D861" i="8"/>
  <c r="D863" i="8"/>
  <c r="D865" i="8"/>
  <c r="D868" i="8"/>
  <c r="D871" i="8"/>
  <c r="D872" i="8"/>
  <c r="D874" i="8"/>
  <c r="D877" i="8"/>
  <c r="D878" i="8"/>
  <c r="D879" i="8"/>
  <c r="D881" i="8"/>
  <c r="D882" i="8"/>
  <c r="D883" i="8"/>
  <c r="D884" i="8"/>
  <c r="D885" i="8"/>
  <c r="D886" i="8"/>
  <c r="D887" i="8"/>
  <c r="D888" i="8"/>
  <c r="D889" i="8"/>
  <c r="D893" i="8"/>
  <c r="D894" i="8"/>
  <c r="D896" i="8"/>
  <c r="D897" i="8"/>
  <c r="D898" i="8"/>
  <c r="D900" i="8"/>
  <c r="D902" i="8"/>
  <c r="D903" i="8"/>
  <c r="D904" i="8"/>
  <c r="D907" i="8"/>
  <c r="D908" i="8"/>
  <c r="D909" i="8"/>
  <c r="D910" i="8"/>
  <c r="D911" i="8"/>
  <c r="D912" i="8"/>
  <c r="D913" i="8"/>
  <c r="D914" i="8"/>
  <c r="D915" i="8"/>
  <c r="D916" i="8"/>
  <c r="D918" i="8"/>
  <c r="D920" i="8"/>
  <c r="D921" i="8"/>
  <c r="D922" i="8"/>
  <c r="D924" i="8"/>
  <c r="D925" i="8"/>
  <c r="D926" i="8"/>
  <c r="D927" i="8"/>
  <c r="D929" i="8"/>
  <c r="D931" i="8"/>
  <c r="D932" i="8"/>
  <c r="D936" i="8"/>
  <c r="D939" i="8"/>
  <c r="D940" i="8"/>
  <c r="D941" i="8"/>
  <c r="D945" i="8"/>
  <c r="D949" i="8"/>
  <c r="D954" i="8"/>
  <c r="D961" i="8"/>
  <c r="D962" i="8"/>
  <c r="D963" i="8"/>
  <c r="D967" i="8"/>
  <c r="D970" i="8"/>
  <c r="D971" i="8"/>
  <c r="D973" i="8"/>
  <c r="D974" i="8"/>
  <c r="D976" i="8"/>
  <c r="D982" i="8"/>
  <c r="D983" i="8"/>
  <c r="D984" i="8"/>
  <c r="D985" i="8"/>
  <c r="D988" i="8"/>
  <c r="D990" i="8"/>
  <c r="D995" i="8"/>
  <c r="D997" i="8"/>
  <c r="D999" i="8"/>
  <c r="D1000" i="8"/>
  <c r="D1001" i="8"/>
  <c r="D1003" i="8"/>
  <c r="D1004" i="8"/>
  <c r="D1005" i="8"/>
  <c r="D1007" i="8"/>
  <c r="D1009" i="8"/>
  <c r="D1010" i="8"/>
  <c r="D1011" i="8"/>
  <c r="D1014" i="8"/>
  <c r="D1015" i="8"/>
  <c r="D1016" i="8"/>
  <c r="D1017" i="8"/>
  <c r="D1020" i="8"/>
  <c r="D1022" i="8"/>
  <c r="D1029" i="8"/>
  <c r="D1034" i="8"/>
  <c r="D1036" i="8"/>
  <c r="D1038" i="8"/>
  <c r="D1039" i="8"/>
  <c r="D1040" i="8"/>
  <c r="D1041" i="8"/>
  <c r="D1042" i="8"/>
  <c r="D1043" i="8"/>
  <c r="D1044" i="8"/>
  <c r="D1045" i="8"/>
  <c r="D1046" i="8"/>
  <c r="D1048" i="8"/>
  <c r="D1049" i="8"/>
  <c r="D1050" i="8"/>
  <c r="D1051" i="8"/>
  <c r="D1052" i="8"/>
  <c r="D1053" i="8"/>
  <c r="D1059" i="8"/>
  <c r="D1060" i="8"/>
  <c r="D1061" i="8"/>
  <c r="D1066" i="8"/>
  <c r="D1069" i="8"/>
  <c r="D1072" i="8"/>
  <c r="D1073" i="8"/>
  <c r="D1077" i="8"/>
  <c r="D1078" i="8"/>
  <c r="D1079" i="8"/>
  <c r="D1081" i="8"/>
  <c r="D1084" i="8"/>
  <c r="D1085" i="8"/>
  <c r="D1087" i="8"/>
  <c r="D1088" i="8"/>
  <c r="D1090" i="8"/>
  <c r="D1091" i="8"/>
  <c r="D1092" i="8"/>
  <c r="D1097" i="8"/>
  <c r="D1100" i="8"/>
  <c r="D1102" i="8"/>
  <c r="D1103" i="8"/>
  <c r="D1105" i="8"/>
  <c r="D1106" i="8"/>
  <c r="D1108" i="8"/>
  <c r="D1112" i="8"/>
  <c r="D1113" i="8"/>
  <c r="D1114" i="8"/>
  <c r="D1115" i="8"/>
  <c r="D1116" i="8"/>
  <c r="D1118" i="8"/>
  <c r="D1119" i="8"/>
  <c r="D1120" i="8"/>
  <c r="D1121" i="8"/>
  <c r="D1128" i="8"/>
  <c r="D1129" i="8"/>
  <c r="D1131" i="8"/>
  <c r="D1132" i="8"/>
  <c r="D1137" i="8"/>
  <c r="D1138" i="8"/>
  <c r="D1139" i="8"/>
  <c r="D1141" i="8"/>
  <c r="D1142" i="8"/>
  <c r="D1143" i="8"/>
  <c r="D1144" i="8"/>
  <c r="D1145" i="8"/>
  <c r="D1147" i="8"/>
  <c r="D1148" i="8"/>
  <c r="D1150" i="8"/>
  <c r="D1153" i="8"/>
  <c r="D1155" i="8"/>
  <c r="D1161" i="8"/>
  <c r="D1162" i="8"/>
  <c r="D1168" i="8"/>
  <c r="D1172" i="8"/>
  <c r="D1173" i="8"/>
  <c r="D1174" i="8"/>
  <c r="D1175" i="8"/>
  <c r="D1177" i="8"/>
  <c r="D1178" i="8"/>
  <c r="D1179" i="8"/>
  <c r="D1182" i="8"/>
  <c r="D1184" i="8"/>
  <c r="D1185" i="8"/>
  <c r="D1186" i="8"/>
  <c r="D1187" i="8"/>
  <c r="D1190" i="8"/>
  <c r="D1191" i="8"/>
  <c r="D1193" i="8"/>
  <c r="D1195" i="8"/>
  <c r="D1196" i="8"/>
  <c r="D1197" i="8"/>
  <c r="D1198" i="8"/>
  <c r="D1200" i="8"/>
  <c r="D1202" i="8"/>
  <c r="D1203" i="8"/>
  <c r="D1205" i="8"/>
  <c r="D1207" i="8"/>
  <c r="D1208" i="8"/>
  <c r="D1209" i="8"/>
  <c r="D1210" i="8"/>
  <c r="D1211" i="8"/>
  <c r="D1212" i="8"/>
  <c r="D1213" i="8"/>
  <c r="D1214" i="8"/>
  <c r="D1215" i="8"/>
  <c r="D1218" i="8"/>
  <c r="D1219" i="8"/>
  <c r="D1223" i="8"/>
  <c r="D1224" i="8"/>
  <c r="D1226" i="8"/>
  <c r="D1227" i="8"/>
  <c r="D1229" i="8"/>
  <c r="D1232" i="8"/>
  <c r="D1236" i="8"/>
  <c r="D1237" i="8"/>
  <c r="D1239" i="8"/>
  <c r="D1242" i="8"/>
  <c r="D1243" i="8"/>
  <c r="D1245" i="8"/>
  <c r="D1247" i="8"/>
  <c r="D1250" i="8"/>
  <c r="D1251" i="8"/>
  <c r="D1252" i="8"/>
  <c r="D1255" i="8"/>
  <c r="D1258" i="8"/>
  <c r="D1265" i="8"/>
  <c r="D1266" i="8"/>
  <c r="D1269" i="8"/>
  <c r="D1274" i="8"/>
  <c r="D1275" i="8"/>
  <c r="D1277" i="8"/>
  <c r="D1280" i="8"/>
  <c r="D1286" i="8"/>
  <c r="D1288" i="8"/>
  <c r="D1293" i="8"/>
  <c r="D1294" i="8"/>
  <c r="D1296" i="8"/>
  <c r="D1299" i="8"/>
  <c r="D1302" i="8"/>
  <c r="D1303" i="8"/>
  <c r="D1306" i="8"/>
  <c r="D1307" i="8"/>
  <c r="D1308" i="8"/>
  <c r="D1309" i="8"/>
  <c r="D1311" i="8"/>
  <c r="D1312" i="8"/>
  <c r="D1316" i="8"/>
  <c r="D1319" i="8"/>
  <c r="D1322" i="8"/>
  <c r="D1327" i="8"/>
  <c r="D1330" i="8"/>
  <c r="D1331" i="8"/>
  <c r="D1333" i="8"/>
  <c r="D1336" i="8"/>
  <c r="D1340" i="8"/>
  <c r="D1344" i="8"/>
  <c r="D1345" i="8"/>
  <c r="D1346" i="8"/>
  <c r="D1347" i="8"/>
  <c r="D1348" i="8"/>
  <c r="D1349" i="8"/>
  <c r="D1350" i="8"/>
  <c r="D1353" i="8"/>
  <c r="D1356" i="8"/>
  <c r="D1357" i="8"/>
  <c r="D1361" i="8"/>
  <c r="D1362" i="8"/>
  <c r="D1364" i="8"/>
  <c r="D1366" i="8"/>
  <c r="D1367" i="8"/>
  <c r="D1368" i="8"/>
  <c r="D1370" i="8"/>
  <c r="D1372" i="8"/>
  <c r="D1374" i="8"/>
  <c r="D1376" i="8"/>
  <c r="D1381" i="8"/>
  <c r="D1385" i="8"/>
  <c r="D1386" i="8"/>
  <c r="D1388" i="8"/>
  <c r="D1390" i="8"/>
  <c r="D1393" i="8"/>
  <c r="D1394" i="8"/>
  <c r="D1395" i="8"/>
  <c r="D1400" i="8"/>
  <c r="D1403" i="8"/>
  <c r="D1404" i="8"/>
  <c r="D1406" i="8"/>
  <c r="D1408" i="8"/>
  <c r="D1410" i="8"/>
  <c r="D1411" i="8"/>
  <c r="D1412" i="8"/>
  <c r="D1413" i="8"/>
  <c r="D1414" i="8"/>
  <c r="D1419" i="8"/>
  <c r="D1421" i="8"/>
  <c r="D1423" i="8"/>
  <c r="D1424" i="8"/>
  <c r="D1427" i="8"/>
  <c r="D1430" i="8"/>
  <c r="D1432" i="8"/>
  <c r="D1435" i="8"/>
  <c r="D1436" i="8"/>
  <c r="D1438" i="8"/>
  <c r="D1440" i="8"/>
  <c r="D1441" i="8"/>
  <c r="D1444" i="8"/>
  <c r="D1446" i="8"/>
  <c r="D1447" i="8"/>
  <c r="D1452" i="8"/>
  <c r="D1457" i="8"/>
  <c r="D1461" i="8"/>
  <c r="D1464" i="8"/>
  <c r="D1465" i="8"/>
  <c r="D1466" i="8"/>
  <c r="D1467" i="8"/>
  <c r="D1468" i="8"/>
  <c r="D1472" i="8"/>
  <c r="D1474" i="8"/>
  <c r="D1476" i="8"/>
  <c r="D1480" i="8"/>
  <c r="D1483" i="8"/>
  <c r="D1484" i="8"/>
  <c r="D1485" i="8"/>
  <c r="D1486" i="8"/>
  <c r="D1487" i="8"/>
  <c r="D1489" i="8"/>
  <c r="D1490" i="8"/>
  <c r="D1491" i="8"/>
  <c r="D1493" i="8"/>
  <c r="D1495" i="8"/>
  <c r="D1496" i="8"/>
  <c r="D1497" i="8"/>
  <c r="D1498" i="8"/>
  <c r="D1500" i="8"/>
  <c r="D1501" i="8"/>
  <c r="D1506" i="8"/>
  <c r="D1507" i="8"/>
  <c r="D1508" i="8"/>
  <c r="D1513" i="8"/>
  <c r="D1514" i="8"/>
  <c r="D1515" i="8"/>
  <c r="D1517" i="8"/>
  <c r="D1518" i="8"/>
  <c r="D1523" i="8"/>
  <c r="D1524" i="8"/>
  <c r="D1526" i="8"/>
  <c r="D1527" i="8"/>
  <c r="D1528" i="8"/>
  <c r="D1529" i="8"/>
  <c r="D1530" i="8"/>
  <c r="D1531" i="8"/>
  <c r="D1533" i="8"/>
  <c r="D1534" i="8"/>
  <c r="D1535" i="8"/>
  <c r="D1536" i="8"/>
  <c r="D1537" i="8"/>
  <c r="D1538" i="8"/>
  <c r="D1543" i="8"/>
  <c r="D1544" i="8"/>
  <c r="D1545" i="8"/>
  <c r="D1547" i="8"/>
  <c r="D1549" i="8"/>
  <c r="D1551" i="8"/>
  <c r="D1554" i="8"/>
  <c r="D1555" i="8"/>
  <c r="D1560" i="8"/>
  <c r="D1561" i="8"/>
  <c r="D1562" i="8"/>
  <c r="D1565" i="8"/>
  <c r="D1566" i="8"/>
  <c r="D1568" i="8"/>
  <c r="D1569" i="8"/>
  <c r="D1570" i="8"/>
  <c r="D1571" i="8"/>
  <c r="D1573" i="8"/>
  <c r="D1580" i="8"/>
  <c r="D1583" i="8"/>
  <c r="D1585" i="8"/>
  <c r="D1586" i="8"/>
  <c r="D1588" i="8"/>
  <c r="D1590" i="8"/>
  <c r="D1591" i="8"/>
  <c r="D1596" i="8"/>
  <c r="D1600" i="8"/>
  <c r="D1604" i="8"/>
  <c r="D1605" i="8"/>
  <c r="D1607" i="8"/>
  <c r="D1611" i="8"/>
  <c r="D1612" i="8"/>
  <c r="D1614" i="8"/>
  <c r="D1615" i="8"/>
  <c r="D1616" i="8"/>
  <c r="D1617" i="8"/>
  <c r="D1621" i="8"/>
  <c r="D1622" i="8"/>
  <c r="D1624" i="8"/>
  <c r="D1630" i="8"/>
  <c r="D1631" i="8"/>
  <c r="D1632" i="8"/>
  <c r="D1634" i="8"/>
  <c r="D1635" i="8"/>
  <c r="D1636" i="8"/>
  <c r="D1637" i="8"/>
  <c r="D1640" i="8"/>
  <c r="D1641" i="8"/>
  <c r="D1642" i="8"/>
  <c r="D1643" i="8"/>
  <c r="D1644" i="8"/>
  <c r="D1646" i="8"/>
  <c r="D1649" i="8"/>
  <c r="D1651" i="8"/>
  <c r="D1652" i="8"/>
  <c r="D1655" i="8"/>
  <c r="D1658" i="8"/>
  <c r="D1662" i="8"/>
  <c r="D1664" i="8"/>
  <c r="D1665" i="8"/>
  <c r="D1666" i="8"/>
  <c r="D1667" i="8"/>
  <c r="D1668" i="8"/>
  <c r="D1669" i="8"/>
  <c r="D1670" i="8"/>
  <c r="D1672" i="8"/>
  <c r="D1673" i="8"/>
  <c r="D1680" i="8"/>
  <c r="D1683" i="8"/>
  <c r="D1687" i="8"/>
  <c r="D1688" i="8"/>
  <c r="D1689" i="8"/>
  <c r="D1690" i="8"/>
  <c r="D1691" i="8"/>
  <c r="D1692" i="8"/>
  <c r="D1693" i="8"/>
  <c r="D1694" i="8"/>
  <c r="D1695" i="8"/>
  <c r="D1699" i="8"/>
  <c r="D1700" i="8"/>
  <c r="D1702" i="8"/>
  <c r="D1704" i="8"/>
  <c r="D1708" i="8"/>
  <c r="D1711" i="8"/>
  <c r="D1714" i="8"/>
  <c r="D1715" i="8"/>
  <c r="D1717" i="8"/>
  <c r="D1721" i="8"/>
  <c r="D1723" i="8"/>
  <c r="D1726" i="8"/>
  <c r="D1730" i="8"/>
  <c r="D1733" i="8"/>
  <c r="D1734" i="8"/>
  <c r="D1735" i="8"/>
  <c r="D1736" i="8"/>
  <c r="D1737" i="8"/>
  <c r="D1738" i="8"/>
  <c r="D1739" i="8"/>
  <c r="D1740" i="8"/>
  <c r="D1743" i="8"/>
  <c r="D1745" i="8"/>
  <c r="D1747" i="8"/>
  <c r="D1748" i="8"/>
  <c r="D1750" i="8"/>
  <c r="D1751" i="8"/>
  <c r="D1752" i="8"/>
  <c r="D1753" i="8"/>
  <c r="D1755" i="8"/>
  <c r="D1756" i="8"/>
  <c r="D1757" i="8"/>
  <c r="D1758" i="8"/>
  <c r="D1759" i="8"/>
  <c r="D1760" i="8"/>
  <c r="D1764" i="8"/>
  <c r="D1765" i="8"/>
  <c r="D1767" i="8"/>
  <c r="D1770" i="8"/>
  <c r="D1772" i="8"/>
  <c r="D1775" i="8"/>
  <c r="D1779" i="8"/>
  <c r="D1780" i="8"/>
  <c r="D1781" i="8"/>
  <c r="D1782" i="8"/>
  <c r="D1783" i="8"/>
  <c r="D1786" i="8"/>
  <c r="D1787" i="8"/>
  <c r="D1788" i="8"/>
  <c r="D1790" i="8"/>
  <c r="D1792" i="8"/>
  <c r="D1794" i="8"/>
  <c r="D1795" i="8"/>
  <c r="D1796" i="8"/>
  <c r="D1797" i="8"/>
  <c r="D1798" i="8"/>
  <c r="D1802" i="8"/>
  <c r="D1805" i="8"/>
  <c r="D1807" i="8"/>
  <c r="D1812" i="8"/>
  <c r="D1813" i="8"/>
  <c r="D1816" i="8"/>
  <c r="D1817" i="8"/>
  <c r="D1818" i="8"/>
  <c r="D1822" i="8"/>
  <c r="D1827" i="8"/>
  <c r="D1828" i="8"/>
  <c r="D1829" i="8"/>
  <c r="D1830" i="8"/>
  <c r="D1834" i="8"/>
  <c r="D1835" i="8"/>
  <c r="D1836" i="8"/>
  <c r="D1838" i="8"/>
  <c r="D1839" i="8"/>
  <c r="D1841" i="8"/>
  <c r="D1842" i="8"/>
  <c r="D1844" i="8"/>
  <c r="D1845" i="8"/>
  <c r="D1846" i="8"/>
  <c r="D1847" i="8"/>
  <c r="D1848" i="8"/>
  <c r="D1849" i="8"/>
  <c r="D1851" i="8"/>
  <c r="D1853" i="8"/>
  <c r="D1855" i="8"/>
  <c r="D1856" i="8"/>
  <c r="D1859" i="8"/>
  <c r="D1860" i="8"/>
  <c r="D1862" i="8"/>
  <c r="D1864" i="8"/>
  <c r="D1865" i="8"/>
  <c r="D1866" i="8"/>
  <c r="D1867" i="8"/>
  <c r="D1869" i="8"/>
  <c r="D1870" i="8"/>
  <c r="D1871" i="8"/>
  <c r="D1872" i="8"/>
  <c r="D1873" i="8"/>
  <c r="D1875" i="8"/>
  <c r="D1876" i="8"/>
  <c r="D1879" i="8"/>
  <c r="D1880" i="8"/>
  <c r="D1881" i="8"/>
  <c r="D1882" i="8"/>
  <c r="D1883" i="8"/>
  <c r="D1884" i="8"/>
  <c r="D1885" i="8"/>
  <c r="D1886" i="8"/>
  <c r="D1890" i="8"/>
  <c r="D1891" i="8"/>
  <c r="D1894" i="8"/>
  <c r="D1895" i="8"/>
  <c r="D1900" i="8"/>
  <c r="D1901" i="8"/>
  <c r="D1902" i="8"/>
  <c r="D1903" i="8"/>
  <c r="D1904" i="8"/>
  <c r="D1909" i="8"/>
  <c r="D1910" i="8"/>
  <c r="D1914" i="8"/>
  <c r="D1915" i="8"/>
  <c r="D1916" i="8"/>
  <c r="D1918" i="8"/>
  <c r="D1921" i="8"/>
  <c r="D1922" i="8"/>
  <c r="D1924" i="8"/>
  <c r="D1927" i="8"/>
  <c r="D1928" i="8"/>
  <c r="D1930" i="8"/>
  <c r="D1934" i="8"/>
  <c r="D1935" i="8"/>
  <c r="D1938" i="8"/>
  <c r="D1939" i="8"/>
  <c r="D1940" i="8"/>
  <c r="D1941" i="8"/>
  <c r="D1942" i="8"/>
  <c r="D1944" i="8"/>
  <c r="D1946" i="8"/>
  <c r="D1949" i="8"/>
  <c r="D1952" i="8"/>
  <c r="D1953" i="8"/>
  <c r="D1956" i="8"/>
  <c r="D1957" i="8"/>
  <c r="D1958" i="8"/>
  <c r="D1960" i="8"/>
  <c r="D1961" i="8"/>
  <c r="D1962" i="8"/>
  <c r="D1963" i="8"/>
  <c r="D1965" i="8"/>
  <c r="D1966" i="8"/>
  <c r="D1967" i="8"/>
  <c r="D1968" i="8"/>
  <c r="D1969" i="8"/>
  <c r="D1971" i="8"/>
  <c r="D1972" i="8"/>
  <c r="D1974" i="8"/>
  <c r="D1976" i="8"/>
  <c r="D1978" i="8"/>
  <c r="D1979" i="8"/>
  <c r="D1982" i="8"/>
  <c r="D1983" i="8"/>
  <c r="D1984" i="8"/>
  <c r="D1985" i="8"/>
  <c r="D1986" i="8"/>
  <c r="D1989" i="8"/>
  <c r="D1993" i="8"/>
  <c r="D1995" i="8"/>
  <c r="D1996" i="8"/>
  <c r="D1997" i="8"/>
  <c r="D1998" i="8"/>
  <c r="D1999" i="8"/>
  <c r="D2000" i="8"/>
  <c r="D2001" i="8"/>
  <c r="D2002" i="8"/>
  <c r="D2004" i="8"/>
  <c r="D2009" i="8"/>
  <c r="D2011" i="8"/>
  <c r="D2014" i="8"/>
  <c r="D2015" i="8"/>
  <c r="D2019" i="8"/>
  <c r="D2021" i="8"/>
  <c r="D2023" i="8"/>
  <c r="D2024" i="8"/>
  <c r="D2027" i="8"/>
  <c r="D2029" i="8"/>
  <c r="D2030" i="8"/>
  <c r="D2032" i="8"/>
  <c r="D2033" i="8"/>
  <c r="D2034" i="8"/>
  <c r="D2035" i="8"/>
  <c r="D2038" i="8"/>
  <c r="D2040" i="8"/>
  <c r="D2041" i="8"/>
  <c r="D2043" i="8"/>
  <c r="D2044" i="8"/>
  <c r="D2047" i="8"/>
  <c r="D2048" i="8"/>
  <c r="D2049" i="8"/>
  <c r="D2050" i="8"/>
  <c r="D2052" i="8"/>
  <c r="D2055" i="8"/>
  <c r="D2056" i="8"/>
  <c r="D2057" i="8"/>
  <c r="D2058" i="8"/>
  <c r="D2059" i="8"/>
  <c r="D2062" i="8"/>
  <c r="D2063" i="8"/>
  <c r="D2068" i="8"/>
  <c r="D2069" i="8"/>
  <c r="D2070" i="8"/>
  <c r="D2071" i="8"/>
  <c r="D2074" i="8"/>
  <c r="D2075" i="8"/>
  <c r="D2079" i="8"/>
  <c r="D2082" i="8"/>
  <c r="D2088" i="8"/>
  <c r="D2090" i="8"/>
  <c r="D2092" i="8"/>
  <c r="D2093" i="8"/>
  <c r="D2094" i="8"/>
  <c r="D2095" i="8"/>
  <c r="D2096" i="8"/>
  <c r="D2098" i="8"/>
  <c r="D2099" i="8"/>
  <c r="D2100" i="8"/>
  <c r="D2101" i="8"/>
  <c r="D2102" i="8"/>
  <c r="D2103" i="8"/>
  <c r="D2104" i="8"/>
  <c r="D2105" i="8"/>
  <c r="D2106" i="8"/>
  <c r="D2110" i="8"/>
  <c r="D2112" i="8"/>
  <c r="D2113" i="8"/>
  <c r="D2114" i="8"/>
  <c r="D2116" i="8"/>
  <c r="D2117" i="8"/>
  <c r="D2120" i="8"/>
  <c r="D2122" i="8"/>
  <c r="D2124" i="8"/>
  <c r="D2125" i="8"/>
  <c r="D2126" i="8"/>
  <c r="D2128" i="8"/>
  <c r="D2130" i="8"/>
  <c r="D2131" i="8"/>
  <c r="D2132" i="8"/>
  <c r="D2133" i="8"/>
  <c r="D2135" i="8"/>
  <c r="D2136" i="8"/>
  <c r="D2137" i="8"/>
  <c r="D2139" i="8"/>
  <c r="D2140" i="8"/>
  <c r="D2141" i="8"/>
  <c r="D2146" i="8"/>
  <c r="D2147" i="8"/>
  <c r="D2150" i="8"/>
  <c r="D2152" i="8"/>
  <c r="D2153" i="8"/>
  <c r="D2156" i="8"/>
  <c r="D2157" i="8"/>
  <c r="D2158" i="8"/>
  <c r="D2159" i="8"/>
  <c r="D2160" i="8"/>
  <c r="D2161" i="8"/>
  <c r="D2162" i="8"/>
  <c r="D2163" i="8"/>
  <c r="D2164" i="8"/>
  <c r="D2165" i="8"/>
  <c r="D2167" i="8"/>
  <c r="D2168" i="8"/>
  <c r="D2170" i="8"/>
  <c r="D2171" i="8"/>
  <c r="D2173" i="8"/>
  <c r="D2174" i="8"/>
  <c r="D2175" i="8"/>
  <c r="D2176" i="8"/>
  <c r="D2177" i="8"/>
  <c r="D2178" i="8"/>
  <c r="D2179" i="8"/>
  <c r="D2180" i="8"/>
  <c r="D2182" i="8"/>
  <c r="D2183" i="8"/>
  <c r="D2185" i="8"/>
  <c r="D2186" i="8"/>
  <c r="D2187" i="8"/>
  <c r="D2188" i="8"/>
  <c r="D2190" i="8"/>
  <c r="D2191" i="8"/>
  <c r="D2193" i="8"/>
  <c r="D2194" i="8"/>
  <c r="D2195" i="8"/>
  <c r="D2197" i="8"/>
  <c r="D2198" i="8"/>
  <c r="D2200" i="8"/>
  <c r="D2201" i="8"/>
  <c r="D2203" i="8"/>
  <c r="D2205" i="8"/>
  <c r="D2206" i="8"/>
  <c r="D2207" i="8"/>
  <c r="D2208" i="8"/>
  <c r="D2211" i="8"/>
  <c r="D2214" i="8"/>
  <c r="D2215" i="8"/>
  <c r="D2217" i="8"/>
  <c r="D2219" i="8"/>
  <c r="D2220" i="8"/>
  <c r="D2221" i="8"/>
  <c r="D2222" i="8"/>
  <c r="D2223" i="8"/>
  <c r="D2226" i="8"/>
  <c r="D2227" i="8"/>
  <c r="D2229" i="8"/>
  <c r="D2230" i="8"/>
  <c r="D2231" i="8"/>
  <c r="D2232" i="8"/>
  <c r="D2233" i="8"/>
  <c r="D2235" i="8"/>
  <c r="D2237" i="8"/>
  <c r="D2238" i="8"/>
  <c r="D2239" i="8"/>
  <c r="D2240" i="8"/>
  <c r="D2241" i="8"/>
  <c r="D2242" i="8"/>
  <c r="D2243" i="8"/>
  <c r="D2245" i="8"/>
  <c r="D2248" i="8"/>
  <c r="D2249" i="8"/>
  <c r="D2253" i="8"/>
  <c r="D2254" i="8"/>
  <c r="D2256" i="8"/>
  <c r="D2257" i="8"/>
  <c r="D2258" i="8"/>
  <c r="D2259" i="8"/>
  <c r="D2261" i="8"/>
  <c r="D2262" i="8"/>
  <c r="D2263" i="8"/>
  <c r="D2264" i="8"/>
  <c r="D2268" i="8"/>
  <c r="D2269" i="8"/>
  <c r="D2271" i="8"/>
  <c r="D2272" i="8"/>
  <c r="D2273" i="8"/>
  <c r="D2274" i="8"/>
  <c r="D2276" i="8"/>
  <c r="D2279" i="8"/>
  <c r="D2281" i="8"/>
  <c r="D2282" i="8"/>
  <c r="D2284" i="8"/>
  <c r="D2285" i="8"/>
  <c r="D2288" i="8"/>
  <c r="D2289" i="8"/>
  <c r="D2291" i="8"/>
  <c r="D2292" i="8"/>
  <c r="D2293" i="8"/>
  <c r="D2295" i="8"/>
  <c r="D2296" i="8"/>
  <c r="D2297" i="8"/>
  <c r="D2298" i="8"/>
  <c r="D2300" i="8"/>
  <c r="D2301" i="8"/>
  <c r="D2303" i="8"/>
  <c r="D2304" i="8"/>
  <c r="D2305" i="8"/>
  <c r="D2306" i="8"/>
  <c r="D2307" i="8"/>
  <c r="D2308" i="8"/>
  <c r="D2309" i="8"/>
  <c r="D2310" i="8"/>
  <c r="D2311" i="8"/>
  <c r="D2312" i="8"/>
  <c r="D2314" i="8"/>
  <c r="D2315" i="8"/>
  <c r="D2316" i="8"/>
  <c r="D2318" i="8"/>
  <c r="D2322" i="8"/>
  <c r="D2324" i="8"/>
  <c r="D2326" i="8"/>
  <c r="D2327" i="8"/>
  <c r="D2328" i="8"/>
  <c r="D2332" i="8"/>
  <c r="D2333" i="8"/>
  <c r="D2334" i="8"/>
  <c r="D2335" i="8"/>
  <c r="D2337" i="8"/>
  <c r="D2338" i="8"/>
  <c r="D2339" i="8"/>
  <c r="D2340" i="8"/>
  <c r="D2341" i="8"/>
  <c r="D2342" i="8"/>
  <c r="D2344" i="8"/>
  <c r="D2345" i="8"/>
  <c r="D2347" i="8"/>
  <c r="D2348" i="8"/>
  <c r="D2349" i="8"/>
  <c r="D2350" i="8"/>
  <c r="D2351" i="8"/>
  <c r="D2354" i="8"/>
  <c r="D2355" i="8"/>
  <c r="D2357" i="8"/>
  <c r="D2359" i="8"/>
  <c r="D2360" i="8"/>
  <c r="D2361" i="8"/>
  <c r="D2363" i="8"/>
  <c r="D2364" i="8"/>
  <c r="D2365" i="8"/>
  <c r="D2366" i="8"/>
  <c r="D2367" i="8"/>
  <c r="D2368" i="8"/>
  <c r="D2371" i="8"/>
  <c r="D2372" i="8"/>
  <c r="D2373" i="8"/>
  <c r="D2374" i="8"/>
  <c r="D2375" i="8"/>
  <c r="D2376" i="8"/>
  <c r="D2377" i="8"/>
  <c r="D2379" i="8"/>
  <c r="D2380" i="8"/>
  <c r="D2382" i="8"/>
  <c r="D2383" i="8"/>
  <c r="D2384" i="8"/>
  <c r="D2386" i="8"/>
  <c r="D2387" i="8"/>
  <c r="D2391" i="8"/>
  <c r="D2392" i="8"/>
  <c r="D2393" i="8"/>
  <c r="D2394" i="8"/>
  <c r="D2395" i="8"/>
  <c r="D2396" i="8"/>
  <c r="D2398" i="8"/>
  <c r="D2399" i="8"/>
  <c r="D2400" i="8"/>
  <c r="D2402" i="8"/>
  <c r="D2403" i="8"/>
  <c r="D2405" i="8"/>
  <c r="D2409" i="8"/>
  <c r="D2410" i="8"/>
  <c r="D2411" i="8"/>
  <c r="D2414" i="8"/>
  <c r="D2418" i="8"/>
  <c r="D2419" i="8"/>
  <c r="D2422" i="8"/>
  <c r="D2423" i="8"/>
  <c r="D2424" i="8"/>
  <c r="D2425" i="8"/>
  <c r="D2426" i="8"/>
  <c r="D2427" i="8"/>
  <c r="D2429" i="8"/>
  <c r="D2430" i="8"/>
  <c r="D2432" i="8"/>
  <c r="D2433" i="8"/>
  <c r="D2434" i="8"/>
  <c r="D2436" i="8"/>
  <c r="D2440" i="8"/>
  <c r="D2441" i="8"/>
  <c r="D2442" i="8"/>
  <c r="D2443" i="8"/>
  <c r="D2446" i="8"/>
  <c r="D2447" i="8"/>
  <c r="D2448" i="8"/>
  <c r="D2450" i="8"/>
  <c r="D2451" i="8"/>
  <c r="D2452" i="8"/>
  <c r="D2454" i="8"/>
  <c r="D2455" i="8"/>
  <c r="D2457" i="8"/>
  <c r="D2458" i="8"/>
  <c r="D2459" i="8"/>
  <c r="D2460" i="8"/>
  <c r="D2461" i="8"/>
  <c r="D2462" i="8"/>
  <c r="D2463" i="8"/>
  <c r="D2464" i="8"/>
  <c r="D2465" i="8"/>
  <c r="D2466" i="8"/>
  <c r="D2467" i="8"/>
  <c r="D2468" i="8"/>
  <c r="D2469" i="8"/>
  <c r="D2470" i="8"/>
  <c r="D2471" i="8"/>
  <c r="D2472" i="8"/>
  <c r="D2473" i="8"/>
  <c r="D2474" i="8"/>
  <c r="D2476" i="8"/>
  <c r="D2478" i="8"/>
  <c r="D2480" i="8"/>
  <c r="D2481" i="8"/>
  <c r="D2484" i="8"/>
  <c r="D2485" i="8"/>
  <c r="D2486" i="8"/>
  <c r="D2487" i="8"/>
  <c r="D2488" i="8"/>
  <c r="D2489" i="8"/>
  <c r="D2491" i="8"/>
  <c r="D2493" i="8"/>
  <c r="D2494" i="8"/>
  <c r="D2495" i="8"/>
  <c r="D2497" i="8"/>
  <c r="D2498" i="8"/>
  <c r="D2499" i="8"/>
  <c r="D2500" i="8"/>
  <c r="D2502" i="8"/>
  <c r="D2505" i="8"/>
  <c r="D2506" i="8"/>
  <c r="D2507" i="8"/>
  <c r="D2508" i="8"/>
  <c r="D2509" i="8"/>
  <c r="D2510" i="8"/>
  <c r="D2511" i="8"/>
  <c r="D2512" i="8"/>
  <c r="D2513" i="8"/>
  <c r="D2514" i="8"/>
  <c r="D2516" i="8"/>
  <c r="D2517" i="8"/>
  <c r="D2519" i="8"/>
  <c r="D2521" i="8"/>
  <c r="D2522" i="8"/>
  <c r="D2524" i="8"/>
  <c r="D2525" i="8"/>
  <c r="D2526" i="8"/>
  <c r="D2527" i="8"/>
  <c r="D2528" i="8"/>
  <c r="D2529" i="8"/>
  <c r="D2530" i="8"/>
  <c r="D2531" i="8"/>
  <c r="D2532" i="8"/>
  <c r="D2533" i="8"/>
  <c r="D2534" i="8"/>
  <c r="D2536" i="8"/>
  <c r="D2537" i="8"/>
  <c r="D2538" i="8"/>
  <c r="D2540" i="8"/>
  <c r="D2541" i="8"/>
  <c r="D2543" i="8"/>
  <c r="D2544" i="8"/>
  <c r="D2546" i="8"/>
  <c r="D2548" i="8"/>
  <c r="D2549" i="8"/>
  <c r="D2550" i="8"/>
  <c r="D2551" i="8"/>
  <c r="D2552" i="8"/>
  <c r="D2553" i="8"/>
  <c r="D2554" i="8"/>
  <c r="D2556" i="8"/>
  <c r="D2558" i="8"/>
  <c r="D2559" i="8"/>
  <c r="D2562" i="8"/>
  <c r="D2563" i="8"/>
  <c r="D2565" i="8"/>
  <c r="D2566" i="8"/>
  <c r="D2567" i="8"/>
  <c r="D2569" i="8"/>
  <c r="D2570" i="8"/>
  <c r="D2571" i="8"/>
  <c r="D2572" i="8"/>
  <c r="D2573" i="8"/>
  <c r="D2574" i="8"/>
  <c r="D2575" i="8"/>
  <c r="D2576" i="8"/>
  <c r="D2577" i="8"/>
  <c r="D2579" i="8"/>
  <c r="D2580" i="8"/>
  <c r="D2581" i="8"/>
  <c r="D2582" i="8"/>
  <c r="D2584" i="8"/>
  <c r="D2585" i="8"/>
  <c r="D2586" i="8"/>
  <c r="D2588" i="8"/>
  <c r="D2589" i="8"/>
  <c r="D2590" i="8"/>
  <c r="D2592" i="8"/>
  <c r="D2593" i="8"/>
  <c r="D2594" i="8"/>
  <c r="D2595" i="8"/>
  <c r="D2596" i="8"/>
  <c r="D2597" i="8"/>
  <c r="D2598" i="8"/>
  <c r="D2599" i="8"/>
  <c r="D2600" i="8"/>
  <c r="D2601" i="8"/>
  <c r="D2603" i="8"/>
  <c r="D2604" i="8"/>
  <c r="D2606" i="8"/>
  <c r="D2607" i="8"/>
  <c r="D2608" i="8"/>
  <c r="D2609" i="8"/>
  <c r="D2610" i="8"/>
  <c r="D2611" i="8"/>
  <c r="D2615" i="8"/>
  <c r="D2617" i="8"/>
  <c r="D2618" i="8"/>
  <c r="D2619" i="8"/>
  <c r="D2620" i="8"/>
  <c r="D2622" i="8"/>
  <c r="D2624" i="8"/>
  <c r="D2625" i="8"/>
  <c r="D2626" i="8"/>
  <c r="D2627" i="8"/>
  <c r="D2628" i="8"/>
  <c r="D2629" i="8"/>
  <c r="D2630" i="8"/>
  <c r="D2631" i="8"/>
  <c r="D2632" i="8"/>
  <c r="D2633" i="8"/>
  <c r="D2634" i="8"/>
  <c r="D2635" i="8"/>
  <c r="D2636" i="8"/>
  <c r="D2637" i="8"/>
  <c r="D2638" i="8"/>
  <c r="D2639" i="8"/>
  <c r="D2640" i="8"/>
  <c r="D2641" i="8"/>
  <c r="D2642" i="8"/>
  <c r="D2643" i="8"/>
  <c r="D2645" i="8"/>
  <c r="D2647" i="8"/>
  <c r="D2648" i="8"/>
  <c r="D2649" i="8"/>
  <c r="D2650" i="8"/>
  <c r="D2651" i="8"/>
  <c r="D2652" i="8"/>
  <c r="D2654" i="8"/>
  <c r="D2655" i="8"/>
  <c r="D2656" i="8"/>
  <c r="D2657" i="8"/>
  <c r="D2658" i="8"/>
  <c r="D2659" i="8"/>
  <c r="D2662" i="8"/>
  <c r="D2663" i="8"/>
  <c r="D2665" i="8"/>
  <c r="D2666" i="8"/>
  <c r="D2668" i="8"/>
  <c r="D2670" i="8"/>
  <c r="D2671" i="8"/>
  <c r="D2672" i="8"/>
  <c r="D2673" i="8"/>
  <c r="D2675" i="8"/>
  <c r="D2676" i="8"/>
  <c r="D2677" i="8"/>
  <c r="D2679" i="8"/>
  <c r="D2682" i="8"/>
  <c r="D2684" i="8"/>
  <c r="D2685" i="8"/>
  <c r="D2686" i="8"/>
  <c r="D2687" i="8"/>
  <c r="D2688" i="8"/>
  <c r="D2689" i="8"/>
  <c r="D2690" i="8"/>
  <c r="D2691" i="8"/>
  <c r="D2692" i="8"/>
  <c r="D2693" i="8"/>
  <c r="D2694" i="8"/>
  <c r="D2695" i="8"/>
  <c r="D2696" i="8"/>
  <c r="D2697" i="8"/>
  <c r="D2698" i="8"/>
  <c r="D2699" i="8"/>
  <c r="D2700" i="8"/>
  <c r="D2701" i="8"/>
  <c r="D2702" i="8"/>
  <c r="D2703" i="8"/>
  <c r="D2704" i="8"/>
  <c r="D2705" i="8"/>
  <c r="D2706" i="8"/>
  <c r="D2707" i="8"/>
  <c r="D2708" i="8"/>
  <c r="D2710" i="8"/>
  <c r="D2711" i="8"/>
  <c r="D2712" i="8"/>
  <c r="D2714" i="8"/>
  <c r="D2715" i="8"/>
  <c r="D2716" i="8"/>
  <c r="D2718" i="8"/>
  <c r="D2719" i="8"/>
  <c r="D2720" i="8"/>
  <c r="D2721" i="8"/>
  <c r="D2725" i="8"/>
  <c r="D2726" i="8"/>
  <c r="D2727" i="8"/>
  <c r="D2728" i="8"/>
  <c r="D2729" i="8"/>
  <c r="D2730" i="8"/>
  <c r="D2731" i="8"/>
  <c r="D2732" i="8"/>
  <c r="D2733" i="8"/>
  <c r="D2734" i="8"/>
  <c r="D2735" i="8"/>
  <c r="D2736" i="8"/>
  <c r="D2738" i="8"/>
  <c r="D2739" i="8"/>
  <c r="D2742" i="8"/>
  <c r="D2743" i="8"/>
  <c r="D2744" i="8"/>
  <c r="D2745" i="8"/>
  <c r="D2746" i="8"/>
  <c r="D2747" i="8"/>
  <c r="D2749" i="8"/>
  <c r="D2751" i="8"/>
  <c r="D2752" i="8"/>
  <c r="D2753" i="8"/>
  <c r="D2754" i="8"/>
  <c r="D2757" i="8"/>
  <c r="D2758" i="8"/>
  <c r="D2759" i="8"/>
  <c r="D2761" i="8"/>
  <c r="D2763" i="8"/>
  <c r="D2764" i="8"/>
  <c r="D2765" i="8"/>
  <c r="D2766" i="8"/>
  <c r="D2767" i="8"/>
  <c r="D2768" i="8"/>
  <c r="D2769" i="8"/>
  <c r="D2770" i="8"/>
  <c r="D2771" i="8"/>
  <c r="D2772" i="8"/>
  <c r="D2773" i="8"/>
  <c r="D2774" i="8"/>
  <c r="D2775" i="8"/>
  <c r="D2776" i="8"/>
  <c r="D2777" i="8"/>
  <c r="D2778" i="8"/>
  <c r="D2780" i="8"/>
  <c r="D2781" i="8"/>
  <c r="D2782" i="8"/>
  <c r="D2783" i="8"/>
  <c r="D2784" i="8"/>
  <c r="D2785" i="8"/>
  <c r="D2786" i="8"/>
  <c r="D2788" i="8"/>
  <c r="D2790" i="8"/>
  <c r="D2791" i="8"/>
  <c r="D2792" i="8"/>
  <c r="D2793" i="8"/>
  <c r="D2795" i="8"/>
  <c r="D2796" i="8"/>
  <c r="D2797" i="8"/>
  <c r="D2798" i="8"/>
  <c r="D2800" i="8"/>
  <c r="D2802" i="8"/>
  <c r="D2803" i="8"/>
  <c r="D2804" i="8"/>
  <c r="D2805" i="8"/>
  <c r="D2806" i="8"/>
  <c r="D2807" i="8"/>
  <c r="D2808" i="8"/>
  <c r="D2810" i="8"/>
  <c r="D2811" i="8"/>
  <c r="D2812" i="8"/>
  <c r="D2813" i="8"/>
  <c r="D2814" i="8"/>
  <c r="D2815" i="8"/>
  <c r="D2816" i="8"/>
  <c r="D2817" i="8"/>
  <c r="D2819" i="8"/>
  <c r="D2820" i="8"/>
  <c r="D2821" i="8"/>
  <c r="D2822" i="8"/>
  <c r="D2823" i="8"/>
  <c r="D2824" i="8"/>
  <c r="D2825" i="8"/>
  <c r="D2826" i="8"/>
  <c r="D2828" i="8"/>
  <c r="D2829" i="8"/>
  <c r="D2830" i="8"/>
  <c r="D2831" i="8"/>
  <c r="D2832" i="8"/>
  <c r="D2833" i="8"/>
  <c r="D2834" i="8"/>
  <c r="D2835" i="8"/>
  <c r="D2836" i="8"/>
  <c r="D2837" i="8"/>
  <c r="D2838" i="8"/>
  <c r="D2839" i="8"/>
  <c r="D2840" i="8"/>
  <c r="D2841" i="8"/>
  <c r="D2842" i="8"/>
  <c r="D2843" i="8"/>
  <c r="D2844" i="8"/>
  <c r="D2845" i="8"/>
  <c r="D2846" i="8"/>
  <c r="D2847" i="8"/>
  <c r="D2848" i="8"/>
  <c r="D2849" i="8"/>
  <c r="D2850" i="8"/>
  <c r="D2851" i="8"/>
  <c r="D2852" i="8"/>
  <c r="D2853" i="8"/>
  <c r="D2854" i="8"/>
  <c r="D2855" i="8"/>
  <c r="D2857" i="8"/>
  <c r="D2858" i="8"/>
  <c r="D2859" i="8"/>
  <c r="D2860" i="8"/>
  <c r="D2861" i="8"/>
  <c r="D2862" i="8"/>
  <c r="D2865" i="8"/>
  <c r="D2866" i="8"/>
  <c r="D2867" i="8"/>
  <c r="D2869" i="8"/>
  <c r="D2871" i="8"/>
  <c r="D2872" i="8"/>
  <c r="D2873" i="8"/>
  <c r="D2875" i="8"/>
  <c r="D2877" i="8"/>
  <c r="D2878" i="8"/>
  <c r="D2879" i="8"/>
  <c r="D2881" i="8"/>
  <c r="D2882" i="8"/>
  <c r="D2883" i="8"/>
  <c r="D2884" i="8"/>
  <c r="D2886" i="8"/>
  <c r="D2887" i="8"/>
  <c r="D2889" i="8"/>
  <c r="D2890" i="8"/>
  <c r="D2891" i="8"/>
  <c r="D2892" i="8"/>
  <c r="D2893" i="8"/>
  <c r="D2894" i="8"/>
  <c r="D2895" i="8"/>
  <c r="D2896" i="8"/>
  <c r="D2897" i="8"/>
  <c r="D2898" i="8"/>
  <c r="D2899" i="8"/>
  <c r="D2900" i="8"/>
  <c r="D2901" i="8"/>
  <c r="D2902" i="8"/>
  <c r="D2903" i="8"/>
  <c r="D2905" i="8"/>
  <c r="D2906" i="8"/>
  <c r="D2907" i="8"/>
  <c r="D2908" i="8"/>
  <c r="D2909" i="8"/>
  <c r="D2911" i="8"/>
  <c r="D2912" i="8"/>
  <c r="D2913" i="8"/>
  <c r="D2914" i="8"/>
  <c r="D2915" i="8"/>
  <c r="D2916" i="8"/>
  <c r="D2917" i="8"/>
  <c r="D2918" i="8"/>
  <c r="D2919" i="8"/>
  <c r="D2920" i="8"/>
  <c r="D2921" i="8"/>
  <c r="D2922" i="8"/>
  <c r="D2923" i="8"/>
  <c r="D2924" i="8"/>
  <c r="D2925" i="8"/>
  <c r="D2926" i="8"/>
  <c r="D2927" i="8"/>
  <c r="D2928" i="8"/>
  <c r="D2929" i="8"/>
  <c r="D2930" i="8"/>
  <c r="D2931" i="8"/>
  <c r="D2932" i="8"/>
  <c r="D2933" i="8"/>
  <c r="D2934" i="8"/>
  <c r="D2935" i="8"/>
  <c r="D2936" i="8"/>
  <c r="D2937" i="8"/>
  <c r="D2938" i="8"/>
  <c r="D2939" i="8"/>
  <c r="D2940" i="8"/>
  <c r="D2941" i="8"/>
  <c r="D2943" i="8"/>
  <c r="D2944" i="8"/>
  <c r="D2946" i="8"/>
  <c r="D2947" i="8"/>
  <c r="D2948" i="8"/>
  <c r="D2949" i="8"/>
  <c r="D2950" i="8"/>
  <c r="D2951" i="8"/>
  <c r="D2952" i="8"/>
  <c r="D2953" i="8"/>
  <c r="D2954" i="8"/>
  <c r="D2955" i="8"/>
  <c r="D2956" i="8"/>
  <c r="D2958" i="8"/>
  <c r="D2959" i="8"/>
  <c r="D2961" i="8"/>
  <c r="D2962" i="8"/>
  <c r="D2963" i="8"/>
  <c r="D2964" i="8"/>
  <c r="D2965" i="8"/>
  <c r="D2966" i="8"/>
  <c r="D2967" i="8"/>
  <c r="D2969" i="8"/>
  <c r="D2970" i="8"/>
  <c r="D2971" i="8"/>
  <c r="D2972" i="8"/>
  <c r="D2973" i="8"/>
  <c r="D2974" i="8"/>
  <c r="D2975" i="8"/>
  <c r="D2976" i="8"/>
  <c r="D2977" i="8"/>
  <c r="D2978" i="8"/>
  <c r="D2980" i="8"/>
  <c r="D2981" i="8"/>
  <c r="D2982" i="8"/>
  <c r="D2983" i="8"/>
  <c r="D2984" i="8"/>
  <c r="D2985" i="8"/>
  <c r="D2986" i="8"/>
  <c r="D2987" i="8"/>
  <c r="D2988" i="8"/>
  <c r="D2990" i="8"/>
  <c r="D2991" i="8"/>
  <c r="D2993" i="8"/>
  <c r="D2994" i="8"/>
  <c r="D2995" i="8"/>
  <c r="D2996" i="8"/>
  <c r="D2997" i="8"/>
  <c r="D2998" i="8"/>
  <c r="D2999" i="8"/>
  <c r="D3000" i="8"/>
  <c r="D3001" i="8"/>
  <c r="D3002" i="8"/>
  <c r="D3003" i="8"/>
  <c r="D3004" i="8"/>
  <c r="D3005" i="8"/>
  <c r="D3006" i="8"/>
  <c r="D3007" i="8"/>
  <c r="D3008" i="8"/>
  <c r="D3009" i="8"/>
  <c r="D3010" i="8"/>
  <c r="D3011" i="8"/>
  <c r="D3012" i="8"/>
  <c r="D3013" i="8"/>
  <c r="D3014" i="8"/>
  <c r="D3015" i="8"/>
  <c r="D3016" i="8"/>
  <c r="D3017" i="8"/>
  <c r="D3018" i="8"/>
  <c r="D3019" i="8"/>
  <c r="D3021" i="8"/>
  <c r="D3022" i="8"/>
  <c r="D3023" i="8"/>
  <c r="D3024" i="8"/>
  <c r="D3025" i="8"/>
  <c r="D3026" i="8"/>
  <c r="D3027" i="8"/>
  <c r="D3028" i="8"/>
  <c r="D3029" i="8"/>
  <c r="D3030" i="8"/>
  <c r="D3031" i="8"/>
  <c r="D3032" i="8"/>
  <c r="D3033" i="8"/>
  <c r="D3034" i="8"/>
  <c r="D3035" i="8"/>
  <c r="D3036" i="8"/>
  <c r="D3037" i="8"/>
  <c r="D3038" i="8"/>
  <c r="D3039" i="8"/>
  <c r="D3041" i="8"/>
  <c r="D3042" i="8"/>
  <c r="D3043" i="8"/>
  <c r="D3044" i="8"/>
  <c r="D3045" i="8"/>
  <c r="D3046" i="8"/>
  <c r="D3047" i="8"/>
  <c r="D3048" i="8"/>
  <c r="D3049" i="8"/>
  <c r="D3050" i="8"/>
  <c r="D3051" i="8"/>
  <c r="D3052" i="8"/>
  <c r="D3053" i="8"/>
  <c r="D3055" i="8"/>
  <c r="D3056" i="8"/>
  <c r="D3057" i="8"/>
  <c r="D3058" i="8"/>
  <c r="D3059" i="8"/>
  <c r="D3060" i="8"/>
  <c r="D3061" i="8"/>
  <c r="D3062" i="8"/>
  <c r="D3064" i="8"/>
  <c r="D3065" i="8"/>
  <c r="D3066" i="8"/>
  <c r="D3067" i="8"/>
  <c r="D3068" i="8"/>
  <c r="D3069" i="8"/>
  <c r="D3070" i="8"/>
  <c r="D3071" i="8"/>
  <c r="D3072" i="8"/>
  <c r="D3073" i="8"/>
  <c r="D3074" i="8"/>
  <c r="D3075" i="8"/>
  <c r="D3076" i="8"/>
  <c r="D3079" i="8"/>
  <c r="D3080" i="8"/>
  <c r="D3081" i="8"/>
  <c r="D3082" i="8"/>
  <c r="D3083" i="8"/>
  <c r="D3084" i="8"/>
  <c r="D3085" i="8"/>
  <c r="D3087" i="8"/>
  <c r="D3088" i="8"/>
  <c r="D3090" i="8"/>
  <c r="D3091" i="8"/>
  <c r="D3092" i="8"/>
  <c r="D3093" i="8"/>
  <c r="D3094" i="8"/>
  <c r="D3095" i="8"/>
  <c r="D3096" i="8"/>
  <c r="D3097" i="8"/>
  <c r="D3098" i="8"/>
  <c r="D3099" i="8"/>
  <c r="D3100" i="8"/>
  <c r="D3101" i="8"/>
  <c r="D3102" i="8"/>
  <c r="D3103" i="8"/>
  <c r="D3104" i="8"/>
  <c r="D3105" i="8"/>
  <c r="D3106" i="8"/>
  <c r="D3107" i="8"/>
  <c r="D3109" i="8"/>
  <c r="D3110" i="8"/>
  <c r="D3112" i="8"/>
  <c r="D3113" i="8"/>
  <c r="D3114" i="8"/>
  <c r="D3115" i="8"/>
  <c r="D3116" i="8"/>
  <c r="D3117" i="8"/>
  <c r="D3118" i="8"/>
  <c r="D3119" i="8"/>
  <c r="D3120" i="8"/>
  <c r="D3121" i="8"/>
  <c r="D3122" i="8"/>
  <c r="D3123" i="8"/>
  <c r="D3124" i="8"/>
  <c r="D3125" i="8"/>
  <c r="D3127" i="8"/>
  <c r="D3128" i="8"/>
  <c r="D3129" i="8"/>
  <c r="D3130" i="8"/>
  <c r="D3131" i="8"/>
  <c r="D3132" i="8"/>
  <c r="D3133" i="8"/>
  <c r="D3134" i="8"/>
  <c r="D3135" i="8"/>
  <c r="D3136" i="8"/>
  <c r="D3137" i="8"/>
  <c r="D3138" i="8"/>
  <c r="D3139" i="8"/>
  <c r="D3140" i="8"/>
  <c r="D3141" i="8"/>
  <c r="D3142" i="8"/>
  <c r="D3143" i="8"/>
  <c r="D3144" i="8"/>
  <c r="D3145" i="8"/>
  <c r="D2273" i="9" l="1"/>
  <c r="D1822" i="9"/>
  <c r="D889" i="9"/>
  <c r="D1685" i="9"/>
  <c r="D2164" i="9"/>
  <c r="D748" i="7"/>
  <c r="D755" i="7"/>
  <c r="D1095" i="8"/>
  <c r="D1716" i="9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7" i="7"/>
  <c r="D18" i="7"/>
  <c r="D19" i="7"/>
  <c r="D21" i="7"/>
  <c r="D22" i="7"/>
  <c r="D24" i="7"/>
  <c r="D26" i="7"/>
  <c r="D28" i="7"/>
  <c r="D29" i="7"/>
  <c r="D31" i="7"/>
  <c r="D32" i="7"/>
  <c r="D33" i="7"/>
  <c r="D35" i="7"/>
  <c r="D36" i="7"/>
  <c r="D37" i="7"/>
  <c r="D38" i="7"/>
  <c r="D39" i="7"/>
  <c r="D40" i="7"/>
  <c r="D41" i="7"/>
  <c r="D43" i="7"/>
  <c r="D45" i="7"/>
  <c r="D46" i="7"/>
  <c r="D47" i="7"/>
  <c r="D48" i="7"/>
  <c r="D50" i="7"/>
  <c r="D51" i="7"/>
  <c r="D52" i="7"/>
  <c r="D53" i="7"/>
  <c r="D54" i="7"/>
  <c r="D55" i="7"/>
  <c r="D56" i="7"/>
  <c r="D57" i="7"/>
  <c r="D58" i="7"/>
  <c r="D59" i="7"/>
  <c r="D61" i="7"/>
  <c r="D62" i="7"/>
  <c r="D65" i="7"/>
  <c r="D66" i="7"/>
  <c r="D67" i="7"/>
  <c r="D68" i="7"/>
  <c r="D69" i="7"/>
  <c r="D70" i="7"/>
  <c r="D71" i="7"/>
  <c r="D72" i="7"/>
  <c r="D73" i="7"/>
  <c r="D74" i="7"/>
  <c r="D76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5" i="7"/>
  <c r="D97" i="7"/>
  <c r="D98" i="7"/>
  <c r="D99" i="7"/>
  <c r="D100" i="7"/>
  <c r="D101" i="7"/>
  <c r="D102" i="7"/>
  <c r="D103" i="7"/>
  <c r="D104" i="7"/>
  <c r="D105" i="7"/>
  <c r="D106" i="7"/>
  <c r="D108" i="7"/>
  <c r="D109" i="7"/>
  <c r="D110" i="7"/>
  <c r="D112" i="7"/>
  <c r="D113" i="7"/>
  <c r="D115" i="7"/>
  <c r="D117" i="7"/>
  <c r="D118" i="7"/>
  <c r="D119" i="7"/>
  <c r="D120" i="7"/>
  <c r="D121" i="7"/>
  <c r="D122" i="7"/>
  <c r="D124" i="7"/>
  <c r="D125" i="7"/>
  <c r="D127" i="7"/>
  <c r="D128" i="7"/>
  <c r="D130" i="7"/>
  <c r="D131" i="7"/>
  <c r="D133" i="7"/>
  <c r="D134" i="7"/>
  <c r="D136" i="7"/>
  <c r="D137" i="7"/>
  <c r="D138" i="7"/>
  <c r="D139" i="7"/>
  <c r="D140" i="7"/>
  <c r="D141" i="7"/>
  <c r="D142" i="7"/>
  <c r="D143" i="7"/>
  <c r="D144" i="7"/>
  <c r="D145" i="7"/>
  <c r="D147" i="7"/>
  <c r="D149" i="7"/>
  <c r="D150" i="7"/>
  <c r="D151" i="7"/>
  <c r="D152" i="7"/>
  <c r="D153" i="7"/>
  <c r="D155" i="7"/>
  <c r="D158" i="7"/>
  <c r="D159" i="7"/>
  <c r="D160" i="7"/>
  <c r="D161" i="7"/>
  <c r="D162" i="7"/>
  <c r="D163" i="7"/>
  <c r="D165" i="7"/>
  <c r="D166" i="7"/>
  <c r="D167" i="7"/>
  <c r="D169" i="7"/>
  <c r="D170" i="7"/>
  <c r="D171" i="7"/>
  <c r="D173" i="7"/>
  <c r="D174" i="7"/>
  <c r="D178" i="7"/>
  <c r="D180" i="7"/>
  <c r="D182" i="7"/>
  <c r="D184" i="7"/>
  <c r="D185" i="7"/>
  <c r="D186" i="7"/>
  <c r="D187" i="7"/>
  <c r="D188" i="7"/>
  <c r="D189" i="7"/>
  <c r="D190" i="7"/>
  <c r="D192" i="7"/>
  <c r="D193" i="7"/>
  <c r="D195" i="7"/>
  <c r="D196" i="7"/>
  <c r="D198" i="7"/>
  <c r="D199" i="7"/>
  <c r="D201" i="7"/>
  <c r="D203" i="7"/>
  <c r="D204" i="7"/>
  <c r="D205" i="7"/>
  <c r="D207" i="7"/>
  <c r="D208" i="7"/>
  <c r="D211" i="7"/>
  <c r="D212" i="7"/>
  <c r="D213" i="7"/>
  <c r="D214" i="7"/>
  <c r="D216" i="7"/>
  <c r="D217" i="7"/>
  <c r="D221" i="7"/>
  <c r="D222" i="7"/>
  <c r="D223" i="7"/>
  <c r="D224" i="7"/>
  <c r="D228" i="7"/>
  <c r="D229" i="7"/>
  <c r="D232" i="7"/>
  <c r="D233" i="7"/>
  <c r="D234" i="7"/>
  <c r="D235" i="7"/>
  <c r="D236" i="7"/>
  <c r="D238" i="7"/>
  <c r="D239" i="7"/>
  <c r="D240" i="7"/>
  <c r="D241" i="7"/>
  <c r="D242" i="7"/>
  <c r="D244" i="7"/>
  <c r="D245" i="7"/>
  <c r="D246" i="7"/>
  <c r="D247" i="7"/>
  <c r="D249" i="7"/>
  <c r="D252" i="7"/>
  <c r="D257" i="7"/>
  <c r="D259" i="7"/>
  <c r="D262" i="7"/>
  <c r="D263" i="7"/>
  <c r="D267" i="7"/>
  <c r="D268" i="7"/>
  <c r="D270" i="7"/>
  <c r="D272" i="7"/>
  <c r="D273" i="7"/>
  <c r="D275" i="7"/>
  <c r="D276" i="7"/>
  <c r="D277" i="7"/>
  <c r="D279" i="7"/>
  <c r="D282" i="7"/>
  <c r="D284" i="7"/>
  <c r="D286" i="7"/>
  <c r="D287" i="7"/>
  <c r="D289" i="7"/>
  <c r="D291" i="7"/>
  <c r="D292" i="7"/>
  <c r="D293" i="7"/>
  <c r="D294" i="7"/>
  <c r="D295" i="7"/>
  <c r="D296" i="7"/>
  <c r="D297" i="7"/>
  <c r="D300" i="7"/>
  <c r="D301" i="7"/>
  <c r="D302" i="7"/>
  <c r="D303" i="7"/>
  <c r="D304" i="7"/>
  <c r="D305" i="7"/>
  <c r="D306" i="7"/>
  <c r="D308" i="7"/>
  <c r="D311" i="7"/>
  <c r="D312" i="7"/>
  <c r="D313" i="7"/>
  <c r="D314" i="7"/>
  <c r="D315" i="7"/>
  <c r="D317" i="7"/>
  <c r="D320" i="7"/>
  <c r="D321" i="7"/>
  <c r="D322" i="7"/>
  <c r="D325" i="7"/>
  <c r="D329" i="7"/>
  <c r="D333" i="7"/>
  <c r="D336" i="7"/>
  <c r="D339" i="7"/>
  <c r="D340" i="7"/>
  <c r="D341" i="7"/>
  <c r="D343" i="7"/>
  <c r="D345" i="7"/>
  <c r="D347" i="7"/>
  <c r="D348" i="7"/>
  <c r="D352" i="7"/>
  <c r="D355" i="7"/>
  <c r="D356" i="7"/>
  <c r="D357" i="7"/>
  <c r="D360" i="7"/>
  <c r="D363" i="7"/>
  <c r="D365" i="7"/>
  <c r="D366" i="7"/>
  <c r="D368" i="7"/>
  <c r="D369" i="7"/>
  <c r="D372" i="7"/>
  <c r="D374" i="7"/>
  <c r="D376" i="7"/>
  <c r="D377" i="7"/>
  <c r="D378" i="7"/>
  <c r="D379" i="7"/>
  <c r="D380" i="7"/>
  <c r="D383" i="7"/>
  <c r="D384" i="7"/>
  <c r="D386" i="7"/>
  <c r="D388" i="7"/>
  <c r="D389" i="7"/>
  <c r="D391" i="7"/>
  <c r="D393" i="7"/>
  <c r="D395" i="7"/>
  <c r="D396" i="7"/>
  <c r="D397" i="7"/>
  <c r="D398" i="7"/>
  <c r="D399" i="7"/>
  <c r="D401" i="7"/>
  <c r="D404" i="7"/>
  <c r="D406" i="7"/>
  <c r="D407" i="7"/>
  <c r="D408" i="7"/>
  <c r="D409" i="7"/>
  <c r="D410" i="7"/>
  <c r="D411" i="7"/>
  <c r="D412" i="7"/>
  <c r="D413" i="7"/>
  <c r="D415" i="7"/>
  <c r="D416" i="7"/>
  <c r="D418" i="7"/>
  <c r="D419" i="7"/>
  <c r="D422" i="7"/>
  <c r="D427" i="7"/>
  <c r="D429" i="7"/>
  <c r="D432" i="7"/>
  <c r="D433" i="7"/>
  <c r="D434" i="7"/>
  <c r="D435" i="7"/>
  <c r="D436" i="7"/>
  <c r="D440" i="7"/>
  <c r="D442" i="7"/>
  <c r="D444" i="7"/>
  <c r="D448" i="7"/>
  <c r="D450" i="7"/>
  <c r="D451" i="7"/>
  <c r="D455" i="7"/>
  <c r="D460" i="7"/>
  <c r="D464" i="7"/>
  <c r="D467" i="7"/>
  <c r="D469" i="7"/>
  <c r="D470" i="7"/>
  <c r="D471" i="7"/>
  <c r="D474" i="7"/>
  <c r="D476" i="7"/>
  <c r="D477" i="7"/>
  <c r="D478" i="7"/>
  <c r="D480" i="7"/>
  <c r="D481" i="7"/>
  <c r="D482" i="7"/>
  <c r="D483" i="7"/>
  <c r="D484" i="7"/>
  <c r="D486" i="7"/>
  <c r="D487" i="7"/>
  <c r="D490" i="7"/>
  <c r="D495" i="7"/>
  <c r="D496" i="7"/>
  <c r="D499" i="7"/>
  <c r="D500" i="7"/>
  <c r="D502" i="7"/>
  <c r="D503" i="7"/>
  <c r="D505" i="7"/>
  <c r="D507" i="7"/>
  <c r="D512" i="7"/>
  <c r="D513" i="7"/>
  <c r="D515" i="7"/>
  <c r="D516" i="7"/>
  <c r="D517" i="7"/>
  <c r="D518" i="7"/>
  <c r="D524" i="7"/>
  <c r="D525" i="7"/>
  <c r="D526" i="7"/>
  <c r="D527" i="7"/>
  <c r="D528" i="7"/>
  <c r="D531" i="7"/>
  <c r="D534" i="7"/>
  <c r="D535" i="7"/>
  <c r="D537" i="7"/>
  <c r="D538" i="7"/>
  <c r="D540" i="7"/>
  <c r="D550" i="7"/>
  <c r="D551" i="7"/>
  <c r="D556" i="7"/>
  <c r="D557" i="7"/>
  <c r="D558" i="7"/>
  <c r="D559" i="7"/>
  <c r="D561" i="7"/>
  <c r="D563" i="7"/>
  <c r="D565" i="7"/>
  <c r="D569" i="7"/>
  <c r="D570" i="7"/>
  <c r="D571" i="7"/>
  <c r="D572" i="7"/>
  <c r="D573" i="7"/>
  <c r="D577" i="7"/>
  <c r="D578" i="7"/>
  <c r="D580" i="7"/>
  <c r="D581" i="7"/>
  <c r="D582" i="7"/>
  <c r="D583" i="7"/>
  <c r="D584" i="7"/>
  <c r="D587" i="7"/>
  <c r="D588" i="7"/>
  <c r="D589" i="7"/>
  <c r="D590" i="7"/>
  <c r="D594" i="7"/>
  <c r="D595" i="7"/>
  <c r="D596" i="7"/>
  <c r="D597" i="7"/>
  <c r="D600" i="7"/>
  <c r="D605" i="7"/>
  <c r="D607" i="7"/>
  <c r="D611" i="7"/>
  <c r="D612" i="7"/>
  <c r="D613" i="7"/>
  <c r="D614" i="7"/>
  <c r="D616" i="7"/>
  <c r="D617" i="7"/>
  <c r="D621" i="7"/>
  <c r="D622" i="7"/>
  <c r="D624" i="7"/>
  <c r="D625" i="7"/>
  <c r="D626" i="7"/>
  <c r="D628" i="7"/>
  <c r="D629" i="7"/>
  <c r="D632" i="7"/>
  <c r="D634" i="7"/>
  <c r="D635" i="7"/>
  <c r="D636" i="7"/>
  <c r="D637" i="7"/>
  <c r="D639" i="7"/>
  <c r="D641" i="7"/>
  <c r="D642" i="7"/>
  <c r="D643" i="7"/>
  <c r="D648" i="7"/>
  <c r="D649" i="7"/>
  <c r="D650" i="7"/>
  <c r="D651" i="7"/>
  <c r="D653" i="7"/>
  <c r="D655" i="7"/>
  <c r="D656" i="7"/>
  <c r="D657" i="7"/>
  <c r="D659" i="7"/>
  <c r="D661" i="7"/>
  <c r="D664" i="7"/>
  <c r="D671" i="7"/>
  <c r="D672" i="7"/>
  <c r="D673" i="7"/>
  <c r="D674" i="7"/>
  <c r="D676" i="7"/>
  <c r="D679" i="7"/>
  <c r="D681" i="7"/>
  <c r="D682" i="7"/>
  <c r="D684" i="7"/>
  <c r="D686" i="7"/>
  <c r="D688" i="7"/>
  <c r="D690" i="7"/>
  <c r="D691" i="7"/>
  <c r="D695" i="7"/>
  <c r="D697" i="7"/>
  <c r="D699" i="7"/>
  <c r="D701" i="7"/>
  <c r="D702" i="7"/>
  <c r="D703" i="7"/>
  <c r="D704" i="7"/>
  <c r="D705" i="7"/>
  <c r="D706" i="7"/>
  <c r="D707" i="7"/>
  <c r="D708" i="7"/>
  <c r="D711" i="7"/>
  <c r="D712" i="7"/>
  <c r="D713" i="7"/>
  <c r="D714" i="7"/>
  <c r="D715" i="7"/>
  <c r="D716" i="7"/>
  <c r="D717" i="7"/>
  <c r="D721" i="7"/>
  <c r="D722" i="7"/>
  <c r="D724" i="7"/>
  <c r="D725" i="7"/>
  <c r="D728" i="7"/>
  <c r="D731" i="7"/>
  <c r="D732" i="7"/>
  <c r="D734" i="7"/>
  <c r="D735" i="7"/>
  <c r="D736" i="7"/>
  <c r="D738" i="7"/>
  <c r="D739" i="7"/>
  <c r="D740" i="7"/>
  <c r="D741" i="7"/>
  <c r="D742" i="7"/>
  <c r="D744" i="7"/>
  <c r="D745" i="7"/>
  <c r="D746" i="7"/>
  <c r="D747" i="7"/>
  <c r="D749" i="7"/>
  <c r="D752" i="7"/>
  <c r="D753" i="7"/>
  <c r="D754" i="7"/>
  <c r="D756" i="7"/>
  <c r="D757" i="7"/>
  <c r="D758" i="7"/>
  <c r="D760" i="7"/>
  <c r="D761" i="7"/>
  <c r="D762" i="7"/>
  <c r="D763" i="7"/>
  <c r="D766" i="7"/>
  <c r="D767" i="7"/>
  <c r="D768" i="7"/>
  <c r="D771" i="7"/>
  <c r="D772" i="7"/>
  <c r="D773" i="7"/>
  <c r="D774" i="7"/>
  <c r="D775" i="7"/>
  <c r="D776" i="7"/>
  <c r="D777" i="7"/>
  <c r="D778" i="7"/>
  <c r="D780" i="7"/>
  <c r="D782" i="7"/>
  <c r="D783" i="7"/>
  <c r="D785" i="7"/>
  <c r="D786" i="7"/>
  <c r="D787" i="7"/>
  <c r="D788" i="7"/>
  <c r="D789" i="7"/>
  <c r="D790" i="7"/>
  <c r="D794" i="7"/>
  <c r="D795" i="7"/>
  <c r="D796" i="7"/>
  <c r="D798" i="7"/>
  <c r="D799" i="7"/>
  <c r="D801" i="7"/>
  <c r="D802" i="7"/>
  <c r="D803" i="7"/>
  <c r="D804" i="7"/>
  <c r="D805" i="7"/>
  <c r="D807" i="7"/>
  <c r="D809" i="7"/>
  <c r="D811" i="7"/>
  <c r="D812" i="7"/>
  <c r="D813" i="7"/>
  <c r="D814" i="7"/>
  <c r="D815" i="7"/>
  <c r="D817" i="7"/>
  <c r="D818" i="7"/>
  <c r="D819" i="7"/>
  <c r="D821" i="7"/>
  <c r="D823" i="7"/>
  <c r="D825" i="7"/>
  <c r="D826" i="7"/>
  <c r="D829" i="7"/>
  <c r="D830" i="7"/>
  <c r="D831" i="7"/>
  <c r="D832" i="7"/>
  <c r="D833" i="7"/>
  <c r="D834" i="7"/>
  <c r="D835" i="7"/>
  <c r="D837" i="7"/>
  <c r="D838" i="7"/>
  <c r="D840" i="7"/>
  <c r="D841" i="7"/>
  <c r="D842" i="7"/>
  <c r="D843" i="7"/>
  <c r="D844" i="7"/>
  <c r="D845" i="7"/>
  <c r="D846" i="7"/>
  <c r="D847" i="7"/>
  <c r="D850" i="7"/>
  <c r="D852" i="7"/>
  <c r="D853" i="7"/>
  <c r="D855" i="7"/>
  <c r="D856" i="7"/>
  <c r="D857" i="7"/>
  <c r="D858" i="7"/>
  <c r="D859" i="7"/>
  <c r="D860" i="7"/>
  <c r="D863" i="7"/>
  <c r="D864" i="7"/>
  <c r="D865" i="7"/>
  <c r="D866" i="7"/>
  <c r="D868" i="7"/>
  <c r="D870" i="7"/>
  <c r="D871" i="7"/>
  <c r="D872" i="7"/>
  <c r="D874" i="7"/>
  <c r="D875" i="7"/>
  <c r="D876" i="7"/>
  <c r="D878" i="7"/>
  <c r="D879" i="7"/>
  <c r="D880" i="7"/>
  <c r="D881" i="7"/>
  <c r="D882" i="7"/>
  <c r="D883" i="7"/>
  <c r="D885" i="7"/>
  <c r="D887" i="7"/>
  <c r="D888" i="7"/>
  <c r="D891" i="7"/>
  <c r="D892" i="7"/>
  <c r="D893" i="7"/>
  <c r="D895" i="7"/>
  <c r="D897" i="7"/>
  <c r="D899" i="7"/>
  <c r="D900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7" i="7"/>
  <c r="D918" i="7"/>
  <c r="D920" i="7"/>
  <c r="D921" i="7"/>
  <c r="D922" i="7"/>
  <c r="D923" i="7"/>
  <c r="D924" i="7"/>
  <c r="D926" i="7"/>
  <c r="D927" i="7"/>
  <c r="D928" i="7"/>
  <c r="D929" i="7"/>
  <c r="D930" i="7"/>
  <c r="D931" i="7"/>
  <c r="D933" i="7"/>
  <c r="D934" i="7"/>
  <c r="D938" i="7"/>
  <c r="D940" i="7"/>
  <c r="D941" i="7"/>
  <c r="D942" i="7"/>
  <c r="D943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1" i="7"/>
  <c r="D962" i="7"/>
  <c r="D964" i="7"/>
  <c r="D965" i="7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D9" i="12" s="1"/>
  <c r="F32" i="10"/>
  <c r="F33" i="10"/>
  <c r="F34" i="10"/>
  <c r="F35" i="10"/>
  <c r="F36" i="10"/>
  <c r="C8" i="11" s="1"/>
  <c r="F37" i="10"/>
  <c r="F38" i="10"/>
  <c r="F39" i="10"/>
  <c r="D466" i="7" s="1"/>
  <c r="F40" i="10"/>
  <c r="F41" i="10"/>
  <c r="D12" i="12" s="1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D16" i="12" s="1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D19" i="12" s="1"/>
  <c r="F73" i="10"/>
  <c r="F74" i="10"/>
  <c r="F75" i="10"/>
  <c r="F76" i="10"/>
  <c r="D20" i="12" s="1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D24" i="12" s="1"/>
  <c r="F93" i="10"/>
  <c r="F94" i="10"/>
  <c r="F95" i="10"/>
  <c r="F96" i="10"/>
  <c r="F97" i="10"/>
  <c r="F98" i="10"/>
  <c r="D27" i="12" s="1"/>
  <c r="F99" i="10"/>
  <c r="F100" i="10"/>
  <c r="F101" i="10"/>
  <c r="D28" i="12" s="1"/>
  <c r="F102" i="10"/>
  <c r="F103" i="10"/>
  <c r="F104" i="10"/>
  <c r="F105" i="10"/>
  <c r="F106" i="10"/>
  <c r="C23" i="11" s="1"/>
  <c r="F107" i="10"/>
  <c r="F108" i="10"/>
  <c r="D31" i="12" s="1"/>
  <c r="F109" i="10"/>
  <c r="F110" i="10"/>
  <c r="F111" i="10"/>
  <c r="D24" i="11" s="1"/>
  <c r="F112" i="10"/>
  <c r="F113" i="10"/>
  <c r="F114" i="10"/>
  <c r="F115" i="10"/>
  <c r="F116" i="10"/>
  <c r="F117" i="10"/>
  <c r="F118" i="10"/>
  <c r="F119" i="10"/>
  <c r="F120" i="10"/>
  <c r="D60" i="16" s="1"/>
  <c r="F121" i="10"/>
  <c r="F122" i="10"/>
  <c r="F123" i="10"/>
  <c r="D38" i="12" s="1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D45" i="12" s="1"/>
  <c r="F142" i="10"/>
  <c r="F143" i="10"/>
  <c r="F144" i="10"/>
  <c r="F145" i="10"/>
  <c r="F146" i="10"/>
  <c r="F147" i="10"/>
  <c r="F148" i="10"/>
  <c r="F149" i="10"/>
  <c r="F150" i="10"/>
  <c r="F151" i="10"/>
  <c r="D48" i="12" s="1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D87" i="16" s="1"/>
  <c r="F167" i="10"/>
  <c r="F168" i="10"/>
  <c r="F169" i="10"/>
  <c r="D53" i="12" s="1"/>
  <c r="F170" i="10"/>
  <c r="D54" i="12" s="1"/>
  <c r="F171" i="10"/>
  <c r="F172" i="10"/>
  <c r="D32" i="11" s="1"/>
  <c r="F173" i="10"/>
  <c r="F174" i="10"/>
  <c r="F175" i="10"/>
  <c r="D55" i="12" s="1"/>
  <c r="F176" i="10"/>
  <c r="F177" i="10"/>
  <c r="F178" i="10"/>
  <c r="F179" i="10"/>
  <c r="F180" i="10"/>
  <c r="F181" i="10"/>
  <c r="F182" i="10"/>
  <c r="F183" i="10"/>
  <c r="C35" i="11" s="1"/>
  <c r="F184" i="10"/>
  <c r="F185" i="10"/>
  <c r="F186" i="10"/>
  <c r="C36" i="11" s="1"/>
  <c r="F187" i="10"/>
  <c r="F188" i="10"/>
  <c r="D61" i="12" s="1"/>
  <c r="F189" i="10"/>
  <c r="F190" i="10"/>
  <c r="F191" i="10"/>
  <c r="D62" i="12" s="1"/>
  <c r="F192" i="10"/>
  <c r="F193" i="10"/>
  <c r="F194" i="10"/>
  <c r="F195" i="10"/>
  <c r="F196" i="10"/>
  <c r="F197" i="10"/>
  <c r="D63" i="12" s="1"/>
  <c r="F198" i="10"/>
  <c r="D64" i="12" s="1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D74" i="12" s="1"/>
  <c r="F233" i="10"/>
  <c r="F234" i="10"/>
  <c r="F235" i="10"/>
  <c r="F236" i="10"/>
  <c r="D76" i="12" s="1"/>
  <c r="F237" i="10"/>
  <c r="D45" i="11" s="1"/>
  <c r="F238" i="10"/>
  <c r="F239" i="10"/>
  <c r="F240" i="10"/>
  <c r="F241" i="10"/>
  <c r="F242" i="10"/>
  <c r="D79" i="12" s="1"/>
  <c r="F243" i="10"/>
  <c r="F244" i="10"/>
  <c r="F245" i="10"/>
  <c r="F246" i="10"/>
  <c r="F247" i="10"/>
  <c r="F248" i="10"/>
  <c r="D124" i="16" s="1"/>
  <c r="F249" i="10"/>
  <c r="F250" i="10"/>
  <c r="D3596" i="9" s="1"/>
  <c r="F251" i="10"/>
  <c r="F252" i="10"/>
  <c r="D82" i="12" s="1"/>
  <c r="F253" i="10"/>
  <c r="F254" i="10"/>
  <c r="F255" i="10"/>
  <c r="D84" i="12" s="1"/>
  <c r="F256" i="10"/>
  <c r="F257" i="10"/>
  <c r="F258" i="10"/>
  <c r="F259" i="10"/>
  <c r="D128" i="16" s="1"/>
  <c r="F260" i="10"/>
  <c r="D3599" i="9" s="1"/>
  <c r="F261" i="10"/>
  <c r="F262" i="10"/>
  <c r="F263" i="10"/>
  <c r="D130" i="16" s="1"/>
  <c r="F264" i="10"/>
  <c r="F265" i="10"/>
  <c r="F266" i="10"/>
  <c r="F267" i="10"/>
  <c r="F268" i="10"/>
  <c r="D88" i="12" s="1"/>
  <c r="F269" i="10"/>
  <c r="F270" i="10"/>
  <c r="D134" i="16" s="1"/>
  <c r="F271" i="10"/>
  <c r="F272" i="10"/>
  <c r="F273" i="10"/>
  <c r="D91" i="12" s="1"/>
  <c r="F274" i="10"/>
  <c r="F275" i="10"/>
  <c r="F276" i="10"/>
  <c r="F277" i="10"/>
  <c r="D92" i="12" s="1"/>
  <c r="F278" i="10"/>
  <c r="F279" i="10"/>
  <c r="F280" i="10"/>
  <c r="F281" i="10"/>
  <c r="F282" i="10"/>
  <c r="F283" i="10"/>
  <c r="D95" i="12" s="1"/>
  <c r="F284" i="10"/>
  <c r="F285" i="10"/>
  <c r="F286" i="10"/>
  <c r="D96" i="12" s="1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D99" i="12" s="1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D105" i="12" s="1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D644" i="7"/>
  <c r="D390" i="7"/>
  <c r="D793" i="7"/>
  <c r="D720" i="7"/>
  <c r="D280" i="7"/>
  <c r="D743" i="7"/>
  <c r="D497" i="7"/>
  <c r="D932" i="7"/>
  <c r="D640" i="7"/>
  <c r="F2" i="10"/>
  <c r="C136" i="16" l="1"/>
  <c r="D136" i="16"/>
  <c r="D77" i="12"/>
  <c r="C116" i="16"/>
  <c r="D116" i="16"/>
  <c r="D71" i="12"/>
  <c r="D67" i="12"/>
  <c r="D91" i="16"/>
  <c r="D80" i="16"/>
  <c r="D47" i="12"/>
  <c r="D72" i="16"/>
  <c r="D43" i="12"/>
  <c r="C64" i="16"/>
  <c r="D64" i="16"/>
  <c r="D2293" i="9"/>
  <c r="D37" i="12"/>
  <c r="D32" i="12"/>
  <c r="D26" i="12"/>
  <c r="D22" i="12"/>
  <c r="D37" i="16"/>
  <c r="C29" i="16"/>
  <c r="D29" i="16"/>
  <c r="D24" i="16"/>
  <c r="C11" i="12"/>
  <c r="D11" i="12"/>
  <c r="D12" i="16"/>
  <c r="D7" i="12"/>
  <c r="C3" i="16"/>
  <c r="D3" i="16"/>
  <c r="D60" i="11"/>
  <c r="D52" i="11"/>
  <c r="D44" i="11"/>
  <c r="D36" i="11"/>
  <c r="D28" i="11"/>
  <c r="D20" i="11"/>
  <c r="D12" i="11"/>
  <c r="D4" i="11"/>
  <c r="D86" i="12"/>
  <c r="D126" i="16"/>
  <c r="D164" i="16"/>
  <c r="C107" i="12"/>
  <c r="D107" i="12"/>
  <c r="D102" i="12"/>
  <c r="C147" i="16"/>
  <c r="D147" i="16"/>
  <c r="D142" i="16"/>
  <c r="D139" i="16"/>
  <c r="D89" i="12"/>
  <c r="D129" i="16"/>
  <c r="D83" i="12"/>
  <c r="D80" i="12"/>
  <c r="D115" i="16"/>
  <c r="D110" i="16"/>
  <c r="D107" i="16"/>
  <c r="D102" i="16"/>
  <c r="D94" i="16"/>
  <c r="D59" i="12"/>
  <c r="D86" i="16"/>
  <c r="D76" i="16"/>
  <c r="D42" i="12"/>
  <c r="D39" i="12"/>
  <c r="C36" i="12"/>
  <c r="D36" i="12"/>
  <c r="C57" i="16"/>
  <c r="D57" i="16"/>
  <c r="D25" i="12"/>
  <c r="D47" i="16"/>
  <c r="D21" i="12"/>
  <c r="D18" i="12"/>
  <c r="D14" i="12"/>
  <c r="D10" i="12"/>
  <c r="D8" i="12"/>
  <c r="D11" i="16"/>
  <c r="D6" i="12"/>
  <c r="C2" i="16"/>
  <c r="D2" i="16"/>
  <c r="D59" i="11"/>
  <c r="D51" i="11"/>
  <c r="D43" i="11"/>
  <c r="D35" i="11"/>
  <c r="D27" i="11"/>
  <c r="D19" i="11"/>
  <c r="D11" i="11"/>
  <c r="D3" i="11"/>
  <c r="C148" i="16"/>
  <c r="D148" i="16"/>
  <c r="D141" i="16"/>
  <c r="D122" i="16"/>
  <c r="D114" i="16"/>
  <c r="D70" i="12"/>
  <c r="C106" i="16"/>
  <c r="D106" i="16"/>
  <c r="C98" i="16"/>
  <c r="D98" i="16"/>
  <c r="D58" i="12"/>
  <c r="D85" i="16"/>
  <c r="D50" i="12"/>
  <c r="D71" i="16"/>
  <c r="D63" i="16"/>
  <c r="D35" i="12"/>
  <c r="D55" i="16"/>
  <c r="D46" i="16"/>
  <c r="D36" i="16"/>
  <c r="C32" i="16"/>
  <c r="D32" i="16"/>
  <c r="D28" i="16"/>
  <c r="D23" i="16"/>
  <c r="D18" i="16"/>
  <c r="D5" i="12"/>
  <c r="D3" i="12"/>
  <c r="D58" i="11"/>
  <c r="D50" i="11"/>
  <c r="D42" i="11"/>
  <c r="D34" i="11"/>
  <c r="D26" i="11"/>
  <c r="D18" i="11"/>
  <c r="D10" i="11"/>
  <c r="C165" i="16"/>
  <c r="D165" i="16"/>
  <c r="D156" i="16"/>
  <c r="D163" i="16"/>
  <c r="D159" i="16"/>
  <c r="D155" i="16"/>
  <c r="D152" i="16"/>
  <c r="D162" i="16"/>
  <c r="C158" i="16"/>
  <c r="D158" i="16"/>
  <c r="D154" i="16"/>
  <c r="D101" i="12"/>
  <c r="D146" i="16"/>
  <c r="D87" i="12"/>
  <c r="D4022" i="9"/>
  <c r="D81" i="12"/>
  <c r="D121" i="16"/>
  <c r="C118" i="16"/>
  <c r="D118" i="16"/>
  <c r="D113" i="16"/>
  <c r="D69" i="12"/>
  <c r="D105" i="16"/>
  <c r="D101" i="16"/>
  <c r="D97" i="16"/>
  <c r="D60" i="12"/>
  <c r="C90" i="16"/>
  <c r="D90" i="16"/>
  <c r="C88" i="16"/>
  <c r="D88" i="16"/>
  <c r="D84" i="16"/>
  <c r="D79" i="16"/>
  <c r="D70" i="16"/>
  <c r="D41" i="12"/>
  <c r="D34" i="12"/>
  <c r="D30" i="12"/>
  <c r="D51" i="16"/>
  <c r="C45" i="16"/>
  <c r="D45" i="16"/>
  <c r="D40" i="16"/>
  <c r="D35" i="16"/>
  <c r="D13" i="12"/>
  <c r="D21" i="16"/>
  <c r="D17" i="16"/>
  <c r="D10" i="16"/>
  <c r="D2" i="12"/>
  <c r="D57" i="11"/>
  <c r="D49" i="11"/>
  <c r="D41" i="11"/>
  <c r="D33" i="11"/>
  <c r="D25" i="11"/>
  <c r="D17" i="11"/>
  <c r="D9" i="11"/>
  <c r="D109" i="12"/>
  <c r="D153" i="16"/>
  <c r="D98" i="12"/>
  <c r="D138" i="16"/>
  <c r="D133" i="16"/>
  <c r="C85" i="12"/>
  <c r="D85" i="12"/>
  <c r="D75" i="12"/>
  <c r="D112" i="16"/>
  <c r="C109" i="16"/>
  <c r="D109" i="16"/>
  <c r="D104" i="16"/>
  <c r="D100" i="16"/>
  <c r="D57" i="12"/>
  <c r="D51" i="12"/>
  <c r="C78" i="16"/>
  <c r="D78" i="16"/>
  <c r="D46" i="12"/>
  <c r="D69" i="16"/>
  <c r="D40" i="12"/>
  <c r="D62" i="16"/>
  <c r="D33" i="12"/>
  <c r="D50" i="16"/>
  <c r="D44" i="16"/>
  <c r="D15" i="12"/>
  <c r="D20" i="16"/>
  <c r="D16" i="16"/>
  <c r="D9" i="16"/>
  <c r="D5" i="16"/>
  <c r="D56" i="11"/>
  <c r="D48" i="11"/>
  <c r="D40" i="11"/>
  <c r="D16" i="11"/>
  <c r="D8" i="11"/>
  <c r="D108" i="12"/>
  <c r="D104" i="12"/>
  <c r="D150" i="16"/>
  <c r="C145" i="16"/>
  <c r="D145" i="16"/>
  <c r="D140" i="16"/>
  <c r="D137" i="16"/>
  <c r="D132" i="16"/>
  <c r="D125" i="16"/>
  <c r="D120" i="16"/>
  <c r="D111" i="16"/>
  <c r="D108" i="16"/>
  <c r="C66" i="12"/>
  <c r="D66" i="12"/>
  <c r="C96" i="16"/>
  <c r="D96" i="16"/>
  <c r="D93" i="16"/>
  <c r="D89" i="16"/>
  <c r="D83" i="16"/>
  <c r="D49" i="12"/>
  <c r="D75" i="16"/>
  <c r="D68" i="16"/>
  <c r="C61" i="16"/>
  <c r="D61" i="16"/>
  <c r="D58" i="16"/>
  <c r="D56" i="16"/>
  <c r="D54" i="16"/>
  <c r="D23" i="12"/>
  <c r="D43" i="16"/>
  <c r="D39" i="16"/>
  <c r="D17" i="12"/>
  <c r="C27" i="16"/>
  <c r="D27" i="16"/>
  <c r="D19" i="16"/>
  <c r="D15" i="16"/>
  <c r="D8" i="16"/>
  <c r="D4" i="16"/>
  <c r="D55" i="11"/>
  <c r="D47" i="11"/>
  <c r="D39" i="11"/>
  <c r="D31" i="11"/>
  <c r="D23" i="11"/>
  <c r="D15" i="11"/>
  <c r="D7" i="11"/>
  <c r="D161" i="16"/>
  <c r="D149" i="16"/>
  <c r="D144" i="16"/>
  <c r="D97" i="12"/>
  <c r="D94" i="12"/>
  <c r="C135" i="16"/>
  <c r="D135" i="16"/>
  <c r="D131" i="16"/>
  <c r="D127" i="16"/>
  <c r="D119" i="16"/>
  <c r="D73" i="12"/>
  <c r="D68" i="12"/>
  <c r="D65" i="12"/>
  <c r="D95" i="16"/>
  <c r="D92" i="16"/>
  <c r="D56" i="12"/>
  <c r="D52" i="12"/>
  <c r="D82" i="16"/>
  <c r="D77" i="16"/>
  <c r="C74" i="16"/>
  <c r="D74" i="16"/>
  <c r="D67" i="16"/>
  <c r="D66" i="16"/>
  <c r="D53" i="16"/>
  <c r="D49" i="16"/>
  <c r="C42" i="16"/>
  <c r="D42" i="16"/>
  <c r="C34" i="16"/>
  <c r="D34" i="16"/>
  <c r="C31" i="16"/>
  <c r="D31" i="16"/>
  <c r="D26" i="16"/>
  <c r="D22" i="16"/>
  <c r="D14" i="16"/>
  <c r="D7" i="16"/>
  <c r="D4" i="12"/>
  <c r="D62" i="11"/>
  <c r="D54" i="11"/>
  <c r="D46" i="11"/>
  <c r="D38" i="11"/>
  <c r="D30" i="11"/>
  <c r="D22" i="11"/>
  <c r="D14" i="11"/>
  <c r="D6" i="11"/>
  <c r="C106" i="12"/>
  <c r="D106" i="12"/>
  <c r="C151" i="16"/>
  <c r="D151" i="16"/>
  <c r="D2" i="11"/>
  <c r="C160" i="16"/>
  <c r="D160" i="16"/>
  <c r="D157" i="16"/>
  <c r="C103" i="12"/>
  <c r="D103" i="12"/>
  <c r="D100" i="12"/>
  <c r="D143" i="16"/>
  <c r="D93" i="12"/>
  <c r="D90" i="12"/>
  <c r="D123" i="16"/>
  <c r="D78" i="12"/>
  <c r="D117" i="16"/>
  <c r="D72" i="12"/>
  <c r="C103" i="16"/>
  <c r="D103" i="16"/>
  <c r="C99" i="16"/>
  <c r="D99" i="16"/>
  <c r="D81" i="16"/>
  <c r="D73" i="16"/>
  <c r="D44" i="12"/>
  <c r="C65" i="16"/>
  <c r="D65" i="16"/>
  <c r="D59" i="16"/>
  <c r="D29" i="12"/>
  <c r="D52" i="16"/>
  <c r="D48" i="16"/>
  <c r="D41" i="16"/>
  <c r="D38" i="16"/>
  <c r="D33" i="16"/>
  <c r="C30" i="16"/>
  <c r="D30" i="16"/>
  <c r="D25" i="16"/>
  <c r="C13" i="16"/>
  <c r="D13" i="16"/>
  <c r="D6" i="16"/>
  <c r="D61" i="11"/>
  <c r="D53" i="11"/>
  <c r="D37" i="11"/>
  <c r="D29" i="11"/>
  <c r="D21" i="11"/>
  <c r="D13" i="11"/>
  <c r="D5" i="11"/>
  <c r="D869" i="7"/>
  <c r="D963" i="7"/>
  <c r="D730" i="7"/>
  <c r="D552" i="7"/>
  <c r="D658" i="7"/>
  <c r="D608" i="7"/>
  <c r="D854" i="7"/>
  <c r="D687" i="7"/>
  <c r="D630" i="7"/>
  <c r="D541" i="7"/>
  <c r="D765" i="7"/>
  <c r="C115" i="16"/>
  <c r="C111" i="16"/>
  <c r="C110" i="16"/>
  <c r="C108" i="16"/>
  <c r="C107" i="16"/>
  <c r="D3154" i="9"/>
  <c r="C102" i="16"/>
  <c r="C86" i="16"/>
  <c r="C83" i="16"/>
  <c r="C58" i="16"/>
  <c r="C164" i="16"/>
  <c r="C108" i="12"/>
  <c r="C150" i="16"/>
  <c r="D3559" i="9"/>
  <c r="C129" i="16"/>
  <c r="C125" i="16"/>
  <c r="C120" i="16"/>
  <c r="C94" i="16"/>
  <c r="C59" i="12"/>
  <c r="C76" i="16"/>
  <c r="C75" i="16"/>
  <c r="C68" i="16"/>
  <c r="C54" i="16"/>
  <c r="C19" i="16"/>
  <c r="C4" i="16"/>
  <c r="C163" i="16"/>
  <c r="C161" i="16"/>
  <c r="D3007" i="9"/>
  <c r="C159" i="16"/>
  <c r="C155" i="16"/>
  <c r="C59" i="11"/>
  <c r="C152" i="16"/>
  <c r="C149" i="16"/>
  <c r="D3949" i="9"/>
  <c r="C144" i="16"/>
  <c r="C141" i="16"/>
  <c r="C131" i="16"/>
  <c r="C127" i="16"/>
  <c r="D3578" i="9"/>
  <c r="C124" i="16"/>
  <c r="C122" i="16"/>
  <c r="D3950" i="9"/>
  <c r="C119" i="16"/>
  <c r="C114" i="16"/>
  <c r="C65" i="12"/>
  <c r="C95" i="16"/>
  <c r="D2704" i="9"/>
  <c r="C92" i="16"/>
  <c r="C56" i="12"/>
  <c r="C85" i="16"/>
  <c r="D3451" i="9"/>
  <c r="C82" i="16"/>
  <c r="C77" i="16"/>
  <c r="D1805" i="9"/>
  <c r="C71" i="16"/>
  <c r="C67" i="16"/>
  <c r="C66" i="16"/>
  <c r="D3074" i="9"/>
  <c r="C63" i="16"/>
  <c r="D2708" i="9"/>
  <c r="C60" i="16"/>
  <c r="D585" i="7"/>
  <c r="C55" i="16"/>
  <c r="C53" i="16"/>
  <c r="C49" i="16"/>
  <c r="C46" i="16"/>
  <c r="C36" i="16"/>
  <c r="C28" i="16"/>
  <c r="C26" i="16"/>
  <c r="C23" i="16"/>
  <c r="C22" i="16"/>
  <c r="C18" i="16"/>
  <c r="C14" i="16"/>
  <c r="C7" i="16"/>
  <c r="D4147" i="9"/>
  <c r="D834" i="9"/>
  <c r="C142" i="16"/>
  <c r="D4418" i="9"/>
  <c r="C140" i="16"/>
  <c r="C139" i="16"/>
  <c r="C137" i="16"/>
  <c r="D3348" i="9"/>
  <c r="C132" i="16"/>
  <c r="D3133" i="9"/>
  <c r="C93" i="16"/>
  <c r="C89" i="16"/>
  <c r="C56" i="16"/>
  <c r="C47" i="16"/>
  <c r="C43" i="16"/>
  <c r="C39" i="16"/>
  <c r="C15" i="16"/>
  <c r="C11" i="16"/>
  <c r="C8" i="16"/>
  <c r="C2" i="11"/>
  <c r="C162" i="16"/>
  <c r="C157" i="16"/>
  <c r="C154" i="16"/>
  <c r="C101" i="12"/>
  <c r="C146" i="16"/>
  <c r="C143" i="16"/>
  <c r="C87" i="12"/>
  <c r="D3938" i="9"/>
  <c r="C130" i="16"/>
  <c r="D3137" i="9"/>
  <c r="C128" i="16"/>
  <c r="C123" i="16"/>
  <c r="C121" i="16"/>
  <c r="D3967" i="9"/>
  <c r="D3603" i="9"/>
  <c r="C117" i="16"/>
  <c r="C113" i="16"/>
  <c r="C69" i="12"/>
  <c r="C105" i="16"/>
  <c r="C101" i="16"/>
  <c r="C97" i="16"/>
  <c r="C31" i="11"/>
  <c r="C84" i="16"/>
  <c r="C81" i="16"/>
  <c r="C79" i="16"/>
  <c r="C73" i="16"/>
  <c r="C70" i="16"/>
  <c r="C59" i="16"/>
  <c r="C20" i="11"/>
  <c r="C52" i="16"/>
  <c r="C51" i="16"/>
  <c r="C48" i="16"/>
  <c r="C41" i="16"/>
  <c r="C40" i="16"/>
  <c r="C38" i="16"/>
  <c r="C35" i="16"/>
  <c r="C33" i="16"/>
  <c r="C14" i="11"/>
  <c r="D479" i="7"/>
  <c r="C25" i="16"/>
  <c r="C21" i="16"/>
  <c r="C17" i="16"/>
  <c r="C10" i="16"/>
  <c r="C6" i="16"/>
  <c r="C2" i="12"/>
  <c r="D2209" i="9"/>
  <c r="C62" i="11"/>
  <c r="C156" i="16"/>
  <c r="C153" i="16"/>
  <c r="C138" i="16"/>
  <c r="D3472" i="9"/>
  <c r="C134" i="16"/>
  <c r="C133" i="16"/>
  <c r="C126" i="16"/>
  <c r="C46" i="11"/>
  <c r="C112" i="16"/>
  <c r="C104" i="16"/>
  <c r="C100" i="16"/>
  <c r="C38" i="11"/>
  <c r="C91" i="16"/>
  <c r="C57" i="12"/>
  <c r="C34" i="11"/>
  <c r="D3037" i="9"/>
  <c r="C87" i="16"/>
  <c r="C80" i="16"/>
  <c r="C72" i="16"/>
  <c r="C69" i="16"/>
  <c r="C62" i="16"/>
  <c r="C21" i="11"/>
  <c r="C50" i="16"/>
  <c r="C44" i="16"/>
  <c r="D2970" i="9"/>
  <c r="C37" i="16"/>
  <c r="C13" i="11"/>
  <c r="C15" i="12"/>
  <c r="C24" i="16"/>
  <c r="C10" i="11"/>
  <c r="C20" i="16"/>
  <c r="C16" i="16"/>
  <c r="C12" i="16"/>
  <c r="C9" i="16"/>
  <c r="C5" i="16"/>
  <c r="D1840" i="9"/>
  <c r="D1148" i="9"/>
  <c r="D638" i="9"/>
  <c r="D1272" i="9"/>
  <c r="D1667" i="9"/>
  <c r="D576" i="9"/>
  <c r="D2233" i="9"/>
  <c r="D2292" i="9"/>
  <c r="D1312" i="9"/>
  <c r="D1650" i="9"/>
  <c r="D2057" i="9"/>
  <c r="D713" i="9"/>
  <c r="D423" i="9"/>
  <c r="D1022" i="9"/>
  <c r="D2030" i="9"/>
  <c r="D793" i="9"/>
  <c r="D1024" i="9"/>
  <c r="D1886" i="9"/>
  <c r="D1437" i="9"/>
  <c r="D618" i="9"/>
  <c r="D1688" i="9"/>
  <c r="D73" i="9"/>
  <c r="D1222" i="9"/>
  <c r="D2101" i="9"/>
  <c r="D2794" i="8"/>
  <c r="D3957" i="9"/>
  <c r="D1617" i="9"/>
  <c r="D1323" i="9"/>
  <c r="D2576" i="9"/>
  <c r="D3039" i="9"/>
  <c r="D2124" i="9"/>
  <c r="D4301" i="9"/>
  <c r="D3855" i="9"/>
  <c r="D3357" i="9"/>
  <c r="D3020" i="8"/>
  <c r="D3581" i="9"/>
  <c r="D4266" i="9"/>
  <c r="C91" i="12"/>
  <c r="D1504" i="9"/>
  <c r="D571" i="9"/>
  <c r="D367" i="9"/>
  <c r="D981" i="9"/>
  <c r="D2803" i="9"/>
  <c r="D3221" i="9"/>
  <c r="D1932" i="9"/>
  <c r="D2418" i="9"/>
  <c r="D3627" i="9"/>
  <c r="D4045" i="9"/>
  <c r="D1929" i="9"/>
  <c r="D2894" i="9"/>
  <c r="D2465" i="9"/>
  <c r="D1818" i="9"/>
  <c r="D3444" i="9"/>
  <c r="D3888" i="9"/>
  <c r="D3927" i="9"/>
  <c r="D3538" i="9"/>
  <c r="D4001" i="9"/>
  <c r="D1043" i="9"/>
  <c r="D1515" i="9"/>
  <c r="D751" i="9"/>
  <c r="D1976" i="9"/>
  <c r="D2879" i="9"/>
  <c r="D2356" i="9"/>
  <c r="D3510" i="9"/>
  <c r="D3824" i="9"/>
  <c r="D1142" i="9"/>
  <c r="D1453" i="9"/>
  <c r="D2742" i="9"/>
  <c r="D1974" i="9"/>
  <c r="D2507" i="9"/>
  <c r="D3369" i="9"/>
  <c r="D3730" i="9"/>
  <c r="D2239" i="9"/>
  <c r="D2606" i="9"/>
  <c r="C53" i="12"/>
  <c r="D1744" i="9"/>
  <c r="D432" i="9"/>
  <c r="D1231" i="9"/>
  <c r="D2573" i="9"/>
  <c r="D2176" i="9"/>
  <c r="D2958" i="9"/>
  <c r="D3429" i="9"/>
  <c r="C49" i="12"/>
  <c r="D1505" i="9"/>
  <c r="D572" i="9"/>
  <c r="D191" i="9"/>
  <c r="D959" i="9"/>
  <c r="D2828" i="9"/>
  <c r="D2160" i="9"/>
  <c r="D2374" i="9"/>
  <c r="D3305" i="9"/>
  <c r="D3159" i="9"/>
  <c r="D3473" i="9"/>
  <c r="D2213" i="9"/>
  <c r="D2890" i="9"/>
  <c r="D3373" i="9"/>
  <c r="D48" i="9"/>
  <c r="D479" i="9"/>
  <c r="D926" i="9"/>
  <c r="D1557" i="9"/>
  <c r="D2174" i="9"/>
  <c r="D2838" i="9"/>
  <c r="D2585" i="9"/>
  <c r="D2148" i="8"/>
  <c r="D3140" i="9"/>
  <c r="D3031" i="9"/>
  <c r="D1981" i="9"/>
  <c r="C23" i="12"/>
  <c r="D1307" i="9"/>
  <c r="D1596" i="9"/>
  <c r="D2254" i="9"/>
  <c r="D2397" i="9"/>
  <c r="D3100" i="9"/>
  <c r="D107" i="9"/>
  <c r="D954" i="9"/>
  <c r="D1416" i="9"/>
  <c r="D511" i="9"/>
  <c r="D1869" i="9"/>
  <c r="D2336" i="9"/>
  <c r="D2833" i="9"/>
  <c r="D1731" i="9"/>
  <c r="D2437" i="9"/>
  <c r="D2208" i="9"/>
  <c r="D3022" i="9"/>
  <c r="C17" i="12"/>
  <c r="D1560" i="9"/>
  <c r="D970" i="9"/>
  <c r="D904" i="9"/>
  <c r="D2105" i="9"/>
  <c r="D2409" i="9"/>
  <c r="D2874" i="9"/>
  <c r="C16" i="12"/>
  <c r="D2225" i="9"/>
  <c r="D1259" i="9"/>
  <c r="D920" i="9"/>
  <c r="D2290" i="9"/>
  <c r="C12" i="12"/>
  <c r="D1353" i="9"/>
  <c r="D2075" i="9"/>
  <c r="D2650" i="9"/>
  <c r="D1711" i="9"/>
  <c r="D1363" i="9"/>
  <c r="D1762" i="9"/>
  <c r="D2601" i="9"/>
  <c r="D1000" i="9"/>
  <c r="D498" i="9"/>
  <c r="D1473" i="9"/>
  <c r="D110" i="9"/>
  <c r="D2404" i="9"/>
  <c r="D1961" i="9"/>
  <c r="D146" i="9"/>
  <c r="D985" i="9"/>
  <c r="D1443" i="9"/>
  <c r="D632" i="9"/>
  <c r="D1922" i="9"/>
  <c r="D2479" i="9"/>
  <c r="D1431" i="9"/>
  <c r="D1017" i="9"/>
  <c r="D236" i="9"/>
  <c r="D584" i="9"/>
  <c r="D1982" i="9"/>
  <c r="D1231" i="8"/>
  <c r="D1778" i="9"/>
  <c r="D539" i="9"/>
  <c r="D963" i="9"/>
  <c r="D1434" i="9"/>
  <c r="D97" i="9"/>
  <c r="D2236" i="9"/>
  <c r="D1169" i="8"/>
  <c r="D170" i="9"/>
  <c r="D1072" i="9"/>
  <c r="D1498" i="9"/>
  <c r="D2080" i="9"/>
  <c r="D133" i="9"/>
  <c r="D1458" i="9"/>
  <c r="D549" i="9"/>
  <c r="D966" i="9"/>
  <c r="D1914" i="9"/>
  <c r="D1281" i="9"/>
  <c r="D1562" i="9"/>
  <c r="D2026" i="9"/>
  <c r="C109" i="12"/>
  <c r="D2670" i="9"/>
  <c r="D2989" i="9"/>
  <c r="D3461" i="9"/>
  <c r="D916" i="9"/>
  <c r="D1611" i="9"/>
  <c r="D1327" i="9"/>
  <c r="D2020" i="9"/>
  <c r="D2641" i="9"/>
  <c r="D3024" i="9"/>
  <c r="D4302" i="9"/>
  <c r="D3729" i="9"/>
  <c r="D3403" i="9"/>
  <c r="D2809" i="8"/>
  <c r="D3145" i="9"/>
  <c r="D3401" i="9"/>
  <c r="D4357" i="9"/>
  <c r="D3785" i="9"/>
  <c r="D2400" i="9"/>
  <c r="D2187" i="9"/>
  <c r="D2865" i="9"/>
  <c r="D3288" i="9"/>
  <c r="C75" i="12"/>
  <c r="D3115" i="9"/>
  <c r="D3873" i="9"/>
  <c r="D2801" i="8"/>
  <c r="D2933" i="9"/>
  <c r="D2672" i="9"/>
  <c r="D3422" i="9"/>
  <c r="D3911" i="9"/>
  <c r="D1521" i="9"/>
  <c r="D2931" i="9"/>
  <c r="D2446" i="9"/>
  <c r="D1898" i="9"/>
  <c r="D3376" i="9"/>
  <c r="D1626" i="9"/>
  <c r="D2892" i="9"/>
  <c r="D2551" i="9"/>
  <c r="D1997" i="9"/>
  <c r="D3892" i="9"/>
  <c r="D1855" i="9"/>
  <c r="D7" i="9"/>
  <c r="D526" i="9"/>
  <c r="D1381" i="9"/>
  <c r="D927" i="9"/>
  <c r="D2732" i="9"/>
  <c r="D3164" i="9"/>
  <c r="D2300" i="9"/>
  <c r="D3608" i="9"/>
  <c r="D4218" i="9"/>
  <c r="C97" i="12"/>
  <c r="D4389" i="9"/>
  <c r="D3926" i="9"/>
  <c r="C94" i="12"/>
  <c r="D2492" i="9"/>
  <c r="D2787" i="9"/>
  <c r="D3309" i="9"/>
  <c r="D2061" i="9"/>
  <c r="D3694" i="9"/>
  <c r="D4118" i="9"/>
  <c r="D3935" i="9"/>
  <c r="D3435" i="9"/>
  <c r="C74" i="12"/>
  <c r="D3463" i="9"/>
  <c r="C73" i="12"/>
  <c r="D2127" i="9"/>
  <c r="D2614" i="9"/>
  <c r="D3742" i="9"/>
  <c r="D3458" i="9"/>
  <c r="C68" i="12"/>
  <c r="D1048" i="9"/>
  <c r="D259" i="9"/>
  <c r="D589" i="9"/>
  <c r="D1547" i="9"/>
  <c r="D2469" i="9"/>
  <c r="D3236" i="9"/>
  <c r="D1987" i="9"/>
  <c r="D2873" i="9"/>
  <c r="D3805" i="9"/>
  <c r="C52" i="12"/>
  <c r="D2502" i="9"/>
  <c r="D2154" i="9"/>
  <c r="D1793" i="8"/>
  <c r="D1519" i="9"/>
  <c r="D1058" i="9"/>
  <c r="D2779" i="9"/>
  <c r="D2008" i="9"/>
  <c r="D2369" i="9"/>
  <c r="D2887" i="9"/>
  <c r="D3512" i="9"/>
  <c r="D698" i="9"/>
  <c r="D1426" i="9"/>
  <c r="D1029" i="9"/>
  <c r="D2192" i="9"/>
  <c r="D2801" i="9"/>
  <c r="D3216" i="9"/>
  <c r="D1241" i="8"/>
  <c r="D1527" i="9"/>
  <c r="D1100" i="9"/>
  <c r="D2215" i="9"/>
  <c r="D2578" i="9"/>
  <c r="D1401" i="9"/>
  <c r="D85" i="9"/>
  <c r="D948" i="9"/>
  <c r="D575" i="9"/>
  <c r="D2859" i="9"/>
  <c r="D2383" i="9"/>
  <c r="D1964" i="9"/>
  <c r="D410" i="9"/>
  <c r="D1619" i="9"/>
  <c r="D687" i="9"/>
  <c r="D1374" i="9"/>
  <c r="D2460" i="9"/>
  <c r="C19" i="12"/>
  <c r="D2630" i="9"/>
  <c r="D2114" i="9"/>
  <c r="D1842" i="9"/>
  <c r="D2968" i="9"/>
  <c r="D1392" i="9"/>
  <c r="D506" i="9"/>
  <c r="D1121" i="9"/>
  <c r="D16" i="9"/>
  <c r="D1868" i="9"/>
  <c r="D2797" i="9"/>
  <c r="D2345" i="9"/>
  <c r="D1201" i="8"/>
  <c r="D1304" i="9"/>
  <c r="D1649" i="9"/>
  <c r="D1777" i="8"/>
  <c r="D2408" i="9"/>
  <c r="D1861" i="8"/>
  <c r="D2204" i="9"/>
  <c r="D2234" i="9"/>
  <c r="D2658" i="9"/>
  <c r="D1887" i="8"/>
  <c r="D921" i="9"/>
  <c r="D1144" i="9"/>
  <c r="D1517" i="9"/>
  <c r="D1927" i="9"/>
  <c r="D2515" i="9"/>
  <c r="C4" i="12"/>
  <c r="D1989" i="9"/>
  <c r="D2340" i="9"/>
  <c r="D1756" i="9"/>
  <c r="D464" i="9"/>
  <c r="D1375" i="9"/>
  <c r="D1804" i="9"/>
  <c r="D2177" i="9"/>
  <c r="D1209" i="9"/>
  <c r="D389" i="9"/>
  <c r="D766" i="9"/>
  <c r="D1993" i="9"/>
  <c r="D1550" i="8"/>
  <c r="D1516" i="9"/>
  <c r="D720" i="9"/>
  <c r="D1039" i="9"/>
  <c r="D1991" i="9"/>
  <c r="D1509" i="9"/>
  <c r="D1221" i="9"/>
  <c r="D1493" i="9"/>
  <c r="D3244" i="9"/>
  <c r="D2178" i="9"/>
  <c r="D2945" i="9"/>
  <c r="D4011" i="9"/>
  <c r="C98" i="12"/>
  <c r="D3266" i="9"/>
  <c r="D2713" i="9"/>
  <c r="D2921" i="9"/>
  <c r="D4275" i="9"/>
  <c r="D3745" i="9"/>
  <c r="C79" i="12"/>
  <c r="D1664" i="9"/>
  <c r="D2478" i="9"/>
  <c r="D2902" i="9"/>
  <c r="D1319" i="9"/>
  <c r="D2076" i="9"/>
  <c r="D3345" i="9"/>
  <c r="D3866" i="9"/>
  <c r="D2669" i="9"/>
  <c r="D3126" i="9"/>
  <c r="D3572" i="9"/>
  <c r="D4006" i="9"/>
  <c r="D1707" i="9"/>
  <c r="D2202" i="9"/>
  <c r="D3103" i="9"/>
  <c r="D2649" i="9"/>
  <c r="D1535" i="9"/>
  <c r="D610" i="9"/>
  <c r="D292" i="9"/>
  <c r="D1238" i="9"/>
  <c r="D2070" i="9"/>
  <c r="D2853" i="9"/>
  <c r="D2394" i="9"/>
  <c r="D1605" i="9"/>
  <c r="D2612" i="9"/>
  <c r="D3119" i="9"/>
  <c r="D2116" i="9"/>
  <c r="D537" i="9"/>
  <c r="D1545" i="9"/>
  <c r="D1003" i="9"/>
  <c r="D192" i="9"/>
  <c r="D2055" i="9"/>
  <c r="D2584" i="9"/>
  <c r="D769" i="9"/>
  <c r="D1879" i="9"/>
  <c r="D1419" i="9"/>
  <c r="D1110" i="9"/>
  <c r="D2328" i="9"/>
  <c r="D4318" i="9"/>
  <c r="D3904" i="9"/>
  <c r="D1717" i="9"/>
  <c r="D1978" i="9"/>
  <c r="D2450" i="9"/>
  <c r="C72" i="12"/>
  <c r="D1774" i="9"/>
  <c r="D2901" i="9"/>
  <c r="D2384" i="9"/>
  <c r="D3297" i="9"/>
  <c r="D3819" i="9"/>
  <c r="C62" i="12"/>
  <c r="D2241" i="9"/>
  <c r="D3600" i="9"/>
  <c r="C44" i="12"/>
  <c r="D1503" i="9"/>
  <c r="D643" i="9"/>
  <c r="D1020" i="9"/>
  <c r="D343" i="9"/>
  <c r="D1892" i="9"/>
  <c r="D2795" i="9"/>
  <c r="D3245" i="9"/>
  <c r="D2379" i="9"/>
  <c r="D1130" i="9"/>
  <c r="D1636" i="9"/>
  <c r="D912" i="9"/>
  <c r="D1776" i="9"/>
  <c r="D117" i="9"/>
  <c r="D2263" i="9"/>
  <c r="D1050" i="9"/>
  <c r="D726" i="9"/>
  <c r="D81" i="9"/>
  <c r="D1590" i="9"/>
  <c r="D2277" i="9"/>
  <c r="D1160" i="9"/>
  <c r="D1595" i="9"/>
  <c r="D2227" i="9"/>
  <c r="D1008" i="9"/>
  <c r="D54" i="9"/>
  <c r="D543" i="9"/>
  <c r="D1670" i="9"/>
  <c r="C51" i="12"/>
  <c r="D1248" i="9"/>
  <c r="D1720" i="9"/>
  <c r="D2031" i="9"/>
  <c r="D2503" i="9"/>
  <c r="D2944" i="9"/>
  <c r="D3327" i="9"/>
  <c r="D938" i="9"/>
  <c r="D1457" i="9"/>
  <c r="D478" i="9"/>
  <c r="D3282" i="9"/>
  <c r="D2376" i="9"/>
  <c r="D2897" i="9"/>
  <c r="D1874" i="9"/>
  <c r="D2827" i="8"/>
  <c r="D3747" i="9"/>
  <c r="D3483" i="9"/>
  <c r="D4386" i="9"/>
  <c r="D3086" i="8"/>
  <c r="D2286" i="9"/>
  <c r="D2895" i="9"/>
  <c r="D2594" i="9"/>
  <c r="D4331" i="9"/>
  <c r="D3861" i="9"/>
  <c r="D3523" i="9"/>
  <c r="D1136" i="9"/>
  <c r="D805" i="9"/>
  <c r="D288" i="9"/>
  <c r="D1790" i="9"/>
  <c r="D2788" i="9"/>
  <c r="D1953" i="9"/>
  <c r="D2451" i="9"/>
  <c r="D3404" i="9"/>
  <c r="C29" i="12"/>
  <c r="D1753" i="9"/>
  <c r="D2592" i="9"/>
  <c r="D1988" i="9"/>
  <c r="D2199" i="8"/>
  <c r="D3044" i="9"/>
  <c r="D2662" i="9"/>
  <c r="D842" i="9"/>
  <c r="D197" i="9"/>
  <c r="D1075" i="9"/>
  <c r="D1485" i="9"/>
  <c r="D2447" i="9"/>
  <c r="D1881" i="9"/>
  <c r="D2991" i="9"/>
  <c r="D901" i="8"/>
  <c r="D1771" i="9"/>
  <c r="C9" i="12"/>
  <c r="D862" i="9"/>
  <c r="D1229" i="9"/>
  <c r="D2222" i="9"/>
  <c r="D2667" i="9"/>
  <c r="D1344" i="9"/>
  <c r="D1703" i="9"/>
  <c r="D11" i="9"/>
  <c r="D968" i="9"/>
  <c r="D477" i="9"/>
  <c r="D1469" i="9"/>
  <c r="D2481" i="9"/>
  <c r="D1965" i="9"/>
  <c r="D3111" i="8"/>
  <c r="D3912" i="9"/>
  <c r="D3008" i="9"/>
  <c r="D3388" i="9"/>
  <c r="D3794" i="9"/>
  <c r="D4202" i="9"/>
  <c r="C96" i="12"/>
  <c r="D1016" i="9"/>
  <c r="D1608" i="9"/>
  <c r="D724" i="9"/>
  <c r="D2420" i="9"/>
  <c r="D3196" i="9"/>
  <c r="D2782" i="9"/>
  <c r="D1934" i="9"/>
  <c r="D3697" i="9"/>
  <c r="D4105" i="9"/>
  <c r="D1104" i="9"/>
  <c r="D759" i="9"/>
  <c r="D1566" i="9"/>
  <c r="D2350" i="9"/>
  <c r="D3212" i="9"/>
  <c r="D2745" i="9"/>
  <c r="D1909" i="9"/>
  <c r="D3660" i="9"/>
  <c r="D4097" i="9"/>
  <c r="C86" i="12"/>
  <c r="D3117" i="9"/>
  <c r="D3528" i="9"/>
  <c r="D3874" i="9"/>
  <c r="C77" i="12"/>
  <c r="D3353" i="9"/>
  <c r="D3963" i="9"/>
  <c r="D2764" i="9"/>
  <c r="D2096" i="9"/>
  <c r="D2385" i="9"/>
  <c r="D3361" i="9"/>
  <c r="C71" i="12"/>
  <c r="D1631" i="9"/>
  <c r="D902" i="9"/>
  <c r="D1077" i="9"/>
  <c r="D2486" i="9"/>
  <c r="D2862" i="9"/>
  <c r="D2022" i="9"/>
  <c r="D3734" i="9"/>
  <c r="C67" i="12"/>
  <c r="D873" i="9"/>
  <c r="D1491" i="9"/>
  <c r="D1078" i="9"/>
  <c r="D153" i="9"/>
  <c r="D3107" i="9"/>
  <c r="D2414" i="9"/>
  <c r="D2822" i="9"/>
  <c r="D2044" i="9"/>
  <c r="D3469" i="9"/>
  <c r="D4341" i="9"/>
  <c r="D3662" i="9"/>
  <c r="D3799" i="9"/>
  <c r="D3330" i="9"/>
  <c r="C64" i="12"/>
  <c r="D1745" i="9"/>
  <c r="D564" i="9"/>
  <c r="D1139" i="9"/>
  <c r="D144" i="9"/>
  <c r="D2425" i="9"/>
  <c r="D2013" i="9"/>
  <c r="D2826" i="9"/>
  <c r="D1192" i="9"/>
  <c r="D1479" i="9"/>
  <c r="D2334" i="9"/>
  <c r="D2772" i="9"/>
  <c r="D1945" i="9"/>
  <c r="D3497" i="9"/>
  <c r="C47" i="12"/>
  <c r="D391" i="9"/>
  <c r="D1645" i="9"/>
  <c r="D2548" i="9"/>
  <c r="D2827" i="9"/>
  <c r="D2024" i="9"/>
  <c r="D3259" i="9"/>
  <c r="D1874" i="8"/>
  <c r="D362" i="9"/>
  <c r="D1002" i="9"/>
  <c r="D1532" i="9"/>
  <c r="D1913" i="9"/>
  <c r="D2490" i="9"/>
  <c r="D3595" i="9"/>
  <c r="C43" i="12"/>
  <c r="D1128" i="9"/>
  <c r="D1652" i="9"/>
  <c r="D2043" i="9"/>
  <c r="D2464" i="9"/>
  <c r="D2889" i="9"/>
  <c r="D3548" i="9"/>
  <c r="C32" i="12"/>
  <c r="D3068" i="9"/>
  <c r="D2633" i="9"/>
  <c r="C26" i="12"/>
  <c r="D2648" i="9"/>
  <c r="D2151" i="8"/>
  <c r="D1862" i="9"/>
  <c r="D586" i="9"/>
  <c r="D979" i="9"/>
  <c r="D328" i="9"/>
  <c r="D2805" i="9"/>
  <c r="D1438" i="9"/>
  <c r="D2306" i="9"/>
  <c r="D2644" i="9"/>
  <c r="D2089" i="9"/>
  <c r="D1409" i="9"/>
  <c r="D924" i="9"/>
  <c r="D472" i="9"/>
  <c r="D2509" i="9"/>
  <c r="D1872" i="9"/>
  <c r="D2" i="9"/>
  <c r="D1415" i="9"/>
  <c r="D284" i="9"/>
  <c r="D1018" i="9"/>
  <c r="D596" i="9"/>
  <c r="D1911" i="9"/>
  <c r="D2457" i="9"/>
  <c r="C7" i="12"/>
  <c r="D1767" i="9"/>
  <c r="D2074" i="9"/>
  <c r="D483" i="9"/>
  <c r="D930" i="9"/>
  <c r="D142" i="9"/>
  <c r="D1389" i="9"/>
  <c r="D2373" i="9"/>
  <c r="D1882" i="9"/>
  <c r="D1176" i="9"/>
  <c r="D2235" i="9"/>
  <c r="D1603" i="9"/>
  <c r="D1367" i="9"/>
  <c r="D2125" i="9"/>
  <c r="D1449" i="9"/>
  <c r="D1011" i="9"/>
  <c r="D719" i="9"/>
  <c r="D1971" i="9"/>
  <c r="D1775" i="9"/>
  <c r="D326" i="9"/>
  <c r="D1318" i="9"/>
  <c r="D2230" i="9"/>
  <c r="D1038" i="9"/>
  <c r="D1661" i="9"/>
  <c r="D784" i="9"/>
  <c r="D2197" i="9"/>
  <c r="D1696" i="9"/>
  <c r="D1180" i="9"/>
  <c r="D376" i="9"/>
  <c r="D831" i="9"/>
  <c r="D2207" i="9"/>
  <c r="D1511" i="9"/>
  <c r="D1919" i="9"/>
  <c r="C100" i="12"/>
  <c r="D1736" i="9"/>
  <c r="D654" i="9"/>
  <c r="D2949" i="9"/>
  <c r="D2113" i="9"/>
  <c r="D2567" i="9"/>
  <c r="D3237" i="9"/>
  <c r="D4176" i="9"/>
  <c r="D3713" i="9"/>
  <c r="C93" i="12"/>
  <c r="D1089" i="9"/>
  <c r="D821" i="9"/>
  <c r="D104" i="9"/>
  <c r="D1621" i="9"/>
  <c r="D3323" i="9"/>
  <c r="D2550" i="9"/>
  <c r="D2870" i="9"/>
  <c r="D2060" i="9"/>
  <c r="D4149" i="9"/>
  <c r="D3775" i="9"/>
  <c r="C90" i="12"/>
  <c r="D1544" i="9"/>
  <c r="D579" i="9"/>
  <c r="D286" i="9"/>
  <c r="D1215" i="9"/>
  <c r="D2363" i="9"/>
  <c r="D1966" i="9"/>
  <c r="D2898" i="9"/>
  <c r="D3971" i="9"/>
  <c r="D3475" i="9"/>
  <c r="D150" i="9"/>
  <c r="D1467" i="9"/>
  <c r="D535" i="9"/>
  <c r="D943" i="9"/>
  <c r="D2365" i="9"/>
  <c r="D3195" i="9"/>
  <c r="D2765" i="9"/>
  <c r="D1890" i="9"/>
  <c r="D1583" i="9"/>
  <c r="D1930" i="9"/>
  <c r="D2800" i="9"/>
  <c r="D2325" i="9"/>
  <c r="D1541" i="8"/>
  <c r="D188" i="9"/>
  <c r="D2165" i="9"/>
  <c r="D1856" i="9"/>
  <c r="D1395" i="9"/>
  <c r="D950" i="9"/>
  <c r="D88" i="9"/>
  <c r="D528" i="9"/>
  <c r="D2303" i="9"/>
  <c r="D3232" i="9"/>
  <c r="D2755" i="9"/>
  <c r="D4060" i="9"/>
  <c r="D3611" i="9"/>
  <c r="D1850" i="8"/>
  <c r="D529" i="9"/>
  <c r="D961" i="9"/>
  <c r="D214" i="9"/>
  <c r="D1876" i="9"/>
  <c r="D2311" i="9"/>
  <c r="D2759" i="9"/>
  <c r="D1502" i="9"/>
  <c r="D3177" i="9"/>
  <c r="D4110" i="9"/>
  <c r="D3658" i="9"/>
  <c r="C92" i="12"/>
  <c r="D2955" i="9"/>
  <c r="D2637" i="9"/>
  <c r="D3947" i="9"/>
  <c r="D4197" i="9"/>
  <c r="C89" i="12"/>
  <c r="D2923" i="9"/>
  <c r="D3342" i="9"/>
  <c r="D2553" i="9"/>
  <c r="D3974" i="9"/>
  <c r="D2407" i="8"/>
  <c r="D2885" i="9"/>
  <c r="D3381" i="9"/>
  <c r="C45" i="12"/>
  <c r="D90" i="9"/>
  <c r="D1471" i="9"/>
  <c r="D475" i="9"/>
  <c r="D951" i="9"/>
  <c r="D3194" i="9"/>
  <c r="D1904" i="9"/>
  <c r="D2355" i="9"/>
  <c r="D2770" i="9"/>
  <c r="C42" i="12"/>
  <c r="D1191" i="9"/>
  <c r="D1970" i="9"/>
  <c r="D2361" i="9"/>
  <c r="D2919" i="9"/>
  <c r="D1534" i="9"/>
  <c r="D3542" i="9"/>
  <c r="C39" i="12"/>
  <c r="D156" i="9"/>
  <c r="D1569" i="9"/>
  <c r="D614" i="9"/>
  <c r="D1047" i="9"/>
  <c r="D2941" i="9"/>
  <c r="D2448" i="9"/>
  <c r="D1505" i="8"/>
  <c r="D1672" i="9"/>
  <c r="D855" i="9"/>
  <c r="D2218" i="9"/>
  <c r="D1792" i="9"/>
  <c r="D2249" i="9"/>
  <c r="D114" i="9"/>
  <c r="D777" i="9"/>
  <c r="D1586" i="9"/>
  <c r="D1190" i="9"/>
  <c r="D992" i="9"/>
  <c r="D1439" i="9"/>
  <c r="D621" i="9"/>
  <c r="D456" i="9"/>
  <c r="D2027" i="9"/>
  <c r="D1679" i="9"/>
  <c r="D302" i="9"/>
  <c r="D1069" i="9"/>
  <c r="D567" i="9"/>
  <c r="D1917" i="9"/>
  <c r="D92" i="9"/>
  <c r="D986" i="9"/>
  <c r="D1506" i="9"/>
  <c r="D533" i="9"/>
  <c r="D2001" i="9"/>
  <c r="D3" i="9"/>
  <c r="D474" i="9"/>
  <c r="D1398" i="9"/>
  <c r="D1023" i="9"/>
  <c r="D1899" i="9"/>
  <c r="C54" i="12"/>
  <c r="D269" i="9"/>
  <c r="D2763" i="9"/>
  <c r="D2477" i="9"/>
  <c r="D3275" i="9"/>
  <c r="D2109" i="9"/>
  <c r="C46" i="12"/>
  <c r="D1863" i="9"/>
  <c r="D1425" i="9"/>
  <c r="D975" i="9"/>
  <c r="D2748" i="9"/>
  <c r="D3283" i="9"/>
  <c r="D2330" i="9"/>
  <c r="C40" i="12"/>
  <c r="D593" i="9"/>
  <c r="D1480" i="9"/>
  <c r="D102" i="9"/>
  <c r="D1135" i="9"/>
  <c r="D2366" i="9"/>
  <c r="D3300" i="9"/>
  <c r="D2903" i="9"/>
  <c r="D2037" i="9"/>
  <c r="D1878" i="8"/>
  <c r="D1836" i="9"/>
  <c r="D2861" i="9"/>
  <c r="D2186" i="9"/>
  <c r="D2459" i="9"/>
  <c r="C33" i="12"/>
  <c r="D1324" i="9"/>
  <c r="D3060" i="9"/>
  <c r="D2084" i="9"/>
  <c r="D2547" i="9"/>
  <c r="D28" i="9"/>
  <c r="D962" i="9"/>
  <c r="D476" i="9"/>
  <c r="D1474" i="9"/>
  <c r="D2023" i="9"/>
  <c r="D2445" i="9"/>
  <c r="D3118" i="9"/>
  <c r="D3530" i="9"/>
  <c r="D3906" i="9"/>
  <c r="D2109" i="8"/>
  <c r="D2583" i="9"/>
  <c r="D2953" i="9"/>
  <c r="D3569" i="9"/>
  <c r="D2581" i="9"/>
  <c r="D2217" i="9"/>
  <c r="C55" i="12"/>
  <c r="D2495" i="9"/>
  <c r="D2210" i="9"/>
  <c r="D3040" i="9"/>
  <c r="D3471" i="9"/>
  <c r="C48" i="12"/>
  <c r="D2468" i="9"/>
  <c r="D2990" i="9"/>
  <c r="D1806" i="9"/>
  <c r="D2090" i="9"/>
  <c r="D3394" i="9"/>
  <c r="D1852" i="8"/>
  <c r="D2357" i="9"/>
  <c r="D2813" i="9"/>
  <c r="D1955" i="9"/>
  <c r="D553" i="8"/>
  <c r="D1169" i="9"/>
  <c r="D1464" i="9"/>
  <c r="D112" i="9"/>
  <c r="D551" i="9"/>
  <c r="D2049" i="9"/>
  <c r="D2824" i="9"/>
  <c r="D2386" i="9"/>
  <c r="C105" i="12"/>
  <c r="D1620" i="9"/>
  <c r="D3006" i="9"/>
  <c r="D2189" i="9"/>
  <c r="D2643" i="9"/>
  <c r="D3840" i="9"/>
  <c r="D4344" i="9"/>
  <c r="D3427" i="9"/>
  <c r="C102" i="12"/>
  <c r="D2533" i="9"/>
  <c r="D2259" i="9"/>
  <c r="D2850" i="9"/>
  <c r="D3393" i="9"/>
  <c r="D3981" i="9"/>
  <c r="D4294" i="9"/>
  <c r="D1037" i="9"/>
  <c r="D1436" i="9"/>
  <c r="D240" i="9"/>
  <c r="D599" i="9"/>
  <c r="D1903" i="9"/>
  <c r="D3285" i="9"/>
  <c r="D2353" i="9"/>
  <c r="D2825" i="9"/>
  <c r="D3767" i="9"/>
  <c r="D4320" i="9"/>
  <c r="C83" i="12"/>
  <c r="D2250" i="9"/>
  <c r="C80" i="12"/>
  <c r="D3110" i="9"/>
  <c r="D3779" i="9"/>
  <c r="D3426" i="9"/>
  <c r="C45" i="11"/>
  <c r="D3092" i="9"/>
  <c r="D1835" i="9"/>
  <c r="D3556" i="9"/>
  <c r="D500" i="9"/>
  <c r="D973" i="9"/>
  <c r="D74" i="9"/>
  <c r="D1951" i="9"/>
  <c r="D2360" i="9"/>
  <c r="D2855" i="9"/>
  <c r="D3334" i="9"/>
  <c r="D1414" i="9"/>
  <c r="D3678" i="9"/>
  <c r="D1612" i="9"/>
  <c r="D3205" i="9"/>
  <c r="D2107" i="9"/>
  <c r="D2362" i="9"/>
  <c r="D2730" i="9"/>
  <c r="D3890" i="9"/>
  <c r="D4050" i="9"/>
  <c r="D3204" i="9"/>
  <c r="D2619" i="9"/>
  <c r="D3708" i="9"/>
  <c r="D12" i="9"/>
  <c r="D1848" i="9"/>
  <c r="D939" i="9"/>
  <c r="D501" i="9"/>
  <c r="D1380" i="9"/>
  <c r="D3181" i="9"/>
  <c r="D2760" i="9"/>
  <c r="D2309" i="9"/>
  <c r="D3674" i="9"/>
  <c r="C63" i="12"/>
  <c r="D1640" i="9"/>
  <c r="D1154" i="9"/>
  <c r="D736" i="9"/>
  <c r="D3071" i="9"/>
  <c r="D2021" i="9"/>
  <c r="D2332" i="9"/>
  <c r="D3377" i="9"/>
  <c r="D35" i="9"/>
  <c r="D1870" i="9"/>
  <c r="D1472" i="9"/>
  <c r="D923" i="9"/>
  <c r="D508" i="9"/>
  <c r="D2804" i="9"/>
  <c r="D2320" i="9"/>
  <c r="D3493" i="9"/>
  <c r="D617" i="9"/>
  <c r="D1071" i="9"/>
  <c r="D1446" i="9"/>
  <c r="D1960" i="9"/>
  <c r="D2849" i="9"/>
  <c r="D2348" i="9"/>
  <c r="C28" i="12"/>
  <c r="D1227" i="9"/>
  <c r="D816" i="9"/>
  <c r="C25" i="12"/>
  <c r="D1623" i="9"/>
  <c r="D1115" i="9"/>
  <c r="C21" i="12"/>
  <c r="D1233" i="9"/>
  <c r="D1568" i="9"/>
  <c r="D893" i="9"/>
  <c r="D2511" i="9"/>
  <c r="D1979" i="9"/>
  <c r="C18" i="12"/>
  <c r="D314" i="9"/>
  <c r="D1647" i="9"/>
  <c r="D1081" i="9"/>
  <c r="D616" i="9"/>
  <c r="D2969" i="9"/>
  <c r="D2053" i="9"/>
  <c r="D2483" i="9"/>
  <c r="D459" i="9"/>
  <c r="D1833" i="9"/>
  <c r="D485" i="7"/>
  <c r="D3565" i="9"/>
  <c r="C14" i="12"/>
  <c r="D682" i="9"/>
  <c r="D95" i="9"/>
  <c r="D1182" i="9"/>
  <c r="D1983" i="9"/>
  <c r="D2679" i="9"/>
  <c r="D1734" i="9"/>
  <c r="C10" i="12"/>
  <c r="D1289" i="9"/>
  <c r="D757" i="9"/>
  <c r="D337" i="9"/>
  <c r="D2616" i="9"/>
  <c r="D2251" i="9"/>
  <c r="C8" i="12"/>
  <c r="D1815" i="9"/>
  <c r="D795" i="9"/>
  <c r="D2083" i="9"/>
  <c r="D2651" i="9"/>
  <c r="D19" i="9"/>
  <c r="D497" i="9"/>
  <c r="D1393" i="9"/>
  <c r="D933" i="9"/>
  <c r="D1928" i="9"/>
  <c r="D2599" i="9"/>
  <c r="C6" i="12"/>
  <c r="D727" i="9"/>
  <c r="D1054" i="9"/>
  <c r="D1637" i="9"/>
  <c r="D2086" i="9"/>
  <c r="D931" i="9"/>
  <c r="D1387" i="9"/>
  <c r="D8" i="9"/>
  <c r="D473" i="9"/>
  <c r="D1975" i="9"/>
  <c r="D2472" i="9"/>
  <c r="D2540" i="9"/>
  <c r="D2135" i="9"/>
  <c r="D2834" i="9"/>
  <c r="D3338" i="9"/>
  <c r="D3842" i="9"/>
  <c r="D4420" i="9"/>
  <c r="D523" i="9"/>
  <c r="D1561" i="9"/>
  <c r="D972" i="9"/>
  <c r="D10" i="9"/>
  <c r="D2040" i="9"/>
  <c r="D2439" i="9"/>
  <c r="D2906" i="9"/>
  <c r="D3428" i="9"/>
  <c r="D3787" i="9"/>
  <c r="D4417" i="9"/>
  <c r="D3577" i="9"/>
  <c r="D3882" i="9"/>
  <c r="C99" i="12"/>
  <c r="D2674" i="9"/>
  <c r="D3987" i="9"/>
  <c r="D3480" i="9"/>
  <c r="D669" i="9"/>
  <c r="D1565" i="9"/>
  <c r="D2009" i="9"/>
  <c r="D2456" i="9"/>
  <c r="D3001" i="9"/>
  <c r="D4206" i="9"/>
  <c r="D3506" i="9"/>
  <c r="D3738" i="9"/>
  <c r="C88" i="12"/>
  <c r="D1514" i="9"/>
  <c r="D1079" i="9"/>
  <c r="D2382" i="9"/>
  <c r="D2004" i="9"/>
  <c r="D2864" i="9"/>
  <c r="D3446" i="9"/>
  <c r="D1813" i="9"/>
  <c r="D2673" i="9"/>
  <c r="D2268" i="9"/>
  <c r="D3986" i="9"/>
  <c r="D3875" i="9"/>
  <c r="D3417" i="9"/>
  <c r="C76" i="12"/>
  <c r="D1648" i="9"/>
  <c r="D1261" i="9"/>
  <c r="D1952" i="9"/>
  <c r="D2497" i="9"/>
  <c r="D2930" i="9"/>
  <c r="D3339" i="9"/>
  <c r="D2437" i="8"/>
  <c r="D1770" i="9"/>
  <c r="D2544" i="9"/>
  <c r="D2992" i="9"/>
  <c r="D3296" i="9"/>
  <c r="D2006" i="9"/>
  <c r="D4010" i="9"/>
  <c r="C70" i="12"/>
  <c r="D2963" i="9"/>
  <c r="D3343" i="9"/>
  <c r="D3909" i="9"/>
  <c r="D4133" i="9"/>
  <c r="D3783" i="9"/>
  <c r="D3030" i="9"/>
  <c r="D2473" i="9"/>
  <c r="D3492" i="9"/>
  <c r="D3788" i="9"/>
  <c r="D2501" i="8"/>
  <c r="D1526" i="9"/>
  <c r="D2629" i="9"/>
  <c r="D2868" i="9"/>
  <c r="D2019" i="9"/>
  <c r="D3370" i="9"/>
  <c r="C61" i="12"/>
  <c r="D1725" i="9"/>
  <c r="D2909" i="9"/>
  <c r="D2703" i="9"/>
  <c r="D2162" i="9"/>
  <c r="C58" i="12"/>
  <c r="D1680" i="9"/>
  <c r="D1705" i="9"/>
  <c r="D2620" i="9"/>
  <c r="D1920" i="9"/>
  <c r="D3013" i="9"/>
  <c r="D3453" i="9"/>
  <c r="C50" i="12"/>
  <c r="D2660" i="9"/>
  <c r="D3226" i="9"/>
  <c r="D2211" i="9"/>
  <c r="D2818" i="9"/>
  <c r="D525" i="9"/>
  <c r="D111" i="9"/>
  <c r="D1548" i="9"/>
  <c r="D1006" i="9"/>
  <c r="D2337" i="9"/>
  <c r="D3168" i="9"/>
  <c r="D2841" i="9"/>
  <c r="D2038" i="9"/>
  <c r="D2253" i="9"/>
  <c r="D3574" i="9"/>
  <c r="C31" i="12"/>
  <c r="D2247" i="9"/>
  <c r="D2983" i="9"/>
  <c r="D2570" i="9"/>
  <c r="C24" i="12"/>
  <c r="D1264" i="9"/>
  <c r="D2198" i="9"/>
  <c r="D2618" i="9"/>
  <c r="D1800" i="8"/>
  <c r="D2943" i="9"/>
  <c r="D2147" i="9"/>
  <c r="D2411" i="9"/>
  <c r="C20" i="12"/>
  <c r="D1435" i="9"/>
  <c r="D136" i="9"/>
  <c r="D623" i="9"/>
  <c r="D991" i="9"/>
  <c r="D2830" i="9"/>
  <c r="D2307" i="9"/>
  <c r="D1918" i="9"/>
  <c r="D546" i="9"/>
  <c r="D213" i="9"/>
  <c r="D1349" i="9"/>
  <c r="D1421" i="9"/>
  <c r="D1850" i="9"/>
  <c r="D2314" i="9"/>
  <c r="D2767" i="9"/>
  <c r="D1167" i="9"/>
  <c r="D2727" i="9"/>
  <c r="D2028" i="9"/>
  <c r="D1614" i="9"/>
  <c r="D1192" i="8"/>
  <c r="D1760" i="9"/>
  <c r="D2597" i="9"/>
  <c r="D1963" i="9"/>
  <c r="D1150" i="9"/>
  <c r="D2452" i="9"/>
  <c r="D2033" i="9"/>
  <c r="D2711" i="9"/>
  <c r="D2269" i="9"/>
  <c r="C5" i="12"/>
  <c r="D383" i="9"/>
  <c r="D1564" i="9"/>
  <c r="D663" i="9"/>
  <c r="D1151" i="9"/>
  <c r="D2476" i="9"/>
  <c r="D2014" i="9"/>
  <c r="C3" i="12"/>
  <c r="D753" i="9"/>
  <c r="D205" i="9"/>
  <c r="D1085" i="9"/>
  <c r="D1912" i="9"/>
  <c r="D2470" i="9"/>
  <c r="D1494" i="9"/>
  <c r="D1126" i="9"/>
  <c r="D1678" i="9"/>
  <c r="D1683" i="9"/>
  <c r="D2190" i="9"/>
  <c r="D1713" i="9"/>
  <c r="D740" i="9"/>
  <c r="D1131" i="9"/>
  <c r="D377" i="9"/>
  <c r="D2132" i="9"/>
  <c r="D1122" i="9"/>
  <c r="D1676" i="9"/>
  <c r="D1309" i="9"/>
  <c r="D1580" i="9"/>
  <c r="D2257" i="9"/>
  <c r="D1068" i="9"/>
  <c r="D1396" i="9"/>
  <c r="D24" i="9"/>
  <c r="D481" i="9"/>
  <c r="D2005" i="9"/>
  <c r="D505" i="9"/>
  <c r="D1386" i="9"/>
  <c r="D15" i="9"/>
  <c r="D928" i="9"/>
  <c r="D1877" i="9"/>
  <c r="D355" i="9"/>
  <c r="D977" i="9"/>
  <c r="D1427" i="9"/>
  <c r="D527" i="9"/>
  <c r="D1854" i="9"/>
  <c r="D3171" i="9"/>
  <c r="D2312" i="9"/>
  <c r="D2802" i="9"/>
  <c r="D3631" i="9"/>
  <c r="D91" i="9"/>
  <c r="D701" i="9"/>
  <c r="D1763" i="9"/>
  <c r="D1046" i="9"/>
  <c r="D2835" i="9"/>
  <c r="D2034" i="9"/>
  <c r="D3206" i="9"/>
  <c r="D2531" i="9"/>
  <c r="D3717" i="9"/>
  <c r="D1729" i="9"/>
  <c r="D3076" i="9"/>
  <c r="D1956" i="9"/>
  <c r="D2434" i="9"/>
  <c r="D1359" i="9"/>
  <c r="D3850" i="9"/>
  <c r="C95" i="12"/>
  <c r="D3095" i="9"/>
  <c r="D3484" i="9"/>
  <c r="D4263" i="9"/>
  <c r="D3793" i="9"/>
  <c r="D1674" i="9"/>
  <c r="D1885" i="9"/>
  <c r="D3182" i="9"/>
  <c r="D2776" i="9"/>
  <c r="D2364" i="9"/>
  <c r="D3877" i="9"/>
  <c r="D2918" i="9"/>
  <c r="D2554" i="9"/>
  <c r="D3321" i="9"/>
  <c r="D3910" i="9"/>
  <c r="D1824" i="8"/>
  <c r="D1543" i="9"/>
  <c r="D2421" i="9"/>
  <c r="D1900" i="9"/>
  <c r="D2960" i="9"/>
  <c r="D3710" i="9"/>
  <c r="D3482" i="9"/>
  <c r="D778" i="9"/>
  <c r="D1138" i="9"/>
  <c r="D1609" i="9"/>
  <c r="D2380" i="9"/>
  <c r="D2814" i="9"/>
  <c r="D1939" i="9"/>
  <c r="D3400" i="9"/>
  <c r="D597" i="9"/>
  <c r="D1397" i="9"/>
  <c r="D990" i="9"/>
  <c r="D89" i="9"/>
  <c r="D2304" i="9"/>
  <c r="D3104" i="9"/>
  <c r="D1861" i="9"/>
  <c r="D3423" i="9"/>
  <c r="C60" i="12"/>
  <c r="D3053" i="9"/>
  <c r="D2602" i="9"/>
  <c r="D3579" i="9"/>
  <c r="D737" i="9"/>
  <c r="D1116" i="9"/>
  <c r="D1460" i="9"/>
  <c r="D2381" i="9"/>
  <c r="D2069" i="9"/>
  <c r="D2786" i="9"/>
  <c r="D3335" i="9"/>
  <c r="D2192" i="8"/>
  <c r="D2280" i="9"/>
  <c r="D937" i="9"/>
  <c r="D1497" i="9"/>
  <c r="D113" i="9"/>
  <c r="D544" i="9"/>
  <c r="D1942" i="9"/>
  <c r="D2467" i="9"/>
  <c r="D3314" i="9"/>
  <c r="D3129" i="9"/>
  <c r="D3431" i="9"/>
  <c r="C41" i="12"/>
  <c r="D1592" i="9"/>
  <c r="D1226" i="9"/>
  <c r="D637" i="9"/>
  <c r="D239" i="9"/>
  <c r="D1921" i="9"/>
  <c r="D2926" i="9"/>
  <c r="D2577" i="9"/>
  <c r="D3447" i="9"/>
  <c r="C38" i="12"/>
  <c r="D1328" i="9"/>
  <c r="D1591" i="9"/>
  <c r="D2980" i="9"/>
  <c r="D2513" i="9"/>
  <c r="D2085" i="9"/>
  <c r="C34" i="12"/>
  <c r="D1001" i="9"/>
  <c r="D1541" i="9"/>
  <c r="D3147" i="9"/>
  <c r="D2018" i="9"/>
  <c r="C30" i="12"/>
  <c r="D847" i="9"/>
  <c r="D1653" i="9"/>
  <c r="D2714" i="9"/>
  <c r="D2138" i="8"/>
  <c r="D1228" i="9"/>
  <c r="D1795" i="9"/>
  <c r="D1895" i="9"/>
  <c r="D2341" i="9"/>
  <c r="D2766" i="9"/>
  <c r="D2682" i="9"/>
  <c r="D2133" i="9"/>
  <c r="D1589" i="9"/>
  <c r="D2851" i="9"/>
  <c r="D2413" i="9"/>
  <c r="D1977" i="9"/>
  <c r="D13" i="9"/>
  <c r="D487" i="9"/>
  <c r="D1406" i="9"/>
  <c r="D2773" i="9"/>
  <c r="D1883" i="9"/>
  <c r="D2317" i="9"/>
  <c r="C13" i="12"/>
  <c r="D1202" i="9"/>
  <c r="D1578" i="9"/>
  <c r="D864" i="9"/>
  <c r="D2252" i="9"/>
  <c r="D1305" i="9"/>
  <c r="D430" i="9"/>
  <c r="D1549" i="9"/>
  <c r="D2184" i="9"/>
  <c r="D2351" i="9"/>
  <c r="D1057" i="9"/>
  <c r="D126" i="9"/>
  <c r="D1476" i="9"/>
  <c r="D672" i="9"/>
  <c r="D1946" i="9"/>
  <c r="D2458" i="9"/>
  <c r="D891" i="8"/>
  <c r="D1701" i="9"/>
  <c r="D1199" i="9"/>
  <c r="D2221" i="9"/>
  <c r="D1791" i="9"/>
  <c r="D2158" i="9"/>
  <c r="D1076" i="9"/>
  <c r="D1747" i="9"/>
  <c r="D790" i="9"/>
  <c r="D1604" i="9"/>
  <c r="D711" i="9"/>
  <c r="D1143" i="9"/>
  <c r="D2098" i="9"/>
  <c r="D1047" i="8"/>
  <c r="D2420" i="8"/>
  <c r="C84" i="12"/>
  <c r="D2612" i="8"/>
  <c r="C78" i="12"/>
  <c r="D2874" i="8"/>
  <c r="C104" i="12"/>
  <c r="D1943" i="8"/>
  <c r="C22" i="12"/>
  <c r="D1454" i="8"/>
  <c r="D1002" i="8"/>
  <c r="D1130" i="8"/>
  <c r="C27" i="12"/>
  <c r="D2724" i="8"/>
  <c r="C82" i="12"/>
  <c r="D2077" i="8"/>
  <c r="C35" i="12"/>
  <c r="D1502" i="8"/>
  <c r="C37" i="12"/>
  <c r="D2184" i="8"/>
  <c r="C81" i="12"/>
  <c r="D1433" i="8"/>
  <c r="D1729" i="8"/>
  <c r="D1959" i="8"/>
  <c r="D2358" i="8"/>
  <c r="C58" i="11"/>
  <c r="D3078" i="8"/>
  <c r="D2799" i="8"/>
  <c r="D2438" i="8"/>
  <c r="D692" i="7"/>
  <c r="D876" i="8"/>
  <c r="D1075" i="8"/>
  <c r="D1654" i="8"/>
  <c r="D2018" i="8"/>
  <c r="D2346" i="8"/>
  <c r="D1369" i="8"/>
  <c r="D2957" i="8"/>
  <c r="D2660" i="8"/>
  <c r="C56" i="11"/>
  <c r="D2681" i="8"/>
  <c r="D3040" i="8"/>
  <c r="D1820" i="8"/>
  <c r="D2557" i="8"/>
  <c r="D1358" i="8"/>
  <c r="D1947" i="8"/>
  <c r="D2251" i="8"/>
  <c r="D2880" i="8"/>
  <c r="D504" i="7"/>
  <c r="D635" i="8"/>
  <c r="D401" i="8"/>
  <c r="D1246" i="8"/>
  <c r="D980" i="8"/>
  <c r="D1576" i="8"/>
  <c r="D1893" i="8"/>
  <c r="D2225" i="8"/>
  <c r="D2539" i="8"/>
  <c r="D2864" i="8"/>
  <c r="D1837" i="8"/>
  <c r="D2166" i="8"/>
  <c r="C61" i="11"/>
  <c r="D1126" i="8"/>
  <c r="D554" i="8"/>
  <c r="D2016" i="8"/>
  <c r="D1470" i="8"/>
  <c r="D1718" i="8"/>
  <c r="D2475" i="8"/>
  <c r="D2683" i="8"/>
  <c r="D2904" i="8"/>
  <c r="D1160" i="8"/>
  <c r="D1563" i="8"/>
  <c r="D1762" i="8"/>
  <c r="D3054" i="8"/>
  <c r="D2644" i="8"/>
  <c r="D2356" i="8"/>
  <c r="D1392" i="8"/>
  <c r="D1626" i="8"/>
  <c r="D1911" i="8"/>
  <c r="D2945" i="8"/>
  <c r="D2287" i="8"/>
  <c r="D2623" i="8"/>
  <c r="D574" i="8"/>
  <c r="D2779" i="8"/>
  <c r="D917" i="8"/>
  <c r="D1083" i="8"/>
  <c r="D1458" i="8"/>
  <c r="D2321" i="8"/>
  <c r="D1719" i="8"/>
  <c r="D2123" i="8"/>
  <c r="D2910" i="8"/>
  <c r="D2616" i="8"/>
  <c r="D1912" i="8"/>
  <c r="D1657" i="8"/>
  <c r="D2863" i="8"/>
  <c r="D2299" i="8"/>
  <c r="D2535" i="8"/>
  <c r="D77" i="7"/>
  <c r="D176" i="8"/>
  <c r="D636" i="8"/>
  <c r="D373" i="8"/>
  <c r="D1262" i="8"/>
  <c r="D944" i="8"/>
  <c r="D1656" i="8"/>
  <c r="D1951" i="8"/>
  <c r="D2247" i="8"/>
  <c r="D2542" i="8"/>
  <c r="D2868" i="8"/>
  <c r="D1661" i="8"/>
  <c r="D2290" i="8"/>
  <c r="D1991" i="8"/>
  <c r="D2755" i="8"/>
  <c r="D849" i="7"/>
  <c r="D605" i="8"/>
  <c r="D2496" i="8"/>
  <c r="D1415" i="8"/>
  <c r="D1741" i="8"/>
  <c r="D1785" i="8"/>
  <c r="D2119" i="8"/>
  <c r="D2028" i="8"/>
  <c r="D2286" i="8"/>
  <c r="D2555" i="8"/>
  <c r="D2787" i="8"/>
  <c r="D2756" i="8"/>
  <c r="C44" i="11"/>
  <c r="D1712" i="8"/>
  <c r="D2031" i="8"/>
  <c r="D2646" i="8"/>
  <c r="D2283" i="8"/>
  <c r="D544" i="8"/>
  <c r="D864" i="8"/>
  <c r="D1217" i="8"/>
  <c r="D1453" i="8"/>
  <c r="D1814" i="8"/>
  <c r="D2118" i="8"/>
  <c r="D2483" i="8"/>
  <c r="D2740" i="8"/>
  <c r="D1431" i="8"/>
  <c r="D1156" i="8"/>
  <c r="D1877" i="8"/>
  <c r="D2087" i="8"/>
  <c r="D2989" i="8"/>
  <c r="D2390" i="8"/>
  <c r="D2674" i="8"/>
  <c r="D1180" i="8"/>
  <c r="D1499" i="8"/>
  <c r="C40" i="11"/>
  <c r="D1064" i="8"/>
  <c r="D2012" i="8"/>
  <c r="D2388" i="8"/>
  <c r="D1532" i="8"/>
  <c r="D1768" i="8"/>
  <c r="D2065" i="8"/>
  <c r="D2413" i="8"/>
  <c r="D2723" i="8"/>
  <c r="D683" i="8"/>
  <c r="D432" i="8"/>
  <c r="D981" i="8"/>
  <c r="D1272" i="8"/>
  <c r="D2036" i="8"/>
  <c r="D2265" i="8"/>
  <c r="D1579" i="8"/>
  <c r="D861" i="7"/>
  <c r="D855" i="8"/>
  <c r="D1167" i="8"/>
  <c r="D1451" i="8"/>
  <c r="D1808" i="8"/>
  <c r="D2143" i="8"/>
  <c r="D2085" i="8"/>
  <c r="D2378" i="8"/>
  <c r="C33" i="11"/>
  <c r="D791" i="8"/>
  <c r="D1407" i="8"/>
  <c r="D1769" i="8"/>
  <c r="D2006" i="8"/>
  <c r="D267" i="8"/>
  <c r="D523" i="8"/>
  <c r="D1469" i="8"/>
  <c r="D2025" i="8"/>
  <c r="D1686" i="8"/>
  <c r="D2431" i="8"/>
  <c r="D264" i="7"/>
  <c r="D2415" i="8"/>
  <c r="D631" i="8"/>
  <c r="D329" i="8"/>
  <c r="D62" i="8"/>
  <c r="D935" i="8"/>
  <c r="D1402" i="8"/>
  <c r="D1582" i="8"/>
  <c r="D1913" i="8"/>
  <c r="D2267" i="8"/>
  <c r="D593" i="7"/>
  <c r="D12" i="8"/>
  <c r="D624" i="8"/>
  <c r="D318" i="8"/>
  <c r="D943" i="8"/>
  <c r="D1264" i="8"/>
  <c r="D1581" i="8"/>
  <c r="D1896" i="8"/>
  <c r="D2204" i="8"/>
  <c r="D2417" i="8"/>
  <c r="D2127" i="8"/>
  <c r="D703" i="8"/>
  <c r="D965" i="8"/>
  <c r="D1282" i="8"/>
  <c r="D1932" i="8"/>
  <c r="D2294" i="8"/>
  <c r="D1594" i="8"/>
  <c r="C26" i="11"/>
  <c r="D429" i="8"/>
  <c r="D753" i="8"/>
  <c r="D102" i="8"/>
  <c r="D1030" i="8"/>
  <c r="D1988" i="8"/>
  <c r="D1645" i="8"/>
  <c r="D2277" i="8"/>
  <c r="D1342" i="8"/>
  <c r="D339" i="8"/>
  <c r="D652" i="8"/>
  <c r="D18" i="8"/>
  <c r="D972" i="8"/>
  <c r="D1620" i="8"/>
  <c r="D1975" i="8"/>
  <c r="D469" i="8"/>
  <c r="D853" i="8"/>
  <c r="D230" i="8"/>
  <c r="D1124" i="8"/>
  <c r="D1448" i="8"/>
  <c r="D1806" i="8"/>
  <c r="D2142" i="8"/>
  <c r="D1492" i="8"/>
  <c r="D1778" i="8"/>
  <c r="D510" i="8"/>
  <c r="D766" i="8"/>
  <c r="D658" i="8"/>
  <c r="D986" i="8"/>
  <c r="D1799" i="8"/>
  <c r="D789" i="8"/>
  <c r="D1027" i="8"/>
  <c r="D1613" i="8"/>
  <c r="D2005" i="8"/>
  <c r="D877" i="7"/>
  <c r="D304" i="8"/>
  <c r="D532" i="8"/>
  <c r="D841" i="8"/>
  <c r="D1122" i="8"/>
  <c r="D1445" i="8"/>
  <c r="D2089" i="8"/>
  <c r="D1763" i="8"/>
  <c r="D361" i="8"/>
  <c r="D937" i="8"/>
  <c r="D678" i="8"/>
  <c r="D1257" i="8"/>
  <c r="D1936" i="8"/>
  <c r="D1593" i="8"/>
  <c r="D71" i="8"/>
  <c r="D367" i="8"/>
  <c r="D668" i="8"/>
  <c r="D969" i="8"/>
  <c r="D1279" i="8"/>
  <c r="D1945" i="8"/>
  <c r="D1606" i="8"/>
  <c r="D424" i="8"/>
  <c r="D634" i="8"/>
  <c r="D958" i="8"/>
  <c r="D1595" i="8"/>
  <c r="D1341" i="8"/>
  <c r="D1898" i="8"/>
  <c r="C15" i="11"/>
  <c r="D403" i="8"/>
  <c r="D94" i="8"/>
  <c r="D1028" i="8"/>
  <c r="D1363" i="8"/>
  <c r="D718" i="8"/>
  <c r="D1773" i="8"/>
  <c r="D2013" i="8"/>
  <c r="D307" i="8"/>
  <c r="D1244" i="8"/>
  <c r="D1706" i="8"/>
  <c r="D1365" i="8"/>
  <c r="D368" i="8"/>
  <c r="D33" i="8"/>
  <c r="D673" i="8"/>
  <c r="D989" i="8"/>
  <c r="D1674" i="8"/>
  <c r="D1281" i="8"/>
  <c r="D764" i="8"/>
  <c r="D1660" i="8"/>
  <c r="D1314" i="8"/>
  <c r="D356" i="8"/>
  <c r="D729" i="8"/>
  <c r="D1351" i="8"/>
  <c r="D130" i="8"/>
  <c r="D1058" i="8"/>
  <c r="D1627" i="8"/>
  <c r="D1552" i="8"/>
  <c r="D1868" i="8"/>
  <c r="D600" i="8"/>
  <c r="D1037" i="8"/>
  <c r="D1334" i="8"/>
  <c r="D1653" i="8"/>
  <c r="D591" i="7"/>
  <c r="D1519" i="8"/>
  <c r="D506" i="7"/>
  <c r="D561" i="8"/>
  <c r="D246" i="8"/>
  <c r="D866" i="8"/>
  <c r="D1149" i="8"/>
  <c r="D1854" i="8"/>
  <c r="D352" i="8"/>
  <c r="D646" i="8"/>
  <c r="D992" i="8"/>
  <c r="D1267" i="8"/>
  <c r="D783" i="8"/>
  <c r="D76" i="8"/>
  <c r="D405" i="8"/>
  <c r="D1082" i="8"/>
  <c r="D1289" i="8"/>
  <c r="D1703" i="8"/>
  <c r="D609" i="7"/>
  <c r="D1559" i="8"/>
  <c r="D1826" i="8"/>
  <c r="D746" i="8"/>
  <c r="D1111" i="8"/>
  <c r="D1442" i="8"/>
  <c r="D681" i="8"/>
  <c r="D222" i="8"/>
  <c r="D1159" i="8"/>
  <c r="D422" i="8"/>
  <c r="D873" i="8"/>
  <c r="D1054" i="8"/>
  <c r="D1323" i="8"/>
  <c r="D1230" i="8"/>
  <c r="D1548" i="8"/>
  <c r="D601" i="8"/>
  <c r="D1222" i="8"/>
  <c r="D1439" i="8"/>
  <c r="D1099" i="8"/>
  <c r="D1405" i="8"/>
  <c r="D151" i="8"/>
  <c r="D808" i="8"/>
  <c r="D1110" i="8"/>
  <c r="D1384" i="8"/>
  <c r="D272" i="8"/>
  <c r="D676" i="8"/>
  <c r="D987" i="8"/>
  <c r="D1291" i="8"/>
  <c r="D363" i="8"/>
  <c r="D647" i="8"/>
  <c r="D101" i="8"/>
  <c r="D934" i="8"/>
  <c r="D1301" i="8"/>
  <c r="D1176" i="8"/>
  <c r="D1477" i="8"/>
  <c r="D1504" i="8"/>
  <c r="D1189" i="8"/>
  <c r="D324" i="8"/>
  <c r="D677" i="8"/>
  <c r="D957" i="8"/>
  <c r="D26" i="8"/>
  <c r="D1284" i="8"/>
  <c r="D441" i="8"/>
  <c r="D1019" i="8"/>
  <c r="D738" i="8"/>
  <c r="D1417" i="8"/>
  <c r="D288" i="7"/>
  <c r="D2477" i="8"/>
  <c r="D2760" i="8"/>
  <c r="D508" i="7"/>
  <c r="D1220" i="8"/>
  <c r="D2445" i="8"/>
  <c r="D2066" i="8"/>
  <c r="D1542" i="8"/>
  <c r="D1815" i="8"/>
  <c r="D2713" i="8"/>
  <c r="D3077" i="8"/>
  <c r="D2680" i="8"/>
  <c r="D2992" i="8"/>
  <c r="D945" i="7"/>
  <c r="D739" i="8"/>
  <c r="D1164" i="8"/>
  <c r="D262" i="8"/>
  <c r="D1426" i="8"/>
  <c r="D1801" i="8"/>
  <c r="D2039" i="8"/>
  <c r="D2408" i="8"/>
  <c r="D2614" i="8"/>
  <c r="D3063" i="8"/>
  <c r="D381" i="7"/>
  <c r="D1287" i="8"/>
  <c r="D1609" i="8"/>
  <c r="D1906" i="8"/>
  <c r="D2234" i="8"/>
  <c r="D2520" i="8"/>
  <c r="D2856" i="8"/>
  <c r="C52" i="11"/>
  <c r="D740" i="8"/>
  <c r="D97" i="8"/>
  <c r="D1018" i="8"/>
  <c r="D406" i="8"/>
  <c r="D1973" i="8"/>
  <c r="D1373" i="8"/>
  <c r="D1639" i="8"/>
  <c r="D2275" i="8"/>
  <c r="D2587" i="8"/>
  <c r="D2968" i="8"/>
  <c r="D711" i="8"/>
  <c r="D1332" i="8"/>
  <c r="D1067" i="8"/>
  <c r="D1925" i="8"/>
  <c r="D2329" i="8"/>
  <c r="D2653" i="8"/>
  <c r="D1618" i="8"/>
  <c r="C49" i="11"/>
  <c r="D1240" i="8"/>
  <c r="D1558" i="8"/>
  <c r="D1716" i="8"/>
  <c r="D2270" i="8"/>
  <c r="D2155" i="8"/>
  <c r="D2456" i="8"/>
  <c r="D2748" i="8"/>
  <c r="D687" i="8"/>
  <c r="D964" i="8"/>
  <c r="D1256" i="8"/>
  <c r="D1929" i="8"/>
  <c r="D1601" i="8"/>
  <c r="D2250" i="8"/>
  <c r="D2401" i="8"/>
  <c r="D2667" i="8"/>
  <c r="D1397" i="8"/>
  <c r="D2313" i="8"/>
  <c r="D2613" i="8"/>
  <c r="D2479" i="8"/>
  <c r="D2602" i="8"/>
  <c r="D937" i="7"/>
  <c r="D163" i="8"/>
  <c r="D436" i="8"/>
  <c r="D1705" i="8"/>
  <c r="D2054" i="8"/>
  <c r="D2416" i="8"/>
  <c r="D2169" i="8"/>
  <c r="D2737" i="8"/>
  <c r="D43" i="8"/>
  <c r="D623" i="8"/>
  <c r="D317" i="8"/>
  <c r="D933" i="8"/>
  <c r="D1249" i="8"/>
  <c r="D2213" i="8"/>
  <c r="D1589" i="8"/>
  <c r="D1931" i="8"/>
  <c r="D2518" i="8"/>
  <c r="C39" i="11"/>
  <c r="D2017" i="8"/>
  <c r="D2325" i="8"/>
  <c r="D2717" i="8"/>
  <c r="D1089" i="8"/>
  <c r="D1383" i="8"/>
  <c r="D2003" i="8"/>
  <c r="D1021" i="8"/>
  <c r="D606" i="8"/>
  <c r="D2449" i="8"/>
  <c r="D2086" i="8"/>
  <c r="C32" i="11"/>
  <c r="D1754" i="8"/>
  <c r="D2428" i="8"/>
  <c r="D2111" i="8"/>
  <c r="D1599" i="8"/>
  <c r="D1318" i="8"/>
  <c r="D2330" i="8"/>
  <c r="D1359" i="8"/>
  <c r="D1698" i="8"/>
  <c r="D1926" i="8"/>
  <c r="D2210" i="8"/>
  <c r="C29" i="11"/>
  <c r="D1063" i="8"/>
  <c r="D526" i="8"/>
  <c r="D1387" i="8"/>
  <c r="D734" i="8"/>
  <c r="D2022" i="8"/>
  <c r="D1659" i="8"/>
  <c r="D299" i="7"/>
  <c r="D296" i="8"/>
  <c r="D548" i="8"/>
  <c r="D837" i="8"/>
  <c r="D1154" i="8"/>
  <c r="D1422" i="8"/>
  <c r="D1749" i="8"/>
  <c r="D2189" i="8"/>
  <c r="D2352" i="8"/>
  <c r="D845" i="8"/>
  <c r="D1123" i="8"/>
  <c r="D2353" i="8"/>
  <c r="D2091" i="8"/>
  <c r="D901" i="7"/>
  <c r="D407" i="8"/>
  <c r="D732" i="8"/>
  <c r="D1033" i="8"/>
  <c r="D162" i="8"/>
  <c r="D1338" i="8"/>
  <c r="D1981" i="8"/>
  <c r="D2278" i="8"/>
  <c r="D1647" i="8"/>
  <c r="C25" i="11"/>
  <c r="D835" i="8"/>
  <c r="D1380" i="8"/>
  <c r="D2121" i="8"/>
  <c r="D1511" i="8"/>
  <c r="D1990" i="8"/>
  <c r="D1707" i="8"/>
  <c r="D1742" i="8"/>
  <c r="D1449" i="8"/>
  <c r="D1525" i="8"/>
  <c r="D2097" i="8"/>
  <c r="D1810" i="8"/>
  <c r="D549" i="8"/>
  <c r="D1238" i="8"/>
  <c r="D2196" i="8"/>
  <c r="D1761" i="8"/>
  <c r="D315" i="8"/>
  <c r="D14" i="8"/>
  <c r="D951" i="8"/>
  <c r="D622" i="8"/>
  <c r="D1253" i="8"/>
  <c r="D1920" i="8"/>
  <c r="D1587" i="8"/>
  <c r="D979" i="8"/>
  <c r="D1259" i="8"/>
  <c r="D1917" i="8"/>
  <c r="D1610" i="8"/>
  <c r="D199" i="8"/>
  <c r="D419" i="8"/>
  <c r="D1056" i="8"/>
  <c r="D1701" i="8"/>
  <c r="D2026" i="8"/>
  <c r="D1326" i="8"/>
  <c r="D584" i="8"/>
  <c r="D1199" i="8"/>
  <c r="D1516" i="8"/>
  <c r="D880" i="8"/>
  <c r="D1136" i="8"/>
  <c r="D1503" i="8"/>
  <c r="C7" i="11"/>
  <c r="D1135" i="8"/>
  <c r="D1355" i="8"/>
  <c r="D1725" i="8"/>
  <c r="D804" i="8"/>
  <c r="D1450" i="8"/>
  <c r="D1722" i="8"/>
  <c r="C5" i="11"/>
  <c r="D455" i="8"/>
  <c r="D799" i="8"/>
  <c r="D232" i="8"/>
  <c r="D1315" i="8"/>
  <c r="D1133" i="8"/>
  <c r="D1676" i="8"/>
  <c r="D359" i="8"/>
  <c r="D720" i="8"/>
  <c r="D133" i="8"/>
  <c r="D1295" i="8"/>
  <c r="D1008" i="8"/>
  <c r="D1623" i="8"/>
  <c r="D498" i="7"/>
  <c r="D1304" i="8"/>
  <c r="D1598" i="8"/>
  <c r="D376" i="8"/>
  <c r="D45" i="8"/>
  <c r="D625" i="8"/>
  <c r="D952" i="8"/>
  <c r="D1261" i="8"/>
  <c r="D1602" i="8"/>
  <c r="D243" i="8"/>
  <c r="D525" i="8"/>
  <c r="D899" i="8"/>
  <c r="D528" i="8"/>
  <c r="D821" i="8"/>
  <c r="D1117" i="8"/>
  <c r="D1437" i="8"/>
  <c r="D387" i="8"/>
  <c r="D160" i="8"/>
  <c r="D670" i="8"/>
  <c r="D975" i="8"/>
  <c r="D1321" i="8"/>
  <c r="D170" i="8"/>
  <c r="D1235" i="8"/>
  <c r="D404" i="8"/>
  <c r="D689" i="8"/>
  <c r="D1170" i="8"/>
  <c r="D142" i="8"/>
  <c r="D1276" i="8"/>
  <c r="D639" i="8"/>
  <c r="D20" i="8"/>
  <c r="D314" i="8"/>
  <c r="D955" i="8"/>
  <c r="D1271" i="8"/>
  <c r="D1460" i="8"/>
  <c r="D1157" i="8"/>
  <c r="D596" i="8"/>
  <c r="D906" i="8"/>
  <c r="D1428" i="8"/>
  <c r="D1109" i="8"/>
  <c r="C60" i="11"/>
  <c r="D3126" i="8"/>
  <c r="D303" i="8"/>
  <c r="D2129" i="8"/>
  <c r="D2453" i="8"/>
  <c r="D1482" i="8"/>
  <c r="D1791" i="8"/>
  <c r="D536" i="7"/>
  <c r="D755" i="8"/>
  <c r="D120" i="8"/>
  <c r="D1025" i="8"/>
  <c r="D1371" i="8"/>
  <c r="D1677" i="8"/>
  <c r="D1228" i="8"/>
  <c r="D1821" i="8"/>
  <c r="D1546" i="8"/>
  <c r="D200" i="7"/>
  <c r="D463" i="8"/>
  <c r="D923" i="8"/>
  <c r="D1055" i="8"/>
  <c r="D1325" i="8"/>
  <c r="D1678" i="8"/>
  <c r="D1950" i="8"/>
  <c r="D2260" i="8"/>
  <c r="D2568" i="8"/>
  <c r="D2870" i="8"/>
  <c r="D456" i="7"/>
  <c r="D447" i="8"/>
  <c r="D254" i="8"/>
  <c r="D802" i="8"/>
  <c r="D1696" i="8"/>
  <c r="D1462" i="8"/>
  <c r="D3089" i="8"/>
  <c r="D751" i="7"/>
  <c r="D180" i="8"/>
  <c r="D820" i="8"/>
  <c r="D1744" i="8"/>
  <c r="D2020" i="8"/>
  <c r="D2302" i="8"/>
  <c r="D1337" i="8"/>
  <c r="D2578" i="8"/>
  <c r="D2960" i="8"/>
  <c r="D1955" i="8"/>
  <c r="D2224" i="8"/>
  <c r="D2515" i="8"/>
  <c r="D2888" i="8"/>
  <c r="D643" i="8"/>
  <c r="D16" i="8"/>
  <c r="D384" i="8"/>
  <c r="D953" i="8"/>
  <c r="D1273" i="8"/>
  <c r="D1908" i="8"/>
  <c r="D2209" i="8"/>
  <c r="D1619" i="8"/>
  <c r="D2547" i="8"/>
  <c r="D2876" i="8"/>
  <c r="D576" i="7"/>
  <c r="D1539" i="8"/>
  <c r="D2053" i="8"/>
  <c r="D2664" i="8"/>
  <c r="D2404" i="8"/>
  <c r="D2942" i="8"/>
  <c r="D112" i="8"/>
  <c r="D716" i="8"/>
  <c r="D365" i="8"/>
  <c r="D946" i="8"/>
  <c r="D1268" i="8"/>
  <c r="D1578" i="8"/>
  <c r="D2621" i="8"/>
  <c r="D2266" i="8"/>
  <c r="D1919" i="8"/>
  <c r="D491" i="7"/>
  <c r="D1510" i="8"/>
  <c r="D1776" i="8"/>
  <c r="D2421" i="8"/>
  <c r="D2134" i="8"/>
  <c r="D2750" i="8"/>
  <c r="D2145" i="8"/>
  <c r="D2412" i="8"/>
  <c r="D2762" i="8"/>
  <c r="D1093" i="8"/>
  <c r="D1592" i="8"/>
  <c r="D1977" i="8"/>
  <c r="D2564" i="8"/>
  <c r="D2280" i="8"/>
  <c r="C42" i="11"/>
  <c r="D2669" i="8"/>
  <c r="D1409" i="8"/>
  <c r="D869" i="8"/>
  <c r="D1456" i="8"/>
  <c r="D1221" i="8"/>
  <c r="D2072" i="8"/>
  <c r="D1771" i="8"/>
  <c r="D2492" i="8"/>
  <c r="D862" i="7"/>
  <c r="D213" i="8"/>
  <c r="D541" i="8"/>
  <c r="D817" i="8"/>
  <c r="D1206" i="8"/>
  <c r="D1416" i="8"/>
  <c r="D2064" i="8"/>
  <c r="D1809" i="8"/>
  <c r="D2385" i="8"/>
  <c r="D2722" i="8"/>
  <c r="D905" i="8"/>
  <c r="D2482" i="8"/>
  <c r="D1564" i="8"/>
  <c r="D2406" i="8"/>
  <c r="D1648" i="8"/>
  <c r="D1994" i="8"/>
  <c r="D2435" i="8"/>
  <c r="D689" i="7"/>
  <c r="D565" i="8"/>
  <c r="D870" i="8"/>
  <c r="D1152" i="8"/>
  <c r="D1819" i="8"/>
  <c r="D2083" i="8"/>
  <c r="D1183" i="8"/>
  <c r="D1459" i="8"/>
  <c r="D2389" i="8"/>
  <c r="D261" i="8"/>
  <c r="D892" i="8"/>
  <c r="D1194" i="8"/>
  <c r="D2108" i="8"/>
  <c r="D1833" i="8"/>
  <c r="D2381" i="8"/>
  <c r="D265" i="8"/>
  <c r="D1166" i="8"/>
  <c r="D1520" i="8"/>
  <c r="D1804" i="8"/>
  <c r="D2343" i="8"/>
  <c r="D1068" i="8"/>
  <c r="D1352" i="8"/>
  <c r="D2008" i="8"/>
  <c r="D1679" i="8"/>
  <c r="D2319" i="8"/>
  <c r="C28" i="11"/>
  <c r="D2107" i="8"/>
  <c r="D290" i="7"/>
  <c r="D527" i="8"/>
  <c r="D1146" i="8"/>
  <c r="D830" i="8"/>
  <c r="D1420" i="8"/>
  <c r="D1709" i="8"/>
  <c r="D2045" i="8"/>
  <c r="D2323" i="8"/>
  <c r="D394" i="7"/>
  <c r="D343" i="8"/>
  <c r="D627" i="8"/>
  <c r="D17" i="8"/>
  <c r="D1254" i="8"/>
  <c r="D938" i="8"/>
  <c r="D1889" i="8"/>
  <c r="D1574" i="8"/>
  <c r="D2212" i="8"/>
  <c r="D335" i="8"/>
  <c r="D8" i="8"/>
  <c r="D704" i="8"/>
  <c r="D977" i="8"/>
  <c r="D1278" i="8"/>
  <c r="D1905" i="8"/>
  <c r="D1597" i="8"/>
  <c r="D2228" i="8"/>
  <c r="D800" i="8"/>
  <c r="D968" i="8"/>
  <c r="D1335" i="8"/>
  <c r="D2076" i="8"/>
  <c r="D1685" i="8"/>
  <c r="D461" i="8"/>
  <c r="D702" i="8"/>
  <c r="D1096" i="8"/>
  <c r="D2046" i="8"/>
  <c r="D1310" i="8"/>
  <c r="D346" i="7"/>
  <c r="D2084" i="8"/>
  <c r="D459" i="8"/>
  <c r="D784" i="8"/>
  <c r="D1026" i="8"/>
  <c r="D1478" i="8"/>
  <c r="D1823" i="8"/>
  <c r="D1181" i="8"/>
  <c r="D2060" i="8"/>
  <c r="D1317" i="8"/>
  <c r="D1638" i="8"/>
  <c r="D1104" i="8"/>
  <c r="D1720" i="8"/>
  <c r="D1481" i="8"/>
  <c r="D2042" i="8"/>
  <c r="D509" i="7"/>
  <c r="D2181" i="8"/>
  <c r="D1858" i="8"/>
  <c r="D231" i="8"/>
  <c r="D1540" i="8"/>
  <c r="D1784" i="8"/>
  <c r="D2149" i="8"/>
  <c r="D829" i="8"/>
  <c r="D1171" i="8"/>
  <c r="D2144" i="8"/>
  <c r="D1766" i="8"/>
  <c r="D451" i="8"/>
  <c r="D700" i="8"/>
  <c r="D956" i="8"/>
  <c r="D1382" i="8"/>
  <c r="D1727" i="8"/>
  <c r="D502" i="8"/>
  <c r="D1732" i="8"/>
  <c r="D1398" i="8"/>
  <c r="D592" i="7"/>
  <c r="D895" i="8"/>
  <c r="D1521" i="8"/>
  <c r="D1840" i="8"/>
  <c r="D693" i="7"/>
  <c r="D839" i="8"/>
  <c r="D193" i="8"/>
  <c r="D518" i="8"/>
  <c r="D1158" i="8"/>
  <c r="D1443" i="8"/>
  <c r="D1825" i="8"/>
  <c r="D441" i="7"/>
  <c r="D167" i="8"/>
  <c r="D539" i="8"/>
  <c r="D1682" i="8"/>
  <c r="C3" i="11"/>
  <c r="D1035" i="8"/>
  <c r="D1285" i="8"/>
  <c r="D1650" i="8"/>
  <c r="D103" i="8"/>
  <c r="D372" i="8"/>
  <c r="D642" i="8"/>
  <c r="D950" i="8"/>
  <c r="D1297" i="8"/>
  <c r="D1625" i="8"/>
  <c r="D790" i="8"/>
  <c r="D1107" i="8"/>
  <c r="D1463" i="8"/>
  <c r="D1070" i="8"/>
  <c r="D47" i="8"/>
  <c r="D531" i="8"/>
  <c r="D785" i="8"/>
  <c r="D1076" i="8"/>
  <c r="D1557" i="8"/>
  <c r="D194" i="8"/>
  <c r="D928" i="8"/>
  <c r="D1188" i="8"/>
  <c r="D1396" i="8"/>
  <c r="D571" i="8"/>
  <c r="D875" i="8"/>
  <c r="D1556" i="8"/>
  <c r="D298" i="8"/>
  <c r="D1062" i="8"/>
  <c r="D1377" i="8"/>
  <c r="D611" i="8"/>
  <c r="D1553" i="8"/>
  <c r="D769" i="8"/>
  <c r="D959" i="8"/>
  <c r="D1471" i="8"/>
  <c r="D161" i="8"/>
  <c r="D465" i="8"/>
  <c r="D813" i="8"/>
  <c r="D1086" i="8"/>
  <c r="D1488" i="8"/>
  <c r="D867" i="8"/>
  <c r="D948" i="8"/>
  <c r="D92" i="8"/>
  <c r="D672" i="8"/>
  <c r="D357" i="8"/>
  <c r="D994" i="8"/>
  <c r="D1494" i="8"/>
  <c r="D724" i="8"/>
  <c r="D998" i="8"/>
  <c r="D530" i="8"/>
  <c r="D1354" i="8"/>
  <c r="D555" i="8"/>
  <c r="D1127" i="8"/>
  <c r="D1434" i="8"/>
  <c r="D392" i="7"/>
  <c r="D1473" i="8"/>
  <c r="D1811" i="8"/>
  <c r="D2439" i="8"/>
  <c r="D2709" i="8"/>
  <c r="D2115" i="8"/>
  <c r="D3108" i="8"/>
  <c r="C50" i="11"/>
  <c r="D1375" i="8"/>
  <c r="D1964" i="8"/>
  <c r="D1681" i="8"/>
  <c r="D2370" i="8"/>
  <c r="D2885" i="8"/>
  <c r="D2560" i="8"/>
  <c r="D2818" i="8"/>
  <c r="D2503" i="8"/>
  <c r="D1789" i="8"/>
  <c r="D2154" i="8"/>
  <c r="D2504" i="8"/>
  <c r="D2369" i="8"/>
  <c r="D2078" i="8"/>
  <c r="D2583" i="8"/>
  <c r="C47" i="11"/>
  <c r="D1684" i="8"/>
  <c r="D2061" i="8"/>
  <c r="D2661" i="8"/>
  <c r="D2362" i="8"/>
  <c r="D771" i="8"/>
  <c r="D1074" i="8"/>
  <c r="D1389" i="8"/>
  <c r="D1970" i="8"/>
  <c r="D2218" i="8"/>
  <c r="D1675" i="8"/>
  <c r="D2678" i="8"/>
  <c r="D2591" i="8"/>
  <c r="D2255" i="8"/>
  <c r="D2605" i="8"/>
  <c r="D1774" i="8"/>
  <c r="D2007" i="8"/>
  <c r="D2331" i="8"/>
  <c r="D2172" i="8"/>
  <c r="D1843" i="8"/>
  <c r="D2789" i="8"/>
  <c r="D1379" i="8"/>
  <c r="D706" i="8"/>
  <c r="D1031" i="8"/>
  <c r="D1992" i="8"/>
  <c r="D2561" i="8"/>
  <c r="D1731" i="8"/>
  <c r="D2444" i="8"/>
  <c r="C41" i="11"/>
  <c r="D1071" i="8"/>
  <c r="D2081" i="8"/>
  <c r="D1378" i="8"/>
  <c r="D1710" i="8"/>
  <c r="D2741" i="8"/>
  <c r="D2336" i="8"/>
  <c r="D1509" i="8"/>
  <c r="D1831" i="8"/>
  <c r="D194" i="7"/>
  <c r="D443" i="8"/>
  <c r="D628" i="8"/>
  <c r="D1263" i="8"/>
  <c r="D930" i="8"/>
  <c r="D1577" i="8"/>
  <c r="D1892" i="8"/>
  <c r="D2317" i="8"/>
  <c r="D2545" i="8"/>
  <c r="D2202" i="8"/>
  <c r="D2067" i="8"/>
  <c r="D2979" i="8"/>
  <c r="D2523" i="8"/>
  <c r="D2" i="8"/>
  <c r="D31" i="8"/>
  <c r="D323" i="8"/>
  <c r="D795" i="8"/>
  <c r="D993" i="8"/>
  <c r="D1608" i="8"/>
  <c r="D1329" i="8"/>
  <c r="D1933" i="8"/>
  <c r="D733" i="7"/>
  <c r="D743" i="8"/>
  <c r="D470" i="8"/>
  <c r="D1399" i="8"/>
  <c r="D1125" i="8"/>
  <c r="D1728" i="8"/>
  <c r="D2080" i="8"/>
  <c r="D2397" i="8"/>
  <c r="D51" i="8"/>
  <c r="D1603" i="8"/>
  <c r="D1305" i="8"/>
  <c r="D1923" i="8"/>
  <c r="D2236" i="8"/>
  <c r="D707" i="8"/>
  <c r="D1320" i="8"/>
  <c r="D1012" i="8"/>
  <c r="D1629" i="8"/>
  <c r="D1954" i="8"/>
  <c r="D2252" i="8"/>
  <c r="D1151" i="8"/>
  <c r="D1857" i="8"/>
  <c r="D2490" i="8"/>
  <c r="D1165" i="8"/>
  <c r="D1803" i="8"/>
  <c r="D1024" i="8"/>
  <c r="D1313" i="8"/>
  <c r="D1663" i="8"/>
  <c r="D1907" i="8"/>
  <c r="D2216" i="8"/>
  <c r="D640" i="8"/>
  <c r="D942" i="8"/>
  <c r="D1248" i="8"/>
  <c r="D1897" i="8"/>
  <c r="D2246" i="8"/>
  <c r="D1575" i="8"/>
  <c r="D1006" i="8"/>
  <c r="D1260" i="8"/>
  <c r="D1572" i="8"/>
  <c r="D638" i="8"/>
  <c r="D1899" i="8"/>
  <c r="D2320" i="8"/>
  <c r="D960" i="7"/>
  <c r="D344" i="8"/>
  <c r="D664" i="8"/>
  <c r="D9" i="8"/>
  <c r="D947" i="8"/>
  <c r="D1584" i="8"/>
  <c r="D1290" i="8"/>
  <c r="D1937" i="8"/>
  <c r="D2244" i="8"/>
  <c r="D604" i="7"/>
  <c r="D825" i="8"/>
  <c r="D1098" i="8"/>
  <c r="D1292" i="8"/>
  <c r="D1948" i="8"/>
  <c r="D1633" i="8"/>
  <c r="D1697" i="8"/>
  <c r="D2051" i="8"/>
  <c r="D1724" i="8"/>
  <c r="D2037" i="8"/>
  <c r="D1225" i="8"/>
  <c r="D2073" i="8"/>
  <c r="D1429" i="8"/>
  <c r="D1863" i="8"/>
  <c r="C19" i="11"/>
  <c r="D1455" i="8"/>
  <c r="D1713" i="8"/>
  <c r="D375" i="7"/>
  <c r="D2010" i="8"/>
  <c r="D737" i="7"/>
  <c r="D179" i="8"/>
  <c r="D805" i="8"/>
  <c r="D1023" i="8"/>
  <c r="D1324" i="8"/>
  <c r="D1628" i="8"/>
  <c r="D1987" i="8"/>
  <c r="D808" i="7"/>
  <c r="D192" i="8"/>
  <c r="D1057" i="8"/>
  <c r="D418" i="8"/>
  <c r="D1343" i="8"/>
  <c r="D1980" i="8"/>
  <c r="D1671" i="8"/>
  <c r="D677" i="7"/>
  <c r="D787" i="8"/>
  <c r="D520" i="8"/>
  <c r="D225" i="8"/>
  <c r="D1101" i="8"/>
  <c r="D1418" i="8"/>
  <c r="D575" i="7"/>
  <c r="D1475" i="8"/>
  <c r="D694" i="7"/>
  <c r="D1567" i="8"/>
  <c r="D1888" i="8"/>
  <c r="D568" i="8"/>
  <c r="D1134" i="8"/>
  <c r="D1479" i="8"/>
  <c r="D603" i="7"/>
  <c r="D235" i="8"/>
  <c r="D492" i="8"/>
  <c r="D919" i="8"/>
  <c r="D1234" i="8"/>
  <c r="D1300" i="8"/>
  <c r="D991" i="8"/>
  <c r="D1140" i="8"/>
  <c r="D1425" i="8"/>
  <c r="D1746" i="8"/>
  <c r="D1163" i="8"/>
  <c r="D890" i="8"/>
  <c r="D1512" i="8"/>
  <c r="D1832" i="8"/>
  <c r="D836" i="8"/>
  <c r="D1233" i="8"/>
  <c r="D85" i="8"/>
  <c r="D1080" i="8"/>
  <c r="D1360" i="8"/>
  <c r="D63" i="8"/>
  <c r="D420" i="8"/>
  <c r="D649" i="8"/>
  <c r="D966" i="8"/>
  <c r="D1401" i="8"/>
  <c r="D1032" i="8"/>
  <c r="D1298" i="8"/>
  <c r="D1204" i="8"/>
  <c r="D1522" i="8"/>
  <c r="D594" i="8"/>
  <c r="D862" i="8"/>
  <c r="D1216" i="8"/>
  <c r="D204" i="8"/>
  <c r="D506" i="8"/>
  <c r="D1094" i="8"/>
  <c r="D400" i="8"/>
  <c r="D978" i="8"/>
  <c r="D1270" i="8"/>
  <c r="D666" i="8"/>
  <c r="D360" i="8"/>
  <c r="D712" i="8"/>
  <c r="D69" i="8"/>
  <c r="D1391" i="8"/>
  <c r="D996" i="8"/>
  <c r="D73" i="8"/>
  <c r="D385" i="8"/>
  <c r="D1013" i="8"/>
  <c r="D1339" i="8"/>
  <c r="D690" i="8"/>
  <c r="D588" i="8"/>
  <c r="D777" i="8"/>
  <c r="D1065" i="8"/>
  <c r="D110" i="8"/>
  <c r="D1328" i="8"/>
  <c r="D39" i="8"/>
  <c r="D665" i="8"/>
  <c r="D358" i="8"/>
  <c r="D960" i="8"/>
  <c r="D1283" i="8"/>
  <c r="C54" i="11"/>
  <c r="C30" i="11"/>
  <c r="C22" i="11"/>
  <c r="C18" i="11"/>
  <c r="C6" i="11"/>
  <c r="C57" i="11"/>
  <c r="C53" i="11"/>
  <c r="C37" i="11"/>
  <c r="C17" i="11"/>
  <c r="C9" i="11"/>
  <c r="C48" i="11"/>
  <c r="C24" i="11"/>
  <c r="C16" i="11"/>
  <c r="C12" i="11"/>
  <c r="C4" i="11"/>
  <c r="C55" i="11"/>
  <c r="C51" i="11"/>
  <c r="C43" i="11"/>
  <c r="C27" i="11"/>
  <c r="C11" i="11"/>
  <c r="D230" i="7"/>
  <c r="D338" i="7"/>
  <c r="D670" i="7"/>
  <c r="D107" i="7"/>
  <c r="D439" i="7"/>
  <c r="D44" i="7"/>
  <c r="D349" i="7"/>
  <c r="D445" i="7"/>
  <c r="D545" i="7"/>
  <c r="D251" i="7"/>
  <c r="D647" i="7"/>
  <c r="D342" i="7"/>
  <c r="D446" i="7"/>
  <c r="D574" i="7"/>
  <c r="D662" i="7"/>
  <c r="D27" i="7"/>
  <c r="D168" i="7"/>
  <c r="D256" i="7"/>
  <c r="D511" i="7"/>
  <c r="D96" i="7"/>
  <c r="D598" i="7"/>
  <c r="D400" i="7"/>
  <c r="D225" i="7"/>
  <c r="D337" i="7"/>
  <c r="D126" i="7"/>
  <c r="D454" i="7"/>
  <c r="D678" i="7"/>
  <c r="D181" i="7"/>
  <c r="D298" i="7"/>
  <c r="D602" i="7"/>
  <c r="D403" i="7"/>
  <c r="D646" i="7"/>
  <c r="D175" i="7"/>
  <c r="D243" i="7"/>
  <c r="D332" i="7"/>
  <c r="D685" i="7"/>
  <c r="D494" i="7"/>
  <c r="D417" i="7"/>
  <c r="D218" i="7"/>
  <c r="D615" i="7"/>
  <c r="D324" i="7"/>
  <c r="D520" i="7"/>
  <c r="D457" i="7"/>
  <c r="D326" i="7"/>
  <c r="D514" i="7"/>
  <c r="D610" i="7"/>
  <c r="D698" i="7"/>
  <c r="D458" i="7"/>
  <c r="D562" i="7"/>
  <c r="D925" i="7"/>
  <c r="D889" i="7"/>
  <c r="D873" i="7"/>
  <c r="D797" i="7"/>
  <c r="D781" i="7"/>
  <c r="D764" i="7"/>
  <c r="D696" i="7"/>
  <c r="D652" i="7"/>
  <c r="D620" i="7"/>
  <c r="D564" i="7"/>
  <c r="D544" i="7"/>
  <c r="D532" i="7"/>
  <c r="D226" i="7"/>
  <c r="D430" i="7"/>
  <c r="D335" i="7"/>
  <c r="D519" i="7"/>
  <c r="D627" i="7"/>
  <c r="D719" i="7"/>
  <c r="D30" i="7"/>
  <c r="D176" i="7"/>
  <c r="D248" i="7"/>
  <c r="D261" i="7"/>
  <c r="D488" i="7"/>
  <c r="D475" i="7"/>
  <c r="D344" i="7"/>
  <c r="D309" i="7"/>
  <c r="D421" i="7"/>
  <c r="D154" i="7"/>
  <c r="D546" i="7"/>
  <c r="D215" i="7"/>
  <c r="D663" i="7"/>
  <c r="D281" i="7"/>
  <c r="D382" i="7"/>
  <c r="D425" i="7"/>
  <c r="D529" i="7"/>
  <c r="D206" i="7"/>
  <c r="D310" i="7"/>
  <c r="D619" i="7"/>
  <c r="D60" i="7"/>
  <c r="D164" i="7"/>
  <c r="D373" i="7"/>
  <c r="D75" i="7"/>
  <c r="D271" i="7"/>
  <c r="D492" i="7"/>
  <c r="D129" i="7"/>
  <c r="D265" i="7"/>
  <c r="D361" i="7"/>
  <c r="D493" i="7"/>
  <c r="D729" i="7"/>
  <c r="D79" i="7"/>
  <c r="D675" i="7"/>
  <c r="D633" i="7"/>
  <c r="D42" i="7"/>
  <c r="D202" i="7"/>
  <c r="D718" i="7"/>
  <c r="D111" i="7"/>
  <c r="D307" i="7"/>
  <c r="D431" i="7"/>
  <c r="D539" i="7"/>
  <c r="D669" i="7"/>
  <c r="D462" i="7"/>
  <c r="D179" i="7"/>
  <c r="D371" i="7"/>
  <c r="D579" i="7"/>
  <c r="D220" i="7"/>
  <c r="D385" i="7"/>
  <c r="D274" i="7"/>
  <c r="D353" i="7"/>
  <c r="D453" i="7"/>
  <c r="D258" i="7"/>
  <c r="D586" i="7"/>
  <c r="D191" i="7"/>
  <c r="D157" i="7"/>
  <c r="D334" i="7"/>
  <c r="D227" i="7"/>
  <c r="D285" i="7"/>
  <c r="D362" i="7"/>
  <c r="D468" i="7"/>
  <c r="D638" i="7"/>
  <c r="D710" i="7"/>
  <c r="D323" i="7"/>
  <c r="D423" i="7"/>
  <c r="D555" i="7"/>
  <c r="D260" i="7"/>
  <c r="D318" i="7"/>
  <c r="D219" i="7"/>
  <c r="D523" i="7"/>
  <c r="D623" i="7"/>
  <c r="D424" i="7"/>
  <c r="D750" i="7"/>
  <c r="D359" i="7"/>
  <c r="D547" i="7"/>
  <c r="D645" i="7"/>
  <c r="D542" i="7"/>
  <c r="D452" i="7"/>
  <c r="D530" i="7"/>
  <c r="D443" i="7"/>
  <c r="D944" i="7"/>
  <c r="D936" i="7"/>
  <c r="D916" i="7"/>
  <c r="D896" i="7"/>
  <c r="D884" i="7"/>
  <c r="D848" i="7"/>
  <c r="D836" i="7"/>
  <c r="D828" i="7"/>
  <c r="D824" i="7"/>
  <c r="D820" i="7"/>
  <c r="D816" i="7"/>
  <c r="D800" i="7"/>
  <c r="D792" i="7"/>
  <c r="D784" i="7"/>
  <c r="D759" i="7"/>
  <c r="D700" i="7"/>
  <c r="D660" i="7"/>
  <c r="D414" i="7"/>
  <c r="D726" i="7"/>
  <c r="D177" i="7"/>
  <c r="D209" i="7"/>
  <c r="D63" i="7"/>
  <c r="D319" i="7"/>
  <c r="D428" i="7"/>
  <c r="D549" i="7"/>
  <c r="D34" i="7"/>
  <c r="D114" i="7"/>
  <c r="D210" i="7"/>
  <c r="D438" i="7"/>
  <c r="D316" i="7"/>
  <c r="D231" i="7"/>
  <c r="D667" i="7"/>
  <c r="D350" i="7"/>
  <c r="D255" i="7"/>
  <c r="D20" i="7"/>
  <c r="D172" i="7"/>
  <c r="D78" i="7"/>
  <c r="D183" i="7"/>
  <c r="D283" i="7"/>
  <c r="D387" i="7"/>
  <c r="D437" i="7"/>
  <c r="D533" i="7"/>
  <c r="D709" i="7"/>
  <c r="D135" i="7"/>
  <c r="D327" i="7"/>
  <c r="D16" i="7"/>
  <c r="D49" i="7"/>
  <c r="D237" i="7"/>
  <c r="D123" i="7"/>
  <c r="D463" i="7"/>
  <c r="D364" i="7"/>
  <c r="D146" i="7"/>
  <c r="D254" i="7"/>
  <c r="D654" i="7"/>
  <c r="D23" i="7"/>
  <c r="D351" i="7"/>
  <c r="D553" i="7"/>
  <c r="D148" i="7"/>
  <c r="D358" i="7"/>
  <c r="D472" i="7"/>
  <c r="D501" i="7"/>
  <c r="D683" i="7"/>
  <c r="D666" i="7"/>
  <c r="D459" i="7"/>
  <c r="D543" i="7"/>
  <c r="D939" i="7"/>
  <c r="D935" i="7"/>
  <c r="D919" i="7"/>
  <c r="D867" i="7"/>
  <c r="D851" i="7"/>
  <c r="D839" i="7"/>
  <c r="D827" i="7"/>
  <c r="D791" i="7"/>
  <c r="D779" i="7"/>
  <c r="D723" i="7"/>
  <c r="D668" i="7"/>
  <c r="D568" i="7"/>
  <c r="D197" i="7"/>
  <c r="D405" i="7"/>
  <c r="D489" i="7"/>
  <c r="D278" i="7"/>
  <c r="D606" i="7"/>
  <c r="D253" i="7"/>
  <c r="D473" i="7"/>
  <c r="D354" i="7"/>
  <c r="D64" i="7"/>
  <c r="D132" i="7"/>
  <c r="D94" i="7"/>
  <c r="D599" i="7"/>
  <c r="D25" i="7"/>
  <c r="D250" i="7"/>
  <c r="D554" i="7"/>
  <c r="D331" i="7"/>
  <c r="D447" i="7"/>
  <c r="D116" i="7"/>
  <c r="D269" i="7"/>
  <c r="D449" i="7"/>
  <c r="D370" i="7"/>
  <c r="D156" i="7"/>
  <c r="D461" i="7"/>
  <c r="D665" i="7"/>
  <c r="D266" i="7"/>
  <c r="D566" i="7"/>
  <c r="D367" i="7"/>
  <c r="D601" i="7"/>
  <c r="D402" i="7"/>
  <c r="D510" i="7"/>
  <c r="D770" i="7"/>
  <c r="D465" i="7"/>
  <c r="D567" i="7"/>
  <c r="D521" i="7"/>
  <c r="D330" i="7"/>
  <c r="D426" i="7"/>
  <c r="D618" i="7"/>
  <c r="D522" i="7"/>
  <c r="D631" i="7"/>
  <c r="D328" i="7"/>
  <c r="D420" i="7"/>
  <c r="D946" i="7"/>
  <c r="D898" i="7"/>
  <c r="D894" i="7"/>
  <c r="D890" i="7"/>
  <c r="D886" i="7"/>
  <c r="D822" i="7"/>
  <c r="D810" i="7"/>
  <c r="D806" i="7"/>
  <c r="D769" i="7"/>
  <c r="D727" i="7"/>
  <c r="D680" i="7"/>
  <c r="D560" i="7"/>
  <c r="D548" i="7"/>
  <c r="E3" i="11" l="1"/>
  <c r="E4" i="11"/>
  <c r="E36" i="11"/>
  <c r="E50" i="11"/>
  <c r="E53" i="11"/>
  <c r="E30" i="11"/>
  <c r="E8" i="11"/>
  <c r="E10" i="11"/>
  <c r="E41" i="11"/>
  <c r="E35" i="11"/>
  <c r="E59" i="11"/>
  <c r="E20" i="11"/>
  <c r="E39" i="11"/>
  <c r="E45" i="11"/>
  <c r="E22" i="11"/>
  <c r="E55" i="11"/>
  <c r="E56" i="11"/>
  <c r="E28" i="11"/>
  <c r="E25" i="11"/>
  <c r="E43" i="11"/>
  <c r="E12" i="11"/>
  <c r="E15" i="11"/>
  <c r="E37" i="11"/>
  <c r="E14" i="11"/>
  <c r="E23" i="11"/>
  <c r="E33" i="11"/>
  <c r="E6" i="11"/>
  <c r="E48" i="11"/>
  <c r="E17" i="11"/>
  <c r="E34" i="11"/>
  <c r="E40" i="11"/>
  <c r="E27" i="11"/>
  <c r="E58" i="11"/>
  <c r="E52" i="11"/>
  <c r="E21" i="11"/>
  <c r="E29" i="11"/>
  <c r="E62" i="11"/>
  <c r="E32" i="11"/>
  <c r="E9" i="11"/>
  <c r="E18" i="11"/>
  <c r="E5" i="11"/>
  <c r="E19" i="11"/>
  <c r="E47" i="11"/>
  <c r="E44" i="11"/>
  <c r="E51" i="11"/>
  <c r="E2" i="11"/>
  <c r="E46" i="11"/>
  <c r="E24" i="11"/>
  <c r="E42" i="11"/>
  <c r="E57" i="11"/>
  <c r="E54" i="11"/>
  <c r="E11" i="11"/>
  <c r="E7" i="11"/>
  <c r="E60" i="11"/>
  <c r="E13" i="11"/>
  <c r="E61" i="11"/>
  <c r="E38" i="11"/>
  <c r="E16" i="11"/>
  <c r="E26" i="11"/>
  <c r="E49" i="11"/>
  <c r="E31" i="11"/>
  <c r="AQ25" i="12"/>
  <c r="AO147" i="16"/>
  <c r="T147" i="16"/>
  <c r="AS147" i="16"/>
  <c r="V147" i="16"/>
  <c r="AF147" i="16"/>
  <c r="P147" i="16"/>
  <c r="AG147" i="16"/>
  <c r="O147" i="16"/>
  <c r="AQ61" i="16"/>
  <c r="S61" i="16"/>
  <c r="AR61" i="16"/>
  <c r="P61" i="16"/>
  <c r="AD61" i="16"/>
  <c r="O61" i="16"/>
  <c r="AH61" i="16"/>
  <c r="M61" i="16"/>
  <c r="AB57" i="16"/>
  <c r="AS57" i="16"/>
  <c r="P57" i="16"/>
  <c r="AO57" i="16"/>
  <c r="Q57" i="16"/>
  <c r="AF57" i="16"/>
  <c r="R57" i="16"/>
  <c r="Y27" i="16"/>
  <c r="L27" i="16"/>
  <c r="AC27" i="16"/>
  <c r="J27" i="16"/>
  <c r="W27" i="16"/>
  <c r="AP27" i="16"/>
  <c r="V27" i="16"/>
  <c r="AH2" i="16"/>
  <c r="P2" i="16"/>
  <c r="Y2" i="16"/>
  <c r="J2" i="16"/>
  <c r="AG2" i="16"/>
  <c r="S2" i="16"/>
  <c r="AF2" i="16"/>
  <c r="M2" i="16"/>
  <c r="AB135" i="16"/>
  <c r="N135" i="16"/>
  <c r="Y135" i="16"/>
  <c r="J135" i="16"/>
  <c r="AC135" i="16"/>
  <c r="L135" i="16"/>
  <c r="X135" i="16"/>
  <c r="Y106" i="16"/>
  <c r="L106" i="16"/>
  <c r="AC106" i="16"/>
  <c r="X106" i="16"/>
  <c r="Z106" i="16"/>
  <c r="AP106" i="16"/>
  <c r="AA106" i="16"/>
  <c r="AC98" i="16"/>
  <c r="L98" i="16"/>
  <c r="AD98" i="16"/>
  <c r="J98" i="16"/>
  <c r="Z98" i="16"/>
  <c r="AP98" i="16"/>
  <c r="P98" i="16"/>
  <c r="AQ74" i="16"/>
  <c r="P74" i="16"/>
  <c r="AE74" i="16"/>
  <c r="AA74" i="16"/>
  <c r="AF74" i="16"/>
  <c r="Q74" i="16"/>
  <c r="W74" i="16"/>
  <c r="J74" i="16"/>
  <c r="AF42" i="16"/>
  <c r="R42" i="16"/>
  <c r="AG42" i="16"/>
  <c r="O42" i="16"/>
  <c r="AB42" i="16"/>
  <c r="N42" i="16"/>
  <c r="X42" i="16"/>
  <c r="AE34" i="16"/>
  <c r="R34" i="16"/>
  <c r="AB34" i="16"/>
  <c r="O34" i="16"/>
  <c r="AF34" i="16"/>
  <c r="N34" i="16"/>
  <c r="W34" i="16"/>
  <c r="AS32" i="16"/>
  <c r="P32" i="16"/>
  <c r="AP32" i="16"/>
  <c r="V32" i="16"/>
  <c r="AE32" i="16"/>
  <c r="T32" i="16"/>
  <c r="AF32" i="16"/>
  <c r="Q32" i="16"/>
  <c r="AA31" i="16"/>
  <c r="O31" i="16"/>
  <c r="W31" i="16"/>
  <c r="AR31" i="16"/>
  <c r="X31" i="16"/>
  <c r="AO31" i="16"/>
  <c r="U31" i="16"/>
  <c r="AF145" i="16"/>
  <c r="O145" i="16"/>
  <c r="AO145" i="16"/>
  <c r="M145" i="16"/>
  <c r="AG145" i="16"/>
  <c r="AB145" i="16"/>
  <c r="AS145" i="16"/>
  <c r="T145" i="16"/>
  <c r="AH96" i="16"/>
  <c r="N96" i="16"/>
  <c r="AE96" i="16"/>
  <c r="U96" i="16"/>
  <c r="AJ96" i="16" s="1"/>
  <c r="AF96" i="16"/>
  <c r="J96" i="16"/>
  <c r="Z96" i="16"/>
  <c r="O96" i="16"/>
  <c r="AQ160" i="16"/>
  <c r="AC160" i="16"/>
  <c r="AR160" i="16"/>
  <c r="V160" i="16"/>
  <c r="AO160" i="16"/>
  <c r="T160" i="16"/>
  <c r="M160" i="16"/>
  <c r="AG160" i="16"/>
  <c r="AC158" i="16"/>
  <c r="Q158" i="16"/>
  <c r="Z158" i="16"/>
  <c r="M158" i="16"/>
  <c r="X158" i="16"/>
  <c r="K158" i="16"/>
  <c r="T158" i="16"/>
  <c r="AB118" i="16"/>
  <c r="K118" i="16"/>
  <c r="T118" i="16"/>
  <c r="AR118" i="16"/>
  <c r="S118" i="16"/>
  <c r="AO118" i="16"/>
  <c r="AA118" i="16"/>
  <c r="U103" i="16"/>
  <c r="AQ103" i="16"/>
  <c r="S103" i="16"/>
  <c r="AR103" i="16"/>
  <c r="V103" i="16"/>
  <c r="AO103" i="16"/>
  <c r="T103" i="16"/>
  <c r="Y99" i="16"/>
  <c r="J99" i="16"/>
  <c r="AC99" i="16"/>
  <c r="AS99" i="16"/>
  <c r="T99" i="16"/>
  <c r="AP99" i="16"/>
  <c r="P99" i="16"/>
  <c r="Y90" i="16"/>
  <c r="J90" i="16"/>
  <c r="AC90" i="16"/>
  <c r="K90" i="16"/>
  <c r="Z90" i="16"/>
  <c r="AP90" i="16"/>
  <c r="AA90" i="16"/>
  <c r="AD88" i="16"/>
  <c r="M88" i="16"/>
  <c r="AH88" i="16"/>
  <c r="U88" i="16"/>
  <c r="AA88" i="16"/>
  <c r="O88" i="16"/>
  <c r="AB88" i="16"/>
  <c r="L88" i="16"/>
  <c r="X65" i="16"/>
  <c r="AO65" i="16"/>
  <c r="Q65" i="16"/>
  <c r="AS65" i="16"/>
  <c r="AB65" i="16"/>
  <c r="T65" i="16"/>
  <c r="S65" i="16"/>
  <c r="Z45" i="16"/>
  <c r="V45" i="16"/>
  <c r="AA45" i="16"/>
  <c r="L45" i="16"/>
  <c r="W45" i="16"/>
  <c r="AO45" i="16"/>
  <c r="P45" i="16"/>
  <c r="AD30" i="16"/>
  <c r="Q30" i="16"/>
  <c r="Y30" i="16"/>
  <c r="K30" i="16"/>
  <c r="AC30" i="16"/>
  <c r="J30" i="16"/>
  <c r="Z30" i="16"/>
  <c r="L30" i="16"/>
  <c r="Z13" i="16"/>
  <c r="J13" i="16"/>
  <c r="AA13" i="16"/>
  <c r="L13" i="16"/>
  <c r="W13" i="16"/>
  <c r="AD147" i="16"/>
  <c r="S147" i="16"/>
  <c r="AE147" i="16"/>
  <c r="W147" i="16"/>
  <c r="AB147" i="16"/>
  <c r="L147" i="16"/>
  <c r="Y147" i="16"/>
  <c r="N147" i="16"/>
  <c r="AF61" i="16"/>
  <c r="T61" i="16"/>
  <c r="AG61" i="16"/>
  <c r="R61" i="16"/>
  <c r="AC61" i="16"/>
  <c r="K61" i="16"/>
  <c r="W61" i="16"/>
  <c r="L61" i="16"/>
  <c r="AR57" i="16"/>
  <c r="S57" i="16"/>
  <c r="AD57" i="16"/>
  <c r="M57" i="16"/>
  <c r="AH57" i="16"/>
  <c r="N57" i="16"/>
  <c r="AE57" i="16"/>
  <c r="V57" i="16"/>
  <c r="AR27" i="16"/>
  <c r="U27" i="16"/>
  <c r="AO27" i="16"/>
  <c r="Z27" i="16"/>
  <c r="AS27" i="16"/>
  <c r="S27" i="16"/>
  <c r="AD27" i="16"/>
  <c r="M27" i="16"/>
  <c r="Z2" i="16"/>
  <c r="E2" i="16"/>
  <c r="AC2" i="16"/>
  <c r="R2" i="16"/>
  <c r="T2" i="16"/>
  <c r="L2" i="16"/>
  <c r="AP2" i="16"/>
  <c r="K2" i="16"/>
  <c r="U135" i="16"/>
  <c r="AR135" i="16"/>
  <c r="T135" i="16"/>
  <c r="AO135" i="16"/>
  <c r="Z135" i="16"/>
  <c r="AS135" i="16"/>
  <c r="V135" i="16"/>
  <c r="AR106" i="16"/>
  <c r="S106" i="16"/>
  <c r="AO106" i="16"/>
  <c r="U106" i="16"/>
  <c r="AS106" i="16"/>
  <c r="P106" i="16"/>
  <c r="AG106" i="16"/>
  <c r="R106" i="16"/>
  <c r="AR98" i="16"/>
  <c r="T98" i="16"/>
  <c r="AO98" i="16"/>
  <c r="S98" i="16"/>
  <c r="AS98" i="16"/>
  <c r="U98" i="16"/>
  <c r="AG98" i="16"/>
  <c r="X98" i="16"/>
  <c r="AD74" i="16"/>
  <c r="R74" i="16"/>
  <c r="AH74" i="16"/>
  <c r="O74" i="16"/>
  <c r="AB74" i="16"/>
  <c r="N74" i="16"/>
  <c r="Z74" i="16"/>
  <c r="AC42" i="16"/>
  <c r="J42" i="16"/>
  <c r="Z42" i="16"/>
  <c r="L42" i="16"/>
  <c r="W42" i="16"/>
  <c r="AL42" i="16" s="1"/>
  <c r="AQ42" i="16"/>
  <c r="T42" i="16"/>
  <c r="AC34" i="16"/>
  <c r="J34" i="16"/>
  <c r="Z34" i="16"/>
  <c r="L34" i="16"/>
  <c r="AA34" i="16"/>
  <c r="AQ34" i="16"/>
  <c r="T34" i="16"/>
  <c r="AG32" i="16"/>
  <c r="M32" i="16"/>
  <c r="AD32" i="16"/>
  <c r="N32" i="16"/>
  <c r="AH32" i="16"/>
  <c r="K32" i="16"/>
  <c r="Z32" i="16"/>
  <c r="J32" i="16"/>
  <c r="Z31" i="16"/>
  <c r="AP31" i="16"/>
  <c r="V31" i="16"/>
  <c r="AQ31" i="16"/>
  <c r="T31" i="16"/>
  <c r="AF31" i="16"/>
  <c r="P31" i="16"/>
  <c r="AD145" i="16"/>
  <c r="S145" i="16"/>
  <c r="AH145" i="16"/>
  <c r="P145" i="16"/>
  <c r="AE145" i="16"/>
  <c r="N145" i="16"/>
  <c r="Y145" i="16"/>
  <c r="J145" i="16"/>
  <c r="W96" i="16"/>
  <c r="L96" i="16"/>
  <c r="AA96" i="16"/>
  <c r="R96" i="16"/>
  <c r="AB96" i="16"/>
  <c r="K96" i="16"/>
  <c r="V96" i="16"/>
  <c r="AK96" i="16" s="1"/>
  <c r="AP160" i="16"/>
  <c r="S160" i="16"/>
  <c r="AE160" i="16"/>
  <c r="P160" i="16"/>
  <c r="AF160" i="16"/>
  <c r="L160" i="16"/>
  <c r="U160" i="16"/>
  <c r="J160" i="16"/>
  <c r="AF158" i="16"/>
  <c r="AO158" i="16"/>
  <c r="U158" i="16"/>
  <c r="AS158" i="16"/>
  <c r="V158" i="16"/>
  <c r="AP158" i="16"/>
  <c r="R158" i="16"/>
  <c r="Z118" i="16"/>
  <c r="AP118" i="16"/>
  <c r="V118" i="16"/>
  <c r="AQ118" i="16"/>
  <c r="Q118" i="16"/>
  <c r="AE118" i="16"/>
  <c r="X118" i="16"/>
  <c r="AS103" i="16"/>
  <c r="P103" i="16"/>
  <c r="AP103" i="16"/>
  <c r="Z103" i="16"/>
  <c r="AD103" i="16"/>
  <c r="X103" i="16"/>
  <c r="AH103" i="16"/>
  <c r="Q103" i="16"/>
  <c r="AR99" i="16"/>
  <c r="Z99" i="16"/>
  <c r="AO99" i="16"/>
  <c r="V99" i="16"/>
  <c r="AE99" i="16"/>
  <c r="M99" i="16"/>
  <c r="AF99" i="16"/>
  <c r="N99" i="16"/>
  <c r="AR90" i="16"/>
  <c r="S90" i="16"/>
  <c r="AO90" i="16"/>
  <c r="U90" i="16"/>
  <c r="AS90" i="16"/>
  <c r="P90" i="16"/>
  <c r="AG90" i="16"/>
  <c r="R90" i="16"/>
  <c r="Z88" i="16"/>
  <c r="R88" i="16"/>
  <c r="W88" i="16"/>
  <c r="J88" i="16"/>
  <c r="S88" i="16"/>
  <c r="AP88" i="16"/>
  <c r="AF88" i="16"/>
  <c r="AR65" i="16"/>
  <c r="P65" i="16"/>
  <c r="AD65" i="16"/>
  <c r="O65" i="16"/>
  <c r="AH65" i="16"/>
  <c r="M65" i="16"/>
  <c r="Z65" i="16"/>
  <c r="AF65" i="16"/>
  <c r="AP45" i="16"/>
  <c r="AB45" i="16"/>
  <c r="AQ45" i="16"/>
  <c r="U45" i="16"/>
  <c r="AR45" i="16"/>
  <c r="S45" i="16"/>
  <c r="AD45" i="16"/>
  <c r="O45" i="16"/>
  <c r="AB30" i="16"/>
  <c r="N30" i="16"/>
  <c r="X30" i="16"/>
  <c r="AO30" i="16"/>
  <c r="U30" i="16"/>
  <c r="AS30" i="16"/>
  <c r="V30" i="16"/>
  <c r="AP13" i="16"/>
  <c r="AB13" i="16"/>
  <c r="AQ13" i="16"/>
  <c r="U13" i="16"/>
  <c r="AR13" i="16"/>
  <c r="S13" i="16"/>
  <c r="P13" i="16"/>
  <c r="V13" i="16"/>
  <c r="AH147" i="16"/>
  <c r="Q147" i="16"/>
  <c r="AA147" i="16"/>
  <c r="K147" i="16"/>
  <c r="Z147" i="16"/>
  <c r="AR147" i="16"/>
  <c r="U147" i="16"/>
  <c r="AE61" i="16"/>
  <c r="N61" i="16"/>
  <c r="Y61" i="16"/>
  <c r="V61" i="16"/>
  <c r="AA61" i="16"/>
  <c r="AP61" i="16"/>
  <c r="U61" i="16"/>
  <c r="AG57" i="16"/>
  <c r="O57" i="16"/>
  <c r="AV57" i="16" s="1"/>
  <c r="Z57" i="16"/>
  <c r="J57" i="16"/>
  <c r="AA57" i="16"/>
  <c r="T57" i="16"/>
  <c r="W57" i="16"/>
  <c r="AL57" i="16" s="1"/>
  <c r="L57" i="16"/>
  <c r="AQ27" i="16"/>
  <c r="T27" i="16"/>
  <c r="AI27" i="16" s="1"/>
  <c r="AF27" i="16"/>
  <c r="P27" i="16"/>
  <c r="AG27" i="16"/>
  <c r="Q27" i="16"/>
  <c r="AB27" i="16"/>
  <c r="K27" i="16"/>
  <c r="AB2" i="16"/>
  <c r="N2" i="16"/>
  <c r="AA2" i="16"/>
  <c r="AS2" i="16"/>
  <c r="U2" i="16"/>
  <c r="AO2" i="16"/>
  <c r="O2" i="16"/>
  <c r="AP135" i="16"/>
  <c r="R135" i="16"/>
  <c r="AD135" i="16"/>
  <c r="M135" i="16"/>
  <c r="AH135" i="16"/>
  <c r="S135" i="16"/>
  <c r="AQ135" i="16"/>
  <c r="W135" i="16"/>
  <c r="AQ106" i="16"/>
  <c r="V106" i="16"/>
  <c r="AE106" i="16"/>
  <c r="Q106" i="16"/>
  <c r="AF106" i="16"/>
  <c r="M106" i="16"/>
  <c r="W106" i="16"/>
  <c r="J106" i="16"/>
  <c r="AE98" i="16"/>
  <c r="V98" i="16"/>
  <c r="AQ98" i="16"/>
  <c r="Q98" i="16"/>
  <c r="AF98" i="16"/>
  <c r="M98" i="16"/>
  <c r="Y98" i="16"/>
  <c r="K98" i="16"/>
  <c r="Y74" i="16"/>
  <c r="L74" i="16"/>
  <c r="AC74" i="16"/>
  <c r="K74" i="16"/>
  <c r="X74" i="16"/>
  <c r="AM74" i="16" s="1"/>
  <c r="AP74" i="16"/>
  <c r="S74" i="16"/>
  <c r="AO42" i="16"/>
  <c r="AA42" i="16"/>
  <c r="AS42" i="16"/>
  <c r="U42" i="16"/>
  <c r="AJ42" i="16" s="1"/>
  <c r="AP42" i="16"/>
  <c r="V42" i="16"/>
  <c r="AE42" i="16"/>
  <c r="M42" i="16"/>
  <c r="AO34" i="16"/>
  <c r="X34" i="16"/>
  <c r="AS34" i="16"/>
  <c r="U34" i="16"/>
  <c r="AJ34" i="16" s="1"/>
  <c r="AP34" i="16"/>
  <c r="V34" i="16"/>
  <c r="AK34" i="16" s="1"/>
  <c r="AH34" i="16"/>
  <c r="M34" i="16"/>
  <c r="AA32" i="16"/>
  <c r="O32" i="16"/>
  <c r="AB32" i="16"/>
  <c r="L32" i="16"/>
  <c r="W32" i="16"/>
  <c r="R32" i="16"/>
  <c r="Y32" i="16"/>
  <c r="AS31" i="16"/>
  <c r="S31" i="16"/>
  <c r="AD31" i="16"/>
  <c r="M31" i="16"/>
  <c r="AH31" i="16"/>
  <c r="N31" i="16"/>
  <c r="AE31" i="16"/>
  <c r="R31" i="16"/>
  <c r="AC145" i="16"/>
  <c r="K145" i="16"/>
  <c r="Z145" i="16"/>
  <c r="L145" i="16"/>
  <c r="AA145" i="16"/>
  <c r="Q145" i="16"/>
  <c r="X145" i="16"/>
  <c r="S96" i="16"/>
  <c r="AP96" i="16"/>
  <c r="Y96" i="16"/>
  <c r="AQ96" i="16"/>
  <c r="X96" i="16"/>
  <c r="AR96" i="16"/>
  <c r="P96" i="16"/>
  <c r="Z160" i="16"/>
  <c r="O160" i="16"/>
  <c r="AD160" i="16"/>
  <c r="K160" i="16"/>
  <c r="AA160" i="16"/>
  <c r="Q160" i="16"/>
  <c r="AS160" i="16"/>
  <c r="AQ158" i="16"/>
  <c r="AA158" i="16"/>
  <c r="AR158" i="16"/>
  <c r="W158" i="16"/>
  <c r="AG158" i="16"/>
  <c r="S158" i="16"/>
  <c r="AD158" i="16"/>
  <c r="O158" i="16"/>
  <c r="AS118" i="16"/>
  <c r="U118" i="16"/>
  <c r="AJ118" i="16" s="1"/>
  <c r="AG118" i="16"/>
  <c r="O118" i="16"/>
  <c r="AD118" i="16"/>
  <c r="N118" i="16"/>
  <c r="AH118" i="16"/>
  <c r="P118" i="16"/>
  <c r="AE103" i="16"/>
  <c r="M103" i="16"/>
  <c r="AF103" i="16"/>
  <c r="N103" i="16"/>
  <c r="AG103" i="16"/>
  <c r="R103" i="16"/>
  <c r="AA103" i="16"/>
  <c r="O103" i="16"/>
  <c r="AD99" i="16"/>
  <c r="X99" i="16"/>
  <c r="AM99" i="16" s="1"/>
  <c r="AH99" i="16"/>
  <c r="Q99" i="16"/>
  <c r="W99" i="16"/>
  <c r="K99" i="16"/>
  <c r="AB99" i="16"/>
  <c r="L99" i="16"/>
  <c r="AQ90" i="16"/>
  <c r="V90" i="16"/>
  <c r="AE90" i="16"/>
  <c r="Q90" i="16"/>
  <c r="AF90" i="16"/>
  <c r="M90" i="16"/>
  <c r="W90" i="16"/>
  <c r="L90" i="16"/>
  <c r="AC88" i="16"/>
  <c r="K88" i="16"/>
  <c r="V88" i="16"/>
  <c r="AK88" i="16" s="1"/>
  <c r="AO88" i="16"/>
  <c r="T88" i="16"/>
  <c r="AG88" i="16"/>
  <c r="Q88" i="16"/>
  <c r="AG65" i="16"/>
  <c r="R65" i="16"/>
  <c r="AC65" i="16"/>
  <c r="K65" i="16"/>
  <c r="W65" i="16"/>
  <c r="AL65" i="16" s="1"/>
  <c r="L65" i="16"/>
  <c r="J65" i="16"/>
  <c r="V65" i="16"/>
  <c r="AS45" i="16"/>
  <c r="Q45" i="16"/>
  <c r="AE45" i="16"/>
  <c r="T45" i="16"/>
  <c r="AF45" i="16"/>
  <c r="R45" i="16"/>
  <c r="AC45" i="16"/>
  <c r="J45" i="16"/>
  <c r="W30" i="16"/>
  <c r="AQ30" i="16"/>
  <c r="S30" i="16"/>
  <c r="AR30" i="16"/>
  <c r="AA30" i="16"/>
  <c r="AG30" i="16"/>
  <c r="P30" i="16"/>
  <c r="AS13" i="16"/>
  <c r="Q13" i="16"/>
  <c r="AD13" i="16"/>
  <c r="T13" i="16"/>
  <c r="AH13" i="16"/>
  <c r="R13" i="16"/>
  <c r="AE13" i="16"/>
  <c r="X13" i="16"/>
  <c r="AC147" i="16"/>
  <c r="J147" i="16"/>
  <c r="X147" i="16"/>
  <c r="AM147" i="16" s="1"/>
  <c r="AP147" i="16"/>
  <c r="R147" i="16"/>
  <c r="AQ147" i="16"/>
  <c r="M147" i="16"/>
  <c r="Z61" i="16"/>
  <c r="J61" i="16"/>
  <c r="AW61" i="16" s="1"/>
  <c r="X61" i="16"/>
  <c r="AM61" i="16" s="1"/>
  <c r="AO61" i="16"/>
  <c r="AB61" i="16"/>
  <c r="AS61" i="16"/>
  <c r="Q61" i="16"/>
  <c r="Y57" i="16"/>
  <c r="K57" i="16"/>
  <c r="X57" i="16"/>
  <c r="AP57" i="16"/>
  <c r="AC57" i="16"/>
  <c r="AQ57" i="16"/>
  <c r="U57" i="16"/>
  <c r="AJ57" i="16" s="1"/>
  <c r="AH27" i="16"/>
  <c r="N27" i="16"/>
  <c r="AE27" i="16"/>
  <c r="R27" i="16"/>
  <c r="AA27" i="16"/>
  <c r="O27" i="16"/>
  <c r="X27" i="16"/>
  <c r="AR2" i="16"/>
  <c r="X2" i="16"/>
  <c r="AM2" i="16" s="1"/>
  <c r="AD2" i="16"/>
  <c r="W2" i="16"/>
  <c r="AL2" i="16" s="1"/>
  <c r="AQ2" i="16"/>
  <c r="Q2" i="16"/>
  <c r="AE2" i="16"/>
  <c r="V2" i="16"/>
  <c r="AK2" i="16" s="1"/>
  <c r="AE135" i="16"/>
  <c r="P135" i="16"/>
  <c r="AF135" i="16"/>
  <c r="O135" i="16"/>
  <c r="AG135" i="16"/>
  <c r="Q135" i="16"/>
  <c r="AA135" i="16"/>
  <c r="K135" i="16"/>
  <c r="AD106" i="16"/>
  <c r="O106" i="16"/>
  <c r="AV106" i="16" s="1"/>
  <c r="AH106" i="16"/>
  <c r="N106" i="16"/>
  <c r="AB106" i="16"/>
  <c r="K106" i="16"/>
  <c r="T106" i="16"/>
  <c r="AI106" i="16" s="1"/>
  <c r="AH98" i="16"/>
  <c r="R98" i="16"/>
  <c r="AB98" i="16"/>
  <c r="O98" i="16"/>
  <c r="W98" i="16"/>
  <c r="N98" i="16"/>
  <c r="AA98" i="16"/>
  <c r="AR74" i="16"/>
  <c r="U74" i="16"/>
  <c r="AJ74" i="16" s="1"/>
  <c r="AO74" i="16"/>
  <c r="V74" i="16"/>
  <c r="AK74" i="16" s="1"/>
  <c r="AS74" i="16"/>
  <c r="T74" i="16"/>
  <c r="AI74" i="16" s="1"/>
  <c r="AG74" i="16"/>
  <c r="M74" i="16"/>
  <c r="AR42" i="16"/>
  <c r="S42" i="16"/>
  <c r="AD42" i="16"/>
  <c r="P42" i="16"/>
  <c r="AH42" i="16"/>
  <c r="Q42" i="16"/>
  <c r="Y42" i="16"/>
  <c r="BB42" i="16" s="1"/>
  <c r="K42" i="16"/>
  <c r="AG34" i="16"/>
  <c r="S34" i="16"/>
  <c r="AR34" i="16"/>
  <c r="P34" i="16"/>
  <c r="AD34" i="16"/>
  <c r="Q34" i="16"/>
  <c r="Y34" i="16"/>
  <c r="BB34" i="16" s="1"/>
  <c r="K34" i="16"/>
  <c r="X32" i="16"/>
  <c r="AM32" i="16" s="1"/>
  <c r="AQ32" i="16"/>
  <c r="AC32" i="16"/>
  <c r="AR32" i="16"/>
  <c r="U32" i="16"/>
  <c r="AJ32" i="16" s="1"/>
  <c r="AO32" i="16"/>
  <c r="S32" i="16"/>
  <c r="AG31" i="16"/>
  <c r="Q31" i="16"/>
  <c r="AB31" i="16"/>
  <c r="K31" i="16"/>
  <c r="Y31" i="16"/>
  <c r="L31" i="16"/>
  <c r="AC31" i="16"/>
  <c r="J31" i="16"/>
  <c r="U145" i="16"/>
  <c r="AJ145" i="16" s="1"/>
  <c r="AP145" i="16"/>
  <c r="V145" i="16"/>
  <c r="AK145" i="16" s="1"/>
  <c r="AQ145" i="16"/>
  <c r="W145" i="16"/>
  <c r="AL145" i="16" s="1"/>
  <c r="AR145" i="16"/>
  <c r="R145" i="16"/>
  <c r="AO96" i="16"/>
  <c r="AC96" i="16"/>
  <c r="AS96" i="16"/>
  <c r="T96" i="16"/>
  <c r="AG96" i="16"/>
  <c r="Q96" i="16"/>
  <c r="AD96" i="16"/>
  <c r="M96" i="16"/>
  <c r="AB160" i="16"/>
  <c r="N160" i="16"/>
  <c r="X160" i="16"/>
  <c r="W160" i="16"/>
  <c r="Y160" i="16"/>
  <c r="AH160" i="16"/>
  <c r="R160" i="16"/>
  <c r="AH158" i="16"/>
  <c r="P158" i="16"/>
  <c r="AE158" i="16"/>
  <c r="L158" i="16"/>
  <c r="AB158" i="16"/>
  <c r="N158" i="16"/>
  <c r="Y158" i="16"/>
  <c r="J158" i="16"/>
  <c r="AF118" i="16"/>
  <c r="M118" i="16"/>
  <c r="W118" i="16"/>
  <c r="AL118" i="16" s="1"/>
  <c r="J118" i="16"/>
  <c r="Y118" i="16"/>
  <c r="L118" i="16"/>
  <c r="AC118" i="16"/>
  <c r="R118" i="16"/>
  <c r="W103" i="16"/>
  <c r="K103" i="16"/>
  <c r="AB103" i="16"/>
  <c r="J103" i="16"/>
  <c r="Y103" i="16"/>
  <c r="L103" i="16"/>
  <c r="AC103" i="16"/>
  <c r="AG99" i="16"/>
  <c r="R99" i="16"/>
  <c r="AA99" i="16"/>
  <c r="O99" i="16"/>
  <c r="U99" i="16"/>
  <c r="AJ99" i="16" s="1"/>
  <c r="AQ99" i="16"/>
  <c r="S99" i="16"/>
  <c r="AD90" i="16"/>
  <c r="O90" i="16"/>
  <c r="AV90" i="16" s="1"/>
  <c r="AH90" i="16"/>
  <c r="N90" i="16"/>
  <c r="AB90" i="16"/>
  <c r="X90" i="16"/>
  <c r="AM90" i="16" s="1"/>
  <c r="T90" i="16"/>
  <c r="AQ88" i="16"/>
  <c r="X88" i="16"/>
  <c r="AM88" i="16" s="1"/>
  <c r="AR88" i="16"/>
  <c r="P88" i="16"/>
  <c r="AS88" i="16"/>
  <c r="N88" i="16"/>
  <c r="AE88" i="16"/>
  <c r="Y88" i="16"/>
  <c r="BB88" i="16" s="1"/>
  <c r="Y65" i="16"/>
  <c r="N65" i="16"/>
  <c r="AA65" i="16"/>
  <c r="AP65" i="16"/>
  <c r="U65" i="16"/>
  <c r="AE65" i="16"/>
  <c r="AQ65" i="16"/>
  <c r="AG45" i="16"/>
  <c r="M45" i="16"/>
  <c r="AH45" i="16"/>
  <c r="N45" i="16"/>
  <c r="Y45" i="16"/>
  <c r="BB45" i="16" s="1"/>
  <c r="K45" i="16"/>
  <c r="X45" i="16"/>
  <c r="AP30" i="16"/>
  <c r="T30" i="16"/>
  <c r="AI30" i="16" s="1"/>
  <c r="AH30" i="16"/>
  <c r="M30" i="16"/>
  <c r="AE30" i="16"/>
  <c r="R30" i="16"/>
  <c r="AF30" i="16"/>
  <c r="O30" i="16"/>
  <c r="AF13" i="16"/>
  <c r="M13" i="16"/>
  <c r="K3" i="16"/>
  <c r="AB3" i="16"/>
  <c r="Q3" i="16"/>
  <c r="AG3" i="16"/>
  <c r="P3" i="16"/>
  <c r="AF3" i="16"/>
  <c r="T3" i="16"/>
  <c r="AQ3" i="16"/>
  <c r="AQ9" i="16"/>
  <c r="AH9" i="16"/>
  <c r="AG9" i="16"/>
  <c r="AA9" i="16"/>
  <c r="U9" i="16"/>
  <c r="R9" i="16"/>
  <c r="V9" i="16"/>
  <c r="L9" i="16"/>
  <c r="AR9" i="16"/>
  <c r="AO9" i="16"/>
  <c r="Y9" i="16"/>
  <c r="W9" i="16"/>
  <c r="S9" i="16"/>
  <c r="O9" i="16"/>
  <c r="K9" i="16"/>
  <c r="AS9" i="16"/>
  <c r="AE9" i="16"/>
  <c r="AC9" i="16"/>
  <c r="AB9" i="16"/>
  <c r="P9" i="16"/>
  <c r="M9" i="16"/>
  <c r="T9" i="16"/>
  <c r="AP9" i="16"/>
  <c r="AD9" i="16"/>
  <c r="AF9" i="16"/>
  <c r="Z9" i="16"/>
  <c r="X9" i="16"/>
  <c r="Q9" i="16"/>
  <c r="N9" i="16"/>
  <c r="J9" i="16"/>
  <c r="AS16" i="16"/>
  <c r="AG16" i="16"/>
  <c r="AA16" i="16"/>
  <c r="X16" i="16"/>
  <c r="P16" i="16"/>
  <c r="M16" i="16"/>
  <c r="L16" i="16"/>
  <c r="AQ16" i="16"/>
  <c r="AP16" i="16"/>
  <c r="AD16" i="16"/>
  <c r="AB16" i="16"/>
  <c r="AC16" i="16"/>
  <c r="V16" i="16"/>
  <c r="N16" i="16"/>
  <c r="O16" i="16"/>
  <c r="AR16" i="16"/>
  <c r="AE16" i="16"/>
  <c r="AH16" i="16"/>
  <c r="W16" i="16"/>
  <c r="U16" i="16"/>
  <c r="AJ16" i="16" s="1"/>
  <c r="T16" i="16"/>
  <c r="K16" i="16"/>
  <c r="R16" i="16"/>
  <c r="AO16" i="16"/>
  <c r="AF16" i="16"/>
  <c r="Z16" i="16"/>
  <c r="Y16" i="16"/>
  <c r="S16" i="16"/>
  <c r="Q16" i="16"/>
  <c r="J16" i="16"/>
  <c r="S29" i="16"/>
  <c r="AR29" i="16"/>
  <c r="U29" i="16"/>
  <c r="AQ29" i="16"/>
  <c r="AB29" i="16"/>
  <c r="AP29" i="16"/>
  <c r="X29" i="16"/>
  <c r="AO50" i="16"/>
  <c r="AR50" i="16"/>
  <c r="AH50" i="16"/>
  <c r="Z50" i="16"/>
  <c r="U50" i="16"/>
  <c r="P50" i="16"/>
  <c r="R50" i="16"/>
  <c r="J50" i="16"/>
  <c r="AS50" i="16"/>
  <c r="AE50" i="16"/>
  <c r="AB50" i="16"/>
  <c r="AA50" i="16"/>
  <c r="V50" i="16"/>
  <c r="AD50" i="16"/>
  <c r="O50" i="16"/>
  <c r="L50" i="16"/>
  <c r="AP50" i="16"/>
  <c r="AF50" i="16"/>
  <c r="Y50" i="16"/>
  <c r="W50" i="16"/>
  <c r="T50" i="16"/>
  <c r="AI50" i="16" s="1"/>
  <c r="Q50" i="16"/>
  <c r="N50" i="16"/>
  <c r="AQ50" i="16"/>
  <c r="AG50" i="16"/>
  <c r="AC50" i="16"/>
  <c r="X50" i="16"/>
  <c r="S50" i="16"/>
  <c r="M50" i="16"/>
  <c r="K50" i="16"/>
  <c r="AP62" i="16"/>
  <c r="AF62" i="16"/>
  <c r="W62" i="16"/>
  <c r="Z62" i="16"/>
  <c r="S62" i="16"/>
  <c r="M62" i="16"/>
  <c r="J62" i="16"/>
  <c r="AQ62" i="16"/>
  <c r="AG62" i="16"/>
  <c r="Y62" i="16"/>
  <c r="U62" i="16"/>
  <c r="P62" i="16"/>
  <c r="R62" i="16"/>
  <c r="L62" i="16"/>
  <c r="AO62" i="16"/>
  <c r="AR62" i="16"/>
  <c r="AD62" i="16"/>
  <c r="AC62" i="16"/>
  <c r="V62" i="16"/>
  <c r="Q62" i="16"/>
  <c r="O62" i="16"/>
  <c r="AA62" i="16"/>
  <c r="AS62" i="16"/>
  <c r="AE62" i="16"/>
  <c r="AB62" i="16"/>
  <c r="X62" i="16"/>
  <c r="T62" i="16"/>
  <c r="AH62" i="16"/>
  <c r="N62" i="16"/>
  <c r="K62" i="16"/>
  <c r="P64" i="16"/>
  <c r="AO64" i="16"/>
  <c r="Y64" i="16"/>
  <c r="AR64" i="16"/>
  <c r="S64" i="16"/>
  <c r="AQ64" i="16"/>
  <c r="U64" i="16"/>
  <c r="AP69" i="16"/>
  <c r="AS69" i="16"/>
  <c r="AH69" i="16"/>
  <c r="AE69" i="16"/>
  <c r="U69" i="16"/>
  <c r="Q69" i="16"/>
  <c r="V69" i="16"/>
  <c r="L69" i="16"/>
  <c r="AQ69" i="16"/>
  <c r="AF69" i="16"/>
  <c r="Y69" i="16"/>
  <c r="Z69" i="16"/>
  <c r="AB69" i="16"/>
  <c r="R69" i="16"/>
  <c r="N69" i="16"/>
  <c r="J69" i="16"/>
  <c r="AR69" i="16"/>
  <c r="AG69" i="16"/>
  <c r="AC69" i="16"/>
  <c r="X69" i="16"/>
  <c r="AM69" i="16" s="1"/>
  <c r="S69" i="16"/>
  <c r="O69" i="16"/>
  <c r="T69" i="16"/>
  <c r="AO69" i="16"/>
  <c r="AD69" i="16"/>
  <c r="W69" i="16"/>
  <c r="AL69" i="16" s="1"/>
  <c r="AA69" i="16"/>
  <c r="P69" i="16"/>
  <c r="M69" i="16"/>
  <c r="K69" i="16"/>
  <c r="K78" i="16"/>
  <c r="AC78" i="16"/>
  <c r="L78" i="16"/>
  <c r="Y78" i="16"/>
  <c r="J78" i="16"/>
  <c r="W78" i="16"/>
  <c r="AA78" i="16"/>
  <c r="AF78" i="16"/>
  <c r="AS87" i="16"/>
  <c r="AE87" i="16"/>
  <c r="W87" i="16"/>
  <c r="U87" i="16"/>
  <c r="P87" i="16"/>
  <c r="M87" i="16"/>
  <c r="K87" i="16"/>
  <c r="AQ87" i="16"/>
  <c r="AP87" i="16"/>
  <c r="AF87" i="16"/>
  <c r="AB87" i="16"/>
  <c r="S87" i="16"/>
  <c r="Z87" i="16"/>
  <c r="N87" i="16"/>
  <c r="AR87" i="16"/>
  <c r="AD87" i="16"/>
  <c r="AG87" i="16"/>
  <c r="Y87" i="16"/>
  <c r="V87" i="16"/>
  <c r="X87" i="16"/>
  <c r="R87" i="16"/>
  <c r="J87" i="16"/>
  <c r="AO87" i="16"/>
  <c r="AH87" i="16"/>
  <c r="AA87" i="16"/>
  <c r="AC87" i="16"/>
  <c r="T87" i="16"/>
  <c r="Q87" i="16"/>
  <c r="O87" i="16"/>
  <c r="L87" i="16"/>
  <c r="AQ104" i="16"/>
  <c r="AD104" i="16"/>
  <c r="AF104" i="16"/>
  <c r="AB104" i="16"/>
  <c r="X104" i="16"/>
  <c r="Y104" i="16"/>
  <c r="R104" i="16"/>
  <c r="K104" i="16"/>
  <c r="AR104" i="16"/>
  <c r="AH104" i="16"/>
  <c r="Z104" i="16"/>
  <c r="AC104" i="16"/>
  <c r="P104" i="16"/>
  <c r="M104" i="16"/>
  <c r="J104" i="16"/>
  <c r="AO104" i="16"/>
  <c r="AE104" i="16"/>
  <c r="W104" i="16"/>
  <c r="V104" i="16"/>
  <c r="T104" i="16"/>
  <c r="U104" i="16"/>
  <c r="L104" i="16"/>
  <c r="AP104" i="16"/>
  <c r="AG104" i="16"/>
  <c r="AS104" i="16"/>
  <c r="AA104" i="16"/>
  <c r="S104" i="16"/>
  <c r="Q104" i="16"/>
  <c r="N104" i="16"/>
  <c r="O104" i="16"/>
  <c r="Q109" i="16"/>
  <c r="AR109" i="16"/>
  <c r="U109" i="16"/>
  <c r="AQ109" i="16"/>
  <c r="AA109" i="16"/>
  <c r="J109" i="16"/>
  <c r="Z109" i="16"/>
  <c r="AO112" i="16"/>
  <c r="AH112" i="16"/>
  <c r="W112" i="16"/>
  <c r="S112" i="16"/>
  <c r="AC112" i="16"/>
  <c r="N112" i="16"/>
  <c r="U112" i="16"/>
  <c r="AP112" i="16"/>
  <c r="AS112" i="16"/>
  <c r="AE112" i="16"/>
  <c r="AA112" i="16"/>
  <c r="Y112" i="16"/>
  <c r="T112" i="16"/>
  <c r="J112" i="16"/>
  <c r="O112" i="16"/>
  <c r="AQ112" i="16"/>
  <c r="AG112" i="16"/>
  <c r="AF112" i="16"/>
  <c r="AB112" i="16"/>
  <c r="X112" i="16"/>
  <c r="AM112" i="16" s="1"/>
  <c r="Q112" i="16"/>
  <c r="L112" i="16"/>
  <c r="R112" i="16"/>
  <c r="AR112" i="16"/>
  <c r="AD112" i="16"/>
  <c r="Z112" i="16"/>
  <c r="V112" i="16"/>
  <c r="AK112" i="16" s="1"/>
  <c r="P112" i="16"/>
  <c r="M112" i="16"/>
  <c r="K112" i="16"/>
  <c r="AC116" i="16"/>
  <c r="AS116" i="16"/>
  <c r="Q116" i="16"/>
  <c r="AO116" i="16"/>
  <c r="V116" i="16"/>
  <c r="L116" i="16"/>
  <c r="AB116" i="16"/>
  <c r="AR133" i="16"/>
  <c r="AD133" i="16"/>
  <c r="AC133" i="16"/>
  <c r="AB133" i="16"/>
  <c r="W133" i="16"/>
  <c r="S133" i="16"/>
  <c r="K133" i="16"/>
  <c r="AF133" i="16"/>
  <c r="AH133" i="16"/>
  <c r="AE133" i="16"/>
  <c r="X133" i="16"/>
  <c r="R133" i="16"/>
  <c r="N133" i="16"/>
  <c r="L133" i="16"/>
  <c r="AP133" i="16"/>
  <c r="AG133" i="16"/>
  <c r="AS133" i="16"/>
  <c r="Z133" i="16"/>
  <c r="U133" i="16"/>
  <c r="O133" i="16"/>
  <c r="T133" i="16"/>
  <c r="J133" i="16"/>
  <c r="AQ133" i="16"/>
  <c r="AO133" i="16"/>
  <c r="Y133" i="16"/>
  <c r="AA133" i="16"/>
  <c r="V133" i="16"/>
  <c r="M133" i="16"/>
  <c r="P133" i="16"/>
  <c r="Q133" i="16"/>
  <c r="N136" i="16"/>
  <c r="AB136" i="16"/>
  <c r="O136" i="16"/>
  <c r="AF136" i="16"/>
  <c r="P136" i="16"/>
  <c r="AH136" i="16"/>
  <c r="Y136" i="16"/>
  <c r="AD136" i="16"/>
  <c r="W148" i="16"/>
  <c r="O148" i="16"/>
  <c r="R148" i="16"/>
  <c r="T148" i="16"/>
  <c r="AP148" i="16"/>
  <c r="AG148" i="16"/>
  <c r="AF148" i="16"/>
  <c r="AE148" i="16"/>
  <c r="V151" i="16"/>
  <c r="AS151" i="16"/>
  <c r="Z151" i="16"/>
  <c r="AO151" i="16"/>
  <c r="T151" i="16"/>
  <c r="AR151" i="16"/>
  <c r="U151" i="16"/>
  <c r="AQ153" i="16"/>
  <c r="AH153" i="16"/>
  <c r="Y153" i="16"/>
  <c r="AA153" i="16"/>
  <c r="V153" i="16"/>
  <c r="S153" i="16"/>
  <c r="K153" i="16"/>
  <c r="Q153" i="16"/>
  <c r="AR153" i="16"/>
  <c r="AE153" i="16"/>
  <c r="AC153" i="16"/>
  <c r="X153" i="16"/>
  <c r="W153" i="16"/>
  <c r="P153" i="16"/>
  <c r="M153" i="16"/>
  <c r="AS153" i="16"/>
  <c r="AO153" i="16"/>
  <c r="AG153" i="16"/>
  <c r="AB153" i="16"/>
  <c r="R153" i="16"/>
  <c r="T153" i="16"/>
  <c r="J153" i="16"/>
  <c r="AP153" i="16"/>
  <c r="AD153" i="16"/>
  <c r="AF153" i="16"/>
  <c r="Z153" i="16"/>
  <c r="U153" i="16"/>
  <c r="O153" i="16"/>
  <c r="L153" i="16"/>
  <c r="N153" i="16"/>
  <c r="W165" i="16"/>
  <c r="AR165" i="16"/>
  <c r="V165" i="16"/>
  <c r="AQ165" i="16"/>
  <c r="U165" i="16"/>
  <c r="AP165" i="16"/>
  <c r="X165" i="16"/>
  <c r="K13" i="16"/>
  <c r="M3" i="16"/>
  <c r="AD3" i="16"/>
  <c r="S3" i="16"/>
  <c r="AS3" i="16"/>
  <c r="U3" i="16"/>
  <c r="AO3" i="16"/>
  <c r="X3" i="16"/>
  <c r="AR3" i="16"/>
  <c r="W29" i="16"/>
  <c r="L29" i="16"/>
  <c r="AA29" i="16"/>
  <c r="V29" i="16"/>
  <c r="Z29" i="16"/>
  <c r="J29" i="16"/>
  <c r="AC29" i="16"/>
  <c r="AB64" i="16"/>
  <c r="K64" i="16"/>
  <c r="X64" i="16"/>
  <c r="R64" i="16"/>
  <c r="AA64" i="16"/>
  <c r="L64" i="16"/>
  <c r="W64" i="16"/>
  <c r="O78" i="16"/>
  <c r="AH78" i="16"/>
  <c r="R78" i="16"/>
  <c r="AD78" i="16"/>
  <c r="M78" i="16"/>
  <c r="AG78" i="16"/>
  <c r="T78" i="16"/>
  <c r="AS78" i="16"/>
  <c r="S109" i="16"/>
  <c r="AO109" i="16"/>
  <c r="X109" i="16"/>
  <c r="N109" i="16"/>
  <c r="Y109" i="16"/>
  <c r="V109" i="16"/>
  <c r="AE109" i="16"/>
  <c r="X116" i="16"/>
  <c r="AP116" i="16"/>
  <c r="S116" i="16"/>
  <c r="O116" i="16"/>
  <c r="Z116" i="16"/>
  <c r="R116" i="16"/>
  <c r="AF116" i="16"/>
  <c r="L136" i="16"/>
  <c r="AE136" i="16"/>
  <c r="W136" i="16"/>
  <c r="AP136" i="16"/>
  <c r="R136" i="16"/>
  <c r="AO136" i="16"/>
  <c r="T136" i="16"/>
  <c r="AI136" i="16" s="1"/>
  <c r="AR136" i="16"/>
  <c r="L148" i="16"/>
  <c r="M148" i="16"/>
  <c r="K148" i="16"/>
  <c r="V148" i="16"/>
  <c r="AQ148" i="16"/>
  <c r="AS148" i="16"/>
  <c r="AO148" i="16"/>
  <c r="AR148" i="16"/>
  <c r="X151" i="16"/>
  <c r="L151" i="16"/>
  <c r="AC151" i="16"/>
  <c r="J151" i="16"/>
  <c r="Y151" i="16"/>
  <c r="N151" i="16"/>
  <c r="AE151" i="16"/>
  <c r="AB165" i="16"/>
  <c r="Q165" i="16"/>
  <c r="AA165" i="16"/>
  <c r="J165" i="16"/>
  <c r="Z165" i="16"/>
  <c r="M165" i="16"/>
  <c r="AC165" i="16"/>
  <c r="AP6" i="16"/>
  <c r="AD6" i="16"/>
  <c r="AB6" i="16"/>
  <c r="W6" i="16"/>
  <c r="V6" i="16"/>
  <c r="Q6" i="16"/>
  <c r="N6" i="16"/>
  <c r="AQ6" i="16"/>
  <c r="AH6" i="16"/>
  <c r="Y6" i="16"/>
  <c r="AA6" i="16"/>
  <c r="T6" i="16"/>
  <c r="M6" i="16"/>
  <c r="K6" i="16"/>
  <c r="AO6" i="16"/>
  <c r="AR6" i="16"/>
  <c r="AE6" i="16"/>
  <c r="AC6" i="16"/>
  <c r="X6" i="16"/>
  <c r="S6" i="16"/>
  <c r="R6" i="16"/>
  <c r="J6" i="16"/>
  <c r="AS6" i="16"/>
  <c r="AG6" i="16"/>
  <c r="AF6" i="16"/>
  <c r="Z6" i="16"/>
  <c r="U6" i="16"/>
  <c r="P6" i="16"/>
  <c r="O6" i="16"/>
  <c r="L6" i="16"/>
  <c r="AC13" i="16"/>
  <c r="Y13" i="16"/>
  <c r="V3" i="16"/>
  <c r="AP3" i="16"/>
  <c r="W3" i="16"/>
  <c r="AL3" i="16" s="1"/>
  <c r="J3" i="16"/>
  <c r="AC3" i="16"/>
  <c r="L3" i="16"/>
  <c r="Y3" i="16"/>
  <c r="AO5" i="16"/>
  <c r="AE5" i="16"/>
  <c r="AC5" i="16"/>
  <c r="W5" i="16"/>
  <c r="P5" i="16"/>
  <c r="M5" i="16"/>
  <c r="K5" i="16"/>
  <c r="AP5" i="16"/>
  <c r="AS5" i="16"/>
  <c r="AF5" i="16"/>
  <c r="Z5" i="16"/>
  <c r="X5" i="16"/>
  <c r="Q5" i="16"/>
  <c r="V5" i="16"/>
  <c r="J5" i="16"/>
  <c r="AQ5" i="16"/>
  <c r="AD5" i="16"/>
  <c r="AG5" i="16"/>
  <c r="AA5" i="16"/>
  <c r="U5" i="16"/>
  <c r="R5" i="16"/>
  <c r="N5" i="16"/>
  <c r="L5" i="16"/>
  <c r="AR5" i="16"/>
  <c r="AH5" i="16"/>
  <c r="Y5" i="16"/>
  <c r="AB5" i="16"/>
  <c r="S5" i="16"/>
  <c r="O5" i="16"/>
  <c r="T5" i="16"/>
  <c r="AS12" i="16"/>
  <c r="AG12" i="16"/>
  <c r="AD12" i="16"/>
  <c r="AC12" i="16"/>
  <c r="P12" i="16"/>
  <c r="M12" i="16"/>
  <c r="R12" i="16"/>
  <c r="AQ12" i="16"/>
  <c r="AE12" i="16"/>
  <c r="AH12" i="16"/>
  <c r="AB12" i="16"/>
  <c r="X12" i="16"/>
  <c r="AM12" i="16" s="1"/>
  <c r="V12" i="16"/>
  <c r="N12" i="16"/>
  <c r="L12" i="16"/>
  <c r="AR12" i="16"/>
  <c r="AF12" i="16"/>
  <c r="Z12" i="16"/>
  <c r="Y12" i="16"/>
  <c r="U12" i="16"/>
  <c r="AJ12" i="16" s="1"/>
  <c r="T12" i="16"/>
  <c r="AI12" i="16" s="1"/>
  <c r="K12" i="16"/>
  <c r="O12" i="16"/>
  <c r="AO12" i="16"/>
  <c r="AP12" i="16"/>
  <c r="AA12" i="16"/>
  <c r="W12" i="16"/>
  <c r="S12" i="16"/>
  <c r="Q12" i="16"/>
  <c r="J12" i="16"/>
  <c r="AR20" i="16"/>
  <c r="AE20" i="16"/>
  <c r="AH20" i="16"/>
  <c r="W20" i="16"/>
  <c r="S20" i="16"/>
  <c r="T20" i="16"/>
  <c r="AI20" i="16" s="1"/>
  <c r="K20" i="16"/>
  <c r="R20" i="16"/>
  <c r="AO20" i="16"/>
  <c r="AF20" i="16"/>
  <c r="Z20" i="16"/>
  <c r="X20" i="16"/>
  <c r="P20" i="16"/>
  <c r="Q20" i="16"/>
  <c r="O20" i="16"/>
  <c r="AS20" i="16"/>
  <c r="AG20" i="16"/>
  <c r="AA20" i="16"/>
  <c r="Y20" i="16"/>
  <c r="AC20" i="16"/>
  <c r="M20" i="16"/>
  <c r="J20" i="16"/>
  <c r="AQ20" i="16"/>
  <c r="AP20" i="16"/>
  <c r="AD20" i="16"/>
  <c r="AB20" i="16"/>
  <c r="U20" i="16"/>
  <c r="AJ20" i="16" s="1"/>
  <c r="V20" i="16"/>
  <c r="AK20" i="16" s="1"/>
  <c r="N20" i="16"/>
  <c r="L20" i="16"/>
  <c r="AR24" i="16"/>
  <c r="AE24" i="16"/>
  <c r="Z24" i="16"/>
  <c r="AC24" i="16"/>
  <c r="S24" i="16"/>
  <c r="Q24" i="16"/>
  <c r="R24" i="16"/>
  <c r="L24" i="16"/>
  <c r="AO24" i="16"/>
  <c r="AF24" i="16"/>
  <c r="AA24" i="16"/>
  <c r="W24" i="16"/>
  <c r="P24" i="16"/>
  <c r="M24" i="16"/>
  <c r="J24" i="16"/>
  <c r="AS24" i="16"/>
  <c r="AG24" i="16"/>
  <c r="AH24" i="16"/>
  <c r="X24" i="16"/>
  <c r="V24" i="16"/>
  <c r="N24" i="16"/>
  <c r="Y24" i="16"/>
  <c r="AQ24" i="16"/>
  <c r="AP24" i="16"/>
  <c r="AD24" i="16"/>
  <c r="AB24" i="16"/>
  <c r="U24" i="16"/>
  <c r="AJ24" i="16" s="1"/>
  <c r="T24" i="16"/>
  <c r="K24" i="16"/>
  <c r="O24" i="16"/>
  <c r="K29" i="16"/>
  <c r="Y29" i="16"/>
  <c r="BB29" i="16" s="1"/>
  <c r="N29" i="16"/>
  <c r="AG29" i="16"/>
  <c r="M29" i="16"/>
  <c r="AF29" i="16"/>
  <c r="O29" i="16"/>
  <c r="AE29" i="16"/>
  <c r="AQ37" i="16"/>
  <c r="AS37" i="16"/>
  <c r="AH37" i="16"/>
  <c r="AA37" i="16"/>
  <c r="U37" i="16"/>
  <c r="R37" i="16"/>
  <c r="N37" i="16"/>
  <c r="L37" i="16"/>
  <c r="AR37" i="16"/>
  <c r="AF37" i="16"/>
  <c r="Y37" i="16"/>
  <c r="AB37" i="16"/>
  <c r="S37" i="16"/>
  <c r="O37" i="16"/>
  <c r="T37" i="16"/>
  <c r="AO37" i="16"/>
  <c r="AD37" i="16"/>
  <c r="AC37" i="16"/>
  <c r="W37" i="16"/>
  <c r="P37" i="16"/>
  <c r="M37" i="16"/>
  <c r="K37" i="16"/>
  <c r="AP37" i="16"/>
  <c r="AE37" i="16"/>
  <c r="AG37" i="16"/>
  <c r="Z37" i="16"/>
  <c r="X37" i="16"/>
  <c r="Q37" i="16"/>
  <c r="V37" i="16"/>
  <c r="J37" i="16"/>
  <c r="AS44" i="16"/>
  <c r="AD44" i="16"/>
  <c r="AB44" i="16"/>
  <c r="X44" i="16"/>
  <c r="P44" i="16"/>
  <c r="M44" i="16"/>
  <c r="R44" i="16"/>
  <c r="AQ44" i="16"/>
  <c r="AP44" i="16"/>
  <c r="AE44" i="16"/>
  <c r="Y44" i="16"/>
  <c r="AH44" i="16"/>
  <c r="V44" i="16"/>
  <c r="N44" i="16"/>
  <c r="L44" i="16"/>
  <c r="AR44" i="16"/>
  <c r="AF44" i="16"/>
  <c r="Z44" i="16"/>
  <c r="W44" i="16"/>
  <c r="U44" i="16"/>
  <c r="AJ44" i="16" s="1"/>
  <c r="T44" i="16"/>
  <c r="K44" i="16"/>
  <c r="O44" i="16"/>
  <c r="AO44" i="16"/>
  <c r="AG44" i="16"/>
  <c r="AA44" i="16"/>
  <c r="AC44" i="16"/>
  <c r="S44" i="16"/>
  <c r="Q44" i="16"/>
  <c r="J44" i="16"/>
  <c r="O64" i="16"/>
  <c r="Z64" i="16"/>
  <c r="J64" i="16"/>
  <c r="AF64" i="16"/>
  <c r="N64" i="16"/>
  <c r="AE64" i="16"/>
  <c r="M64" i="16"/>
  <c r="AH64" i="16"/>
  <c r="AQ72" i="16"/>
  <c r="AS72" i="16"/>
  <c r="Z72" i="16"/>
  <c r="AF72" i="16"/>
  <c r="S72" i="16"/>
  <c r="Q72" i="16"/>
  <c r="R72" i="16"/>
  <c r="K72" i="16"/>
  <c r="AR72" i="16"/>
  <c r="AD72" i="16"/>
  <c r="W72" i="16"/>
  <c r="AB72" i="16"/>
  <c r="P72" i="16"/>
  <c r="M72" i="16"/>
  <c r="J72" i="16"/>
  <c r="AO72" i="16"/>
  <c r="AH72" i="16"/>
  <c r="AA72" i="16"/>
  <c r="U72" i="16"/>
  <c r="V72" i="16"/>
  <c r="AK72" i="16" s="1"/>
  <c r="N72" i="16"/>
  <c r="L72" i="16"/>
  <c r="AP72" i="16"/>
  <c r="AG72" i="16"/>
  <c r="AE72" i="16"/>
  <c r="X72" i="16"/>
  <c r="AC72" i="16"/>
  <c r="T72" i="16"/>
  <c r="Y72" i="16"/>
  <c r="O72" i="16"/>
  <c r="Q78" i="16"/>
  <c r="AE78" i="16"/>
  <c r="P78" i="16"/>
  <c r="AQ78" i="16"/>
  <c r="S78" i="16"/>
  <c r="AP78" i="16"/>
  <c r="X78" i="16"/>
  <c r="AM78" i="16" s="1"/>
  <c r="AO80" i="16"/>
  <c r="AH80" i="16"/>
  <c r="W80" i="16"/>
  <c r="S80" i="16"/>
  <c r="V80" i="16"/>
  <c r="M80" i="16"/>
  <c r="L80" i="16"/>
  <c r="AP80" i="16"/>
  <c r="AS80" i="16"/>
  <c r="AE80" i="16"/>
  <c r="AA80" i="16"/>
  <c r="Y80" i="16"/>
  <c r="T80" i="16"/>
  <c r="N80" i="16"/>
  <c r="R80" i="16"/>
  <c r="AQ80" i="16"/>
  <c r="AG80" i="16"/>
  <c r="AF80" i="16"/>
  <c r="AB80" i="16"/>
  <c r="P80" i="16"/>
  <c r="Q80" i="16"/>
  <c r="J80" i="16"/>
  <c r="K80" i="16"/>
  <c r="AR80" i="16"/>
  <c r="AD80" i="16"/>
  <c r="Z80" i="16"/>
  <c r="U80" i="16"/>
  <c r="AC80" i="16"/>
  <c r="X80" i="16"/>
  <c r="O80" i="16"/>
  <c r="AR91" i="16"/>
  <c r="AD91" i="16"/>
  <c r="AG91" i="16"/>
  <c r="Y91" i="16"/>
  <c r="V91" i="16"/>
  <c r="Q91" i="16"/>
  <c r="R91" i="16"/>
  <c r="L91" i="16"/>
  <c r="AO91" i="16"/>
  <c r="AH91" i="16"/>
  <c r="AA91" i="16"/>
  <c r="AC91" i="16"/>
  <c r="T91" i="16"/>
  <c r="Z91" i="16"/>
  <c r="O91" i="16"/>
  <c r="AS91" i="16"/>
  <c r="AE91" i="16"/>
  <c r="W91" i="16"/>
  <c r="U91" i="16"/>
  <c r="AJ91" i="16" s="1"/>
  <c r="P91" i="16"/>
  <c r="M91" i="16"/>
  <c r="K91" i="16"/>
  <c r="AQ91" i="16"/>
  <c r="AP91" i="16"/>
  <c r="AF91" i="16"/>
  <c r="AB91" i="16"/>
  <c r="S91" i="16"/>
  <c r="X91" i="16"/>
  <c r="AM91" i="16" s="1"/>
  <c r="N91" i="16"/>
  <c r="J91" i="16"/>
  <c r="AQ100" i="16"/>
  <c r="AG100" i="16"/>
  <c r="AF100" i="16"/>
  <c r="AB100" i="16"/>
  <c r="P100" i="16"/>
  <c r="M100" i="16"/>
  <c r="J100" i="16"/>
  <c r="K100" i="16"/>
  <c r="AR100" i="16"/>
  <c r="AD100" i="16"/>
  <c r="Z100" i="16"/>
  <c r="V100" i="16"/>
  <c r="Y100" i="16"/>
  <c r="N100" i="16"/>
  <c r="R100" i="16"/>
  <c r="AO100" i="16"/>
  <c r="AH100" i="16"/>
  <c r="W100" i="16"/>
  <c r="AL100" i="16" s="1"/>
  <c r="S100" i="16"/>
  <c r="T100" i="16"/>
  <c r="U100" i="16"/>
  <c r="AJ100" i="16" s="1"/>
  <c r="L100" i="16"/>
  <c r="AP100" i="16"/>
  <c r="AS100" i="16"/>
  <c r="AE100" i="16"/>
  <c r="AA100" i="16"/>
  <c r="X100" i="16"/>
  <c r="Q100" i="16"/>
  <c r="O100" i="16"/>
  <c r="AC100" i="16"/>
  <c r="L109" i="16"/>
  <c r="W109" i="16"/>
  <c r="K109" i="16"/>
  <c r="AC109" i="16"/>
  <c r="R109" i="16"/>
  <c r="AG109" i="16"/>
  <c r="T109" i="16"/>
  <c r="AF109" i="16"/>
  <c r="K116" i="16"/>
  <c r="AA116" i="16"/>
  <c r="J116" i="16"/>
  <c r="W116" i="16"/>
  <c r="N116" i="16"/>
  <c r="AD116" i="16"/>
  <c r="M116" i="16"/>
  <c r="AG116" i="16"/>
  <c r="AP126" i="16"/>
  <c r="AR126" i="16"/>
  <c r="W126" i="16"/>
  <c r="AH126" i="16"/>
  <c r="R126" i="16"/>
  <c r="N126" i="16"/>
  <c r="AA126" i="16"/>
  <c r="AQ126" i="16"/>
  <c r="AG126" i="16"/>
  <c r="Y126" i="16"/>
  <c r="T126" i="16"/>
  <c r="M126" i="16"/>
  <c r="X126" i="16"/>
  <c r="L126" i="16"/>
  <c r="AO126" i="16"/>
  <c r="AE126" i="16"/>
  <c r="AD126" i="16"/>
  <c r="AC126" i="16"/>
  <c r="U126" i="16"/>
  <c r="S126" i="16"/>
  <c r="P126" i="16"/>
  <c r="J126" i="16"/>
  <c r="AS126" i="16"/>
  <c r="AF126" i="16"/>
  <c r="AB126" i="16"/>
  <c r="Z126" i="16"/>
  <c r="V126" i="16"/>
  <c r="O126" i="16"/>
  <c r="K126" i="16"/>
  <c r="Q126" i="16"/>
  <c r="AP134" i="16"/>
  <c r="AF134" i="16"/>
  <c r="AB134" i="16"/>
  <c r="X134" i="16"/>
  <c r="V134" i="16"/>
  <c r="S134" i="16"/>
  <c r="K134" i="16"/>
  <c r="AQ134" i="16"/>
  <c r="AG134" i="16"/>
  <c r="Y134" i="16"/>
  <c r="T134" i="16"/>
  <c r="R134" i="16"/>
  <c r="O134" i="16"/>
  <c r="Q134" i="16"/>
  <c r="AO134" i="16"/>
  <c r="AR134" i="16"/>
  <c r="AD134" i="16"/>
  <c r="AC134" i="16"/>
  <c r="AA134" i="16"/>
  <c r="M134" i="16"/>
  <c r="N134" i="16"/>
  <c r="L134" i="16"/>
  <c r="AS134" i="16"/>
  <c r="AE134" i="16"/>
  <c r="AH134" i="16"/>
  <c r="Z134" i="16"/>
  <c r="U134" i="16"/>
  <c r="W134" i="16"/>
  <c r="P134" i="16"/>
  <c r="J134" i="16"/>
  <c r="S136" i="16"/>
  <c r="AG136" i="16"/>
  <c r="M136" i="16"/>
  <c r="AS136" i="16"/>
  <c r="X136" i="16"/>
  <c r="K136" i="16"/>
  <c r="AC136" i="16"/>
  <c r="AO138" i="16"/>
  <c r="AE138" i="16"/>
  <c r="AD138" i="16"/>
  <c r="AC138" i="16"/>
  <c r="U138" i="16"/>
  <c r="M138" i="16"/>
  <c r="P138" i="16"/>
  <c r="K138" i="16"/>
  <c r="AS138" i="16"/>
  <c r="AR138" i="16"/>
  <c r="AH138" i="16"/>
  <c r="Z138" i="16"/>
  <c r="AA138" i="16"/>
  <c r="W138" i="16"/>
  <c r="L138" i="16"/>
  <c r="Q138" i="16"/>
  <c r="AP138" i="16"/>
  <c r="AF138" i="16"/>
  <c r="AB138" i="16"/>
  <c r="X138" i="16"/>
  <c r="AM138" i="16" s="1"/>
  <c r="V138" i="16"/>
  <c r="S138" i="16"/>
  <c r="J138" i="16"/>
  <c r="AQ138" i="16"/>
  <c r="AG138" i="16"/>
  <c r="Y138" i="16"/>
  <c r="T138" i="16"/>
  <c r="R138" i="16"/>
  <c r="O138" i="16"/>
  <c r="N138" i="16"/>
  <c r="S148" i="16"/>
  <c r="Q148" i="16"/>
  <c r="J148" i="16"/>
  <c r="X148" i="16"/>
  <c r="Y148" i="16"/>
  <c r="AH148" i="16"/>
  <c r="U148" i="16"/>
  <c r="K151" i="16"/>
  <c r="AB151" i="16"/>
  <c r="Q151" i="16"/>
  <c r="AA151" i="16"/>
  <c r="O151" i="16"/>
  <c r="AH151" i="16"/>
  <c r="P151" i="16"/>
  <c r="AD151" i="16"/>
  <c r="AS156" i="16"/>
  <c r="AD156" i="16"/>
  <c r="AB156" i="16"/>
  <c r="AC156" i="16"/>
  <c r="R156" i="16"/>
  <c r="J156" i="16"/>
  <c r="M156" i="16"/>
  <c r="AQ156" i="16"/>
  <c r="AE156" i="16"/>
  <c r="Z156" i="16"/>
  <c r="AP156" i="16"/>
  <c r="U156" i="16"/>
  <c r="S156" i="16"/>
  <c r="N156" i="16"/>
  <c r="K156" i="16"/>
  <c r="AR156" i="16"/>
  <c r="AF156" i="16"/>
  <c r="AH156" i="16"/>
  <c r="Y156" i="16"/>
  <c r="V156" i="16"/>
  <c r="P156" i="16"/>
  <c r="W156" i="16"/>
  <c r="O156" i="16"/>
  <c r="AO156" i="16"/>
  <c r="AG156" i="16"/>
  <c r="AA156" i="16"/>
  <c r="X156" i="16"/>
  <c r="AM156" i="16" s="1"/>
  <c r="T156" i="16"/>
  <c r="L156" i="16"/>
  <c r="Q156" i="16"/>
  <c r="K165" i="16"/>
  <c r="Y165" i="16"/>
  <c r="BB165" i="16" s="1"/>
  <c r="N165" i="16"/>
  <c r="AG165" i="16"/>
  <c r="L165" i="16"/>
  <c r="AF165" i="16"/>
  <c r="P165" i="16"/>
  <c r="AS165" i="16"/>
  <c r="O13" i="16"/>
  <c r="AV13" i="16" s="1"/>
  <c r="N13" i="16"/>
  <c r="Z3" i="16"/>
  <c r="O3" i="16"/>
  <c r="AA3" i="16"/>
  <c r="R3" i="16"/>
  <c r="AE3" i="16"/>
  <c r="N3" i="16"/>
  <c r="AH3" i="16"/>
  <c r="R29" i="16"/>
  <c r="AH29" i="16"/>
  <c r="T29" i="16"/>
  <c r="AD29" i="16"/>
  <c r="Q29" i="16"/>
  <c r="AS29" i="16"/>
  <c r="P29" i="16"/>
  <c r="AO29" i="16"/>
  <c r="Q64" i="16"/>
  <c r="AD64" i="16"/>
  <c r="T64" i="16"/>
  <c r="AG64" i="16"/>
  <c r="V64" i="16"/>
  <c r="AK64" i="16" s="1"/>
  <c r="AP64" i="16"/>
  <c r="AC64" i="16"/>
  <c r="AS64" i="16"/>
  <c r="V78" i="16"/>
  <c r="AK78" i="16" s="1"/>
  <c r="AO78" i="16"/>
  <c r="U78" i="16"/>
  <c r="AR78" i="16"/>
  <c r="Z78" i="16"/>
  <c r="N78" i="16"/>
  <c r="AB78" i="16"/>
  <c r="M109" i="16"/>
  <c r="AH109" i="16"/>
  <c r="O109" i="16"/>
  <c r="AD109" i="16"/>
  <c r="AB109" i="16"/>
  <c r="AP109" i="16"/>
  <c r="P109" i="16"/>
  <c r="AS109" i="16"/>
  <c r="P116" i="16"/>
  <c r="AE116" i="16"/>
  <c r="U116" i="16"/>
  <c r="AH116" i="16"/>
  <c r="T116" i="16"/>
  <c r="AR116" i="16"/>
  <c r="Y116" i="16"/>
  <c r="BB116" i="16" s="1"/>
  <c r="AQ116" i="16"/>
  <c r="V136" i="16"/>
  <c r="AK136" i="16" s="1"/>
  <c r="AQ136" i="16"/>
  <c r="U136" i="16"/>
  <c r="Q136" i="16"/>
  <c r="AA136" i="16"/>
  <c r="J136" i="16"/>
  <c r="Z136" i="16"/>
  <c r="N148" i="16"/>
  <c r="P148" i="16"/>
  <c r="AC148" i="16"/>
  <c r="Z148" i="16"/>
  <c r="AB148" i="16"/>
  <c r="AD148" i="16"/>
  <c r="AA148" i="16"/>
  <c r="W151" i="16"/>
  <c r="AL151" i="16" s="1"/>
  <c r="AG151" i="16"/>
  <c r="S151" i="16"/>
  <c r="AF151" i="16"/>
  <c r="M151" i="16"/>
  <c r="AQ151" i="16"/>
  <c r="R151" i="16"/>
  <c r="AP151" i="16"/>
  <c r="T165" i="16"/>
  <c r="AE165" i="16"/>
  <c r="S165" i="16"/>
  <c r="AH165" i="16"/>
  <c r="O165" i="16"/>
  <c r="AD165" i="16"/>
  <c r="R165" i="16"/>
  <c r="AO165" i="16"/>
  <c r="AO10" i="16"/>
  <c r="AR10" i="16"/>
  <c r="AE10" i="16"/>
  <c r="AC10" i="16"/>
  <c r="AA10" i="16"/>
  <c r="S10" i="16"/>
  <c r="R10" i="16"/>
  <c r="L10" i="16"/>
  <c r="AS10" i="16"/>
  <c r="AG10" i="16"/>
  <c r="AF10" i="16"/>
  <c r="Z10" i="16"/>
  <c r="U10" i="16"/>
  <c r="P10" i="16"/>
  <c r="O10" i="16"/>
  <c r="J10" i="16"/>
  <c r="AP10" i="16"/>
  <c r="AD10" i="16"/>
  <c r="AB10" i="16"/>
  <c r="W10" i="16"/>
  <c r="V10" i="16"/>
  <c r="Q10" i="16"/>
  <c r="N10" i="16"/>
  <c r="AQ10" i="16"/>
  <c r="AH10" i="16"/>
  <c r="Y10" i="16"/>
  <c r="X10" i="16"/>
  <c r="AM10" i="16" s="1"/>
  <c r="T10" i="16"/>
  <c r="AI10" i="16" s="1"/>
  <c r="M10" i="16"/>
  <c r="K10" i="16"/>
  <c r="AO13" i="16"/>
  <c r="BC13" i="16" s="1"/>
  <c r="AG13" i="16"/>
  <c r="AQ121" i="16"/>
  <c r="AD121" i="16"/>
  <c r="AC121" i="16"/>
  <c r="X121" i="16"/>
  <c r="Q121" i="16"/>
  <c r="R121" i="16"/>
  <c r="L121" i="16"/>
  <c r="AO121" i="16"/>
  <c r="AR121" i="16"/>
  <c r="AH121" i="16"/>
  <c r="W121" i="16"/>
  <c r="AL121" i="16" s="1"/>
  <c r="S121" i="16"/>
  <c r="P121" i="16"/>
  <c r="N121" i="16"/>
  <c r="J121" i="16"/>
  <c r="AS121" i="16"/>
  <c r="AF121" i="16"/>
  <c r="AE121" i="16"/>
  <c r="Z121" i="16"/>
  <c r="AB121" i="16"/>
  <c r="O121" i="16"/>
  <c r="V121" i="16"/>
  <c r="T121" i="16"/>
  <c r="AI121" i="16" s="1"/>
  <c r="AP121" i="16"/>
  <c r="AG121" i="16"/>
  <c r="Y121" i="16"/>
  <c r="AA121" i="16"/>
  <c r="U121" i="16"/>
  <c r="M121" i="16"/>
  <c r="K121" i="16"/>
  <c r="AS128" i="16"/>
  <c r="AH128" i="16"/>
  <c r="W128" i="16"/>
  <c r="Y128" i="16"/>
  <c r="R128" i="16"/>
  <c r="P128" i="16"/>
  <c r="K128" i="16"/>
  <c r="AQ128" i="16"/>
  <c r="AP128" i="16"/>
  <c r="AE128" i="16"/>
  <c r="AA128" i="16"/>
  <c r="X128" i="16"/>
  <c r="M128" i="16"/>
  <c r="J128" i="16"/>
  <c r="L128" i="16"/>
  <c r="AR128" i="16"/>
  <c r="AG128" i="16"/>
  <c r="AF128" i="16"/>
  <c r="AB128" i="16"/>
  <c r="AC128" i="16"/>
  <c r="S128" i="16"/>
  <c r="O128" i="16"/>
  <c r="U128" i="16"/>
  <c r="AO128" i="16"/>
  <c r="AD128" i="16"/>
  <c r="Z128" i="16"/>
  <c r="V128" i="16"/>
  <c r="T128" i="16"/>
  <c r="N128" i="16"/>
  <c r="Q128" i="16"/>
  <c r="AO146" i="16"/>
  <c r="AE146" i="16"/>
  <c r="AH146" i="16"/>
  <c r="AC146" i="16"/>
  <c r="T146" i="16"/>
  <c r="M146" i="16"/>
  <c r="P146" i="16"/>
  <c r="K146" i="16"/>
  <c r="AS146" i="16"/>
  <c r="AF146" i="16"/>
  <c r="AB146" i="16"/>
  <c r="Z146" i="16"/>
  <c r="U146" i="16"/>
  <c r="W146" i="16"/>
  <c r="L146" i="16"/>
  <c r="Q146" i="16"/>
  <c r="AP146" i="16"/>
  <c r="AG146" i="16"/>
  <c r="AD146" i="16"/>
  <c r="AA146" i="16"/>
  <c r="V146" i="16"/>
  <c r="S146" i="16"/>
  <c r="J146" i="16"/>
  <c r="AQ146" i="16"/>
  <c r="AR146" i="16"/>
  <c r="Y146" i="16"/>
  <c r="X146" i="16"/>
  <c r="AM146" i="16" s="1"/>
  <c r="R146" i="16"/>
  <c r="O146" i="16"/>
  <c r="N146" i="16"/>
  <c r="AS154" i="16"/>
  <c r="AG154" i="16"/>
  <c r="AP154" i="16"/>
  <c r="AD154" i="16"/>
  <c r="AQ154" i="16"/>
  <c r="AH154" i="16"/>
  <c r="AC154" i="16"/>
  <c r="T154" i="16"/>
  <c r="AO154" i="16"/>
  <c r="AR154" i="16"/>
  <c r="AE154" i="16"/>
  <c r="AF154" i="16"/>
  <c r="AB154" i="16"/>
  <c r="U154" i="16"/>
  <c r="W154" i="16"/>
  <c r="AL154" i="16" s="1"/>
  <c r="L154" i="16"/>
  <c r="Q154" i="16"/>
  <c r="Y154" i="16"/>
  <c r="AA154" i="16"/>
  <c r="S154" i="16"/>
  <c r="N154" i="16"/>
  <c r="K154" i="16"/>
  <c r="Z154" i="16"/>
  <c r="V154" i="16"/>
  <c r="O154" i="16"/>
  <c r="J154" i="16"/>
  <c r="X154" i="16"/>
  <c r="R154" i="16"/>
  <c r="P154" i="16"/>
  <c r="M154" i="16"/>
  <c r="AS162" i="16"/>
  <c r="AR162" i="16"/>
  <c r="AF162" i="16"/>
  <c r="Z162" i="16"/>
  <c r="U162" i="16"/>
  <c r="S162" i="16"/>
  <c r="K162" i="16"/>
  <c r="Q162" i="16"/>
  <c r="AP162" i="16"/>
  <c r="AD162" i="16"/>
  <c r="AB162" i="16"/>
  <c r="AA162" i="16"/>
  <c r="V162" i="16"/>
  <c r="O162" i="16"/>
  <c r="M162" i="16"/>
  <c r="AQ162" i="16"/>
  <c r="AH162" i="16"/>
  <c r="Y162" i="16"/>
  <c r="X162" i="16"/>
  <c r="AM162" i="16" s="1"/>
  <c r="R162" i="16"/>
  <c r="P162" i="16"/>
  <c r="N162" i="16"/>
  <c r="AO162" i="16"/>
  <c r="AG162" i="16"/>
  <c r="AE162" i="16"/>
  <c r="AC162" i="16"/>
  <c r="T162" i="16"/>
  <c r="AI162" i="16" s="1"/>
  <c r="W162" i="16"/>
  <c r="L162" i="16"/>
  <c r="J162" i="16"/>
  <c r="AR8" i="16"/>
  <c r="AE8" i="16"/>
  <c r="Z8" i="16"/>
  <c r="AC8" i="16"/>
  <c r="S8" i="16"/>
  <c r="T8" i="16"/>
  <c r="K8" i="16"/>
  <c r="L8" i="16"/>
  <c r="AO8" i="16"/>
  <c r="AF8" i="16"/>
  <c r="AH8" i="16"/>
  <c r="W8" i="16"/>
  <c r="P8" i="16"/>
  <c r="Q8" i="16"/>
  <c r="R8" i="16"/>
  <c r="AS8" i="16"/>
  <c r="AG8" i="16"/>
  <c r="AA8" i="16"/>
  <c r="X8" i="16"/>
  <c r="AM8" i="16" s="1"/>
  <c r="Y8" i="16"/>
  <c r="M8" i="16"/>
  <c r="J8" i="16"/>
  <c r="AQ8" i="16"/>
  <c r="AP8" i="16"/>
  <c r="AD8" i="16"/>
  <c r="AB8" i="16"/>
  <c r="U8" i="16"/>
  <c r="AJ8" i="16" s="1"/>
  <c r="V8" i="16"/>
  <c r="N8" i="16"/>
  <c r="O8" i="16"/>
  <c r="AS15" i="16"/>
  <c r="AD15" i="16"/>
  <c r="AB15" i="16"/>
  <c r="W15" i="16"/>
  <c r="AE15" i="16"/>
  <c r="Q15" i="16"/>
  <c r="O15" i="16"/>
  <c r="AP15" i="16"/>
  <c r="AH15" i="16"/>
  <c r="Y15" i="16"/>
  <c r="X15" i="16"/>
  <c r="V15" i="16"/>
  <c r="M15" i="16"/>
  <c r="K15" i="16"/>
  <c r="AR15" i="16"/>
  <c r="AF15" i="16"/>
  <c r="AQ15" i="16"/>
  <c r="AC15" i="16"/>
  <c r="U15" i="16"/>
  <c r="T15" i="16"/>
  <c r="AI15" i="16" s="1"/>
  <c r="N15" i="16"/>
  <c r="L15" i="16"/>
  <c r="AO15" i="16"/>
  <c r="AG15" i="16"/>
  <c r="AA15" i="16"/>
  <c r="Z15" i="16"/>
  <c r="S15" i="16"/>
  <c r="P15" i="16"/>
  <c r="R15" i="16"/>
  <c r="J15" i="16"/>
  <c r="AR43" i="16"/>
  <c r="AQ43" i="16"/>
  <c r="AF43" i="16"/>
  <c r="Y43" i="16"/>
  <c r="U43" i="16"/>
  <c r="T43" i="16"/>
  <c r="N43" i="16"/>
  <c r="L43" i="16"/>
  <c r="AO43" i="16"/>
  <c r="AG43" i="16"/>
  <c r="AA43" i="16"/>
  <c r="AC43" i="16"/>
  <c r="S43" i="16"/>
  <c r="P43" i="16"/>
  <c r="R43" i="16"/>
  <c r="J43" i="16"/>
  <c r="AS43" i="16"/>
  <c r="AD43" i="16"/>
  <c r="AB43" i="16"/>
  <c r="W43" i="16"/>
  <c r="Z43" i="16"/>
  <c r="Q43" i="16"/>
  <c r="O43" i="16"/>
  <c r="AP43" i="16"/>
  <c r="AH43" i="16"/>
  <c r="AE43" i="16"/>
  <c r="X43" i="16"/>
  <c r="V43" i="16"/>
  <c r="AK43" i="16" s="1"/>
  <c r="M43" i="16"/>
  <c r="K43" i="16"/>
  <c r="AR56" i="16"/>
  <c r="AG56" i="16"/>
  <c r="Z56" i="16"/>
  <c r="W56" i="16"/>
  <c r="S56" i="16"/>
  <c r="T56" i="16"/>
  <c r="K56" i="16"/>
  <c r="L56" i="16"/>
  <c r="AO56" i="16"/>
  <c r="AD56" i="16"/>
  <c r="AA56" i="16"/>
  <c r="AF56" i="16"/>
  <c r="Y56" i="16"/>
  <c r="Q56" i="16"/>
  <c r="R56" i="16"/>
  <c r="AS56" i="16"/>
  <c r="AH56" i="16"/>
  <c r="AB56" i="16"/>
  <c r="X56" i="16"/>
  <c r="AM56" i="16" s="1"/>
  <c r="P56" i="16"/>
  <c r="M56" i="16"/>
  <c r="J56" i="16"/>
  <c r="AQ56" i="16"/>
  <c r="AP56" i="16"/>
  <c r="AE56" i="16"/>
  <c r="AC56" i="16"/>
  <c r="U56" i="16"/>
  <c r="AJ56" i="16" s="1"/>
  <c r="V56" i="16"/>
  <c r="N56" i="16"/>
  <c r="O56" i="16"/>
  <c r="AO93" i="16"/>
  <c r="AR93" i="16"/>
  <c r="AH93" i="16"/>
  <c r="W93" i="16"/>
  <c r="S93" i="16"/>
  <c r="Q93" i="16"/>
  <c r="M93" i="16"/>
  <c r="L93" i="16"/>
  <c r="AS93" i="16"/>
  <c r="AF93" i="16"/>
  <c r="AE93" i="16"/>
  <c r="Z93" i="16"/>
  <c r="P93" i="16"/>
  <c r="T93" i="16"/>
  <c r="V93" i="16"/>
  <c r="J93" i="16"/>
  <c r="AP93" i="16"/>
  <c r="AG93" i="16"/>
  <c r="Y93" i="16"/>
  <c r="AA93" i="16"/>
  <c r="AB93" i="16"/>
  <c r="R93" i="16"/>
  <c r="N93" i="16"/>
  <c r="AQ93" i="16"/>
  <c r="AD93" i="16"/>
  <c r="AC93" i="16"/>
  <c r="X93" i="16"/>
  <c r="U93" i="16"/>
  <c r="O93" i="16"/>
  <c r="K93" i="16"/>
  <c r="AR137" i="16"/>
  <c r="AD137" i="16"/>
  <c r="Y137" i="16"/>
  <c r="X137" i="16"/>
  <c r="W137" i="16"/>
  <c r="S137" i="16"/>
  <c r="L137" i="16"/>
  <c r="AS137" i="16"/>
  <c r="AH137" i="16"/>
  <c r="AC137" i="16"/>
  <c r="AB137" i="16"/>
  <c r="R137" i="16"/>
  <c r="P137" i="16"/>
  <c r="J137" i="16"/>
  <c r="AP137" i="16"/>
  <c r="AF137" i="16"/>
  <c r="AE137" i="16"/>
  <c r="Z137" i="16"/>
  <c r="U137" i="16"/>
  <c r="O137" i="16"/>
  <c r="N137" i="16"/>
  <c r="K137" i="16"/>
  <c r="AA137" i="16"/>
  <c r="Q137" i="16"/>
  <c r="AQ137" i="16"/>
  <c r="V137" i="16"/>
  <c r="AG137" i="16"/>
  <c r="M137" i="16"/>
  <c r="AO137" i="16"/>
  <c r="T137" i="16"/>
  <c r="AS140" i="16"/>
  <c r="AE140" i="16"/>
  <c r="AA140" i="16"/>
  <c r="AC140" i="16"/>
  <c r="R140" i="16"/>
  <c r="L140" i="16"/>
  <c r="N140" i="16"/>
  <c r="AQ140" i="16"/>
  <c r="AG140" i="16"/>
  <c r="AF140" i="16"/>
  <c r="AB140" i="16"/>
  <c r="U140" i="16"/>
  <c r="M140" i="16"/>
  <c r="J140" i="16"/>
  <c r="K140" i="16"/>
  <c r="AR140" i="16"/>
  <c r="AD140" i="16"/>
  <c r="AP140" i="16"/>
  <c r="Y140" i="16"/>
  <c r="V140" i="16"/>
  <c r="S140" i="16"/>
  <c r="W140" i="16"/>
  <c r="O140" i="16"/>
  <c r="AO140" i="16"/>
  <c r="AH140" i="16"/>
  <c r="Z140" i="16"/>
  <c r="X140" i="16"/>
  <c r="T140" i="16"/>
  <c r="P140" i="16"/>
  <c r="Q140" i="16"/>
  <c r="AP14" i="16"/>
  <c r="AD14" i="16"/>
  <c r="AB14" i="16"/>
  <c r="W14" i="16"/>
  <c r="V14" i="16"/>
  <c r="Q14" i="16"/>
  <c r="N14" i="16"/>
  <c r="AQ14" i="16"/>
  <c r="AH14" i="16"/>
  <c r="Y14" i="16"/>
  <c r="X14" i="16"/>
  <c r="AM14" i="16" s="1"/>
  <c r="T14" i="16"/>
  <c r="AI14" i="16" s="1"/>
  <c r="M14" i="16"/>
  <c r="K14" i="16"/>
  <c r="AO14" i="16"/>
  <c r="AR14" i="16"/>
  <c r="AE14" i="16"/>
  <c r="AC14" i="16"/>
  <c r="U14" i="16"/>
  <c r="AJ14" i="16" s="1"/>
  <c r="S14" i="16"/>
  <c r="R14" i="16"/>
  <c r="J14" i="16"/>
  <c r="AS14" i="16"/>
  <c r="AG14" i="16"/>
  <c r="AF14" i="16"/>
  <c r="Z14" i="16"/>
  <c r="AA14" i="16"/>
  <c r="P14" i="16"/>
  <c r="O14" i="16"/>
  <c r="L14" i="16"/>
  <c r="AP22" i="16"/>
  <c r="AD22" i="16"/>
  <c r="AB22" i="16"/>
  <c r="W22" i="16"/>
  <c r="V22" i="16"/>
  <c r="AK22" i="16" s="1"/>
  <c r="Q22" i="16"/>
  <c r="N22" i="16"/>
  <c r="AQ22" i="16"/>
  <c r="AH22" i="16"/>
  <c r="Y22" i="16"/>
  <c r="AA22" i="16"/>
  <c r="T22" i="16"/>
  <c r="M22" i="16"/>
  <c r="K22" i="16"/>
  <c r="AO22" i="16"/>
  <c r="AR22" i="16"/>
  <c r="AE22" i="16"/>
  <c r="AC22" i="16"/>
  <c r="X22" i="16"/>
  <c r="S22" i="16"/>
  <c r="R22" i="16"/>
  <c r="J22" i="16"/>
  <c r="AS22" i="16"/>
  <c r="AG22" i="16"/>
  <c r="AF22" i="16"/>
  <c r="Z22" i="16"/>
  <c r="U22" i="16"/>
  <c r="P22" i="16"/>
  <c r="O22" i="16"/>
  <c r="L22" i="16"/>
  <c r="AO26" i="16"/>
  <c r="AR26" i="16"/>
  <c r="AE26" i="16"/>
  <c r="AC26" i="16"/>
  <c r="AA26" i="16"/>
  <c r="S26" i="16"/>
  <c r="R26" i="16"/>
  <c r="J26" i="16"/>
  <c r="AS26" i="16"/>
  <c r="AG26" i="16"/>
  <c r="AF26" i="16"/>
  <c r="Z26" i="16"/>
  <c r="U26" i="16"/>
  <c r="P26" i="16"/>
  <c r="O26" i="16"/>
  <c r="L26" i="16"/>
  <c r="AP26" i="16"/>
  <c r="AD26" i="16"/>
  <c r="AB26" i="16"/>
  <c r="W26" i="16"/>
  <c r="V26" i="16"/>
  <c r="Q26" i="16"/>
  <c r="N26" i="16"/>
  <c r="AQ26" i="16"/>
  <c r="AH26" i="16"/>
  <c r="Y26" i="16"/>
  <c r="X26" i="16"/>
  <c r="T26" i="16"/>
  <c r="AI26" i="16" s="1"/>
  <c r="M26" i="16"/>
  <c r="K26" i="16"/>
  <c r="AO49" i="16"/>
  <c r="AD49" i="16"/>
  <c r="Z49" i="16"/>
  <c r="X49" i="16"/>
  <c r="Q49" i="16"/>
  <c r="M49" i="16"/>
  <c r="K49" i="16"/>
  <c r="AP49" i="16"/>
  <c r="AS49" i="16"/>
  <c r="AH49" i="16"/>
  <c r="AE49" i="16"/>
  <c r="U49" i="16"/>
  <c r="V49" i="16"/>
  <c r="AB49" i="16"/>
  <c r="J49" i="16"/>
  <c r="AQ49" i="16"/>
  <c r="AF49" i="16"/>
  <c r="Y49" i="16"/>
  <c r="AA49" i="16"/>
  <c r="S49" i="16"/>
  <c r="R49" i="16"/>
  <c r="T49" i="16"/>
  <c r="AI49" i="16" s="1"/>
  <c r="L49" i="16"/>
  <c r="AR49" i="16"/>
  <c r="AG49" i="16"/>
  <c r="AC49" i="16"/>
  <c r="W49" i="16"/>
  <c r="P49" i="16"/>
  <c r="O49" i="16"/>
  <c r="N49" i="16"/>
  <c r="AS55" i="16"/>
  <c r="AH55" i="16"/>
  <c r="AB55" i="16"/>
  <c r="W55" i="16"/>
  <c r="S55" i="16"/>
  <c r="Q55" i="16"/>
  <c r="O55" i="16"/>
  <c r="AP55" i="16"/>
  <c r="AE55" i="16"/>
  <c r="AG55" i="16"/>
  <c r="X55" i="16"/>
  <c r="AM55" i="16" s="1"/>
  <c r="V55" i="16"/>
  <c r="M55" i="16"/>
  <c r="K55" i="16"/>
  <c r="AR55" i="16"/>
  <c r="AQ55" i="16"/>
  <c r="AF55" i="16"/>
  <c r="Y55" i="16"/>
  <c r="Z55" i="16"/>
  <c r="T55" i="16"/>
  <c r="N55" i="16"/>
  <c r="L55" i="16"/>
  <c r="AO55" i="16"/>
  <c r="AD55" i="16"/>
  <c r="AA55" i="16"/>
  <c r="AC55" i="16"/>
  <c r="U55" i="16"/>
  <c r="AJ55" i="16" s="1"/>
  <c r="P55" i="16"/>
  <c r="R55" i="16"/>
  <c r="J55" i="16"/>
  <c r="AS60" i="16"/>
  <c r="AH60" i="16"/>
  <c r="W60" i="16"/>
  <c r="U60" i="16"/>
  <c r="P60" i="16"/>
  <c r="M60" i="16"/>
  <c r="R60" i="16"/>
  <c r="AQ60" i="16"/>
  <c r="AP60" i="16"/>
  <c r="AE60" i="16"/>
  <c r="AA60" i="16"/>
  <c r="Y60" i="16"/>
  <c r="V60" i="16"/>
  <c r="AK60" i="16" s="1"/>
  <c r="N60" i="16"/>
  <c r="O60" i="16"/>
  <c r="AR60" i="16"/>
  <c r="AG60" i="16"/>
  <c r="AF60" i="16"/>
  <c r="X60" i="16"/>
  <c r="S60" i="16"/>
  <c r="T60" i="16"/>
  <c r="AI60" i="16" s="1"/>
  <c r="J60" i="16"/>
  <c r="K60" i="16"/>
  <c r="AO60" i="16"/>
  <c r="AD60" i="16"/>
  <c r="Z60" i="16"/>
  <c r="AB60" i="16"/>
  <c r="AC60" i="16"/>
  <c r="Q60" i="16"/>
  <c r="L60" i="16"/>
  <c r="AS85" i="16"/>
  <c r="AR85" i="16"/>
  <c r="Y85" i="16"/>
  <c r="AE85" i="16"/>
  <c r="S85" i="16"/>
  <c r="R85" i="16"/>
  <c r="T85" i="16"/>
  <c r="AI85" i="16" s="1"/>
  <c r="V85" i="16"/>
  <c r="AP85" i="16"/>
  <c r="AG85" i="16"/>
  <c r="AC85" i="16"/>
  <c r="AA85" i="16"/>
  <c r="P85" i="16"/>
  <c r="O85" i="16"/>
  <c r="K85" i="16"/>
  <c r="AQ85" i="16"/>
  <c r="AD85" i="16"/>
  <c r="W85" i="16"/>
  <c r="AB85" i="16"/>
  <c r="U85" i="16"/>
  <c r="AJ85" i="16" s="1"/>
  <c r="M85" i="16"/>
  <c r="L85" i="16"/>
  <c r="AO85" i="16"/>
  <c r="AF85" i="16"/>
  <c r="AH85" i="16"/>
  <c r="Z85" i="16"/>
  <c r="X85" i="16"/>
  <c r="Q85" i="16"/>
  <c r="N85" i="16"/>
  <c r="J85" i="16"/>
  <c r="AS92" i="16"/>
  <c r="AE92" i="16"/>
  <c r="W92" i="16"/>
  <c r="V92" i="16"/>
  <c r="P92" i="16"/>
  <c r="M92" i="16"/>
  <c r="L92" i="16"/>
  <c r="AP92" i="16"/>
  <c r="AG92" i="16"/>
  <c r="AF92" i="16"/>
  <c r="AA92" i="16"/>
  <c r="S92" i="16"/>
  <c r="T92" i="16"/>
  <c r="N92" i="16"/>
  <c r="O92" i="16"/>
  <c r="AQ92" i="16"/>
  <c r="AD92" i="16"/>
  <c r="AO92" i="16"/>
  <c r="AB92" i="16"/>
  <c r="AC92" i="16"/>
  <c r="Q92" i="16"/>
  <c r="J92" i="16"/>
  <c r="K92" i="16"/>
  <c r="AR92" i="16"/>
  <c r="AH92" i="16"/>
  <c r="Z92" i="16"/>
  <c r="Y92" i="16"/>
  <c r="X92" i="16"/>
  <c r="U92" i="16"/>
  <c r="AJ92" i="16" s="1"/>
  <c r="R92" i="16"/>
  <c r="AO122" i="16"/>
  <c r="AE122" i="16"/>
  <c r="AD122" i="16"/>
  <c r="Y122" i="16"/>
  <c r="U122" i="16"/>
  <c r="M122" i="16"/>
  <c r="P122" i="16"/>
  <c r="L122" i="16"/>
  <c r="AS122" i="16"/>
  <c r="AR122" i="16"/>
  <c r="AH122" i="16"/>
  <c r="AC122" i="16"/>
  <c r="AA122" i="16"/>
  <c r="S122" i="16"/>
  <c r="K122" i="16"/>
  <c r="X122" i="16"/>
  <c r="AP122" i="16"/>
  <c r="AF122" i="16"/>
  <c r="AB122" i="16"/>
  <c r="Z122" i="16"/>
  <c r="V122" i="16"/>
  <c r="O122" i="16"/>
  <c r="J122" i="16"/>
  <c r="AQ122" i="16"/>
  <c r="AG122" i="16"/>
  <c r="W122" i="16"/>
  <c r="T122" i="16"/>
  <c r="AI122" i="16" s="1"/>
  <c r="R122" i="16"/>
  <c r="N122" i="16"/>
  <c r="Q122" i="16"/>
  <c r="AP127" i="16"/>
  <c r="AF127" i="16"/>
  <c r="W127" i="16"/>
  <c r="Z127" i="16"/>
  <c r="X127" i="16"/>
  <c r="AM127" i="16" s="1"/>
  <c r="N127" i="16"/>
  <c r="K127" i="16"/>
  <c r="AR127" i="16"/>
  <c r="AD127" i="16"/>
  <c r="AG127" i="16"/>
  <c r="AB127" i="16"/>
  <c r="U127" i="16"/>
  <c r="R127" i="16"/>
  <c r="P127" i="16"/>
  <c r="J127" i="16"/>
  <c r="AO127" i="16"/>
  <c r="AH127" i="16"/>
  <c r="AQ127" i="16"/>
  <c r="Y127" i="16"/>
  <c r="V127" i="16"/>
  <c r="M127" i="16"/>
  <c r="O127" i="16"/>
  <c r="L127" i="16"/>
  <c r="AS127" i="16"/>
  <c r="AE127" i="16"/>
  <c r="AA127" i="16"/>
  <c r="AC127" i="16"/>
  <c r="T127" i="16"/>
  <c r="S127" i="16"/>
  <c r="Q127" i="16"/>
  <c r="AQ144" i="16"/>
  <c r="AP144" i="16"/>
  <c r="AE144" i="16"/>
  <c r="AB144" i="16"/>
  <c r="AC144" i="16"/>
  <c r="AR144" i="16"/>
  <c r="AG144" i="16"/>
  <c r="AF144" i="16"/>
  <c r="X144" i="16"/>
  <c r="V144" i="16"/>
  <c r="S144" i="16"/>
  <c r="AO144" i="16"/>
  <c r="AD144" i="16"/>
  <c r="Z144" i="16"/>
  <c r="Y144" i="16"/>
  <c r="T144" i="16"/>
  <c r="U144" i="16"/>
  <c r="L144" i="16"/>
  <c r="N144" i="16"/>
  <c r="AS144" i="16"/>
  <c r="R144" i="16"/>
  <c r="J144" i="16"/>
  <c r="O144" i="16"/>
  <c r="AH144" i="16"/>
  <c r="M144" i="16"/>
  <c r="K144" i="16"/>
  <c r="W144" i="16"/>
  <c r="AA144" i="16"/>
  <c r="P144" i="16"/>
  <c r="Q144" i="16"/>
  <c r="AO163" i="16"/>
  <c r="AF163" i="16"/>
  <c r="AA163" i="16"/>
  <c r="AC163" i="16"/>
  <c r="T163" i="16"/>
  <c r="W163" i="16"/>
  <c r="L163" i="16"/>
  <c r="K163" i="16"/>
  <c r="AS163" i="16"/>
  <c r="AG163" i="16"/>
  <c r="AE163" i="16"/>
  <c r="X163" i="16"/>
  <c r="V163" i="16"/>
  <c r="AK163" i="16" s="1"/>
  <c r="P163" i="16"/>
  <c r="N163" i="16"/>
  <c r="AP163" i="16"/>
  <c r="AD163" i="16"/>
  <c r="AB163" i="16"/>
  <c r="Z163" i="16"/>
  <c r="R163" i="16"/>
  <c r="O163" i="16"/>
  <c r="J163" i="16"/>
  <c r="AR163" i="16"/>
  <c r="AQ163" i="16"/>
  <c r="AH163" i="16"/>
  <c r="Y163" i="16"/>
  <c r="U163" i="16"/>
  <c r="AJ163" i="16" s="1"/>
  <c r="S163" i="16"/>
  <c r="Q163" i="16"/>
  <c r="M163" i="16"/>
  <c r="AP150" i="16"/>
  <c r="AD150" i="16"/>
  <c r="AF150" i="16"/>
  <c r="X150" i="16"/>
  <c r="V150" i="16"/>
  <c r="S150" i="16"/>
  <c r="N150" i="16"/>
  <c r="AQ150" i="16"/>
  <c r="AH150" i="16"/>
  <c r="Y150" i="16"/>
  <c r="T150" i="16"/>
  <c r="AI150" i="16" s="1"/>
  <c r="R150" i="16"/>
  <c r="O150" i="16"/>
  <c r="K150" i="16"/>
  <c r="AO150" i="16"/>
  <c r="AR150" i="16"/>
  <c r="AE150" i="16"/>
  <c r="AC150" i="16"/>
  <c r="AA150" i="16"/>
  <c r="M150" i="16"/>
  <c r="P150" i="16"/>
  <c r="L150" i="16"/>
  <c r="AS150" i="16"/>
  <c r="AG150" i="16"/>
  <c r="AB150" i="16"/>
  <c r="Z150" i="16"/>
  <c r="U150" i="16"/>
  <c r="AJ150" i="16" s="1"/>
  <c r="W150" i="16"/>
  <c r="Q150" i="16"/>
  <c r="J150" i="16"/>
  <c r="AR164" i="16"/>
  <c r="AE164" i="16"/>
  <c r="AA164" i="16"/>
  <c r="U164" i="16"/>
  <c r="R164" i="16"/>
  <c r="O164" i="16"/>
  <c r="K164" i="16"/>
  <c r="AC164" i="16"/>
  <c r="AO164" i="16"/>
  <c r="AF164" i="16"/>
  <c r="AD164" i="16"/>
  <c r="Y164" i="16"/>
  <c r="S164" i="16"/>
  <c r="L164" i="16"/>
  <c r="Q164" i="16"/>
  <c r="AS164" i="16"/>
  <c r="AG164" i="16"/>
  <c r="AB164" i="16"/>
  <c r="V164" i="16"/>
  <c r="P164" i="16"/>
  <c r="J164" i="16"/>
  <c r="M164" i="16"/>
  <c r="AQ164" i="16"/>
  <c r="AP164" i="16"/>
  <c r="Z164" i="16"/>
  <c r="X164" i="16"/>
  <c r="AM164" i="16" s="1"/>
  <c r="T164" i="16"/>
  <c r="AI164" i="16" s="1"/>
  <c r="AH164" i="16"/>
  <c r="W164" i="16"/>
  <c r="AL164" i="16" s="1"/>
  <c r="N164" i="16"/>
  <c r="AO58" i="16"/>
  <c r="AR58" i="16"/>
  <c r="AD58" i="16"/>
  <c r="AA58" i="16"/>
  <c r="U58" i="16"/>
  <c r="P58" i="16"/>
  <c r="R58" i="16"/>
  <c r="J58" i="16"/>
  <c r="AS58" i="16"/>
  <c r="AE58" i="16"/>
  <c r="Y58" i="16"/>
  <c r="W58" i="16"/>
  <c r="V58" i="16"/>
  <c r="Z58" i="16"/>
  <c r="O58" i="16"/>
  <c r="L58" i="16"/>
  <c r="AP58" i="16"/>
  <c r="AF58" i="16"/>
  <c r="AC58" i="16"/>
  <c r="AB58" i="16"/>
  <c r="T58" i="16"/>
  <c r="Q58" i="16"/>
  <c r="N58" i="16"/>
  <c r="AQ58" i="16"/>
  <c r="AG58" i="16"/>
  <c r="AH58" i="16"/>
  <c r="X58" i="16"/>
  <c r="AM58" i="16" s="1"/>
  <c r="S58" i="16"/>
  <c r="M58" i="16"/>
  <c r="K58" i="16"/>
  <c r="AR83" i="16"/>
  <c r="AP83" i="16"/>
  <c r="AF83" i="16"/>
  <c r="AB83" i="16"/>
  <c r="S83" i="16"/>
  <c r="P83" i="16"/>
  <c r="N83" i="16"/>
  <c r="J83" i="16"/>
  <c r="AQ83" i="16"/>
  <c r="AD83" i="16"/>
  <c r="AG83" i="16"/>
  <c r="Y83" i="16"/>
  <c r="Z83" i="16"/>
  <c r="X83" i="16"/>
  <c r="R83" i="16"/>
  <c r="L83" i="16"/>
  <c r="AO83" i="16"/>
  <c r="AH83" i="16"/>
  <c r="AA83" i="16"/>
  <c r="AC83" i="16"/>
  <c r="V83" i="16"/>
  <c r="AK83" i="16" s="1"/>
  <c r="Q83" i="16"/>
  <c r="O83" i="16"/>
  <c r="AS83" i="16"/>
  <c r="AE83" i="16"/>
  <c r="W83" i="16"/>
  <c r="AL83" i="16" s="1"/>
  <c r="U83" i="16"/>
  <c r="T83" i="16"/>
  <c r="M83" i="16"/>
  <c r="K83" i="16"/>
  <c r="AS102" i="16"/>
  <c r="AF102" i="16"/>
  <c r="AB102" i="16"/>
  <c r="Z102" i="16"/>
  <c r="U102" i="16"/>
  <c r="X102" i="16"/>
  <c r="N102" i="16"/>
  <c r="AP102" i="16"/>
  <c r="AG102" i="16"/>
  <c r="W102" i="16"/>
  <c r="T102" i="16"/>
  <c r="AI102" i="16" s="1"/>
  <c r="P102" i="16"/>
  <c r="M102" i="16"/>
  <c r="K102" i="16"/>
  <c r="AR102" i="16"/>
  <c r="AQ102" i="16"/>
  <c r="AD102" i="16"/>
  <c r="Y102" i="16"/>
  <c r="S102" i="16"/>
  <c r="V102" i="16"/>
  <c r="R102" i="16"/>
  <c r="J102" i="16"/>
  <c r="AO102" i="16"/>
  <c r="AE102" i="16"/>
  <c r="AH102" i="16"/>
  <c r="AC102" i="16"/>
  <c r="AA102" i="16"/>
  <c r="Q102" i="16"/>
  <c r="O102" i="16"/>
  <c r="L102" i="16"/>
  <c r="AR107" i="16"/>
  <c r="AD107" i="16"/>
  <c r="AA107" i="16"/>
  <c r="Y107" i="16"/>
  <c r="V107" i="16"/>
  <c r="AK107" i="16" s="1"/>
  <c r="Q107" i="16"/>
  <c r="R107" i="16"/>
  <c r="J107" i="16"/>
  <c r="AO107" i="16"/>
  <c r="AH107" i="16"/>
  <c r="W107" i="16"/>
  <c r="AC107" i="16"/>
  <c r="T107" i="16"/>
  <c r="AI107" i="16" s="1"/>
  <c r="M107" i="16"/>
  <c r="O107" i="16"/>
  <c r="AS107" i="16"/>
  <c r="AE107" i="16"/>
  <c r="AG107" i="16"/>
  <c r="U107" i="16"/>
  <c r="P107" i="16"/>
  <c r="Z107" i="16"/>
  <c r="K107" i="16"/>
  <c r="AQ107" i="16"/>
  <c r="AP107" i="16"/>
  <c r="AF107" i="16"/>
  <c r="AB107" i="16"/>
  <c r="S107" i="16"/>
  <c r="X107" i="16"/>
  <c r="N107" i="16"/>
  <c r="L107" i="16"/>
  <c r="AS110" i="16"/>
  <c r="AF110" i="16"/>
  <c r="W110" i="16"/>
  <c r="Z110" i="16"/>
  <c r="P110" i="16"/>
  <c r="R110" i="16"/>
  <c r="X110" i="16"/>
  <c r="AM110" i="16" s="1"/>
  <c r="AP110" i="16"/>
  <c r="AG110" i="16"/>
  <c r="Y110" i="16"/>
  <c r="T110" i="16"/>
  <c r="V110" i="16"/>
  <c r="O110" i="16"/>
  <c r="K110" i="16"/>
  <c r="AR110" i="16"/>
  <c r="AQ110" i="16"/>
  <c r="AD110" i="16"/>
  <c r="AC110" i="16"/>
  <c r="S110" i="16"/>
  <c r="Q110" i="16"/>
  <c r="N110" i="16"/>
  <c r="J110" i="16"/>
  <c r="AO110" i="16"/>
  <c r="AE110" i="16"/>
  <c r="AB110" i="16"/>
  <c r="AH110" i="16"/>
  <c r="U110" i="16"/>
  <c r="AJ110" i="16" s="1"/>
  <c r="M110" i="16"/>
  <c r="AA110" i="16"/>
  <c r="L110" i="16"/>
  <c r="AR115" i="16"/>
  <c r="AD115" i="16"/>
  <c r="AG115" i="16"/>
  <c r="Y115" i="16"/>
  <c r="Z115" i="16"/>
  <c r="Q115" i="16"/>
  <c r="N115" i="16"/>
  <c r="J115" i="16"/>
  <c r="AO115" i="16"/>
  <c r="AH115" i="16"/>
  <c r="AA115" i="16"/>
  <c r="AC115" i="16"/>
  <c r="V115" i="16"/>
  <c r="P115" i="16"/>
  <c r="O115" i="16"/>
  <c r="AS115" i="16"/>
  <c r="AE115" i="16"/>
  <c r="W115" i="16"/>
  <c r="U115" i="16"/>
  <c r="T115" i="16"/>
  <c r="M115" i="16"/>
  <c r="K115" i="16"/>
  <c r="AQ115" i="16"/>
  <c r="AP115" i="16"/>
  <c r="AF115" i="16"/>
  <c r="AB115" i="16"/>
  <c r="S115" i="16"/>
  <c r="X115" i="16"/>
  <c r="R115" i="16"/>
  <c r="L115" i="16"/>
  <c r="AQ21" i="16"/>
  <c r="AH21" i="16"/>
  <c r="Y21" i="16"/>
  <c r="AA21" i="16"/>
  <c r="U21" i="16"/>
  <c r="R21" i="16"/>
  <c r="N21" i="16"/>
  <c r="L21" i="16"/>
  <c r="AR21" i="16"/>
  <c r="AS21" i="16"/>
  <c r="AC21" i="16"/>
  <c r="AB21" i="16"/>
  <c r="S21" i="16"/>
  <c r="O21" i="16"/>
  <c r="T21" i="16"/>
  <c r="AO21" i="16"/>
  <c r="AE21" i="16"/>
  <c r="AG21" i="16"/>
  <c r="W21" i="16"/>
  <c r="AL21" i="16" s="1"/>
  <c r="P21" i="16"/>
  <c r="M21" i="16"/>
  <c r="K21" i="16"/>
  <c r="AP21" i="16"/>
  <c r="AD21" i="16"/>
  <c r="AF21" i="16"/>
  <c r="Z21" i="16"/>
  <c r="X21" i="16"/>
  <c r="AM21" i="16" s="1"/>
  <c r="Q21" i="16"/>
  <c r="V21" i="16"/>
  <c r="J21" i="16"/>
  <c r="AR35" i="16"/>
  <c r="AQ35" i="16"/>
  <c r="AH35" i="16"/>
  <c r="Y35" i="16"/>
  <c r="X35" i="16"/>
  <c r="AM35" i="16" s="1"/>
  <c r="T35" i="16"/>
  <c r="N35" i="16"/>
  <c r="L35" i="16"/>
  <c r="AO35" i="16"/>
  <c r="AF35" i="16"/>
  <c r="AE35" i="16"/>
  <c r="AC35" i="16"/>
  <c r="U35" i="16"/>
  <c r="AJ35" i="16" s="1"/>
  <c r="P35" i="16"/>
  <c r="R35" i="16"/>
  <c r="J35" i="16"/>
  <c r="AS35" i="16"/>
  <c r="AG35" i="16"/>
  <c r="AA35" i="16"/>
  <c r="W35" i="16"/>
  <c r="S35" i="16"/>
  <c r="Q35" i="16"/>
  <c r="O35" i="16"/>
  <c r="AP35" i="16"/>
  <c r="AD35" i="16"/>
  <c r="AB35" i="16"/>
  <c r="Z35" i="16"/>
  <c r="V35" i="16"/>
  <c r="M35" i="16"/>
  <c r="K35" i="16"/>
  <c r="AR40" i="16"/>
  <c r="AF40" i="16"/>
  <c r="AD40" i="16"/>
  <c r="AC40" i="16"/>
  <c r="Y40" i="16"/>
  <c r="T40" i="16"/>
  <c r="K40" i="16"/>
  <c r="L40" i="16"/>
  <c r="AO40" i="16"/>
  <c r="AG40" i="16"/>
  <c r="Z40" i="16"/>
  <c r="W40" i="16"/>
  <c r="S40" i="16"/>
  <c r="Q40" i="16"/>
  <c r="R40" i="16"/>
  <c r="AS40" i="16"/>
  <c r="AE40" i="16"/>
  <c r="AA40" i="16"/>
  <c r="X40" i="16"/>
  <c r="P40" i="16"/>
  <c r="M40" i="16"/>
  <c r="J40" i="16"/>
  <c r="AQ40" i="16"/>
  <c r="AP40" i="16"/>
  <c r="AH40" i="16"/>
  <c r="AB40" i="16"/>
  <c r="U40" i="16"/>
  <c r="AJ40" i="16" s="1"/>
  <c r="V40" i="16"/>
  <c r="AK40" i="16" s="1"/>
  <c r="N40" i="16"/>
  <c r="O40" i="16"/>
  <c r="AR51" i="16"/>
  <c r="AQ51" i="16"/>
  <c r="AF51" i="16"/>
  <c r="Y51" i="16"/>
  <c r="X51" i="16"/>
  <c r="T51" i="16"/>
  <c r="N51" i="16"/>
  <c r="L51" i="16"/>
  <c r="AO51" i="16"/>
  <c r="AD51" i="16"/>
  <c r="AA51" i="16"/>
  <c r="AC51" i="16"/>
  <c r="U51" i="16"/>
  <c r="P51" i="16"/>
  <c r="R51" i="16"/>
  <c r="J51" i="16"/>
  <c r="AS51" i="16"/>
  <c r="AH51" i="16"/>
  <c r="AG51" i="16"/>
  <c r="W51" i="16"/>
  <c r="S51" i="16"/>
  <c r="Q51" i="16"/>
  <c r="O51" i="16"/>
  <c r="AP51" i="16"/>
  <c r="AE51" i="16"/>
  <c r="AB51" i="16"/>
  <c r="Z51" i="16"/>
  <c r="V51" i="16"/>
  <c r="AK51" i="16" s="1"/>
  <c r="M51" i="16"/>
  <c r="K51" i="16"/>
  <c r="AQ73" i="16"/>
  <c r="AD73" i="16"/>
  <c r="AC73" i="16"/>
  <c r="AA73" i="16"/>
  <c r="P73" i="16"/>
  <c r="M73" i="16"/>
  <c r="L73" i="16"/>
  <c r="AO73" i="16"/>
  <c r="AR73" i="16"/>
  <c r="AH73" i="16"/>
  <c r="W73" i="16"/>
  <c r="AL73" i="16" s="1"/>
  <c r="U73" i="16"/>
  <c r="Q73" i="16"/>
  <c r="N73" i="16"/>
  <c r="J73" i="16"/>
  <c r="AS73" i="16"/>
  <c r="AF73" i="16"/>
  <c r="AE73" i="16"/>
  <c r="Z73" i="16"/>
  <c r="S73" i="16"/>
  <c r="R73" i="16"/>
  <c r="V73" i="16"/>
  <c r="T73" i="16"/>
  <c r="AI73" i="16" s="1"/>
  <c r="AP73" i="16"/>
  <c r="AG73" i="16"/>
  <c r="Y73" i="16"/>
  <c r="X73" i="16"/>
  <c r="AM73" i="16" s="1"/>
  <c r="AB73" i="16"/>
  <c r="O73" i="16"/>
  <c r="K73" i="16"/>
  <c r="AP81" i="16"/>
  <c r="AG81" i="16"/>
  <c r="Y81" i="16"/>
  <c r="AA81" i="16"/>
  <c r="X81" i="16"/>
  <c r="AM81" i="16" s="1"/>
  <c r="O81" i="16"/>
  <c r="N81" i="16"/>
  <c r="AQ81" i="16"/>
  <c r="AD81" i="16"/>
  <c r="AC81" i="16"/>
  <c r="U81" i="16"/>
  <c r="P81" i="16"/>
  <c r="M81" i="16"/>
  <c r="K81" i="16"/>
  <c r="AO81" i="16"/>
  <c r="AR81" i="16"/>
  <c r="AH81" i="16"/>
  <c r="W81" i="16"/>
  <c r="V81" i="16"/>
  <c r="Q81" i="16"/>
  <c r="AB81" i="16"/>
  <c r="L81" i="16"/>
  <c r="AS81" i="16"/>
  <c r="AF81" i="16"/>
  <c r="AE81" i="16"/>
  <c r="Z81" i="16"/>
  <c r="S81" i="16"/>
  <c r="R81" i="16"/>
  <c r="T81" i="16"/>
  <c r="AI81" i="16" s="1"/>
  <c r="J81" i="16"/>
  <c r="AO117" i="16"/>
  <c r="AF117" i="16"/>
  <c r="AR117" i="16"/>
  <c r="W117" i="16"/>
  <c r="X117" i="16"/>
  <c r="P117" i="16"/>
  <c r="N117" i="16"/>
  <c r="L117" i="16"/>
  <c r="AS117" i="16"/>
  <c r="AG117" i="16"/>
  <c r="AE117" i="16"/>
  <c r="Z117" i="16"/>
  <c r="S117" i="16"/>
  <c r="O117" i="16"/>
  <c r="T117" i="16"/>
  <c r="AI117" i="16" s="1"/>
  <c r="J117" i="16"/>
  <c r="AP117" i="16"/>
  <c r="AD117" i="16"/>
  <c r="Y117" i="16"/>
  <c r="AA117" i="16"/>
  <c r="U117" i="16"/>
  <c r="M117" i="16"/>
  <c r="V117" i="16"/>
  <c r="AK117" i="16" s="1"/>
  <c r="AQ117" i="16"/>
  <c r="AH117" i="16"/>
  <c r="AC117" i="16"/>
  <c r="AB117" i="16"/>
  <c r="Q117" i="16"/>
  <c r="R117" i="16"/>
  <c r="K117" i="16"/>
  <c r="AR132" i="16"/>
  <c r="AP132" i="16"/>
  <c r="AF132" i="16"/>
  <c r="X132" i="16"/>
  <c r="T132" i="16"/>
  <c r="S132" i="16"/>
  <c r="J132" i="16"/>
  <c r="L132" i="16"/>
  <c r="AO132" i="16"/>
  <c r="AD132" i="16"/>
  <c r="Z132" i="16"/>
  <c r="U132" i="16"/>
  <c r="R132" i="16"/>
  <c r="N132" i="16"/>
  <c r="W132" i="16"/>
  <c r="AS132" i="16"/>
  <c r="AH132" i="16"/>
  <c r="AA132" i="16"/>
  <c r="Y132" i="16"/>
  <c r="M132" i="16"/>
  <c r="P132" i="16"/>
  <c r="Q132" i="16"/>
  <c r="AQ132" i="16"/>
  <c r="AG132" i="16"/>
  <c r="AE132" i="16"/>
  <c r="AB132" i="16"/>
  <c r="V132" i="16"/>
  <c r="AC132" i="16"/>
  <c r="O132" i="16"/>
  <c r="K132" i="16"/>
  <c r="AO66" i="16"/>
  <c r="AR66" i="16"/>
  <c r="AH66" i="16"/>
  <c r="Y66" i="16"/>
  <c r="U66" i="16"/>
  <c r="S66" i="16"/>
  <c r="R66" i="16"/>
  <c r="L66" i="16"/>
  <c r="AS66" i="16"/>
  <c r="AE66" i="16"/>
  <c r="AD66" i="16"/>
  <c r="AC66" i="16"/>
  <c r="AA66" i="16"/>
  <c r="P66" i="16"/>
  <c r="O66" i="16"/>
  <c r="K66" i="16"/>
  <c r="AP66" i="16"/>
  <c r="AF66" i="16"/>
  <c r="AB66" i="16"/>
  <c r="X66" i="16"/>
  <c r="V66" i="16"/>
  <c r="Q66" i="16"/>
  <c r="N66" i="16"/>
  <c r="AQ66" i="16"/>
  <c r="AG66" i="16"/>
  <c r="W66" i="16"/>
  <c r="Z66" i="16"/>
  <c r="T66" i="16"/>
  <c r="M66" i="16"/>
  <c r="J66" i="16"/>
  <c r="AO71" i="16"/>
  <c r="AH71" i="16"/>
  <c r="AA71" i="16"/>
  <c r="Y71" i="16"/>
  <c r="V71" i="16"/>
  <c r="AK71" i="16" s="1"/>
  <c r="Q71" i="16"/>
  <c r="O71" i="16"/>
  <c r="AS71" i="16"/>
  <c r="AE71" i="16"/>
  <c r="W71" i="16"/>
  <c r="AC71" i="16"/>
  <c r="T71" i="16"/>
  <c r="M71" i="16"/>
  <c r="K71" i="16"/>
  <c r="AQ71" i="16"/>
  <c r="AP71" i="16"/>
  <c r="AF71" i="16"/>
  <c r="AB71" i="16"/>
  <c r="U71" i="16"/>
  <c r="P71" i="16"/>
  <c r="N71" i="16"/>
  <c r="J71" i="16"/>
  <c r="AR71" i="16"/>
  <c r="AD71" i="16"/>
  <c r="AG71" i="16"/>
  <c r="X71" i="16"/>
  <c r="S71" i="16"/>
  <c r="Z71" i="16"/>
  <c r="R71" i="16"/>
  <c r="L71" i="16"/>
  <c r="AR82" i="16"/>
  <c r="AQ82" i="16"/>
  <c r="AH82" i="16"/>
  <c r="Y82" i="16"/>
  <c r="AA82" i="16"/>
  <c r="V82" i="16"/>
  <c r="R82" i="16"/>
  <c r="J82" i="16"/>
  <c r="AO82" i="16"/>
  <c r="AE82" i="16"/>
  <c r="AB82" i="16"/>
  <c r="AC82" i="16"/>
  <c r="T82" i="16"/>
  <c r="Q82" i="16"/>
  <c r="O82" i="16"/>
  <c r="K82" i="16"/>
  <c r="AS82" i="16"/>
  <c r="AF82" i="16"/>
  <c r="W82" i="16"/>
  <c r="Z82" i="16"/>
  <c r="S82" i="16"/>
  <c r="M82" i="16"/>
  <c r="N82" i="16"/>
  <c r="AP82" i="16"/>
  <c r="AG82" i="16"/>
  <c r="AD82" i="16"/>
  <c r="U82" i="16"/>
  <c r="P82" i="16"/>
  <c r="X82" i="16"/>
  <c r="L82" i="16"/>
  <c r="AS119" i="16"/>
  <c r="AE119" i="16"/>
  <c r="W119" i="16"/>
  <c r="U119" i="16"/>
  <c r="Z119" i="16"/>
  <c r="M119" i="16"/>
  <c r="K119" i="16"/>
  <c r="AQ119" i="16"/>
  <c r="AP119" i="16"/>
  <c r="AF119" i="16"/>
  <c r="AB119" i="16"/>
  <c r="S119" i="16"/>
  <c r="X119" i="16"/>
  <c r="R119" i="16"/>
  <c r="J119" i="16"/>
  <c r="AR119" i="16"/>
  <c r="AD119" i="16"/>
  <c r="AG119" i="16"/>
  <c r="Y119" i="16"/>
  <c r="V119" i="16"/>
  <c r="Q119" i="16"/>
  <c r="N119" i="16"/>
  <c r="L119" i="16"/>
  <c r="AO119" i="16"/>
  <c r="AH119" i="16"/>
  <c r="AA119" i="16"/>
  <c r="AC119" i="16"/>
  <c r="T119" i="16"/>
  <c r="P119" i="16"/>
  <c r="O119" i="16"/>
  <c r="AO152" i="16"/>
  <c r="AF152" i="16"/>
  <c r="AA152" i="16"/>
  <c r="U152" i="16"/>
  <c r="S152" i="16"/>
  <c r="L152" i="16"/>
  <c r="Q152" i="16"/>
  <c r="AS152" i="16"/>
  <c r="AG152" i="16"/>
  <c r="AB152" i="16"/>
  <c r="V152" i="16"/>
  <c r="AK152" i="16" s="1"/>
  <c r="AD152" i="16"/>
  <c r="J152" i="16"/>
  <c r="O152" i="16"/>
  <c r="AQ152" i="16"/>
  <c r="AP152" i="16"/>
  <c r="AH152" i="16"/>
  <c r="AC152" i="16"/>
  <c r="T152" i="16"/>
  <c r="AI152" i="16" s="1"/>
  <c r="P152" i="16"/>
  <c r="N152" i="16"/>
  <c r="M152" i="16"/>
  <c r="X152" i="16"/>
  <c r="K152" i="16"/>
  <c r="AR152" i="16"/>
  <c r="R152" i="16"/>
  <c r="AE152" i="16"/>
  <c r="W152" i="16"/>
  <c r="Z152" i="16"/>
  <c r="Y152" i="16"/>
  <c r="AO155" i="16"/>
  <c r="AF155" i="16"/>
  <c r="AA155" i="16"/>
  <c r="AE155" i="16"/>
  <c r="V155" i="16"/>
  <c r="AK155" i="16" s="1"/>
  <c r="W155" i="16"/>
  <c r="L155" i="16"/>
  <c r="J155" i="16"/>
  <c r="AS155" i="16"/>
  <c r="AG155" i="16"/>
  <c r="AB155" i="16"/>
  <c r="X155" i="16"/>
  <c r="Z155" i="16"/>
  <c r="P155" i="16"/>
  <c r="K155" i="16"/>
  <c r="AP155" i="16"/>
  <c r="AD155" i="16"/>
  <c r="Y155" i="16"/>
  <c r="U155" i="16"/>
  <c r="R155" i="16"/>
  <c r="O155" i="16"/>
  <c r="M155" i="16"/>
  <c r="AR155" i="16"/>
  <c r="AQ155" i="16"/>
  <c r="AH155" i="16"/>
  <c r="AC155" i="16"/>
  <c r="T155" i="16"/>
  <c r="S155" i="16"/>
  <c r="Q155" i="16"/>
  <c r="N155" i="16"/>
  <c r="AR4" i="16"/>
  <c r="AE4" i="16"/>
  <c r="AH4" i="16"/>
  <c r="W4" i="16"/>
  <c r="S4" i="16"/>
  <c r="T4" i="16"/>
  <c r="K4" i="16"/>
  <c r="L4" i="16"/>
  <c r="AO4" i="16"/>
  <c r="AF4" i="16"/>
  <c r="Z4" i="16"/>
  <c r="X4" i="16"/>
  <c r="AC4" i="16"/>
  <c r="Q4" i="16"/>
  <c r="O4" i="16"/>
  <c r="AS4" i="16"/>
  <c r="AG4" i="16"/>
  <c r="AA4" i="16"/>
  <c r="Y4" i="16"/>
  <c r="P4" i="16"/>
  <c r="M4" i="16"/>
  <c r="J4" i="16"/>
  <c r="AQ4" i="16"/>
  <c r="AP4" i="16"/>
  <c r="AD4" i="16"/>
  <c r="AB4" i="16"/>
  <c r="U4" i="16"/>
  <c r="AJ4" i="16" s="1"/>
  <c r="V4" i="16"/>
  <c r="AK4" i="16" s="1"/>
  <c r="N4" i="16"/>
  <c r="R4" i="16"/>
  <c r="AQ75" i="16"/>
  <c r="AP75" i="16"/>
  <c r="AF75" i="16"/>
  <c r="X75" i="16"/>
  <c r="AG75" i="16"/>
  <c r="P75" i="16"/>
  <c r="R75" i="16"/>
  <c r="Z75" i="16"/>
  <c r="AR75" i="16"/>
  <c r="AD75" i="16"/>
  <c r="AA75" i="16"/>
  <c r="Y75" i="16"/>
  <c r="S75" i="16"/>
  <c r="Q75" i="16"/>
  <c r="O75" i="16"/>
  <c r="J75" i="16"/>
  <c r="AO75" i="16"/>
  <c r="AH75" i="16"/>
  <c r="W75" i="16"/>
  <c r="AC75" i="16"/>
  <c r="V75" i="16"/>
  <c r="M75" i="16"/>
  <c r="K75" i="16"/>
  <c r="AS75" i="16"/>
  <c r="AE75" i="16"/>
  <c r="AB75" i="16"/>
  <c r="U75" i="16"/>
  <c r="T75" i="16"/>
  <c r="N75" i="16"/>
  <c r="L75" i="16"/>
  <c r="AQ120" i="16"/>
  <c r="AG120" i="16"/>
  <c r="Z120" i="16"/>
  <c r="AB120" i="16"/>
  <c r="X120" i="16"/>
  <c r="Y120" i="16"/>
  <c r="J120" i="16"/>
  <c r="R120" i="16"/>
  <c r="AR120" i="16"/>
  <c r="AD120" i="16"/>
  <c r="W120" i="16"/>
  <c r="AL120" i="16" s="1"/>
  <c r="AC120" i="16"/>
  <c r="T120" i="16"/>
  <c r="U120" i="16"/>
  <c r="O120" i="16"/>
  <c r="AO120" i="16"/>
  <c r="AH120" i="16"/>
  <c r="AF120" i="16"/>
  <c r="V120" i="16"/>
  <c r="AK120" i="16" s="1"/>
  <c r="Q120" i="16"/>
  <c r="N120" i="16"/>
  <c r="K120" i="16"/>
  <c r="AP120" i="16"/>
  <c r="AS120" i="16"/>
  <c r="AE120" i="16"/>
  <c r="AA120" i="16"/>
  <c r="S120" i="16"/>
  <c r="M120" i="16"/>
  <c r="P120" i="16"/>
  <c r="L120" i="16"/>
  <c r="AQ129" i="16"/>
  <c r="AG129" i="16"/>
  <c r="AE129" i="16"/>
  <c r="Z129" i="16"/>
  <c r="AB129" i="16"/>
  <c r="M129" i="16"/>
  <c r="P129" i="16"/>
  <c r="Q129" i="16"/>
  <c r="AR129" i="16"/>
  <c r="AS129" i="16"/>
  <c r="Y129" i="16"/>
  <c r="AA129" i="16"/>
  <c r="V129" i="16"/>
  <c r="AK129" i="16" s="1"/>
  <c r="T129" i="16"/>
  <c r="K129" i="16"/>
  <c r="AF129" i="16"/>
  <c r="AD129" i="16"/>
  <c r="AC129" i="16"/>
  <c r="X129" i="16"/>
  <c r="R129" i="16"/>
  <c r="S129" i="16"/>
  <c r="L129" i="16"/>
  <c r="AP129" i="16"/>
  <c r="AO129" i="16"/>
  <c r="AH129" i="16"/>
  <c r="W129" i="16"/>
  <c r="U129" i="16"/>
  <c r="AJ129" i="16" s="1"/>
  <c r="O129" i="16"/>
  <c r="N129" i="16"/>
  <c r="J129" i="16"/>
  <c r="AO123" i="16"/>
  <c r="AH123" i="16"/>
  <c r="AA123" i="16"/>
  <c r="Y123" i="16"/>
  <c r="T123" i="16"/>
  <c r="S123" i="16"/>
  <c r="O123" i="16"/>
  <c r="J123" i="16"/>
  <c r="AS123" i="16"/>
  <c r="AE123" i="16"/>
  <c r="W123" i="16"/>
  <c r="AC123" i="16"/>
  <c r="X123" i="16"/>
  <c r="N123" i="16"/>
  <c r="Q123" i="16"/>
  <c r="AP123" i="16"/>
  <c r="AQ123" i="16"/>
  <c r="AB123" i="16"/>
  <c r="U123" i="16"/>
  <c r="R123" i="16"/>
  <c r="Z123" i="16"/>
  <c r="K123" i="16"/>
  <c r="AR123" i="16"/>
  <c r="AD123" i="16"/>
  <c r="AF123" i="16"/>
  <c r="AG123" i="16"/>
  <c r="V123" i="16"/>
  <c r="M123" i="16"/>
  <c r="P123" i="16"/>
  <c r="L123" i="16"/>
  <c r="AO130" i="16"/>
  <c r="AE130" i="16"/>
  <c r="AD130" i="16"/>
  <c r="AC130" i="16"/>
  <c r="T130" i="16"/>
  <c r="M130" i="16"/>
  <c r="N130" i="16"/>
  <c r="Q130" i="16"/>
  <c r="AS130" i="16"/>
  <c r="AF130" i="16"/>
  <c r="AB130" i="16"/>
  <c r="Z130" i="16"/>
  <c r="U130" i="16"/>
  <c r="AJ130" i="16" s="1"/>
  <c r="W130" i="16"/>
  <c r="P130" i="16"/>
  <c r="L130" i="16"/>
  <c r="AP130" i="16"/>
  <c r="AG130" i="16"/>
  <c r="AR130" i="16"/>
  <c r="AA130" i="16"/>
  <c r="V130" i="16"/>
  <c r="AK130" i="16" s="1"/>
  <c r="S130" i="16"/>
  <c r="K130" i="16"/>
  <c r="AQ130" i="16"/>
  <c r="AH130" i="16"/>
  <c r="Y130" i="16"/>
  <c r="X130" i="16"/>
  <c r="R130" i="16"/>
  <c r="O130" i="16"/>
  <c r="J130" i="16"/>
  <c r="AP143" i="16"/>
  <c r="AF143" i="16"/>
  <c r="AQ143" i="16"/>
  <c r="X143" i="16"/>
  <c r="R143" i="16"/>
  <c r="P143" i="16"/>
  <c r="N143" i="16"/>
  <c r="AR143" i="16"/>
  <c r="AD143" i="16"/>
  <c r="AG143" i="16"/>
  <c r="Y143" i="16"/>
  <c r="U143" i="16"/>
  <c r="M143" i="16"/>
  <c r="O143" i="16"/>
  <c r="J143" i="16"/>
  <c r="AO143" i="16"/>
  <c r="AH143" i="16"/>
  <c r="AA143" i="16"/>
  <c r="AC143" i="16"/>
  <c r="T143" i="16"/>
  <c r="S143" i="16"/>
  <c r="Q143" i="16"/>
  <c r="L143" i="16"/>
  <c r="AS143" i="16"/>
  <c r="AE143" i="16"/>
  <c r="AB143" i="16"/>
  <c r="Z143" i="16"/>
  <c r="V143" i="16"/>
  <c r="AK143" i="16" s="1"/>
  <c r="W143" i="16"/>
  <c r="K143" i="16"/>
  <c r="AR157" i="16"/>
  <c r="AH157" i="16"/>
  <c r="AC157" i="16"/>
  <c r="X157" i="16"/>
  <c r="W157" i="16"/>
  <c r="AL157" i="16" s="1"/>
  <c r="S157" i="16"/>
  <c r="M157" i="16"/>
  <c r="AO157" i="16"/>
  <c r="AE157" i="16"/>
  <c r="Z157" i="16"/>
  <c r="U157" i="16"/>
  <c r="T157" i="16"/>
  <c r="P157" i="16"/>
  <c r="J157" i="16"/>
  <c r="AP157" i="16"/>
  <c r="AS157" i="16"/>
  <c r="AF157" i="16"/>
  <c r="AG157" i="16"/>
  <c r="AB157" i="16"/>
  <c r="R157" i="16"/>
  <c r="L157" i="16"/>
  <c r="N157" i="16"/>
  <c r="AQ157" i="16"/>
  <c r="AD157" i="16"/>
  <c r="Y157" i="16"/>
  <c r="AA157" i="16"/>
  <c r="V157" i="16"/>
  <c r="O157" i="16"/>
  <c r="K157" i="16"/>
  <c r="Q157" i="16"/>
  <c r="AR11" i="16"/>
  <c r="AQ11" i="16"/>
  <c r="AH11" i="16"/>
  <c r="Y11" i="16"/>
  <c r="U11" i="16"/>
  <c r="P11" i="16"/>
  <c r="Z11" i="16"/>
  <c r="L11" i="16"/>
  <c r="AO11" i="16"/>
  <c r="AF11" i="16"/>
  <c r="AE11" i="16"/>
  <c r="AC11" i="16"/>
  <c r="S11" i="16"/>
  <c r="Q11" i="16"/>
  <c r="R11" i="16"/>
  <c r="J11" i="16"/>
  <c r="AS11" i="16"/>
  <c r="AG11" i="16"/>
  <c r="AA11" i="16"/>
  <c r="W11" i="16"/>
  <c r="AL11" i="16" s="1"/>
  <c r="V11" i="16"/>
  <c r="M11" i="16"/>
  <c r="O11" i="16"/>
  <c r="AP11" i="16"/>
  <c r="AD11" i="16"/>
  <c r="AB11" i="16"/>
  <c r="X11" i="16"/>
  <c r="T11" i="16"/>
  <c r="AI11" i="16" s="1"/>
  <c r="N11" i="16"/>
  <c r="K11" i="16"/>
  <c r="AS39" i="16"/>
  <c r="AD39" i="16"/>
  <c r="AA39" i="16"/>
  <c r="W39" i="16"/>
  <c r="S39" i="16"/>
  <c r="Q39" i="16"/>
  <c r="O39" i="16"/>
  <c r="AP39" i="16"/>
  <c r="AH39" i="16"/>
  <c r="AB39" i="16"/>
  <c r="X39" i="16"/>
  <c r="V39" i="16"/>
  <c r="M39" i="16"/>
  <c r="K39" i="16"/>
  <c r="AR39" i="16"/>
  <c r="AQ39" i="16"/>
  <c r="AE39" i="16"/>
  <c r="Y39" i="16"/>
  <c r="Z39" i="16"/>
  <c r="T39" i="16"/>
  <c r="N39" i="16"/>
  <c r="L39" i="16"/>
  <c r="AO39" i="16"/>
  <c r="AG39" i="16"/>
  <c r="AF39" i="16"/>
  <c r="AC39" i="16"/>
  <c r="U39" i="16"/>
  <c r="P39" i="16"/>
  <c r="R39" i="16"/>
  <c r="J39" i="16"/>
  <c r="AS47" i="16"/>
  <c r="AD47" i="16"/>
  <c r="AA47" i="16"/>
  <c r="Z47" i="16"/>
  <c r="S47" i="16"/>
  <c r="Q47" i="16"/>
  <c r="O47" i="16"/>
  <c r="AP47" i="16"/>
  <c r="AH47" i="16"/>
  <c r="AB47" i="16"/>
  <c r="W47" i="16"/>
  <c r="AL47" i="16" s="1"/>
  <c r="V47" i="16"/>
  <c r="M47" i="16"/>
  <c r="K47" i="16"/>
  <c r="AR47" i="16"/>
  <c r="AQ47" i="16"/>
  <c r="AE47" i="16"/>
  <c r="Y47" i="16"/>
  <c r="X47" i="16"/>
  <c r="AM47" i="16" s="1"/>
  <c r="T47" i="16"/>
  <c r="AI47" i="16" s="1"/>
  <c r="N47" i="16"/>
  <c r="L47" i="16"/>
  <c r="AO47" i="16"/>
  <c r="AG47" i="16"/>
  <c r="AF47" i="16"/>
  <c r="AC47" i="16"/>
  <c r="U47" i="16"/>
  <c r="AJ47" i="16" s="1"/>
  <c r="P47" i="16"/>
  <c r="R47" i="16"/>
  <c r="J47" i="16"/>
  <c r="AP89" i="16"/>
  <c r="AG89" i="16"/>
  <c r="Y89" i="16"/>
  <c r="AA89" i="16"/>
  <c r="P89" i="16"/>
  <c r="O89" i="16"/>
  <c r="T89" i="16"/>
  <c r="AQ89" i="16"/>
  <c r="AD89" i="16"/>
  <c r="AC89" i="16"/>
  <c r="X89" i="16"/>
  <c r="U89" i="16"/>
  <c r="M89" i="16"/>
  <c r="K89" i="16"/>
  <c r="AO89" i="16"/>
  <c r="AR89" i="16"/>
  <c r="AH89" i="16"/>
  <c r="W89" i="16"/>
  <c r="S89" i="16"/>
  <c r="Q89" i="16"/>
  <c r="N89" i="16"/>
  <c r="L89" i="16"/>
  <c r="AF89" i="16"/>
  <c r="R89" i="16"/>
  <c r="AE89" i="16"/>
  <c r="V89" i="16"/>
  <c r="AK89" i="16" s="1"/>
  <c r="Z89" i="16"/>
  <c r="J89" i="16"/>
  <c r="AS89" i="16"/>
  <c r="AB89" i="16"/>
  <c r="AO139" i="16"/>
  <c r="AH139" i="16"/>
  <c r="AA139" i="16"/>
  <c r="X139" i="16"/>
  <c r="V139" i="16"/>
  <c r="W139" i="16"/>
  <c r="Q139" i="16"/>
  <c r="J139" i="16"/>
  <c r="AS139" i="16"/>
  <c r="AE139" i="16"/>
  <c r="AB139" i="16"/>
  <c r="AG139" i="16"/>
  <c r="R139" i="16"/>
  <c r="P139" i="16"/>
  <c r="K139" i="16"/>
  <c r="AP139" i="16"/>
  <c r="AQ139" i="16"/>
  <c r="Y139" i="16"/>
  <c r="U139" i="16"/>
  <c r="M139" i="16"/>
  <c r="O139" i="16"/>
  <c r="L139" i="16"/>
  <c r="AR139" i="16"/>
  <c r="AD139" i="16"/>
  <c r="AF139" i="16"/>
  <c r="AC139" i="16"/>
  <c r="T139" i="16"/>
  <c r="S139" i="16"/>
  <c r="Z139" i="16"/>
  <c r="N139" i="16"/>
  <c r="AS7" i="16"/>
  <c r="AG7" i="16"/>
  <c r="AA7" i="16"/>
  <c r="W7" i="16"/>
  <c r="S7" i="16"/>
  <c r="Q7" i="16"/>
  <c r="O7" i="16"/>
  <c r="AP7" i="16"/>
  <c r="AD7" i="16"/>
  <c r="AB7" i="16"/>
  <c r="X7" i="16"/>
  <c r="V7" i="16"/>
  <c r="M7" i="16"/>
  <c r="K7" i="16"/>
  <c r="AR7" i="16"/>
  <c r="AQ7" i="16"/>
  <c r="AH7" i="16"/>
  <c r="Y7" i="16"/>
  <c r="Z7" i="16"/>
  <c r="T7" i="16"/>
  <c r="N7" i="16"/>
  <c r="L7" i="16"/>
  <c r="AO7" i="16"/>
  <c r="AF7" i="16"/>
  <c r="AE7" i="16"/>
  <c r="AC7" i="16"/>
  <c r="U7" i="16"/>
  <c r="P7" i="16"/>
  <c r="R7" i="16"/>
  <c r="J7" i="16"/>
  <c r="AO18" i="16"/>
  <c r="AR18" i="16"/>
  <c r="AE18" i="16"/>
  <c r="AC18" i="16"/>
  <c r="X18" i="16"/>
  <c r="S18" i="16"/>
  <c r="R18" i="16"/>
  <c r="L18" i="16"/>
  <c r="AS18" i="16"/>
  <c r="AG18" i="16"/>
  <c r="AF18" i="16"/>
  <c r="Z18" i="16"/>
  <c r="U18" i="16"/>
  <c r="P18" i="16"/>
  <c r="O18" i="16"/>
  <c r="J18" i="16"/>
  <c r="AP18" i="16"/>
  <c r="AD18" i="16"/>
  <c r="AB18" i="16"/>
  <c r="AA18" i="16"/>
  <c r="V18" i="16"/>
  <c r="Q18" i="16"/>
  <c r="N18" i="16"/>
  <c r="AQ18" i="16"/>
  <c r="AH18" i="16"/>
  <c r="Y18" i="16"/>
  <c r="W18" i="16"/>
  <c r="AL18" i="16" s="1"/>
  <c r="T18" i="16"/>
  <c r="AI18" i="16" s="1"/>
  <c r="M18" i="16"/>
  <c r="K18" i="16"/>
  <c r="AS23" i="16"/>
  <c r="AG23" i="16"/>
  <c r="AA23" i="16"/>
  <c r="W23" i="16"/>
  <c r="S23" i="16"/>
  <c r="Q23" i="16"/>
  <c r="O23" i="16"/>
  <c r="AP23" i="16"/>
  <c r="AD23" i="16"/>
  <c r="AB23" i="16"/>
  <c r="X23" i="16"/>
  <c r="V23" i="16"/>
  <c r="M23" i="16"/>
  <c r="K23" i="16"/>
  <c r="AR23" i="16"/>
  <c r="AQ23" i="16"/>
  <c r="AH23" i="16"/>
  <c r="Y23" i="16"/>
  <c r="Z23" i="16"/>
  <c r="T23" i="16"/>
  <c r="N23" i="16"/>
  <c r="L23" i="16"/>
  <c r="AO23" i="16"/>
  <c r="AF23" i="16"/>
  <c r="AE23" i="16"/>
  <c r="AC23" i="16"/>
  <c r="U23" i="16"/>
  <c r="P23" i="16"/>
  <c r="R23" i="16"/>
  <c r="J23" i="16"/>
  <c r="AS28" i="16"/>
  <c r="AH28" i="16"/>
  <c r="AB28" i="16"/>
  <c r="AC28" i="16"/>
  <c r="P28" i="16"/>
  <c r="M28" i="16"/>
  <c r="R28" i="16"/>
  <c r="AQ28" i="16"/>
  <c r="AE28" i="16"/>
  <c r="AP28" i="16"/>
  <c r="AD28" i="16"/>
  <c r="X28" i="16"/>
  <c r="AM28" i="16" s="1"/>
  <c r="V28" i="16"/>
  <c r="N28" i="16"/>
  <c r="L28" i="16"/>
  <c r="AR28" i="16"/>
  <c r="AF28" i="16"/>
  <c r="Z28" i="16"/>
  <c r="Y28" i="16"/>
  <c r="U28" i="16"/>
  <c r="AJ28" i="16" s="1"/>
  <c r="T28" i="16"/>
  <c r="K28" i="16"/>
  <c r="O28" i="16"/>
  <c r="AO28" i="16"/>
  <c r="AG28" i="16"/>
  <c r="AA28" i="16"/>
  <c r="W28" i="16"/>
  <c r="S28" i="16"/>
  <c r="Q28" i="16"/>
  <c r="J28" i="16"/>
  <c r="AR36" i="16"/>
  <c r="AF36" i="16"/>
  <c r="Z36" i="16"/>
  <c r="W36" i="16"/>
  <c r="S36" i="16"/>
  <c r="Q36" i="16"/>
  <c r="K36" i="16"/>
  <c r="L36" i="16"/>
  <c r="AO36" i="16"/>
  <c r="AG36" i="16"/>
  <c r="AA36" i="16"/>
  <c r="X36" i="16"/>
  <c r="P36" i="16"/>
  <c r="AC36" i="16"/>
  <c r="O36" i="16"/>
  <c r="AS36" i="16"/>
  <c r="AD36" i="16"/>
  <c r="AH36" i="16"/>
  <c r="Y36" i="16"/>
  <c r="V36" i="16"/>
  <c r="M36" i="16"/>
  <c r="J36" i="16"/>
  <c r="AQ36" i="16"/>
  <c r="AP36" i="16"/>
  <c r="AE36" i="16"/>
  <c r="AB36" i="16"/>
  <c r="U36" i="16"/>
  <c r="T36" i="16"/>
  <c r="N36" i="16"/>
  <c r="R36" i="16"/>
  <c r="AP46" i="16"/>
  <c r="AH46" i="16"/>
  <c r="AB46" i="16"/>
  <c r="W46" i="16"/>
  <c r="T46" i="16"/>
  <c r="Q46" i="16"/>
  <c r="N46" i="16"/>
  <c r="AQ46" i="16"/>
  <c r="AE46" i="16"/>
  <c r="Y46" i="16"/>
  <c r="X46" i="16"/>
  <c r="AM46" i="16" s="1"/>
  <c r="S46" i="16"/>
  <c r="M46" i="16"/>
  <c r="K46" i="16"/>
  <c r="AO46" i="16"/>
  <c r="AR46" i="16"/>
  <c r="AG46" i="16"/>
  <c r="AC46" i="16"/>
  <c r="U46" i="16"/>
  <c r="AJ46" i="16" s="1"/>
  <c r="P46" i="16"/>
  <c r="R46" i="16"/>
  <c r="L46" i="16"/>
  <c r="AS46" i="16"/>
  <c r="AD46" i="16"/>
  <c r="AF46" i="16"/>
  <c r="Z46" i="16"/>
  <c r="V46" i="16"/>
  <c r="AK46" i="16" s="1"/>
  <c r="AA46" i="16"/>
  <c r="O46" i="16"/>
  <c r="J46" i="16"/>
  <c r="AP53" i="16"/>
  <c r="AF53" i="16"/>
  <c r="AS53" i="16"/>
  <c r="AA53" i="16"/>
  <c r="X53" i="16"/>
  <c r="Q53" i="16"/>
  <c r="V53" i="16"/>
  <c r="J53" i="16"/>
  <c r="AQ53" i="16"/>
  <c r="AG53" i="16"/>
  <c r="Y53" i="16"/>
  <c r="AE53" i="16"/>
  <c r="U53" i="16"/>
  <c r="AJ53" i="16" s="1"/>
  <c r="R53" i="16"/>
  <c r="N53" i="16"/>
  <c r="L53" i="16"/>
  <c r="AR53" i="16"/>
  <c r="AD53" i="16"/>
  <c r="AC53" i="16"/>
  <c r="AB53" i="16"/>
  <c r="S53" i="16"/>
  <c r="O53" i="16"/>
  <c r="T53" i="16"/>
  <c r="Z53" i="16"/>
  <c r="K53" i="16"/>
  <c r="W53" i="16"/>
  <c r="AL53" i="16" s="1"/>
  <c r="AO53" i="16"/>
  <c r="P53" i="16"/>
  <c r="AH53" i="16"/>
  <c r="M53" i="16"/>
  <c r="AS63" i="16"/>
  <c r="AH63" i="16"/>
  <c r="AA63" i="16"/>
  <c r="Y63" i="16"/>
  <c r="S63" i="16"/>
  <c r="Q63" i="16"/>
  <c r="O63" i="16"/>
  <c r="AP63" i="16"/>
  <c r="AE63" i="16"/>
  <c r="W63" i="16"/>
  <c r="AC63" i="16"/>
  <c r="V63" i="16"/>
  <c r="M63" i="16"/>
  <c r="K63" i="16"/>
  <c r="AR63" i="16"/>
  <c r="AQ63" i="16"/>
  <c r="AF63" i="16"/>
  <c r="AB63" i="16"/>
  <c r="U63" i="16"/>
  <c r="T63" i="16"/>
  <c r="N63" i="16"/>
  <c r="J63" i="16"/>
  <c r="AO63" i="16"/>
  <c r="AD63" i="16"/>
  <c r="AG63" i="16"/>
  <c r="X63" i="16"/>
  <c r="Z63" i="16"/>
  <c r="P63" i="16"/>
  <c r="R63" i="16"/>
  <c r="L63" i="16"/>
  <c r="AS124" i="16"/>
  <c r="AE124" i="16"/>
  <c r="W124" i="16"/>
  <c r="V124" i="16"/>
  <c r="U124" i="16"/>
  <c r="N124" i="16"/>
  <c r="K124" i="16"/>
  <c r="AQ124" i="16"/>
  <c r="AG124" i="16"/>
  <c r="AF124" i="16"/>
  <c r="AA124" i="16"/>
  <c r="AC124" i="16"/>
  <c r="R124" i="16"/>
  <c r="P124" i="16"/>
  <c r="L124" i="16"/>
  <c r="AR124" i="16"/>
  <c r="AD124" i="16"/>
  <c r="AP124" i="16"/>
  <c r="AB124" i="16"/>
  <c r="X124" i="16"/>
  <c r="M124" i="16"/>
  <c r="J124" i="16"/>
  <c r="O124" i="16"/>
  <c r="AO124" i="16"/>
  <c r="AH124" i="16"/>
  <c r="Z124" i="16"/>
  <c r="Y124" i="16"/>
  <c r="T124" i="16"/>
  <c r="S124" i="16"/>
  <c r="Q124" i="16"/>
  <c r="AO131" i="16"/>
  <c r="AD131" i="16"/>
  <c r="AG131" i="16"/>
  <c r="AC131" i="16"/>
  <c r="T131" i="16"/>
  <c r="S131" i="16"/>
  <c r="O131" i="16"/>
  <c r="J131" i="16"/>
  <c r="AS131" i="16"/>
  <c r="AH131" i="16"/>
  <c r="AA131" i="16"/>
  <c r="X131" i="16"/>
  <c r="V131" i="16"/>
  <c r="N131" i="16"/>
  <c r="Q131" i="16"/>
  <c r="AP131" i="16"/>
  <c r="AE131" i="16"/>
  <c r="AB131" i="16"/>
  <c r="Z131" i="16"/>
  <c r="R131" i="16"/>
  <c r="W131" i="16"/>
  <c r="K131" i="16"/>
  <c r="AR131" i="16"/>
  <c r="AQ131" i="16"/>
  <c r="AF131" i="16"/>
  <c r="Y131" i="16"/>
  <c r="U131" i="16"/>
  <c r="AJ131" i="16" s="1"/>
  <c r="M131" i="16"/>
  <c r="P131" i="16"/>
  <c r="L131" i="16"/>
  <c r="AP141" i="16"/>
  <c r="AF141" i="16"/>
  <c r="AH141" i="16"/>
  <c r="Z141" i="16"/>
  <c r="AB141" i="16"/>
  <c r="R141" i="16"/>
  <c r="P141" i="16"/>
  <c r="J141" i="16"/>
  <c r="AQ141" i="16"/>
  <c r="AS141" i="16"/>
  <c r="AE141" i="16"/>
  <c r="AA141" i="16"/>
  <c r="V141" i="16"/>
  <c r="AK141" i="16" s="1"/>
  <c r="O141" i="16"/>
  <c r="N141" i="16"/>
  <c r="Q141" i="16"/>
  <c r="AR141" i="16"/>
  <c r="AG141" i="16"/>
  <c r="Y141" i="16"/>
  <c r="X141" i="16"/>
  <c r="W141" i="16"/>
  <c r="AL141" i="16" s="1"/>
  <c r="M141" i="16"/>
  <c r="K141" i="16"/>
  <c r="AO141" i="16"/>
  <c r="AD141" i="16"/>
  <c r="AC141" i="16"/>
  <c r="U141" i="16"/>
  <c r="AJ141" i="16" s="1"/>
  <c r="T141" i="16"/>
  <c r="S141" i="16"/>
  <c r="L141" i="16"/>
  <c r="AR161" i="16"/>
  <c r="AH161" i="16"/>
  <c r="AC161" i="16"/>
  <c r="U161" i="16"/>
  <c r="R161" i="16"/>
  <c r="AB161" i="16"/>
  <c r="M161" i="16"/>
  <c r="AO161" i="16"/>
  <c r="AE161" i="16"/>
  <c r="Z161" i="16"/>
  <c r="AG161" i="16"/>
  <c r="O161" i="16"/>
  <c r="P161" i="16"/>
  <c r="J161" i="16"/>
  <c r="AP161" i="16"/>
  <c r="AS161" i="16"/>
  <c r="AF161" i="16"/>
  <c r="AA161" i="16"/>
  <c r="V161" i="16"/>
  <c r="T161" i="16"/>
  <c r="L161" i="16"/>
  <c r="K161" i="16"/>
  <c r="AQ161" i="16"/>
  <c r="AD161" i="16"/>
  <c r="Y161" i="16"/>
  <c r="X161" i="16"/>
  <c r="AM161" i="16" s="1"/>
  <c r="W161" i="16"/>
  <c r="AL161" i="16" s="1"/>
  <c r="S161" i="16"/>
  <c r="N161" i="16"/>
  <c r="Q161" i="16"/>
  <c r="AS86" i="16"/>
  <c r="AF86" i="16"/>
  <c r="AB86" i="16"/>
  <c r="Z86" i="16"/>
  <c r="U86" i="16"/>
  <c r="X86" i="16"/>
  <c r="N86" i="16"/>
  <c r="AP86" i="16"/>
  <c r="AG86" i="16"/>
  <c r="W86" i="16"/>
  <c r="T86" i="16"/>
  <c r="P86" i="16"/>
  <c r="M86" i="16"/>
  <c r="J86" i="16"/>
  <c r="AR86" i="16"/>
  <c r="AQ86" i="16"/>
  <c r="AD86" i="16"/>
  <c r="Y86" i="16"/>
  <c r="S86" i="16"/>
  <c r="V86" i="16"/>
  <c r="R86" i="16"/>
  <c r="L86" i="16"/>
  <c r="AO86" i="16"/>
  <c r="AE86" i="16"/>
  <c r="AH86" i="16"/>
  <c r="AC86" i="16"/>
  <c r="AA86" i="16"/>
  <c r="Q86" i="16"/>
  <c r="O86" i="16"/>
  <c r="K86" i="16"/>
  <c r="AS108" i="16"/>
  <c r="AH108" i="16"/>
  <c r="W108" i="16"/>
  <c r="V108" i="16"/>
  <c r="P108" i="16"/>
  <c r="M108" i="16"/>
  <c r="R108" i="16"/>
  <c r="AP108" i="16"/>
  <c r="AO108" i="16"/>
  <c r="AE108" i="16"/>
  <c r="AA108" i="16"/>
  <c r="S108" i="16"/>
  <c r="T108" i="16"/>
  <c r="N108" i="16"/>
  <c r="K108" i="16"/>
  <c r="AQ108" i="16"/>
  <c r="AG108" i="16"/>
  <c r="AF108" i="16"/>
  <c r="AB108" i="16"/>
  <c r="AC108" i="16"/>
  <c r="Q108" i="16"/>
  <c r="J108" i="16"/>
  <c r="O108" i="16"/>
  <c r="AR108" i="16"/>
  <c r="AD108" i="16"/>
  <c r="Z108" i="16"/>
  <c r="Y108" i="16"/>
  <c r="X108" i="16"/>
  <c r="AM108" i="16" s="1"/>
  <c r="U108" i="16"/>
  <c r="L108" i="16"/>
  <c r="AS111" i="16"/>
  <c r="AE111" i="16"/>
  <c r="W111" i="16"/>
  <c r="Z111" i="16"/>
  <c r="T111" i="16"/>
  <c r="AI111" i="16" s="1"/>
  <c r="M111" i="16"/>
  <c r="K111" i="16"/>
  <c r="AQ111" i="16"/>
  <c r="AD111" i="16"/>
  <c r="AF111" i="16"/>
  <c r="AB111" i="16"/>
  <c r="U111" i="16"/>
  <c r="P111" i="16"/>
  <c r="N111" i="16"/>
  <c r="J111" i="16"/>
  <c r="AR111" i="16"/>
  <c r="AH111" i="16"/>
  <c r="AG111" i="16"/>
  <c r="Y111" i="16"/>
  <c r="S111" i="16"/>
  <c r="X111" i="16"/>
  <c r="AM111" i="16" s="1"/>
  <c r="R111" i="16"/>
  <c r="L111" i="16"/>
  <c r="AO111" i="16"/>
  <c r="AP111" i="16"/>
  <c r="AA111" i="16"/>
  <c r="AC111" i="16"/>
  <c r="V111" i="16"/>
  <c r="Q111" i="16"/>
  <c r="O111" i="16"/>
  <c r="AO17" i="16"/>
  <c r="AE17" i="16"/>
  <c r="AC17" i="16"/>
  <c r="X17" i="16"/>
  <c r="P17" i="16"/>
  <c r="O17" i="16"/>
  <c r="K17" i="16"/>
  <c r="AP17" i="16"/>
  <c r="AS17" i="16"/>
  <c r="AF17" i="16"/>
  <c r="Z17" i="16"/>
  <c r="U17" i="16"/>
  <c r="Q17" i="16"/>
  <c r="M17" i="16"/>
  <c r="J17" i="16"/>
  <c r="AQ17" i="16"/>
  <c r="AD17" i="16"/>
  <c r="AG17" i="16"/>
  <c r="AA17" i="16"/>
  <c r="S17" i="16"/>
  <c r="V17" i="16"/>
  <c r="T17" i="16"/>
  <c r="L17" i="16"/>
  <c r="AR17" i="16"/>
  <c r="AH17" i="16"/>
  <c r="Y17" i="16"/>
  <c r="W17" i="16"/>
  <c r="AB17" i="16"/>
  <c r="R17" i="16"/>
  <c r="N17" i="16"/>
  <c r="AR25" i="16"/>
  <c r="AE25" i="16"/>
  <c r="Y25" i="16"/>
  <c r="W25" i="16"/>
  <c r="S25" i="16"/>
  <c r="O25" i="16"/>
  <c r="K25" i="16"/>
  <c r="AS25" i="16"/>
  <c r="AO25" i="16"/>
  <c r="AC25" i="16"/>
  <c r="AB25" i="16"/>
  <c r="P25" i="16"/>
  <c r="M25" i="16"/>
  <c r="T25" i="16"/>
  <c r="AI25" i="16" s="1"/>
  <c r="AP25" i="16"/>
  <c r="AD25" i="16"/>
  <c r="AF25" i="16"/>
  <c r="Z25" i="16"/>
  <c r="X25" i="16"/>
  <c r="Q25" i="16"/>
  <c r="N25" i="16"/>
  <c r="J25" i="16"/>
  <c r="AQ25" i="16"/>
  <c r="U25" i="16"/>
  <c r="AH25" i="16"/>
  <c r="R25" i="16"/>
  <c r="AG25" i="16"/>
  <c r="V25" i="16"/>
  <c r="AA25" i="16"/>
  <c r="L25" i="16"/>
  <c r="AP33" i="16"/>
  <c r="AS33" i="16"/>
  <c r="AF33" i="16"/>
  <c r="Z33" i="16"/>
  <c r="U33" i="16"/>
  <c r="Q33" i="16"/>
  <c r="M33" i="16"/>
  <c r="J33" i="16"/>
  <c r="AQ33" i="16"/>
  <c r="AD33" i="16"/>
  <c r="AG33" i="16"/>
  <c r="AA33" i="16"/>
  <c r="S33" i="16"/>
  <c r="V33" i="16"/>
  <c r="T33" i="16"/>
  <c r="L33" i="16"/>
  <c r="AR33" i="16"/>
  <c r="AH33" i="16"/>
  <c r="Y33" i="16"/>
  <c r="W33" i="16"/>
  <c r="P33" i="16"/>
  <c r="R33" i="16"/>
  <c r="N33" i="16"/>
  <c r="X33" i="16"/>
  <c r="AO33" i="16"/>
  <c r="AB33" i="16"/>
  <c r="AE33" i="16"/>
  <c r="O33" i="16"/>
  <c r="AC33" i="16"/>
  <c r="K33" i="16"/>
  <c r="AP38" i="16"/>
  <c r="AH38" i="16"/>
  <c r="Y38" i="16"/>
  <c r="AF38" i="16"/>
  <c r="V38" i="16"/>
  <c r="AK38" i="16" s="1"/>
  <c r="Q38" i="16"/>
  <c r="N38" i="16"/>
  <c r="AQ38" i="16"/>
  <c r="AE38" i="16"/>
  <c r="AC38" i="16"/>
  <c r="AA38" i="16"/>
  <c r="T38" i="16"/>
  <c r="M38" i="16"/>
  <c r="K38" i="16"/>
  <c r="AO38" i="16"/>
  <c r="AR38" i="16"/>
  <c r="AG38" i="16"/>
  <c r="Z38" i="16"/>
  <c r="X38" i="16"/>
  <c r="S38" i="16"/>
  <c r="R38" i="16"/>
  <c r="L38" i="16"/>
  <c r="AS38" i="16"/>
  <c r="AD38" i="16"/>
  <c r="AB38" i="16"/>
  <c r="W38" i="16"/>
  <c r="AL38" i="16" s="1"/>
  <c r="U38" i="16"/>
  <c r="P38" i="16"/>
  <c r="O38" i="16"/>
  <c r="J38" i="16"/>
  <c r="AR41" i="16"/>
  <c r="AH41" i="16"/>
  <c r="AC41" i="16"/>
  <c r="W41" i="16"/>
  <c r="S41" i="16"/>
  <c r="O41" i="16"/>
  <c r="K41" i="16"/>
  <c r="AS41" i="16"/>
  <c r="AO41" i="16"/>
  <c r="AG41" i="16"/>
  <c r="AB41" i="16"/>
  <c r="P41" i="16"/>
  <c r="M41" i="16"/>
  <c r="T41" i="16"/>
  <c r="AP41" i="16"/>
  <c r="AE41" i="16"/>
  <c r="AD41" i="16"/>
  <c r="Z41" i="16"/>
  <c r="X41" i="16"/>
  <c r="AM41" i="16" s="1"/>
  <c r="Q41" i="16"/>
  <c r="N41" i="16"/>
  <c r="J41" i="16"/>
  <c r="AA41" i="16"/>
  <c r="L41" i="16"/>
  <c r="AQ41" i="16"/>
  <c r="U41" i="16"/>
  <c r="AF41" i="16"/>
  <c r="R41" i="16"/>
  <c r="Y41" i="16"/>
  <c r="V41" i="16"/>
  <c r="AS48" i="16"/>
  <c r="AE48" i="16"/>
  <c r="AA48" i="16"/>
  <c r="X48" i="16"/>
  <c r="P48" i="16"/>
  <c r="M48" i="16"/>
  <c r="L48" i="16"/>
  <c r="AQ48" i="16"/>
  <c r="AP48" i="16"/>
  <c r="AH48" i="16"/>
  <c r="AB48" i="16"/>
  <c r="AC48" i="16"/>
  <c r="V48" i="16"/>
  <c r="N48" i="16"/>
  <c r="O48" i="16"/>
  <c r="AR48" i="16"/>
  <c r="AF48" i="16"/>
  <c r="Z48" i="16"/>
  <c r="W48" i="16"/>
  <c r="U48" i="16"/>
  <c r="T48" i="16"/>
  <c r="K48" i="16"/>
  <c r="R48" i="16"/>
  <c r="AO48" i="16"/>
  <c r="AG48" i="16"/>
  <c r="AD48" i="16"/>
  <c r="Y48" i="16"/>
  <c r="S48" i="16"/>
  <c r="Q48" i="16"/>
  <c r="J48" i="16"/>
  <c r="AR52" i="16"/>
  <c r="AG52" i="16"/>
  <c r="Z52" i="16"/>
  <c r="W52" i="16"/>
  <c r="AC52" i="16"/>
  <c r="T52" i="16"/>
  <c r="K52" i="16"/>
  <c r="R52" i="16"/>
  <c r="AO52" i="16"/>
  <c r="AD52" i="16"/>
  <c r="AA52" i="16"/>
  <c r="X52" i="16"/>
  <c r="S52" i="16"/>
  <c r="Q52" i="16"/>
  <c r="O52" i="16"/>
  <c r="AS52" i="16"/>
  <c r="AH52" i="16"/>
  <c r="AF52" i="16"/>
  <c r="Y52" i="16"/>
  <c r="P52" i="16"/>
  <c r="M52" i="16"/>
  <c r="J52" i="16"/>
  <c r="AQ52" i="16"/>
  <c r="AP52" i="16"/>
  <c r="AE52" i="16"/>
  <c r="AB52" i="16"/>
  <c r="U52" i="16"/>
  <c r="AJ52" i="16" s="1"/>
  <c r="V52" i="16"/>
  <c r="N52" i="16"/>
  <c r="L52" i="16"/>
  <c r="AR59" i="16"/>
  <c r="AQ59" i="16"/>
  <c r="AF59" i="16"/>
  <c r="X59" i="16"/>
  <c r="U59" i="16"/>
  <c r="AJ59" i="16" s="1"/>
  <c r="P59" i="16"/>
  <c r="Z59" i="16"/>
  <c r="L59" i="16"/>
  <c r="AO59" i="16"/>
  <c r="AD59" i="16"/>
  <c r="AA59" i="16"/>
  <c r="AG59" i="16"/>
  <c r="S59" i="16"/>
  <c r="Q59" i="16"/>
  <c r="R59" i="16"/>
  <c r="J59" i="16"/>
  <c r="AS59" i="16"/>
  <c r="AH59" i="16"/>
  <c r="W59" i="16"/>
  <c r="Y59" i="16"/>
  <c r="V59" i="16"/>
  <c r="AK59" i="16" s="1"/>
  <c r="M59" i="16"/>
  <c r="O59" i="16"/>
  <c r="AP59" i="16"/>
  <c r="AE59" i="16"/>
  <c r="AB59" i="16"/>
  <c r="AC59" i="16"/>
  <c r="T59" i="16"/>
  <c r="N59" i="16"/>
  <c r="K59" i="16"/>
  <c r="AQ70" i="16"/>
  <c r="AF70" i="16"/>
  <c r="AB70" i="16"/>
  <c r="X70" i="16"/>
  <c r="T70" i="16"/>
  <c r="Q70" i="16"/>
  <c r="N70" i="16"/>
  <c r="AR70" i="16"/>
  <c r="AG70" i="16"/>
  <c r="W70" i="16"/>
  <c r="Z70" i="16"/>
  <c r="S70" i="16"/>
  <c r="M70" i="16"/>
  <c r="J70" i="16"/>
  <c r="AO70" i="16"/>
  <c r="AS70" i="16"/>
  <c r="AD70" i="16"/>
  <c r="Y70" i="16"/>
  <c r="U70" i="16"/>
  <c r="AA70" i="16"/>
  <c r="R70" i="16"/>
  <c r="L70" i="16"/>
  <c r="AP70" i="16"/>
  <c r="AE70" i="16"/>
  <c r="AH70" i="16"/>
  <c r="AC70" i="16"/>
  <c r="V70" i="16"/>
  <c r="P70" i="16"/>
  <c r="O70" i="16"/>
  <c r="K70" i="16"/>
  <c r="AO79" i="16"/>
  <c r="AE79" i="16"/>
  <c r="AA79" i="16"/>
  <c r="Y79" i="16"/>
  <c r="S79" i="16"/>
  <c r="Q79" i="16"/>
  <c r="O79" i="16"/>
  <c r="AS79" i="16"/>
  <c r="AF79" i="16"/>
  <c r="W79" i="16"/>
  <c r="AC79" i="16"/>
  <c r="V79" i="16"/>
  <c r="M79" i="16"/>
  <c r="K79" i="16"/>
  <c r="AQ79" i="16"/>
  <c r="AD79" i="16"/>
  <c r="AG79" i="16"/>
  <c r="AB79" i="16"/>
  <c r="U79" i="16"/>
  <c r="T79" i="16"/>
  <c r="AI79" i="16" s="1"/>
  <c r="N79" i="16"/>
  <c r="J79" i="16"/>
  <c r="AR79" i="16"/>
  <c r="AH79" i="16"/>
  <c r="AP79" i="16"/>
  <c r="X79" i="16"/>
  <c r="Z79" i="16"/>
  <c r="P79" i="16"/>
  <c r="R79" i="16"/>
  <c r="L79" i="16"/>
  <c r="AQ84" i="16"/>
  <c r="AG84" i="16"/>
  <c r="AF84" i="16"/>
  <c r="AB84" i="16"/>
  <c r="P84" i="16"/>
  <c r="M84" i="16"/>
  <c r="O84" i="16"/>
  <c r="K84" i="16"/>
  <c r="AR84" i="16"/>
  <c r="AD84" i="16"/>
  <c r="Z84" i="16"/>
  <c r="V84" i="16"/>
  <c r="Y84" i="16"/>
  <c r="N84" i="16"/>
  <c r="J84" i="16"/>
  <c r="AO84" i="16"/>
  <c r="AH84" i="16"/>
  <c r="W84" i="16"/>
  <c r="S84" i="16"/>
  <c r="T84" i="16"/>
  <c r="AC84" i="16"/>
  <c r="R84" i="16"/>
  <c r="AP84" i="16"/>
  <c r="AS84" i="16"/>
  <c r="AE84" i="16"/>
  <c r="AA84" i="16"/>
  <c r="X84" i="16"/>
  <c r="AM84" i="16" s="1"/>
  <c r="Q84" i="16"/>
  <c r="U84" i="16"/>
  <c r="L84" i="16"/>
  <c r="AQ97" i="16"/>
  <c r="AD97" i="16"/>
  <c r="AC97" i="16"/>
  <c r="X97" i="16"/>
  <c r="Q97" i="16"/>
  <c r="M97" i="16"/>
  <c r="K97" i="16"/>
  <c r="AO97" i="16"/>
  <c r="AR97" i="16"/>
  <c r="AH97" i="16"/>
  <c r="W97" i="16"/>
  <c r="S97" i="16"/>
  <c r="V97" i="16"/>
  <c r="AK97" i="16" s="1"/>
  <c r="T97" i="16"/>
  <c r="L97" i="16"/>
  <c r="AS97" i="16"/>
  <c r="AF97" i="16"/>
  <c r="AE97" i="16"/>
  <c r="Z97" i="16"/>
  <c r="P97" i="16"/>
  <c r="R97" i="16"/>
  <c r="N97" i="16"/>
  <c r="J97" i="16"/>
  <c r="AP97" i="16"/>
  <c r="AG97" i="16"/>
  <c r="Y97" i="16"/>
  <c r="AA97" i="16"/>
  <c r="U97" i="16"/>
  <c r="O97" i="16"/>
  <c r="AB97" i="16"/>
  <c r="AO101" i="16"/>
  <c r="AF101" i="16"/>
  <c r="AH101" i="16"/>
  <c r="Z101" i="16"/>
  <c r="S101" i="16"/>
  <c r="Q101" i="16"/>
  <c r="N101" i="16"/>
  <c r="L101" i="16"/>
  <c r="AS101" i="16"/>
  <c r="AG101" i="16"/>
  <c r="Y101" i="16"/>
  <c r="AA101" i="16"/>
  <c r="P101" i="16"/>
  <c r="R101" i="16"/>
  <c r="T101" i="16"/>
  <c r="AI101" i="16" s="1"/>
  <c r="J101" i="16"/>
  <c r="AP101" i="16"/>
  <c r="AR101" i="16"/>
  <c r="AC101" i="16"/>
  <c r="AB101" i="16"/>
  <c r="AE101" i="16"/>
  <c r="O101" i="16"/>
  <c r="K101" i="16"/>
  <c r="AQ101" i="16"/>
  <c r="U101" i="16"/>
  <c r="AD101" i="16"/>
  <c r="M101" i="16"/>
  <c r="W101" i="16"/>
  <c r="AL101" i="16" s="1"/>
  <c r="V101" i="16"/>
  <c r="X101" i="16"/>
  <c r="AP105" i="16"/>
  <c r="AG105" i="16"/>
  <c r="Y105" i="16"/>
  <c r="AA105" i="16"/>
  <c r="P105" i="16"/>
  <c r="O105" i="16"/>
  <c r="K105" i="16"/>
  <c r="AQ105" i="16"/>
  <c r="AD105" i="16"/>
  <c r="AC105" i="16"/>
  <c r="X105" i="16"/>
  <c r="U105" i="16"/>
  <c r="M105" i="16"/>
  <c r="T105" i="16"/>
  <c r="AO105" i="16"/>
  <c r="AR105" i="16"/>
  <c r="AH105" i="16"/>
  <c r="W105" i="16"/>
  <c r="S105" i="16"/>
  <c r="Q105" i="16"/>
  <c r="N105" i="16"/>
  <c r="L105" i="16"/>
  <c r="AS105" i="16"/>
  <c r="AF105" i="16"/>
  <c r="AE105" i="16"/>
  <c r="Z105" i="16"/>
  <c r="AB105" i="16"/>
  <c r="R105" i="16"/>
  <c r="V105" i="16"/>
  <c r="AK105" i="16" s="1"/>
  <c r="J105" i="16"/>
  <c r="AP113" i="16"/>
  <c r="AG113" i="16"/>
  <c r="Y113" i="16"/>
  <c r="AA113" i="16"/>
  <c r="Q113" i="16"/>
  <c r="M113" i="16"/>
  <c r="K113" i="16"/>
  <c r="AQ113" i="16"/>
  <c r="AD113" i="16"/>
  <c r="AC113" i="16"/>
  <c r="X113" i="16"/>
  <c r="AM113" i="16" s="1"/>
  <c r="V113" i="16"/>
  <c r="T113" i="16"/>
  <c r="L113" i="16"/>
  <c r="AO113" i="16"/>
  <c r="AR113" i="16"/>
  <c r="AH113" i="16"/>
  <c r="W113" i="16"/>
  <c r="S113" i="16"/>
  <c r="P113" i="16"/>
  <c r="R113" i="16"/>
  <c r="J113" i="16"/>
  <c r="AS113" i="16"/>
  <c r="U113" i="16"/>
  <c r="AF113" i="16"/>
  <c r="O113" i="16"/>
  <c r="AE113" i="16"/>
  <c r="N113" i="16"/>
  <c r="Z113" i="16"/>
  <c r="AB113" i="16"/>
  <c r="AP142" i="16"/>
  <c r="AR142" i="16"/>
  <c r="AB142" i="16"/>
  <c r="X142" i="16"/>
  <c r="AA142" i="16"/>
  <c r="S142" i="16"/>
  <c r="K142" i="16"/>
  <c r="AQ142" i="16"/>
  <c r="AG142" i="16"/>
  <c r="Y142" i="16"/>
  <c r="T142" i="16"/>
  <c r="R142" i="16"/>
  <c r="O142" i="16"/>
  <c r="L142" i="16"/>
  <c r="AO142" i="16"/>
  <c r="AE142" i="16"/>
  <c r="AD142" i="16"/>
  <c r="AC142" i="16"/>
  <c r="U142" i="16"/>
  <c r="M142" i="16"/>
  <c r="P142" i="16"/>
  <c r="J142" i="16"/>
  <c r="AS142" i="16"/>
  <c r="AF142" i="16"/>
  <c r="AH142" i="16"/>
  <c r="Z142" i="16"/>
  <c r="V142" i="16"/>
  <c r="W142" i="16"/>
  <c r="Q142" i="16"/>
  <c r="N142" i="16"/>
  <c r="AR67" i="16"/>
  <c r="AQ67" i="16"/>
  <c r="AF67" i="16"/>
  <c r="AB67" i="16"/>
  <c r="U67" i="16"/>
  <c r="T67" i="16"/>
  <c r="N67" i="16"/>
  <c r="L67" i="16"/>
  <c r="AO67" i="16"/>
  <c r="AD67" i="16"/>
  <c r="AG67" i="16"/>
  <c r="X67" i="16"/>
  <c r="S67" i="16"/>
  <c r="P67" i="16"/>
  <c r="R67" i="16"/>
  <c r="J67" i="16"/>
  <c r="AS67" i="16"/>
  <c r="AH67" i="16"/>
  <c r="AA67" i="16"/>
  <c r="Y67" i="16"/>
  <c r="Z67" i="16"/>
  <c r="Q67" i="16"/>
  <c r="O67" i="16"/>
  <c r="AP67" i="16"/>
  <c r="AE67" i="16"/>
  <c r="W67" i="16"/>
  <c r="AL67" i="16" s="1"/>
  <c r="AC67" i="16"/>
  <c r="V67" i="16"/>
  <c r="AK67" i="16" s="1"/>
  <c r="M67" i="16"/>
  <c r="K67" i="16"/>
  <c r="AO77" i="16"/>
  <c r="AR77" i="16"/>
  <c r="AH77" i="16"/>
  <c r="W77" i="16"/>
  <c r="U77" i="16"/>
  <c r="Q77" i="16"/>
  <c r="M77" i="16"/>
  <c r="L77" i="16"/>
  <c r="AS77" i="16"/>
  <c r="AF77" i="16"/>
  <c r="AE77" i="16"/>
  <c r="Z77" i="16"/>
  <c r="S77" i="16"/>
  <c r="T77" i="16"/>
  <c r="N77" i="16"/>
  <c r="J77" i="16"/>
  <c r="AP77" i="16"/>
  <c r="AG77" i="16"/>
  <c r="Y77" i="16"/>
  <c r="X77" i="16"/>
  <c r="P77" i="16"/>
  <c r="R77" i="16"/>
  <c r="K77" i="16"/>
  <c r="AD77" i="16"/>
  <c r="O77" i="16"/>
  <c r="AC77" i="16"/>
  <c r="V77" i="16"/>
  <c r="AA77" i="16"/>
  <c r="AQ77" i="16"/>
  <c r="AB77" i="16"/>
  <c r="AS95" i="16"/>
  <c r="AE95" i="16"/>
  <c r="W95" i="16"/>
  <c r="Z95" i="16"/>
  <c r="T95" i="16"/>
  <c r="M95" i="16"/>
  <c r="K95" i="16"/>
  <c r="AQ95" i="16"/>
  <c r="AP95" i="16"/>
  <c r="AF95" i="16"/>
  <c r="AB95" i="16"/>
  <c r="U95" i="16"/>
  <c r="AJ95" i="16" s="1"/>
  <c r="P95" i="16"/>
  <c r="N95" i="16"/>
  <c r="J95" i="16"/>
  <c r="AR95" i="16"/>
  <c r="AD95" i="16"/>
  <c r="AG95" i="16"/>
  <c r="Y95" i="16"/>
  <c r="S95" i="16"/>
  <c r="X95" i="16"/>
  <c r="R95" i="16"/>
  <c r="L95" i="16"/>
  <c r="AO95" i="16"/>
  <c r="AH95" i="16"/>
  <c r="AA95" i="16"/>
  <c r="AC95" i="16"/>
  <c r="V95" i="16"/>
  <c r="Q95" i="16"/>
  <c r="O95" i="16"/>
  <c r="AR114" i="16"/>
  <c r="AE114" i="16"/>
  <c r="AH114" i="16"/>
  <c r="AC114" i="16"/>
  <c r="S114" i="16"/>
  <c r="M114" i="16"/>
  <c r="N114" i="16"/>
  <c r="J114" i="16"/>
  <c r="AO114" i="16"/>
  <c r="AF114" i="16"/>
  <c r="AB114" i="16"/>
  <c r="Z114" i="16"/>
  <c r="U114" i="16"/>
  <c r="AJ114" i="16" s="1"/>
  <c r="AD114" i="16"/>
  <c r="P114" i="16"/>
  <c r="R114" i="16"/>
  <c r="AS114" i="16"/>
  <c r="AQ114" i="16"/>
  <c r="W114" i="16"/>
  <c r="AA114" i="16"/>
  <c r="V114" i="16"/>
  <c r="AK114" i="16" s="1"/>
  <c r="X114" i="16"/>
  <c r="K114" i="16"/>
  <c r="AP114" i="16"/>
  <c r="AG114" i="16"/>
  <c r="Y114" i="16"/>
  <c r="T114" i="16"/>
  <c r="Q114" i="16"/>
  <c r="O114" i="16"/>
  <c r="L114" i="16"/>
  <c r="AP149" i="16"/>
  <c r="AD149" i="16"/>
  <c r="AF149" i="16"/>
  <c r="Z149" i="16"/>
  <c r="U149" i="16"/>
  <c r="O149" i="16"/>
  <c r="P149" i="16"/>
  <c r="J149" i="16"/>
  <c r="AQ149" i="16"/>
  <c r="AH149" i="16"/>
  <c r="AG149" i="16"/>
  <c r="AA149" i="16"/>
  <c r="V149" i="16"/>
  <c r="AK149" i="16" s="1"/>
  <c r="M149" i="16"/>
  <c r="N149" i="16"/>
  <c r="Q149" i="16"/>
  <c r="AR149" i="16"/>
  <c r="AS149" i="16"/>
  <c r="Y149" i="16"/>
  <c r="AB149" i="16"/>
  <c r="W149" i="16"/>
  <c r="AL149" i="16" s="1"/>
  <c r="S149" i="16"/>
  <c r="K149" i="16"/>
  <c r="AO149" i="16"/>
  <c r="AE149" i="16"/>
  <c r="AC149" i="16"/>
  <c r="L149" i="16"/>
  <c r="X149" i="16"/>
  <c r="AM149" i="16" s="1"/>
  <c r="R149" i="16"/>
  <c r="T149" i="16"/>
  <c r="AP159" i="16"/>
  <c r="AD159" i="16"/>
  <c r="AB159" i="16"/>
  <c r="X159" i="16"/>
  <c r="R159" i="16"/>
  <c r="O159" i="16"/>
  <c r="K159" i="16"/>
  <c r="AR159" i="16"/>
  <c r="AQ159" i="16"/>
  <c r="AH159" i="16"/>
  <c r="Y159" i="16"/>
  <c r="U159" i="16"/>
  <c r="S159" i="16"/>
  <c r="Q159" i="16"/>
  <c r="J159" i="16"/>
  <c r="AO159" i="16"/>
  <c r="AF159" i="16"/>
  <c r="AE159" i="16"/>
  <c r="AC159" i="16"/>
  <c r="T159" i="16"/>
  <c r="W159" i="16"/>
  <c r="L159" i="16"/>
  <c r="M159" i="16"/>
  <c r="AS159" i="16"/>
  <c r="AG159" i="16"/>
  <c r="AA159" i="16"/>
  <c r="Z159" i="16"/>
  <c r="V159" i="16"/>
  <c r="P159" i="16"/>
  <c r="N159" i="16"/>
  <c r="AR19" i="16"/>
  <c r="AQ19" i="16"/>
  <c r="AH19" i="16"/>
  <c r="Y19" i="16"/>
  <c r="X19" i="16"/>
  <c r="T19" i="16"/>
  <c r="N19" i="16"/>
  <c r="L19" i="16"/>
  <c r="AO19" i="16"/>
  <c r="AF19" i="16"/>
  <c r="AE19" i="16"/>
  <c r="AC19" i="16"/>
  <c r="U19" i="16"/>
  <c r="P19" i="16"/>
  <c r="R19" i="16"/>
  <c r="J19" i="16"/>
  <c r="AS19" i="16"/>
  <c r="AG19" i="16"/>
  <c r="AA19" i="16"/>
  <c r="W19" i="16"/>
  <c r="S19" i="16"/>
  <c r="Q19" i="16"/>
  <c r="O19" i="16"/>
  <c r="AP19" i="16"/>
  <c r="AD19" i="16"/>
  <c r="AB19" i="16"/>
  <c r="Z19" i="16"/>
  <c r="V19" i="16"/>
  <c r="M19" i="16"/>
  <c r="K19" i="16"/>
  <c r="AP54" i="16"/>
  <c r="AF54" i="16"/>
  <c r="AH54" i="16"/>
  <c r="W54" i="16"/>
  <c r="V54" i="16"/>
  <c r="AK54" i="16" s="1"/>
  <c r="Q54" i="16"/>
  <c r="N54" i="16"/>
  <c r="AQ54" i="16"/>
  <c r="AG54" i="16"/>
  <c r="Y54" i="16"/>
  <c r="AA54" i="16"/>
  <c r="T54" i="16"/>
  <c r="M54" i="16"/>
  <c r="K54" i="16"/>
  <c r="AO54" i="16"/>
  <c r="AR54" i="16"/>
  <c r="AD54" i="16"/>
  <c r="AC54" i="16"/>
  <c r="X54" i="16"/>
  <c r="AM54" i="16" s="1"/>
  <c r="S54" i="16"/>
  <c r="R54" i="16"/>
  <c r="L54" i="16"/>
  <c r="AS54" i="16"/>
  <c r="AE54" i="16"/>
  <c r="AB54" i="16"/>
  <c r="Z54" i="16"/>
  <c r="U54" i="16"/>
  <c r="AJ54" i="16" s="1"/>
  <c r="P54" i="16"/>
  <c r="O54" i="16"/>
  <c r="J54" i="16"/>
  <c r="AR68" i="16"/>
  <c r="AG68" i="16"/>
  <c r="AF68" i="16"/>
  <c r="X68" i="16"/>
  <c r="P68" i="16"/>
  <c r="Q68" i="16"/>
  <c r="O68" i="16"/>
  <c r="K68" i="16"/>
  <c r="AO68" i="16"/>
  <c r="AD68" i="16"/>
  <c r="Z68" i="16"/>
  <c r="AB68" i="16"/>
  <c r="Y68" i="16"/>
  <c r="M68" i="16"/>
  <c r="J68" i="16"/>
  <c r="AS68" i="16"/>
  <c r="AH68" i="16"/>
  <c r="W68" i="16"/>
  <c r="U68" i="16"/>
  <c r="V68" i="16"/>
  <c r="AK68" i="16" s="1"/>
  <c r="AC68" i="16"/>
  <c r="R68" i="16"/>
  <c r="AQ68" i="16"/>
  <c r="AP68" i="16"/>
  <c r="AE68" i="16"/>
  <c r="AA68" i="16"/>
  <c r="S68" i="16"/>
  <c r="T68" i="16"/>
  <c r="N68" i="16"/>
  <c r="L68" i="16"/>
  <c r="AS76" i="16"/>
  <c r="AO76" i="16"/>
  <c r="W76" i="16"/>
  <c r="U76" i="16"/>
  <c r="P76" i="16"/>
  <c r="M76" i="16"/>
  <c r="L76" i="16"/>
  <c r="AP76" i="16"/>
  <c r="AG76" i="16"/>
  <c r="AE76" i="16"/>
  <c r="AA76" i="16"/>
  <c r="Y76" i="16"/>
  <c r="V76" i="16"/>
  <c r="N76" i="16"/>
  <c r="O76" i="16"/>
  <c r="AQ76" i="16"/>
  <c r="AD76" i="16"/>
  <c r="AF76" i="16"/>
  <c r="X76" i="16"/>
  <c r="S76" i="16"/>
  <c r="T76" i="16"/>
  <c r="J76" i="16"/>
  <c r="K76" i="16"/>
  <c r="AR76" i="16"/>
  <c r="AH76" i="16"/>
  <c r="Z76" i="16"/>
  <c r="AB76" i="16"/>
  <c r="AC76" i="16"/>
  <c r="Q76" i="16"/>
  <c r="R76" i="16"/>
  <c r="AS94" i="16"/>
  <c r="AF94" i="16"/>
  <c r="W94" i="16"/>
  <c r="AL94" i="16" s="1"/>
  <c r="Z94" i="16"/>
  <c r="P94" i="16"/>
  <c r="AA94" i="16"/>
  <c r="X94" i="16"/>
  <c r="AP94" i="16"/>
  <c r="AG94" i="16"/>
  <c r="AH94" i="16"/>
  <c r="T94" i="16"/>
  <c r="AI94" i="16" s="1"/>
  <c r="V94" i="16"/>
  <c r="AK94" i="16" s="1"/>
  <c r="R94" i="16"/>
  <c r="J94" i="16"/>
  <c r="AR94" i="16"/>
  <c r="AQ94" i="16"/>
  <c r="AD94" i="16"/>
  <c r="Y94" i="16"/>
  <c r="S94" i="16"/>
  <c r="Q94" i="16"/>
  <c r="O94" i="16"/>
  <c r="L94" i="16"/>
  <c r="AO94" i="16"/>
  <c r="AE94" i="16"/>
  <c r="AB94" i="16"/>
  <c r="AC94" i="16"/>
  <c r="U94" i="16"/>
  <c r="AJ94" i="16" s="1"/>
  <c r="M94" i="16"/>
  <c r="N94" i="16"/>
  <c r="K94" i="16"/>
  <c r="AP125" i="16"/>
  <c r="AF125" i="16"/>
  <c r="AH125" i="16"/>
  <c r="W125" i="16"/>
  <c r="AB125" i="16"/>
  <c r="O125" i="16"/>
  <c r="N125" i="16"/>
  <c r="J125" i="16"/>
  <c r="AQ125" i="16"/>
  <c r="AS125" i="16"/>
  <c r="AE125" i="16"/>
  <c r="Z125" i="16"/>
  <c r="U125" i="16"/>
  <c r="AJ125" i="16" s="1"/>
  <c r="M125" i="16"/>
  <c r="P125" i="16"/>
  <c r="Q125" i="16"/>
  <c r="AR125" i="16"/>
  <c r="AG125" i="16"/>
  <c r="Y125" i="16"/>
  <c r="AA125" i="16"/>
  <c r="T125" i="16"/>
  <c r="AI125" i="16" s="1"/>
  <c r="V125" i="16"/>
  <c r="K125" i="16"/>
  <c r="X125" i="16"/>
  <c r="AO125" i="16"/>
  <c r="R125" i="16"/>
  <c r="AD125" i="16"/>
  <c r="S125" i="16"/>
  <c r="AC125" i="16"/>
  <c r="L125" i="16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F53" i="16"/>
  <c r="F54" i="16"/>
  <c r="F55" i="16"/>
  <c r="F56" i="16"/>
  <c r="F57" i="16"/>
  <c r="F58" i="16"/>
  <c r="F59" i="16"/>
  <c r="F60" i="16"/>
  <c r="F61" i="16"/>
  <c r="F62" i="16"/>
  <c r="F63" i="16"/>
  <c r="F64" i="16"/>
  <c r="F65" i="16"/>
  <c r="F66" i="16"/>
  <c r="F67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F85" i="16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H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47" i="16"/>
  <c r="H48" i="16"/>
  <c r="H49" i="16"/>
  <c r="H50" i="16"/>
  <c r="H51" i="16"/>
  <c r="H52" i="16"/>
  <c r="H53" i="16"/>
  <c r="H54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H70" i="16"/>
  <c r="H71" i="16"/>
  <c r="H72" i="16"/>
  <c r="H73" i="16"/>
  <c r="H74" i="16"/>
  <c r="H75" i="16"/>
  <c r="H76" i="16"/>
  <c r="H77" i="16"/>
  <c r="H78" i="16"/>
  <c r="H79" i="16"/>
  <c r="H80" i="16"/>
  <c r="H81" i="16"/>
  <c r="H82" i="16"/>
  <c r="H83" i="16"/>
  <c r="H84" i="16"/>
  <c r="H85" i="16"/>
  <c r="H86" i="16"/>
  <c r="H87" i="16"/>
  <c r="I3" i="16"/>
  <c r="I7" i="16"/>
  <c r="I11" i="16"/>
  <c r="I15" i="16"/>
  <c r="I19" i="16"/>
  <c r="I23" i="16"/>
  <c r="I27" i="16"/>
  <c r="I31" i="16"/>
  <c r="I35" i="16"/>
  <c r="I39" i="16"/>
  <c r="I43" i="16"/>
  <c r="I47" i="16"/>
  <c r="I51" i="16"/>
  <c r="I55" i="16"/>
  <c r="I59" i="16"/>
  <c r="I63" i="16"/>
  <c r="I67" i="16"/>
  <c r="I71" i="16"/>
  <c r="I75" i="16"/>
  <c r="I79" i="16"/>
  <c r="I83" i="16"/>
  <c r="I86" i="16"/>
  <c r="F88" i="16"/>
  <c r="F89" i="16"/>
  <c r="F90" i="16"/>
  <c r="F91" i="16"/>
  <c r="F92" i="16"/>
  <c r="F93" i="16"/>
  <c r="F94" i="16"/>
  <c r="F95" i="16"/>
  <c r="F96" i="16"/>
  <c r="F97" i="16"/>
  <c r="F98" i="16"/>
  <c r="F99" i="16"/>
  <c r="F100" i="16"/>
  <c r="F101" i="16"/>
  <c r="F102" i="16"/>
  <c r="F103" i="16"/>
  <c r="F104" i="16"/>
  <c r="F105" i="16"/>
  <c r="F106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F122" i="16"/>
  <c r="F123" i="16"/>
  <c r="F124" i="16"/>
  <c r="F125" i="16"/>
  <c r="F126" i="16"/>
  <c r="F127" i="16"/>
  <c r="F128" i="16"/>
  <c r="F129" i="16"/>
  <c r="F130" i="16"/>
  <c r="F131" i="16"/>
  <c r="F132" i="16"/>
  <c r="F133" i="16"/>
  <c r="F134" i="16"/>
  <c r="F135" i="16"/>
  <c r="F136" i="16"/>
  <c r="F137" i="16"/>
  <c r="F138" i="16"/>
  <c r="F139" i="16"/>
  <c r="F140" i="16"/>
  <c r="F141" i="16"/>
  <c r="F142" i="16"/>
  <c r="F143" i="16"/>
  <c r="F144" i="16"/>
  <c r="F145" i="16"/>
  <c r="F146" i="16"/>
  <c r="F147" i="16"/>
  <c r="F148" i="16"/>
  <c r="F149" i="16"/>
  <c r="F150" i="16"/>
  <c r="I4" i="16"/>
  <c r="I8" i="16"/>
  <c r="I12" i="16"/>
  <c r="I16" i="16"/>
  <c r="I20" i="16"/>
  <c r="I24" i="16"/>
  <c r="I28" i="16"/>
  <c r="I32" i="16"/>
  <c r="I36" i="16"/>
  <c r="I40" i="16"/>
  <c r="I44" i="16"/>
  <c r="I48" i="16"/>
  <c r="I52" i="16"/>
  <c r="I56" i="16"/>
  <c r="I60" i="16"/>
  <c r="I64" i="16"/>
  <c r="I68" i="16"/>
  <c r="I72" i="16"/>
  <c r="I76" i="16"/>
  <c r="I80" i="16"/>
  <c r="I84" i="16"/>
  <c r="F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G141" i="16"/>
  <c r="G142" i="16"/>
  <c r="G143" i="16"/>
  <c r="G144" i="16"/>
  <c r="G145" i="16"/>
  <c r="G146" i="16"/>
  <c r="G147" i="16"/>
  <c r="G148" i="16"/>
  <c r="G149" i="16"/>
  <c r="I5" i="16"/>
  <c r="I9" i="16"/>
  <c r="I13" i="16"/>
  <c r="I17" i="16"/>
  <c r="I21" i="16"/>
  <c r="I25" i="16"/>
  <c r="I29" i="16"/>
  <c r="I33" i="16"/>
  <c r="I37" i="16"/>
  <c r="I41" i="16"/>
  <c r="I45" i="16"/>
  <c r="I49" i="16"/>
  <c r="I53" i="16"/>
  <c r="I57" i="16"/>
  <c r="I61" i="16"/>
  <c r="I65" i="16"/>
  <c r="I69" i="16"/>
  <c r="I73" i="16"/>
  <c r="I77" i="16"/>
  <c r="I81" i="16"/>
  <c r="I85" i="16"/>
  <c r="G87" i="16"/>
  <c r="H88" i="16"/>
  <c r="H89" i="16"/>
  <c r="H90" i="16"/>
  <c r="H91" i="16"/>
  <c r="H92" i="16"/>
  <c r="H93" i="16"/>
  <c r="H94" i="16"/>
  <c r="H95" i="16"/>
  <c r="H96" i="16"/>
  <c r="H97" i="16"/>
  <c r="H98" i="16"/>
  <c r="H99" i="16"/>
  <c r="H100" i="16"/>
  <c r="H101" i="16"/>
  <c r="H102" i="16"/>
  <c r="H103" i="16"/>
  <c r="H104" i="16"/>
  <c r="H105" i="16"/>
  <c r="H106" i="16"/>
  <c r="H107" i="16"/>
  <c r="H108" i="16"/>
  <c r="H109" i="16"/>
  <c r="H110" i="16"/>
  <c r="H111" i="16"/>
  <c r="H112" i="16"/>
  <c r="H113" i="16"/>
  <c r="H114" i="16"/>
  <c r="H115" i="16"/>
  <c r="H116" i="16"/>
  <c r="H117" i="16"/>
  <c r="H118" i="16"/>
  <c r="H119" i="16"/>
  <c r="H120" i="16"/>
  <c r="H121" i="16"/>
  <c r="H122" i="16"/>
  <c r="H123" i="16"/>
  <c r="H124" i="16"/>
  <c r="H125" i="16"/>
  <c r="H126" i="16"/>
  <c r="H127" i="16"/>
  <c r="H128" i="16"/>
  <c r="H129" i="16"/>
  <c r="H130" i="16"/>
  <c r="H131" i="16"/>
  <c r="H132" i="16"/>
  <c r="H133" i="16"/>
  <c r="H134" i="16"/>
  <c r="H135" i="16"/>
  <c r="H136" i="16"/>
  <c r="H137" i="16"/>
  <c r="H138" i="16"/>
  <c r="H139" i="16"/>
  <c r="H140" i="16"/>
  <c r="H141" i="16"/>
  <c r="H142" i="16"/>
  <c r="H143" i="16"/>
  <c r="H144" i="16"/>
  <c r="H145" i="16"/>
  <c r="H146" i="16"/>
  <c r="H147" i="16"/>
  <c r="H148" i="16"/>
  <c r="H149" i="16"/>
  <c r="H150" i="16"/>
  <c r="H151" i="16"/>
  <c r="H152" i="16"/>
  <c r="H153" i="16"/>
  <c r="H154" i="16"/>
  <c r="I6" i="16"/>
  <c r="I22" i="16"/>
  <c r="I38" i="16"/>
  <c r="I54" i="16"/>
  <c r="I70" i="16"/>
  <c r="F86" i="16"/>
  <c r="I90" i="16"/>
  <c r="I94" i="16"/>
  <c r="I98" i="16"/>
  <c r="I102" i="16"/>
  <c r="I106" i="16"/>
  <c r="I110" i="16"/>
  <c r="I114" i="16"/>
  <c r="I118" i="16"/>
  <c r="I122" i="16"/>
  <c r="I126" i="16"/>
  <c r="I130" i="16"/>
  <c r="I134" i="16"/>
  <c r="I138" i="16"/>
  <c r="I142" i="16"/>
  <c r="I146" i="16"/>
  <c r="G150" i="16"/>
  <c r="I151" i="16"/>
  <c r="F153" i="16"/>
  <c r="G154" i="16"/>
  <c r="H155" i="16"/>
  <c r="H156" i="16"/>
  <c r="H157" i="16"/>
  <c r="H158" i="16"/>
  <c r="H159" i="16"/>
  <c r="H160" i="16"/>
  <c r="H161" i="16"/>
  <c r="H162" i="16"/>
  <c r="H163" i="16"/>
  <c r="H164" i="16"/>
  <c r="H165" i="16"/>
  <c r="H2" i="16"/>
  <c r="I18" i="16"/>
  <c r="I66" i="16"/>
  <c r="I93" i="16"/>
  <c r="I105" i="16"/>
  <c r="I117" i="16"/>
  <c r="I129" i="16"/>
  <c r="I141" i="16"/>
  <c r="G151" i="16"/>
  <c r="G155" i="16"/>
  <c r="G158" i="16"/>
  <c r="G162" i="16"/>
  <c r="G165" i="16"/>
  <c r="I10" i="16"/>
  <c r="I26" i="16"/>
  <c r="I42" i="16"/>
  <c r="I58" i="16"/>
  <c r="I74" i="16"/>
  <c r="I87" i="16"/>
  <c r="I91" i="16"/>
  <c r="I95" i="16"/>
  <c r="I99" i="16"/>
  <c r="I103" i="16"/>
  <c r="I107" i="16"/>
  <c r="I111" i="16"/>
  <c r="I115" i="16"/>
  <c r="I119" i="16"/>
  <c r="I123" i="16"/>
  <c r="I127" i="16"/>
  <c r="I131" i="16"/>
  <c r="I135" i="16"/>
  <c r="I139" i="16"/>
  <c r="I143" i="16"/>
  <c r="I147" i="16"/>
  <c r="I150" i="16"/>
  <c r="F152" i="16"/>
  <c r="G153" i="16"/>
  <c r="I154" i="16"/>
  <c r="I155" i="16"/>
  <c r="I156" i="16"/>
  <c r="I157" i="16"/>
  <c r="I158" i="16"/>
  <c r="I159" i="16"/>
  <c r="I160" i="16"/>
  <c r="I161" i="16"/>
  <c r="I162" i="16"/>
  <c r="I163" i="16"/>
  <c r="I164" i="16"/>
  <c r="I165" i="16"/>
  <c r="I2" i="16"/>
  <c r="I34" i="16"/>
  <c r="I82" i="16"/>
  <c r="I97" i="16"/>
  <c r="I109" i="16"/>
  <c r="I121" i="16"/>
  <c r="I133" i="16"/>
  <c r="I145" i="16"/>
  <c r="I152" i="16"/>
  <c r="G156" i="16"/>
  <c r="G159" i="16"/>
  <c r="G161" i="16"/>
  <c r="G164" i="16"/>
  <c r="I14" i="16"/>
  <c r="I30" i="16"/>
  <c r="I46" i="16"/>
  <c r="I62" i="16"/>
  <c r="I78" i="16"/>
  <c r="I88" i="16"/>
  <c r="I92" i="16"/>
  <c r="I96" i="16"/>
  <c r="I100" i="16"/>
  <c r="I104" i="16"/>
  <c r="I108" i="16"/>
  <c r="I112" i="16"/>
  <c r="I116" i="16"/>
  <c r="I120" i="16"/>
  <c r="I124" i="16"/>
  <c r="I128" i="16"/>
  <c r="I132" i="16"/>
  <c r="I136" i="16"/>
  <c r="I140" i="16"/>
  <c r="I144" i="16"/>
  <c r="I148" i="16"/>
  <c r="F151" i="16"/>
  <c r="G152" i="16"/>
  <c r="I153" i="16"/>
  <c r="F155" i="16"/>
  <c r="F156" i="16"/>
  <c r="F157" i="16"/>
  <c r="F158" i="16"/>
  <c r="F159" i="16"/>
  <c r="F160" i="16"/>
  <c r="F161" i="16"/>
  <c r="F162" i="16"/>
  <c r="F163" i="16"/>
  <c r="F164" i="16"/>
  <c r="F165" i="16"/>
  <c r="F2" i="16"/>
  <c r="I50" i="16"/>
  <c r="I89" i="16"/>
  <c r="I101" i="16"/>
  <c r="I113" i="16"/>
  <c r="I125" i="16"/>
  <c r="I137" i="16"/>
  <c r="I149" i="16"/>
  <c r="F154" i="16"/>
  <c r="G157" i="16"/>
  <c r="G160" i="16"/>
  <c r="G163" i="16"/>
  <c r="G2" i="16"/>
  <c r="E6" i="16"/>
  <c r="E10" i="16"/>
  <c r="E14" i="16"/>
  <c r="E18" i="16"/>
  <c r="E22" i="16"/>
  <c r="E26" i="16"/>
  <c r="E30" i="16"/>
  <c r="E34" i="16"/>
  <c r="E38" i="16"/>
  <c r="AU38" i="16" s="1"/>
  <c r="E42" i="16"/>
  <c r="E46" i="16"/>
  <c r="AU46" i="16" s="1"/>
  <c r="E50" i="16"/>
  <c r="E54" i="16"/>
  <c r="AU54" i="16" s="1"/>
  <c r="E58" i="16"/>
  <c r="E62" i="16"/>
  <c r="E66" i="16"/>
  <c r="E70" i="16"/>
  <c r="E74" i="16"/>
  <c r="E78" i="16"/>
  <c r="E82" i="16"/>
  <c r="E86" i="16"/>
  <c r="E90" i="16"/>
  <c r="E94" i="16"/>
  <c r="E98" i="16"/>
  <c r="E102" i="16"/>
  <c r="E106" i="16"/>
  <c r="AU106" i="16" s="1"/>
  <c r="E110" i="16"/>
  <c r="AU110" i="16" s="1"/>
  <c r="E114" i="16"/>
  <c r="E118" i="16"/>
  <c r="E122" i="16"/>
  <c r="E126" i="16"/>
  <c r="E130" i="16"/>
  <c r="E134" i="16"/>
  <c r="E138" i="16"/>
  <c r="AU138" i="16" s="1"/>
  <c r="E142" i="16"/>
  <c r="AU142" i="16" s="1"/>
  <c r="E146" i="16"/>
  <c r="E150" i="16"/>
  <c r="E154" i="16"/>
  <c r="E158" i="16"/>
  <c r="E162" i="16"/>
  <c r="E3" i="16"/>
  <c r="AU3" i="16" s="1"/>
  <c r="E7" i="16"/>
  <c r="AU7" i="16" s="1"/>
  <c r="E11" i="16"/>
  <c r="AU11" i="16" s="1"/>
  <c r="E15" i="16"/>
  <c r="E19" i="16"/>
  <c r="AU19" i="16" s="1"/>
  <c r="E23" i="16"/>
  <c r="AU23" i="16" s="1"/>
  <c r="E27" i="16"/>
  <c r="AU27" i="16" s="1"/>
  <c r="E31" i="16"/>
  <c r="AU31" i="16" s="1"/>
  <c r="E35" i="16"/>
  <c r="AU35" i="16" s="1"/>
  <c r="E39" i="16"/>
  <c r="AU39" i="16" s="1"/>
  <c r="E43" i="16"/>
  <c r="AU43" i="16" s="1"/>
  <c r="E47" i="16"/>
  <c r="E51" i="16"/>
  <c r="AU51" i="16" s="1"/>
  <c r="E55" i="16"/>
  <c r="AU55" i="16" s="1"/>
  <c r="E59" i="16"/>
  <c r="AU59" i="16" s="1"/>
  <c r="E63" i="16"/>
  <c r="AU63" i="16" s="1"/>
  <c r="E67" i="16"/>
  <c r="AU67" i="16" s="1"/>
  <c r="E71" i="16"/>
  <c r="AU71" i="16" s="1"/>
  <c r="E75" i="16"/>
  <c r="E79" i="16"/>
  <c r="E83" i="16"/>
  <c r="AU83" i="16" s="1"/>
  <c r="E87" i="16"/>
  <c r="E91" i="16"/>
  <c r="AU91" i="16" s="1"/>
  <c r="E95" i="16"/>
  <c r="E99" i="16"/>
  <c r="AU99" i="16" s="1"/>
  <c r="E103" i="16"/>
  <c r="AU103" i="16" s="1"/>
  <c r="E107" i="16"/>
  <c r="E111" i="16"/>
  <c r="E115" i="16"/>
  <c r="E119" i="16"/>
  <c r="E123" i="16"/>
  <c r="AU123" i="16" s="1"/>
  <c r="E127" i="16"/>
  <c r="E131" i="16"/>
  <c r="E135" i="16"/>
  <c r="AU135" i="16" s="1"/>
  <c r="E139" i="16"/>
  <c r="E143" i="16"/>
  <c r="E147" i="16"/>
  <c r="E151" i="16"/>
  <c r="E155" i="16"/>
  <c r="E159" i="16"/>
  <c r="E163" i="16"/>
  <c r="E4" i="16"/>
  <c r="AU4" i="16" s="1"/>
  <c r="E8" i="16"/>
  <c r="AU8" i="16" s="1"/>
  <c r="E12" i="16"/>
  <c r="AU12" i="16" s="1"/>
  <c r="E16" i="16"/>
  <c r="AU16" i="16" s="1"/>
  <c r="E20" i="16"/>
  <c r="AU20" i="16" s="1"/>
  <c r="E24" i="16"/>
  <c r="AU24" i="16" s="1"/>
  <c r="E28" i="16"/>
  <c r="E32" i="16"/>
  <c r="AU32" i="16" s="1"/>
  <c r="E36" i="16"/>
  <c r="AU36" i="16" s="1"/>
  <c r="E40" i="16"/>
  <c r="AU40" i="16" s="1"/>
  <c r="E44" i="16"/>
  <c r="AU44" i="16" s="1"/>
  <c r="E48" i="16"/>
  <c r="AU48" i="16" s="1"/>
  <c r="E52" i="16"/>
  <c r="AU52" i="16" s="1"/>
  <c r="E56" i="16"/>
  <c r="AU56" i="16" s="1"/>
  <c r="E60" i="16"/>
  <c r="E64" i="16"/>
  <c r="AU64" i="16" s="1"/>
  <c r="E68" i="16"/>
  <c r="AU68" i="16" s="1"/>
  <c r="E72" i="16"/>
  <c r="AU72" i="16" s="1"/>
  <c r="E76" i="16"/>
  <c r="AU76" i="16" s="1"/>
  <c r="E80" i="16"/>
  <c r="AU80" i="16" s="1"/>
  <c r="E84" i="16"/>
  <c r="AU84" i="16" s="1"/>
  <c r="E88" i="16"/>
  <c r="E92" i="16"/>
  <c r="E96" i="16"/>
  <c r="E100" i="16"/>
  <c r="E104" i="16"/>
  <c r="E108" i="16"/>
  <c r="E112" i="16"/>
  <c r="E116" i="16"/>
  <c r="E120" i="16"/>
  <c r="E124" i="16"/>
  <c r="E128" i="16"/>
  <c r="E132" i="16"/>
  <c r="E136" i="16"/>
  <c r="E140" i="16"/>
  <c r="E144" i="16"/>
  <c r="E148" i="16"/>
  <c r="E152" i="16"/>
  <c r="E156" i="16"/>
  <c r="AU156" i="16" s="1"/>
  <c r="E160" i="16"/>
  <c r="E164" i="16"/>
  <c r="E5" i="16"/>
  <c r="AU5" i="16" s="1"/>
  <c r="E9" i="16"/>
  <c r="AU9" i="16" s="1"/>
  <c r="E13" i="16"/>
  <c r="E17" i="16"/>
  <c r="AU17" i="16" s="1"/>
  <c r="E21" i="16"/>
  <c r="AU21" i="16" s="1"/>
  <c r="E25" i="16"/>
  <c r="AU25" i="16" s="1"/>
  <c r="E29" i="16"/>
  <c r="AU29" i="16" s="1"/>
  <c r="E33" i="16"/>
  <c r="AU33" i="16" s="1"/>
  <c r="E37" i="16"/>
  <c r="AU37" i="16" s="1"/>
  <c r="E41" i="16"/>
  <c r="AU41" i="16" s="1"/>
  <c r="E45" i="16"/>
  <c r="E49" i="16"/>
  <c r="AU49" i="16" s="1"/>
  <c r="E53" i="16"/>
  <c r="AU53" i="16" s="1"/>
  <c r="E57" i="16"/>
  <c r="AU57" i="16" s="1"/>
  <c r="E61" i="16"/>
  <c r="AU61" i="16" s="1"/>
  <c r="E65" i="16"/>
  <c r="AU65" i="16" s="1"/>
  <c r="E69" i="16"/>
  <c r="AU69" i="16" s="1"/>
  <c r="E73" i="16"/>
  <c r="AU73" i="16" s="1"/>
  <c r="E77" i="16"/>
  <c r="E81" i="16"/>
  <c r="AU81" i="16" s="1"/>
  <c r="E85" i="16"/>
  <c r="AU85" i="16" s="1"/>
  <c r="E89" i="16"/>
  <c r="AU89" i="16" s="1"/>
  <c r="E93" i="16"/>
  <c r="AU93" i="16" s="1"/>
  <c r="E97" i="16"/>
  <c r="E101" i="16"/>
  <c r="E105" i="16"/>
  <c r="AU105" i="16" s="1"/>
  <c r="E109" i="16"/>
  <c r="E113" i="16"/>
  <c r="E117" i="16"/>
  <c r="AU117" i="16" s="1"/>
  <c r="E121" i="16"/>
  <c r="AU121" i="16" s="1"/>
  <c r="E125" i="16"/>
  <c r="E129" i="16"/>
  <c r="AU129" i="16" s="1"/>
  <c r="E133" i="16"/>
  <c r="AU133" i="16" s="1"/>
  <c r="E137" i="16"/>
  <c r="E141" i="16"/>
  <c r="E145" i="16"/>
  <c r="AU145" i="16" s="1"/>
  <c r="E149" i="16"/>
  <c r="AU149" i="16" s="1"/>
  <c r="E153" i="16"/>
  <c r="E157" i="16"/>
  <c r="E161" i="16"/>
  <c r="E165" i="16"/>
  <c r="N2" i="12"/>
  <c r="V2" i="12"/>
  <c r="Z2" i="12"/>
  <c r="J13" i="12"/>
  <c r="AC13" i="12"/>
  <c r="N30" i="12"/>
  <c r="W30" i="12"/>
  <c r="AH30" i="12"/>
  <c r="M34" i="12"/>
  <c r="AB34" i="12"/>
  <c r="N38" i="12"/>
  <c r="W38" i="12"/>
  <c r="AH38" i="12"/>
  <c r="J41" i="12"/>
  <c r="W41" i="12"/>
  <c r="K60" i="12"/>
  <c r="X60" i="12"/>
  <c r="AE60" i="12"/>
  <c r="L69" i="12"/>
  <c r="AC69" i="12"/>
  <c r="L87" i="12"/>
  <c r="Z87" i="12"/>
  <c r="AF87" i="12"/>
  <c r="V95" i="12"/>
  <c r="W95" i="12"/>
  <c r="K101" i="12"/>
  <c r="AA101" i="12"/>
  <c r="T88" i="12"/>
  <c r="AB107" i="12"/>
  <c r="N5" i="12"/>
  <c r="V31" i="12"/>
  <c r="W61" i="12"/>
  <c r="AB99" i="12"/>
  <c r="V10" i="12"/>
  <c r="X21" i="12"/>
  <c r="AF36" i="12"/>
  <c r="AE45" i="12"/>
  <c r="AA26" i="12"/>
  <c r="AD47" i="12"/>
  <c r="K77" i="12"/>
  <c r="AC48" i="12"/>
  <c r="AN3" i="12"/>
  <c r="AI3" i="12"/>
  <c r="AP3" i="12"/>
  <c r="AO3" i="12"/>
  <c r="AQ3" i="12"/>
  <c r="AJ3" i="12"/>
  <c r="AK3" i="12"/>
  <c r="AL3" i="12"/>
  <c r="AM3" i="12"/>
  <c r="AR3" i="12"/>
  <c r="AB3" i="12"/>
  <c r="J3" i="12"/>
  <c r="AC3" i="12"/>
  <c r="K3" i="12"/>
  <c r="AD3" i="12"/>
  <c r="Y3" i="12"/>
  <c r="L3" i="12"/>
  <c r="AE3" i="12"/>
  <c r="W3" i="12"/>
  <c r="M3" i="12"/>
  <c r="AF3" i="12"/>
  <c r="X3" i="12"/>
  <c r="N3" i="12"/>
  <c r="AG3" i="12"/>
  <c r="Z3" i="12"/>
  <c r="T3" i="12"/>
  <c r="AH3" i="12"/>
  <c r="U3" i="12"/>
  <c r="AN76" i="12"/>
  <c r="AM76" i="12"/>
  <c r="AP76" i="12"/>
  <c r="AI76" i="12"/>
  <c r="AJ76" i="12"/>
  <c r="AQ76" i="12"/>
  <c r="AK76" i="12"/>
  <c r="AR76" i="12"/>
  <c r="AO76" i="12"/>
  <c r="AL76" i="12"/>
  <c r="AD76" i="12"/>
  <c r="X76" i="12"/>
  <c r="J76" i="12"/>
  <c r="AE76" i="12"/>
  <c r="Y76" i="12"/>
  <c r="K76" i="12"/>
  <c r="Z76" i="12"/>
  <c r="V76" i="12"/>
  <c r="AA76" i="12"/>
  <c r="T76" i="12"/>
  <c r="AF76" i="12"/>
  <c r="W76" i="12"/>
  <c r="AB76" i="12"/>
  <c r="L76" i="12"/>
  <c r="AG76" i="12"/>
  <c r="AC76" i="12"/>
  <c r="M76" i="12"/>
  <c r="AN21" i="12"/>
  <c r="AI21" i="12"/>
  <c r="AJ21" i="12"/>
  <c r="AK21" i="12"/>
  <c r="AL21" i="12"/>
  <c r="AP21" i="12"/>
  <c r="AM21" i="12"/>
  <c r="AQ21" i="12"/>
  <c r="AR21" i="12"/>
  <c r="AO21" i="12"/>
  <c r="AF21" i="12"/>
  <c r="Y21" i="12"/>
  <c r="M21" i="12"/>
  <c r="AG21" i="12"/>
  <c r="Z21" i="12"/>
  <c r="K21" i="12"/>
  <c r="AH21" i="12"/>
  <c r="U21" i="12"/>
  <c r="AA21" i="12"/>
  <c r="V21" i="12"/>
  <c r="AB21" i="12"/>
  <c r="T21" i="12"/>
  <c r="AC21" i="12"/>
  <c r="N21" i="12"/>
  <c r="AD21" i="12"/>
  <c r="W21" i="12"/>
  <c r="J21" i="12"/>
  <c r="AM92" i="12"/>
  <c r="AR92" i="12"/>
  <c r="AO92" i="12"/>
  <c r="AJ92" i="12"/>
  <c r="AK92" i="12"/>
  <c r="AN92" i="12"/>
  <c r="AL92" i="12"/>
  <c r="AQ92" i="12"/>
  <c r="AP92" i="12"/>
  <c r="AI92" i="12"/>
  <c r="AD92" i="12"/>
  <c r="AF92" i="12"/>
  <c r="J92" i="12"/>
  <c r="AE92" i="12"/>
  <c r="Y92" i="12"/>
  <c r="K92" i="12"/>
  <c r="Z92" i="12"/>
  <c r="V92" i="12"/>
  <c r="AB92" i="12"/>
  <c r="T92" i="12"/>
  <c r="AC92" i="12"/>
  <c r="W92" i="12"/>
  <c r="U92" i="12"/>
  <c r="L92" i="12"/>
  <c r="AG92" i="12"/>
  <c r="AA92" i="12"/>
  <c r="M92" i="12"/>
  <c r="AK74" i="12"/>
  <c r="AR74" i="12"/>
  <c r="AO74" i="12"/>
  <c r="AM74" i="12"/>
  <c r="AQ74" i="12"/>
  <c r="AI74" i="12"/>
  <c r="AJ74" i="12"/>
  <c r="AN74" i="12"/>
  <c r="AP74" i="12"/>
  <c r="AB74" i="12"/>
  <c r="N74" i="12"/>
  <c r="AD74" i="12"/>
  <c r="AC74" i="12"/>
  <c r="K74" i="12"/>
  <c r="AE74" i="12"/>
  <c r="U74" i="12"/>
  <c r="AF74" i="12"/>
  <c r="Y74" i="12"/>
  <c r="J74" i="12"/>
  <c r="AG74" i="12"/>
  <c r="X74" i="12"/>
  <c r="M74" i="12"/>
  <c r="Z74" i="12"/>
  <c r="V74" i="12"/>
  <c r="AL74" i="12"/>
  <c r="AH74" i="12"/>
  <c r="W74" i="12"/>
  <c r="AA74" i="12"/>
  <c r="T74" i="12"/>
  <c r="L74" i="12"/>
  <c r="AP75" i="12"/>
  <c r="AQ75" i="12"/>
  <c r="AJ75" i="12"/>
  <c r="AK75" i="12"/>
  <c r="AL75" i="12"/>
  <c r="AN75" i="12"/>
  <c r="AI75" i="12"/>
  <c r="AO75" i="12"/>
  <c r="AR75" i="12"/>
  <c r="AM75" i="12"/>
  <c r="AA75" i="12"/>
  <c r="V75" i="12"/>
  <c r="AB75" i="12"/>
  <c r="Z75" i="12"/>
  <c r="AC75" i="12"/>
  <c r="J75" i="12"/>
  <c r="AD75" i="12"/>
  <c r="W75" i="12"/>
  <c r="K75" i="12"/>
  <c r="AE75" i="12"/>
  <c r="X75" i="12"/>
  <c r="N75" i="12"/>
  <c r="AF75" i="12"/>
  <c r="Y75" i="12"/>
  <c r="M75" i="12"/>
  <c r="AG75" i="12"/>
  <c r="U75" i="12"/>
  <c r="L75" i="12"/>
  <c r="AH75" i="12"/>
  <c r="T75" i="12"/>
  <c r="AO16" i="12"/>
  <c r="AN16" i="12"/>
  <c r="AI16" i="12"/>
  <c r="AJ16" i="12"/>
  <c r="AK16" i="12"/>
  <c r="AQ16" i="12"/>
  <c r="AL16" i="12"/>
  <c r="AP16" i="12"/>
  <c r="AM16" i="12"/>
  <c r="AR16" i="12"/>
  <c r="Z16" i="12"/>
  <c r="V16" i="12"/>
  <c r="AA16" i="12"/>
  <c r="T16" i="12"/>
  <c r="AB16" i="12"/>
  <c r="J16" i="12"/>
  <c r="AD16" i="12"/>
  <c r="AC16" i="12"/>
  <c r="K16" i="12"/>
  <c r="AE16" i="12"/>
  <c r="Y16" i="12"/>
  <c r="M16" i="12"/>
  <c r="AF16" i="12"/>
  <c r="U16" i="12"/>
  <c r="N16" i="12"/>
  <c r="AG16" i="12"/>
  <c r="W16" i="12"/>
  <c r="L16" i="12"/>
  <c r="AH16" i="12"/>
  <c r="X16" i="12"/>
  <c r="M2" i="12"/>
  <c r="W2" i="12"/>
  <c r="AG2" i="12"/>
  <c r="U13" i="12"/>
  <c r="AB13" i="12"/>
  <c r="M30" i="12"/>
  <c r="U30" i="12"/>
  <c r="AG30" i="12"/>
  <c r="V34" i="12"/>
  <c r="AA34" i="12"/>
  <c r="M38" i="12"/>
  <c r="U38" i="12"/>
  <c r="AG38" i="12"/>
  <c r="U41" i="12"/>
  <c r="AC41" i="12"/>
  <c r="J60" i="12"/>
  <c r="W60" i="12"/>
  <c r="AD60" i="12"/>
  <c r="T69" i="12"/>
  <c r="AB69" i="12"/>
  <c r="K87" i="12"/>
  <c r="X87" i="12"/>
  <c r="AE87" i="12"/>
  <c r="M95" i="12"/>
  <c r="AC95" i="12"/>
  <c r="L101" i="12"/>
  <c r="X101" i="12"/>
  <c r="Z88" i="12"/>
  <c r="L19" i="12"/>
  <c r="W5" i="12"/>
  <c r="AG31" i="12"/>
  <c r="AE61" i="12"/>
  <c r="N92" i="12"/>
  <c r="Z10" i="12"/>
  <c r="AE21" i="12"/>
  <c r="V39" i="12"/>
  <c r="Z59" i="12"/>
  <c r="M32" i="12"/>
  <c r="V64" i="12"/>
  <c r="W77" i="12"/>
  <c r="AH72" i="12"/>
  <c r="E106" i="12"/>
  <c r="AI94" i="12"/>
  <c r="AR72" i="12"/>
  <c r="AN89" i="12"/>
  <c r="AN101" i="12"/>
  <c r="AK101" i="12"/>
  <c r="AI106" i="12"/>
  <c r="AI85" i="12"/>
  <c r="AO54" i="12"/>
  <c r="AN54" i="12"/>
  <c r="AI46" i="12"/>
  <c r="AI40" i="12"/>
  <c r="AR33" i="12"/>
  <c r="AN15" i="12"/>
  <c r="AM15" i="12"/>
  <c r="AL97" i="12"/>
  <c r="AQ62" i="12"/>
  <c r="AI88" i="12"/>
  <c r="AR109" i="12"/>
  <c r="AO98" i="12"/>
  <c r="AP98" i="12"/>
  <c r="AL79" i="12"/>
  <c r="AL57" i="12"/>
  <c r="AP51" i="12"/>
  <c r="AQ108" i="12"/>
  <c r="AN108" i="12"/>
  <c r="AK91" i="12"/>
  <c r="AI66" i="12"/>
  <c r="AP53" i="12"/>
  <c r="AP49" i="12"/>
  <c r="AJ49" i="12"/>
  <c r="AQ17" i="12"/>
  <c r="AN12" i="12"/>
  <c r="AK12" i="12"/>
  <c r="AK52" i="12"/>
  <c r="AP4" i="12"/>
  <c r="AO90" i="12"/>
  <c r="AJ90" i="12"/>
  <c r="AK48" i="12"/>
  <c r="AI29" i="12"/>
  <c r="AP96" i="12"/>
  <c r="AO86" i="12"/>
  <c r="AL86" i="12"/>
  <c r="AQ77" i="12"/>
  <c r="AM71" i="12"/>
  <c r="AP67" i="12"/>
  <c r="AN64" i="12"/>
  <c r="AM64" i="12"/>
  <c r="AJ47" i="12"/>
  <c r="AR43" i="12"/>
  <c r="AP32" i="12"/>
  <c r="AO26" i="12"/>
  <c r="AL26" i="12"/>
  <c r="AK11" i="12"/>
  <c r="AR7" i="12"/>
  <c r="AJ94" i="12"/>
  <c r="AK72" i="12"/>
  <c r="AJ89" i="12"/>
  <c r="AP101" i="12"/>
  <c r="AM101" i="12"/>
  <c r="AK106" i="12"/>
  <c r="AJ85" i="12"/>
  <c r="AP54" i="12"/>
  <c r="AJ54" i="12"/>
  <c r="AJ46" i="12"/>
  <c r="AJ40" i="12"/>
  <c r="AN33" i="12"/>
  <c r="AO15" i="12"/>
  <c r="AK15" i="12"/>
  <c r="AQ97" i="12"/>
  <c r="AR62" i="12"/>
  <c r="AR88" i="12"/>
  <c r="AO109" i="12"/>
  <c r="AQ98" i="12"/>
  <c r="AJ98" i="12"/>
  <c r="AQ79" i="12"/>
  <c r="AO57" i="12"/>
  <c r="AQ51" i="12"/>
  <c r="AO108" i="12"/>
  <c r="AJ108" i="12"/>
  <c r="AL91" i="12"/>
  <c r="AR66" i="12"/>
  <c r="AR53" i="12"/>
  <c r="AQ49" i="12"/>
  <c r="AK49" i="12"/>
  <c r="AL17" i="12"/>
  <c r="AO12" i="12"/>
  <c r="AL12" i="12"/>
  <c r="AL52" i="12"/>
  <c r="AQ4" i="12"/>
  <c r="AQ90" i="12"/>
  <c r="AL90" i="12"/>
  <c r="AK94" i="12"/>
  <c r="AL94" i="12"/>
  <c r="AO72" i="12"/>
  <c r="AM72" i="12"/>
  <c r="AL89" i="12"/>
  <c r="AO101" i="12"/>
  <c r="AQ106" i="12"/>
  <c r="AL106" i="12"/>
  <c r="AQ85" i="12"/>
  <c r="AR54" i="12"/>
  <c r="AP46" i="12"/>
  <c r="AN46" i="12"/>
  <c r="AK40" i="12"/>
  <c r="AM33" i="12"/>
  <c r="AQ15" i="12"/>
  <c r="AR97" i="12"/>
  <c r="AI97" i="12"/>
  <c r="AL62" i="12"/>
  <c r="AK88" i="12"/>
  <c r="AI109" i="12"/>
  <c r="AI98" i="12"/>
  <c r="AN79" i="12"/>
  <c r="AM79" i="12"/>
  <c r="AI57" i="12"/>
  <c r="AJ51" i="12"/>
  <c r="AK108" i="12"/>
  <c r="AP91" i="12"/>
  <c r="AM91" i="12"/>
  <c r="AK66" i="12"/>
  <c r="AJ53" i="12"/>
  <c r="AN49" i="12"/>
  <c r="AI17" i="12"/>
  <c r="AQ12" i="12"/>
  <c r="AI52" i="12"/>
  <c r="AM4" i="12"/>
  <c r="AP90" i="12"/>
  <c r="AO48" i="12"/>
  <c r="AM48" i="12"/>
  <c r="AK29" i="12"/>
  <c r="AI96" i="12"/>
  <c r="AN86" i="12"/>
  <c r="AO77" i="12"/>
  <c r="AK77" i="12"/>
  <c r="AQ71" i="12"/>
  <c r="AJ67" i="12"/>
  <c r="AQ64" i="12"/>
  <c r="AN47" i="12"/>
  <c r="AM47" i="12"/>
  <c r="AL43" i="12"/>
  <c r="AJ32" i="12"/>
  <c r="AR26" i="12"/>
  <c r="AN11" i="12"/>
  <c r="AI11" i="12"/>
  <c r="AJ7" i="12"/>
  <c r="AN73" i="12"/>
  <c r="AL93" i="12"/>
  <c r="AI102" i="12"/>
  <c r="AO80" i="12"/>
  <c r="AM80" i="12"/>
  <c r="AL63" i="12"/>
  <c r="AN94" i="12"/>
  <c r="AP72" i="12"/>
  <c r="AM89" i="12"/>
  <c r="AQ101" i="12"/>
  <c r="AN106" i="12"/>
  <c r="AN85" i="12"/>
  <c r="AM85" i="12"/>
  <c r="AK54" i="12"/>
  <c r="AQ46" i="12"/>
  <c r="AN40" i="12"/>
  <c r="AL40" i="12"/>
  <c r="AJ33" i="12"/>
  <c r="AR15" i="12"/>
  <c r="AN97" i="12"/>
  <c r="AI62" i="12"/>
  <c r="AO88" i="12"/>
  <c r="AM88" i="12"/>
  <c r="AJ109" i="12"/>
  <c r="AN98" i="12"/>
  <c r="AP79" i="12"/>
  <c r="AP57" i="12"/>
  <c r="AJ57" i="12"/>
  <c r="AK51" i="12"/>
  <c r="AR108" i="12"/>
  <c r="AR91" i="12"/>
  <c r="AN66" i="12"/>
  <c r="AM66" i="12"/>
  <c r="AK53" i="12"/>
  <c r="AL49" i="12"/>
  <c r="AN17" i="12"/>
  <c r="AJ17" i="12"/>
  <c r="AR12" i="12"/>
  <c r="AQ52" i="12"/>
  <c r="AJ52" i="12"/>
  <c r="AI4" i="12"/>
  <c r="AM90" i="12"/>
  <c r="AP48" i="12"/>
  <c r="AN29" i="12"/>
  <c r="AL29" i="12"/>
  <c r="AJ96" i="12"/>
  <c r="AP86" i="12"/>
  <c r="AP77" i="12"/>
  <c r="AR71" i="12"/>
  <c r="AI71" i="12"/>
  <c r="AK67" i="12"/>
  <c r="AI64" i="12"/>
  <c r="AP47" i="12"/>
  <c r="AN43" i="12"/>
  <c r="AM43" i="12"/>
  <c r="AR32" i="12"/>
  <c r="AM26" i="12"/>
  <c r="AP11" i="12"/>
  <c r="AN7" i="12"/>
  <c r="AK7" i="12"/>
  <c r="AM94" i="12"/>
  <c r="AQ72" i="12"/>
  <c r="AO89" i="12"/>
  <c r="AI101" i="12"/>
  <c r="AP106" i="12"/>
  <c r="AO85" i="12"/>
  <c r="AK85" i="12"/>
  <c r="AL54" i="12"/>
  <c r="AR46" i="12"/>
  <c r="AO40" i="12"/>
  <c r="AM40" i="12"/>
  <c r="AK33" i="12"/>
  <c r="AI15" i="12"/>
  <c r="AJ97" i="12"/>
  <c r="AM62" i="12"/>
  <c r="AP88" i="12"/>
  <c r="AL88" i="12"/>
  <c r="AL109" i="12"/>
  <c r="AR98" i="12"/>
  <c r="AI79" i="12"/>
  <c r="AQ57" i="12"/>
  <c r="AK57" i="12"/>
  <c r="AI51" i="12"/>
  <c r="AL108" i="12"/>
  <c r="AQ91" i="12"/>
  <c r="AO66" i="12"/>
  <c r="AL66" i="12"/>
  <c r="AL53" i="12"/>
  <c r="AM49" i="12"/>
  <c r="AO17" i="12"/>
  <c r="AK17" i="12"/>
  <c r="AM12" i="12"/>
  <c r="AR52" i="12"/>
  <c r="AP52" i="12"/>
  <c r="AJ4" i="12"/>
  <c r="AI90" i="12"/>
  <c r="AQ48" i="12"/>
  <c r="AO29" i="12"/>
  <c r="AM29" i="12"/>
  <c r="AK96" i="12"/>
  <c r="AI86" i="12"/>
  <c r="AR77" i="12"/>
  <c r="AN71" i="12"/>
  <c r="AK71" i="12"/>
  <c r="AL67" i="12"/>
  <c r="AJ64" i="12"/>
  <c r="AO47" i="12"/>
  <c r="AO43" i="12"/>
  <c r="AI43" i="12"/>
  <c r="AK32" i="12"/>
  <c r="AI26" i="12"/>
  <c r="AO11" i="12"/>
  <c r="AO7" i="12"/>
  <c r="AI7" i="12"/>
  <c r="AM73" i="12"/>
  <c r="AP93" i="12"/>
  <c r="AM93" i="12"/>
  <c r="AO94" i="12"/>
  <c r="AR94" i="12"/>
  <c r="AI72" i="12"/>
  <c r="AP89" i="12"/>
  <c r="AQ89" i="12"/>
  <c r="AJ101" i="12"/>
  <c r="AM106" i="12"/>
  <c r="AP85" i="12"/>
  <c r="AM54" i="12"/>
  <c r="AK46" i="12"/>
  <c r="AP40" i="12"/>
  <c r="AP33" i="12"/>
  <c r="AO33" i="12"/>
  <c r="AJ15" i="12"/>
  <c r="AK97" i="12"/>
  <c r="AO62" i="12"/>
  <c r="AN62" i="12"/>
  <c r="AQ88" i="12"/>
  <c r="AN109" i="12"/>
  <c r="AK109" i="12"/>
  <c r="AK98" i="12"/>
  <c r="AJ79" i="12"/>
  <c r="AR57" i="12"/>
  <c r="AN51" i="12"/>
  <c r="AL51" i="12"/>
  <c r="AM108" i="12"/>
  <c r="AI91" i="12"/>
  <c r="AQ66" i="12"/>
  <c r="AN53" i="12"/>
  <c r="AQ53" i="12"/>
  <c r="AO49" i="12"/>
  <c r="AP17" i="12"/>
  <c r="AI12" i="12"/>
  <c r="AO52" i="12"/>
  <c r="AN4" i="12"/>
  <c r="AK4" i="12"/>
  <c r="AR90" i="12"/>
  <c r="AI48" i="12"/>
  <c r="AP29" i="12"/>
  <c r="AO96" i="12"/>
  <c r="AM96" i="12"/>
  <c r="AJ86" i="12"/>
  <c r="AI77" i="12"/>
  <c r="AP71" i="12"/>
  <c r="AN67" i="12"/>
  <c r="AM67" i="12"/>
  <c r="AR64" i="12"/>
  <c r="AQ47" i="12"/>
  <c r="AP43" i="12"/>
  <c r="AN32" i="12"/>
  <c r="AM32" i="12"/>
  <c r="AN26" i="12"/>
  <c r="AQ11" i="12"/>
  <c r="AP7" i="12"/>
  <c r="AO73" i="12"/>
  <c r="AR93" i="12"/>
  <c r="AL102" i="12"/>
  <c r="AI80" i="12"/>
  <c r="AP63" i="12"/>
  <c r="AN59" i="12"/>
  <c r="AK89" i="12"/>
  <c r="AL85" i="12"/>
  <c r="AM46" i="12"/>
  <c r="AK62" i="12"/>
  <c r="AJ88" i="12"/>
  <c r="AK79" i="12"/>
  <c r="AN91" i="12"/>
  <c r="AR49" i="12"/>
  <c r="AN52" i="12"/>
  <c r="AL48" i="12"/>
  <c r="AL96" i="12"/>
  <c r="AM77" i="12"/>
  <c r="AO64" i="12"/>
  <c r="AQ43" i="12"/>
  <c r="AQ26" i="12"/>
  <c r="AL7" i="12"/>
  <c r="AP73" i="12"/>
  <c r="AI93" i="12"/>
  <c r="AP102" i="12"/>
  <c r="AR63" i="12"/>
  <c r="AO59" i="12"/>
  <c r="AM59" i="12"/>
  <c r="AL45" i="12"/>
  <c r="AK42" i="12"/>
  <c r="AO39" i="12"/>
  <c r="AR36" i="12"/>
  <c r="AL36" i="12"/>
  <c r="AK28" i="12"/>
  <c r="AL25" i="12"/>
  <c r="AP18" i="12"/>
  <c r="AJ18" i="12"/>
  <c r="AI14" i="12"/>
  <c r="AI10" i="12"/>
  <c r="AN8" i="12"/>
  <c r="AO6" i="12"/>
  <c r="AM6" i="12"/>
  <c r="AO65" i="12"/>
  <c r="AK19" i="12"/>
  <c r="AP100" i="12"/>
  <c r="AQ107" i="12"/>
  <c r="AK83" i="12"/>
  <c r="AP70" i="12"/>
  <c r="AM70" i="12"/>
  <c r="AL61" i="12"/>
  <c r="AR58" i="12"/>
  <c r="AP50" i="12"/>
  <c r="AN31" i="12"/>
  <c r="AI31" i="12"/>
  <c r="AM24" i="12"/>
  <c r="AM20" i="12"/>
  <c r="AN5" i="12"/>
  <c r="AR68" i="12"/>
  <c r="AL68" i="12"/>
  <c r="AM56" i="12"/>
  <c r="AM103" i="12"/>
  <c r="AO55" i="12"/>
  <c r="AR44" i="12"/>
  <c r="AL44" i="12"/>
  <c r="AJ9" i="12"/>
  <c r="AO105" i="12"/>
  <c r="AQ99" i="12"/>
  <c r="AN95" i="12"/>
  <c r="AK95" i="12"/>
  <c r="AI89" i="12"/>
  <c r="AQ40" i="12"/>
  <c r="AJ62" i="12"/>
  <c r="AP109" i="12"/>
  <c r="AN57" i="12"/>
  <c r="AJ91" i="12"/>
  <c r="AI49" i="12"/>
  <c r="AO4" i="12"/>
  <c r="AR48" i="12"/>
  <c r="AQ86" i="12"/>
  <c r="AL71" i="12"/>
  <c r="AP64" i="12"/>
  <c r="AJ43" i="12"/>
  <c r="AK26" i="12"/>
  <c r="AM7" i="12"/>
  <c r="AQ73" i="12"/>
  <c r="AJ93" i="12"/>
  <c r="AO102" i="12"/>
  <c r="AN80" i="12"/>
  <c r="AN63" i="12"/>
  <c r="AP59" i="12"/>
  <c r="AN45" i="12"/>
  <c r="AK45" i="12"/>
  <c r="AL42" i="12"/>
  <c r="AL39" i="12"/>
  <c r="AO36" i="12"/>
  <c r="AN28" i="12"/>
  <c r="AJ28" i="12"/>
  <c r="AM25" i="12"/>
  <c r="AQ18" i="12"/>
  <c r="AN14" i="12"/>
  <c r="AJ14" i="12"/>
  <c r="AJ10" i="12"/>
  <c r="AI8" i="12"/>
  <c r="AQ6" i="12"/>
  <c r="AP65" i="12"/>
  <c r="AK65" i="12"/>
  <c r="AI19" i="12"/>
  <c r="AK100" i="12"/>
  <c r="AN107" i="12"/>
  <c r="AM107" i="12"/>
  <c r="AO83" i="12"/>
  <c r="AQ70" i="12"/>
  <c r="AN61" i="12"/>
  <c r="AM61" i="12"/>
  <c r="AI58" i="12"/>
  <c r="AR50" i="12"/>
  <c r="AP31" i="12"/>
  <c r="AQ24" i="12"/>
  <c r="AK24" i="12"/>
  <c r="AK20" i="12"/>
  <c r="AO5" i="12"/>
  <c r="AO68" i="12"/>
  <c r="AN56" i="12"/>
  <c r="AK56" i="12"/>
  <c r="AQ103" i="12"/>
  <c r="AQ55" i="12"/>
  <c r="AO44" i="12"/>
  <c r="AN9" i="12"/>
  <c r="AK9" i="12"/>
  <c r="AL105" i="12"/>
  <c r="AI99" i="12"/>
  <c r="AP95" i="12"/>
  <c r="AR87" i="12"/>
  <c r="AN72" i="12"/>
  <c r="AR101" i="12"/>
  <c r="AR40" i="12"/>
  <c r="AP97" i="12"/>
  <c r="AQ109" i="12"/>
  <c r="AM57" i="12"/>
  <c r="AO91" i="12"/>
  <c r="AP12" i="12"/>
  <c r="AR4" i="12"/>
  <c r="AR29" i="12"/>
  <c r="AR86" i="12"/>
  <c r="AO71" i="12"/>
  <c r="AK64" i="12"/>
  <c r="AK43" i="12"/>
  <c r="AJ26" i="12"/>
  <c r="AR73" i="12"/>
  <c r="AK93" i="12"/>
  <c r="AQ102" i="12"/>
  <c r="AP80" i="12"/>
  <c r="AO63" i="12"/>
  <c r="AQ59" i="12"/>
  <c r="AO45" i="12"/>
  <c r="AM45" i="12"/>
  <c r="AP42" i="12"/>
  <c r="AQ39" i="12"/>
  <c r="AM36" i="12"/>
  <c r="AO28" i="12"/>
  <c r="AL28" i="12"/>
  <c r="AI25" i="12"/>
  <c r="AR18" i="12"/>
  <c r="AO14" i="12"/>
  <c r="AM14" i="12"/>
  <c r="AK10" i="12"/>
  <c r="AJ8" i="12"/>
  <c r="AP6" i="12"/>
  <c r="AQ65" i="12"/>
  <c r="AI65" i="12"/>
  <c r="AQ19" i="12"/>
  <c r="AR100" i="12"/>
  <c r="AP107" i="12"/>
  <c r="AO107" i="12"/>
  <c r="AI83" i="12"/>
  <c r="AR70" i="12"/>
  <c r="AO61" i="12"/>
  <c r="AQ61" i="12"/>
  <c r="AK58" i="12"/>
  <c r="AK50" i="12"/>
  <c r="AO31" i="12"/>
  <c r="AR24" i="12"/>
  <c r="AL24" i="12"/>
  <c r="AL20" i="12"/>
  <c r="AI5" i="12"/>
  <c r="AM68" i="12"/>
  <c r="AO56" i="12"/>
  <c r="AL56" i="12"/>
  <c r="AJ103" i="12"/>
  <c r="AI55" i="12"/>
  <c r="AN44" i="12"/>
  <c r="AO9" i="12"/>
  <c r="AI9" i="12"/>
  <c r="AQ105" i="12"/>
  <c r="AJ99" i="12"/>
  <c r="AQ95" i="12"/>
  <c r="AN87" i="12"/>
  <c r="AJ72" i="12"/>
  <c r="AL101" i="12"/>
  <c r="AQ33" i="12"/>
  <c r="AO97" i="12"/>
  <c r="AM109" i="12"/>
  <c r="AO51" i="12"/>
  <c r="AP66" i="12"/>
  <c r="AJ12" i="12"/>
  <c r="AL4" i="12"/>
  <c r="AQ29" i="12"/>
  <c r="AK86" i="12"/>
  <c r="AJ71" i="12"/>
  <c r="AL64" i="12"/>
  <c r="AO32" i="12"/>
  <c r="AR11" i="12"/>
  <c r="AL73" i="12"/>
  <c r="AR102" i="12"/>
  <c r="AQ80" i="12"/>
  <c r="AQ63" i="12"/>
  <c r="AR59" i="12"/>
  <c r="AP45" i="12"/>
  <c r="AN42" i="12"/>
  <c r="AM42" i="12"/>
  <c r="AM39" i="12"/>
  <c r="AI36" i="12"/>
  <c r="AP28" i="12"/>
  <c r="AN25" i="12"/>
  <c r="AJ25" i="12"/>
  <c r="AN18" i="12"/>
  <c r="AQ14" i="12"/>
  <c r="AO10" i="12"/>
  <c r="AL10" i="12"/>
  <c r="AK8" i="12"/>
  <c r="AK6" i="12"/>
  <c r="AR65" i="12"/>
  <c r="AR19" i="12"/>
  <c r="AL19" i="12"/>
  <c r="AL100" i="12"/>
  <c r="AR107" i="12"/>
  <c r="AN83" i="12"/>
  <c r="AL83" i="12"/>
  <c r="AK70" i="12"/>
  <c r="AP61" i="12"/>
  <c r="AN58" i="12"/>
  <c r="AJ58" i="12"/>
  <c r="AL50" i="12"/>
  <c r="AQ31" i="12"/>
  <c r="AO24" i="12"/>
  <c r="AN20" i="12"/>
  <c r="AI20" i="12"/>
  <c r="AL5" i="12"/>
  <c r="AI68" i="12"/>
  <c r="AP56" i="12"/>
  <c r="AR103" i="12"/>
  <c r="AI103" i="12"/>
  <c r="AJ55" i="12"/>
  <c r="AM44" i="12"/>
  <c r="AP9" i="12"/>
  <c r="AP105" i="12"/>
  <c r="AM105" i="12"/>
  <c r="AK99" i="12"/>
  <c r="AL72" i="12"/>
  <c r="AO106" i="12"/>
  <c r="AQ54" i="12"/>
  <c r="AL33" i="12"/>
  <c r="AM97" i="12"/>
  <c r="AM98" i="12"/>
  <c r="AR51" i="12"/>
  <c r="AJ66" i="12"/>
  <c r="AN90" i="12"/>
  <c r="BG90" i="12" s="1"/>
  <c r="AJ29" i="12"/>
  <c r="AM86" i="12"/>
  <c r="AO67" i="12"/>
  <c r="AR47" i="12"/>
  <c r="AQ32" i="12"/>
  <c r="AJ11" i="12"/>
  <c r="AJ73" i="12"/>
  <c r="AJ102" i="12"/>
  <c r="AJ80" i="12"/>
  <c r="AJ63" i="12"/>
  <c r="AJ59" i="12"/>
  <c r="AR45" i="12"/>
  <c r="AO42" i="12"/>
  <c r="AR42" i="12"/>
  <c r="AJ39" i="12"/>
  <c r="AJ36" i="12"/>
  <c r="AQ28" i="12"/>
  <c r="AO25" i="12"/>
  <c r="AK25" i="12"/>
  <c r="AK18" i="12"/>
  <c r="AP14" i="12"/>
  <c r="AP10" i="12"/>
  <c r="AM10" i="12"/>
  <c r="AP8" i="12"/>
  <c r="AL6" i="12"/>
  <c r="AN65" i="12"/>
  <c r="AN19" i="12"/>
  <c r="AM19" i="12"/>
  <c r="AM100" i="12"/>
  <c r="AI107" i="12"/>
  <c r="AP83" i="12"/>
  <c r="AM83" i="12"/>
  <c r="AN70" i="12"/>
  <c r="AR61" i="12"/>
  <c r="AO58" i="12"/>
  <c r="AL58" i="12"/>
  <c r="AM50" i="12"/>
  <c r="AJ31" i="12"/>
  <c r="AN24" i="12"/>
  <c r="AO20" i="12"/>
  <c r="AJ20" i="12"/>
  <c r="AM5" i="12"/>
  <c r="AJ68" i="12"/>
  <c r="AQ56" i="12"/>
  <c r="AN103" i="12"/>
  <c r="AK103" i="12"/>
  <c r="AK55" i="12"/>
  <c r="AP44" i="12"/>
  <c r="AR9" i="12"/>
  <c r="AR105" i="12"/>
  <c r="AI105" i="12"/>
  <c r="AL99" i="12"/>
  <c r="AM95" i="12"/>
  <c r="AO87" i="12"/>
  <c r="AR106" i="12"/>
  <c r="AI54" i="12"/>
  <c r="AI33" i="12"/>
  <c r="AL98" i="12"/>
  <c r="AM51" i="12"/>
  <c r="AO53" i="12"/>
  <c r="AR17" i="12"/>
  <c r="AK90" i="12"/>
  <c r="AQ96" i="12"/>
  <c r="AN77" i="12"/>
  <c r="BG77" i="12" s="1"/>
  <c r="AQ67" i="12"/>
  <c r="AI47" i="12"/>
  <c r="AI32" i="12"/>
  <c r="AL11" i="12"/>
  <c r="AI73" i="12"/>
  <c r="AN93" i="12"/>
  <c r="AK102" i="12"/>
  <c r="AR80" i="12"/>
  <c r="AK63" i="12"/>
  <c r="AK59" i="12"/>
  <c r="AI45" i="12"/>
  <c r="AQ42" i="12"/>
  <c r="AR39" i="12"/>
  <c r="AI39" i="12"/>
  <c r="AK36" i="12"/>
  <c r="AR28" i="12"/>
  <c r="AP25" i="12"/>
  <c r="AL18" i="12"/>
  <c r="AK14" i="12"/>
  <c r="AQ10" i="12"/>
  <c r="AQ8" i="12"/>
  <c r="AL8" i="12"/>
  <c r="AR6" i="12"/>
  <c r="AL65" i="12"/>
  <c r="AP19" i="12"/>
  <c r="AQ100" i="12"/>
  <c r="AI100" i="12"/>
  <c r="AJ107" i="12"/>
  <c r="AQ83" i="12"/>
  <c r="AL70" i="12"/>
  <c r="AI61" i="12"/>
  <c r="AQ58" i="12"/>
  <c r="AN50" i="12"/>
  <c r="AI50" i="12"/>
  <c r="AK31" i="12"/>
  <c r="AP24" i="12"/>
  <c r="AP20" i="12"/>
  <c r="AP5" i="12"/>
  <c r="AJ5" i="12"/>
  <c r="AN68" i="12"/>
  <c r="AR56" i="12"/>
  <c r="AP103" i="12"/>
  <c r="AR55" i="12"/>
  <c r="AL55" i="12"/>
  <c r="AI44" i="12"/>
  <c r="AQ9" i="12"/>
  <c r="AN105" i="12"/>
  <c r="AN99" i="12"/>
  <c r="AO99" i="12"/>
  <c r="AJ95" i="12"/>
  <c r="AP108" i="12"/>
  <c r="AN48" i="12"/>
  <c r="AL47" i="12"/>
  <c r="AI59" i="12"/>
  <c r="AK39" i="12"/>
  <c r="AR10" i="12"/>
  <c r="AJ100" i="12"/>
  <c r="AM58" i="12"/>
  <c r="AI24" i="12"/>
  <c r="AN55" i="12"/>
  <c r="AJ105" i="12"/>
  <c r="AI95" i="12"/>
  <c r="AN69" i="12"/>
  <c r="AJ69" i="12"/>
  <c r="AK60" i="12"/>
  <c r="AL41" i="12"/>
  <c r="AQ38" i="12"/>
  <c r="AN34" i="12"/>
  <c r="AL34" i="12"/>
  <c r="AN30" i="12"/>
  <c r="AO13" i="12"/>
  <c r="AQ2" i="12"/>
  <c r="AD2" i="12"/>
  <c r="AD97" i="12"/>
  <c r="U97" i="12"/>
  <c r="N97" i="12"/>
  <c r="AE65" i="12"/>
  <c r="K65" i="12"/>
  <c r="AE4" i="12"/>
  <c r="X4" i="12"/>
  <c r="L4" i="12"/>
  <c r="AA105" i="12"/>
  <c r="J105" i="12"/>
  <c r="AG83" i="12"/>
  <c r="Y83" i="12"/>
  <c r="M83" i="12"/>
  <c r="Z109" i="12"/>
  <c r="M109" i="12"/>
  <c r="AG98" i="12"/>
  <c r="AA98" i="12"/>
  <c r="J98" i="12"/>
  <c r="W79" i="12"/>
  <c r="M79" i="12"/>
  <c r="AD57" i="12"/>
  <c r="V57" i="12"/>
  <c r="N57" i="12"/>
  <c r="AC51" i="12"/>
  <c r="J51" i="12"/>
  <c r="AG40" i="12"/>
  <c r="W40" i="12"/>
  <c r="L40" i="12"/>
  <c r="AC33" i="12"/>
  <c r="J33" i="12"/>
  <c r="AF15" i="12"/>
  <c r="U15" i="12"/>
  <c r="N15" i="12"/>
  <c r="AE52" i="12"/>
  <c r="X52" i="12"/>
  <c r="J52" i="12"/>
  <c r="AC86" i="12"/>
  <c r="J86" i="12"/>
  <c r="AR89" i="12"/>
  <c r="AI108" i="12"/>
  <c r="AJ48" i="12"/>
  <c r="AK47" i="12"/>
  <c r="AL59" i="12"/>
  <c r="AQ36" i="12"/>
  <c r="AN10" i="12"/>
  <c r="AP58" i="12"/>
  <c r="AJ24" i="12"/>
  <c r="AQ68" i="12"/>
  <c r="AP55" i="12"/>
  <c r="AK105" i="12"/>
  <c r="AP87" i="12"/>
  <c r="AO69" i="12"/>
  <c r="AK69" i="12"/>
  <c r="AL60" i="12"/>
  <c r="AM41" i="12"/>
  <c r="AR38" i="12"/>
  <c r="AO34" i="12"/>
  <c r="AR34" i="12"/>
  <c r="AI30" i="12"/>
  <c r="AI13" i="12"/>
  <c r="AL2" i="12"/>
  <c r="AB97" i="12"/>
  <c r="V97" i="12"/>
  <c r="AF65" i="12"/>
  <c r="W65" i="12"/>
  <c r="L65" i="12"/>
  <c r="AF4" i="12"/>
  <c r="V4" i="12"/>
  <c r="AF105" i="12"/>
  <c r="X105" i="12"/>
  <c r="K105" i="12"/>
  <c r="AH83" i="12"/>
  <c r="U83" i="12"/>
  <c r="AD109" i="12"/>
  <c r="U109" i="12"/>
  <c r="N109" i="12"/>
  <c r="AH98" i="12"/>
  <c r="V98" i="12"/>
  <c r="AH79" i="12"/>
  <c r="Z79" i="12"/>
  <c r="N79" i="12"/>
  <c r="AA57" i="12"/>
  <c r="T57" i="12"/>
  <c r="AD51" i="12"/>
  <c r="W51" i="12"/>
  <c r="K51" i="12"/>
  <c r="AH40" i="12"/>
  <c r="X40" i="12"/>
  <c r="AF33" i="12"/>
  <c r="W33" i="12"/>
  <c r="K33" i="12"/>
  <c r="AA15" i="12"/>
  <c r="V15" i="12"/>
  <c r="Z52" i="12"/>
  <c r="V52" i="12"/>
  <c r="AE86" i="12"/>
  <c r="Y86" i="12"/>
  <c r="K86" i="12"/>
  <c r="AJ106" i="12"/>
  <c r="AI53" i="12"/>
  <c r="AR96" i="12"/>
  <c r="AL32" i="12"/>
  <c r="AN102" i="12"/>
  <c r="AJ45" i="12"/>
  <c r="AN36" i="12"/>
  <c r="AR8" i="12"/>
  <c r="AM65" i="12"/>
  <c r="AO50" i="12"/>
  <c r="AQ20" i="12"/>
  <c r="AK68" i="12"/>
  <c r="AM55" i="12"/>
  <c r="AP99" i="12"/>
  <c r="AL87" i="12"/>
  <c r="AP69" i="12"/>
  <c r="AQ60" i="12"/>
  <c r="AP60" i="12"/>
  <c r="AO41" i="12"/>
  <c r="AK38" i="12"/>
  <c r="AQ34" i="12"/>
  <c r="AO30" i="12"/>
  <c r="AM30" i="12"/>
  <c r="AJ13" i="12"/>
  <c r="AR2" i="12"/>
  <c r="AE97" i="12"/>
  <c r="T97" i="12"/>
  <c r="AG65" i="12"/>
  <c r="X65" i="12"/>
  <c r="M65" i="12"/>
  <c r="Z4" i="12"/>
  <c r="T4" i="12"/>
  <c r="AG105" i="12"/>
  <c r="AE105" i="12"/>
  <c r="L105" i="12"/>
  <c r="AA83" i="12"/>
  <c r="V83" i="12"/>
  <c r="AE109" i="12"/>
  <c r="AA109" i="12"/>
  <c r="J109" i="12"/>
  <c r="Z98" i="12"/>
  <c r="W98" i="12"/>
  <c r="AD79" i="12"/>
  <c r="Y79" i="12"/>
  <c r="J79" i="12"/>
  <c r="AE57" i="12"/>
  <c r="Y57" i="12"/>
  <c r="AE51" i="12"/>
  <c r="X51" i="12"/>
  <c r="L51" i="12"/>
  <c r="Z40" i="12"/>
  <c r="T40" i="12"/>
  <c r="AG33" i="12"/>
  <c r="X33" i="12"/>
  <c r="L33" i="12"/>
  <c r="AB15" i="12"/>
  <c r="T15" i="12"/>
  <c r="AR85" i="12"/>
  <c r="AP62" i="12"/>
  <c r="AM53" i="12"/>
  <c r="AN96" i="12"/>
  <c r="AP26" i="12"/>
  <c r="AM102" i="12"/>
  <c r="AQ45" i="12"/>
  <c r="AP36" i="12"/>
  <c r="AO18" i="12"/>
  <c r="AO8" i="12"/>
  <c r="AJ65" i="12"/>
  <c r="AO70" i="12"/>
  <c r="AQ50" i="12"/>
  <c r="AR20" i="12"/>
  <c r="AP68" i="12"/>
  <c r="AQ44" i="12"/>
  <c r="AR99" i="12"/>
  <c r="AQ87" i="12"/>
  <c r="AR69" i="12"/>
  <c r="AR60" i="12"/>
  <c r="AJ60" i="12"/>
  <c r="AJ41" i="12"/>
  <c r="AN38" i="12"/>
  <c r="AI34" i="12"/>
  <c r="AP30" i="12"/>
  <c r="AJ30" i="12"/>
  <c r="AL13" i="12"/>
  <c r="AM2" i="12"/>
  <c r="AC97" i="12"/>
  <c r="Y97" i="12"/>
  <c r="AH65" i="12"/>
  <c r="Z65" i="12"/>
  <c r="J65" i="12"/>
  <c r="AA4" i="12"/>
  <c r="Y4" i="12"/>
  <c r="AH105" i="12"/>
  <c r="Y105" i="12"/>
  <c r="N105" i="12"/>
  <c r="AB83" i="12"/>
  <c r="T83" i="12"/>
  <c r="AF109" i="12"/>
  <c r="V109" i="12"/>
  <c r="K109" i="12"/>
  <c r="AB98" i="12"/>
  <c r="T98" i="12"/>
  <c r="AE79" i="12"/>
  <c r="X79" i="12"/>
  <c r="K79" i="12"/>
  <c r="AB57" i="12"/>
  <c r="U57" i="12"/>
  <c r="AF51" i="12"/>
  <c r="Z51" i="12"/>
  <c r="N51" i="12"/>
  <c r="AA40" i="12"/>
  <c r="V40" i="12"/>
  <c r="AH33" i="12"/>
  <c r="Z33" i="12"/>
  <c r="M33" i="12"/>
  <c r="AC15" i="12"/>
  <c r="Y15" i="12"/>
  <c r="AB52" i="12"/>
  <c r="K52" i="12"/>
  <c r="AG86" i="12"/>
  <c r="AA86" i="12"/>
  <c r="AO46" i="12"/>
  <c r="AM17" i="12"/>
  <c r="AJ77" i="12"/>
  <c r="AM11" i="12"/>
  <c r="AK73" i="12"/>
  <c r="AK80" i="12"/>
  <c r="AI42" i="12"/>
  <c r="AM28" i="12"/>
  <c r="AM18" i="12"/>
  <c r="AM8" i="12"/>
  <c r="AO19" i="12"/>
  <c r="AK107" i="12"/>
  <c r="AI70" i="12"/>
  <c r="AJ50" i="12"/>
  <c r="AQ5" i="12"/>
  <c r="AI56" i="12"/>
  <c r="AJ44" i="12"/>
  <c r="AM99" i="12"/>
  <c r="AM87" i="12"/>
  <c r="AQ69" i="12"/>
  <c r="AO60" i="12"/>
  <c r="AP41" i="12"/>
  <c r="AI41" i="12"/>
  <c r="AL38" i="12"/>
  <c r="AJ34" i="12"/>
  <c r="AQ30" i="12"/>
  <c r="AP13" i="12"/>
  <c r="AM13" i="12"/>
  <c r="AI2" i="12"/>
  <c r="W97" i="12"/>
  <c r="K97" i="12"/>
  <c r="AD65" i="12"/>
  <c r="Y65" i="12"/>
  <c r="N65" i="12"/>
  <c r="AB4" i="12"/>
  <c r="M4" i="12"/>
  <c r="AD105" i="12"/>
  <c r="U105" i="12"/>
  <c r="M105" i="12"/>
  <c r="AC83" i="12"/>
  <c r="J83" i="12"/>
  <c r="AG109" i="12"/>
  <c r="Y109" i="12"/>
  <c r="L109" i="12"/>
  <c r="AC98" i="12"/>
  <c r="N98" i="12"/>
  <c r="AF79" i="12"/>
  <c r="AG79" i="12"/>
  <c r="L79" i="12"/>
  <c r="AC57" i="12"/>
  <c r="K57" i="12"/>
  <c r="AG51" i="12"/>
  <c r="Y51" i="12"/>
  <c r="M51" i="12"/>
  <c r="AB40" i="12"/>
  <c r="J40" i="12"/>
  <c r="AD33" i="12"/>
  <c r="Y33" i="12"/>
  <c r="N33" i="12"/>
  <c r="AG15" i="12"/>
  <c r="K15" i="12"/>
  <c r="AF52" i="12"/>
  <c r="L52" i="12"/>
  <c r="AH86" i="12"/>
  <c r="X86" i="12"/>
  <c r="N86" i="12"/>
  <c r="AL46" i="12"/>
  <c r="AN88" i="12"/>
  <c r="AL77" i="12"/>
  <c r="AQ7" i="12"/>
  <c r="AL80" i="12"/>
  <c r="AJ42" i="12"/>
  <c r="AI28" i="12"/>
  <c r="AI18" i="12"/>
  <c r="AN6" i="12"/>
  <c r="AJ19" i="12"/>
  <c r="AL107" i="12"/>
  <c r="AJ70" i="12"/>
  <c r="AR31" i="12"/>
  <c r="AR5" i="12"/>
  <c r="AJ56" i="12"/>
  <c r="AK44" i="12"/>
  <c r="AR95" i="12"/>
  <c r="AJ87" i="12"/>
  <c r="AI69" i="12"/>
  <c r="AM60" i="12"/>
  <c r="AQ41" i="12"/>
  <c r="AK41" i="12"/>
  <c r="AI38" i="12"/>
  <c r="AP34" i="12"/>
  <c r="AR30" i="12"/>
  <c r="AQ13" i="12"/>
  <c r="AK13" i="12"/>
  <c r="AN2" i="12"/>
  <c r="AF97" i="12"/>
  <c r="X97" i="12"/>
  <c r="L97" i="12"/>
  <c r="AA65" i="12"/>
  <c r="U65" i="12"/>
  <c r="AG4" i="12"/>
  <c r="AC4" i="12"/>
  <c r="N4" i="12"/>
  <c r="AB105" i="12"/>
  <c r="V105" i="12"/>
  <c r="AD83" i="12"/>
  <c r="W83" i="12"/>
  <c r="K83" i="12"/>
  <c r="AH109" i="12"/>
  <c r="W109" i="12"/>
  <c r="AD98" i="12"/>
  <c r="U98" i="12"/>
  <c r="K98" i="12"/>
  <c r="AA79" i="12"/>
  <c r="T79" i="12"/>
  <c r="AF57" i="12"/>
  <c r="W57" i="12"/>
  <c r="L57" i="12"/>
  <c r="AH51" i="12"/>
  <c r="U51" i="12"/>
  <c r="AD40" i="12"/>
  <c r="AC40" i="12"/>
  <c r="K40" i="12"/>
  <c r="AA33" i="12"/>
  <c r="U33" i="12"/>
  <c r="AH15" i="12"/>
  <c r="W15" i="12"/>
  <c r="J15" i="12"/>
  <c r="AG52" i="12"/>
  <c r="AC52" i="12"/>
  <c r="Y52" i="12"/>
  <c r="AQ94" i="12"/>
  <c r="AP15" i="12"/>
  <c r="AR79" i="12"/>
  <c r="AR67" i="12"/>
  <c r="AO93" i="12"/>
  <c r="AM63" i="12"/>
  <c r="AN39" i="12"/>
  <c r="AR25" i="12"/>
  <c r="AR14" i="12"/>
  <c r="AI6" i="12"/>
  <c r="AO100" i="12"/>
  <c r="AR83" i="12"/>
  <c r="AJ61" i="12"/>
  <c r="AL31" i="12"/>
  <c r="AK5" i="12"/>
  <c r="AO103" i="12"/>
  <c r="AL9" i="12"/>
  <c r="AL95" i="12"/>
  <c r="AI87" i="12"/>
  <c r="AL69" i="12"/>
  <c r="AI60" i="12"/>
  <c r="BF60" i="12" s="1"/>
  <c r="AR41" i="12"/>
  <c r="AO38" i="12"/>
  <c r="AJ38" i="12"/>
  <c r="AK34" i="12"/>
  <c r="AK30" i="12"/>
  <c r="AR13" i="12"/>
  <c r="AO2" i="12"/>
  <c r="AJ2" i="12"/>
  <c r="AG97" i="12"/>
  <c r="Z97" i="12"/>
  <c r="M97" i="12"/>
  <c r="AB65" i="12"/>
  <c r="T65" i="12"/>
  <c r="AH4" i="12"/>
  <c r="U4" i="12"/>
  <c r="J4" i="12"/>
  <c r="AC105" i="12"/>
  <c r="T105" i="12"/>
  <c r="AE83" i="12"/>
  <c r="X83" i="12"/>
  <c r="N83" i="12"/>
  <c r="AB109" i="12"/>
  <c r="X109" i="12"/>
  <c r="AE98" i="12"/>
  <c r="Y98" i="12"/>
  <c r="L98" i="12"/>
  <c r="AB79" i="12"/>
  <c r="U79" i="12"/>
  <c r="AG57" i="12"/>
  <c r="X57" i="12"/>
  <c r="M57" i="12"/>
  <c r="AA51" i="12"/>
  <c r="V51" i="12"/>
  <c r="AE40" i="12"/>
  <c r="Y40" i="12"/>
  <c r="M40" i="12"/>
  <c r="AB33" i="12"/>
  <c r="T33" i="12"/>
  <c r="AD15" i="12"/>
  <c r="Z15" i="12"/>
  <c r="L15" i="12"/>
  <c r="AH52" i="12"/>
  <c r="U52" i="12"/>
  <c r="AO79" i="12"/>
  <c r="AL14" i="12"/>
  <c r="AP38" i="12"/>
  <c r="K4" i="12"/>
  <c r="AF98" i="12"/>
  <c r="AB51" i="12"/>
  <c r="X15" i="12"/>
  <c r="AA52" i="12"/>
  <c r="AB86" i="12"/>
  <c r="AG89" i="12"/>
  <c r="AA89" i="12"/>
  <c r="M89" i="12"/>
  <c r="Z106" i="12"/>
  <c r="W106" i="12"/>
  <c r="AE85" i="12"/>
  <c r="X85" i="12"/>
  <c r="N85" i="12"/>
  <c r="AF54" i="12"/>
  <c r="U54" i="12"/>
  <c r="L54" i="12"/>
  <c r="Z46" i="12"/>
  <c r="T46" i="12"/>
  <c r="AH108" i="12"/>
  <c r="X108" i="12"/>
  <c r="K108" i="12"/>
  <c r="AB91" i="12"/>
  <c r="V91" i="12"/>
  <c r="AE66" i="12"/>
  <c r="AH66" i="12"/>
  <c r="L66" i="12"/>
  <c r="AA53" i="12"/>
  <c r="Y53" i="12"/>
  <c r="AG49" i="12"/>
  <c r="X49" i="12"/>
  <c r="L49" i="12"/>
  <c r="AG17" i="12"/>
  <c r="W17" i="12"/>
  <c r="L17" i="12"/>
  <c r="AH12" i="12"/>
  <c r="U12" i="12"/>
  <c r="K12" i="12"/>
  <c r="Z94" i="12"/>
  <c r="V94" i="12"/>
  <c r="AE56" i="12"/>
  <c r="Y56" i="12"/>
  <c r="M56" i="12"/>
  <c r="AC103" i="12"/>
  <c r="W103" i="12"/>
  <c r="AH100" i="12"/>
  <c r="U100" i="12"/>
  <c r="N100" i="12"/>
  <c r="AB93" i="12"/>
  <c r="T93" i="12"/>
  <c r="AE90" i="12"/>
  <c r="U90" i="12"/>
  <c r="L90" i="12"/>
  <c r="Z72" i="12"/>
  <c r="V72" i="12"/>
  <c r="AF62" i="12"/>
  <c r="Y62" i="12"/>
  <c r="L62" i="12"/>
  <c r="AA55" i="12"/>
  <c r="U55" i="12"/>
  <c r="AE48" i="12"/>
  <c r="Y48" i="12"/>
  <c r="M48" i="12"/>
  <c r="Z44" i="12"/>
  <c r="V44" i="12"/>
  <c r="AE29" i="12"/>
  <c r="Y29" i="12"/>
  <c r="L29" i="12"/>
  <c r="AB9" i="12"/>
  <c r="T9" i="12"/>
  <c r="AM52" i="12"/>
  <c r="AJ6" i="12"/>
  <c r="AL103" i="12"/>
  <c r="AM38" i="12"/>
  <c r="AH97" i="12"/>
  <c r="Z105" i="12"/>
  <c r="X98" i="12"/>
  <c r="T51" i="12"/>
  <c r="M15" i="12"/>
  <c r="W52" i="12"/>
  <c r="U86" i="12"/>
  <c r="AH89" i="12"/>
  <c r="X89" i="12"/>
  <c r="J89" i="12"/>
  <c r="AB106" i="12"/>
  <c r="U106" i="12"/>
  <c r="AF85" i="12"/>
  <c r="Z85" i="12"/>
  <c r="J85" i="12"/>
  <c r="AG54" i="12"/>
  <c r="AD54" i="12"/>
  <c r="M54" i="12"/>
  <c r="AA46" i="12"/>
  <c r="V46" i="12"/>
  <c r="AD108" i="12"/>
  <c r="Y108" i="12"/>
  <c r="L108" i="12"/>
  <c r="AC91" i="12"/>
  <c r="T91" i="12"/>
  <c r="AF66" i="12"/>
  <c r="Y66" i="12"/>
  <c r="J66" i="12"/>
  <c r="AB53" i="12"/>
  <c r="T53" i="12"/>
  <c r="AH49" i="12"/>
  <c r="Z49" i="12"/>
  <c r="M49" i="12"/>
  <c r="AH17" i="12"/>
  <c r="X17" i="12"/>
  <c r="M17" i="12"/>
  <c r="AD12" i="12"/>
  <c r="Y12" i="12"/>
  <c r="L12" i="12"/>
  <c r="AB94" i="12"/>
  <c r="W94" i="12"/>
  <c r="AF56" i="12"/>
  <c r="U56" i="12"/>
  <c r="N56" i="12"/>
  <c r="AG103" i="12"/>
  <c r="U103" i="12"/>
  <c r="AD100" i="12"/>
  <c r="X100" i="12"/>
  <c r="M100" i="12"/>
  <c r="AC93" i="12"/>
  <c r="Y93" i="12"/>
  <c r="AF90" i="12"/>
  <c r="Y90" i="12"/>
  <c r="J90" i="12"/>
  <c r="AA72" i="12"/>
  <c r="W72" i="12"/>
  <c r="AG62" i="12"/>
  <c r="U62" i="12"/>
  <c r="N62" i="12"/>
  <c r="AB55" i="12"/>
  <c r="V55" i="12"/>
  <c r="AF48" i="12"/>
  <c r="U48" i="12"/>
  <c r="N48" i="12"/>
  <c r="AI67" i="12"/>
  <c r="BF67" i="12" s="1"/>
  <c r="AM9" i="12"/>
  <c r="AM34" i="12"/>
  <c r="AA97" i="12"/>
  <c r="W105" i="12"/>
  <c r="M98" i="12"/>
  <c r="AF40" i="12"/>
  <c r="T52" i="12"/>
  <c r="T86" i="12"/>
  <c r="AD89" i="12"/>
  <c r="U89" i="12"/>
  <c r="N89" i="12"/>
  <c r="AC106" i="12"/>
  <c r="L106" i="12"/>
  <c r="AG85" i="12"/>
  <c r="U85" i="12"/>
  <c r="K85" i="12"/>
  <c r="AH54" i="12"/>
  <c r="W54" i="12"/>
  <c r="N54" i="12"/>
  <c r="AB46" i="12"/>
  <c r="J46" i="12"/>
  <c r="AE108" i="12"/>
  <c r="V108" i="12"/>
  <c r="N108" i="12"/>
  <c r="W91" i="12"/>
  <c r="J91" i="12"/>
  <c r="AG66" i="12"/>
  <c r="W66" i="12"/>
  <c r="M66" i="12"/>
  <c r="AC53" i="12"/>
  <c r="N53" i="12"/>
  <c r="AD49" i="12"/>
  <c r="U49" i="12"/>
  <c r="N49" i="12"/>
  <c r="AD17" i="12"/>
  <c r="Z17" i="12"/>
  <c r="N17" i="12"/>
  <c r="AE12" i="12"/>
  <c r="W12" i="12"/>
  <c r="M12" i="12"/>
  <c r="AC94" i="12"/>
  <c r="J94" i="12"/>
  <c r="AG56" i="12"/>
  <c r="W56" i="12"/>
  <c r="L56" i="12"/>
  <c r="Y103" i="12"/>
  <c r="J103" i="12"/>
  <c r="AE100" i="12"/>
  <c r="V100" i="12"/>
  <c r="K100" i="12"/>
  <c r="W93" i="12"/>
  <c r="L93" i="12"/>
  <c r="AG90" i="12"/>
  <c r="X90" i="12"/>
  <c r="M90" i="12"/>
  <c r="AB72" i="12"/>
  <c r="J72" i="12"/>
  <c r="AH62" i="12"/>
  <c r="W62" i="12"/>
  <c r="M62" i="12"/>
  <c r="AC55" i="12"/>
  <c r="L55" i="12"/>
  <c r="AG48" i="12"/>
  <c r="W48" i="12"/>
  <c r="L48" i="12"/>
  <c r="AB44" i="12"/>
  <c r="K44" i="12"/>
  <c r="AG29" i="12"/>
  <c r="X29" i="12"/>
  <c r="K29" i="12"/>
  <c r="AC9" i="12"/>
  <c r="L9" i="12"/>
  <c r="AN100" i="12"/>
  <c r="BG100" i="12" s="1"/>
  <c r="AO95" i="12"/>
  <c r="AL30" i="12"/>
  <c r="J97" i="12"/>
  <c r="AF83" i="12"/>
  <c r="AC79" i="12"/>
  <c r="U40" i="12"/>
  <c r="M52" i="12"/>
  <c r="V86" i="12"/>
  <c r="AB89" i="12"/>
  <c r="V89" i="12"/>
  <c r="AD106" i="12"/>
  <c r="AA106" i="12"/>
  <c r="M106" i="12"/>
  <c r="AH85" i="12"/>
  <c r="V85" i="12"/>
  <c r="Z54" i="12"/>
  <c r="X54" i="12"/>
  <c r="AE46" i="12"/>
  <c r="AC46" i="12"/>
  <c r="K46" i="12"/>
  <c r="AF108" i="12"/>
  <c r="T108" i="12"/>
  <c r="AD91" i="12"/>
  <c r="X91" i="12"/>
  <c r="K91" i="12"/>
  <c r="Z66" i="12"/>
  <c r="X66" i="12"/>
  <c r="AD53" i="12"/>
  <c r="W53" i="12"/>
  <c r="J53" i="12"/>
  <c r="AA49" i="12"/>
  <c r="T49" i="12"/>
  <c r="AE17" i="12"/>
  <c r="U17" i="12"/>
  <c r="Z12" i="12"/>
  <c r="X12" i="12"/>
  <c r="AE94" i="12"/>
  <c r="AA94" i="12"/>
  <c r="K94" i="12"/>
  <c r="AH56" i="12"/>
  <c r="X56" i="12"/>
  <c r="AH103" i="12"/>
  <c r="X103" i="12"/>
  <c r="K103" i="12"/>
  <c r="Z100" i="12"/>
  <c r="T100" i="12"/>
  <c r="AD93" i="12"/>
  <c r="X93" i="12"/>
  <c r="M93" i="12"/>
  <c r="Z90" i="12"/>
  <c r="V90" i="12"/>
  <c r="AD72" i="12"/>
  <c r="AC72" i="12"/>
  <c r="M72" i="12"/>
  <c r="Z62" i="12"/>
  <c r="X62" i="12"/>
  <c r="AH55" i="12"/>
  <c r="W55" i="12"/>
  <c r="M55" i="12"/>
  <c r="AH48" i="12"/>
  <c r="X48" i="12"/>
  <c r="AG44" i="12"/>
  <c r="AC44" i="12"/>
  <c r="L44" i="12"/>
  <c r="AH29" i="12"/>
  <c r="V29" i="12"/>
  <c r="AF9" i="12"/>
  <c r="AE9" i="12"/>
  <c r="M9" i="12"/>
  <c r="AQ93" i="12"/>
  <c r="AJ83" i="12"/>
  <c r="AK87" i="12"/>
  <c r="AN13" i="12"/>
  <c r="AC65" i="12"/>
  <c r="Z83" i="12"/>
  <c r="V79" i="12"/>
  <c r="N40" i="12"/>
  <c r="N52" i="12"/>
  <c r="W86" i="12"/>
  <c r="AC89" i="12"/>
  <c r="Y89" i="12"/>
  <c r="AE106" i="12"/>
  <c r="Y106" i="12"/>
  <c r="N106" i="12"/>
  <c r="AA85" i="12"/>
  <c r="Y85" i="12"/>
  <c r="AA54" i="12"/>
  <c r="T54" i="12"/>
  <c r="AF46" i="12"/>
  <c r="Y46" i="12"/>
  <c r="L46" i="12"/>
  <c r="Z108" i="12"/>
  <c r="W108" i="12"/>
  <c r="AE91" i="12"/>
  <c r="Z91" i="12"/>
  <c r="N91" i="12"/>
  <c r="AA66" i="12"/>
  <c r="T66" i="12"/>
  <c r="AE53" i="12"/>
  <c r="X53" i="12"/>
  <c r="L53" i="12"/>
  <c r="AB49" i="12"/>
  <c r="Y49" i="12"/>
  <c r="AA17" i="12"/>
  <c r="T17" i="12"/>
  <c r="AA12" i="12"/>
  <c r="V12" i="12"/>
  <c r="AF94" i="12"/>
  <c r="Y94" i="12"/>
  <c r="L94" i="12"/>
  <c r="Z56" i="12"/>
  <c r="T56" i="12"/>
  <c r="AD103" i="12"/>
  <c r="Z103" i="12"/>
  <c r="L103" i="12"/>
  <c r="AF100" i="12"/>
  <c r="Y100" i="12"/>
  <c r="AE93" i="12"/>
  <c r="Z93" i="12"/>
  <c r="J93" i="12"/>
  <c r="AB90" i="12"/>
  <c r="W90" i="12"/>
  <c r="AE72" i="12"/>
  <c r="Y72" i="12"/>
  <c r="N72" i="12"/>
  <c r="AD62" i="12"/>
  <c r="T62" i="12"/>
  <c r="AD55" i="12"/>
  <c r="Y55" i="12"/>
  <c r="N55" i="12"/>
  <c r="Z48" i="12"/>
  <c r="V48" i="12"/>
  <c r="AI63" i="12"/>
  <c r="BF63" i="12" s="1"/>
  <c r="AK61" i="12"/>
  <c r="AM69" i="12"/>
  <c r="AP2" i="12"/>
  <c r="V65" i="12"/>
  <c r="L83" i="12"/>
  <c r="AH57" i="12"/>
  <c r="AE33" i="12"/>
  <c r="AF86" i="12"/>
  <c r="L86" i="12"/>
  <c r="AE89" i="12"/>
  <c r="T89" i="12"/>
  <c r="AF106" i="12"/>
  <c r="X106" i="12"/>
  <c r="K106" i="12"/>
  <c r="AB85" i="12"/>
  <c r="T85" i="12"/>
  <c r="AB54" i="12"/>
  <c r="V54" i="12"/>
  <c r="AG46" i="12"/>
  <c r="U46" i="12"/>
  <c r="M46" i="12"/>
  <c r="AB108" i="12"/>
  <c r="U108" i="12"/>
  <c r="AF91" i="12"/>
  <c r="AA91" i="12"/>
  <c r="L91" i="12"/>
  <c r="AB66" i="12"/>
  <c r="V66" i="12"/>
  <c r="AF53" i="12"/>
  <c r="Z53" i="12"/>
  <c r="M53" i="12"/>
  <c r="AC49" i="12"/>
  <c r="V49" i="12"/>
  <c r="AB17" i="12"/>
  <c r="V17" i="12"/>
  <c r="AF12" i="12"/>
  <c r="T12" i="12"/>
  <c r="AG94" i="12"/>
  <c r="U94" i="12"/>
  <c r="N94" i="12"/>
  <c r="AA56" i="12"/>
  <c r="V56" i="12"/>
  <c r="AE103" i="12"/>
  <c r="AA103" i="12"/>
  <c r="M103" i="12"/>
  <c r="AB100" i="12"/>
  <c r="W100" i="12"/>
  <c r="AF93" i="12"/>
  <c r="U93" i="12"/>
  <c r="K93" i="12"/>
  <c r="AH90" i="12"/>
  <c r="T90" i="12"/>
  <c r="AF72" i="12"/>
  <c r="U72" i="12"/>
  <c r="K72" i="12"/>
  <c r="AA62" i="12"/>
  <c r="V62" i="12"/>
  <c r="AE55" i="12"/>
  <c r="X55" i="12"/>
  <c r="J55" i="12"/>
  <c r="AA48" i="12"/>
  <c r="T48" i="12"/>
  <c r="AD44" i="12"/>
  <c r="W44" i="12"/>
  <c r="N44" i="12"/>
  <c r="AB29" i="12"/>
  <c r="U29" i="12"/>
  <c r="AH9" i="12"/>
  <c r="X9" i="12"/>
  <c r="J9" i="12"/>
  <c r="AP94" i="12"/>
  <c r="AP39" i="12"/>
  <c r="AM31" i="12"/>
  <c r="AN60" i="12"/>
  <c r="BG60" i="12" s="1"/>
  <c r="AK2" i="12"/>
  <c r="AD4" i="12"/>
  <c r="BE4" i="12" s="1"/>
  <c r="AC109" i="12"/>
  <c r="Z57" i="12"/>
  <c r="V33" i="12"/>
  <c r="AD86" i="12"/>
  <c r="M86" i="12"/>
  <c r="Z89" i="12"/>
  <c r="K89" i="12"/>
  <c r="AG106" i="12"/>
  <c r="T106" i="12"/>
  <c r="J106" i="12"/>
  <c r="AC85" i="12"/>
  <c r="L85" i="12"/>
  <c r="AC54" i="12"/>
  <c r="J54" i="12"/>
  <c r="AH46" i="12"/>
  <c r="W46" i="12"/>
  <c r="N46" i="12"/>
  <c r="AC108" i="12"/>
  <c r="J108" i="12"/>
  <c r="AG91" i="12"/>
  <c r="Y91" i="12"/>
  <c r="M91" i="12"/>
  <c r="AC66" i="12"/>
  <c r="N66" i="12"/>
  <c r="AG53" i="12"/>
  <c r="U53" i="12"/>
  <c r="K53" i="12"/>
  <c r="AE49" i="12"/>
  <c r="J49" i="12"/>
  <c r="Y17" i="12"/>
  <c r="J17" i="12"/>
  <c r="AB12" i="12"/>
  <c r="N12" i="12"/>
  <c r="AH94" i="12"/>
  <c r="X94" i="12"/>
  <c r="M94" i="12"/>
  <c r="AB56" i="12"/>
  <c r="J56" i="12"/>
  <c r="AF103" i="12"/>
  <c r="T103" i="12"/>
  <c r="N103" i="12"/>
  <c r="AC100" i="12"/>
  <c r="L100" i="12"/>
  <c r="AG93" i="12"/>
  <c r="V93" i="12"/>
  <c r="N93" i="12"/>
  <c r="AC90" i="12"/>
  <c r="N90" i="12"/>
  <c r="AG72" i="12"/>
  <c r="X72" i="12"/>
  <c r="L72" i="12"/>
  <c r="AB62" i="12"/>
  <c r="J62" i="12"/>
  <c r="AF55" i="12"/>
  <c r="Z55" i="12"/>
  <c r="K55" i="12"/>
  <c r="AB48" i="12"/>
  <c r="J48" i="12"/>
  <c r="AE44" i="12"/>
  <c r="X44" i="12"/>
  <c r="J44" i="12"/>
  <c r="AC29" i="12"/>
  <c r="N29" i="12"/>
  <c r="AD9" i="12"/>
  <c r="Z9" i="12"/>
  <c r="K9" i="12"/>
  <c r="AD52" i="12"/>
  <c r="W85" i="12"/>
  <c r="X46" i="12"/>
  <c r="K66" i="12"/>
  <c r="AF17" i="12"/>
  <c r="AD94" i="12"/>
  <c r="AA100" i="12"/>
  <c r="T72" i="12"/>
  <c r="K48" i="12"/>
  <c r="AD29" i="12"/>
  <c r="AG9" i="12"/>
  <c r="AF77" i="12"/>
  <c r="X77" i="12"/>
  <c r="N77" i="12"/>
  <c r="AG71" i="12"/>
  <c r="V71" i="12"/>
  <c r="AF67" i="12"/>
  <c r="Z67" i="12"/>
  <c r="L67" i="12"/>
  <c r="AA64" i="12"/>
  <c r="T64" i="12"/>
  <c r="AE47" i="12"/>
  <c r="Y47" i="12"/>
  <c r="J47" i="12"/>
  <c r="AB43" i="12"/>
  <c r="J43" i="12"/>
  <c r="AF32" i="12"/>
  <c r="W32" i="12"/>
  <c r="N32" i="12"/>
  <c r="AB26" i="12"/>
  <c r="T26" i="12"/>
  <c r="AF11" i="12"/>
  <c r="X11" i="12"/>
  <c r="N11" i="12"/>
  <c r="AG7" i="12"/>
  <c r="N7" i="12"/>
  <c r="AC73" i="12"/>
  <c r="Y73" i="12"/>
  <c r="AB102" i="12"/>
  <c r="W102" i="12"/>
  <c r="AE63" i="12"/>
  <c r="Y63" i="12"/>
  <c r="K63" i="12"/>
  <c r="AB59" i="12"/>
  <c r="T59" i="12"/>
  <c r="AF45" i="12"/>
  <c r="X45" i="12"/>
  <c r="M45" i="12"/>
  <c r="AA42" i="12"/>
  <c r="T42" i="12"/>
  <c r="AE39" i="12"/>
  <c r="X39" i="12"/>
  <c r="J39" i="12"/>
  <c r="AA36" i="12"/>
  <c r="Y36" i="12"/>
  <c r="AD28" i="12"/>
  <c r="W28" i="12"/>
  <c r="N28" i="12"/>
  <c r="Y25" i="12"/>
  <c r="U25" i="12"/>
  <c r="Z18" i="12"/>
  <c r="M18" i="12"/>
  <c r="AG14" i="12"/>
  <c r="W14" i="12"/>
  <c r="N14" i="12"/>
  <c r="AH10" i="12"/>
  <c r="T10" i="12"/>
  <c r="AF8" i="12"/>
  <c r="W8" i="12"/>
  <c r="L8" i="12"/>
  <c r="AA6" i="12"/>
  <c r="V6" i="12"/>
  <c r="AB96" i="12"/>
  <c r="W96" i="12"/>
  <c r="AC99" i="12"/>
  <c r="V99" i="12"/>
  <c r="AA70" i="12"/>
  <c r="V70" i="12"/>
  <c r="AF61" i="12"/>
  <c r="X61" i="12"/>
  <c r="K61" i="12"/>
  <c r="AA58" i="12"/>
  <c r="T58" i="12"/>
  <c r="AF50" i="12"/>
  <c r="Y50" i="12"/>
  <c r="L50" i="12"/>
  <c r="AB31" i="12"/>
  <c r="T31" i="12"/>
  <c r="AF24" i="12"/>
  <c r="W24" i="12"/>
  <c r="N24" i="12"/>
  <c r="AA20" i="12"/>
  <c r="T20" i="12"/>
  <c r="AF5" i="12"/>
  <c r="X5" i="12"/>
  <c r="K5" i="12"/>
  <c r="AA68" i="12"/>
  <c r="T68" i="12"/>
  <c r="AF19" i="12"/>
  <c r="X19" i="12"/>
  <c r="N19" i="12"/>
  <c r="AC107" i="12"/>
  <c r="T107" i="12"/>
  <c r="AF80" i="12"/>
  <c r="U80" i="12"/>
  <c r="L80" i="12"/>
  <c r="AB88" i="12"/>
  <c r="W88" i="12"/>
  <c r="AN41" i="12"/>
  <c r="BG41" i="12" s="1"/>
  <c r="Z86" i="12"/>
  <c r="M85" i="12"/>
  <c r="AG108" i="12"/>
  <c r="AH53" i="12"/>
  <c r="AC17" i="12"/>
  <c r="T94" i="12"/>
  <c r="J100" i="12"/>
  <c r="AE62" i="12"/>
  <c r="AH44" i="12"/>
  <c r="AF29" i="12"/>
  <c r="AA9" i="12"/>
  <c r="AG77" i="12"/>
  <c r="U77" i="12"/>
  <c r="J77" i="12"/>
  <c r="AC71" i="12"/>
  <c r="M71" i="12"/>
  <c r="AG67" i="12"/>
  <c r="Y67" i="12"/>
  <c r="M67" i="12"/>
  <c r="AB64" i="12"/>
  <c r="J64" i="12"/>
  <c r="AF47" i="12"/>
  <c r="X47" i="12"/>
  <c r="K47" i="12"/>
  <c r="AC43" i="12"/>
  <c r="K43" i="12"/>
  <c r="AG32" i="12"/>
  <c r="X32" i="12"/>
  <c r="L32" i="12"/>
  <c r="AH26" i="12"/>
  <c r="M26" i="12"/>
  <c r="AG11" i="12"/>
  <c r="Z11" i="12"/>
  <c r="M11" i="12"/>
  <c r="AC7" i="12"/>
  <c r="V7" i="12"/>
  <c r="AE73" i="12"/>
  <c r="K73" i="12"/>
  <c r="AC102" i="12"/>
  <c r="L102" i="12"/>
  <c r="AF63" i="12"/>
  <c r="X63" i="12"/>
  <c r="L63" i="12"/>
  <c r="AC59" i="12"/>
  <c r="J59" i="12"/>
  <c r="AG45" i="12"/>
  <c r="Y45" i="12"/>
  <c r="K45" i="12"/>
  <c r="AB42" i="12"/>
  <c r="M42" i="12"/>
  <c r="AF39" i="12"/>
  <c r="Z39" i="12"/>
  <c r="K39" i="12"/>
  <c r="AB36" i="12"/>
  <c r="K36" i="12"/>
  <c r="AE28" i="12"/>
  <c r="X28" i="12"/>
  <c r="J28" i="12"/>
  <c r="AC25" i="12"/>
  <c r="J25" i="12"/>
  <c r="AA18" i="12"/>
  <c r="N18" i="12"/>
  <c r="AH14" i="12"/>
  <c r="X14" i="12"/>
  <c r="J14" i="12"/>
  <c r="AA10" i="12"/>
  <c r="L10" i="12"/>
  <c r="AG8" i="12"/>
  <c r="X8" i="12"/>
  <c r="M8" i="12"/>
  <c r="AB6" i="12"/>
  <c r="K6" i="12"/>
  <c r="AC96" i="12"/>
  <c r="J96" i="12"/>
  <c r="AA99" i="12"/>
  <c r="K99" i="12"/>
  <c r="AB70" i="12"/>
  <c r="J70" i="12"/>
  <c r="AG61" i="12"/>
  <c r="Y61" i="12"/>
  <c r="N61" i="12"/>
  <c r="AB58" i="12"/>
  <c r="N58" i="12"/>
  <c r="AG50" i="12"/>
  <c r="W50" i="12"/>
  <c r="J50" i="12"/>
  <c r="AC31" i="12"/>
  <c r="L31" i="12"/>
  <c r="AG24" i="12"/>
  <c r="Y24" i="12"/>
  <c r="L24" i="12"/>
  <c r="AB20" i="12"/>
  <c r="K20" i="12"/>
  <c r="AG5" i="12"/>
  <c r="Z5" i="12"/>
  <c r="L5" i="12"/>
  <c r="AB68" i="12"/>
  <c r="L68" i="12"/>
  <c r="AG19" i="12"/>
  <c r="Z19" i="12"/>
  <c r="M19" i="12"/>
  <c r="Z107" i="12"/>
  <c r="N107" i="12"/>
  <c r="AG80" i="12"/>
  <c r="X80" i="12"/>
  <c r="K80" i="12"/>
  <c r="AC88" i="12"/>
  <c r="J88" i="12"/>
  <c r="AG101" i="12"/>
  <c r="U101" i="12"/>
  <c r="AF89" i="12"/>
  <c r="AA108" i="12"/>
  <c r="V53" i="12"/>
  <c r="K17" i="12"/>
  <c r="AD56" i="12"/>
  <c r="BE56" i="12" s="1"/>
  <c r="AH93" i="12"/>
  <c r="AC62" i="12"/>
  <c r="AF44" i="12"/>
  <c r="AA29" i="12"/>
  <c r="Y9" i="12"/>
  <c r="AH77" i="12"/>
  <c r="V77" i="12"/>
  <c r="AH71" i="12"/>
  <c r="W71" i="12"/>
  <c r="N71" i="12"/>
  <c r="AH67" i="12"/>
  <c r="U67" i="12"/>
  <c r="AD64" i="12"/>
  <c r="AC64" i="12"/>
  <c r="M64" i="12"/>
  <c r="AA47" i="12"/>
  <c r="U47" i="12"/>
  <c r="AD43" i="12"/>
  <c r="W43" i="12"/>
  <c r="T43" i="12"/>
  <c r="AH32" i="12"/>
  <c r="V32" i="12"/>
  <c r="AD26" i="12"/>
  <c r="AC26" i="12"/>
  <c r="N26" i="12"/>
  <c r="AH11" i="12"/>
  <c r="U11" i="12"/>
  <c r="AH7" i="12"/>
  <c r="W7" i="12"/>
  <c r="K7" i="12"/>
  <c r="AF73" i="12"/>
  <c r="W73" i="12"/>
  <c r="L73" i="12"/>
  <c r="AE102" i="12"/>
  <c r="Y102" i="12"/>
  <c r="J102" i="12"/>
  <c r="AA63" i="12"/>
  <c r="U63" i="12"/>
  <c r="AD59" i="12"/>
  <c r="W59" i="12"/>
  <c r="K59" i="12"/>
  <c r="AH45" i="12"/>
  <c r="V45" i="12"/>
  <c r="AD42" i="12"/>
  <c r="AC42" i="12"/>
  <c r="N42" i="12"/>
  <c r="AA39" i="12"/>
  <c r="T39" i="12"/>
  <c r="AG36" i="12"/>
  <c r="AC36" i="12"/>
  <c r="L36" i="12"/>
  <c r="Z28" i="12"/>
  <c r="V28" i="12"/>
  <c r="AF25" i="12"/>
  <c r="AE25" i="12"/>
  <c r="K25" i="12"/>
  <c r="AD18" i="12"/>
  <c r="AB18" i="12"/>
  <c r="V18" i="12"/>
  <c r="Z14" i="12"/>
  <c r="T14" i="12"/>
  <c r="AD10" i="12"/>
  <c r="AB10" i="12"/>
  <c r="M10" i="12"/>
  <c r="AH8" i="12"/>
  <c r="Y8" i="12"/>
  <c r="AE6" i="12"/>
  <c r="AC6" i="12"/>
  <c r="L6" i="12"/>
  <c r="AD96" i="12"/>
  <c r="Y96" i="12"/>
  <c r="M96" i="12"/>
  <c r="AD99" i="12"/>
  <c r="W99" i="12"/>
  <c r="T99" i="12"/>
  <c r="AE70" i="12"/>
  <c r="AC70" i="12"/>
  <c r="K70" i="12"/>
  <c r="AH61" i="12"/>
  <c r="V61" i="12"/>
  <c r="AD58" i="12"/>
  <c r="AC58" i="12"/>
  <c r="K58" i="12"/>
  <c r="Z50" i="12"/>
  <c r="X50" i="12"/>
  <c r="AH31" i="12"/>
  <c r="W31" i="12"/>
  <c r="M31" i="12"/>
  <c r="AH24" i="12"/>
  <c r="X24" i="12"/>
  <c r="AG20" i="12"/>
  <c r="AC20" i="12"/>
  <c r="L20" i="12"/>
  <c r="AH5" i="12"/>
  <c r="U5" i="12"/>
  <c r="AG68" i="12"/>
  <c r="AC68" i="12"/>
  <c r="M68" i="12"/>
  <c r="AH19" i="12"/>
  <c r="U19" i="12"/>
  <c r="AD107" i="12"/>
  <c r="AA107" i="12"/>
  <c r="J107" i="12"/>
  <c r="AH80" i="12"/>
  <c r="T80" i="12"/>
  <c r="AD88" i="12"/>
  <c r="Y88" i="12"/>
  <c r="M88" i="12"/>
  <c r="AH101" i="12"/>
  <c r="W4" i="12"/>
  <c r="W89" i="12"/>
  <c r="M108" i="12"/>
  <c r="AF49" i="12"/>
  <c r="AC56" i="12"/>
  <c r="AA93" i="12"/>
  <c r="K62" i="12"/>
  <c r="AA44" i="12"/>
  <c r="Z29" i="12"/>
  <c r="W9" i="12"/>
  <c r="AA77" i="12"/>
  <c r="Y77" i="12"/>
  <c r="AD71" i="12"/>
  <c r="Y71" i="12"/>
  <c r="J71" i="12"/>
  <c r="AA67" i="12"/>
  <c r="V67" i="12"/>
  <c r="AE64" i="12"/>
  <c r="Y64" i="12"/>
  <c r="N64" i="12"/>
  <c r="AB47" i="12"/>
  <c r="V47" i="12"/>
  <c r="AE43" i="12"/>
  <c r="X43" i="12"/>
  <c r="L43" i="12"/>
  <c r="Z32" i="12"/>
  <c r="T32" i="12"/>
  <c r="AE26" i="12"/>
  <c r="U26" i="12"/>
  <c r="K26" i="12"/>
  <c r="AA11" i="12"/>
  <c r="V11" i="12"/>
  <c r="AD7" i="12"/>
  <c r="X7" i="12"/>
  <c r="L7" i="12"/>
  <c r="AG73" i="12"/>
  <c r="X73" i="12"/>
  <c r="M73" i="12"/>
  <c r="AF102" i="12"/>
  <c r="U102" i="12"/>
  <c r="K102" i="12"/>
  <c r="AB63" i="12"/>
  <c r="V63" i="12"/>
  <c r="AE59" i="12"/>
  <c r="X59" i="12"/>
  <c r="N59" i="12"/>
  <c r="AA45" i="12"/>
  <c r="T45" i="12"/>
  <c r="AE42" i="12"/>
  <c r="U42" i="12"/>
  <c r="K42" i="12"/>
  <c r="AB39" i="12"/>
  <c r="U39" i="12"/>
  <c r="AH36" i="12"/>
  <c r="U36" i="12"/>
  <c r="M36" i="12"/>
  <c r="AA28" i="12"/>
  <c r="T28" i="12"/>
  <c r="AG25" i="12"/>
  <c r="W25" i="12"/>
  <c r="L25" i="12"/>
  <c r="AE18" i="12"/>
  <c r="AC18" i="12"/>
  <c r="K18" i="12"/>
  <c r="AA14" i="12"/>
  <c r="Y14" i="12"/>
  <c r="AE10" i="12"/>
  <c r="AC10" i="12"/>
  <c r="J10" i="12"/>
  <c r="Z8" i="12"/>
  <c r="T8" i="12"/>
  <c r="AF6" i="12"/>
  <c r="Y6" i="12"/>
  <c r="M6" i="12"/>
  <c r="AE96" i="12"/>
  <c r="U96" i="12"/>
  <c r="N96" i="12"/>
  <c r="AE99" i="12"/>
  <c r="X99" i="12"/>
  <c r="N99" i="12"/>
  <c r="AF70" i="12"/>
  <c r="Y70" i="12"/>
  <c r="L70" i="12"/>
  <c r="AA61" i="12"/>
  <c r="T61" i="12"/>
  <c r="AE58" i="12"/>
  <c r="U58" i="12"/>
  <c r="L58" i="12"/>
  <c r="AA50" i="12"/>
  <c r="T50" i="12"/>
  <c r="AD31" i="12"/>
  <c r="Z31" i="12"/>
  <c r="N31" i="12"/>
  <c r="Z24" i="12"/>
  <c r="T24" i="12"/>
  <c r="AH20" i="12"/>
  <c r="Y20" i="12"/>
  <c r="M20" i="12"/>
  <c r="AA5" i="12"/>
  <c r="V5" i="12"/>
  <c r="AH68" i="12"/>
  <c r="U68" i="12"/>
  <c r="N68" i="12"/>
  <c r="AA19" i="12"/>
  <c r="V19" i="12"/>
  <c r="AE107" i="12"/>
  <c r="Y107" i="12"/>
  <c r="K107" i="12"/>
  <c r="Z80" i="12"/>
  <c r="V80" i="12"/>
  <c r="AE88" i="12"/>
  <c r="U88" i="12"/>
  <c r="N88" i="12"/>
  <c r="AB101" i="12"/>
  <c r="W101" i="12"/>
  <c r="T109" i="12"/>
  <c r="BB109" i="12" s="1"/>
  <c r="L89" i="12"/>
  <c r="AE54" i="12"/>
  <c r="AH91" i="12"/>
  <c r="W49" i="12"/>
  <c r="K56" i="12"/>
  <c r="AD90" i="12"/>
  <c r="BE90" i="12" s="1"/>
  <c r="AG55" i="12"/>
  <c r="U44" i="12"/>
  <c r="W29" i="12"/>
  <c r="V9" i="12"/>
  <c r="AB77" i="12"/>
  <c r="T77" i="12"/>
  <c r="AE71" i="12"/>
  <c r="X71" i="12"/>
  <c r="K71" i="12"/>
  <c r="AB67" i="12"/>
  <c r="J67" i="12"/>
  <c r="AF64" i="12"/>
  <c r="U64" i="12"/>
  <c r="L64" i="12"/>
  <c r="AC47" i="12"/>
  <c r="T47" i="12"/>
  <c r="AF43" i="12"/>
  <c r="Y43" i="12"/>
  <c r="N43" i="12"/>
  <c r="AA32" i="12"/>
  <c r="Y32" i="12"/>
  <c r="AF26" i="12"/>
  <c r="W26" i="12"/>
  <c r="L26" i="12"/>
  <c r="AB11" i="12"/>
  <c r="T11" i="12"/>
  <c r="AE7" i="12"/>
  <c r="Y7" i="12"/>
  <c r="M7" i="12"/>
  <c r="AH73" i="12"/>
  <c r="Z73" i="12"/>
  <c r="J73" i="12"/>
  <c r="AG102" i="12"/>
  <c r="AA102" i="12"/>
  <c r="M102" i="12"/>
  <c r="AC63" i="12"/>
  <c r="T63" i="12"/>
  <c r="AF59" i="12"/>
  <c r="Y59" i="12"/>
  <c r="L59" i="12"/>
  <c r="AB45" i="12"/>
  <c r="U45" i="12"/>
  <c r="AF42" i="12"/>
  <c r="Y42" i="12"/>
  <c r="L42" i="12"/>
  <c r="AC39" i="12"/>
  <c r="L39" i="12"/>
  <c r="AD36" i="12"/>
  <c r="W36" i="12"/>
  <c r="N36" i="12"/>
  <c r="AB28" i="12"/>
  <c r="K28" i="12"/>
  <c r="AH25" i="12"/>
  <c r="X25" i="12"/>
  <c r="M25" i="12"/>
  <c r="AF18" i="12"/>
  <c r="U18" i="12"/>
  <c r="L18" i="12"/>
  <c r="AB14" i="12"/>
  <c r="V14" i="12"/>
  <c r="AF10" i="12"/>
  <c r="U10" i="12"/>
  <c r="N10" i="12"/>
  <c r="AA8" i="12"/>
  <c r="V8" i="12"/>
  <c r="AG6" i="12"/>
  <c r="U6" i="12"/>
  <c r="N6" i="12"/>
  <c r="AF96" i="12"/>
  <c r="AA96" i="12"/>
  <c r="L96" i="12"/>
  <c r="AF99" i="12"/>
  <c r="Y99" i="12"/>
  <c r="L99" i="12"/>
  <c r="AG70" i="12"/>
  <c r="U70" i="12"/>
  <c r="M70" i="12"/>
  <c r="AB61" i="12"/>
  <c r="L61" i="12"/>
  <c r="AF58" i="12"/>
  <c r="Y58" i="12"/>
  <c r="J58" i="12"/>
  <c r="AH50" i="12"/>
  <c r="V50" i="12"/>
  <c r="AE31" i="12"/>
  <c r="X31" i="12"/>
  <c r="J31" i="12"/>
  <c r="AA24" i="12"/>
  <c r="V24" i="12"/>
  <c r="AD20" i="12"/>
  <c r="U20" i="12"/>
  <c r="N20" i="12"/>
  <c r="AB5" i="12"/>
  <c r="T5" i="12"/>
  <c r="AD68" i="12"/>
  <c r="W68" i="12"/>
  <c r="J68" i="12"/>
  <c r="AB19" i="12"/>
  <c r="T19" i="12"/>
  <c r="AF107" i="12"/>
  <c r="U107" i="12"/>
  <c r="L107" i="12"/>
  <c r="AA80" i="12"/>
  <c r="W80" i="12"/>
  <c r="AF88" i="12"/>
  <c r="X88" i="12"/>
  <c r="J57" i="12"/>
  <c r="AZ57" i="12" s="1"/>
  <c r="AH106" i="12"/>
  <c r="Y54" i="12"/>
  <c r="BC54" i="12" s="1"/>
  <c r="U91" i="12"/>
  <c r="K49" i="12"/>
  <c r="AG12" i="12"/>
  <c r="AB103" i="12"/>
  <c r="AA90" i="12"/>
  <c r="T55" i="12"/>
  <c r="BB55" i="12" s="1"/>
  <c r="Y44" i="12"/>
  <c r="T29" i="12"/>
  <c r="U9" i="12"/>
  <c r="AC77" i="12"/>
  <c r="L77" i="12"/>
  <c r="AF71" i="12"/>
  <c r="Z71" i="12"/>
  <c r="L71" i="12"/>
  <c r="AC67" i="12"/>
  <c r="K67" i="12"/>
  <c r="AG64" i="12"/>
  <c r="W64" i="12"/>
  <c r="K64" i="12"/>
  <c r="AG47" i="12"/>
  <c r="L47" i="12"/>
  <c r="AG43" i="12"/>
  <c r="U43" i="12"/>
  <c r="M43" i="12"/>
  <c r="AB32" i="12"/>
  <c r="J32" i="12"/>
  <c r="AG26" i="12"/>
  <c r="X26" i="12"/>
  <c r="J26" i="12"/>
  <c r="AC11" i="12"/>
  <c r="J11" i="12"/>
  <c r="AF7" i="12"/>
  <c r="Z7" i="12"/>
  <c r="J7" i="12"/>
  <c r="AD73" i="12"/>
  <c r="U73" i="12"/>
  <c r="N73" i="12"/>
  <c r="AH102" i="12"/>
  <c r="X102" i="12"/>
  <c r="N102" i="12"/>
  <c r="AG63" i="12"/>
  <c r="M63" i="12"/>
  <c r="AG59" i="12"/>
  <c r="U59" i="12"/>
  <c r="M59" i="12"/>
  <c r="AC45" i="12"/>
  <c r="N45" i="12"/>
  <c r="AG42" i="12"/>
  <c r="W42" i="12"/>
  <c r="J42" i="12"/>
  <c r="AG39" i="12"/>
  <c r="M39" i="12"/>
  <c r="AE36" i="12"/>
  <c r="X36" i="12"/>
  <c r="J36" i="12"/>
  <c r="AC28" i="12"/>
  <c r="Y28" i="12"/>
  <c r="AD25" i="12"/>
  <c r="Z25" i="12"/>
  <c r="N25" i="12"/>
  <c r="AG18" i="12"/>
  <c r="W18" i="12"/>
  <c r="J18" i="12"/>
  <c r="AD14" i="12"/>
  <c r="L14" i="12"/>
  <c r="AG10" i="12"/>
  <c r="W10" i="12"/>
  <c r="K10" i="12"/>
  <c r="AB8" i="12"/>
  <c r="J8" i="12"/>
  <c r="AH6" i="12"/>
  <c r="W6" i="12"/>
  <c r="J6" i="12"/>
  <c r="AG96" i="12"/>
  <c r="X96" i="12"/>
  <c r="K96" i="12"/>
  <c r="AG99" i="12"/>
  <c r="Z99" i="12"/>
  <c r="M99" i="12"/>
  <c r="AH70" i="12"/>
  <c r="W70" i="12"/>
  <c r="N70" i="12"/>
  <c r="AC61" i="12"/>
  <c r="U61" i="12"/>
  <c r="AG58" i="12"/>
  <c r="W58" i="12"/>
  <c r="M58" i="12"/>
  <c r="AB50" i="12"/>
  <c r="M50" i="12"/>
  <c r="AF31" i="12"/>
  <c r="Y31" i="12"/>
  <c r="K31" i="12"/>
  <c r="AB24" i="12"/>
  <c r="J24" i="12"/>
  <c r="AE20" i="12"/>
  <c r="W20" i="12"/>
  <c r="J20" i="12"/>
  <c r="AC5" i="12"/>
  <c r="J5" i="12"/>
  <c r="AE68" i="12"/>
  <c r="X68" i="12"/>
  <c r="K68" i="12"/>
  <c r="AC19" i="12"/>
  <c r="J19" i="12"/>
  <c r="AG107" i="12"/>
  <c r="V107" i="12"/>
  <c r="M107" i="12"/>
  <c r="AB80" i="12"/>
  <c r="AL15" i="12"/>
  <c r="AE15" i="12"/>
  <c r="V106" i="12"/>
  <c r="K54" i="12"/>
  <c r="AD66" i="12"/>
  <c r="BE66" i="12" s="1"/>
  <c r="AC12" i="12"/>
  <c r="V103" i="12"/>
  <c r="K90" i="12"/>
  <c r="AD48" i="12"/>
  <c r="BE48" i="12" s="1"/>
  <c r="T44" i="12"/>
  <c r="BB44" i="12" s="1"/>
  <c r="J29" i="12"/>
  <c r="N9" i="12"/>
  <c r="AD77" i="12"/>
  <c r="Z77" i="12"/>
  <c r="M77" i="12"/>
  <c r="AA71" i="12"/>
  <c r="T71" i="12"/>
  <c r="AD67" i="12"/>
  <c r="W67" i="12"/>
  <c r="N67" i="12"/>
  <c r="AH64" i="12"/>
  <c r="X64" i="12"/>
  <c r="AH47" i="12"/>
  <c r="W47" i="12"/>
  <c r="M47" i="12"/>
  <c r="AH43" i="12"/>
  <c r="Z43" i="12"/>
  <c r="AD32" i="12"/>
  <c r="AC32" i="12"/>
  <c r="K32" i="12"/>
  <c r="Z26" i="12"/>
  <c r="V26" i="12"/>
  <c r="AD11" i="12"/>
  <c r="Y11" i="12"/>
  <c r="K11" i="12"/>
  <c r="AA7" i="12"/>
  <c r="T7" i="12"/>
  <c r="AA73" i="12"/>
  <c r="V73" i="12"/>
  <c r="Z102" i="12"/>
  <c r="T102" i="12"/>
  <c r="AH63" i="12"/>
  <c r="W63" i="12"/>
  <c r="N63" i="12"/>
  <c r="AH59" i="12"/>
  <c r="V59" i="12"/>
  <c r="AD45" i="12"/>
  <c r="BE45" i="12" s="1"/>
  <c r="Z45" i="12"/>
  <c r="J45" i="12"/>
  <c r="AH42" i="12"/>
  <c r="X42" i="12"/>
  <c r="AH39" i="12"/>
  <c r="W39" i="12"/>
  <c r="N39" i="12"/>
  <c r="Z36" i="12"/>
  <c r="V36" i="12"/>
  <c r="AG28" i="12"/>
  <c r="AF28" i="12"/>
  <c r="L28" i="12"/>
  <c r="AA25" i="12"/>
  <c r="V25" i="12"/>
  <c r="AH18" i="12"/>
  <c r="X18" i="12"/>
  <c r="AE14" i="12"/>
  <c r="AC14" i="12"/>
  <c r="M14" i="12"/>
  <c r="Y10" i="12"/>
  <c r="X10" i="12"/>
  <c r="AD8" i="12"/>
  <c r="AC8" i="12"/>
  <c r="K8" i="12"/>
  <c r="AD6" i="12"/>
  <c r="X6" i="12"/>
  <c r="AH96" i="12"/>
  <c r="T96" i="12"/>
  <c r="AH99" i="12"/>
  <c r="U99" i="12"/>
  <c r="AD70" i="12"/>
  <c r="X70" i="12"/>
  <c r="AD61" i="12"/>
  <c r="BE61" i="12" s="1"/>
  <c r="Z61" i="12"/>
  <c r="M61" i="12"/>
  <c r="AH58" i="12"/>
  <c r="X58" i="12"/>
  <c r="AD50" i="12"/>
  <c r="AC50" i="12"/>
  <c r="N50" i="12"/>
  <c r="AA31" i="12"/>
  <c r="U31" i="12"/>
  <c r="AD24" i="12"/>
  <c r="AC24" i="12"/>
  <c r="K24" i="12"/>
  <c r="AF20" i="12"/>
  <c r="X20" i="12"/>
  <c r="AD5" i="12"/>
  <c r="Y5" i="12"/>
  <c r="M5" i="12"/>
  <c r="AF68" i="12"/>
  <c r="V68" i="12"/>
  <c r="AD19" i="12"/>
  <c r="Y19" i="12"/>
  <c r="K19" i="12"/>
  <c r="AH107" i="12"/>
  <c r="W107" i="12"/>
  <c r="AD80" i="12"/>
  <c r="AC80" i="12"/>
  <c r="M80" i="12"/>
  <c r="AH88" i="12"/>
  <c r="AA88" i="12"/>
  <c r="AD101" i="12"/>
  <c r="Z101" i="12"/>
  <c r="K2" i="12"/>
  <c r="X2" i="12"/>
  <c r="AA2" i="12"/>
  <c r="T13" i="12"/>
  <c r="AA13" i="12"/>
  <c r="L30" i="12"/>
  <c r="Y30" i="12"/>
  <c r="AF30" i="12"/>
  <c r="T34" i="12"/>
  <c r="Z34" i="12"/>
  <c r="L38" i="12"/>
  <c r="Y38" i="12"/>
  <c r="AF38" i="12"/>
  <c r="T41" i="12"/>
  <c r="AB41" i="12"/>
  <c r="N60" i="12"/>
  <c r="U60" i="12"/>
  <c r="AH60" i="12"/>
  <c r="Y69" i="12"/>
  <c r="AA69" i="12"/>
  <c r="J87" i="12"/>
  <c r="Y87" i="12"/>
  <c r="AD87" i="12"/>
  <c r="U95" i="12"/>
  <c r="AB95" i="12"/>
  <c r="J101" i="12"/>
  <c r="AC101" i="12"/>
  <c r="AG88" i="12"/>
  <c r="W19" i="12"/>
  <c r="AE5" i="12"/>
  <c r="K50" i="12"/>
  <c r="T70" i="12"/>
  <c r="X92" i="12"/>
  <c r="K14" i="12"/>
  <c r="T25" i="12"/>
  <c r="Y39" i="12"/>
  <c r="BC39" i="12" s="1"/>
  <c r="AA59" i="12"/>
  <c r="U7" i="12"/>
  <c r="U32" i="12"/>
  <c r="Z64" i="12"/>
  <c r="AE77" i="12"/>
  <c r="AG100" i="12"/>
  <c r="L2" i="12"/>
  <c r="T2" i="12"/>
  <c r="AH2" i="12"/>
  <c r="V13" i="12"/>
  <c r="AH13" i="12"/>
  <c r="K30" i="12"/>
  <c r="AC30" i="12"/>
  <c r="AE30" i="12"/>
  <c r="X34" i="12"/>
  <c r="AH34" i="12"/>
  <c r="K38" i="12"/>
  <c r="AC38" i="12"/>
  <c r="AE38" i="12"/>
  <c r="Y41" i="12"/>
  <c r="AA41" i="12"/>
  <c r="M60" i="12"/>
  <c r="AC60" i="12"/>
  <c r="AG60" i="12"/>
  <c r="V69" i="12"/>
  <c r="AH69" i="12"/>
  <c r="N87" i="12"/>
  <c r="W87" i="12"/>
  <c r="AH87" i="12"/>
  <c r="T95" i="12"/>
  <c r="AG95" i="12"/>
  <c r="N101" i="12"/>
  <c r="AF101" i="12"/>
  <c r="N80" i="12"/>
  <c r="AE19" i="12"/>
  <c r="V20" i="12"/>
  <c r="U50" i="12"/>
  <c r="Z70" i="12"/>
  <c r="AH92" i="12"/>
  <c r="T6" i="12"/>
  <c r="U14" i="12"/>
  <c r="AB25" i="12"/>
  <c r="AD39" i="12"/>
  <c r="J63" i="12"/>
  <c r="T73" i="12"/>
  <c r="AB7" i="12"/>
  <c r="AE32" i="12"/>
  <c r="T67" i="12"/>
  <c r="J12" i="12"/>
  <c r="AZ12" i="12" s="1"/>
  <c r="E2" i="12"/>
  <c r="AC2" i="12"/>
  <c r="L13" i="12"/>
  <c r="Y13" i="12"/>
  <c r="AG13" i="12"/>
  <c r="J30" i="12"/>
  <c r="AB30" i="12"/>
  <c r="J34" i="12"/>
  <c r="Y34" i="12"/>
  <c r="AG34" i="12"/>
  <c r="J38" i="12"/>
  <c r="AB38" i="12"/>
  <c r="N41" i="12"/>
  <c r="V41" i="12"/>
  <c r="AD41" i="12"/>
  <c r="L60" i="12"/>
  <c r="AB60" i="12"/>
  <c r="N69" i="12"/>
  <c r="U69" i="12"/>
  <c r="AG69" i="12"/>
  <c r="M87" i="12"/>
  <c r="AG87" i="12"/>
  <c r="L95" i="12"/>
  <c r="AA95" i="12"/>
  <c r="AF95" i="12"/>
  <c r="M101" i="12"/>
  <c r="AE101" i="12"/>
  <c r="J80" i="12"/>
  <c r="Y68" i="12"/>
  <c r="Z20" i="12"/>
  <c r="AE50" i="12"/>
  <c r="N76" i="12"/>
  <c r="V96" i="12"/>
  <c r="Z6" i="12"/>
  <c r="AF14" i="12"/>
  <c r="M28" i="12"/>
  <c r="V42" i="12"/>
  <c r="Z63" i="12"/>
  <c r="AB73" i="12"/>
  <c r="L11" i="12"/>
  <c r="V43" i="12"/>
  <c r="X67" i="12"/>
  <c r="T23" i="12"/>
  <c r="J2" i="12"/>
  <c r="Y2" i="12"/>
  <c r="K13" i="12"/>
  <c r="X13" i="12"/>
  <c r="AF13" i="12"/>
  <c r="V30" i="12"/>
  <c r="AA30" i="12"/>
  <c r="L34" i="12"/>
  <c r="W34" i="12"/>
  <c r="AF34" i="12"/>
  <c r="V38" i="12"/>
  <c r="AD38" i="12"/>
  <c r="M41" i="12"/>
  <c r="Z41" i="12"/>
  <c r="AH41" i="12"/>
  <c r="T60" i="12"/>
  <c r="AA60" i="12"/>
  <c r="K69" i="12"/>
  <c r="Z69" i="12"/>
  <c r="BC69" i="12" s="1"/>
  <c r="AF69" i="12"/>
  <c r="V87" i="12"/>
  <c r="AC87" i="12"/>
  <c r="K95" i="12"/>
  <c r="X95" i="12"/>
  <c r="AE95" i="12"/>
  <c r="T101" i="12"/>
  <c r="L88" i="12"/>
  <c r="Y80" i="12"/>
  <c r="Z68" i="12"/>
  <c r="M24" i="12"/>
  <c r="V58" i="12"/>
  <c r="U76" i="12"/>
  <c r="Z96" i="12"/>
  <c r="N8" i="12"/>
  <c r="T18" i="12"/>
  <c r="BB18" i="12" s="1"/>
  <c r="U28" i="12"/>
  <c r="Z42" i="12"/>
  <c r="AD63" i="12"/>
  <c r="W11" i="12"/>
  <c r="AA43" i="12"/>
  <c r="AE67" i="12"/>
  <c r="U66" i="12"/>
  <c r="AB2" i="12"/>
  <c r="AE2" i="12"/>
  <c r="N13" i="12"/>
  <c r="W13" i="12"/>
  <c r="AE13" i="12"/>
  <c r="T30" i="12"/>
  <c r="Z30" i="12"/>
  <c r="K34" i="12"/>
  <c r="U34" i="12"/>
  <c r="AE34" i="12"/>
  <c r="T38" i="12"/>
  <c r="AA38" i="12"/>
  <c r="L41" i="12"/>
  <c r="AE41" i="12"/>
  <c r="AG41" i="12"/>
  <c r="V60" i="12"/>
  <c r="Z60" i="12"/>
  <c r="J69" i="12"/>
  <c r="X69" i="12"/>
  <c r="AE69" i="12"/>
  <c r="U87" i="12"/>
  <c r="AB87" i="12"/>
  <c r="J95" i="12"/>
  <c r="Y95" i="12"/>
  <c r="AD95" i="12"/>
  <c r="V101" i="12"/>
  <c r="K88" i="12"/>
  <c r="AE80" i="12"/>
  <c r="V3" i="12"/>
  <c r="U24" i="12"/>
  <c r="Z58" i="12"/>
  <c r="AH76" i="12"/>
  <c r="U8" i="12"/>
  <c r="Y18" i="12"/>
  <c r="AH28" i="12"/>
  <c r="L45" i="12"/>
  <c r="V102" i="12"/>
  <c r="AE11" i="12"/>
  <c r="N47" i="12"/>
  <c r="U71" i="12"/>
  <c r="M29" i="12"/>
  <c r="AD46" i="12"/>
  <c r="BE46" i="12" s="1"/>
  <c r="U2" i="12"/>
  <c r="AF2" i="12"/>
  <c r="M13" i="12"/>
  <c r="Z13" i="12"/>
  <c r="AD13" i="12"/>
  <c r="X30" i="12"/>
  <c r="AD30" i="12"/>
  <c r="N34" i="12"/>
  <c r="AC34" i="12"/>
  <c r="AD34" i="12"/>
  <c r="X38" i="12"/>
  <c r="Z38" i="12"/>
  <c r="K41" i="12"/>
  <c r="X41" i="12"/>
  <c r="AF41" i="12"/>
  <c r="Y60" i="12"/>
  <c r="AF60" i="12"/>
  <c r="M69" i="12"/>
  <c r="W69" i="12"/>
  <c r="AD69" i="12"/>
  <c r="T87" i="12"/>
  <c r="AA87" i="12"/>
  <c r="N95" i="12"/>
  <c r="Z95" i="12"/>
  <c r="AH95" i="12"/>
  <c r="Y101" i="12"/>
  <c r="V88" i="12"/>
  <c r="X107" i="12"/>
  <c r="AA3" i="12"/>
  <c r="AE24" i="12"/>
  <c r="J61" i="12"/>
  <c r="AZ61" i="12" s="1"/>
  <c r="J99" i="12"/>
  <c r="AZ99" i="12" s="1"/>
  <c r="AE8" i="12"/>
  <c r="L21" i="12"/>
  <c r="T36" i="12"/>
  <c r="W45" i="12"/>
  <c r="AD102" i="12"/>
  <c r="BE102" i="12" s="1"/>
  <c r="Y26" i="12"/>
  <c r="BC26" i="12" s="1"/>
  <c r="Z47" i="12"/>
  <c r="AB71" i="12"/>
  <c r="M44" i="12"/>
  <c r="AD85" i="12"/>
  <c r="BE85" i="12" s="1"/>
  <c r="AJ23" i="12"/>
  <c r="AK23" i="12"/>
  <c r="AO23" i="12"/>
  <c r="AM23" i="12"/>
  <c r="AP23" i="12"/>
  <c r="AQ23" i="12"/>
  <c r="AR23" i="12"/>
  <c r="AN23" i="12"/>
  <c r="AI23" i="12"/>
  <c r="AL23" i="12"/>
  <c r="AB23" i="12"/>
  <c r="U23" i="12"/>
  <c r="AC23" i="12"/>
  <c r="L23" i="12"/>
  <c r="AG23" i="12"/>
  <c r="M23" i="12"/>
  <c r="AH23" i="12"/>
  <c r="W23" i="12"/>
  <c r="N23" i="12"/>
  <c r="AD23" i="12"/>
  <c r="X23" i="12"/>
  <c r="J23" i="12"/>
  <c r="AE23" i="12"/>
  <c r="Y23" i="12"/>
  <c r="K23" i="12"/>
  <c r="AF23" i="12"/>
  <c r="Z23" i="12"/>
  <c r="V23" i="12"/>
  <c r="AA23" i="12"/>
  <c r="BC107" i="12"/>
  <c r="BC88" i="12"/>
  <c r="O106" i="12"/>
  <c r="AP81" i="12"/>
  <c r="AR81" i="12"/>
  <c r="AN81" i="12"/>
  <c r="AQ81" i="12"/>
  <c r="AL81" i="12"/>
  <c r="AM81" i="12"/>
  <c r="AO81" i="12"/>
  <c r="AI81" i="12"/>
  <c r="AJ81" i="12"/>
  <c r="AK81" i="12"/>
  <c r="AN37" i="12"/>
  <c r="AO37" i="12"/>
  <c r="AP37" i="12"/>
  <c r="AR37" i="12"/>
  <c r="AQ37" i="12"/>
  <c r="AI37" i="12"/>
  <c r="AL37" i="12"/>
  <c r="AM37" i="12"/>
  <c r="AJ37" i="12"/>
  <c r="AK37" i="12"/>
  <c r="AN35" i="12"/>
  <c r="AO35" i="12"/>
  <c r="AP35" i="12"/>
  <c r="AQ35" i="12"/>
  <c r="AR35" i="12"/>
  <c r="AJ35" i="12"/>
  <c r="AK35" i="12"/>
  <c r="AL35" i="12"/>
  <c r="AM35" i="12"/>
  <c r="AI35" i="12"/>
  <c r="AN82" i="12"/>
  <c r="AO82" i="12"/>
  <c r="AQ82" i="12"/>
  <c r="AP82" i="12"/>
  <c r="AK82" i="12"/>
  <c r="AL82" i="12"/>
  <c r="AR82" i="12"/>
  <c r="AM82" i="12"/>
  <c r="AI82" i="12"/>
  <c r="AJ82" i="12"/>
  <c r="AR27" i="12"/>
  <c r="AN27" i="12"/>
  <c r="AP27" i="12"/>
  <c r="AO27" i="12"/>
  <c r="AJ27" i="12"/>
  <c r="AK27" i="12"/>
  <c r="AI27" i="12"/>
  <c r="AL27" i="12"/>
  <c r="AM27" i="12"/>
  <c r="AQ27" i="12"/>
  <c r="AN22" i="12"/>
  <c r="AO22" i="12"/>
  <c r="AQ22" i="12"/>
  <c r="AP22" i="12"/>
  <c r="AR22" i="12"/>
  <c r="AK22" i="12"/>
  <c r="AL22" i="12"/>
  <c r="AM22" i="12"/>
  <c r="AI22" i="12"/>
  <c r="AJ22" i="12"/>
  <c r="AO104" i="12"/>
  <c r="AQ104" i="12"/>
  <c r="AP104" i="12"/>
  <c r="AR104" i="12"/>
  <c r="AI104" i="12"/>
  <c r="AJ104" i="12"/>
  <c r="AK104" i="12"/>
  <c r="AM104" i="12"/>
  <c r="AN104" i="12"/>
  <c r="AL104" i="12"/>
  <c r="AO78" i="12"/>
  <c r="AP78" i="12"/>
  <c r="AQ78" i="12"/>
  <c r="AR78" i="12"/>
  <c r="AK78" i="12"/>
  <c r="AL78" i="12"/>
  <c r="AI78" i="12"/>
  <c r="AJ78" i="12"/>
  <c r="AM78" i="12"/>
  <c r="AN78" i="12"/>
  <c r="AQ84" i="12"/>
  <c r="AO84" i="12"/>
  <c r="AK84" i="12"/>
  <c r="AL84" i="12"/>
  <c r="AM84" i="12"/>
  <c r="AN84" i="12"/>
  <c r="AR84" i="12"/>
  <c r="AI84" i="12"/>
  <c r="AP84" i="12"/>
  <c r="AJ84" i="12"/>
  <c r="AD37" i="12"/>
  <c r="AE37" i="12"/>
  <c r="AF37" i="12"/>
  <c r="AG37" i="12"/>
  <c r="AH37" i="12"/>
  <c r="AA37" i="12"/>
  <c r="AB37" i="12"/>
  <c r="AC37" i="12"/>
  <c r="W37" i="12"/>
  <c r="X37" i="12"/>
  <c r="Z37" i="12"/>
  <c r="Y37" i="12"/>
  <c r="U37" i="12"/>
  <c r="V37" i="12"/>
  <c r="T37" i="12"/>
  <c r="N37" i="12"/>
  <c r="J37" i="12"/>
  <c r="L37" i="12"/>
  <c r="M37" i="12"/>
  <c r="K37" i="12"/>
  <c r="AE78" i="12"/>
  <c r="AF78" i="12"/>
  <c r="AG78" i="12"/>
  <c r="AH78" i="12"/>
  <c r="Z78" i="12"/>
  <c r="AA78" i="12"/>
  <c r="AB78" i="12"/>
  <c r="AD78" i="12"/>
  <c r="AC78" i="12"/>
  <c r="Y78" i="12"/>
  <c r="U78" i="12"/>
  <c r="X78" i="12"/>
  <c r="T78" i="12"/>
  <c r="V78" i="12"/>
  <c r="W78" i="12"/>
  <c r="J78" i="12"/>
  <c r="K78" i="12"/>
  <c r="L78" i="12"/>
  <c r="M78" i="12"/>
  <c r="N78" i="12"/>
  <c r="AD35" i="12"/>
  <c r="AE35" i="12"/>
  <c r="AF35" i="12"/>
  <c r="AG35" i="12"/>
  <c r="AH35" i="12"/>
  <c r="AA35" i="12"/>
  <c r="AB35" i="12"/>
  <c r="AC35" i="12"/>
  <c r="Y35" i="12"/>
  <c r="W35" i="12"/>
  <c r="X35" i="12"/>
  <c r="Z35" i="12"/>
  <c r="U35" i="12"/>
  <c r="V35" i="12"/>
  <c r="J35" i="12"/>
  <c r="T35" i="12"/>
  <c r="K35" i="12"/>
  <c r="L35" i="12"/>
  <c r="N35" i="12"/>
  <c r="M35" i="12"/>
  <c r="AG84" i="12"/>
  <c r="AH84" i="12"/>
  <c r="AD84" i="12"/>
  <c r="AE84" i="12"/>
  <c r="AF84" i="12"/>
  <c r="Z84" i="12"/>
  <c r="AA84" i="12"/>
  <c r="AB84" i="12"/>
  <c r="AC84" i="12"/>
  <c r="U84" i="12"/>
  <c r="X84" i="12"/>
  <c r="Y84" i="12"/>
  <c r="V84" i="12"/>
  <c r="T84" i="12"/>
  <c r="W84" i="12"/>
  <c r="L84" i="12"/>
  <c r="M84" i="12"/>
  <c r="N84" i="12"/>
  <c r="J84" i="12"/>
  <c r="K84" i="12"/>
  <c r="AD82" i="12"/>
  <c r="AE82" i="12"/>
  <c r="AF82" i="12"/>
  <c r="AG82" i="12"/>
  <c r="AH82" i="12"/>
  <c r="Z82" i="12"/>
  <c r="AA82" i="12"/>
  <c r="AB82" i="12"/>
  <c r="AC82" i="12"/>
  <c r="U82" i="12"/>
  <c r="Y82" i="12"/>
  <c r="X82" i="12"/>
  <c r="V82" i="12"/>
  <c r="W82" i="12"/>
  <c r="T82" i="12"/>
  <c r="N82" i="12"/>
  <c r="K82" i="12"/>
  <c r="L82" i="12"/>
  <c r="J82" i="12"/>
  <c r="M82" i="12"/>
  <c r="AE22" i="12"/>
  <c r="AF22" i="12"/>
  <c r="AG22" i="12"/>
  <c r="AH22" i="12"/>
  <c r="AD22" i="12"/>
  <c r="Z22" i="12"/>
  <c r="AA22" i="12"/>
  <c r="AB22" i="12"/>
  <c r="AC22" i="12"/>
  <c r="U22" i="12"/>
  <c r="W22" i="12"/>
  <c r="X22" i="12"/>
  <c r="T22" i="12"/>
  <c r="Y22" i="12"/>
  <c r="V22" i="12"/>
  <c r="J22" i="12"/>
  <c r="K22" i="12"/>
  <c r="L22" i="12"/>
  <c r="M22" i="12"/>
  <c r="N22" i="12"/>
  <c r="AD104" i="12"/>
  <c r="AE104" i="12"/>
  <c r="AF104" i="12"/>
  <c r="AG104" i="12"/>
  <c r="AH104" i="12"/>
  <c r="Z104" i="12"/>
  <c r="AB104" i="12"/>
  <c r="AC104" i="12"/>
  <c r="Y104" i="12"/>
  <c r="U104" i="12"/>
  <c r="X104" i="12"/>
  <c r="V104" i="12"/>
  <c r="AA104" i="12"/>
  <c r="W104" i="12"/>
  <c r="T104" i="12"/>
  <c r="N104" i="12"/>
  <c r="K104" i="12"/>
  <c r="J104" i="12"/>
  <c r="L104" i="12"/>
  <c r="M104" i="12"/>
  <c r="AF81" i="12"/>
  <c r="AG81" i="12"/>
  <c r="AH81" i="12"/>
  <c r="AD81" i="12"/>
  <c r="AE81" i="12"/>
  <c r="AA81" i="12"/>
  <c r="AB81" i="12"/>
  <c r="AC81" i="12"/>
  <c r="W81" i="12"/>
  <c r="X81" i="12"/>
  <c r="Z81" i="12"/>
  <c r="Y81" i="12"/>
  <c r="U81" i="12"/>
  <c r="V81" i="12"/>
  <c r="T81" i="12"/>
  <c r="K81" i="12"/>
  <c r="L81" i="12"/>
  <c r="M81" i="12"/>
  <c r="N81" i="12"/>
  <c r="J81" i="12"/>
  <c r="AD27" i="12"/>
  <c r="AE27" i="12"/>
  <c r="AF27" i="12"/>
  <c r="AG27" i="12"/>
  <c r="AH27" i="12"/>
  <c r="AA27" i="12"/>
  <c r="AB27" i="12"/>
  <c r="AC27" i="12"/>
  <c r="Y27" i="12"/>
  <c r="W27" i="12"/>
  <c r="X27" i="12"/>
  <c r="Z27" i="12"/>
  <c r="U27" i="12"/>
  <c r="V27" i="12"/>
  <c r="T27" i="12"/>
  <c r="J27" i="12"/>
  <c r="K27" i="12"/>
  <c r="L27" i="12"/>
  <c r="N27" i="12"/>
  <c r="M27" i="12"/>
  <c r="H30" i="12"/>
  <c r="AV30" i="12" s="1"/>
  <c r="E34" i="12"/>
  <c r="AS34" i="12" s="1"/>
  <c r="I41" i="12"/>
  <c r="AW41" i="12" s="1"/>
  <c r="I69" i="12"/>
  <c r="F87" i="12"/>
  <c r="AT87" i="12" s="1"/>
  <c r="G95" i="12"/>
  <c r="AU95" i="12" s="1"/>
  <c r="I7" i="12"/>
  <c r="AW7" i="12" s="1"/>
  <c r="F37" i="12"/>
  <c r="G37" i="12"/>
  <c r="AU37" i="12" s="1"/>
  <c r="H37" i="12"/>
  <c r="E37" i="12"/>
  <c r="AS37" i="12" s="1"/>
  <c r="I37" i="12"/>
  <c r="AW37" i="12" s="1"/>
  <c r="I67" i="12"/>
  <c r="AW67" i="12" s="1"/>
  <c r="F91" i="12"/>
  <c r="AT91" i="12" s="1"/>
  <c r="I3" i="12"/>
  <c r="AW3" i="12" s="1"/>
  <c r="I20" i="12"/>
  <c r="AW20" i="12" s="1"/>
  <c r="G24" i="12"/>
  <c r="AU24" i="12" s="1"/>
  <c r="F50" i="12"/>
  <c r="AT50" i="12" s="1"/>
  <c r="G58" i="12"/>
  <c r="AU58" i="12" s="1"/>
  <c r="G70" i="12"/>
  <c r="AU70" i="12" s="1"/>
  <c r="G76" i="12"/>
  <c r="AU76" i="12" s="1"/>
  <c r="H99" i="12"/>
  <c r="AV99" i="12" s="1"/>
  <c r="E89" i="12"/>
  <c r="AS89" i="12" s="1"/>
  <c r="I107" i="12"/>
  <c r="AW107" i="12" s="1"/>
  <c r="G32" i="12"/>
  <c r="AU32" i="12" s="1"/>
  <c r="E96" i="12"/>
  <c r="AS96" i="12" s="1"/>
  <c r="E108" i="12"/>
  <c r="AS108" i="12" s="1"/>
  <c r="G46" i="12"/>
  <c r="AU46" i="12" s="1"/>
  <c r="F85" i="12"/>
  <c r="AT85" i="12" s="1"/>
  <c r="I8" i="12"/>
  <c r="AW8" i="12" s="1"/>
  <c r="G14" i="12"/>
  <c r="AU14" i="12" s="1"/>
  <c r="G18" i="12"/>
  <c r="AU18" i="12" s="1"/>
  <c r="G25" i="12"/>
  <c r="AU25" i="12" s="1"/>
  <c r="G28" i="12"/>
  <c r="AU28" i="12" s="1"/>
  <c r="I39" i="12"/>
  <c r="AW39" i="12" s="1"/>
  <c r="I45" i="12"/>
  <c r="AW45" i="12" s="1"/>
  <c r="E59" i="12"/>
  <c r="AS59" i="12" s="1"/>
  <c r="I80" i="12"/>
  <c r="AW80" i="12" s="1"/>
  <c r="F83" i="12"/>
  <c r="AT83" i="12" s="1"/>
  <c r="I105" i="12"/>
  <c r="AW105" i="12" s="1"/>
  <c r="I22" i="12"/>
  <c r="AW22" i="12" s="1"/>
  <c r="F22" i="12"/>
  <c r="G22" i="12"/>
  <c r="AU22" i="12" s="1"/>
  <c r="H22" i="12"/>
  <c r="E22" i="12"/>
  <c r="E77" i="12"/>
  <c r="AS77" i="12" s="1"/>
  <c r="H49" i="12"/>
  <c r="AV49" i="12" s="1"/>
  <c r="E79" i="12"/>
  <c r="AS79" i="12" s="1"/>
  <c r="F64" i="12"/>
  <c r="AT64" i="12" s="1"/>
  <c r="E12" i="12"/>
  <c r="AS12" i="12" s="1"/>
  <c r="E17" i="12"/>
  <c r="AS17" i="12" s="1"/>
  <c r="I66" i="12"/>
  <c r="AW66" i="12" s="1"/>
  <c r="G40" i="12"/>
  <c r="AU40" i="12" s="1"/>
  <c r="E29" i="12"/>
  <c r="AS29" i="12" s="1"/>
  <c r="G44" i="12"/>
  <c r="AU44" i="12" s="1"/>
  <c r="I55" i="12"/>
  <c r="AW55" i="12" s="1"/>
  <c r="E72" i="12"/>
  <c r="AS72" i="12" s="1"/>
  <c r="H93" i="12"/>
  <c r="AV93" i="12" s="1"/>
  <c r="E103" i="12"/>
  <c r="AS103" i="12" s="1"/>
  <c r="H4" i="12"/>
  <c r="AV4" i="12" s="1"/>
  <c r="I52" i="12"/>
  <c r="AW52" i="12" s="1"/>
  <c r="G56" i="12"/>
  <c r="AU56" i="12" s="1"/>
  <c r="F68" i="12"/>
  <c r="AT68" i="12" s="1"/>
  <c r="F74" i="12"/>
  <c r="AT74" i="12" s="1"/>
  <c r="F94" i="12"/>
  <c r="AT94" i="12" s="1"/>
  <c r="I16" i="12"/>
  <c r="AW16" i="12" s="1"/>
  <c r="E98" i="12"/>
  <c r="AS98" i="12" s="1"/>
  <c r="G75" i="12"/>
  <c r="AU75" i="12" s="1"/>
  <c r="I33" i="12"/>
  <c r="AW33" i="12" s="1"/>
  <c r="F2" i="12"/>
  <c r="AT2" i="12" s="1"/>
  <c r="G30" i="12"/>
  <c r="AU30" i="12" s="1"/>
  <c r="E38" i="12"/>
  <c r="E41" i="12"/>
  <c r="AS41" i="12" s="1"/>
  <c r="E69" i="12"/>
  <c r="AS69" i="12" s="1"/>
  <c r="I87" i="12"/>
  <c r="AW87" i="12" s="1"/>
  <c r="I101" i="12"/>
  <c r="AW101" i="12" s="1"/>
  <c r="H7" i="12"/>
  <c r="AV7" i="12" s="1"/>
  <c r="H67" i="12"/>
  <c r="AV67" i="12" s="1"/>
  <c r="F57" i="12"/>
  <c r="AT57" i="12" s="1"/>
  <c r="G3" i="12"/>
  <c r="F20" i="12"/>
  <c r="AT20" i="12" s="1"/>
  <c r="E31" i="12"/>
  <c r="AS31" i="12" s="1"/>
  <c r="I50" i="12"/>
  <c r="AW50" i="12" s="1"/>
  <c r="E58" i="12"/>
  <c r="AS58" i="12" s="1"/>
  <c r="E70" i="12"/>
  <c r="AS70" i="12" s="1"/>
  <c r="E82" i="12"/>
  <c r="G82" i="12"/>
  <c r="H82" i="12"/>
  <c r="I82" i="12"/>
  <c r="F82" i="12"/>
  <c r="AT82" i="12" s="1"/>
  <c r="G99" i="12"/>
  <c r="AU99" i="12" s="1"/>
  <c r="H89" i="12"/>
  <c r="AV89" i="12" s="1"/>
  <c r="E107" i="12"/>
  <c r="AS107" i="12" s="1"/>
  <c r="E71" i="12"/>
  <c r="AS71" i="12" s="1"/>
  <c r="H96" i="12"/>
  <c r="AV96" i="12" s="1"/>
  <c r="I108" i="12"/>
  <c r="AW108" i="12" s="1"/>
  <c r="E46" i="12"/>
  <c r="AS46" i="12" s="1"/>
  <c r="H6" i="12"/>
  <c r="AV6" i="12" s="1"/>
  <c r="G8" i="12"/>
  <c r="AU8" i="12" s="1"/>
  <c r="E14" i="12"/>
  <c r="AS14" i="12" s="1"/>
  <c r="E18" i="12"/>
  <c r="AS18" i="12" s="1"/>
  <c r="I25" i="12"/>
  <c r="AW25" i="12" s="1"/>
  <c r="E36" i="12"/>
  <c r="AS36" i="12" s="1"/>
  <c r="H39" i="12"/>
  <c r="AV39" i="12" s="1"/>
  <c r="E45" i="12"/>
  <c r="AS45" i="12" s="1"/>
  <c r="F59" i="12"/>
  <c r="AT59" i="12" s="1"/>
  <c r="F80" i="12"/>
  <c r="AT80" i="12" s="1"/>
  <c r="E92" i="12"/>
  <c r="AS92" i="12" s="1"/>
  <c r="E105" i="12"/>
  <c r="AS105" i="12" s="1"/>
  <c r="H77" i="12"/>
  <c r="AV77" i="12" s="1"/>
  <c r="G104" i="12"/>
  <c r="F104" i="12"/>
  <c r="H104" i="12"/>
  <c r="AV104" i="12" s="1"/>
  <c r="I104" i="12"/>
  <c r="AW104" i="12" s="1"/>
  <c r="E104" i="12"/>
  <c r="F79" i="12"/>
  <c r="AT79" i="12" s="1"/>
  <c r="I64" i="12"/>
  <c r="AW64" i="12" s="1"/>
  <c r="I12" i="12"/>
  <c r="AW12" i="12" s="1"/>
  <c r="H17" i="12"/>
  <c r="AV17" i="12" s="1"/>
  <c r="H66" i="12"/>
  <c r="AV66" i="12" s="1"/>
  <c r="I109" i="12"/>
  <c r="AW109" i="12" s="1"/>
  <c r="H29" i="12"/>
  <c r="AV29" i="12" s="1"/>
  <c r="I48" i="12"/>
  <c r="AW48" i="12" s="1"/>
  <c r="H55" i="12"/>
  <c r="AV55" i="12" s="1"/>
  <c r="F72" i="12"/>
  <c r="AT72" i="12" s="1"/>
  <c r="F90" i="12"/>
  <c r="AT90" i="12" s="1"/>
  <c r="G93" i="12"/>
  <c r="AU93" i="12" s="1"/>
  <c r="F103" i="12"/>
  <c r="AT103" i="12" s="1"/>
  <c r="G4" i="12"/>
  <c r="AU4" i="12" s="1"/>
  <c r="F52" i="12"/>
  <c r="AT52" i="12" s="1"/>
  <c r="F65" i="12"/>
  <c r="AT65" i="12" s="1"/>
  <c r="H68" i="12"/>
  <c r="AV68" i="12" s="1"/>
  <c r="I74" i="12"/>
  <c r="AW74" i="12" s="1"/>
  <c r="I94" i="12"/>
  <c r="AW94" i="12" s="1"/>
  <c r="F16" i="12"/>
  <c r="AT16" i="12" s="1"/>
  <c r="E51" i="12"/>
  <c r="AS51" i="12" s="1"/>
  <c r="E75" i="12"/>
  <c r="AS75" i="12" s="1"/>
  <c r="E15" i="12"/>
  <c r="AS15" i="12" s="1"/>
  <c r="E33" i="12"/>
  <c r="AS33" i="12" s="1"/>
  <c r="E13" i="12"/>
  <c r="AS13" i="12" s="1"/>
  <c r="F30" i="12"/>
  <c r="AT30" i="12" s="1"/>
  <c r="H38" i="12"/>
  <c r="AV38" i="12" s="1"/>
  <c r="H41" i="12"/>
  <c r="AV41" i="12" s="1"/>
  <c r="H69" i="12"/>
  <c r="AV69" i="12" s="1"/>
  <c r="H87" i="12"/>
  <c r="AV87" i="12" s="1"/>
  <c r="E101" i="12"/>
  <c r="AS101" i="12" s="1"/>
  <c r="G7" i="12"/>
  <c r="AU7" i="12" s="1"/>
  <c r="E47" i="12"/>
  <c r="AS47" i="12" s="1"/>
  <c r="G67" i="12"/>
  <c r="AU67" i="12" s="1"/>
  <c r="G57" i="12"/>
  <c r="AU57" i="12" s="1"/>
  <c r="E5" i="12"/>
  <c r="AS5" i="12" s="1"/>
  <c r="H20" i="12"/>
  <c r="AV20" i="12" s="1"/>
  <c r="F31" i="12"/>
  <c r="AT31" i="12" s="1"/>
  <c r="H50" i="12"/>
  <c r="AV50" i="12" s="1"/>
  <c r="I61" i="12"/>
  <c r="AW61" i="12" s="1"/>
  <c r="F70" i="12"/>
  <c r="AT70" i="12" s="1"/>
  <c r="E99" i="12"/>
  <c r="AS99" i="12" s="1"/>
  <c r="E102" i="12"/>
  <c r="AS102" i="12" s="1"/>
  <c r="H107" i="12"/>
  <c r="AV107" i="12" s="1"/>
  <c r="F71" i="12"/>
  <c r="AT71" i="12" s="1"/>
  <c r="G96" i="12"/>
  <c r="AU96" i="12" s="1"/>
  <c r="F108" i="12"/>
  <c r="AT108" i="12" s="1"/>
  <c r="F46" i="12"/>
  <c r="AT46" i="12" s="1"/>
  <c r="E6" i="12"/>
  <c r="AS6" i="12" s="1"/>
  <c r="H8" i="12"/>
  <c r="AV8" i="12" s="1"/>
  <c r="H14" i="12"/>
  <c r="AV14" i="12" s="1"/>
  <c r="I21" i="12"/>
  <c r="AW21" i="12" s="1"/>
  <c r="E25" i="12"/>
  <c r="AS25" i="12" s="1"/>
  <c r="I36" i="12"/>
  <c r="AW36" i="12" s="1"/>
  <c r="G39" i="12"/>
  <c r="AU39" i="12" s="1"/>
  <c r="H45" i="12"/>
  <c r="AV45" i="12" s="1"/>
  <c r="E63" i="12"/>
  <c r="AS63" i="12" s="1"/>
  <c r="H80" i="12"/>
  <c r="AV80" i="12" s="1"/>
  <c r="I92" i="12"/>
  <c r="AW92" i="12" s="1"/>
  <c r="H105" i="12"/>
  <c r="AV105" i="12" s="1"/>
  <c r="G43" i="12"/>
  <c r="AU43" i="12" s="1"/>
  <c r="G77" i="12"/>
  <c r="AU77" i="12" s="1"/>
  <c r="I79" i="12"/>
  <c r="AW79" i="12" s="1"/>
  <c r="G64" i="12"/>
  <c r="AU64" i="12" s="1"/>
  <c r="F12" i="12"/>
  <c r="AT12" i="12" s="1"/>
  <c r="E23" i="12"/>
  <c r="AS23" i="12" s="1"/>
  <c r="G66" i="12"/>
  <c r="AU66" i="12" s="1"/>
  <c r="E109" i="12"/>
  <c r="AS109" i="12" s="1"/>
  <c r="F9" i="12"/>
  <c r="AT9" i="12" s="1"/>
  <c r="G29" i="12"/>
  <c r="AU29" i="12" s="1"/>
  <c r="F48" i="12"/>
  <c r="AT48" i="12" s="1"/>
  <c r="G55" i="12"/>
  <c r="AU55" i="12" s="1"/>
  <c r="I72" i="12"/>
  <c r="AW72" i="12" s="1"/>
  <c r="I90" i="12"/>
  <c r="AW90" i="12" s="1"/>
  <c r="F93" i="12"/>
  <c r="AT93" i="12" s="1"/>
  <c r="I103" i="12"/>
  <c r="AW103" i="12" s="1"/>
  <c r="I19" i="12"/>
  <c r="AW19" i="12" s="1"/>
  <c r="H52" i="12"/>
  <c r="AV52" i="12" s="1"/>
  <c r="G65" i="12"/>
  <c r="AU65" i="12" s="1"/>
  <c r="G68" i="12"/>
  <c r="AU68" i="12" s="1"/>
  <c r="H74" i="12"/>
  <c r="AV74" i="12" s="1"/>
  <c r="G97" i="12"/>
  <c r="AU97" i="12" s="1"/>
  <c r="H16" i="12"/>
  <c r="AV16" i="12" s="1"/>
  <c r="I51" i="12"/>
  <c r="AW51" i="12" s="1"/>
  <c r="F75" i="12"/>
  <c r="AT75" i="12" s="1"/>
  <c r="F15" i="12"/>
  <c r="AT15" i="12" s="1"/>
  <c r="H33" i="12"/>
  <c r="AV33" i="12" s="1"/>
  <c r="H13" i="12"/>
  <c r="AV13" i="12" s="1"/>
  <c r="I30" i="12"/>
  <c r="AW30" i="12" s="1"/>
  <c r="G38" i="12"/>
  <c r="AU38" i="12" s="1"/>
  <c r="E60" i="12"/>
  <c r="AS60" i="12" s="1"/>
  <c r="G69" i="12"/>
  <c r="AU69" i="12" s="1"/>
  <c r="G87" i="12"/>
  <c r="AU87" i="12" s="1"/>
  <c r="H101" i="12"/>
  <c r="AV101" i="12" s="1"/>
  <c r="F26" i="12"/>
  <c r="AT26" i="12" s="1"/>
  <c r="F47" i="12"/>
  <c r="AT47" i="12" s="1"/>
  <c r="F67" i="12"/>
  <c r="AT67" i="12" s="1"/>
  <c r="I57" i="12"/>
  <c r="AW57" i="12" s="1"/>
  <c r="H5" i="12"/>
  <c r="AV5" i="12" s="1"/>
  <c r="G20" i="12"/>
  <c r="AU20" i="12" s="1"/>
  <c r="I31" i="12"/>
  <c r="AW31" i="12" s="1"/>
  <c r="G50" i="12"/>
  <c r="AU50" i="12" s="1"/>
  <c r="E61" i="12"/>
  <c r="AS61" i="12" s="1"/>
  <c r="I70" i="12"/>
  <c r="AW70" i="12" s="1"/>
  <c r="E88" i="12"/>
  <c r="AS88" i="12" s="1"/>
  <c r="I99" i="12"/>
  <c r="AW99" i="12" s="1"/>
  <c r="H102" i="12"/>
  <c r="AV102" i="12" s="1"/>
  <c r="F107" i="12"/>
  <c r="AT107" i="12" s="1"/>
  <c r="I71" i="12"/>
  <c r="AW71" i="12" s="1"/>
  <c r="I53" i="12"/>
  <c r="AW53" i="12" s="1"/>
  <c r="H108" i="12"/>
  <c r="AV108" i="12" s="1"/>
  <c r="I46" i="12"/>
  <c r="AW46" i="12" s="1"/>
  <c r="G6" i="12"/>
  <c r="AU6" i="12" s="1"/>
  <c r="F10" i="12"/>
  <c r="AT10" i="12" s="1"/>
  <c r="F14" i="12"/>
  <c r="AT14" i="12" s="1"/>
  <c r="E21" i="12"/>
  <c r="AS21" i="12" s="1"/>
  <c r="H25" i="12"/>
  <c r="AV25" i="12" s="1"/>
  <c r="F36" i="12"/>
  <c r="AT36" i="12" s="1"/>
  <c r="F42" i="12"/>
  <c r="AT42" i="12" s="1"/>
  <c r="G45" i="12"/>
  <c r="AU45" i="12" s="1"/>
  <c r="F63" i="12"/>
  <c r="AT63" i="12" s="1"/>
  <c r="G80" i="12"/>
  <c r="AU80" i="12" s="1"/>
  <c r="F92" i="12"/>
  <c r="AT92" i="12" s="1"/>
  <c r="I11" i="12"/>
  <c r="AW11" i="12" s="1"/>
  <c r="I43" i="12"/>
  <c r="AW43" i="12" s="1"/>
  <c r="F77" i="12"/>
  <c r="AT77" i="12" s="1"/>
  <c r="E54" i="12"/>
  <c r="AS54" i="12" s="1"/>
  <c r="H79" i="12"/>
  <c r="AV79" i="12" s="1"/>
  <c r="E86" i="12"/>
  <c r="AS86" i="12" s="1"/>
  <c r="H12" i="12"/>
  <c r="AV12" i="12" s="1"/>
  <c r="F23" i="12"/>
  <c r="E66" i="12"/>
  <c r="AS66" i="12" s="1"/>
  <c r="H109" i="12"/>
  <c r="AV109" i="12" s="1"/>
  <c r="G9" i="12"/>
  <c r="AU9" i="12" s="1"/>
  <c r="F29" i="12"/>
  <c r="AT29" i="12" s="1"/>
  <c r="H48" i="12"/>
  <c r="AV48" i="12" s="1"/>
  <c r="H62" i="12"/>
  <c r="AV62" i="12" s="1"/>
  <c r="H72" i="12"/>
  <c r="AV72" i="12" s="1"/>
  <c r="H90" i="12"/>
  <c r="AV90" i="12" s="1"/>
  <c r="E100" i="12"/>
  <c r="AS100" i="12" s="1"/>
  <c r="H103" i="12"/>
  <c r="AV103" i="12" s="1"/>
  <c r="H19" i="12"/>
  <c r="AV19" i="12" s="1"/>
  <c r="G52" i="12"/>
  <c r="AU52" i="12" s="1"/>
  <c r="I65" i="12"/>
  <c r="AW65" i="12" s="1"/>
  <c r="F73" i="12"/>
  <c r="AT73" i="12" s="1"/>
  <c r="G74" i="12"/>
  <c r="AU74" i="12" s="1"/>
  <c r="F97" i="12"/>
  <c r="AT97" i="12" s="1"/>
  <c r="G16" i="12"/>
  <c r="AU16" i="12" s="1"/>
  <c r="H51" i="12"/>
  <c r="AV51" i="12" s="1"/>
  <c r="I15" i="12"/>
  <c r="AW15" i="12" s="1"/>
  <c r="F106" i="12"/>
  <c r="AT106" i="12" s="1"/>
  <c r="G13" i="12"/>
  <c r="AU13" i="12" s="1"/>
  <c r="F34" i="12"/>
  <c r="AT34" i="12" s="1"/>
  <c r="F38" i="12"/>
  <c r="AT38" i="12" s="1"/>
  <c r="I60" i="12"/>
  <c r="AW60" i="12" s="1"/>
  <c r="F69" i="12"/>
  <c r="AT69" i="12" s="1"/>
  <c r="E95" i="12"/>
  <c r="AS95" i="12" s="1"/>
  <c r="G101" i="12"/>
  <c r="AU101" i="12" s="1"/>
  <c r="I26" i="12"/>
  <c r="AW26" i="12" s="1"/>
  <c r="I47" i="12"/>
  <c r="AW47" i="12" s="1"/>
  <c r="I91" i="12"/>
  <c r="AW91" i="12" s="1"/>
  <c r="E57" i="12"/>
  <c r="AS57" i="12" s="1"/>
  <c r="G5" i="12"/>
  <c r="AU5" i="12" s="1"/>
  <c r="F24" i="12"/>
  <c r="AT24" i="12" s="1"/>
  <c r="H31" i="12"/>
  <c r="AV31" i="12" s="1"/>
  <c r="E50" i="12"/>
  <c r="AS50" i="12" s="1"/>
  <c r="H61" i="12"/>
  <c r="AV61" i="12" s="1"/>
  <c r="E76" i="12"/>
  <c r="AS76" i="12" s="1"/>
  <c r="F88" i="12"/>
  <c r="AT88" i="12" s="1"/>
  <c r="F99" i="12"/>
  <c r="AT99" i="12" s="1"/>
  <c r="G102" i="12"/>
  <c r="AU102" i="12" s="1"/>
  <c r="F32" i="12"/>
  <c r="AT32" i="12" s="1"/>
  <c r="H71" i="12"/>
  <c r="AV71" i="12" s="1"/>
  <c r="E53" i="12"/>
  <c r="AS53" i="12" s="1"/>
  <c r="G108" i="12"/>
  <c r="AU108" i="12" s="1"/>
  <c r="I85" i="12"/>
  <c r="AW85" i="12" s="1"/>
  <c r="F6" i="12"/>
  <c r="AT6" i="12" s="1"/>
  <c r="I10" i="12"/>
  <c r="AW10" i="12" s="1"/>
  <c r="I14" i="12"/>
  <c r="AW14" i="12" s="1"/>
  <c r="H21" i="12"/>
  <c r="AV21" i="12" s="1"/>
  <c r="E28" i="12"/>
  <c r="AS28" i="12" s="1"/>
  <c r="H36" i="12"/>
  <c r="AV36" i="12" s="1"/>
  <c r="I42" i="12"/>
  <c r="AW42" i="12" s="1"/>
  <c r="F45" i="12"/>
  <c r="AT45" i="12" s="1"/>
  <c r="I63" i="12"/>
  <c r="AW63" i="12" s="1"/>
  <c r="I83" i="12"/>
  <c r="AW83" i="12" s="1"/>
  <c r="H92" i="12"/>
  <c r="AV92" i="12" s="1"/>
  <c r="H11" i="12"/>
  <c r="AV11" i="12" s="1"/>
  <c r="E43" i="12"/>
  <c r="AS43" i="12" s="1"/>
  <c r="G49" i="12"/>
  <c r="AU49" i="12" s="1"/>
  <c r="H54" i="12"/>
  <c r="AV54" i="12" s="1"/>
  <c r="G79" i="12"/>
  <c r="AU79" i="12" s="1"/>
  <c r="H86" i="12"/>
  <c r="AV86" i="12" s="1"/>
  <c r="G12" i="12"/>
  <c r="AU12" i="12" s="1"/>
  <c r="I23" i="12"/>
  <c r="AW23" i="12" s="1"/>
  <c r="E40" i="12"/>
  <c r="AS40" i="12" s="1"/>
  <c r="G109" i="12"/>
  <c r="AU109" i="12" s="1"/>
  <c r="I9" i="12"/>
  <c r="AW9" i="12" s="1"/>
  <c r="E44" i="12"/>
  <c r="AS44" i="12" s="1"/>
  <c r="E48" i="12"/>
  <c r="AS48" i="12" s="1"/>
  <c r="G62" i="12"/>
  <c r="AU62" i="12" s="1"/>
  <c r="G72" i="12"/>
  <c r="AU72" i="12" s="1"/>
  <c r="G90" i="12"/>
  <c r="AU90" i="12" s="1"/>
  <c r="I100" i="12"/>
  <c r="AW100" i="12" s="1"/>
  <c r="G103" i="12"/>
  <c r="AU103" i="12" s="1"/>
  <c r="G19" i="12"/>
  <c r="AU19" i="12" s="1"/>
  <c r="E56" i="12"/>
  <c r="AS56" i="12" s="1"/>
  <c r="E65" i="12"/>
  <c r="AS65" i="12" s="1"/>
  <c r="G73" i="12"/>
  <c r="AU73" i="12" s="1"/>
  <c r="E74" i="12"/>
  <c r="AS74" i="12" s="1"/>
  <c r="I97" i="12"/>
  <c r="AW97" i="12" s="1"/>
  <c r="F98" i="12"/>
  <c r="AT98" i="12" s="1"/>
  <c r="G51" i="12"/>
  <c r="AU51" i="12" s="1"/>
  <c r="H15" i="12"/>
  <c r="AV15" i="12" s="1"/>
  <c r="I106" i="12"/>
  <c r="AW106" i="12" s="1"/>
  <c r="G2" i="12"/>
  <c r="AU2" i="12" s="1"/>
  <c r="F13" i="12"/>
  <c r="AT13" i="12" s="1"/>
  <c r="I34" i="12"/>
  <c r="AW34" i="12" s="1"/>
  <c r="I38" i="12"/>
  <c r="AW38" i="12" s="1"/>
  <c r="F60" i="12"/>
  <c r="AT60" i="12" s="1"/>
  <c r="H81" i="12"/>
  <c r="E81" i="12"/>
  <c r="AS81" i="12" s="1"/>
  <c r="I81" i="12"/>
  <c r="AW81" i="12" s="1"/>
  <c r="F81" i="12"/>
  <c r="AT81" i="12" s="1"/>
  <c r="G81" i="12"/>
  <c r="AU81" i="12" s="1"/>
  <c r="F95" i="12"/>
  <c r="AT95" i="12" s="1"/>
  <c r="F101" i="12"/>
  <c r="AT101" i="12" s="1"/>
  <c r="H26" i="12"/>
  <c r="AV26" i="12" s="1"/>
  <c r="H47" i="12"/>
  <c r="AV47" i="12" s="1"/>
  <c r="H91" i="12"/>
  <c r="AV91" i="12" s="1"/>
  <c r="H57" i="12"/>
  <c r="AV57" i="12" s="1"/>
  <c r="H3" i="12"/>
  <c r="AV3" i="12" s="1"/>
  <c r="F5" i="12"/>
  <c r="AT5" i="12" s="1"/>
  <c r="I24" i="12"/>
  <c r="AW24" i="12" s="1"/>
  <c r="G31" i="12"/>
  <c r="AU31" i="12" s="1"/>
  <c r="F58" i="12"/>
  <c r="AT58" i="12" s="1"/>
  <c r="G61" i="12"/>
  <c r="AU61" i="12" s="1"/>
  <c r="I76" i="12"/>
  <c r="AW76" i="12" s="1"/>
  <c r="I88" i="12"/>
  <c r="AW88" i="12" s="1"/>
  <c r="F89" i="12"/>
  <c r="AT89" i="12" s="1"/>
  <c r="F102" i="12"/>
  <c r="AT102" i="12" s="1"/>
  <c r="E32" i="12"/>
  <c r="AS32" i="12" s="1"/>
  <c r="G71" i="12"/>
  <c r="AU71" i="12" s="1"/>
  <c r="H53" i="12"/>
  <c r="AV53" i="12" s="1"/>
  <c r="F27" i="12"/>
  <c r="E27" i="12"/>
  <c r="AS27" i="12" s="1"/>
  <c r="G27" i="12"/>
  <c r="AU27" i="12" s="1"/>
  <c r="H27" i="12"/>
  <c r="AV27" i="12" s="1"/>
  <c r="I27" i="12"/>
  <c r="AW27" i="12" s="1"/>
  <c r="E85" i="12"/>
  <c r="AS85" i="12" s="1"/>
  <c r="I6" i="12"/>
  <c r="AW6" i="12" s="1"/>
  <c r="H10" i="12"/>
  <c r="AV10" i="12" s="1"/>
  <c r="F18" i="12"/>
  <c r="AT18" i="12" s="1"/>
  <c r="G21" i="12"/>
  <c r="AU21" i="12" s="1"/>
  <c r="I28" i="12"/>
  <c r="AW28" i="12" s="1"/>
  <c r="G36" i="12"/>
  <c r="AU36" i="12" s="1"/>
  <c r="H42" i="12"/>
  <c r="AV42" i="12" s="1"/>
  <c r="I59" i="12"/>
  <c r="AW59" i="12" s="1"/>
  <c r="H63" i="12"/>
  <c r="AV63" i="12" s="1"/>
  <c r="H83" i="12"/>
  <c r="AV83" i="12" s="1"/>
  <c r="G92" i="12"/>
  <c r="AU92" i="12" s="1"/>
  <c r="E11" i="12"/>
  <c r="AS11" i="12" s="1"/>
  <c r="H43" i="12"/>
  <c r="AV43" i="12" s="1"/>
  <c r="F49" i="12"/>
  <c r="AT49" i="12" s="1"/>
  <c r="G54" i="12"/>
  <c r="AU54" i="12" s="1"/>
  <c r="G86" i="12"/>
  <c r="AU86" i="12" s="1"/>
  <c r="G17" i="12"/>
  <c r="AU17" i="12" s="1"/>
  <c r="H23" i="12"/>
  <c r="AV23" i="12" s="1"/>
  <c r="I40" i="12"/>
  <c r="AW40" i="12" s="1"/>
  <c r="F109" i="12"/>
  <c r="AT109" i="12" s="1"/>
  <c r="E9" i="12"/>
  <c r="AS9" i="12" s="1"/>
  <c r="I44" i="12"/>
  <c r="AW44" i="12" s="1"/>
  <c r="G48" i="12"/>
  <c r="AU48" i="12" s="1"/>
  <c r="E62" i="12"/>
  <c r="AS62" i="12" s="1"/>
  <c r="I78" i="12"/>
  <c r="AW78" i="12" s="1"/>
  <c r="F78" i="12"/>
  <c r="AT78" i="12" s="1"/>
  <c r="H78" i="12"/>
  <c r="AV78" i="12" s="1"/>
  <c r="E78" i="12"/>
  <c r="AS78" i="12" s="1"/>
  <c r="G78" i="12"/>
  <c r="AU78" i="12" s="1"/>
  <c r="E90" i="12"/>
  <c r="AS90" i="12" s="1"/>
  <c r="F100" i="12"/>
  <c r="AT100" i="12" s="1"/>
  <c r="E4" i="12"/>
  <c r="AS4" i="12" s="1"/>
  <c r="E19" i="12"/>
  <c r="AS19" i="12" s="1"/>
  <c r="I56" i="12"/>
  <c r="AW56" i="12" s="1"/>
  <c r="H65" i="12"/>
  <c r="AV65" i="12" s="1"/>
  <c r="I73" i="12"/>
  <c r="AW73" i="12" s="1"/>
  <c r="H94" i="12"/>
  <c r="AV94" i="12" s="1"/>
  <c r="E97" i="12"/>
  <c r="AS97" i="12" s="1"/>
  <c r="I98" i="12"/>
  <c r="AW98" i="12" s="1"/>
  <c r="F51" i="12"/>
  <c r="AT51" i="12" s="1"/>
  <c r="G15" i="12"/>
  <c r="AU15" i="12" s="1"/>
  <c r="H106" i="12"/>
  <c r="AV106" i="12" s="1"/>
  <c r="H2" i="12"/>
  <c r="AV2" i="12" s="1"/>
  <c r="I13" i="12"/>
  <c r="AW13" i="12" s="1"/>
  <c r="H34" i="12"/>
  <c r="AV34" i="12" s="1"/>
  <c r="G41" i="12"/>
  <c r="AU41" i="12" s="1"/>
  <c r="H60" i="12"/>
  <c r="AV60" i="12" s="1"/>
  <c r="I95" i="12"/>
  <c r="AW95" i="12" s="1"/>
  <c r="E7" i="12"/>
  <c r="AS7" i="12" s="1"/>
  <c r="G26" i="12"/>
  <c r="AU26" i="12" s="1"/>
  <c r="G47" i="12"/>
  <c r="AU47" i="12" s="1"/>
  <c r="G91" i="12"/>
  <c r="AU91" i="12" s="1"/>
  <c r="E3" i="12"/>
  <c r="AS3" i="12" s="1"/>
  <c r="I5" i="12"/>
  <c r="AW5" i="12" s="1"/>
  <c r="H24" i="12"/>
  <c r="AV24" i="12" s="1"/>
  <c r="F35" i="12"/>
  <c r="AT35" i="12" s="1"/>
  <c r="E35" i="12"/>
  <c r="I35" i="12"/>
  <c r="AW35" i="12" s="1"/>
  <c r="G35" i="12"/>
  <c r="AU35" i="12" s="1"/>
  <c r="H35" i="12"/>
  <c r="AV35" i="12" s="1"/>
  <c r="I58" i="12"/>
  <c r="AW58" i="12" s="1"/>
  <c r="F61" i="12"/>
  <c r="AT61" i="12" s="1"/>
  <c r="F76" i="12"/>
  <c r="AT76" i="12" s="1"/>
  <c r="H88" i="12"/>
  <c r="AV88" i="12" s="1"/>
  <c r="G89" i="12"/>
  <c r="AU89" i="12" s="1"/>
  <c r="I102" i="12"/>
  <c r="AW102" i="12" s="1"/>
  <c r="I32" i="12"/>
  <c r="AW32" i="12" s="1"/>
  <c r="F96" i="12"/>
  <c r="AT96" i="12" s="1"/>
  <c r="G53" i="12"/>
  <c r="AU53" i="12" s="1"/>
  <c r="H85" i="12"/>
  <c r="AV85" i="12" s="1"/>
  <c r="F8" i="12"/>
  <c r="AT8" i="12" s="1"/>
  <c r="G10" i="12"/>
  <c r="AU10" i="12" s="1"/>
  <c r="I18" i="12"/>
  <c r="AW18" i="12" s="1"/>
  <c r="F21" i="12"/>
  <c r="AT21" i="12" s="1"/>
  <c r="F28" i="12"/>
  <c r="AT28" i="12" s="1"/>
  <c r="E39" i="12"/>
  <c r="AS39" i="12" s="1"/>
  <c r="G42" i="12"/>
  <c r="AU42" i="12" s="1"/>
  <c r="H59" i="12"/>
  <c r="AV59" i="12" s="1"/>
  <c r="G63" i="12"/>
  <c r="AU63" i="12" s="1"/>
  <c r="E83" i="12"/>
  <c r="AS83" i="12" s="1"/>
  <c r="G105" i="12"/>
  <c r="AU105" i="12" s="1"/>
  <c r="F11" i="12"/>
  <c r="AT11" i="12" s="1"/>
  <c r="F43" i="12"/>
  <c r="AT43" i="12" s="1"/>
  <c r="I49" i="12"/>
  <c r="AW49" i="12" s="1"/>
  <c r="F54" i="12"/>
  <c r="AT54" i="12" s="1"/>
  <c r="H64" i="12"/>
  <c r="AV64" i="12" s="1"/>
  <c r="F86" i="12"/>
  <c r="AT86" i="12" s="1"/>
  <c r="F17" i="12"/>
  <c r="AT17" i="12" s="1"/>
  <c r="G23" i="12"/>
  <c r="AU23" i="12" s="1"/>
  <c r="H40" i="12"/>
  <c r="AV40" i="12" s="1"/>
  <c r="H9" i="12"/>
  <c r="AV9" i="12" s="1"/>
  <c r="F44" i="12"/>
  <c r="AT44" i="12" s="1"/>
  <c r="E55" i="12"/>
  <c r="AS55" i="12" s="1"/>
  <c r="F62" i="12"/>
  <c r="AT62" i="12" s="1"/>
  <c r="I93" i="12"/>
  <c r="AW93" i="12" s="1"/>
  <c r="H100" i="12"/>
  <c r="AV100" i="12" s="1"/>
  <c r="I4" i="12"/>
  <c r="AW4" i="12" s="1"/>
  <c r="F19" i="12"/>
  <c r="H56" i="12"/>
  <c r="AV56" i="12" s="1"/>
  <c r="E68" i="12"/>
  <c r="AS68" i="12" s="1"/>
  <c r="E73" i="12"/>
  <c r="AS73" i="12" s="1"/>
  <c r="E94" i="12"/>
  <c r="AS94" i="12" s="1"/>
  <c r="H97" i="12"/>
  <c r="AV97" i="12" s="1"/>
  <c r="H98" i="12"/>
  <c r="AV98" i="12" s="1"/>
  <c r="I75" i="12"/>
  <c r="AW75" i="12" s="1"/>
  <c r="G33" i="12"/>
  <c r="AU33" i="12" s="1"/>
  <c r="G106" i="12"/>
  <c r="AU106" i="12" s="1"/>
  <c r="I2" i="12"/>
  <c r="AW2" i="12" s="1"/>
  <c r="E30" i="12"/>
  <c r="AS30" i="12" s="1"/>
  <c r="G34" i="12"/>
  <c r="AU34" i="12" s="1"/>
  <c r="F41" i="12"/>
  <c r="AT41" i="12" s="1"/>
  <c r="G60" i="12"/>
  <c r="AU60" i="12" s="1"/>
  <c r="E87" i="12"/>
  <c r="AS87" i="12" s="1"/>
  <c r="H95" i="12"/>
  <c r="AV95" i="12" s="1"/>
  <c r="F7" i="12"/>
  <c r="AT7" i="12" s="1"/>
  <c r="E26" i="12"/>
  <c r="AS26" i="12" s="1"/>
  <c r="E67" i="12"/>
  <c r="AS67" i="12" s="1"/>
  <c r="E91" i="12"/>
  <c r="AS91" i="12" s="1"/>
  <c r="F3" i="12"/>
  <c r="AT3" i="12" s="1"/>
  <c r="E20" i="12"/>
  <c r="AS20" i="12" s="1"/>
  <c r="E24" i="12"/>
  <c r="AS24" i="12" s="1"/>
  <c r="H58" i="12"/>
  <c r="AV58" i="12" s="1"/>
  <c r="H70" i="12"/>
  <c r="AV70" i="12" s="1"/>
  <c r="H76" i="12"/>
  <c r="AV76" i="12" s="1"/>
  <c r="G88" i="12"/>
  <c r="AU88" i="12" s="1"/>
  <c r="I89" i="12"/>
  <c r="AW89" i="12" s="1"/>
  <c r="G107" i="12"/>
  <c r="AU107" i="12" s="1"/>
  <c r="H32" i="12"/>
  <c r="AV32" i="12" s="1"/>
  <c r="I96" i="12"/>
  <c r="AW96" i="12" s="1"/>
  <c r="F53" i="12"/>
  <c r="AT53" i="12" s="1"/>
  <c r="H46" i="12"/>
  <c r="AV46" i="12" s="1"/>
  <c r="G85" i="12"/>
  <c r="AU85" i="12" s="1"/>
  <c r="E8" i="12"/>
  <c r="AS8" i="12" s="1"/>
  <c r="E10" i="12"/>
  <c r="AS10" i="12" s="1"/>
  <c r="H18" i="12"/>
  <c r="AV18" i="12" s="1"/>
  <c r="F25" i="12"/>
  <c r="AT25" i="12" s="1"/>
  <c r="H28" i="12"/>
  <c r="AV28" i="12" s="1"/>
  <c r="F39" i="12"/>
  <c r="AT39" i="12" s="1"/>
  <c r="E42" i="12"/>
  <c r="AS42" i="12" s="1"/>
  <c r="G59" i="12"/>
  <c r="AU59" i="12" s="1"/>
  <c r="E80" i="12"/>
  <c r="AS80" i="12" s="1"/>
  <c r="G83" i="12"/>
  <c r="AU83" i="12" s="1"/>
  <c r="F105" i="12"/>
  <c r="AT105" i="12" s="1"/>
  <c r="G11" i="12"/>
  <c r="AU11" i="12" s="1"/>
  <c r="I77" i="12"/>
  <c r="AW77" i="12" s="1"/>
  <c r="E49" i="12"/>
  <c r="AS49" i="12" s="1"/>
  <c r="I54" i="12"/>
  <c r="AW54" i="12" s="1"/>
  <c r="E64" i="12"/>
  <c r="AS64" i="12" s="1"/>
  <c r="I86" i="12"/>
  <c r="AW86" i="12" s="1"/>
  <c r="I17" i="12"/>
  <c r="AW17" i="12" s="1"/>
  <c r="F66" i="12"/>
  <c r="AT66" i="12" s="1"/>
  <c r="F40" i="12"/>
  <c r="AT40" i="12" s="1"/>
  <c r="I29" i="12"/>
  <c r="AW29" i="12" s="1"/>
  <c r="H44" i="12"/>
  <c r="AV44" i="12" s="1"/>
  <c r="F55" i="12"/>
  <c r="AT55" i="12" s="1"/>
  <c r="I62" i="12"/>
  <c r="AW62" i="12" s="1"/>
  <c r="G84" i="12"/>
  <c r="AU84" i="12" s="1"/>
  <c r="H84" i="12"/>
  <c r="AV84" i="12" s="1"/>
  <c r="F84" i="12"/>
  <c r="AT84" i="12" s="1"/>
  <c r="I84" i="12"/>
  <c r="AW84" i="12" s="1"/>
  <c r="E84" i="12"/>
  <c r="AS84" i="12" s="1"/>
  <c r="E93" i="12"/>
  <c r="AS93" i="12" s="1"/>
  <c r="G100" i="12"/>
  <c r="AU100" i="12" s="1"/>
  <c r="F4" i="12"/>
  <c r="AT4" i="12" s="1"/>
  <c r="E52" i="12"/>
  <c r="AS52" i="12" s="1"/>
  <c r="F56" i="12"/>
  <c r="AT56" i="12" s="1"/>
  <c r="I68" i="12"/>
  <c r="AW68" i="12" s="1"/>
  <c r="H73" i="12"/>
  <c r="AV73" i="12" s="1"/>
  <c r="G94" i="12"/>
  <c r="AU94" i="12" s="1"/>
  <c r="E16" i="12"/>
  <c r="AS16" i="12" s="1"/>
  <c r="G98" i="12"/>
  <c r="AU98" i="12" s="1"/>
  <c r="H75" i="12"/>
  <c r="AV75" i="12" s="1"/>
  <c r="F33" i="12"/>
  <c r="AT33" i="12" s="1"/>
  <c r="AA27" i="11"/>
  <c r="AB27" i="11"/>
  <c r="AC27" i="11"/>
  <c r="Z27" i="11"/>
  <c r="AD27" i="11"/>
  <c r="Z16" i="11"/>
  <c r="AD16" i="11"/>
  <c r="AA16" i="11"/>
  <c r="AB16" i="11"/>
  <c r="AC16" i="11"/>
  <c r="AC9" i="11"/>
  <c r="Z9" i="11"/>
  <c r="AD9" i="11"/>
  <c r="AA9" i="11"/>
  <c r="AB9" i="11"/>
  <c r="AA57" i="11"/>
  <c r="AB57" i="11"/>
  <c r="AC57" i="11"/>
  <c r="Z57" i="11"/>
  <c r="AD57" i="11"/>
  <c r="AB6" i="11"/>
  <c r="AC6" i="11"/>
  <c r="Z6" i="11"/>
  <c r="AD6" i="11"/>
  <c r="AA6" i="11"/>
  <c r="Z54" i="11"/>
  <c r="AD54" i="11"/>
  <c r="AA54" i="11"/>
  <c r="AB54" i="11"/>
  <c r="AC54" i="11"/>
  <c r="AD23" i="11"/>
  <c r="Z38" i="11"/>
  <c r="AA42" i="11"/>
  <c r="AC47" i="11"/>
  <c r="Z10" i="11"/>
  <c r="AD13" i="11"/>
  <c r="AB19" i="11"/>
  <c r="Z21" i="11"/>
  <c r="AA23" i="11"/>
  <c r="AD36" i="11"/>
  <c r="AB46" i="11"/>
  <c r="AB5" i="11"/>
  <c r="AC32" i="11"/>
  <c r="AD45" i="11"/>
  <c r="AC56" i="11"/>
  <c r="AC60" i="11"/>
  <c r="AA28" i="11"/>
  <c r="AB7" i="11"/>
  <c r="Z32" i="11"/>
  <c r="AA33" i="11"/>
  <c r="AC40" i="11"/>
  <c r="Z46" i="11"/>
  <c r="Z52" i="11"/>
  <c r="AB58" i="11"/>
  <c r="AC61" i="11"/>
  <c r="AD19" i="11"/>
  <c r="AB33" i="11"/>
  <c r="AD39" i="11"/>
  <c r="AA45" i="11"/>
  <c r="AD49" i="11"/>
  <c r="AC58" i="11"/>
  <c r="AD61" i="11"/>
  <c r="AA15" i="11"/>
  <c r="AB26" i="11"/>
  <c r="AD40" i="11"/>
  <c r="AC45" i="11"/>
  <c r="AC3" i="11"/>
  <c r="AB14" i="11"/>
  <c r="Z20" i="11"/>
  <c r="AA35" i="11"/>
  <c r="AC5" i="11"/>
  <c r="Z8" i="11"/>
  <c r="AC25" i="11"/>
  <c r="AC29" i="11"/>
  <c r="AB56" i="11"/>
  <c r="AA10" i="11"/>
  <c r="Z23" i="11"/>
  <c r="Z50" i="11"/>
  <c r="Z7" i="11"/>
  <c r="AC10" i="11"/>
  <c r="Z13" i="11"/>
  <c r="AA19" i="11"/>
  <c r="AC21" i="11"/>
  <c r="AC34" i="11"/>
  <c r="Z36" i="11"/>
  <c r="AA47" i="11"/>
  <c r="AC8" i="11"/>
  <c r="AD35" i="11"/>
  <c r="AB49" i="11"/>
  <c r="AA58" i="11"/>
  <c r="AB61" i="11"/>
  <c r="AD28" i="11"/>
  <c r="AA7" i="11"/>
  <c r="AD15" i="11"/>
  <c r="AD34" i="11"/>
  <c r="AD41" i="11"/>
  <c r="Z47" i="11"/>
  <c r="AD52" i="11"/>
  <c r="AA59" i="11"/>
  <c r="AB62" i="11"/>
  <c r="AA26" i="11"/>
  <c r="Z35" i="11"/>
  <c r="Z41" i="11"/>
  <c r="AA46" i="11"/>
  <c r="AC50" i="11"/>
  <c r="AB59" i="11"/>
  <c r="AC62" i="11"/>
  <c r="AD26" i="11"/>
  <c r="AD33" i="11"/>
  <c r="Z40" i="11"/>
  <c r="AB3" i="11"/>
  <c r="AD14" i="11"/>
  <c r="AB20" i="11"/>
  <c r="AB31" i="11"/>
  <c r="AA5" i="11"/>
  <c r="AB8" i="11"/>
  <c r="AA25" i="11"/>
  <c r="AA29" i="11"/>
  <c r="AA61" i="11"/>
  <c r="AB36" i="11"/>
  <c r="Z62" i="11"/>
  <c r="AB13" i="11"/>
  <c r="AA34" i="11"/>
  <c r="Z58" i="11"/>
  <c r="AC28" i="11"/>
  <c r="AB39" i="11"/>
  <c r="AA43" i="11"/>
  <c r="AB43" i="11"/>
  <c r="AC43" i="11"/>
  <c r="AD43" i="11"/>
  <c r="Z43" i="11"/>
  <c r="Z24" i="11"/>
  <c r="AD24" i="11"/>
  <c r="AA24" i="11"/>
  <c r="AB24" i="11"/>
  <c r="AC24" i="11"/>
  <c r="AC17" i="11"/>
  <c r="Z17" i="11"/>
  <c r="AD17" i="11"/>
  <c r="AA17" i="11"/>
  <c r="AB17" i="11"/>
  <c r="Z39" i="11"/>
  <c r="AD50" i="11"/>
  <c r="AC51" i="11"/>
  <c r="Z51" i="11"/>
  <c r="AD51" i="11"/>
  <c r="AA51" i="11"/>
  <c r="AB51" i="11"/>
  <c r="Z4" i="11"/>
  <c r="AD4" i="11"/>
  <c r="AA4" i="11"/>
  <c r="AB4" i="11"/>
  <c r="AC4" i="11"/>
  <c r="AB48" i="11"/>
  <c r="AC48" i="11"/>
  <c r="Z48" i="11"/>
  <c r="AD48" i="11"/>
  <c r="AA48" i="11"/>
  <c r="AC37" i="11"/>
  <c r="Z37" i="11"/>
  <c r="AA37" i="11"/>
  <c r="AB37" i="11"/>
  <c r="AD37" i="11"/>
  <c r="AB22" i="11"/>
  <c r="AC22" i="11"/>
  <c r="Z22" i="11"/>
  <c r="AD22" i="11"/>
  <c r="AA22" i="11"/>
  <c r="AA14" i="11"/>
  <c r="Z34" i="11"/>
  <c r="AA40" i="11"/>
  <c r="AB45" i="11"/>
  <c r="AD58" i="11"/>
  <c r="AB10" i="11"/>
  <c r="AC13" i="11"/>
  <c r="AA21" i="11"/>
  <c r="AC23" i="11"/>
  <c r="AB34" i="11"/>
  <c r="AB38" i="11"/>
  <c r="AB42" i="11"/>
  <c r="Z15" i="11"/>
  <c r="AB40" i="11"/>
  <c r="AA50" i="11"/>
  <c r="Z59" i="11"/>
  <c r="AA62" i="11"/>
  <c r="Z28" i="11"/>
  <c r="AA32" i="11"/>
  <c r="AB25" i="11"/>
  <c r="AC38" i="11"/>
  <c r="AD42" i="11"/>
  <c r="AC49" i="11"/>
  <c r="Z56" i="11"/>
  <c r="Z60" i="11"/>
  <c r="AB29" i="11"/>
  <c r="AC36" i="11"/>
  <c r="Z42" i="11"/>
  <c r="AB47" i="11"/>
  <c r="AA52" i="11"/>
  <c r="AA60" i="11"/>
  <c r="AC15" i="11"/>
  <c r="Z26" i="11"/>
  <c r="Z33" i="11"/>
  <c r="AD44" i="11"/>
  <c r="AA3" i="11"/>
  <c r="Z14" i="11"/>
  <c r="AA20" i="11"/>
  <c r="AA31" i="11"/>
  <c r="AD5" i="11"/>
  <c r="AA8" i="11"/>
  <c r="AD25" i="11"/>
  <c r="AD29" i="11"/>
  <c r="AB41" i="11"/>
  <c r="AA49" i="11"/>
  <c r="Z19" i="11"/>
  <c r="AA38" i="11"/>
  <c r="AC42" i="11"/>
  <c r="AB52" i="11"/>
  <c r="AB18" i="11"/>
  <c r="AC18" i="11"/>
  <c r="Z18" i="11"/>
  <c r="AD18" i="11"/>
  <c r="AA18" i="11"/>
  <c r="AD7" i="11"/>
  <c r="AB32" i="11"/>
  <c r="AB44" i="11"/>
  <c r="AA11" i="11"/>
  <c r="AB11" i="11"/>
  <c r="AC11" i="11"/>
  <c r="Z11" i="11"/>
  <c r="AD11" i="11"/>
  <c r="AC55" i="11"/>
  <c r="Z55" i="11"/>
  <c r="AD55" i="11"/>
  <c r="AA55" i="11"/>
  <c r="AB55" i="11"/>
  <c r="Z12" i="11"/>
  <c r="AD12" i="11"/>
  <c r="AA12" i="11"/>
  <c r="AB12" i="11"/>
  <c r="AC12" i="11"/>
  <c r="AA53" i="11"/>
  <c r="AB53" i="11"/>
  <c r="AC53" i="11"/>
  <c r="Z53" i="11"/>
  <c r="AD53" i="11"/>
  <c r="AD2" i="11"/>
  <c r="Z2" i="11"/>
  <c r="AC2" i="11"/>
  <c r="AB2" i="11"/>
  <c r="S2" i="11"/>
  <c r="AA2" i="11"/>
  <c r="AB30" i="11"/>
  <c r="AC30" i="11"/>
  <c r="Z30" i="11"/>
  <c r="AD30" i="11"/>
  <c r="AA30" i="11"/>
  <c r="AC20" i="11"/>
  <c r="AC35" i="11"/>
  <c r="AA41" i="11"/>
  <c r="AC46" i="11"/>
  <c r="AD62" i="11"/>
  <c r="AD10" i="11"/>
  <c r="AA13" i="11"/>
  <c r="AC19" i="11"/>
  <c r="AD21" i="11"/>
  <c r="AB23" i="11"/>
  <c r="AA36" i="11"/>
  <c r="AC41" i="11"/>
  <c r="AA39" i="11"/>
  <c r="Z31" i="11"/>
  <c r="AC44" i="11"/>
  <c r="AC52" i="11"/>
  <c r="AD59" i="11"/>
  <c r="AB28" i="11"/>
  <c r="AC7" i="11"/>
  <c r="AD32" i="11"/>
  <c r="AC31" i="11"/>
  <c r="AC39" i="11"/>
  <c r="Z45" i="11"/>
  <c r="AB50" i="11"/>
  <c r="AD56" i="11"/>
  <c r="AD60" i="11"/>
  <c r="AD3" i="11"/>
  <c r="AD31" i="11"/>
  <c r="AD38" i="11"/>
  <c r="AA44" i="11"/>
  <c r="Z49" i="11"/>
  <c r="AA56" i="11"/>
  <c r="Z61" i="11"/>
  <c r="AB15" i="11"/>
  <c r="AC26" i="11"/>
  <c r="AC33" i="11"/>
  <c r="Z44" i="11"/>
  <c r="Z3" i="11"/>
  <c r="AC14" i="11"/>
  <c r="AD20" i="11"/>
  <c r="AB35" i="11"/>
  <c r="Z5" i="11"/>
  <c r="AD8" i="11"/>
  <c r="Z25" i="11"/>
  <c r="Z29" i="11"/>
  <c r="AD47" i="11"/>
  <c r="AB60" i="11"/>
  <c r="AB21" i="11"/>
  <c r="AD46" i="11"/>
  <c r="AC59" i="11"/>
  <c r="N38" i="11"/>
  <c r="O49" i="11"/>
  <c r="Q10" i="11"/>
  <c r="F14" i="11"/>
  <c r="R14" i="11"/>
  <c r="J18" i="11"/>
  <c r="I18" i="11"/>
  <c r="R18" i="11"/>
  <c r="J22" i="11"/>
  <c r="R22" i="11"/>
  <c r="J26" i="11"/>
  <c r="O26" i="11"/>
  <c r="N30" i="11"/>
  <c r="M30" i="11"/>
  <c r="L30" i="11"/>
  <c r="P30" i="11"/>
  <c r="O34" i="11"/>
  <c r="L34" i="11"/>
  <c r="P34" i="11"/>
  <c r="M38" i="11"/>
  <c r="H38" i="11"/>
  <c r="P38" i="11"/>
  <c r="M42" i="11"/>
  <c r="L42" i="11"/>
  <c r="Q42" i="11"/>
  <c r="F46" i="11"/>
  <c r="R46" i="11"/>
  <c r="J50" i="11"/>
  <c r="I50" i="11"/>
  <c r="R50" i="11"/>
  <c r="J54" i="11"/>
  <c r="R54" i="11"/>
  <c r="J58" i="11"/>
  <c r="Q58" i="11"/>
  <c r="R62" i="11"/>
  <c r="Q60" i="11"/>
  <c r="I11" i="11"/>
  <c r="G24" i="11"/>
  <c r="G40" i="11"/>
  <c r="G56" i="11"/>
  <c r="J60" i="11"/>
  <c r="L2" i="11"/>
  <c r="K3" i="11"/>
  <c r="R3" i="11"/>
  <c r="H7" i="11"/>
  <c r="J7" i="11"/>
  <c r="O7" i="11"/>
  <c r="N11" i="11"/>
  <c r="S11" i="11"/>
  <c r="G15" i="11"/>
  <c r="S15" i="11"/>
  <c r="G19" i="11"/>
  <c r="Q19" i="11"/>
  <c r="K23" i="11"/>
  <c r="F23" i="11"/>
  <c r="L27" i="11"/>
  <c r="J27" i="11"/>
  <c r="O27" i="11"/>
  <c r="N31" i="11"/>
  <c r="O31" i="11"/>
  <c r="N35" i="11"/>
  <c r="P35" i="11"/>
  <c r="G39" i="11"/>
  <c r="Q39" i="11"/>
  <c r="H43" i="11"/>
  <c r="F43" i="11"/>
  <c r="H47" i="11"/>
  <c r="S47" i="11"/>
  <c r="F51" i="11"/>
  <c r="K55" i="11"/>
  <c r="S55" i="11"/>
  <c r="O59" i="11"/>
  <c r="K32" i="11"/>
  <c r="G60" i="11"/>
  <c r="N4" i="11"/>
  <c r="H4" i="11"/>
  <c r="Q8" i="11"/>
  <c r="O8" i="11"/>
  <c r="L12" i="11"/>
  <c r="F16" i="11"/>
  <c r="S16" i="11"/>
  <c r="N24" i="11"/>
  <c r="H24" i="11"/>
  <c r="M28" i="11"/>
  <c r="R28" i="11"/>
  <c r="H32" i="11"/>
  <c r="F36" i="11"/>
  <c r="S36" i="11"/>
  <c r="I40" i="11"/>
  <c r="N44" i="11"/>
  <c r="P44" i="11"/>
  <c r="I48" i="11"/>
  <c r="R48" i="11"/>
  <c r="L52" i="11"/>
  <c r="F56" i="11"/>
  <c r="S56" i="11"/>
  <c r="J5" i="11"/>
  <c r="F9" i="11"/>
  <c r="S13" i="11"/>
  <c r="O17" i="11"/>
  <c r="R21" i="11"/>
  <c r="Q25" i="11"/>
  <c r="I37" i="11"/>
  <c r="M41" i="11"/>
  <c r="L45" i="11"/>
  <c r="H49" i="11"/>
  <c r="G58" i="11"/>
  <c r="H6" i="11"/>
  <c r="M10" i="11"/>
  <c r="K12" i="11"/>
  <c r="K36" i="11"/>
  <c r="I6" i="11"/>
  <c r="I10" i="11"/>
  <c r="Q14" i="11"/>
  <c r="Q18" i="11"/>
  <c r="M34" i="11"/>
  <c r="I38" i="11"/>
  <c r="S38" i="11"/>
  <c r="N42" i="11"/>
  <c r="I42" i="11"/>
  <c r="H42" i="11"/>
  <c r="P42" i="11"/>
  <c r="S46" i="11"/>
  <c r="O46" i="11"/>
  <c r="Q46" i="11"/>
  <c r="F50" i="11"/>
  <c r="Q50" i="11"/>
  <c r="F54" i="11"/>
  <c r="L54" i="11"/>
  <c r="Q54" i="11"/>
  <c r="F58" i="11"/>
  <c r="S58" i="11"/>
  <c r="P58" i="11"/>
  <c r="Q62" i="11"/>
  <c r="G16" i="11"/>
  <c r="I27" i="11"/>
  <c r="I43" i="11"/>
  <c r="F59" i="11"/>
  <c r="N60" i="11"/>
  <c r="H2" i="11"/>
  <c r="G3" i="11"/>
  <c r="P3" i="11"/>
  <c r="K7" i="11"/>
  <c r="F7" i="11"/>
  <c r="H11" i="11"/>
  <c r="J11" i="11"/>
  <c r="O11" i="11"/>
  <c r="J15" i="11"/>
  <c r="O15" i="11"/>
  <c r="N19" i="11"/>
  <c r="S19" i="11"/>
  <c r="G23" i="11"/>
  <c r="Q23" i="11"/>
  <c r="R27" i="11"/>
  <c r="F27" i="11"/>
  <c r="L31" i="11"/>
  <c r="F31" i="11"/>
  <c r="L35" i="11"/>
  <c r="J35" i="11"/>
  <c r="O35" i="11"/>
  <c r="R39" i="11"/>
  <c r="P39" i="11"/>
  <c r="K43" i="11"/>
  <c r="Q43" i="11"/>
  <c r="N47" i="11"/>
  <c r="H51" i="11"/>
  <c r="P51" i="11"/>
  <c r="N55" i="11"/>
  <c r="R59" i="11"/>
  <c r="O38" i="11"/>
  <c r="K48" i="11"/>
  <c r="K62" i="11"/>
  <c r="M4" i="11"/>
  <c r="O4" i="11"/>
  <c r="J12" i="11"/>
  <c r="S12" i="11"/>
  <c r="N20" i="11"/>
  <c r="H20" i="11"/>
  <c r="Q24" i="11"/>
  <c r="O24" i="11"/>
  <c r="L28" i="11"/>
  <c r="F32" i="11"/>
  <c r="S32" i="11"/>
  <c r="N40" i="11"/>
  <c r="H40" i="11"/>
  <c r="M44" i="11"/>
  <c r="R44" i="11"/>
  <c r="H48" i="11"/>
  <c r="F52" i="11"/>
  <c r="S52" i="11"/>
  <c r="I56" i="11"/>
  <c r="P60" i="11"/>
  <c r="R5" i="11"/>
  <c r="Q9" i="11"/>
  <c r="I21" i="11"/>
  <c r="M25" i="11"/>
  <c r="L29" i="11"/>
  <c r="H33" i="11"/>
  <c r="P37" i="11"/>
  <c r="K41" i="11"/>
  <c r="N45" i="11"/>
  <c r="N49" i="11"/>
  <c r="M62" i="11"/>
  <c r="M6" i="11"/>
  <c r="L10" i="11"/>
  <c r="R31" i="11"/>
  <c r="K20" i="11"/>
  <c r="K44" i="11"/>
  <c r="S6" i="11"/>
  <c r="H10" i="11"/>
  <c r="S14" i="11"/>
  <c r="F18" i="11"/>
  <c r="F22" i="11"/>
  <c r="Q22" i="11"/>
  <c r="S26" i="11"/>
  <c r="J30" i="11"/>
  <c r="H30" i="11"/>
  <c r="H34" i="11"/>
  <c r="Q44" i="11"/>
  <c r="G6" i="11"/>
  <c r="G14" i="11"/>
  <c r="G22" i="11"/>
  <c r="G30" i="11"/>
  <c r="G38" i="11"/>
  <c r="G46" i="11"/>
  <c r="G54" i="11"/>
  <c r="K59" i="11"/>
  <c r="M2" i="11"/>
  <c r="J6" i="11"/>
  <c r="R6" i="11"/>
  <c r="J10" i="11"/>
  <c r="O10" i="11"/>
  <c r="N14" i="11"/>
  <c r="M14" i="11"/>
  <c r="L14" i="11"/>
  <c r="P14" i="11"/>
  <c r="O18" i="11"/>
  <c r="L18" i="11"/>
  <c r="P18" i="11"/>
  <c r="M22" i="11"/>
  <c r="H22" i="11"/>
  <c r="P22" i="11"/>
  <c r="M26" i="11"/>
  <c r="L26" i="11"/>
  <c r="Q26" i="11"/>
  <c r="F30" i="11"/>
  <c r="R30" i="11"/>
  <c r="J34" i="11"/>
  <c r="I34" i="11"/>
  <c r="R34" i="11"/>
  <c r="J38" i="11"/>
  <c r="R38" i="11"/>
  <c r="J42" i="11"/>
  <c r="O42" i="11"/>
  <c r="N46" i="11"/>
  <c r="M46" i="11"/>
  <c r="L46" i="11"/>
  <c r="P46" i="11"/>
  <c r="O50" i="11"/>
  <c r="L50" i="11"/>
  <c r="P50" i="11"/>
  <c r="M54" i="11"/>
  <c r="H54" i="11"/>
  <c r="P54" i="11"/>
  <c r="M58" i="11"/>
  <c r="O58" i="11"/>
  <c r="S62" i="11"/>
  <c r="P62" i="11"/>
  <c r="I3" i="11"/>
  <c r="I19" i="11"/>
  <c r="G32" i="11"/>
  <c r="G48" i="11"/>
  <c r="L59" i="11"/>
  <c r="J62" i="11"/>
  <c r="L3" i="11"/>
  <c r="J3" i="11"/>
  <c r="S3" i="11"/>
  <c r="G7" i="11"/>
  <c r="P7" i="11"/>
  <c r="R11" i="11"/>
  <c r="F11" i="11"/>
  <c r="H15" i="11"/>
  <c r="F15" i="11"/>
  <c r="L19" i="11"/>
  <c r="F19" i="11"/>
  <c r="O19" i="11"/>
  <c r="R23" i="11"/>
  <c r="S23" i="11"/>
  <c r="K27" i="11"/>
  <c r="Q27" i="11"/>
  <c r="K31" i="11"/>
  <c r="Q31" i="11"/>
  <c r="H35" i="11"/>
  <c r="R35" i="11"/>
  <c r="L39" i="11"/>
  <c r="N39" i="11"/>
  <c r="O39" i="11"/>
  <c r="G43" i="11"/>
  <c r="P43" i="11"/>
  <c r="J47" i="11"/>
  <c r="K51" i="11"/>
  <c r="S51" i="11"/>
  <c r="J55" i="11"/>
  <c r="G59" i="11"/>
  <c r="G50" i="11"/>
  <c r="I4" i="11"/>
  <c r="R4" i="11"/>
  <c r="L8" i="11"/>
  <c r="F12" i="11"/>
  <c r="O12" i="11"/>
  <c r="L16" i="11"/>
  <c r="J20" i="11"/>
  <c r="P20" i="11"/>
  <c r="M24" i="11"/>
  <c r="R24" i="11"/>
  <c r="H28" i="11"/>
  <c r="M32" i="11"/>
  <c r="O32" i="11"/>
  <c r="Q36" i="11"/>
  <c r="J40" i="11"/>
  <c r="P40" i="11"/>
  <c r="I44" i="11"/>
  <c r="N48" i="11"/>
  <c r="Q48" i="11"/>
  <c r="M52" i="11"/>
  <c r="O52" i="11"/>
  <c r="S60" i="11"/>
  <c r="I5" i="11"/>
  <c r="P9" i="11"/>
  <c r="L13" i="11"/>
  <c r="H17" i="11"/>
  <c r="P21" i="11"/>
  <c r="K25" i="11"/>
  <c r="N29" i="11"/>
  <c r="N33" i="11"/>
  <c r="J37" i="11"/>
  <c r="F41" i="11"/>
  <c r="S45" i="11"/>
  <c r="S18" i="11"/>
  <c r="I60" i="11"/>
  <c r="P6" i="11"/>
  <c r="K4" i="11"/>
  <c r="K28" i="11"/>
  <c r="K52" i="11"/>
  <c r="M60" i="11"/>
  <c r="N6" i="11"/>
  <c r="N10" i="11"/>
  <c r="P10" i="11"/>
  <c r="O14" i="11"/>
  <c r="L22" i="11"/>
  <c r="F26" i="11"/>
  <c r="R26" i="11"/>
  <c r="I30" i="11"/>
  <c r="N34" i="11"/>
  <c r="J2" i="11"/>
  <c r="K10" i="11"/>
  <c r="G20" i="11"/>
  <c r="I31" i="11"/>
  <c r="K42" i="11"/>
  <c r="G52" i="11"/>
  <c r="N59" i="11"/>
  <c r="L62" i="11"/>
  <c r="M51" i="11"/>
  <c r="M35" i="11"/>
  <c r="M19" i="11"/>
  <c r="M3" i="11"/>
  <c r="S50" i="11"/>
  <c r="S34" i="11"/>
  <c r="G18" i="11"/>
  <c r="Q2" i="11"/>
  <c r="Q61" i="11"/>
  <c r="P61" i="11"/>
  <c r="L61" i="11"/>
  <c r="F61" i="11"/>
  <c r="R57" i="11"/>
  <c r="G57" i="11"/>
  <c r="P57" i="11"/>
  <c r="O53" i="11"/>
  <c r="N53" i="11"/>
  <c r="H53" i="11"/>
  <c r="M53" i="11"/>
  <c r="S49" i="11"/>
  <c r="P49" i="11"/>
  <c r="L49" i="11"/>
  <c r="Q45" i="11"/>
  <c r="P45" i="11"/>
  <c r="G45" i="11"/>
  <c r="R41" i="11"/>
  <c r="J41" i="11"/>
  <c r="H41" i="11"/>
  <c r="P41" i="11"/>
  <c r="O37" i="11"/>
  <c r="N37" i="11"/>
  <c r="H37" i="11"/>
  <c r="M37" i="11"/>
  <c r="S33" i="11"/>
  <c r="P33" i="11"/>
  <c r="L33" i="11"/>
  <c r="Q29" i="11"/>
  <c r="P29" i="11"/>
  <c r="G29" i="11"/>
  <c r="R25" i="11"/>
  <c r="J25" i="11"/>
  <c r="H25" i="11"/>
  <c r="P25" i="11"/>
  <c r="O21" i="11"/>
  <c r="N21" i="11"/>
  <c r="H21" i="11"/>
  <c r="M21" i="11"/>
  <c r="S17" i="11"/>
  <c r="P17" i="11"/>
  <c r="L17" i="11"/>
  <c r="Q13" i="11"/>
  <c r="P13" i="11"/>
  <c r="G13" i="11"/>
  <c r="R9" i="11"/>
  <c r="J9" i="11"/>
  <c r="H9" i="11"/>
  <c r="M9" i="11"/>
  <c r="O5" i="11"/>
  <c r="N5" i="11"/>
  <c r="H5" i="11"/>
  <c r="M5" i="11"/>
  <c r="R60" i="11"/>
  <c r="R56" i="11"/>
  <c r="H56" i="11"/>
  <c r="M56" i="11"/>
  <c r="N56" i="11"/>
  <c r="P52" i="11"/>
  <c r="J52" i="11"/>
  <c r="S48" i="11"/>
  <c r="L48" i="11"/>
  <c r="F48" i="11"/>
  <c r="O44" i="11"/>
  <c r="L44" i="11"/>
  <c r="F44" i="11"/>
  <c r="O40" i="11"/>
  <c r="L40" i="11"/>
  <c r="Q40" i="11"/>
  <c r="R36" i="11"/>
  <c r="H36" i="11"/>
  <c r="I36" i="11"/>
  <c r="N36" i="11"/>
  <c r="P32" i="11"/>
  <c r="J32" i="11"/>
  <c r="S28" i="11"/>
  <c r="J28" i="11"/>
  <c r="S24" i="11"/>
  <c r="F24" i="11"/>
  <c r="O20" i="11"/>
  <c r="L20" i="11"/>
  <c r="M20" i="11"/>
  <c r="R16" i="11"/>
  <c r="Q16" i="11"/>
  <c r="I16" i="11"/>
  <c r="N16" i="11"/>
  <c r="P12" i="11"/>
  <c r="I12" i="11"/>
  <c r="N12" i="11"/>
  <c r="P8" i="11"/>
  <c r="I8" i="11"/>
  <c r="J8" i="11"/>
  <c r="S4" i="11"/>
  <c r="Q4" i="11"/>
  <c r="F4" i="11"/>
  <c r="K2" i="11"/>
  <c r="G62" i="11"/>
  <c r="K58" i="11"/>
  <c r="K40" i="11"/>
  <c r="K16" i="11"/>
  <c r="Q12" i="11"/>
  <c r="P59" i="11"/>
  <c r="H59" i="11"/>
  <c r="Q55" i="11"/>
  <c r="R55" i="11"/>
  <c r="L55" i="11"/>
  <c r="Q51" i="11"/>
  <c r="N51" i="11"/>
  <c r="L51" i="11"/>
  <c r="Q47" i="11"/>
  <c r="G47" i="11"/>
  <c r="O43" i="11"/>
  <c r="R15" i="11"/>
  <c r="G12" i="11"/>
  <c r="I23" i="11"/>
  <c r="K34" i="11"/>
  <c r="G44" i="11"/>
  <c r="I55" i="11"/>
  <c r="H60" i="11"/>
  <c r="N2" i="11"/>
  <c r="R2" i="11"/>
  <c r="F62" i="11"/>
  <c r="K46" i="11"/>
  <c r="K30" i="11"/>
  <c r="K14" i="11"/>
  <c r="F2" i="11"/>
  <c r="R61" i="11"/>
  <c r="G61" i="11"/>
  <c r="J61" i="11"/>
  <c r="O57" i="11"/>
  <c r="K57" i="11"/>
  <c r="I57" i="11"/>
  <c r="N57" i="11"/>
  <c r="S53" i="11"/>
  <c r="G53" i="11"/>
  <c r="L53" i="11"/>
  <c r="Q49" i="11"/>
  <c r="F49" i="11"/>
  <c r="G49" i="11"/>
  <c r="I49" i="11"/>
  <c r="R45" i="11"/>
  <c r="F45" i="11"/>
  <c r="K45" i="11"/>
  <c r="I45" i="11"/>
  <c r="O41" i="11"/>
  <c r="N41" i="11"/>
  <c r="L41" i="11"/>
  <c r="S37" i="11"/>
  <c r="G37" i="11"/>
  <c r="L37" i="11"/>
  <c r="Q33" i="11"/>
  <c r="F33" i="11"/>
  <c r="G33" i="11"/>
  <c r="I33" i="11"/>
  <c r="R29" i="11"/>
  <c r="F29" i="11"/>
  <c r="K29" i="11"/>
  <c r="I29" i="11"/>
  <c r="O25" i="11"/>
  <c r="N25" i="11"/>
  <c r="L25" i="11"/>
  <c r="S21" i="11"/>
  <c r="G21" i="11"/>
  <c r="L21" i="11"/>
  <c r="Q17" i="11"/>
  <c r="F17" i="11"/>
  <c r="G17" i="11"/>
  <c r="I17" i="11"/>
  <c r="R13" i="11"/>
  <c r="F13" i="11"/>
  <c r="K13" i="11"/>
  <c r="I13" i="11"/>
  <c r="O9" i="11"/>
  <c r="N9" i="11"/>
  <c r="L9" i="11"/>
  <c r="S5" i="11"/>
  <c r="G5" i="11"/>
  <c r="L5" i="11"/>
  <c r="O60" i="11"/>
  <c r="O56" i="11"/>
  <c r="L56" i="11"/>
  <c r="Q56" i="11"/>
  <c r="R52" i="11"/>
  <c r="H52" i="11"/>
  <c r="I52" i="11"/>
  <c r="N52" i="11"/>
  <c r="P48" i="11"/>
  <c r="J48" i="11"/>
  <c r="S44" i="11"/>
  <c r="J44" i="11"/>
  <c r="S40" i="11"/>
  <c r="F40" i="11"/>
  <c r="O36" i="11"/>
  <c r="L36" i="11"/>
  <c r="M36" i="11"/>
  <c r="R32" i="11"/>
  <c r="Q32" i="11"/>
  <c r="I32" i="11"/>
  <c r="N32" i="11"/>
  <c r="P28" i="11"/>
  <c r="I28" i="11"/>
  <c r="N28" i="11"/>
  <c r="P24" i="11"/>
  <c r="I24" i="11"/>
  <c r="J24" i="11"/>
  <c r="S20" i="11"/>
  <c r="Q20" i="11"/>
  <c r="F20" i="11"/>
  <c r="O16" i="11"/>
  <c r="H16" i="11"/>
  <c r="M16" i="11"/>
  <c r="R12" i="11"/>
  <c r="H12" i="11"/>
  <c r="M12" i="11"/>
  <c r="R8" i="11"/>
  <c r="H8" i="11"/>
  <c r="M8" i="11"/>
  <c r="N8" i="11"/>
  <c r="P4" i="11"/>
  <c r="J4" i="11"/>
  <c r="O2" i="11"/>
  <c r="K60" i="11"/>
  <c r="K56" i="11"/>
  <c r="G34" i="11"/>
  <c r="K8" i="11"/>
  <c r="Q59" i="11"/>
  <c r="O55" i="11"/>
  <c r="F55" i="11"/>
  <c r="G55" i="11"/>
  <c r="O51" i="11"/>
  <c r="R51" i="11"/>
  <c r="G51" i="11"/>
  <c r="O47" i="11"/>
  <c r="F47" i="11"/>
  <c r="K47" i="11"/>
  <c r="S43" i="11"/>
  <c r="J43" i="11"/>
  <c r="R43" i="11"/>
  <c r="S39" i="11"/>
  <c r="J39" i="11"/>
  <c r="K39" i="11"/>
  <c r="S35" i="11"/>
  <c r="F35" i="11"/>
  <c r="K35" i="11"/>
  <c r="S31" i="11"/>
  <c r="J31" i="11"/>
  <c r="H31" i="11"/>
  <c r="P27" i="11"/>
  <c r="N27" i="11"/>
  <c r="H27" i="11"/>
  <c r="P23" i="11"/>
  <c r="N23" i="11"/>
  <c r="H23" i="11"/>
  <c r="P19" i="11"/>
  <c r="J19" i="11"/>
  <c r="H19" i="11"/>
  <c r="P15" i="11"/>
  <c r="N15" i="11"/>
  <c r="L15" i="11"/>
  <c r="Q11" i="11"/>
  <c r="G11" i="11"/>
  <c r="L11" i="11"/>
  <c r="Q7" i="11"/>
  <c r="R7" i="11"/>
  <c r="L7" i="11"/>
  <c r="Q3" i="11"/>
  <c r="N3" i="11"/>
  <c r="Q28" i="11"/>
  <c r="G4" i="11"/>
  <c r="I15" i="11"/>
  <c r="K26" i="11"/>
  <c r="G36" i="11"/>
  <c r="I47" i="11"/>
  <c r="L58" i="11"/>
  <c r="L60" i="11"/>
  <c r="I59" i="11"/>
  <c r="M43" i="11"/>
  <c r="M27" i="11"/>
  <c r="M11" i="11"/>
  <c r="H58" i="11"/>
  <c r="G42" i="11"/>
  <c r="G26" i="11"/>
  <c r="G10" i="11"/>
  <c r="O61" i="11"/>
  <c r="K61" i="11"/>
  <c r="I61" i="11"/>
  <c r="N61" i="11"/>
  <c r="S57" i="11"/>
  <c r="H57" i="11"/>
  <c r="J57" i="11"/>
  <c r="Q53" i="11"/>
  <c r="F53" i="11"/>
  <c r="K53" i="11"/>
  <c r="R49" i="11"/>
  <c r="J49" i="11"/>
  <c r="K49" i="11"/>
  <c r="M49" i="11"/>
  <c r="O45" i="11"/>
  <c r="J45" i="11"/>
  <c r="H45" i="11"/>
  <c r="M45" i="11"/>
  <c r="S41" i="11"/>
  <c r="G41" i="11"/>
  <c r="I41" i="11"/>
  <c r="Q37" i="11"/>
  <c r="F37" i="11"/>
  <c r="K37" i="11"/>
  <c r="R33" i="11"/>
  <c r="J33" i="11"/>
  <c r="K33" i="11"/>
  <c r="M33" i="11"/>
  <c r="O29" i="11"/>
  <c r="J29" i="11"/>
  <c r="H29" i="11"/>
  <c r="M29" i="11"/>
  <c r="S25" i="11"/>
  <c r="G25" i="11"/>
  <c r="I25" i="11"/>
  <c r="Q21" i="11"/>
  <c r="F21" i="11"/>
  <c r="K21" i="11"/>
  <c r="R17" i="11"/>
  <c r="J17" i="11"/>
  <c r="K17" i="11"/>
  <c r="M17" i="11"/>
  <c r="O13" i="11"/>
  <c r="J13" i="11"/>
  <c r="H13" i="11"/>
  <c r="M13" i="11"/>
  <c r="S9" i="11"/>
  <c r="G9" i="11"/>
  <c r="I9" i="11"/>
  <c r="Q5" i="11"/>
  <c r="F5" i="11"/>
  <c r="K5" i="11"/>
  <c r="O54" i="11"/>
  <c r="I7" i="11"/>
  <c r="K18" i="11"/>
  <c r="G28" i="11"/>
  <c r="I39" i="11"/>
  <c r="K50" i="11"/>
  <c r="J59" i="11"/>
  <c r="H62" i="11"/>
  <c r="K54" i="11"/>
  <c r="K38" i="11"/>
  <c r="O22" i="11"/>
  <c r="K6" i="11"/>
  <c r="S61" i="11"/>
  <c r="H61" i="11"/>
  <c r="M61" i="11"/>
  <c r="Q57" i="11"/>
  <c r="F57" i="11"/>
  <c r="L57" i="11"/>
  <c r="M57" i="11"/>
  <c r="R53" i="11"/>
  <c r="J53" i="11"/>
  <c r="P53" i="11"/>
  <c r="O6" i="11"/>
  <c r="M7" i="11"/>
  <c r="M15" i="11"/>
  <c r="M23" i="11"/>
  <c r="M31" i="11"/>
  <c r="M39" i="11"/>
  <c r="M47" i="11"/>
  <c r="M55" i="11"/>
  <c r="I62" i="11"/>
  <c r="I2" i="11"/>
  <c r="F6" i="11"/>
  <c r="L6" i="11"/>
  <c r="Q6" i="11"/>
  <c r="F10" i="11"/>
  <c r="S10" i="11"/>
  <c r="R10" i="11"/>
  <c r="J14" i="11"/>
  <c r="I14" i="11"/>
  <c r="H14" i="11"/>
  <c r="N18" i="11"/>
  <c r="M18" i="11"/>
  <c r="H18" i="11"/>
  <c r="N22" i="11"/>
  <c r="I22" i="11"/>
  <c r="S22" i="11"/>
  <c r="N26" i="11"/>
  <c r="I26" i="11"/>
  <c r="H26" i="11"/>
  <c r="P26" i="11"/>
  <c r="S30" i="11"/>
  <c r="O30" i="11"/>
  <c r="Q30" i="11"/>
  <c r="F34" i="11"/>
  <c r="Q34" i="11"/>
  <c r="F38" i="11"/>
  <c r="L38" i="11"/>
  <c r="Q38" i="11"/>
  <c r="F42" i="11"/>
  <c r="S42" i="11"/>
  <c r="R42" i="11"/>
  <c r="J46" i="11"/>
  <c r="I46" i="11"/>
  <c r="H46" i="11"/>
  <c r="N50" i="11"/>
  <c r="M50" i="11"/>
  <c r="H50" i="11"/>
  <c r="N54" i="11"/>
  <c r="I54" i="11"/>
  <c r="S54" i="11"/>
  <c r="N58" i="11"/>
  <c r="I58" i="11"/>
  <c r="R58" i="11"/>
  <c r="O62" i="11"/>
  <c r="R47" i="11"/>
  <c r="G8" i="11"/>
  <c r="K22" i="11"/>
  <c r="I35" i="11"/>
  <c r="I51" i="11"/>
  <c r="F60" i="11"/>
  <c r="N62" i="11"/>
  <c r="P2" i="11"/>
  <c r="H3" i="11"/>
  <c r="F3" i="11"/>
  <c r="O3" i="11"/>
  <c r="N7" i="11"/>
  <c r="S7" i="11"/>
  <c r="K11" i="11"/>
  <c r="P11" i="11"/>
  <c r="K15" i="11"/>
  <c r="Q15" i="11"/>
  <c r="K19" i="11"/>
  <c r="R19" i="11"/>
  <c r="L23" i="11"/>
  <c r="J23" i="11"/>
  <c r="O23" i="11"/>
  <c r="G27" i="11"/>
  <c r="S27" i="11"/>
  <c r="G31" i="11"/>
  <c r="P31" i="11"/>
  <c r="G35" i="11"/>
  <c r="Q35" i="11"/>
  <c r="H39" i="11"/>
  <c r="F39" i="11"/>
  <c r="L43" i="11"/>
  <c r="N43" i="11"/>
  <c r="L47" i="11"/>
  <c r="P47" i="11"/>
  <c r="J51" i="11"/>
  <c r="H55" i="11"/>
  <c r="P55" i="11"/>
  <c r="S59" i="11"/>
  <c r="K24" i="11"/>
  <c r="M59" i="11"/>
  <c r="G2" i="11"/>
  <c r="L4" i="11"/>
  <c r="F8" i="11"/>
  <c r="S8" i="11"/>
  <c r="J16" i="11"/>
  <c r="P16" i="11"/>
  <c r="I20" i="11"/>
  <c r="R20" i="11"/>
  <c r="L24" i="11"/>
  <c r="F28" i="11"/>
  <c r="O28" i="11"/>
  <c r="L32" i="11"/>
  <c r="J36" i="11"/>
  <c r="P36" i="11"/>
  <c r="M40" i="11"/>
  <c r="R40" i="11"/>
  <c r="H44" i="11"/>
  <c r="M48" i="11"/>
  <c r="O48" i="11"/>
  <c r="Q52" i="11"/>
  <c r="J56" i="11"/>
  <c r="P56" i="11"/>
  <c r="P5" i="11"/>
  <c r="K9" i="11"/>
  <c r="N13" i="11"/>
  <c r="N17" i="11"/>
  <c r="J21" i="11"/>
  <c r="F25" i="11"/>
  <c r="S29" i="11"/>
  <c r="O33" i="11"/>
  <c r="R37" i="11"/>
  <c r="Q41" i="11"/>
  <c r="I53" i="11"/>
  <c r="AV37" i="12" l="1"/>
  <c r="AW82" i="12"/>
  <c r="AT27" i="12"/>
  <c r="AV81" i="12"/>
  <c r="AT104" i="12"/>
  <c r="AV82" i="12"/>
  <c r="AU3" i="12"/>
  <c r="AS38" i="12"/>
  <c r="AT37" i="12"/>
  <c r="AU104" i="12"/>
  <c r="AU82" i="12"/>
  <c r="AS35" i="12"/>
  <c r="AT23" i="12"/>
  <c r="AS82" i="12"/>
  <c r="AV22" i="12"/>
  <c r="AW69" i="12"/>
  <c r="AS104" i="12"/>
  <c r="AS106" i="12"/>
  <c r="AS22" i="12"/>
  <c r="AT22" i="12"/>
  <c r="AS2" i="12"/>
  <c r="AU119" i="16"/>
  <c r="AU87" i="16"/>
  <c r="AU122" i="16"/>
  <c r="AU90" i="16"/>
  <c r="AI149" i="16"/>
  <c r="AL142" i="16"/>
  <c r="AL84" i="16"/>
  <c r="AJ25" i="16"/>
  <c r="AI127" i="16"/>
  <c r="AI137" i="16"/>
  <c r="AJ93" i="16"/>
  <c r="AL12" i="16"/>
  <c r="AL16" i="16"/>
  <c r="AI68" i="16"/>
  <c r="AM67" i="16"/>
  <c r="AL41" i="16"/>
  <c r="AJ17" i="16"/>
  <c r="AI63" i="16"/>
  <c r="AM139" i="16"/>
  <c r="AL89" i="16"/>
  <c r="AL130" i="16"/>
  <c r="AM4" i="16"/>
  <c r="AM71" i="16"/>
  <c r="AI51" i="16"/>
  <c r="AL40" i="16"/>
  <c r="AK110" i="16"/>
  <c r="AM83" i="16"/>
  <c r="AL163" i="16"/>
  <c r="AL26" i="16"/>
  <c r="AI156" i="16"/>
  <c r="AI37" i="16"/>
  <c r="AK133" i="16"/>
  <c r="AJ133" i="16"/>
  <c r="AI87" i="16"/>
  <c r="AJ70" i="16"/>
  <c r="AI139" i="16"/>
  <c r="AJ139" i="16"/>
  <c r="AJ123" i="16"/>
  <c r="AM152" i="16"/>
  <c r="AI116" i="16"/>
  <c r="AI104" i="16"/>
  <c r="AU161" i="16"/>
  <c r="AU97" i="16"/>
  <c r="AJ48" i="16"/>
  <c r="AJ41" i="16"/>
  <c r="AM63" i="16"/>
  <c r="AI39" i="16"/>
  <c r="AI75" i="16"/>
  <c r="AK73" i="16"/>
  <c r="AM115" i="16"/>
  <c r="AI115" i="16"/>
  <c r="AI83" i="16"/>
  <c r="AK140" i="16"/>
  <c r="AI6" i="16"/>
  <c r="AI69" i="16"/>
  <c r="AJ65" i="16"/>
  <c r="AK106" i="16"/>
  <c r="AJ147" i="16"/>
  <c r="AU131" i="16"/>
  <c r="AK77" i="16"/>
  <c r="AJ101" i="16"/>
  <c r="AJ108" i="16"/>
  <c r="AI131" i="16"/>
  <c r="AI53" i="16"/>
  <c r="AK53" i="16"/>
  <c r="AM18" i="16"/>
  <c r="AI89" i="16"/>
  <c r="AL143" i="16"/>
  <c r="AI120" i="16"/>
  <c r="AM120" i="16"/>
  <c r="AL75" i="16"/>
  <c r="AK66" i="16"/>
  <c r="AK132" i="16"/>
  <c r="AK21" i="16"/>
  <c r="AJ144" i="16"/>
  <c r="AK122" i="16"/>
  <c r="AK93" i="16"/>
  <c r="AJ162" i="16"/>
  <c r="AM154" i="16"/>
  <c r="AJ128" i="16"/>
  <c r="AJ136" i="16"/>
  <c r="AJ116" i="16"/>
  <c r="AL138" i="16"/>
  <c r="AM136" i="16"/>
  <c r="AJ134" i="16"/>
  <c r="AI91" i="16"/>
  <c r="AJ80" i="16"/>
  <c r="AM5" i="16"/>
  <c r="AI78" i="16"/>
  <c r="AJ153" i="16"/>
  <c r="AK62" i="16"/>
  <c r="AL103" i="16"/>
  <c r="AM34" i="16"/>
  <c r="AL147" i="16"/>
  <c r="AM114" i="16"/>
  <c r="AL152" i="16"/>
  <c r="AK138" i="16"/>
  <c r="AI44" i="16"/>
  <c r="AI16" i="16"/>
  <c r="AL125" i="16"/>
  <c r="AI54" i="16"/>
  <c r="AL54" i="16"/>
  <c r="AJ149" i="16"/>
  <c r="AM68" i="16"/>
  <c r="AM94" i="16"/>
  <c r="AI76" i="16"/>
  <c r="AK76" i="16"/>
  <c r="AJ68" i="16"/>
  <c r="AL159" i="16"/>
  <c r="AM125" i="16"/>
  <c r="AJ76" i="16"/>
  <c r="AL68" i="16"/>
  <c r="AI19" i="16"/>
  <c r="AK159" i="16"/>
  <c r="AI159" i="16"/>
  <c r="AJ159" i="16"/>
  <c r="AM159" i="16"/>
  <c r="AM76" i="16"/>
  <c r="AL76" i="16"/>
  <c r="AJ19" i="16"/>
  <c r="AM19" i="16"/>
  <c r="AM95" i="16"/>
  <c r="AI95" i="16"/>
  <c r="AK125" i="16"/>
  <c r="AK19" i="16"/>
  <c r="AL19" i="16"/>
  <c r="AL95" i="16"/>
  <c r="AI67" i="16"/>
  <c r="AM142" i="16"/>
  <c r="AL113" i="16"/>
  <c r="AM101" i="16"/>
  <c r="AJ97" i="16"/>
  <c r="AM97" i="16"/>
  <c r="AI59" i="16"/>
  <c r="AM59" i="16"/>
  <c r="AK41" i="16"/>
  <c r="AI41" i="16"/>
  <c r="AI38" i="16"/>
  <c r="AI17" i="16"/>
  <c r="AK111" i="16"/>
  <c r="AJ111" i="16"/>
  <c r="AI141" i="16"/>
  <c r="AM141" i="16"/>
  <c r="AI23" i="16"/>
  <c r="AK23" i="16"/>
  <c r="AL23" i="16"/>
  <c r="AL139" i="16"/>
  <c r="AJ89" i="16"/>
  <c r="AI157" i="16"/>
  <c r="AM157" i="16"/>
  <c r="AI4" i="16"/>
  <c r="AM155" i="16"/>
  <c r="AK82" i="16"/>
  <c r="AI71" i="16"/>
  <c r="AL66" i="16"/>
  <c r="AI40" i="16"/>
  <c r="AK35" i="16"/>
  <c r="AL35" i="16"/>
  <c r="AM107" i="16"/>
  <c r="AL102" i="16"/>
  <c r="AJ164" i="16"/>
  <c r="AK127" i="16"/>
  <c r="AJ127" i="16"/>
  <c r="AL122" i="16"/>
  <c r="AJ60" i="16"/>
  <c r="AI22" i="16"/>
  <c r="AL22" i="16"/>
  <c r="AL93" i="16"/>
  <c r="AK8" i="16"/>
  <c r="AL8" i="16"/>
  <c r="AK154" i="16"/>
  <c r="AI154" i="16"/>
  <c r="AL146" i="16"/>
  <c r="AI128" i="16"/>
  <c r="AM128" i="16"/>
  <c r="AL156" i="16"/>
  <c r="AI138" i="16"/>
  <c r="AI100" i="16"/>
  <c r="AK100" i="16"/>
  <c r="AL91" i="16"/>
  <c r="AL44" i="16"/>
  <c r="AM64" i="16"/>
  <c r="AJ151" i="16"/>
  <c r="AI133" i="16"/>
  <c r="AL133" i="16"/>
  <c r="AI45" i="16"/>
  <c r="AJ2" i="16"/>
  <c r="AK61" i="16"/>
  <c r="AJ160" i="16"/>
  <c r="AI31" i="16"/>
  <c r="AI98" i="16"/>
  <c r="AJ135" i="16"/>
  <c r="AL45" i="16"/>
  <c r="AJ88" i="16"/>
  <c r="AJ103" i="16"/>
  <c r="AI158" i="16"/>
  <c r="AI32" i="16"/>
  <c r="AI114" i="16"/>
  <c r="AL114" i="16"/>
  <c r="AJ67" i="16"/>
  <c r="AK142" i="16"/>
  <c r="AJ142" i="16"/>
  <c r="AI142" i="16"/>
  <c r="AK101" i="16"/>
  <c r="AL97" i="16"/>
  <c r="AI70" i="16"/>
  <c r="AL59" i="16"/>
  <c r="AJ38" i="16"/>
  <c r="AM38" i="16"/>
  <c r="AK17" i="16"/>
  <c r="AL111" i="16"/>
  <c r="AI28" i="16"/>
  <c r="AK28" i="16"/>
  <c r="AJ23" i="16"/>
  <c r="AM23" i="16"/>
  <c r="AK139" i="16"/>
  <c r="AM89" i="16"/>
  <c r="AK11" i="16"/>
  <c r="AJ11" i="16"/>
  <c r="AK157" i="16"/>
  <c r="AJ157" i="16"/>
  <c r="AM123" i="16"/>
  <c r="AI123" i="16"/>
  <c r="AM129" i="16"/>
  <c r="AI155" i="16"/>
  <c r="AJ155" i="16"/>
  <c r="AM82" i="16"/>
  <c r="AI82" i="16"/>
  <c r="AJ71" i="16"/>
  <c r="AL132" i="16"/>
  <c r="AJ117" i="16"/>
  <c r="AM117" i="16"/>
  <c r="AK81" i="16"/>
  <c r="AJ81" i="16"/>
  <c r="AJ107" i="16"/>
  <c r="AL107" i="16"/>
  <c r="AI58" i="16"/>
  <c r="AK58" i="16"/>
  <c r="AJ58" i="16"/>
  <c r="AK164" i="16"/>
  <c r="AL127" i="16"/>
  <c r="AM60" i="16"/>
  <c r="AL60" i="16"/>
  <c r="AK26" i="16"/>
  <c r="AJ26" i="16"/>
  <c r="AJ22" i="16"/>
  <c r="AM22" i="16"/>
  <c r="AL137" i="16"/>
  <c r="AM93" i="16"/>
  <c r="AK146" i="16"/>
  <c r="AJ146" i="16"/>
  <c r="AI146" i="16"/>
  <c r="AK128" i="16"/>
  <c r="AL128" i="16"/>
  <c r="AI165" i="16"/>
  <c r="AM148" i="16"/>
  <c r="AM126" i="16"/>
  <c r="AM100" i="16"/>
  <c r="AI72" i="16"/>
  <c r="AM20" i="16"/>
  <c r="AL20" i="16"/>
  <c r="AM109" i="16"/>
  <c r="AL29" i="16"/>
  <c r="AL165" i="16"/>
  <c r="AM87" i="16"/>
  <c r="AJ87" i="16"/>
  <c r="AK50" i="16"/>
  <c r="AJ50" i="16"/>
  <c r="AI90" i="16"/>
  <c r="AL160" i="16"/>
  <c r="AI96" i="16"/>
  <c r="AM27" i="16"/>
  <c r="AI13" i="16"/>
  <c r="AK90" i="16"/>
  <c r="AM145" i="16"/>
  <c r="AK42" i="16"/>
  <c r="AM118" i="16"/>
  <c r="AK57" i="16"/>
  <c r="AL13" i="16"/>
  <c r="AI160" i="16"/>
  <c r="AM31" i="16"/>
  <c r="AK27" i="16"/>
  <c r="AI77" i="16"/>
  <c r="AJ113" i="16"/>
  <c r="AI105" i="16"/>
  <c r="AM70" i="16"/>
  <c r="AM33" i="16"/>
  <c r="AM17" i="16"/>
  <c r="AM86" i="16"/>
  <c r="AI161" i="16"/>
  <c r="AJ161" i="16"/>
  <c r="AK63" i="16"/>
  <c r="AL129" i="16"/>
  <c r="AL4" i="16"/>
  <c r="AL71" i="16"/>
  <c r="AL117" i="16"/>
  <c r="AL81" i="16"/>
  <c r="AL58" i="16"/>
  <c r="AM122" i="16"/>
  <c r="AL140" i="16"/>
  <c r="AM137" i="16"/>
  <c r="AI43" i="16"/>
  <c r="AK15" i="16"/>
  <c r="AL15" i="16"/>
  <c r="AJ154" i="16"/>
  <c r="AK156" i="16"/>
  <c r="AJ156" i="16"/>
  <c r="AL116" i="16"/>
  <c r="AJ72" i="16"/>
  <c r="AL72" i="16"/>
  <c r="AK148" i="16"/>
  <c r="AI151" i="16"/>
  <c r="AM133" i="16"/>
  <c r="AJ104" i="16"/>
  <c r="AM104" i="16"/>
  <c r="AK87" i="16"/>
  <c r="AL87" i="16"/>
  <c r="AL50" i="16"/>
  <c r="AJ29" i="16"/>
  <c r="AK9" i="16"/>
  <c r="AI3" i="16"/>
  <c r="AM160" i="16"/>
  <c r="AL32" i="16"/>
  <c r="AK158" i="16"/>
  <c r="AK31" i="16"/>
  <c r="AM98" i="16"/>
  <c r="AK135" i="16"/>
  <c r="AL61" i="16"/>
  <c r="AI103" i="16"/>
  <c r="AM158" i="16"/>
  <c r="AK32" i="16"/>
  <c r="AM135" i="16"/>
  <c r="AJ77" i="16"/>
  <c r="AK70" i="16"/>
  <c r="AI48" i="16"/>
  <c r="AK48" i="16"/>
  <c r="AI33" i="16"/>
  <c r="AL17" i="16"/>
  <c r="AJ86" i="16"/>
  <c r="AK161" i="16"/>
  <c r="AJ124" i="16"/>
  <c r="AJ63" i="16"/>
  <c r="AL28" i="16"/>
  <c r="AM11" i="16"/>
  <c r="AI130" i="16"/>
  <c r="AK123" i="16"/>
  <c r="AL123" i="16"/>
  <c r="AK75" i="16"/>
  <c r="AM119" i="16"/>
  <c r="AJ82" i="16"/>
  <c r="AL82" i="16"/>
  <c r="AI132" i="16"/>
  <c r="AJ51" i="16"/>
  <c r="AM51" i="16"/>
  <c r="AM40" i="16"/>
  <c r="AI21" i="16"/>
  <c r="AK115" i="16"/>
  <c r="AI110" i="16"/>
  <c r="AL110" i="16"/>
  <c r="AI163" i="16"/>
  <c r="AL144" i="16"/>
  <c r="AI92" i="16"/>
  <c r="AM85" i="16"/>
  <c r="AK49" i="16"/>
  <c r="AM26" i="16"/>
  <c r="AJ137" i="16"/>
  <c r="AJ43" i="16"/>
  <c r="AJ15" i="16"/>
  <c r="AM15" i="16"/>
  <c r="AK134" i="16"/>
  <c r="AK126" i="16"/>
  <c r="AJ126" i="16"/>
  <c r="AI126" i="16"/>
  <c r="AL126" i="16"/>
  <c r="AM80" i="16"/>
  <c r="AI80" i="16"/>
  <c r="AK80" i="16"/>
  <c r="AM72" i="16"/>
  <c r="AI24" i="16"/>
  <c r="AK24" i="16"/>
  <c r="AL24" i="16"/>
  <c r="AI5" i="16"/>
  <c r="AK5" i="16"/>
  <c r="AK6" i="16"/>
  <c r="AL136" i="16"/>
  <c r="AM3" i="16"/>
  <c r="AM165" i="16"/>
  <c r="AI153" i="16"/>
  <c r="AL153" i="16"/>
  <c r="AK153" i="16"/>
  <c r="AI148" i="16"/>
  <c r="AJ112" i="16"/>
  <c r="AJ64" i="16"/>
  <c r="AM50" i="16"/>
  <c r="AI9" i="16"/>
  <c r="AM45" i="16"/>
  <c r="AL30" i="16"/>
  <c r="AK13" i="16"/>
  <c r="AK30" i="16"/>
  <c r="AM103" i="16"/>
  <c r="AK45" i="16"/>
  <c r="AM65" i="16"/>
  <c r="AK160" i="16"/>
  <c r="AL31" i="16"/>
  <c r="AL27" i="16"/>
  <c r="AK147" i="16"/>
  <c r="AM77" i="16"/>
  <c r="AL77" i="16"/>
  <c r="AJ105" i="16"/>
  <c r="AK79" i="16"/>
  <c r="AL70" i="16"/>
  <c r="AI52" i="16"/>
  <c r="AM48" i="16"/>
  <c r="AK33" i="16"/>
  <c r="AK25" i="16"/>
  <c r="AL25" i="16"/>
  <c r="AK86" i="16"/>
  <c r="AI124" i="16"/>
  <c r="AM124" i="16"/>
  <c r="AK124" i="16"/>
  <c r="AL63" i="16"/>
  <c r="AI36" i="16"/>
  <c r="AK36" i="16"/>
  <c r="AM36" i="16"/>
  <c r="AL36" i="16"/>
  <c r="AI7" i="16"/>
  <c r="AK7" i="16"/>
  <c r="AL7" i="16"/>
  <c r="AK39" i="16"/>
  <c r="AL39" i="16"/>
  <c r="AJ120" i="16"/>
  <c r="AM75" i="16"/>
  <c r="AI119" i="16"/>
  <c r="AK119" i="16"/>
  <c r="AJ119" i="16"/>
  <c r="AJ132" i="16"/>
  <c r="AM132" i="16"/>
  <c r="AL51" i="16"/>
  <c r="AM102" i="16"/>
  <c r="AM163" i="16"/>
  <c r="AK144" i="16"/>
  <c r="AM92" i="16"/>
  <c r="AK92" i="16"/>
  <c r="AL85" i="16"/>
  <c r="AJ49" i="16"/>
  <c r="AM49" i="16"/>
  <c r="AI140" i="16"/>
  <c r="AJ140" i="16"/>
  <c r="AK137" i="16"/>
  <c r="AI56" i="16"/>
  <c r="AL43" i="16"/>
  <c r="AK121" i="16"/>
  <c r="AJ78" i="16"/>
  <c r="AI64" i="16"/>
  <c r="AI29" i="16"/>
  <c r="AL134" i="16"/>
  <c r="AM134" i="16"/>
  <c r="AL109" i="16"/>
  <c r="AK37" i="16"/>
  <c r="AJ37" i="16"/>
  <c r="AM24" i="16"/>
  <c r="AL6" i="16"/>
  <c r="AM116" i="16"/>
  <c r="AL64" i="16"/>
  <c r="AM153" i="16"/>
  <c r="AK104" i="16"/>
  <c r="AK69" i="16"/>
  <c r="AJ9" i="16"/>
  <c r="AM57" i="16"/>
  <c r="AK65" i="16"/>
  <c r="AL90" i="16"/>
  <c r="AM96" i="16"/>
  <c r="AK98" i="16"/>
  <c r="AJ158" i="16"/>
  <c r="AI42" i="16"/>
  <c r="AJ98" i="16"/>
  <c r="AI2" i="16"/>
  <c r="AK103" i="16"/>
  <c r="AI113" i="16"/>
  <c r="AM105" i="16"/>
  <c r="AJ84" i="16"/>
  <c r="AJ79" i="16"/>
  <c r="AL48" i="16"/>
  <c r="AJ33" i="16"/>
  <c r="AM25" i="16"/>
  <c r="AI108" i="16"/>
  <c r="AI86" i="16"/>
  <c r="AL131" i="16"/>
  <c r="AK131" i="16"/>
  <c r="AL124" i="16"/>
  <c r="AI46" i="16"/>
  <c r="AJ36" i="16"/>
  <c r="AK18" i="16"/>
  <c r="AJ18" i="16"/>
  <c r="AJ7" i="16"/>
  <c r="AM7" i="16"/>
  <c r="AJ39" i="16"/>
  <c r="AM39" i="16"/>
  <c r="AM130" i="16"/>
  <c r="AJ75" i="16"/>
  <c r="AL119" i="16"/>
  <c r="AJ66" i="16"/>
  <c r="AJ21" i="16"/>
  <c r="AJ115" i="16"/>
  <c r="AJ102" i="16"/>
  <c r="AJ83" i="16"/>
  <c r="AK150" i="16"/>
  <c r="AM144" i="16"/>
  <c r="AJ122" i="16"/>
  <c r="AL92" i="16"/>
  <c r="AL49" i="16"/>
  <c r="AK14" i="16"/>
  <c r="AM140" i="16"/>
  <c r="AM43" i="16"/>
  <c r="AK162" i="16"/>
  <c r="AK10" i="16"/>
  <c r="AJ10" i="16"/>
  <c r="AI134" i="16"/>
  <c r="AK91" i="16"/>
  <c r="AL80" i="16"/>
  <c r="AJ5" i="16"/>
  <c r="AL5" i="16"/>
  <c r="AJ6" i="16"/>
  <c r="AM6" i="16"/>
  <c r="AM151" i="16"/>
  <c r="AJ3" i="16"/>
  <c r="AJ165" i="16"/>
  <c r="AI112" i="16"/>
  <c r="AL104" i="16"/>
  <c r="AI62" i="16"/>
  <c r="AJ62" i="16"/>
  <c r="AL62" i="16"/>
  <c r="AL9" i="16"/>
  <c r="AL98" i="16"/>
  <c r="AM13" i="16"/>
  <c r="AJ61" i="16"/>
  <c r="AJ30" i="16"/>
  <c r="AJ90" i="16"/>
  <c r="AK99" i="16"/>
  <c r="AK118" i="16"/>
  <c r="AL96" i="16"/>
  <c r="AI34" i="16"/>
  <c r="AI99" i="16"/>
  <c r="AI118" i="16"/>
  <c r="AM42" i="16"/>
  <c r="AL74" i="16"/>
  <c r="AI147" i="16"/>
  <c r="AK95" i="16"/>
  <c r="AK113" i="16"/>
  <c r="AL105" i="16"/>
  <c r="AI97" i="16"/>
  <c r="AI84" i="16"/>
  <c r="AK84" i="16"/>
  <c r="AM79" i="16"/>
  <c r="AL79" i="16"/>
  <c r="AK52" i="16"/>
  <c r="AM52" i="16"/>
  <c r="AL52" i="16"/>
  <c r="AL33" i="16"/>
  <c r="AK108" i="16"/>
  <c r="AL86" i="16"/>
  <c r="AM131" i="16"/>
  <c r="AL46" i="16"/>
  <c r="AK47" i="16"/>
  <c r="AI143" i="16"/>
  <c r="AJ143" i="16"/>
  <c r="AM143" i="16"/>
  <c r="AI129" i="16"/>
  <c r="AL155" i="16"/>
  <c r="AJ152" i="16"/>
  <c r="AI66" i="16"/>
  <c r="AM66" i="16"/>
  <c r="AJ73" i="16"/>
  <c r="AI35" i="16"/>
  <c r="AL115" i="16"/>
  <c r="AK102" i="16"/>
  <c r="AL150" i="16"/>
  <c r="AM150" i="16"/>
  <c r="AI144" i="16"/>
  <c r="AK85" i="16"/>
  <c r="AI55" i="16"/>
  <c r="AK55" i="16"/>
  <c r="AL55" i="16"/>
  <c r="AL14" i="16"/>
  <c r="AI93" i="16"/>
  <c r="AK56" i="16"/>
  <c r="AL56" i="16"/>
  <c r="AI8" i="16"/>
  <c r="AL162" i="16"/>
  <c r="AJ121" i="16"/>
  <c r="AM121" i="16"/>
  <c r="AL10" i="16"/>
  <c r="AJ148" i="16"/>
  <c r="AJ138" i="16"/>
  <c r="AK44" i="16"/>
  <c r="AM37" i="16"/>
  <c r="AL37" i="16"/>
  <c r="AK12" i="16"/>
  <c r="AK109" i="16"/>
  <c r="AK29" i="16"/>
  <c r="AK151" i="16"/>
  <c r="AL148" i="16"/>
  <c r="AJ109" i="16"/>
  <c r="AJ69" i="16"/>
  <c r="AM62" i="16"/>
  <c r="AM29" i="16"/>
  <c r="AK16" i="16"/>
  <c r="AM9" i="16"/>
  <c r="AI88" i="16"/>
  <c r="AL99" i="16"/>
  <c r="AL135" i="16"/>
  <c r="AJ45" i="16"/>
  <c r="AL88" i="16"/>
  <c r="AJ106" i="16"/>
  <c r="AI135" i="16"/>
  <c r="AI65" i="16"/>
  <c r="AL34" i="16"/>
  <c r="AM106" i="16"/>
  <c r="AL108" i="16"/>
  <c r="AM53" i="16"/>
  <c r="AI109" i="16"/>
  <c r="AM44" i="16"/>
  <c r="AK3" i="16"/>
  <c r="AK165" i="16"/>
  <c r="AK116" i="16"/>
  <c r="AL112" i="16"/>
  <c r="AL78" i="16"/>
  <c r="AM16" i="16"/>
  <c r="AL158" i="16"/>
  <c r="AL106" i="16"/>
  <c r="AI57" i="16"/>
  <c r="AJ13" i="16"/>
  <c r="AM30" i="16"/>
  <c r="AJ27" i="16"/>
  <c r="AI61" i="16"/>
  <c r="AI145" i="16"/>
  <c r="AJ31" i="16"/>
  <c r="AT19" i="12"/>
  <c r="AZ19" i="12"/>
  <c r="BE6" i="12"/>
  <c r="AU143" i="16"/>
  <c r="AU111" i="16"/>
  <c r="BC165" i="16"/>
  <c r="BB90" i="12"/>
  <c r="BB29" i="12"/>
  <c r="BC94" i="12"/>
  <c r="AU152" i="16"/>
  <c r="AU146" i="16"/>
  <c r="AU114" i="16"/>
  <c r="AU127" i="16"/>
  <c r="AU95" i="16"/>
  <c r="BC16" i="16"/>
  <c r="AU42" i="16"/>
  <c r="AX80" i="16"/>
  <c r="AU137" i="16"/>
  <c r="AU139" i="16"/>
  <c r="AU107" i="16"/>
  <c r="AU150" i="16"/>
  <c r="AU118" i="16"/>
  <c r="AU86" i="16"/>
  <c r="AX125" i="16"/>
  <c r="AX20" i="16"/>
  <c r="AV132" i="16"/>
  <c r="AX60" i="16"/>
  <c r="BC55" i="16"/>
  <c r="AX93" i="16"/>
  <c r="BC162" i="16"/>
  <c r="AX128" i="16"/>
  <c r="BC156" i="16"/>
  <c r="AX24" i="16"/>
  <c r="AW16" i="16"/>
  <c r="AN79" i="16"/>
  <c r="BC87" i="16"/>
  <c r="AU6" i="16"/>
  <c r="AU113" i="16"/>
  <c r="AU10" i="16"/>
  <c r="AU165" i="16"/>
  <c r="AU101" i="16"/>
  <c r="AU136" i="16"/>
  <c r="AU104" i="16"/>
  <c r="AU162" i="16"/>
  <c r="AU130" i="16"/>
  <c r="AU98" i="16"/>
  <c r="AV8" i="16"/>
  <c r="AW136" i="16"/>
  <c r="AV24" i="16"/>
  <c r="AV87" i="16"/>
  <c r="AV30" i="16"/>
  <c r="AU62" i="16"/>
  <c r="AN114" i="16"/>
  <c r="AN82" i="16"/>
  <c r="AN2" i="16"/>
  <c r="AN68" i="16"/>
  <c r="AN91" i="16"/>
  <c r="AT106" i="16"/>
  <c r="AZ106" i="16" s="1"/>
  <c r="AN45" i="16"/>
  <c r="AN135" i="16"/>
  <c r="AT30" i="16"/>
  <c r="AT96" i="16"/>
  <c r="AU70" i="16"/>
  <c r="AN46" i="16"/>
  <c r="AT165" i="16"/>
  <c r="AV98" i="16"/>
  <c r="AU126" i="16"/>
  <c r="AU94" i="16"/>
  <c r="AU30" i="16"/>
  <c r="AN122" i="16"/>
  <c r="AX148" i="16"/>
  <c r="AN50" i="16"/>
  <c r="AU160" i="16"/>
  <c r="AN41" i="16"/>
  <c r="AT29" i="16"/>
  <c r="BA29" i="16" s="1"/>
  <c r="AN126" i="16"/>
  <c r="AN158" i="16"/>
  <c r="Q11" i="12"/>
  <c r="R9" i="12"/>
  <c r="Q83" i="12"/>
  <c r="S96" i="12"/>
  <c r="P7" i="12"/>
  <c r="Q63" i="12"/>
  <c r="Q89" i="12"/>
  <c r="Q47" i="12"/>
  <c r="P84" i="12"/>
  <c r="R32" i="12"/>
  <c r="R95" i="12"/>
  <c r="Q106" i="12"/>
  <c r="R100" i="12"/>
  <c r="R59" i="12"/>
  <c r="R88" i="12"/>
  <c r="P35" i="12"/>
  <c r="Q26" i="12"/>
  <c r="P100" i="12"/>
  <c r="Q48" i="12"/>
  <c r="Q17" i="12"/>
  <c r="R43" i="12"/>
  <c r="S28" i="12"/>
  <c r="S76" i="12"/>
  <c r="R57" i="12"/>
  <c r="S81" i="12"/>
  <c r="S97" i="12"/>
  <c r="Q103" i="12"/>
  <c r="S83" i="12"/>
  <c r="S10" i="12"/>
  <c r="R71" i="12"/>
  <c r="R31" i="12"/>
  <c r="S26" i="12"/>
  <c r="P97" i="12"/>
  <c r="R103" i="12"/>
  <c r="Q80" i="12"/>
  <c r="P10" i="12"/>
  <c r="S71" i="12"/>
  <c r="S31" i="12"/>
  <c r="P26" i="12"/>
  <c r="Q65" i="12"/>
  <c r="S72" i="12"/>
  <c r="Q66" i="12"/>
  <c r="Q77" i="12"/>
  <c r="S36" i="12"/>
  <c r="P46" i="12"/>
  <c r="S61" i="12"/>
  <c r="Q67" i="12"/>
  <c r="P30" i="12"/>
  <c r="Q4" i="12"/>
  <c r="S48" i="12"/>
  <c r="S12" i="12"/>
  <c r="R104" i="12"/>
  <c r="S108" i="12"/>
  <c r="R82" i="12"/>
  <c r="Q3" i="12"/>
  <c r="Q56" i="12"/>
  <c r="S55" i="12"/>
  <c r="S80" i="12"/>
  <c r="S8" i="12"/>
  <c r="Q32" i="12"/>
  <c r="Q24" i="12"/>
  <c r="R70" i="12"/>
  <c r="S18" i="12"/>
  <c r="P56" i="12"/>
  <c r="R75" i="12"/>
  <c r="P4" i="12"/>
  <c r="R84" i="12"/>
  <c r="Q59" i="12"/>
  <c r="Q107" i="12"/>
  <c r="P3" i="12"/>
  <c r="Q33" i="12"/>
  <c r="S93" i="12"/>
  <c r="R40" i="12"/>
  <c r="P54" i="12"/>
  <c r="Q42" i="12"/>
  <c r="P76" i="12"/>
  <c r="R24" i="12"/>
  <c r="R106" i="12"/>
  <c r="R94" i="12"/>
  <c r="S44" i="12"/>
  <c r="Q86" i="12"/>
  <c r="Q61" i="12"/>
  <c r="R91" i="12"/>
  <c r="S106" i="12"/>
  <c r="S100" i="12"/>
  <c r="S63" i="12"/>
  <c r="P6" i="12"/>
  <c r="P32" i="12"/>
  <c r="P24" i="12"/>
  <c r="Q101" i="12"/>
  <c r="P106" i="12"/>
  <c r="Q74" i="12"/>
  <c r="P63" i="12"/>
  <c r="Q6" i="12"/>
  <c r="P107" i="12"/>
  <c r="Q20" i="12"/>
  <c r="R101" i="12"/>
  <c r="R52" i="12"/>
  <c r="Q55" i="12"/>
  <c r="Q43" i="12"/>
  <c r="P108" i="12"/>
  <c r="R50" i="12"/>
  <c r="R29" i="12"/>
  <c r="S64" i="12"/>
  <c r="R96" i="12"/>
  <c r="S52" i="12"/>
  <c r="Q44" i="12"/>
  <c r="S107" i="12"/>
  <c r="S20" i="12"/>
  <c r="S86" i="12"/>
  <c r="S4" i="12"/>
  <c r="P105" i="12"/>
  <c r="Q84" i="12"/>
  <c r="S49" i="12"/>
  <c r="P61" i="12"/>
  <c r="Q15" i="12"/>
  <c r="P18" i="12"/>
  <c r="R47" i="12"/>
  <c r="Q73" i="12"/>
  <c r="Q79" i="12"/>
  <c r="P45" i="12"/>
  <c r="Q102" i="12"/>
  <c r="Q5" i="12"/>
  <c r="S15" i="12"/>
  <c r="P73" i="12"/>
  <c r="R90" i="12"/>
  <c r="R109" i="12"/>
  <c r="R79" i="12"/>
  <c r="Q45" i="12"/>
  <c r="R102" i="12"/>
  <c r="R5" i="12"/>
  <c r="Q87" i="12"/>
  <c r="P75" i="12"/>
  <c r="S19" i="12"/>
  <c r="P48" i="12"/>
  <c r="P12" i="12"/>
  <c r="R105" i="12"/>
  <c r="S21" i="12"/>
  <c r="Q96" i="12"/>
  <c r="P31" i="12"/>
  <c r="Q7" i="12"/>
  <c r="P16" i="12"/>
  <c r="Q104" i="12"/>
  <c r="Q75" i="12"/>
  <c r="R4" i="12"/>
  <c r="P64" i="12"/>
  <c r="R22" i="12"/>
  <c r="S45" i="12"/>
  <c r="S3" i="12"/>
  <c r="Q37" i="12"/>
  <c r="R30" i="12"/>
  <c r="S68" i="12"/>
  <c r="P33" i="12"/>
  <c r="S54" i="12"/>
  <c r="Q60" i="12"/>
  <c r="Q23" i="12"/>
  <c r="R85" i="12"/>
  <c r="S95" i="12"/>
  <c r="Q78" i="12"/>
  <c r="R53" i="12"/>
  <c r="R81" i="12"/>
  <c r="Q90" i="12"/>
  <c r="P66" i="12"/>
  <c r="P39" i="12"/>
  <c r="P41" i="12"/>
  <c r="R56" i="12"/>
  <c r="P17" i="12"/>
  <c r="P43" i="12"/>
  <c r="P28" i="12"/>
  <c r="Q53" i="12"/>
  <c r="S58" i="12"/>
  <c r="R60" i="12"/>
  <c r="R65" i="12"/>
  <c r="R83" i="12"/>
  <c r="R10" i="12"/>
  <c r="Q71" i="12"/>
  <c r="Q31" i="12"/>
  <c r="R26" i="12"/>
  <c r="P60" i="12"/>
  <c r="Q72" i="12"/>
  <c r="R54" i="12"/>
  <c r="S42" i="12"/>
  <c r="P99" i="12"/>
  <c r="P69" i="12"/>
  <c r="S65" i="12"/>
  <c r="R72" i="12"/>
  <c r="P42" i="12"/>
  <c r="S99" i="12"/>
  <c r="Q69" i="12"/>
  <c r="S51" i="12"/>
  <c r="Q29" i="12"/>
  <c r="Q64" i="12"/>
  <c r="S92" i="12"/>
  <c r="R14" i="12"/>
  <c r="P71" i="12"/>
  <c r="R20" i="12"/>
  <c r="S94" i="12"/>
  <c r="P103" i="12"/>
  <c r="R77" i="12"/>
  <c r="S25" i="12"/>
  <c r="P57" i="12"/>
  <c r="Q30" i="12"/>
  <c r="S39" i="12"/>
  <c r="R99" i="12"/>
  <c r="R73" i="12"/>
  <c r="S29" i="12"/>
  <c r="Q98" i="12"/>
  <c r="P40" i="12"/>
  <c r="S89" i="12"/>
  <c r="P62" i="12"/>
  <c r="S5" i="12"/>
  <c r="S73" i="12"/>
  <c r="Q92" i="12"/>
  <c r="P58" i="12"/>
  <c r="R15" i="12"/>
  <c r="Q109" i="12"/>
  <c r="S62" i="12"/>
  <c r="Q88" i="12"/>
  <c r="Q94" i="12"/>
  <c r="Q100" i="12"/>
  <c r="P55" i="12"/>
  <c r="S17" i="12"/>
  <c r="S77" i="12"/>
  <c r="R28" i="12"/>
  <c r="Q85" i="12"/>
  <c r="R76" i="12"/>
  <c r="P19" i="12"/>
  <c r="P44" i="12"/>
  <c r="P86" i="12"/>
  <c r="P11" i="12"/>
  <c r="P21" i="12"/>
  <c r="P96" i="12"/>
  <c r="R35" i="12"/>
  <c r="Q41" i="12"/>
  <c r="S56" i="12"/>
  <c r="R78" i="12"/>
  <c r="R63" i="12"/>
  <c r="S6" i="12"/>
  <c r="S24" i="12"/>
  <c r="P101" i="12"/>
  <c r="AX101" i="12"/>
  <c r="S38" i="12"/>
  <c r="Q62" i="12"/>
  <c r="S23" i="12"/>
  <c r="Q49" i="12"/>
  <c r="R36" i="12"/>
  <c r="S60" i="12"/>
  <c r="Q52" i="12"/>
  <c r="R62" i="12"/>
  <c r="P23" i="12"/>
  <c r="P77" i="12"/>
  <c r="P36" i="12"/>
  <c r="R16" i="12"/>
  <c r="P9" i="12"/>
  <c r="R8" i="12"/>
  <c r="S74" i="12"/>
  <c r="Q93" i="12"/>
  <c r="R89" i="12"/>
  <c r="R67" i="12"/>
  <c r="S16" i="12"/>
  <c r="Q28" i="12"/>
  <c r="P85" i="12"/>
  <c r="Q76" i="12"/>
  <c r="S7" i="12"/>
  <c r="P25" i="12"/>
  <c r="R64" i="12"/>
  <c r="S32" i="12"/>
  <c r="R34" i="12"/>
  <c r="P78" i="12"/>
  <c r="P109" i="12"/>
  <c r="S59" i="12"/>
  <c r="S27" i="12"/>
  <c r="P102" i="12"/>
  <c r="P5" i="12"/>
  <c r="P95" i="12"/>
  <c r="S34" i="12"/>
  <c r="Q19" i="12"/>
  <c r="Q12" i="12"/>
  <c r="S85" i="12"/>
  <c r="P38" i="12"/>
  <c r="R19" i="12"/>
  <c r="R48" i="12"/>
  <c r="R12" i="12"/>
  <c r="S43" i="12"/>
  <c r="R25" i="12"/>
  <c r="S46" i="12"/>
  <c r="S70" i="12"/>
  <c r="S57" i="12"/>
  <c r="Q38" i="12"/>
  <c r="Q97" i="12"/>
  <c r="S103" i="12"/>
  <c r="R69" i="12"/>
  <c r="R68" i="12"/>
  <c r="P90" i="12"/>
  <c r="S109" i="12"/>
  <c r="P79" i="12"/>
  <c r="Q99" i="12"/>
  <c r="S50" i="12"/>
  <c r="R7" i="12"/>
  <c r="P94" i="12"/>
  <c r="Q25" i="12"/>
  <c r="Q46" i="12"/>
  <c r="Q70" i="12"/>
  <c r="P91" i="12"/>
  <c r="Q95" i="12"/>
  <c r="R44" i="12"/>
  <c r="S75" i="12"/>
  <c r="R18" i="12"/>
  <c r="P53" i="12"/>
  <c r="R58" i="12"/>
  <c r="S2" i="12"/>
  <c r="R98" i="12"/>
  <c r="Q10" i="12"/>
  <c r="S102" i="12"/>
  <c r="S35" i="12"/>
  <c r="Q91" i="12"/>
  <c r="S13" i="12"/>
  <c r="P51" i="12"/>
  <c r="S78" i="12"/>
  <c r="S40" i="12"/>
  <c r="Q54" i="12"/>
  <c r="R42" i="12"/>
  <c r="P89" i="12"/>
  <c r="R3" i="12"/>
  <c r="Q81" i="12"/>
  <c r="P13" i="12"/>
  <c r="Q51" i="12"/>
  <c r="R86" i="12"/>
  <c r="R11" i="12"/>
  <c r="R21" i="12"/>
  <c r="Q108" i="12"/>
  <c r="R61" i="12"/>
  <c r="S91" i="12"/>
  <c r="P34" i="12"/>
  <c r="R51" i="12"/>
  <c r="P29" i="12"/>
  <c r="S11" i="12"/>
  <c r="R108" i="12"/>
  <c r="P67" i="12"/>
  <c r="S30" i="12"/>
  <c r="R33" i="12"/>
  <c r="R74" i="12"/>
  <c r="P93" i="12"/>
  <c r="R45" i="12"/>
  <c r="R41" i="12"/>
  <c r="P65" i="12"/>
  <c r="P72" i="12"/>
  <c r="R66" i="12"/>
  <c r="P80" i="12"/>
  <c r="Q8" i="12"/>
  <c r="P74" i="12"/>
  <c r="R93" i="12"/>
  <c r="Q40" i="12"/>
  <c r="S105" i="12"/>
  <c r="Q18" i="12"/>
  <c r="Q58" i="12"/>
  <c r="S67" i="12"/>
  <c r="P87" i="12"/>
  <c r="R46" i="12"/>
  <c r="Q105" i="12"/>
  <c r="S84" i="12"/>
  <c r="R97" i="12"/>
  <c r="P8" i="12"/>
  <c r="R2" i="12"/>
  <c r="S98" i="12"/>
  <c r="R23" i="12"/>
  <c r="P49" i="12"/>
  <c r="Q36" i="12"/>
  <c r="Q27" i="12"/>
  <c r="S88" i="12"/>
  <c r="P98" i="12"/>
  <c r="S9" i="12"/>
  <c r="R92" i="12"/>
  <c r="S14" i="12"/>
  <c r="S47" i="12"/>
  <c r="Q13" i="12"/>
  <c r="Q16" i="12"/>
  <c r="Q9" i="12"/>
  <c r="P92" i="12"/>
  <c r="AX92" i="12"/>
  <c r="P14" i="12"/>
  <c r="S53" i="12"/>
  <c r="Q50" i="12"/>
  <c r="P47" i="12"/>
  <c r="R13" i="12"/>
  <c r="P15" i="12"/>
  <c r="Q68" i="12"/>
  <c r="S90" i="12"/>
  <c r="S79" i="12"/>
  <c r="Q39" i="12"/>
  <c r="P70" i="12"/>
  <c r="Q57" i="12"/>
  <c r="R38" i="12"/>
  <c r="P52" i="12"/>
  <c r="R55" i="12"/>
  <c r="R17" i="12"/>
  <c r="P59" i="12"/>
  <c r="R6" i="12"/>
  <c r="P20" i="12"/>
  <c r="S87" i="12"/>
  <c r="S33" i="12"/>
  <c r="P68" i="12"/>
  <c r="S66" i="12"/>
  <c r="R49" i="12"/>
  <c r="P83" i="12"/>
  <c r="Q14" i="12"/>
  <c r="P50" i="12"/>
  <c r="AX50" i="12"/>
  <c r="S69" i="12"/>
  <c r="AZ7" i="12"/>
  <c r="BB48" i="12"/>
  <c r="BC34" i="12"/>
  <c r="BC101" i="12"/>
  <c r="AZ6" i="12"/>
  <c r="BE73" i="12"/>
  <c r="P82" i="12"/>
  <c r="BC40" i="12"/>
  <c r="BE39" i="12"/>
  <c r="BB5" i="12"/>
  <c r="BC46" i="12"/>
  <c r="BF18" i="12"/>
  <c r="AZ87" i="12"/>
  <c r="AZ80" i="12"/>
  <c r="BC13" i="12"/>
  <c r="AZ63" i="12"/>
  <c r="BC106" i="12"/>
  <c r="Y57" i="11"/>
  <c r="AE43" i="11"/>
  <c r="AF43" i="11" s="1"/>
  <c r="Q35" i="12"/>
  <c r="BC11" i="12"/>
  <c r="BB77" i="12"/>
  <c r="BE105" i="12"/>
  <c r="AU153" i="16"/>
  <c r="AU124" i="16"/>
  <c r="AU92" i="16"/>
  <c r="AU60" i="16"/>
  <c r="AU28" i="16"/>
  <c r="AU155" i="16"/>
  <c r="AU22" i="16"/>
  <c r="BC69" i="16"/>
  <c r="S101" i="12"/>
  <c r="BF108" i="12"/>
  <c r="AU120" i="16"/>
  <c r="AU88" i="16"/>
  <c r="AU18" i="16"/>
  <c r="BE70" i="12"/>
  <c r="AZ106" i="12"/>
  <c r="BD106" i="12" s="1"/>
  <c r="AZ97" i="12"/>
  <c r="AU147" i="16"/>
  <c r="AU115" i="16"/>
  <c r="BC102" i="16"/>
  <c r="AX8" i="16"/>
  <c r="S41" i="12"/>
  <c r="AZ95" i="12"/>
  <c r="BC18" i="12"/>
  <c r="BB6" i="12"/>
  <c r="BB70" i="12"/>
  <c r="BC19" i="12"/>
  <c r="BD19" i="12" s="1"/>
  <c r="BC44" i="12"/>
  <c r="BF33" i="12"/>
  <c r="AU141" i="16"/>
  <c r="AU109" i="16"/>
  <c r="AU77" i="16"/>
  <c r="AU45" i="16"/>
  <c r="AU13" i="16"/>
  <c r="AU144" i="16"/>
  <c r="AU112" i="16"/>
  <c r="AU79" i="16"/>
  <c r="AU47" i="16"/>
  <c r="AU15" i="16"/>
  <c r="AU74" i="16"/>
  <c r="BC60" i="16"/>
  <c r="AW55" i="16"/>
  <c r="BB146" i="16"/>
  <c r="BC128" i="16"/>
  <c r="AT109" i="16"/>
  <c r="AV72" i="16"/>
  <c r="Q21" i="12"/>
  <c r="P27" i="12"/>
  <c r="R39" i="12"/>
  <c r="BB36" i="12"/>
  <c r="AZ30" i="12"/>
  <c r="BF54" i="12"/>
  <c r="BF49" i="12"/>
  <c r="BF89" i="12"/>
  <c r="AU140" i="16"/>
  <c r="AU108" i="16"/>
  <c r="AU75" i="16"/>
  <c r="AU134" i="16"/>
  <c r="AU102" i="16"/>
  <c r="BB16" i="16"/>
  <c r="BB73" i="12"/>
  <c r="AZ100" i="12"/>
  <c r="BE52" i="12"/>
  <c r="AU164" i="16"/>
  <c r="Q34" i="12"/>
  <c r="P88" i="12"/>
  <c r="R80" i="12"/>
  <c r="R107" i="12"/>
  <c r="R87" i="12"/>
  <c r="BC41" i="12"/>
  <c r="AZ42" i="12"/>
  <c r="BC9" i="12"/>
  <c r="BB94" i="12"/>
  <c r="BG6" i="12"/>
  <c r="BG88" i="12"/>
  <c r="BG48" i="12"/>
  <c r="BG72" i="12"/>
  <c r="AU128" i="16"/>
  <c r="AU96" i="16"/>
  <c r="AU58" i="16"/>
  <c r="BC5" i="12"/>
  <c r="AZ88" i="12"/>
  <c r="BD88" i="12" s="1"/>
  <c r="AW150" i="16"/>
  <c r="AT140" i="16"/>
  <c r="BA140" i="16" s="1"/>
  <c r="AV56" i="16"/>
  <c r="AW162" i="16"/>
  <c r="AV156" i="16"/>
  <c r="AV100" i="16"/>
  <c r="AV73" i="16"/>
  <c r="BB72" i="16"/>
  <c r="AU154" i="16"/>
  <c r="AX35" i="16"/>
  <c r="AT119" i="16"/>
  <c r="AX82" i="16"/>
  <c r="AW21" i="16"/>
  <c r="AW81" i="16"/>
  <c r="AV83" i="16"/>
  <c r="AV43" i="16"/>
  <c r="AW91" i="16"/>
  <c r="AV5" i="16"/>
  <c r="AV62" i="16"/>
  <c r="AW9" i="16"/>
  <c r="BB118" i="16"/>
  <c r="BB25" i="12"/>
  <c r="AT81" i="16"/>
  <c r="BA81" i="16" s="1"/>
  <c r="AW138" i="16"/>
  <c r="BB50" i="16"/>
  <c r="AZ69" i="12"/>
  <c r="BD69" i="12" s="1"/>
  <c r="AV70" i="16"/>
  <c r="BC33" i="16"/>
  <c r="BC53" i="16"/>
  <c r="AU151" i="16"/>
  <c r="AU82" i="16"/>
  <c r="AZ41" i="12"/>
  <c r="BD41" i="12" s="1"/>
  <c r="BB51" i="12"/>
  <c r="AX71" i="16"/>
  <c r="AW66" i="16"/>
  <c r="AX117" i="16"/>
  <c r="AT83" i="16"/>
  <c r="BB26" i="16"/>
  <c r="AX26" i="16"/>
  <c r="AW56" i="16"/>
  <c r="BB5" i="16"/>
  <c r="AT90" i="16"/>
  <c r="AZ90" i="16" s="1"/>
  <c r="BC61" i="16"/>
  <c r="BB74" i="16"/>
  <c r="AW97" i="16"/>
  <c r="BB24" i="16"/>
  <c r="AX34" i="16"/>
  <c r="AX2" i="16"/>
  <c r="BB57" i="16"/>
  <c r="BC72" i="12"/>
  <c r="BC110" i="16"/>
  <c r="AV93" i="16"/>
  <c r="AX32" i="16"/>
  <c r="AX109" i="16"/>
  <c r="AE7" i="11"/>
  <c r="AF7" i="11" s="1"/>
  <c r="BE34" i="12"/>
  <c r="AZ101" i="12"/>
  <c r="BD101" i="12" s="1"/>
  <c r="BE86" i="12"/>
  <c r="BG65" i="12"/>
  <c r="AT114" i="16"/>
  <c r="BC108" i="16"/>
  <c r="AV36" i="16"/>
  <c r="AV75" i="16"/>
  <c r="AV51" i="16"/>
  <c r="AV165" i="16"/>
  <c r="BC78" i="16"/>
  <c r="AX64" i="16"/>
  <c r="AT153" i="16"/>
  <c r="AV9" i="16"/>
  <c r="AW158" i="16"/>
  <c r="AX96" i="16"/>
  <c r="BE38" i="12"/>
  <c r="BF28" i="12"/>
  <c r="AW35" i="16"/>
  <c r="AV21" i="16"/>
  <c r="AW107" i="16"/>
  <c r="AX137" i="16"/>
  <c r="AW93" i="16"/>
  <c r="AT56" i="16"/>
  <c r="BA56" i="16" s="1"/>
  <c r="AX15" i="16"/>
  <c r="AV162" i="16"/>
  <c r="BB100" i="16"/>
  <c r="AT20" i="16"/>
  <c r="BA20" i="16" s="1"/>
  <c r="BB112" i="16"/>
  <c r="AT16" i="16"/>
  <c r="BB103" i="16"/>
  <c r="AW31" i="16"/>
  <c r="AV94" i="16"/>
  <c r="BC68" i="16"/>
  <c r="AV59" i="16"/>
  <c r="AT53" i="16"/>
  <c r="BA53" i="16" s="1"/>
  <c r="AT46" i="16"/>
  <c r="BB36" i="16"/>
  <c r="AX130" i="16"/>
  <c r="BC4" i="16"/>
  <c r="BC40" i="16"/>
  <c r="AV35" i="16"/>
  <c r="AV102" i="16"/>
  <c r="AW103" i="16"/>
  <c r="AW118" i="16"/>
  <c r="BC32" i="16"/>
  <c r="AT74" i="16"/>
  <c r="AV135" i="16"/>
  <c r="AV103" i="16"/>
  <c r="AX48" i="16"/>
  <c r="AW23" i="16"/>
  <c r="AX50" i="16"/>
  <c r="AV99" i="16"/>
  <c r="AZ13" i="12"/>
  <c r="BD13" i="12" s="1"/>
  <c r="BC91" i="12"/>
  <c r="BG96" i="12"/>
  <c r="BC48" i="16"/>
  <c r="BB131" i="16"/>
  <c r="AW28" i="16"/>
  <c r="AT4" i="16"/>
  <c r="BC119" i="16"/>
  <c r="AT71" i="16"/>
  <c r="AV117" i="16"/>
  <c r="BB73" i="16"/>
  <c r="AW51" i="16"/>
  <c r="AV40" i="16"/>
  <c r="AW40" i="16"/>
  <c r="AT40" i="16"/>
  <c r="AW115" i="16"/>
  <c r="AX150" i="16"/>
  <c r="AT127" i="16"/>
  <c r="AW85" i="16"/>
  <c r="AV85" i="16"/>
  <c r="AT22" i="16"/>
  <c r="BA22" i="16" s="1"/>
  <c r="BC140" i="16"/>
  <c r="AX56" i="16"/>
  <c r="AW43" i="16"/>
  <c r="AW15" i="16"/>
  <c r="BB8" i="16"/>
  <c r="AT128" i="16"/>
  <c r="BA128" i="16" s="1"/>
  <c r="BB121" i="16"/>
  <c r="BB10" i="16"/>
  <c r="AX10" i="16"/>
  <c r="AT64" i="16"/>
  <c r="AV3" i="16"/>
  <c r="BC44" i="16"/>
  <c r="AW37" i="16"/>
  <c r="AV37" i="16"/>
  <c r="AT24" i="16"/>
  <c r="BC12" i="16"/>
  <c r="AT5" i="16"/>
  <c r="BA5" i="16" s="1"/>
  <c r="AT87" i="16"/>
  <c r="AX69" i="16"/>
  <c r="Q22" i="12"/>
  <c r="AG44" i="11"/>
  <c r="AH44" i="11" s="1"/>
  <c r="AI14" i="11"/>
  <c r="AJ14" i="11" s="1"/>
  <c r="AK45" i="11"/>
  <c r="P22" i="12"/>
  <c r="AI28" i="11"/>
  <c r="AJ28" i="11" s="1"/>
  <c r="AI23" i="11"/>
  <c r="AJ23" i="11" s="1"/>
  <c r="AE48" i="11"/>
  <c r="AF48" i="11" s="1"/>
  <c r="AK61" i="11"/>
  <c r="AI48" i="11"/>
  <c r="AJ48" i="11" s="1"/>
  <c r="AE23" i="11"/>
  <c r="AF23" i="11" s="1"/>
  <c r="AI60" i="11"/>
  <c r="AJ60" i="11" s="1"/>
  <c r="P104" i="12"/>
  <c r="Q82" i="12"/>
  <c r="R37" i="12"/>
  <c r="BC28" i="12"/>
  <c r="BB74" i="12"/>
  <c r="BB35" i="12"/>
  <c r="BC37" i="12"/>
  <c r="BC95" i="12"/>
  <c r="BB125" i="16"/>
  <c r="AX94" i="16"/>
  <c r="AV76" i="16"/>
  <c r="AX19" i="16"/>
  <c r="AV79" i="16"/>
  <c r="AT70" i="16"/>
  <c r="BC52" i="16"/>
  <c r="BB41" i="16"/>
  <c r="AX108" i="16"/>
  <c r="BC86" i="16"/>
  <c r="BB141" i="16"/>
  <c r="AV124" i="16"/>
  <c r="AT28" i="16"/>
  <c r="BC7" i="16"/>
  <c r="AV7" i="16"/>
  <c r="AV139" i="16"/>
  <c r="BC39" i="16"/>
  <c r="AV39" i="16"/>
  <c r="BB129" i="16"/>
  <c r="AT155" i="16"/>
  <c r="AT82" i="16"/>
  <c r="BC66" i="16"/>
  <c r="AW132" i="16"/>
  <c r="BB81" i="16"/>
  <c r="BB40" i="16"/>
  <c r="AV115" i="16"/>
  <c r="AV110" i="16"/>
  <c r="AG36" i="11"/>
  <c r="AH36" i="11" s="1"/>
  <c r="AG16" i="11"/>
  <c r="AH16" i="11" s="1"/>
  <c r="AG53" i="11"/>
  <c r="AH53" i="11" s="1"/>
  <c r="BE94" i="12"/>
  <c r="AT68" i="16"/>
  <c r="AT161" i="16"/>
  <c r="BA161" i="16" s="1"/>
  <c r="AT63" i="16"/>
  <c r="BB63" i="16"/>
  <c r="AX53" i="16"/>
  <c r="AW7" i="16"/>
  <c r="AW39" i="16"/>
  <c r="AV119" i="16"/>
  <c r="BB82" i="16"/>
  <c r="BC73" i="16"/>
  <c r="AT51" i="16"/>
  <c r="AX21" i="16"/>
  <c r="BC21" i="16"/>
  <c r="AX155" i="16"/>
  <c r="BC71" i="16"/>
  <c r="AV66" i="16"/>
  <c r="AT132" i="16"/>
  <c r="BB117" i="16"/>
  <c r="AX81" i="16"/>
  <c r="AT73" i="16"/>
  <c r="AW73" i="16"/>
  <c r="AX40" i="16"/>
  <c r="BC35" i="16"/>
  <c r="AT21" i="16"/>
  <c r="BA21" i="16" s="1"/>
  <c r="AT110" i="16"/>
  <c r="BC107" i="16"/>
  <c r="BB51" i="16"/>
  <c r="AT115" i="16"/>
  <c r="BB115" i="16"/>
  <c r="BB110" i="16"/>
  <c r="AW102" i="16"/>
  <c r="BB83" i="16"/>
  <c r="AZ38" i="12"/>
  <c r="BF75" i="12"/>
  <c r="BB77" i="16"/>
  <c r="AT113" i="16"/>
  <c r="BB48" i="16"/>
  <c r="AX41" i="16"/>
  <c r="AT86" i="16"/>
  <c r="BB161" i="16"/>
  <c r="BB124" i="16"/>
  <c r="AV46" i="16"/>
  <c r="AZ46" i="16" s="1"/>
  <c r="BC23" i="16"/>
  <c r="AV23" i="16"/>
  <c r="BC89" i="16"/>
  <c r="AX11" i="16"/>
  <c r="AT120" i="16"/>
  <c r="AX4" i="16"/>
  <c r="BC82" i="16"/>
  <c r="AV71" i="16"/>
  <c r="AZ71" i="16" s="1"/>
  <c r="BB132" i="16"/>
  <c r="BC117" i="16"/>
  <c r="BC81" i="16"/>
  <c r="AX110" i="16"/>
  <c r="AV107" i="16"/>
  <c r="BB27" i="12"/>
  <c r="BB37" i="12"/>
  <c r="BC76" i="16"/>
  <c r="AW149" i="16"/>
  <c r="AW101" i="16"/>
  <c r="AV111" i="16"/>
  <c r="AV53" i="16"/>
  <c r="AT47" i="16"/>
  <c r="BA47" i="16" s="1"/>
  <c r="AW82" i="16"/>
  <c r="AY82" i="16" s="1"/>
  <c r="AW71" i="16"/>
  <c r="AT66" i="16"/>
  <c r="BB66" i="16"/>
  <c r="AX132" i="16"/>
  <c r="AW117" i="16"/>
  <c r="AV81" i="16"/>
  <c r="AX51" i="16"/>
  <c r="AT35" i="16"/>
  <c r="BA35" i="16" s="1"/>
  <c r="AX115" i="16"/>
  <c r="AK29" i="11"/>
  <c r="BG105" i="12"/>
  <c r="AV97" i="16"/>
  <c r="BC75" i="16"/>
  <c r="AV155" i="16"/>
  <c r="AT152" i="16"/>
  <c r="AX119" i="16"/>
  <c r="AV82" i="16"/>
  <c r="AX66" i="16"/>
  <c r="BC132" i="16"/>
  <c r="AT117" i="16"/>
  <c r="AZ117" i="16" s="1"/>
  <c r="BC51" i="16"/>
  <c r="BB21" i="16"/>
  <c r="BC115" i="16"/>
  <c r="BB71" i="16"/>
  <c r="AX73" i="16"/>
  <c r="BB35" i="16"/>
  <c r="AW110" i="16"/>
  <c r="BB107" i="16"/>
  <c r="BB102" i="16"/>
  <c r="AX102" i="16"/>
  <c r="AT58" i="16"/>
  <c r="BA58" i="16" s="1"/>
  <c r="AT164" i="16"/>
  <c r="AX164" i="16"/>
  <c r="AX144" i="16"/>
  <c r="BB127" i="16"/>
  <c r="BC122" i="16"/>
  <c r="AV92" i="16"/>
  <c r="AW49" i="16"/>
  <c r="AV140" i="16"/>
  <c r="BC137" i="16"/>
  <c r="BB93" i="16"/>
  <c r="BC56" i="16"/>
  <c r="AV146" i="16"/>
  <c r="AT146" i="16"/>
  <c r="BC10" i="16"/>
  <c r="AV109" i="16"/>
  <c r="AX156" i="16"/>
  <c r="BB126" i="16"/>
  <c r="BC100" i="16"/>
  <c r="BB80" i="16"/>
  <c r="AV64" i="16"/>
  <c r="AV44" i="16"/>
  <c r="BC20" i="16"/>
  <c r="AV12" i="16"/>
  <c r="AW3" i="16"/>
  <c r="AT78" i="16"/>
  <c r="BC151" i="16"/>
  <c r="AT148" i="16"/>
  <c r="AX133" i="16"/>
  <c r="AV112" i="16"/>
  <c r="AW109" i="16"/>
  <c r="AT104" i="16"/>
  <c r="BB87" i="16"/>
  <c r="AW69" i="16"/>
  <c r="AT9" i="16"/>
  <c r="BC88" i="16"/>
  <c r="AV118" i="16"/>
  <c r="AX160" i="16"/>
  <c r="AT42" i="16"/>
  <c r="AT2" i="16"/>
  <c r="AW90" i="16"/>
  <c r="BB99" i="16"/>
  <c r="AT160" i="16"/>
  <c r="AW96" i="16"/>
  <c r="AY96" i="16" s="1"/>
  <c r="AV31" i="16"/>
  <c r="AW74" i="16"/>
  <c r="AY74" i="16" s="1"/>
  <c r="AW27" i="16"/>
  <c r="AV61" i="16"/>
  <c r="AX107" i="16"/>
  <c r="AW163" i="16"/>
  <c r="BC144" i="16"/>
  <c r="AW92" i="16"/>
  <c r="AX55" i="16"/>
  <c r="AT49" i="16"/>
  <c r="AT26" i="16"/>
  <c r="BB22" i="16"/>
  <c r="AX22" i="16"/>
  <c r="AW140" i="16"/>
  <c r="AV137" i="16"/>
  <c r="AT43" i="16"/>
  <c r="BA43" i="16" s="1"/>
  <c r="AT15" i="16"/>
  <c r="BA15" i="16" s="1"/>
  <c r="BC121" i="16"/>
  <c r="AW10" i="16"/>
  <c r="AT134" i="16"/>
  <c r="AX126" i="16"/>
  <c r="AW100" i="16"/>
  <c r="AT91" i="16"/>
  <c r="BC72" i="16"/>
  <c r="AW44" i="16"/>
  <c r="AW12" i="16"/>
  <c r="BB13" i="16"/>
  <c r="AV153" i="16"/>
  <c r="AZ153" i="16" s="1"/>
  <c r="AV136" i="16"/>
  <c r="BB133" i="16"/>
  <c r="AW112" i="16"/>
  <c r="AT69" i="16"/>
  <c r="BA69" i="16" s="1"/>
  <c r="AV16" i="16"/>
  <c r="AX90" i="16"/>
  <c r="BB158" i="16"/>
  <c r="AV27" i="16"/>
  <c r="AT45" i="16"/>
  <c r="BA45" i="16" s="1"/>
  <c r="AV160" i="16"/>
  <c r="AX135" i="16"/>
  <c r="AT27" i="16"/>
  <c r="BA27" i="16" s="1"/>
  <c r="BB61" i="16"/>
  <c r="AV45" i="16"/>
  <c r="AW32" i="16"/>
  <c r="AT34" i="16"/>
  <c r="BC135" i="16"/>
  <c r="BB147" i="16"/>
  <c r="BC65" i="16"/>
  <c r="BB90" i="16"/>
  <c r="AT103" i="16"/>
  <c r="BC118" i="16"/>
  <c r="BC160" i="16"/>
  <c r="AW135" i="16"/>
  <c r="AW2" i="16"/>
  <c r="AY2" i="16" s="1"/>
  <c r="AX61" i="16"/>
  <c r="BB58" i="16"/>
  <c r="AX58" i="16"/>
  <c r="BC164" i="16"/>
  <c r="BC150" i="16"/>
  <c r="AV163" i="16"/>
  <c r="AT163" i="16"/>
  <c r="AX127" i="16"/>
  <c r="AW122" i="16"/>
  <c r="AT92" i="16"/>
  <c r="BB85" i="16"/>
  <c r="AV55" i="16"/>
  <c r="AV49" i="16"/>
  <c r="AZ49" i="16" s="1"/>
  <c r="BC14" i="16"/>
  <c r="BB137" i="16"/>
  <c r="BC93" i="16"/>
  <c r="BC8" i="16"/>
  <c r="AX146" i="16"/>
  <c r="AT121" i="16"/>
  <c r="BA121" i="16" s="1"/>
  <c r="AW121" i="16"/>
  <c r="AV10" i="16"/>
  <c r="BC29" i="16"/>
  <c r="AX151" i="16"/>
  <c r="AV138" i="16"/>
  <c r="BB134" i="16"/>
  <c r="BB91" i="16"/>
  <c r="AW72" i="16"/>
  <c r="AT44" i="16"/>
  <c r="AZ44" i="16" s="1"/>
  <c r="BB37" i="16"/>
  <c r="BC24" i="16"/>
  <c r="AV20" i="16"/>
  <c r="AT12" i="16"/>
  <c r="AY12" i="16" s="1"/>
  <c r="BC6" i="16"/>
  <c r="BC148" i="16"/>
  <c r="AT136" i="16"/>
  <c r="BA136" i="16" s="1"/>
  <c r="BB109" i="16"/>
  <c r="BB153" i="16"/>
  <c r="AV148" i="16"/>
  <c r="BC133" i="16"/>
  <c r="AT112" i="16"/>
  <c r="AX104" i="16"/>
  <c r="AX87" i="16"/>
  <c r="AV69" i="16"/>
  <c r="AT62" i="16"/>
  <c r="BC50" i="16"/>
  <c r="BB65" i="16"/>
  <c r="BB160" i="16"/>
  <c r="AT13" i="16"/>
  <c r="AX45" i="16"/>
  <c r="AV74" i="16"/>
  <c r="AT135" i="16"/>
  <c r="BA135" i="16" s="1"/>
  <c r="BC27" i="16"/>
  <c r="AX57" i="16"/>
  <c r="BB30" i="16"/>
  <c r="AX88" i="16"/>
  <c r="BC103" i="16"/>
  <c r="BB135" i="16"/>
  <c r="BB2" i="16"/>
  <c r="BC127" i="16"/>
  <c r="AV122" i="16"/>
  <c r="AW14" i="16"/>
  <c r="BB43" i="16"/>
  <c r="BB15" i="16"/>
  <c r="AX154" i="16"/>
  <c r="AX134" i="16"/>
  <c r="BC126" i="16"/>
  <c r="BC80" i="16"/>
  <c r="AW20" i="16"/>
  <c r="AW6" i="16"/>
  <c r="BC136" i="16"/>
  <c r="AX78" i="16"/>
  <c r="AX3" i="16"/>
  <c r="BB62" i="16"/>
  <c r="AW50" i="16"/>
  <c r="BB9" i="16"/>
  <c r="AX13" i="16"/>
  <c r="AX99" i="16"/>
  <c r="AX31" i="16"/>
  <c r="AV32" i="16"/>
  <c r="AX103" i="16"/>
  <c r="BC98" i="16"/>
  <c r="BC106" i="16"/>
  <c r="AW13" i="16"/>
  <c r="BC145" i="16"/>
  <c r="AW98" i="16"/>
  <c r="BB27" i="16"/>
  <c r="BC58" i="16"/>
  <c r="AV150" i="16"/>
  <c r="AW127" i="16"/>
  <c r="AY127" i="16" s="1"/>
  <c r="BB92" i="16"/>
  <c r="AX85" i="16"/>
  <c r="AV60" i="16"/>
  <c r="BC26" i="16"/>
  <c r="BC22" i="16"/>
  <c r="AV14" i="16"/>
  <c r="BB140" i="16"/>
  <c r="BB56" i="16"/>
  <c r="BC146" i="16"/>
  <c r="AV121" i="16"/>
  <c r="AW156" i="16"/>
  <c r="BB148" i="16"/>
  <c r="AT138" i="16"/>
  <c r="AX138" i="16"/>
  <c r="AW126" i="16"/>
  <c r="AX116" i="16"/>
  <c r="AT100" i="16"/>
  <c r="AX91" i="16"/>
  <c r="BB44" i="16"/>
  <c r="AX37" i="16"/>
  <c r="AW24" i="16"/>
  <c r="BB12" i="16"/>
  <c r="AX12" i="16"/>
  <c r="AX5" i="16"/>
  <c r="BC5" i="16"/>
  <c r="AV6" i="16"/>
  <c r="BB151" i="16"/>
  <c r="AV116" i="16"/>
  <c r="BC153" i="16"/>
  <c r="AX136" i="16"/>
  <c r="AW133" i="16"/>
  <c r="BC104" i="16"/>
  <c r="AW87" i="16"/>
  <c r="BB64" i="16"/>
  <c r="AX62" i="16"/>
  <c r="AV50" i="16"/>
  <c r="BC9" i="16"/>
  <c r="AW147" i="16"/>
  <c r="AV158" i="16"/>
  <c r="BC34" i="16"/>
  <c r="BC42" i="16"/>
  <c r="AW106" i="16"/>
  <c r="AV2" i="16"/>
  <c r="AW88" i="16"/>
  <c r="BC158" i="16"/>
  <c r="AX145" i="16"/>
  <c r="AT31" i="16"/>
  <c r="AZ31" i="16" s="1"/>
  <c r="AT98" i="16"/>
  <c r="AZ98" i="16" s="1"/>
  <c r="AX30" i="16"/>
  <c r="AT99" i="16"/>
  <c r="BA99" i="16" s="1"/>
  <c r="AT118" i="16"/>
  <c r="AV145" i="16"/>
  <c r="BC31" i="16"/>
  <c r="AT32" i="16"/>
  <c r="AV42" i="16"/>
  <c r="AZ42" i="16" s="1"/>
  <c r="AX98" i="16"/>
  <c r="AT147" i="16"/>
  <c r="AX83" i="16"/>
  <c r="AW58" i="16"/>
  <c r="AV164" i="16"/>
  <c r="BB163" i="16"/>
  <c r="AT144" i="16"/>
  <c r="AV127" i="16"/>
  <c r="AZ127" i="16" s="1"/>
  <c r="BB122" i="16"/>
  <c r="BC92" i="16"/>
  <c r="AW60" i="16"/>
  <c r="AT55" i="16"/>
  <c r="BB49" i="16"/>
  <c r="AX49" i="16"/>
  <c r="AW26" i="16"/>
  <c r="AW22" i="16"/>
  <c r="AT14" i="16"/>
  <c r="AZ14" i="16" s="1"/>
  <c r="AT93" i="16"/>
  <c r="BA93" i="16" s="1"/>
  <c r="AX43" i="16"/>
  <c r="AW8" i="16"/>
  <c r="AT8" i="16"/>
  <c r="AW154" i="16"/>
  <c r="BB154" i="16"/>
  <c r="AV128" i="16"/>
  <c r="AZ128" i="16" s="1"/>
  <c r="AW128" i="16"/>
  <c r="AT10" i="16"/>
  <c r="AZ10" i="16" s="1"/>
  <c r="AV151" i="16"/>
  <c r="BB138" i="16"/>
  <c r="BC134" i="16"/>
  <c r="BC91" i="16"/>
  <c r="AT72" i="16"/>
  <c r="AX44" i="16"/>
  <c r="BC37" i="16"/>
  <c r="BB3" i="16"/>
  <c r="AT6" i="16"/>
  <c r="BA6" i="16" s="1"/>
  <c r="AW151" i="16"/>
  <c r="BC109" i="16"/>
  <c r="AX153" i="16"/>
  <c r="BB136" i="16"/>
  <c r="AT133" i="16"/>
  <c r="AY133" i="16" s="1"/>
  <c r="BC116" i="16"/>
  <c r="AW104" i="16"/>
  <c r="AW78" i="16"/>
  <c r="BB69" i="16"/>
  <c r="BC64" i="16"/>
  <c r="AW45" i="16"/>
  <c r="AX158" i="16"/>
  <c r="BB98" i="16"/>
  <c r="BC2" i="16"/>
  <c r="AT57" i="16"/>
  <c r="BC30" i="16"/>
  <c r="AV65" i="16"/>
  <c r="BC90" i="16"/>
  <c r="BC99" i="16"/>
  <c r="AW145" i="16"/>
  <c r="AW42" i="16"/>
  <c r="AY42" i="16" s="1"/>
  <c r="AX74" i="16"/>
  <c r="AT65" i="16"/>
  <c r="AV88" i="16"/>
  <c r="AV34" i="16"/>
  <c r="BB106" i="16"/>
  <c r="BC147" i="16"/>
  <c r="AT107" i="16"/>
  <c r="AT102" i="16"/>
  <c r="BC83" i="16"/>
  <c r="AV58" i="16"/>
  <c r="AW164" i="16"/>
  <c r="AT150" i="16"/>
  <c r="AX163" i="16"/>
  <c r="BC163" i="16"/>
  <c r="AV144" i="16"/>
  <c r="BB144" i="16"/>
  <c r="AT122" i="16"/>
  <c r="BA122" i="16" s="1"/>
  <c r="AX122" i="16"/>
  <c r="AX92" i="16"/>
  <c r="BC85" i="16"/>
  <c r="AT85" i="16"/>
  <c r="AT60" i="16"/>
  <c r="BC49" i="16"/>
  <c r="AV26" i="16"/>
  <c r="AZ26" i="16" s="1"/>
  <c r="AV22" i="16"/>
  <c r="AX140" i="16"/>
  <c r="BC43" i="16"/>
  <c r="BC15" i="16"/>
  <c r="AV15" i="16"/>
  <c r="AT162" i="16"/>
  <c r="BA162" i="16" s="1"/>
  <c r="AV154" i="16"/>
  <c r="BC154" i="16"/>
  <c r="AW146" i="16"/>
  <c r="AT116" i="16"/>
  <c r="AX29" i="16"/>
  <c r="AT156" i="16"/>
  <c r="AW148" i="16"/>
  <c r="BC138" i="16"/>
  <c r="AW134" i="16"/>
  <c r="AV126" i="16"/>
  <c r="AX100" i="16"/>
  <c r="AV80" i="16"/>
  <c r="AW80" i="16"/>
  <c r="AW64" i="16"/>
  <c r="AT37" i="16"/>
  <c r="BA37" i="16" s="1"/>
  <c r="AV29" i="16"/>
  <c r="BB20" i="16"/>
  <c r="AW5" i="16"/>
  <c r="AW165" i="16"/>
  <c r="AY165" i="16" s="1"/>
  <c r="AV78" i="16"/>
  <c r="AV133" i="16"/>
  <c r="AX112" i="16"/>
  <c r="BC112" i="16"/>
  <c r="AV104" i="16"/>
  <c r="BB104" i="16"/>
  <c r="BB78" i="16"/>
  <c r="BC62" i="16"/>
  <c r="AW62" i="16"/>
  <c r="AY62" i="16" s="1"/>
  <c r="AT50" i="16"/>
  <c r="AX16" i="16"/>
  <c r="AX9" i="16"/>
  <c r="BC96" i="16"/>
  <c r="BB31" i="16"/>
  <c r="AW65" i="16"/>
  <c r="AY65" i="16" s="1"/>
  <c r="BB32" i="16"/>
  <c r="AX65" i="16"/>
  <c r="AW160" i="16"/>
  <c r="BB145" i="16"/>
  <c r="AW34" i="16"/>
  <c r="AX27" i="16"/>
  <c r="AT61" i="16"/>
  <c r="BC45" i="16"/>
  <c r="AV96" i="16"/>
  <c r="AZ96" i="16" s="1"/>
  <c r="AT145" i="16"/>
  <c r="BA145" i="16" s="1"/>
  <c r="AV147" i="16"/>
  <c r="AW83" i="16"/>
  <c r="AY83" i="16" s="1"/>
  <c r="BB164" i="16"/>
  <c r="BB150" i="16"/>
  <c r="AW144" i="16"/>
  <c r="BB60" i="16"/>
  <c r="BB55" i="16"/>
  <c r="BB14" i="16"/>
  <c r="AX14" i="16"/>
  <c r="AT137" i="16"/>
  <c r="BA137" i="16" s="1"/>
  <c r="AW137" i="16"/>
  <c r="BB162" i="16"/>
  <c r="AX162" i="16"/>
  <c r="AT154" i="16"/>
  <c r="AZ154" i="16" s="1"/>
  <c r="BB128" i="16"/>
  <c r="AX121" i="16"/>
  <c r="AX165" i="16"/>
  <c r="BB156" i="16"/>
  <c r="AV134" i="16"/>
  <c r="AT126" i="16"/>
  <c r="AW116" i="16"/>
  <c r="AV91" i="16"/>
  <c r="AZ91" i="16" s="1"/>
  <c r="AT80" i="16"/>
  <c r="AZ80" i="16" s="1"/>
  <c r="AX72" i="16"/>
  <c r="BB6" i="16"/>
  <c r="AX6" i="16"/>
  <c r="AW29" i="16"/>
  <c r="BC3" i="16"/>
  <c r="AW153" i="16"/>
  <c r="AY153" i="16" s="1"/>
  <c r="AT151" i="16"/>
  <c r="BA151" i="16" s="1"/>
  <c r="AT3" i="16"/>
  <c r="BA3" i="16" s="1"/>
  <c r="AX42" i="16"/>
  <c r="BC74" i="16"/>
  <c r="AX106" i="16"/>
  <c r="AT88" i="16"/>
  <c r="AX118" i="16"/>
  <c r="BB96" i="16"/>
  <c r="AW57" i="16"/>
  <c r="AY57" i="16" s="1"/>
  <c r="AX147" i="16"/>
  <c r="AW30" i="16"/>
  <c r="AW99" i="16"/>
  <c r="AT158" i="16"/>
  <c r="BC57" i="16"/>
  <c r="BB21" i="12"/>
  <c r="BB68" i="16"/>
  <c r="BC54" i="16"/>
  <c r="BC19" i="16"/>
  <c r="AW159" i="16"/>
  <c r="BB159" i="16"/>
  <c r="AX95" i="16"/>
  <c r="AG21" i="11"/>
  <c r="AH21" i="11" s="1"/>
  <c r="AI13" i="11"/>
  <c r="AJ13" i="11" s="1"/>
  <c r="AK5" i="11"/>
  <c r="AK3" i="11"/>
  <c r="S22" i="12"/>
  <c r="BB87" i="12"/>
  <c r="BE13" i="12"/>
  <c r="BE63" i="12"/>
  <c r="BC80" i="12"/>
  <c r="O2" i="12"/>
  <c r="BE65" i="12"/>
  <c r="BG52" i="12"/>
  <c r="BB75" i="12"/>
  <c r="BG74" i="12"/>
  <c r="AU66" i="16"/>
  <c r="AU50" i="16"/>
  <c r="AU34" i="16"/>
  <c r="AV125" i="16"/>
  <c r="AW76" i="16"/>
  <c r="AI33" i="11"/>
  <c r="AJ33" i="11" s="1"/>
  <c r="AG46" i="11"/>
  <c r="AH46" i="11" s="1"/>
  <c r="AK49" i="11"/>
  <c r="R27" i="12"/>
  <c r="BF35" i="12"/>
  <c r="BG23" i="12"/>
  <c r="BE69" i="12"/>
  <c r="BC60" i="12"/>
  <c r="AZ2" i="12"/>
  <c r="AZ20" i="12"/>
  <c r="AZ18" i="12"/>
  <c r="AZ36" i="12"/>
  <c r="AZ26" i="12"/>
  <c r="AZ48" i="12"/>
  <c r="BG13" i="12"/>
  <c r="BG10" i="12"/>
  <c r="BG57" i="12"/>
  <c r="AU148" i="16"/>
  <c r="AU132" i="16"/>
  <c r="AU116" i="16"/>
  <c r="BA116" i="16" s="1"/>
  <c r="AU100" i="16"/>
  <c r="AU163" i="16"/>
  <c r="AU158" i="16"/>
  <c r="AU78" i="16"/>
  <c r="AU14" i="16"/>
  <c r="BC125" i="16"/>
  <c r="AT125" i="16"/>
  <c r="AG56" i="11"/>
  <c r="AH56" i="11" s="1"/>
  <c r="AE12" i="11"/>
  <c r="AF12" i="11" s="1"/>
  <c r="AI62" i="11"/>
  <c r="AJ62" i="11" s="1"/>
  <c r="AE49" i="11"/>
  <c r="AF49" i="11" s="1"/>
  <c r="AG51" i="11"/>
  <c r="AH51" i="11" s="1"/>
  <c r="AI3" i="11"/>
  <c r="AJ3" i="11" s="1"/>
  <c r="AG14" i="11"/>
  <c r="AH14" i="11" s="1"/>
  <c r="AE5" i="11"/>
  <c r="AF5" i="11" s="1"/>
  <c r="AI45" i="11"/>
  <c r="AJ45" i="11" s="1"/>
  <c r="AK25" i="11"/>
  <c r="P81" i="12"/>
  <c r="S104" i="12"/>
  <c r="S82" i="12"/>
  <c r="S37" i="12"/>
  <c r="P37" i="12"/>
  <c r="BF78" i="12"/>
  <c r="BG104" i="12"/>
  <c r="BE30" i="12"/>
  <c r="BC10" i="12"/>
  <c r="BE25" i="12"/>
  <c r="BB72" i="12"/>
  <c r="BB12" i="12"/>
  <c r="BB52" i="12"/>
  <c r="BC98" i="12"/>
  <c r="BG102" i="12"/>
  <c r="BC75" i="12"/>
  <c r="AU157" i="16"/>
  <c r="AU125" i="16"/>
  <c r="AU159" i="16"/>
  <c r="AU26" i="16"/>
  <c r="BA26" i="16" s="1"/>
  <c r="AW125" i="16"/>
  <c r="AY125" i="16" s="1"/>
  <c r="AT95" i="16"/>
  <c r="BC67" i="16"/>
  <c r="BC142" i="16"/>
  <c r="AT142" i="16"/>
  <c r="BA142" i="16" s="1"/>
  <c r="AX113" i="16"/>
  <c r="BC105" i="16"/>
  <c r="BB105" i="16"/>
  <c r="BC101" i="16"/>
  <c r="BB84" i="16"/>
  <c r="AX70" i="16"/>
  <c r="AV48" i="16"/>
  <c r="BC41" i="16"/>
  <c r="BC38" i="16"/>
  <c r="BB38" i="16"/>
  <c r="BB25" i="16"/>
  <c r="AX17" i="16"/>
  <c r="BC17" i="16"/>
  <c r="BB111" i="16"/>
  <c r="AW111" i="16"/>
  <c r="AT108" i="16"/>
  <c r="AT131" i="16"/>
  <c r="BC131" i="16"/>
  <c r="BB53" i="16"/>
  <c r="BC18" i="16"/>
  <c r="BC139" i="16"/>
  <c r="AT89" i="16"/>
  <c r="BA89" i="16" s="1"/>
  <c r="BB89" i="16"/>
  <c r="BC11" i="16"/>
  <c r="AX143" i="16"/>
  <c r="AT123" i="16"/>
  <c r="BA123" i="16" s="1"/>
  <c r="BC123" i="16"/>
  <c r="AW152" i="16"/>
  <c r="BC152" i="16"/>
  <c r="BB119" i="16"/>
  <c r="AW119" i="16"/>
  <c r="AW54" i="16"/>
  <c r="BB54" i="16"/>
  <c r="AW19" i="16"/>
  <c r="BB19" i="16"/>
  <c r="AV159" i="16"/>
  <c r="AX159" i="16"/>
  <c r="BC149" i="16"/>
  <c r="BB114" i="16"/>
  <c r="AX114" i="16"/>
  <c r="BC95" i="16"/>
  <c r="AT77" i="16"/>
  <c r="BA77" i="16" s="1"/>
  <c r="BB67" i="16"/>
  <c r="AW67" i="16"/>
  <c r="AW142" i="16"/>
  <c r="BB142" i="16"/>
  <c r="AW105" i="16"/>
  <c r="AT105" i="16"/>
  <c r="AV105" i="16"/>
  <c r="BB97" i="16"/>
  <c r="AT97" i="16"/>
  <c r="AY97" i="16" s="1"/>
  <c r="AX97" i="16"/>
  <c r="AT84" i="16"/>
  <c r="BC84" i="16"/>
  <c r="AW79" i="16"/>
  <c r="AX59" i="16"/>
  <c r="AW48" i="16"/>
  <c r="AW38" i="16"/>
  <c r="AV33" i="16"/>
  <c r="AW33" i="16"/>
  <c r="AW25" i="16"/>
  <c r="AT25" i="16"/>
  <c r="AY25" i="16" s="1"/>
  <c r="AV25" i="16"/>
  <c r="BB86" i="16"/>
  <c r="AW86" i="16"/>
  <c r="AX161" i="16"/>
  <c r="AV161" i="16"/>
  <c r="BC161" i="16"/>
  <c r="AV141" i="16"/>
  <c r="AW131" i="16"/>
  <c r="AY131" i="16" s="1"/>
  <c r="AW124" i="16"/>
  <c r="AX63" i="16"/>
  <c r="AX46" i="16"/>
  <c r="AW36" i="16"/>
  <c r="BC28" i="16"/>
  <c r="BB23" i="16"/>
  <c r="AT18" i="16"/>
  <c r="AW18" i="16"/>
  <c r="AY18" i="16" s="1"/>
  <c r="BB7" i="16"/>
  <c r="AX139" i="16"/>
  <c r="AW139" i="16"/>
  <c r="AV89" i="16"/>
  <c r="BB39" i="16"/>
  <c r="AX39" i="16"/>
  <c r="AT11" i="16"/>
  <c r="AW11" i="16"/>
  <c r="AY11" i="16" s="1"/>
  <c r="BB11" i="16"/>
  <c r="AW157" i="16"/>
  <c r="AT143" i="16"/>
  <c r="BC143" i="16"/>
  <c r="AW130" i="16"/>
  <c r="BB130" i="16"/>
  <c r="AX123" i="16"/>
  <c r="AW123" i="16"/>
  <c r="BB123" i="16"/>
  <c r="AW129" i="16"/>
  <c r="AT129" i="16"/>
  <c r="BC120" i="16"/>
  <c r="AX75" i="16"/>
  <c r="BB155" i="16"/>
  <c r="AX152" i="16"/>
  <c r="BC94" i="16"/>
  <c r="AT94" i="16"/>
  <c r="BA94" i="16" s="1"/>
  <c r="AT76" i="16"/>
  <c r="AZ76" i="16" s="1"/>
  <c r="AX76" i="16"/>
  <c r="AW68" i="16"/>
  <c r="AV68" i="16"/>
  <c r="AV54" i="16"/>
  <c r="AX54" i="16"/>
  <c r="AV19" i="16"/>
  <c r="BB149" i="16"/>
  <c r="AV114" i="16"/>
  <c r="AZ114" i="16" s="1"/>
  <c r="BC114" i="16"/>
  <c r="BB95" i="16"/>
  <c r="AW95" i="16"/>
  <c r="AY95" i="16" s="1"/>
  <c r="AV77" i="16"/>
  <c r="AZ77" i="16" s="1"/>
  <c r="BC77" i="16"/>
  <c r="AV67" i="16"/>
  <c r="AX142" i="16"/>
  <c r="AV142" i="16"/>
  <c r="BC113" i="16"/>
  <c r="BB113" i="16"/>
  <c r="AX105" i="16"/>
  <c r="AT101" i="16"/>
  <c r="BA101" i="16" s="1"/>
  <c r="BB101" i="16"/>
  <c r="AW84" i="16"/>
  <c r="AY84" i="16" s="1"/>
  <c r="AV84" i="16"/>
  <c r="BC79" i="16"/>
  <c r="BC70" i="16"/>
  <c r="BC59" i="16"/>
  <c r="BB52" i="16"/>
  <c r="AV52" i="16"/>
  <c r="AT48" i="16"/>
  <c r="AV38" i="16"/>
  <c r="BB33" i="16"/>
  <c r="AT33" i="16"/>
  <c r="BA33" i="16" s="1"/>
  <c r="BC25" i="16"/>
  <c r="AW17" i="16"/>
  <c r="AX111" i="16"/>
  <c r="AT111" i="16"/>
  <c r="AZ111" i="16" s="1"/>
  <c r="BB108" i="16"/>
  <c r="AV108" i="16"/>
  <c r="AV86" i="16"/>
  <c r="AX86" i="16"/>
  <c r="AX141" i="16"/>
  <c r="AV131" i="16"/>
  <c r="AZ131" i="16" s="1"/>
  <c r="AX124" i="16"/>
  <c r="BC63" i="16"/>
  <c r="AV63" i="16"/>
  <c r="BC46" i="16"/>
  <c r="AX36" i="16"/>
  <c r="BC36" i="16"/>
  <c r="AV28" i="16"/>
  <c r="BB28" i="16"/>
  <c r="AX28" i="16"/>
  <c r="AX23" i="16"/>
  <c r="AV18" i="16"/>
  <c r="AX7" i="16"/>
  <c r="AT139" i="16"/>
  <c r="BA139" i="16" s="1"/>
  <c r="AX89" i="16"/>
  <c r="BC47" i="16"/>
  <c r="AV47" i="16"/>
  <c r="AV11" i="16"/>
  <c r="AZ11" i="16" s="1"/>
  <c r="BB157" i="16"/>
  <c r="AW143" i="16"/>
  <c r="BB143" i="16"/>
  <c r="AV130" i="16"/>
  <c r="AT130" i="16"/>
  <c r="BA130" i="16" s="1"/>
  <c r="BC130" i="16"/>
  <c r="AV123" i="16"/>
  <c r="AZ123" i="16" s="1"/>
  <c r="AX129" i="16"/>
  <c r="AV120" i="16"/>
  <c r="AW120" i="16"/>
  <c r="BB4" i="16"/>
  <c r="AV4" i="16"/>
  <c r="BC155" i="16"/>
  <c r="BB94" i="16"/>
  <c r="AW94" i="16"/>
  <c r="BB76" i="16"/>
  <c r="AX68" i="16"/>
  <c r="AT54" i="16"/>
  <c r="AT19" i="16"/>
  <c r="AT159" i="16"/>
  <c r="BA159" i="16" s="1"/>
  <c r="BC159" i="16"/>
  <c r="AT149" i="16"/>
  <c r="BA149" i="16" s="1"/>
  <c r="AV149" i="16"/>
  <c r="AZ149" i="16" s="1"/>
  <c r="AX149" i="16"/>
  <c r="AW114" i="16"/>
  <c r="AY114" i="16" s="1"/>
  <c r="AV95" i="16"/>
  <c r="AX77" i="16"/>
  <c r="AW77" i="16"/>
  <c r="AY77" i="16" s="1"/>
  <c r="AX67" i="16"/>
  <c r="AT67" i="16"/>
  <c r="BA67" i="16" s="1"/>
  <c r="AV113" i="16"/>
  <c r="AW113" i="16"/>
  <c r="AX101" i="16"/>
  <c r="AV101" i="16"/>
  <c r="BC97" i="16"/>
  <c r="AX84" i="16"/>
  <c r="AT79" i="16"/>
  <c r="AX79" i="16"/>
  <c r="BB79" i="16"/>
  <c r="BB70" i="16"/>
  <c r="AW70" i="16"/>
  <c r="AT59" i="16"/>
  <c r="BB59" i="16"/>
  <c r="AW59" i="16"/>
  <c r="AW52" i="16"/>
  <c r="AX52" i="16"/>
  <c r="AT52" i="16"/>
  <c r="BA52" i="16" s="1"/>
  <c r="AW41" i="16"/>
  <c r="AT41" i="16"/>
  <c r="BA41" i="16" s="1"/>
  <c r="AV41" i="16"/>
  <c r="AX38" i="16"/>
  <c r="AT38" i="16"/>
  <c r="BA38" i="16" s="1"/>
  <c r="AX33" i="16"/>
  <c r="AX25" i="16"/>
  <c r="BB17" i="16"/>
  <c r="AT17" i="16"/>
  <c r="BA17" i="16" s="1"/>
  <c r="AV17" i="16"/>
  <c r="BC111" i="16"/>
  <c r="AW108" i="16"/>
  <c r="AW161" i="16"/>
  <c r="AT141" i="16"/>
  <c r="BA141" i="16" s="1"/>
  <c r="BC141" i="16"/>
  <c r="AW141" i="16"/>
  <c r="AX131" i="16"/>
  <c r="AT124" i="16"/>
  <c r="AZ124" i="16" s="1"/>
  <c r="BC124" i="16"/>
  <c r="AW63" i="16"/>
  <c r="AY63" i="16" s="1"/>
  <c r="AW53" i="16"/>
  <c r="AW46" i="16"/>
  <c r="AY46" i="16" s="1"/>
  <c r="BB46" i="16"/>
  <c r="AT36" i="16"/>
  <c r="AZ36" i="16" s="1"/>
  <c r="AT23" i="16"/>
  <c r="BA23" i="16" s="1"/>
  <c r="BB18" i="16"/>
  <c r="AX18" i="16"/>
  <c r="AT7" i="16"/>
  <c r="BB139" i="16"/>
  <c r="AW89" i="16"/>
  <c r="AW47" i="16"/>
  <c r="BB47" i="16"/>
  <c r="AX47" i="16"/>
  <c r="AT39" i="16"/>
  <c r="AV157" i="16"/>
  <c r="AX157" i="16"/>
  <c r="AT157" i="16"/>
  <c r="BA157" i="16" s="1"/>
  <c r="BC157" i="16"/>
  <c r="AV143" i="16"/>
  <c r="AZ143" i="16" s="1"/>
  <c r="AV129" i="16"/>
  <c r="AZ129" i="16" s="1"/>
  <c r="BC129" i="16"/>
  <c r="AX120" i="16"/>
  <c r="BB120" i="16"/>
  <c r="AT75" i="16"/>
  <c r="AW75" i="16"/>
  <c r="BB75" i="16"/>
  <c r="AW4" i="16"/>
  <c r="AW155" i="16"/>
  <c r="AY155" i="16" s="1"/>
  <c r="BB152" i="16"/>
  <c r="AV152" i="16"/>
  <c r="AU2" i="16"/>
  <c r="AY94" i="16"/>
  <c r="BA68" i="16"/>
  <c r="BA54" i="16"/>
  <c r="AY159" i="16"/>
  <c r="BA114" i="16"/>
  <c r="BA95" i="16"/>
  <c r="AZ95" i="16"/>
  <c r="BA105" i="16"/>
  <c r="BA84" i="16"/>
  <c r="AZ84" i="16"/>
  <c r="BA59" i="16"/>
  <c r="BA48" i="16"/>
  <c r="AZ48" i="16"/>
  <c r="AY48" i="16"/>
  <c r="BA131" i="16"/>
  <c r="BA63" i="16"/>
  <c r="AZ63" i="16"/>
  <c r="BA46" i="16"/>
  <c r="BA28" i="16"/>
  <c r="AZ28" i="16"/>
  <c r="AY28" i="16"/>
  <c r="BA18" i="16"/>
  <c r="AZ18" i="16"/>
  <c r="AZ139" i="16"/>
  <c r="AY139" i="16"/>
  <c r="BA11" i="16"/>
  <c r="AY157" i="16"/>
  <c r="BA143" i="16"/>
  <c r="AY143" i="16"/>
  <c r="BA129" i="16"/>
  <c r="BA155" i="16"/>
  <c r="AZ155" i="16"/>
  <c r="AZ82" i="16"/>
  <c r="BA71" i="16"/>
  <c r="AY71" i="16"/>
  <c r="BA117" i="16"/>
  <c r="BA73" i="16"/>
  <c r="AY73" i="16"/>
  <c r="BA51" i="16"/>
  <c r="AZ115" i="16"/>
  <c r="AY115" i="16"/>
  <c r="BA107" i="16"/>
  <c r="AY107" i="16"/>
  <c r="BA83" i="16"/>
  <c r="BA163" i="16"/>
  <c r="AZ163" i="16"/>
  <c r="AZ144" i="16"/>
  <c r="AY144" i="16"/>
  <c r="BA127" i="16"/>
  <c r="AZ92" i="16"/>
  <c r="BA85" i="16"/>
  <c r="AZ55" i="16"/>
  <c r="BA55" i="16"/>
  <c r="BA49" i="16"/>
  <c r="AY26" i="16"/>
  <c r="BA8" i="16"/>
  <c r="AZ8" i="16"/>
  <c r="AY8" i="16"/>
  <c r="AY154" i="16"/>
  <c r="AZ116" i="16"/>
  <c r="AY116" i="16"/>
  <c r="BA64" i="16"/>
  <c r="AY29" i="16"/>
  <c r="BA156" i="16"/>
  <c r="AZ156" i="16"/>
  <c r="AY156" i="16"/>
  <c r="BA138" i="16"/>
  <c r="AY134" i="16"/>
  <c r="AZ134" i="16"/>
  <c r="BA109" i="16"/>
  <c r="BA100" i="16"/>
  <c r="AZ100" i="16"/>
  <c r="BA91" i="16"/>
  <c r="BA72" i="16"/>
  <c r="AZ72" i="16"/>
  <c r="BA44" i="16"/>
  <c r="BA133" i="16"/>
  <c r="AZ104" i="16"/>
  <c r="BA104" i="16"/>
  <c r="AY104" i="16"/>
  <c r="AZ62" i="16"/>
  <c r="BA16" i="16"/>
  <c r="AZ16" i="16"/>
  <c r="BA9" i="16"/>
  <c r="AZ9" i="16"/>
  <c r="AY9" i="16"/>
  <c r="BA30" i="16"/>
  <c r="AZ30" i="16"/>
  <c r="AY30" i="16"/>
  <c r="BA96" i="16"/>
  <c r="BA74" i="16"/>
  <c r="AZ74" i="16"/>
  <c r="BA106" i="16"/>
  <c r="BA57" i="16"/>
  <c r="AZ57" i="16"/>
  <c r="BA42" i="16"/>
  <c r="BA2" i="16"/>
  <c r="AZ2" i="16"/>
  <c r="BA61" i="16"/>
  <c r="AZ61" i="16"/>
  <c r="AY61" i="16"/>
  <c r="BA65" i="16"/>
  <c r="AZ65" i="16"/>
  <c r="AZ118" i="16"/>
  <c r="AY158" i="16"/>
  <c r="BA32" i="16"/>
  <c r="AZ32" i="16"/>
  <c r="AY32" i="16"/>
  <c r="BC2" i="12"/>
  <c r="Q2" i="12"/>
  <c r="P2" i="12"/>
  <c r="BB81" i="12"/>
  <c r="BB82" i="12"/>
  <c r="BF104" i="12"/>
  <c r="BG35" i="12"/>
  <c r="BD95" i="12"/>
  <c r="BE23" i="12"/>
  <c r="BC87" i="12"/>
  <c r="BB41" i="12"/>
  <c r="BE24" i="12"/>
  <c r="BE32" i="12"/>
  <c r="AZ68" i="12"/>
  <c r="BB47" i="12"/>
  <c r="BC77" i="12"/>
  <c r="BB99" i="12"/>
  <c r="BB14" i="12"/>
  <c r="BC24" i="12"/>
  <c r="AZ96" i="12"/>
  <c r="AZ25" i="12"/>
  <c r="AZ56" i="12"/>
  <c r="BC17" i="12"/>
  <c r="AZ54" i="12"/>
  <c r="BD54" i="12" s="1"/>
  <c r="AZ9" i="12"/>
  <c r="BD9" i="12" s="1"/>
  <c r="BB105" i="12"/>
  <c r="BE40" i="12"/>
  <c r="BC97" i="12"/>
  <c r="AZ109" i="12"/>
  <c r="BB4" i="12"/>
  <c r="BE51" i="12"/>
  <c r="AZ52" i="12"/>
  <c r="AZ33" i="12"/>
  <c r="BE2" i="12"/>
  <c r="BF68" i="12"/>
  <c r="BG83" i="12"/>
  <c r="BG18" i="12"/>
  <c r="BF9" i="12"/>
  <c r="BF58" i="12"/>
  <c r="BF8" i="12"/>
  <c r="BF14" i="12"/>
  <c r="BG67" i="12"/>
  <c r="BG53" i="12"/>
  <c r="BF51" i="12"/>
  <c r="BF71" i="12"/>
  <c r="BG11" i="12"/>
  <c r="BF109" i="12"/>
  <c r="BG12" i="12"/>
  <c r="AZ74" i="12"/>
  <c r="BG92" i="12"/>
  <c r="BC21" i="12"/>
  <c r="BC76" i="12"/>
  <c r="BB84" i="12"/>
  <c r="BF84" i="12"/>
  <c r="BG78" i="12"/>
  <c r="BE95" i="12"/>
  <c r="BB95" i="12"/>
  <c r="BE80" i="12"/>
  <c r="AZ31" i="12"/>
  <c r="BE31" i="12"/>
  <c r="AZ10" i="12"/>
  <c r="BD10" i="12" s="1"/>
  <c r="BB32" i="12"/>
  <c r="BC64" i="12"/>
  <c r="BE42" i="12"/>
  <c r="AZ102" i="12"/>
  <c r="BE43" i="12"/>
  <c r="BB58" i="12"/>
  <c r="AZ39" i="12"/>
  <c r="BD39" i="12" s="1"/>
  <c r="BB59" i="12"/>
  <c r="BB64" i="12"/>
  <c r="AZ44" i="12"/>
  <c r="AZ62" i="12"/>
  <c r="AZ49" i="12"/>
  <c r="BE72" i="12"/>
  <c r="BE53" i="12"/>
  <c r="BE17" i="12"/>
  <c r="BE100" i="12"/>
  <c r="AZ85" i="12"/>
  <c r="BB9" i="12"/>
  <c r="BC48" i="12"/>
  <c r="BD48" i="12" s="1"/>
  <c r="BF6" i="12"/>
  <c r="AZ15" i="12"/>
  <c r="BF38" i="12"/>
  <c r="BB98" i="12"/>
  <c r="BC105" i="12"/>
  <c r="BF34" i="12"/>
  <c r="BC57" i="12"/>
  <c r="BC86" i="12"/>
  <c r="BB57" i="12"/>
  <c r="BE57" i="12"/>
  <c r="BF50" i="12"/>
  <c r="BF100" i="12"/>
  <c r="BF32" i="12"/>
  <c r="BG19" i="12"/>
  <c r="BF19" i="12"/>
  <c r="BG95" i="12"/>
  <c r="BF80" i="12"/>
  <c r="BG26" i="12"/>
  <c r="BF7" i="12"/>
  <c r="BF4" i="12"/>
  <c r="BG98" i="12"/>
  <c r="BG97" i="12"/>
  <c r="BF29" i="12"/>
  <c r="BF85" i="12"/>
  <c r="BB69" i="12"/>
  <c r="BB16" i="12"/>
  <c r="BC74" i="12"/>
  <c r="AZ92" i="12"/>
  <c r="AZ21" i="12"/>
  <c r="BB3" i="12"/>
  <c r="BF3" i="12"/>
  <c r="BC27" i="12"/>
  <c r="BE27" i="12"/>
  <c r="BC104" i="12"/>
  <c r="BE104" i="12"/>
  <c r="AZ37" i="12"/>
  <c r="BE37" i="12"/>
  <c r="BG37" i="12"/>
  <c r="BG81" i="12"/>
  <c r="BC38" i="12"/>
  <c r="BD38" i="12" s="1"/>
  <c r="BB13" i="12"/>
  <c r="BE67" i="12"/>
  <c r="AZ11" i="12"/>
  <c r="BE68" i="12"/>
  <c r="BE36" i="12"/>
  <c r="BB50" i="12"/>
  <c r="BC70" i="12"/>
  <c r="BE88" i="12"/>
  <c r="BE58" i="12"/>
  <c r="BE99" i="12"/>
  <c r="BC102" i="12"/>
  <c r="BC61" i="12"/>
  <c r="AZ28" i="12"/>
  <c r="BC67" i="12"/>
  <c r="BB68" i="12"/>
  <c r="AZ55" i="12"/>
  <c r="BB66" i="12"/>
  <c r="BE106" i="12"/>
  <c r="AZ94" i="12"/>
  <c r="BD94" i="12" s="1"/>
  <c r="AZ91" i="12"/>
  <c r="AZ90" i="12"/>
  <c r="BC12" i="12"/>
  <c r="BD12" i="12" s="1"/>
  <c r="BB53" i="12"/>
  <c r="BC108" i="12"/>
  <c r="BC53" i="12"/>
  <c r="AZ4" i="12"/>
  <c r="BE98" i="12"/>
  <c r="BC51" i="12"/>
  <c r="BF56" i="12"/>
  <c r="BC15" i="12"/>
  <c r="BG38" i="12"/>
  <c r="BE109" i="12"/>
  <c r="BC83" i="12"/>
  <c r="BG69" i="12"/>
  <c r="BF44" i="12"/>
  <c r="BG50" i="12"/>
  <c r="BF39" i="12"/>
  <c r="BF47" i="12"/>
  <c r="BG103" i="12"/>
  <c r="BG70" i="12"/>
  <c r="BG25" i="12"/>
  <c r="BG44" i="12"/>
  <c r="BG61" i="12"/>
  <c r="BF31" i="12"/>
  <c r="BF77" i="12"/>
  <c r="BG4" i="12"/>
  <c r="BF91" i="12"/>
  <c r="BG109" i="12"/>
  <c r="BF72" i="12"/>
  <c r="BF15" i="12"/>
  <c r="BG66" i="12"/>
  <c r="BG40" i="12"/>
  <c r="BF102" i="12"/>
  <c r="BF52" i="12"/>
  <c r="BG64" i="12"/>
  <c r="BF106" i="12"/>
  <c r="BF94" i="12"/>
  <c r="BE60" i="12"/>
  <c r="BC16" i="12"/>
  <c r="BB92" i="12"/>
  <c r="BF21" i="12"/>
  <c r="AZ76" i="12"/>
  <c r="BG3" i="12"/>
  <c r="BE81" i="12"/>
  <c r="BE78" i="12"/>
  <c r="BG84" i="12"/>
  <c r="BG27" i="12"/>
  <c r="BF23" i="12"/>
  <c r="BE5" i="12"/>
  <c r="AZ45" i="12"/>
  <c r="BB102" i="12"/>
  <c r="BE11" i="12"/>
  <c r="BB71" i="12"/>
  <c r="AZ29" i="12"/>
  <c r="AZ24" i="12"/>
  <c r="BD24" i="12" s="1"/>
  <c r="BE14" i="12"/>
  <c r="BC59" i="12"/>
  <c r="BC32" i="12"/>
  <c r="BC20" i="12"/>
  <c r="BE7" i="12"/>
  <c r="BB80" i="12"/>
  <c r="BC8" i="12"/>
  <c r="AZ14" i="12"/>
  <c r="BB10" i="12"/>
  <c r="BC25" i="12"/>
  <c r="BC73" i="12"/>
  <c r="AZ108" i="12"/>
  <c r="BB89" i="12"/>
  <c r="BC55" i="12"/>
  <c r="BE103" i="12"/>
  <c r="BB17" i="12"/>
  <c r="BC89" i="12"/>
  <c r="AZ72" i="12"/>
  <c r="BE89" i="12"/>
  <c r="BC90" i="12"/>
  <c r="BE12" i="12"/>
  <c r="BE108" i="12"/>
  <c r="BE15" i="12"/>
  <c r="BF41" i="12"/>
  <c r="BC4" i="12"/>
  <c r="AZ79" i="12"/>
  <c r="BF13" i="12"/>
  <c r="BG30" i="12"/>
  <c r="BF95" i="12"/>
  <c r="BG93" i="12"/>
  <c r="BF55" i="12"/>
  <c r="BG14" i="12"/>
  <c r="BG31" i="12"/>
  <c r="BG32" i="12"/>
  <c r="BF90" i="12"/>
  <c r="BF79" i="12"/>
  <c r="BF101" i="12"/>
  <c r="BG86" i="12"/>
  <c r="BG15" i="12"/>
  <c r="BE92" i="12"/>
  <c r="BE21" i="12"/>
  <c r="BG21" i="12"/>
  <c r="BB76" i="12"/>
  <c r="BF76" i="12"/>
  <c r="BC3" i="12"/>
  <c r="BB104" i="12"/>
  <c r="BE84" i="12"/>
  <c r="BC23" i="12"/>
  <c r="BD61" i="12"/>
  <c r="BB30" i="12"/>
  <c r="BB23" i="12"/>
  <c r="AZ34" i="12"/>
  <c r="BB67" i="12"/>
  <c r="BE101" i="12"/>
  <c r="BD18" i="12"/>
  <c r="BD26" i="12"/>
  <c r="AZ73" i="12"/>
  <c r="BC7" i="12"/>
  <c r="BC14" i="12"/>
  <c r="BB28" i="12"/>
  <c r="BC96" i="12"/>
  <c r="BE18" i="12"/>
  <c r="BE26" i="12"/>
  <c r="AZ50" i="12"/>
  <c r="AZ70" i="12"/>
  <c r="BD70" i="12" s="1"/>
  <c r="BB31" i="12"/>
  <c r="BB42" i="12"/>
  <c r="BC63" i="12"/>
  <c r="BD63" i="12" s="1"/>
  <c r="AZ43" i="12"/>
  <c r="BE55" i="12"/>
  <c r="AZ93" i="12"/>
  <c r="BB56" i="12"/>
  <c r="BB54" i="12"/>
  <c r="BE49" i="12"/>
  <c r="BB86" i="12"/>
  <c r="AZ66" i="12"/>
  <c r="BC29" i="12"/>
  <c r="BB46" i="12"/>
  <c r="BB33" i="12"/>
  <c r="BG39" i="12"/>
  <c r="BC52" i="12"/>
  <c r="BG2" i="12"/>
  <c r="BC109" i="12"/>
  <c r="BB40" i="12"/>
  <c r="BC79" i="12"/>
  <c r="BF30" i="12"/>
  <c r="AZ98" i="12"/>
  <c r="BD98" i="12" s="1"/>
  <c r="AZ105" i="12"/>
  <c r="BF61" i="12"/>
  <c r="BF73" i="12"/>
  <c r="BF105" i="12"/>
  <c r="BG24" i="12"/>
  <c r="BG58" i="12"/>
  <c r="BF36" i="12"/>
  <c r="BG87" i="12"/>
  <c r="BF5" i="12"/>
  <c r="BF65" i="12"/>
  <c r="BF99" i="12"/>
  <c r="BG56" i="12"/>
  <c r="BG45" i="12"/>
  <c r="BF12" i="12"/>
  <c r="BF26" i="12"/>
  <c r="BG71" i="12"/>
  <c r="BG43" i="12"/>
  <c r="BF96" i="12"/>
  <c r="BF17" i="12"/>
  <c r="BF57" i="12"/>
  <c r="BG101" i="12"/>
  <c r="AZ60" i="12"/>
  <c r="BD60" i="12" s="1"/>
  <c r="BF16" i="12"/>
  <c r="BE75" i="12"/>
  <c r="BF92" i="12"/>
  <c r="BE76" i="12"/>
  <c r="BE3" i="12"/>
  <c r="BF37" i="12"/>
  <c r="BF81" i="12"/>
  <c r="BB101" i="12"/>
  <c r="BE41" i="12"/>
  <c r="BB34" i="12"/>
  <c r="BE50" i="12"/>
  <c r="AZ8" i="12"/>
  <c r="BB63" i="12"/>
  <c r="AZ67" i="12"/>
  <c r="BB24" i="12"/>
  <c r="BC6" i="12"/>
  <c r="BD6" i="12" s="1"/>
  <c r="AZ71" i="12"/>
  <c r="AZ107" i="12"/>
  <c r="BD107" i="12" s="1"/>
  <c r="BE96" i="12"/>
  <c r="BB39" i="12"/>
  <c r="BC45" i="12"/>
  <c r="BB107" i="12"/>
  <c r="BB106" i="12"/>
  <c r="BB62" i="12"/>
  <c r="BC49" i="12"/>
  <c r="BB49" i="12"/>
  <c r="AZ103" i="12"/>
  <c r="BC93" i="12"/>
  <c r="BC66" i="12"/>
  <c r="BB93" i="12"/>
  <c r="BC56" i="12"/>
  <c r="BB65" i="12"/>
  <c r="BF69" i="12"/>
  <c r="BC33" i="12"/>
  <c r="BF2" i="12"/>
  <c r="BF42" i="12"/>
  <c r="AZ65" i="12"/>
  <c r="BE79" i="12"/>
  <c r="BB97" i="12"/>
  <c r="BF53" i="12"/>
  <c r="AZ51" i="12"/>
  <c r="BE97" i="12"/>
  <c r="BG34" i="12"/>
  <c r="BG55" i="12"/>
  <c r="BF59" i="12"/>
  <c r="BF45" i="12"/>
  <c r="BF107" i="12"/>
  <c r="BF103" i="12"/>
  <c r="BG91" i="12"/>
  <c r="BG51" i="12"/>
  <c r="BG62" i="12"/>
  <c r="BG47" i="12"/>
  <c r="BG49" i="12"/>
  <c r="BF97" i="12"/>
  <c r="BF66" i="12"/>
  <c r="BF40" i="12"/>
  <c r="BG89" i="12"/>
  <c r="BG16" i="12"/>
  <c r="AZ75" i="12"/>
  <c r="BD75" i="12" s="1"/>
  <c r="BF74" i="12"/>
  <c r="BB22" i="12"/>
  <c r="BE22" i="12"/>
  <c r="BE82" i="12"/>
  <c r="BE35" i="12"/>
  <c r="BB78" i="12"/>
  <c r="BF22" i="12"/>
  <c r="BG22" i="12"/>
  <c r="BF27" i="12"/>
  <c r="BF82" i="12"/>
  <c r="BG82" i="12"/>
  <c r="AZ23" i="12"/>
  <c r="BE19" i="12"/>
  <c r="AZ5" i="12"/>
  <c r="BC31" i="12"/>
  <c r="BD57" i="12"/>
  <c r="BB19" i="12"/>
  <c r="BE20" i="12"/>
  <c r="AZ58" i="12"/>
  <c r="BC42" i="12"/>
  <c r="BB11" i="12"/>
  <c r="BC43" i="12"/>
  <c r="BB45" i="12"/>
  <c r="BC71" i="12"/>
  <c r="BE59" i="12"/>
  <c r="BE64" i="12"/>
  <c r="AZ77" i="12"/>
  <c r="BE28" i="12"/>
  <c r="AZ47" i="12"/>
  <c r="BE9" i="12"/>
  <c r="BB103" i="12"/>
  <c r="BB85" i="12"/>
  <c r="BE62" i="12"/>
  <c r="BC85" i="12"/>
  <c r="BE93" i="12"/>
  <c r="BE91" i="12"/>
  <c r="BC103" i="12"/>
  <c r="AZ89" i="12"/>
  <c r="BC62" i="12"/>
  <c r="BF87" i="12"/>
  <c r="BB79" i="12"/>
  <c r="BE33" i="12"/>
  <c r="AZ83" i="12"/>
  <c r="BC65" i="12"/>
  <c r="BF70" i="12"/>
  <c r="BB83" i="12"/>
  <c r="AZ86" i="12"/>
  <c r="BF20" i="12"/>
  <c r="BF83" i="12"/>
  <c r="BG107" i="12"/>
  <c r="BG63" i="12"/>
  <c r="BG8" i="12"/>
  <c r="BF43" i="12"/>
  <c r="BF86" i="12"/>
  <c r="BF64" i="12"/>
  <c r="BG29" i="12"/>
  <c r="BG17" i="12"/>
  <c r="BF62" i="12"/>
  <c r="BG85" i="12"/>
  <c r="BG94" i="12"/>
  <c r="BG79" i="12"/>
  <c r="BG33" i="12"/>
  <c r="BF46" i="12"/>
  <c r="BE16" i="12"/>
  <c r="BG76" i="12"/>
  <c r="BE47" i="12"/>
  <c r="BB38" i="12"/>
  <c r="BB60" i="12"/>
  <c r="BC68" i="12"/>
  <c r="BB2" i="12"/>
  <c r="BE87" i="12"/>
  <c r="BC30" i="12"/>
  <c r="BB96" i="12"/>
  <c r="BE8" i="12"/>
  <c r="BB7" i="12"/>
  <c r="BE77" i="12"/>
  <c r="AZ32" i="12"/>
  <c r="BC58" i="12"/>
  <c r="BC99" i="12"/>
  <c r="BD99" i="12" s="1"/>
  <c r="BB61" i="12"/>
  <c r="BB8" i="12"/>
  <c r="BE71" i="12"/>
  <c r="BE107" i="12"/>
  <c r="BE10" i="12"/>
  <c r="BB43" i="12"/>
  <c r="AZ59" i="12"/>
  <c r="AZ64" i="12"/>
  <c r="BD64" i="12" s="1"/>
  <c r="BB20" i="12"/>
  <c r="BC50" i="12"/>
  <c r="BC36" i="12"/>
  <c r="BB26" i="12"/>
  <c r="BC47" i="12"/>
  <c r="BE29" i="12"/>
  <c r="AZ17" i="12"/>
  <c r="BE44" i="12"/>
  <c r="BC100" i="12"/>
  <c r="BD100" i="12" s="1"/>
  <c r="BB100" i="12"/>
  <c r="AZ53" i="12"/>
  <c r="BB108" i="12"/>
  <c r="AZ46" i="12"/>
  <c r="BB91" i="12"/>
  <c r="BE54" i="12"/>
  <c r="BE83" i="12"/>
  <c r="AZ40" i="12"/>
  <c r="BD40" i="12" s="1"/>
  <c r="BB15" i="12"/>
  <c r="BG36" i="12"/>
  <c r="BF24" i="12"/>
  <c r="BG99" i="12"/>
  <c r="BG68" i="12"/>
  <c r="BG20" i="12"/>
  <c r="BG42" i="12"/>
  <c r="BF25" i="12"/>
  <c r="BG9" i="12"/>
  <c r="BG28" i="12"/>
  <c r="BG80" i="12"/>
  <c r="BG5" i="12"/>
  <c r="BF10" i="12"/>
  <c r="BF93" i="12"/>
  <c r="BG59" i="12"/>
  <c r="BF48" i="12"/>
  <c r="BG7" i="12"/>
  <c r="BG106" i="12"/>
  <c r="BG73" i="12"/>
  <c r="BF11" i="12"/>
  <c r="BF98" i="12"/>
  <c r="BG46" i="12"/>
  <c r="BG108" i="12"/>
  <c r="BF88" i="12"/>
  <c r="BG54" i="12"/>
  <c r="AZ16" i="12"/>
  <c r="BG75" i="12"/>
  <c r="BE74" i="12"/>
  <c r="BC92" i="12"/>
  <c r="AZ3" i="12"/>
  <c r="BB88" i="12"/>
  <c r="AZ104" i="12"/>
  <c r="BC78" i="12"/>
  <c r="AZ27" i="12"/>
  <c r="AZ81" i="12"/>
  <c r="BC81" i="12"/>
  <c r="AZ22" i="12"/>
  <c r="BC84" i="12"/>
  <c r="AZ78" i="12"/>
  <c r="AZ82" i="12"/>
  <c r="BC82" i="12"/>
  <c r="AZ84" i="12"/>
  <c r="BC22" i="12"/>
  <c r="AY2" i="12"/>
  <c r="BC35" i="12"/>
  <c r="AY106" i="12"/>
  <c r="BA106" i="12" s="1"/>
  <c r="AZ35" i="12"/>
  <c r="O16" i="12"/>
  <c r="AY16" i="12"/>
  <c r="BA16" i="12" s="1"/>
  <c r="O52" i="12"/>
  <c r="AY52" i="12"/>
  <c r="O93" i="12"/>
  <c r="AY93" i="12"/>
  <c r="O84" i="12"/>
  <c r="AY84" i="12"/>
  <c r="O64" i="12"/>
  <c r="AY64" i="12"/>
  <c r="O49" i="12"/>
  <c r="AY49" i="12"/>
  <c r="O80" i="12"/>
  <c r="AY80" i="12"/>
  <c r="O42" i="12"/>
  <c r="AY42" i="12"/>
  <c r="O10" i="12"/>
  <c r="AY10" i="12"/>
  <c r="O8" i="12"/>
  <c r="AY8" i="12"/>
  <c r="O24" i="12"/>
  <c r="AY24" i="12"/>
  <c r="O20" i="12"/>
  <c r="AY20" i="12"/>
  <c r="O91" i="12"/>
  <c r="AY91" i="12"/>
  <c r="O67" i="12"/>
  <c r="AY67" i="12"/>
  <c r="O26" i="12"/>
  <c r="AY26" i="12"/>
  <c r="BA26" i="12" s="1"/>
  <c r="O87" i="12"/>
  <c r="AY87" i="12"/>
  <c r="O30" i="12"/>
  <c r="AY30" i="12"/>
  <c r="O94" i="12"/>
  <c r="AY94" i="12"/>
  <c r="O73" i="12"/>
  <c r="AY73" i="12"/>
  <c r="O68" i="12"/>
  <c r="AY68" i="12"/>
  <c r="BA68" i="12" s="1"/>
  <c r="O55" i="12"/>
  <c r="AY55" i="12"/>
  <c r="O83" i="12"/>
  <c r="AY83" i="12"/>
  <c r="BA83" i="12" s="1"/>
  <c r="O39" i="12"/>
  <c r="AY39" i="12"/>
  <c r="O35" i="12"/>
  <c r="AY35" i="12"/>
  <c r="BA35" i="12" s="1"/>
  <c r="O3" i="12"/>
  <c r="AY3" i="12"/>
  <c r="BA3" i="12" s="1"/>
  <c r="O7" i="12"/>
  <c r="AY7" i="12"/>
  <c r="O97" i="12"/>
  <c r="AY97" i="12"/>
  <c r="O19" i="12"/>
  <c r="AY19" i="12"/>
  <c r="BA19" i="12" s="1"/>
  <c r="O4" i="12"/>
  <c r="AY4" i="12"/>
  <c r="O90" i="12"/>
  <c r="AY90" i="12"/>
  <c r="O78" i="12"/>
  <c r="AY78" i="12"/>
  <c r="O62" i="12"/>
  <c r="AY62" i="12"/>
  <c r="O9" i="12"/>
  <c r="AY9" i="12"/>
  <c r="O11" i="12"/>
  <c r="AY11" i="12"/>
  <c r="O85" i="12"/>
  <c r="AY85" i="12"/>
  <c r="O27" i="12"/>
  <c r="AY27" i="12"/>
  <c r="O32" i="12"/>
  <c r="AY32" i="12"/>
  <c r="O81" i="12"/>
  <c r="AY81" i="12"/>
  <c r="O74" i="12"/>
  <c r="AY74" i="12"/>
  <c r="BA74" i="12" s="1"/>
  <c r="O65" i="12"/>
  <c r="AY65" i="12"/>
  <c r="O56" i="12"/>
  <c r="AY56" i="12"/>
  <c r="O48" i="12"/>
  <c r="AY48" i="12"/>
  <c r="BA48" i="12" s="1"/>
  <c r="O44" i="12"/>
  <c r="AY44" i="12"/>
  <c r="BA44" i="12" s="1"/>
  <c r="O40" i="12"/>
  <c r="AY40" i="12"/>
  <c r="O43" i="12"/>
  <c r="AY43" i="12"/>
  <c r="O28" i="12"/>
  <c r="AY28" i="12"/>
  <c r="O53" i="12"/>
  <c r="AY53" i="12"/>
  <c r="BA53" i="12" s="1"/>
  <c r="O76" i="12"/>
  <c r="AY76" i="12"/>
  <c r="O50" i="12"/>
  <c r="AY50" i="12"/>
  <c r="O57" i="12"/>
  <c r="AY57" i="12"/>
  <c r="BA57" i="12" s="1"/>
  <c r="O95" i="12"/>
  <c r="AY95" i="12"/>
  <c r="BA95" i="12" s="1"/>
  <c r="O100" i="12"/>
  <c r="AY100" i="12"/>
  <c r="BA100" i="12" s="1"/>
  <c r="O66" i="12"/>
  <c r="AY66" i="12"/>
  <c r="BA66" i="12" s="1"/>
  <c r="O86" i="12"/>
  <c r="AY86" i="12"/>
  <c r="O54" i="12"/>
  <c r="AY54" i="12"/>
  <c r="O21" i="12"/>
  <c r="AY21" i="12"/>
  <c r="BA21" i="12" s="1"/>
  <c r="O88" i="12"/>
  <c r="AY88" i="12"/>
  <c r="O61" i="12"/>
  <c r="AY61" i="12"/>
  <c r="BA61" i="12" s="1"/>
  <c r="O60" i="12"/>
  <c r="AY60" i="12"/>
  <c r="O109" i="12"/>
  <c r="AY109" i="12"/>
  <c r="BA109" i="12" s="1"/>
  <c r="O23" i="12"/>
  <c r="AY23" i="12"/>
  <c r="BA23" i="12" s="1"/>
  <c r="O63" i="12"/>
  <c r="AY63" i="12"/>
  <c r="BA63" i="12" s="1"/>
  <c r="O25" i="12"/>
  <c r="AY25" i="12"/>
  <c r="O6" i="12"/>
  <c r="AY6" i="12"/>
  <c r="O102" i="12"/>
  <c r="AY102" i="12"/>
  <c r="O99" i="12"/>
  <c r="AY99" i="12"/>
  <c r="BA99" i="12" s="1"/>
  <c r="O5" i="12"/>
  <c r="AY5" i="12"/>
  <c r="O47" i="12"/>
  <c r="AY47" i="12"/>
  <c r="O101" i="12"/>
  <c r="AY101" i="12"/>
  <c r="O13" i="12"/>
  <c r="AY13" i="12"/>
  <c r="O33" i="12"/>
  <c r="AY33" i="12"/>
  <c r="O15" i="12"/>
  <c r="AY15" i="12"/>
  <c r="O75" i="12"/>
  <c r="AY75" i="12"/>
  <c r="O51" i="12"/>
  <c r="AY51" i="12"/>
  <c r="O104" i="12"/>
  <c r="AY104" i="12"/>
  <c r="O105" i="12"/>
  <c r="AY105" i="12"/>
  <c r="O92" i="12"/>
  <c r="AY92" i="12"/>
  <c r="O45" i="12"/>
  <c r="AY45" i="12"/>
  <c r="O36" i="12"/>
  <c r="AY36" i="12"/>
  <c r="O18" i="12"/>
  <c r="AY18" i="12"/>
  <c r="BA18" i="12" s="1"/>
  <c r="O14" i="12"/>
  <c r="AY14" i="12"/>
  <c r="O46" i="12"/>
  <c r="AY46" i="12"/>
  <c r="O71" i="12"/>
  <c r="AY71" i="12"/>
  <c r="O107" i="12"/>
  <c r="AY107" i="12"/>
  <c r="BA107" i="12" s="1"/>
  <c r="O82" i="12"/>
  <c r="AY82" i="12"/>
  <c r="O70" i="12"/>
  <c r="AY70" i="12"/>
  <c r="O58" i="12"/>
  <c r="AY58" i="12"/>
  <c r="BA58" i="12" s="1"/>
  <c r="O31" i="12"/>
  <c r="AY31" i="12"/>
  <c r="O69" i="12"/>
  <c r="AY69" i="12"/>
  <c r="O41" i="12"/>
  <c r="AY41" i="12"/>
  <c r="O38" i="12"/>
  <c r="AY38" i="12"/>
  <c r="BA38" i="12" s="1"/>
  <c r="O98" i="12"/>
  <c r="AY98" i="12"/>
  <c r="O103" i="12"/>
  <c r="AY103" i="12"/>
  <c r="O72" i="12"/>
  <c r="AY72" i="12"/>
  <c r="O29" i="12"/>
  <c r="AY29" i="12"/>
  <c r="O17" i="12"/>
  <c r="AY17" i="12"/>
  <c r="O12" i="12"/>
  <c r="AY12" i="12"/>
  <c r="BA12" i="12" s="1"/>
  <c r="O79" i="12"/>
  <c r="AY79" i="12"/>
  <c r="O77" i="12"/>
  <c r="AY77" i="12"/>
  <c r="O22" i="12"/>
  <c r="AY22" i="12"/>
  <c r="O59" i="12"/>
  <c r="AY59" i="12"/>
  <c r="O108" i="12"/>
  <c r="AY108" i="12"/>
  <c r="BA108" i="12" s="1"/>
  <c r="O96" i="12"/>
  <c r="AY96" i="12"/>
  <c r="O89" i="12"/>
  <c r="AY89" i="12"/>
  <c r="O37" i="12"/>
  <c r="AY37" i="12"/>
  <c r="O34" i="12"/>
  <c r="AY34" i="12"/>
  <c r="BA34" i="12" s="1"/>
  <c r="AG23" i="11"/>
  <c r="AH23" i="11" s="1"/>
  <c r="AI30" i="11"/>
  <c r="AJ30" i="11" s="1"/>
  <c r="AI51" i="11"/>
  <c r="AJ51" i="11" s="1"/>
  <c r="AG29" i="11"/>
  <c r="AH29" i="11" s="1"/>
  <c r="AG33" i="11"/>
  <c r="AH33" i="11" s="1"/>
  <c r="AK31" i="11"/>
  <c r="AK30" i="11"/>
  <c r="AK2" i="11"/>
  <c r="AK55" i="11"/>
  <c r="AK18" i="11"/>
  <c r="AK51" i="11"/>
  <c r="AK9" i="11"/>
  <c r="AE39" i="11"/>
  <c r="AF39" i="11" s="1"/>
  <c r="AE37" i="11"/>
  <c r="AF37" i="11" s="1"/>
  <c r="AG31" i="11"/>
  <c r="AH31" i="11" s="1"/>
  <c r="AE4" i="11"/>
  <c r="AF4" i="11" s="1"/>
  <c r="AE44" i="11"/>
  <c r="AF44" i="11" s="1"/>
  <c r="AI41" i="11"/>
  <c r="AJ41" i="11" s="1"/>
  <c r="AG61" i="11"/>
  <c r="AH61" i="11" s="1"/>
  <c r="AE28" i="11"/>
  <c r="AF28" i="11" s="1"/>
  <c r="AI5" i="11"/>
  <c r="AJ5" i="11" s="1"/>
  <c r="AE29" i="11"/>
  <c r="AF29" i="11" s="1"/>
  <c r="AG2" i="11"/>
  <c r="AH2" i="11" s="1"/>
  <c r="AG40" i="11"/>
  <c r="AH40" i="11" s="1"/>
  <c r="AG20" i="11"/>
  <c r="AH20" i="11" s="1"/>
  <c r="AI19" i="11"/>
  <c r="AJ19" i="11" s="1"/>
  <c r="AI58" i="11"/>
  <c r="AJ58" i="11" s="1"/>
  <c r="AI42" i="11"/>
  <c r="AJ42" i="11" s="1"/>
  <c r="AE38" i="11"/>
  <c r="AF38" i="11" s="1"/>
  <c r="AG34" i="11"/>
  <c r="AH34" i="11" s="1"/>
  <c r="AI18" i="11"/>
  <c r="AJ18" i="11" s="1"/>
  <c r="AE3" i="11"/>
  <c r="AF3" i="11" s="1"/>
  <c r="AG12" i="11"/>
  <c r="AH12" i="11" s="1"/>
  <c r="AI38" i="11"/>
  <c r="AJ38" i="11" s="1"/>
  <c r="AI35" i="11"/>
  <c r="AJ35" i="11" s="1"/>
  <c r="AG15" i="11"/>
  <c r="AH15" i="11" s="1"/>
  <c r="AE50" i="11"/>
  <c r="AF50" i="11" s="1"/>
  <c r="AE35" i="11"/>
  <c r="AF35" i="11" s="1"/>
  <c r="AG5" i="11"/>
  <c r="AH5" i="11" s="1"/>
  <c r="AI7" i="11"/>
  <c r="AJ7" i="11" s="1"/>
  <c r="AG60" i="11"/>
  <c r="AH60" i="11" s="1"/>
  <c r="AG58" i="11"/>
  <c r="AH58" i="11" s="1"/>
  <c r="AE46" i="11"/>
  <c r="AF46" i="11" s="1"/>
  <c r="AE26" i="11"/>
  <c r="AF26" i="11" s="1"/>
  <c r="AG22" i="11"/>
  <c r="AH22" i="11" s="1"/>
  <c r="AI49" i="11"/>
  <c r="AJ49" i="11" s="1"/>
  <c r="AE2" i="11"/>
  <c r="AF2" i="11" s="1"/>
  <c r="AK33" i="11"/>
  <c r="AK42" i="11"/>
  <c r="AK15" i="11"/>
  <c r="AK34" i="11"/>
  <c r="AK22" i="11"/>
  <c r="AK43" i="11"/>
  <c r="AK36" i="11"/>
  <c r="AK13" i="11"/>
  <c r="AK50" i="11"/>
  <c r="AK54" i="11"/>
  <c r="AK16" i="11"/>
  <c r="AE34" i="11"/>
  <c r="AF34" i="11" s="1"/>
  <c r="AE60" i="11"/>
  <c r="AF60" i="11" s="1"/>
  <c r="AE55" i="11"/>
  <c r="AF55" i="11" s="1"/>
  <c r="AG59" i="11"/>
  <c r="AH59" i="11" s="1"/>
  <c r="AE21" i="11"/>
  <c r="AF21" i="11" s="1"/>
  <c r="AG45" i="11"/>
  <c r="AH45" i="11" s="1"/>
  <c r="AG49" i="11"/>
  <c r="AH49" i="11" s="1"/>
  <c r="AI61" i="11"/>
  <c r="AJ61" i="11" s="1"/>
  <c r="AG43" i="11"/>
  <c r="AH43" i="11" s="1"/>
  <c r="AI47" i="11"/>
  <c r="AJ47" i="11" s="1"/>
  <c r="AE40" i="11"/>
  <c r="AF40" i="11" s="1"/>
  <c r="AI25" i="11"/>
  <c r="AJ25" i="11" s="1"/>
  <c r="AE41" i="11"/>
  <c r="AF41" i="11" s="1"/>
  <c r="AE61" i="11"/>
  <c r="AF61" i="11" s="1"/>
  <c r="AE15" i="11"/>
  <c r="AF15" i="11" s="1"/>
  <c r="AE24" i="11"/>
  <c r="AF24" i="11" s="1"/>
  <c r="AE13" i="11"/>
  <c r="AF13" i="11" s="1"/>
  <c r="AG41" i="11"/>
  <c r="AH41" i="11" s="1"/>
  <c r="AI53" i="11"/>
  <c r="AJ53" i="11" s="1"/>
  <c r="AE56" i="11"/>
  <c r="AF56" i="11" s="1"/>
  <c r="AI39" i="11"/>
  <c r="AJ39" i="11" s="1"/>
  <c r="AG62" i="11"/>
  <c r="AH62" i="11" s="1"/>
  <c r="AE42" i="11"/>
  <c r="AF42" i="11" s="1"/>
  <c r="AG38" i="11"/>
  <c r="AH38" i="11" s="1"/>
  <c r="AI10" i="11"/>
  <c r="AJ10" i="11" s="1"/>
  <c r="AE6" i="11"/>
  <c r="AF6" i="11" s="1"/>
  <c r="AE59" i="11"/>
  <c r="AF59" i="11" s="1"/>
  <c r="AE17" i="11"/>
  <c r="AF17" i="11" s="1"/>
  <c r="AE8" i="11"/>
  <c r="AF8" i="11" s="1"/>
  <c r="AG35" i="11"/>
  <c r="AH35" i="11" s="1"/>
  <c r="AI11" i="11"/>
  <c r="AJ11" i="11" s="1"/>
  <c r="AE11" i="11"/>
  <c r="AF11" i="11" s="1"/>
  <c r="AI17" i="11"/>
  <c r="AJ17" i="11" s="1"/>
  <c r="AI27" i="11"/>
  <c r="AJ27" i="11" s="1"/>
  <c r="AG7" i="11"/>
  <c r="AH7" i="11" s="1"/>
  <c r="AG26" i="11"/>
  <c r="AH26" i="11" s="1"/>
  <c r="AE14" i="11"/>
  <c r="AF14" i="11" s="1"/>
  <c r="AK44" i="11"/>
  <c r="AK53" i="11"/>
  <c r="AK11" i="11"/>
  <c r="AK14" i="11"/>
  <c r="AK26" i="11"/>
  <c r="AK28" i="11"/>
  <c r="AK59" i="11"/>
  <c r="AK39" i="11"/>
  <c r="AK17" i="11"/>
  <c r="AK40" i="11"/>
  <c r="AK23" i="11"/>
  <c r="AI6" i="11"/>
  <c r="AJ6" i="11" s="1"/>
  <c r="AI22" i="11"/>
  <c r="AJ22" i="11" s="1"/>
  <c r="AG39" i="11"/>
  <c r="AH39" i="11" s="1"/>
  <c r="AI2" i="11"/>
  <c r="AJ2" i="11" s="1"/>
  <c r="AG48" i="11"/>
  <c r="AH48" i="11" s="1"/>
  <c r="AI9" i="11"/>
  <c r="AJ9" i="11" s="1"/>
  <c r="AE25" i="11"/>
  <c r="AF25" i="11" s="1"/>
  <c r="AE31" i="11"/>
  <c r="AF31" i="11" s="1"/>
  <c r="AG32" i="11"/>
  <c r="AH32" i="11" s="1"/>
  <c r="AI44" i="11"/>
  <c r="AJ44" i="11" s="1"/>
  <c r="AG52" i="11"/>
  <c r="AH52" i="11" s="1"/>
  <c r="AG25" i="11"/>
  <c r="AH25" i="11" s="1"/>
  <c r="AI37" i="11"/>
  <c r="AJ37" i="11" s="1"/>
  <c r="AE57" i="11"/>
  <c r="AF57" i="11" s="1"/>
  <c r="AE18" i="11"/>
  <c r="AF18" i="11" s="1"/>
  <c r="AE19" i="11"/>
  <c r="AF19" i="11" s="1"/>
  <c r="AG37" i="11"/>
  <c r="AH37" i="11" s="1"/>
  <c r="AI52" i="11"/>
  <c r="AJ52" i="11" s="1"/>
  <c r="AI32" i="11"/>
  <c r="AJ32" i="11" s="1"/>
  <c r="AI12" i="11"/>
  <c r="AJ12" i="11" s="1"/>
  <c r="AG47" i="11"/>
  <c r="AH47" i="11" s="1"/>
  <c r="AG3" i="11"/>
  <c r="AH3" i="11" s="1"/>
  <c r="AG42" i="11"/>
  <c r="AH42" i="11" s="1"/>
  <c r="AE30" i="11"/>
  <c r="AF30" i="11" s="1"/>
  <c r="AE10" i="11"/>
  <c r="AF10" i="11" s="1"/>
  <c r="AG6" i="11"/>
  <c r="AH6" i="11" s="1"/>
  <c r="AE62" i="11"/>
  <c r="AF62" i="11" s="1"/>
  <c r="AG30" i="11"/>
  <c r="AH30" i="11" s="1"/>
  <c r="AE51" i="11"/>
  <c r="AF51" i="11" s="1"/>
  <c r="AE36" i="11"/>
  <c r="AF36" i="11" s="1"/>
  <c r="AI24" i="11"/>
  <c r="AJ24" i="11" s="1"/>
  <c r="AE16" i="11"/>
  <c r="AF16" i="11" s="1"/>
  <c r="AI4" i="11"/>
  <c r="AJ4" i="11" s="1"/>
  <c r="AG11" i="11"/>
  <c r="AH11" i="11" s="1"/>
  <c r="AE33" i="11"/>
  <c r="AF33" i="11" s="1"/>
  <c r="AE20" i="11"/>
  <c r="AF20" i="11" s="1"/>
  <c r="AI8" i="11"/>
  <c r="AJ8" i="11" s="1"/>
  <c r="AG27" i="11"/>
  <c r="AH27" i="11" s="1"/>
  <c r="AE54" i="11"/>
  <c r="AF54" i="11" s="1"/>
  <c r="AG50" i="11"/>
  <c r="AH50" i="11" s="1"/>
  <c r="AI34" i="11"/>
  <c r="AJ34" i="11" s="1"/>
  <c r="AK12" i="11"/>
  <c r="AK60" i="11"/>
  <c r="AK4" i="11"/>
  <c r="AK62" i="11"/>
  <c r="AK41" i="11"/>
  <c r="AK47" i="11"/>
  <c r="AK7" i="11"/>
  <c r="AK20" i="11"/>
  <c r="AK52" i="11"/>
  <c r="AK32" i="11"/>
  <c r="AK10" i="11"/>
  <c r="AK38" i="11"/>
  <c r="AI54" i="11"/>
  <c r="AJ54" i="11" s="1"/>
  <c r="AG13" i="11"/>
  <c r="AH13" i="11" s="1"/>
  <c r="AG17" i="11"/>
  <c r="AH17" i="11" s="1"/>
  <c r="AI29" i="11"/>
  <c r="AJ29" i="11" s="1"/>
  <c r="AE53" i="11"/>
  <c r="AF53" i="11" s="1"/>
  <c r="AG57" i="11"/>
  <c r="AH57" i="11" s="1"/>
  <c r="AG19" i="11"/>
  <c r="AH19" i="11" s="1"/>
  <c r="AI55" i="11"/>
  <c r="AJ55" i="11" s="1"/>
  <c r="AG4" i="11"/>
  <c r="AH4" i="11" s="1"/>
  <c r="AI16" i="11"/>
  <c r="AJ16" i="11" s="1"/>
  <c r="AG24" i="11"/>
  <c r="AH24" i="11" s="1"/>
  <c r="AI36" i="11"/>
  <c r="AJ36" i="11" s="1"/>
  <c r="AI56" i="11"/>
  <c r="AJ56" i="11" s="1"/>
  <c r="AE9" i="11"/>
  <c r="AF9" i="11" s="1"/>
  <c r="AI57" i="11"/>
  <c r="AJ57" i="11" s="1"/>
  <c r="AE47" i="11"/>
  <c r="AF47" i="11" s="1"/>
  <c r="AI43" i="11"/>
  <c r="AJ43" i="11" s="1"/>
  <c r="AG8" i="11"/>
  <c r="AH8" i="11" s="1"/>
  <c r="AI20" i="11"/>
  <c r="AJ20" i="11" s="1"/>
  <c r="AG28" i="11"/>
  <c r="AH28" i="11" s="1"/>
  <c r="AE32" i="11"/>
  <c r="AF32" i="11" s="1"/>
  <c r="AI40" i="11"/>
  <c r="AJ40" i="11" s="1"/>
  <c r="AE52" i="11"/>
  <c r="AF52" i="11" s="1"/>
  <c r="AG9" i="11"/>
  <c r="AH9" i="11" s="1"/>
  <c r="AI21" i="11"/>
  <c r="AJ21" i="11" s="1"/>
  <c r="AE45" i="11"/>
  <c r="AF45" i="11" s="1"/>
  <c r="AG55" i="11"/>
  <c r="AH55" i="11" s="1"/>
  <c r="AI50" i="11"/>
  <c r="AJ50" i="11" s="1"/>
  <c r="AG10" i="11"/>
  <c r="AH10" i="11" s="1"/>
  <c r="AE27" i="11"/>
  <c r="AF27" i="11" s="1"/>
  <c r="AI15" i="11"/>
  <c r="AJ15" i="11" s="1"/>
  <c r="AI46" i="11"/>
  <c r="AJ46" i="11" s="1"/>
  <c r="AI59" i="11"/>
  <c r="AJ59" i="11" s="1"/>
  <c r="AI31" i="11"/>
  <c r="AJ31" i="11" s="1"/>
  <c r="AE58" i="11"/>
  <c r="AF58" i="11" s="1"/>
  <c r="AG54" i="11"/>
  <c r="AH54" i="11" s="1"/>
  <c r="AI26" i="11"/>
  <c r="AJ26" i="11" s="1"/>
  <c r="AE22" i="11"/>
  <c r="AF22" i="11" s="1"/>
  <c r="AG18" i="11"/>
  <c r="AH18" i="11" s="1"/>
  <c r="AK19" i="11"/>
  <c r="AK56" i="11"/>
  <c r="AK37" i="11"/>
  <c r="AK48" i="11"/>
  <c r="AK24" i="11"/>
  <c r="AK58" i="11"/>
  <c r="AK35" i="11"/>
  <c r="AK8" i="11"/>
  <c r="AK46" i="11"/>
  <c r="AK21" i="11"/>
  <c r="AK6" i="11"/>
  <c r="AK57" i="11"/>
  <c r="AK27" i="11"/>
  <c r="BA158" i="16" l="1"/>
  <c r="BA13" i="12"/>
  <c r="BD11" i="12"/>
  <c r="BA87" i="12"/>
  <c r="Y27" i="11"/>
  <c r="Y25" i="11"/>
  <c r="Y35" i="11"/>
  <c r="Y49" i="11"/>
  <c r="BA14" i="12"/>
  <c r="BA105" i="12"/>
  <c r="BD23" i="12"/>
  <c r="BD34" i="12"/>
  <c r="BA11" i="12"/>
  <c r="BA94" i="12"/>
  <c r="BD16" i="12"/>
  <c r="AY85" i="16"/>
  <c r="BA82" i="16"/>
  <c r="AZ83" i="16"/>
  <c r="AZ73" i="16"/>
  <c r="AZ146" i="16"/>
  <c r="AZ132" i="16"/>
  <c r="BA60" i="12"/>
  <c r="BA97" i="12"/>
  <c r="BD5" i="12"/>
  <c r="BD2" i="12"/>
  <c r="BA154" i="16"/>
  <c r="AY39" i="16"/>
  <c r="AY67" i="16"/>
  <c r="AY128" i="16"/>
  <c r="AY100" i="16"/>
  <c r="AY163" i="16"/>
  <c r="BA78" i="16"/>
  <c r="AZ164" i="16"/>
  <c r="AY24" i="16"/>
  <c r="AZ85" i="16"/>
  <c r="AY51" i="16"/>
  <c r="AZ51" i="16"/>
  <c r="AY56" i="16"/>
  <c r="AY138" i="16"/>
  <c r="BA134" i="16"/>
  <c r="AY55" i="16"/>
  <c r="BA153" i="16"/>
  <c r="Y14" i="11"/>
  <c r="AX8" i="12"/>
  <c r="AN130" i="16"/>
  <c r="AN9" i="16"/>
  <c r="BA10" i="16"/>
  <c r="BD108" i="12"/>
  <c r="BA12" i="16"/>
  <c r="AZ29" i="16"/>
  <c r="AN64" i="16"/>
  <c r="AN28" i="16"/>
  <c r="BD27" i="12"/>
  <c r="AZ12" i="16"/>
  <c r="AN8" i="16"/>
  <c r="BA43" i="12"/>
  <c r="BA55" i="12"/>
  <c r="BA113" i="16"/>
  <c r="AX80" i="12"/>
  <c r="AN54" i="16"/>
  <c r="BD97" i="12"/>
  <c r="AY81" i="16"/>
  <c r="BA150" i="16"/>
  <c r="AN137" i="16"/>
  <c r="BA6" i="12"/>
  <c r="BA62" i="12"/>
  <c r="BA97" i="16"/>
  <c r="AZ75" i="16"/>
  <c r="Y2" i="11"/>
  <c r="AN152" i="16"/>
  <c r="AN32" i="16"/>
  <c r="BD86" i="12"/>
  <c r="AX106" i="12"/>
  <c r="AX37" i="12"/>
  <c r="AN118" i="16"/>
  <c r="BA49" i="12"/>
  <c r="BD83" i="12"/>
  <c r="BA102" i="12"/>
  <c r="BA9" i="12"/>
  <c r="AN73" i="16"/>
  <c r="BA22" i="12"/>
  <c r="AY92" i="16"/>
  <c r="AZ102" i="16"/>
  <c r="AZ59" i="16"/>
  <c r="BA92" i="16"/>
  <c r="BD87" i="12"/>
  <c r="BA62" i="16"/>
  <c r="AY16" i="16"/>
  <c r="AZ40" i="16"/>
  <c r="AZ165" i="16"/>
  <c r="AY91" i="16"/>
  <c r="AY150" i="16"/>
  <c r="BA102" i="16"/>
  <c r="BA144" i="16"/>
  <c r="BA115" i="16"/>
  <c r="AX19" i="12"/>
  <c r="AN127" i="16"/>
  <c r="AN85" i="16"/>
  <c r="AN111" i="16"/>
  <c r="AN35" i="16"/>
  <c r="AN52" i="16"/>
  <c r="AN42" i="16"/>
  <c r="AN18" i="16"/>
  <c r="BA165" i="16"/>
  <c r="AN12" i="16"/>
  <c r="AN83" i="16"/>
  <c r="BA39" i="12"/>
  <c r="BD89" i="12"/>
  <c r="AN88" i="16"/>
  <c r="AY98" i="16"/>
  <c r="AY5" i="16"/>
  <c r="AZ158" i="16"/>
  <c r="BA13" i="16"/>
  <c r="BA112" i="16"/>
  <c r="AZ138" i="16"/>
  <c r="AY90" i="16"/>
  <c r="BA152" i="16"/>
  <c r="AZ107" i="16"/>
  <c r="BA120" i="16"/>
  <c r="AY86" i="16"/>
  <c r="BA70" i="16"/>
  <c r="Y3" i="11"/>
  <c r="AN104" i="16"/>
  <c r="BA73" i="12"/>
  <c r="AN77" i="16"/>
  <c r="BA70" i="12"/>
  <c r="BA7" i="12"/>
  <c r="BA90" i="16"/>
  <c r="AX34" i="12"/>
  <c r="AN31" i="16"/>
  <c r="AN148" i="16"/>
  <c r="BD44" i="12"/>
  <c r="AY121" i="16"/>
  <c r="AY140" i="16"/>
  <c r="Y17" i="11"/>
  <c r="Y41" i="11"/>
  <c r="AN105" i="16"/>
  <c r="BD51" i="12"/>
  <c r="AN66" i="16"/>
  <c r="BA37" i="12"/>
  <c r="BA103" i="12"/>
  <c r="BA69" i="12"/>
  <c r="BA92" i="12"/>
  <c r="BA75" i="12"/>
  <c r="BA56" i="12"/>
  <c r="BA32" i="12"/>
  <c r="BA91" i="12"/>
  <c r="AZ5" i="16"/>
  <c r="AZ140" i="16"/>
  <c r="Y44" i="11"/>
  <c r="AX27" i="12"/>
  <c r="AN86" i="16"/>
  <c r="BD7" i="12"/>
  <c r="BD72" i="12"/>
  <c r="AY164" i="16"/>
  <c r="AY21" i="16"/>
  <c r="AY111" i="16"/>
  <c r="AY40" i="16"/>
  <c r="Y23" i="11"/>
  <c r="AN109" i="16"/>
  <c r="BA111" i="16"/>
  <c r="AX98" i="12"/>
  <c r="BA82" i="12"/>
  <c r="BA101" i="12"/>
  <c r="BA88" i="12"/>
  <c r="BA30" i="12"/>
  <c r="BA10" i="12"/>
  <c r="BA98" i="16"/>
  <c r="AZ152" i="16"/>
  <c r="BA86" i="16"/>
  <c r="Y45" i="11"/>
  <c r="Y54" i="11"/>
  <c r="Y28" i="11"/>
  <c r="AX104" i="12"/>
  <c r="AX83" i="12"/>
  <c r="AX59" i="12"/>
  <c r="AX29" i="12"/>
  <c r="AX94" i="12"/>
  <c r="AN80" i="16"/>
  <c r="AN17" i="16"/>
  <c r="AN145" i="16"/>
  <c r="AN60" i="16"/>
  <c r="AN113" i="16"/>
  <c r="AN56" i="16"/>
  <c r="AN110" i="16"/>
  <c r="AN106" i="16"/>
  <c r="AN51" i="16"/>
  <c r="AN58" i="16"/>
  <c r="AN140" i="16"/>
  <c r="AN132" i="16"/>
  <c r="AY22" i="16"/>
  <c r="BD17" i="12"/>
  <c r="BD37" i="12"/>
  <c r="AY45" i="16"/>
  <c r="AY3" i="16"/>
  <c r="BA80" i="16"/>
  <c r="BA164" i="16"/>
  <c r="AY35" i="16"/>
  <c r="AY120" i="16"/>
  <c r="Y18" i="11"/>
  <c r="AX77" i="12"/>
  <c r="AN71" i="16"/>
  <c r="AN59" i="16"/>
  <c r="AN37" i="16"/>
  <c r="AN6" i="16"/>
  <c r="AN129" i="16"/>
  <c r="AN96" i="16"/>
  <c r="AN123" i="16"/>
  <c r="AN133" i="16"/>
  <c r="AN7" i="16"/>
  <c r="AN44" i="16"/>
  <c r="AN75" i="16"/>
  <c r="BA14" i="16"/>
  <c r="BA54" i="12"/>
  <c r="BD32" i="12"/>
  <c r="BD105" i="12"/>
  <c r="AZ45" i="16"/>
  <c r="AZ3" i="16"/>
  <c r="AZ24" i="16"/>
  <c r="AY122" i="16"/>
  <c r="AY58" i="16"/>
  <c r="AZ35" i="16"/>
  <c r="AZ120" i="16"/>
  <c r="AZ39" i="16"/>
  <c r="AY23" i="16"/>
  <c r="BA124" i="16"/>
  <c r="AY17" i="16"/>
  <c r="AY70" i="16"/>
  <c r="AY47" i="16"/>
  <c r="AZ126" i="16"/>
  <c r="Y6" i="11"/>
  <c r="AX70" i="12"/>
  <c r="AX65" i="12"/>
  <c r="AN4" i="16"/>
  <c r="AN102" i="16"/>
  <c r="AN72" i="16"/>
  <c r="AN76" i="16"/>
  <c r="AN33" i="16"/>
  <c r="BA40" i="12"/>
  <c r="AN63" i="16"/>
  <c r="BA2" i="12"/>
  <c r="BD46" i="12"/>
  <c r="BA24" i="16"/>
  <c r="AZ22" i="16"/>
  <c r="AZ122" i="16"/>
  <c r="AZ58" i="16"/>
  <c r="BA39" i="16"/>
  <c r="Y51" i="11"/>
  <c r="AX22" i="12"/>
  <c r="AN128" i="16"/>
  <c r="AN157" i="16"/>
  <c r="AN149" i="16"/>
  <c r="AN47" i="16"/>
  <c r="AN100" i="16"/>
  <c r="AN30" i="16"/>
  <c r="AN112" i="16"/>
  <c r="AN43" i="16"/>
  <c r="AN153" i="16"/>
  <c r="AN70" i="16"/>
  <c r="AN124" i="16"/>
  <c r="AN48" i="16"/>
  <c r="BD30" i="12"/>
  <c r="AN92" i="16"/>
  <c r="BA79" i="12"/>
  <c r="BA72" i="12"/>
  <c r="BA41" i="12"/>
  <c r="BA45" i="12"/>
  <c r="BA28" i="12"/>
  <c r="BA90" i="12"/>
  <c r="BA52" i="12"/>
  <c r="BA31" i="16"/>
  <c r="AZ13" i="16"/>
  <c r="AY152" i="16"/>
  <c r="AZ47" i="16"/>
  <c r="AZ86" i="16"/>
  <c r="BA118" i="16"/>
  <c r="Y53" i="11"/>
  <c r="Y46" i="11"/>
  <c r="Y39" i="11"/>
  <c r="AX52" i="12"/>
  <c r="AN154" i="16"/>
  <c r="AN23" i="16"/>
  <c r="AN81" i="16"/>
  <c r="AN136" i="16"/>
  <c r="AN34" i="16"/>
  <c r="AN26" i="16"/>
  <c r="AN142" i="16"/>
  <c r="AN121" i="16"/>
  <c r="Y61" i="11"/>
  <c r="AX47" i="12"/>
  <c r="AX74" i="12"/>
  <c r="AZ7" i="16"/>
  <c r="BA50" i="16"/>
  <c r="AZ133" i="16"/>
  <c r="AY80" i="16"/>
  <c r="AZ151" i="16"/>
  <c r="AY106" i="16"/>
  <c r="AY13" i="16"/>
  <c r="AY72" i="16"/>
  <c r="BA66" i="16"/>
  <c r="AZ87" i="16"/>
  <c r="AZ64" i="16"/>
  <c r="AY4" i="16"/>
  <c r="AZ21" i="16"/>
  <c r="AZ70" i="16"/>
  <c r="AZ119" i="16"/>
  <c r="AZ56" i="16"/>
  <c r="AY109" i="16"/>
  <c r="Y38" i="11"/>
  <c r="Y5" i="11"/>
  <c r="AX96" i="12"/>
  <c r="AX44" i="12"/>
  <c r="AX40" i="12"/>
  <c r="AX69" i="12"/>
  <c r="AX43" i="12"/>
  <c r="AX39" i="12"/>
  <c r="AX31" i="12"/>
  <c r="AX12" i="12"/>
  <c r="AX105" i="12"/>
  <c r="AX108" i="12"/>
  <c r="AX63" i="12"/>
  <c r="AX24" i="12"/>
  <c r="AX46" i="12"/>
  <c r="AX97" i="12"/>
  <c r="AX84" i="12"/>
  <c r="AX7" i="12"/>
  <c r="AN24" i="16"/>
  <c r="AN141" i="16"/>
  <c r="AN162" i="16"/>
  <c r="AN117" i="16"/>
  <c r="BA126" i="16"/>
  <c r="AN14" i="16"/>
  <c r="AN147" i="16"/>
  <c r="AN165" i="16"/>
  <c r="AN108" i="16"/>
  <c r="AN20" i="16"/>
  <c r="AN163" i="16"/>
  <c r="AN49" i="16"/>
  <c r="AN160" i="16"/>
  <c r="AN146" i="16"/>
  <c r="AN19" i="16"/>
  <c r="AN164" i="16"/>
  <c r="AN16" i="16"/>
  <c r="BA146" i="16"/>
  <c r="AN74" i="16"/>
  <c r="BA46" i="12"/>
  <c r="BA51" i="12"/>
  <c r="AY69" i="16"/>
  <c r="AY136" i="16"/>
  <c r="BA160" i="16"/>
  <c r="Y34" i="11"/>
  <c r="AX14" i="12"/>
  <c r="AX91" i="12"/>
  <c r="AX79" i="12"/>
  <c r="AX38" i="12"/>
  <c r="AN22" i="16"/>
  <c r="AN65" i="16"/>
  <c r="AN55" i="16"/>
  <c r="AN144" i="16"/>
  <c r="AZ69" i="16"/>
  <c r="AZ136" i="16"/>
  <c r="AY43" i="16"/>
  <c r="Y52" i="11"/>
  <c r="Y20" i="11"/>
  <c r="Y24" i="11"/>
  <c r="AX36" i="12"/>
  <c r="AX21" i="12"/>
  <c r="AX71" i="12"/>
  <c r="AX42" i="12"/>
  <c r="AX99" i="12"/>
  <c r="AX60" i="12"/>
  <c r="AX17" i="12"/>
  <c r="AX66" i="12"/>
  <c r="AX48" i="12"/>
  <c r="AX61" i="12"/>
  <c r="AX32" i="12"/>
  <c r="AX76" i="12"/>
  <c r="AX56" i="12"/>
  <c r="AX30" i="12"/>
  <c r="AX10" i="12"/>
  <c r="AX35" i="12"/>
  <c r="AN38" i="16"/>
  <c r="AN61" i="16"/>
  <c r="AN57" i="16"/>
  <c r="AN120" i="16"/>
  <c r="AN95" i="16"/>
  <c r="AN21" i="16"/>
  <c r="AN11" i="16"/>
  <c r="AN119" i="16"/>
  <c r="AN69" i="16"/>
  <c r="AN27" i="16"/>
  <c r="BA4" i="12"/>
  <c r="AY99" i="16"/>
  <c r="AZ43" i="16"/>
  <c r="AY66" i="16"/>
  <c r="Y50" i="11"/>
  <c r="Y32" i="11"/>
  <c r="Y33" i="11"/>
  <c r="Y30" i="11"/>
  <c r="Y10" i="11"/>
  <c r="Y40" i="11"/>
  <c r="AX49" i="12"/>
  <c r="AX72" i="12"/>
  <c r="AX93" i="12"/>
  <c r="AX67" i="12"/>
  <c r="AX89" i="12"/>
  <c r="AX95" i="12"/>
  <c r="AN29" i="16"/>
  <c r="AN40" i="16"/>
  <c r="AN101" i="16"/>
  <c r="AN99" i="16"/>
  <c r="AN89" i="16"/>
  <c r="AN155" i="16"/>
  <c r="AN97" i="16"/>
  <c r="AN39" i="16"/>
  <c r="AN115" i="16"/>
  <c r="AZ99" i="16"/>
  <c r="AY87" i="16"/>
  <c r="AY6" i="16"/>
  <c r="AY20" i="16"/>
  <c r="AZ66" i="16"/>
  <c r="AY119" i="16"/>
  <c r="BA4" i="16"/>
  <c r="AZ109" i="16"/>
  <c r="AZ53" i="16"/>
  <c r="Y11" i="11"/>
  <c r="Y12" i="11"/>
  <c r="AX11" i="12"/>
  <c r="AX88" i="12"/>
  <c r="AX58" i="12"/>
  <c r="AX62" i="12"/>
  <c r="AX103" i="12"/>
  <c r="AX64" i="12"/>
  <c r="AX16" i="12"/>
  <c r="AX107" i="12"/>
  <c r="AX6" i="12"/>
  <c r="AX26" i="12"/>
  <c r="AN3" i="16"/>
  <c r="AN150" i="16"/>
  <c r="AN94" i="16"/>
  <c r="AN98" i="16"/>
  <c r="AN13" i="16"/>
  <c r="AN139" i="16"/>
  <c r="AN134" i="16"/>
  <c r="AN161" i="16"/>
  <c r="BA98" i="12"/>
  <c r="BA15" i="12"/>
  <c r="BD8" i="12"/>
  <c r="AY50" i="16"/>
  <c r="BA87" i="16"/>
  <c r="AZ20" i="16"/>
  <c r="BA119" i="16"/>
  <c r="AZ161" i="16"/>
  <c r="BA60" i="16"/>
  <c r="Y9" i="11"/>
  <c r="Y36" i="11"/>
  <c r="Y55" i="11"/>
  <c r="AX20" i="12"/>
  <c r="AX87" i="12"/>
  <c r="AX13" i="12"/>
  <c r="AX51" i="12"/>
  <c r="AX90" i="12"/>
  <c r="AX5" i="12"/>
  <c r="AX109" i="12"/>
  <c r="AX85" i="12"/>
  <c r="AN87" i="16"/>
  <c r="AN67" i="16"/>
  <c r="AN156" i="16"/>
  <c r="AN125" i="16"/>
  <c r="AN143" i="16"/>
  <c r="AN53" i="16"/>
  <c r="AN62" i="16"/>
  <c r="AN15" i="16"/>
  <c r="AN25" i="16"/>
  <c r="AN36" i="16"/>
  <c r="AN159" i="16"/>
  <c r="AY64" i="16"/>
  <c r="BA40" i="16"/>
  <c r="BA79" i="16"/>
  <c r="Y7" i="11"/>
  <c r="AX82" i="12"/>
  <c r="AX9" i="12"/>
  <c r="AX23" i="12"/>
  <c r="AX86" i="12"/>
  <c r="AX55" i="12"/>
  <c r="AX57" i="12"/>
  <c r="AX28" i="12"/>
  <c r="AX41" i="12"/>
  <c r="AX33" i="12"/>
  <c r="AX75" i="12"/>
  <c r="AX73" i="12"/>
  <c r="AX45" i="12"/>
  <c r="AX18" i="12"/>
  <c r="AX54" i="12"/>
  <c r="AX3" i="12"/>
  <c r="AX4" i="12"/>
  <c r="AX100" i="12"/>
  <c r="AN151" i="16"/>
  <c r="AN116" i="16"/>
  <c r="AN107" i="16"/>
  <c r="AN131" i="16"/>
  <c r="AN103" i="16"/>
  <c r="AN90" i="16"/>
  <c r="BA96" i="12"/>
  <c r="BA29" i="12"/>
  <c r="BA71" i="12"/>
  <c r="BA5" i="12"/>
  <c r="BA80" i="12"/>
  <c r="BA93" i="12"/>
  <c r="AY53" i="16"/>
  <c r="AY161" i="16"/>
  <c r="AZ4" i="16"/>
  <c r="Y62" i="11"/>
  <c r="Y42" i="11"/>
  <c r="AX68" i="12"/>
  <c r="AX15" i="12"/>
  <c r="AX81" i="12"/>
  <c r="AX53" i="12"/>
  <c r="AX102" i="12"/>
  <c r="AX78" i="12"/>
  <c r="AX25" i="12"/>
  <c r="AN5" i="16"/>
  <c r="AN93" i="16"/>
  <c r="AN84" i="16"/>
  <c r="AN138" i="16"/>
  <c r="AN78" i="16"/>
  <c r="AN10" i="16"/>
  <c r="AX2" i="12"/>
  <c r="Y58" i="11"/>
  <c r="Y13" i="11"/>
  <c r="Y47" i="11"/>
  <c r="Y16" i="11"/>
  <c r="Y59" i="11"/>
  <c r="Y21" i="11"/>
  <c r="Y19" i="11"/>
  <c r="Y60" i="11"/>
  <c r="Y29" i="11"/>
  <c r="Y8" i="11"/>
  <c r="Y37" i="11"/>
  <c r="Y48" i="11"/>
  <c r="Y26" i="11"/>
  <c r="Y22" i="11"/>
  <c r="Y15" i="11"/>
  <c r="Y31" i="11"/>
  <c r="Y56" i="11"/>
  <c r="Y4" i="11"/>
  <c r="Y43" i="11"/>
  <c r="AY124" i="16"/>
  <c r="AZ25" i="16"/>
  <c r="BA125" i="16"/>
  <c r="BA36" i="16"/>
  <c r="AY38" i="16"/>
  <c r="AZ157" i="16"/>
  <c r="AZ94" i="16"/>
  <c r="AZ81" i="16"/>
  <c r="AZ110" i="16"/>
  <c r="AY36" i="16"/>
  <c r="AZ52" i="16"/>
  <c r="AZ159" i="16"/>
  <c r="AY19" i="16"/>
  <c r="AY123" i="16"/>
  <c r="AZ103" i="16"/>
  <c r="AY27" i="16"/>
  <c r="BD91" i="12"/>
  <c r="BA20" i="12"/>
  <c r="BD80" i="12"/>
  <c r="BD42" i="12"/>
  <c r="BA89" i="12"/>
  <c r="BA50" i="12"/>
  <c r="BA24" i="12"/>
  <c r="BA42" i="12"/>
  <c r="AY75" i="16"/>
  <c r="AY129" i="16"/>
  <c r="AZ17" i="16"/>
  <c r="AY41" i="16"/>
  <c r="BA59" i="12"/>
  <c r="AY52" i="16"/>
  <c r="AZ105" i="16"/>
  <c r="BD67" i="12"/>
  <c r="AY149" i="16"/>
  <c r="BA104" i="12"/>
  <c r="BD59" i="12"/>
  <c r="BA19" i="16"/>
  <c r="AZ41" i="16"/>
  <c r="AY59" i="16"/>
  <c r="AZ101" i="16"/>
  <c r="AZ54" i="16"/>
  <c r="AZ38" i="16"/>
  <c r="AZ125" i="16"/>
  <c r="AZ67" i="16"/>
  <c r="AY151" i="16"/>
  <c r="AZ50" i="16"/>
  <c r="AZ34" i="16"/>
  <c r="AY78" i="16"/>
  <c r="AZ97" i="16"/>
  <c r="AY101" i="16"/>
  <c r="AZ23" i="16"/>
  <c r="AY102" i="16"/>
  <c r="BA7" i="16"/>
  <c r="BA84" i="12"/>
  <c r="AZ6" i="16"/>
  <c r="AY14" i="16"/>
  <c r="AY118" i="16"/>
  <c r="AY112" i="16"/>
  <c r="AZ121" i="16"/>
  <c r="AZ150" i="16"/>
  <c r="BA75" i="16"/>
  <c r="AZ89" i="16"/>
  <c r="BA25" i="16"/>
  <c r="BA47" i="12"/>
  <c r="BA27" i="12"/>
  <c r="BA78" i="12"/>
  <c r="BA67" i="12"/>
  <c r="BD77" i="12"/>
  <c r="BD76" i="12"/>
  <c r="AZ112" i="16"/>
  <c r="AY141" i="16"/>
  <c r="AY113" i="16"/>
  <c r="BD3" i="12"/>
  <c r="BD20" i="12"/>
  <c r="AY103" i="16"/>
  <c r="AZ113" i="16"/>
  <c r="BA81" i="12"/>
  <c r="BA103" i="16"/>
  <c r="AY34" i="16"/>
  <c r="BD73" i="12"/>
  <c r="BA34" i="16"/>
  <c r="AY137" i="16"/>
  <c r="BA65" i="12"/>
  <c r="BD53" i="12"/>
  <c r="AY146" i="16"/>
  <c r="AZ137" i="16"/>
  <c r="AY117" i="16"/>
  <c r="AY7" i="16"/>
  <c r="AZ19" i="16"/>
  <c r="AY89" i="16"/>
  <c r="AZ108" i="16"/>
  <c r="AZ88" i="16"/>
  <c r="AZ78" i="16"/>
  <c r="AZ147" i="16"/>
  <c r="AZ27" i="16"/>
  <c r="BA148" i="16"/>
  <c r="AY49" i="16"/>
  <c r="BA132" i="16"/>
  <c r="AY68" i="16"/>
  <c r="BD28" i="12"/>
  <c r="BD21" i="12"/>
  <c r="AY145" i="16"/>
  <c r="AY126" i="16"/>
  <c r="AZ141" i="16"/>
  <c r="AY108" i="16"/>
  <c r="AZ68" i="16"/>
  <c r="BA17" i="12"/>
  <c r="BA36" i="12"/>
  <c r="BA33" i="12"/>
  <c r="BA76" i="12"/>
  <c r="BA85" i="12"/>
  <c r="AZ145" i="16"/>
  <c r="AY135" i="16"/>
  <c r="AZ130" i="16"/>
  <c r="BA108" i="16"/>
  <c r="AY79" i="16"/>
  <c r="AY76" i="16"/>
  <c r="BD81" i="12"/>
  <c r="AY147" i="16"/>
  <c r="AZ135" i="16"/>
  <c r="AY88" i="16"/>
  <c r="AY37" i="16"/>
  <c r="AY15" i="16"/>
  <c r="AY110" i="16"/>
  <c r="AY130" i="16"/>
  <c r="AZ79" i="16"/>
  <c r="BA76" i="16"/>
  <c r="BA77" i="12"/>
  <c r="BA25" i="12"/>
  <c r="BA86" i="12"/>
  <c r="BA8" i="12"/>
  <c r="BD82" i="12"/>
  <c r="BA147" i="16"/>
  <c r="AY160" i="16"/>
  <c r="BA88" i="16"/>
  <c r="AZ37" i="16"/>
  <c r="AZ15" i="16"/>
  <c r="AY93" i="16"/>
  <c r="AY60" i="16"/>
  <c r="BA110" i="16"/>
  <c r="AY142" i="16"/>
  <c r="AY54" i="16"/>
  <c r="BD36" i="12"/>
  <c r="AZ160" i="16"/>
  <c r="AY148" i="16"/>
  <c r="AZ162" i="16"/>
  <c r="AZ93" i="16"/>
  <c r="AZ60" i="16"/>
  <c r="AY33" i="16"/>
  <c r="AZ142" i="16"/>
  <c r="BA31" i="12"/>
  <c r="BA64" i="12"/>
  <c r="AY31" i="16"/>
  <c r="AZ148" i="16"/>
  <c r="AY44" i="16"/>
  <c r="AY10" i="16"/>
  <c r="AY162" i="16"/>
  <c r="AY132" i="16"/>
  <c r="AZ33" i="16"/>
  <c r="AY105" i="16"/>
  <c r="BD104" i="12"/>
  <c r="BD58" i="12"/>
  <c r="BD71" i="12"/>
  <c r="BD43" i="12"/>
  <c r="BD29" i="12"/>
  <c r="BD55" i="12"/>
  <c r="BD92" i="12"/>
  <c r="BD62" i="12"/>
  <c r="BD96" i="12"/>
  <c r="BD14" i="12"/>
  <c r="BD102" i="12"/>
  <c r="BD79" i="12"/>
  <c r="BD85" i="12"/>
  <c r="BD31" i="12"/>
  <c r="BD109" i="12"/>
  <c r="BD56" i="12"/>
  <c r="BD78" i="12"/>
  <c r="BD90" i="12"/>
  <c r="BD47" i="12"/>
  <c r="BD65" i="12"/>
  <c r="BD45" i="12"/>
  <c r="BD93" i="12"/>
  <c r="BD33" i="12"/>
  <c r="BD22" i="12"/>
  <c r="BD50" i="12"/>
  <c r="BD4" i="12"/>
  <c r="BD15" i="12"/>
  <c r="BD52" i="12"/>
  <c r="BD25" i="12"/>
  <c r="BD35" i="12"/>
  <c r="BD84" i="12"/>
  <c r="BD103" i="12"/>
  <c r="BD66" i="12"/>
  <c r="BD49" i="12"/>
  <c r="BD74" i="12"/>
  <c r="BD68" i="12"/>
</calcChain>
</file>

<file path=xl/sharedStrings.xml><?xml version="1.0" encoding="utf-8"?>
<sst xmlns="http://schemas.openxmlformats.org/spreadsheetml/2006/main" count="34419" uniqueCount="3122">
  <si>
    <t>NOR</t>
  </si>
  <si>
    <t>QB</t>
  </si>
  <si>
    <t>Joe Flacco</t>
  </si>
  <si>
    <t>BAL</t>
  </si>
  <si>
    <t>JAX</t>
  </si>
  <si>
    <t>GNB</t>
  </si>
  <si>
    <t>PHI</t>
  </si>
  <si>
    <t>WAS</t>
  </si>
  <si>
    <t>Eli Manning</t>
  </si>
  <si>
    <t>NYG</t>
  </si>
  <si>
    <t>ARI</t>
  </si>
  <si>
    <t>Matthew Stafford</t>
  </si>
  <si>
    <t>DET</t>
  </si>
  <si>
    <t>SDG</t>
  </si>
  <si>
    <t>TAM</t>
  </si>
  <si>
    <t>CIN</t>
  </si>
  <si>
    <t>OAK</t>
  </si>
  <si>
    <t>Sam Bradford</t>
  </si>
  <si>
    <t>MIN</t>
  </si>
  <si>
    <t>SEA</t>
  </si>
  <si>
    <t>IND</t>
  </si>
  <si>
    <t>ATL</t>
  </si>
  <si>
    <t>CAR</t>
  </si>
  <si>
    <t>HOU</t>
  </si>
  <si>
    <t>PIT</t>
  </si>
  <si>
    <t>KAN</t>
  </si>
  <si>
    <t>DEN</t>
  </si>
  <si>
    <t>DAL</t>
  </si>
  <si>
    <t>TEN</t>
  </si>
  <si>
    <t>BUF</t>
  </si>
  <si>
    <t>NWE</t>
  </si>
  <si>
    <t>Ryan Fitzpatrick</t>
  </si>
  <si>
    <t>NYJ</t>
  </si>
  <si>
    <t>MIA</t>
  </si>
  <si>
    <t>SFO</t>
  </si>
  <si>
    <t>Rk</t>
  </si>
  <si>
    <t>Tm</t>
  </si>
  <si>
    <t>Age</t>
  </si>
  <si>
    <t>Pos</t>
  </si>
  <si>
    <t>G</t>
  </si>
  <si>
    <t>GS</t>
  </si>
  <si>
    <t>QBrec</t>
  </si>
  <si>
    <t>Cmp</t>
  </si>
  <si>
    <t>Att</t>
  </si>
  <si>
    <t>Cmp%</t>
  </si>
  <si>
    <t>Yds</t>
  </si>
  <si>
    <t>TD</t>
  </si>
  <si>
    <t>TD%</t>
  </si>
  <si>
    <t>Int</t>
  </si>
  <si>
    <t>Int%</t>
  </si>
  <si>
    <t>Lng</t>
  </si>
  <si>
    <t>Y/A</t>
  </si>
  <si>
    <t>AY/A</t>
  </si>
  <si>
    <t>Y/C</t>
  </si>
  <si>
    <t>Y/G</t>
  </si>
  <si>
    <t>Rate</t>
  </si>
  <si>
    <t>Sk</t>
  </si>
  <si>
    <t>NY/A</t>
  </si>
  <si>
    <t>ANY/A</t>
  </si>
  <si>
    <t>Sk%</t>
  </si>
  <si>
    <t>4QC</t>
  </si>
  <si>
    <t>GWD</t>
  </si>
  <si>
    <t>qb</t>
  </si>
  <si>
    <t>CHI</t>
  </si>
  <si>
    <t>CLE</t>
  </si>
  <si>
    <t>0-3-0</t>
  </si>
  <si>
    <t>Jay Cutler</t>
  </si>
  <si>
    <t>Derek Anderson</t>
  </si>
  <si>
    <t>0-2-0</t>
  </si>
  <si>
    <t>Matt Cassel</t>
  </si>
  <si>
    <t>Drew Stanton</t>
  </si>
  <si>
    <t>0-1-0</t>
  </si>
  <si>
    <t>Charlie Whitehurst</t>
  </si>
  <si>
    <t>Mark Sanchez</t>
  </si>
  <si>
    <t>WR</t>
  </si>
  <si>
    <t>Matt Schaub</t>
  </si>
  <si>
    <t>RB</t>
  </si>
  <si>
    <t>wr</t>
  </si>
  <si>
    <t>Kellen Clemens</t>
  </si>
  <si>
    <t>Jeremy Maclin</t>
  </si>
  <si>
    <t>Aaron Rodgers</t>
  </si>
  <si>
    <t>Philip Rivers</t>
  </si>
  <si>
    <t>Matt Ryan</t>
  </si>
  <si>
    <t>Ben Roethlisberger</t>
  </si>
  <si>
    <t>Alex Smith</t>
  </si>
  <si>
    <t>Rec</t>
  </si>
  <si>
    <t>Matt Forte</t>
  </si>
  <si>
    <t>Jonathan Stewart</t>
  </si>
  <si>
    <t>Rashad Jennings</t>
  </si>
  <si>
    <t>Ryan Mathews</t>
  </si>
  <si>
    <t>Tim Hightower</t>
  </si>
  <si>
    <t>DeAngelo Williams</t>
  </si>
  <si>
    <t>Justin Forsett</t>
  </si>
  <si>
    <t>James Starks</t>
  </si>
  <si>
    <t>Adrian Peterson</t>
  </si>
  <si>
    <t>Chris Johnson</t>
  </si>
  <si>
    <t>Darren McFadden</t>
  </si>
  <si>
    <t>Ted Ginn</t>
  </si>
  <si>
    <t>Reggie Bush</t>
  </si>
  <si>
    <t>Jamaal Charles</t>
  </si>
  <si>
    <t>Julian Edelman</t>
  </si>
  <si>
    <t>Golden Tate</t>
  </si>
  <si>
    <t>Jerome Felton</t>
  </si>
  <si>
    <t>Cedric Peerman</t>
  </si>
  <si>
    <t>C.J. Spiller</t>
  </si>
  <si>
    <t>Mike Wallace</t>
  </si>
  <si>
    <t>Dexter McCluster</t>
  </si>
  <si>
    <t>Brandon Tate</t>
  </si>
  <si>
    <t>TE</t>
  </si>
  <si>
    <t>Sam Koch</t>
  </si>
  <si>
    <t>Percy Harvin</t>
  </si>
  <si>
    <t>Chad Henne</t>
  </si>
  <si>
    <t>Darrius Heyward-Bey</t>
  </si>
  <si>
    <t>Donnie Jones</t>
  </si>
  <si>
    <t>Brandon LaFell</t>
  </si>
  <si>
    <t>Marc Mariani</t>
  </si>
  <si>
    <t>Jordy Nelson</t>
  </si>
  <si>
    <t>Michael Crabtree</t>
  </si>
  <si>
    <t>Pierre Garcon</t>
  </si>
  <si>
    <t>Steve Smith</t>
  </si>
  <si>
    <t>Kenny Britt</t>
  </si>
  <si>
    <t>Brandon Marshall</t>
  </si>
  <si>
    <t>DeSean Jackson</t>
  </si>
  <si>
    <t>Eddie Royal</t>
  </si>
  <si>
    <t>Harry Douglas</t>
  </si>
  <si>
    <t>Andre Roberts</t>
  </si>
  <si>
    <t>Eric Decker</t>
  </si>
  <si>
    <t>Arrelious Benn</t>
  </si>
  <si>
    <t>Mike Thomas</t>
  </si>
  <si>
    <t>Brandon Williams</t>
  </si>
  <si>
    <t>Joe Webb</t>
  </si>
  <si>
    <t>Marcus Smith</t>
  </si>
  <si>
    <t>Josh Johnson</t>
  </si>
  <si>
    <t>Chris Davis</t>
  </si>
  <si>
    <t>College/Univ</t>
  </si>
  <si>
    <t>Louisiana Tech</t>
  </si>
  <si>
    <t>Texas Tech</t>
  </si>
  <si>
    <t>Georgia</t>
  </si>
  <si>
    <t>Texas A&amp;M</t>
  </si>
  <si>
    <t>Oregon</t>
  </si>
  <si>
    <t>Mississippi</t>
  </si>
  <si>
    <t>Michigan</t>
  </si>
  <si>
    <t>Texas</t>
  </si>
  <si>
    <t>TCU</t>
  </si>
  <si>
    <t>Tennessee</t>
  </si>
  <si>
    <t>Arkansas</t>
  </si>
  <si>
    <t>Ohio St.</t>
  </si>
  <si>
    <t>Kent St.</t>
  </si>
  <si>
    <t>Stanford</t>
  </si>
  <si>
    <t>Notre Dame</t>
  </si>
  <si>
    <t>Rutgers</t>
  </si>
  <si>
    <t>Memphis</t>
  </si>
  <si>
    <t>Oklahoma</t>
  </si>
  <si>
    <t>Arizona</t>
  </si>
  <si>
    <t>Alabama</t>
  </si>
  <si>
    <t>LSU</t>
  </si>
  <si>
    <t>Illinois</t>
  </si>
  <si>
    <t>Pittsburgh</t>
  </si>
  <si>
    <t>Virginia</t>
  </si>
  <si>
    <t>Georgia Tech</t>
  </si>
  <si>
    <t>Boise St.</t>
  </si>
  <si>
    <t>Purdue</t>
  </si>
  <si>
    <t>Houston</t>
  </si>
  <si>
    <t>Utah</t>
  </si>
  <si>
    <t>UCLA</t>
  </si>
  <si>
    <t>Colorado</t>
  </si>
  <si>
    <t>North Carolina St.</t>
  </si>
  <si>
    <t>Nebraska</t>
  </si>
  <si>
    <t>BYU</t>
  </si>
  <si>
    <t>Wisconsin</t>
  </si>
  <si>
    <t>Rnd</t>
  </si>
  <si>
    <t>Pick</t>
  </si>
  <si>
    <t>To</t>
  </si>
  <si>
    <t>AP1</t>
  </si>
  <si>
    <t>PB</t>
  </si>
  <si>
    <t>St</t>
  </si>
  <si>
    <t>CarAV</t>
  </si>
  <si>
    <t>California</t>
  </si>
  <si>
    <t>College Stats</t>
  </si>
  <si>
    <t>Florida St.</t>
  </si>
  <si>
    <t>Michigan St.</t>
  </si>
  <si>
    <t>Florida</t>
  </si>
  <si>
    <t>Louisville</t>
  </si>
  <si>
    <t>West Virginia</t>
  </si>
  <si>
    <t>Baylor</t>
  </si>
  <si>
    <t>Clemson</t>
  </si>
  <si>
    <t>Miami (FL)</t>
  </si>
  <si>
    <t>Oklahoma St.</t>
  </si>
  <si>
    <t>Mississippi St.</t>
  </si>
  <si>
    <t>Penn St.</t>
  </si>
  <si>
    <t>Indiana</t>
  </si>
  <si>
    <t>USC</t>
  </si>
  <si>
    <t>Kansas St.</t>
  </si>
  <si>
    <t>Maryland</t>
  </si>
  <si>
    <t>K</t>
  </si>
  <si>
    <t>Auburn</t>
  </si>
  <si>
    <t>Oregon St.</t>
  </si>
  <si>
    <t>Virginia Tech</t>
  </si>
  <si>
    <t>Utah St.</t>
  </si>
  <si>
    <t>Boston Col.</t>
  </si>
  <si>
    <t>Cincinnati</t>
  </si>
  <si>
    <t>Minnesota</t>
  </si>
  <si>
    <t>South Carolina</t>
  </si>
  <si>
    <t>San Jose St.</t>
  </si>
  <si>
    <t>West. Michigan</t>
  </si>
  <si>
    <t>Missouri</t>
  </si>
  <si>
    <t>Northwestern</t>
  </si>
  <si>
    <t>Appalachian St.</t>
  </si>
  <si>
    <t>Washington St.</t>
  </si>
  <si>
    <t>Arizona St.</t>
  </si>
  <si>
    <t>Colorado St.</t>
  </si>
  <si>
    <t>Akron</t>
  </si>
  <si>
    <t>FB</t>
  </si>
  <si>
    <t>P</t>
  </si>
  <si>
    <t>Montana</t>
  </si>
  <si>
    <t>Kentucky</t>
  </si>
  <si>
    <t>Central Michigan</t>
  </si>
  <si>
    <t>Washington</t>
  </si>
  <si>
    <t>Vanderbilt</t>
  </si>
  <si>
    <t>Syracuse</t>
  </si>
  <si>
    <t>Sam Houston St.</t>
  </si>
  <si>
    <t>Maine</t>
  </si>
  <si>
    <t>Iowa</t>
  </si>
  <si>
    <t>STL</t>
  </si>
  <si>
    <t>Wake Forest</t>
  </si>
  <si>
    <t>Central Florida</t>
  </si>
  <si>
    <t>Connecticut</t>
  </si>
  <si>
    <t>Miami (OH)</t>
  </si>
  <si>
    <t>Florida Atlantic</t>
  </si>
  <si>
    <t>East Carolina</t>
  </si>
  <si>
    <t>San Diego St.</t>
  </si>
  <si>
    <t>Kansas</t>
  </si>
  <si>
    <t>Southern Illinois</t>
  </si>
  <si>
    <t>Fresno St.</t>
  </si>
  <si>
    <t>Ala-Birmingham</t>
  </si>
  <si>
    <t>Tulane</t>
  </si>
  <si>
    <t>Delaware</t>
  </si>
  <si>
    <t>Illinois St.</t>
  </si>
  <si>
    <t>Tennessee St.</t>
  </si>
  <si>
    <t>South Florida</t>
  </si>
  <si>
    <t>Buffalo</t>
  </si>
  <si>
    <t>Rice</t>
  </si>
  <si>
    <t>Hawaii</t>
  </si>
  <si>
    <t>Northern Illinois</t>
  </si>
  <si>
    <t>Marshall</t>
  </si>
  <si>
    <t>North Carolina</t>
  </si>
  <si>
    <t>Nevada</t>
  </si>
  <si>
    <t>Liberty</t>
  </si>
  <si>
    <t>Furman</t>
  </si>
  <si>
    <t>Coastal Carolina</t>
  </si>
  <si>
    <t>Arkansas St.</t>
  </si>
  <si>
    <t>Ball St.</t>
  </si>
  <si>
    <t>SMU</t>
  </si>
  <si>
    <t>NW Missouri St.</t>
  </si>
  <si>
    <t>Ohio</t>
  </si>
  <si>
    <t>Florida International</t>
  </si>
  <si>
    <t>Richmond</t>
  </si>
  <si>
    <t>Bowling Green</t>
  </si>
  <si>
    <t>Idaho</t>
  </si>
  <si>
    <t>Troy</t>
  </si>
  <si>
    <t>Aaron Brown</t>
  </si>
  <si>
    <t>Abilene Christian</t>
  </si>
  <si>
    <t>Mount Union</t>
  </si>
  <si>
    <t>Tulsa</t>
  </si>
  <si>
    <t>S.F. Austin</t>
  </si>
  <si>
    <t>Demaryius Thomas</t>
  </si>
  <si>
    <t>Dez Bryant</t>
  </si>
  <si>
    <t>Tim Tebow</t>
  </si>
  <si>
    <t>Jahvid Best</t>
  </si>
  <si>
    <t>Jimmy Clausen</t>
  </si>
  <si>
    <t>Toby Gerhart</t>
  </si>
  <si>
    <t>Ben Tate</t>
  </si>
  <si>
    <t>Montario Hardesty</t>
  </si>
  <si>
    <t>Damian Williams</t>
  </si>
  <si>
    <t>Emmanuel Sanders</t>
  </si>
  <si>
    <t>Jordan Shipley</t>
  </si>
  <si>
    <t>Colt McCoy</t>
  </si>
  <si>
    <t>Citadel</t>
  </si>
  <si>
    <t>Armanti Edwards</t>
  </si>
  <si>
    <t>Taylor Price</t>
  </si>
  <si>
    <t>Mardy Gilyard</t>
  </si>
  <si>
    <t>Mike Williams</t>
  </si>
  <si>
    <t>Marcus Easley</t>
  </si>
  <si>
    <t>Jacoby Ford</t>
  </si>
  <si>
    <t>Joe McKnight</t>
  </si>
  <si>
    <t>UNLV</t>
  </si>
  <si>
    <t>Mike Kafka</t>
  </si>
  <si>
    <t>John Conner</t>
  </si>
  <si>
    <t>John Skelton</t>
  </si>
  <si>
    <t>Fordham</t>
  </si>
  <si>
    <t>David Reed</t>
  </si>
  <si>
    <t>Riley Cooper</t>
  </si>
  <si>
    <t>Kerry Meier</t>
  </si>
  <si>
    <t>Jonathan Crompton</t>
  </si>
  <si>
    <t>Shann Schillinger</t>
  </si>
  <si>
    <t>Anthony Dixon</t>
  </si>
  <si>
    <t>Dennis Morris</t>
  </si>
  <si>
    <t>Rusty Smith</t>
  </si>
  <si>
    <t>Carlton Mitchell</t>
  </si>
  <si>
    <t>Deji Karim</t>
  </si>
  <si>
    <t>Dan LeFevour</t>
  </si>
  <si>
    <t>Jonathan Dwyer</t>
  </si>
  <si>
    <t>West Texas A&amp;M</t>
  </si>
  <si>
    <t>Dezmon Briscoe</t>
  </si>
  <si>
    <t>Antonio Brown</t>
  </si>
  <si>
    <t>Trindon Holliday</t>
  </si>
  <si>
    <t>David Gettis</t>
  </si>
  <si>
    <t>Charles Scott</t>
  </si>
  <si>
    <t>Tony Pike</t>
  </si>
  <si>
    <t>Kyle Williams</t>
  </si>
  <si>
    <t>Levi Brown</t>
  </si>
  <si>
    <t>Terrence Austin</t>
  </si>
  <si>
    <t>Dorin Dickerson</t>
  </si>
  <si>
    <t>New Mexico</t>
  </si>
  <si>
    <t>Ryan D'Imperio</t>
  </si>
  <si>
    <t>Sean Canfield</t>
  </si>
  <si>
    <t>Zac Robinson</t>
  </si>
  <si>
    <t>Tim Toone</t>
  </si>
  <si>
    <t>Weber St.</t>
  </si>
  <si>
    <t>Knowshon Moreno</t>
  </si>
  <si>
    <t>Josh Freeman</t>
  </si>
  <si>
    <t>Donald Brown</t>
  </si>
  <si>
    <t>Hakeem Nicks</t>
  </si>
  <si>
    <t>Beanie Wells</t>
  </si>
  <si>
    <t>Brian Robiskie</t>
  </si>
  <si>
    <t>Pat White</t>
  </si>
  <si>
    <t>Mohamed Massaquoi</t>
  </si>
  <si>
    <t>LeSean McCoy</t>
  </si>
  <si>
    <t>Shonn Greene</t>
  </si>
  <si>
    <t>Glen Coffee</t>
  </si>
  <si>
    <t>Derrick Williams</t>
  </si>
  <si>
    <t>Ramses Barden</t>
  </si>
  <si>
    <t>Cal Poly-San Luis Obispo</t>
  </si>
  <si>
    <t>Patrick Turner</t>
  </si>
  <si>
    <t>Deon Butler</t>
  </si>
  <si>
    <t>Juaquin Iglesias</t>
  </si>
  <si>
    <t>Stephen McGee</t>
  </si>
  <si>
    <t>Brian Hartline</t>
  </si>
  <si>
    <t>Mike Goodson</t>
  </si>
  <si>
    <t>Louis Murphy</t>
  </si>
  <si>
    <t>Austin Collie</t>
  </si>
  <si>
    <t>Tony Fiammetta</t>
  </si>
  <si>
    <t>Andre Brown</t>
  </si>
  <si>
    <t>Gartrell Johnson</t>
  </si>
  <si>
    <t>Johnny Knox</t>
  </si>
  <si>
    <t>Kenny McKinley</t>
  </si>
  <si>
    <t>Jarett Dillard</t>
  </si>
  <si>
    <t>Quinn Johnson</t>
  </si>
  <si>
    <t>Rhett Bomar</t>
  </si>
  <si>
    <t>Brooks Foster</t>
  </si>
  <si>
    <t>Frank Summers</t>
  </si>
  <si>
    <t>Nate Davis</t>
  </si>
  <si>
    <t>Javon Ringer</t>
  </si>
  <si>
    <t>Tom Brandstater</t>
  </si>
  <si>
    <t>Quinten Lawrence</t>
  </si>
  <si>
    <t>McNeese St.</t>
  </si>
  <si>
    <t>Mike Teel</t>
  </si>
  <si>
    <t>Brandon Gibson</t>
  </si>
  <si>
    <t>James Davis</t>
  </si>
  <si>
    <t>Keith Null</t>
  </si>
  <si>
    <t>Curtis Painter</t>
  </si>
  <si>
    <t>Dominique Edison</t>
  </si>
  <si>
    <t>Bernard Scott</t>
  </si>
  <si>
    <t>Chris Ogbonnaya</t>
  </si>
  <si>
    <t>Javarris Williams</t>
  </si>
  <si>
    <t>Fui Vakapuna</t>
  </si>
  <si>
    <t>Eddie Williams</t>
  </si>
  <si>
    <t>Pat McAfee</t>
  </si>
  <si>
    <t>Demetrius Byrd</t>
  </si>
  <si>
    <t>Manuel Johnson</t>
  </si>
  <si>
    <t>Sammie Stroughter</t>
  </si>
  <si>
    <t>LaRod Stephens-Howling</t>
  </si>
  <si>
    <t>Marko Mitchell</t>
  </si>
  <si>
    <t>Derek Kinder</t>
  </si>
  <si>
    <t>Freddie Brown</t>
  </si>
  <si>
    <t>Tiquan Underwood</t>
  </si>
  <si>
    <t>Felix Jones</t>
  </si>
  <si>
    <t>Rashard Mendenhall</t>
  </si>
  <si>
    <t>Donnie Avery</t>
  </si>
  <si>
    <t>Devin Thomas</t>
  </si>
  <si>
    <t>James Hardy</t>
  </si>
  <si>
    <t>Jerome Simpson</t>
  </si>
  <si>
    <t>Malcolm Kelly</t>
  </si>
  <si>
    <t>Limas Sweed</t>
  </si>
  <si>
    <t>Ray Rice</t>
  </si>
  <si>
    <t>Brian Brohm</t>
  </si>
  <si>
    <t>Dexter Jackson</t>
  </si>
  <si>
    <t>Kevin Smith</t>
  </si>
  <si>
    <t>Toledo</t>
  </si>
  <si>
    <t>Jacob Hester</t>
  </si>
  <si>
    <t>Earl Bennett</t>
  </si>
  <si>
    <t>Early Doucet</t>
  </si>
  <si>
    <t>Steve Slaton</t>
  </si>
  <si>
    <t>Kevin O'Connell</t>
  </si>
  <si>
    <t>Mario Manningham</t>
  </si>
  <si>
    <t>Andre Caldwell</t>
  </si>
  <si>
    <t>Texas-El Paso</t>
  </si>
  <si>
    <t>Will Franklin</t>
  </si>
  <si>
    <t>Tashard Choice</t>
  </si>
  <si>
    <t>Arman Shields</t>
  </si>
  <si>
    <t>Lavelle Hawkins</t>
  </si>
  <si>
    <t>Keenan Burton</t>
  </si>
  <si>
    <t>Kenny Moore</t>
  </si>
  <si>
    <t>John David Booty</t>
  </si>
  <si>
    <t>Ryan Torain</t>
  </si>
  <si>
    <t>Matt Slater</t>
  </si>
  <si>
    <t>Dennis Dixon</t>
  </si>
  <si>
    <t>San Diego</t>
  </si>
  <si>
    <t>Erik Ainge</t>
  </si>
  <si>
    <t>Owen Schmitt</t>
  </si>
  <si>
    <t>Marcus Thomas</t>
  </si>
  <si>
    <t>Marcus Henry</t>
  </si>
  <si>
    <t>Thomas Brown</t>
  </si>
  <si>
    <t>Josh Morgan</t>
  </si>
  <si>
    <t>Jalen Parmele</t>
  </si>
  <si>
    <t>Xavier Omon</t>
  </si>
  <si>
    <t>Kevin Robinson</t>
  </si>
  <si>
    <t>Colt Brennan</t>
  </si>
  <si>
    <t>Paul Hubbard</t>
  </si>
  <si>
    <t>Jaymar Johnson</t>
  </si>
  <si>
    <t>Jackson St.</t>
  </si>
  <si>
    <t>Andre Woodson</t>
  </si>
  <si>
    <t>Mike Hart</t>
  </si>
  <si>
    <t>Lex Hilliard</t>
  </si>
  <si>
    <t>Matt Flynn</t>
  </si>
  <si>
    <t>Chauncey Washington</t>
  </si>
  <si>
    <t>Justin Harper</t>
  </si>
  <si>
    <t>Brett Swain</t>
  </si>
  <si>
    <t>Alex Brink</t>
  </si>
  <si>
    <t>Steve Johnson</t>
  </si>
  <si>
    <t>Chaz Schilens</t>
  </si>
  <si>
    <t>Peyton Hillis</t>
  </si>
  <si>
    <t>Adrian Arrington</t>
  </si>
  <si>
    <t>Cory Boyd</t>
  </si>
  <si>
    <t>Allen Patrick</t>
  </si>
  <si>
    <t>Mario Urrutia</t>
  </si>
  <si>
    <t>Marcus Monk</t>
  </si>
  <si>
    <t>JaMarcus Russell</t>
  </si>
  <si>
    <t>Calvin Johnson</t>
  </si>
  <si>
    <t>Marshawn Lynch</t>
  </si>
  <si>
    <t>Brady Quinn</t>
  </si>
  <si>
    <t>Dwayne Bowe</t>
  </si>
  <si>
    <t>Robert Meachem</t>
  </si>
  <si>
    <t>Craig Davis</t>
  </si>
  <si>
    <t>Anthony Gonzalez</t>
  </si>
  <si>
    <t>Kevin Kolb</t>
  </si>
  <si>
    <t>Eric Weddle</t>
  </si>
  <si>
    <t>John Beck</t>
  </si>
  <si>
    <t>Sidney Rice</t>
  </si>
  <si>
    <t>Dwayne Jarrett</t>
  </si>
  <si>
    <t>Kenny Irons</t>
  </si>
  <si>
    <t>Chris Henry</t>
  </si>
  <si>
    <t>Brian Leonard</t>
  </si>
  <si>
    <t>Brandon Jackson</t>
  </si>
  <si>
    <t>Lorenzo Booker</t>
  </si>
  <si>
    <t>Jacoby Jones</t>
  </si>
  <si>
    <t>Lane College</t>
  </si>
  <si>
    <t>Yamon Figurs</t>
  </si>
  <si>
    <t>Laurent Robinson</t>
  </si>
  <si>
    <t>Jason Hill</t>
  </si>
  <si>
    <t>James Jones</t>
  </si>
  <si>
    <t>Mike Sims-Walker</t>
  </si>
  <si>
    <t>Paul Williams</t>
  </si>
  <si>
    <t>Tony Hunt</t>
  </si>
  <si>
    <t>Trent Edwards</t>
  </si>
  <si>
    <t>Garrett Wolfe</t>
  </si>
  <si>
    <t>Johnnie Lee Higgins</t>
  </si>
  <si>
    <t>Michael Bush</t>
  </si>
  <si>
    <t>Adam Podlesh</t>
  </si>
  <si>
    <t>Isaiah Stanback</t>
  </si>
  <si>
    <t>Antonio Pittman</t>
  </si>
  <si>
    <t>Dwayne Wright</t>
  </si>
  <si>
    <t>Daniel Sepulveda</t>
  </si>
  <si>
    <t>Ryne Robinson</t>
  </si>
  <si>
    <t>Le'Ron McClain</t>
  </si>
  <si>
    <t>Steve Breaston</t>
  </si>
  <si>
    <t>Aundrae Allison</t>
  </si>
  <si>
    <t>Kolby Smith</t>
  </si>
  <si>
    <t>Jeff Rowe</t>
  </si>
  <si>
    <t>David Clowney</t>
  </si>
  <si>
    <t>Roy Hall</t>
  </si>
  <si>
    <t>Legedu Naanee</t>
  </si>
  <si>
    <t>Alabama St.</t>
  </si>
  <si>
    <t>Troy Smith</t>
  </si>
  <si>
    <t>Oren O'Neal</t>
  </si>
  <si>
    <t>Reagan Maui'a</t>
  </si>
  <si>
    <t>Thomas Clayton</t>
  </si>
  <si>
    <t>Joel Filani</t>
  </si>
  <si>
    <t>Deon Anderson</t>
  </si>
  <si>
    <t>Courtney Taylor</t>
  </si>
  <si>
    <t>Jordan Palmer</t>
  </si>
  <si>
    <t>Justise Hairston</t>
  </si>
  <si>
    <t>Connecticut State</t>
  </si>
  <si>
    <t>Jordan Kent</t>
  </si>
  <si>
    <t>Tyler Thigpen</t>
  </si>
  <si>
    <t>Brandon Fields</t>
  </si>
  <si>
    <t>Dallas Baker</t>
  </si>
  <si>
    <t>DeShawn Wynn</t>
  </si>
  <si>
    <t>John Broussard</t>
  </si>
  <si>
    <t>Chandler Williams</t>
  </si>
  <si>
    <t>Syndric Steptoe</t>
  </si>
  <si>
    <t>Chansi Stuckey</t>
  </si>
  <si>
    <t>Nate Ilaoa</t>
  </si>
  <si>
    <t>Jason Snelling</t>
  </si>
  <si>
    <t>Kenneth Darby</t>
  </si>
  <si>
    <t>Derek Stanley</t>
  </si>
  <si>
    <t>Wisc-Whitewater</t>
  </si>
  <si>
    <t>Ahmad Bradshaw</t>
  </si>
  <si>
    <t>Jonathan Holland</t>
  </si>
  <si>
    <t>Vince Young</t>
  </si>
  <si>
    <t>Matt Leinart</t>
  </si>
  <si>
    <t>Laurence Maroney</t>
  </si>
  <si>
    <t>Santonio Holmes</t>
  </si>
  <si>
    <t>Joseph Addai</t>
  </si>
  <si>
    <t>Chad Jackson</t>
  </si>
  <si>
    <t>Sinorice Moss</t>
  </si>
  <si>
    <t>LenDale White</t>
  </si>
  <si>
    <t>Greg Jennings</t>
  </si>
  <si>
    <t>Maurice Jones-Drew</t>
  </si>
  <si>
    <t>Tarvaris Jackson</t>
  </si>
  <si>
    <t>Brian Calhoun</t>
  </si>
  <si>
    <t>Travis Wilson</t>
  </si>
  <si>
    <t>Jerious Norwood</t>
  </si>
  <si>
    <t>Derek Hagan</t>
  </si>
  <si>
    <t>Brodie Croyle</t>
  </si>
  <si>
    <t>Maurice Stovall</t>
  </si>
  <si>
    <t>Willie Reid</t>
  </si>
  <si>
    <t>Michael Robinson</t>
  </si>
  <si>
    <t>Brad Smith</t>
  </si>
  <si>
    <t>Cory Rodgers</t>
  </si>
  <si>
    <t>Garrett Mills</t>
  </si>
  <si>
    <t>Jason Avant</t>
  </si>
  <si>
    <t>Demetrius Williams</t>
  </si>
  <si>
    <t>Leon Washington</t>
  </si>
  <si>
    <t>Skyler Green</t>
  </si>
  <si>
    <t>Domenik Hixon</t>
  </si>
  <si>
    <t>Hofstra</t>
  </si>
  <si>
    <t>P.J. Daniels</t>
  </si>
  <si>
    <t>Marques Hagans</t>
  </si>
  <si>
    <t>Jerome Harrison</t>
  </si>
  <si>
    <t>Ingle Martin</t>
  </si>
  <si>
    <t>David Kirtman</t>
  </si>
  <si>
    <t>Omar Jacobs</t>
  </si>
  <si>
    <t>Wali Lundy</t>
  </si>
  <si>
    <t>Mike Hass</t>
  </si>
  <si>
    <t>Jonathan Orr</t>
  </si>
  <si>
    <t>Delanie Walker</t>
  </si>
  <si>
    <t>Central Missouri St.</t>
  </si>
  <si>
    <t>Lawrence Vickers</t>
  </si>
  <si>
    <t>Adam Jennings</t>
  </si>
  <si>
    <t>Jeff Webb</t>
  </si>
  <si>
    <t>Reggie McNeal</t>
  </si>
  <si>
    <t>Bruce Gradkowski</t>
  </si>
  <si>
    <t>J.D. Runnels</t>
  </si>
  <si>
    <t>Ethan Kilmer</t>
  </si>
  <si>
    <t>Todd Watkins</t>
  </si>
  <si>
    <t>Justin Hamilton</t>
  </si>
  <si>
    <t>D.J. Shockley</t>
  </si>
  <si>
    <t>Bennie Brazell</t>
  </si>
  <si>
    <t>Devin Aromashodu</t>
  </si>
  <si>
    <t>Cedric Humes</t>
  </si>
  <si>
    <t>Quinton Ganther</t>
  </si>
  <si>
    <t>Ben Obomanu</t>
  </si>
  <si>
    <t>David Anderson</t>
  </si>
  <si>
    <t>Marques Colston</t>
  </si>
  <si>
    <t>Kevin McMahan</t>
  </si>
  <si>
    <t>Ronnie Brown</t>
  </si>
  <si>
    <t>Braylon Edwards</t>
  </si>
  <si>
    <t>Mark Clayton</t>
  </si>
  <si>
    <t>Jason Campbell</t>
  </si>
  <si>
    <t>Mark Bradley</t>
  </si>
  <si>
    <t>J.J. Arrington</t>
  </si>
  <si>
    <t>Charlie Frye</t>
  </si>
  <si>
    <t>Andrew Walter</t>
  </si>
  <si>
    <t>Dustin Colquitt</t>
  </si>
  <si>
    <t>Kyle Orton</t>
  </si>
  <si>
    <t>Marion Barber</t>
  </si>
  <si>
    <t>Dan Orlovsky</t>
  </si>
  <si>
    <t>Larry Fitzgerald</t>
  </si>
  <si>
    <t>Lee Evans</t>
  </si>
  <si>
    <t>Michael Clayton</t>
  </si>
  <si>
    <t>J.P. Losman</t>
  </si>
  <si>
    <t>Steven Jackson</t>
  </si>
  <si>
    <t>Luke McCown</t>
  </si>
  <si>
    <t>Mewelde Moore</t>
  </si>
  <si>
    <t>Andy Lee</t>
  </si>
  <si>
    <t>Jim Sorgi</t>
  </si>
  <si>
    <t>Patrick Crayton</t>
  </si>
  <si>
    <t>te/WR</t>
  </si>
  <si>
    <t>Player Name</t>
  </si>
  <si>
    <t xml:space="preserve">Year </t>
  </si>
  <si>
    <t>Brett Favre</t>
  </si>
  <si>
    <t>Kerry Collins</t>
  </si>
  <si>
    <t>Drew Brees</t>
  </si>
  <si>
    <t>Drew Bledsoe</t>
  </si>
  <si>
    <t>Gus Frerotte</t>
  </si>
  <si>
    <t>13-3-0</t>
  </si>
  <si>
    <t>Mark Brunell</t>
  </si>
  <si>
    <t>14-2-0</t>
  </si>
  <si>
    <t>Aaron Brooks</t>
  </si>
  <si>
    <t>David Carr</t>
  </si>
  <si>
    <t>Kurt Warner</t>
  </si>
  <si>
    <t>Donovan McNabb</t>
  </si>
  <si>
    <t>Trent Dilfer</t>
  </si>
  <si>
    <t>Joey Harrington</t>
  </si>
  <si>
    <t>Chris Simms</t>
  </si>
  <si>
    <t>Byron Leftwich</t>
  </si>
  <si>
    <t>Brad Johnson</t>
  </si>
  <si>
    <t>Kyle Boller</t>
  </si>
  <si>
    <t>Marc Bulger</t>
  </si>
  <si>
    <t>Josh McCown</t>
  </si>
  <si>
    <t>Brooks Bollinger</t>
  </si>
  <si>
    <t>Anthony Wright</t>
  </si>
  <si>
    <t>Kelly Holcomb</t>
  </si>
  <si>
    <t>Daunte Culpepper</t>
  </si>
  <si>
    <t>Jamie Martin</t>
  </si>
  <si>
    <t>Brian Griese</t>
  </si>
  <si>
    <t>Jeff Garcia</t>
  </si>
  <si>
    <t>David Garrard</t>
  </si>
  <si>
    <t>Todd Bouman</t>
  </si>
  <si>
    <t>Vinny Testaverde</t>
  </si>
  <si>
    <t>Tim Rattay</t>
  </si>
  <si>
    <t>Ken Dorsey</t>
  </si>
  <si>
    <t>Billy Volek</t>
  </si>
  <si>
    <t>Chad Pennington</t>
  </si>
  <si>
    <t>Sage Rosenfels</t>
  </si>
  <si>
    <t>Rex Grossman</t>
  </si>
  <si>
    <t>1-0-0</t>
  </si>
  <si>
    <t>Charlie Batch</t>
  </si>
  <si>
    <t>2-0-0</t>
  </si>
  <si>
    <t>Jon Kitna</t>
  </si>
  <si>
    <t>Marques Tuiasosopo</t>
  </si>
  <si>
    <t>Patrick Ramsey</t>
  </si>
  <si>
    <t>Seneca Wallace</t>
  </si>
  <si>
    <t>Quinn Gray</t>
  </si>
  <si>
    <t>Chris Weinke</t>
  </si>
  <si>
    <t>k</t>
  </si>
  <si>
    <t>Antwaan Randle El</t>
  </si>
  <si>
    <t>Arnaz Battle</t>
  </si>
  <si>
    <t>Brad Maynard</t>
  </si>
  <si>
    <t>Clinton Portis</t>
  </si>
  <si>
    <t>Anquan Boldin</t>
  </si>
  <si>
    <t>Marty Booker</t>
  </si>
  <si>
    <t>rb</t>
  </si>
  <si>
    <t>Keyshawn Johnson</t>
  </si>
  <si>
    <t>Hunter Smith</t>
  </si>
  <si>
    <t>Tom Brady</t>
  </si>
  <si>
    <t>Steve McNair</t>
  </si>
  <si>
    <t>Jake Delhomme</t>
  </si>
  <si>
    <t>Michael Vick</t>
  </si>
  <si>
    <t>Matt Hasselbeck</t>
  </si>
  <si>
    <t>Jake Plummer</t>
  </si>
  <si>
    <t>Damon Huard</t>
  </si>
  <si>
    <t>Trent Green</t>
  </si>
  <si>
    <t>0-8-0</t>
  </si>
  <si>
    <t>Cleo Lemon</t>
  </si>
  <si>
    <t>A.J. Feeley</t>
  </si>
  <si>
    <t>Brett Basanez</t>
  </si>
  <si>
    <t>fb/WR</t>
  </si>
  <si>
    <t>Ronald Curry</t>
  </si>
  <si>
    <t>te/wr</t>
  </si>
  <si>
    <t>David Akers</t>
  </si>
  <si>
    <t>Hank Baskett</t>
  </si>
  <si>
    <t>Isaac Bruce</t>
  </si>
  <si>
    <t>rb/wr</t>
  </si>
  <si>
    <t>Josh Cribbs</t>
  </si>
  <si>
    <t>Jeff Feagles</t>
  </si>
  <si>
    <t>Ben Graham</t>
  </si>
  <si>
    <t>Carlyle Holiday</t>
  </si>
  <si>
    <t>2TM</t>
  </si>
  <si>
    <t>Joe Horn</t>
  </si>
  <si>
    <t>Thomas Jones</t>
  </si>
  <si>
    <t>Ryan Longwell</t>
  </si>
  <si>
    <t>Jon Ryan</t>
  </si>
  <si>
    <t>Mike Scifres</t>
  </si>
  <si>
    <t>Cedrick Wilson</t>
  </si>
  <si>
    <t>SE</t>
  </si>
  <si>
    <t>16-0-0</t>
  </si>
  <si>
    <t>Carson Palmer</t>
  </si>
  <si>
    <t>0-6-0</t>
  </si>
  <si>
    <t>Chris Redman</t>
  </si>
  <si>
    <t>0-5-0</t>
  </si>
  <si>
    <t>Matt Moore</t>
  </si>
  <si>
    <t>0-4-0</t>
  </si>
  <si>
    <t>Todd Collins</t>
  </si>
  <si>
    <t>3-0-0</t>
  </si>
  <si>
    <t>Shaun Hill</t>
  </si>
  <si>
    <t>Brock Berlin</t>
  </si>
  <si>
    <t>J.T. O'Sullivan</t>
  </si>
  <si>
    <t>Craig Nall</t>
  </si>
  <si>
    <t>Jared Lorenzen</t>
  </si>
  <si>
    <t>Robbie Gould</t>
  </si>
  <si>
    <t>Matt Gutierrez</t>
  </si>
  <si>
    <t>Larry Johnson</t>
  </si>
  <si>
    <t>Chris Kluwe</t>
  </si>
  <si>
    <t>Greg Lewis</t>
  </si>
  <si>
    <t>Chester Taylor</t>
  </si>
  <si>
    <t>Tony Romo</t>
  </si>
  <si>
    <t>0-7-0</t>
  </si>
  <si>
    <t>Dane Looker</t>
  </si>
  <si>
    <t>Drew Henson</t>
  </si>
  <si>
    <t>Kevin Faulk</t>
  </si>
  <si>
    <t>Earnest Graham</t>
  </si>
  <si>
    <t>fb/RB</t>
  </si>
  <si>
    <t>3TM</t>
  </si>
  <si>
    <t>Dante Hall</t>
  </si>
  <si>
    <t>Dirk Johnson</t>
  </si>
  <si>
    <t>Lance Moore</t>
  </si>
  <si>
    <t>Brian Moorman</t>
  </si>
  <si>
    <t>Matt Turk</t>
  </si>
  <si>
    <t>Jerheme Urban</t>
  </si>
  <si>
    <t>13-2-0</t>
  </si>
  <si>
    <t>Brian Hoyer</t>
  </si>
  <si>
    <t>Caleb Hanie</t>
  </si>
  <si>
    <t>Brian St. Pierre</t>
  </si>
  <si>
    <t>p</t>
  </si>
  <si>
    <t>Chris Brown</t>
  </si>
  <si>
    <t>Josh Brown</t>
  </si>
  <si>
    <t>Tim Castille</t>
  </si>
  <si>
    <t>Phil Dawson</t>
  </si>
  <si>
    <t>fl/se/WR</t>
  </si>
  <si>
    <t>Fred Jackson</t>
  </si>
  <si>
    <t>RB/wr</t>
  </si>
  <si>
    <t>Micheal Spurlock</t>
  </si>
  <si>
    <t>LaDainian Tomlinson</t>
  </si>
  <si>
    <t>Steve Weatherford</t>
  </si>
  <si>
    <t>Brian Westbrook</t>
  </si>
  <si>
    <t>Ricky Williams</t>
  </si>
  <si>
    <t>Max Hall</t>
  </si>
  <si>
    <t>Richard Bartel</t>
  </si>
  <si>
    <t>Tyler Palko</t>
  </si>
  <si>
    <t>Chase Daniel</t>
  </si>
  <si>
    <t>fb</t>
  </si>
  <si>
    <t>Chad Johnson</t>
  </si>
  <si>
    <t>Stefan Logan</t>
  </si>
  <si>
    <t>14-1-0</t>
  </si>
  <si>
    <t>Blaine Gabbert</t>
  </si>
  <si>
    <t>Christian Ponder</t>
  </si>
  <si>
    <t>T.J. Yates</t>
  </si>
  <si>
    <t>Jake Locker</t>
  </si>
  <si>
    <t>Colin Kaepernick</t>
  </si>
  <si>
    <t>Brandon Banks</t>
  </si>
  <si>
    <t>Randall Cobb</t>
  </si>
  <si>
    <t>Britton Colquitt</t>
  </si>
  <si>
    <t>Chas Henry</t>
  </si>
  <si>
    <t>Jeremy Kerley</t>
  </si>
  <si>
    <t>Brandon Lloyd</t>
  </si>
  <si>
    <t>Tyrod Taylor</t>
  </si>
  <si>
    <t>Andy Dalton</t>
  </si>
  <si>
    <t>Brandon Weeden</t>
  </si>
  <si>
    <t>Cam Newton</t>
  </si>
  <si>
    <t>Ryan Tannehill</t>
  </si>
  <si>
    <t>Nick Foles</t>
  </si>
  <si>
    <t>Ryan Lindley</t>
  </si>
  <si>
    <t>Kirk Cousins</t>
  </si>
  <si>
    <t>Thaddeus Lewis</t>
  </si>
  <si>
    <t>Greg McElroy</t>
  </si>
  <si>
    <t>Terrelle Pryor</t>
  </si>
  <si>
    <t>fb/te</t>
  </si>
  <si>
    <t>Graham Harrell</t>
  </si>
  <si>
    <t>Ryan Mallett</t>
  </si>
  <si>
    <t>Brock Osweiler</t>
  </si>
  <si>
    <t>Johnny Hekker</t>
  </si>
  <si>
    <t>Tim Masthay</t>
  </si>
  <si>
    <t>Danario Alexander</t>
  </si>
  <si>
    <t>T.Y. Hilton</t>
  </si>
  <si>
    <t>Shane Lechler</t>
  </si>
  <si>
    <t>Matt Prater</t>
  </si>
  <si>
    <t>Mohamed Sanu</t>
  </si>
  <si>
    <t>Robert Griffin</t>
  </si>
  <si>
    <t>Geno Smith</t>
  </si>
  <si>
    <t>Mike Glennon</t>
  </si>
  <si>
    <t>EJ Manuel</t>
  </si>
  <si>
    <t>Case Keenum</t>
  </si>
  <si>
    <t>Matt McGloin</t>
  </si>
  <si>
    <t>Scott Tolzien</t>
  </si>
  <si>
    <t>0-1-1</t>
  </si>
  <si>
    <t>Jeff Tuel</t>
  </si>
  <si>
    <t>Matt Barkley</t>
  </si>
  <si>
    <t>Matt Simms</t>
  </si>
  <si>
    <t>Dominique Davis</t>
  </si>
  <si>
    <t>Michael Koenen</t>
  </si>
  <si>
    <t>Tavon Austin</t>
  </si>
  <si>
    <t>Josh Bush</t>
  </si>
  <si>
    <t>Mike James</t>
  </si>
  <si>
    <t>Spencer Lanning</t>
  </si>
  <si>
    <t>Mat McBriar</t>
  </si>
  <si>
    <t>LCB</t>
  </si>
  <si>
    <t>Bilal Powell</t>
  </si>
  <si>
    <t>Bobby Rainey</t>
  </si>
  <si>
    <t>FB/rb</t>
  </si>
  <si>
    <t>Denard Robinson</t>
  </si>
  <si>
    <t>Ace Sanders</t>
  </si>
  <si>
    <t>Derek Carr</t>
  </si>
  <si>
    <t>Blake Bortles</t>
  </si>
  <si>
    <t>Russell Wilson</t>
  </si>
  <si>
    <t>Teddy Bridgewater</t>
  </si>
  <si>
    <t>Austin Davis</t>
  </si>
  <si>
    <t>6-0-0</t>
  </si>
  <si>
    <t>Zach Mettenberger</t>
  </si>
  <si>
    <t>Johnny Manziel</t>
  </si>
  <si>
    <t>Connor Shaw</t>
  </si>
  <si>
    <t>Jimmy Garoppolo</t>
  </si>
  <si>
    <t>Tom Savage</t>
  </si>
  <si>
    <t>Logan Thomas</t>
  </si>
  <si>
    <t>Ryan Nassib</t>
  </si>
  <si>
    <t>Sam Martin</t>
  </si>
  <si>
    <t>Cecil Shorts</t>
  </si>
  <si>
    <t>Bryan Anger</t>
  </si>
  <si>
    <t>Robert Golden</t>
  </si>
  <si>
    <t>Josh Gordon</t>
  </si>
  <si>
    <t>Marion Grice</t>
  </si>
  <si>
    <t>Jermaine Kearse</t>
  </si>
  <si>
    <t>Ryan Quigley</t>
  </si>
  <si>
    <t>FS</t>
  </si>
  <si>
    <t>Brad Wing</t>
  </si>
  <si>
    <t>15-1-0</t>
  </si>
  <si>
    <t>QB/wr</t>
  </si>
  <si>
    <t>Marcus Mariota</t>
  </si>
  <si>
    <t>Peyton Manning</t>
  </si>
  <si>
    <t>Andrew Luck</t>
  </si>
  <si>
    <t>A.J. McCarron</t>
  </si>
  <si>
    <t>Kellen Moore</t>
  </si>
  <si>
    <t>Landry Jones</t>
  </si>
  <si>
    <t>Alex Tanney</t>
  </si>
  <si>
    <t>Sean Mannion</t>
  </si>
  <si>
    <t>Sean Renfree</t>
  </si>
  <si>
    <t>B.J. Daniels</t>
  </si>
  <si>
    <t>Danny Amendola</t>
  </si>
  <si>
    <t>Antonio Andrews</t>
  </si>
  <si>
    <t>Travaris Cadet</t>
  </si>
  <si>
    <t>Jamison Crowder</t>
  </si>
  <si>
    <t>fb/wr</t>
  </si>
  <si>
    <t>Jonathan Grimes</t>
  </si>
  <si>
    <t>Chris Hogan</t>
  </si>
  <si>
    <t>Cairo Santos</t>
  </si>
  <si>
    <t>Bryan Walters</t>
  </si>
  <si>
    <t>Willie Parker</t>
  </si>
  <si>
    <t>Jason Witten</t>
  </si>
  <si>
    <t>Reggie Wayne</t>
  </si>
  <si>
    <t>Marcel Reece</t>
  </si>
  <si>
    <t>Odell Beckham</t>
  </si>
  <si>
    <t>Arian Foster</t>
  </si>
  <si>
    <t>Jameis Winston</t>
  </si>
  <si>
    <t>Jarvis Landry</t>
  </si>
  <si>
    <t>Patrick Peterson</t>
  </si>
  <si>
    <t>32-45-1</t>
  </si>
  <si>
    <t>51-58-0</t>
  </si>
  <si>
    <t>37-35-0</t>
  </si>
  <si>
    <t>25-36-0</t>
  </si>
  <si>
    <t>Year</t>
  </si>
  <si>
    <t>DrAge</t>
  </si>
  <si>
    <t>From</t>
  </si>
  <si>
    <t>85-57-0</t>
  </si>
  <si>
    <t>83-55-0</t>
  </si>
  <si>
    <t>18-35-0</t>
  </si>
  <si>
    <t>14-19-0</t>
  </si>
  <si>
    <t>31-19-0</t>
  </si>
  <si>
    <t>68-71-0</t>
  </si>
  <si>
    <t>17-17-0</t>
  </si>
  <si>
    <t>0-10-0</t>
  </si>
  <si>
    <t>Name</t>
  </si>
  <si>
    <t>PlayerID</t>
  </si>
  <si>
    <t>Year Drafted</t>
  </si>
  <si>
    <t>Year 1 Passing Yards</t>
  </si>
  <si>
    <t>Year 2 Passing Yards</t>
  </si>
  <si>
    <t>Year 3 Passing Yards</t>
  </si>
  <si>
    <t>Year 4 Passing Yards</t>
  </si>
  <si>
    <t>Year 5 Passing Yards</t>
  </si>
  <si>
    <t>Year 1 TD</t>
  </si>
  <si>
    <t>Year 2 TD</t>
  </si>
  <si>
    <t>Year 3 TD</t>
  </si>
  <si>
    <t>Year 4 TD</t>
  </si>
  <si>
    <t>Year 5 TD</t>
  </si>
  <si>
    <t>Year 1 Int</t>
  </si>
  <si>
    <t>Year 2 Int</t>
  </si>
  <si>
    <t>Year 3 Int</t>
  </si>
  <si>
    <t>Year 4 Int</t>
  </si>
  <si>
    <t>Year 5 Int</t>
  </si>
  <si>
    <t>QBR - ESPN</t>
  </si>
  <si>
    <t>A.J. Green</t>
  </si>
  <si>
    <t>Julio Jones</t>
  </si>
  <si>
    <t>Jonathan Baldwin</t>
  </si>
  <si>
    <t>Mark Ingram</t>
  </si>
  <si>
    <t>Ryan Williams</t>
  </si>
  <si>
    <t>Titus Young</t>
  </si>
  <si>
    <t>Shane Vereen</t>
  </si>
  <si>
    <t>Mikel Leshoure</t>
  </si>
  <si>
    <t>Torrey Smith</t>
  </si>
  <si>
    <t>Greg Little</t>
  </si>
  <si>
    <t>Daniel Thomas</t>
  </si>
  <si>
    <t>DeMarco Murray</t>
  </si>
  <si>
    <t>Stevan Ridley</t>
  </si>
  <si>
    <t>Austin Pettis</t>
  </si>
  <si>
    <t>Leonard Hankerson</t>
  </si>
  <si>
    <t>Vincent Brown</t>
  </si>
  <si>
    <t>Jerrel Jernigan</t>
  </si>
  <si>
    <t>Alex Green</t>
  </si>
  <si>
    <t>Roy Helu</t>
  </si>
  <si>
    <t>Kris Durham</t>
  </si>
  <si>
    <t>Clyde Gates</t>
  </si>
  <si>
    <t>Greg Salas</t>
  </si>
  <si>
    <t>Kendall Hunter</t>
  </si>
  <si>
    <t>Delone Carter</t>
  </si>
  <si>
    <t>Tandon Doss</t>
  </si>
  <si>
    <t>Owen Marecic</t>
  </si>
  <si>
    <t>Taiwan Jones</t>
  </si>
  <si>
    <t>Jamie Harper</t>
  </si>
  <si>
    <t>Kealoha Pilares</t>
  </si>
  <si>
    <t>Johnny White</t>
  </si>
  <si>
    <t>Anthony Sherman</t>
  </si>
  <si>
    <t>Jacquizz Rodgers</t>
  </si>
  <si>
    <t>Denarius Moore</t>
  </si>
  <si>
    <t>Dion Lewis</t>
  </si>
  <si>
    <t>Niles Paul</t>
  </si>
  <si>
    <t>Ryan Whalen</t>
  </si>
  <si>
    <t>Dwayne Harris</t>
  </si>
  <si>
    <t>Evan Royster</t>
  </si>
  <si>
    <t>Aldrick Robinson</t>
  </si>
  <si>
    <t>Jordan Todman</t>
  </si>
  <si>
    <t>Allen Bradford</t>
  </si>
  <si>
    <t>Shaun Chapas</t>
  </si>
  <si>
    <t>Da'Rel Scott</t>
  </si>
  <si>
    <t>Anthony Allen</t>
  </si>
  <si>
    <t>Baron Batch</t>
  </si>
  <si>
    <t>Stephen Burton</t>
  </si>
  <si>
    <t>Stanley Havili</t>
  </si>
  <si>
    <t>David Ausberry</t>
  </si>
  <si>
    <t>DeMarco Sampson</t>
  </si>
  <si>
    <t>Year 1 QBR</t>
  </si>
  <si>
    <t>Year 2 QBR</t>
  </si>
  <si>
    <t>Year 3 QBR</t>
  </si>
  <si>
    <t>Year 4 QBR</t>
  </si>
  <si>
    <t>Year 5 QBR</t>
  </si>
  <si>
    <t>Total Yards</t>
  </si>
  <si>
    <t>Avg Yards per Season</t>
  </si>
  <si>
    <t>Total TDs</t>
  </si>
  <si>
    <t>Avg TDs per Season</t>
  </si>
  <si>
    <t>Total Ints</t>
  </si>
  <si>
    <t>Avg Ints per Season</t>
  </si>
  <si>
    <t>Avg QBR</t>
  </si>
  <si>
    <t>Frank Gore</t>
  </si>
  <si>
    <t>Jeremy Hill</t>
  </si>
  <si>
    <t>Ronnie Hillman</t>
  </si>
  <si>
    <t>Alfred Morris</t>
  </si>
  <si>
    <t>Lamar Miller</t>
  </si>
  <si>
    <t>Eddie Lacy</t>
  </si>
  <si>
    <t>Isaiah Crowell</t>
  </si>
  <si>
    <t>Melvin Gordon</t>
  </si>
  <si>
    <t>Alfred Blue</t>
  </si>
  <si>
    <t>T.J. Yeldon</t>
  </si>
  <si>
    <t>LeGarrette Blount</t>
  </si>
  <si>
    <t>Charcandrick West</t>
  </si>
  <si>
    <t>Giovani Bernard</t>
  </si>
  <si>
    <t>C.J. Anderson</t>
  </si>
  <si>
    <t>A/G</t>
  </si>
  <si>
    <t>Tgt</t>
  </si>
  <si>
    <t>Y/R</t>
  </si>
  <si>
    <t>R/G</t>
  </si>
  <si>
    <t>Ctch%</t>
  </si>
  <si>
    <t>YScm</t>
  </si>
  <si>
    <t>RRTD</t>
  </si>
  <si>
    <t>Fmb</t>
  </si>
  <si>
    <t>Jeremy Langford</t>
  </si>
  <si>
    <t>Thomas Rawls</t>
  </si>
  <si>
    <t>Matt Jones</t>
  </si>
  <si>
    <t>Ameer Abdullah</t>
  </si>
  <si>
    <t>Javorius Allen</t>
  </si>
  <si>
    <t>David Johnson</t>
  </si>
  <si>
    <t>Carlos Hyde</t>
  </si>
  <si>
    <t>Le'Veon Bell</t>
  </si>
  <si>
    <t>Charles Sims</t>
  </si>
  <si>
    <t>Duke Johnson</t>
  </si>
  <si>
    <t>Chris Polk</t>
  </si>
  <si>
    <t>Danny Woodhead</t>
  </si>
  <si>
    <t>Karlos Williams</t>
  </si>
  <si>
    <t>fb/rb</t>
  </si>
  <si>
    <t>Joique Bell</t>
  </si>
  <si>
    <t>Andre Williams</t>
  </si>
  <si>
    <t>Tevin Coleman</t>
  </si>
  <si>
    <t>Shaun Draughn</t>
  </si>
  <si>
    <t>Joseph Randle</t>
  </si>
  <si>
    <t>Tre Mason</t>
  </si>
  <si>
    <t>Spencer Ware</t>
  </si>
  <si>
    <t>Brandon Bolden</t>
  </si>
  <si>
    <t>Terrance West</t>
  </si>
  <si>
    <t>Khiry Robinson</t>
  </si>
  <si>
    <t>Christine Michael</t>
  </si>
  <si>
    <t>David Cobb</t>
  </si>
  <si>
    <t>Jerick McKinnon</t>
  </si>
  <si>
    <t>Robert Turbin</t>
  </si>
  <si>
    <t>Jay Ajayi</t>
  </si>
  <si>
    <t>DuJuan Harris</t>
  </si>
  <si>
    <t>Mike Gillislee</t>
  </si>
  <si>
    <t>Bishop Sankey</t>
  </si>
  <si>
    <t>Cameron Artis-Payne</t>
  </si>
  <si>
    <t>Andre Ellington</t>
  </si>
  <si>
    <t>db/rb</t>
  </si>
  <si>
    <t>Jonas Gray</t>
  </si>
  <si>
    <t>Ka'Deem Carey</t>
  </si>
  <si>
    <t>Theo Riddick</t>
  </si>
  <si>
    <t>Benny Cunningham</t>
  </si>
  <si>
    <t>Orleans Darkwa</t>
  </si>
  <si>
    <t>Mike Davis</t>
  </si>
  <si>
    <t>Chris Thompson</t>
  </si>
  <si>
    <t>Branden Oliver</t>
  </si>
  <si>
    <t>Zac Stacy</t>
  </si>
  <si>
    <t>Matt Asiata</t>
  </si>
  <si>
    <t>Terron Ward</t>
  </si>
  <si>
    <t>Kenjon Barner</t>
  </si>
  <si>
    <t>Knile Davis</t>
  </si>
  <si>
    <t>Kerwynn Williams</t>
  </si>
  <si>
    <t>Bryce Brown</t>
  </si>
  <si>
    <t>Dan Herron</t>
  </si>
  <si>
    <t>Fozzy Whittaker</t>
  </si>
  <si>
    <t>Jamize Olawale</t>
  </si>
  <si>
    <t>James White</t>
  </si>
  <si>
    <t>Juwan Thompson</t>
  </si>
  <si>
    <t>Fitzgerald Toussaint</t>
  </si>
  <si>
    <t>Jarryd Hayne</t>
  </si>
  <si>
    <t>Akeem Hunt</t>
  </si>
  <si>
    <t>Josh Robinson</t>
  </si>
  <si>
    <t>Stepfan Taylor</t>
  </si>
  <si>
    <t>Zach Zenner</t>
  </si>
  <si>
    <t>Kendall Gaskins</t>
  </si>
  <si>
    <t>Damien Williams</t>
  </si>
  <si>
    <t>Joey Iosefa</t>
  </si>
  <si>
    <t>Pierre Thomas</t>
  </si>
  <si>
    <t>Lorenzo Taliaferro</t>
  </si>
  <si>
    <t>Lucky Whitehead</t>
  </si>
  <si>
    <t>John Crockett</t>
  </si>
  <si>
    <t>De'Anthony Thomas</t>
  </si>
  <si>
    <t>Derrick Coleman</t>
  </si>
  <si>
    <t>Brandin Cooks</t>
  </si>
  <si>
    <t>Jalston Fowler</t>
  </si>
  <si>
    <t>Corey Brown</t>
  </si>
  <si>
    <t>Corey Grant</t>
  </si>
  <si>
    <t>Zach Line</t>
  </si>
  <si>
    <t>Bruce Miller</t>
  </si>
  <si>
    <t>Bernard Pierce</t>
  </si>
  <si>
    <t>Jay Prosch</t>
  </si>
  <si>
    <t>Darrel Young</t>
  </si>
  <si>
    <t>Martavis Bryant</t>
  </si>
  <si>
    <t>Lance Dunbar</t>
  </si>
  <si>
    <t>Marvin Jones</t>
  </si>
  <si>
    <t>rb/WR</t>
  </si>
  <si>
    <t>Marqise Lee</t>
  </si>
  <si>
    <t>Zurlon Tipton</t>
  </si>
  <si>
    <t>Albert Wilson</t>
  </si>
  <si>
    <t>Kendall Wright</t>
  </si>
  <si>
    <t>Travis Benjamin</t>
  </si>
  <si>
    <t>Malcolm Brown</t>
  </si>
  <si>
    <t>Rex Burkhead</t>
  </si>
  <si>
    <t>Michael Burton</t>
  </si>
  <si>
    <t>Chris Givens</t>
  </si>
  <si>
    <t>Alonzo Harris</t>
  </si>
  <si>
    <t>Austin Johnson</t>
  </si>
  <si>
    <t>Will Johnson</t>
  </si>
  <si>
    <t>Adam Thielen</t>
  </si>
  <si>
    <t>Will Tukuafu</t>
  </si>
  <si>
    <t>George Winn</t>
  </si>
  <si>
    <t>John Brown</t>
  </si>
  <si>
    <t>Stefon Diggs</t>
  </si>
  <si>
    <t>Phillip Dorsett</t>
  </si>
  <si>
    <t>Ty Montgomery</t>
  </si>
  <si>
    <t>Isa Abdul-Quddus</t>
  </si>
  <si>
    <t>s/ss</t>
  </si>
  <si>
    <t>Tommy Bohanon</t>
  </si>
  <si>
    <t>Michael Campanaro</t>
  </si>
  <si>
    <t>te</t>
  </si>
  <si>
    <t>Kyle Juszczyk</t>
  </si>
  <si>
    <t>Cody Latimer</t>
  </si>
  <si>
    <t>Terrence Magee</t>
  </si>
  <si>
    <t>Cordarrelle Patterson</t>
  </si>
  <si>
    <t>Isaiah Pead</t>
  </si>
  <si>
    <t>Rod Smith</t>
  </si>
  <si>
    <t>Trey Williams</t>
  </si>
  <si>
    <t>Cierre Wood</t>
  </si>
  <si>
    <t>Dwayne Allen</t>
  </si>
  <si>
    <t>Tyson Alualu</t>
  </si>
  <si>
    <t>DT</t>
  </si>
  <si>
    <t>Colt Anderson</t>
  </si>
  <si>
    <t>ss</t>
  </si>
  <si>
    <t>Jerricho Cotchery</t>
  </si>
  <si>
    <t>Bruce Ellington</t>
  </si>
  <si>
    <t>Jeff Heath</t>
  </si>
  <si>
    <t>s</t>
  </si>
  <si>
    <t>Javontee Herndon</t>
  </si>
  <si>
    <t>Michael Hoomanawanui</t>
  </si>
  <si>
    <t>Damaris Johnson</t>
  </si>
  <si>
    <t>T.J. Jones</t>
  </si>
  <si>
    <t>Jorvorskie Lane</t>
  </si>
  <si>
    <t>Anthony Levine</t>
  </si>
  <si>
    <t>Jeff Locke</t>
  </si>
  <si>
    <t>Keshawn Martin</t>
  </si>
  <si>
    <t>Rishard Matthews</t>
  </si>
  <si>
    <t>Tre McBride</t>
  </si>
  <si>
    <t>Heath Miller</t>
  </si>
  <si>
    <t>Marcus Murphy</t>
  </si>
  <si>
    <t>JJ Nelson</t>
  </si>
  <si>
    <t>Brad Nortman</t>
  </si>
  <si>
    <t>Quinton Patton</t>
  </si>
  <si>
    <t>Dontari Poe</t>
  </si>
  <si>
    <t>de/NT</t>
  </si>
  <si>
    <t>Jordan Poyer</t>
  </si>
  <si>
    <t>fs/ss</t>
  </si>
  <si>
    <t>Joe Reitz</t>
  </si>
  <si>
    <t>lt/rg/RT</t>
  </si>
  <si>
    <t>Richard Rodgers</t>
  </si>
  <si>
    <t>Jeremy Ross</t>
  </si>
  <si>
    <t>Colton Schmidt</t>
  </si>
  <si>
    <t>Trevor Siemian</t>
  </si>
  <si>
    <t>Antone Smith</t>
  </si>
  <si>
    <t>Marcus Thigpen</t>
  </si>
  <si>
    <t>Tyler Varga</t>
  </si>
  <si>
    <t>Tony Washington</t>
  </si>
  <si>
    <t>Sammy Watkins</t>
  </si>
  <si>
    <t>Eric Weems</t>
  </si>
  <si>
    <t>Kasen Williams</t>
  </si>
  <si>
    <t>Glenn Winston</t>
  </si>
  <si>
    <t>Robert Woods</t>
  </si>
  <si>
    <t>S</t>
  </si>
  <si>
    <t>Jarius Wright</t>
  </si>
  <si>
    <t>Player</t>
  </si>
  <si>
    <t>Chris Ivory</t>
  </si>
  <si>
    <t>Trent Richardson</t>
  </si>
  <si>
    <t>Doug Martin</t>
  </si>
  <si>
    <t>Latavius Murray</t>
  </si>
  <si>
    <t>de/rb</t>
  </si>
  <si>
    <t>Devonta Freeman</t>
  </si>
  <si>
    <t>Montee Ball</t>
  </si>
  <si>
    <t>Mike Tolbert</t>
  </si>
  <si>
    <t>Darrin Reaves</t>
  </si>
  <si>
    <t>Storm Johnson</t>
  </si>
  <si>
    <t>Joe Banyard</t>
  </si>
  <si>
    <t>Silas Redd</t>
  </si>
  <si>
    <t>Dri Archer</t>
  </si>
  <si>
    <t>Josh Harris</t>
  </si>
  <si>
    <t>Jed Collins</t>
  </si>
  <si>
    <t>Cyrus Gray</t>
  </si>
  <si>
    <t>Robert Hughes</t>
  </si>
  <si>
    <t>Henry Hynoski</t>
  </si>
  <si>
    <t>Alfonso Smith</t>
  </si>
  <si>
    <t>Trey Watts</t>
  </si>
  <si>
    <t>Alshon Jeffery</t>
  </si>
  <si>
    <t>Jeremy Stewart</t>
  </si>
  <si>
    <t>Jackie Battle</t>
  </si>
  <si>
    <t>Trey Burton</t>
  </si>
  <si>
    <t>LaMichael James</t>
  </si>
  <si>
    <t>Michael Cox</t>
  </si>
  <si>
    <t>Taylor Gabriel</t>
  </si>
  <si>
    <t>Donte Moncrief</t>
  </si>
  <si>
    <t>Markus Wheaton</t>
  </si>
  <si>
    <t>James Develin</t>
  </si>
  <si>
    <t>Marquise Goodwin</t>
  </si>
  <si>
    <t>Andrew Hawkins</t>
  </si>
  <si>
    <t>Erik Lorig</t>
  </si>
  <si>
    <t>James Wright</t>
  </si>
  <si>
    <t>Ray Agnew</t>
  </si>
  <si>
    <t>Virgil Green</t>
  </si>
  <si>
    <t>A.J. Jenkins</t>
  </si>
  <si>
    <t>Kenbrell Thompkins</t>
  </si>
  <si>
    <t>Stedman Bailey</t>
  </si>
  <si>
    <t>Edwin Baker</t>
  </si>
  <si>
    <t>Doug Baldwin</t>
  </si>
  <si>
    <t>David Bruton</t>
  </si>
  <si>
    <t>Derek Carrier</t>
  </si>
  <si>
    <t>Jared Cook</t>
  </si>
  <si>
    <t>Craig Dahl</t>
  </si>
  <si>
    <t>fs</t>
  </si>
  <si>
    <t>Vernon Davis</t>
  </si>
  <si>
    <t>Michael Floyd</t>
  </si>
  <si>
    <t>Robert Herron</t>
  </si>
  <si>
    <t>Ryan Hewitt</t>
  </si>
  <si>
    <t>Rob Housler</t>
  </si>
  <si>
    <t>Josh Huff</t>
  </si>
  <si>
    <t>Charles Johnson</t>
  </si>
  <si>
    <t>Ricardo Lockette</t>
  </si>
  <si>
    <t>Danny McCray</t>
  </si>
  <si>
    <t>Joe Morgan</t>
  </si>
  <si>
    <t>Pat O'Donnell</t>
  </si>
  <si>
    <t>P/WR</t>
  </si>
  <si>
    <t>Chris Owusu</t>
  </si>
  <si>
    <t>Solomon Patton</t>
  </si>
  <si>
    <t>Tauren Poole</t>
  </si>
  <si>
    <t>De'Andre Presley</t>
  </si>
  <si>
    <t>Dane Sanzenbacher</t>
  </si>
  <si>
    <t>Andrew Sendejo</t>
  </si>
  <si>
    <t>Kenny Stills</t>
  </si>
  <si>
    <t>Nick Toon</t>
  </si>
  <si>
    <t>Tress Way</t>
  </si>
  <si>
    <t>Chris Williams</t>
  </si>
  <si>
    <t>BenJarvus Green-Ellis</t>
  </si>
  <si>
    <t>Willis McGahee</t>
  </si>
  <si>
    <t>Daryl Richardson</t>
  </si>
  <si>
    <t>Brandon Jacobs</t>
  </si>
  <si>
    <t>Darren Sproles</t>
  </si>
  <si>
    <t>Dennis Johnson</t>
  </si>
  <si>
    <t>David Wilson</t>
  </si>
  <si>
    <t>Johnathan Franklin</t>
  </si>
  <si>
    <t>Vick Ballard</t>
  </si>
  <si>
    <t>Vonta Leach</t>
  </si>
  <si>
    <t>John Kuhn</t>
  </si>
  <si>
    <t>Isaac Redman</t>
  </si>
  <si>
    <t>Michael Hill</t>
  </si>
  <si>
    <t>Phillip Tanner</t>
  </si>
  <si>
    <t>Charles Clay</t>
  </si>
  <si>
    <t>MarQueis Gray</t>
  </si>
  <si>
    <t>Ray Graham</t>
  </si>
  <si>
    <t>T.J. Graham</t>
  </si>
  <si>
    <t>Sheldon Richardson</t>
  </si>
  <si>
    <t>dt/T</t>
  </si>
  <si>
    <t>Armond Smith</t>
  </si>
  <si>
    <t>Santana Moss</t>
  </si>
  <si>
    <t>Terrance Williams</t>
  </si>
  <si>
    <t>Nate Burleson</t>
  </si>
  <si>
    <t>Skye Dawson</t>
  </si>
  <si>
    <t>Saalim Hakim</t>
  </si>
  <si>
    <t>Greg Jones</t>
  </si>
  <si>
    <t>Brett Kern</t>
  </si>
  <si>
    <t>Eric Page</t>
  </si>
  <si>
    <t>Rod Streater</t>
  </si>
  <si>
    <t>Josh Aubrey</t>
  </si>
  <si>
    <t>Justin Blackmon</t>
  </si>
  <si>
    <t>Richie Brockel</t>
  </si>
  <si>
    <t>Marlon Brown</t>
  </si>
  <si>
    <t>Jeff Demps</t>
  </si>
  <si>
    <t>Matt Giordano</t>
  </si>
  <si>
    <t>cb/ss</t>
  </si>
  <si>
    <t>Dashon Goldson</t>
  </si>
  <si>
    <t>Josh Hill</t>
  </si>
  <si>
    <t>Kevin Huber</t>
  </si>
  <si>
    <t>Vincent Jackson</t>
  </si>
  <si>
    <t>M.D. Jennings</t>
  </si>
  <si>
    <t>Shiloh Keo</t>
  </si>
  <si>
    <t>Corey Lynch</t>
  </si>
  <si>
    <t>Chris Maragos</t>
  </si>
  <si>
    <t>Marlon Moore</t>
  </si>
  <si>
    <t>Bear Pascoe</t>
  </si>
  <si>
    <t>Jordan Reed</t>
  </si>
  <si>
    <t>Darius Reynaud</t>
  </si>
  <si>
    <t>Da'Rick Rogers</t>
  </si>
  <si>
    <t>Shaun Suisham</t>
  </si>
  <si>
    <t>Will Ta'ufo'ou</t>
  </si>
  <si>
    <t>Josh Vaughan</t>
  </si>
  <si>
    <t>Ronnie Wingo</t>
  </si>
  <si>
    <t>Tim Wright</t>
  </si>
  <si>
    <t>Michael Turner</t>
  </si>
  <si>
    <t>Cedric Benson</t>
  </si>
  <si>
    <t>William Powell</t>
  </si>
  <si>
    <t>Lance Ball</t>
  </si>
  <si>
    <t>Montell Owens</t>
  </si>
  <si>
    <t>Curtis Brinkley</t>
  </si>
  <si>
    <t>Ryan Grant</t>
  </si>
  <si>
    <t>Kahlil Bell</t>
  </si>
  <si>
    <t>Armando Allen</t>
  </si>
  <si>
    <t>Chris Rainey</t>
  </si>
  <si>
    <t>Richard Murphy</t>
  </si>
  <si>
    <t>Keith Toston</t>
  </si>
  <si>
    <t>Danny Ware</t>
  </si>
  <si>
    <t>Kregg Lumpkin</t>
  </si>
  <si>
    <t>Nate Eachus</t>
  </si>
  <si>
    <t>Collin Mooney</t>
  </si>
  <si>
    <t>Joe Adams</t>
  </si>
  <si>
    <t>Devin Hester</t>
  </si>
  <si>
    <t>Rashad Johnson</t>
  </si>
  <si>
    <t>Kevin Ogletree</t>
  </si>
  <si>
    <t>Keiland Williams</t>
  </si>
  <si>
    <t>Jordan Babineaux</t>
  </si>
  <si>
    <t>James Casey</t>
  </si>
  <si>
    <t>FB/te</t>
  </si>
  <si>
    <t>Chris Clemons</t>
  </si>
  <si>
    <t>db/S</t>
  </si>
  <si>
    <t>Sean Considine</t>
  </si>
  <si>
    <t>Terrance Copper</t>
  </si>
  <si>
    <t>Fred Davis</t>
  </si>
  <si>
    <t>Jay Feely</t>
  </si>
  <si>
    <t>David Gilreath</t>
  </si>
  <si>
    <t>Devery Henderson</t>
  </si>
  <si>
    <t>Aaron Hernandez</t>
  </si>
  <si>
    <t>rb/TE</t>
  </si>
  <si>
    <t>Haruki Nakamura</t>
  </si>
  <si>
    <t>Jordan Norwood</t>
  </si>
  <si>
    <t>Preston Parker</t>
  </si>
  <si>
    <t>DeVier Posey</t>
  </si>
  <si>
    <t>Keith Tandy</t>
  </si>
  <si>
    <t>Raymond Ventrone</t>
  </si>
  <si>
    <t>Cadillac Williams</t>
  </si>
  <si>
    <t>Maurice Morris</t>
  </si>
  <si>
    <t>Derrick Ward</t>
  </si>
  <si>
    <t>Sammy Morris</t>
  </si>
  <si>
    <t>Brandon Saine</t>
  </si>
  <si>
    <t>Mossis Madu</t>
  </si>
  <si>
    <t>Jeremiah Johnson</t>
  </si>
  <si>
    <t>Spencer Larsen</t>
  </si>
  <si>
    <t>John Clay</t>
  </si>
  <si>
    <t>Ahmard Hall</t>
  </si>
  <si>
    <t>Brit Miller</t>
  </si>
  <si>
    <t>Rock Cartwright</t>
  </si>
  <si>
    <t>Javier Arenas</t>
  </si>
  <si>
    <t>db</t>
  </si>
  <si>
    <t>Chad Hall</t>
  </si>
  <si>
    <t>Anthony Armstrong</t>
  </si>
  <si>
    <t>Miles Austin</t>
  </si>
  <si>
    <t>Davone Bess</t>
  </si>
  <si>
    <t>Brock Bolen</t>
  </si>
  <si>
    <t>Chris Cooley</t>
  </si>
  <si>
    <t>Ovie Mughelli</t>
  </si>
  <si>
    <t>Donte' Stallworth</t>
  </si>
  <si>
    <t>Nate Washington</t>
  </si>
  <si>
    <t>Antonio Cromartie</t>
  </si>
  <si>
    <t>CB</t>
  </si>
  <si>
    <t>Victor Cruz</t>
  </si>
  <si>
    <t>Nick Harris</t>
  </si>
  <si>
    <t>Jeremy Horne</t>
  </si>
  <si>
    <t>Andre Johnson</t>
  </si>
  <si>
    <t>Bryant Johnson</t>
  </si>
  <si>
    <t>Donald Jones</t>
  </si>
  <si>
    <t>Lance Kendricks</t>
  </si>
  <si>
    <t>Cameron Morrah</t>
  </si>
  <si>
    <t>RCB</t>
  </si>
  <si>
    <t>NT</t>
  </si>
  <si>
    <t>Tony Scheffler</t>
  </si>
  <si>
    <t>Manase Tonga</t>
  </si>
  <si>
    <t>George Wilson</t>
  </si>
  <si>
    <t>SS</t>
  </si>
  <si>
    <t>Julius Jones</t>
  </si>
  <si>
    <t>Correll Buckhalter</t>
  </si>
  <si>
    <t>Mike Bell</t>
  </si>
  <si>
    <t>Javarris James</t>
  </si>
  <si>
    <t>Ladell Betts</t>
  </si>
  <si>
    <t>Fred Taylor</t>
  </si>
  <si>
    <t>Dominic Rhodes</t>
  </si>
  <si>
    <t>Dimitri Nance</t>
  </si>
  <si>
    <t>Lousaka Polite</t>
  </si>
  <si>
    <t>Eldra Buckley</t>
  </si>
  <si>
    <t>Tyrell Sutton</t>
  </si>
  <si>
    <t>Albert Young</t>
  </si>
  <si>
    <t>Mike Karney</t>
  </si>
  <si>
    <t>Jason Wright</t>
  </si>
  <si>
    <t>Chris Gronkowski</t>
  </si>
  <si>
    <t>Tony Richardson</t>
  </si>
  <si>
    <t>Patrick Cobbs</t>
  </si>
  <si>
    <t>Kareem Huggins</t>
  </si>
  <si>
    <t>Corey McIntyre</t>
  </si>
  <si>
    <t>Mike Sellers</t>
  </si>
  <si>
    <t>Moran Norris</t>
  </si>
  <si>
    <t>Roscoe Parrish</t>
  </si>
  <si>
    <t>Michael Bennett</t>
  </si>
  <si>
    <t>Jeff Dugan</t>
  </si>
  <si>
    <t>Heath Evans</t>
  </si>
  <si>
    <t>Zach Miller</t>
  </si>
  <si>
    <t>Devin Moore</t>
  </si>
  <si>
    <t>cb</t>
  </si>
  <si>
    <t>Jason Baker</t>
  </si>
  <si>
    <t>Bernard Berrian</t>
  </si>
  <si>
    <t>Josh Bidwell</t>
  </si>
  <si>
    <t>Jehuu Caulcrick</t>
  </si>
  <si>
    <t>Kevin Curtis</t>
  </si>
  <si>
    <t>Matt Dodge</t>
  </si>
  <si>
    <t>Jimmy Graham</t>
  </si>
  <si>
    <t>Reggie Hodges</t>
  </si>
  <si>
    <t>Chris Pressley</t>
  </si>
  <si>
    <t>Naaman Roosevelt</t>
  </si>
  <si>
    <t>Dante Rosario</t>
  </si>
  <si>
    <t>Samson Satele</t>
  </si>
  <si>
    <t>C</t>
  </si>
  <si>
    <t>Jordan Senn</t>
  </si>
  <si>
    <t>Shaun Smith</t>
  </si>
  <si>
    <t>DE/dt</t>
  </si>
  <si>
    <t>Naufahu Tahi</t>
  </si>
  <si>
    <t>Hines Ward</t>
  </si>
  <si>
    <t>Ben Watson</t>
  </si>
  <si>
    <t>Leonard Weaver</t>
  </si>
  <si>
    <t>Jamal Lewis</t>
  </si>
  <si>
    <t>Justin Fargas</t>
  </si>
  <si>
    <t>Ryan Moats</t>
  </si>
  <si>
    <t>Chris Jennings</t>
  </si>
  <si>
    <t>Edgerrin James</t>
  </si>
  <si>
    <t>Ahman Green</t>
  </si>
  <si>
    <t>Lynell Hamilton</t>
  </si>
  <si>
    <t>Marcus Mason</t>
  </si>
  <si>
    <t>LaMont Jordan</t>
  </si>
  <si>
    <t>Brad Hoover</t>
  </si>
  <si>
    <t>Chad Simpson</t>
  </si>
  <si>
    <t>Samkon Gado</t>
  </si>
  <si>
    <t>Dantrell Savage</t>
  </si>
  <si>
    <t>Louis Rankin</t>
  </si>
  <si>
    <t>Terrell Owens</t>
  </si>
  <si>
    <t>Aaron Stecker</t>
  </si>
  <si>
    <t>Justin Griffith</t>
  </si>
  <si>
    <t>Jeremi Johnson</t>
  </si>
  <si>
    <t>Matt Lawrence</t>
  </si>
  <si>
    <t>Clifton Smith</t>
  </si>
  <si>
    <t>Kevin Walter</t>
  </si>
  <si>
    <t>Mike Cox</t>
  </si>
  <si>
    <t>Gary Russell</t>
  </si>
  <si>
    <t>Bobby Wade</t>
  </si>
  <si>
    <t>Laveranues Coles</t>
  </si>
  <si>
    <t>Carey Davis</t>
  </si>
  <si>
    <t>Kyle Eckel</t>
  </si>
  <si>
    <t>B.J. Askew</t>
  </si>
  <si>
    <t>Kevin Boss</t>
  </si>
  <si>
    <t>Deion Branch</t>
  </si>
  <si>
    <t>Reggie Brown</t>
  </si>
  <si>
    <t>Quan Cosby</t>
  </si>
  <si>
    <t>Chris Crocker</t>
  </si>
  <si>
    <t>Donald Driver</t>
  </si>
  <si>
    <t>Todd Heap</t>
  </si>
  <si>
    <t>Justin Jenkins</t>
  </si>
  <si>
    <t>Dustin Keller</t>
  </si>
  <si>
    <t>Lance Long</t>
  </si>
  <si>
    <t>Derrick Mason</t>
  </si>
  <si>
    <t>Jon McGraw</t>
  </si>
  <si>
    <t>Kalvin Pearson</t>
  </si>
  <si>
    <t>Kory Sheets</t>
  </si>
  <si>
    <t>Kelley Washington</t>
  </si>
  <si>
    <t>Kellen Winslow</t>
  </si>
  <si>
    <t>Warrick Dunn</t>
  </si>
  <si>
    <t>Deuce McAllister</t>
  </si>
  <si>
    <t>Chris Perry</t>
  </si>
  <si>
    <t>DeShaun Foster</t>
  </si>
  <si>
    <t>Rudi Johnson</t>
  </si>
  <si>
    <t>Michael Pittman</t>
  </si>
  <si>
    <t>T.J. Duckett</t>
  </si>
  <si>
    <t>Selvin Young</t>
  </si>
  <si>
    <t>Tatum Bell</t>
  </si>
  <si>
    <t>Andre Hall</t>
  </si>
  <si>
    <t>Kevin Jones</t>
  </si>
  <si>
    <t>P.J. Pope</t>
  </si>
  <si>
    <t>Chris Taylor</t>
  </si>
  <si>
    <t>Travis Minor</t>
  </si>
  <si>
    <t>Kenny Watson</t>
  </si>
  <si>
    <t>Lorenzo Neal</t>
  </si>
  <si>
    <t>Shaun Alexander</t>
  </si>
  <si>
    <t>Jason McKie</t>
  </si>
  <si>
    <t>Najeh Davenport</t>
  </si>
  <si>
    <t>Nick Goings</t>
  </si>
  <si>
    <t>James Johnson</t>
  </si>
  <si>
    <t>Jesse Chatman</t>
  </si>
  <si>
    <t>De Dorsey</t>
  </si>
  <si>
    <t>Aveion Cason</t>
  </si>
  <si>
    <t>Rashied Davis</t>
  </si>
  <si>
    <t>Antonio Bryant</t>
  </si>
  <si>
    <t>Greg Camarillo</t>
  </si>
  <si>
    <t>Antonio Chatman</t>
  </si>
  <si>
    <t>Craig Hentrich</t>
  </si>
  <si>
    <t>se/WR</t>
  </si>
  <si>
    <t>Brandon Jones</t>
  </si>
  <si>
    <t>Justin McCareins</t>
  </si>
  <si>
    <t>Randy Moss</t>
  </si>
  <si>
    <t>Cecil Sapp</t>
  </si>
  <si>
    <t>Jon Alston</t>
  </si>
  <si>
    <t>lb</t>
  </si>
  <si>
    <t>Mitch Berger</t>
  </si>
  <si>
    <t>Chris Chambers</t>
  </si>
  <si>
    <t>Jason Davis</t>
  </si>
  <si>
    <t>Keith Ellison</t>
  </si>
  <si>
    <t>LB/lolb</t>
  </si>
  <si>
    <t>Derrick Frost</t>
  </si>
  <si>
    <t>Madison Hedgecock</t>
  </si>
  <si>
    <t>Ike Hilliard</t>
  </si>
  <si>
    <t>T.J. Houshmandzadeh</t>
  </si>
  <si>
    <t>Dan Kreider</t>
  </si>
  <si>
    <t>Dennis Northcutt</t>
  </si>
  <si>
    <t>Koren Robinson</t>
  </si>
  <si>
    <t>Allen Rossum</t>
  </si>
  <si>
    <t>fl/WR</t>
  </si>
  <si>
    <t>Reggie Williams</t>
  </si>
  <si>
    <t>Roy Williams</t>
  </si>
  <si>
    <t>Troy Williamson</t>
  </si>
  <si>
    <t>Ron Dayne</t>
  </si>
  <si>
    <t>Travis Henry</t>
  </si>
  <si>
    <t>Kenton Keith</t>
  </si>
  <si>
    <t>Reuben Droughns</t>
  </si>
  <si>
    <t>Musa Smith</t>
  </si>
  <si>
    <t>Darius Walker</t>
  </si>
  <si>
    <t>Priest Holmes</t>
  </si>
  <si>
    <t>Anthony Thomas</t>
  </si>
  <si>
    <t>Clifton Dawson</t>
  </si>
  <si>
    <t>Vernand Morency</t>
  </si>
  <si>
    <t>Maurice Hicks</t>
  </si>
  <si>
    <t>Adimchinobe Echemandu</t>
  </si>
  <si>
    <t>Mike Anderson</t>
  </si>
  <si>
    <t>Marcel Shipp</t>
  </si>
  <si>
    <t>Tyson Thompson</t>
  </si>
  <si>
    <t>LaBrandon Toefield</t>
  </si>
  <si>
    <t>Cory Ross</t>
  </si>
  <si>
    <t>Gilbert Harris</t>
  </si>
  <si>
    <t>Jameel Cook</t>
  </si>
  <si>
    <t>Jon Bradley</t>
  </si>
  <si>
    <t>Luke Lawton</t>
  </si>
  <si>
    <t>Artose Pinner</t>
  </si>
  <si>
    <t>Thomas Tapeh</t>
  </si>
  <si>
    <t>Shaun McDonald</t>
  </si>
  <si>
    <t>Andrew Pinnock</t>
  </si>
  <si>
    <t>Josh Reed</t>
  </si>
  <si>
    <t>Mack Strong</t>
  </si>
  <si>
    <t>Wes Welker</t>
  </si>
  <si>
    <t>Alex Haynes</t>
  </si>
  <si>
    <t>Kris Wilson</t>
  </si>
  <si>
    <t>Dallas Clark</t>
  </si>
  <si>
    <t>Tim Dwight</t>
  </si>
  <si>
    <t>Glenn Holt</t>
  </si>
  <si>
    <t>Zak Keasey</t>
  </si>
  <si>
    <t>David Patten</t>
  </si>
  <si>
    <t>Javon Walker</t>
  </si>
  <si>
    <t>Roydell Williams</t>
  </si>
  <si>
    <t>se</t>
  </si>
  <si>
    <t>Dave Zastudil</t>
  </si>
  <si>
    <t>Chris Barclay</t>
  </si>
  <si>
    <t>Jacob Bell</t>
  </si>
  <si>
    <t>LG</t>
  </si>
  <si>
    <t>Zack Crockett</t>
  </si>
  <si>
    <t>Eddie Drummond</t>
  </si>
  <si>
    <t>Joey Galloway</t>
  </si>
  <si>
    <t>Bryan Gilmore</t>
  </si>
  <si>
    <t>Tim Hasselbeck</t>
  </si>
  <si>
    <t>Taylor Jacobs</t>
  </si>
  <si>
    <t>Eddie Kennison</t>
  </si>
  <si>
    <t>Sean Morey</t>
  </si>
  <si>
    <t>Samie Parker</t>
  </si>
  <si>
    <t>Tab Perry</t>
  </si>
  <si>
    <t>Ryan Plackemeier</t>
  </si>
  <si>
    <t>Jeremy Shockey</t>
  </si>
  <si>
    <t>Terrelle Smith</t>
  </si>
  <si>
    <t>Brandon Stokley</t>
  </si>
  <si>
    <t>Ben Troupe</t>
  </si>
  <si>
    <t>fl/wr</t>
  </si>
  <si>
    <t>Roddy White</t>
  </si>
  <si>
    <t>Travis Williams</t>
  </si>
  <si>
    <t>RB/tb</t>
  </si>
  <si>
    <t>Corey Dillon</t>
  </si>
  <si>
    <t>Kevan Barlow</t>
  </si>
  <si>
    <t>Cedric Houston</t>
  </si>
  <si>
    <t>Mike Alstott</t>
  </si>
  <si>
    <t>Arlen Harris</t>
  </si>
  <si>
    <t>Stephen Davis</t>
  </si>
  <si>
    <t>fb/rb/te</t>
  </si>
  <si>
    <t>Noah Herron</t>
  </si>
  <si>
    <t>FB/wr</t>
  </si>
  <si>
    <t>Derrick Blaylock</t>
  </si>
  <si>
    <t>ReShard Lee</t>
  </si>
  <si>
    <t>Alvin Pearman</t>
  </si>
  <si>
    <t>Ciatrick Fason</t>
  </si>
  <si>
    <t>Damien Nash</t>
  </si>
  <si>
    <t>Verron Haynes</t>
  </si>
  <si>
    <t>Jamaal Branch</t>
  </si>
  <si>
    <t>Dee Brown</t>
  </si>
  <si>
    <t>Obafemi Ayanbadejo</t>
  </si>
  <si>
    <t>Eric Shelton</t>
  </si>
  <si>
    <t>Tony Fisher</t>
  </si>
  <si>
    <t>Patrick Pass</t>
  </si>
  <si>
    <t>Lee Suggs</t>
  </si>
  <si>
    <t>Ronnie Cruz</t>
  </si>
  <si>
    <t>Kyle Johnson</t>
  </si>
  <si>
    <t>Peerless Price</t>
  </si>
  <si>
    <t>Bethel Johnson</t>
  </si>
  <si>
    <t>Keylon Kincade</t>
  </si>
  <si>
    <t>Reno Mahe</t>
  </si>
  <si>
    <t>Rich Alexis</t>
  </si>
  <si>
    <t>Ran Carthon</t>
  </si>
  <si>
    <t>Cedric Cobbs</t>
  </si>
  <si>
    <t>Terry Glenn</t>
  </si>
  <si>
    <t>Kay-Jay Harris</t>
  </si>
  <si>
    <t>Fred McAfee</t>
  </si>
  <si>
    <t>Derrick Ross</t>
  </si>
  <si>
    <t>fl</t>
  </si>
  <si>
    <t>Marquis Weeks</t>
  </si>
  <si>
    <t>Troy Brown</t>
  </si>
  <si>
    <t>Shawn Bryson</t>
  </si>
  <si>
    <t>Drew Carter</t>
  </si>
  <si>
    <t>Devale Ellis</t>
  </si>
  <si>
    <t>Jim Finn</t>
  </si>
  <si>
    <t>Michael Jennings</t>
  </si>
  <si>
    <t>Adam Jones</t>
  </si>
  <si>
    <t>Eric Parker</t>
  </si>
  <si>
    <t>Edell Shepherd</t>
  </si>
  <si>
    <t>FL/te</t>
  </si>
  <si>
    <t>Shaud Williams</t>
  </si>
  <si>
    <t>Quincy Wilson</t>
  </si>
  <si>
    <t>Reche Caldwell</t>
  </si>
  <si>
    <t>Jason Elam</t>
  </si>
  <si>
    <t>Bobby Engram</t>
  </si>
  <si>
    <t>David Givens</t>
  </si>
  <si>
    <t>Lamar Gordon</t>
  </si>
  <si>
    <t>Az-Zahir Hakim</t>
  </si>
  <si>
    <t>Marlion Jackson</t>
  </si>
  <si>
    <t>Michael Jenkins</t>
  </si>
  <si>
    <t>Kelvin Kight</t>
  </si>
  <si>
    <t>FB/fl</t>
  </si>
  <si>
    <t>Brandon Manumaleuna</t>
  </si>
  <si>
    <t>Keenan McCardell</t>
  </si>
  <si>
    <t>Bryant McFadden</t>
  </si>
  <si>
    <t>lcb/rcb</t>
  </si>
  <si>
    <t>Chad Morton</t>
  </si>
  <si>
    <t>Eric Moulds</t>
  </si>
  <si>
    <t>Donnie Nickey</t>
  </si>
  <si>
    <t>Jarrad Page</t>
  </si>
  <si>
    <t>Courtney Roby</t>
  </si>
  <si>
    <t>Robert Royal</t>
  </si>
  <si>
    <t>fb/TE</t>
  </si>
  <si>
    <t>Bo Scaife</t>
  </si>
  <si>
    <t>A.J. Schable</t>
  </si>
  <si>
    <t>Jason Simmons</t>
  </si>
  <si>
    <t>Chad Stanley</t>
  </si>
  <si>
    <t>Travis Taylor</t>
  </si>
  <si>
    <t>Amani Toomer</t>
  </si>
  <si>
    <t>Alvis Whitted</t>
  </si>
  <si>
    <t>Derrick Wimbush</t>
  </si>
  <si>
    <t>Kassim Osgood</t>
  </si>
  <si>
    <t>rb/te/wr</t>
  </si>
  <si>
    <t>Jordan Matthews</t>
  </si>
  <si>
    <t>Kamar Aiken</t>
  </si>
  <si>
    <t>Zach Ertz</t>
  </si>
  <si>
    <t>Mike Evans</t>
  </si>
  <si>
    <t>Willie Snead</t>
  </si>
  <si>
    <t>Keenan Allen</t>
  </si>
  <si>
    <t>Allen Hurns</t>
  </si>
  <si>
    <t>Jacob Tamme</t>
  </si>
  <si>
    <t>Rueben Randle</t>
  </si>
  <si>
    <t>Antonio Gates</t>
  </si>
  <si>
    <t>Coby Fleener</t>
  </si>
  <si>
    <t>TE/wr</t>
  </si>
  <si>
    <t>Martellus Bennett</t>
  </si>
  <si>
    <t>Cole Beasley</t>
  </si>
  <si>
    <t>Davante Adams</t>
  </si>
  <si>
    <t>Kyle Rudolph</t>
  </si>
  <si>
    <t>Eric Ebron</t>
  </si>
  <si>
    <t>Owen Daniels</t>
  </si>
  <si>
    <t>Julius Thomas</t>
  </si>
  <si>
    <t>Will Tye</t>
  </si>
  <si>
    <t>Ladarius Green</t>
  </si>
  <si>
    <t>Jordan Cameron</t>
  </si>
  <si>
    <t>Dontrelle Inman</t>
  </si>
  <si>
    <t>Crockett Gillmore</t>
  </si>
  <si>
    <t>Dorial Green-Beckham</t>
  </si>
  <si>
    <t>Mychal Rivera</t>
  </si>
  <si>
    <t>Seth Roberts</t>
  </si>
  <si>
    <t>Maxx Williams</t>
  </si>
  <si>
    <t>Jeremy Butler</t>
  </si>
  <si>
    <t>Devin Funchess</t>
  </si>
  <si>
    <t>Brandon Coleman</t>
  </si>
  <si>
    <t>Malcom Floyd</t>
  </si>
  <si>
    <t>Vance McDonald</t>
  </si>
  <si>
    <t>Larry Donnell</t>
  </si>
  <si>
    <t>Clive Walford</t>
  </si>
  <si>
    <t>Marquess Wilson</t>
  </si>
  <si>
    <t>Brent Celek</t>
  </si>
  <si>
    <t>Adam Humphries</t>
  </si>
  <si>
    <t>Anthony Fasano</t>
  </si>
  <si>
    <t>DeVante Parker</t>
  </si>
  <si>
    <t>Nelson Agholor</t>
  </si>
  <si>
    <t>Cameron Brate</t>
  </si>
  <si>
    <t>Scott Chandler</t>
  </si>
  <si>
    <t>Quincy Enunwa</t>
  </si>
  <si>
    <t>Justin Hunter</t>
  </si>
  <si>
    <t>Darren Fells</t>
  </si>
  <si>
    <t>Justin Hardy</t>
  </si>
  <si>
    <t>Austin Seferian-Jenkins</t>
  </si>
  <si>
    <t>Ryan Griffin</t>
  </si>
  <si>
    <t>Josh Bellamy</t>
  </si>
  <si>
    <t>Garrett Celek</t>
  </si>
  <si>
    <t>Rashad Greene</t>
  </si>
  <si>
    <t>Griff Whalen</t>
  </si>
  <si>
    <t>Nick Boyle</t>
  </si>
  <si>
    <t>Jermaine Gresham</t>
  </si>
  <si>
    <t>Dion Sims</t>
  </si>
  <si>
    <t>fb/TE/wr</t>
  </si>
  <si>
    <t>Chris Conley</t>
  </si>
  <si>
    <t>Ed Dickson</t>
  </si>
  <si>
    <t>C.J. Fiedorowicz</t>
  </si>
  <si>
    <t>Nick Williams</t>
  </si>
  <si>
    <t>Luke Willson</t>
  </si>
  <si>
    <t>Bennie Fowler</t>
  </si>
  <si>
    <t>Marcedes Lewis</t>
  </si>
  <si>
    <t>Blake Bell</t>
  </si>
  <si>
    <t>Clay Harbor</t>
  </si>
  <si>
    <t>Andre Holmes</t>
  </si>
  <si>
    <t>Darius Jennings</t>
  </si>
  <si>
    <t>Keith Mumphery</t>
  </si>
  <si>
    <t>Jaelen Strong</t>
  </si>
  <si>
    <t>Aaron Dobson</t>
  </si>
  <si>
    <t>Cooper Helfet</t>
  </si>
  <si>
    <t>Bradley Marquez</t>
  </si>
  <si>
    <t>Chris Matthews</t>
  </si>
  <si>
    <t>Brice Butler</t>
  </si>
  <si>
    <t>Jack Doyle</t>
  </si>
  <si>
    <t>Chris Gragg</t>
  </si>
  <si>
    <t>Brandon Myers</t>
  </si>
  <si>
    <t>Lee Smith</t>
  </si>
  <si>
    <t>Craig Stevens</t>
  </si>
  <si>
    <t>Jaron Brown</t>
  </si>
  <si>
    <t>Donteea Dye</t>
  </si>
  <si>
    <t>Rhett Ellison</t>
  </si>
  <si>
    <t>Tyler Kroft</t>
  </si>
  <si>
    <t>Cameron Meredith</t>
  </si>
  <si>
    <t>Justin Perillo</t>
  </si>
  <si>
    <t>John Phillips</t>
  </si>
  <si>
    <t>MyCole Pruitt</t>
  </si>
  <si>
    <t>Brian Quick</t>
  </si>
  <si>
    <t>Jared Abbrederis</t>
  </si>
  <si>
    <t>Brenton Bersin</t>
  </si>
  <si>
    <t>James Hanna</t>
  </si>
  <si>
    <t>Devin Smith</t>
  </si>
  <si>
    <t>Luke Stocker</t>
  </si>
  <si>
    <t>Chase Coffman</t>
  </si>
  <si>
    <t>Jerome Cunningham</t>
  </si>
  <si>
    <t>Gavin Escobar</t>
  </si>
  <si>
    <t>RB/te</t>
  </si>
  <si>
    <t>Jesse James</t>
  </si>
  <si>
    <t>Rashad Ross</t>
  </si>
  <si>
    <t>Demetrius Harris</t>
  </si>
  <si>
    <t>Brandon Pettigrew</t>
  </si>
  <si>
    <t>Devin Street</t>
  </si>
  <si>
    <t>Levine Toilolo</t>
  </si>
  <si>
    <t>Myles White</t>
  </si>
  <si>
    <t>Daniel Brown</t>
  </si>
  <si>
    <t>Jim Dray</t>
  </si>
  <si>
    <t>Daniel Fells</t>
  </si>
  <si>
    <t>James O'Shaughnessy</t>
  </si>
  <si>
    <t>Jeff Cumberland</t>
  </si>
  <si>
    <t>Cory Harkey</t>
  </si>
  <si>
    <t>Jake Stoneburner</t>
  </si>
  <si>
    <t>Corey Fuller</t>
  </si>
  <si>
    <t>Garrett Graham</t>
  </si>
  <si>
    <t>Malcolm Johnson</t>
  </si>
  <si>
    <t>Troy Niklas</t>
  </si>
  <si>
    <t>Andrew Quarless</t>
  </si>
  <si>
    <t>Kellen Davis</t>
  </si>
  <si>
    <t>Matt LaCosse</t>
  </si>
  <si>
    <t>Tony Moeaki</t>
  </si>
  <si>
    <t>Russell Shepard</t>
  </si>
  <si>
    <t>Phillip Supernaw</t>
  </si>
  <si>
    <t>Michael Williams</t>
  </si>
  <si>
    <t>Chandler Worthy</t>
  </si>
  <si>
    <t>Geremy Davis</t>
  </si>
  <si>
    <t>Jeff Janis</t>
  </si>
  <si>
    <t>Jonathan Krause</t>
  </si>
  <si>
    <t>Roosevelt Nix</t>
  </si>
  <si>
    <t>Matt Spaeth</t>
  </si>
  <si>
    <t>Deonte Thompson</t>
  </si>
  <si>
    <t>Andrew Turzilli</t>
  </si>
  <si>
    <t>Darren Waller</t>
  </si>
  <si>
    <t>DeAndrew White</t>
  </si>
  <si>
    <t>Tyrell Williams</t>
  </si>
  <si>
    <t>Seyi Ajirotutu</t>
  </si>
  <si>
    <t>Mario Alford</t>
  </si>
  <si>
    <t>E.J. Bibbs</t>
  </si>
  <si>
    <t>Asante Cleveland</t>
  </si>
  <si>
    <t>Tyler Clutts</t>
  </si>
  <si>
    <t>Sammie Coates</t>
  </si>
  <si>
    <t>Cody Davis</t>
  </si>
  <si>
    <t>Ben Edwards</t>
  </si>
  <si>
    <t>Jake Fisher</t>
  </si>
  <si>
    <t>Ereck Flowers</t>
  </si>
  <si>
    <t>LT</t>
  </si>
  <si>
    <t>Brittan Golden</t>
  </si>
  <si>
    <t>Chris Harper</t>
  </si>
  <si>
    <t>Nic Jacobs</t>
  </si>
  <si>
    <t>Wesley Johnson</t>
  </si>
  <si>
    <t>c</t>
  </si>
  <si>
    <t>Kendall Lamm</t>
  </si>
  <si>
    <t>t/te</t>
  </si>
  <si>
    <t>Khari Lee</t>
  </si>
  <si>
    <t>Brian Leonhardt</t>
  </si>
  <si>
    <t>Matthew Mulligan</t>
  </si>
  <si>
    <t>Tyler Murphy</t>
  </si>
  <si>
    <t>Nick O'Leary</t>
  </si>
  <si>
    <t>Brian Parker</t>
  </si>
  <si>
    <t>Donald Penn</t>
  </si>
  <si>
    <t>Paul Richardson</t>
  </si>
  <si>
    <t>Aaron Ripkowski</t>
  </si>
  <si>
    <t>Scott Simonson</t>
  </si>
  <si>
    <t>Geoff Swaim</t>
  </si>
  <si>
    <t>C.J. Uzomah</t>
  </si>
  <si>
    <t>Fm</t>
  </si>
  <si>
    <t>DeAndre Hopkins</t>
  </si>
  <si>
    <t>Kelvin Benjamin</t>
  </si>
  <si>
    <t>Travis Kelce</t>
  </si>
  <si>
    <t>Allen Robinson</t>
  </si>
  <si>
    <t>Jace Amaro</t>
  </si>
  <si>
    <t>John Carlson</t>
  </si>
  <si>
    <t>Chase Ford</t>
  </si>
  <si>
    <t>Dennis Pitta</t>
  </si>
  <si>
    <t>Gary Barnidge</t>
  </si>
  <si>
    <t>Logan Paulsen</t>
  </si>
  <si>
    <t>Justin Brown</t>
  </si>
  <si>
    <t>Junior Hemingway</t>
  </si>
  <si>
    <t>fb/te/wr</t>
  </si>
  <si>
    <t>Patrick DiMarco</t>
  </si>
  <si>
    <t>Kevin Norwood</t>
  </si>
  <si>
    <t>David Nelson</t>
  </si>
  <si>
    <t>Mike Brown</t>
  </si>
  <si>
    <t>Joseph Fauria</t>
  </si>
  <si>
    <t>Kevin Brock</t>
  </si>
  <si>
    <t>Jeff Maehl</t>
  </si>
  <si>
    <t>Adrien Robinson</t>
  </si>
  <si>
    <t>Zach Sudfeld</t>
  </si>
  <si>
    <t>Brian Tyms</t>
  </si>
  <si>
    <t>Corey Washington</t>
  </si>
  <si>
    <t>Frankie Hammond</t>
  </si>
  <si>
    <t>Jarrett Boykin</t>
  </si>
  <si>
    <t>Tyler Eifert</t>
  </si>
  <si>
    <t>Gator Hoskins</t>
  </si>
  <si>
    <t>DE</t>
  </si>
  <si>
    <t>Brandon Bostick</t>
  </si>
  <si>
    <t>Ryan Broyles</t>
  </si>
  <si>
    <t>Gabe Jackson</t>
  </si>
  <si>
    <t>Tavarres King</t>
  </si>
  <si>
    <t>Taylor Thompson</t>
  </si>
  <si>
    <t>db/ss</t>
  </si>
  <si>
    <t>Khalif Barnes</t>
  </si>
  <si>
    <t>lg/RT/t</t>
  </si>
  <si>
    <t>Antwon Blake</t>
  </si>
  <si>
    <t>lcb</t>
  </si>
  <si>
    <t>Anthony Castonzo</t>
  </si>
  <si>
    <t>Kevin Dorsey</t>
  </si>
  <si>
    <t>Marcel Jensen</t>
  </si>
  <si>
    <t>Karl Klug</t>
  </si>
  <si>
    <t>Michael Palmer</t>
  </si>
  <si>
    <t>Senorise Perry</t>
  </si>
  <si>
    <t>Jalen Saunders</t>
  </si>
  <si>
    <t>4TM</t>
  </si>
  <si>
    <t>Brian Schwenke</t>
  </si>
  <si>
    <t>Greg Olsen</t>
  </si>
  <si>
    <t>Rob Gronkowski</t>
  </si>
  <si>
    <t>Sean McGrath</t>
  </si>
  <si>
    <t>Jermichael Finley</t>
  </si>
  <si>
    <t>Stephen Hill</t>
  </si>
  <si>
    <t>Darius Johnson</t>
  </si>
  <si>
    <t>Kerry Taylor</t>
  </si>
  <si>
    <t>LaVon Brazill</t>
  </si>
  <si>
    <t>Drew Davis</t>
  </si>
  <si>
    <t>Josh Boyce</t>
  </si>
  <si>
    <t>Josh Cooper</t>
  </si>
  <si>
    <t>Jake Ballard</t>
  </si>
  <si>
    <t>Joel Dreessen</t>
  </si>
  <si>
    <t>Michael Egnew</t>
  </si>
  <si>
    <t>Jeron Mastrud</t>
  </si>
  <si>
    <t>David Paulson</t>
  </si>
  <si>
    <t>Ryan Taylor</t>
  </si>
  <si>
    <t>Patrick Edwards</t>
  </si>
  <si>
    <t>Michael Preston</t>
  </si>
  <si>
    <t>Allen Reisner</t>
  </si>
  <si>
    <t>Tom Crabtree</t>
  </si>
  <si>
    <t>Lestar Jean</t>
  </si>
  <si>
    <t>Weslye Saunders</t>
  </si>
  <si>
    <t>Nate Byham</t>
  </si>
  <si>
    <t>Juron Criner</t>
  </si>
  <si>
    <t>Jeremy Ebert</t>
  </si>
  <si>
    <t>Billy Bajema</t>
  </si>
  <si>
    <t>Bradie Ewing</t>
  </si>
  <si>
    <t>Dominique Jones</t>
  </si>
  <si>
    <t>Derek Moye</t>
  </si>
  <si>
    <t>Danny Noble</t>
  </si>
  <si>
    <t>Visanthe Shiancoe</t>
  </si>
  <si>
    <t>Lamaar Thomas</t>
  </si>
  <si>
    <t>Orson Charles</t>
  </si>
  <si>
    <t>Chimdi Chekwa</t>
  </si>
  <si>
    <t>Kevin Cone</t>
  </si>
  <si>
    <t>Justice Cunningham</t>
  </si>
  <si>
    <t>Richard Gordon</t>
  </si>
  <si>
    <t>Tori Gurley</t>
  </si>
  <si>
    <t>Nick Kasa</t>
  </si>
  <si>
    <t>RG</t>
  </si>
  <si>
    <t>Mike McNeill</t>
  </si>
  <si>
    <t>Brad Meester</t>
  </si>
  <si>
    <t>Konrad Reuland</t>
  </si>
  <si>
    <t>Kory Sperry</t>
  </si>
  <si>
    <t>Teddy Williams</t>
  </si>
  <si>
    <t>Todd Gurley</t>
  </si>
  <si>
    <t>Amari Cooper</t>
  </si>
  <si>
    <t>Charles Woodson</t>
  </si>
  <si>
    <t>B.J. Raji</t>
  </si>
  <si>
    <t>Antrel Rolle</t>
  </si>
  <si>
    <t>Tiki Barber</t>
  </si>
  <si>
    <t>Tyler Lockett</t>
  </si>
  <si>
    <t>Year 1 Yards</t>
  </si>
  <si>
    <t>Year 2 Yards</t>
  </si>
  <si>
    <t>Year 3 Yards</t>
  </si>
  <si>
    <t>Year 4 Yards</t>
  </si>
  <si>
    <t>Year 5 Yards</t>
  </si>
  <si>
    <t>Year 1 Attempts</t>
  </si>
  <si>
    <t>Year 2 Attempts</t>
  </si>
  <si>
    <t>Year 3 Attempts</t>
  </si>
  <si>
    <t>Year 4 Attempts</t>
  </si>
  <si>
    <t>Year 5 Attempts</t>
  </si>
  <si>
    <t>Year 1 Y/A</t>
  </si>
  <si>
    <t>Year 2 Y/A</t>
  </si>
  <si>
    <t>Year 3 Y/A</t>
  </si>
  <si>
    <t>Year 4 Y/A</t>
  </si>
  <si>
    <t>Year 5 Y/A</t>
  </si>
  <si>
    <t>Year 1 TDs</t>
  </si>
  <si>
    <t>Year 2 TDs</t>
  </si>
  <si>
    <t>Year 3 TDs</t>
  </si>
  <si>
    <t>Year 4 TDs</t>
  </si>
  <si>
    <t>Year 5 TDs</t>
  </si>
  <si>
    <t>Year 1 Fumbles</t>
  </si>
  <si>
    <t>Year 2 Fumbles</t>
  </si>
  <si>
    <t>Year 3 Fumbles</t>
  </si>
  <si>
    <t>Year 4 Fumbles</t>
  </si>
  <si>
    <t>Year 5 Fumbles</t>
  </si>
  <si>
    <t>Jared Allen</t>
  </si>
  <si>
    <t xml:space="preserve">Year 1 Receptions </t>
  </si>
  <si>
    <t xml:space="preserve">Year 2 Receptions </t>
  </si>
  <si>
    <t xml:space="preserve">Year 3 Receptions </t>
  </si>
  <si>
    <t xml:space="preserve">Year 4 Receptions </t>
  </si>
  <si>
    <t xml:space="preserve">Year 5 Receptions </t>
  </si>
  <si>
    <t>Year 1 Rec Yards</t>
  </si>
  <si>
    <t>Year 2 Rec Yards</t>
  </si>
  <si>
    <t>Year 3 Rec Yards</t>
  </si>
  <si>
    <t>Year 4 Rec Yards</t>
  </si>
  <si>
    <t>Year 5 Rec Yards</t>
  </si>
  <si>
    <t>Year 1 Rec TDs</t>
  </si>
  <si>
    <t>Year 2 Rec TDs</t>
  </si>
  <si>
    <t>Year 3 Rec TDs</t>
  </si>
  <si>
    <t>Year 4 Rec TDs</t>
  </si>
  <si>
    <t>Year 5 Rec TDs</t>
  </si>
  <si>
    <t>Total Rushing Yards</t>
  </si>
  <si>
    <t xml:space="preserve">Total Rushing Attempts </t>
  </si>
  <si>
    <t xml:space="preserve">Average Yard per Attempt </t>
  </si>
  <si>
    <t>Total Fumbles</t>
  </si>
  <si>
    <t>Average Attempts per Fumble</t>
  </si>
  <si>
    <t>Total Receptions</t>
  </si>
  <si>
    <t>Total Recption Yards</t>
  </si>
  <si>
    <t>Total Receiving Touchdowns</t>
  </si>
  <si>
    <t>Total Touchdowns</t>
  </si>
  <si>
    <t>Armon Binns</t>
  </si>
  <si>
    <t>Anthony McCoy</t>
  </si>
  <si>
    <t>Will Heller</t>
  </si>
  <si>
    <t>Jeff King</t>
  </si>
  <si>
    <t>David Thomas</t>
  </si>
  <si>
    <t>Kevin Elliott</t>
  </si>
  <si>
    <t>Matt Willis</t>
  </si>
  <si>
    <t>Randy McMichael</t>
  </si>
  <si>
    <t>D.J. Williams</t>
  </si>
  <si>
    <t>Devon Wylie</t>
  </si>
  <si>
    <t>Steve Maneri</t>
  </si>
  <si>
    <t>Jamar Newsome</t>
  </si>
  <si>
    <t>Kyle Adams</t>
  </si>
  <si>
    <t>Jabar Gaffney</t>
  </si>
  <si>
    <t>Charly Martin</t>
  </si>
  <si>
    <t>Ruvell Martin</t>
  </si>
  <si>
    <t>Evan Rodriguez</t>
  </si>
  <si>
    <t>Plaxico Burress</t>
  </si>
  <si>
    <t>Toney Clemons</t>
  </si>
  <si>
    <t>Jake O'Connell</t>
  </si>
  <si>
    <t>Leonard Pope</t>
  </si>
  <si>
    <t>Kris Adams</t>
  </si>
  <si>
    <t>Ben Hartsock</t>
  </si>
  <si>
    <t>Zach Potter</t>
  </si>
  <si>
    <t>Guy Whimper</t>
  </si>
  <si>
    <t>rt/te</t>
  </si>
  <si>
    <t>Nick Bellore</t>
  </si>
  <si>
    <t>LaRon Byrd</t>
  </si>
  <si>
    <t>Jeromey Clary</t>
  </si>
  <si>
    <t>RT</t>
  </si>
  <si>
    <t>Dedrick Epps</t>
  </si>
  <si>
    <t>Tommy Gallarda</t>
  </si>
  <si>
    <t>Michael Higgins</t>
  </si>
  <si>
    <t>Mike Johnson</t>
  </si>
  <si>
    <t>Senio Kelemete</t>
  </si>
  <si>
    <t>Lance Louis</t>
  </si>
  <si>
    <t>Rodney McLeod</t>
  </si>
  <si>
    <t>Evan Moore</t>
  </si>
  <si>
    <t>Nathan Palmer</t>
  </si>
  <si>
    <t>Brad Smelley</t>
  </si>
  <si>
    <t>Hayden Smith</t>
  </si>
  <si>
    <t>Mitch Unrein</t>
  </si>
  <si>
    <t>dt/nt</t>
  </si>
  <si>
    <t>Jordan White</t>
  </si>
  <si>
    <t>Chastin West</t>
  </si>
  <si>
    <t>Donald Lee</t>
  </si>
  <si>
    <t>Keary Colbert</t>
  </si>
  <si>
    <t>Brody Eldridge</t>
  </si>
  <si>
    <t>Sam Hurd</t>
  </si>
  <si>
    <t>Jesse Holley</t>
  </si>
  <si>
    <t>Travis Beckum</t>
  </si>
  <si>
    <t>Mike Caussin</t>
  </si>
  <si>
    <t>Colin Cochart</t>
  </si>
  <si>
    <t>Colin Cloherty</t>
  </si>
  <si>
    <t>Zack Pianalto</t>
  </si>
  <si>
    <t>LaQuan Williams</t>
  </si>
  <si>
    <t>Josh Baker</t>
  </si>
  <si>
    <t>Anthony Becht</t>
  </si>
  <si>
    <t>John Gilmore</t>
  </si>
  <si>
    <t>Daniel Graham</t>
  </si>
  <si>
    <t>Anthony Hill</t>
  </si>
  <si>
    <t>Stephen Spach</t>
  </si>
  <si>
    <t>Eugene Amano</t>
  </si>
  <si>
    <t>Emmanuel Arceneaux</t>
  </si>
  <si>
    <t>Reggie Kelly</t>
  </si>
  <si>
    <t>Jim Kleinsasser</t>
  </si>
  <si>
    <t>Ryan Mahaffey</t>
  </si>
  <si>
    <t>Nick Miller</t>
  </si>
  <si>
    <t>Ryan Mundy</t>
  </si>
  <si>
    <t>Justin Peelle</t>
  </si>
  <si>
    <t>Matt Slauson</t>
  </si>
  <si>
    <t>Isaac Sopoaga</t>
  </si>
  <si>
    <t>lt/RT</t>
  </si>
  <si>
    <t>k/WR</t>
  </si>
  <si>
    <t>rb/te</t>
  </si>
  <si>
    <t>Blair White</t>
  </si>
  <si>
    <t>Justin Gage</t>
  </si>
  <si>
    <t>Brian Finneran</t>
  </si>
  <si>
    <t>Ben Patrick</t>
  </si>
  <si>
    <t>Max Komar</t>
  </si>
  <si>
    <t>Jonathan Stupar</t>
  </si>
  <si>
    <t>Chris Baker</t>
  </si>
  <si>
    <t>Stephen Williams</t>
  </si>
  <si>
    <t>Dominique Zeigler</t>
  </si>
  <si>
    <t>Dan Gronkowski</t>
  </si>
  <si>
    <t>David Martin</t>
  </si>
  <si>
    <t>Alge Crumpler</t>
  </si>
  <si>
    <t>Brandon James</t>
  </si>
  <si>
    <t>k/wr</t>
  </si>
  <si>
    <t>Verran Tucker</t>
  </si>
  <si>
    <t>Roberto Wallace</t>
  </si>
  <si>
    <t>Ryan Purvis</t>
  </si>
  <si>
    <t>Shawn Nelson</t>
  </si>
  <si>
    <t>Gijon Robinson</t>
  </si>
  <si>
    <t>Jerramy Stevens</t>
  </si>
  <si>
    <t>Fendi Onobun</t>
  </si>
  <si>
    <t>Mickey Shuler</t>
  </si>
  <si>
    <t>Sam Aiken</t>
  </si>
  <si>
    <t>Gary Banks</t>
  </si>
  <si>
    <t>Duke Calhoun</t>
  </si>
  <si>
    <t>Desmond Clark</t>
  </si>
  <si>
    <t>Mike Gibson</t>
  </si>
  <si>
    <t>lg/rg</t>
  </si>
  <si>
    <t>Richard Goodman</t>
  </si>
  <si>
    <t>Korey Hall</t>
  </si>
  <si>
    <t>Todd Herremans</t>
  </si>
  <si>
    <t>Tory Humphrey</t>
  </si>
  <si>
    <t>Mike McGlynn</t>
  </si>
  <si>
    <t>Richard Quinn</t>
  </si>
  <si>
    <t>Mike Vrabel</t>
  </si>
  <si>
    <t>LOLB</t>
  </si>
  <si>
    <t>Andrew Whitworth</t>
  </si>
  <si>
    <t>lt/T</t>
  </si>
  <si>
    <t>Ernest Wilford</t>
  </si>
  <si>
    <t>Cary Williams</t>
  </si>
  <si>
    <t>LG/lt</t>
  </si>
  <si>
    <t>Tony Gonzalez</t>
  </si>
  <si>
    <t>Muhsin Muhammad</t>
  </si>
  <si>
    <t>Torry Holt</t>
  </si>
  <si>
    <t>John Paul Foschi</t>
  </si>
  <si>
    <t>Mike Furrey</t>
  </si>
  <si>
    <t>s/wr</t>
  </si>
  <si>
    <t>Joey Haynos</t>
  </si>
  <si>
    <t>Casey Fitzsimmons</t>
  </si>
  <si>
    <t>Daniel Coats</t>
  </si>
  <si>
    <t>Sean Ryan</t>
  </si>
  <si>
    <t>Steve Heiden</t>
  </si>
  <si>
    <t>Tony Stewart</t>
  </si>
  <si>
    <t>Brad Cottam</t>
  </si>
  <si>
    <t>Derek Fine</t>
  </si>
  <si>
    <t>Derek Schouman</t>
  </si>
  <si>
    <t>Tom Santi</t>
  </si>
  <si>
    <t>Spencer Havner</t>
  </si>
  <si>
    <t>Brian Clark</t>
  </si>
  <si>
    <t>Andre' Davis</t>
  </si>
  <si>
    <t>Darnell Dinkins</t>
  </si>
  <si>
    <t>Michael Gaines</t>
  </si>
  <si>
    <t>Nate Hughes</t>
  </si>
  <si>
    <t>Darcy Johnson</t>
  </si>
  <si>
    <t>Greg Estandia</t>
  </si>
  <si>
    <t>Todd Yoder</t>
  </si>
  <si>
    <t>John Owens</t>
  </si>
  <si>
    <t>Jake Nordin</t>
  </si>
  <si>
    <t>L.J. Smith</t>
  </si>
  <si>
    <t>Wallace Wright</t>
  </si>
  <si>
    <t>Tim Carter</t>
  </si>
  <si>
    <t>Ryan Denney</t>
  </si>
  <si>
    <t>Tyler Grisham</t>
  </si>
  <si>
    <t>Edgar Jones</t>
  </si>
  <si>
    <t>Mark Jones</t>
  </si>
  <si>
    <t>Joe Klopfenstein</t>
  </si>
  <si>
    <t>Michael Oher</t>
  </si>
  <si>
    <t>Eric Smith</t>
  </si>
  <si>
    <t>John Standeford</t>
  </si>
  <si>
    <t>Mark Tauscher</t>
  </si>
  <si>
    <t>Marvin Harrison</t>
  </si>
  <si>
    <t>Billy Miller</t>
  </si>
  <si>
    <t>Devard Darling</t>
  </si>
  <si>
    <t>Ben Utecht</t>
  </si>
  <si>
    <t>D.J. Hackett</t>
  </si>
  <si>
    <t>Mark Campbell</t>
  </si>
  <si>
    <t>Darrell Jackson</t>
  </si>
  <si>
    <t>Nate Jackson</t>
  </si>
  <si>
    <t>Ashley Lelie</t>
  </si>
  <si>
    <t>Jerry Porter</t>
  </si>
  <si>
    <t>James Thrash</t>
  </si>
  <si>
    <t>Richard Angulo</t>
  </si>
  <si>
    <t>Tony Curtis</t>
  </si>
  <si>
    <t>Billy McMullen</t>
  </si>
  <si>
    <t>Bubba Franks</t>
  </si>
  <si>
    <t>Dan Klecko</t>
  </si>
  <si>
    <t>Michael Bumpus</t>
  </si>
  <si>
    <t>Daniel Wilcox</t>
  </si>
  <si>
    <t>Charles Ali</t>
  </si>
  <si>
    <t>Robert Ferguson</t>
  </si>
  <si>
    <t>Brandon London</t>
  </si>
  <si>
    <t>Glenn Martinez</t>
  </si>
  <si>
    <t>Sean McHugh</t>
  </si>
  <si>
    <t>Logan Payne</t>
  </si>
  <si>
    <t>Jerame Tuman</t>
  </si>
  <si>
    <t>Darian Barnes</t>
  </si>
  <si>
    <t>Casey Cramer</t>
  </si>
  <si>
    <t>Nate Lawrie</t>
  </si>
  <si>
    <t>Michael Matthews</t>
  </si>
  <si>
    <t>Martin Rucker</t>
  </si>
  <si>
    <t>Matt Schobel</t>
  </si>
  <si>
    <t>Olaniyi Sobomehin</t>
  </si>
  <si>
    <t>George Wrighster</t>
  </si>
  <si>
    <t>Drew Bennett</t>
  </si>
  <si>
    <t>Dan Campbell</t>
  </si>
  <si>
    <t>Charlie Johnson</t>
  </si>
  <si>
    <t>Pete Kendall</t>
  </si>
  <si>
    <t>Brandon Middleton</t>
  </si>
  <si>
    <t>Buck Ortega</t>
  </si>
  <si>
    <t>Jason Rader</t>
  </si>
  <si>
    <t>FS/rb</t>
  </si>
  <si>
    <t>Steve Sanders</t>
  </si>
  <si>
    <t>Joe Jurevicius</t>
  </si>
  <si>
    <t>Eric Johnson</t>
  </si>
  <si>
    <t>Quinn Sypniewski</t>
  </si>
  <si>
    <t>Marcus Pollard</t>
  </si>
  <si>
    <t>fb/rb/TE</t>
  </si>
  <si>
    <t>Bryan Fletcher</t>
  </si>
  <si>
    <t>Craphonso Thorpe</t>
  </si>
  <si>
    <t>Kyle Brady</t>
  </si>
  <si>
    <t>Martrez Milner</t>
  </si>
  <si>
    <t>Troy Walters</t>
  </si>
  <si>
    <t>John Madsen</t>
  </si>
  <si>
    <t>Aaron Moorehead</t>
  </si>
  <si>
    <t>Troy Bienemann</t>
  </si>
  <si>
    <t>Dwayne Blakley</t>
  </si>
  <si>
    <t>Jeb Putzier</t>
  </si>
  <si>
    <t>Christian Fauria</t>
  </si>
  <si>
    <t>Joe Kowalewski</t>
  </si>
  <si>
    <t>Chad Lucas</t>
  </si>
  <si>
    <t>Chad Mustard</t>
  </si>
  <si>
    <t>Dominique Byrd</t>
  </si>
  <si>
    <t>David Tyree</t>
  </si>
  <si>
    <t>Anthony Mix</t>
  </si>
  <si>
    <t>Jason Dunn</t>
  </si>
  <si>
    <t>Justin Green</t>
  </si>
  <si>
    <t>Boomer Grigsby</t>
  </si>
  <si>
    <t>Ryan Krause</t>
  </si>
  <si>
    <t>Ryan Neufeld</t>
  </si>
  <si>
    <t>Byron Storer</t>
  </si>
  <si>
    <t>Lee Vickers</t>
  </si>
  <si>
    <t>LB</t>
  </si>
  <si>
    <t>Aaron Walker</t>
  </si>
  <si>
    <t>Shaun Bodiford</t>
  </si>
  <si>
    <t>Biren Ealy</t>
  </si>
  <si>
    <t>Kevin Everett</t>
  </si>
  <si>
    <t>Aaron Halterman</t>
  </si>
  <si>
    <t>Oliver Hoyte</t>
  </si>
  <si>
    <t>Brian Kozlowski</t>
  </si>
  <si>
    <t>Nick Mangold</t>
  </si>
  <si>
    <t>Jerome Mathis</t>
  </si>
  <si>
    <t>Marcus Maxwell</t>
  </si>
  <si>
    <t>Chris McFoy</t>
  </si>
  <si>
    <t>Richard Owens</t>
  </si>
  <si>
    <t>Jason Pociask</t>
  </si>
  <si>
    <t>Isaac Smolko</t>
  </si>
  <si>
    <t>John St. Clair</t>
  </si>
  <si>
    <t>lg/lt/rt</t>
  </si>
  <si>
    <t>Jermaine Wiggins</t>
  </si>
  <si>
    <t>Doug Gabriel</t>
  </si>
  <si>
    <t>Marcus Robinson</t>
  </si>
  <si>
    <t>Randal Williams</t>
  </si>
  <si>
    <t>Courtney Anderson</t>
  </si>
  <si>
    <t>Kris Mangum</t>
  </si>
  <si>
    <t>Stephen Alexander</t>
  </si>
  <si>
    <t>Adam Bergen</t>
  </si>
  <si>
    <t>Corey Bradford</t>
  </si>
  <si>
    <t>William Henderson</t>
  </si>
  <si>
    <t>Itula Mili</t>
  </si>
  <si>
    <t>Mark Bruener</t>
  </si>
  <si>
    <t>David Kircus</t>
  </si>
  <si>
    <t>Brandon Miree</t>
  </si>
  <si>
    <t>Ernie Conwell</t>
  </si>
  <si>
    <t>Cory Schlesinger</t>
  </si>
  <si>
    <t>Johnnie Morant</t>
  </si>
  <si>
    <t>Daimon Shelton</t>
  </si>
  <si>
    <t>Brad Cieslak</t>
  </si>
  <si>
    <t>Jamal Jones</t>
  </si>
  <si>
    <t>Cortez Hankton</t>
  </si>
  <si>
    <t>Paris Warren</t>
  </si>
  <si>
    <t>Martin Nance</t>
  </si>
  <si>
    <t>Gabe Reid</t>
  </si>
  <si>
    <t>Taye Biddle</t>
  </si>
  <si>
    <t>Karl Hankton</t>
  </si>
  <si>
    <t>Fred McCrary</t>
  </si>
  <si>
    <t>Ricky Proehl</t>
  </si>
  <si>
    <t>Bam Childress</t>
  </si>
  <si>
    <t>Chris Francies</t>
  </si>
  <si>
    <t>Rod Gardner</t>
  </si>
  <si>
    <t>Chris Hetherington</t>
  </si>
  <si>
    <t>James Hodgins</t>
  </si>
  <si>
    <t>Clarence Moore</t>
  </si>
  <si>
    <t>Cliff Russell</t>
  </si>
  <si>
    <t>Fred Wakefield</t>
  </si>
  <si>
    <t>James Adkisson</t>
  </si>
  <si>
    <t>Eric Beverly</t>
  </si>
  <si>
    <t>John Bronson</t>
  </si>
  <si>
    <t>Will Buchanon</t>
  </si>
  <si>
    <t>cb/LCB</t>
  </si>
  <si>
    <t>Doug Jolley</t>
  </si>
  <si>
    <t>Derrick Lewis</t>
  </si>
  <si>
    <t>Josh Parry</t>
  </si>
  <si>
    <t>Jerald Sowell</t>
  </si>
  <si>
    <t>Cooper Wallace</t>
  </si>
  <si>
    <t>Walter Young</t>
  </si>
  <si>
    <t>Mike Iupati</t>
  </si>
  <si>
    <t>J.J. Watt</t>
  </si>
  <si>
    <t>Maurkice Pouncey</t>
  </si>
  <si>
    <t>Kyle Long</t>
  </si>
  <si>
    <t>Joe Staley</t>
  </si>
  <si>
    <t>Logan Mankins</t>
  </si>
  <si>
    <t>DeAngelo Hall</t>
  </si>
  <si>
    <t>Dave Moore</t>
  </si>
  <si>
    <t xml:space="preserve">Year 1 Games </t>
  </si>
  <si>
    <t>Year 2 Games</t>
  </si>
  <si>
    <t xml:space="preserve">Year 3 Games </t>
  </si>
  <si>
    <t xml:space="preserve">Year 4 Games </t>
  </si>
  <si>
    <t xml:space="preserve">Year 5 Games </t>
  </si>
  <si>
    <t>Year 1 Receptions</t>
  </si>
  <si>
    <t>Year 2 Receptions</t>
  </si>
  <si>
    <t>Year 3 Receptions</t>
  </si>
  <si>
    <t>Year 4 Receptions</t>
  </si>
  <si>
    <t>Year 5 Receptions</t>
  </si>
  <si>
    <t>Year 1 Targets</t>
  </si>
  <si>
    <t>Year 2 Targets</t>
  </si>
  <si>
    <t>Year 3 Targets</t>
  </si>
  <si>
    <t>Year 4 Targets</t>
  </si>
  <si>
    <t>Year 5 Targets</t>
  </si>
  <si>
    <t>Year 1 Catch %</t>
  </si>
  <si>
    <t>Year 2 Catch %</t>
  </si>
  <si>
    <t>Year 3 Catch %</t>
  </si>
  <si>
    <t>Year 4 Catch %</t>
  </si>
  <si>
    <t>Year 5 Catch %</t>
  </si>
  <si>
    <t xml:space="preserve">Total Yards </t>
  </si>
  <si>
    <t xml:space="preserve">Total Games </t>
  </si>
  <si>
    <t xml:space="preserve">Total Targets </t>
  </si>
  <si>
    <t>Yards per Reception</t>
  </si>
  <si>
    <t xml:space="preserve">Yards per Target </t>
  </si>
  <si>
    <t>Yards per Game</t>
  </si>
  <si>
    <t>Total Recptions</t>
  </si>
  <si>
    <t>Average Catch %</t>
  </si>
  <si>
    <t>College</t>
  </si>
  <si>
    <t>Conference</t>
  </si>
  <si>
    <t>POS</t>
  </si>
  <si>
    <t>Height (in)</t>
  </si>
  <si>
    <t>Weight (lbs)</t>
  </si>
  <si>
    <t>Wonderlic</t>
  </si>
  <si>
    <t>40 Yard</t>
  </si>
  <si>
    <t>Bench Press</t>
  </si>
  <si>
    <t>Vert Leap (in)</t>
  </si>
  <si>
    <t>Broad Jump (in)</t>
  </si>
  <si>
    <t>Shuttle</t>
  </si>
  <si>
    <t>3Cone</t>
  </si>
  <si>
    <t>Big Ten</t>
  </si>
  <si>
    <t>Pac-12</t>
  </si>
  <si>
    <t>SEC</t>
  </si>
  <si>
    <t>Mid-American</t>
  </si>
  <si>
    <t>Alabama State</t>
  </si>
  <si>
    <t>Southern California</t>
  </si>
  <si>
    <t>Sun Belt</t>
  </si>
  <si>
    <t>Fresno State</t>
  </si>
  <si>
    <t>Mountain West</t>
  </si>
  <si>
    <t>Boston College</t>
  </si>
  <si>
    <t>ACC</t>
  </si>
  <si>
    <t>Big 12</t>
  </si>
  <si>
    <t>The American</t>
  </si>
  <si>
    <t>Central Missouri</t>
  </si>
  <si>
    <t>Division I FBS Independents</t>
  </si>
  <si>
    <t>Louisiana State</t>
  </si>
  <si>
    <t>Michigan State</t>
  </si>
  <si>
    <t>Boise State</t>
  </si>
  <si>
    <t>Washington State</t>
  </si>
  <si>
    <t>Penn State</t>
  </si>
  <si>
    <t>Conference USA</t>
  </si>
  <si>
    <t>San Diego State</t>
  </si>
  <si>
    <t>San Jose State</t>
  </si>
  <si>
    <t>Miami</t>
  </si>
  <si>
    <t>Sam Houston State (TX)</t>
  </si>
  <si>
    <t>Ball State</t>
  </si>
  <si>
    <t>Kansas State</t>
  </si>
  <si>
    <t>Oregon State</t>
  </si>
  <si>
    <t>Western Michigan</t>
  </si>
  <si>
    <t>Oklahoma State</t>
  </si>
  <si>
    <t>Mississippi State</t>
  </si>
  <si>
    <t>Florida State</t>
  </si>
  <si>
    <t>Ohio State</t>
  </si>
  <si>
    <t>Northwest Missouri State</t>
  </si>
  <si>
    <t>Arizona State</t>
  </si>
  <si>
    <t>North Carolina State</t>
  </si>
  <si>
    <t>Colorado State</t>
  </si>
  <si>
    <t>Tennessee State</t>
  </si>
  <si>
    <t>Southern Methodist</t>
  </si>
  <si>
    <t>Texas Christian</t>
  </si>
  <si>
    <t>Lane</t>
  </si>
  <si>
    <t>Illinois State</t>
  </si>
  <si>
    <t>Appalachian State (NC)</t>
  </si>
  <si>
    <t>Jackson State</t>
  </si>
  <si>
    <t>Utah State</t>
  </si>
  <si>
    <t>Cal Poly</t>
  </si>
  <si>
    <t>Stephen F Austin</t>
  </si>
  <si>
    <t>McNeese State (LA)</t>
  </si>
  <si>
    <t>Year 1 Fantasy Points</t>
  </si>
  <si>
    <t>Year 2 Fantasy Points</t>
  </si>
  <si>
    <t>Year 3 Fantasy Points</t>
  </si>
  <si>
    <t>Year 4 Fantasy Points</t>
  </si>
  <si>
    <t>Year 5 Fantasy Points</t>
  </si>
  <si>
    <t>Total Fantasy Points</t>
  </si>
  <si>
    <t>12010</t>
  </si>
  <si>
    <t>92010</t>
  </si>
  <si>
    <t>122010</t>
  </si>
  <si>
    <t>222010</t>
  </si>
  <si>
    <t>242010</t>
  </si>
  <si>
    <t>252010</t>
  </si>
  <si>
    <t>302010</t>
  </si>
  <si>
    <t>362010</t>
  </si>
  <si>
    <t>392010</t>
  </si>
  <si>
    <t>482010</t>
  </si>
  <si>
    <t>512010</t>
  </si>
  <si>
    <t>582010</t>
  </si>
  <si>
    <t>592010</t>
  </si>
  <si>
    <t>602010</t>
  </si>
  <si>
    <t>772010</t>
  </si>
  <si>
    <t>782010</t>
  </si>
  <si>
    <t>822010</t>
  </si>
  <si>
    <t>842010</t>
  </si>
  <si>
    <t>852010</t>
  </si>
  <si>
    <t>872010</t>
  </si>
  <si>
    <t>882010</t>
  </si>
  <si>
    <t>892010</t>
  </si>
  <si>
    <t>902010</t>
  </si>
  <si>
    <t>992010</t>
  </si>
  <si>
    <t>1012010</t>
  </si>
  <si>
    <t>1072010</t>
  </si>
  <si>
    <t>1082010</t>
  </si>
  <si>
    <t>1122010</t>
  </si>
  <si>
    <t>1222010</t>
  </si>
  <si>
    <t>1392010</t>
  </si>
  <si>
    <t>1552010</t>
  </si>
  <si>
    <t>1562010</t>
  </si>
  <si>
    <t>1592010</t>
  </si>
  <si>
    <t>1652010</t>
  </si>
  <si>
    <t>1682010</t>
  </si>
  <si>
    <t>1732010</t>
  </si>
  <si>
    <t>1742010</t>
  </si>
  <si>
    <t>1762010</t>
  </si>
  <si>
    <t>1772010</t>
  </si>
  <si>
    <t>1802010</t>
  </si>
  <si>
    <t>1812010</t>
  </si>
  <si>
    <t>1882010</t>
  </si>
  <si>
    <t>1912010</t>
  </si>
  <si>
    <t>1932010</t>
  </si>
  <si>
    <t>1952010</t>
  </si>
  <si>
    <t>1972010</t>
  </si>
  <si>
    <t>1982010</t>
  </si>
  <si>
    <t>1992010</t>
  </si>
  <si>
    <t>2002010</t>
  </si>
  <si>
    <t>2042010</t>
  </si>
  <si>
    <t>2062010</t>
  </si>
  <si>
    <t>2092010</t>
  </si>
  <si>
    <t>2192010</t>
  </si>
  <si>
    <t>2222010</t>
  </si>
  <si>
    <t>2272010</t>
  </si>
  <si>
    <t>2372010</t>
  </si>
  <si>
    <t>2392010</t>
  </si>
  <si>
    <t>2502010</t>
  </si>
  <si>
    <t>2552010</t>
  </si>
  <si>
    <t>12009</t>
  </si>
  <si>
    <t>52009</t>
  </si>
  <si>
    <t>72009</t>
  </si>
  <si>
    <t>102009</t>
  </si>
  <si>
    <t>122009</t>
  </si>
  <si>
    <t>172009</t>
  </si>
  <si>
    <t>192009</t>
  </si>
  <si>
    <t>222009</t>
  </si>
  <si>
    <t>272009</t>
  </si>
  <si>
    <t>292009</t>
  </si>
  <si>
    <t>302009</t>
  </si>
  <si>
    <t>312009</t>
  </si>
  <si>
    <t>362009</t>
  </si>
  <si>
    <t>442009</t>
  </si>
  <si>
    <t>502009</t>
  </si>
  <si>
    <t>532009</t>
  </si>
  <si>
    <t>652009</t>
  </si>
  <si>
    <t>742009</t>
  </si>
  <si>
    <t>822009</t>
  </si>
  <si>
    <t>832009</t>
  </si>
  <si>
    <t>842009</t>
  </si>
  <si>
    <t>852009</t>
  </si>
  <si>
    <t>872009</t>
  </si>
  <si>
    <t>912009</t>
  </si>
  <si>
    <t>992009</t>
  </si>
  <si>
    <t>1012009</t>
  </si>
  <si>
    <t>1072009</t>
  </si>
  <si>
    <t>1082009</t>
  </si>
  <si>
    <t>1112009</t>
  </si>
  <si>
    <t>1242009</t>
  </si>
  <si>
    <t>1272009</t>
  </si>
  <si>
    <t>1282009</t>
  </si>
  <si>
    <t>1292009</t>
  </si>
  <si>
    <t>1342009</t>
  </si>
  <si>
    <t>1402009</t>
  </si>
  <si>
    <t>1412009</t>
  </si>
  <si>
    <t>1442009</t>
  </si>
  <si>
    <t>1452009</t>
  </si>
  <si>
    <t>1512009</t>
  </si>
  <si>
    <t>1602009</t>
  </si>
  <si>
    <t>1692009</t>
  </si>
  <si>
    <t>1712009</t>
  </si>
  <si>
    <t>1732009</t>
  </si>
  <si>
    <t>1742009</t>
  </si>
  <si>
    <t>1752009</t>
  </si>
  <si>
    <t>1782009</t>
  </si>
  <si>
    <t>1852009</t>
  </si>
  <si>
    <t>1922009</t>
  </si>
  <si>
    <t>1942009</t>
  </si>
  <si>
    <t>1952009</t>
  </si>
  <si>
    <t>1962009</t>
  </si>
  <si>
    <t>2012009</t>
  </si>
  <si>
    <t>2062009</t>
  </si>
  <si>
    <t>2092009</t>
  </si>
  <si>
    <t>2112009</t>
  </si>
  <si>
    <t>2122009</t>
  </si>
  <si>
    <t>2152009</t>
  </si>
  <si>
    <t>2212009</t>
  </si>
  <si>
    <t>2242009</t>
  </si>
  <si>
    <t>2292009</t>
  </si>
  <si>
    <t>2322009</t>
  </si>
  <si>
    <t>2332009</t>
  </si>
  <si>
    <t>2402009</t>
  </si>
  <si>
    <t>2432009</t>
  </si>
  <si>
    <t>2502009</t>
  </si>
  <si>
    <t>2512009</t>
  </si>
  <si>
    <t>2522009</t>
  </si>
  <si>
    <t>2532009</t>
  </si>
  <si>
    <t>32008</t>
  </si>
  <si>
    <t>42008</t>
  </si>
  <si>
    <t>132008</t>
  </si>
  <si>
    <t>182008</t>
  </si>
  <si>
    <t>222008</t>
  </si>
  <si>
    <t>232008</t>
  </si>
  <si>
    <t>242008</t>
  </si>
  <si>
    <t>332008</t>
  </si>
  <si>
    <t>342008</t>
  </si>
  <si>
    <t>362008</t>
  </si>
  <si>
    <t>412008</t>
  </si>
  <si>
    <t>422008</t>
  </si>
  <si>
    <t>442008</t>
  </si>
  <si>
    <t>462008</t>
  </si>
  <si>
    <t>492008</t>
  </si>
  <si>
    <t>512008</t>
  </si>
  <si>
    <t>532008</t>
  </si>
  <si>
    <t>552008</t>
  </si>
  <si>
    <t>562008</t>
  </si>
  <si>
    <t>572008</t>
  </si>
  <si>
    <t>582008</t>
  </si>
  <si>
    <t>642008</t>
  </si>
  <si>
    <t>692008</t>
  </si>
  <si>
    <t>702008</t>
  </si>
  <si>
    <t>732008</t>
  </si>
  <si>
    <t>812008</t>
  </si>
  <si>
    <t>842008</t>
  </si>
  <si>
    <t>892008</t>
  </si>
  <si>
    <t>942008</t>
  </si>
  <si>
    <t>952008</t>
  </si>
  <si>
    <t>972008</t>
  </si>
  <si>
    <t>1052008</t>
  </si>
  <si>
    <t>1062008</t>
  </si>
  <si>
    <t>1222008</t>
  </si>
  <si>
    <t>1252008</t>
  </si>
  <si>
    <t>1262008</t>
  </si>
  <si>
    <t>1282008</t>
  </si>
  <si>
    <t>1362008</t>
  </si>
  <si>
    <t>1372008</t>
  </si>
  <si>
    <t>1392008</t>
  </si>
  <si>
    <t>1462008</t>
  </si>
  <si>
    <t>1492008</t>
  </si>
  <si>
    <t>1532008</t>
  </si>
  <si>
    <t>1562008</t>
  </si>
  <si>
    <t>1602008</t>
  </si>
  <si>
    <t>1622008</t>
  </si>
  <si>
    <t>1632008</t>
  </si>
  <si>
    <t>1662008</t>
  </si>
  <si>
    <t>1712008</t>
  </si>
  <si>
    <t>1722008</t>
  </si>
  <si>
    <t>1742008</t>
  </si>
  <si>
    <t>1762008</t>
  </si>
  <si>
    <t>1792008</t>
  </si>
  <si>
    <t>1822008</t>
  </si>
  <si>
    <t>1862008</t>
  </si>
  <si>
    <t>1912008</t>
  </si>
  <si>
    <t>1932008</t>
  </si>
  <si>
    <t>1982008</t>
  </si>
  <si>
    <t>2022008</t>
  </si>
  <si>
    <t>2042008</t>
  </si>
  <si>
    <t>2052008</t>
  </si>
  <si>
    <t>2092008</t>
  </si>
  <si>
    <t>2132008</t>
  </si>
  <si>
    <t>2152008</t>
  </si>
  <si>
    <t>2172008</t>
  </si>
  <si>
    <t>2232008</t>
  </si>
  <si>
    <t>2242008</t>
  </si>
  <si>
    <t>2262008</t>
  </si>
  <si>
    <t>2272008</t>
  </si>
  <si>
    <t>2332008</t>
  </si>
  <si>
    <t>2372008</t>
  </si>
  <si>
    <t>2382008</t>
  </si>
  <si>
    <t>2402008</t>
  </si>
  <si>
    <t>2462008</t>
  </si>
  <si>
    <t>2482008</t>
  </si>
  <si>
    <t>12007</t>
  </si>
  <si>
    <t>22007</t>
  </si>
  <si>
    <t>72007</t>
  </si>
  <si>
    <t>92007</t>
  </si>
  <si>
    <t>122007</t>
  </si>
  <si>
    <t>222007</t>
  </si>
  <si>
    <t>232007</t>
  </si>
  <si>
    <t>272007</t>
  </si>
  <si>
    <t>302007</t>
  </si>
  <si>
    <t>322007</t>
  </si>
  <si>
    <t>362007</t>
  </si>
  <si>
    <t>402007</t>
  </si>
  <si>
    <t>432007</t>
  </si>
  <si>
    <t>442007</t>
  </si>
  <si>
    <t>452007</t>
  </si>
  <si>
    <t>492007</t>
  </si>
  <si>
    <t>502007</t>
  </si>
  <si>
    <t>512007</t>
  </si>
  <si>
    <t>522007</t>
  </si>
  <si>
    <t>632007</t>
  </si>
  <si>
    <t>712007</t>
  </si>
  <si>
    <t>732007</t>
  </si>
  <si>
    <t>742007</t>
  </si>
  <si>
    <t>752007</t>
  </si>
  <si>
    <t>762007</t>
  </si>
  <si>
    <t>782007</t>
  </si>
  <si>
    <t>792007</t>
  </si>
  <si>
    <t>802007</t>
  </si>
  <si>
    <t>902007</t>
  </si>
  <si>
    <t>922007</t>
  </si>
  <si>
    <t>932007</t>
  </si>
  <si>
    <t>992007</t>
  </si>
  <si>
    <t>1002007</t>
  </si>
  <si>
    <t>1032007</t>
  </si>
  <si>
    <t>1072007</t>
  </si>
  <si>
    <t>1112007</t>
  </si>
  <si>
    <t>1182007</t>
  </si>
  <si>
    <t>1282007</t>
  </si>
  <si>
    <t>1372007</t>
  </si>
  <si>
    <t>1422007</t>
  </si>
  <si>
    <t>1462007</t>
  </si>
  <si>
    <t>1482007</t>
  </si>
  <si>
    <t>1512007</t>
  </si>
  <si>
    <t>1572007</t>
  </si>
  <si>
    <t>1692007</t>
  </si>
  <si>
    <t>1722007</t>
  </si>
  <si>
    <t>1742007</t>
  </si>
  <si>
    <t>1752007</t>
  </si>
  <si>
    <t>1812007</t>
  </si>
  <si>
    <t>1862007</t>
  </si>
  <si>
    <t>1882007</t>
  </si>
  <si>
    <t>1952007</t>
  </si>
  <si>
    <t>1972007</t>
  </si>
  <si>
    <t>2052007</t>
  </si>
  <si>
    <t>2082007</t>
  </si>
  <si>
    <t>2102007</t>
  </si>
  <si>
    <t>2172007</t>
  </si>
  <si>
    <t>2272007</t>
  </si>
  <si>
    <t>2282007</t>
  </si>
  <si>
    <t>2292007</t>
  </si>
  <si>
    <t>2332007</t>
  </si>
  <si>
    <t>2342007</t>
  </si>
  <si>
    <t>2352007</t>
  </si>
  <si>
    <t>2362007</t>
  </si>
  <si>
    <t>2442007</t>
  </si>
  <si>
    <t>2462007</t>
  </si>
  <si>
    <t>2492007</t>
  </si>
  <si>
    <t>2502007</t>
  </si>
  <si>
    <t>2542007</t>
  </si>
  <si>
    <t>22006</t>
  </si>
  <si>
    <t>32006</t>
  </si>
  <si>
    <t>102006</t>
  </si>
  <si>
    <t>112006</t>
  </si>
  <si>
    <t>212006</t>
  </si>
  <si>
    <t>252006</t>
  </si>
  <si>
    <t>272006</t>
  </si>
  <si>
    <t>302006</t>
  </si>
  <si>
    <t>362006</t>
  </si>
  <si>
    <t>442006</t>
  </si>
  <si>
    <t>452006</t>
  </si>
  <si>
    <t>492006</t>
  </si>
  <si>
    <t>522006</t>
  </si>
  <si>
    <t>602006</t>
  </si>
  <si>
    <t>642006</t>
  </si>
  <si>
    <t>742006</t>
  </si>
  <si>
    <t>782006</t>
  </si>
  <si>
    <t>792006</t>
  </si>
  <si>
    <t>812006</t>
  </si>
  <si>
    <t>822006</t>
  </si>
  <si>
    <t>842006</t>
  </si>
  <si>
    <t>852006</t>
  </si>
  <si>
    <t>902006</t>
  </si>
  <si>
    <t>952006</t>
  </si>
  <si>
    <t>1002006</t>
  </si>
  <si>
    <t>1032006</t>
  </si>
  <si>
    <t>1042006</t>
  </si>
  <si>
    <t>1062006</t>
  </si>
  <si>
    <t>1092006</t>
  </si>
  <si>
    <t>1112006</t>
  </si>
  <si>
    <t>1172006</t>
  </si>
  <si>
    <t>1192006</t>
  </si>
  <si>
    <t>1252006</t>
  </si>
  <si>
    <t>1302006</t>
  </si>
  <si>
    <t>1322006</t>
  </si>
  <si>
    <t>1442006</t>
  </si>
  <si>
    <t>1452006</t>
  </si>
  <si>
    <t>1482006</t>
  </si>
  <si>
    <t>1632006</t>
  </si>
  <si>
    <t>1642006</t>
  </si>
  <si>
    <t>1702006</t>
  </si>
  <si>
    <t>1712006</t>
  </si>
  <si>
    <t>1722006</t>
  </si>
  <si>
    <t>1752006</t>
  </si>
  <si>
    <t>1802006</t>
  </si>
  <si>
    <t>1842006</t>
  </si>
  <si>
    <t>1902006</t>
  </si>
  <si>
    <t>1932006</t>
  </si>
  <si>
    <t>1942006</t>
  </si>
  <si>
    <t>1952006</t>
  </si>
  <si>
    <t>2092006</t>
  </si>
  <si>
    <t>2182006</t>
  </si>
  <si>
    <t>2222006</t>
  </si>
  <si>
    <t>2232006</t>
  </si>
  <si>
    <t>2312006</t>
  </si>
  <si>
    <t>2332006</t>
  </si>
  <si>
    <t>2402006</t>
  </si>
  <si>
    <t>2462006</t>
  </si>
  <si>
    <t>2492006</t>
  </si>
  <si>
    <t>2512006</t>
  </si>
  <si>
    <t>2522006</t>
  </si>
  <si>
    <t>2552006</t>
  </si>
  <si>
    <t>Bruce Eugene</t>
  </si>
  <si>
    <t>Grambling State (LA)</t>
  </si>
  <si>
    <t>Darrell Hackney</t>
  </si>
  <si>
    <t>Alabama-Birmingham</t>
  </si>
  <si>
    <t>Travis Lulay</t>
  </si>
  <si>
    <t>Montana State</t>
  </si>
  <si>
    <t>Erik Meyer</t>
  </si>
  <si>
    <t>Eastern Washington</t>
  </si>
  <si>
    <t>Barrick Nealy</t>
  </si>
  <si>
    <t>Texas State</t>
  </si>
  <si>
    <t>Drew Olson</t>
  </si>
  <si>
    <t>Paul Pinegar</t>
  </si>
  <si>
    <t>Quinton Porter</t>
  </si>
  <si>
    <t>Kent Smith</t>
  </si>
  <si>
    <t>Marcus Vick</t>
  </si>
  <si>
    <t>Luke Getsy</t>
  </si>
  <si>
    <t>Idaho State</t>
  </si>
  <si>
    <t>Toby Korrodi</t>
  </si>
  <si>
    <t>Chris Leak</t>
  </si>
  <si>
    <t>James Pinkney</t>
  </si>
  <si>
    <t>John Stocco</t>
  </si>
  <si>
    <t>Josh Swogger</t>
  </si>
  <si>
    <t>Zac Taylor</t>
  </si>
  <si>
    <t>Jared Zabransky</t>
  </si>
  <si>
    <t>Sam Keller</t>
  </si>
  <si>
    <t>Anthony Morelli</t>
  </si>
  <si>
    <t>Bernard Morris</t>
  </si>
  <si>
    <t>Paul Smith</t>
  </si>
  <si>
    <t>Adam Tafralis</t>
  </si>
  <si>
    <t>Kyle Wright</t>
  </si>
  <si>
    <t>Jason Boltus</t>
  </si>
  <si>
    <t>Hartwick</t>
  </si>
  <si>
    <t>Nathan Brown</t>
  </si>
  <si>
    <t>Central Arkansas</t>
  </si>
  <si>
    <t>Hunter Cantwell</t>
  </si>
  <si>
    <t>Cullen Harper</t>
  </si>
  <si>
    <t>Chase Holbrook</t>
  </si>
  <si>
    <t>New Mexico State</t>
  </si>
  <si>
    <t>Mike Reilly</t>
  </si>
  <si>
    <t>Central Washington</t>
  </si>
  <si>
    <t>Drew Willy</t>
  </si>
  <si>
    <t>John Parker Wilson</t>
  </si>
  <si>
    <t>Jarrett Brown</t>
  </si>
  <si>
    <t>Daryll Clark</t>
  </si>
  <si>
    <t>Tim Hiller</t>
  </si>
  <si>
    <t>Duke</t>
  </si>
  <si>
    <t>Riley Skinner</t>
  </si>
  <si>
    <t>Jevan Snead</t>
  </si>
  <si>
    <t>Wayne State (MI)</t>
  </si>
  <si>
    <t>Andre Dixon</t>
  </si>
  <si>
    <t>Stafon Johnson</t>
  </si>
  <si>
    <t>Darius Marshall</t>
  </si>
  <si>
    <t>Shawnbrey McNeal</t>
  </si>
  <si>
    <t>Lonyae Miller</t>
  </si>
  <si>
    <t>Pat Paschall</t>
  </si>
  <si>
    <t>North Dakota State</t>
  </si>
  <si>
    <t>Ian Johnson</t>
  </si>
  <si>
    <t>Anthony Kimble</t>
  </si>
  <si>
    <t>Marlon Lucky</t>
  </si>
  <si>
    <t>Branden Ore</t>
  </si>
  <si>
    <t>West Liberty</t>
  </si>
  <si>
    <t>Chris Wells</t>
  </si>
  <si>
    <t>Anthony Alridge</t>
  </si>
  <si>
    <t>Yvenson Bernard</t>
  </si>
  <si>
    <t>Kalvin McRae</t>
  </si>
  <si>
    <t>Morgan State (MD)</t>
  </si>
  <si>
    <t>Tennessee-Chattanooga</t>
  </si>
  <si>
    <t>Alonzo Coleman</t>
  </si>
  <si>
    <t>Hampton</t>
  </si>
  <si>
    <t>Jon Cornish</t>
  </si>
  <si>
    <t>Tyrone Moss</t>
  </si>
  <si>
    <t>Ramonce Taylor</t>
  </si>
  <si>
    <t>Texas College</t>
  </si>
  <si>
    <t>Maurice Drew</t>
  </si>
  <si>
    <t>Taurean Henderson</t>
  </si>
  <si>
    <t>Wendell Mathis</t>
  </si>
  <si>
    <t>DonTrell Moore</t>
  </si>
  <si>
    <t>Tarleton State (TX)</t>
  </si>
  <si>
    <t>Terrence Whitehead</t>
  </si>
  <si>
    <t>Monmouth</t>
  </si>
  <si>
    <t>Damarius Bilbo</t>
  </si>
  <si>
    <t>Jeremy Bloom</t>
  </si>
  <si>
    <t>Jovon Bouknight</t>
  </si>
  <si>
    <t>Wyoming</t>
  </si>
  <si>
    <t>Jason Carter</t>
  </si>
  <si>
    <t>Chris Denney</t>
  </si>
  <si>
    <t>Nebraska-Omaha</t>
  </si>
  <si>
    <t>Chris Hannon</t>
  </si>
  <si>
    <t>Ed Hinkel</t>
  </si>
  <si>
    <t>Greg Lee</t>
  </si>
  <si>
    <t>Richie Ross</t>
  </si>
  <si>
    <t>Nebraska-Kearney</t>
  </si>
  <si>
    <t>Clinton Solomon</t>
  </si>
  <si>
    <t>Jemalle Cornelius</t>
  </si>
  <si>
    <t>Aaron Fairooz</t>
  </si>
  <si>
    <t>Jarrett Hicks</t>
  </si>
  <si>
    <t>JohnnieLee Higgins</t>
  </si>
  <si>
    <t>Johnathan Holland</t>
  </si>
  <si>
    <t>Drisan James</t>
  </si>
  <si>
    <t>Marquay McDaniel</t>
  </si>
  <si>
    <t>Ryan Moore</t>
  </si>
  <si>
    <t>Syvelle Newton</t>
  </si>
  <si>
    <t>Jerard Rabb</t>
  </si>
  <si>
    <t>Jayson Swain</t>
  </si>
  <si>
    <t>Matt Trannon</t>
  </si>
  <si>
    <t>Mike Walker</t>
  </si>
  <si>
    <t>D'Juan Woods</t>
  </si>
  <si>
    <t>Todd Blythe</t>
  </si>
  <si>
    <t>Iowa State</t>
  </si>
  <si>
    <t>Adarius Bowman</t>
  </si>
  <si>
    <t>Mark Bradford</t>
  </si>
  <si>
    <t>Brandon Breazell</t>
  </si>
  <si>
    <t>Dorien Bryant</t>
  </si>
  <si>
    <t>Ryan Grice-Mullen</t>
  </si>
  <si>
    <t>D.J. Hall</t>
  </si>
  <si>
    <t>Shaheer McBride</t>
  </si>
  <si>
    <t>Delaware State</t>
  </si>
  <si>
    <t>Kenneth Moore</t>
  </si>
  <si>
    <t>Jason Rivers</t>
  </si>
  <si>
    <t>Taj Smith</t>
  </si>
  <si>
    <t>Jeremy Childs</t>
  </si>
  <si>
    <t>Taurus Johnson</t>
  </si>
  <si>
    <t>Aaron Kelly</t>
  </si>
  <si>
    <t>Andrew Means</t>
  </si>
  <si>
    <t>Darius Passmore</t>
  </si>
  <si>
    <t>Jaison Williams</t>
  </si>
  <si>
    <t>Alric Arnett</t>
  </si>
  <si>
    <t>Chris Bell</t>
  </si>
  <si>
    <t>Norfolk State (VA)</t>
  </si>
  <si>
    <t>Shay Hodge</t>
  </si>
  <si>
    <t>Youngstown State (OH)</t>
  </si>
  <si>
    <t>Kevin Jurovich</t>
  </si>
  <si>
    <t>Scott Long</t>
  </si>
  <si>
    <t>Chris McGaha</t>
  </si>
  <si>
    <t>Jared Perry</t>
  </si>
  <si>
    <t>Jeremy Williams</t>
  </si>
  <si>
    <t>FIU</t>
  </si>
  <si>
    <t>Middle Tennessee</t>
  </si>
  <si>
    <t>North Texas</t>
  </si>
  <si>
    <t>Old Dominion</t>
  </si>
  <si>
    <t>Southern Miss</t>
  </si>
  <si>
    <t>UTEP</t>
  </si>
  <si>
    <t>UTSA</t>
  </si>
  <si>
    <t>Western Kentucky</t>
  </si>
  <si>
    <t>Army</t>
  </si>
  <si>
    <t>Charlotte</t>
  </si>
  <si>
    <t>Eastern Michigan</t>
  </si>
  <si>
    <t>Kent State</t>
  </si>
  <si>
    <t>Massachusetts</t>
  </si>
  <si>
    <t>Air Force</t>
  </si>
  <si>
    <t>Appalachian State</t>
  </si>
  <si>
    <t>Arkansas State</t>
  </si>
  <si>
    <t>Georgia Southern</t>
  </si>
  <si>
    <t>Georgia State</t>
  </si>
  <si>
    <t>Louisiana-Lafayette</t>
  </si>
  <si>
    <t>Louisiana-Monroe</t>
  </si>
  <si>
    <t>South Alabama</t>
  </si>
  <si>
    <t>Navy</t>
  </si>
  <si>
    <t>Temple</t>
  </si>
  <si>
    <t>FCS Team</t>
  </si>
  <si>
    <t>Louisana Tech</t>
  </si>
  <si>
    <t xml:space="preserve">Southern Illinois </t>
  </si>
  <si>
    <t>UAB</t>
  </si>
  <si>
    <t>Weber State</t>
  </si>
  <si>
    <t>West Texas</t>
  </si>
  <si>
    <t>Texas - El Paso</t>
  </si>
  <si>
    <t>Central Connecticut</t>
  </si>
  <si>
    <t>Wisconsin - Whitewater</t>
  </si>
  <si>
    <t>Pick Number</t>
  </si>
  <si>
    <t>Draft Value</t>
  </si>
  <si>
    <t>Pick Value</t>
  </si>
  <si>
    <t>Cam Newton, Car QB</t>
  </si>
  <si>
    <t>296/496</t>
  </si>
  <si>
    <t>Tom Brady, NE QB</t>
  </si>
  <si>
    <t>402/624</t>
  </si>
  <si>
    <t>Russell Wilson, Sea QB</t>
  </si>
  <si>
    <t>329/483</t>
  </si>
  <si>
    <t>Blake Bortles, Jax QB</t>
  </si>
  <si>
    <t>355/606</t>
  </si>
  <si>
    <t>Carson Palmer, Ari QB</t>
  </si>
  <si>
    <t>342/538</t>
  </si>
  <si>
    <t>Drew Brees, NO QB</t>
  </si>
  <si>
    <t>428/627</t>
  </si>
  <si>
    <t>Aaron Rodgers, GB QB</t>
  </si>
  <si>
    <t>347/572</t>
  </si>
  <si>
    <t>Kirk Cousins, Wsh QB</t>
  </si>
  <si>
    <t>379/543</t>
  </si>
  <si>
    <t>Matthew Stafford, Det QB</t>
  </si>
  <si>
    <t>398/592</t>
  </si>
  <si>
    <t>Eli Manning, NYG QB</t>
  </si>
  <si>
    <t>387/618</t>
  </si>
  <si>
    <t>Philip Rivers, SD QB</t>
  </si>
  <si>
    <t>438/662</t>
  </si>
  <si>
    <t>Ryan Fitzpatrick, NYJ QB</t>
  </si>
  <si>
    <t>335/562</t>
  </si>
  <si>
    <t>Derek Carr, Oak QB</t>
  </si>
  <si>
    <t>350/573</t>
  </si>
  <si>
    <t>Jameis Winston, TB QB</t>
  </si>
  <si>
    <t>312/535</t>
  </si>
  <si>
    <t>Alex Smith, KC QB</t>
  </si>
  <si>
    <t>307/470</t>
  </si>
  <si>
    <t>Tyrod Taylor, Buf QB</t>
  </si>
  <si>
    <t>242/380</t>
  </si>
  <si>
    <t>Ryan Tannehill, Mia QB</t>
  </si>
  <si>
    <t>364/587</t>
  </si>
  <si>
    <t>Andy Dalton, Cin QB</t>
  </si>
  <si>
    <t>255/386</t>
  </si>
  <si>
    <t>Matt Ryan, Atl QB</t>
  </si>
  <si>
    <t>407/614</t>
  </si>
  <si>
    <t>Ben Roethlisberger, Pit QB</t>
  </si>
  <si>
    <t>319/469</t>
  </si>
  <si>
    <t>Jay Cutler, Chi QB</t>
  </si>
  <si>
    <t>311/483</t>
  </si>
  <si>
    <t>Marcus Mariota, Ten QB</t>
  </si>
  <si>
    <t>230/371</t>
  </si>
  <si>
    <t>Teddy Bridgewater, Min QB</t>
  </si>
  <si>
    <t>292/447</t>
  </si>
  <si>
    <t>Sam Bradford, Phi QB</t>
  </si>
  <si>
    <t>346/532</t>
  </si>
  <si>
    <t>Brian Hoyer, Hou QB</t>
  </si>
  <si>
    <t>224/369</t>
  </si>
  <si>
    <t>Joe Flacco, Bal QB</t>
  </si>
  <si>
    <t>266/413</t>
  </si>
  <si>
    <t>Josh McCown, Cle QB</t>
  </si>
  <si>
    <t>186/292</t>
  </si>
  <si>
    <t>Andrew Luck, Ind QB</t>
  </si>
  <si>
    <t>162/293</t>
  </si>
  <si>
    <t>Blaine Gabbert, SF QB</t>
  </si>
  <si>
    <t>178/282</t>
  </si>
  <si>
    <t>Brock Osweiler, Hou QB</t>
  </si>
  <si>
    <t>170/275</t>
  </si>
  <si>
    <t>401/610</t>
  </si>
  <si>
    <t>373/534</t>
  </si>
  <si>
    <t>471/673</t>
  </si>
  <si>
    <t>Andrew Luck, Ind QB  Q</t>
  </si>
  <si>
    <t>346/545</t>
  </si>
  <si>
    <t>406/606</t>
  </si>
  <si>
    <t>Dak Prescott, Dal QB</t>
  </si>
  <si>
    <t>311/459</t>
  </si>
  <si>
    <t>Matthew Stafford, Det QB  Q</t>
  </si>
  <si>
    <t>388/594</t>
  </si>
  <si>
    <t>368/625</t>
  </si>
  <si>
    <t>Derek Carr, Oak QB  Q</t>
  </si>
  <si>
    <t>357/560</t>
  </si>
  <si>
    <t>353/546</t>
  </si>
  <si>
    <t>269/436</t>
  </si>
  <si>
    <t>291/432</t>
  </si>
  <si>
    <t>349/578</t>
  </si>
  <si>
    <t>364/563</t>
  </si>
  <si>
    <t>Marcus Mariota, Ten QB  Q</t>
  </si>
  <si>
    <t>276/451</t>
  </si>
  <si>
    <t>328/509</t>
  </si>
  <si>
    <t>345/567</t>
  </si>
  <si>
    <t>Cam Newton, Car QB  Q</t>
  </si>
  <si>
    <t>270/510</t>
  </si>
  <si>
    <t>364/597</t>
  </si>
  <si>
    <t>436/672</t>
  </si>
  <si>
    <t>377/598</t>
  </si>
  <si>
    <t>328/489</t>
  </si>
  <si>
    <t>Sam Bradford, Min QB</t>
  </si>
  <si>
    <t>395/552</t>
  </si>
  <si>
    <t>Carson Wentz, Phi QB</t>
  </si>
  <si>
    <t>379/607</t>
  </si>
  <si>
    <t>Colin Kaepernick, SF QB</t>
  </si>
  <si>
    <t>196/331</t>
  </si>
  <si>
    <t>Trevor Siemian, Den QB  Q</t>
  </si>
  <si>
    <t>289/486</t>
  </si>
  <si>
    <t>261/389</t>
  </si>
  <si>
    <t>Brock Osweiler, Cle QB</t>
  </si>
  <si>
    <t>301/510</t>
  </si>
  <si>
    <t>228/403</t>
  </si>
  <si>
    <t>Case Keenum, Min QB</t>
  </si>
  <si>
    <t>196/322</t>
  </si>
  <si>
    <t>Brian Hoyer, SF QB</t>
  </si>
  <si>
    <t>134/200</t>
  </si>
  <si>
    <t>David Johnson, Ari RB</t>
  </si>
  <si>
    <t>0/0</t>
  </si>
  <si>
    <t>Ezekiel Elliott, Dal RB</t>
  </si>
  <si>
    <t>LeSean McCoy, Buf RB  Q</t>
  </si>
  <si>
    <t>Le'Veon Bell, Pit RB  Q</t>
  </si>
  <si>
    <t>0/1</t>
  </si>
  <si>
    <t>DeMarco Murray, Ten RB</t>
  </si>
  <si>
    <t>LeGarrette Blount, NE RB</t>
  </si>
  <si>
    <t>Devonta Freeman, Atl RB</t>
  </si>
  <si>
    <t>Melvin Gordon, SD RB  Q</t>
  </si>
  <si>
    <t>Jordan Howard, Chi RB</t>
  </si>
  <si>
    <t>Mark Ingram, NO RB</t>
  </si>
  <si>
    <t>Jay Ajayi, Mia RB</t>
  </si>
  <si>
    <t>Frank Gore, Ind RB</t>
  </si>
  <si>
    <t>Latavius Murray, Min RB  Q</t>
  </si>
  <si>
    <t>Carlos Hyde, SF RB  Q</t>
  </si>
  <si>
    <t>Isaiah Crowell, Cle RB</t>
  </si>
  <si>
    <t>Lamar Miller, Hou RB</t>
  </si>
  <si>
    <t>Tevin Coleman, Atl RB  Q</t>
  </si>
  <si>
    <t>Spencer Ware, KC RB</t>
  </si>
  <si>
    <t>Jeremy Hill, Cin RB</t>
  </si>
  <si>
    <t>Matt Forte, NYJ RB  Q</t>
  </si>
  <si>
    <t>Todd Gurley, LA RB</t>
  </si>
  <si>
    <t>Jonathan Stewart, Car RB</t>
  </si>
  <si>
    <t>Bilal Powell, NYJ RB</t>
  </si>
  <si>
    <t>Ryan Mathews, Phi RB  Q</t>
  </si>
  <si>
    <t>Terrance West, Bal RB</t>
  </si>
  <si>
    <t>Mike Gillislee, Buf RB</t>
  </si>
  <si>
    <t>Robert Kelley, Wsh RB</t>
  </si>
  <si>
    <t>Christine Michael, GB RB</t>
  </si>
  <si>
    <t>Theo Riddick, Det RB  Q</t>
  </si>
  <si>
    <t>Devontae Booker, Den RB</t>
  </si>
  <si>
    <t>Adrian Peterson, Min RB</t>
  </si>
  <si>
    <t>Doug Martin, TB RB</t>
  </si>
  <si>
    <t>DeAngelo Williams, Pit RB</t>
  </si>
  <si>
    <t>Todd Gurley, StL RB</t>
  </si>
  <si>
    <t>Matt Forte, NYJ RB</t>
  </si>
  <si>
    <t>Chris Ivory, Jax RB</t>
  </si>
  <si>
    <t>Danny Woodhead, SD RB</t>
  </si>
  <si>
    <t>Latavius Murray, Oak RB</t>
  </si>
  <si>
    <t>Darren McFadden, Dal RB</t>
  </si>
  <si>
    <t>LeSean McCoy, Buf RB</t>
  </si>
  <si>
    <t>Ronnie Hillman, Den RB</t>
  </si>
  <si>
    <t>Rashad Jennings, NYG RB</t>
  </si>
  <si>
    <t>Giovani Bernard, Cin RB</t>
  </si>
  <si>
    <t>Charles Sims, TB RB</t>
  </si>
  <si>
    <t>Jeremy Langford, Chi RB</t>
  </si>
  <si>
    <t>Thomas Rawls, Sea RB</t>
  </si>
  <si>
    <t>James Starks, GB RB</t>
  </si>
  <si>
    <t>Eddie Lacy, GB RB</t>
  </si>
  <si>
    <t>Karlos Williams, Buf RB</t>
  </si>
  <si>
    <t>T.J. Yeldon, Jax RB</t>
  </si>
  <si>
    <t>PLAYERS</t>
  </si>
  <si>
    <t>PASSING</t>
  </si>
  <si>
    <t>RUSHING</t>
  </si>
  <si>
    <t>RECEIVING</t>
  </si>
  <si>
    <t>MISC</t>
  </si>
  <si>
    <t>TOTAL</t>
  </si>
  <si>
    <t>PLAYER, TEAM POS</t>
  </si>
  <si>
    <t>    C/A</t>
  </si>
  <si>
    <t>  YDS</t>
  </si>
  <si>
    <t>   TD</t>
  </si>
  <si>
    <t>  INT</t>
  </si>
  <si>
    <t> RUSH</t>
  </si>
  <si>
    <t>  REC</t>
  </si>
  <si>
    <t>  TAR</t>
  </si>
  <si>
    <t>  2PC</t>
  </si>
  <si>
    <t> FUML</t>
  </si>
  <si>
    <t>PTS</t>
  </si>
  <si>
    <t>Jordy Nelson, GB WR</t>
  </si>
  <si>
    <t>Mike Evans, TB WR</t>
  </si>
  <si>
    <t>Antonio Brown, Pit WR</t>
  </si>
  <si>
    <t>Odell Beckham Jr., NYG WR</t>
  </si>
  <si>
    <t>T.Y. Hilton, Ind WR</t>
  </si>
  <si>
    <t>Julio Jones, Atl WR  Q</t>
  </si>
  <si>
    <t>Davante Adams, GB WR</t>
  </si>
  <si>
    <t>Brandin Cooks, NE WR</t>
  </si>
  <si>
    <t>Michael Thomas, NO WR</t>
  </si>
  <si>
    <t>Doug Baldwin, Sea WR</t>
  </si>
  <si>
    <t>Michael Crabtree, Oak WR</t>
  </si>
  <si>
    <t>Tyreek Hill, KC WR</t>
  </si>
  <si>
    <t>Tyrell Williams, SD WR</t>
  </si>
  <si>
    <t>Rishard Matthews, Ten WR</t>
  </si>
  <si>
    <t>Amari Cooper, Oak WR</t>
  </si>
  <si>
    <t>Larry Fitzgerald, Ari WR</t>
  </si>
  <si>
    <t>Demaryius Thomas, Den WR</t>
  </si>
  <si>
    <t>Kelvin Benjamin, Car WR</t>
  </si>
  <si>
    <t>Jarvis Landry, Mia WR</t>
  </si>
  <si>
    <t>Terrelle Pryor Sr., Wsh WR  Q</t>
  </si>
  <si>
    <t>Dez Bryant, Dal WR</t>
  </si>
  <si>
    <t>Emmanuel Sanders, Den WR  Q</t>
  </si>
  <si>
    <t>Mike Wallace, Bal WR</t>
  </si>
  <si>
    <t>Golden Tate, Det WR</t>
  </si>
  <si>
    <t>Julian Edelman, NE WR</t>
  </si>
  <si>
    <t>Jamison Crowder, Wsh WR</t>
  </si>
  <si>
    <t>Kenny Britt, Cle WR</t>
  </si>
  <si>
    <t>Kenny Stills, Mia WR</t>
  </si>
  <si>
    <t>Adam Thielen, Min WR</t>
  </si>
  <si>
    <t>DeSean Jackson, TB WR</t>
  </si>
  <si>
    <t>Allen Robinson, Jax WR</t>
  </si>
  <si>
    <t>A.J. Green, Cin WR</t>
  </si>
  <si>
    <t>Brandon LaFell, Cin WR</t>
  </si>
  <si>
    <t>Sterling Shepard, NYG WR</t>
  </si>
  <si>
    <t>Pierre Garcon, SF WR</t>
  </si>
  <si>
    <t>DeAndre Hopkins, Hou WR</t>
  </si>
  <si>
    <t>Willie Snead, NO WR</t>
  </si>
  <si>
    <t>Marvin Jones, Det WR</t>
  </si>
  <si>
    <t>Steve Smith Sr., Bal WR</t>
  </si>
  <si>
    <t>Marqise Lee, Jax WR</t>
  </si>
  <si>
    <t>Cameron Meredith, Chi WR</t>
  </si>
  <si>
    <t>Cole Beasley, Dal WR</t>
  </si>
  <si>
    <t>Quincy Enunwa, NYJ WR</t>
  </si>
  <si>
    <t>Stefon Diggs, Min WR  Q</t>
  </si>
  <si>
    <t>Anquan Boldin, Det WR</t>
  </si>
  <si>
    <t>Dontrelle Inman, SD WR</t>
  </si>
  <si>
    <t>Taylor Gabriel, Atl WR</t>
  </si>
  <si>
    <t>J.J. Nelson, Ari WR</t>
  </si>
  <si>
    <t>Julio Jones, Atl WR</t>
  </si>
  <si>
    <t>Brandon Marshall, NYJ WR</t>
  </si>
  <si>
    <t>Eric Decker, NYJ WR</t>
  </si>
  <si>
    <t>Calvin Johnson, Det WR</t>
  </si>
  <si>
    <t>Brandin Cooks, NO WR</t>
  </si>
  <si>
    <t>Allen Hurns, Jax WR</t>
  </si>
  <si>
    <t>Sammy Watkins, Buf WR</t>
  </si>
  <si>
    <t>Jeremy Maclin, KC WR</t>
  </si>
  <si>
    <t>Emmanuel Sanders, Den WR</t>
  </si>
  <si>
    <t>Jordan Matthews, Phi WR</t>
  </si>
  <si>
    <t>Tavon Austin, StL WR</t>
  </si>
  <si>
    <t>John Brown, Ari WR</t>
  </si>
  <si>
    <t>Ted Ginn Jr., Car WR</t>
  </si>
  <si>
    <t>James Jones, GB WR</t>
  </si>
  <si>
    <t>Travis Benjamin, SD WR</t>
  </si>
  <si>
    <t>Rueben Randle, Phi WR</t>
  </si>
  <si>
    <t>Randall Cobb, GB WR</t>
  </si>
  <si>
    <t>Kamar Aiken, Bal WR</t>
  </si>
  <si>
    <t>Michael Floyd, Ari WR</t>
  </si>
  <si>
    <t>Martavis Bryant, Pit WR</t>
  </si>
  <si>
    <t>Pierre Garcon, Wsh WR</t>
  </si>
  <si>
    <t>Donte Moncrief, Ind WR</t>
  </si>
  <si>
    <t>Tyler Lockett, Sea WR</t>
  </si>
  <si>
    <t>Alshon Jeffery, Chi WR</t>
  </si>
  <si>
    <t>Markus Wheaton, Pit WR</t>
  </si>
  <si>
    <t>Terrance Williams, Dal WR</t>
  </si>
  <si>
    <t>Anquan Boldin, SF WR</t>
  </si>
  <si>
    <t>Jermaine Kearse, Sea WR</t>
  </si>
  <si>
    <t>Keenan Allen, SD WR</t>
  </si>
  <si>
    <t>Stefon Diggs, Min WR</t>
  </si>
  <si>
    <t>Torrey Smith, SF WR</t>
  </si>
  <si>
    <t>Nate Washington, Hou WR</t>
  </si>
  <si>
    <t>Player ID</t>
  </si>
  <si>
    <t>Year 1 Success</t>
  </si>
  <si>
    <t>Year 2 Success</t>
  </si>
  <si>
    <t>Year 3 Success</t>
  </si>
  <si>
    <t>Year 4 Success</t>
  </si>
  <si>
    <t>Year 5 Success</t>
  </si>
  <si>
    <t>Total Successes</t>
  </si>
  <si>
    <t>Total Success</t>
  </si>
  <si>
    <t>Caliber</t>
  </si>
  <si>
    <t>Success</t>
  </si>
  <si>
    <t>Average Fantasy Points per Year</t>
  </si>
  <si>
    <t>N/A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</si>
  <si>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</si>
  <si>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</si>
  <si>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</si>
  <si>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</si>
  <si>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</si>
  <si>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</si>
  <si>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</si>
  <si>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</si>
  <si>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</si>
  <si>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</si>
  <si>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</si>
  <si>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</si>
  <si>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</si>
  <si>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</si>
  <si>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</si>
  <si>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</si>
  <si>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</si>
  <si>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</si>
  <si>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</si>
  <si>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</si>
  <si>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</si>
  <si>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</si>
  <si>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</si>
  <si>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Bust</t>
  </si>
  <si>
    <t>Backup</t>
  </si>
  <si>
    <t>Pro Bowl</t>
  </si>
  <si>
    <t>Starter</t>
  </si>
  <si>
    <t>Super Star</t>
  </si>
  <si>
    <t>Position</t>
  </si>
  <si>
    <t>Success Benchmark</t>
  </si>
  <si>
    <t>Quarterback</t>
  </si>
  <si>
    <t>Wide Receiver</t>
  </si>
  <si>
    <t>Running Back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</si>
</sst>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13972"/>
        <bgColor theme="6"/>
      </patternFill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5">
    <xf numFmtId="0" fontId="0" fillId="0" borderId="0" xfId="0"/>
    <xf numFmtId="14" fontId="0" fillId="0" borderId="0" xfId="0" applyNumberFormat="1"/>
    <xf numFmtId="10" fontId="0" fillId="0" borderId="0" xfId="0" applyNumberFormat="1"/>
    <xf numFmtId="9" fontId="0" fillId="0" borderId="0" xfId="2" applyFont="1"/>
    <xf numFmtId="9" fontId="0" fillId="0" borderId="0" xfId="0" applyNumberFormat="1"/>
    <xf numFmtId="49" fontId="0" fillId="0" borderId="0" xfId="0" applyNumberFormat="1"/>
    <xf numFmtId="2" fontId="0" fillId="0" borderId="0" xfId="1" applyNumberFormat="1" applyFont="1"/>
    <xf numFmtId="2" fontId="0" fillId="0" borderId="0" xfId="0" applyNumberFormat="1"/>
    <xf numFmtId="16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Continuous"/>
    </xf>
    <xf numFmtId="0" fontId="3" fillId="2" borderId="3" xfId="0" applyFont="1" applyFill="1" applyBorder="1"/>
    <xf numFmtId="0" fontId="4" fillId="3" borderId="3" xfId="0" applyFont="1" applyFill="1" applyBorder="1"/>
  </cellXfs>
  <cellStyles count="3">
    <cellStyle name="Comma" xfId="1" builtinId="3"/>
    <cellStyle name="Normal" xfId="0" builtinId="0"/>
    <cellStyle name="Percent" xfId="2" builtinId="5"/>
  </cellStyles>
  <dxfs count="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6"/>
          <bgColor rgb="FF013972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outline="0">
        <bottom style="thin">
          <color indexed="64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1397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B5" totalsRowShown="0" headerRowDxfId="0" headerRowBorderDxfId="1">
  <tableColumns count="2">
    <tableColumn id="1" name="Position"/>
    <tableColumn id="2" name="Success Benchmark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34"/>
  <sheetViews>
    <sheetView workbookViewId="0">
      <selection activeCell="B1" sqref="B1:D1"/>
    </sheetView>
  </sheetViews>
  <sheetFormatPr defaultRowHeight="15" x14ac:dyDescent="0.25"/>
  <cols>
    <col min="2" max="3" width="9.140625" style="5"/>
    <col min="5" max="5" width="23.42578125" bestFit="1" customWidth="1"/>
    <col min="6" max="6" width="23.42578125" customWidth="1"/>
    <col min="17" max="17" width="9.7109375" bestFit="1" customWidth="1"/>
  </cols>
  <sheetData>
    <row r="1" spans="1:31" x14ac:dyDescent="0.25">
      <c r="A1" t="s">
        <v>850</v>
      </c>
      <c r="B1" s="5" t="s">
        <v>170</v>
      </c>
      <c r="C1" s="5" t="s">
        <v>171</v>
      </c>
      <c r="D1" t="s">
        <v>2823</v>
      </c>
      <c r="E1" t="s">
        <v>861</v>
      </c>
      <c r="F1" t="s">
        <v>862</v>
      </c>
      <c r="G1" t="s">
        <v>38</v>
      </c>
      <c r="H1" t="s">
        <v>851</v>
      </c>
      <c r="I1" t="s">
        <v>36</v>
      </c>
      <c r="J1" t="s">
        <v>852</v>
      </c>
      <c r="K1" t="s">
        <v>172</v>
      </c>
      <c r="L1" t="s">
        <v>173</v>
      </c>
      <c r="M1" t="s">
        <v>174</v>
      </c>
      <c r="N1" t="s">
        <v>175</v>
      </c>
      <c r="O1" t="s">
        <v>176</v>
      </c>
      <c r="P1" t="s">
        <v>39</v>
      </c>
      <c r="Q1" t="s">
        <v>40</v>
      </c>
      <c r="R1" t="s">
        <v>41</v>
      </c>
      <c r="S1" t="s">
        <v>42</v>
      </c>
      <c r="T1" t="s">
        <v>43</v>
      </c>
      <c r="U1" t="s">
        <v>45</v>
      </c>
      <c r="V1" t="s">
        <v>46</v>
      </c>
      <c r="W1" t="s">
        <v>48</v>
      </c>
      <c r="X1" t="s">
        <v>43</v>
      </c>
      <c r="Y1" t="s">
        <v>45</v>
      </c>
      <c r="Z1" t="s">
        <v>46</v>
      </c>
      <c r="AA1" t="s">
        <v>85</v>
      </c>
      <c r="AB1" t="s">
        <v>45</v>
      </c>
      <c r="AC1" t="s">
        <v>46</v>
      </c>
      <c r="AD1" t="s">
        <v>134</v>
      </c>
    </row>
    <row r="2" spans="1:31" x14ac:dyDescent="0.25">
      <c r="A2">
        <v>2010</v>
      </c>
      <c r="B2" s="5">
        <v>1</v>
      </c>
      <c r="C2" s="5">
        <v>1</v>
      </c>
      <c r="D2">
        <f>INDEX(Conference!D:E,MATCH('Draft Master List'!C2,Conference!D:D,0),2)</f>
        <v>3000</v>
      </c>
      <c r="E2" t="s">
        <v>17</v>
      </c>
      <c r="F2" t="str">
        <f t="shared" ref="F2:F65" si="0">C2&amp;A2</f>
        <v>12010</v>
      </c>
      <c r="G2" t="s">
        <v>1</v>
      </c>
      <c r="H2">
        <v>22</v>
      </c>
      <c r="I2" t="s">
        <v>223</v>
      </c>
      <c r="J2">
        <v>2010</v>
      </c>
      <c r="K2">
        <v>2016</v>
      </c>
      <c r="L2">
        <v>0</v>
      </c>
      <c r="M2">
        <v>0</v>
      </c>
      <c r="N2">
        <v>5</v>
      </c>
      <c r="O2">
        <v>42</v>
      </c>
      <c r="P2">
        <v>78</v>
      </c>
      <c r="Q2">
        <v>78</v>
      </c>
      <c r="R2" t="s">
        <v>846</v>
      </c>
      <c r="S2">
        <v>1773</v>
      </c>
      <c r="T2">
        <v>2844</v>
      </c>
      <c r="U2">
        <v>18667</v>
      </c>
      <c r="V2">
        <v>98</v>
      </c>
      <c r="W2">
        <v>57</v>
      </c>
      <c r="X2">
        <v>143</v>
      </c>
      <c r="Y2">
        <v>339</v>
      </c>
      <c r="Z2">
        <v>2</v>
      </c>
      <c r="AA2">
        <v>1</v>
      </c>
      <c r="AB2">
        <v>5</v>
      </c>
      <c r="AC2">
        <v>0</v>
      </c>
      <c r="AD2" t="s">
        <v>152</v>
      </c>
      <c r="AE2" t="s">
        <v>178</v>
      </c>
    </row>
    <row r="3" spans="1:31" x14ac:dyDescent="0.25">
      <c r="A3">
        <v>2010</v>
      </c>
      <c r="B3" s="5">
        <v>1</v>
      </c>
      <c r="C3" s="5">
        <v>9</v>
      </c>
      <c r="D3">
        <f>INDEX(Conference!D:E,MATCH('Draft Master List'!C3,Conference!D:D,0),2)</f>
        <v>1350</v>
      </c>
      <c r="E3" t="s">
        <v>104</v>
      </c>
      <c r="F3" t="str">
        <f t="shared" si="0"/>
        <v>92010</v>
      </c>
      <c r="G3" t="s">
        <v>76</v>
      </c>
      <c r="H3">
        <v>23</v>
      </c>
      <c r="I3" t="s">
        <v>29</v>
      </c>
      <c r="J3">
        <v>2010</v>
      </c>
      <c r="K3">
        <v>2016</v>
      </c>
      <c r="L3">
        <v>0</v>
      </c>
      <c r="M3">
        <v>1</v>
      </c>
      <c r="N3">
        <v>3</v>
      </c>
      <c r="O3">
        <v>34</v>
      </c>
      <c r="P3">
        <v>89</v>
      </c>
      <c r="Q3" s="1">
        <v>38</v>
      </c>
      <c r="X3">
        <v>710</v>
      </c>
      <c r="Y3">
        <v>3451</v>
      </c>
      <c r="Z3">
        <v>12</v>
      </c>
      <c r="AA3">
        <v>198</v>
      </c>
      <c r="AB3">
        <v>1484</v>
      </c>
      <c r="AC3">
        <v>9</v>
      </c>
      <c r="AD3" t="s">
        <v>185</v>
      </c>
      <c r="AE3" t="s">
        <v>178</v>
      </c>
    </row>
    <row r="4" spans="1:31" x14ac:dyDescent="0.25">
      <c r="A4">
        <v>2010</v>
      </c>
      <c r="B4" s="5">
        <v>1</v>
      </c>
      <c r="C4" s="5">
        <v>12</v>
      </c>
      <c r="D4">
        <f>INDEX(Conference!D:E,MATCH('Draft Master List'!C4,Conference!D:D,0),2)</f>
        <v>1200</v>
      </c>
      <c r="E4" t="s">
        <v>89</v>
      </c>
      <c r="F4" t="str">
        <f t="shared" si="0"/>
        <v>122010</v>
      </c>
      <c r="G4" t="s">
        <v>76</v>
      </c>
      <c r="H4">
        <v>23</v>
      </c>
      <c r="I4" t="s">
        <v>13</v>
      </c>
      <c r="J4">
        <v>2010</v>
      </c>
      <c r="K4">
        <v>2016</v>
      </c>
      <c r="L4">
        <v>0</v>
      </c>
      <c r="M4">
        <v>1</v>
      </c>
      <c r="N4">
        <v>5</v>
      </c>
      <c r="O4">
        <v>43</v>
      </c>
      <c r="P4">
        <v>86</v>
      </c>
      <c r="Q4" s="1">
        <v>66</v>
      </c>
      <c r="X4">
        <v>1184</v>
      </c>
      <c r="Y4">
        <v>5261</v>
      </c>
      <c r="Z4">
        <v>37</v>
      </c>
      <c r="AA4">
        <v>179</v>
      </c>
      <c r="AB4">
        <v>1371</v>
      </c>
      <c r="AC4">
        <v>3</v>
      </c>
      <c r="AD4" t="s">
        <v>233</v>
      </c>
      <c r="AE4" t="s">
        <v>178</v>
      </c>
    </row>
    <row r="5" spans="1:31" x14ac:dyDescent="0.25">
      <c r="A5">
        <v>2010</v>
      </c>
      <c r="B5" s="5">
        <v>1</v>
      </c>
      <c r="C5" s="5">
        <v>22</v>
      </c>
      <c r="D5">
        <f>INDEX(Conference!D:E,MATCH('Draft Master List'!C5,Conference!D:D,0),2)</f>
        <v>780</v>
      </c>
      <c r="E5" t="s">
        <v>265</v>
      </c>
      <c r="F5" t="str">
        <f t="shared" si="0"/>
        <v>222010</v>
      </c>
      <c r="G5" t="s">
        <v>74</v>
      </c>
      <c r="H5">
        <v>22</v>
      </c>
      <c r="I5" t="s">
        <v>26</v>
      </c>
      <c r="J5">
        <v>2010</v>
      </c>
      <c r="K5">
        <v>2016</v>
      </c>
      <c r="L5">
        <v>0</v>
      </c>
      <c r="M5">
        <v>4</v>
      </c>
      <c r="N5">
        <v>5</v>
      </c>
      <c r="O5">
        <v>59</v>
      </c>
      <c r="P5">
        <v>101</v>
      </c>
      <c r="Q5" s="1">
        <v>87</v>
      </c>
      <c r="S5">
        <v>0</v>
      </c>
      <c r="T5">
        <v>1</v>
      </c>
      <c r="U5">
        <v>0</v>
      </c>
      <c r="V5">
        <v>0</v>
      </c>
      <c r="W5">
        <v>0</v>
      </c>
      <c r="X5">
        <v>3</v>
      </c>
      <c r="Y5">
        <v>6</v>
      </c>
      <c r="Z5">
        <v>0</v>
      </c>
      <c r="AA5">
        <v>546</v>
      </c>
      <c r="AB5">
        <v>7704</v>
      </c>
      <c r="AC5">
        <v>52</v>
      </c>
      <c r="AD5" t="s">
        <v>159</v>
      </c>
      <c r="AE5" t="s">
        <v>178</v>
      </c>
    </row>
    <row r="6" spans="1:31" x14ac:dyDescent="0.25">
      <c r="A6">
        <v>2010</v>
      </c>
      <c r="B6" s="5">
        <v>1</v>
      </c>
      <c r="C6" s="5">
        <v>24</v>
      </c>
      <c r="D6">
        <f>INDEX(Conference!D:E,MATCH('Draft Master List'!C6,Conference!D:D,0),2)</f>
        <v>740</v>
      </c>
      <c r="E6" t="s">
        <v>266</v>
      </c>
      <c r="F6" t="str">
        <f t="shared" si="0"/>
        <v>242010</v>
      </c>
      <c r="G6" t="s">
        <v>74</v>
      </c>
      <c r="H6">
        <v>21</v>
      </c>
      <c r="I6" t="s">
        <v>27</v>
      </c>
      <c r="J6">
        <v>2010</v>
      </c>
      <c r="K6">
        <v>2016</v>
      </c>
      <c r="L6">
        <v>1</v>
      </c>
      <c r="M6">
        <v>3</v>
      </c>
      <c r="N6">
        <v>6</v>
      </c>
      <c r="O6">
        <v>56</v>
      </c>
      <c r="P6">
        <v>97</v>
      </c>
      <c r="Q6">
        <v>83</v>
      </c>
      <c r="S6">
        <v>1</v>
      </c>
      <c r="T6">
        <v>1</v>
      </c>
      <c r="U6">
        <v>10</v>
      </c>
      <c r="V6">
        <v>1</v>
      </c>
      <c r="W6">
        <v>0</v>
      </c>
      <c r="X6">
        <v>5</v>
      </c>
      <c r="Y6">
        <v>1</v>
      </c>
      <c r="Z6">
        <v>0</v>
      </c>
      <c r="AA6">
        <v>462</v>
      </c>
      <c r="AB6">
        <v>6621</v>
      </c>
      <c r="AC6">
        <v>67</v>
      </c>
      <c r="AD6" t="s">
        <v>187</v>
      </c>
      <c r="AE6" t="s">
        <v>178</v>
      </c>
    </row>
    <row r="7" spans="1:31" x14ac:dyDescent="0.25">
      <c r="A7">
        <v>2010</v>
      </c>
      <c r="B7" s="5">
        <v>1</v>
      </c>
      <c r="C7" s="5">
        <v>25</v>
      </c>
      <c r="D7">
        <f>INDEX(Conference!D:E,MATCH('Draft Master List'!C7,Conference!D:D,0),2)</f>
        <v>720</v>
      </c>
      <c r="E7" t="s">
        <v>267</v>
      </c>
      <c r="F7" t="str">
        <f t="shared" si="0"/>
        <v>252010</v>
      </c>
      <c r="G7" t="s">
        <v>1</v>
      </c>
      <c r="H7">
        <v>23</v>
      </c>
      <c r="I7" t="s">
        <v>26</v>
      </c>
      <c r="J7">
        <v>2010</v>
      </c>
      <c r="K7">
        <v>2012</v>
      </c>
      <c r="L7">
        <v>0</v>
      </c>
      <c r="M7">
        <v>0</v>
      </c>
      <c r="N7">
        <v>1</v>
      </c>
      <c r="O7">
        <v>12</v>
      </c>
      <c r="P7">
        <v>35</v>
      </c>
      <c r="Q7" s="1">
        <v>16</v>
      </c>
      <c r="R7" s="1">
        <v>36744</v>
      </c>
      <c r="S7">
        <v>173</v>
      </c>
      <c r="T7">
        <v>361</v>
      </c>
      <c r="U7">
        <v>2422</v>
      </c>
      <c r="V7">
        <v>17</v>
      </c>
      <c r="W7">
        <v>9</v>
      </c>
      <c r="X7">
        <v>197</v>
      </c>
      <c r="Y7">
        <v>989</v>
      </c>
      <c r="Z7">
        <v>12</v>
      </c>
      <c r="AD7" t="s">
        <v>181</v>
      </c>
      <c r="AE7" t="s">
        <v>178</v>
      </c>
    </row>
    <row r="8" spans="1:31" x14ac:dyDescent="0.25">
      <c r="A8">
        <v>2010</v>
      </c>
      <c r="B8" s="5">
        <v>1</v>
      </c>
      <c r="C8" s="5">
        <v>30</v>
      </c>
      <c r="D8">
        <f>INDEX(Conference!D:E,MATCH('Draft Master List'!C8,Conference!D:D,0),2)</f>
        <v>620</v>
      </c>
      <c r="E8" t="s">
        <v>268</v>
      </c>
      <c r="F8" t="str">
        <f t="shared" si="0"/>
        <v>302010</v>
      </c>
      <c r="G8" t="s">
        <v>76</v>
      </c>
      <c r="H8">
        <v>21</v>
      </c>
      <c r="I8" t="s">
        <v>12</v>
      </c>
      <c r="J8">
        <v>2010</v>
      </c>
      <c r="K8">
        <v>2012</v>
      </c>
      <c r="L8">
        <v>0</v>
      </c>
      <c r="M8">
        <v>0</v>
      </c>
      <c r="N8">
        <v>1</v>
      </c>
      <c r="O8">
        <v>13</v>
      </c>
      <c r="P8">
        <v>22</v>
      </c>
      <c r="Q8">
        <v>15</v>
      </c>
      <c r="S8">
        <v>0</v>
      </c>
      <c r="T8">
        <v>1</v>
      </c>
      <c r="U8">
        <v>0</v>
      </c>
      <c r="V8">
        <v>0</v>
      </c>
      <c r="W8">
        <v>0</v>
      </c>
      <c r="X8">
        <v>255</v>
      </c>
      <c r="Y8">
        <v>945</v>
      </c>
      <c r="Z8">
        <v>6</v>
      </c>
      <c r="AA8">
        <v>85</v>
      </c>
      <c r="AB8">
        <v>774</v>
      </c>
      <c r="AC8">
        <v>3</v>
      </c>
      <c r="AD8" t="s">
        <v>177</v>
      </c>
      <c r="AE8" t="s">
        <v>178</v>
      </c>
    </row>
    <row r="9" spans="1:31" x14ac:dyDescent="0.25">
      <c r="A9">
        <v>2010</v>
      </c>
      <c r="B9" s="5">
        <v>2</v>
      </c>
      <c r="C9" s="5">
        <v>36</v>
      </c>
      <c r="D9">
        <f>INDEX(Conference!D:E,MATCH('Draft Master List'!C9,Conference!D:D,0),2)</f>
        <v>540</v>
      </c>
      <c r="E9" t="s">
        <v>106</v>
      </c>
      <c r="F9" t="str">
        <f t="shared" si="0"/>
        <v>362010</v>
      </c>
      <c r="G9" t="s">
        <v>74</v>
      </c>
      <c r="H9">
        <v>21</v>
      </c>
      <c r="I9" t="s">
        <v>25</v>
      </c>
      <c r="J9">
        <v>2010</v>
      </c>
      <c r="K9">
        <v>2016</v>
      </c>
      <c r="L9">
        <v>0</v>
      </c>
      <c r="M9">
        <v>1</v>
      </c>
      <c r="N9">
        <v>0</v>
      </c>
      <c r="O9">
        <v>21</v>
      </c>
      <c r="P9">
        <v>89</v>
      </c>
      <c r="Q9">
        <v>27</v>
      </c>
      <c r="X9">
        <v>250</v>
      </c>
      <c r="Y9">
        <v>1042</v>
      </c>
      <c r="Z9">
        <v>2</v>
      </c>
      <c r="AA9">
        <v>236</v>
      </c>
      <c r="AB9">
        <v>1993</v>
      </c>
      <c r="AC9">
        <v>7</v>
      </c>
      <c r="AD9" t="s">
        <v>140</v>
      </c>
      <c r="AE9" t="s">
        <v>178</v>
      </c>
    </row>
    <row r="10" spans="1:31" x14ac:dyDescent="0.25">
      <c r="A10">
        <v>2010</v>
      </c>
      <c r="B10" s="5">
        <v>2</v>
      </c>
      <c r="C10" s="5">
        <v>39</v>
      </c>
      <c r="D10">
        <f>INDEX(Conference!D:E,MATCH('Draft Master List'!C10,Conference!D:D,0),2)</f>
        <v>510</v>
      </c>
      <c r="E10" t="s">
        <v>127</v>
      </c>
      <c r="F10" t="str">
        <f t="shared" si="0"/>
        <v>392010</v>
      </c>
      <c r="G10" t="s">
        <v>74</v>
      </c>
      <c r="H10">
        <v>21</v>
      </c>
      <c r="I10" t="s">
        <v>14</v>
      </c>
      <c r="J10">
        <v>2010</v>
      </c>
      <c r="K10">
        <v>2016</v>
      </c>
      <c r="L10">
        <v>0</v>
      </c>
      <c r="M10">
        <v>0</v>
      </c>
      <c r="N10">
        <v>2</v>
      </c>
      <c r="O10">
        <v>8</v>
      </c>
      <c r="P10">
        <v>52</v>
      </c>
      <c r="Q10">
        <v>24</v>
      </c>
      <c r="X10">
        <v>15</v>
      </c>
      <c r="Y10">
        <v>44</v>
      </c>
      <c r="Z10">
        <v>0</v>
      </c>
      <c r="AA10">
        <v>64</v>
      </c>
      <c r="AB10">
        <v>978</v>
      </c>
      <c r="AC10">
        <v>6</v>
      </c>
      <c r="AD10" t="s">
        <v>156</v>
      </c>
      <c r="AE10" t="s">
        <v>178</v>
      </c>
    </row>
    <row r="11" spans="1:31" x14ac:dyDescent="0.25">
      <c r="A11">
        <v>2010</v>
      </c>
      <c r="B11" s="5">
        <v>2</v>
      </c>
      <c r="C11" s="5">
        <v>48</v>
      </c>
      <c r="D11">
        <f>INDEX(Conference!D:E,MATCH('Draft Master List'!C11,Conference!D:D,0),2)</f>
        <v>420</v>
      </c>
      <c r="E11" t="s">
        <v>269</v>
      </c>
      <c r="F11" t="str">
        <f t="shared" si="0"/>
        <v>482010</v>
      </c>
      <c r="G11" t="s">
        <v>1</v>
      </c>
      <c r="H11">
        <v>22</v>
      </c>
      <c r="I11" t="s">
        <v>22</v>
      </c>
      <c r="J11">
        <v>2010</v>
      </c>
      <c r="K11">
        <v>2015</v>
      </c>
      <c r="L11">
        <v>0</v>
      </c>
      <c r="M11">
        <v>0</v>
      </c>
      <c r="N11">
        <v>1</v>
      </c>
      <c r="O11">
        <v>3</v>
      </c>
      <c r="P11">
        <v>22</v>
      </c>
      <c r="Q11">
        <v>14</v>
      </c>
      <c r="R11" s="1">
        <v>36538</v>
      </c>
      <c r="S11">
        <v>255</v>
      </c>
      <c r="T11">
        <v>472</v>
      </c>
      <c r="U11">
        <v>2520</v>
      </c>
      <c r="V11">
        <v>7</v>
      </c>
      <c r="W11">
        <v>14</v>
      </c>
      <c r="X11">
        <v>37</v>
      </c>
      <c r="Y11">
        <v>102</v>
      </c>
      <c r="Z11">
        <v>0</v>
      </c>
      <c r="AD11" t="s">
        <v>149</v>
      </c>
      <c r="AE11" t="s">
        <v>178</v>
      </c>
    </row>
    <row r="12" spans="1:31" x14ac:dyDescent="0.25">
      <c r="A12">
        <v>2010</v>
      </c>
      <c r="B12" s="5">
        <v>2</v>
      </c>
      <c r="C12" s="5">
        <v>51</v>
      </c>
      <c r="D12">
        <f>INDEX(Conference!D:E,MATCH('Draft Master List'!C12,Conference!D:D,0),2)</f>
        <v>390</v>
      </c>
      <c r="E12" t="s">
        <v>270</v>
      </c>
      <c r="F12" t="str">
        <f t="shared" si="0"/>
        <v>512010</v>
      </c>
      <c r="G12" t="s">
        <v>76</v>
      </c>
      <c r="H12">
        <v>23</v>
      </c>
      <c r="I12" t="s">
        <v>18</v>
      </c>
      <c r="J12">
        <v>2010</v>
      </c>
      <c r="K12">
        <v>2015</v>
      </c>
      <c r="L12">
        <v>0</v>
      </c>
      <c r="M12">
        <v>0</v>
      </c>
      <c r="N12">
        <v>0</v>
      </c>
      <c r="O12">
        <v>16</v>
      </c>
      <c r="P12">
        <v>82</v>
      </c>
      <c r="Q12">
        <v>14</v>
      </c>
      <c r="X12">
        <v>397</v>
      </c>
      <c r="Y12">
        <v>1675</v>
      </c>
      <c r="Z12">
        <v>7</v>
      </c>
      <c r="AA12">
        <v>100</v>
      </c>
      <c r="AB12">
        <v>809</v>
      </c>
      <c r="AC12">
        <v>3</v>
      </c>
      <c r="AD12" t="s">
        <v>148</v>
      </c>
      <c r="AE12" t="s">
        <v>178</v>
      </c>
    </row>
    <row r="13" spans="1:31" x14ac:dyDescent="0.25">
      <c r="A13">
        <v>2010</v>
      </c>
      <c r="B13" s="5">
        <v>2</v>
      </c>
      <c r="C13" s="5">
        <v>58</v>
      </c>
      <c r="D13">
        <f>INDEX(Conference!D:E,MATCH('Draft Master List'!C13,Conference!D:D,0),2)</f>
        <v>320</v>
      </c>
      <c r="E13" t="s">
        <v>271</v>
      </c>
      <c r="F13" t="str">
        <f t="shared" si="0"/>
        <v>582010</v>
      </c>
      <c r="G13" t="s">
        <v>76</v>
      </c>
      <c r="H13">
        <v>22</v>
      </c>
      <c r="I13" t="s">
        <v>23</v>
      </c>
      <c r="J13">
        <v>2011</v>
      </c>
      <c r="K13">
        <v>2014</v>
      </c>
      <c r="L13">
        <v>0</v>
      </c>
      <c r="M13">
        <v>0</v>
      </c>
      <c r="N13">
        <v>0</v>
      </c>
      <c r="O13">
        <v>14</v>
      </c>
      <c r="P13">
        <v>51</v>
      </c>
      <c r="Q13">
        <v>16</v>
      </c>
      <c r="X13">
        <v>545</v>
      </c>
      <c r="Y13">
        <v>2382</v>
      </c>
      <c r="Z13">
        <v>14</v>
      </c>
      <c r="AA13">
        <v>69</v>
      </c>
      <c r="AB13">
        <v>356</v>
      </c>
      <c r="AC13">
        <v>0</v>
      </c>
      <c r="AD13" t="s">
        <v>195</v>
      </c>
      <c r="AE13" t="s">
        <v>178</v>
      </c>
    </row>
    <row r="14" spans="1:31" x14ac:dyDescent="0.25">
      <c r="A14">
        <v>2010</v>
      </c>
      <c r="B14" s="5">
        <v>2</v>
      </c>
      <c r="C14" s="5">
        <v>59</v>
      </c>
      <c r="D14">
        <f>INDEX(Conference!D:E,MATCH('Draft Master List'!C14,Conference!D:D,0),2)</f>
        <v>310</v>
      </c>
      <c r="E14" t="s">
        <v>272</v>
      </c>
      <c r="F14" t="str">
        <f t="shared" si="0"/>
        <v>592010</v>
      </c>
      <c r="G14" t="s">
        <v>76</v>
      </c>
      <c r="H14">
        <v>23</v>
      </c>
      <c r="I14" t="s">
        <v>64</v>
      </c>
      <c r="J14">
        <v>2011</v>
      </c>
      <c r="K14">
        <v>2012</v>
      </c>
      <c r="L14">
        <v>0</v>
      </c>
      <c r="M14">
        <v>0</v>
      </c>
      <c r="N14">
        <v>0</v>
      </c>
      <c r="O14">
        <v>4</v>
      </c>
      <c r="P14">
        <v>23</v>
      </c>
      <c r="Q14">
        <v>5</v>
      </c>
      <c r="X14">
        <v>153</v>
      </c>
      <c r="Y14">
        <v>537</v>
      </c>
      <c r="Z14">
        <v>1</v>
      </c>
      <c r="AA14">
        <v>16</v>
      </c>
      <c r="AB14">
        <v>138</v>
      </c>
      <c r="AC14">
        <v>0</v>
      </c>
      <c r="AD14" t="s">
        <v>144</v>
      </c>
      <c r="AE14" t="s">
        <v>178</v>
      </c>
    </row>
    <row r="15" spans="1:31" x14ac:dyDescent="0.25">
      <c r="A15">
        <v>2010</v>
      </c>
      <c r="B15" s="5">
        <v>2</v>
      </c>
      <c r="C15" s="5">
        <v>60</v>
      </c>
      <c r="D15">
        <f>INDEX(Conference!D:E,MATCH('Draft Master List'!C15,Conference!D:D,0),2)</f>
        <v>300</v>
      </c>
      <c r="E15" t="s">
        <v>101</v>
      </c>
      <c r="F15" t="str">
        <f t="shared" si="0"/>
        <v>602010</v>
      </c>
      <c r="G15" t="s">
        <v>74</v>
      </c>
      <c r="H15">
        <v>22</v>
      </c>
      <c r="I15" t="s">
        <v>19</v>
      </c>
      <c r="J15">
        <v>2010</v>
      </c>
      <c r="K15">
        <v>2016</v>
      </c>
      <c r="L15">
        <v>0</v>
      </c>
      <c r="M15">
        <v>1</v>
      </c>
      <c r="N15">
        <v>5</v>
      </c>
      <c r="O15">
        <v>44</v>
      </c>
      <c r="P15">
        <v>106</v>
      </c>
      <c r="Q15">
        <v>81</v>
      </c>
      <c r="S15">
        <v>1</v>
      </c>
      <c r="T15">
        <v>1</v>
      </c>
      <c r="U15">
        <v>23</v>
      </c>
      <c r="V15">
        <v>1</v>
      </c>
      <c r="W15">
        <v>0</v>
      </c>
      <c r="X15">
        <v>34</v>
      </c>
      <c r="Y15">
        <v>144</v>
      </c>
      <c r="Z15">
        <v>0</v>
      </c>
      <c r="AA15">
        <v>445</v>
      </c>
      <c r="AB15">
        <v>5416</v>
      </c>
      <c r="AC15">
        <v>29</v>
      </c>
      <c r="AD15" t="s">
        <v>149</v>
      </c>
      <c r="AE15" t="s">
        <v>178</v>
      </c>
    </row>
    <row r="16" spans="1:31" x14ac:dyDescent="0.25">
      <c r="A16">
        <v>2010</v>
      </c>
      <c r="B16" s="5">
        <v>3</v>
      </c>
      <c r="C16" s="5">
        <v>77</v>
      </c>
      <c r="D16">
        <f>INDEX(Conference!D:E,MATCH('Draft Master List'!C16,Conference!D:D,0),2)</f>
        <v>205</v>
      </c>
      <c r="E16" t="s">
        <v>273</v>
      </c>
      <c r="F16" t="str">
        <f t="shared" si="0"/>
        <v>772010</v>
      </c>
      <c r="G16" t="s">
        <v>74</v>
      </c>
      <c r="H16">
        <v>22</v>
      </c>
      <c r="I16" t="s">
        <v>28</v>
      </c>
      <c r="J16">
        <v>2010</v>
      </c>
      <c r="K16">
        <v>2014</v>
      </c>
      <c r="L16">
        <v>0</v>
      </c>
      <c r="M16">
        <v>0</v>
      </c>
      <c r="N16">
        <v>1</v>
      </c>
      <c r="O16">
        <v>9</v>
      </c>
      <c r="P16">
        <v>57</v>
      </c>
      <c r="Q16">
        <v>17</v>
      </c>
      <c r="X16">
        <v>1</v>
      </c>
      <c r="Y16">
        <v>5</v>
      </c>
      <c r="Z16">
        <v>0</v>
      </c>
      <c r="AA16">
        <v>107</v>
      </c>
      <c r="AB16">
        <v>1327</v>
      </c>
      <c r="AC16">
        <v>5</v>
      </c>
      <c r="AD16" t="s">
        <v>191</v>
      </c>
      <c r="AE16" t="s">
        <v>178</v>
      </c>
    </row>
    <row r="17" spans="1:31" x14ac:dyDescent="0.25">
      <c r="A17">
        <v>2010</v>
      </c>
      <c r="B17" s="5">
        <v>3</v>
      </c>
      <c r="C17" s="5">
        <v>78</v>
      </c>
      <c r="D17">
        <f>INDEX(Conference!D:E,MATCH('Draft Master List'!C17,Conference!D:D,0),2)</f>
        <v>200</v>
      </c>
      <c r="E17" t="s">
        <v>114</v>
      </c>
      <c r="F17" t="str">
        <f t="shared" si="0"/>
        <v>782010</v>
      </c>
      <c r="G17" t="s">
        <v>74</v>
      </c>
      <c r="H17">
        <v>23</v>
      </c>
      <c r="I17" t="s">
        <v>22</v>
      </c>
      <c r="J17">
        <v>2010</v>
      </c>
      <c r="K17">
        <v>2016</v>
      </c>
      <c r="L17">
        <v>0</v>
      </c>
      <c r="M17">
        <v>0</v>
      </c>
      <c r="N17">
        <v>4</v>
      </c>
      <c r="O17">
        <v>39</v>
      </c>
      <c r="P17">
        <v>103</v>
      </c>
      <c r="Q17">
        <v>70</v>
      </c>
      <c r="S17">
        <v>0</v>
      </c>
      <c r="T17">
        <v>1</v>
      </c>
      <c r="U17">
        <v>0</v>
      </c>
      <c r="V17">
        <v>0</v>
      </c>
      <c r="W17">
        <v>0</v>
      </c>
      <c r="X17">
        <v>11</v>
      </c>
      <c r="Y17">
        <v>130</v>
      </c>
      <c r="Z17">
        <v>0</v>
      </c>
      <c r="AA17">
        <v>342</v>
      </c>
      <c r="AB17">
        <v>4715</v>
      </c>
      <c r="AC17">
        <v>26</v>
      </c>
      <c r="AD17" t="s">
        <v>155</v>
      </c>
      <c r="AE17" t="s">
        <v>178</v>
      </c>
    </row>
    <row r="18" spans="1:31" x14ac:dyDescent="0.25">
      <c r="A18">
        <v>2010</v>
      </c>
      <c r="B18" s="5">
        <v>3</v>
      </c>
      <c r="C18" s="5">
        <v>82</v>
      </c>
      <c r="D18">
        <f>INDEX(Conference!D:E,MATCH('Draft Master List'!C18,Conference!D:D,0),2)</f>
        <v>180</v>
      </c>
      <c r="E18" t="s">
        <v>274</v>
      </c>
      <c r="F18" t="str">
        <f t="shared" si="0"/>
        <v>822010</v>
      </c>
      <c r="G18" t="s">
        <v>74</v>
      </c>
      <c r="H18">
        <v>23</v>
      </c>
      <c r="I18" t="s">
        <v>24</v>
      </c>
      <c r="J18">
        <v>2010</v>
      </c>
      <c r="K18">
        <v>2016</v>
      </c>
      <c r="L18">
        <v>0</v>
      </c>
      <c r="M18">
        <v>2</v>
      </c>
      <c r="N18">
        <v>4</v>
      </c>
      <c r="O18">
        <v>42</v>
      </c>
      <c r="P18">
        <v>103</v>
      </c>
      <c r="Q18">
        <v>65</v>
      </c>
      <c r="S18">
        <v>1</v>
      </c>
      <c r="T18">
        <v>1</v>
      </c>
      <c r="U18">
        <v>15</v>
      </c>
      <c r="V18">
        <v>0</v>
      </c>
      <c r="W18">
        <v>0</v>
      </c>
      <c r="X18">
        <v>14</v>
      </c>
      <c r="Y18">
        <v>106</v>
      </c>
      <c r="Z18">
        <v>0</v>
      </c>
      <c r="AA18">
        <v>417</v>
      </c>
      <c r="AB18">
        <v>5601</v>
      </c>
      <c r="AC18">
        <v>31</v>
      </c>
      <c r="AD18" t="s">
        <v>252</v>
      </c>
      <c r="AE18" t="s">
        <v>178</v>
      </c>
    </row>
    <row r="19" spans="1:31" x14ac:dyDescent="0.25">
      <c r="A19">
        <v>2010</v>
      </c>
      <c r="B19" s="5">
        <v>3</v>
      </c>
      <c r="C19" s="5">
        <v>84</v>
      </c>
      <c r="D19">
        <f>INDEX(Conference!D:E,MATCH('Draft Master List'!C19,Conference!D:D,0),2)</f>
        <v>170</v>
      </c>
      <c r="E19" t="s">
        <v>275</v>
      </c>
      <c r="F19" t="str">
        <f t="shared" si="0"/>
        <v>842010</v>
      </c>
      <c r="G19" t="s">
        <v>74</v>
      </c>
      <c r="H19">
        <v>24</v>
      </c>
      <c r="I19" t="s">
        <v>15</v>
      </c>
      <c r="J19">
        <v>2010</v>
      </c>
      <c r="K19">
        <v>2012</v>
      </c>
      <c r="L19">
        <v>0</v>
      </c>
      <c r="M19">
        <v>0</v>
      </c>
      <c r="N19">
        <v>0</v>
      </c>
      <c r="O19">
        <v>7</v>
      </c>
      <c r="P19">
        <v>24</v>
      </c>
      <c r="Q19">
        <v>6</v>
      </c>
      <c r="AA19">
        <v>79</v>
      </c>
      <c r="AB19">
        <v>858</v>
      </c>
      <c r="AC19">
        <v>4</v>
      </c>
      <c r="AD19" t="s">
        <v>142</v>
      </c>
      <c r="AE19" t="s">
        <v>178</v>
      </c>
    </row>
    <row r="20" spans="1:31" x14ac:dyDescent="0.25">
      <c r="A20">
        <v>2010</v>
      </c>
      <c r="B20" s="5">
        <v>3</v>
      </c>
      <c r="C20" s="5">
        <v>85</v>
      </c>
      <c r="D20">
        <f>INDEX(Conference!D:E,MATCH('Draft Master List'!C20,Conference!D:D,0),2)</f>
        <v>165</v>
      </c>
      <c r="E20" t="s">
        <v>276</v>
      </c>
      <c r="F20" t="str">
        <f t="shared" si="0"/>
        <v>852010</v>
      </c>
      <c r="G20" t="s">
        <v>1</v>
      </c>
      <c r="H20">
        <v>23</v>
      </c>
      <c r="I20" t="s">
        <v>64</v>
      </c>
      <c r="J20">
        <v>2010</v>
      </c>
      <c r="K20">
        <v>2015</v>
      </c>
      <c r="L20">
        <v>0</v>
      </c>
      <c r="M20">
        <v>0</v>
      </c>
      <c r="N20">
        <v>2</v>
      </c>
      <c r="O20">
        <v>12</v>
      </c>
      <c r="P20">
        <v>34</v>
      </c>
      <c r="Q20">
        <v>25</v>
      </c>
      <c r="R20" s="1">
        <v>36725</v>
      </c>
      <c r="S20">
        <v>508</v>
      </c>
      <c r="T20">
        <v>842</v>
      </c>
      <c r="U20">
        <v>5586</v>
      </c>
      <c r="V20">
        <v>26</v>
      </c>
      <c r="W20">
        <v>23</v>
      </c>
      <c r="X20">
        <v>118</v>
      </c>
      <c r="Y20">
        <v>420</v>
      </c>
      <c r="Z20">
        <v>2</v>
      </c>
      <c r="AA20">
        <v>2</v>
      </c>
      <c r="AB20">
        <v>8</v>
      </c>
      <c r="AC20">
        <v>0</v>
      </c>
      <c r="AD20" t="s">
        <v>142</v>
      </c>
      <c r="AE20" t="s">
        <v>178</v>
      </c>
    </row>
    <row r="21" spans="1:31" x14ac:dyDescent="0.25">
      <c r="A21">
        <v>2010</v>
      </c>
      <c r="B21" s="5">
        <v>3</v>
      </c>
      <c r="C21" s="5">
        <v>87</v>
      </c>
      <c r="D21">
        <f>INDEX(Conference!D:E,MATCH('Draft Master List'!C21,Conference!D:D,0),2)</f>
        <v>155</v>
      </c>
      <c r="E21" t="s">
        <v>126</v>
      </c>
      <c r="F21" t="str">
        <f t="shared" si="0"/>
        <v>872010</v>
      </c>
      <c r="G21" t="s">
        <v>74</v>
      </c>
      <c r="H21">
        <v>23</v>
      </c>
      <c r="I21" t="s">
        <v>26</v>
      </c>
      <c r="J21">
        <v>2010</v>
      </c>
      <c r="K21">
        <v>2016</v>
      </c>
      <c r="L21">
        <v>0</v>
      </c>
      <c r="M21">
        <v>0</v>
      </c>
      <c r="N21">
        <v>5</v>
      </c>
      <c r="O21">
        <v>43</v>
      </c>
      <c r="P21">
        <v>95</v>
      </c>
      <c r="Q21">
        <v>75</v>
      </c>
      <c r="S21">
        <v>0</v>
      </c>
      <c r="T21">
        <v>1</v>
      </c>
      <c r="U21">
        <v>0</v>
      </c>
      <c r="V21">
        <v>0</v>
      </c>
      <c r="W21">
        <v>0</v>
      </c>
      <c r="X21">
        <v>1</v>
      </c>
      <c r="Y21">
        <v>1</v>
      </c>
      <c r="Z21">
        <v>0</v>
      </c>
      <c r="AA21">
        <v>385</v>
      </c>
      <c r="AB21">
        <v>5253</v>
      </c>
      <c r="AC21">
        <v>52</v>
      </c>
      <c r="AD21" t="s">
        <v>201</v>
      </c>
      <c r="AE21" t="s">
        <v>178</v>
      </c>
    </row>
    <row r="22" spans="1:31" x14ac:dyDescent="0.25">
      <c r="A22">
        <v>2010</v>
      </c>
      <c r="B22" s="5">
        <v>3</v>
      </c>
      <c r="C22" s="5">
        <v>88</v>
      </c>
      <c r="D22">
        <f>INDEX(Conference!D:E,MATCH('Draft Master List'!C22,Conference!D:D,0),2)</f>
        <v>150</v>
      </c>
      <c r="E22" t="s">
        <v>125</v>
      </c>
      <c r="F22" t="str">
        <f t="shared" si="0"/>
        <v>882010</v>
      </c>
      <c r="G22" t="s">
        <v>74</v>
      </c>
      <c r="H22">
        <v>22</v>
      </c>
      <c r="I22" t="s">
        <v>10</v>
      </c>
      <c r="J22">
        <v>2010</v>
      </c>
      <c r="K22">
        <v>2016</v>
      </c>
      <c r="L22">
        <v>0</v>
      </c>
      <c r="M22">
        <v>0</v>
      </c>
      <c r="N22">
        <v>2</v>
      </c>
      <c r="O22">
        <v>21</v>
      </c>
      <c r="P22">
        <v>103</v>
      </c>
      <c r="Q22">
        <v>40</v>
      </c>
      <c r="X22">
        <v>9</v>
      </c>
      <c r="Y22">
        <v>77</v>
      </c>
      <c r="Z22">
        <v>0</v>
      </c>
      <c r="AA22">
        <v>243</v>
      </c>
      <c r="AB22">
        <v>2899</v>
      </c>
      <c r="AC22">
        <v>14</v>
      </c>
      <c r="AD22" t="s">
        <v>277</v>
      </c>
    </row>
    <row r="23" spans="1:31" x14ac:dyDescent="0.25">
      <c r="A23">
        <v>2010</v>
      </c>
      <c r="B23" s="5">
        <v>3</v>
      </c>
      <c r="C23" s="5">
        <v>89</v>
      </c>
      <c r="D23">
        <f>INDEX(Conference!D:E,MATCH('Draft Master List'!C23,Conference!D:D,0),2)</f>
        <v>145</v>
      </c>
      <c r="E23" t="s">
        <v>278</v>
      </c>
      <c r="F23" t="str">
        <f t="shared" si="0"/>
        <v>892010</v>
      </c>
      <c r="G23" t="s">
        <v>74</v>
      </c>
      <c r="H23">
        <v>22</v>
      </c>
      <c r="I23" t="s">
        <v>22</v>
      </c>
      <c r="J23">
        <v>2010</v>
      </c>
      <c r="K23">
        <v>2013</v>
      </c>
      <c r="L23">
        <v>0</v>
      </c>
      <c r="M23">
        <v>0</v>
      </c>
      <c r="N23">
        <v>0</v>
      </c>
      <c r="O23">
        <v>1</v>
      </c>
      <c r="P23">
        <v>41</v>
      </c>
      <c r="Q23">
        <v>0</v>
      </c>
      <c r="S23">
        <v>2</v>
      </c>
      <c r="T23">
        <v>3</v>
      </c>
      <c r="U23">
        <v>11</v>
      </c>
      <c r="V23">
        <v>0</v>
      </c>
      <c r="W23">
        <v>0</v>
      </c>
      <c r="X23">
        <v>3</v>
      </c>
      <c r="Y23">
        <v>12</v>
      </c>
      <c r="Z23">
        <v>0</v>
      </c>
      <c r="AA23">
        <v>6</v>
      </c>
      <c r="AB23">
        <v>131</v>
      </c>
      <c r="AC23">
        <v>0</v>
      </c>
      <c r="AD23" t="s">
        <v>207</v>
      </c>
    </row>
    <row r="24" spans="1:31" x14ac:dyDescent="0.25">
      <c r="A24">
        <v>2010</v>
      </c>
      <c r="B24" s="5">
        <v>3</v>
      </c>
      <c r="C24" s="5">
        <v>90</v>
      </c>
      <c r="D24">
        <f>INDEX(Conference!D:E,MATCH('Draft Master List'!C24,Conference!D:D,0),2)</f>
        <v>140</v>
      </c>
      <c r="E24" t="s">
        <v>279</v>
      </c>
      <c r="F24" t="str">
        <f t="shared" si="0"/>
        <v>902010</v>
      </c>
      <c r="G24" t="s">
        <v>74</v>
      </c>
      <c r="H24">
        <v>22</v>
      </c>
      <c r="I24" t="s">
        <v>30</v>
      </c>
      <c r="J24">
        <v>2010</v>
      </c>
      <c r="K24">
        <v>2012</v>
      </c>
      <c r="L24">
        <v>0</v>
      </c>
      <c r="M24">
        <v>0</v>
      </c>
      <c r="N24">
        <v>0</v>
      </c>
      <c r="O24">
        <v>1</v>
      </c>
      <c r="P24">
        <v>6</v>
      </c>
      <c r="Q24">
        <v>0</v>
      </c>
      <c r="AA24">
        <v>5</v>
      </c>
      <c r="AB24">
        <v>80</v>
      </c>
      <c r="AC24">
        <v>0</v>
      </c>
      <c r="AD24" t="s">
        <v>254</v>
      </c>
      <c r="AE24" t="s">
        <v>178</v>
      </c>
    </row>
    <row r="25" spans="1:31" x14ac:dyDescent="0.25">
      <c r="A25">
        <v>2010</v>
      </c>
      <c r="B25" s="5">
        <v>4</v>
      </c>
      <c r="C25" s="5">
        <v>99</v>
      </c>
      <c r="D25">
        <f>INDEX(Conference!D:E,MATCH('Draft Master List'!C25,Conference!D:D,0),2)</f>
        <v>104</v>
      </c>
      <c r="E25" t="s">
        <v>280</v>
      </c>
      <c r="F25" t="str">
        <f t="shared" si="0"/>
        <v>992010</v>
      </c>
      <c r="G25" t="s">
        <v>74</v>
      </c>
      <c r="H25">
        <v>23</v>
      </c>
      <c r="I25" t="s">
        <v>223</v>
      </c>
      <c r="J25">
        <v>2010</v>
      </c>
      <c r="K25">
        <v>2012</v>
      </c>
      <c r="L25">
        <v>0</v>
      </c>
      <c r="M25">
        <v>0</v>
      </c>
      <c r="N25">
        <v>0</v>
      </c>
      <c r="O25">
        <v>1</v>
      </c>
      <c r="P25">
        <v>19</v>
      </c>
      <c r="Q25">
        <v>2</v>
      </c>
      <c r="AA25">
        <v>8</v>
      </c>
      <c r="AB25">
        <v>78</v>
      </c>
      <c r="AC25">
        <v>0</v>
      </c>
      <c r="AD25" t="s">
        <v>200</v>
      </c>
      <c r="AE25" t="s">
        <v>178</v>
      </c>
    </row>
    <row r="26" spans="1:31" x14ac:dyDescent="0.25">
      <c r="A26">
        <v>2010</v>
      </c>
      <c r="B26" s="5">
        <v>4</v>
      </c>
      <c r="C26" s="5">
        <v>101</v>
      </c>
      <c r="D26">
        <f>INDEX(Conference!D:E,MATCH('Draft Master List'!C26,Conference!D:D,0),2)</f>
        <v>96</v>
      </c>
      <c r="E26" t="s">
        <v>281</v>
      </c>
      <c r="F26" t="str">
        <f t="shared" si="0"/>
        <v>1012010</v>
      </c>
      <c r="G26" t="s">
        <v>74</v>
      </c>
      <c r="H26">
        <v>23</v>
      </c>
      <c r="I26" t="s">
        <v>14</v>
      </c>
      <c r="J26">
        <v>2010</v>
      </c>
      <c r="K26">
        <v>2014</v>
      </c>
      <c r="L26">
        <v>0</v>
      </c>
      <c r="M26">
        <v>0</v>
      </c>
      <c r="N26">
        <v>3</v>
      </c>
      <c r="O26">
        <v>25</v>
      </c>
      <c r="P26">
        <v>63</v>
      </c>
      <c r="Q26">
        <v>52</v>
      </c>
      <c r="S26">
        <v>1</v>
      </c>
      <c r="T26">
        <v>1</v>
      </c>
      <c r="U26">
        <v>28</v>
      </c>
      <c r="V26">
        <v>0</v>
      </c>
      <c r="W26">
        <v>0</v>
      </c>
      <c r="X26">
        <v>1</v>
      </c>
      <c r="Y26">
        <v>3</v>
      </c>
      <c r="Z26">
        <v>0</v>
      </c>
      <c r="AA26">
        <v>223</v>
      </c>
      <c r="AB26">
        <v>3089</v>
      </c>
      <c r="AC26">
        <v>26</v>
      </c>
      <c r="AD26" t="s">
        <v>219</v>
      </c>
      <c r="AE26" t="s">
        <v>178</v>
      </c>
    </row>
    <row r="27" spans="1:31" x14ac:dyDescent="0.25">
      <c r="A27">
        <v>2010</v>
      </c>
      <c r="B27" s="5">
        <v>4</v>
      </c>
      <c r="C27" s="5">
        <v>107</v>
      </c>
      <c r="D27">
        <f>INDEX(Conference!D:E,MATCH('Draft Master List'!C27,Conference!D:D,0),2)</f>
        <v>80</v>
      </c>
      <c r="E27" t="s">
        <v>282</v>
      </c>
      <c r="F27" t="str">
        <f t="shared" si="0"/>
        <v>1072010</v>
      </c>
      <c r="G27" t="s">
        <v>74</v>
      </c>
      <c r="H27">
        <v>22</v>
      </c>
      <c r="I27" t="s">
        <v>29</v>
      </c>
      <c r="J27">
        <v>2012</v>
      </c>
      <c r="K27">
        <v>2015</v>
      </c>
      <c r="L27">
        <v>0</v>
      </c>
      <c r="M27">
        <v>0</v>
      </c>
      <c r="N27">
        <v>0</v>
      </c>
      <c r="O27">
        <v>1</v>
      </c>
      <c r="P27">
        <v>42</v>
      </c>
      <c r="Q27">
        <v>0</v>
      </c>
      <c r="AA27">
        <v>3</v>
      </c>
      <c r="AB27">
        <v>71</v>
      </c>
      <c r="AC27">
        <v>1</v>
      </c>
      <c r="AD27" t="s">
        <v>226</v>
      </c>
    </row>
    <row r="28" spans="1:31" x14ac:dyDescent="0.25">
      <c r="A28">
        <v>2010</v>
      </c>
      <c r="B28" s="5">
        <v>4</v>
      </c>
      <c r="C28" s="5">
        <v>108</v>
      </c>
      <c r="D28">
        <f>INDEX(Conference!D:E,MATCH('Draft Master List'!C28,Conference!D:D,0),2)</f>
        <v>78</v>
      </c>
      <c r="E28" t="s">
        <v>283</v>
      </c>
      <c r="F28" t="str">
        <f t="shared" si="0"/>
        <v>1082010</v>
      </c>
      <c r="G28" t="s">
        <v>74</v>
      </c>
      <c r="H28">
        <v>23</v>
      </c>
      <c r="I28" t="s">
        <v>16</v>
      </c>
      <c r="J28">
        <v>2010</v>
      </c>
      <c r="K28">
        <v>2013</v>
      </c>
      <c r="L28">
        <v>0</v>
      </c>
      <c r="M28">
        <v>0</v>
      </c>
      <c r="N28">
        <v>1</v>
      </c>
      <c r="O28">
        <v>12</v>
      </c>
      <c r="P28">
        <v>38</v>
      </c>
      <c r="Q28">
        <v>13</v>
      </c>
      <c r="X28">
        <v>19</v>
      </c>
      <c r="Y28">
        <v>201</v>
      </c>
      <c r="Z28">
        <v>2</v>
      </c>
      <c r="AA28">
        <v>57</v>
      </c>
      <c r="AB28">
        <v>848</v>
      </c>
      <c r="AC28">
        <v>3</v>
      </c>
      <c r="AD28" t="s">
        <v>185</v>
      </c>
      <c r="AE28" t="s">
        <v>178</v>
      </c>
    </row>
    <row r="29" spans="1:31" x14ac:dyDescent="0.25">
      <c r="A29">
        <v>2010</v>
      </c>
      <c r="B29" s="5">
        <v>4</v>
      </c>
      <c r="C29" s="5">
        <v>112</v>
      </c>
      <c r="D29">
        <f>INDEX(Conference!D:E,MATCH('Draft Master List'!C29,Conference!D:D,0),2)</f>
        <v>70</v>
      </c>
      <c r="E29" t="s">
        <v>284</v>
      </c>
      <c r="F29" t="str">
        <f t="shared" si="0"/>
        <v>1122010</v>
      </c>
      <c r="G29" t="s">
        <v>76</v>
      </c>
      <c r="H29">
        <v>22</v>
      </c>
      <c r="I29" t="s">
        <v>32</v>
      </c>
      <c r="J29">
        <v>2010</v>
      </c>
      <c r="K29">
        <v>2014</v>
      </c>
      <c r="L29">
        <v>0</v>
      </c>
      <c r="M29">
        <v>0</v>
      </c>
      <c r="N29">
        <v>0</v>
      </c>
      <c r="O29">
        <v>7</v>
      </c>
      <c r="P29">
        <v>41</v>
      </c>
      <c r="Q29">
        <v>1</v>
      </c>
      <c r="X29">
        <v>113</v>
      </c>
      <c r="Y29">
        <v>505</v>
      </c>
      <c r="Z29">
        <v>0</v>
      </c>
      <c r="AA29">
        <v>23</v>
      </c>
      <c r="AB29">
        <v>241</v>
      </c>
      <c r="AC29">
        <v>2</v>
      </c>
      <c r="AD29" t="s">
        <v>191</v>
      </c>
      <c r="AE29" t="s">
        <v>178</v>
      </c>
    </row>
    <row r="30" spans="1:31" x14ac:dyDescent="0.25">
      <c r="A30">
        <v>2010</v>
      </c>
      <c r="B30" s="5">
        <v>4</v>
      </c>
      <c r="C30" s="5">
        <v>122</v>
      </c>
      <c r="D30">
        <f>INDEX(Conference!D:E,MATCH('Draft Master List'!C30,Conference!D:D,0),2)</f>
        <v>50</v>
      </c>
      <c r="E30" t="s">
        <v>286</v>
      </c>
      <c r="F30" t="str">
        <f t="shared" si="0"/>
        <v>1222010</v>
      </c>
      <c r="G30" t="s">
        <v>1</v>
      </c>
      <c r="H30">
        <v>23</v>
      </c>
      <c r="I30" t="s">
        <v>6</v>
      </c>
      <c r="J30">
        <v>2011</v>
      </c>
      <c r="K30">
        <v>2011</v>
      </c>
      <c r="L30">
        <v>0</v>
      </c>
      <c r="M30">
        <v>0</v>
      </c>
      <c r="N30">
        <v>0</v>
      </c>
      <c r="O30">
        <v>0</v>
      </c>
      <c r="P30">
        <v>4</v>
      </c>
      <c r="Q30">
        <v>0</v>
      </c>
      <c r="S30">
        <v>11</v>
      </c>
      <c r="T30">
        <v>16</v>
      </c>
      <c r="U30">
        <v>107</v>
      </c>
      <c r="V30">
        <v>0</v>
      </c>
      <c r="W30">
        <v>2</v>
      </c>
      <c r="X30">
        <v>3</v>
      </c>
      <c r="Y30">
        <v>0</v>
      </c>
      <c r="Z30">
        <v>0</v>
      </c>
      <c r="AD30" t="s">
        <v>206</v>
      </c>
      <c r="AE30" t="s">
        <v>178</v>
      </c>
    </row>
    <row r="31" spans="1:31" x14ac:dyDescent="0.25">
      <c r="A31">
        <v>2010</v>
      </c>
      <c r="B31" s="5">
        <v>5</v>
      </c>
      <c r="C31" s="5">
        <v>139</v>
      </c>
      <c r="D31">
        <f>INDEX(Conference!D:E,MATCH('Draft Master List'!C31,Conference!D:D,0),2)</f>
        <v>36.5</v>
      </c>
      <c r="E31" t="s">
        <v>287</v>
      </c>
      <c r="F31" t="str">
        <f t="shared" si="0"/>
        <v>1392010</v>
      </c>
      <c r="G31" t="s">
        <v>76</v>
      </c>
      <c r="H31">
        <v>23</v>
      </c>
      <c r="I31" t="s">
        <v>32</v>
      </c>
      <c r="J31">
        <v>2010</v>
      </c>
      <c r="K31">
        <v>2014</v>
      </c>
      <c r="L31">
        <v>0</v>
      </c>
      <c r="M31">
        <v>0</v>
      </c>
      <c r="N31">
        <v>1</v>
      </c>
      <c r="O31">
        <v>0</v>
      </c>
      <c r="P31">
        <v>62</v>
      </c>
      <c r="Q31">
        <v>20</v>
      </c>
      <c r="X31">
        <v>27</v>
      </c>
      <c r="Y31">
        <v>108</v>
      </c>
      <c r="Z31">
        <v>2</v>
      </c>
      <c r="AA31">
        <v>12</v>
      </c>
      <c r="AB31">
        <v>84</v>
      </c>
      <c r="AC31">
        <v>1</v>
      </c>
      <c r="AD31" t="s">
        <v>215</v>
      </c>
      <c r="AE31" t="s">
        <v>178</v>
      </c>
    </row>
    <row r="32" spans="1:31" x14ac:dyDescent="0.25">
      <c r="A32">
        <v>2010</v>
      </c>
      <c r="B32" s="5">
        <v>5</v>
      </c>
      <c r="C32" s="5">
        <v>155</v>
      </c>
      <c r="D32">
        <f>INDEX(Conference!D:E,MATCH('Draft Master List'!C32,Conference!D:D,0),2)</f>
        <v>29.4</v>
      </c>
      <c r="E32" t="s">
        <v>288</v>
      </c>
      <c r="F32" t="str">
        <f t="shared" si="0"/>
        <v>1552010</v>
      </c>
      <c r="G32" t="s">
        <v>1</v>
      </c>
      <c r="H32">
        <v>22</v>
      </c>
      <c r="I32" t="s">
        <v>10</v>
      </c>
      <c r="J32">
        <v>2010</v>
      </c>
      <c r="K32">
        <v>2012</v>
      </c>
      <c r="L32">
        <v>0</v>
      </c>
      <c r="M32">
        <v>0</v>
      </c>
      <c r="N32">
        <v>0</v>
      </c>
      <c r="O32">
        <v>4</v>
      </c>
      <c r="P32">
        <v>20</v>
      </c>
      <c r="Q32" s="1">
        <v>17</v>
      </c>
      <c r="R32" s="1">
        <v>36747</v>
      </c>
      <c r="S32">
        <v>320</v>
      </c>
      <c r="T32">
        <v>602</v>
      </c>
      <c r="U32">
        <v>3707</v>
      </c>
      <c r="V32">
        <v>15</v>
      </c>
      <c r="W32">
        <v>25</v>
      </c>
      <c r="X32">
        <v>42</v>
      </c>
      <c r="Y32">
        <v>182</v>
      </c>
      <c r="Z32">
        <v>0</v>
      </c>
      <c r="AD32" t="s">
        <v>289</v>
      </c>
    </row>
    <row r="33" spans="1:31" x14ac:dyDescent="0.25">
      <c r="A33">
        <v>2010</v>
      </c>
      <c r="B33" s="5">
        <v>5</v>
      </c>
      <c r="C33" s="5">
        <v>156</v>
      </c>
      <c r="D33">
        <f>INDEX(Conference!D:E,MATCH('Draft Master List'!C33,Conference!D:D,0),2)</f>
        <v>29</v>
      </c>
      <c r="E33" t="s">
        <v>290</v>
      </c>
      <c r="F33" t="str">
        <f t="shared" si="0"/>
        <v>1562010</v>
      </c>
      <c r="G33" t="s">
        <v>74</v>
      </c>
      <c r="H33">
        <v>23</v>
      </c>
      <c r="I33" t="s">
        <v>3</v>
      </c>
      <c r="J33">
        <v>2010</v>
      </c>
      <c r="K33">
        <v>2013</v>
      </c>
      <c r="L33">
        <v>0</v>
      </c>
      <c r="M33">
        <v>0</v>
      </c>
      <c r="N33">
        <v>0</v>
      </c>
      <c r="O33">
        <v>2</v>
      </c>
      <c r="P33">
        <v>36</v>
      </c>
      <c r="Q33">
        <v>0</v>
      </c>
      <c r="X33">
        <v>2</v>
      </c>
      <c r="Y33">
        <v>31</v>
      </c>
      <c r="Z33">
        <v>0</v>
      </c>
      <c r="AA33">
        <v>6</v>
      </c>
      <c r="AB33">
        <v>68</v>
      </c>
      <c r="AC33">
        <v>0</v>
      </c>
      <c r="AD33" t="s">
        <v>163</v>
      </c>
      <c r="AE33" t="s">
        <v>178</v>
      </c>
    </row>
    <row r="34" spans="1:31" x14ac:dyDescent="0.25">
      <c r="A34">
        <v>2010</v>
      </c>
      <c r="B34" s="5">
        <v>5</v>
      </c>
      <c r="C34" s="5">
        <v>159</v>
      </c>
      <c r="D34">
        <f>INDEX(Conference!D:E,MATCH('Draft Master List'!C34,Conference!D:D,0),2)</f>
        <v>27.8</v>
      </c>
      <c r="E34" t="s">
        <v>291</v>
      </c>
      <c r="F34" t="str">
        <f t="shared" si="0"/>
        <v>1592010</v>
      </c>
      <c r="G34" t="s">
        <v>74</v>
      </c>
      <c r="H34">
        <v>22</v>
      </c>
      <c r="I34" t="s">
        <v>6</v>
      </c>
      <c r="J34">
        <v>2010</v>
      </c>
      <c r="K34">
        <v>2015</v>
      </c>
      <c r="L34">
        <v>0</v>
      </c>
      <c r="M34">
        <v>0</v>
      </c>
      <c r="N34">
        <v>3</v>
      </c>
      <c r="O34">
        <v>18</v>
      </c>
      <c r="P34">
        <v>88</v>
      </c>
      <c r="Q34">
        <v>54</v>
      </c>
      <c r="X34">
        <v>0</v>
      </c>
      <c r="Y34">
        <v>18</v>
      </c>
      <c r="Z34">
        <v>0</v>
      </c>
      <c r="AA34">
        <v>169</v>
      </c>
      <c r="AB34">
        <v>2418</v>
      </c>
      <c r="AC34">
        <v>18</v>
      </c>
      <c r="AD34" t="s">
        <v>181</v>
      </c>
      <c r="AE34" t="s">
        <v>178</v>
      </c>
    </row>
    <row r="35" spans="1:31" x14ac:dyDescent="0.25">
      <c r="A35">
        <v>2010</v>
      </c>
      <c r="B35" s="5">
        <v>5</v>
      </c>
      <c r="C35" s="5">
        <v>165</v>
      </c>
      <c r="D35">
        <f>INDEX(Conference!D:E,MATCH('Draft Master List'!C35,Conference!D:D,0),2)</f>
        <v>25.4</v>
      </c>
      <c r="E35" t="s">
        <v>292</v>
      </c>
      <c r="F35" t="str">
        <f t="shared" si="0"/>
        <v>1652010</v>
      </c>
      <c r="G35" t="s">
        <v>74</v>
      </c>
      <c r="H35">
        <v>23</v>
      </c>
      <c r="I35" t="s">
        <v>21</v>
      </c>
      <c r="J35">
        <v>2011</v>
      </c>
      <c r="K35">
        <v>2012</v>
      </c>
      <c r="L35">
        <v>0</v>
      </c>
      <c r="M35">
        <v>0</v>
      </c>
      <c r="N35">
        <v>0</v>
      </c>
      <c r="O35">
        <v>0</v>
      </c>
      <c r="P35">
        <v>12</v>
      </c>
      <c r="Q35">
        <v>0</v>
      </c>
      <c r="AD35" t="s">
        <v>231</v>
      </c>
    </row>
    <row r="36" spans="1:31" x14ac:dyDescent="0.25">
      <c r="A36">
        <v>2010</v>
      </c>
      <c r="B36" s="5">
        <v>5</v>
      </c>
      <c r="C36" s="5">
        <v>168</v>
      </c>
      <c r="D36">
        <f>INDEX(Conference!D:E,MATCH('Draft Master List'!C36,Conference!D:D,0),2)</f>
        <v>24.2</v>
      </c>
      <c r="E36" t="s">
        <v>293</v>
      </c>
      <c r="F36" t="str">
        <f t="shared" si="0"/>
        <v>1682010</v>
      </c>
      <c r="G36" t="s">
        <v>1</v>
      </c>
      <c r="H36">
        <v>23</v>
      </c>
      <c r="I36" t="s">
        <v>13</v>
      </c>
      <c r="L36">
        <v>0</v>
      </c>
      <c r="M36">
        <v>0</v>
      </c>
      <c r="N36">
        <v>0</v>
      </c>
      <c r="AD36" t="s">
        <v>144</v>
      </c>
    </row>
    <row r="37" spans="1:31" x14ac:dyDescent="0.25">
      <c r="A37">
        <v>2010</v>
      </c>
      <c r="B37" s="5">
        <v>6</v>
      </c>
      <c r="C37" s="5">
        <v>173</v>
      </c>
      <c r="D37">
        <f>INDEX(Conference!D:E,MATCH('Draft Master List'!C37,Conference!D:D,0),2)</f>
        <v>22.2</v>
      </c>
      <c r="E37" t="s">
        <v>295</v>
      </c>
      <c r="F37" t="str">
        <f t="shared" si="0"/>
        <v>1732010</v>
      </c>
      <c r="G37" t="s">
        <v>76</v>
      </c>
      <c r="H37">
        <v>22</v>
      </c>
      <c r="I37" t="s">
        <v>34</v>
      </c>
      <c r="J37">
        <v>2010</v>
      </c>
      <c r="K37">
        <v>2015</v>
      </c>
      <c r="L37">
        <v>0</v>
      </c>
      <c r="M37">
        <v>0</v>
      </c>
      <c r="N37">
        <v>0</v>
      </c>
      <c r="O37">
        <v>7</v>
      </c>
      <c r="P37">
        <v>96</v>
      </c>
      <c r="Q37" s="1">
        <v>2</v>
      </c>
      <c r="X37">
        <v>274</v>
      </c>
      <c r="Y37">
        <v>934</v>
      </c>
      <c r="Z37">
        <v>11</v>
      </c>
      <c r="AA37">
        <v>23</v>
      </c>
      <c r="AB37">
        <v>140</v>
      </c>
      <c r="AC37">
        <v>0</v>
      </c>
      <c r="AD37" t="s">
        <v>188</v>
      </c>
      <c r="AE37" t="s">
        <v>178</v>
      </c>
    </row>
    <row r="38" spans="1:31" x14ac:dyDescent="0.25">
      <c r="A38">
        <v>2010</v>
      </c>
      <c r="B38" s="5">
        <v>6</v>
      </c>
      <c r="C38" s="5">
        <v>174</v>
      </c>
      <c r="D38">
        <f>INDEX(Conference!D:E,MATCH('Draft Master List'!C38,Conference!D:D,0),2)</f>
        <v>21.8</v>
      </c>
      <c r="E38" t="s">
        <v>296</v>
      </c>
      <c r="F38" t="str">
        <f t="shared" si="0"/>
        <v>1742010</v>
      </c>
      <c r="G38" t="s">
        <v>76</v>
      </c>
      <c r="I38" t="s">
        <v>7</v>
      </c>
      <c r="L38">
        <v>0</v>
      </c>
      <c r="M38">
        <v>0</v>
      </c>
      <c r="N38">
        <v>0</v>
      </c>
      <c r="AD38" t="s">
        <v>135</v>
      </c>
      <c r="AE38" t="s">
        <v>178</v>
      </c>
    </row>
    <row r="39" spans="1:31" x14ac:dyDescent="0.25">
      <c r="A39">
        <v>2010</v>
      </c>
      <c r="B39" s="5">
        <v>6</v>
      </c>
      <c r="C39" s="5">
        <v>176</v>
      </c>
      <c r="D39">
        <f>INDEX(Conference!D:E,MATCH('Draft Master List'!C39,Conference!D:D,0),2)</f>
        <v>21</v>
      </c>
      <c r="E39" t="s">
        <v>297</v>
      </c>
      <c r="F39" t="str">
        <f t="shared" si="0"/>
        <v>1762010</v>
      </c>
      <c r="G39" t="s">
        <v>1</v>
      </c>
      <c r="H39">
        <v>23</v>
      </c>
      <c r="I39" t="s">
        <v>28</v>
      </c>
      <c r="J39">
        <v>2010</v>
      </c>
      <c r="K39">
        <v>2012</v>
      </c>
      <c r="L39">
        <v>0</v>
      </c>
      <c r="M39">
        <v>0</v>
      </c>
      <c r="N39">
        <v>0</v>
      </c>
      <c r="O39">
        <v>1</v>
      </c>
      <c r="P39">
        <v>3</v>
      </c>
      <c r="Q39" s="1">
        <v>1</v>
      </c>
      <c r="R39" t="s">
        <v>71</v>
      </c>
      <c r="S39">
        <v>23</v>
      </c>
      <c r="T39">
        <v>45</v>
      </c>
      <c r="U39">
        <v>234</v>
      </c>
      <c r="V39">
        <v>0</v>
      </c>
      <c r="W39">
        <v>4</v>
      </c>
      <c r="AD39" t="s">
        <v>228</v>
      </c>
      <c r="AE39" t="s">
        <v>178</v>
      </c>
    </row>
    <row r="40" spans="1:31" x14ac:dyDescent="0.25">
      <c r="A40">
        <v>2010</v>
      </c>
      <c r="B40" s="5">
        <v>6</v>
      </c>
      <c r="C40" s="5">
        <v>177</v>
      </c>
      <c r="D40">
        <f>INDEX(Conference!D:E,MATCH('Draft Master List'!C40,Conference!D:D,0),2)</f>
        <v>20.6</v>
      </c>
      <c r="E40" t="s">
        <v>298</v>
      </c>
      <c r="F40" t="str">
        <f t="shared" si="0"/>
        <v>1772010</v>
      </c>
      <c r="G40" t="s">
        <v>74</v>
      </c>
      <c r="H40">
        <v>22</v>
      </c>
      <c r="I40" t="s">
        <v>64</v>
      </c>
      <c r="J40">
        <v>2010</v>
      </c>
      <c r="K40">
        <v>2011</v>
      </c>
      <c r="L40">
        <v>0</v>
      </c>
      <c r="M40">
        <v>0</v>
      </c>
      <c r="N40">
        <v>0</v>
      </c>
      <c r="O40">
        <v>0</v>
      </c>
      <c r="P40">
        <v>16</v>
      </c>
      <c r="Q40" s="1">
        <v>0</v>
      </c>
      <c r="X40">
        <v>1</v>
      </c>
      <c r="Y40">
        <v>9</v>
      </c>
      <c r="Z40">
        <v>0</v>
      </c>
      <c r="AA40">
        <v>3</v>
      </c>
      <c r="AB40">
        <v>31</v>
      </c>
      <c r="AC40">
        <v>0</v>
      </c>
      <c r="AD40" t="s">
        <v>239</v>
      </c>
      <c r="AE40" t="s">
        <v>178</v>
      </c>
    </row>
    <row r="41" spans="1:31" x14ac:dyDescent="0.25">
      <c r="A41">
        <v>2010</v>
      </c>
      <c r="B41" s="5">
        <v>6</v>
      </c>
      <c r="C41" s="5">
        <v>180</v>
      </c>
      <c r="D41">
        <f>INDEX(Conference!D:E,MATCH('Draft Master List'!C41,Conference!D:D,0),2)</f>
        <v>19.399999999999999</v>
      </c>
      <c r="E41" t="s">
        <v>299</v>
      </c>
      <c r="F41" t="str">
        <f t="shared" si="0"/>
        <v>1802010</v>
      </c>
      <c r="G41" t="s">
        <v>76</v>
      </c>
      <c r="H41">
        <v>23</v>
      </c>
      <c r="I41" t="s">
        <v>4</v>
      </c>
      <c r="J41">
        <v>2010</v>
      </c>
      <c r="K41">
        <v>2013</v>
      </c>
      <c r="L41">
        <v>0</v>
      </c>
      <c r="M41">
        <v>0</v>
      </c>
      <c r="N41">
        <v>0</v>
      </c>
      <c r="O41">
        <v>4</v>
      </c>
      <c r="P41">
        <v>33</v>
      </c>
      <c r="Q41" s="1">
        <v>0</v>
      </c>
      <c r="X41">
        <v>110</v>
      </c>
      <c r="Y41">
        <v>341</v>
      </c>
      <c r="Z41">
        <v>0</v>
      </c>
      <c r="AA41">
        <v>18</v>
      </c>
      <c r="AB41">
        <v>129</v>
      </c>
      <c r="AC41">
        <v>0</v>
      </c>
      <c r="AD41" t="s">
        <v>232</v>
      </c>
    </row>
    <row r="42" spans="1:31" x14ac:dyDescent="0.25">
      <c r="A42">
        <v>2010</v>
      </c>
      <c r="B42" s="5">
        <v>6</v>
      </c>
      <c r="C42" s="5">
        <v>181</v>
      </c>
      <c r="D42">
        <f>INDEX(Conference!D:E,MATCH('Draft Master List'!C42,Conference!D:D,0),2)</f>
        <v>19</v>
      </c>
      <c r="E42" t="s">
        <v>300</v>
      </c>
      <c r="F42" t="str">
        <f t="shared" si="0"/>
        <v>1812010</v>
      </c>
      <c r="G42" t="s">
        <v>1</v>
      </c>
      <c r="H42">
        <v>23</v>
      </c>
      <c r="I42" t="s">
        <v>63</v>
      </c>
      <c r="L42">
        <v>0</v>
      </c>
      <c r="M42">
        <v>0</v>
      </c>
      <c r="N42">
        <v>0</v>
      </c>
      <c r="AD42" t="s">
        <v>216</v>
      </c>
    </row>
    <row r="43" spans="1:31" x14ac:dyDescent="0.25">
      <c r="A43">
        <v>2010</v>
      </c>
      <c r="B43" s="5">
        <v>6</v>
      </c>
      <c r="C43" s="5">
        <v>188</v>
      </c>
      <c r="D43">
        <f>INDEX(Conference!D:E,MATCH('Draft Master List'!C43,Conference!D:D,0),2)</f>
        <v>16.2</v>
      </c>
      <c r="E43" t="s">
        <v>301</v>
      </c>
      <c r="F43" t="str">
        <f t="shared" si="0"/>
        <v>1882010</v>
      </c>
      <c r="G43" t="s">
        <v>76</v>
      </c>
      <c r="H43">
        <v>21</v>
      </c>
      <c r="I43" t="s">
        <v>24</v>
      </c>
      <c r="J43">
        <v>2010</v>
      </c>
      <c r="K43">
        <v>2014</v>
      </c>
      <c r="L43">
        <v>0</v>
      </c>
      <c r="M43">
        <v>0</v>
      </c>
      <c r="N43">
        <v>0</v>
      </c>
      <c r="O43">
        <v>8</v>
      </c>
      <c r="P43">
        <v>38</v>
      </c>
      <c r="Q43" s="1">
        <v>6</v>
      </c>
      <c r="X43">
        <v>246</v>
      </c>
      <c r="Y43">
        <v>1022</v>
      </c>
      <c r="Z43">
        <v>3</v>
      </c>
      <c r="AA43">
        <v>29</v>
      </c>
      <c r="AB43">
        <v>184</v>
      </c>
      <c r="AC43">
        <v>0</v>
      </c>
      <c r="AD43" t="s">
        <v>159</v>
      </c>
      <c r="AE43" t="s">
        <v>178</v>
      </c>
    </row>
    <row r="44" spans="1:31" x14ac:dyDescent="0.25">
      <c r="A44">
        <v>2010</v>
      </c>
      <c r="B44" s="5">
        <v>6</v>
      </c>
      <c r="C44" s="5">
        <v>191</v>
      </c>
      <c r="D44">
        <f>INDEX(Conference!D:E,MATCH('Draft Master List'!C44,Conference!D:D,0),2)</f>
        <v>15</v>
      </c>
      <c r="E44" t="s">
        <v>303</v>
      </c>
      <c r="F44" t="str">
        <f t="shared" si="0"/>
        <v>1912010</v>
      </c>
      <c r="G44" t="s">
        <v>74</v>
      </c>
      <c r="H44">
        <v>21</v>
      </c>
      <c r="I44" t="s">
        <v>15</v>
      </c>
      <c r="J44">
        <v>2010</v>
      </c>
      <c r="K44">
        <v>2012</v>
      </c>
      <c r="L44">
        <v>0</v>
      </c>
      <c r="M44">
        <v>0</v>
      </c>
      <c r="N44">
        <v>0</v>
      </c>
      <c r="O44">
        <v>4</v>
      </c>
      <c r="P44">
        <v>25</v>
      </c>
      <c r="Q44">
        <v>2</v>
      </c>
      <c r="X44">
        <v>1</v>
      </c>
      <c r="Y44">
        <v>1</v>
      </c>
      <c r="Z44">
        <v>0</v>
      </c>
      <c r="AA44">
        <v>43</v>
      </c>
      <c r="AB44">
        <v>502</v>
      </c>
      <c r="AC44">
        <v>7</v>
      </c>
      <c r="AD44" t="s">
        <v>231</v>
      </c>
      <c r="AE44" t="s">
        <v>178</v>
      </c>
    </row>
    <row r="45" spans="1:31" x14ac:dyDescent="0.25">
      <c r="A45">
        <v>2010</v>
      </c>
      <c r="B45" s="5">
        <v>6</v>
      </c>
      <c r="C45" s="5">
        <v>193</v>
      </c>
      <c r="D45">
        <f>INDEX(Conference!D:E,MATCH('Draft Master List'!C45,Conference!D:D,0),2)</f>
        <v>14.2</v>
      </c>
      <c r="E45" t="s">
        <v>93</v>
      </c>
      <c r="F45" t="str">
        <f t="shared" si="0"/>
        <v>1932010</v>
      </c>
      <c r="G45" t="s">
        <v>76</v>
      </c>
      <c r="H45">
        <v>24</v>
      </c>
      <c r="I45" t="s">
        <v>5</v>
      </c>
      <c r="J45">
        <v>2010</v>
      </c>
      <c r="K45">
        <v>2016</v>
      </c>
      <c r="L45">
        <v>0</v>
      </c>
      <c r="M45">
        <v>0</v>
      </c>
      <c r="N45">
        <v>0</v>
      </c>
      <c r="O45">
        <v>27</v>
      </c>
      <c r="P45">
        <v>76</v>
      </c>
      <c r="Q45">
        <v>13</v>
      </c>
      <c r="X45">
        <v>618</v>
      </c>
      <c r="Y45">
        <v>2506</v>
      </c>
      <c r="Z45">
        <v>9</v>
      </c>
      <c r="AA45">
        <v>125</v>
      </c>
      <c r="AB45">
        <v>1017</v>
      </c>
      <c r="AC45">
        <v>6</v>
      </c>
      <c r="AD45" t="s">
        <v>240</v>
      </c>
      <c r="AE45" t="s">
        <v>178</v>
      </c>
    </row>
    <row r="46" spans="1:31" x14ac:dyDescent="0.25">
      <c r="A46">
        <v>2010</v>
      </c>
      <c r="B46" s="5">
        <v>6</v>
      </c>
      <c r="C46" s="5">
        <v>195</v>
      </c>
      <c r="D46">
        <f>INDEX(Conference!D:E,MATCH('Draft Master List'!C46,Conference!D:D,0),2)</f>
        <v>13.4</v>
      </c>
      <c r="E46" t="s">
        <v>304</v>
      </c>
      <c r="F46" t="str">
        <f t="shared" si="0"/>
        <v>1952010</v>
      </c>
      <c r="G46" t="s">
        <v>74</v>
      </c>
      <c r="H46">
        <v>22</v>
      </c>
      <c r="I46" t="s">
        <v>24</v>
      </c>
      <c r="J46">
        <v>2010</v>
      </c>
      <c r="K46">
        <v>2016</v>
      </c>
      <c r="L46">
        <v>3</v>
      </c>
      <c r="M46">
        <v>5</v>
      </c>
      <c r="N46">
        <v>5</v>
      </c>
      <c r="O46">
        <v>69</v>
      </c>
      <c r="P46">
        <v>101</v>
      </c>
      <c r="Q46">
        <v>74</v>
      </c>
      <c r="S46">
        <v>3</v>
      </c>
      <c r="T46">
        <v>5</v>
      </c>
      <c r="U46">
        <v>35</v>
      </c>
      <c r="V46">
        <v>1</v>
      </c>
      <c r="W46">
        <v>1</v>
      </c>
      <c r="X46">
        <v>31</v>
      </c>
      <c r="Y46">
        <v>119</v>
      </c>
      <c r="Z46">
        <v>0</v>
      </c>
      <c r="AA46">
        <v>632</v>
      </c>
      <c r="AB46">
        <v>8377</v>
      </c>
      <c r="AC46">
        <v>50</v>
      </c>
      <c r="AD46" t="s">
        <v>216</v>
      </c>
      <c r="AE46" t="s">
        <v>178</v>
      </c>
    </row>
    <row r="47" spans="1:31" x14ac:dyDescent="0.25">
      <c r="A47">
        <v>2010</v>
      </c>
      <c r="B47" s="5">
        <v>6</v>
      </c>
      <c r="C47" s="5">
        <v>197</v>
      </c>
      <c r="D47">
        <f>INDEX(Conference!D:E,MATCH('Draft Master List'!C47,Conference!D:D,0),2)</f>
        <v>12.6</v>
      </c>
      <c r="E47" t="s">
        <v>305</v>
      </c>
      <c r="F47" t="str">
        <f t="shared" si="0"/>
        <v>1972010</v>
      </c>
      <c r="G47" t="s">
        <v>74</v>
      </c>
      <c r="H47">
        <v>24</v>
      </c>
      <c r="I47" t="s">
        <v>23</v>
      </c>
      <c r="J47">
        <v>2011</v>
      </c>
      <c r="K47">
        <v>2014</v>
      </c>
      <c r="L47">
        <v>0</v>
      </c>
      <c r="M47">
        <v>0</v>
      </c>
      <c r="N47">
        <v>0</v>
      </c>
      <c r="O47">
        <v>4</v>
      </c>
      <c r="P47">
        <v>33</v>
      </c>
      <c r="Q47" s="1">
        <v>0</v>
      </c>
      <c r="X47">
        <v>1</v>
      </c>
      <c r="Y47">
        <v>7</v>
      </c>
      <c r="Z47">
        <v>0</v>
      </c>
      <c r="AA47">
        <v>2</v>
      </c>
      <c r="AB47">
        <v>17</v>
      </c>
      <c r="AC47">
        <v>0</v>
      </c>
      <c r="AD47" t="s">
        <v>155</v>
      </c>
      <c r="AE47" t="s">
        <v>178</v>
      </c>
    </row>
    <row r="48" spans="1:31" x14ac:dyDescent="0.25">
      <c r="A48">
        <v>2010</v>
      </c>
      <c r="B48" s="5">
        <v>6</v>
      </c>
      <c r="C48" s="5">
        <v>198</v>
      </c>
      <c r="D48">
        <f>INDEX(Conference!D:E,MATCH('Draft Master List'!C48,Conference!D:D,0),2)</f>
        <v>12.2</v>
      </c>
      <c r="E48" t="s">
        <v>306</v>
      </c>
      <c r="F48" t="str">
        <f t="shared" si="0"/>
        <v>1982010</v>
      </c>
      <c r="G48" t="s">
        <v>74</v>
      </c>
      <c r="H48">
        <v>23</v>
      </c>
      <c r="I48" t="s">
        <v>22</v>
      </c>
      <c r="J48">
        <v>2010</v>
      </c>
      <c r="K48">
        <v>2012</v>
      </c>
      <c r="L48">
        <v>0</v>
      </c>
      <c r="M48">
        <v>0</v>
      </c>
      <c r="N48">
        <v>1</v>
      </c>
      <c r="O48">
        <v>3</v>
      </c>
      <c r="P48">
        <v>17</v>
      </c>
      <c r="Q48">
        <v>13</v>
      </c>
      <c r="X48">
        <v>3</v>
      </c>
      <c r="Y48">
        <v>2</v>
      </c>
      <c r="Z48">
        <v>0</v>
      </c>
      <c r="AA48">
        <v>37</v>
      </c>
      <c r="AB48">
        <v>508</v>
      </c>
      <c r="AC48">
        <v>3</v>
      </c>
      <c r="AD48" t="s">
        <v>184</v>
      </c>
      <c r="AE48" t="s">
        <v>178</v>
      </c>
    </row>
    <row r="49" spans="1:31" x14ac:dyDescent="0.25">
      <c r="A49">
        <v>2010</v>
      </c>
      <c r="B49" s="5">
        <v>6</v>
      </c>
      <c r="C49" s="5">
        <v>199</v>
      </c>
      <c r="D49">
        <f>INDEX(Conference!D:E,MATCH('Draft Master List'!C49,Conference!D:D,0),2)</f>
        <v>11.8</v>
      </c>
      <c r="E49" t="s">
        <v>130</v>
      </c>
      <c r="F49" t="str">
        <f t="shared" si="0"/>
        <v>1992010</v>
      </c>
      <c r="G49" t="s">
        <v>74</v>
      </c>
      <c r="H49">
        <v>23</v>
      </c>
      <c r="I49" t="s">
        <v>18</v>
      </c>
      <c r="J49">
        <v>2010</v>
      </c>
      <c r="K49">
        <v>2016</v>
      </c>
      <c r="L49">
        <v>0</v>
      </c>
      <c r="M49">
        <v>0</v>
      </c>
      <c r="N49">
        <v>0</v>
      </c>
      <c r="O49">
        <v>4</v>
      </c>
      <c r="P49">
        <v>70</v>
      </c>
      <c r="Q49" s="1">
        <v>4</v>
      </c>
      <c r="R49" s="1">
        <v>36526</v>
      </c>
      <c r="S49">
        <v>88</v>
      </c>
      <c r="T49">
        <v>152</v>
      </c>
      <c r="U49">
        <v>853</v>
      </c>
      <c r="V49">
        <v>3</v>
      </c>
      <c r="W49">
        <v>5</v>
      </c>
      <c r="X49">
        <v>42</v>
      </c>
      <c r="Y49">
        <v>272</v>
      </c>
      <c r="Z49">
        <v>4</v>
      </c>
      <c r="AA49">
        <v>8</v>
      </c>
      <c r="AB49">
        <v>61</v>
      </c>
      <c r="AC49">
        <v>0</v>
      </c>
      <c r="AD49" t="s">
        <v>234</v>
      </c>
      <c r="AE49" t="s">
        <v>178</v>
      </c>
    </row>
    <row r="50" spans="1:31" x14ac:dyDescent="0.25">
      <c r="A50">
        <v>2010</v>
      </c>
      <c r="B50" s="5">
        <v>6</v>
      </c>
      <c r="C50" s="5">
        <v>200</v>
      </c>
      <c r="D50">
        <f>INDEX(Conference!D:E,MATCH('Draft Master List'!C50,Conference!D:D,0),2)</f>
        <v>11.4</v>
      </c>
      <c r="E50" t="s">
        <v>307</v>
      </c>
      <c r="F50" t="str">
        <f t="shared" si="0"/>
        <v>2002010</v>
      </c>
      <c r="G50" t="s">
        <v>76</v>
      </c>
      <c r="I50" t="s">
        <v>6</v>
      </c>
      <c r="L50">
        <v>0</v>
      </c>
      <c r="M50">
        <v>0</v>
      </c>
      <c r="N50">
        <v>0</v>
      </c>
      <c r="AD50" t="s">
        <v>155</v>
      </c>
      <c r="AE50" t="s">
        <v>178</v>
      </c>
    </row>
    <row r="51" spans="1:31" x14ac:dyDescent="0.25">
      <c r="A51">
        <v>2010</v>
      </c>
      <c r="B51" s="5">
        <v>6</v>
      </c>
      <c r="C51" s="5">
        <v>204</v>
      </c>
      <c r="D51">
        <f>INDEX(Conference!D:E,MATCH('Draft Master List'!C51,Conference!D:D,0),2)</f>
        <v>9.8000000000000007</v>
      </c>
      <c r="E51" t="s">
        <v>308</v>
      </c>
      <c r="F51" t="str">
        <f t="shared" si="0"/>
        <v>2042010</v>
      </c>
      <c r="G51" t="s">
        <v>1</v>
      </c>
      <c r="H51">
        <v>24</v>
      </c>
      <c r="I51" t="s">
        <v>22</v>
      </c>
      <c r="J51">
        <v>2010</v>
      </c>
      <c r="K51">
        <v>2010</v>
      </c>
      <c r="L51">
        <v>0</v>
      </c>
      <c r="M51">
        <v>0</v>
      </c>
      <c r="N51">
        <v>0</v>
      </c>
      <c r="O51">
        <v>0</v>
      </c>
      <c r="P51">
        <v>1</v>
      </c>
      <c r="Q51" s="1">
        <v>0</v>
      </c>
      <c r="S51">
        <v>6</v>
      </c>
      <c r="T51">
        <v>12</v>
      </c>
      <c r="U51">
        <v>47</v>
      </c>
      <c r="V51">
        <v>0</v>
      </c>
      <c r="W51">
        <v>0</v>
      </c>
      <c r="AD51" t="s">
        <v>200</v>
      </c>
      <c r="AE51" t="s">
        <v>178</v>
      </c>
    </row>
    <row r="52" spans="1:31" x14ac:dyDescent="0.25">
      <c r="A52">
        <v>2010</v>
      </c>
      <c r="B52" s="5">
        <v>6</v>
      </c>
      <c r="C52" s="5">
        <v>206</v>
      </c>
      <c r="D52">
        <f>INDEX(Conference!D:E,MATCH('Draft Master List'!C52,Conference!D:D,0),2)</f>
        <v>9</v>
      </c>
      <c r="E52" t="s">
        <v>309</v>
      </c>
      <c r="F52" t="str">
        <f t="shared" si="0"/>
        <v>2062010</v>
      </c>
      <c r="G52" t="s">
        <v>74</v>
      </c>
      <c r="H52">
        <v>22</v>
      </c>
      <c r="I52" t="s">
        <v>34</v>
      </c>
      <c r="J52">
        <v>2010</v>
      </c>
      <c r="K52">
        <v>2013</v>
      </c>
      <c r="L52">
        <v>0</v>
      </c>
      <c r="M52">
        <v>0</v>
      </c>
      <c r="N52">
        <v>0</v>
      </c>
      <c r="O52">
        <v>6</v>
      </c>
      <c r="P52">
        <v>39</v>
      </c>
      <c r="Q52">
        <v>9</v>
      </c>
      <c r="X52">
        <v>8</v>
      </c>
      <c r="Y52">
        <v>76</v>
      </c>
      <c r="Z52">
        <v>0</v>
      </c>
      <c r="AA52">
        <v>47</v>
      </c>
      <c r="AB52">
        <v>574</v>
      </c>
      <c r="AC52">
        <v>4</v>
      </c>
      <c r="AD52" t="s">
        <v>209</v>
      </c>
      <c r="AE52" t="s">
        <v>178</v>
      </c>
    </row>
    <row r="53" spans="1:31" x14ac:dyDescent="0.25">
      <c r="A53">
        <v>2010</v>
      </c>
      <c r="B53" s="5">
        <v>7</v>
      </c>
      <c r="C53" s="5">
        <v>209</v>
      </c>
      <c r="D53">
        <f>INDEX(Conference!D:E,MATCH('Draft Master List'!C53,Conference!D:D,0),2)</f>
        <v>7.8</v>
      </c>
      <c r="E53" t="s">
        <v>310</v>
      </c>
      <c r="F53" t="str">
        <f t="shared" si="0"/>
        <v>2092010</v>
      </c>
      <c r="G53" t="s">
        <v>1</v>
      </c>
      <c r="H53">
        <v>23</v>
      </c>
      <c r="I53" t="s">
        <v>29</v>
      </c>
      <c r="J53">
        <v>2010</v>
      </c>
      <c r="K53">
        <v>2010</v>
      </c>
      <c r="L53">
        <v>0</v>
      </c>
      <c r="M53">
        <v>0</v>
      </c>
      <c r="N53">
        <v>0</v>
      </c>
      <c r="O53">
        <v>0</v>
      </c>
      <c r="P53">
        <v>1</v>
      </c>
      <c r="Q53">
        <v>0</v>
      </c>
      <c r="S53">
        <v>2</v>
      </c>
      <c r="T53">
        <v>3</v>
      </c>
      <c r="U53">
        <v>24</v>
      </c>
      <c r="V53">
        <v>0</v>
      </c>
      <c r="W53">
        <v>1</v>
      </c>
      <c r="AD53" t="s">
        <v>259</v>
      </c>
      <c r="AE53" t="s">
        <v>178</v>
      </c>
    </row>
    <row r="54" spans="1:31" x14ac:dyDescent="0.25">
      <c r="A54">
        <v>2010</v>
      </c>
      <c r="B54" s="5">
        <v>7</v>
      </c>
      <c r="C54" s="5">
        <v>219</v>
      </c>
      <c r="D54">
        <f>INDEX(Conference!D:E,MATCH('Draft Master List'!C54,Conference!D:D,0),2)</f>
        <v>3.8</v>
      </c>
      <c r="E54" t="s">
        <v>311</v>
      </c>
      <c r="F54" t="str">
        <f t="shared" si="0"/>
        <v>2192010</v>
      </c>
      <c r="G54" t="s">
        <v>74</v>
      </c>
      <c r="H54">
        <v>22</v>
      </c>
      <c r="I54" t="s">
        <v>7</v>
      </c>
      <c r="J54">
        <v>2010</v>
      </c>
      <c r="K54">
        <v>2011</v>
      </c>
      <c r="L54">
        <v>0</v>
      </c>
      <c r="M54">
        <v>0</v>
      </c>
      <c r="N54">
        <v>0</v>
      </c>
      <c r="O54">
        <v>1</v>
      </c>
      <c r="P54">
        <v>18</v>
      </c>
      <c r="Q54" s="1">
        <v>0</v>
      </c>
      <c r="AA54">
        <v>15</v>
      </c>
      <c r="AB54">
        <v>184</v>
      </c>
      <c r="AC54">
        <v>0</v>
      </c>
      <c r="AD54" t="s">
        <v>164</v>
      </c>
      <c r="AE54" t="s">
        <v>178</v>
      </c>
    </row>
    <row r="55" spans="1:31" x14ac:dyDescent="0.25">
      <c r="A55">
        <v>2010</v>
      </c>
      <c r="B55" s="5">
        <v>7</v>
      </c>
      <c r="C55" s="5">
        <v>222</v>
      </c>
      <c r="D55">
        <f>INDEX(Conference!D:E,MATCH('Draft Master List'!C55,Conference!D:D,0),2)</f>
        <v>2.6</v>
      </c>
      <c r="E55" t="s">
        <v>115</v>
      </c>
      <c r="F55" t="str">
        <f t="shared" si="0"/>
        <v>2222010</v>
      </c>
      <c r="G55" t="s">
        <v>74</v>
      </c>
      <c r="H55">
        <v>23</v>
      </c>
      <c r="I55" t="s">
        <v>28</v>
      </c>
      <c r="J55">
        <v>2010</v>
      </c>
      <c r="K55">
        <v>2016</v>
      </c>
      <c r="L55">
        <v>0</v>
      </c>
      <c r="M55">
        <v>1</v>
      </c>
      <c r="N55">
        <v>0</v>
      </c>
      <c r="O55">
        <v>5</v>
      </c>
      <c r="P55">
        <v>70</v>
      </c>
      <c r="Q55">
        <v>5</v>
      </c>
      <c r="X55">
        <v>2</v>
      </c>
      <c r="Y55">
        <v>19</v>
      </c>
      <c r="Z55">
        <v>0</v>
      </c>
      <c r="AA55">
        <v>27</v>
      </c>
      <c r="AB55">
        <v>324</v>
      </c>
      <c r="AC55">
        <v>0</v>
      </c>
      <c r="AD55" t="s">
        <v>214</v>
      </c>
    </row>
    <row r="56" spans="1:31" x14ac:dyDescent="0.25">
      <c r="A56">
        <v>2010</v>
      </c>
      <c r="B56" s="5">
        <v>7</v>
      </c>
      <c r="C56" s="5">
        <v>227</v>
      </c>
      <c r="D56">
        <f>INDEX(Conference!D:E,MATCH('Draft Master List'!C56,Conference!D:D,0),2)</f>
        <v>2</v>
      </c>
      <c r="E56" t="s">
        <v>312</v>
      </c>
      <c r="F56" t="str">
        <f t="shared" si="0"/>
        <v>2272010</v>
      </c>
      <c r="G56" t="s">
        <v>74</v>
      </c>
      <c r="H56">
        <v>22</v>
      </c>
      <c r="I56" t="s">
        <v>23</v>
      </c>
      <c r="J56">
        <v>2010</v>
      </c>
      <c r="K56">
        <v>2013</v>
      </c>
      <c r="L56">
        <v>0</v>
      </c>
      <c r="M56">
        <v>0</v>
      </c>
      <c r="N56">
        <v>0</v>
      </c>
      <c r="O56">
        <v>1</v>
      </c>
      <c r="P56">
        <v>24</v>
      </c>
      <c r="Q56" s="1">
        <v>0</v>
      </c>
      <c r="X56">
        <v>1</v>
      </c>
      <c r="Y56">
        <v>-8</v>
      </c>
      <c r="Z56">
        <v>0</v>
      </c>
      <c r="AA56">
        <v>11</v>
      </c>
      <c r="AB56">
        <v>151</v>
      </c>
      <c r="AC56">
        <v>0</v>
      </c>
      <c r="AD56" t="s">
        <v>157</v>
      </c>
    </row>
    <row r="57" spans="1:31" x14ac:dyDescent="0.25">
      <c r="A57">
        <v>2010</v>
      </c>
      <c r="B57" s="5">
        <v>7</v>
      </c>
      <c r="C57" s="5">
        <v>237</v>
      </c>
      <c r="D57">
        <f>INDEX(Conference!D:E,MATCH('Draft Master List'!C57,Conference!D:D,0),2)</f>
        <v>2</v>
      </c>
      <c r="E57" t="s">
        <v>314</v>
      </c>
      <c r="F57" t="str">
        <f t="shared" si="0"/>
        <v>2372010</v>
      </c>
      <c r="G57" t="s">
        <v>76</v>
      </c>
      <c r="H57">
        <v>23</v>
      </c>
      <c r="I57" t="s">
        <v>18</v>
      </c>
      <c r="J57">
        <v>2011</v>
      </c>
      <c r="K57">
        <v>2011</v>
      </c>
      <c r="L57">
        <v>0</v>
      </c>
      <c r="M57">
        <v>0</v>
      </c>
      <c r="N57">
        <v>0</v>
      </c>
      <c r="O57">
        <v>0</v>
      </c>
      <c r="P57">
        <v>12</v>
      </c>
      <c r="Q57">
        <v>1</v>
      </c>
      <c r="AA57">
        <v>2</v>
      </c>
      <c r="AB57">
        <v>7</v>
      </c>
      <c r="AC57">
        <v>0</v>
      </c>
      <c r="AD57" t="s">
        <v>150</v>
      </c>
    </row>
    <row r="58" spans="1:31" x14ac:dyDescent="0.25">
      <c r="A58">
        <v>2010</v>
      </c>
      <c r="B58" s="5">
        <v>7</v>
      </c>
      <c r="C58" s="5">
        <v>239</v>
      </c>
      <c r="D58">
        <f>INDEX(Conference!D:E,MATCH('Draft Master List'!C58,Conference!D:D,0),2)</f>
        <v>2</v>
      </c>
      <c r="E58" t="s">
        <v>315</v>
      </c>
      <c r="F58" t="str">
        <f t="shared" si="0"/>
        <v>2392010</v>
      </c>
      <c r="G58" t="s">
        <v>1</v>
      </c>
      <c r="H58">
        <v>24</v>
      </c>
      <c r="I58" t="s">
        <v>0</v>
      </c>
      <c r="L58">
        <v>0</v>
      </c>
      <c r="M58">
        <v>0</v>
      </c>
      <c r="N58">
        <v>0</v>
      </c>
      <c r="AD58" t="s">
        <v>196</v>
      </c>
    </row>
    <row r="59" spans="1:31" x14ac:dyDescent="0.25">
      <c r="A59">
        <v>2010</v>
      </c>
      <c r="B59" s="5">
        <v>7</v>
      </c>
      <c r="C59" s="5">
        <v>250</v>
      </c>
      <c r="D59">
        <f>INDEX(Conference!D:E,MATCH('Draft Master List'!C59,Conference!D:D,0),2)</f>
        <v>2</v>
      </c>
      <c r="E59" t="s">
        <v>316</v>
      </c>
      <c r="F59" t="str">
        <f t="shared" si="0"/>
        <v>2502010</v>
      </c>
      <c r="G59" t="s">
        <v>1</v>
      </c>
      <c r="H59">
        <v>23</v>
      </c>
      <c r="I59" t="s">
        <v>30</v>
      </c>
      <c r="J59">
        <v>2012</v>
      </c>
      <c r="K59">
        <v>2012</v>
      </c>
      <c r="L59">
        <v>0</v>
      </c>
      <c r="M59">
        <v>0</v>
      </c>
      <c r="N59">
        <v>0</v>
      </c>
      <c r="O59">
        <v>0</v>
      </c>
      <c r="AD59" t="s">
        <v>187</v>
      </c>
    </row>
    <row r="60" spans="1:31" x14ac:dyDescent="0.25">
      <c r="A60">
        <v>2010</v>
      </c>
      <c r="B60" s="5">
        <v>7</v>
      </c>
      <c r="C60" s="5">
        <v>255</v>
      </c>
      <c r="D60">
        <f>INDEX(Conference!D:E,MATCH('Draft Master List'!C60,Conference!D:D,0),2)</f>
        <v>2</v>
      </c>
      <c r="E60" t="s">
        <v>317</v>
      </c>
      <c r="F60" t="str">
        <f t="shared" si="0"/>
        <v>2552010</v>
      </c>
      <c r="G60" t="s">
        <v>74</v>
      </c>
      <c r="H60">
        <v>25</v>
      </c>
      <c r="I60" t="s">
        <v>12</v>
      </c>
      <c r="J60">
        <v>2012</v>
      </c>
      <c r="K60">
        <v>2012</v>
      </c>
      <c r="L60">
        <v>0</v>
      </c>
      <c r="M60">
        <v>0</v>
      </c>
      <c r="N60">
        <v>0</v>
      </c>
      <c r="O60">
        <v>0</v>
      </c>
      <c r="AD60" t="s">
        <v>318</v>
      </c>
    </row>
    <row r="61" spans="1:31" x14ac:dyDescent="0.25">
      <c r="A61">
        <v>2009</v>
      </c>
      <c r="B61" s="5">
        <v>1</v>
      </c>
      <c r="C61" s="5">
        <v>1</v>
      </c>
      <c r="D61">
        <f>INDEX(Conference!D:E,MATCH('Draft Master List'!C61,Conference!D:D,0),2)</f>
        <v>3000</v>
      </c>
      <c r="E61" t="s">
        <v>11</v>
      </c>
      <c r="F61" t="str">
        <f t="shared" si="0"/>
        <v>12009</v>
      </c>
      <c r="G61" t="s">
        <v>1</v>
      </c>
      <c r="H61">
        <v>21</v>
      </c>
      <c r="I61" t="s">
        <v>12</v>
      </c>
      <c r="J61">
        <v>2009</v>
      </c>
      <c r="K61">
        <v>2016</v>
      </c>
      <c r="L61">
        <v>0</v>
      </c>
      <c r="M61">
        <v>1</v>
      </c>
      <c r="N61">
        <v>7</v>
      </c>
      <c r="O61">
        <v>75</v>
      </c>
      <c r="P61">
        <v>109</v>
      </c>
      <c r="Q61">
        <v>109</v>
      </c>
      <c r="R61" t="s">
        <v>847</v>
      </c>
      <c r="S61">
        <v>2634</v>
      </c>
      <c r="T61">
        <v>4285</v>
      </c>
      <c r="U61">
        <v>30303</v>
      </c>
      <c r="V61">
        <v>187</v>
      </c>
      <c r="W61">
        <v>108</v>
      </c>
      <c r="X61">
        <v>242</v>
      </c>
      <c r="Y61">
        <v>851</v>
      </c>
      <c r="Z61">
        <v>14</v>
      </c>
      <c r="AA61">
        <v>2</v>
      </c>
      <c r="AB61">
        <v>-3</v>
      </c>
      <c r="AC61">
        <v>0</v>
      </c>
      <c r="AD61" t="s">
        <v>137</v>
      </c>
      <c r="AE61" t="s">
        <v>178</v>
      </c>
    </row>
    <row r="62" spans="1:31" x14ac:dyDescent="0.25">
      <c r="A62">
        <v>2009</v>
      </c>
      <c r="B62" s="5">
        <v>1</v>
      </c>
      <c r="C62" s="5">
        <v>5</v>
      </c>
      <c r="D62">
        <f>INDEX(Conference!D:E,MATCH('Draft Master List'!C62,Conference!D:D,0),2)</f>
        <v>1700</v>
      </c>
      <c r="E62" t="s">
        <v>73</v>
      </c>
      <c r="F62" t="str">
        <f t="shared" si="0"/>
        <v>52009</v>
      </c>
      <c r="G62" t="s">
        <v>1</v>
      </c>
      <c r="H62">
        <v>22</v>
      </c>
      <c r="I62" t="s">
        <v>32</v>
      </c>
      <c r="J62">
        <v>2009</v>
      </c>
      <c r="K62">
        <v>2016</v>
      </c>
      <c r="L62">
        <v>0</v>
      </c>
      <c r="M62">
        <v>0</v>
      </c>
      <c r="N62">
        <v>5</v>
      </c>
      <c r="O62">
        <v>34</v>
      </c>
      <c r="P62">
        <v>77</v>
      </c>
      <c r="Q62">
        <v>72</v>
      </c>
      <c r="R62" t="s">
        <v>848</v>
      </c>
      <c r="S62">
        <v>1295</v>
      </c>
      <c r="T62">
        <v>2285</v>
      </c>
      <c r="U62">
        <v>15219</v>
      </c>
      <c r="V62">
        <v>86</v>
      </c>
      <c r="W62">
        <v>86</v>
      </c>
      <c r="X62">
        <v>169</v>
      </c>
      <c r="Y62">
        <v>449</v>
      </c>
      <c r="Z62">
        <v>13</v>
      </c>
      <c r="AD62" t="s">
        <v>191</v>
      </c>
      <c r="AE62" t="s">
        <v>178</v>
      </c>
    </row>
    <row r="63" spans="1:31" x14ac:dyDescent="0.25">
      <c r="A63">
        <v>2009</v>
      </c>
      <c r="B63" s="5">
        <v>1</v>
      </c>
      <c r="C63" s="5">
        <v>7</v>
      </c>
      <c r="D63">
        <f>INDEX(Conference!D:E,MATCH('Draft Master List'!C63,Conference!D:D,0),2)</f>
        <v>1500</v>
      </c>
      <c r="E63" t="s">
        <v>112</v>
      </c>
      <c r="F63" t="str">
        <f t="shared" si="0"/>
        <v>72009</v>
      </c>
      <c r="G63" t="s">
        <v>74</v>
      </c>
      <c r="H63">
        <v>22</v>
      </c>
      <c r="I63" t="s">
        <v>16</v>
      </c>
      <c r="J63">
        <v>2009</v>
      </c>
      <c r="K63">
        <v>2016</v>
      </c>
      <c r="L63">
        <v>0</v>
      </c>
      <c r="M63">
        <v>0</v>
      </c>
      <c r="N63">
        <v>5</v>
      </c>
      <c r="O63">
        <v>22</v>
      </c>
      <c r="P63">
        <v>114</v>
      </c>
      <c r="Q63">
        <v>69</v>
      </c>
      <c r="X63">
        <v>12</v>
      </c>
      <c r="Y63">
        <v>169</v>
      </c>
      <c r="Z63">
        <v>1</v>
      </c>
      <c r="AA63">
        <v>199</v>
      </c>
      <c r="AB63">
        <v>2841</v>
      </c>
      <c r="AC63">
        <v>16</v>
      </c>
      <c r="AD63" t="s">
        <v>193</v>
      </c>
      <c r="AE63" t="s">
        <v>178</v>
      </c>
    </row>
    <row r="64" spans="1:31" x14ac:dyDescent="0.25">
      <c r="A64">
        <v>2009</v>
      </c>
      <c r="B64" s="5">
        <v>1</v>
      </c>
      <c r="C64" s="5">
        <v>10</v>
      </c>
      <c r="D64">
        <f>INDEX(Conference!D:E,MATCH('Draft Master List'!C64,Conference!D:D,0),2)</f>
        <v>1300</v>
      </c>
      <c r="E64" t="s">
        <v>117</v>
      </c>
      <c r="F64" t="str">
        <f t="shared" si="0"/>
        <v>102009</v>
      </c>
      <c r="G64" t="s">
        <v>74</v>
      </c>
      <c r="H64">
        <v>21</v>
      </c>
      <c r="I64" t="s">
        <v>34</v>
      </c>
      <c r="J64">
        <v>2009</v>
      </c>
      <c r="K64">
        <v>2016</v>
      </c>
      <c r="L64">
        <v>0</v>
      </c>
      <c r="M64">
        <v>0</v>
      </c>
      <c r="N64">
        <v>7</v>
      </c>
      <c r="O64">
        <v>47</v>
      </c>
      <c r="P64">
        <v>111</v>
      </c>
      <c r="Q64">
        <v>108</v>
      </c>
      <c r="X64">
        <v>3</v>
      </c>
      <c r="Y64">
        <v>18</v>
      </c>
      <c r="Z64">
        <v>0</v>
      </c>
      <c r="AA64">
        <v>521</v>
      </c>
      <c r="AB64">
        <v>6252</v>
      </c>
      <c r="AC64">
        <v>43</v>
      </c>
      <c r="AD64" t="s">
        <v>136</v>
      </c>
      <c r="AE64" t="s">
        <v>178</v>
      </c>
    </row>
    <row r="65" spans="1:31" x14ac:dyDescent="0.25">
      <c r="A65">
        <v>2009</v>
      </c>
      <c r="B65" s="5">
        <v>1</v>
      </c>
      <c r="C65" s="5">
        <v>12</v>
      </c>
      <c r="D65">
        <f>INDEX(Conference!D:E,MATCH('Draft Master List'!C65,Conference!D:D,0),2)</f>
        <v>1200</v>
      </c>
      <c r="E65" t="s">
        <v>319</v>
      </c>
      <c r="F65" t="str">
        <f t="shared" si="0"/>
        <v>122009</v>
      </c>
      <c r="G65" t="s">
        <v>76</v>
      </c>
      <c r="H65">
        <v>22</v>
      </c>
      <c r="I65" t="s">
        <v>26</v>
      </c>
      <c r="J65">
        <v>2009</v>
      </c>
      <c r="K65">
        <v>2014</v>
      </c>
      <c r="L65">
        <v>0</v>
      </c>
      <c r="M65">
        <v>0</v>
      </c>
      <c r="N65">
        <v>3</v>
      </c>
      <c r="O65">
        <v>33</v>
      </c>
      <c r="P65">
        <v>63</v>
      </c>
      <c r="Q65">
        <v>45</v>
      </c>
      <c r="X65">
        <v>877</v>
      </c>
      <c r="Y65">
        <v>3616</v>
      </c>
      <c r="Z65">
        <v>27</v>
      </c>
      <c r="AA65">
        <v>158</v>
      </c>
      <c r="AB65">
        <v>1409</v>
      </c>
      <c r="AC65">
        <v>9</v>
      </c>
      <c r="AD65" t="s">
        <v>137</v>
      </c>
      <c r="AE65" t="s">
        <v>178</v>
      </c>
    </row>
    <row r="66" spans="1:31" x14ac:dyDescent="0.25">
      <c r="A66">
        <v>2009</v>
      </c>
      <c r="B66" s="5">
        <v>1</v>
      </c>
      <c r="C66" s="5">
        <v>17</v>
      </c>
      <c r="D66">
        <f>INDEX(Conference!D:E,MATCH('Draft Master List'!C66,Conference!D:D,0),2)</f>
        <v>950</v>
      </c>
      <c r="E66" t="s">
        <v>320</v>
      </c>
      <c r="F66" t="str">
        <f t="shared" ref="F66:F129" si="1">C66&amp;A66</f>
        <v>172009</v>
      </c>
      <c r="G66" t="s">
        <v>1</v>
      </c>
      <c r="H66">
        <v>21</v>
      </c>
      <c r="I66" t="s">
        <v>14</v>
      </c>
      <c r="J66">
        <v>2009</v>
      </c>
      <c r="K66">
        <v>2015</v>
      </c>
      <c r="L66">
        <v>0</v>
      </c>
      <c r="M66">
        <v>0</v>
      </c>
      <c r="N66">
        <v>4</v>
      </c>
      <c r="O66">
        <v>38</v>
      </c>
      <c r="P66">
        <v>62</v>
      </c>
      <c r="Q66" s="1">
        <v>61</v>
      </c>
      <c r="R66" t="s">
        <v>849</v>
      </c>
      <c r="S66">
        <v>1179</v>
      </c>
      <c r="T66">
        <v>2048</v>
      </c>
      <c r="U66">
        <v>13873</v>
      </c>
      <c r="V66">
        <v>81</v>
      </c>
      <c r="W66">
        <v>68</v>
      </c>
      <c r="X66">
        <v>205</v>
      </c>
      <c r="Y66">
        <v>946</v>
      </c>
      <c r="Z66">
        <v>4</v>
      </c>
      <c r="AA66">
        <v>0</v>
      </c>
      <c r="AB66">
        <v>-3</v>
      </c>
      <c r="AC66">
        <v>0</v>
      </c>
      <c r="AD66" t="s">
        <v>192</v>
      </c>
      <c r="AE66" t="s">
        <v>178</v>
      </c>
    </row>
    <row r="67" spans="1:31" x14ac:dyDescent="0.25">
      <c r="A67">
        <v>2009</v>
      </c>
      <c r="B67" s="5">
        <v>1</v>
      </c>
      <c r="C67" s="5">
        <v>19</v>
      </c>
      <c r="D67">
        <f>INDEX(Conference!D:E,MATCH('Draft Master List'!C67,Conference!D:D,0),2)</f>
        <v>875</v>
      </c>
      <c r="E67" t="s">
        <v>79</v>
      </c>
      <c r="F67" t="str">
        <f t="shared" si="1"/>
        <v>192009</v>
      </c>
      <c r="G67" t="s">
        <v>74</v>
      </c>
      <c r="H67">
        <v>21</v>
      </c>
      <c r="I67" t="s">
        <v>6</v>
      </c>
      <c r="J67">
        <v>2009</v>
      </c>
      <c r="K67">
        <v>2016</v>
      </c>
      <c r="L67">
        <v>0</v>
      </c>
      <c r="M67">
        <v>0</v>
      </c>
      <c r="N67">
        <v>7</v>
      </c>
      <c r="O67">
        <v>48</v>
      </c>
      <c r="P67">
        <v>102</v>
      </c>
      <c r="Q67" s="1">
        <v>100</v>
      </c>
      <c r="S67">
        <v>0</v>
      </c>
      <c r="T67">
        <v>1</v>
      </c>
      <c r="U67">
        <v>0</v>
      </c>
      <c r="V67">
        <v>0</v>
      </c>
      <c r="W67">
        <v>0</v>
      </c>
      <c r="X67">
        <v>10</v>
      </c>
      <c r="Y67">
        <v>43</v>
      </c>
      <c r="Z67">
        <v>0</v>
      </c>
      <c r="AA67">
        <v>474</v>
      </c>
      <c r="AB67">
        <v>6395</v>
      </c>
      <c r="AC67">
        <v>46</v>
      </c>
      <c r="AD67" t="s">
        <v>205</v>
      </c>
      <c r="AE67" t="s">
        <v>178</v>
      </c>
    </row>
    <row r="68" spans="1:31" x14ac:dyDescent="0.25">
      <c r="A68">
        <v>2009</v>
      </c>
      <c r="B68" s="5">
        <v>1</v>
      </c>
      <c r="C68" s="5">
        <v>22</v>
      </c>
      <c r="D68">
        <f>INDEX(Conference!D:E,MATCH('Draft Master List'!C68,Conference!D:D,0),2)</f>
        <v>780</v>
      </c>
      <c r="E68" t="s">
        <v>110</v>
      </c>
      <c r="F68" t="str">
        <f t="shared" si="1"/>
        <v>222009</v>
      </c>
      <c r="G68" t="s">
        <v>74</v>
      </c>
      <c r="H68">
        <v>21</v>
      </c>
      <c r="I68" t="s">
        <v>18</v>
      </c>
      <c r="J68">
        <v>2009</v>
      </c>
      <c r="K68">
        <v>2016</v>
      </c>
      <c r="L68">
        <v>0</v>
      </c>
      <c r="M68">
        <v>1</v>
      </c>
      <c r="N68">
        <v>5</v>
      </c>
      <c r="O68">
        <v>43</v>
      </c>
      <c r="P68">
        <v>75</v>
      </c>
      <c r="Q68">
        <v>61</v>
      </c>
      <c r="X68">
        <v>146</v>
      </c>
      <c r="Y68">
        <v>927</v>
      </c>
      <c r="Z68">
        <v>5</v>
      </c>
      <c r="AA68">
        <v>353</v>
      </c>
      <c r="AB68">
        <v>4026</v>
      </c>
      <c r="AC68">
        <v>22</v>
      </c>
      <c r="AD68" t="s">
        <v>181</v>
      </c>
      <c r="AE68" t="s">
        <v>178</v>
      </c>
    </row>
    <row r="69" spans="1:31" x14ac:dyDescent="0.25">
      <c r="A69">
        <v>2009</v>
      </c>
      <c r="B69" s="5">
        <v>1</v>
      </c>
      <c r="C69" s="5">
        <v>27</v>
      </c>
      <c r="D69">
        <f>INDEX(Conference!D:E,MATCH('Draft Master List'!C69,Conference!D:D,0),2)</f>
        <v>680</v>
      </c>
      <c r="E69" t="s">
        <v>321</v>
      </c>
      <c r="F69" t="str">
        <f t="shared" si="1"/>
        <v>272009</v>
      </c>
      <c r="G69" t="s">
        <v>76</v>
      </c>
      <c r="H69">
        <v>22</v>
      </c>
      <c r="I69" t="s">
        <v>20</v>
      </c>
      <c r="J69">
        <v>2009</v>
      </c>
      <c r="K69">
        <v>2015</v>
      </c>
      <c r="L69">
        <v>0</v>
      </c>
      <c r="M69">
        <v>0</v>
      </c>
      <c r="N69">
        <v>1</v>
      </c>
      <c r="O69">
        <v>25</v>
      </c>
      <c r="P69">
        <v>88</v>
      </c>
      <c r="Q69">
        <v>25</v>
      </c>
      <c r="X69">
        <v>695</v>
      </c>
      <c r="Y69">
        <v>2829</v>
      </c>
      <c r="Z69">
        <v>18</v>
      </c>
      <c r="AA69">
        <v>120</v>
      </c>
      <c r="AB69">
        <v>1066</v>
      </c>
      <c r="AC69">
        <v>2</v>
      </c>
      <c r="AD69" t="s">
        <v>226</v>
      </c>
      <c r="AE69" t="s">
        <v>178</v>
      </c>
    </row>
    <row r="70" spans="1:31" x14ac:dyDescent="0.25">
      <c r="A70">
        <v>2009</v>
      </c>
      <c r="B70" s="5">
        <v>1</v>
      </c>
      <c r="C70" s="5">
        <v>29</v>
      </c>
      <c r="D70">
        <f>INDEX(Conference!D:E,MATCH('Draft Master List'!C70,Conference!D:D,0),2)</f>
        <v>640</v>
      </c>
      <c r="E70" t="s">
        <v>322</v>
      </c>
      <c r="F70" t="str">
        <f t="shared" si="1"/>
        <v>292009</v>
      </c>
      <c r="G70" t="s">
        <v>74</v>
      </c>
      <c r="H70">
        <v>21</v>
      </c>
      <c r="I70" t="s">
        <v>9</v>
      </c>
      <c r="J70">
        <v>2009</v>
      </c>
      <c r="K70">
        <v>2015</v>
      </c>
      <c r="L70">
        <v>0</v>
      </c>
      <c r="M70">
        <v>0</v>
      </c>
      <c r="N70">
        <v>4</v>
      </c>
      <c r="O70">
        <v>40</v>
      </c>
      <c r="P70">
        <v>92</v>
      </c>
      <c r="Q70">
        <v>67</v>
      </c>
      <c r="X70">
        <v>2</v>
      </c>
      <c r="Y70">
        <v>8</v>
      </c>
      <c r="Z70">
        <v>0</v>
      </c>
      <c r="AA70">
        <v>356</v>
      </c>
      <c r="AB70">
        <v>5081</v>
      </c>
      <c r="AC70">
        <v>31</v>
      </c>
      <c r="AD70" t="s">
        <v>245</v>
      </c>
      <c r="AE70" t="s">
        <v>178</v>
      </c>
    </row>
    <row r="71" spans="1:31" x14ac:dyDescent="0.25">
      <c r="A71">
        <v>2009</v>
      </c>
      <c r="B71" s="5">
        <v>1</v>
      </c>
      <c r="C71" s="5">
        <v>30</v>
      </c>
      <c r="D71">
        <f>INDEX(Conference!D:E,MATCH('Draft Master List'!C71,Conference!D:D,0),2)</f>
        <v>620</v>
      </c>
      <c r="E71" t="s">
        <v>120</v>
      </c>
      <c r="F71" t="str">
        <f t="shared" si="1"/>
        <v>302009</v>
      </c>
      <c r="G71" t="s">
        <v>74</v>
      </c>
      <c r="H71">
        <v>20</v>
      </c>
      <c r="I71" t="s">
        <v>28</v>
      </c>
      <c r="J71">
        <v>2009</v>
      </c>
      <c r="K71">
        <v>2016</v>
      </c>
      <c r="L71">
        <v>0</v>
      </c>
      <c r="M71">
        <v>0</v>
      </c>
      <c r="N71">
        <v>4</v>
      </c>
      <c r="O71">
        <v>34</v>
      </c>
      <c r="P71">
        <v>104</v>
      </c>
      <c r="Q71" s="1">
        <v>71</v>
      </c>
      <c r="X71">
        <v>2</v>
      </c>
      <c r="Y71">
        <v>14</v>
      </c>
      <c r="Z71">
        <v>0</v>
      </c>
      <c r="AA71">
        <v>309</v>
      </c>
      <c r="AB71">
        <v>4881</v>
      </c>
      <c r="AC71">
        <v>30</v>
      </c>
      <c r="AD71" t="s">
        <v>150</v>
      </c>
      <c r="AE71" t="s">
        <v>178</v>
      </c>
    </row>
    <row r="72" spans="1:31" x14ac:dyDescent="0.25">
      <c r="A72">
        <v>2009</v>
      </c>
      <c r="B72" s="5">
        <v>1</v>
      </c>
      <c r="C72" s="5">
        <v>31</v>
      </c>
      <c r="D72">
        <f>INDEX(Conference!D:E,MATCH('Draft Master List'!C72,Conference!D:D,0),2)</f>
        <v>600</v>
      </c>
      <c r="E72" t="s">
        <v>2714</v>
      </c>
      <c r="F72" t="str">
        <f t="shared" si="1"/>
        <v>312009</v>
      </c>
      <c r="G72" t="s">
        <v>76</v>
      </c>
      <c r="H72">
        <v>21</v>
      </c>
      <c r="I72" t="s">
        <v>10</v>
      </c>
      <c r="J72">
        <v>2009</v>
      </c>
      <c r="K72">
        <v>2012</v>
      </c>
      <c r="L72">
        <v>0</v>
      </c>
      <c r="M72">
        <v>0</v>
      </c>
      <c r="N72">
        <v>1</v>
      </c>
      <c r="O72">
        <v>14</v>
      </c>
      <c r="P72">
        <v>51</v>
      </c>
      <c r="Q72">
        <v>23</v>
      </c>
      <c r="X72">
        <v>625</v>
      </c>
      <c r="Y72">
        <v>2471</v>
      </c>
      <c r="Z72">
        <v>24</v>
      </c>
      <c r="AA72">
        <v>28</v>
      </c>
      <c r="AB72">
        <v>293</v>
      </c>
      <c r="AC72">
        <v>0</v>
      </c>
      <c r="AD72" t="s">
        <v>146</v>
      </c>
      <c r="AE72" t="s">
        <v>178</v>
      </c>
    </row>
    <row r="73" spans="1:31" x14ac:dyDescent="0.25">
      <c r="A73">
        <v>2009</v>
      </c>
      <c r="B73" s="5">
        <v>2</v>
      </c>
      <c r="C73" s="5">
        <v>36</v>
      </c>
      <c r="D73">
        <f>INDEX(Conference!D:E,MATCH('Draft Master List'!C73,Conference!D:D,0),2)</f>
        <v>540</v>
      </c>
      <c r="E73" t="s">
        <v>324</v>
      </c>
      <c r="F73" t="str">
        <f t="shared" si="1"/>
        <v>362009</v>
      </c>
      <c r="G73" t="s">
        <v>74</v>
      </c>
      <c r="H73">
        <v>21</v>
      </c>
      <c r="I73" t="s">
        <v>64</v>
      </c>
      <c r="J73">
        <v>2009</v>
      </c>
      <c r="K73">
        <v>2013</v>
      </c>
      <c r="L73">
        <v>0</v>
      </c>
      <c r="M73">
        <v>0</v>
      </c>
      <c r="N73">
        <v>1</v>
      </c>
      <c r="O73">
        <v>3</v>
      </c>
      <c r="P73">
        <v>38</v>
      </c>
      <c r="Q73">
        <v>14</v>
      </c>
      <c r="AA73">
        <v>43</v>
      </c>
      <c r="AB73">
        <v>485</v>
      </c>
      <c r="AC73">
        <v>4</v>
      </c>
      <c r="AD73" t="s">
        <v>146</v>
      </c>
      <c r="AE73" t="s">
        <v>178</v>
      </c>
    </row>
    <row r="74" spans="1:31" x14ac:dyDescent="0.25">
      <c r="A74">
        <v>2009</v>
      </c>
      <c r="B74" s="5">
        <v>2</v>
      </c>
      <c r="C74" s="5">
        <v>44</v>
      </c>
      <c r="D74">
        <f>INDEX(Conference!D:E,MATCH('Draft Master List'!C74,Conference!D:D,0),2)</f>
        <v>460</v>
      </c>
      <c r="E74" t="s">
        <v>325</v>
      </c>
      <c r="F74" t="str">
        <f t="shared" si="1"/>
        <v>442009</v>
      </c>
      <c r="G74" t="s">
        <v>1</v>
      </c>
      <c r="H74">
        <v>23</v>
      </c>
      <c r="I74" t="s">
        <v>33</v>
      </c>
      <c r="J74">
        <v>2009</v>
      </c>
      <c r="K74">
        <v>2009</v>
      </c>
      <c r="L74">
        <v>0</v>
      </c>
      <c r="M74">
        <v>0</v>
      </c>
      <c r="N74">
        <v>0</v>
      </c>
      <c r="O74">
        <v>1</v>
      </c>
      <c r="P74">
        <v>13</v>
      </c>
      <c r="Q74">
        <v>0</v>
      </c>
      <c r="S74">
        <v>0</v>
      </c>
      <c r="T74">
        <v>5</v>
      </c>
      <c r="U74">
        <v>0</v>
      </c>
      <c r="V74">
        <v>0</v>
      </c>
      <c r="W74">
        <v>0</v>
      </c>
      <c r="X74">
        <v>21</v>
      </c>
      <c r="Y74">
        <v>81</v>
      </c>
      <c r="Z74">
        <v>0</v>
      </c>
      <c r="AD74" t="s">
        <v>183</v>
      </c>
      <c r="AE74" t="s">
        <v>178</v>
      </c>
    </row>
    <row r="75" spans="1:31" x14ac:dyDescent="0.25">
      <c r="A75">
        <v>2009</v>
      </c>
      <c r="B75" s="5">
        <v>2</v>
      </c>
      <c r="C75" s="5">
        <v>50</v>
      </c>
      <c r="D75">
        <f>INDEX(Conference!D:E,MATCH('Draft Master List'!C75,Conference!D:D,0),2)</f>
        <v>400</v>
      </c>
      <c r="E75" t="s">
        <v>326</v>
      </c>
      <c r="F75" t="str">
        <f t="shared" si="1"/>
        <v>502009</v>
      </c>
      <c r="G75" t="s">
        <v>74</v>
      </c>
      <c r="H75">
        <v>22</v>
      </c>
      <c r="I75" t="s">
        <v>64</v>
      </c>
      <c r="J75">
        <v>2009</v>
      </c>
      <c r="K75">
        <v>2012</v>
      </c>
      <c r="L75">
        <v>0</v>
      </c>
      <c r="M75">
        <v>0</v>
      </c>
      <c r="N75">
        <v>3</v>
      </c>
      <c r="O75">
        <v>12</v>
      </c>
      <c r="P75">
        <v>54</v>
      </c>
      <c r="Q75">
        <v>43</v>
      </c>
      <c r="S75">
        <v>1</v>
      </c>
      <c r="T75">
        <v>1</v>
      </c>
      <c r="U75">
        <v>29</v>
      </c>
      <c r="V75">
        <v>1</v>
      </c>
      <c r="W75">
        <v>0</v>
      </c>
      <c r="X75">
        <v>2</v>
      </c>
      <c r="Y75">
        <v>-6</v>
      </c>
      <c r="Z75">
        <v>0</v>
      </c>
      <c r="AA75">
        <v>118</v>
      </c>
      <c r="AB75">
        <v>1745</v>
      </c>
      <c r="AC75">
        <v>7</v>
      </c>
      <c r="AD75" t="s">
        <v>137</v>
      </c>
      <c r="AE75" t="s">
        <v>178</v>
      </c>
    </row>
    <row r="76" spans="1:31" x14ac:dyDescent="0.25">
      <c r="A76">
        <v>2009</v>
      </c>
      <c r="B76" s="5">
        <v>2</v>
      </c>
      <c r="C76" s="5">
        <v>53</v>
      </c>
      <c r="D76">
        <f>INDEX(Conference!D:E,MATCH('Draft Master List'!C76,Conference!D:D,0),2)</f>
        <v>370</v>
      </c>
      <c r="E76" t="s">
        <v>327</v>
      </c>
      <c r="F76" t="str">
        <f t="shared" si="1"/>
        <v>532009</v>
      </c>
      <c r="G76" t="s">
        <v>76</v>
      </c>
      <c r="H76">
        <v>21</v>
      </c>
      <c r="I76" t="s">
        <v>6</v>
      </c>
      <c r="J76">
        <v>2009</v>
      </c>
      <c r="K76">
        <v>2016</v>
      </c>
      <c r="L76">
        <v>2</v>
      </c>
      <c r="M76">
        <v>5</v>
      </c>
      <c r="N76">
        <v>7</v>
      </c>
      <c r="O76">
        <v>71</v>
      </c>
      <c r="P76">
        <v>117</v>
      </c>
      <c r="Q76">
        <v>103</v>
      </c>
      <c r="X76">
        <v>1898</v>
      </c>
      <c r="Y76">
        <v>8954</v>
      </c>
      <c r="Z76">
        <v>60</v>
      </c>
      <c r="AA76">
        <v>382</v>
      </c>
      <c r="AB76">
        <v>2930</v>
      </c>
      <c r="AC76">
        <v>13</v>
      </c>
      <c r="AD76" t="s">
        <v>157</v>
      </c>
      <c r="AE76" t="s">
        <v>178</v>
      </c>
    </row>
    <row r="77" spans="1:31" x14ac:dyDescent="0.25">
      <c r="A77">
        <v>2009</v>
      </c>
      <c r="B77" s="5">
        <v>3</v>
      </c>
      <c r="C77" s="5">
        <v>65</v>
      </c>
      <c r="D77">
        <f>INDEX(Conference!D:E,MATCH('Draft Master List'!C77,Conference!D:D,0),2)</f>
        <v>265</v>
      </c>
      <c r="E77" t="s">
        <v>328</v>
      </c>
      <c r="F77" t="str">
        <f t="shared" si="1"/>
        <v>652009</v>
      </c>
      <c r="G77" t="s">
        <v>76</v>
      </c>
      <c r="H77">
        <v>24</v>
      </c>
      <c r="I77" t="s">
        <v>32</v>
      </c>
      <c r="J77">
        <v>2009</v>
      </c>
      <c r="K77">
        <v>2014</v>
      </c>
      <c r="L77">
        <v>0</v>
      </c>
      <c r="M77">
        <v>0</v>
      </c>
      <c r="N77">
        <v>2</v>
      </c>
      <c r="O77">
        <v>23</v>
      </c>
      <c r="P77">
        <v>85</v>
      </c>
      <c r="Q77">
        <v>36</v>
      </c>
      <c r="X77">
        <v>993</v>
      </c>
      <c r="Y77">
        <v>4110</v>
      </c>
      <c r="Z77">
        <v>24</v>
      </c>
      <c r="AA77">
        <v>72</v>
      </c>
      <c r="AB77">
        <v>534</v>
      </c>
      <c r="AC77">
        <v>0</v>
      </c>
      <c r="AD77" t="s">
        <v>222</v>
      </c>
      <c r="AE77" t="s">
        <v>178</v>
      </c>
    </row>
    <row r="78" spans="1:31" x14ac:dyDescent="0.25">
      <c r="A78">
        <v>2009</v>
      </c>
      <c r="B78" s="5">
        <v>3</v>
      </c>
      <c r="C78" s="5">
        <v>74</v>
      </c>
      <c r="D78">
        <f>INDEX(Conference!D:E,MATCH('Draft Master List'!C78,Conference!D:D,0),2)</f>
        <v>220</v>
      </c>
      <c r="E78" t="s">
        <v>329</v>
      </c>
      <c r="F78" t="str">
        <f t="shared" si="1"/>
        <v>742009</v>
      </c>
      <c r="G78" t="s">
        <v>76</v>
      </c>
      <c r="H78">
        <v>22</v>
      </c>
      <c r="I78" t="s">
        <v>34</v>
      </c>
      <c r="J78">
        <v>2009</v>
      </c>
      <c r="K78">
        <v>2009</v>
      </c>
      <c r="L78">
        <v>0</v>
      </c>
      <c r="M78">
        <v>0</v>
      </c>
      <c r="N78">
        <v>0</v>
      </c>
      <c r="O78">
        <v>2</v>
      </c>
      <c r="P78">
        <v>14</v>
      </c>
      <c r="Q78">
        <v>2</v>
      </c>
      <c r="X78">
        <v>83</v>
      </c>
      <c r="Y78">
        <v>226</v>
      </c>
      <c r="Z78">
        <v>1</v>
      </c>
      <c r="AA78">
        <v>11</v>
      </c>
      <c r="AB78">
        <v>76</v>
      </c>
      <c r="AC78">
        <v>0</v>
      </c>
      <c r="AD78" t="s">
        <v>154</v>
      </c>
      <c r="AE78" t="s">
        <v>178</v>
      </c>
    </row>
    <row r="79" spans="1:31" x14ac:dyDescent="0.25">
      <c r="A79">
        <v>2009</v>
      </c>
      <c r="B79" s="5">
        <v>3</v>
      </c>
      <c r="C79" s="5">
        <v>82</v>
      </c>
      <c r="D79">
        <f>INDEX(Conference!D:E,MATCH('Draft Master List'!C79,Conference!D:D,0),2)</f>
        <v>180</v>
      </c>
      <c r="E79" t="s">
        <v>330</v>
      </c>
      <c r="F79" t="str">
        <f t="shared" si="1"/>
        <v>822009</v>
      </c>
      <c r="G79" t="s">
        <v>74</v>
      </c>
      <c r="H79">
        <v>23</v>
      </c>
      <c r="I79" t="s">
        <v>12</v>
      </c>
      <c r="J79">
        <v>2009</v>
      </c>
      <c r="K79">
        <v>2010</v>
      </c>
      <c r="L79">
        <v>0</v>
      </c>
      <c r="M79">
        <v>0</v>
      </c>
      <c r="N79">
        <v>0</v>
      </c>
      <c r="O79">
        <v>0</v>
      </c>
      <c r="P79">
        <v>18</v>
      </c>
      <c r="Q79">
        <v>1</v>
      </c>
      <c r="X79">
        <v>1</v>
      </c>
      <c r="Y79">
        <v>4</v>
      </c>
      <c r="Z79">
        <v>0</v>
      </c>
      <c r="AA79">
        <v>9</v>
      </c>
      <c r="AB79">
        <v>82</v>
      </c>
      <c r="AC79">
        <v>0</v>
      </c>
      <c r="AD79" t="s">
        <v>189</v>
      </c>
      <c r="AE79" t="s">
        <v>178</v>
      </c>
    </row>
    <row r="80" spans="1:31" x14ac:dyDescent="0.25">
      <c r="A80">
        <v>2009</v>
      </c>
      <c r="B80" s="5">
        <v>3</v>
      </c>
      <c r="C80" s="5">
        <v>83</v>
      </c>
      <c r="D80">
        <f>INDEX(Conference!D:E,MATCH('Draft Master List'!C80,Conference!D:D,0),2)</f>
        <v>175</v>
      </c>
      <c r="E80" t="s">
        <v>107</v>
      </c>
      <c r="F80" t="str">
        <f t="shared" si="1"/>
        <v>832009</v>
      </c>
      <c r="G80" t="s">
        <v>74</v>
      </c>
      <c r="H80">
        <v>21</v>
      </c>
      <c r="I80" t="s">
        <v>30</v>
      </c>
      <c r="J80">
        <v>2009</v>
      </c>
      <c r="K80">
        <v>2016</v>
      </c>
      <c r="L80">
        <v>0</v>
      </c>
      <c r="M80">
        <v>0</v>
      </c>
      <c r="N80">
        <v>1</v>
      </c>
      <c r="O80">
        <v>15</v>
      </c>
      <c r="P80">
        <v>113</v>
      </c>
      <c r="Q80">
        <v>19</v>
      </c>
      <c r="X80">
        <v>13</v>
      </c>
      <c r="Y80">
        <v>142</v>
      </c>
      <c r="Z80">
        <v>0</v>
      </c>
      <c r="AA80">
        <v>65</v>
      </c>
      <c r="AB80">
        <v>1018</v>
      </c>
      <c r="AC80">
        <v>6</v>
      </c>
      <c r="AD80" t="s">
        <v>245</v>
      </c>
      <c r="AE80" t="s">
        <v>178</v>
      </c>
    </row>
    <row r="81" spans="1:31" x14ac:dyDescent="0.25">
      <c r="A81">
        <v>2009</v>
      </c>
      <c r="B81" s="5">
        <v>3</v>
      </c>
      <c r="C81" s="5">
        <v>84</v>
      </c>
      <c r="D81">
        <f>INDEX(Conference!D:E,MATCH('Draft Master List'!C81,Conference!D:D,0),2)</f>
        <v>170</v>
      </c>
      <c r="E81" t="s">
        <v>105</v>
      </c>
      <c r="F81" t="str">
        <f t="shared" si="1"/>
        <v>842009</v>
      </c>
      <c r="G81" t="s">
        <v>74</v>
      </c>
      <c r="H81">
        <v>23</v>
      </c>
      <c r="I81" t="s">
        <v>24</v>
      </c>
      <c r="J81">
        <v>2009</v>
      </c>
      <c r="K81">
        <v>2016</v>
      </c>
      <c r="L81">
        <v>0</v>
      </c>
      <c r="M81">
        <v>1</v>
      </c>
      <c r="N81">
        <v>7</v>
      </c>
      <c r="O81">
        <v>53</v>
      </c>
      <c r="P81">
        <v>127</v>
      </c>
      <c r="Q81">
        <v>108</v>
      </c>
      <c r="S81">
        <v>0</v>
      </c>
      <c r="T81">
        <v>1</v>
      </c>
      <c r="U81">
        <v>0</v>
      </c>
      <c r="V81">
        <v>0</v>
      </c>
      <c r="W81">
        <v>0</v>
      </c>
      <c r="X81">
        <v>33</v>
      </c>
      <c r="Y81">
        <v>237</v>
      </c>
      <c r="Z81">
        <v>0</v>
      </c>
      <c r="AA81">
        <v>486</v>
      </c>
      <c r="AB81">
        <v>7324</v>
      </c>
      <c r="AC81">
        <v>53</v>
      </c>
      <c r="AD81" t="s">
        <v>140</v>
      </c>
      <c r="AE81" t="s">
        <v>178</v>
      </c>
    </row>
    <row r="82" spans="1:31" x14ac:dyDescent="0.25">
      <c r="A82">
        <v>2009</v>
      </c>
      <c r="B82" s="5">
        <v>3</v>
      </c>
      <c r="C82" s="5">
        <v>85</v>
      </c>
      <c r="D82">
        <f>INDEX(Conference!D:E,MATCH('Draft Master List'!C82,Conference!D:D,0),2)</f>
        <v>165</v>
      </c>
      <c r="E82" t="s">
        <v>331</v>
      </c>
      <c r="F82" t="str">
        <f t="shared" si="1"/>
        <v>852009</v>
      </c>
      <c r="G82" t="s">
        <v>74</v>
      </c>
      <c r="H82">
        <v>23</v>
      </c>
      <c r="I82" t="s">
        <v>9</v>
      </c>
      <c r="J82">
        <v>2009</v>
      </c>
      <c r="K82">
        <v>2012</v>
      </c>
      <c r="L82">
        <v>0</v>
      </c>
      <c r="M82">
        <v>0</v>
      </c>
      <c r="N82">
        <v>0</v>
      </c>
      <c r="O82">
        <v>4</v>
      </c>
      <c r="P82">
        <v>29</v>
      </c>
      <c r="Q82">
        <v>1</v>
      </c>
      <c r="AA82">
        <v>29</v>
      </c>
      <c r="AB82">
        <v>394</v>
      </c>
      <c r="AC82">
        <v>0</v>
      </c>
      <c r="AD82" t="s">
        <v>332</v>
      </c>
    </row>
    <row r="83" spans="1:31" x14ac:dyDescent="0.25">
      <c r="A83">
        <v>2009</v>
      </c>
      <c r="B83" s="5">
        <v>3</v>
      </c>
      <c r="C83" s="5">
        <v>87</v>
      </c>
      <c r="D83">
        <f>INDEX(Conference!D:E,MATCH('Draft Master List'!C83,Conference!D:D,0),2)</f>
        <v>155</v>
      </c>
      <c r="E83" t="s">
        <v>333</v>
      </c>
      <c r="F83" t="str">
        <f t="shared" si="1"/>
        <v>872009</v>
      </c>
      <c r="G83" t="s">
        <v>74</v>
      </c>
      <c r="H83">
        <v>22</v>
      </c>
      <c r="I83" t="s">
        <v>33</v>
      </c>
      <c r="J83">
        <v>2009</v>
      </c>
      <c r="K83">
        <v>2012</v>
      </c>
      <c r="L83">
        <v>0</v>
      </c>
      <c r="M83">
        <v>0</v>
      </c>
      <c r="N83">
        <v>0</v>
      </c>
      <c r="O83">
        <v>1</v>
      </c>
      <c r="P83">
        <v>24</v>
      </c>
      <c r="Q83">
        <v>1</v>
      </c>
      <c r="AA83">
        <v>10</v>
      </c>
      <c r="AB83">
        <v>122</v>
      </c>
      <c r="AC83">
        <v>1</v>
      </c>
      <c r="AD83" t="s">
        <v>191</v>
      </c>
      <c r="AE83" t="s">
        <v>178</v>
      </c>
    </row>
    <row r="84" spans="1:31" x14ac:dyDescent="0.25">
      <c r="A84">
        <v>2009</v>
      </c>
      <c r="B84" s="5">
        <v>3</v>
      </c>
      <c r="C84" s="5">
        <v>91</v>
      </c>
      <c r="D84">
        <f>INDEX(Conference!D:E,MATCH('Draft Master List'!C84,Conference!D:D,0),2)</f>
        <v>136</v>
      </c>
      <c r="E84" t="s">
        <v>334</v>
      </c>
      <c r="F84" t="str">
        <f t="shared" si="1"/>
        <v>912009</v>
      </c>
      <c r="G84" t="s">
        <v>74</v>
      </c>
      <c r="H84">
        <v>23</v>
      </c>
      <c r="I84" t="s">
        <v>19</v>
      </c>
      <c r="J84">
        <v>2009</v>
      </c>
      <c r="K84">
        <v>2012</v>
      </c>
      <c r="L84">
        <v>0</v>
      </c>
      <c r="M84">
        <v>0</v>
      </c>
      <c r="N84">
        <v>1</v>
      </c>
      <c r="O84">
        <v>4</v>
      </c>
      <c r="P84">
        <v>35</v>
      </c>
      <c r="Q84">
        <v>8</v>
      </c>
      <c r="X84">
        <v>2</v>
      </c>
      <c r="Y84">
        <v>6</v>
      </c>
      <c r="Z84">
        <v>0</v>
      </c>
      <c r="AA84">
        <v>57</v>
      </c>
      <c r="AB84">
        <v>611</v>
      </c>
      <c r="AC84">
        <v>4</v>
      </c>
      <c r="AD84" t="s">
        <v>189</v>
      </c>
      <c r="AE84" t="s">
        <v>178</v>
      </c>
    </row>
    <row r="85" spans="1:31" x14ac:dyDescent="0.25">
      <c r="A85">
        <v>2009</v>
      </c>
      <c r="B85" s="5">
        <v>3</v>
      </c>
      <c r="C85" s="5">
        <v>99</v>
      </c>
      <c r="D85">
        <f>INDEX(Conference!D:E,MATCH('Draft Master List'!C85,Conference!D:D,0),2)</f>
        <v>104</v>
      </c>
      <c r="E85" t="s">
        <v>335</v>
      </c>
      <c r="F85" t="str">
        <f t="shared" si="1"/>
        <v>992009</v>
      </c>
      <c r="G85" t="s">
        <v>74</v>
      </c>
      <c r="H85">
        <v>22</v>
      </c>
      <c r="I85" t="s">
        <v>63</v>
      </c>
      <c r="J85">
        <v>2009</v>
      </c>
      <c r="K85">
        <v>2009</v>
      </c>
      <c r="L85">
        <v>0</v>
      </c>
      <c r="M85">
        <v>0</v>
      </c>
      <c r="N85">
        <v>0</v>
      </c>
      <c r="O85">
        <v>0</v>
      </c>
      <c r="P85">
        <v>1</v>
      </c>
      <c r="Q85">
        <v>0</v>
      </c>
      <c r="AD85" t="s">
        <v>152</v>
      </c>
      <c r="AE85" t="s">
        <v>178</v>
      </c>
    </row>
    <row r="86" spans="1:31" x14ac:dyDescent="0.25">
      <c r="A86">
        <v>2009</v>
      </c>
      <c r="B86" s="5">
        <v>4</v>
      </c>
      <c r="C86" s="5">
        <v>101</v>
      </c>
      <c r="D86">
        <f>INDEX(Conference!D:E,MATCH('Draft Master List'!C86,Conference!D:D,0),2)</f>
        <v>96</v>
      </c>
      <c r="E86" t="s">
        <v>336</v>
      </c>
      <c r="F86" t="str">
        <f t="shared" si="1"/>
        <v>1012009</v>
      </c>
      <c r="G86" t="s">
        <v>1</v>
      </c>
      <c r="H86">
        <v>23</v>
      </c>
      <c r="I86" t="s">
        <v>27</v>
      </c>
      <c r="J86">
        <v>2010</v>
      </c>
      <c r="K86">
        <v>2011</v>
      </c>
      <c r="L86">
        <v>0</v>
      </c>
      <c r="M86">
        <v>0</v>
      </c>
      <c r="N86">
        <v>0</v>
      </c>
      <c r="O86">
        <v>2</v>
      </c>
      <c r="P86">
        <v>3</v>
      </c>
      <c r="Q86">
        <v>1</v>
      </c>
      <c r="R86" t="s">
        <v>627</v>
      </c>
      <c r="S86">
        <v>46</v>
      </c>
      <c r="T86">
        <v>82</v>
      </c>
      <c r="U86">
        <v>420</v>
      </c>
      <c r="V86">
        <v>3</v>
      </c>
      <c r="W86">
        <v>0</v>
      </c>
      <c r="X86">
        <v>17</v>
      </c>
      <c r="Y86">
        <v>102</v>
      </c>
      <c r="Z86">
        <v>0</v>
      </c>
      <c r="AD86" t="s">
        <v>138</v>
      </c>
      <c r="AE86" t="s">
        <v>178</v>
      </c>
    </row>
    <row r="87" spans="1:31" x14ac:dyDescent="0.25">
      <c r="A87">
        <v>2009</v>
      </c>
      <c r="B87" s="5">
        <v>4</v>
      </c>
      <c r="C87" s="5">
        <v>107</v>
      </c>
      <c r="D87">
        <f>INDEX(Conference!D:E,MATCH('Draft Master List'!C87,Conference!D:D,0),2)</f>
        <v>80</v>
      </c>
      <c r="E87" t="s">
        <v>128</v>
      </c>
      <c r="F87" t="str">
        <f t="shared" si="1"/>
        <v>1072009</v>
      </c>
      <c r="G87" t="s">
        <v>74</v>
      </c>
      <c r="H87">
        <v>22</v>
      </c>
      <c r="I87" t="s">
        <v>4</v>
      </c>
      <c r="J87">
        <v>2009</v>
      </c>
      <c r="K87">
        <v>2012</v>
      </c>
      <c r="L87">
        <v>0</v>
      </c>
      <c r="M87">
        <v>0</v>
      </c>
      <c r="N87">
        <v>2</v>
      </c>
      <c r="O87">
        <v>21</v>
      </c>
      <c r="P87">
        <v>61</v>
      </c>
      <c r="Q87">
        <v>32</v>
      </c>
      <c r="X87">
        <v>34</v>
      </c>
      <c r="Y87">
        <v>268</v>
      </c>
      <c r="Z87">
        <v>0</v>
      </c>
      <c r="AA87">
        <v>176</v>
      </c>
      <c r="AB87">
        <v>1796</v>
      </c>
      <c r="AC87">
        <v>7</v>
      </c>
      <c r="AD87" t="s">
        <v>153</v>
      </c>
      <c r="AE87" t="s">
        <v>178</v>
      </c>
    </row>
    <row r="88" spans="1:31" x14ac:dyDescent="0.25">
      <c r="A88">
        <v>2009</v>
      </c>
      <c r="B88" s="5">
        <v>4</v>
      </c>
      <c r="C88" s="5">
        <v>108</v>
      </c>
      <c r="D88">
        <f>INDEX(Conference!D:E,MATCH('Draft Master List'!C88,Conference!D:D,0),2)</f>
        <v>78</v>
      </c>
      <c r="E88" t="s">
        <v>337</v>
      </c>
      <c r="F88" t="str">
        <f t="shared" si="1"/>
        <v>1082009</v>
      </c>
      <c r="G88" t="s">
        <v>74</v>
      </c>
      <c r="H88">
        <v>22</v>
      </c>
      <c r="I88" t="s">
        <v>33</v>
      </c>
      <c r="J88">
        <v>2009</v>
      </c>
      <c r="K88">
        <v>2015</v>
      </c>
      <c r="L88">
        <v>0</v>
      </c>
      <c r="M88">
        <v>0</v>
      </c>
      <c r="N88">
        <v>5</v>
      </c>
      <c r="O88">
        <v>32</v>
      </c>
      <c r="P88">
        <v>104</v>
      </c>
      <c r="Q88">
        <v>73</v>
      </c>
      <c r="X88">
        <v>7</v>
      </c>
      <c r="Y88">
        <v>65</v>
      </c>
      <c r="Z88">
        <v>1</v>
      </c>
      <c r="AA88">
        <v>344</v>
      </c>
      <c r="AB88">
        <v>4766</v>
      </c>
      <c r="AC88">
        <v>14</v>
      </c>
      <c r="AD88" t="s">
        <v>146</v>
      </c>
      <c r="AE88" t="s">
        <v>178</v>
      </c>
    </row>
    <row r="89" spans="1:31" x14ac:dyDescent="0.25">
      <c r="A89">
        <v>2009</v>
      </c>
      <c r="B89" s="5">
        <v>4</v>
      </c>
      <c r="C89" s="5">
        <v>111</v>
      </c>
      <c r="D89">
        <f>INDEX(Conference!D:E,MATCH('Draft Master List'!C89,Conference!D:D,0),2)</f>
        <v>72</v>
      </c>
      <c r="E89" t="s">
        <v>338</v>
      </c>
      <c r="F89" t="str">
        <f t="shared" si="1"/>
        <v>1112009</v>
      </c>
      <c r="G89" t="s">
        <v>76</v>
      </c>
      <c r="H89">
        <v>22</v>
      </c>
      <c r="I89" t="s">
        <v>22</v>
      </c>
      <c r="J89">
        <v>2009</v>
      </c>
      <c r="K89">
        <v>2013</v>
      </c>
      <c r="L89">
        <v>0</v>
      </c>
      <c r="M89">
        <v>0</v>
      </c>
      <c r="N89">
        <v>0</v>
      </c>
      <c r="O89">
        <v>7</v>
      </c>
      <c r="P89">
        <v>42</v>
      </c>
      <c r="Q89">
        <v>3</v>
      </c>
      <c r="X89">
        <v>167</v>
      </c>
      <c r="Y89">
        <v>783</v>
      </c>
      <c r="Z89">
        <v>3</v>
      </c>
      <c r="AA89">
        <v>61</v>
      </c>
      <c r="AB89">
        <v>543</v>
      </c>
      <c r="AC89">
        <v>1</v>
      </c>
      <c r="AD89" t="s">
        <v>138</v>
      </c>
      <c r="AE89" t="s">
        <v>178</v>
      </c>
    </row>
    <row r="90" spans="1:31" x14ac:dyDescent="0.25">
      <c r="A90">
        <v>2009</v>
      </c>
      <c r="B90" s="5">
        <v>4</v>
      </c>
      <c r="C90" s="5">
        <v>124</v>
      </c>
      <c r="D90">
        <f>INDEX(Conference!D:E,MATCH('Draft Master List'!C90,Conference!D:D,0),2)</f>
        <v>48</v>
      </c>
      <c r="E90" t="s">
        <v>339</v>
      </c>
      <c r="F90" t="str">
        <f t="shared" si="1"/>
        <v>1242009</v>
      </c>
      <c r="G90" t="s">
        <v>74</v>
      </c>
      <c r="H90">
        <v>22</v>
      </c>
      <c r="I90" t="s">
        <v>16</v>
      </c>
      <c r="J90">
        <v>2009</v>
      </c>
      <c r="K90">
        <v>2015</v>
      </c>
      <c r="L90">
        <v>0</v>
      </c>
      <c r="M90">
        <v>0</v>
      </c>
      <c r="N90">
        <v>2</v>
      </c>
      <c r="O90">
        <v>17</v>
      </c>
      <c r="P90">
        <v>88</v>
      </c>
      <c r="Q90">
        <v>28</v>
      </c>
      <c r="X90">
        <v>14</v>
      </c>
      <c r="Y90">
        <v>146</v>
      </c>
      <c r="Z90">
        <v>1</v>
      </c>
      <c r="AA90">
        <v>162</v>
      </c>
      <c r="AB90">
        <v>2322</v>
      </c>
      <c r="AC90">
        <v>10</v>
      </c>
      <c r="AD90" t="s">
        <v>181</v>
      </c>
      <c r="AE90" t="s">
        <v>178</v>
      </c>
    </row>
    <row r="91" spans="1:31" x14ac:dyDescent="0.25">
      <c r="A91">
        <v>2009</v>
      </c>
      <c r="B91" s="5">
        <v>4</v>
      </c>
      <c r="C91" s="5">
        <v>127</v>
      </c>
      <c r="D91">
        <f>INDEX(Conference!D:E,MATCH('Draft Master List'!C91,Conference!D:D,0),2)</f>
        <v>45</v>
      </c>
      <c r="E91" t="s">
        <v>340</v>
      </c>
      <c r="F91" t="str">
        <f t="shared" si="1"/>
        <v>1272009</v>
      </c>
      <c r="G91" t="s">
        <v>74</v>
      </c>
      <c r="H91">
        <v>23</v>
      </c>
      <c r="I91" t="s">
        <v>20</v>
      </c>
      <c r="J91">
        <v>2009</v>
      </c>
      <c r="K91">
        <v>2013</v>
      </c>
      <c r="L91">
        <v>0</v>
      </c>
      <c r="M91">
        <v>0</v>
      </c>
      <c r="N91">
        <v>0</v>
      </c>
      <c r="O91">
        <v>18</v>
      </c>
      <c r="P91">
        <v>49</v>
      </c>
      <c r="Q91">
        <v>17</v>
      </c>
      <c r="X91">
        <v>2</v>
      </c>
      <c r="Y91">
        <v>1</v>
      </c>
      <c r="Z91">
        <v>0</v>
      </c>
      <c r="AA91">
        <v>179</v>
      </c>
      <c r="AB91">
        <v>1908</v>
      </c>
      <c r="AC91">
        <v>16</v>
      </c>
      <c r="AD91" t="s">
        <v>168</v>
      </c>
      <c r="AE91" t="s">
        <v>178</v>
      </c>
    </row>
    <row r="92" spans="1:31" x14ac:dyDescent="0.25">
      <c r="A92">
        <v>2009</v>
      </c>
      <c r="B92" s="5">
        <v>4</v>
      </c>
      <c r="C92" s="5">
        <v>128</v>
      </c>
      <c r="D92">
        <f>INDEX(Conference!D:E,MATCH('Draft Master List'!C92,Conference!D:D,0),2)</f>
        <v>44</v>
      </c>
      <c r="E92" t="s">
        <v>341</v>
      </c>
      <c r="F92" t="str">
        <f t="shared" si="1"/>
        <v>1282009</v>
      </c>
      <c r="G92" t="s">
        <v>76</v>
      </c>
      <c r="H92">
        <v>23</v>
      </c>
      <c r="I92" t="s">
        <v>22</v>
      </c>
      <c r="J92">
        <v>2009</v>
      </c>
      <c r="K92">
        <v>2014</v>
      </c>
      <c r="L92">
        <v>0</v>
      </c>
      <c r="M92">
        <v>0</v>
      </c>
      <c r="N92">
        <v>1</v>
      </c>
      <c r="O92">
        <v>1</v>
      </c>
      <c r="P92">
        <v>51</v>
      </c>
      <c r="Q92">
        <v>24</v>
      </c>
      <c r="X92">
        <v>11</v>
      </c>
      <c r="Y92">
        <v>26</v>
      </c>
      <c r="Z92">
        <v>0</v>
      </c>
      <c r="AA92">
        <v>12</v>
      </c>
      <c r="AB92">
        <v>130</v>
      </c>
      <c r="AC92">
        <v>0</v>
      </c>
      <c r="AD92" t="s">
        <v>219</v>
      </c>
      <c r="AE92" t="s">
        <v>178</v>
      </c>
    </row>
    <row r="93" spans="1:31" x14ac:dyDescent="0.25">
      <c r="A93">
        <v>2009</v>
      </c>
      <c r="B93" s="5">
        <v>4</v>
      </c>
      <c r="C93" s="5">
        <v>129</v>
      </c>
      <c r="D93">
        <f>INDEX(Conference!D:E,MATCH('Draft Master List'!C93,Conference!D:D,0),2)</f>
        <v>43</v>
      </c>
      <c r="E93" t="s">
        <v>342</v>
      </c>
      <c r="F93" t="str">
        <f t="shared" si="1"/>
        <v>1292009</v>
      </c>
      <c r="G93" t="s">
        <v>76</v>
      </c>
      <c r="H93">
        <v>22</v>
      </c>
      <c r="I93" t="s">
        <v>9</v>
      </c>
      <c r="J93">
        <v>2010</v>
      </c>
      <c r="K93">
        <v>2013</v>
      </c>
      <c r="L93">
        <v>0</v>
      </c>
      <c r="M93">
        <v>0</v>
      </c>
      <c r="N93">
        <v>1</v>
      </c>
      <c r="O93">
        <v>7</v>
      </c>
      <c r="P93">
        <v>22</v>
      </c>
      <c r="Q93">
        <v>10</v>
      </c>
      <c r="X93">
        <v>214</v>
      </c>
      <c r="Y93">
        <v>876</v>
      </c>
      <c r="Z93">
        <v>11</v>
      </c>
      <c r="AA93">
        <v>32</v>
      </c>
      <c r="AB93">
        <v>189</v>
      </c>
      <c r="AC93">
        <v>0</v>
      </c>
      <c r="AD93" t="s">
        <v>166</v>
      </c>
      <c r="AE93" t="s">
        <v>178</v>
      </c>
    </row>
    <row r="94" spans="1:31" x14ac:dyDescent="0.25">
      <c r="A94">
        <v>2009</v>
      </c>
      <c r="B94" s="5">
        <v>4</v>
      </c>
      <c r="C94" s="5">
        <v>134</v>
      </c>
      <c r="D94">
        <f>INDEX(Conference!D:E,MATCH('Draft Master List'!C94,Conference!D:D,0),2)</f>
        <v>39</v>
      </c>
      <c r="E94" t="s">
        <v>343</v>
      </c>
      <c r="F94" t="str">
        <f t="shared" si="1"/>
        <v>1342009</v>
      </c>
      <c r="G94" t="s">
        <v>76</v>
      </c>
      <c r="H94">
        <v>23</v>
      </c>
      <c r="I94" t="s">
        <v>13</v>
      </c>
      <c r="J94">
        <v>2009</v>
      </c>
      <c r="K94">
        <v>2010</v>
      </c>
      <c r="L94">
        <v>0</v>
      </c>
      <c r="M94">
        <v>0</v>
      </c>
      <c r="N94">
        <v>0</v>
      </c>
      <c r="O94">
        <v>0</v>
      </c>
      <c r="P94">
        <v>19</v>
      </c>
      <c r="Q94">
        <v>0</v>
      </c>
      <c r="X94">
        <v>23</v>
      </c>
      <c r="Y94">
        <v>79</v>
      </c>
      <c r="Z94">
        <v>0</v>
      </c>
      <c r="AA94">
        <v>3</v>
      </c>
      <c r="AB94">
        <v>6</v>
      </c>
      <c r="AC94">
        <v>0</v>
      </c>
      <c r="AD94" t="s">
        <v>210</v>
      </c>
      <c r="AE94" t="s">
        <v>178</v>
      </c>
    </row>
    <row r="95" spans="1:31" x14ac:dyDescent="0.25">
      <c r="A95">
        <v>2009</v>
      </c>
      <c r="B95" s="5">
        <v>5</v>
      </c>
      <c r="C95" s="5">
        <v>140</v>
      </c>
      <c r="D95">
        <f>INDEX(Conference!D:E,MATCH('Draft Master List'!C95,Conference!D:D,0),2)</f>
        <v>36</v>
      </c>
      <c r="E95" t="s">
        <v>344</v>
      </c>
      <c r="F95" t="str">
        <f t="shared" si="1"/>
        <v>1402009</v>
      </c>
      <c r="G95" t="s">
        <v>74</v>
      </c>
      <c r="H95">
        <v>22</v>
      </c>
      <c r="I95" t="s">
        <v>63</v>
      </c>
      <c r="J95">
        <v>2009</v>
      </c>
      <c r="K95">
        <v>2012</v>
      </c>
      <c r="L95">
        <v>0</v>
      </c>
      <c r="M95">
        <v>1</v>
      </c>
      <c r="N95">
        <v>2</v>
      </c>
      <c r="O95">
        <v>19</v>
      </c>
      <c r="P95">
        <v>45</v>
      </c>
      <c r="Q95">
        <v>27</v>
      </c>
      <c r="X95">
        <v>1</v>
      </c>
      <c r="Y95">
        <v>2</v>
      </c>
      <c r="Z95">
        <v>0</v>
      </c>
      <c r="AA95">
        <v>133</v>
      </c>
      <c r="AB95">
        <v>2214</v>
      </c>
      <c r="AC95">
        <v>12</v>
      </c>
      <c r="AD95" t="s">
        <v>261</v>
      </c>
    </row>
    <row r="96" spans="1:31" x14ac:dyDescent="0.25">
      <c r="A96">
        <v>2009</v>
      </c>
      <c r="B96" s="5">
        <v>5</v>
      </c>
      <c r="C96" s="5">
        <v>141</v>
      </c>
      <c r="D96">
        <f>INDEX(Conference!D:E,MATCH('Draft Master List'!C96,Conference!D:D,0),2)</f>
        <v>35.5</v>
      </c>
      <c r="E96" t="s">
        <v>345</v>
      </c>
      <c r="F96" t="str">
        <f t="shared" si="1"/>
        <v>1412009</v>
      </c>
      <c r="G96" t="s">
        <v>74</v>
      </c>
      <c r="H96">
        <v>22</v>
      </c>
      <c r="I96" t="s">
        <v>26</v>
      </c>
      <c r="J96">
        <v>2009</v>
      </c>
      <c r="K96">
        <v>2009</v>
      </c>
      <c r="L96">
        <v>0</v>
      </c>
      <c r="M96">
        <v>0</v>
      </c>
      <c r="N96">
        <v>0</v>
      </c>
      <c r="O96">
        <v>0</v>
      </c>
      <c r="P96">
        <v>8</v>
      </c>
      <c r="Q96">
        <v>0</v>
      </c>
      <c r="AD96" t="s">
        <v>202</v>
      </c>
      <c r="AE96" t="s">
        <v>178</v>
      </c>
    </row>
    <row r="97" spans="1:31" x14ac:dyDescent="0.25">
      <c r="A97">
        <v>2009</v>
      </c>
      <c r="B97" s="5">
        <v>5</v>
      </c>
      <c r="C97" s="5">
        <v>144</v>
      </c>
      <c r="D97">
        <f>INDEX(Conference!D:E,MATCH('Draft Master List'!C97,Conference!D:D,0),2)</f>
        <v>34</v>
      </c>
      <c r="E97" t="s">
        <v>346</v>
      </c>
      <c r="F97" t="str">
        <f t="shared" si="1"/>
        <v>1442009</v>
      </c>
      <c r="G97" t="s">
        <v>74</v>
      </c>
      <c r="H97">
        <v>23</v>
      </c>
      <c r="I97" t="s">
        <v>4</v>
      </c>
      <c r="J97">
        <v>2009</v>
      </c>
      <c r="K97">
        <v>2011</v>
      </c>
      <c r="L97">
        <v>0</v>
      </c>
      <c r="M97">
        <v>0</v>
      </c>
      <c r="N97">
        <v>0</v>
      </c>
      <c r="O97">
        <v>3</v>
      </c>
      <c r="P97">
        <v>21</v>
      </c>
      <c r="Q97">
        <v>5</v>
      </c>
      <c r="AA97">
        <v>35</v>
      </c>
      <c r="AB97">
        <v>398</v>
      </c>
      <c r="AC97">
        <v>1</v>
      </c>
      <c r="AD97" t="s">
        <v>241</v>
      </c>
      <c r="AE97" t="s">
        <v>178</v>
      </c>
    </row>
    <row r="98" spans="1:31" x14ac:dyDescent="0.25">
      <c r="A98">
        <v>2009</v>
      </c>
      <c r="B98" s="5">
        <v>5</v>
      </c>
      <c r="C98" s="5">
        <v>145</v>
      </c>
      <c r="D98">
        <f>INDEX(Conference!D:E,MATCH('Draft Master List'!C98,Conference!D:D,0),2)</f>
        <v>33.5</v>
      </c>
      <c r="E98" t="s">
        <v>347</v>
      </c>
      <c r="F98" t="str">
        <f t="shared" si="1"/>
        <v>1452009</v>
      </c>
      <c r="G98" t="s">
        <v>76</v>
      </c>
      <c r="H98">
        <v>22</v>
      </c>
      <c r="I98" t="s">
        <v>5</v>
      </c>
      <c r="J98">
        <v>2009</v>
      </c>
      <c r="K98">
        <v>2013</v>
      </c>
      <c r="L98">
        <v>0</v>
      </c>
      <c r="M98">
        <v>0</v>
      </c>
      <c r="N98">
        <v>1</v>
      </c>
      <c r="O98">
        <v>0</v>
      </c>
      <c r="P98">
        <v>44</v>
      </c>
      <c r="Q98">
        <v>13</v>
      </c>
      <c r="X98">
        <v>4</v>
      </c>
      <c r="Y98">
        <v>5</v>
      </c>
      <c r="Z98">
        <v>0</v>
      </c>
      <c r="AA98">
        <v>13</v>
      </c>
      <c r="AB98">
        <v>100</v>
      </c>
      <c r="AC98">
        <v>0</v>
      </c>
      <c r="AD98" t="s">
        <v>155</v>
      </c>
      <c r="AE98" t="s">
        <v>178</v>
      </c>
    </row>
    <row r="99" spans="1:31" x14ac:dyDescent="0.25">
      <c r="A99">
        <v>2009</v>
      </c>
      <c r="B99" s="5">
        <v>5</v>
      </c>
      <c r="C99" s="5">
        <v>151</v>
      </c>
      <c r="D99">
        <f>INDEX(Conference!D:E,MATCH('Draft Master List'!C99,Conference!D:D,0),2)</f>
        <v>31</v>
      </c>
      <c r="E99" t="s">
        <v>348</v>
      </c>
      <c r="F99" t="str">
        <f t="shared" si="1"/>
        <v>1512009</v>
      </c>
      <c r="G99" t="s">
        <v>1</v>
      </c>
      <c r="H99">
        <v>24</v>
      </c>
      <c r="I99" t="s">
        <v>9</v>
      </c>
      <c r="L99">
        <v>0</v>
      </c>
      <c r="M99">
        <v>0</v>
      </c>
      <c r="N99">
        <v>0</v>
      </c>
      <c r="AD99" t="s">
        <v>220</v>
      </c>
    </row>
    <row r="100" spans="1:31" x14ac:dyDescent="0.25">
      <c r="A100">
        <v>2009</v>
      </c>
      <c r="B100" s="5">
        <v>5</v>
      </c>
      <c r="C100" s="5">
        <v>160</v>
      </c>
      <c r="D100">
        <f>INDEX(Conference!D:E,MATCH('Draft Master List'!C100,Conference!D:D,0),2)</f>
        <v>27.4</v>
      </c>
      <c r="E100" t="s">
        <v>349</v>
      </c>
      <c r="F100" t="str">
        <f t="shared" si="1"/>
        <v>1602009</v>
      </c>
      <c r="G100" t="s">
        <v>74</v>
      </c>
      <c r="H100">
        <v>23</v>
      </c>
      <c r="I100" t="s">
        <v>223</v>
      </c>
      <c r="L100">
        <v>0</v>
      </c>
      <c r="M100">
        <v>0</v>
      </c>
      <c r="N100">
        <v>0</v>
      </c>
      <c r="AD100" t="s">
        <v>245</v>
      </c>
    </row>
    <row r="101" spans="1:31" x14ac:dyDescent="0.25">
      <c r="A101">
        <v>2009</v>
      </c>
      <c r="B101" s="5">
        <v>5</v>
      </c>
      <c r="C101" s="5">
        <v>169</v>
      </c>
      <c r="D101">
        <f>INDEX(Conference!D:E,MATCH('Draft Master List'!C101,Conference!D:D,0),2)</f>
        <v>23.8</v>
      </c>
      <c r="E101" t="s">
        <v>350</v>
      </c>
      <c r="F101" t="str">
        <f t="shared" si="1"/>
        <v>1692009</v>
      </c>
      <c r="G101" t="s">
        <v>76</v>
      </c>
      <c r="H101">
        <v>24</v>
      </c>
      <c r="I101" t="s">
        <v>24</v>
      </c>
      <c r="J101">
        <v>2009</v>
      </c>
      <c r="K101">
        <v>2014</v>
      </c>
      <c r="L101">
        <v>0</v>
      </c>
      <c r="M101">
        <v>0</v>
      </c>
      <c r="N101">
        <v>1</v>
      </c>
      <c r="O101">
        <v>1</v>
      </c>
      <c r="P101">
        <v>27</v>
      </c>
      <c r="Q101">
        <v>16</v>
      </c>
      <c r="X101">
        <v>18</v>
      </c>
      <c r="Y101">
        <v>63</v>
      </c>
      <c r="Z101">
        <v>2</v>
      </c>
      <c r="AA101">
        <v>12</v>
      </c>
      <c r="AB101">
        <v>88</v>
      </c>
      <c r="AC101">
        <v>1</v>
      </c>
      <c r="AD101" t="s">
        <v>285</v>
      </c>
      <c r="AE101" t="s">
        <v>178</v>
      </c>
    </row>
    <row r="102" spans="1:31" x14ac:dyDescent="0.25">
      <c r="A102">
        <v>2009</v>
      </c>
      <c r="B102" s="5">
        <v>5</v>
      </c>
      <c r="C102" s="5">
        <v>171</v>
      </c>
      <c r="D102">
        <f>INDEX(Conference!D:E,MATCH('Draft Master List'!C102,Conference!D:D,0),2)</f>
        <v>23</v>
      </c>
      <c r="E102" t="s">
        <v>351</v>
      </c>
      <c r="F102" t="str">
        <f t="shared" si="1"/>
        <v>1712009</v>
      </c>
      <c r="G102" t="s">
        <v>1</v>
      </c>
      <c r="H102">
        <v>22</v>
      </c>
      <c r="I102" t="s">
        <v>34</v>
      </c>
      <c r="L102">
        <v>0</v>
      </c>
      <c r="M102">
        <v>0</v>
      </c>
      <c r="N102">
        <v>0</v>
      </c>
      <c r="AD102" t="s">
        <v>251</v>
      </c>
    </row>
    <row r="103" spans="1:31" x14ac:dyDescent="0.25">
      <c r="A103">
        <v>2009</v>
      </c>
      <c r="B103" s="5">
        <v>5</v>
      </c>
      <c r="C103" s="5">
        <v>173</v>
      </c>
      <c r="D103">
        <f>INDEX(Conference!D:E,MATCH('Draft Master List'!C103,Conference!D:D,0),2)</f>
        <v>22.2</v>
      </c>
      <c r="E103" t="s">
        <v>352</v>
      </c>
      <c r="F103" t="str">
        <f t="shared" si="1"/>
        <v>1732009</v>
      </c>
      <c r="G103" t="s">
        <v>76</v>
      </c>
      <c r="H103">
        <v>22</v>
      </c>
      <c r="I103" t="s">
        <v>28</v>
      </c>
      <c r="J103">
        <v>2009</v>
      </c>
      <c r="K103">
        <v>2012</v>
      </c>
      <c r="L103">
        <v>0</v>
      </c>
      <c r="M103">
        <v>0</v>
      </c>
      <c r="N103">
        <v>0</v>
      </c>
      <c r="O103">
        <v>4</v>
      </c>
      <c r="P103">
        <v>37</v>
      </c>
      <c r="Q103">
        <v>0</v>
      </c>
      <c r="X103">
        <v>120</v>
      </c>
      <c r="Y103">
        <v>486</v>
      </c>
      <c r="Z103">
        <v>3</v>
      </c>
      <c r="AA103">
        <v>38</v>
      </c>
      <c r="AB103">
        <v>243</v>
      </c>
      <c r="AC103">
        <v>0</v>
      </c>
      <c r="AD103" t="s">
        <v>180</v>
      </c>
      <c r="AE103" t="s">
        <v>178</v>
      </c>
    </row>
    <row r="104" spans="1:31" x14ac:dyDescent="0.25">
      <c r="A104">
        <v>2009</v>
      </c>
      <c r="B104" s="5">
        <v>6</v>
      </c>
      <c r="C104" s="5">
        <v>174</v>
      </c>
      <c r="D104">
        <f>INDEX(Conference!D:E,MATCH('Draft Master List'!C104,Conference!D:D,0),2)</f>
        <v>21.8</v>
      </c>
      <c r="E104" t="s">
        <v>353</v>
      </c>
      <c r="F104" t="str">
        <f t="shared" si="1"/>
        <v>1742009</v>
      </c>
      <c r="G104" t="s">
        <v>1</v>
      </c>
      <c r="H104">
        <v>24</v>
      </c>
      <c r="I104" t="s">
        <v>26</v>
      </c>
      <c r="J104">
        <v>2011</v>
      </c>
      <c r="K104">
        <v>2011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0</v>
      </c>
      <c r="S104">
        <v>0</v>
      </c>
      <c r="T104">
        <v>2</v>
      </c>
      <c r="U104">
        <v>0</v>
      </c>
      <c r="V104">
        <v>0</v>
      </c>
      <c r="W104">
        <v>0</v>
      </c>
      <c r="AD104" t="s">
        <v>233</v>
      </c>
      <c r="AE104" t="s">
        <v>178</v>
      </c>
    </row>
    <row r="105" spans="1:31" x14ac:dyDescent="0.25">
      <c r="A105">
        <v>2009</v>
      </c>
      <c r="B105" s="5">
        <v>6</v>
      </c>
      <c r="C105" s="5">
        <v>175</v>
      </c>
      <c r="D105">
        <f>INDEX(Conference!D:E,MATCH('Draft Master List'!C105,Conference!D:D,0),2)</f>
        <v>21.4</v>
      </c>
      <c r="E105" t="s">
        <v>354</v>
      </c>
      <c r="F105" t="str">
        <f t="shared" si="1"/>
        <v>1752009</v>
      </c>
      <c r="G105" t="s">
        <v>74</v>
      </c>
      <c r="H105">
        <v>24</v>
      </c>
      <c r="I105" t="s">
        <v>25</v>
      </c>
      <c r="J105">
        <v>2009</v>
      </c>
      <c r="K105">
        <v>2009</v>
      </c>
      <c r="L105">
        <v>0</v>
      </c>
      <c r="M105">
        <v>0</v>
      </c>
      <c r="N105">
        <v>0</v>
      </c>
      <c r="O105">
        <v>0</v>
      </c>
      <c r="P105">
        <v>6</v>
      </c>
      <c r="Q105">
        <v>1</v>
      </c>
      <c r="X105">
        <v>2</v>
      </c>
      <c r="Y105">
        <v>42</v>
      </c>
      <c r="Z105">
        <v>0</v>
      </c>
      <c r="AA105">
        <v>1</v>
      </c>
      <c r="AB105">
        <v>9</v>
      </c>
      <c r="AC105">
        <v>0</v>
      </c>
      <c r="AD105" t="s">
        <v>355</v>
      </c>
    </row>
    <row r="106" spans="1:31" x14ac:dyDescent="0.25">
      <c r="A106">
        <v>2009</v>
      </c>
      <c r="B106" s="5">
        <v>6</v>
      </c>
      <c r="C106" s="5">
        <v>178</v>
      </c>
      <c r="D106">
        <f>INDEX(Conference!D:E,MATCH('Draft Master List'!C106,Conference!D:D,0),2)</f>
        <v>20.2</v>
      </c>
      <c r="E106" t="s">
        <v>356</v>
      </c>
      <c r="F106" t="str">
        <f t="shared" si="1"/>
        <v>1782009</v>
      </c>
      <c r="G106" t="s">
        <v>1</v>
      </c>
      <c r="H106">
        <v>23</v>
      </c>
      <c r="I106" t="s">
        <v>19</v>
      </c>
      <c r="L106">
        <v>0</v>
      </c>
      <c r="M106">
        <v>0</v>
      </c>
      <c r="N106">
        <v>0</v>
      </c>
      <c r="AD106" t="s">
        <v>150</v>
      </c>
    </row>
    <row r="107" spans="1:31" x14ac:dyDescent="0.25">
      <c r="A107">
        <v>2009</v>
      </c>
      <c r="B107" s="5">
        <v>6</v>
      </c>
      <c r="C107" s="5">
        <v>185</v>
      </c>
      <c r="D107">
        <f>INDEX(Conference!D:E,MATCH('Draft Master List'!C107,Conference!D:D,0),2)</f>
        <v>17.399999999999999</v>
      </c>
      <c r="E107" t="s">
        <v>103</v>
      </c>
      <c r="F107" t="str">
        <f t="shared" si="1"/>
        <v>1852009</v>
      </c>
      <c r="G107" t="s">
        <v>76</v>
      </c>
      <c r="H107">
        <v>22</v>
      </c>
      <c r="I107" t="s">
        <v>3</v>
      </c>
      <c r="J107">
        <v>2009</v>
      </c>
      <c r="K107">
        <v>2016</v>
      </c>
      <c r="L107">
        <v>0</v>
      </c>
      <c r="M107">
        <v>1</v>
      </c>
      <c r="N107">
        <v>0</v>
      </c>
      <c r="O107">
        <v>4</v>
      </c>
      <c r="P107">
        <v>92</v>
      </c>
      <c r="Q107">
        <v>1</v>
      </c>
      <c r="X107">
        <v>70</v>
      </c>
      <c r="Y107">
        <v>349</v>
      </c>
      <c r="Z107">
        <v>1</v>
      </c>
      <c r="AA107">
        <v>13</v>
      </c>
      <c r="AB107">
        <v>123</v>
      </c>
      <c r="AC107">
        <v>0</v>
      </c>
      <c r="AD107" t="s">
        <v>158</v>
      </c>
      <c r="AE107" t="s">
        <v>178</v>
      </c>
    </row>
    <row r="108" spans="1:31" x14ac:dyDescent="0.25">
      <c r="A108">
        <v>2009</v>
      </c>
      <c r="B108" s="5">
        <v>6</v>
      </c>
      <c r="C108" s="5">
        <v>192</v>
      </c>
      <c r="D108">
        <f>INDEX(Conference!D:E,MATCH('Draft Master List'!C108,Conference!D:D,0),2)</f>
        <v>14.6</v>
      </c>
      <c r="E108" t="s">
        <v>260</v>
      </c>
      <c r="F108" t="str">
        <f t="shared" si="1"/>
        <v>1922009</v>
      </c>
      <c r="G108" t="s">
        <v>76</v>
      </c>
      <c r="H108">
        <v>23</v>
      </c>
      <c r="I108" t="s">
        <v>12</v>
      </c>
      <c r="J108">
        <v>2009</v>
      </c>
      <c r="K108">
        <v>2011</v>
      </c>
      <c r="L108">
        <v>0</v>
      </c>
      <c r="M108">
        <v>0</v>
      </c>
      <c r="N108">
        <v>0</v>
      </c>
      <c r="O108">
        <v>2</v>
      </c>
      <c r="P108">
        <v>22</v>
      </c>
      <c r="Q108">
        <v>2</v>
      </c>
      <c r="X108">
        <v>45</v>
      </c>
      <c r="Y108">
        <v>189</v>
      </c>
      <c r="Z108">
        <v>0</v>
      </c>
      <c r="AA108">
        <v>18</v>
      </c>
      <c r="AB108">
        <v>138</v>
      </c>
      <c r="AC108">
        <v>1</v>
      </c>
      <c r="AD108" t="s">
        <v>143</v>
      </c>
      <c r="AE108" t="s">
        <v>178</v>
      </c>
    </row>
    <row r="109" spans="1:31" x14ac:dyDescent="0.25">
      <c r="A109">
        <v>2009</v>
      </c>
      <c r="B109" s="5">
        <v>6</v>
      </c>
      <c r="C109" s="5">
        <v>194</v>
      </c>
      <c r="D109">
        <f>INDEX(Conference!D:E,MATCH('Draft Master List'!C109,Conference!D:D,0),2)</f>
        <v>13.8</v>
      </c>
      <c r="E109" t="s">
        <v>357</v>
      </c>
      <c r="F109" t="str">
        <f t="shared" si="1"/>
        <v>1942009</v>
      </c>
      <c r="G109" t="s">
        <v>74</v>
      </c>
      <c r="H109">
        <v>22</v>
      </c>
      <c r="I109" t="s">
        <v>6</v>
      </c>
      <c r="J109">
        <v>2009</v>
      </c>
      <c r="K109">
        <v>2014</v>
      </c>
      <c r="L109">
        <v>0</v>
      </c>
      <c r="M109">
        <v>0</v>
      </c>
      <c r="N109">
        <v>3</v>
      </c>
      <c r="O109">
        <v>17</v>
      </c>
      <c r="P109">
        <v>76</v>
      </c>
      <c r="Q109">
        <v>46</v>
      </c>
      <c r="X109">
        <v>5</v>
      </c>
      <c r="Y109">
        <v>44</v>
      </c>
      <c r="Z109">
        <v>0</v>
      </c>
      <c r="AA109">
        <v>233</v>
      </c>
      <c r="AB109">
        <v>2711</v>
      </c>
      <c r="AC109">
        <v>13</v>
      </c>
      <c r="AD109" t="s">
        <v>208</v>
      </c>
      <c r="AE109" t="s">
        <v>178</v>
      </c>
    </row>
    <row r="110" spans="1:31" x14ac:dyDescent="0.25">
      <c r="A110">
        <v>2009</v>
      </c>
      <c r="B110" s="5">
        <v>6</v>
      </c>
      <c r="C110" s="5">
        <v>195</v>
      </c>
      <c r="D110">
        <f>INDEX(Conference!D:E,MATCH('Draft Master List'!C110,Conference!D:D,0),2)</f>
        <v>13.4</v>
      </c>
      <c r="E110" t="s">
        <v>358</v>
      </c>
      <c r="F110" t="str">
        <f t="shared" si="1"/>
        <v>1952009</v>
      </c>
      <c r="G110" t="s">
        <v>76</v>
      </c>
      <c r="H110">
        <v>23</v>
      </c>
      <c r="I110" t="s">
        <v>64</v>
      </c>
      <c r="J110">
        <v>2009</v>
      </c>
      <c r="K110">
        <v>2010</v>
      </c>
      <c r="L110">
        <v>0</v>
      </c>
      <c r="M110">
        <v>0</v>
      </c>
      <c r="N110">
        <v>0</v>
      </c>
      <c r="O110">
        <v>1</v>
      </c>
      <c r="P110">
        <v>9</v>
      </c>
      <c r="Q110">
        <v>0</v>
      </c>
      <c r="X110">
        <v>28</v>
      </c>
      <c r="Y110">
        <v>75</v>
      </c>
      <c r="Z110">
        <v>0</v>
      </c>
      <c r="AA110">
        <v>8</v>
      </c>
      <c r="AB110">
        <v>50</v>
      </c>
      <c r="AC110">
        <v>0</v>
      </c>
      <c r="AD110" t="s">
        <v>185</v>
      </c>
      <c r="AE110" t="s">
        <v>178</v>
      </c>
    </row>
    <row r="111" spans="1:31" x14ac:dyDescent="0.25">
      <c r="A111">
        <v>2009</v>
      </c>
      <c r="B111" s="5">
        <v>6</v>
      </c>
      <c r="C111" s="5">
        <v>196</v>
      </c>
      <c r="D111">
        <f>INDEX(Conference!D:E,MATCH('Draft Master List'!C111,Conference!D:D,0),2)</f>
        <v>13</v>
      </c>
      <c r="E111" t="s">
        <v>359</v>
      </c>
      <c r="F111" t="str">
        <f t="shared" si="1"/>
        <v>1962009</v>
      </c>
      <c r="G111" t="s">
        <v>1</v>
      </c>
      <c r="H111">
        <v>23</v>
      </c>
      <c r="I111" t="s">
        <v>223</v>
      </c>
      <c r="J111">
        <v>2009</v>
      </c>
      <c r="K111">
        <v>2009</v>
      </c>
      <c r="L111">
        <v>0</v>
      </c>
      <c r="M111">
        <v>0</v>
      </c>
      <c r="N111">
        <v>0</v>
      </c>
      <c r="O111">
        <v>1</v>
      </c>
      <c r="P111">
        <v>4</v>
      </c>
      <c r="Q111">
        <v>4</v>
      </c>
      <c r="R111" t="s">
        <v>683</v>
      </c>
      <c r="S111">
        <v>73</v>
      </c>
      <c r="T111">
        <v>119</v>
      </c>
      <c r="U111">
        <v>566</v>
      </c>
      <c r="V111">
        <v>3</v>
      </c>
      <c r="W111">
        <v>9</v>
      </c>
      <c r="X111">
        <v>5</v>
      </c>
      <c r="Y111">
        <v>6</v>
      </c>
      <c r="Z111">
        <v>0</v>
      </c>
      <c r="AD111" t="s">
        <v>302</v>
      </c>
    </row>
    <row r="112" spans="1:31" x14ac:dyDescent="0.25">
      <c r="A112">
        <v>2009</v>
      </c>
      <c r="B112" s="5">
        <v>6</v>
      </c>
      <c r="C112" s="5">
        <v>201</v>
      </c>
      <c r="D112">
        <f>INDEX(Conference!D:E,MATCH('Draft Master List'!C112,Conference!D:D,0),2)</f>
        <v>11</v>
      </c>
      <c r="E112" t="s">
        <v>360</v>
      </c>
      <c r="F112" t="str">
        <f t="shared" si="1"/>
        <v>2012009</v>
      </c>
      <c r="G112" t="s">
        <v>1</v>
      </c>
      <c r="H112">
        <v>24</v>
      </c>
      <c r="I112" t="s">
        <v>20</v>
      </c>
      <c r="J112">
        <v>2009</v>
      </c>
      <c r="K112">
        <v>2013</v>
      </c>
      <c r="L112">
        <v>0</v>
      </c>
      <c r="M112">
        <v>0</v>
      </c>
      <c r="N112">
        <v>1</v>
      </c>
      <c r="O112">
        <v>2</v>
      </c>
      <c r="P112">
        <v>14</v>
      </c>
      <c r="Q112">
        <v>8</v>
      </c>
      <c r="R112" t="s">
        <v>654</v>
      </c>
      <c r="S112">
        <v>148</v>
      </c>
      <c r="T112">
        <v>287</v>
      </c>
      <c r="U112">
        <v>1681</v>
      </c>
      <c r="V112">
        <v>6</v>
      </c>
      <c r="W112">
        <v>13</v>
      </c>
      <c r="X112">
        <v>23</v>
      </c>
      <c r="Y112">
        <v>109</v>
      </c>
      <c r="Z112">
        <v>0</v>
      </c>
      <c r="AD112" t="s">
        <v>161</v>
      </c>
      <c r="AE112" t="s">
        <v>178</v>
      </c>
    </row>
    <row r="113" spans="1:31" x14ac:dyDescent="0.25">
      <c r="A113">
        <v>2009</v>
      </c>
      <c r="B113" s="5">
        <v>6</v>
      </c>
      <c r="C113" s="5">
        <v>206</v>
      </c>
      <c r="D113">
        <f>INDEX(Conference!D:E,MATCH('Draft Master List'!C113,Conference!D:D,0),2)</f>
        <v>9</v>
      </c>
      <c r="E113" t="s">
        <v>361</v>
      </c>
      <c r="F113" t="str">
        <f t="shared" si="1"/>
        <v>2062009</v>
      </c>
      <c r="G113" t="s">
        <v>74</v>
      </c>
      <c r="H113">
        <v>23</v>
      </c>
      <c r="I113" t="s">
        <v>28</v>
      </c>
      <c r="J113">
        <v>2009</v>
      </c>
      <c r="K113">
        <v>2009</v>
      </c>
      <c r="L113">
        <v>0</v>
      </c>
      <c r="M113">
        <v>0</v>
      </c>
      <c r="N113">
        <v>0</v>
      </c>
      <c r="O113">
        <v>0</v>
      </c>
      <c r="P113">
        <v>5</v>
      </c>
      <c r="Q113">
        <v>0</v>
      </c>
      <c r="AD113" t="s">
        <v>264</v>
      </c>
    </row>
    <row r="114" spans="1:31" x14ac:dyDescent="0.25">
      <c r="A114">
        <v>2009</v>
      </c>
      <c r="B114" s="5">
        <v>6</v>
      </c>
      <c r="C114" s="5">
        <v>209</v>
      </c>
      <c r="D114">
        <f>INDEX(Conference!D:E,MATCH('Draft Master List'!C114,Conference!D:D,0),2)</f>
        <v>7.8</v>
      </c>
      <c r="E114" t="s">
        <v>362</v>
      </c>
      <c r="F114" t="str">
        <f t="shared" si="1"/>
        <v>2092009</v>
      </c>
      <c r="G114" t="s">
        <v>76</v>
      </c>
      <c r="H114">
        <v>25</v>
      </c>
      <c r="I114" t="s">
        <v>15</v>
      </c>
      <c r="J114">
        <v>2009</v>
      </c>
      <c r="K114">
        <v>2013</v>
      </c>
      <c r="L114">
        <v>0</v>
      </c>
      <c r="M114">
        <v>0</v>
      </c>
      <c r="N114">
        <v>0</v>
      </c>
      <c r="O114">
        <v>9</v>
      </c>
      <c r="P114">
        <v>49</v>
      </c>
      <c r="Q114">
        <v>3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259</v>
      </c>
      <c r="Y114">
        <v>1049</v>
      </c>
      <c r="Z114">
        <v>4</v>
      </c>
      <c r="AA114">
        <v>31</v>
      </c>
      <c r="AB114">
        <v>175</v>
      </c>
      <c r="AC114">
        <v>0</v>
      </c>
      <c r="AD114" t="s">
        <v>261</v>
      </c>
    </row>
    <row r="115" spans="1:31" x14ac:dyDescent="0.25">
      <c r="A115">
        <v>2009</v>
      </c>
      <c r="B115" s="5">
        <v>7</v>
      </c>
      <c r="C115" s="5">
        <v>211</v>
      </c>
      <c r="D115">
        <f>INDEX(Conference!D:E,MATCH('Draft Master List'!C115,Conference!D:D,0),2)</f>
        <v>7</v>
      </c>
      <c r="E115" t="s">
        <v>363</v>
      </c>
      <c r="F115" t="str">
        <f t="shared" si="1"/>
        <v>2112009</v>
      </c>
      <c r="G115" t="s">
        <v>76</v>
      </c>
      <c r="H115">
        <v>23</v>
      </c>
      <c r="I115" t="s">
        <v>223</v>
      </c>
      <c r="J115">
        <v>2009</v>
      </c>
      <c r="K115">
        <v>2014</v>
      </c>
      <c r="L115">
        <v>0</v>
      </c>
      <c r="M115">
        <v>0</v>
      </c>
      <c r="N115">
        <v>0</v>
      </c>
      <c r="O115">
        <v>8</v>
      </c>
      <c r="P115">
        <v>53</v>
      </c>
      <c r="Q115">
        <v>12</v>
      </c>
      <c r="X115">
        <v>158</v>
      </c>
      <c r="Y115">
        <v>710</v>
      </c>
      <c r="Z115">
        <v>2</v>
      </c>
      <c r="AA115">
        <v>96</v>
      </c>
      <c r="AB115">
        <v>714</v>
      </c>
      <c r="AC115">
        <v>2</v>
      </c>
      <c r="AD115" t="s">
        <v>142</v>
      </c>
      <c r="AE115" t="s">
        <v>178</v>
      </c>
    </row>
    <row r="116" spans="1:31" x14ac:dyDescent="0.25">
      <c r="A116">
        <v>2009</v>
      </c>
      <c r="B116" s="5">
        <v>7</v>
      </c>
      <c r="C116" s="5">
        <v>212</v>
      </c>
      <c r="D116">
        <f>INDEX(Conference!D:E,MATCH('Draft Master List'!C116,Conference!D:D,0),2)</f>
        <v>6.6</v>
      </c>
      <c r="E116" t="s">
        <v>364</v>
      </c>
      <c r="F116" t="str">
        <f t="shared" si="1"/>
        <v>2122009</v>
      </c>
      <c r="G116" t="s">
        <v>76</v>
      </c>
      <c r="H116">
        <v>23</v>
      </c>
      <c r="I116" t="s">
        <v>25</v>
      </c>
      <c r="J116">
        <v>2009</v>
      </c>
      <c r="K116">
        <v>2012</v>
      </c>
      <c r="L116">
        <v>0</v>
      </c>
      <c r="M116">
        <v>0</v>
      </c>
      <c r="N116">
        <v>0</v>
      </c>
      <c r="O116">
        <v>0</v>
      </c>
      <c r="P116">
        <v>4</v>
      </c>
      <c r="Q116">
        <v>0</v>
      </c>
      <c r="X116">
        <v>6</v>
      </c>
      <c r="Y116">
        <v>6</v>
      </c>
      <c r="Z116">
        <v>0</v>
      </c>
      <c r="AD116" t="s">
        <v>238</v>
      </c>
    </row>
    <row r="117" spans="1:31" x14ac:dyDescent="0.25">
      <c r="A117">
        <v>2009</v>
      </c>
      <c r="B117" s="5">
        <v>7</v>
      </c>
      <c r="C117" s="5">
        <v>215</v>
      </c>
      <c r="D117">
        <f>INDEX(Conference!D:E,MATCH('Draft Master List'!C117,Conference!D:D,0),2)</f>
        <v>5.4</v>
      </c>
      <c r="E117" t="s">
        <v>365</v>
      </c>
      <c r="F117" t="str">
        <f t="shared" si="1"/>
        <v>2152009</v>
      </c>
      <c r="G117" t="s">
        <v>76</v>
      </c>
      <c r="H117">
        <v>25</v>
      </c>
      <c r="I117" t="s">
        <v>15</v>
      </c>
      <c r="L117">
        <v>0</v>
      </c>
      <c r="M117">
        <v>0</v>
      </c>
      <c r="N117">
        <v>0</v>
      </c>
      <c r="AD117" t="s">
        <v>168</v>
      </c>
    </row>
    <row r="118" spans="1:31" x14ac:dyDescent="0.25">
      <c r="A118">
        <v>2009</v>
      </c>
      <c r="B118" s="5">
        <v>7</v>
      </c>
      <c r="C118" s="5">
        <v>221</v>
      </c>
      <c r="D118">
        <f>INDEX(Conference!D:E,MATCH('Draft Master List'!C118,Conference!D:D,0),2)</f>
        <v>3</v>
      </c>
      <c r="E118" t="s">
        <v>366</v>
      </c>
      <c r="F118" t="str">
        <f t="shared" si="1"/>
        <v>2212009</v>
      </c>
      <c r="G118" t="s">
        <v>76</v>
      </c>
      <c r="H118">
        <v>22</v>
      </c>
      <c r="I118" t="s">
        <v>7</v>
      </c>
      <c r="J118">
        <v>2011</v>
      </c>
      <c r="K118">
        <v>2012</v>
      </c>
      <c r="L118">
        <v>0</v>
      </c>
      <c r="M118">
        <v>0</v>
      </c>
      <c r="N118">
        <v>0</v>
      </c>
      <c r="O118">
        <v>0</v>
      </c>
      <c r="P118">
        <v>13</v>
      </c>
      <c r="Q118">
        <v>7</v>
      </c>
      <c r="X118">
        <v>2</v>
      </c>
      <c r="Y118">
        <v>2</v>
      </c>
      <c r="Z118">
        <v>0</v>
      </c>
      <c r="AA118">
        <v>1</v>
      </c>
      <c r="AB118">
        <v>17</v>
      </c>
      <c r="AC118">
        <v>0</v>
      </c>
      <c r="AD118" t="s">
        <v>258</v>
      </c>
    </row>
    <row r="119" spans="1:31" x14ac:dyDescent="0.25">
      <c r="A119">
        <v>2009</v>
      </c>
      <c r="B119" s="5">
        <v>7</v>
      </c>
      <c r="C119" s="5">
        <v>224</v>
      </c>
      <c r="D119">
        <f>INDEX(Conference!D:E,MATCH('Draft Master List'!C119,Conference!D:D,0),2)</f>
        <v>2</v>
      </c>
      <c r="E119" t="s">
        <v>368</v>
      </c>
      <c r="F119" t="str">
        <f t="shared" si="1"/>
        <v>2242009</v>
      </c>
      <c r="G119" t="s">
        <v>74</v>
      </c>
      <c r="I119" t="s">
        <v>13</v>
      </c>
      <c r="L119">
        <v>0</v>
      </c>
      <c r="M119">
        <v>0</v>
      </c>
      <c r="N119">
        <v>0</v>
      </c>
      <c r="AD119" t="s">
        <v>155</v>
      </c>
      <c r="AE119" t="s">
        <v>178</v>
      </c>
    </row>
    <row r="120" spans="1:31" x14ac:dyDescent="0.25">
      <c r="A120">
        <v>2009</v>
      </c>
      <c r="B120" s="5">
        <v>7</v>
      </c>
      <c r="C120" s="5">
        <v>229</v>
      </c>
      <c r="D120">
        <f>INDEX(Conference!D:E,MATCH('Draft Master List'!C120,Conference!D:D,0),2)</f>
        <v>2</v>
      </c>
      <c r="E120" t="s">
        <v>369</v>
      </c>
      <c r="F120" t="str">
        <f t="shared" si="1"/>
        <v>2292009</v>
      </c>
      <c r="G120" t="s">
        <v>74</v>
      </c>
      <c r="H120">
        <v>22</v>
      </c>
      <c r="I120" t="s">
        <v>27</v>
      </c>
      <c r="J120">
        <v>2010</v>
      </c>
      <c r="K120">
        <v>2010</v>
      </c>
      <c r="L120">
        <v>0</v>
      </c>
      <c r="M120">
        <v>0</v>
      </c>
      <c r="N120">
        <v>0</v>
      </c>
      <c r="O120">
        <v>0</v>
      </c>
      <c r="P120">
        <v>2</v>
      </c>
      <c r="Q120">
        <v>0</v>
      </c>
      <c r="AA120">
        <v>1</v>
      </c>
      <c r="AB120">
        <v>6</v>
      </c>
      <c r="AC120">
        <v>0</v>
      </c>
      <c r="AD120" t="s">
        <v>152</v>
      </c>
      <c r="AE120" t="s">
        <v>178</v>
      </c>
    </row>
    <row r="121" spans="1:31" x14ac:dyDescent="0.25">
      <c r="A121">
        <v>2009</v>
      </c>
      <c r="B121" s="5">
        <v>7</v>
      </c>
      <c r="C121" s="5">
        <v>232</v>
      </c>
      <c r="D121">
        <f>INDEX(Conference!D:E,MATCH('Draft Master List'!C121,Conference!D:D,0),2)</f>
        <v>2</v>
      </c>
      <c r="E121" t="s">
        <v>100</v>
      </c>
      <c r="F121" t="str">
        <f t="shared" si="1"/>
        <v>2322009</v>
      </c>
      <c r="G121" t="s">
        <v>74</v>
      </c>
      <c r="H121">
        <v>23</v>
      </c>
      <c r="I121" t="s">
        <v>30</v>
      </c>
      <c r="J121">
        <v>2009</v>
      </c>
      <c r="K121">
        <v>2016</v>
      </c>
      <c r="L121">
        <v>0</v>
      </c>
      <c r="M121">
        <v>0</v>
      </c>
      <c r="N121">
        <v>4</v>
      </c>
      <c r="O121">
        <v>45</v>
      </c>
      <c r="P121">
        <v>103</v>
      </c>
      <c r="Q121">
        <v>59</v>
      </c>
      <c r="X121">
        <v>39</v>
      </c>
      <c r="Y121">
        <v>257</v>
      </c>
      <c r="Z121">
        <v>0</v>
      </c>
      <c r="AA121">
        <v>425</v>
      </c>
      <c r="AB121">
        <v>4540</v>
      </c>
      <c r="AC121">
        <v>24</v>
      </c>
      <c r="AD121" t="s">
        <v>147</v>
      </c>
      <c r="AE121" t="s">
        <v>178</v>
      </c>
    </row>
    <row r="122" spans="1:31" x14ac:dyDescent="0.25">
      <c r="A122">
        <v>2009</v>
      </c>
      <c r="B122" s="5">
        <v>7</v>
      </c>
      <c r="C122" s="5">
        <v>233</v>
      </c>
      <c r="D122">
        <f>INDEX(Conference!D:E,MATCH('Draft Master List'!C122,Conference!D:D,0),2)</f>
        <v>2</v>
      </c>
      <c r="E122" t="s">
        <v>370</v>
      </c>
      <c r="F122" t="str">
        <f t="shared" si="1"/>
        <v>2332009</v>
      </c>
      <c r="G122" t="s">
        <v>74</v>
      </c>
      <c r="H122">
        <v>23</v>
      </c>
      <c r="I122" t="s">
        <v>14</v>
      </c>
      <c r="J122">
        <v>2009</v>
      </c>
      <c r="K122">
        <v>2012</v>
      </c>
      <c r="L122">
        <v>0</v>
      </c>
      <c r="M122">
        <v>0</v>
      </c>
      <c r="N122">
        <v>0</v>
      </c>
      <c r="O122">
        <v>5</v>
      </c>
      <c r="P122">
        <v>33</v>
      </c>
      <c r="Q122">
        <v>4</v>
      </c>
      <c r="X122">
        <v>1</v>
      </c>
      <c r="Y122">
        <v>2</v>
      </c>
      <c r="Z122">
        <v>0</v>
      </c>
      <c r="AA122">
        <v>60</v>
      </c>
      <c r="AB122">
        <v>639</v>
      </c>
      <c r="AC122">
        <v>1</v>
      </c>
      <c r="AD122" t="s">
        <v>196</v>
      </c>
      <c r="AE122" t="s">
        <v>178</v>
      </c>
    </row>
    <row r="123" spans="1:31" x14ac:dyDescent="0.25">
      <c r="A123">
        <v>2009</v>
      </c>
      <c r="B123" s="5">
        <v>7</v>
      </c>
      <c r="C123" s="5">
        <v>240</v>
      </c>
      <c r="D123">
        <f>INDEX(Conference!D:E,MATCH('Draft Master List'!C123,Conference!D:D,0),2)</f>
        <v>2</v>
      </c>
      <c r="E123" t="s">
        <v>371</v>
      </c>
      <c r="F123" t="str">
        <f t="shared" si="1"/>
        <v>2402009</v>
      </c>
      <c r="G123" t="s">
        <v>76</v>
      </c>
      <c r="H123">
        <v>22</v>
      </c>
      <c r="I123" t="s">
        <v>10</v>
      </c>
      <c r="J123">
        <v>2009</v>
      </c>
      <c r="K123">
        <v>2013</v>
      </c>
      <c r="L123">
        <v>0</v>
      </c>
      <c r="M123">
        <v>0</v>
      </c>
      <c r="N123">
        <v>0</v>
      </c>
      <c r="O123">
        <v>9</v>
      </c>
      <c r="P123">
        <v>58</v>
      </c>
      <c r="Q123">
        <v>10</v>
      </c>
      <c r="X123">
        <v>189</v>
      </c>
      <c r="Y123">
        <v>671</v>
      </c>
      <c r="Z123">
        <v>5</v>
      </c>
      <c r="AA123">
        <v>58</v>
      </c>
      <c r="AB123">
        <v>545</v>
      </c>
      <c r="AC123">
        <v>3</v>
      </c>
      <c r="AD123" t="s">
        <v>157</v>
      </c>
      <c r="AE123" t="s">
        <v>178</v>
      </c>
    </row>
    <row r="124" spans="1:31" x14ac:dyDescent="0.25">
      <c r="A124">
        <v>2009</v>
      </c>
      <c r="B124" s="5">
        <v>7</v>
      </c>
      <c r="C124" s="5">
        <v>243</v>
      </c>
      <c r="D124">
        <f>INDEX(Conference!D:E,MATCH('Draft Master List'!C124,Conference!D:D,0),2)</f>
        <v>2</v>
      </c>
      <c r="E124" t="s">
        <v>372</v>
      </c>
      <c r="F124" t="str">
        <f t="shared" si="1"/>
        <v>2432009</v>
      </c>
      <c r="G124" t="s">
        <v>74</v>
      </c>
      <c r="H124">
        <v>24</v>
      </c>
      <c r="I124" t="s">
        <v>7</v>
      </c>
      <c r="J124">
        <v>2009</v>
      </c>
      <c r="K124">
        <v>2009</v>
      </c>
      <c r="L124">
        <v>0</v>
      </c>
      <c r="M124">
        <v>0</v>
      </c>
      <c r="N124">
        <v>0</v>
      </c>
      <c r="O124">
        <v>0</v>
      </c>
      <c r="P124">
        <v>10</v>
      </c>
      <c r="Q124">
        <v>0</v>
      </c>
      <c r="AA124">
        <v>4</v>
      </c>
      <c r="AB124">
        <v>32</v>
      </c>
      <c r="AC124">
        <v>0</v>
      </c>
      <c r="AD124" t="s">
        <v>246</v>
      </c>
      <c r="AE124" t="s">
        <v>178</v>
      </c>
    </row>
    <row r="125" spans="1:31" x14ac:dyDescent="0.25">
      <c r="A125">
        <v>2009</v>
      </c>
      <c r="B125" s="5">
        <v>7</v>
      </c>
      <c r="C125" s="5">
        <v>250</v>
      </c>
      <c r="D125">
        <f>INDEX(Conference!D:E,MATCH('Draft Master List'!C125,Conference!D:D,0),2)</f>
        <v>2</v>
      </c>
      <c r="E125" t="s">
        <v>88</v>
      </c>
      <c r="F125" t="str">
        <f t="shared" si="1"/>
        <v>2502009</v>
      </c>
      <c r="G125" t="s">
        <v>76</v>
      </c>
      <c r="H125">
        <v>24</v>
      </c>
      <c r="I125" t="s">
        <v>4</v>
      </c>
      <c r="J125">
        <v>2009</v>
      </c>
      <c r="K125">
        <v>2016</v>
      </c>
      <c r="L125">
        <v>0</v>
      </c>
      <c r="M125">
        <v>0</v>
      </c>
      <c r="N125">
        <v>4</v>
      </c>
      <c r="O125">
        <v>31</v>
      </c>
      <c r="P125">
        <v>93</v>
      </c>
      <c r="Q125">
        <v>54</v>
      </c>
      <c r="X125">
        <v>930</v>
      </c>
      <c r="Y125">
        <v>3772</v>
      </c>
      <c r="Z125">
        <v>23</v>
      </c>
      <c r="AA125">
        <v>191</v>
      </c>
      <c r="AB125">
        <v>1469</v>
      </c>
      <c r="AC125">
        <v>2</v>
      </c>
      <c r="AD125" t="s">
        <v>247</v>
      </c>
    </row>
    <row r="126" spans="1:31" x14ac:dyDescent="0.25">
      <c r="A126">
        <v>2009</v>
      </c>
      <c r="B126" s="5">
        <v>7</v>
      </c>
      <c r="C126" s="5">
        <v>251</v>
      </c>
      <c r="D126">
        <f>INDEX(Conference!D:E,MATCH('Draft Master List'!C126,Conference!D:D,0),2)</f>
        <v>2</v>
      </c>
      <c r="E126" t="s">
        <v>373</v>
      </c>
      <c r="F126" t="str">
        <f t="shared" si="1"/>
        <v>2512009</v>
      </c>
      <c r="G126" t="s">
        <v>74</v>
      </c>
      <c r="I126" t="s">
        <v>63</v>
      </c>
      <c r="L126">
        <v>0</v>
      </c>
      <c r="M126">
        <v>0</v>
      </c>
      <c r="N126">
        <v>0</v>
      </c>
      <c r="AD126" t="s">
        <v>157</v>
      </c>
      <c r="AE126" t="s">
        <v>178</v>
      </c>
    </row>
    <row r="127" spans="1:31" x14ac:dyDescent="0.25">
      <c r="A127">
        <v>2009</v>
      </c>
      <c r="B127" s="5">
        <v>7</v>
      </c>
      <c r="C127" s="5">
        <v>252</v>
      </c>
      <c r="D127">
        <f>INDEX(Conference!D:E,MATCH('Draft Master List'!C127,Conference!D:D,0),2)</f>
        <v>2</v>
      </c>
      <c r="E127" t="s">
        <v>374</v>
      </c>
      <c r="F127" t="str">
        <f t="shared" si="1"/>
        <v>2522009</v>
      </c>
      <c r="G127" t="s">
        <v>74</v>
      </c>
      <c r="I127" t="s">
        <v>15</v>
      </c>
      <c r="L127">
        <v>0</v>
      </c>
      <c r="M127">
        <v>0</v>
      </c>
      <c r="N127">
        <v>0</v>
      </c>
      <c r="AD127" t="s">
        <v>163</v>
      </c>
      <c r="AE127" t="s">
        <v>178</v>
      </c>
    </row>
    <row r="128" spans="1:31" x14ac:dyDescent="0.25">
      <c r="A128">
        <v>2009</v>
      </c>
      <c r="B128" s="5">
        <v>7</v>
      </c>
      <c r="C128" s="5">
        <v>253</v>
      </c>
      <c r="D128">
        <f>INDEX(Conference!D:E,MATCH('Draft Master List'!C128,Conference!D:D,0),2)</f>
        <v>2</v>
      </c>
      <c r="E128" t="s">
        <v>375</v>
      </c>
      <c r="F128" t="str">
        <f t="shared" si="1"/>
        <v>2532009</v>
      </c>
      <c r="G128" t="s">
        <v>74</v>
      </c>
      <c r="H128">
        <v>22</v>
      </c>
      <c r="I128" t="s">
        <v>4</v>
      </c>
      <c r="J128">
        <v>2009</v>
      </c>
      <c r="K128">
        <v>2013</v>
      </c>
      <c r="L128">
        <v>0</v>
      </c>
      <c r="M128">
        <v>0</v>
      </c>
      <c r="N128">
        <v>0</v>
      </c>
      <c r="O128">
        <v>9</v>
      </c>
      <c r="P128">
        <v>45</v>
      </c>
      <c r="Q128">
        <v>10</v>
      </c>
      <c r="X128">
        <v>1</v>
      </c>
      <c r="Y128">
        <v>1</v>
      </c>
      <c r="Z128">
        <v>0</v>
      </c>
      <c r="AA128">
        <v>63</v>
      </c>
      <c r="AB128">
        <v>1006</v>
      </c>
      <c r="AC128">
        <v>6</v>
      </c>
      <c r="AD128" t="s">
        <v>150</v>
      </c>
      <c r="AE128" t="s">
        <v>178</v>
      </c>
    </row>
    <row r="129" spans="1:31" x14ac:dyDescent="0.25">
      <c r="A129">
        <v>2008</v>
      </c>
      <c r="B129" s="5">
        <v>1</v>
      </c>
      <c r="C129" s="5">
        <v>3</v>
      </c>
      <c r="D129">
        <f>INDEX(Conference!D:E,MATCH('Draft Master List'!C129,Conference!D:D,0),2)</f>
        <v>2200</v>
      </c>
      <c r="E129" t="s">
        <v>82</v>
      </c>
      <c r="F129" t="str">
        <f t="shared" si="1"/>
        <v>32008</v>
      </c>
      <c r="G129" t="s">
        <v>1</v>
      </c>
      <c r="H129">
        <v>23</v>
      </c>
      <c r="I129" t="s">
        <v>21</v>
      </c>
      <c r="J129">
        <v>2008</v>
      </c>
      <c r="K129">
        <v>2016</v>
      </c>
      <c r="L129">
        <v>1</v>
      </c>
      <c r="M129">
        <v>4</v>
      </c>
      <c r="N129">
        <v>9</v>
      </c>
      <c r="O129">
        <v>111</v>
      </c>
      <c r="P129">
        <v>142</v>
      </c>
      <c r="Q129">
        <v>142</v>
      </c>
      <c r="R129" t="s">
        <v>853</v>
      </c>
      <c r="S129">
        <v>3288</v>
      </c>
      <c r="T129">
        <v>5064</v>
      </c>
      <c r="U129">
        <v>37701</v>
      </c>
      <c r="V129">
        <v>240</v>
      </c>
      <c r="W129">
        <v>114</v>
      </c>
      <c r="X129">
        <v>319</v>
      </c>
      <c r="Y129">
        <v>880</v>
      </c>
      <c r="Z129">
        <v>5</v>
      </c>
      <c r="AD129" t="s">
        <v>199</v>
      </c>
      <c r="AE129" t="s">
        <v>178</v>
      </c>
    </row>
    <row r="130" spans="1:31" x14ac:dyDescent="0.25">
      <c r="A130">
        <v>2008</v>
      </c>
      <c r="B130" s="5">
        <v>1</v>
      </c>
      <c r="C130" s="5">
        <v>4</v>
      </c>
      <c r="D130">
        <f>INDEX(Conference!D:E,MATCH('Draft Master List'!C130,Conference!D:D,0),2)</f>
        <v>1800</v>
      </c>
      <c r="E130" t="s">
        <v>96</v>
      </c>
      <c r="F130" t="str">
        <f t="shared" ref="F130:F193" si="2">C130&amp;A130</f>
        <v>42008</v>
      </c>
      <c r="G130" t="s">
        <v>76</v>
      </c>
      <c r="H130">
        <v>21</v>
      </c>
      <c r="I130" t="s">
        <v>16</v>
      </c>
      <c r="J130">
        <v>2008</v>
      </c>
      <c r="K130">
        <v>2016</v>
      </c>
      <c r="L130">
        <v>0</v>
      </c>
      <c r="M130">
        <v>0</v>
      </c>
      <c r="N130">
        <v>4</v>
      </c>
      <c r="O130">
        <v>39</v>
      </c>
      <c r="P130">
        <v>103</v>
      </c>
      <c r="Q130">
        <v>75</v>
      </c>
      <c r="S130">
        <v>1</v>
      </c>
      <c r="T130">
        <v>4</v>
      </c>
      <c r="U130">
        <v>16</v>
      </c>
      <c r="V130">
        <v>1</v>
      </c>
      <c r="W130">
        <v>0</v>
      </c>
      <c r="X130">
        <v>1301</v>
      </c>
      <c r="Y130">
        <v>5423</v>
      </c>
      <c r="Z130">
        <v>28</v>
      </c>
      <c r="AA130">
        <v>254</v>
      </c>
      <c r="AB130">
        <v>2114</v>
      </c>
      <c r="AC130">
        <v>5</v>
      </c>
      <c r="AD130" t="s">
        <v>145</v>
      </c>
      <c r="AE130" t="s">
        <v>178</v>
      </c>
    </row>
    <row r="131" spans="1:31" x14ac:dyDescent="0.25">
      <c r="A131">
        <v>2008</v>
      </c>
      <c r="B131" s="5">
        <v>1</v>
      </c>
      <c r="C131" s="5">
        <v>13</v>
      </c>
      <c r="D131">
        <f>INDEX(Conference!D:E,MATCH('Draft Master List'!C131,Conference!D:D,0),2)</f>
        <v>1150</v>
      </c>
      <c r="E131" t="s">
        <v>87</v>
      </c>
      <c r="F131" t="str">
        <f t="shared" si="2"/>
        <v>132008</v>
      </c>
      <c r="G131" t="s">
        <v>76</v>
      </c>
      <c r="H131">
        <v>21</v>
      </c>
      <c r="I131" t="s">
        <v>22</v>
      </c>
      <c r="J131">
        <v>2008</v>
      </c>
      <c r="K131">
        <v>2016</v>
      </c>
      <c r="L131">
        <v>0</v>
      </c>
      <c r="M131">
        <v>1</v>
      </c>
      <c r="N131">
        <v>3</v>
      </c>
      <c r="O131">
        <v>46</v>
      </c>
      <c r="P131">
        <v>116</v>
      </c>
      <c r="Q131">
        <v>54</v>
      </c>
      <c r="X131">
        <v>1501</v>
      </c>
      <c r="Y131">
        <v>6638</v>
      </c>
      <c r="Z131">
        <v>45</v>
      </c>
      <c r="AA131">
        <v>154</v>
      </c>
      <c r="AB131">
        <v>1243</v>
      </c>
      <c r="AC131">
        <v>6</v>
      </c>
      <c r="AD131" t="s">
        <v>139</v>
      </c>
      <c r="AE131" t="s">
        <v>178</v>
      </c>
    </row>
    <row r="132" spans="1:31" x14ac:dyDescent="0.25">
      <c r="A132">
        <v>2008</v>
      </c>
      <c r="B132" s="5">
        <v>1</v>
      </c>
      <c r="C132" s="5">
        <v>18</v>
      </c>
      <c r="D132">
        <f>INDEX(Conference!D:E,MATCH('Draft Master List'!C132,Conference!D:D,0),2)</f>
        <v>900</v>
      </c>
      <c r="E132" t="s">
        <v>2</v>
      </c>
      <c r="F132" t="str">
        <f t="shared" si="2"/>
        <v>182008</v>
      </c>
      <c r="G132" t="s">
        <v>1</v>
      </c>
      <c r="H132">
        <v>23</v>
      </c>
      <c r="I132" t="s">
        <v>3</v>
      </c>
      <c r="J132">
        <v>2008</v>
      </c>
      <c r="K132">
        <v>2016</v>
      </c>
      <c r="L132">
        <v>0</v>
      </c>
      <c r="M132">
        <v>0</v>
      </c>
      <c r="N132">
        <v>9</v>
      </c>
      <c r="O132">
        <v>81</v>
      </c>
      <c r="P132">
        <v>138</v>
      </c>
      <c r="Q132">
        <v>138</v>
      </c>
      <c r="R132" t="s">
        <v>854</v>
      </c>
      <c r="S132">
        <v>2915</v>
      </c>
      <c r="T132">
        <v>4742</v>
      </c>
      <c r="U132">
        <v>32639</v>
      </c>
      <c r="V132">
        <v>182</v>
      </c>
      <c r="W132">
        <v>117</v>
      </c>
      <c r="X132">
        <v>301</v>
      </c>
      <c r="Y132">
        <v>712</v>
      </c>
      <c r="Z132">
        <v>15</v>
      </c>
      <c r="AA132">
        <v>2</v>
      </c>
      <c r="AB132">
        <v>35</v>
      </c>
      <c r="AC132">
        <v>0</v>
      </c>
      <c r="AD132" t="s">
        <v>236</v>
      </c>
      <c r="AE132" t="s">
        <v>178</v>
      </c>
    </row>
    <row r="133" spans="1:31" x14ac:dyDescent="0.25">
      <c r="A133">
        <v>2008</v>
      </c>
      <c r="B133" s="5">
        <v>1</v>
      </c>
      <c r="C133" s="5">
        <v>22</v>
      </c>
      <c r="D133">
        <f>INDEX(Conference!D:E,MATCH('Draft Master List'!C133,Conference!D:D,0),2)</f>
        <v>780</v>
      </c>
      <c r="E133" t="s">
        <v>376</v>
      </c>
      <c r="F133" t="str">
        <f t="shared" si="2"/>
        <v>222008</v>
      </c>
      <c r="G133" t="s">
        <v>76</v>
      </c>
      <c r="H133">
        <v>21</v>
      </c>
      <c r="I133" t="s">
        <v>27</v>
      </c>
      <c r="J133">
        <v>2008</v>
      </c>
      <c r="K133">
        <v>2013</v>
      </c>
      <c r="L133">
        <v>0</v>
      </c>
      <c r="M133">
        <v>0</v>
      </c>
      <c r="N133">
        <v>1</v>
      </c>
      <c r="O133">
        <v>27</v>
      </c>
      <c r="P133">
        <v>80</v>
      </c>
      <c r="Q133">
        <v>25</v>
      </c>
      <c r="X133">
        <v>617</v>
      </c>
      <c r="Y133">
        <v>2912</v>
      </c>
      <c r="Z133">
        <v>11</v>
      </c>
      <c r="AA133">
        <v>137</v>
      </c>
      <c r="AB133">
        <v>1129</v>
      </c>
      <c r="AC133">
        <v>3</v>
      </c>
      <c r="AD133" t="s">
        <v>145</v>
      </c>
      <c r="AE133" t="s">
        <v>178</v>
      </c>
    </row>
    <row r="134" spans="1:31" x14ac:dyDescent="0.25">
      <c r="A134">
        <v>2008</v>
      </c>
      <c r="B134" s="5">
        <v>1</v>
      </c>
      <c r="C134" s="5">
        <v>23</v>
      </c>
      <c r="D134">
        <f>INDEX(Conference!D:E,MATCH('Draft Master List'!C134,Conference!D:D,0),2)</f>
        <v>760</v>
      </c>
      <c r="E134" t="s">
        <v>377</v>
      </c>
      <c r="F134" t="str">
        <f t="shared" si="2"/>
        <v>232008</v>
      </c>
      <c r="G134" t="s">
        <v>76</v>
      </c>
      <c r="H134">
        <v>21</v>
      </c>
      <c r="I134" t="s">
        <v>24</v>
      </c>
      <c r="J134">
        <v>2008</v>
      </c>
      <c r="K134">
        <v>2013</v>
      </c>
      <c r="L134">
        <v>0</v>
      </c>
      <c r="M134">
        <v>0</v>
      </c>
      <c r="N134">
        <v>4</v>
      </c>
      <c r="O134">
        <v>29</v>
      </c>
      <c r="P134">
        <v>72</v>
      </c>
      <c r="Q134">
        <v>63</v>
      </c>
      <c r="X134">
        <v>1081</v>
      </c>
      <c r="Y134">
        <v>4236</v>
      </c>
      <c r="Z134">
        <v>37</v>
      </c>
      <c r="AA134">
        <v>95</v>
      </c>
      <c r="AB134">
        <v>795</v>
      </c>
      <c r="AC134">
        <v>2</v>
      </c>
      <c r="AD134" t="s">
        <v>156</v>
      </c>
      <c r="AE134" t="s">
        <v>178</v>
      </c>
    </row>
    <row r="135" spans="1:31" x14ac:dyDescent="0.25">
      <c r="A135">
        <v>2008</v>
      </c>
      <c r="B135" s="5">
        <v>1</v>
      </c>
      <c r="C135" s="5">
        <v>24</v>
      </c>
      <c r="D135">
        <f>INDEX(Conference!D:E,MATCH('Draft Master List'!C135,Conference!D:D,0),2)</f>
        <v>740</v>
      </c>
      <c r="E135" t="s">
        <v>95</v>
      </c>
      <c r="F135" t="str">
        <f t="shared" si="2"/>
        <v>242008</v>
      </c>
      <c r="G135" t="s">
        <v>76</v>
      </c>
      <c r="H135">
        <v>22</v>
      </c>
      <c r="I135" t="s">
        <v>28</v>
      </c>
      <c r="J135">
        <v>2008</v>
      </c>
      <c r="K135">
        <v>2016</v>
      </c>
      <c r="L135">
        <v>1</v>
      </c>
      <c r="M135">
        <v>3</v>
      </c>
      <c r="N135">
        <v>7</v>
      </c>
      <c r="O135">
        <v>71</v>
      </c>
      <c r="P135">
        <v>126</v>
      </c>
      <c r="Q135">
        <v>108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2118</v>
      </c>
      <c r="Y135">
        <v>9537</v>
      </c>
      <c r="Z135">
        <v>55</v>
      </c>
      <c r="AA135">
        <v>302</v>
      </c>
      <c r="AB135">
        <v>2212</v>
      </c>
      <c r="AC135">
        <v>9</v>
      </c>
      <c r="AD135" t="s">
        <v>229</v>
      </c>
      <c r="AE135" t="s">
        <v>178</v>
      </c>
    </row>
    <row r="136" spans="1:31" x14ac:dyDescent="0.25">
      <c r="A136">
        <v>2008</v>
      </c>
      <c r="B136" s="5">
        <v>2</v>
      </c>
      <c r="C136" s="5">
        <v>33</v>
      </c>
      <c r="D136">
        <f>INDEX(Conference!D:E,MATCH('Draft Master List'!C136,Conference!D:D,0),2)</f>
        <v>580</v>
      </c>
      <c r="E136" t="s">
        <v>378</v>
      </c>
      <c r="F136" t="str">
        <f t="shared" si="2"/>
        <v>332008</v>
      </c>
      <c r="G136" t="s">
        <v>74</v>
      </c>
      <c r="H136">
        <v>24</v>
      </c>
      <c r="I136" t="s">
        <v>223</v>
      </c>
      <c r="J136">
        <v>2008</v>
      </c>
      <c r="K136">
        <v>2014</v>
      </c>
      <c r="L136">
        <v>0</v>
      </c>
      <c r="M136">
        <v>0</v>
      </c>
      <c r="N136">
        <v>4</v>
      </c>
      <c r="O136">
        <v>21</v>
      </c>
      <c r="P136">
        <v>77</v>
      </c>
      <c r="Q136">
        <v>60</v>
      </c>
      <c r="X136">
        <v>20</v>
      </c>
      <c r="Y136">
        <v>114</v>
      </c>
      <c r="Z136">
        <v>1</v>
      </c>
      <c r="AA136">
        <v>218</v>
      </c>
      <c r="AB136">
        <v>2861</v>
      </c>
      <c r="AC136">
        <v>14</v>
      </c>
      <c r="AD136" t="s">
        <v>162</v>
      </c>
      <c r="AE136" t="s">
        <v>178</v>
      </c>
    </row>
    <row r="137" spans="1:31" x14ac:dyDescent="0.25">
      <c r="A137">
        <v>2008</v>
      </c>
      <c r="B137" s="5">
        <v>2</v>
      </c>
      <c r="C137" s="5">
        <v>34</v>
      </c>
      <c r="D137">
        <f>INDEX(Conference!D:E,MATCH('Draft Master List'!C137,Conference!D:D,0),2)</f>
        <v>560</v>
      </c>
      <c r="E137" t="s">
        <v>379</v>
      </c>
      <c r="F137" t="str">
        <f t="shared" si="2"/>
        <v>342008</v>
      </c>
      <c r="G137" t="s">
        <v>74</v>
      </c>
      <c r="H137">
        <v>21</v>
      </c>
      <c r="I137" t="s">
        <v>7</v>
      </c>
      <c r="J137">
        <v>2008</v>
      </c>
      <c r="K137">
        <v>2011</v>
      </c>
      <c r="L137">
        <v>0</v>
      </c>
      <c r="M137">
        <v>0</v>
      </c>
      <c r="N137">
        <v>1</v>
      </c>
      <c r="O137">
        <v>4</v>
      </c>
      <c r="P137">
        <v>55</v>
      </c>
      <c r="Q137">
        <v>11</v>
      </c>
      <c r="X137">
        <v>6</v>
      </c>
      <c r="Y137">
        <v>51</v>
      </c>
      <c r="Z137">
        <v>1</v>
      </c>
      <c r="AA137">
        <v>43</v>
      </c>
      <c r="AB137">
        <v>482</v>
      </c>
      <c r="AC137">
        <v>3</v>
      </c>
      <c r="AD137" t="s">
        <v>180</v>
      </c>
      <c r="AE137" t="s">
        <v>178</v>
      </c>
    </row>
    <row r="138" spans="1:31" x14ac:dyDescent="0.25">
      <c r="A138">
        <v>2008</v>
      </c>
      <c r="B138" s="5">
        <v>2</v>
      </c>
      <c r="C138" s="5">
        <v>36</v>
      </c>
      <c r="D138">
        <f>INDEX(Conference!D:E,MATCH('Draft Master List'!C138,Conference!D:D,0),2)</f>
        <v>540</v>
      </c>
      <c r="E138" t="s">
        <v>116</v>
      </c>
      <c r="F138" t="str">
        <f t="shared" si="2"/>
        <v>362008</v>
      </c>
      <c r="G138" t="s">
        <v>74</v>
      </c>
      <c r="H138">
        <v>23</v>
      </c>
      <c r="I138" t="s">
        <v>5</v>
      </c>
      <c r="J138">
        <v>2008</v>
      </c>
      <c r="K138">
        <v>2016</v>
      </c>
      <c r="L138">
        <v>0</v>
      </c>
      <c r="M138">
        <v>1</v>
      </c>
      <c r="N138">
        <v>5</v>
      </c>
      <c r="O138">
        <v>67</v>
      </c>
      <c r="P138">
        <v>121</v>
      </c>
      <c r="Q138">
        <v>73</v>
      </c>
      <c r="AA138">
        <v>497</v>
      </c>
      <c r="AB138">
        <v>7366</v>
      </c>
      <c r="AC138">
        <v>63</v>
      </c>
      <c r="AD138" t="s">
        <v>192</v>
      </c>
      <c r="AE138" t="s">
        <v>178</v>
      </c>
    </row>
    <row r="139" spans="1:31" x14ac:dyDescent="0.25">
      <c r="A139">
        <v>2008</v>
      </c>
      <c r="B139" s="5">
        <v>2</v>
      </c>
      <c r="C139" s="5">
        <v>41</v>
      </c>
      <c r="D139">
        <f>INDEX(Conference!D:E,MATCH('Draft Master List'!C139,Conference!D:D,0),2)</f>
        <v>490</v>
      </c>
      <c r="E139" t="s">
        <v>380</v>
      </c>
      <c r="F139" t="str">
        <f t="shared" si="2"/>
        <v>412008</v>
      </c>
      <c r="G139" t="s">
        <v>74</v>
      </c>
      <c r="H139">
        <v>22</v>
      </c>
      <c r="I139" t="s">
        <v>29</v>
      </c>
      <c r="J139">
        <v>2008</v>
      </c>
      <c r="K139">
        <v>2009</v>
      </c>
      <c r="L139">
        <v>0</v>
      </c>
      <c r="M139">
        <v>0</v>
      </c>
      <c r="N139">
        <v>0</v>
      </c>
      <c r="O139">
        <v>1</v>
      </c>
      <c r="P139">
        <v>16</v>
      </c>
      <c r="Q139">
        <v>3</v>
      </c>
      <c r="AA139">
        <v>10</v>
      </c>
      <c r="AB139">
        <v>96</v>
      </c>
      <c r="AC139">
        <v>2</v>
      </c>
      <c r="AD139" t="s">
        <v>190</v>
      </c>
      <c r="AE139" t="s">
        <v>178</v>
      </c>
    </row>
    <row r="140" spans="1:31" x14ac:dyDescent="0.25">
      <c r="A140">
        <v>2008</v>
      </c>
      <c r="B140" s="5">
        <v>2</v>
      </c>
      <c r="C140" s="5">
        <v>42</v>
      </c>
      <c r="D140">
        <f>INDEX(Conference!D:E,MATCH('Draft Master List'!C140,Conference!D:D,0),2)</f>
        <v>480</v>
      </c>
      <c r="E140" t="s">
        <v>123</v>
      </c>
      <c r="F140" t="str">
        <f t="shared" si="2"/>
        <v>422008</v>
      </c>
      <c r="G140" t="s">
        <v>74</v>
      </c>
      <c r="H140">
        <v>22</v>
      </c>
      <c r="I140" t="s">
        <v>26</v>
      </c>
      <c r="J140">
        <v>2008</v>
      </c>
      <c r="K140">
        <v>2016</v>
      </c>
      <c r="L140">
        <v>0</v>
      </c>
      <c r="M140">
        <v>0</v>
      </c>
      <c r="N140">
        <v>6</v>
      </c>
      <c r="O140">
        <v>34</v>
      </c>
      <c r="P140">
        <v>116</v>
      </c>
      <c r="Q140">
        <v>71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35</v>
      </c>
      <c r="Y140">
        <v>275</v>
      </c>
      <c r="Z140">
        <v>0</v>
      </c>
      <c r="AA140">
        <v>408</v>
      </c>
      <c r="AB140">
        <v>4357</v>
      </c>
      <c r="AC140">
        <v>28</v>
      </c>
      <c r="AD140" t="s">
        <v>197</v>
      </c>
      <c r="AE140" t="s">
        <v>178</v>
      </c>
    </row>
    <row r="141" spans="1:31" x14ac:dyDescent="0.25">
      <c r="A141">
        <v>2008</v>
      </c>
      <c r="B141" s="5">
        <v>2</v>
      </c>
      <c r="C141" s="5">
        <v>44</v>
      </c>
      <c r="D141">
        <f>INDEX(Conference!D:E,MATCH('Draft Master List'!C141,Conference!D:D,0),2)</f>
        <v>460</v>
      </c>
      <c r="E141" t="s">
        <v>86</v>
      </c>
      <c r="F141" t="str">
        <f t="shared" si="2"/>
        <v>442008</v>
      </c>
      <c r="G141" t="s">
        <v>76</v>
      </c>
      <c r="H141">
        <v>22</v>
      </c>
      <c r="I141" t="s">
        <v>63</v>
      </c>
      <c r="J141">
        <v>2008</v>
      </c>
      <c r="K141">
        <v>2016</v>
      </c>
      <c r="L141">
        <v>0</v>
      </c>
      <c r="M141">
        <v>2</v>
      </c>
      <c r="N141">
        <v>9</v>
      </c>
      <c r="O141">
        <v>78</v>
      </c>
      <c r="P141">
        <v>134</v>
      </c>
      <c r="Q141">
        <v>133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2253</v>
      </c>
      <c r="Y141">
        <v>9415</v>
      </c>
      <c r="Z141">
        <v>52</v>
      </c>
      <c r="AA141">
        <v>517</v>
      </c>
      <c r="AB141">
        <v>4379</v>
      </c>
      <c r="AC141">
        <v>20</v>
      </c>
      <c r="AD141" t="s">
        <v>235</v>
      </c>
      <c r="AE141" t="s">
        <v>178</v>
      </c>
    </row>
    <row r="142" spans="1:31" x14ac:dyDescent="0.25">
      <c r="A142">
        <v>2008</v>
      </c>
      <c r="B142" s="5">
        <v>2</v>
      </c>
      <c r="C142" s="5">
        <v>46</v>
      </c>
      <c r="D142">
        <f>INDEX(Conference!D:E,MATCH('Draft Master List'!C142,Conference!D:D,0),2)</f>
        <v>440</v>
      </c>
      <c r="E142" t="s">
        <v>381</v>
      </c>
      <c r="F142" t="str">
        <f t="shared" si="2"/>
        <v>462008</v>
      </c>
      <c r="G142" t="s">
        <v>74</v>
      </c>
      <c r="H142">
        <v>22</v>
      </c>
      <c r="I142" t="s">
        <v>15</v>
      </c>
      <c r="J142">
        <v>2008</v>
      </c>
      <c r="K142">
        <v>2015</v>
      </c>
      <c r="L142">
        <v>0</v>
      </c>
      <c r="M142">
        <v>0</v>
      </c>
      <c r="N142">
        <v>3</v>
      </c>
      <c r="O142">
        <v>17</v>
      </c>
      <c r="P142">
        <v>62</v>
      </c>
      <c r="Q142">
        <v>37</v>
      </c>
      <c r="X142">
        <v>1</v>
      </c>
      <c r="Y142">
        <v>2</v>
      </c>
      <c r="Z142">
        <v>0</v>
      </c>
      <c r="AA142">
        <v>150</v>
      </c>
      <c r="AB142">
        <v>2058</v>
      </c>
      <c r="AC142">
        <v>9</v>
      </c>
      <c r="AD142" t="s">
        <v>249</v>
      </c>
    </row>
    <row r="143" spans="1:31" x14ac:dyDescent="0.25">
      <c r="A143">
        <v>2008</v>
      </c>
      <c r="B143" s="5">
        <v>2</v>
      </c>
      <c r="C143" s="5">
        <v>49</v>
      </c>
      <c r="D143">
        <f>INDEX(Conference!D:E,MATCH('Draft Master List'!C143,Conference!D:D,0),2)</f>
        <v>410</v>
      </c>
      <c r="E143" t="s">
        <v>122</v>
      </c>
      <c r="F143" t="str">
        <f t="shared" si="2"/>
        <v>492008</v>
      </c>
      <c r="G143" t="s">
        <v>74</v>
      </c>
      <c r="H143">
        <v>21</v>
      </c>
      <c r="I143" t="s">
        <v>6</v>
      </c>
      <c r="J143">
        <v>2008</v>
      </c>
      <c r="K143">
        <v>2016</v>
      </c>
      <c r="L143">
        <v>0</v>
      </c>
      <c r="M143">
        <v>3</v>
      </c>
      <c r="N143">
        <v>9</v>
      </c>
      <c r="O143">
        <v>66</v>
      </c>
      <c r="P143">
        <v>127</v>
      </c>
      <c r="Q143">
        <v>123</v>
      </c>
      <c r="S143">
        <v>0</v>
      </c>
      <c r="T143">
        <v>1</v>
      </c>
      <c r="U143">
        <v>0</v>
      </c>
      <c r="V143">
        <v>0</v>
      </c>
      <c r="W143">
        <v>1</v>
      </c>
      <c r="X143">
        <v>61</v>
      </c>
      <c r="Y143">
        <v>380</v>
      </c>
      <c r="Z143">
        <v>3</v>
      </c>
      <c r="AA143">
        <v>498</v>
      </c>
      <c r="AB143">
        <v>8819</v>
      </c>
      <c r="AC143">
        <v>46</v>
      </c>
      <c r="AD143" t="s">
        <v>177</v>
      </c>
      <c r="AE143" t="s">
        <v>178</v>
      </c>
    </row>
    <row r="144" spans="1:31" x14ac:dyDescent="0.25">
      <c r="A144">
        <v>2008</v>
      </c>
      <c r="B144" s="5">
        <v>2</v>
      </c>
      <c r="C144" s="5">
        <v>51</v>
      </c>
      <c r="D144">
        <f>INDEX(Conference!D:E,MATCH('Draft Master List'!C144,Conference!D:D,0),2)</f>
        <v>390</v>
      </c>
      <c r="E144" t="s">
        <v>382</v>
      </c>
      <c r="F144" t="str">
        <f t="shared" si="2"/>
        <v>512008</v>
      </c>
      <c r="G144" t="s">
        <v>74</v>
      </c>
      <c r="H144">
        <v>21</v>
      </c>
      <c r="I144" t="s">
        <v>7</v>
      </c>
      <c r="J144">
        <v>2008</v>
      </c>
      <c r="K144">
        <v>2009</v>
      </c>
      <c r="L144">
        <v>0</v>
      </c>
      <c r="M144">
        <v>0</v>
      </c>
      <c r="N144">
        <v>1</v>
      </c>
      <c r="O144">
        <v>3</v>
      </c>
      <c r="P144">
        <v>21</v>
      </c>
      <c r="Q144">
        <v>10</v>
      </c>
      <c r="AA144">
        <v>28</v>
      </c>
      <c r="AB144">
        <v>365</v>
      </c>
      <c r="AC144">
        <v>0</v>
      </c>
      <c r="AD144" t="s">
        <v>152</v>
      </c>
      <c r="AE144" t="s">
        <v>178</v>
      </c>
    </row>
    <row r="145" spans="1:31" x14ac:dyDescent="0.25">
      <c r="A145">
        <v>2008</v>
      </c>
      <c r="B145" s="5">
        <v>2</v>
      </c>
      <c r="C145" s="5">
        <v>53</v>
      </c>
      <c r="D145">
        <f>INDEX(Conference!D:E,MATCH('Draft Master List'!C145,Conference!D:D,0),2)</f>
        <v>370</v>
      </c>
      <c r="E145" t="s">
        <v>383</v>
      </c>
      <c r="F145" t="str">
        <f t="shared" si="2"/>
        <v>532008</v>
      </c>
      <c r="G145" t="s">
        <v>74</v>
      </c>
      <c r="H145">
        <v>23</v>
      </c>
      <c r="I145" t="s">
        <v>24</v>
      </c>
      <c r="J145">
        <v>2008</v>
      </c>
      <c r="K145">
        <v>2009</v>
      </c>
      <c r="L145">
        <v>0</v>
      </c>
      <c r="M145">
        <v>0</v>
      </c>
      <c r="N145">
        <v>0</v>
      </c>
      <c r="O145">
        <v>1</v>
      </c>
      <c r="P145">
        <v>20</v>
      </c>
      <c r="Q145">
        <v>0</v>
      </c>
      <c r="AA145">
        <v>7</v>
      </c>
      <c r="AB145">
        <v>69</v>
      </c>
      <c r="AC145">
        <v>0</v>
      </c>
      <c r="AD145" t="s">
        <v>142</v>
      </c>
      <c r="AE145" t="s">
        <v>178</v>
      </c>
    </row>
    <row r="146" spans="1:31" x14ac:dyDescent="0.25">
      <c r="A146">
        <v>2008</v>
      </c>
      <c r="B146" s="5">
        <v>2</v>
      </c>
      <c r="C146" s="5">
        <v>55</v>
      </c>
      <c r="D146">
        <f>INDEX(Conference!D:E,MATCH('Draft Master List'!C146,Conference!D:D,0),2)</f>
        <v>350</v>
      </c>
      <c r="E146" t="s">
        <v>384</v>
      </c>
      <c r="F146" t="str">
        <f t="shared" si="2"/>
        <v>552008</v>
      </c>
      <c r="G146" t="s">
        <v>76</v>
      </c>
      <c r="H146">
        <v>21</v>
      </c>
      <c r="I146" t="s">
        <v>3</v>
      </c>
      <c r="J146">
        <v>2008</v>
      </c>
      <c r="K146">
        <v>2013</v>
      </c>
      <c r="L146">
        <v>0</v>
      </c>
      <c r="M146">
        <v>3</v>
      </c>
      <c r="N146">
        <v>5</v>
      </c>
      <c r="O146">
        <v>64</v>
      </c>
      <c r="P146">
        <v>92</v>
      </c>
      <c r="Q146">
        <v>80</v>
      </c>
      <c r="S146">
        <v>1</v>
      </c>
      <c r="T146">
        <v>2</v>
      </c>
      <c r="U146">
        <v>1</v>
      </c>
      <c r="V146">
        <v>1</v>
      </c>
      <c r="W146">
        <v>0</v>
      </c>
      <c r="X146">
        <v>1430</v>
      </c>
      <c r="Y146">
        <v>6180</v>
      </c>
      <c r="Z146">
        <v>37</v>
      </c>
      <c r="AA146">
        <v>369</v>
      </c>
      <c r="AB146">
        <v>3034</v>
      </c>
      <c r="AC146">
        <v>6</v>
      </c>
      <c r="AD146" t="s">
        <v>150</v>
      </c>
      <c r="AE146" t="s">
        <v>178</v>
      </c>
    </row>
    <row r="147" spans="1:31" x14ac:dyDescent="0.25">
      <c r="A147">
        <v>2008</v>
      </c>
      <c r="B147" s="5">
        <v>2</v>
      </c>
      <c r="C147" s="5">
        <v>56</v>
      </c>
      <c r="D147">
        <f>INDEX(Conference!D:E,MATCH('Draft Master List'!C147,Conference!D:D,0),2)</f>
        <v>340</v>
      </c>
      <c r="E147" t="s">
        <v>385</v>
      </c>
      <c r="F147" t="str">
        <f t="shared" si="2"/>
        <v>562008</v>
      </c>
      <c r="G147" t="s">
        <v>1</v>
      </c>
      <c r="H147">
        <v>22</v>
      </c>
      <c r="I147" t="s">
        <v>5</v>
      </c>
      <c r="J147">
        <v>2009</v>
      </c>
      <c r="K147">
        <v>2010</v>
      </c>
      <c r="L147">
        <v>0</v>
      </c>
      <c r="M147">
        <v>0</v>
      </c>
      <c r="N147">
        <v>0</v>
      </c>
      <c r="O147">
        <v>0</v>
      </c>
      <c r="P147">
        <v>3</v>
      </c>
      <c r="Q147">
        <v>2</v>
      </c>
      <c r="R147" t="s">
        <v>68</v>
      </c>
      <c r="S147">
        <v>27</v>
      </c>
      <c r="T147">
        <v>52</v>
      </c>
      <c r="U147">
        <v>252</v>
      </c>
      <c r="V147">
        <v>0</v>
      </c>
      <c r="W147">
        <v>5</v>
      </c>
      <c r="X147">
        <v>3</v>
      </c>
      <c r="Y147">
        <v>-3</v>
      </c>
      <c r="Z147">
        <v>0</v>
      </c>
      <c r="AD147" t="s">
        <v>182</v>
      </c>
      <c r="AE147" t="s">
        <v>178</v>
      </c>
    </row>
    <row r="148" spans="1:31" x14ac:dyDescent="0.25">
      <c r="A148">
        <v>2008</v>
      </c>
      <c r="B148" s="5">
        <v>2</v>
      </c>
      <c r="C148" s="5">
        <v>57</v>
      </c>
      <c r="D148">
        <f>INDEX(Conference!D:E,MATCH('Draft Master List'!C148,Conference!D:D,0),2)</f>
        <v>330</v>
      </c>
      <c r="E148" t="s">
        <v>111</v>
      </c>
      <c r="F148" t="str">
        <f t="shared" si="2"/>
        <v>572008</v>
      </c>
      <c r="G148" t="s">
        <v>1</v>
      </c>
      <c r="H148">
        <v>23</v>
      </c>
      <c r="I148" t="s">
        <v>33</v>
      </c>
      <c r="J148">
        <v>2008</v>
      </c>
      <c r="K148">
        <v>2016</v>
      </c>
      <c r="L148">
        <v>0</v>
      </c>
      <c r="M148">
        <v>0</v>
      </c>
      <c r="N148">
        <v>3</v>
      </c>
      <c r="O148">
        <v>27</v>
      </c>
      <c r="P148">
        <v>65</v>
      </c>
      <c r="Q148">
        <v>53</v>
      </c>
      <c r="R148" t="s">
        <v>855</v>
      </c>
      <c r="S148">
        <v>1159</v>
      </c>
      <c r="T148">
        <v>1954</v>
      </c>
      <c r="U148">
        <v>12931</v>
      </c>
      <c r="V148">
        <v>58</v>
      </c>
      <c r="W148">
        <v>63</v>
      </c>
      <c r="X148">
        <v>117</v>
      </c>
      <c r="Y148">
        <v>360</v>
      </c>
      <c r="Z148">
        <v>3</v>
      </c>
      <c r="AA148">
        <v>1</v>
      </c>
      <c r="AB148">
        <v>-6</v>
      </c>
      <c r="AC148">
        <v>0</v>
      </c>
      <c r="AD148" t="s">
        <v>141</v>
      </c>
      <c r="AE148" t="s">
        <v>178</v>
      </c>
    </row>
    <row r="149" spans="1:31" x14ac:dyDescent="0.25">
      <c r="A149">
        <v>2008</v>
      </c>
      <c r="B149" s="5">
        <v>2</v>
      </c>
      <c r="C149" s="5">
        <v>58</v>
      </c>
      <c r="D149">
        <f>INDEX(Conference!D:E,MATCH('Draft Master List'!C149,Conference!D:D,0),2)</f>
        <v>320</v>
      </c>
      <c r="E149" t="s">
        <v>386</v>
      </c>
      <c r="F149" t="str">
        <f t="shared" si="2"/>
        <v>582008</v>
      </c>
      <c r="G149" t="s">
        <v>74</v>
      </c>
      <c r="H149">
        <v>22</v>
      </c>
      <c r="I149" t="s">
        <v>14</v>
      </c>
      <c r="J149">
        <v>2008</v>
      </c>
      <c r="K149">
        <v>2008</v>
      </c>
      <c r="L149">
        <v>0</v>
      </c>
      <c r="M149">
        <v>0</v>
      </c>
      <c r="N149">
        <v>0</v>
      </c>
      <c r="O149">
        <v>0</v>
      </c>
      <c r="P149">
        <v>7</v>
      </c>
      <c r="Q149">
        <v>0</v>
      </c>
      <c r="AD149" t="s">
        <v>207</v>
      </c>
    </row>
    <row r="150" spans="1:31" x14ac:dyDescent="0.25">
      <c r="A150">
        <v>2008</v>
      </c>
      <c r="B150" s="5">
        <v>3</v>
      </c>
      <c r="C150" s="5">
        <v>64</v>
      </c>
      <c r="D150">
        <f>INDEX(Conference!D:E,MATCH('Draft Master List'!C150,Conference!D:D,0),2)</f>
        <v>270</v>
      </c>
      <c r="E150" t="s">
        <v>387</v>
      </c>
      <c r="F150" t="str">
        <f t="shared" si="2"/>
        <v>642008</v>
      </c>
      <c r="G150" t="s">
        <v>76</v>
      </c>
      <c r="H150">
        <v>21</v>
      </c>
      <c r="I150" t="s">
        <v>12</v>
      </c>
      <c r="J150">
        <v>2008</v>
      </c>
      <c r="K150">
        <v>2012</v>
      </c>
      <c r="L150">
        <v>0</v>
      </c>
      <c r="M150">
        <v>0</v>
      </c>
      <c r="N150">
        <v>2</v>
      </c>
      <c r="O150">
        <v>19</v>
      </c>
      <c r="P150">
        <v>54</v>
      </c>
      <c r="Q150">
        <v>31</v>
      </c>
      <c r="X150">
        <v>598</v>
      </c>
      <c r="Y150">
        <v>2346</v>
      </c>
      <c r="Z150">
        <v>17</v>
      </c>
      <c r="AA150">
        <v>123</v>
      </c>
      <c r="AB150">
        <v>1082</v>
      </c>
      <c r="AC150">
        <v>5</v>
      </c>
      <c r="AD150" t="s">
        <v>225</v>
      </c>
      <c r="AE150" t="s">
        <v>178</v>
      </c>
    </row>
    <row r="151" spans="1:31" x14ac:dyDescent="0.25">
      <c r="A151">
        <v>2008</v>
      </c>
      <c r="B151" s="5">
        <v>3</v>
      </c>
      <c r="C151" s="5">
        <v>69</v>
      </c>
      <c r="D151">
        <f>INDEX(Conference!D:E,MATCH('Draft Master List'!C151,Conference!D:D,0),2)</f>
        <v>245</v>
      </c>
      <c r="E151" t="s">
        <v>389</v>
      </c>
      <c r="F151" t="str">
        <f t="shared" si="2"/>
        <v>692008</v>
      </c>
      <c r="G151" t="s">
        <v>212</v>
      </c>
      <c r="H151">
        <v>23</v>
      </c>
      <c r="I151" t="s">
        <v>13</v>
      </c>
      <c r="J151">
        <v>2008</v>
      </c>
      <c r="K151">
        <v>2012</v>
      </c>
      <c r="L151">
        <v>0</v>
      </c>
      <c r="M151">
        <v>0</v>
      </c>
      <c r="N151">
        <v>1</v>
      </c>
      <c r="O151">
        <v>6</v>
      </c>
      <c r="P151">
        <v>65</v>
      </c>
      <c r="Q151">
        <v>23</v>
      </c>
      <c r="X151">
        <v>111</v>
      </c>
      <c r="Y151">
        <v>400</v>
      </c>
      <c r="Z151">
        <v>3</v>
      </c>
      <c r="AA151">
        <v>56</v>
      </c>
      <c r="AB151">
        <v>315</v>
      </c>
      <c r="AC151">
        <v>3</v>
      </c>
      <c r="AD151" t="s">
        <v>155</v>
      </c>
      <c r="AE151" t="s">
        <v>178</v>
      </c>
    </row>
    <row r="152" spans="1:31" x14ac:dyDescent="0.25">
      <c r="A152">
        <v>2008</v>
      </c>
      <c r="B152" s="5">
        <v>3</v>
      </c>
      <c r="C152" s="5">
        <v>70</v>
      </c>
      <c r="D152">
        <f>INDEX(Conference!D:E,MATCH('Draft Master List'!C152,Conference!D:D,0),2)</f>
        <v>240</v>
      </c>
      <c r="E152" t="s">
        <v>390</v>
      </c>
      <c r="F152" t="str">
        <f t="shared" si="2"/>
        <v>702008</v>
      </c>
      <c r="G152" t="s">
        <v>74</v>
      </c>
      <c r="H152">
        <v>21</v>
      </c>
      <c r="I152" t="s">
        <v>63</v>
      </c>
      <c r="J152">
        <v>2008</v>
      </c>
      <c r="K152">
        <v>2013</v>
      </c>
      <c r="L152">
        <v>0</v>
      </c>
      <c r="M152">
        <v>0</v>
      </c>
      <c r="N152">
        <v>1</v>
      </c>
      <c r="O152">
        <v>19</v>
      </c>
      <c r="P152">
        <v>78</v>
      </c>
      <c r="Q152">
        <v>29</v>
      </c>
      <c r="X152">
        <v>2</v>
      </c>
      <c r="Y152">
        <v>9</v>
      </c>
      <c r="Z152">
        <v>0</v>
      </c>
      <c r="AA152">
        <v>185</v>
      </c>
      <c r="AB152">
        <v>2277</v>
      </c>
      <c r="AC152">
        <v>12</v>
      </c>
      <c r="AD152" t="s">
        <v>218</v>
      </c>
      <c r="AE152" t="s">
        <v>178</v>
      </c>
    </row>
    <row r="153" spans="1:31" x14ac:dyDescent="0.25">
      <c r="A153">
        <v>2008</v>
      </c>
      <c r="B153" s="5">
        <v>3</v>
      </c>
      <c r="C153" s="5">
        <v>73</v>
      </c>
      <c r="D153">
        <f>INDEX(Conference!D:E,MATCH('Draft Master List'!C153,Conference!D:D,0),2)</f>
        <v>225</v>
      </c>
      <c r="E153" t="s">
        <v>99</v>
      </c>
      <c r="F153" t="str">
        <f t="shared" si="2"/>
        <v>732008</v>
      </c>
      <c r="G153" t="s">
        <v>76</v>
      </c>
      <c r="H153">
        <v>21</v>
      </c>
      <c r="I153" t="s">
        <v>25</v>
      </c>
      <c r="J153">
        <v>2008</v>
      </c>
      <c r="K153">
        <v>2016</v>
      </c>
      <c r="L153">
        <v>2</v>
      </c>
      <c r="M153">
        <v>4</v>
      </c>
      <c r="N153">
        <v>4</v>
      </c>
      <c r="O153">
        <v>63</v>
      </c>
      <c r="P153">
        <v>103</v>
      </c>
      <c r="Q153">
        <v>69</v>
      </c>
      <c r="X153">
        <v>1332</v>
      </c>
      <c r="Y153">
        <v>7260</v>
      </c>
      <c r="Z153">
        <v>43</v>
      </c>
      <c r="AA153">
        <v>285</v>
      </c>
      <c r="AB153">
        <v>2457</v>
      </c>
      <c r="AC153">
        <v>20</v>
      </c>
      <c r="AD153" t="s">
        <v>142</v>
      </c>
      <c r="AE153" t="s">
        <v>178</v>
      </c>
    </row>
    <row r="154" spans="1:31" x14ac:dyDescent="0.25">
      <c r="A154">
        <v>2008</v>
      </c>
      <c r="B154" s="5">
        <v>3</v>
      </c>
      <c r="C154" s="5">
        <v>81</v>
      </c>
      <c r="D154">
        <f>INDEX(Conference!D:E,MATCH('Draft Master List'!C154,Conference!D:D,0),2)</f>
        <v>185</v>
      </c>
      <c r="E154" t="s">
        <v>391</v>
      </c>
      <c r="F154" t="str">
        <f t="shared" si="2"/>
        <v>812008</v>
      </c>
      <c r="G154" t="s">
        <v>74</v>
      </c>
      <c r="H154">
        <v>22</v>
      </c>
      <c r="I154" t="s">
        <v>10</v>
      </c>
      <c r="J154">
        <v>2008</v>
      </c>
      <c r="K154">
        <v>2012</v>
      </c>
      <c r="L154">
        <v>0</v>
      </c>
      <c r="M154">
        <v>0</v>
      </c>
      <c r="N154">
        <v>0</v>
      </c>
      <c r="O154">
        <v>10</v>
      </c>
      <c r="P154">
        <v>54</v>
      </c>
      <c r="Q154">
        <v>14</v>
      </c>
      <c r="X154">
        <v>4</v>
      </c>
      <c r="Y154">
        <v>14</v>
      </c>
      <c r="Z154">
        <v>0</v>
      </c>
      <c r="AA154">
        <v>139</v>
      </c>
      <c r="AB154">
        <v>1491</v>
      </c>
      <c r="AC154">
        <v>7</v>
      </c>
      <c r="AD154" t="s">
        <v>155</v>
      </c>
      <c r="AE154" t="s">
        <v>178</v>
      </c>
    </row>
    <row r="155" spans="1:31" x14ac:dyDescent="0.25">
      <c r="A155">
        <v>2008</v>
      </c>
      <c r="B155" s="5">
        <v>3</v>
      </c>
      <c r="C155" s="5">
        <v>84</v>
      </c>
      <c r="D155">
        <f>INDEX(Conference!D:E,MATCH('Draft Master List'!C155,Conference!D:D,0),2)</f>
        <v>170</v>
      </c>
      <c r="E155" t="s">
        <v>124</v>
      </c>
      <c r="F155" t="str">
        <f t="shared" si="2"/>
        <v>842008</v>
      </c>
      <c r="G155" t="s">
        <v>74</v>
      </c>
      <c r="H155">
        <v>23</v>
      </c>
      <c r="I155" t="s">
        <v>21</v>
      </c>
      <c r="J155">
        <v>2008</v>
      </c>
      <c r="K155">
        <v>2016</v>
      </c>
      <c r="L155">
        <v>0</v>
      </c>
      <c r="M155">
        <v>0</v>
      </c>
      <c r="N155">
        <v>2</v>
      </c>
      <c r="O155">
        <v>31</v>
      </c>
      <c r="P155">
        <v>116</v>
      </c>
      <c r="Q155">
        <v>40</v>
      </c>
      <c r="X155">
        <v>18</v>
      </c>
      <c r="Y155">
        <v>65</v>
      </c>
      <c r="Z155">
        <v>1</v>
      </c>
      <c r="AA155">
        <v>309</v>
      </c>
      <c r="AB155">
        <v>3752</v>
      </c>
      <c r="AC155">
        <v>10</v>
      </c>
      <c r="AD155" t="s">
        <v>182</v>
      </c>
      <c r="AE155" t="s">
        <v>178</v>
      </c>
    </row>
    <row r="156" spans="1:31" x14ac:dyDescent="0.25">
      <c r="A156">
        <v>2008</v>
      </c>
      <c r="B156" s="5">
        <v>3</v>
      </c>
      <c r="C156" s="5">
        <v>89</v>
      </c>
      <c r="D156">
        <f>INDEX(Conference!D:E,MATCH('Draft Master List'!C156,Conference!D:D,0),2)</f>
        <v>145</v>
      </c>
      <c r="E156" t="s">
        <v>392</v>
      </c>
      <c r="F156" t="str">
        <f t="shared" si="2"/>
        <v>892008</v>
      </c>
      <c r="G156" t="s">
        <v>76</v>
      </c>
      <c r="H156">
        <v>22</v>
      </c>
      <c r="I156" t="s">
        <v>23</v>
      </c>
      <c r="J156">
        <v>2008</v>
      </c>
      <c r="K156">
        <v>2011</v>
      </c>
      <c r="L156">
        <v>0</v>
      </c>
      <c r="M156">
        <v>0</v>
      </c>
      <c r="N156">
        <v>2</v>
      </c>
      <c r="O156">
        <v>20</v>
      </c>
      <c r="P156">
        <v>45</v>
      </c>
      <c r="Q156">
        <v>26</v>
      </c>
      <c r="X156">
        <v>442</v>
      </c>
      <c r="Y156">
        <v>1896</v>
      </c>
      <c r="Z156">
        <v>13</v>
      </c>
      <c r="AA156">
        <v>100</v>
      </c>
      <c r="AB156">
        <v>808</v>
      </c>
      <c r="AC156">
        <v>5</v>
      </c>
      <c r="AD156" t="s">
        <v>183</v>
      </c>
      <c r="AE156" t="s">
        <v>178</v>
      </c>
    </row>
    <row r="157" spans="1:31" x14ac:dyDescent="0.25">
      <c r="A157">
        <v>2008</v>
      </c>
      <c r="B157" s="5">
        <v>3</v>
      </c>
      <c r="C157" s="5">
        <v>94</v>
      </c>
      <c r="D157">
        <f>INDEX(Conference!D:E,MATCH('Draft Master List'!C157,Conference!D:D,0),2)</f>
        <v>124</v>
      </c>
      <c r="E157" t="s">
        <v>393</v>
      </c>
      <c r="F157" t="str">
        <f t="shared" si="2"/>
        <v>942008</v>
      </c>
      <c r="G157" t="s">
        <v>1</v>
      </c>
      <c r="H157">
        <v>23</v>
      </c>
      <c r="I157" t="s">
        <v>30</v>
      </c>
      <c r="J157">
        <v>2008</v>
      </c>
      <c r="K157">
        <v>2008</v>
      </c>
      <c r="L157">
        <v>0</v>
      </c>
      <c r="M157">
        <v>0</v>
      </c>
      <c r="N157">
        <v>0</v>
      </c>
      <c r="O157">
        <v>0</v>
      </c>
      <c r="P157">
        <v>2</v>
      </c>
      <c r="Q157">
        <v>0</v>
      </c>
      <c r="S157">
        <v>4</v>
      </c>
      <c r="T157">
        <v>6</v>
      </c>
      <c r="U157">
        <v>23</v>
      </c>
      <c r="V157">
        <v>0</v>
      </c>
      <c r="W157">
        <v>0</v>
      </c>
      <c r="X157">
        <v>3</v>
      </c>
      <c r="Y157">
        <v>-6</v>
      </c>
      <c r="Z157">
        <v>0</v>
      </c>
      <c r="AD157" t="s">
        <v>230</v>
      </c>
      <c r="AE157" t="s">
        <v>178</v>
      </c>
    </row>
    <row r="158" spans="1:31" x14ac:dyDescent="0.25">
      <c r="A158">
        <v>2008</v>
      </c>
      <c r="B158" s="5">
        <v>3</v>
      </c>
      <c r="C158" s="5">
        <v>95</v>
      </c>
      <c r="D158">
        <f>INDEX(Conference!D:E,MATCH('Draft Master List'!C158,Conference!D:D,0),2)</f>
        <v>120</v>
      </c>
      <c r="E158" t="s">
        <v>394</v>
      </c>
      <c r="F158" t="str">
        <f t="shared" si="2"/>
        <v>952008</v>
      </c>
      <c r="G158" t="s">
        <v>74</v>
      </c>
      <c r="H158">
        <v>22</v>
      </c>
      <c r="I158" t="s">
        <v>9</v>
      </c>
      <c r="J158">
        <v>2008</v>
      </c>
      <c r="K158">
        <v>2013</v>
      </c>
      <c r="L158">
        <v>0</v>
      </c>
      <c r="M158">
        <v>0</v>
      </c>
      <c r="N158">
        <v>4</v>
      </c>
      <c r="O158">
        <v>23</v>
      </c>
      <c r="P158">
        <v>67</v>
      </c>
      <c r="Q158">
        <v>41</v>
      </c>
      <c r="X158">
        <v>5</v>
      </c>
      <c r="Y158">
        <v>54</v>
      </c>
      <c r="Z158">
        <v>0</v>
      </c>
      <c r="AA158">
        <v>211</v>
      </c>
      <c r="AB158">
        <v>2849</v>
      </c>
      <c r="AC158">
        <v>19</v>
      </c>
      <c r="AD158" t="s">
        <v>141</v>
      </c>
      <c r="AE158" t="s">
        <v>178</v>
      </c>
    </row>
    <row r="159" spans="1:31" x14ac:dyDescent="0.25">
      <c r="A159">
        <v>2008</v>
      </c>
      <c r="B159" s="5">
        <v>3</v>
      </c>
      <c r="C159" s="5">
        <v>97</v>
      </c>
      <c r="D159">
        <f>INDEX(Conference!D:E,MATCH('Draft Master List'!C159,Conference!D:D,0),2)</f>
        <v>112</v>
      </c>
      <c r="E159" t="s">
        <v>395</v>
      </c>
      <c r="F159" t="str">
        <f t="shared" si="2"/>
        <v>972008</v>
      </c>
      <c r="G159" t="s">
        <v>74</v>
      </c>
      <c r="H159">
        <v>23</v>
      </c>
      <c r="I159" t="s">
        <v>15</v>
      </c>
      <c r="J159">
        <v>2008</v>
      </c>
      <c r="K159">
        <v>2015</v>
      </c>
      <c r="L159">
        <v>0</v>
      </c>
      <c r="M159">
        <v>0</v>
      </c>
      <c r="N159">
        <v>0</v>
      </c>
      <c r="O159">
        <v>12</v>
      </c>
      <c r="P159">
        <v>105</v>
      </c>
      <c r="Q159">
        <v>18</v>
      </c>
      <c r="X159">
        <v>12</v>
      </c>
      <c r="Y159">
        <v>97</v>
      </c>
      <c r="Z159">
        <v>0</v>
      </c>
      <c r="AA159">
        <v>156</v>
      </c>
      <c r="AB159">
        <v>1509</v>
      </c>
      <c r="AC159">
        <v>11</v>
      </c>
      <c r="AD159" t="s">
        <v>181</v>
      </c>
      <c r="AE159" t="s">
        <v>178</v>
      </c>
    </row>
    <row r="160" spans="1:31" x14ac:dyDescent="0.25">
      <c r="A160">
        <v>2008</v>
      </c>
      <c r="B160" s="5">
        <v>4</v>
      </c>
      <c r="C160" s="5">
        <v>105</v>
      </c>
      <c r="D160">
        <f>INDEX(Conference!D:E,MATCH('Draft Master List'!C160,Conference!D:D,0),2)</f>
        <v>84</v>
      </c>
      <c r="E160" t="s">
        <v>397</v>
      </c>
      <c r="F160" t="str">
        <f t="shared" si="2"/>
        <v>1052008</v>
      </c>
      <c r="G160" t="s">
        <v>74</v>
      </c>
      <c r="H160">
        <v>22</v>
      </c>
      <c r="I160" t="s">
        <v>25</v>
      </c>
      <c r="J160">
        <v>2008</v>
      </c>
      <c r="K160">
        <v>2008</v>
      </c>
      <c r="L160">
        <v>0</v>
      </c>
      <c r="M160">
        <v>0</v>
      </c>
      <c r="N160">
        <v>0</v>
      </c>
      <c r="O160">
        <v>1</v>
      </c>
      <c r="P160">
        <v>13</v>
      </c>
      <c r="Q160">
        <v>1</v>
      </c>
      <c r="AA160">
        <v>7</v>
      </c>
      <c r="AB160">
        <v>83</v>
      </c>
      <c r="AC160">
        <v>0</v>
      </c>
      <c r="AD160" t="s">
        <v>205</v>
      </c>
      <c r="AE160" t="s">
        <v>178</v>
      </c>
    </row>
    <row r="161" spans="1:31" x14ac:dyDescent="0.25">
      <c r="A161">
        <v>2008</v>
      </c>
      <c r="B161" s="5">
        <v>4</v>
      </c>
      <c r="C161" s="5">
        <v>106</v>
      </c>
      <c r="D161">
        <f>INDEX(Conference!D:E,MATCH('Draft Master List'!C161,Conference!D:D,0),2)</f>
        <v>82</v>
      </c>
      <c r="E161" t="s">
        <v>131</v>
      </c>
      <c r="F161" t="str">
        <f t="shared" si="2"/>
        <v>1062008</v>
      </c>
      <c r="G161" t="s">
        <v>74</v>
      </c>
      <c r="H161">
        <v>23</v>
      </c>
      <c r="I161" t="s">
        <v>3</v>
      </c>
      <c r="J161">
        <v>2008</v>
      </c>
      <c r="K161">
        <v>2010</v>
      </c>
      <c r="L161">
        <v>0</v>
      </c>
      <c r="M161">
        <v>0</v>
      </c>
      <c r="N161">
        <v>0</v>
      </c>
      <c r="O161">
        <v>0</v>
      </c>
      <c r="P161">
        <v>21</v>
      </c>
      <c r="Q161">
        <v>0</v>
      </c>
      <c r="AD161" t="s">
        <v>313</v>
      </c>
      <c r="AE161" t="s">
        <v>178</v>
      </c>
    </row>
    <row r="162" spans="1:31" x14ac:dyDescent="0.25">
      <c r="A162">
        <v>2008</v>
      </c>
      <c r="B162" s="5">
        <v>4</v>
      </c>
      <c r="C162" s="5">
        <v>122</v>
      </c>
      <c r="D162">
        <f>INDEX(Conference!D:E,MATCH('Draft Master List'!C162,Conference!D:D,0),2)</f>
        <v>50</v>
      </c>
      <c r="E162" t="s">
        <v>398</v>
      </c>
      <c r="F162" t="str">
        <f t="shared" si="2"/>
        <v>1222008</v>
      </c>
      <c r="G162" t="s">
        <v>76</v>
      </c>
      <c r="H162">
        <v>23</v>
      </c>
      <c r="I162" t="s">
        <v>27</v>
      </c>
      <c r="J162">
        <v>2008</v>
      </c>
      <c r="K162">
        <v>2013</v>
      </c>
      <c r="L162">
        <v>0</v>
      </c>
      <c r="M162">
        <v>0</v>
      </c>
      <c r="N162">
        <v>0</v>
      </c>
      <c r="O162">
        <v>13</v>
      </c>
      <c r="P162">
        <v>88</v>
      </c>
      <c r="Q162">
        <v>4</v>
      </c>
      <c r="X162">
        <v>372</v>
      </c>
      <c r="Y162">
        <v>1579</v>
      </c>
      <c r="Z162">
        <v>10</v>
      </c>
      <c r="AA162">
        <v>81</v>
      </c>
      <c r="AB162">
        <v>574</v>
      </c>
      <c r="AC162">
        <v>0</v>
      </c>
      <c r="AD162" t="s">
        <v>159</v>
      </c>
      <c r="AE162" t="s">
        <v>178</v>
      </c>
    </row>
    <row r="163" spans="1:31" x14ac:dyDescent="0.25">
      <c r="A163">
        <v>2008</v>
      </c>
      <c r="B163" s="5">
        <v>4</v>
      </c>
      <c r="C163" s="5">
        <v>125</v>
      </c>
      <c r="D163">
        <f>INDEX(Conference!D:E,MATCH('Draft Master List'!C163,Conference!D:D,0),2)</f>
        <v>47</v>
      </c>
      <c r="E163" t="s">
        <v>399</v>
      </c>
      <c r="F163" t="str">
        <f t="shared" si="2"/>
        <v>1252008</v>
      </c>
      <c r="G163" t="s">
        <v>74</v>
      </c>
      <c r="H163">
        <v>23</v>
      </c>
      <c r="I163" t="s">
        <v>16</v>
      </c>
      <c r="L163">
        <v>0</v>
      </c>
      <c r="M163">
        <v>0</v>
      </c>
      <c r="N163">
        <v>0</v>
      </c>
      <c r="AD163" t="s">
        <v>256</v>
      </c>
    </row>
    <row r="164" spans="1:31" x14ac:dyDescent="0.25">
      <c r="A164">
        <v>2008</v>
      </c>
      <c r="B164" s="5">
        <v>4</v>
      </c>
      <c r="C164" s="5">
        <v>126</v>
      </c>
      <c r="D164">
        <f>INDEX(Conference!D:E,MATCH('Draft Master List'!C164,Conference!D:D,0),2)</f>
        <v>46</v>
      </c>
      <c r="E164" t="s">
        <v>400</v>
      </c>
      <c r="F164" t="str">
        <f t="shared" si="2"/>
        <v>1262008</v>
      </c>
      <c r="G164" t="s">
        <v>74</v>
      </c>
      <c r="H164">
        <v>22</v>
      </c>
      <c r="I164" t="s">
        <v>28</v>
      </c>
      <c r="J164">
        <v>2008</v>
      </c>
      <c r="K164">
        <v>2013</v>
      </c>
      <c r="L164">
        <v>0</v>
      </c>
      <c r="M164">
        <v>0</v>
      </c>
      <c r="N164">
        <v>0</v>
      </c>
      <c r="O164">
        <v>7</v>
      </c>
      <c r="P164">
        <v>56</v>
      </c>
      <c r="Q164">
        <v>4</v>
      </c>
      <c r="AA164">
        <v>71</v>
      </c>
      <c r="AB164">
        <v>771</v>
      </c>
      <c r="AC164">
        <v>1</v>
      </c>
      <c r="AD164" t="s">
        <v>177</v>
      </c>
      <c r="AE164" t="s">
        <v>178</v>
      </c>
    </row>
    <row r="165" spans="1:31" x14ac:dyDescent="0.25">
      <c r="A165">
        <v>2008</v>
      </c>
      <c r="B165" s="5">
        <v>4</v>
      </c>
      <c r="C165" s="5">
        <v>128</v>
      </c>
      <c r="D165">
        <f>INDEX(Conference!D:E,MATCH('Draft Master List'!C165,Conference!D:D,0),2)</f>
        <v>44</v>
      </c>
      <c r="E165" t="s">
        <v>401</v>
      </c>
      <c r="F165" t="str">
        <f t="shared" si="2"/>
        <v>1282008</v>
      </c>
      <c r="G165" t="s">
        <v>74</v>
      </c>
      <c r="H165">
        <v>23</v>
      </c>
      <c r="I165" t="s">
        <v>223</v>
      </c>
      <c r="J165">
        <v>2008</v>
      </c>
      <c r="K165">
        <v>2009</v>
      </c>
      <c r="L165">
        <v>0</v>
      </c>
      <c r="M165">
        <v>0</v>
      </c>
      <c r="N165">
        <v>0</v>
      </c>
      <c r="O165">
        <v>3</v>
      </c>
      <c r="P165">
        <v>22</v>
      </c>
      <c r="Q165">
        <v>7</v>
      </c>
      <c r="X165">
        <v>3</v>
      </c>
      <c r="Y165">
        <v>8</v>
      </c>
      <c r="Z165">
        <v>0</v>
      </c>
      <c r="AA165">
        <v>38</v>
      </c>
      <c r="AB165">
        <v>425</v>
      </c>
      <c r="AC165">
        <v>1</v>
      </c>
      <c r="AD165" t="s">
        <v>215</v>
      </c>
      <c r="AE165" t="s">
        <v>178</v>
      </c>
    </row>
    <row r="166" spans="1:31" x14ac:dyDescent="0.25">
      <c r="A166">
        <v>2008</v>
      </c>
      <c r="B166" s="5">
        <v>5</v>
      </c>
      <c r="C166" s="5">
        <v>136</v>
      </c>
      <c r="D166">
        <f>INDEX(Conference!D:E,MATCH('Draft Master List'!C166,Conference!D:D,0),2)</f>
        <v>38</v>
      </c>
      <c r="E166" t="s">
        <v>402</v>
      </c>
      <c r="F166" t="str">
        <f t="shared" si="2"/>
        <v>1362008</v>
      </c>
      <c r="G166" t="s">
        <v>74</v>
      </c>
      <c r="H166">
        <v>23</v>
      </c>
      <c r="I166" t="s">
        <v>12</v>
      </c>
      <c r="J166">
        <v>2009</v>
      </c>
      <c r="K166">
        <v>2010</v>
      </c>
      <c r="L166">
        <v>0</v>
      </c>
      <c r="M166">
        <v>0</v>
      </c>
      <c r="N166">
        <v>0</v>
      </c>
      <c r="O166">
        <v>1</v>
      </c>
      <c r="P166">
        <v>14</v>
      </c>
      <c r="Q166">
        <v>1</v>
      </c>
      <c r="AA166">
        <v>6</v>
      </c>
      <c r="AB166">
        <v>59</v>
      </c>
      <c r="AC166">
        <v>0</v>
      </c>
      <c r="AD166" t="s">
        <v>224</v>
      </c>
      <c r="AE166" t="s">
        <v>178</v>
      </c>
    </row>
    <row r="167" spans="1:31" x14ac:dyDescent="0.25">
      <c r="A167">
        <v>2008</v>
      </c>
      <c r="B167" s="5">
        <v>5</v>
      </c>
      <c r="C167" s="5">
        <v>137</v>
      </c>
      <c r="D167">
        <f>INDEX(Conference!D:E,MATCH('Draft Master List'!C167,Conference!D:D,0),2)</f>
        <v>37.5</v>
      </c>
      <c r="E167" t="s">
        <v>403</v>
      </c>
      <c r="F167" t="str">
        <f t="shared" si="2"/>
        <v>1372008</v>
      </c>
      <c r="G167" t="s">
        <v>1</v>
      </c>
      <c r="I167" t="s">
        <v>18</v>
      </c>
      <c r="L167">
        <v>0</v>
      </c>
      <c r="M167">
        <v>0</v>
      </c>
      <c r="N167">
        <v>0</v>
      </c>
      <c r="AD167" t="s">
        <v>191</v>
      </c>
    </row>
    <row r="168" spans="1:31" x14ac:dyDescent="0.25">
      <c r="A168">
        <v>2008</v>
      </c>
      <c r="B168" s="5">
        <v>5</v>
      </c>
      <c r="C168" s="5">
        <v>139</v>
      </c>
      <c r="D168">
        <f>INDEX(Conference!D:E,MATCH('Draft Master List'!C168,Conference!D:D,0),2)</f>
        <v>36.5</v>
      </c>
      <c r="E168" t="s">
        <v>404</v>
      </c>
      <c r="F168" t="str">
        <f t="shared" si="2"/>
        <v>1392008</v>
      </c>
      <c r="G168" t="s">
        <v>76</v>
      </c>
      <c r="H168">
        <v>22</v>
      </c>
      <c r="I168" t="s">
        <v>26</v>
      </c>
      <c r="J168">
        <v>2008</v>
      </c>
      <c r="K168">
        <v>2012</v>
      </c>
      <c r="L168">
        <v>0</v>
      </c>
      <c r="M168">
        <v>0</v>
      </c>
      <c r="N168">
        <v>1</v>
      </c>
      <c r="O168">
        <v>5</v>
      </c>
      <c r="P168">
        <v>22</v>
      </c>
      <c r="Q168">
        <v>13</v>
      </c>
      <c r="X168">
        <v>238</v>
      </c>
      <c r="Y168">
        <v>1011</v>
      </c>
      <c r="Z168">
        <v>6</v>
      </c>
      <c r="AA168">
        <v>24</v>
      </c>
      <c r="AB168">
        <v>148</v>
      </c>
      <c r="AC168">
        <v>2</v>
      </c>
      <c r="AD168" t="s">
        <v>209</v>
      </c>
      <c r="AE168" t="s">
        <v>178</v>
      </c>
    </row>
    <row r="169" spans="1:31" x14ac:dyDescent="0.25">
      <c r="A169">
        <v>2008</v>
      </c>
      <c r="B169" s="5">
        <v>5</v>
      </c>
      <c r="C169" s="5">
        <v>146</v>
      </c>
      <c r="D169">
        <f>INDEX(Conference!D:E,MATCH('Draft Master List'!C169,Conference!D:D,0),2)</f>
        <v>33</v>
      </c>
      <c r="E169" t="s">
        <v>102</v>
      </c>
      <c r="F169" t="str">
        <f t="shared" si="2"/>
        <v>1462008</v>
      </c>
      <c r="G169" t="s">
        <v>212</v>
      </c>
      <c r="H169">
        <v>22</v>
      </c>
      <c r="I169" t="s">
        <v>12</v>
      </c>
      <c r="J169">
        <v>2008</v>
      </c>
      <c r="K169">
        <v>2016</v>
      </c>
      <c r="L169">
        <v>0</v>
      </c>
      <c r="M169">
        <v>1</v>
      </c>
      <c r="N169">
        <v>3</v>
      </c>
      <c r="O169">
        <v>3</v>
      </c>
      <c r="P169">
        <v>132</v>
      </c>
      <c r="Q169">
        <v>50</v>
      </c>
      <c r="X169">
        <v>55</v>
      </c>
      <c r="Y169">
        <v>178</v>
      </c>
      <c r="Z169">
        <v>0</v>
      </c>
      <c r="AA169">
        <v>50</v>
      </c>
      <c r="AB169">
        <v>421</v>
      </c>
      <c r="AC169">
        <v>0</v>
      </c>
      <c r="AD169" t="s">
        <v>248</v>
      </c>
    </row>
    <row r="170" spans="1:31" x14ac:dyDescent="0.25">
      <c r="A170">
        <v>2008</v>
      </c>
      <c r="B170" s="5">
        <v>5</v>
      </c>
      <c r="C170" s="5">
        <v>149</v>
      </c>
      <c r="D170">
        <f>INDEX(Conference!D:E,MATCH('Draft Master List'!C170,Conference!D:D,0),2)</f>
        <v>31.8</v>
      </c>
      <c r="E170" t="s">
        <v>90</v>
      </c>
      <c r="F170" t="str">
        <f t="shared" si="2"/>
        <v>1492008</v>
      </c>
      <c r="G170" t="s">
        <v>76</v>
      </c>
      <c r="H170">
        <v>22</v>
      </c>
      <c r="I170" t="s">
        <v>10</v>
      </c>
      <c r="J170">
        <v>2008</v>
      </c>
      <c r="K170">
        <v>2016</v>
      </c>
      <c r="L170">
        <v>0</v>
      </c>
      <c r="M170">
        <v>0</v>
      </c>
      <c r="N170">
        <v>2</v>
      </c>
      <c r="O170">
        <v>25</v>
      </c>
      <c r="P170">
        <v>77</v>
      </c>
      <c r="Q170">
        <v>45</v>
      </c>
      <c r="X170">
        <v>752</v>
      </c>
      <c r="Y170">
        <v>2977</v>
      </c>
      <c r="Z170">
        <v>32</v>
      </c>
      <c r="AA170">
        <v>162</v>
      </c>
      <c r="AB170">
        <v>1208</v>
      </c>
      <c r="AC170">
        <v>2</v>
      </c>
      <c r="AD170" t="s">
        <v>256</v>
      </c>
    </row>
    <row r="171" spans="1:31" x14ac:dyDescent="0.25">
      <c r="A171">
        <v>2008</v>
      </c>
      <c r="B171" s="5">
        <v>5</v>
      </c>
      <c r="C171" s="5">
        <v>153</v>
      </c>
      <c r="D171">
        <f>INDEX(Conference!D:E,MATCH('Draft Master List'!C171,Conference!D:D,0),2)</f>
        <v>30.2</v>
      </c>
      <c r="E171" t="s">
        <v>405</v>
      </c>
      <c r="F171" t="str">
        <f t="shared" si="2"/>
        <v>1532008</v>
      </c>
      <c r="G171" t="s">
        <v>74</v>
      </c>
      <c r="H171">
        <v>22</v>
      </c>
      <c r="I171" t="s">
        <v>30</v>
      </c>
      <c r="J171">
        <v>2008</v>
      </c>
      <c r="K171">
        <v>2016</v>
      </c>
      <c r="L171">
        <v>1</v>
      </c>
      <c r="M171">
        <v>6</v>
      </c>
      <c r="N171">
        <v>0</v>
      </c>
      <c r="O171">
        <v>4</v>
      </c>
      <c r="P171">
        <v>132</v>
      </c>
      <c r="Q171">
        <v>3</v>
      </c>
      <c r="X171">
        <v>2</v>
      </c>
      <c r="Y171">
        <v>11</v>
      </c>
      <c r="Z171">
        <v>0</v>
      </c>
      <c r="AA171">
        <v>1</v>
      </c>
      <c r="AB171">
        <v>46</v>
      </c>
      <c r="AC171">
        <v>0</v>
      </c>
      <c r="AD171" t="s">
        <v>164</v>
      </c>
      <c r="AE171" t="s">
        <v>178</v>
      </c>
    </row>
    <row r="172" spans="1:31" x14ac:dyDescent="0.25">
      <c r="A172">
        <v>2008</v>
      </c>
      <c r="B172" s="5">
        <v>5</v>
      </c>
      <c r="C172" s="5">
        <v>156</v>
      </c>
      <c r="D172">
        <f>INDEX(Conference!D:E,MATCH('Draft Master List'!C172,Conference!D:D,0),2)</f>
        <v>29</v>
      </c>
      <c r="E172" t="s">
        <v>406</v>
      </c>
      <c r="F172" t="str">
        <f t="shared" si="2"/>
        <v>1562008</v>
      </c>
      <c r="G172" t="s">
        <v>1</v>
      </c>
      <c r="H172">
        <v>23</v>
      </c>
      <c r="I172" t="s">
        <v>24</v>
      </c>
      <c r="J172">
        <v>2008</v>
      </c>
      <c r="K172">
        <v>2012</v>
      </c>
      <c r="L172">
        <v>0</v>
      </c>
      <c r="M172">
        <v>0</v>
      </c>
      <c r="N172">
        <v>0</v>
      </c>
      <c r="O172">
        <v>2</v>
      </c>
      <c r="P172">
        <v>4</v>
      </c>
      <c r="Q172">
        <v>3</v>
      </c>
      <c r="R172" s="1">
        <v>36557</v>
      </c>
      <c r="S172">
        <v>35</v>
      </c>
      <c r="T172">
        <v>59</v>
      </c>
      <c r="U172">
        <v>402</v>
      </c>
      <c r="V172">
        <v>1</v>
      </c>
      <c r="W172">
        <v>2</v>
      </c>
      <c r="X172">
        <v>10</v>
      </c>
      <c r="Y172">
        <v>56</v>
      </c>
      <c r="Z172">
        <v>1</v>
      </c>
      <c r="AD172" t="s">
        <v>139</v>
      </c>
      <c r="AE172" t="s">
        <v>178</v>
      </c>
    </row>
    <row r="173" spans="1:31" x14ac:dyDescent="0.25">
      <c r="A173">
        <v>2008</v>
      </c>
      <c r="B173" s="5">
        <v>5</v>
      </c>
      <c r="C173" s="5">
        <v>160</v>
      </c>
      <c r="D173">
        <f>INDEX(Conference!D:E,MATCH('Draft Master List'!C173,Conference!D:D,0),2)</f>
        <v>27.4</v>
      </c>
      <c r="E173" t="s">
        <v>132</v>
      </c>
      <c r="F173" t="str">
        <f t="shared" si="2"/>
        <v>1602008</v>
      </c>
      <c r="G173" t="s">
        <v>1</v>
      </c>
      <c r="H173">
        <v>22</v>
      </c>
      <c r="I173" t="s">
        <v>14</v>
      </c>
      <c r="J173">
        <v>2009</v>
      </c>
      <c r="K173">
        <v>2013</v>
      </c>
      <c r="L173">
        <v>0</v>
      </c>
      <c r="M173">
        <v>0</v>
      </c>
      <c r="N173">
        <v>0</v>
      </c>
      <c r="O173">
        <v>4</v>
      </c>
      <c r="P173">
        <v>29</v>
      </c>
      <c r="Q173">
        <v>5</v>
      </c>
      <c r="R173" t="s">
        <v>681</v>
      </c>
      <c r="S173">
        <v>96</v>
      </c>
      <c r="T173">
        <v>177</v>
      </c>
      <c r="U173">
        <v>1042</v>
      </c>
      <c r="V173">
        <v>5</v>
      </c>
      <c r="W173">
        <v>10</v>
      </c>
      <c r="X173">
        <v>44</v>
      </c>
      <c r="Y173">
        <v>274</v>
      </c>
      <c r="Z173">
        <v>0</v>
      </c>
      <c r="AD173" t="s">
        <v>407</v>
      </c>
    </row>
    <row r="174" spans="1:31" x14ac:dyDescent="0.25">
      <c r="A174">
        <v>2008</v>
      </c>
      <c r="B174" s="5">
        <v>5</v>
      </c>
      <c r="C174" s="5">
        <v>162</v>
      </c>
      <c r="D174">
        <f>INDEX(Conference!D:E,MATCH('Draft Master List'!C174,Conference!D:D,0),2)</f>
        <v>26.6</v>
      </c>
      <c r="E174" t="s">
        <v>408</v>
      </c>
      <c r="F174" t="str">
        <f t="shared" si="2"/>
        <v>1622008</v>
      </c>
      <c r="G174" t="s">
        <v>1</v>
      </c>
      <c r="H174">
        <v>22</v>
      </c>
      <c r="I174" t="s">
        <v>32</v>
      </c>
      <c r="L174">
        <v>0</v>
      </c>
      <c r="M174">
        <v>0</v>
      </c>
      <c r="N174">
        <v>0</v>
      </c>
      <c r="AD174" t="s">
        <v>144</v>
      </c>
      <c r="AE174" t="s">
        <v>178</v>
      </c>
    </row>
    <row r="175" spans="1:31" x14ac:dyDescent="0.25">
      <c r="A175">
        <v>2008</v>
      </c>
      <c r="B175" s="5">
        <v>5</v>
      </c>
      <c r="C175" s="5">
        <v>163</v>
      </c>
      <c r="D175">
        <f>INDEX(Conference!D:E,MATCH('Draft Master List'!C175,Conference!D:D,0),2)</f>
        <v>26.2</v>
      </c>
      <c r="E175" t="s">
        <v>409</v>
      </c>
      <c r="F175" t="str">
        <f t="shared" si="2"/>
        <v>1632008</v>
      </c>
      <c r="G175" t="s">
        <v>212</v>
      </c>
      <c r="H175">
        <v>23</v>
      </c>
      <c r="I175" t="s">
        <v>19</v>
      </c>
      <c r="J175">
        <v>2008</v>
      </c>
      <c r="K175">
        <v>2012</v>
      </c>
      <c r="L175">
        <v>0</v>
      </c>
      <c r="M175">
        <v>0</v>
      </c>
      <c r="N175">
        <v>0</v>
      </c>
      <c r="O175">
        <v>1</v>
      </c>
      <c r="P175">
        <v>74</v>
      </c>
      <c r="Q175">
        <v>16</v>
      </c>
      <c r="X175">
        <v>11</v>
      </c>
      <c r="Y175">
        <v>28</v>
      </c>
      <c r="Z175">
        <v>0</v>
      </c>
      <c r="AA175">
        <v>34</v>
      </c>
      <c r="AB175">
        <v>218</v>
      </c>
      <c r="AC175">
        <v>2</v>
      </c>
      <c r="AD175" t="s">
        <v>183</v>
      </c>
      <c r="AE175" t="s">
        <v>178</v>
      </c>
    </row>
    <row r="176" spans="1:31" x14ac:dyDescent="0.25">
      <c r="A176">
        <v>2008</v>
      </c>
      <c r="B176" s="5">
        <v>5</v>
      </c>
      <c r="C176" s="5">
        <v>166</v>
      </c>
      <c r="D176">
        <f>INDEX(Conference!D:E,MATCH('Draft Master List'!C176,Conference!D:D,0),2)</f>
        <v>25</v>
      </c>
      <c r="E176" t="s">
        <v>410</v>
      </c>
      <c r="F176" t="str">
        <f t="shared" si="2"/>
        <v>1662008</v>
      </c>
      <c r="G176" t="s">
        <v>76</v>
      </c>
      <c r="H176">
        <v>24</v>
      </c>
      <c r="I176" t="s">
        <v>13</v>
      </c>
      <c r="J176">
        <v>2008</v>
      </c>
      <c r="K176">
        <v>2008</v>
      </c>
      <c r="L176">
        <v>0</v>
      </c>
      <c r="M176">
        <v>0</v>
      </c>
      <c r="N176">
        <v>0</v>
      </c>
      <c r="O176">
        <v>0</v>
      </c>
      <c r="P176">
        <v>5</v>
      </c>
      <c r="Q176">
        <v>0</v>
      </c>
      <c r="AD176" t="s">
        <v>396</v>
      </c>
      <c r="AE176" t="s">
        <v>178</v>
      </c>
    </row>
    <row r="177" spans="1:31" x14ac:dyDescent="0.25">
      <c r="A177">
        <v>2008</v>
      </c>
      <c r="B177" s="5">
        <v>6</v>
      </c>
      <c r="C177" s="5">
        <v>171</v>
      </c>
      <c r="D177">
        <f>INDEX(Conference!D:E,MATCH('Draft Master List'!C177,Conference!D:D,0),2)</f>
        <v>23</v>
      </c>
      <c r="E177" t="s">
        <v>411</v>
      </c>
      <c r="F177" t="str">
        <f t="shared" si="2"/>
        <v>1712008</v>
      </c>
      <c r="G177" t="s">
        <v>74</v>
      </c>
      <c r="H177">
        <v>22</v>
      </c>
      <c r="I177" t="s">
        <v>32</v>
      </c>
      <c r="L177">
        <v>0</v>
      </c>
      <c r="M177">
        <v>0</v>
      </c>
      <c r="N177">
        <v>0</v>
      </c>
      <c r="AD177" t="s">
        <v>231</v>
      </c>
      <c r="AE177" t="s">
        <v>178</v>
      </c>
    </row>
    <row r="178" spans="1:31" x14ac:dyDescent="0.25">
      <c r="A178">
        <v>2008</v>
      </c>
      <c r="B178" s="5">
        <v>6</v>
      </c>
      <c r="C178" s="5">
        <v>172</v>
      </c>
      <c r="D178">
        <f>INDEX(Conference!D:E,MATCH('Draft Master List'!C178,Conference!D:D,0),2)</f>
        <v>22.6</v>
      </c>
      <c r="E178" t="s">
        <v>412</v>
      </c>
      <c r="F178" t="str">
        <f t="shared" si="2"/>
        <v>1722008</v>
      </c>
      <c r="G178" t="s">
        <v>76</v>
      </c>
      <c r="H178">
        <v>22</v>
      </c>
      <c r="I178" t="s">
        <v>21</v>
      </c>
      <c r="L178">
        <v>0</v>
      </c>
      <c r="M178">
        <v>0</v>
      </c>
      <c r="N178">
        <v>0</v>
      </c>
      <c r="AD178" t="s">
        <v>137</v>
      </c>
      <c r="AE178" t="s">
        <v>178</v>
      </c>
    </row>
    <row r="179" spans="1:31" x14ac:dyDescent="0.25">
      <c r="A179">
        <v>2008</v>
      </c>
      <c r="B179" s="5">
        <v>6</v>
      </c>
      <c r="C179" s="5">
        <v>174</v>
      </c>
      <c r="D179">
        <f>INDEX(Conference!D:E,MATCH('Draft Master List'!C179,Conference!D:D,0),2)</f>
        <v>21.8</v>
      </c>
      <c r="E179" t="s">
        <v>413</v>
      </c>
      <c r="F179" t="str">
        <f t="shared" si="2"/>
        <v>1742008</v>
      </c>
      <c r="G179" t="s">
        <v>74</v>
      </c>
      <c r="H179">
        <v>23</v>
      </c>
      <c r="I179" t="s">
        <v>34</v>
      </c>
      <c r="J179">
        <v>2008</v>
      </c>
      <c r="K179">
        <v>2014</v>
      </c>
      <c r="L179">
        <v>0</v>
      </c>
      <c r="M179">
        <v>0</v>
      </c>
      <c r="N179">
        <v>3</v>
      </c>
      <c r="O179">
        <v>21</v>
      </c>
      <c r="P179">
        <v>93</v>
      </c>
      <c r="Q179">
        <v>61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14</v>
      </c>
      <c r="Y179">
        <v>146</v>
      </c>
      <c r="Z179">
        <v>0</v>
      </c>
      <c r="AA179">
        <v>209</v>
      </c>
      <c r="AB179">
        <v>2558</v>
      </c>
      <c r="AC179">
        <v>12</v>
      </c>
      <c r="AD179" t="s">
        <v>197</v>
      </c>
      <c r="AE179" t="s">
        <v>178</v>
      </c>
    </row>
    <row r="180" spans="1:31" x14ac:dyDescent="0.25">
      <c r="A180">
        <v>2008</v>
      </c>
      <c r="B180" s="5">
        <v>6</v>
      </c>
      <c r="C180" s="5">
        <v>176</v>
      </c>
      <c r="D180">
        <f>INDEX(Conference!D:E,MATCH('Draft Master List'!C180,Conference!D:D,0),2)</f>
        <v>21</v>
      </c>
      <c r="E180" t="s">
        <v>414</v>
      </c>
      <c r="F180" t="str">
        <f t="shared" si="2"/>
        <v>1762008</v>
      </c>
      <c r="G180" t="s">
        <v>76</v>
      </c>
      <c r="H180">
        <v>22</v>
      </c>
      <c r="I180" t="s">
        <v>33</v>
      </c>
      <c r="J180">
        <v>2008</v>
      </c>
      <c r="K180">
        <v>2014</v>
      </c>
      <c r="L180">
        <v>0</v>
      </c>
      <c r="M180">
        <v>0</v>
      </c>
      <c r="N180">
        <v>0</v>
      </c>
      <c r="O180">
        <v>1</v>
      </c>
      <c r="P180">
        <v>36</v>
      </c>
      <c r="Q180">
        <v>2</v>
      </c>
      <c r="X180">
        <v>48</v>
      </c>
      <c r="Y180">
        <v>187</v>
      </c>
      <c r="Z180">
        <v>0</v>
      </c>
      <c r="AA180">
        <v>7</v>
      </c>
      <c r="AB180">
        <v>60</v>
      </c>
      <c r="AC180">
        <v>0</v>
      </c>
      <c r="AD180" t="s">
        <v>388</v>
      </c>
      <c r="AE180" t="s">
        <v>178</v>
      </c>
    </row>
    <row r="181" spans="1:31" x14ac:dyDescent="0.25">
      <c r="A181">
        <v>2008</v>
      </c>
      <c r="B181" s="5">
        <v>6</v>
      </c>
      <c r="C181" s="5">
        <v>179</v>
      </c>
      <c r="D181">
        <f>INDEX(Conference!D:E,MATCH('Draft Master List'!C181,Conference!D:D,0),2)</f>
        <v>19.8</v>
      </c>
      <c r="E181" t="s">
        <v>415</v>
      </c>
      <c r="F181" t="str">
        <f t="shared" si="2"/>
        <v>1792008</v>
      </c>
      <c r="G181" t="s">
        <v>76</v>
      </c>
      <c r="H181">
        <v>23</v>
      </c>
      <c r="I181" t="s">
        <v>29</v>
      </c>
      <c r="J181">
        <v>2008</v>
      </c>
      <c r="K181">
        <v>2009</v>
      </c>
      <c r="L181">
        <v>0</v>
      </c>
      <c r="M181">
        <v>0</v>
      </c>
      <c r="N181">
        <v>0</v>
      </c>
      <c r="O181">
        <v>0</v>
      </c>
      <c r="P181">
        <v>7</v>
      </c>
      <c r="Q181">
        <v>0</v>
      </c>
      <c r="X181">
        <v>11</v>
      </c>
      <c r="Y181">
        <v>27</v>
      </c>
      <c r="Z181">
        <v>0</v>
      </c>
      <c r="AD181" t="s">
        <v>253</v>
      </c>
    </row>
    <row r="182" spans="1:31" x14ac:dyDescent="0.25">
      <c r="A182">
        <v>2008</v>
      </c>
      <c r="B182" s="5">
        <v>6</v>
      </c>
      <c r="C182" s="5">
        <v>182</v>
      </c>
      <c r="D182">
        <f>INDEX(Conference!D:E,MATCH('Draft Master List'!C182,Conference!D:D,0),2)</f>
        <v>18.600000000000001</v>
      </c>
      <c r="E182" t="s">
        <v>416</v>
      </c>
      <c r="F182" t="str">
        <f t="shared" si="2"/>
        <v>1822008</v>
      </c>
      <c r="G182" t="s">
        <v>74</v>
      </c>
      <c r="H182">
        <v>23</v>
      </c>
      <c r="I182" t="s">
        <v>25</v>
      </c>
      <c r="J182">
        <v>2008</v>
      </c>
      <c r="K182">
        <v>2008</v>
      </c>
      <c r="L182">
        <v>0</v>
      </c>
      <c r="M182">
        <v>0</v>
      </c>
      <c r="N182">
        <v>0</v>
      </c>
      <c r="O182">
        <v>0</v>
      </c>
      <c r="P182">
        <v>8</v>
      </c>
      <c r="Q182">
        <v>0</v>
      </c>
      <c r="AD182" t="s">
        <v>198</v>
      </c>
      <c r="AE182" t="s">
        <v>178</v>
      </c>
    </row>
    <row r="183" spans="1:31" x14ac:dyDescent="0.25">
      <c r="A183">
        <v>2008</v>
      </c>
      <c r="B183" s="5">
        <v>6</v>
      </c>
      <c r="C183" s="5">
        <v>186</v>
      </c>
      <c r="D183">
        <f>INDEX(Conference!D:E,MATCH('Draft Master List'!C183,Conference!D:D,0),2)</f>
        <v>17</v>
      </c>
      <c r="E183" t="s">
        <v>417</v>
      </c>
      <c r="F183" t="str">
        <f t="shared" si="2"/>
        <v>1862008</v>
      </c>
      <c r="G183" t="s">
        <v>1</v>
      </c>
      <c r="H183">
        <v>25</v>
      </c>
      <c r="I183" t="s">
        <v>7</v>
      </c>
      <c r="L183">
        <v>0</v>
      </c>
      <c r="M183">
        <v>0</v>
      </c>
      <c r="N183">
        <v>0</v>
      </c>
      <c r="AD183" t="s">
        <v>242</v>
      </c>
      <c r="AE183" t="s">
        <v>178</v>
      </c>
    </row>
    <row r="184" spans="1:31" x14ac:dyDescent="0.25">
      <c r="A184">
        <v>2008</v>
      </c>
      <c r="B184" s="5">
        <v>6</v>
      </c>
      <c r="C184" s="5">
        <v>191</v>
      </c>
      <c r="D184">
        <f>INDEX(Conference!D:E,MATCH('Draft Master List'!C184,Conference!D:D,0),2)</f>
        <v>15</v>
      </c>
      <c r="E184" t="s">
        <v>418</v>
      </c>
      <c r="F184" t="str">
        <f t="shared" si="2"/>
        <v>1912008</v>
      </c>
      <c r="G184" t="s">
        <v>74</v>
      </c>
      <c r="H184">
        <v>23</v>
      </c>
      <c r="I184" t="s">
        <v>64</v>
      </c>
      <c r="J184">
        <v>2010</v>
      </c>
      <c r="K184">
        <v>2010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1</v>
      </c>
      <c r="AA184">
        <v>1</v>
      </c>
      <c r="AB184">
        <v>8</v>
      </c>
      <c r="AC184">
        <v>0</v>
      </c>
      <c r="AD184" t="s">
        <v>169</v>
      </c>
      <c r="AE184" t="s">
        <v>178</v>
      </c>
    </row>
    <row r="185" spans="1:31" x14ac:dyDescent="0.25">
      <c r="A185">
        <v>2008</v>
      </c>
      <c r="B185" s="5">
        <v>6</v>
      </c>
      <c r="C185" s="5">
        <v>193</v>
      </c>
      <c r="D185">
        <f>INDEX(Conference!D:E,MATCH('Draft Master List'!C185,Conference!D:D,0),2)</f>
        <v>14.2</v>
      </c>
      <c r="E185" t="s">
        <v>419</v>
      </c>
      <c r="F185" t="str">
        <f t="shared" si="2"/>
        <v>1932008</v>
      </c>
      <c r="G185" t="s">
        <v>74</v>
      </c>
      <c r="H185">
        <v>24</v>
      </c>
      <c r="I185" t="s">
        <v>18</v>
      </c>
      <c r="J185">
        <v>2009</v>
      </c>
      <c r="K185">
        <v>2011</v>
      </c>
      <c r="L185">
        <v>0</v>
      </c>
      <c r="M185">
        <v>0</v>
      </c>
      <c r="N185">
        <v>0</v>
      </c>
      <c r="O185">
        <v>0</v>
      </c>
      <c r="P185">
        <v>7</v>
      </c>
      <c r="Q185">
        <v>0</v>
      </c>
      <c r="AA185">
        <v>1</v>
      </c>
      <c r="AB185">
        <v>9</v>
      </c>
      <c r="AC185">
        <v>0</v>
      </c>
      <c r="AD185" t="s">
        <v>420</v>
      </c>
    </row>
    <row r="186" spans="1:31" x14ac:dyDescent="0.25">
      <c r="A186">
        <v>2008</v>
      </c>
      <c r="B186" s="5">
        <v>6</v>
      </c>
      <c r="C186" s="5">
        <v>198</v>
      </c>
      <c r="D186">
        <f>INDEX(Conference!D:E,MATCH('Draft Master List'!C186,Conference!D:D,0),2)</f>
        <v>12.2</v>
      </c>
      <c r="E186" t="s">
        <v>421</v>
      </c>
      <c r="F186" t="str">
        <f t="shared" si="2"/>
        <v>1982008</v>
      </c>
      <c r="G186" t="s">
        <v>1</v>
      </c>
      <c r="H186">
        <v>24</v>
      </c>
      <c r="I186" t="s">
        <v>9</v>
      </c>
      <c r="L186">
        <v>0</v>
      </c>
      <c r="M186">
        <v>0</v>
      </c>
      <c r="N186">
        <v>0</v>
      </c>
      <c r="AD186" t="s">
        <v>215</v>
      </c>
      <c r="AE186" t="s">
        <v>178</v>
      </c>
    </row>
    <row r="187" spans="1:31" x14ac:dyDescent="0.25">
      <c r="A187">
        <v>2008</v>
      </c>
      <c r="B187" s="5">
        <v>6</v>
      </c>
      <c r="C187" s="5">
        <v>202</v>
      </c>
      <c r="D187">
        <f>INDEX(Conference!D:E,MATCH('Draft Master List'!C187,Conference!D:D,0),2)</f>
        <v>10.6</v>
      </c>
      <c r="E187" t="s">
        <v>422</v>
      </c>
      <c r="F187" t="str">
        <f t="shared" si="2"/>
        <v>2022008</v>
      </c>
      <c r="G187" t="s">
        <v>76</v>
      </c>
      <c r="H187">
        <v>22</v>
      </c>
      <c r="I187" t="s">
        <v>20</v>
      </c>
      <c r="J187">
        <v>2008</v>
      </c>
      <c r="K187">
        <v>2010</v>
      </c>
      <c r="L187">
        <v>0</v>
      </c>
      <c r="M187">
        <v>0</v>
      </c>
      <c r="N187">
        <v>0</v>
      </c>
      <c r="O187">
        <v>3</v>
      </c>
      <c r="P187">
        <v>21</v>
      </c>
      <c r="Q187">
        <v>1</v>
      </c>
      <c r="X187">
        <v>71</v>
      </c>
      <c r="Y187">
        <v>264</v>
      </c>
      <c r="Z187">
        <v>2</v>
      </c>
      <c r="AA187">
        <v>12</v>
      </c>
      <c r="AB187">
        <v>97</v>
      </c>
      <c r="AC187">
        <v>0</v>
      </c>
      <c r="AD187" t="s">
        <v>141</v>
      </c>
      <c r="AE187" t="s">
        <v>178</v>
      </c>
    </row>
    <row r="188" spans="1:31" x14ac:dyDescent="0.25">
      <c r="A188">
        <v>2008</v>
      </c>
      <c r="B188" s="5">
        <v>6</v>
      </c>
      <c r="C188" s="5">
        <v>204</v>
      </c>
      <c r="D188">
        <f>INDEX(Conference!D:E,MATCH('Draft Master List'!C188,Conference!D:D,0),2)</f>
        <v>9.8000000000000007</v>
      </c>
      <c r="E188" t="s">
        <v>423</v>
      </c>
      <c r="F188" t="str">
        <f t="shared" si="2"/>
        <v>2042008</v>
      </c>
      <c r="G188" t="s">
        <v>76</v>
      </c>
      <c r="H188">
        <v>24</v>
      </c>
      <c r="I188" t="s">
        <v>33</v>
      </c>
      <c r="J188">
        <v>2009</v>
      </c>
      <c r="K188">
        <v>2012</v>
      </c>
      <c r="L188">
        <v>0</v>
      </c>
      <c r="M188">
        <v>0</v>
      </c>
      <c r="N188">
        <v>1</v>
      </c>
      <c r="O188">
        <v>3</v>
      </c>
      <c r="P188">
        <v>62</v>
      </c>
      <c r="Q188">
        <v>13</v>
      </c>
      <c r="X188">
        <v>48</v>
      </c>
      <c r="Y188">
        <v>163</v>
      </c>
      <c r="Z188">
        <v>2</v>
      </c>
      <c r="AA188">
        <v>30</v>
      </c>
      <c r="AB188">
        <v>233</v>
      </c>
      <c r="AC188">
        <v>2</v>
      </c>
      <c r="AD188" t="s">
        <v>214</v>
      </c>
    </row>
    <row r="189" spans="1:31" x14ac:dyDescent="0.25">
      <c r="A189">
        <v>2008</v>
      </c>
      <c r="B189" s="5">
        <v>6</v>
      </c>
      <c r="C189" s="5">
        <v>205</v>
      </c>
      <c r="D189">
        <f>INDEX(Conference!D:E,MATCH('Draft Master List'!C189,Conference!D:D,0),2)</f>
        <v>9.4</v>
      </c>
      <c r="E189" t="s">
        <v>118</v>
      </c>
      <c r="F189" t="str">
        <f t="shared" si="2"/>
        <v>2052008</v>
      </c>
      <c r="G189" t="s">
        <v>74</v>
      </c>
      <c r="H189">
        <v>22</v>
      </c>
      <c r="I189" t="s">
        <v>20</v>
      </c>
      <c r="J189">
        <v>2008</v>
      </c>
      <c r="K189">
        <v>2016</v>
      </c>
      <c r="L189">
        <v>0</v>
      </c>
      <c r="M189">
        <v>0</v>
      </c>
      <c r="N189">
        <v>8</v>
      </c>
      <c r="O189">
        <v>51</v>
      </c>
      <c r="P189">
        <v>132</v>
      </c>
      <c r="Q189">
        <v>115</v>
      </c>
      <c r="S189">
        <v>0</v>
      </c>
      <c r="T189">
        <v>1</v>
      </c>
      <c r="U189">
        <v>0</v>
      </c>
      <c r="V189">
        <v>0</v>
      </c>
      <c r="W189">
        <v>0</v>
      </c>
      <c r="X189">
        <v>12</v>
      </c>
      <c r="Y189">
        <v>72</v>
      </c>
      <c r="Z189">
        <v>0</v>
      </c>
      <c r="AA189">
        <v>564</v>
      </c>
      <c r="AB189">
        <v>7068</v>
      </c>
      <c r="AC189">
        <v>37</v>
      </c>
      <c r="AD189" t="s">
        <v>262</v>
      </c>
    </row>
    <row r="190" spans="1:31" x14ac:dyDescent="0.25">
      <c r="A190">
        <v>2008</v>
      </c>
      <c r="B190" s="5">
        <v>7</v>
      </c>
      <c r="C190" s="5">
        <v>209</v>
      </c>
      <c r="D190">
        <f>INDEX(Conference!D:E,MATCH('Draft Master List'!C190,Conference!D:D,0),2)</f>
        <v>7.8</v>
      </c>
      <c r="E190" t="s">
        <v>424</v>
      </c>
      <c r="F190" t="str">
        <f t="shared" si="2"/>
        <v>2092008</v>
      </c>
      <c r="G190" t="s">
        <v>1</v>
      </c>
      <c r="H190">
        <v>23</v>
      </c>
      <c r="I190" t="s">
        <v>5</v>
      </c>
      <c r="J190">
        <v>2008</v>
      </c>
      <c r="K190">
        <v>2014</v>
      </c>
      <c r="L190">
        <v>0</v>
      </c>
      <c r="M190">
        <v>0</v>
      </c>
      <c r="N190">
        <v>0</v>
      </c>
      <c r="O190">
        <v>8</v>
      </c>
      <c r="P190">
        <v>53</v>
      </c>
      <c r="Q190">
        <v>7</v>
      </c>
      <c r="R190" s="1">
        <v>36589</v>
      </c>
      <c r="S190">
        <v>219</v>
      </c>
      <c r="T190">
        <v>357</v>
      </c>
      <c r="U190">
        <v>2541</v>
      </c>
      <c r="V190">
        <v>17</v>
      </c>
      <c r="W190">
        <v>11</v>
      </c>
      <c r="X190">
        <v>65</v>
      </c>
      <c r="Y190">
        <v>69</v>
      </c>
      <c r="Z190">
        <v>1</v>
      </c>
      <c r="AD190" t="s">
        <v>155</v>
      </c>
      <c r="AE190" t="s">
        <v>178</v>
      </c>
    </row>
    <row r="191" spans="1:31" x14ac:dyDescent="0.25">
      <c r="A191">
        <v>2008</v>
      </c>
      <c r="B191" s="5">
        <v>7</v>
      </c>
      <c r="C191" s="5">
        <v>213</v>
      </c>
      <c r="D191">
        <f>INDEX(Conference!D:E,MATCH('Draft Master List'!C191,Conference!D:D,0),2)</f>
        <v>6.2</v>
      </c>
      <c r="E191" t="s">
        <v>425</v>
      </c>
      <c r="F191" t="str">
        <f t="shared" si="2"/>
        <v>2132008</v>
      </c>
      <c r="G191" t="s">
        <v>76</v>
      </c>
      <c r="H191">
        <v>23</v>
      </c>
      <c r="I191" t="s">
        <v>4</v>
      </c>
      <c r="J191">
        <v>2008</v>
      </c>
      <c r="K191">
        <v>2011</v>
      </c>
      <c r="L191">
        <v>0</v>
      </c>
      <c r="M191">
        <v>0</v>
      </c>
      <c r="N191">
        <v>0</v>
      </c>
      <c r="O191">
        <v>0</v>
      </c>
      <c r="P191">
        <v>11</v>
      </c>
      <c r="Q191">
        <v>0</v>
      </c>
      <c r="X191">
        <v>5</v>
      </c>
      <c r="Y191">
        <v>8</v>
      </c>
      <c r="Z191">
        <v>0</v>
      </c>
      <c r="AA191">
        <v>3</v>
      </c>
      <c r="AB191">
        <v>22</v>
      </c>
      <c r="AC191">
        <v>0</v>
      </c>
      <c r="AD191" t="s">
        <v>191</v>
      </c>
      <c r="AE191" t="s">
        <v>178</v>
      </c>
    </row>
    <row r="192" spans="1:31" x14ac:dyDescent="0.25">
      <c r="A192">
        <v>2008</v>
      </c>
      <c r="B192" s="5">
        <v>7</v>
      </c>
      <c r="C192" s="5">
        <v>215</v>
      </c>
      <c r="D192">
        <f>INDEX(Conference!D:E,MATCH('Draft Master List'!C192,Conference!D:D,0),2)</f>
        <v>5.4</v>
      </c>
      <c r="E192" t="s">
        <v>426</v>
      </c>
      <c r="F192" t="str">
        <f t="shared" si="2"/>
        <v>2152008</v>
      </c>
      <c r="G192" t="s">
        <v>74</v>
      </c>
      <c r="H192">
        <v>23</v>
      </c>
      <c r="I192" t="s">
        <v>3</v>
      </c>
      <c r="J192">
        <v>2009</v>
      </c>
      <c r="K192">
        <v>2009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0</v>
      </c>
      <c r="AD192" t="s">
        <v>197</v>
      </c>
      <c r="AE192" t="s">
        <v>178</v>
      </c>
    </row>
    <row r="193" spans="1:31" x14ac:dyDescent="0.25">
      <c r="A193">
        <v>2008</v>
      </c>
      <c r="B193" s="5">
        <v>7</v>
      </c>
      <c r="C193" s="5">
        <v>217</v>
      </c>
      <c r="D193">
        <f>INDEX(Conference!D:E,MATCH('Draft Master List'!C193,Conference!D:D,0),2)</f>
        <v>4.5999999999999996</v>
      </c>
      <c r="E193" t="s">
        <v>427</v>
      </c>
      <c r="F193" t="str">
        <f t="shared" si="2"/>
        <v>2172008</v>
      </c>
      <c r="G193" t="s">
        <v>74</v>
      </c>
      <c r="H193">
        <v>23</v>
      </c>
      <c r="I193" t="s">
        <v>5</v>
      </c>
      <c r="J193">
        <v>2009</v>
      </c>
      <c r="K193">
        <v>2011</v>
      </c>
      <c r="L193">
        <v>0</v>
      </c>
      <c r="M193">
        <v>0</v>
      </c>
      <c r="N193">
        <v>0</v>
      </c>
      <c r="O193">
        <v>1</v>
      </c>
      <c r="P193">
        <v>27</v>
      </c>
      <c r="Q193">
        <v>2</v>
      </c>
      <c r="AA193">
        <v>8</v>
      </c>
      <c r="AB193">
        <v>87</v>
      </c>
      <c r="AC193">
        <v>0</v>
      </c>
      <c r="AD193" t="s">
        <v>230</v>
      </c>
      <c r="AE193" t="s">
        <v>178</v>
      </c>
    </row>
    <row r="194" spans="1:31" x14ac:dyDescent="0.25">
      <c r="A194">
        <v>2008</v>
      </c>
      <c r="B194" s="5">
        <v>7</v>
      </c>
      <c r="C194" s="5">
        <v>223</v>
      </c>
      <c r="D194">
        <f>INDEX(Conference!D:E,MATCH('Draft Master List'!C194,Conference!D:D,0),2)</f>
        <v>2.2999999999999998</v>
      </c>
      <c r="E194" t="s">
        <v>428</v>
      </c>
      <c r="F194" t="str">
        <f t="shared" ref="F194:F257" si="3">C194&amp;A194</f>
        <v>2232008</v>
      </c>
      <c r="G194" t="s">
        <v>1</v>
      </c>
      <c r="H194">
        <v>23</v>
      </c>
      <c r="I194" t="s">
        <v>23</v>
      </c>
      <c r="L194">
        <v>0</v>
      </c>
      <c r="M194">
        <v>0</v>
      </c>
      <c r="N194">
        <v>0</v>
      </c>
      <c r="AD194" t="s">
        <v>208</v>
      </c>
      <c r="AE194" t="s">
        <v>178</v>
      </c>
    </row>
    <row r="195" spans="1:31" x14ac:dyDescent="0.25">
      <c r="A195">
        <v>2008</v>
      </c>
      <c r="B195" s="5">
        <v>7</v>
      </c>
      <c r="C195" s="5">
        <v>224</v>
      </c>
      <c r="D195">
        <f>INDEX(Conference!D:E,MATCH('Draft Master List'!C195,Conference!D:D,0),2)</f>
        <v>2</v>
      </c>
      <c r="E195" t="s">
        <v>429</v>
      </c>
      <c r="F195" t="str">
        <f t="shared" si="3"/>
        <v>2242008</v>
      </c>
      <c r="G195" t="s">
        <v>74</v>
      </c>
      <c r="H195">
        <v>21</v>
      </c>
      <c r="I195" t="s">
        <v>29</v>
      </c>
      <c r="J195">
        <v>2008</v>
      </c>
      <c r="K195">
        <v>2015</v>
      </c>
      <c r="L195">
        <v>0</v>
      </c>
      <c r="M195">
        <v>0</v>
      </c>
      <c r="N195">
        <v>5</v>
      </c>
      <c r="O195">
        <v>33</v>
      </c>
      <c r="P195">
        <v>99</v>
      </c>
      <c r="Q195">
        <v>67</v>
      </c>
      <c r="X195">
        <v>2</v>
      </c>
      <c r="Y195">
        <v>16</v>
      </c>
      <c r="Z195">
        <v>0</v>
      </c>
      <c r="AA195">
        <v>381</v>
      </c>
      <c r="AB195">
        <v>4764</v>
      </c>
      <c r="AC195">
        <v>34</v>
      </c>
      <c r="AD195" t="s">
        <v>215</v>
      </c>
      <c r="AE195" t="s">
        <v>178</v>
      </c>
    </row>
    <row r="196" spans="1:31" x14ac:dyDescent="0.25">
      <c r="A196">
        <v>2008</v>
      </c>
      <c r="B196" s="5">
        <v>7</v>
      </c>
      <c r="C196" s="5">
        <v>226</v>
      </c>
      <c r="D196">
        <f>INDEX(Conference!D:E,MATCH('Draft Master List'!C196,Conference!D:D,0),2)</f>
        <v>2</v>
      </c>
      <c r="E196" t="s">
        <v>430</v>
      </c>
      <c r="F196" t="str">
        <f t="shared" si="3"/>
        <v>2262008</v>
      </c>
      <c r="G196" t="s">
        <v>74</v>
      </c>
      <c r="H196">
        <v>22</v>
      </c>
      <c r="I196" t="s">
        <v>16</v>
      </c>
      <c r="J196">
        <v>2008</v>
      </c>
      <c r="K196">
        <v>2012</v>
      </c>
      <c r="L196">
        <v>0</v>
      </c>
      <c r="M196">
        <v>0</v>
      </c>
      <c r="N196">
        <v>1</v>
      </c>
      <c r="O196">
        <v>7</v>
      </c>
      <c r="P196">
        <v>59</v>
      </c>
      <c r="Q196">
        <v>25</v>
      </c>
      <c r="X196">
        <v>1</v>
      </c>
      <c r="Y196">
        <v>-2</v>
      </c>
      <c r="Z196">
        <v>0</v>
      </c>
      <c r="AA196">
        <v>100</v>
      </c>
      <c r="AB196">
        <v>1191</v>
      </c>
      <c r="AC196">
        <v>9</v>
      </c>
      <c r="AD196" t="s">
        <v>230</v>
      </c>
      <c r="AE196" t="s">
        <v>178</v>
      </c>
    </row>
    <row r="197" spans="1:31" x14ac:dyDescent="0.25">
      <c r="A197">
        <v>2008</v>
      </c>
      <c r="B197" s="5">
        <v>7</v>
      </c>
      <c r="C197" s="5">
        <v>227</v>
      </c>
      <c r="D197">
        <f>INDEX(Conference!D:E,MATCH('Draft Master List'!C197,Conference!D:D,0),2)</f>
        <v>2</v>
      </c>
      <c r="E197" t="s">
        <v>431</v>
      </c>
      <c r="F197" t="str">
        <f t="shared" si="3"/>
        <v>2272008</v>
      </c>
      <c r="G197" t="s">
        <v>212</v>
      </c>
      <c r="H197">
        <v>22</v>
      </c>
      <c r="I197" t="s">
        <v>26</v>
      </c>
      <c r="J197">
        <v>2008</v>
      </c>
      <c r="K197">
        <v>2014</v>
      </c>
      <c r="L197">
        <v>0</v>
      </c>
      <c r="M197">
        <v>0</v>
      </c>
      <c r="N197">
        <v>2</v>
      </c>
      <c r="O197">
        <v>21</v>
      </c>
      <c r="P197">
        <v>81</v>
      </c>
      <c r="Q197">
        <v>34</v>
      </c>
      <c r="S197">
        <v>1</v>
      </c>
      <c r="T197">
        <v>3</v>
      </c>
      <c r="U197">
        <v>13</v>
      </c>
      <c r="V197">
        <v>0</v>
      </c>
      <c r="W197">
        <v>0</v>
      </c>
      <c r="X197">
        <v>696</v>
      </c>
      <c r="Y197">
        <v>2832</v>
      </c>
      <c r="Z197">
        <v>23</v>
      </c>
      <c r="AA197">
        <v>134</v>
      </c>
      <c r="AB197">
        <v>1050</v>
      </c>
      <c r="AC197">
        <v>3</v>
      </c>
      <c r="AD197" t="s">
        <v>145</v>
      </c>
      <c r="AE197" t="s">
        <v>178</v>
      </c>
    </row>
    <row r="198" spans="1:31" x14ac:dyDescent="0.25">
      <c r="A198">
        <v>2008</v>
      </c>
      <c r="B198" s="5">
        <v>7</v>
      </c>
      <c r="C198" s="5">
        <v>233</v>
      </c>
      <c r="D198">
        <f>INDEX(Conference!D:E,MATCH('Draft Master List'!C198,Conference!D:D,0),2)</f>
        <v>2</v>
      </c>
      <c r="E198" t="s">
        <v>92</v>
      </c>
      <c r="F198" t="str">
        <f t="shared" si="3"/>
        <v>2332008</v>
      </c>
      <c r="G198" t="s">
        <v>76</v>
      </c>
      <c r="H198">
        <v>22</v>
      </c>
      <c r="I198" t="s">
        <v>19</v>
      </c>
      <c r="J198">
        <v>2008</v>
      </c>
      <c r="K198">
        <v>2016</v>
      </c>
      <c r="L198">
        <v>0</v>
      </c>
      <c r="M198">
        <v>1</v>
      </c>
      <c r="N198">
        <v>2</v>
      </c>
      <c r="O198">
        <v>31</v>
      </c>
      <c r="P198">
        <v>122</v>
      </c>
      <c r="Q198">
        <v>37</v>
      </c>
      <c r="X198">
        <v>820</v>
      </c>
      <c r="Y198">
        <v>3890</v>
      </c>
      <c r="Z198">
        <v>19</v>
      </c>
      <c r="AA198">
        <v>210</v>
      </c>
      <c r="AB198">
        <v>1351</v>
      </c>
      <c r="AC198">
        <v>1</v>
      </c>
      <c r="AD198" t="s">
        <v>177</v>
      </c>
      <c r="AE198" t="s">
        <v>178</v>
      </c>
    </row>
    <row r="199" spans="1:31" x14ac:dyDescent="0.25">
      <c r="A199">
        <v>2008</v>
      </c>
      <c r="B199" s="5">
        <v>7</v>
      </c>
      <c r="C199" s="5">
        <v>237</v>
      </c>
      <c r="D199">
        <f>INDEX(Conference!D:E,MATCH('Draft Master List'!C199,Conference!D:D,0),2)</f>
        <v>2</v>
      </c>
      <c r="E199" t="s">
        <v>432</v>
      </c>
      <c r="F199" t="str">
        <f t="shared" si="3"/>
        <v>2372008</v>
      </c>
      <c r="G199" t="s">
        <v>74</v>
      </c>
      <c r="H199">
        <v>22</v>
      </c>
      <c r="I199" t="s">
        <v>0</v>
      </c>
      <c r="J199">
        <v>2010</v>
      </c>
      <c r="K199">
        <v>2012</v>
      </c>
      <c r="L199">
        <v>0</v>
      </c>
      <c r="M199">
        <v>0</v>
      </c>
      <c r="N199">
        <v>0</v>
      </c>
      <c r="O199">
        <v>1</v>
      </c>
      <c r="P199">
        <v>5</v>
      </c>
      <c r="Q199">
        <v>0</v>
      </c>
      <c r="AA199">
        <v>9</v>
      </c>
      <c r="AB199">
        <v>110</v>
      </c>
      <c r="AC199">
        <v>0</v>
      </c>
      <c r="AD199" t="s">
        <v>141</v>
      </c>
      <c r="AE199" t="s">
        <v>178</v>
      </c>
    </row>
    <row r="200" spans="1:31" x14ac:dyDescent="0.25">
      <c r="A200">
        <v>2008</v>
      </c>
      <c r="B200" s="5">
        <v>7</v>
      </c>
      <c r="C200" s="5">
        <v>238</v>
      </c>
      <c r="D200">
        <f>INDEX(Conference!D:E,MATCH('Draft Master List'!C200,Conference!D:D,0),2)</f>
        <v>2</v>
      </c>
      <c r="E200" t="s">
        <v>433</v>
      </c>
      <c r="F200" t="str">
        <f t="shared" si="3"/>
        <v>2382008</v>
      </c>
      <c r="G200" t="s">
        <v>76</v>
      </c>
      <c r="H200">
        <v>23</v>
      </c>
      <c r="I200" t="s">
        <v>14</v>
      </c>
      <c r="J200">
        <v>2008</v>
      </c>
      <c r="K200">
        <v>2008</v>
      </c>
      <c r="L200">
        <v>0</v>
      </c>
      <c r="M200">
        <v>0</v>
      </c>
      <c r="N200">
        <v>0</v>
      </c>
      <c r="O200">
        <v>0</v>
      </c>
      <c r="P200">
        <v>1</v>
      </c>
      <c r="Q200">
        <v>0</v>
      </c>
      <c r="AD200" t="s">
        <v>202</v>
      </c>
      <c r="AE200" t="s">
        <v>178</v>
      </c>
    </row>
    <row r="201" spans="1:31" x14ac:dyDescent="0.25">
      <c r="A201">
        <v>2008</v>
      </c>
      <c r="B201" s="5">
        <v>7</v>
      </c>
      <c r="C201" s="5">
        <v>240</v>
      </c>
      <c r="D201">
        <f>INDEX(Conference!D:E,MATCH('Draft Master List'!C201,Conference!D:D,0),2)</f>
        <v>2</v>
      </c>
      <c r="E201" t="s">
        <v>434</v>
      </c>
      <c r="F201" t="str">
        <f t="shared" si="3"/>
        <v>2402008</v>
      </c>
      <c r="G201" t="s">
        <v>76</v>
      </c>
      <c r="H201">
        <v>24</v>
      </c>
      <c r="I201" t="s">
        <v>3</v>
      </c>
      <c r="L201">
        <v>0</v>
      </c>
      <c r="M201">
        <v>0</v>
      </c>
      <c r="N201">
        <v>0</v>
      </c>
      <c r="AD201" t="s">
        <v>152</v>
      </c>
      <c r="AE201" t="s">
        <v>178</v>
      </c>
    </row>
    <row r="202" spans="1:31" x14ac:dyDescent="0.25">
      <c r="A202">
        <v>2008</v>
      </c>
      <c r="B202" s="5">
        <v>7</v>
      </c>
      <c r="C202" s="5">
        <v>246</v>
      </c>
      <c r="D202">
        <f>INDEX(Conference!D:E,MATCH('Draft Master List'!C202,Conference!D:D,0),2)</f>
        <v>2</v>
      </c>
      <c r="E202" t="s">
        <v>435</v>
      </c>
      <c r="F202" t="str">
        <f t="shared" si="3"/>
        <v>2462008</v>
      </c>
      <c r="G202" t="s">
        <v>74</v>
      </c>
      <c r="H202">
        <v>22</v>
      </c>
      <c r="I202" t="s">
        <v>15</v>
      </c>
      <c r="L202">
        <v>0</v>
      </c>
      <c r="M202">
        <v>0</v>
      </c>
      <c r="N202">
        <v>0</v>
      </c>
      <c r="AD202" t="s">
        <v>182</v>
      </c>
      <c r="AE202" t="s">
        <v>178</v>
      </c>
    </row>
    <row r="203" spans="1:31" x14ac:dyDescent="0.25">
      <c r="A203">
        <v>2008</v>
      </c>
      <c r="B203" s="5">
        <v>7</v>
      </c>
      <c r="C203" s="5">
        <v>248</v>
      </c>
      <c r="D203">
        <f>INDEX(Conference!D:E,MATCH('Draft Master List'!C203,Conference!D:D,0),2)</f>
        <v>2</v>
      </c>
      <c r="E203" t="s">
        <v>436</v>
      </c>
      <c r="F203" t="str">
        <f t="shared" si="3"/>
        <v>2482008</v>
      </c>
      <c r="G203" t="s">
        <v>74</v>
      </c>
      <c r="H203">
        <v>22</v>
      </c>
      <c r="I203" t="s">
        <v>63</v>
      </c>
      <c r="L203">
        <v>0</v>
      </c>
      <c r="M203">
        <v>0</v>
      </c>
      <c r="N203">
        <v>0</v>
      </c>
      <c r="AD203" t="s">
        <v>145</v>
      </c>
      <c r="AE203" t="s">
        <v>178</v>
      </c>
    </row>
    <row r="204" spans="1:31" x14ac:dyDescent="0.25">
      <c r="A204">
        <v>2007</v>
      </c>
      <c r="B204" s="5">
        <v>1</v>
      </c>
      <c r="C204" s="5">
        <v>1</v>
      </c>
      <c r="D204">
        <f>INDEX(Conference!D:E,MATCH('Draft Master List'!C204,Conference!D:D,0),2)</f>
        <v>3000</v>
      </c>
      <c r="E204" t="s">
        <v>437</v>
      </c>
      <c r="F204" t="str">
        <f t="shared" si="3"/>
        <v>12007</v>
      </c>
      <c r="G204" t="s">
        <v>1</v>
      </c>
      <c r="H204">
        <v>22</v>
      </c>
      <c r="I204" t="s">
        <v>16</v>
      </c>
      <c r="J204">
        <v>2007</v>
      </c>
      <c r="K204">
        <v>2009</v>
      </c>
      <c r="L204">
        <v>0</v>
      </c>
      <c r="M204">
        <v>0</v>
      </c>
      <c r="N204">
        <v>2</v>
      </c>
      <c r="O204">
        <v>6</v>
      </c>
      <c r="P204">
        <v>31</v>
      </c>
      <c r="Q204">
        <v>25</v>
      </c>
      <c r="R204" s="1">
        <v>36725</v>
      </c>
      <c r="S204">
        <v>354</v>
      </c>
      <c r="T204">
        <v>680</v>
      </c>
      <c r="U204">
        <v>4083</v>
      </c>
      <c r="V204">
        <v>18</v>
      </c>
      <c r="W204">
        <v>23</v>
      </c>
      <c r="X204">
        <v>40</v>
      </c>
      <c r="Y204">
        <v>175</v>
      </c>
      <c r="Z204">
        <v>1</v>
      </c>
      <c r="AD204" t="s">
        <v>155</v>
      </c>
      <c r="AE204" t="s">
        <v>178</v>
      </c>
    </row>
    <row r="205" spans="1:31" x14ac:dyDescent="0.25">
      <c r="A205">
        <v>2007</v>
      </c>
      <c r="B205" s="5">
        <v>1</v>
      </c>
      <c r="C205" s="5">
        <v>2</v>
      </c>
      <c r="D205">
        <f>INDEX(Conference!D:E,MATCH('Draft Master List'!C205,Conference!D:D,0),2)</f>
        <v>2600</v>
      </c>
      <c r="E205" t="s">
        <v>438</v>
      </c>
      <c r="F205" t="str">
        <f t="shared" si="3"/>
        <v>22007</v>
      </c>
      <c r="G205" t="s">
        <v>74</v>
      </c>
      <c r="H205">
        <v>21</v>
      </c>
      <c r="I205" t="s">
        <v>12</v>
      </c>
      <c r="J205">
        <v>2007</v>
      </c>
      <c r="K205">
        <v>2015</v>
      </c>
      <c r="L205">
        <v>3</v>
      </c>
      <c r="M205">
        <v>6</v>
      </c>
      <c r="N205">
        <v>9</v>
      </c>
      <c r="O205">
        <v>78</v>
      </c>
      <c r="P205">
        <v>135</v>
      </c>
      <c r="Q205">
        <v>130</v>
      </c>
      <c r="X205">
        <v>19</v>
      </c>
      <c r="Y205">
        <v>167</v>
      </c>
      <c r="Z205">
        <v>1</v>
      </c>
      <c r="AA205">
        <v>731</v>
      </c>
      <c r="AB205">
        <v>11619</v>
      </c>
      <c r="AC205">
        <v>83</v>
      </c>
      <c r="AD205" t="s">
        <v>159</v>
      </c>
      <c r="AE205" t="s">
        <v>178</v>
      </c>
    </row>
    <row r="206" spans="1:31" x14ac:dyDescent="0.25">
      <c r="A206">
        <v>2007</v>
      </c>
      <c r="B206" s="5">
        <v>1</v>
      </c>
      <c r="C206" s="5">
        <v>7</v>
      </c>
      <c r="D206">
        <f>INDEX(Conference!D:E,MATCH('Draft Master List'!C206,Conference!D:D,0),2)</f>
        <v>1500</v>
      </c>
      <c r="E206" t="s">
        <v>94</v>
      </c>
      <c r="F206" t="str">
        <f t="shared" si="3"/>
        <v>72007</v>
      </c>
      <c r="G206" t="s">
        <v>76</v>
      </c>
      <c r="H206">
        <v>22</v>
      </c>
      <c r="I206" t="s">
        <v>18</v>
      </c>
      <c r="J206">
        <v>2007</v>
      </c>
      <c r="K206">
        <v>2016</v>
      </c>
      <c r="L206">
        <v>4</v>
      </c>
      <c r="M206">
        <v>7</v>
      </c>
      <c r="N206">
        <v>8</v>
      </c>
      <c r="O206">
        <v>88</v>
      </c>
      <c r="P206">
        <v>123</v>
      </c>
      <c r="Q206">
        <v>116</v>
      </c>
      <c r="X206">
        <v>2418</v>
      </c>
      <c r="Y206">
        <v>11747</v>
      </c>
      <c r="Z206">
        <v>97</v>
      </c>
      <c r="AA206">
        <v>241</v>
      </c>
      <c r="AB206">
        <v>1945</v>
      </c>
      <c r="AC206">
        <v>5</v>
      </c>
      <c r="AD206" t="s">
        <v>152</v>
      </c>
      <c r="AE206" t="s">
        <v>178</v>
      </c>
    </row>
    <row r="207" spans="1:31" x14ac:dyDescent="0.25">
      <c r="A207">
        <v>2007</v>
      </c>
      <c r="B207" s="5">
        <v>1</v>
      </c>
      <c r="C207" s="5">
        <v>9</v>
      </c>
      <c r="D207">
        <f>INDEX(Conference!D:E,MATCH('Draft Master List'!C207,Conference!D:D,0),2)</f>
        <v>1350</v>
      </c>
      <c r="E207" t="s">
        <v>97</v>
      </c>
      <c r="F207" t="str">
        <f t="shared" si="3"/>
        <v>92007</v>
      </c>
      <c r="G207" t="s">
        <v>74</v>
      </c>
      <c r="H207">
        <v>22</v>
      </c>
      <c r="I207" t="s">
        <v>33</v>
      </c>
      <c r="J207">
        <v>2007</v>
      </c>
      <c r="K207">
        <v>2016</v>
      </c>
      <c r="L207">
        <v>0</v>
      </c>
      <c r="M207">
        <v>0</v>
      </c>
      <c r="N207">
        <v>5</v>
      </c>
      <c r="O207">
        <v>41</v>
      </c>
      <c r="P207">
        <v>151</v>
      </c>
      <c r="Q207">
        <v>61</v>
      </c>
      <c r="S207">
        <v>1</v>
      </c>
      <c r="T207">
        <v>1</v>
      </c>
      <c r="U207">
        <v>10</v>
      </c>
      <c r="V207">
        <v>0</v>
      </c>
      <c r="W207">
        <v>0</v>
      </c>
      <c r="X207">
        <v>52</v>
      </c>
      <c r="Y207">
        <v>403</v>
      </c>
      <c r="Z207">
        <v>2</v>
      </c>
      <c r="AA207">
        <v>309</v>
      </c>
      <c r="AB207">
        <v>4285</v>
      </c>
      <c r="AC207">
        <v>25</v>
      </c>
      <c r="AD207" t="s">
        <v>146</v>
      </c>
      <c r="AE207" t="s">
        <v>178</v>
      </c>
    </row>
    <row r="208" spans="1:31" x14ac:dyDescent="0.25">
      <c r="A208">
        <v>2007</v>
      </c>
      <c r="B208" s="5">
        <v>1</v>
      </c>
      <c r="C208" s="5">
        <v>12</v>
      </c>
      <c r="D208">
        <f>INDEX(Conference!D:E,MATCH('Draft Master List'!C208,Conference!D:D,0),2)</f>
        <v>1200</v>
      </c>
      <c r="E208" t="s">
        <v>439</v>
      </c>
      <c r="F208" t="str">
        <f t="shared" si="3"/>
        <v>122007</v>
      </c>
      <c r="G208" t="s">
        <v>76</v>
      </c>
      <c r="H208">
        <v>21</v>
      </c>
      <c r="I208" t="s">
        <v>29</v>
      </c>
      <c r="J208">
        <v>2007</v>
      </c>
      <c r="K208">
        <v>2015</v>
      </c>
      <c r="L208">
        <v>1</v>
      </c>
      <c r="M208">
        <v>5</v>
      </c>
      <c r="N208">
        <v>7</v>
      </c>
      <c r="O208">
        <v>68</v>
      </c>
      <c r="P208">
        <v>127</v>
      </c>
      <c r="Q208">
        <v>114</v>
      </c>
      <c r="S208">
        <v>1</v>
      </c>
      <c r="T208">
        <v>3</v>
      </c>
      <c r="U208">
        <v>8</v>
      </c>
      <c r="V208">
        <v>1</v>
      </c>
      <c r="W208">
        <v>0</v>
      </c>
      <c r="X208">
        <v>2144</v>
      </c>
      <c r="Y208">
        <v>9112</v>
      </c>
      <c r="Z208">
        <v>74</v>
      </c>
      <c r="AA208">
        <v>252</v>
      </c>
      <c r="AB208">
        <v>1979</v>
      </c>
      <c r="AC208">
        <v>9</v>
      </c>
      <c r="AD208" t="s">
        <v>177</v>
      </c>
      <c r="AE208" t="s">
        <v>178</v>
      </c>
    </row>
    <row r="209" spans="1:31" x14ac:dyDescent="0.25">
      <c r="A209">
        <v>2007</v>
      </c>
      <c r="B209" s="5">
        <v>1</v>
      </c>
      <c r="C209" s="5">
        <v>22</v>
      </c>
      <c r="D209">
        <f>INDEX(Conference!D:E,MATCH('Draft Master List'!C209,Conference!D:D,0),2)</f>
        <v>780</v>
      </c>
      <c r="E209" t="s">
        <v>440</v>
      </c>
      <c r="F209" t="str">
        <f t="shared" si="3"/>
        <v>222007</v>
      </c>
      <c r="G209" t="s">
        <v>1</v>
      </c>
      <c r="H209">
        <v>22</v>
      </c>
      <c r="I209" t="s">
        <v>64</v>
      </c>
      <c r="J209">
        <v>2007</v>
      </c>
      <c r="K209">
        <v>2012</v>
      </c>
      <c r="L209">
        <v>0</v>
      </c>
      <c r="M209">
        <v>0</v>
      </c>
      <c r="N209">
        <v>2</v>
      </c>
      <c r="O209">
        <v>2</v>
      </c>
      <c r="P209">
        <v>24</v>
      </c>
      <c r="Q209">
        <v>20</v>
      </c>
      <c r="R209" s="1">
        <v>36632</v>
      </c>
      <c r="S209">
        <v>296</v>
      </c>
      <c r="T209">
        <v>550</v>
      </c>
      <c r="U209">
        <v>3043</v>
      </c>
      <c r="V209">
        <v>12</v>
      </c>
      <c r="W209">
        <v>17</v>
      </c>
      <c r="X209">
        <v>44</v>
      </c>
      <c r="Y209">
        <v>185</v>
      </c>
      <c r="Z209">
        <v>1</v>
      </c>
      <c r="AA209">
        <v>1</v>
      </c>
      <c r="AB209">
        <v>18</v>
      </c>
      <c r="AC209">
        <v>0</v>
      </c>
      <c r="AD209" t="s">
        <v>149</v>
      </c>
      <c r="AE209" t="s">
        <v>178</v>
      </c>
    </row>
    <row r="210" spans="1:31" x14ac:dyDescent="0.25">
      <c r="A210">
        <v>2007</v>
      </c>
      <c r="B210" s="5">
        <v>1</v>
      </c>
      <c r="C210" s="5">
        <v>23</v>
      </c>
      <c r="D210">
        <f>INDEX(Conference!D:E,MATCH('Draft Master List'!C210,Conference!D:D,0),2)</f>
        <v>760</v>
      </c>
      <c r="E210" t="s">
        <v>441</v>
      </c>
      <c r="F210" t="str">
        <f t="shared" si="3"/>
        <v>232007</v>
      </c>
      <c r="G210" t="s">
        <v>74</v>
      </c>
      <c r="H210">
        <v>22</v>
      </c>
      <c r="I210" t="s">
        <v>25</v>
      </c>
      <c r="J210">
        <v>2007</v>
      </c>
      <c r="K210">
        <v>2015</v>
      </c>
      <c r="L210">
        <v>0</v>
      </c>
      <c r="M210">
        <v>1</v>
      </c>
      <c r="N210">
        <v>8</v>
      </c>
      <c r="O210">
        <v>49</v>
      </c>
      <c r="P210">
        <v>125</v>
      </c>
      <c r="Q210">
        <v>112</v>
      </c>
      <c r="X210">
        <v>2</v>
      </c>
      <c r="Y210">
        <v>16</v>
      </c>
      <c r="Z210">
        <v>0</v>
      </c>
      <c r="AA210">
        <v>537</v>
      </c>
      <c r="AB210">
        <v>7208</v>
      </c>
      <c r="AC210">
        <v>44</v>
      </c>
      <c r="AD210" t="s">
        <v>155</v>
      </c>
      <c r="AE210" t="s">
        <v>178</v>
      </c>
    </row>
    <row r="211" spans="1:31" x14ac:dyDescent="0.25">
      <c r="A211">
        <v>2007</v>
      </c>
      <c r="B211" s="5">
        <v>1</v>
      </c>
      <c r="C211" s="5">
        <v>27</v>
      </c>
      <c r="D211">
        <f>INDEX(Conference!D:E,MATCH('Draft Master List'!C211,Conference!D:D,0),2)</f>
        <v>680</v>
      </c>
      <c r="E211" t="s">
        <v>442</v>
      </c>
      <c r="F211" t="str">
        <f t="shared" si="3"/>
        <v>272007</v>
      </c>
      <c r="G211" t="s">
        <v>74</v>
      </c>
      <c r="H211">
        <v>22</v>
      </c>
      <c r="I211" t="s">
        <v>0</v>
      </c>
      <c r="J211">
        <v>2008</v>
      </c>
      <c r="K211">
        <v>2014</v>
      </c>
      <c r="L211">
        <v>0</v>
      </c>
      <c r="M211">
        <v>0</v>
      </c>
      <c r="N211">
        <v>1</v>
      </c>
      <c r="O211">
        <v>26</v>
      </c>
      <c r="P211">
        <v>103</v>
      </c>
      <c r="Q211">
        <v>35</v>
      </c>
      <c r="X211">
        <v>18</v>
      </c>
      <c r="Y211">
        <v>127</v>
      </c>
      <c r="Z211">
        <v>1</v>
      </c>
      <c r="AA211">
        <v>178</v>
      </c>
      <c r="AB211">
        <v>2914</v>
      </c>
      <c r="AC211">
        <v>27</v>
      </c>
      <c r="AD211" t="s">
        <v>144</v>
      </c>
      <c r="AE211" t="s">
        <v>178</v>
      </c>
    </row>
    <row r="212" spans="1:31" x14ac:dyDescent="0.25">
      <c r="A212">
        <v>2007</v>
      </c>
      <c r="B212" s="5">
        <v>1</v>
      </c>
      <c r="C212" s="5">
        <v>30</v>
      </c>
      <c r="D212">
        <f>INDEX(Conference!D:E,MATCH('Draft Master List'!C212,Conference!D:D,0),2)</f>
        <v>620</v>
      </c>
      <c r="E212" t="s">
        <v>443</v>
      </c>
      <c r="F212" t="str">
        <f t="shared" si="3"/>
        <v>302007</v>
      </c>
      <c r="G212" t="s">
        <v>74</v>
      </c>
      <c r="H212">
        <v>21</v>
      </c>
      <c r="I212" t="s">
        <v>13</v>
      </c>
      <c r="J212">
        <v>2007</v>
      </c>
      <c r="K212">
        <v>2010</v>
      </c>
      <c r="L212">
        <v>0</v>
      </c>
      <c r="M212">
        <v>0</v>
      </c>
      <c r="N212">
        <v>0</v>
      </c>
      <c r="O212">
        <v>7</v>
      </c>
      <c r="P212">
        <v>25</v>
      </c>
      <c r="Q212">
        <v>2</v>
      </c>
      <c r="X212">
        <v>4</v>
      </c>
      <c r="Y212">
        <v>13</v>
      </c>
      <c r="Z212">
        <v>0</v>
      </c>
      <c r="AA212">
        <v>51</v>
      </c>
      <c r="AB212">
        <v>558</v>
      </c>
      <c r="AC212">
        <v>2</v>
      </c>
      <c r="AD212" t="s">
        <v>155</v>
      </c>
      <c r="AE212" t="s">
        <v>178</v>
      </c>
    </row>
    <row r="213" spans="1:31" x14ac:dyDescent="0.25">
      <c r="A213">
        <v>2007</v>
      </c>
      <c r="B213" s="5">
        <v>1</v>
      </c>
      <c r="C213" s="5">
        <v>32</v>
      </c>
      <c r="D213">
        <f>INDEX(Conference!D:E,MATCH('Draft Master List'!C213,Conference!D:D,0),2)</f>
        <v>590</v>
      </c>
      <c r="E213" t="s">
        <v>444</v>
      </c>
      <c r="F213" t="str">
        <f t="shared" si="3"/>
        <v>322007</v>
      </c>
      <c r="G213" t="s">
        <v>74</v>
      </c>
      <c r="H213">
        <v>22</v>
      </c>
      <c r="I213" t="s">
        <v>20</v>
      </c>
      <c r="J213">
        <v>2007</v>
      </c>
      <c r="K213">
        <v>2011</v>
      </c>
      <c r="L213">
        <v>0</v>
      </c>
      <c r="M213">
        <v>0</v>
      </c>
      <c r="N213">
        <v>1</v>
      </c>
      <c r="O213">
        <v>16</v>
      </c>
      <c r="P213">
        <v>40</v>
      </c>
      <c r="Q213">
        <v>12</v>
      </c>
      <c r="AA213">
        <v>99</v>
      </c>
      <c r="AB213">
        <v>1307</v>
      </c>
      <c r="AC213">
        <v>7</v>
      </c>
      <c r="AD213" t="s">
        <v>146</v>
      </c>
      <c r="AE213" t="s">
        <v>178</v>
      </c>
    </row>
    <row r="214" spans="1:31" x14ac:dyDescent="0.25">
      <c r="A214">
        <v>2007</v>
      </c>
      <c r="B214" s="5">
        <v>2</v>
      </c>
      <c r="C214" s="5">
        <v>36</v>
      </c>
      <c r="D214">
        <f>INDEX(Conference!D:E,MATCH('Draft Master List'!C214,Conference!D:D,0),2)</f>
        <v>540</v>
      </c>
      <c r="E214" t="s">
        <v>445</v>
      </c>
      <c r="F214" t="str">
        <f t="shared" si="3"/>
        <v>362007</v>
      </c>
      <c r="G214" t="s">
        <v>1</v>
      </c>
      <c r="H214">
        <v>23</v>
      </c>
      <c r="I214" t="s">
        <v>6</v>
      </c>
      <c r="J214">
        <v>2007</v>
      </c>
      <c r="K214">
        <v>2012</v>
      </c>
      <c r="L214">
        <v>0</v>
      </c>
      <c r="M214">
        <v>0</v>
      </c>
      <c r="N214">
        <v>1</v>
      </c>
      <c r="O214">
        <v>12</v>
      </c>
      <c r="P214">
        <v>34</v>
      </c>
      <c r="Q214">
        <v>21</v>
      </c>
      <c r="R214" s="1">
        <v>36781</v>
      </c>
      <c r="S214">
        <v>449</v>
      </c>
      <c r="T214">
        <v>755</v>
      </c>
      <c r="U214">
        <v>5206</v>
      </c>
      <c r="V214">
        <v>28</v>
      </c>
      <c r="W214">
        <v>25</v>
      </c>
      <c r="X214">
        <v>69</v>
      </c>
      <c r="Y214">
        <v>229</v>
      </c>
      <c r="Z214">
        <v>2</v>
      </c>
      <c r="AD214" t="s">
        <v>162</v>
      </c>
      <c r="AE214" t="s">
        <v>178</v>
      </c>
    </row>
    <row r="215" spans="1:31" x14ac:dyDescent="0.25">
      <c r="A215">
        <v>2007</v>
      </c>
      <c r="B215" s="5">
        <v>2</v>
      </c>
      <c r="C215" s="5">
        <v>40</v>
      </c>
      <c r="D215">
        <f>INDEX(Conference!D:E,MATCH('Draft Master List'!C215,Conference!D:D,0),2)</f>
        <v>500</v>
      </c>
      <c r="E215" t="s">
        <v>447</v>
      </c>
      <c r="F215" t="str">
        <f t="shared" si="3"/>
        <v>402007</v>
      </c>
      <c r="G215" t="s">
        <v>1</v>
      </c>
      <c r="H215">
        <v>26</v>
      </c>
      <c r="I215" t="s">
        <v>33</v>
      </c>
      <c r="J215">
        <v>2007</v>
      </c>
      <c r="K215">
        <v>2011</v>
      </c>
      <c r="L215">
        <v>0</v>
      </c>
      <c r="M215">
        <v>0</v>
      </c>
      <c r="N215">
        <v>0</v>
      </c>
      <c r="O215">
        <v>4</v>
      </c>
      <c r="P215">
        <v>9</v>
      </c>
      <c r="Q215">
        <v>7</v>
      </c>
      <c r="R215" t="s">
        <v>698</v>
      </c>
      <c r="S215">
        <v>140</v>
      </c>
      <c r="T215">
        <v>239</v>
      </c>
      <c r="U215">
        <v>1417</v>
      </c>
      <c r="V215">
        <v>3</v>
      </c>
      <c r="W215">
        <v>7</v>
      </c>
      <c r="X215">
        <v>19</v>
      </c>
      <c r="Y215">
        <v>55</v>
      </c>
      <c r="Z215">
        <v>3</v>
      </c>
      <c r="AD215" t="s">
        <v>168</v>
      </c>
      <c r="AE215" t="s">
        <v>178</v>
      </c>
    </row>
    <row r="216" spans="1:31" x14ac:dyDescent="0.25">
      <c r="A216">
        <v>2007</v>
      </c>
      <c r="B216" s="5">
        <v>2</v>
      </c>
      <c r="C216" s="5">
        <v>43</v>
      </c>
      <c r="D216">
        <f>INDEX(Conference!D:E,MATCH('Draft Master List'!C216,Conference!D:D,0),2)</f>
        <v>470</v>
      </c>
      <c r="E216" t="s">
        <v>70</v>
      </c>
      <c r="F216" t="str">
        <f t="shared" si="3"/>
        <v>432007</v>
      </c>
      <c r="G216" t="s">
        <v>1</v>
      </c>
      <c r="H216">
        <v>23</v>
      </c>
      <c r="I216" t="s">
        <v>12</v>
      </c>
      <c r="J216">
        <v>2008</v>
      </c>
      <c r="K216">
        <v>2016</v>
      </c>
      <c r="L216">
        <v>0</v>
      </c>
      <c r="M216">
        <v>0</v>
      </c>
      <c r="N216">
        <v>1</v>
      </c>
      <c r="O216">
        <v>10</v>
      </c>
      <c r="P216">
        <v>33</v>
      </c>
      <c r="Q216">
        <v>13</v>
      </c>
      <c r="R216" s="1">
        <v>36743</v>
      </c>
      <c r="S216">
        <v>266</v>
      </c>
      <c r="T216">
        <v>500</v>
      </c>
      <c r="U216">
        <v>3165</v>
      </c>
      <c r="V216">
        <v>14</v>
      </c>
      <c r="W216">
        <v>19</v>
      </c>
      <c r="X216">
        <v>71</v>
      </c>
      <c r="Y216">
        <v>213</v>
      </c>
      <c r="Z216">
        <v>2</v>
      </c>
      <c r="AD216" t="s">
        <v>180</v>
      </c>
      <c r="AE216" t="s">
        <v>178</v>
      </c>
    </row>
    <row r="217" spans="1:31" x14ac:dyDescent="0.25">
      <c r="A217">
        <v>2007</v>
      </c>
      <c r="B217" s="5">
        <v>2</v>
      </c>
      <c r="C217" s="5">
        <v>44</v>
      </c>
      <c r="D217">
        <f>INDEX(Conference!D:E,MATCH('Draft Master List'!C217,Conference!D:D,0),2)</f>
        <v>460</v>
      </c>
      <c r="E217" t="s">
        <v>448</v>
      </c>
      <c r="F217" t="str">
        <f t="shared" si="3"/>
        <v>442007</v>
      </c>
      <c r="G217" t="s">
        <v>74</v>
      </c>
      <c r="H217">
        <v>21</v>
      </c>
      <c r="I217" t="s">
        <v>18</v>
      </c>
      <c r="J217">
        <v>2007</v>
      </c>
      <c r="K217">
        <v>2013</v>
      </c>
      <c r="L217">
        <v>0</v>
      </c>
      <c r="M217">
        <v>1</v>
      </c>
      <c r="N217">
        <v>3</v>
      </c>
      <c r="O217">
        <v>33</v>
      </c>
      <c r="P217">
        <v>81</v>
      </c>
      <c r="Q217">
        <v>57</v>
      </c>
      <c r="S217">
        <v>4</v>
      </c>
      <c r="T217">
        <v>7</v>
      </c>
      <c r="U217">
        <v>174</v>
      </c>
      <c r="V217">
        <v>0</v>
      </c>
      <c r="W217">
        <v>0</v>
      </c>
      <c r="X217">
        <v>4</v>
      </c>
      <c r="Y217">
        <v>9</v>
      </c>
      <c r="Z217">
        <v>0</v>
      </c>
      <c r="AA217">
        <v>243</v>
      </c>
      <c r="AB217">
        <v>3592</v>
      </c>
      <c r="AC217">
        <v>30</v>
      </c>
      <c r="AD217" t="s">
        <v>202</v>
      </c>
      <c r="AE217" t="s">
        <v>178</v>
      </c>
    </row>
    <row r="218" spans="1:31" x14ac:dyDescent="0.25">
      <c r="A218">
        <v>2007</v>
      </c>
      <c r="B218" s="5">
        <v>2</v>
      </c>
      <c r="C218" s="5">
        <v>45</v>
      </c>
      <c r="D218">
        <f>INDEX(Conference!D:E,MATCH('Draft Master List'!C218,Conference!D:D,0),2)</f>
        <v>450</v>
      </c>
      <c r="E218" t="s">
        <v>449</v>
      </c>
      <c r="F218" t="str">
        <f t="shared" si="3"/>
        <v>452007</v>
      </c>
      <c r="G218" t="s">
        <v>74</v>
      </c>
      <c r="H218">
        <v>20</v>
      </c>
      <c r="I218" t="s">
        <v>22</v>
      </c>
      <c r="J218">
        <v>2007</v>
      </c>
      <c r="K218">
        <v>2010</v>
      </c>
      <c r="L218">
        <v>0</v>
      </c>
      <c r="M218">
        <v>0</v>
      </c>
      <c r="N218">
        <v>0</v>
      </c>
      <c r="O218">
        <v>4</v>
      </c>
      <c r="P218">
        <v>32</v>
      </c>
      <c r="Q218">
        <v>3</v>
      </c>
      <c r="X218">
        <v>1</v>
      </c>
      <c r="Y218">
        <v>11</v>
      </c>
      <c r="Z218">
        <v>0</v>
      </c>
      <c r="AA218">
        <v>35</v>
      </c>
      <c r="AB218">
        <v>428</v>
      </c>
      <c r="AC218">
        <v>1</v>
      </c>
      <c r="AD218" t="s">
        <v>191</v>
      </c>
      <c r="AE218" t="s">
        <v>178</v>
      </c>
    </row>
    <row r="219" spans="1:31" x14ac:dyDescent="0.25">
      <c r="A219">
        <v>2007</v>
      </c>
      <c r="B219" s="5">
        <v>2</v>
      </c>
      <c r="C219" s="5">
        <v>49</v>
      </c>
      <c r="D219">
        <f>INDEX(Conference!D:E,MATCH('Draft Master List'!C219,Conference!D:D,0),2)</f>
        <v>410</v>
      </c>
      <c r="E219" t="s">
        <v>450</v>
      </c>
      <c r="F219" t="str">
        <f t="shared" si="3"/>
        <v>492007</v>
      </c>
      <c r="G219" t="s">
        <v>76</v>
      </c>
      <c r="I219" t="s">
        <v>15</v>
      </c>
      <c r="L219">
        <v>0</v>
      </c>
      <c r="M219">
        <v>0</v>
      </c>
      <c r="N219">
        <v>0</v>
      </c>
      <c r="AD219" t="s">
        <v>195</v>
      </c>
      <c r="AE219" t="s">
        <v>178</v>
      </c>
    </row>
    <row r="220" spans="1:31" x14ac:dyDescent="0.25">
      <c r="A220">
        <v>2007</v>
      </c>
      <c r="B220" s="5">
        <v>2</v>
      </c>
      <c r="C220" s="5">
        <v>50</v>
      </c>
      <c r="D220">
        <f>INDEX(Conference!D:E,MATCH('Draft Master List'!C220,Conference!D:D,0),2)</f>
        <v>400</v>
      </c>
      <c r="E220" t="s">
        <v>451</v>
      </c>
      <c r="F220" t="str">
        <f t="shared" si="3"/>
        <v>502007</v>
      </c>
      <c r="G220" t="s">
        <v>76</v>
      </c>
      <c r="H220">
        <v>22</v>
      </c>
      <c r="I220" t="s">
        <v>28</v>
      </c>
      <c r="J220">
        <v>2007</v>
      </c>
      <c r="K220">
        <v>2010</v>
      </c>
      <c r="L220">
        <v>0</v>
      </c>
      <c r="M220">
        <v>0</v>
      </c>
      <c r="N220">
        <v>0</v>
      </c>
      <c r="O220">
        <v>1</v>
      </c>
      <c r="P220">
        <v>11</v>
      </c>
      <c r="Q220">
        <v>0</v>
      </c>
      <c r="X220">
        <v>32</v>
      </c>
      <c r="Y220">
        <v>122</v>
      </c>
      <c r="Z220">
        <v>2</v>
      </c>
      <c r="AA220">
        <v>6</v>
      </c>
      <c r="AB220">
        <v>53</v>
      </c>
      <c r="AC220">
        <v>0</v>
      </c>
      <c r="AD220" t="s">
        <v>153</v>
      </c>
      <c r="AE220" t="s">
        <v>178</v>
      </c>
    </row>
    <row r="221" spans="1:31" x14ac:dyDescent="0.25">
      <c r="A221">
        <v>2007</v>
      </c>
      <c r="B221" s="5">
        <v>2</v>
      </c>
      <c r="C221" s="5">
        <v>51</v>
      </c>
      <c r="D221">
        <f>INDEX(Conference!D:E,MATCH('Draft Master List'!C221,Conference!D:D,0),2)</f>
        <v>390</v>
      </c>
      <c r="E221" t="s">
        <v>119</v>
      </c>
      <c r="F221" t="str">
        <f t="shared" si="3"/>
        <v>512007</v>
      </c>
      <c r="G221" t="s">
        <v>74</v>
      </c>
      <c r="H221">
        <v>22</v>
      </c>
      <c r="I221" t="s">
        <v>9</v>
      </c>
      <c r="J221">
        <v>2007</v>
      </c>
      <c r="K221">
        <v>2012</v>
      </c>
      <c r="L221">
        <v>0</v>
      </c>
      <c r="M221">
        <v>1</v>
      </c>
      <c r="N221">
        <v>1</v>
      </c>
      <c r="O221">
        <v>23</v>
      </c>
      <c r="P221">
        <v>64</v>
      </c>
      <c r="Q221">
        <v>29</v>
      </c>
      <c r="AA221">
        <v>245</v>
      </c>
      <c r="AB221">
        <v>2641</v>
      </c>
      <c r="AC221">
        <v>12</v>
      </c>
      <c r="AD221" t="s">
        <v>191</v>
      </c>
      <c r="AE221" t="s">
        <v>178</v>
      </c>
    </row>
    <row r="222" spans="1:31" x14ac:dyDescent="0.25">
      <c r="A222">
        <v>2007</v>
      </c>
      <c r="B222" s="5">
        <v>2</v>
      </c>
      <c r="C222" s="5">
        <v>52</v>
      </c>
      <c r="D222">
        <f>INDEX(Conference!D:E,MATCH('Draft Master List'!C222,Conference!D:D,0),2)</f>
        <v>380</v>
      </c>
      <c r="E222" t="s">
        <v>452</v>
      </c>
      <c r="F222" t="str">
        <f t="shared" si="3"/>
        <v>522007</v>
      </c>
      <c r="G222" t="s">
        <v>76</v>
      </c>
      <c r="H222">
        <v>23</v>
      </c>
      <c r="I222" t="s">
        <v>223</v>
      </c>
      <c r="J222">
        <v>2007</v>
      </c>
      <c r="K222">
        <v>2014</v>
      </c>
      <c r="L222">
        <v>0</v>
      </c>
      <c r="M222">
        <v>0</v>
      </c>
      <c r="N222">
        <v>0</v>
      </c>
      <c r="O222">
        <v>11</v>
      </c>
      <c r="P222">
        <v>88</v>
      </c>
      <c r="Q222">
        <v>9</v>
      </c>
      <c r="X222">
        <v>221</v>
      </c>
      <c r="Y222">
        <v>828</v>
      </c>
      <c r="Z222">
        <v>0</v>
      </c>
      <c r="AA222">
        <v>143</v>
      </c>
      <c r="AB222">
        <v>1008</v>
      </c>
      <c r="AC222">
        <v>1</v>
      </c>
      <c r="AD222" t="s">
        <v>150</v>
      </c>
      <c r="AE222" t="s">
        <v>178</v>
      </c>
    </row>
    <row r="223" spans="1:31" x14ac:dyDescent="0.25">
      <c r="A223">
        <v>2007</v>
      </c>
      <c r="B223" s="5">
        <v>2</v>
      </c>
      <c r="C223" s="5">
        <v>63</v>
      </c>
      <c r="D223">
        <f>INDEX(Conference!D:E,MATCH('Draft Master List'!C223,Conference!D:D,0),2)</f>
        <v>276</v>
      </c>
      <c r="E223" t="s">
        <v>453</v>
      </c>
      <c r="F223" t="str">
        <f t="shared" si="3"/>
        <v>632007</v>
      </c>
      <c r="G223" t="s">
        <v>76</v>
      </c>
      <c r="H223">
        <v>21</v>
      </c>
      <c r="I223" t="s">
        <v>5</v>
      </c>
      <c r="J223">
        <v>2007</v>
      </c>
      <c r="K223">
        <v>2012</v>
      </c>
      <c r="L223">
        <v>0</v>
      </c>
      <c r="M223">
        <v>0</v>
      </c>
      <c r="N223">
        <v>1</v>
      </c>
      <c r="O223">
        <v>16</v>
      </c>
      <c r="P223">
        <v>54</v>
      </c>
      <c r="Q223">
        <v>16</v>
      </c>
      <c r="X223">
        <v>355</v>
      </c>
      <c r="Y223">
        <v>1383</v>
      </c>
      <c r="Z223">
        <v>7</v>
      </c>
      <c r="AA223">
        <v>112</v>
      </c>
      <c r="AB223">
        <v>864</v>
      </c>
      <c r="AC223">
        <v>2</v>
      </c>
      <c r="AD223" t="s">
        <v>167</v>
      </c>
      <c r="AE223" t="s">
        <v>178</v>
      </c>
    </row>
    <row r="224" spans="1:31" x14ac:dyDescent="0.25">
      <c r="A224">
        <v>2007</v>
      </c>
      <c r="B224" s="5">
        <v>3</v>
      </c>
      <c r="C224" s="5">
        <v>71</v>
      </c>
      <c r="D224">
        <f>INDEX(Conference!D:E,MATCH('Draft Master List'!C224,Conference!D:D,0),2)</f>
        <v>235</v>
      </c>
      <c r="E224" t="s">
        <v>454</v>
      </c>
      <c r="F224" t="str">
        <f t="shared" si="3"/>
        <v>712007</v>
      </c>
      <c r="G224" t="s">
        <v>76</v>
      </c>
      <c r="H224">
        <v>23</v>
      </c>
      <c r="I224" t="s">
        <v>33</v>
      </c>
      <c r="J224">
        <v>2007</v>
      </c>
      <c r="K224">
        <v>2011</v>
      </c>
      <c r="L224">
        <v>0</v>
      </c>
      <c r="M224">
        <v>0</v>
      </c>
      <c r="N224">
        <v>0</v>
      </c>
      <c r="O224">
        <v>4</v>
      </c>
      <c r="P224">
        <v>36</v>
      </c>
      <c r="Q224">
        <v>2</v>
      </c>
      <c r="X224">
        <v>61</v>
      </c>
      <c r="Y224">
        <v>230</v>
      </c>
      <c r="Z224">
        <v>0</v>
      </c>
      <c r="AA224">
        <v>47</v>
      </c>
      <c r="AB224">
        <v>362</v>
      </c>
      <c r="AC224">
        <v>0</v>
      </c>
      <c r="AD224" t="s">
        <v>179</v>
      </c>
      <c r="AE224" t="s">
        <v>178</v>
      </c>
    </row>
    <row r="225" spans="1:31" x14ac:dyDescent="0.25">
      <c r="A225">
        <v>2007</v>
      </c>
      <c r="B225" s="5">
        <v>3</v>
      </c>
      <c r="C225" s="5">
        <v>73</v>
      </c>
      <c r="D225">
        <f>INDEX(Conference!D:E,MATCH('Draft Master List'!C225,Conference!D:D,0),2)</f>
        <v>225</v>
      </c>
      <c r="E225" t="s">
        <v>455</v>
      </c>
      <c r="F225" t="str">
        <f t="shared" si="3"/>
        <v>732007</v>
      </c>
      <c r="G225" t="s">
        <v>74</v>
      </c>
      <c r="H225">
        <v>23</v>
      </c>
      <c r="I225" t="s">
        <v>23</v>
      </c>
      <c r="J225">
        <v>2007</v>
      </c>
      <c r="K225">
        <v>2015</v>
      </c>
      <c r="L225">
        <v>1</v>
      </c>
      <c r="M225">
        <v>1</v>
      </c>
      <c r="N225">
        <v>2</v>
      </c>
      <c r="O225">
        <v>30</v>
      </c>
      <c r="P225">
        <v>128</v>
      </c>
      <c r="Q225">
        <v>33</v>
      </c>
      <c r="X225">
        <v>19</v>
      </c>
      <c r="Y225">
        <v>62</v>
      </c>
      <c r="Z225">
        <v>0</v>
      </c>
      <c r="AA225">
        <v>203</v>
      </c>
      <c r="AB225">
        <v>2733</v>
      </c>
      <c r="AC225">
        <v>14</v>
      </c>
      <c r="AD225" t="s">
        <v>456</v>
      </c>
    </row>
    <row r="226" spans="1:31" x14ac:dyDescent="0.25">
      <c r="A226">
        <v>2007</v>
      </c>
      <c r="B226" s="5">
        <v>3</v>
      </c>
      <c r="C226" s="5">
        <v>74</v>
      </c>
      <c r="D226">
        <f>INDEX(Conference!D:E,MATCH('Draft Master List'!C226,Conference!D:D,0),2)</f>
        <v>220</v>
      </c>
      <c r="E226" t="s">
        <v>457</v>
      </c>
      <c r="F226" t="str">
        <f t="shared" si="3"/>
        <v>742007</v>
      </c>
      <c r="G226" t="s">
        <v>74</v>
      </c>
      <c r="H226">
        <v>24</v>
      </c>
      <c r="I226" t="s">
        <v>3</v>
      </c>
      <c r="J226">
        <v>2007</v>
      </c>
      <c r="K226">
        <v>2010</v>
      </c>
      <c r="L226">
        <v>0</v>
      </c>
      <c r="M226">
        <v>0</v>
      </c>
      <c r="N226">
        <v>0</v>
      </c>
      <c r="O226">
        <v>2</v>
      </c>
      <c r="P226">
        <v>34</v>
      </c>
      <c r="Q226">
        <v>0</v>
      </c>
      <c r="X226">
        <v>3</v>
      </c>
      <c r="Y226">
        <v>-7</v>
      </c>
      <c r="Z226">
        <v>0</v>
      </c>
      <c r="AA226">
        <v>5</v>
      </c>
      <c r="AB226">
        <v>103</v>
      </c>
      <c r="AC226">
        <v>1</v>
      </c>
      <c r="AD226" t="s">
        <v>192</v>
      </c>
      <c r="AE226" t="s">
        <v>178</v>
      </c>
    </row>
    <row r="227" spans="1:31" x14ac:dyDescent="0.25">
      <c r="A227">
        <v>2007</v>
      </c>
      <c r="B227" s="5">
        <v>3</v>
      </c>
      <c r="C227" s="5">
        <v>75</v>
      </c>
      <c r="D227">
        <f>INDEX(Conference!D:E,MATCH('Draft Master List'!C227,Conference!D:D,0),2)</f>
        <v>215</v>
      </c>
      <c r="E227" t="s">
        <v>458</v>
      </c>
      <c r="F227" t="str">
        <f t="shared" si="3"/>
        <v>752007</v>
      </c>
      <c r="G227" t="s">
        <v>74</v>
      </c>
      <c r="H227">
        <v>22</v>
      </c>
      <c r="I227" t="s">
        <v>21</v>
      </c>
      <c r="J227">
        <v>2007</v>
      </c>
      <c r="K227">
        <v>2012</v>
      </c>
      <c r="L227">
        <v>0</v>
      </c>
      <c r="M227">
        <v>0</v>
      </c>
      <c r="N227">
        <v>1</v>
      </c>
      <c r="O227">
        <v>16</v>
      </c>
      <c r="P227">
        <v>59</v>
      </c>
      <c r="Q227">
        <v>28</v>
      </c>
      <c r="X227">
        <v>2</v>
      </c>
      <c r="Y227">
        <v>-14</v>
      </c>
      <c r="Z227">
        <v>0</v>
      </c>
      <c r="AA227">
        <v>167</v>
      </c>
      <c r="AB227">
        <v>2110</v>
      </c>
      <c r="AC227">
        <v>15</v>
      </c>
      <c r="AD227" t="s">
        <v>237</v>
      </c>
    </row>
    <row r="228" spans="1:31" x14ac:dyDescent="0.25">
      <c r="A228">
        <v>2007</v>
      </c>
      <c r="B228" s="5">
        <v>3</v>
      </c>
      <c r="C228" s="5">
        <v>76</v>
      </c>
      <c r="D228">
        <f>INDEX(Conference!D:E,MATCH('Draft Master List'!C228,Conference!D:D,0),2)</f>
        <v>210</v>
      </c>
      <c r="E228" t="s">
        <v>459</v>
      </c>
      <c r="F228" t="str">
        <f t="shared" si="3"/>
        <v>762007</v>
      </c>
      <c r="G228" t="s">
        <v>74</v>
      </c>
      <c r="H228">
        <v>22</v>
      </c>
      <c r="I228" t="s">
        <v>34</v>
      </c>
      <c r="J228">
        <v>2007</v>
      </c>
      <c r="K228">
        <v>2012</v>
      </c>
      <c r="L228">
        <v>0</v>
      </c>
      <c r="M228">
        <v>0</v>
      </c>
      <c r="N228">
        <v>1</v>
      </c>
      <c r="O228">
        <v>9</v>
      </c>
      <c r="P228">
        <v>54</v>
      </c>
      <c r="Q228">
        <v>13</v>
      </c>
      <c r="X228">
        <v>2</v>
      </c>
      <c r="Y228">
        <v>5</v>
      </c>
      <c r="Z228">
        <v>0</v>
      </c>
      <c r="AA228">
        <v>78</v>
      </c>
      <c r="AB228">
        <v>1043</v>
      </c>
      <c r="AC228">
        <v>9</v>
      </c>
      <c r="AD228" t="s">
        <v>208</v>
      </c>
      <c r="AE228" t="s">
        <v>178</v>
      </c>
    </row>
    <row r="229" spans="1:31" x14ac:dyDescent="0.25">
      <c r="A229">
        <v>2007</v>
      </c>
      <c r="B229" s="5">
        <v>3</v>
      </c>
      <c r="C229" s="5">
        <v>78</v>
      </c>
      <c r="D229">
        <f>INDEX(Conference!D:E,MATCH('Draft Master List'!C229,Conference!D:D,0),2)</f>
        <v>200</v>
      </c>
      <c r="E229" t="s">
        <v>460</v>
      </c>
      <c r="F229" t="str">
        <f t="shared" si="3"/>
        <v>782007</v>
      </c>
      <c r="G229" t="s">
        <v>74</v>
      </c>
      <c r="H229">
        <v>23</v>
      </c>
      <c r="I229" t="s">
        <v>5</v>
      </c>
      <c r="J229">
        <v>2007</v>
      </c>
      <c r="K229">
        <v>2015</v>
      </c>
      <c r="L229">
        <v>0</v>
      </c>
      <c r="M229">
        <v>0</v>
      </c>
      <c r="N229">
        <v>5</v>
      </c>
      <c r="O229">
        <v>45</v>
      </c>
      <c r="P229">
        <v>136</v>
      </c>
      <c r="Q229">
        <v>72</v>
      </c>
      <c r="AA229">
        <v>433</v>
      </c>
      <c r="AB229">
        <v>5861</v>
      </c>
      <c r="AC229">
        <v>51</v>
      </c>
      <c r="AD229" t="s">
        <v>203</v>
      </c>
      <c r="AE229" t="s">
        <v>178</v>
      </c>
    </row>
    <row r="230" spans="1:31" x14ac:dyDescent="0.25">
      <c r="A230">
        <v>2007</v>
      </c>
      <c r="B230" s="5">
        <v>3</v>
      </c>
      <c r="C230" s="5">
        <v>79</v>
      </c>
      <c r="D230">
        <f>INDEX(Conference!D:E,MATCH('Draft Master List'!C230,Conference!D:D,0),2)</f>
        <v>195</v>
      </c>
      <c r="E230" t="s">
        <v>461</v>
      </c>
      <c r="F230" t="str">
        <f t="shared" si="3"/>
        <v>792007</v>
      </c>
      <c r="G230" t="s">
        <v>74</v>
      </c>
      <c r="H230">
        <v>22</v>
      </c>
      <c r="I230" t="s">
        <v>4</v>
      </c>
      <c r="J230">
        <v>2008</v>
      </c>
      <c r="K230">
        <v>2011</v>
      </c>
      <c r="L230">
        <v>0</v>
      </c>
      <c r="M230">
        <v>0</v>
      </c>
      <c r="N230">
        <v>2</v>
      </c>
      <c r="O230">
        <v>16</v>
      </c>
      <c r="P230">
        <v>44</v>
      </c>
      <c r="Q230">
        <v>32</v>
      </c>
      <c r="AA230">
        <v>134</v>
      </c>
      <c r="AB230">
        <v>1798</v>
      </c>
      <c r="AC230">
        <v>14</v>
      </c>
      <c r="AD230" t="s">
        <v>225</v>
      </c>
      <c r="AE230" t="s">
        <v>178</v>
      </c>
    </row>
    <row r="231" spans="1:31" x14ac:dyDescent="0.25">
      <c r="A231">
        <v>2007</v>
      </c>
      <c r="B231" s="5">
        <v>3</v>
      </c>
      <c r="C231" s="5">
        <v>80</v>
      </c>
      <c r="D231">
        <f>INDEX(Conference!D:E,MATCH('Draft Master List'!C231,Conference!D:D,0),2)</f>
        <v>190</v>
      </c>
      <c r="E231" t="s">
        <v>462</v>
      </c>
      <c r="F231" t="str">
        <f t="shared" si="3"/>
        <v>802007</v>
      </c>
      <c r="G231" t="s">
        <v>74</v>
      </c>
      <c r="H231">
        <v>23</v>
      </c>
      <c r="I231" t="s">
        <v>28</v>
      </c>
      <c r="J231">
        <v>2008</v>
      </c>
      <c r="K231">
        <v>2008</v>
      </c>
      <c r="L231">
        <v>0</v>
      </c>
      <c r="M231">
        <v>0</v>
      </c>
      <c r="N231">
        <v>0</v>
      </c>
      <c r="O231">
        <v>0</v>
      </c>
      <c r="P231">
        <v>5</v>
      </c>
      <c r="Q231">
        <v>0</v>
      </c>
      <c r="AA231">
        <v>1</v>
      </c>
      <c r="AB231">
        <v>7</v>
      </c>
      <c r="AC231">
        <v>0</v>
      </c>
      <c r="AD231" t="s">
        <v>233</v>
      </c>
      <c r="AE231" t="s">
        <v>178</v>
      </c>
    </row>
    <row r="232" spans="1:31" x14ac:dyDescent="0.25">
      <c r="A232">
        <v>2007</v>
      </c>
      <c r="B232" s="5">
        <v>3</v>
      </c>
      <c r="C232" s="5">
        <v>90</v>
      </c>
      <c r="D232">
        <f>INDEX(Conference!D:E,MATCH('Draft Master List'!C232,Conference!D:D,0),2)</f>
        <v>140</v>
      </c>
      <c r="E232" t="s">
        <v>463</v>
      </c>
      <c r="F232" t="str">
        <f t="shared" si="3"/>
        <v>902007</v>
      </c>
      <c r="G232" t="s">
        <v>76</v>
      </c>
      <c r="H232">
        <v>21</v>
      </c>
      <c r="I232" t="s">
        <v>6</v>
      </c>
      <c r="J232">
        <v>2007</v>
      </c>
      <c r="K232">
        <v>2008</v>
      </c>
      <c r="L232">
        <v>0</v>
      </c>
      <c r="M232">
        <v>0</v>
      </c>
      <c r="N232">
        <v>0</v>
      </c>
      <c r="O232">
        <v>0</v>
      </c>
      <c r="P232">
        <v>14</v>
      </c>
      <c r="Q232">
        <v>2</v>
      </c>
      <c r="X232">
        <v>14</v>
      </c>
      <c r="Y232">
        <v>25</v>
      </c>
      <c r="Z232">
        <v>2</v>
      </c>
      <c r="AA232">
        <v>6</v>
      </c>
      <c r="AB232">
        <v>42</v>
      </c>
      <c r="AC232">
        <v>0</v>
      </c>
      <c r="AD232" t="s">
        <v>189</v>
      </c>
      <c r="AE232" t="s">
        <v>178</v>
      </c>
    </row>
    <row r="233" spans="1:31" x14ac:dyDescent="0.25">
      <c r="A233">
        <v>2007</v>
      </c>
      <c r="B233" s="5">
        <v>3</v>
      </c>
      <c r="C233" s="5">
        <v>92</v>
      </c>
      <c r="D233">
        <f>INDEX(Conference!D:E,MATCH('Draft Master List'!C233,Conference!D:D,0),2)</f>
        <v>132</v>
      </c>
      <c r="E233" t="s">
        <v>464</v>
      </c>
      <c r="F233" t="str">
        <f t="shared" si="3"/>
        <v>922007</v>
      </c>
      <c r="G233" t="s">
        <v>1</v>
      </c>
      <c r="H233">
        <v>23</v>
      </c>
      <c r="I233" t="s">
        <v>29</v>
      </c>
      <c r="J233">
        <v>2007</v>
      </c>
      <c r="K233">
        <v>2012</v>
      </c>
      <c r="L233">
        <v>0</v>
      </c>
      <c r="M233">
        <v>0</v>
      </c>
      <c r="N233">
        <v>2</v>
      </c>
      <c r="O233">
        <v>17</v>
      </c>
      <c r="P233">
        <v>38</v>
      </c>
      <c r="Q233">
        <v>33</v>
      </c>
      <c r="R233" t="s">
        <v>856</v>
      </c>
      <c r="S233">
        <v>563</v>
      </c>
      <c r="T233">
        <v>929</v>
      </c>
      <c r="U233">
        <v>6033</v>
      </c>
      <c r="V233">
        <v>26</v>
      </c>
      <c r="W233">
        <v>30</v>
      </c>
      <c r="X233">
        <v>78</v>
      </c>
      <c r="Y233">
        <v>330</v>
      </c>
      <c r="Z233">
        <v>3</v>
      </c>
      <c r="AD233" t="s">
        <v>148</v>
      </c>
      <c r="AE233" t="s">
        <v>178</v>
      </c>
    </row>
    <row r="234" spans="1:31" x14ac:dyDescent="0.25">
      <c r="A234">
        <v>2007</v>
      </c>
      <c r="B234" s="5">
        <v>3</v>
      </c>
      <c r="C234" s="5">
        <v>93</v>
      </c>
      <c r="D234">
        <f>INDEX(Conference!D:E,MATCH('Draft Master List'!C234,Conference!D:D,0),2)</f>
        <v>128</v>
      </c>
      <c r="E234" t="s">
        <v>465</v>
      </c>
      <c r="F234" t="str">
        <f t="shared" si="3"/>
        <v>932007</v>
      </c>
      <c r="G234" t="s">
        <v>76</v>
      </c>
      <c r="H234">
        <v>23</v>
      </c>
      <c r="I234" t="s">
        <v>63</v>
      </c>
      <c r="J234">
        <v>2007</v>
      </c>
      <c r="K234">
        <v>2010</v>
      </c>
      <c r="L234">
        <v>0</v>
      </c>
      <c r="M234">
        <v>0</v>
      </c>
      <c r="N234">
        <v>0</v>
      </c>
      <c r="O234">
        <v>2</v>
      </c>
      <c r="P234">
        <v>50</v>
      </c>
      <c r="Q234">
        <v>0</v>
      </c>
      <c r="X234">
        <v>72</v>
      </c>
      <c r="Y234">
        <v>282</v>
      </c>
      <c r="Z234">
        <v>1</v>
      </c>
      <c r="AA234">
        <v>11</v>
      </c>
      <c r="AB234">
        <v>129</v>
      </c>
      <c r="AC234">
        <v>0</v>
      </c>
      <c r="AD234" t="s">
        <v>243</v>
      </c>
      <c r="AE234" t="s">
        <v>178</v>
      </c>
    </row>
    <row r="235" spans="1:31" x14ac:dyDescent="0.25">
      <c r="A235">
        <v>2007</v>
      </c>
      <c r="B235" s="5">
        <v>3</v>
      </c>
      <c r="C235" s="5">
        <v>99</v>
      </c>
      <c r="D235">
        <f>INDEX(Conference!D:E,MATCH('Draft Master List'!C235,Conference!D:D,0),2)</f>
        <v>104</v>
      </c>
      <c r="E235" t="s">
        <v>466</v>
      </c>
      <c r="F235" t="str">
        <f t="shared" si="3"/>
        <v>992007</v>
      </c>
      <c r="G235" t="s">
        <v>74</v>
      </c>
      <c r="H235">
        <v>23</v>
      </c>
      <c r="I235" t="s">
        <v>16</v>
      </c>
      <c r="J235">
        <v>2007</v>
      </c>
      <c r="K235">
        <v>2010</v>
      </c>
      <c r="L235">
        <v>0</v>
      </c>
      <c r="M235">
        <v>0</v>
      </c>
      <c r="N235">
        <v>0</v>
      </c>
      <c r="O235">
        <v>9</v>
      </c>
      <c r="P235">
        <v>60</v>
      </c>
      <c r="Q235">
        <v>11</v>
      </c>
      <c r="X235">
        <v>7</v>
      </c>
      <c r="Y235">
        <v>58</v>
      </c>
      <c r="Z235">
        <v>0</v>
      </c>
      <c r="AA235">
        <v>57</v>
      </c>
      <c r="AB235">
        <v>779</v>
      </c>
      <c r="AC235">
        <v>4</v>
      </c>
      <c r="AD235" t="s">
        <v>396</v>
      </c>
    </row>
    <row r="236" spans="1:31" x14ac:dyDescent="0.25">
      <c r="A236">
        <v>2007</v>
      </c>
      <c r="B236" s="5">
        <v>4</v>
      </c>
      <c r="C236" s="5">
        <v>100</v>
      </c>
      <c r="D236">
        <f>INDEX(Conference!D:E,MATCH('Draft Master List'!C236,Conference!D:D,0),2)</f>
        <v>100</v>
      </c>
      <c r="E236" t="s">
        <v>467</v>
      </c>
      <c r="F236" t="str">
        <f t="shared" si="3"/>
        <v>1002007</v>
      </c>
      <c r="G236" t="s">
        <v>76</v>
      </c>
      <c r="H236">
        <v>23</v>
      </c>
      <c r="I236" t="s">
        <v>16</v>
      </c>
      <c r="J236">
        <v>2008</v>
      </c>
      <c r="K236">
        <v>2013</v>
      </c>
      <c r="L236">
        <v>0</v>
      </c>
      <c r="M236">
        <v>0</v>
      </c>
      <c r="N236">
        <v>1</v>
      </c>
      <c r="O236">
        <v>24</v>
      </c>
      <c r="P236">
        <v>89</v>
      </c>
      <c r="Q236">
        <v>20</v>
      </c>
      <c r="S236">
        <v>1</v>
      </c>
      <c r="T236">
        <v>3</v>
      </c>
      <c r="U236">
        <v>8</v>
      </c>
      <c r="V236">
        <v>0</v>
      </c>
      <c r="W236">
        <v>0</v>
      </c>
      <c r="X236">
        <v>809</v>
      </c>
      <c r="Y236">
        <v>3250</v>
      </c>
      <c r="Z236">
        <v>29</v>
      </c>
      <c r="AA236">
        <v>104</v>
      </c>
      <c r="AB236">
        <v>1010</v>
      </c>
      <c r="AC236">
        <v>2</v>
      </c>
      <c r="AD236" t="s">
        <v>182</v>
      </c>
      <c r="AE236" t="s">
        <v>178</v>
      </c>
    </row>
    <row r="237" spans="1:31" x14ac:dyDescent="0.25">
      <c r="A237">
        <v>2007</v>
      </c>
      <c r="B237" s="5">
        <v>4</v>
      </c>
      <c r="C237" s="5">
        <v>103</v>
      </c>
      <c r="D237">
        <f>INDEX(Conference!D:E,MATCH('Draft Master List'!C237,Conference!D:D,0),2)</f>
        <v>88</v>
      </c>
      <c r="E237" t="s">
        <v>469</v>
      </c>
      <c r="F237" t="str">
        <f t="shared" si="3"/>
        <v>1032007</v>
      </c>
      <c r="G237" t="s">
        <v>1</v>
      </c>
      <c r="H237">
        <v>23</v>
      </c>
      <c r="I237" t="s">
        <v>27</v>
      </c>
      <c r="J237">
        <v>2007</v>
      </c>
      <c r="K237">
        <v>2012</v>
      </c>
      <c r="L237">
        <v>0</v>
      </c>
      <c r="M237">
        <v>0</v>
      </c>
      <c r="N237">
        <v>0</v>
      </c>
      <c r="O237">
        <v>0</v>
      </c>
      <c r="P237">
        <v>22</v>
      </c>
      <c r="Q237">
        <v>2</v>
      </c>
      <c r="AA237">
        <v>6</v>
      </c>
      <c r="AB237">
        <v>52</v>
      </c>
      <c r="AC237">
        <v>0</v>
      </c>
      <c r="AD237" t="s">
        <v>217</v>
      </c>
      <c r="AE237" t="s">
        <v>178</v>
      </c>
    </row>
    <row r="238" spans="1:31" x14ac:dyDescent="0.25">
      <c r="A238">
        <v>2007</v>
      </c>
      <c r="B238" s="5">
        <v>4</v>
      </c>
      <c r="C238" s="5">
        <v>107</v>
      </c>
      <c r="D238">
        <f>INDEX(Conference!D:E,MATCH('Draft Master List'!C238,Conference!D:D,0),2)</f>
        <v>80</v>
      </c>
      <c r="E238" t="s">
        <v>470</v>
      </c>
      <c r="F238" t="str">
        <f t="shared" si="3"/>
        <v>1072007</v>
      </c>
      <c r="G238" t="s">
        <v>76</v>
      </c>
      <c r="H238">
        <v>21</v>
      </c>
      <c r="I238" t="s">
        <v>0</v>
      </c>
      <c r="J238">
        <v>2007</v>
      </c>
      <c r="K238">
        <v>2008</v>
      </c>
      <c r="L238">
        <v>0</v>
      </c>
      <c r="M238">
        <v>0</v>
      </c>
      <c r="N238">
        <v>0</v>
      </c>
      <c r="O238">
        <v>3</v>
      </c>
      <c r="P238">
        <v>23</v>
      </c>
      <c r="Q238">
        <v>5</v>
      </c>
      <c r="X238">
        <v>117</v>
      </c>
      <c r="Y238">
        <v>435</v>
      </c>
      <c r="Z238">
        <v>0</v>
      </c>
      <c r="AA238">
        <v>21</v>
      </c>
      <c r="AB238">
        <v>147</v>
      </c>
      <c r="AC238">
        <v>0</v>
      </c>
      <c r="AD238" t="s">
        <v>146</v>
      </c>
      <c r="AE238" t="s">
        <v>178</v>
      </c>
    </row>
    <row r="239" spans="1:31" x14ac:dyDescent="0.25">
      <c r="A239">
        <v>2007</v>
      </c>
      <c r="B239" s="5">
        <v>4</v>
      </c>
      <c r="C239" s="5">
        <v>111</v>
      </c>
      <c r="D239">
        <f>INDEX(Conference!D:E,MATCH('Draft Master List'!C239,Conference!D:D,0),2)</f>
        <v>72</v>
      </c>
      <c r="E239" t="s">
        <v>471</v>
      </c>
      <c r="F239" t="str">
        <f t="shared" si="3"/>
        <v>1112007</v>
      </c>
      <c r="G239" t="s">
        <v>76</v>
      </c>
      <c r="H239">
        <v>24</v>
      </c>
      <c r="I239" t="s">
        <v>29</v>
      </c>
      <c r="J239">
        <v>2007</v>
      </c>
      <c r="K239">
        <v>2007</v>
      </c>
      <c r="L239">
        <v>0</v>
      </c>
      <c r="M239">
        <v>0</v>
      </c>
      <c r="N239">
        <v>0</v>
      </c>
      <c r="O239">
        <v>1</v>
      </c>
      <c r="P239">
        <v>15</v>
      </c>
      <c r="Q239">
        <v>0</v>
      </c>
      <c r="X239">
        <v>29</v>
      </c>
      <c r="Y239">
        <v>94</v>
      </c>
      <c r="Z239">
        <v>0</v>
      </c>
      <c r="AA239">
        <v>3</v>
      </c>
      <c r="AB239">
        <v>17</v>
      </c>
      <c r="AC239">
        <v>0</v>
      </c>
      <c r="AD239" t="s">
        <v>233</v>
      </c>
      <c r="AE239" t="s">
        <v>178</v>
      </c>
    </row>
    <row r="240" spans="1:31" x14ac:dyDescent="0.25">
      <c r="A240">
        <v>2007</v>
      </c>
      <c r="B240" s="5">
        <v>4</v>
      </c>
      <c r="C240" s="5">
        <v>118</v>
      </c>
      <c r="D240">
        <f>INDEX(Conference!D:E,MATCH('Draft Master List'!C240,Conference!D:D,0),2)</f>
        <v>58</v>
      </c>
      <c r="E240" t="s">
        <v>473</v>
      </c>
      <c r="F240" t="str">
        <f t="shared" si="3"/>
        <v>1182007</v>
      </c>
      <c r="G240" t="s">
        <v>74</v>
      </c>
      <c r="H240">
        <v>22</v>
      </c>
      <c r="I240" t="s">
        <v>22</v>
      </c>
      <c r="J240">
        <v>2007</v>
      </c>
      <c r="K240">
        <v>2007</v>
      </c>
      <c r="L240">
        <v>0</v>
      </c>
      <c r="M240">
        <v>0</v>
      </c>
      <c r="N240">
        <v>0</v>
      </c>
      <c r="O240">
        <v>0</v>
      </c>
      <c r="P240">
        <v>16</v>
      </c>
      <c r="Q240">
        <v>0</v>
      </c>
      <c r="AA240">
        <v>4</v>
      </c>
      <c r="AB240">
        <v>35</v>
      </c>
      <c r="AC240">
        <v>0</v>
      </c>
      <c r="AD240" t="s">
        <v>227</v>
      </c>
      <c r="AE240" t="s">
        <v>178</v>
      </c>
    </row>
    <row r="241" spans="1:31" x14ac:dyDescent="0.25">
      <c r="A241">
        <v>2007</v>
      </c>
      <c r="B241" s="5">
        <v>4</v>
      </c>
      <c r="C241" s="5">
        <v>128</v>
      </c>
      <c r="D241">
        <f>INDEX(Conference!D:E,MATCH('Draft Master List'!C241,Conference!D:D,0),2)</f>
        <v>44</v>
      </c>
      <c r="E241" t="s">
        <v>133</v>
      </c>
      <c r="F241" t="str">
        <f t="shared" si="3"/>
        <v>1282007</v>
      </c>
      <c r="G241" t="s">
        <v>74</v>
      </c>
      <c r="H241">
        <v>23</v>
      </c>
      <c r="I241" t="s">
        <v>28</v>
      </c>
      <c r="J241">
        <v>2007</v>
      </c>
      <c r="K241">
        <v>2008</v>
      </c>
      <c r="L241">
        <v>0</v>
      </c>
      <c r="M241">
        <v>0</v>
      </c>
      <c r="N241">
        <v>0</v>
      </c>
      <c r="O241">
        <v>0</v>
      </c>
      <c r="P241">
        <v>17</v>
      </c>
      <c r="Q241">
        <v>0</v>
      </c>
      <c r="X241">
        <v>2</v>
      </c>
      <c r="Y241">
        <v>19</v>
      </c>
      <c r="Z241">
        <v>0</v>
      </c>
      <c r="AA241">
        <v>7</v>
      </c>
      <c r="AB241">
        <v>69</v>
      </c>
      <c r="AC241">
        <v>0</v>
      </c>
      <c r="AD241" t="s">
        <v>179</v>
      </c>
      <c r="AE241" t="s">
        <v>178</v>
      </c>
    </row>
    <row r="242" spans="1:31" x14ac:dyDescent="0.25">
      <c r="A242">
        <v>2007</v>
      </c>
      <c r="B242" s="5">
        <v>4</v>
      </c>
      <c r="C242" s="5">
        <v>137</v>
      </c>
      <c r="D242">
        <f>INDEX(Conference!D:E,MATCH('Draft Master List'!C242,Conference!D:D,0),2)</f>
        <v>37.5</v>
      </c>
      <c r="E242" t="s">
        <v>474</v>
      </c>
      <c r="F242" t="str">
        <f t="shared" si="3"/>
        <v>1372007</v>
      </c>
      <c r="G242" t="s">
        <v>76</v>
      </c>
      <c r="H242">
        <v>22</v>
      </c>
      <c r="I242" t="s">
        <v>3</v>
      </c>
      <c r="J242">
        <v>2007</v>
      </c>
      <c r="K242">
        <v>2013</v>
      </c>
      <c r="L242">
        <v>1</v>
      </c>
      <c r="M242">
        <v>2</v>
      </c>
      <c r="N242">
        <v>6</v>
      </c>
      <c r="O242">
        <v>12</v>
      </c>
      <c r="P242">
        <v>111</v>
      </c>
      <c r="Q242">
        <v>75</v>
      </c>
      <c r="X242">
        <v>354</v>
      </c>
      <c r="Y242">
        <v>1310</v>
      </c>
      <c r="Z242">
        <v>13</v>
      </c>
      <c r="AA242">
        <v>94</v>
      </c>
      <c r="AB242">
        <v>557</v>
      </c>
      <c r="AC242">
        <v>3</v>
      </c>
      <c r="AD242" t="s">
        <v>154</v>
      </c>
      <c r="AE242" t="s">
        <v>178</v>
      </c>
    </row>
    <row r="243" spans="1:31" x14ac:dyDescent="0.25">
      <c r="A243">
        <v>2007</v>
      </c>
      <c r="B243" s="5">
        <v>5</v>
      </c>
      <c r="C243" s="5">
        <v>142</v>
      </c>
      <c r="D243">
        <f>INDEX(Conference!D:E,MATCH('Draft Master List'!C243,Conference!D:D,0),2)</f>
        <v>35</v>
      </c>
      <c r="E243" t="s">
        <v>475</v>
      </c>
      <c r="F243" t="str">
        <f t="shared" si="3"/>
        <v>1422007</v>
      </c>
      <c r="G243" t="s">
        <v>74</v>
      </c>
      <c r="H243">
        <v>24</v>
      </c>
      <c r="I243" t="s">
        <v>10</v>
      </c>
      <c r="J243">
        <v>2007</v>
      </c>
      <c r="K243">
        <v>2012</v>
      </c>
      <c r="L243">
        <v>0</v>
      </c>
      <c r="M243">
        <v>0</v>
      </c>
      <c r="N243">
        <v>3</v>
      </c>
      <c r="O243">
        <v>26</v>
      </c>
      <c r="P243">
        <v>86</v>
      </c>
      <c r="Q243">
        <v>43</v>
      </c>
      <c r="S243">
        <v>1</v>
      </c>
      <c r="T243">
        <v>2</v>
      </c>
      <c r="U243">
        <v>17</v>
      </c>
      <c r="V243">
        <v>0</v>
      </c>
      <c r="W243">
        <v>0</v>
      </c>
      <c r="X243">
        <v>10</v>
      </c>
      <c r="Y243">
        <v>120</v>
      </c>
      <c r="Z243">
        <v>0</v>
      </c>
      <c r="AA243">
        <v>255</v>
      </c>
      <c r="AB243">
        <v>3387</v>
      </c>
      <c r="AC243">
        <v>9</v>
      </c>
      <c r="AD243" t="s">
        <v>141</v>
      </c>
      <c r="AE243" t="s">
        <v>178</v>
      </c>
    </row>
    <row r="244" spans="1:31" x14ac:dyDescent="0.25">
      <c r="A244">
        <v>2007</v>
      </c>
      <c r="B244" s="5">
        <v>5</v>
      </c>
      <c r="C244" s="5">
        <v>146</v>
      </c>
      <c r="D244">
        <f>INDEX(Conference!D:E,MATCH('Draft Master List'!C244,Conference!D:D,0),2)</f>
        <v>33</v>
      </c>
      <c r="E244" t="s">
        <v>476</v>
      </c>
      <c r="F244" t="str">
        <f t="shared" si="3"/>
        <v>1462007</v>
      </c>
      <c r="G244" t="s">
        <v>74</v>
      </c>
      <c r="H244">
        <v>21</v>
      </c>
      <c r="I244" t="s">
        <v>18</v>
      </c>
      <c r="J244">
        <v>2007</v>
      </c>
      <c r="K244">
        <v>2008</v>
      </c>
      <c r="L244">
        <v>0</v>
      </c>
      <c r="M244">
        <v>0</v>
      </c>
      <c r="N244">
        <v>0</v>
      </c>
      <c r="O244">
        <v>3</v>
      </c>
      <c r="P244">
        <v>26</v>
      </c>
      <c r="Q244">
        <v>0</v>
      </c>
      <c r="X244">
        <v>3</v>
      </c>
      <c r="Y244">
        <v>4</v>
      </c>
      <c r="Z244">
        <v>0</v>
      </c>
      <c r="AA244">
        <v>18</v>
      </c>
      <c r="AB244">
        <v>231</v>
      </c>
      <c r="AC244">
        <v>0</v>
      </c>
      <c r="AD244" t="s">
        <v>229</v>
      </c>
      <c r="AE244" t="s">
        <v>178</v>
      </c>
    </row>
    <row r="245" spans="1:31" x14ac:dyDescent="0.25">
      <c r="A245">
        <v>2007</v>
      </c>
      <c r="B245" s="5">
        <v>5</v>
      </c>
      <c r="C245" s="5">
        <v>148</v>
      </c>
      <c r="D245">
        <f>INDEX(Conference!D:E,MATCH('Draft Master List'!C245,Conference!D:D,0),2)</f>
        <v>32.200000000000003</v>
      </c>
      <c r="E245" t="s">
        <v>477</v>
      </c>
      <c r="F245" t="str">
        <f t="shared" si="3"/>
        <v>1482007</v>
      </c>
      <c r="G245" t="s">
        <v>76</v>
      </c>
      <c r="H245">
        <v>22</v>
      </c>
      <c r="I245" t="s">
        <v>25</v>
      </c>
      <c r="J245">
        <v>2007</v>
      </c>
      <c r="K245">
        <v>2009</v>
      </c>
      <c r="L245">
        <v>0</v>
      </c>
      <c r="M245">
        <v>0</v>
      </c>
      <c r="N245">
        <v>0</v>
      </c>
      <c r="O245">
        <v>4</v>
      </c>
      <c r="P245">
        <v>27</v>
      </c>
      <c r="Q245">
        <v>9</v>
      </c>
      <c r="X245">
        <v>162</v>
      </c>
      <c r="Y245">
        <v>540</v>
      </c>
      <c r="Z245">
        <v>3</v>
      </c>
      <c r="AA245">
        <v>34</v>
      </c>
      <c r="AB245">
        <v>209</v>
      </c>
      <c r="AC245">
        <v>0</v>
      </c>
      <c r="AD245" t="s">
        <v>182</v>
      </c>
      <c r="AE245" t="s">
        <v>178</v>
      </c>
    </row>
    <row r="246" spans="1:31" x14ac:dyDescent="0.25">
      <c r="A246">
        <v>2007</v>
      </c>
      <c r="B246" s="5">
        <v>5</v>
      </c>
      <c r="C246" s="5">
        <v>151</v>
      </c>
      <c r="D246">
        <f>INDEX(Conference!D:E,MATCH('Draft Master List'!C246,Conference!D:D,0),2)</f>
        <v>31</v>
      </c>
      <c r="E246" t="s">
        <v>478</v>
      </c>
      <c r="F246" t="str">
        <f t="shared" si="3"/>
        <v>1512007</v>
      </c>
      <c r="G246" t="s">
        <v>1</v>
      </c>
      <c r="H246">
        <v>23</v>
      </c>
      <c r="I246" t="s">
        <v>15</v>
      </c>
      <c r="J246">
        <v>2007</v>
      </c>
      <c r="K246">
        <v>2007</v>
      </c>
      <c r="L246">
        <v>0</v>
      </c>
      <c r="M246">
        <v>0</v>
      </c>
      <c r="N246">
        <v>0</v>
      </c>
      <c r="O246">
        <v>0</v>
      </c>
      <c r="P246">
        <v>2</v>
      </c>
      <c r="Q246">
        <v>0</v>
      </c>
      <c r="AD246" t="s">
        <v>246</v>
      </c>
    </row>
    <row r="247" spans="1:31" x14ac:dyDescent="0.25">
      <c r="A247">
        <v>2007</v>
      </c>
      <c r="B247" s="5">
        <v>5</v>
      </c>
      <c r="C247" s="5">
        <v>157</v>
      </c>
      <c r="D247">
        <f>INDEX(Conference!D:E,MATCH('Draft Master List'!C247,Conference!D:D,0),2)</f>
        <v>28.6</v>
      </c>
      <c r="E247" t="s">
        <v>479</v>
      </c>
      <c r="F247" t="str">
        <f t="shared" si="3"/>
        <v>1572007</v>
      </c>
      <c r="G247" t="s">
        <v>74</v>
      </c>
      <c r="H247">
        <v>22</v>
      </c>
      <c r="I247" t="s">
        <v>5</v>
      </c>
      <c r="J247">
        <v>2008</v>
      </c>
      <c r="K247">
        <v>2010</v>
      </c>
      <c r="L247">
        <v>0</v>
      </c>
      <c r="M247">
        <v>0</v>
      </c>
      <c r="N247">
        <v>0</v>
      </c>
      <c r="O247">
        <v>3</v>
      </c>
      <c r="P247">
        <v>28</v>
      </c>
      <c r="Q247">
        <v>3</v>
      </c>
      <c r="X247">
        <v>3</v>
      </c>
      <c r="Y247">
        <v>1</v>
      </c>
      <c r="Z247">
        <v>0</v>
      </c>
      <c r="AA247">
        <v>22</v>
      </c>
      <c r="AB247">
        <v>341</v>
      </c>
      <c r="AC247">
        <v>1</v>
      </c>
      <c r="AD247" t="s">
        <v>197</v>
      </c>
      <c r="AE247" t="s">
        <v>178</v>
      </c>
    </row>
    <row r="248" spans="1:31" x14ac:dyDescent="0.25">
      <c r="A248">
        <v>2007</v>
      </c>
      <c r="B248" s="5">
        <v>5</v>
      </c>
      <c r="C248" s="5">
        <v>169</v>
      </c>
      <c r="D248">
        <f>INDEX(Conference!D:E,MATCH('Draft Master List'!C248,Conference!D:D,0),2)</f>
        <v>23.8</v>
      </c>
      <c r="E248" t="s">
        <v>480</v>
      </c>
      <c r="F248" t="str">
        <f t="shared" si="3"/>
        <v>1692007</v>
      </c>
      <c r="G248" t="s">
        <v>74</v>
      </c>
      <c r="H248">
        <v>23</v>
      </c>
      <c r="I248" t="s">
        <v>20</v>
      </c>
      <c r="J248">
        <v>2007</v>
      </c>
      <c r="K248">
        <v>2008</v>
      </c>
      <c r="L248">
        <v>0</v>
      </c>
      <c r="M248">
        <v>0</v>
      </c>
      <c r="N248">
        <v>0</v>
      </c>
      <c r="O248">
        <v>0</v>
      </c>
      <c r="P248">
        <v>7</v>
      </c>
      <c r="Q248">
        <v>0</v>
      </c>
      <c r="AA248">
        <v>1</v>
      </c>
      <c r="AB248">
        <v>9</v>
      </c>
      <c r="AC248">
        <v>0</v>
      </c>
      <c r="AD248" t="s">
        <v>146</v>
      </c>
      <c r="AE248" t="s">
        <v>178</v>
      </c>
    </row>
    <row r="249" spans="1:31" x14ac:dyDescent="0.25">
      <c r="A249">
        <v>2007</v>
      </c>
      <c r="B249" s="5">
        <v>5</v>
      </c>
      <c r="C249" s="5">
        <v>172</v>
      </c>
      <c r="D249">
        <f>INDEX(Conference!D:E,MATCH('Draft Master List'!C249,Conference!D:D,0),2)</f>
        <v>22.6</v>
      </c>
      <c r="E249" t="s">
        <v>481</v>
      </c>
      <c r="F249" t="str">
        <f t="shared" si="3"/>
        <v>1722007</v>
      </c>
      <c r="G249" t="s">
        <v>74</v>
      </c>
      <c r="H249">
        <v>23</v>
      </c>
      <c r="I249" t="s">
        <v>13</v>
      </c>
      <c r="J249">
        <v>2007</v>
      </c>
      <c r="K249">
        <v>2012</v>
      </c>
      <c r="L249">
        <v>0</v>
      </c>
      <c r="M249">
        <v>0</v>
      </c>
      <c r="N249">
        <v>2</v>
      </c>
      <c r="O249">
        <v>13</v>
      </c>
      <c r="P249">
        <v>73</v>
      </c>
      <c r="Q249">
        <v>21</v>
      </c>
      <c r="S249">
        <v>2</v>
      </c>
      <c r="T249">
        <v>2</v>
      </c>
      <c r="U249">
        <v>48</v>
      </c>
      <c r="V249">
        <v>0</v>
      </c>
      <c r="W249">
        <v>0</v>
      </c>
      <c r="X249">
        <v>6</v>
      </c>
      <c r="Y249">
        <v>5</v>
      </c>
      <c r="Z249">
        <v>0</v>
      </c>
      <c r="AA249">
        <v>108</v>
      </c>
      <c r="AB249">
        <v>1232</v>
      </c>
      <c r="AC249">
        <v>4</v>
      </c>
      <c r="AD249" t="s">
        <v>160</v>
      </c>
      <c r="AE249" t="s">
        <v>178</v>
      </c>
    </row>
    <row r="250" spans="1:31" x14ac:dyDescent="0.25">
      <c r="A250">
        <v>2007</v>
      </c>
      <c r="B250" s="5">
        <v>5</v>
      </c>
      <c r="C250" s="5">
        <v>174</v>
      </c>
      <c r="D250">
        <f>INDEX(Conference!D:E,MATCH('Draft Master List'!C250,Conference!D:D,0),2)</f>
        <v>21.8</v>
      </c>
      <c r="E250" t="s">
        <v>483</v>
      </c>
      <c r="F250" t="str">
        <f t="shared" si="3"/>
        <v>1742007</v>
      </c>
      <c r="G250" t="s">
        <v>1</v>
      </c>
      <c r="H250">
        <v>23</v>
      </c>
      <c r="I250" t="s">
        <v>3</v>
      </c>
      <c r="J250">
        <v>2007</v>
      </c>
      <c r="K250">
        <v>2010</v>
      </c>
      <c r="L250">
        <v>0</v>
      </c>
      <c r="M250">
        <v>0</v>
      </c>
      <c r="N250">
        <v>0</v>
      </c>
      <c r="O250">
        <v>6</v>
      </c>
      <c r="P250">
        <v>20</v>
      </c>
      <c r="Q250">
        <v>8</v>
      </c>
      <c r="R250" s="1">
        <v>36620</v>
      </c>
      <c r="S250">
        <v>121</v>
      </c>
      <c r="T250">
        <v>234</v>
      </c>
      <c r="U250">
        <v>1734</v>
      </c>
      <c r="V250">
        <v>8</v>
      </c>
      <c r="W250">
        <v>5</v>
      </c>
      <c r="X250">
        <v>52</v>
      </c>
      <c r="Y250">
        <v>230</v>
      </c>
      <c r="Z250">
        <v>3</v>
      </c>
      <c r="AA250">
        <v>1</v>
      </c>
      <c r="AB250">
        <v>36</v>
      </c>
      <c r="AC250">
        <v>0</v>
      </c>
      <c r="AD250" t="s">
        <v>146</v>
      </c>
      <c r="AE250" t="s">
        <v>178</v>
      </c>
    </row>
    <row r="251" spans="1:31" x14ac:dyDescent="0.25">
      <c r="A251">
        <v>2007</v>
      </c>
      <c r="B251" s="5">
        <v>6</v>
      </c>
      <c r="C251" s="5">
        <v>175</v>
      </c>
      <c r="D251">
        <f>INDEX(Conference!D:E,MATCH('Draft Master List'!C251,Conference!D:D,0),2)</f>
        <v>21.4</v>
      </c>
      <c r="E251" t="s">
        <v>484</v>
      </c>
      <c r="F251" t="str">
        <f t="shared" si="3"/>
        <v>1752007</v>
      </c>
      <c r="G251" t="s">
        <v>212</v>
      </c>
      <c r="H251">
        <v>23</v>
      </c>
      <c r="I251" t="s">
        <v>16</v>
      </c>
      <c r="J251">
        <v>2007</v>
      </c>
      <c r="K251">
        <v>2009</v>
      </c>
      <c r="L251">
        <v>0</v>
      </c>
      <c r="M251">
        <v>0</v>
      </c>
      <c r="N251">
        <v>0</v>
      </c>
      <c r="O251">
        <v>0</v>
      </c>
      <c r="P251">
        <v>18</v>
      </c>
      <c r="Q251">
        <v>1</v>
      </c>
      <c r="X251">
        <v>1</v>
      </c>
      <c r="Y251">
        <v>0</v>
      </c>
      <c r="Z251">
        <v>0</v>
      </c>
      <c r="AA251">
        <v>1</v>
      </c>
      <c r="AB251">
        <v>1</v>
      </c>
      <c r="AC251">
        <v>0</v>
      </c>
      <c r="AD251" t="s">
        <v>250</v>
      </c>
      <c r="AE251" t="s">
        <v>178</v>
      </c>
    </row>
    <row r="252" spans="1:31" x14ac:dyDescent="0.25">
      <c r="A252">
        <v>2007</v>
      </c>
      <c r="B252" s="5">
        <v>6</v>
      </c>
      <c r="C252" s="5">
        <v>181</v>
      </c>
      <c r="D252">
        <f>INDEX(Conference!D:E,MATCH('Draft Master List'!C252,Conference!D:D,0),2)</f>
        <v>19</v>
      </c>
      <c r="E252" t="s">
        <v>485</v>
      </c>
      <c r="F252" t="str">
        <f t="shared" si="3"/>
        <v>1812007</v>
      </c>
      <c r="G252" t="s">
        <v>76</v>
      </c>
      <c r="H252">
        <v>23</v>
      </c>
      <c r="I252" t="s">
        <v>33</v>
      </c>
      <c r="J252">
        <v>2007</v>
      </c>
      <c r="K252">
        <v>2012</v>
      </c>
      <c r="L252">
        <v>0</v>
      </c>
      <c r="M252">
        <v>0</v>
      </c>
      <c r="N252">
        <v>0</v>
      </c>
      <c r="O252">
        <v>0</v>
      </c>
      <c r="P252">
        <v>39</v>
      </c>
      <c r="Q252">
        <v>19</v>
      </c>
      <c r="X252">
        <v>4</v>
      </c>
      <c r="Y252">
        <v>5</v>
      </c>
      <c r="Z252">
        <v>0</v>
      </c>
      <c r="AA252">
        <v>6</v>
      </c>
      <c r="AB252">
        <v>44</v>
      </c>
      <c r="AC252">
        <v>0</v>
      </c>
      <c r="AD252" t="s">
        <v>242</v>
      </c>
      <c r="AE252" t="s">
        <v>178</v>
      </c>
    </row>
    <row r="253" spans="1:31" x14ac:dyDescent="0.25">
      <c r="A253">
        <v>2007</v>
      </c>
      <c r="B253" s="5">
        <v>6</v>
      </c>
      <c r="C253" s="5">
        <v>186</v>
      </c>
      <c r="D253">
        <f>INDEX(Conference!D:E,MATCH('Draft Master List'!C253,Conference!D:D,0),2)</f>
        <v>17</v>
      </c>
      <c r="E253" t="s">
        <v>486</v>
      </c>
      <c r="F253" t="str">
        <f t="shared" si="3"/>
        <v>1862007</v>
      </c>
      <c r="G253" t="s">
        <v>76</v>
      </c>
      <c r="I253" t="s">
        <v>34</v>
      </c>
      <c r="L253">
        <v>0</v>
      </c>
      <c r="M253">
        <v>0</v>
      </c>
      <c r="N253">
        <v>0</v>
      </c>
      <c r="AD253" t="s">
        <v>192</v>
      </c>
      <c r="AE253" t="s">
        <v>178</v>
      </c>
    </row>
    <row r="254" spans="1:31" x14ac:dyDescent="0.25">
      <c r="A254">
        <v>2007</v>
      </c>
      <c r="B254" s="5">
        <v>6</v>
      </c>
      <c r="C254" s="5">
        <v>188</v>
      </c>
      <c r="D254">
        <f>INDEX(Conference!D:E,MATCH('Draft Master List'!C254,Conference!D:D,0),2)</f>
        <v>16.2</v>
      </c>
      <c r="E254" t="s">
        <v>487</v>
      </c>
      <c r="F254" t="str">
        <f t="shared" si="3"/>
        <v>1882007</v>
      </c>
      <c r="G254" t="s">
        <v>74</v>
      </c>
      <c r="I254" t="s">
        <v>28</v>
      </c>
      <c r="L254">
        <v>0</v>
      </c>
      <c r="M254">
        <v>0</v>
      </c>
      <c r="N254">
        <v>0</v>
      </c>
      <c r="AD254" t="s">
        <v>136</v>
      </c>
      <c r="AE254" t="s">
        <v>178</v>
      </c>
    </row>
    <row r="255" spans="1:31" x14ac:dyDescent="0.25">
      <c r="A255">
        <v>2007</v>
      </c>
      <c r="B255" s="5">
        <v>6</v>
      </c>
      <c r="C255" s="5">
        <v>195</v>
      </c>
      <c r="D255">
        <f>INDEX(Conference!D:E,MATCH('Draft Master List'!C255,Conference!D:D,0),2)</f>
        <v>13.4</v>
      </c>
      <c r="E255" t="s">
        <v>488</v>
      </c>
      <c r="F255" t="str">
        <f t="shared" si="3"/>
        <v>1952007</v>
      </c>
      <c r="G255" t="s">
        <v>212</v>
      </c>
      <c r="H255">
        <v>24</v>
      </c>
      <c r="I255" t="s">
        <v>27</v>
      </c>
      <c r="J255">
        <v>2007</v>
      </c>
      <c r="K255">
        <v>2010</v>
      </c>
      <c r="L255">
        <v>0</v>
      </c>
      <c r="M255">
        <v>0</v>
      </c>
      <c r="N255">
        <v>1</v>
      </c>
      <c r="O255">
        <v>1</v>
      </c>
      <c r="P255">
        <v>39</v>
      </c>
      <c r="Q255">
        <v>18</v>
      </c>
      <c r="X255">
        <v>2</v>
      </c>
      <c r="Y255">
        <v>3</v>
      </c>
      <c r="Z255">
        <v>0</v>
      </c>
      <c r="AA255">
        <v>9</v>
      </c>
      <c r="AB255">
        <v>67</v>
      </c>
      <c r="AC255">
        <v>1</v>
      </c>
      <c r="AD255" t="s">
        <v>226</v>
      </c>
      <c r="AE255" t="s">
        <v>178</v>
      </c>
    </row>
    <row r="256" spans="1:31" x14ac:dyDescent="0.25">
      <c r="A256">
        <v>2007</v>
      </c>
      <c r="B256" s="5">
        <v>6</v>
      </c>
      <c r="C256" s="5">
        <v>197</v>
      </c>
      <c r="D256">
        <f>INDEX(Conference!D:E,MATCH('Draft Master List'!C256,Conference!D:D,0),2)</f>
        <v>12.6</v>
      </c>
      <c r="E256" t="s">
        <v>489</v>
      </c>
      <c r="F256" t="str">
        <f t="shared" si="3"/>
        <v>1972007</v>
      </c>
      <c r="G256" t="s">
        <v>74</v>
      </c>
      <c r="H256">
        <v>23</v>
      </c>
      <c r="I256" t="s">
        <v>19</v>
      </c>
      <c r="J256">
        <v>2007</v>
      </c>
      <c r="K256">
        <v>2008</v>
      </c>
      <c r="L256">
        <v>0</v>
      </c>
      <c r="M256">
        <v>0</v>
      </c>
      <c r="N256">
        <v>0</v>
      </c>
      <c r="O256">
        <v>1</v>
      </c>
      <c r="P256">
        <v>18</v>
      </c>
      <c r="Q256">
        <v>4</v>
      </c>
      <c r="AA256">
        <v>14</v>
      </c>
      <c r="AB256">
        <v>136</v>
      </c>
      <c r="AC256">
        <v>0</v>
      </c>
      <c r="AD256" t="s">
        <v>195</v>
      </c>
      <c r="AE256" t="s">
        <v>178</v>
      </c>
    </row>
    <row r="257" spans="1:31" x14ac:dyDescent="0.25">
      <c r="A257">
        <v>2007</v>
      </c>
      <c r="B257" s="5">
        <v>6</v>
      </c>
      <c r="C257" s="5">
        <v>205</v>
      </c>
      <c r="D257">
        <f>INDEX(Conference!D:E,MATCH('Draft Master List'!C257,Conference!D:D,0),2)</f>
        <v>9.4</v>
      </c>
      <c r="E257" t="s">
        <v>490</v>
      </c>
      <c r="F257" t="str">
        <f t="shared" si="3"/>
        <v>2052007</v>
      </c>
      <c r="G257" t="s">
        <v>1</v>
      </c>
      <c r="H257">
        <v>23</v>
      </c>
      <c r="I257" t="s">
        <v>7</v>
      </c>
      <c r="J257">
        <v>2008</v>
      </c>
      <c r="K257">
        <v>2014</v>
      </c>
      <c r="L257">
        <v>0</v>
      </c>
      <c r="M257">
        <v>0</v>
      </c>
      <c r="N257">
        <v>0</v>
      </c>
      <c r="O257">
        <v>0</v>
      </c>
      <c r="P257">
        <v>5</v>
      </c>
      <c r="Q257">
        <v>0</v>
      </c>
      <c r="S257">
        <v>11</v>
      </c>
      <c r="T257">
        <v>18</v>
      </c>
      <c r="U257">
        <v>66</v>
      </c>
      <c r="V257">
        <v>0</v>
      </c>
      <c r="W257">
        <v>2</v>
      </c>
      <c r="X257">
        <v>2</v>
      </c>
      <c r="Y257">
        <v>3</v>
      </c>
      <c r="Z257">
        <v>0</v>
      </c>
      <c r="AD257" t="s">
        <v>396</v>
      </c>
      <c r="AE257" t="s">
        <v>178</v>
      </c>
    </row>
    <row r="258" spans="1:31" x14ac:dyDescent="0.25">
      <c r="A258">
        <v>2007</v>
      </c>
      <c r="B258" s="5">
        <v>6</v>
      </c>
      <c r="C258" s="5">
        <v>208</v>
      </c>
      <c r="D258">
        <f>INDEX(Conference!D:E,MATCH('Draft Master List'!C258,Conference!D:D,0),2)</f>
        <v>8.1999999999999993</v>
      </c>
      <c r="E258" t="s">
        <v>491</v>
      </c>
      <c r="F258" t="str">
        <f t="shared" ref="F258:F321" si="4">C258&amp;A258</f>
        <v>2082007</v>
      </c>
      <c r="G258" t="s">
        <v>76</v>
      </c>
      <c r="I258" t="s">
        <v>30</v>
      </c>
      <c r="L258">
        <v>0</v>
      </c>
      <c r="M258">
        <v>0</v>
      </c>
      <c r="N258">
        <v>0</v>
      </c>
      <c r="AD258" t="s">
        <v>492</v>
      </c>
    </row>
    <row r="259" spans="1:31" x14ac:dyDescent="0.25">
      <c r="A259">
        <v>2007</v>
      </c>
      <c r="B259" s="5">
        <v>6</v>
      </c>
      <c r="C259" s="5">
        <v>210</v>
      </c>
      <c r="D259">
        <f>INDEX(Conference!D:E,MATCH('Draft Master List'!C259,Conference!D:D,0),2)</f>
        <v>7.4</v>
      </c>
      <c r="E259" t="s">
        <v>493</v>
      </c>
      <c r="F259" t="str">
        <f t="shared" si="4"/>
        <v>2102007</v>
      </c>
      <c r="G259" t="s">
        <v>74</v>
      </c>
      <c r="H259">
        <v>23</v>
      </c>
      <c r="I259" t="s">
        <v>19</v>
      </c>
      <c r="J259">
        <v>2008</v>
      </c>
      <c r="K259">
        <v>2009</v>
      </c>
      <c r="L259">
        <v>0</v>
      </c>
      <c r="M259">
        <v>0</v>
      </c>
      <c r="N259">
        <v>0</v>
      </c>
      <c r="O259">
        <v>0</v>
      </c>
      <c r="P259">
        <v>14</v>
      </c>
      <c r="Q259">
        <v>1</v>
      </c>
      <c r="AA259">
        <v>1</v>
      </c>
      <c r="AB259">
        <v>5</v>
      </c>
      <c r="AC259">
        <v>0</v>
      </c>
      <c r="AD259" t="s">
        <v>139</v>
      </c>
      <c r="AE259" t="s">
        <v>178</v>
      </c>
    </row>
    <row r="260" spans="1:31" x14ac:dyDescent="0.25">
      <c r="A260">
        <v>2007</v>
      </c>
      <c r="B260" s="5">
        <v>7</v>
      </c>
      <c r="C260" s="5">
        <v>217</v>
      </c>
      <c r="D260">
        <f>INDEX(Conference!D:E,MATCH('Draft Master List'!C260,Conference!D:D,0),2)</f>
        <v>4.5999999999999996</v>
      </c>
      <c r="E260" t="s">
        <v>494</v>
      </c>
      <c r="F260" t="str">
        <f t="shared" si="4"/>
        <v>2172007</v>
      </c>
      <c r="G260" t="s">
        <v>1</v>
      </c>
      <c r="H260">
        <v>23</v>
      </c>
      <c r="I260" t="s">
        <v>18</v>
      </c>
      <c r="J260">
        <v>2007</v>
      </c>
      <c r="K260">
        <v>2012</v>
      </c>
      <c r="L260">
        <v>0</v>
      </c>
      <c r="M260">
        <v>0</v>
      </c>
      <c r="N260">
        <v>1</v>
      </c>
      <c r="O260">
        <v>10</v>
      </c>
      <c r="P260">
        <v>29</v>
      </c>
      <c r="Q260">
        <v>12</v>
      </c>
      <c r="R260" s="1">
        <v>36536</v>
      </c>
      <c r="S260">
        <v>275</v>
      </c>
      <c r="T260">
        <v>509</v>
      </c>
      <c r="U260">
        <v>3222</v>
      </c>
      <c r="V260">
        <v>21</v>
      </c>
      <c r="W260">
        <v>18</v>
      </c>
      <c r="X260">
        <v>79</v>
      </c>
      <c r="Y260">
        <v>469</v>
      </c>
      <c r="Z260">
        <v>3</v>
      </c>
      <c r="AA260">
        <v>1</v>
      </c>
      <c r="AB260">
        <v>37</v>
      </c>
      <c r="AC260">
        <v>1</v>
      </c>
      <c r="AD260" t="s">
        <v>249</v>
      </c>
    </row>
    <row r="261" spans="1:31" x14ac:dyDescent="0.25">
      <c r="A261">
        <v>2007</v>
      </c>
      <c r="B261" s="5">
        <v>7</v>
      </c>
      <c r="C261" s="5">
        <v>227</v>
      </c>
      <c r="D261">
        <f>INDEX(Conference!D:E,MATCH('Draft Master List'!C261,Conference!D:D,0),2)</f>
        <v>2</v>
      </c>
      <c r="E261" t="s">
        <v>496</v>
      </c>
      <c r="F261" t="str">
        <f t="shared" si="4"/>
        <v>2272007</v>
      </c>
      <c r="G261" t="s">
        <v>74</v>
      </c>
      <c r="H261">
        <v>24</v>
      </c>
      <c r="I261" t="s">
        <v>24</v>
      </c>
      <c r="J261">
        <v>2008</v>
      </c>
      <c r="K261">
        <v>2008</v>
      </c>
      <c r="L261">
        <v>0</v>
      </c>
      <c r="M261">
        <v>0</v>
      </c>
      <c r="N261">
        <v>0</v>
      </c>
      <c r="O261">
        <v>0</v>
      </c>
      <c r="P261">
        <v>8</v>
      </c>
      <c r="Q261">
        <v>0</v>
      </c>
      <c r="AA261">
        <v>1</v>
      </c>
      <c r="AB261">
        <v>6</v>
      </c>
      <c r="AC261">
        <v>0</v>
      </c>
      <c r="AD261" t="s">
        <v>181</v>
      </c>
      <c r="AE261" t="s">
        <v>178</v>
      </c>
    </row>
    <row r="262" spans="1:31" x14ac:dyDescent="0.25">
      <c r="A262">
        <v>2007</v>
      </c>
      <c r="B262" s="5">
        <v>7</v>
      </c>
      <c r="C262" s="5">
        <v>228</v>
      </c>
      <c r="D262">
        <f>INDEX(Conference!D:E,MATCH('Draft Master List'!C262,Conference!D:D,0),2)</f>
        <v>2</v>
      </c>
      <c r="E262" t="s">
        <v>497</v>
      </c>
      <c r="F262" t="str">
        <f t="shared" si="4"/>
        <v>2282007</v>
      </c>
      <c r="G262" t="s">
        <v>76</v>
      </c>
      <c r="H262">
        <v>23</v>
      </c>
      <c r="I262" t="s">
        <v>5</v>
      </c>
      <c r="J262">
        <v>2007</v>
      </c>
      <c r="K262">
        <v>2010</v>
      </c>
      <c r="L262">
        <v>0</v>
      </c>
      <c r="M262">
        <v>0</v>
      </c>
      <c r="N262">
        <v>0</v>
      </c>
      <c r="O262">
        <v>3</v>
      </c>
      <c r="P262">
        <v>23</v>
      </c>
      <c r="Q262">
        <v>4</v>
      </c>
      <c r="X262">
        <v>64</v>
      </c>
      <c r="Y262">
        <v>332</v>
      </c>
      <c r="Z262">
        <v>5</v>
      </c>
      <c r="AA262">
        <v>14</v>
      </c>
      <c r="AB262">
        <v>122</v>
      </c>
      <c r="AC262">
        <v>0</v>
      </c>
      <c r="AD262" t="s">
        <v>181</v>
      </c>
      <c r="AE262" t="s">
        <v>178</v>
      </c>
    </row>
    <row r="263" spans="1:31" x14ac:dyDescent="0.25">
      <c r="A263">
        <v>2007</v>
      </c>
      <c r="B263" s="5">
        <v>7</v>
      </c>
      <c r="C263" s="5">
        <v>229</v>
      </c>
      <c r="D263">
        <f>INDEX(Conference!D:E,MATCH('Draft Master List'!C263,Conference!D:D,0),2)</f>
        <v>2</v>
      </c>
      <c r="E263" t="s">
        <v>498</v>
      </c>
      <c r="F263" t="str">
        <f t="shared" si="4"/>
        <v>2292007</v>
      </c>
      <c r="G263" t="s">
        <v>74</v>
      </c>
      <c r="H263">
        <v>23</v>
      </c>
      <c r="I263" t="s">
        <v>4</v>
      </c>
      <c r="J263">
        <v>2007</v>
      </c>
      <c r="K263">
        <v>2007</v>
      </c>
      <c r="L263">
        <v>0</v>
      </c>
      <c r="M263">
        <v>0</v>
      </c>
      <c r="N263">
        <v>0</v>
      </c>
      <c r="O263">
        <v>2</v>
      </c>
      <c r="P263">
        <v>8</v>
      </c>
      <c r="Q263">
        <v>0</v>
      </c>
      <c r="AA263">
        <v>4</v>
      </c>
      <c r="AB263">
        <v>126</v>
      </c>
      <c r="AC263">
        <v>1</v>
      </c>
      <c r="AD263" t="s">
        <v>203</v>
      </c>
      <c r="AE263" t="s">
        <v>178</v>
      </c>
    </row>
    <row r="264" spans="1:31" x14ac:dyDescent="0.25">
      <c r="A264">
        <v>2007</v>
      </c>
      <c r="B264" s="5">
        <v>7</v>
      </c>
      <c r="C264" s="5">
        <v>233</v>
      </c>
      <c r="D264">
        <f>INDEX(Conference!D:E,MATCH('Draft Master List'!C264,Conference!D:D,0),2)</f>
        <v>2</v>
      </c>
      <c r="E264" t="s">
        <v>499</v>
      </c>
      <c r="F264" t="str">
        <f t="shared" si="4"/>
        <v>2332007</v>
      </c>
      <c r="G264" t="s">
        <v>74</v>
      </c>
      <c r="I264" t="s">
        <v>18</v>
      </c>
      <c r="L264">
        <v>0</v>
      </c>
      <c r="M264">
        <v>0</v>
      </c>
      <c r="N264">
        <v>0</v>
      </c>
      <c r="AD264" t="s">
        <v>255</v>
      </c>
      <c r="AE264" t="s">
        <v>178</v>
      </c>
    </row>
    <row r="265" spans="1:31" x14ac:dyDescent="0.25">
      <c r="A265">
        <v>2007</v>
      </c>
      <c r="B265" s="5">
        <v>7</v>
      </c>
      <c r="C265" s="5">
        <v>234</v>
      </c>
      <c r="D265">
        <f>INDEX(Conference!D:E,MATCH('Draft Master List'!C265,Conference!D:D,0),2)</f>
        <v>2</v>
      </c>
      <c r="E265" t="s">
        <v>500</v>
      </c>
      <c r="F265" t="str">
        <f t="shared" si="4"/>
        <v>2342007</v>
      </c>
      <c r="G265" t="s">
        <v>74</v>
      </c>
      <c r="H265">
        <v>22</v>
      </c>
      <c r="I265" t="s">
        <v>64</v>
      </c>
      <c r="J265">
        <v>2008</v>
      </c>
      <c r="K265">
        <v>2008</v>
      </c>
      <c r="L265">
        <v>0</v>
      </c>
      <c r="M265">
        <v>0</v>
      </c>
      <c r="N265">
        <v>0</v>
      </c>
      <c r="O265">
        <v>1</v>
      </c>
      <c r="P265">
        <v>16</v>
      </c>
      <c r="Q265">
        <v>5</v>
      </c>
      <c r="AA265">
        <v>19</v>
      </c>
      <c r="AB265">
        <v>182</v>
      </c>
      <c r="AC265">
        <v>0</v>
      </c>
      <c r="AD265" t="s">
        <v>153</v>
      </c>
      <c r="AE265" t="s">
        <v>178</v>
      </c>
    </row>
    <row r="266" spans="1:31" x14ac:dyDescent="0.25">
      <c r="A266">
        <v>2007</v>
      </c>
      <c r="B266" s="5">
        <v>7</v>
      </c>
      <c r="C266" s="5">
        <v>235</v>
      </c>
      <c r="D266">
        <f>INDEX(Conference!D:E,MATCH('Draft Master List'!C266,Conference!D:D,0),2)</f>
        <v>2</v>
      </c>
      <c r="E266" t="s">
        <v>501</v>
      </c>
      <c r="F266" t="str">
        <f t="shared" si="4"/>
        <v>2352007</v>
      </c>
      <c r="G266" t="s">
        <v>74</v>
      </c>
      <c r="H266">
        <v>23</v>
      </c>
      <c r="I266" t="s">
        <v>32</v>
      </c>
      <c r="J266">
        <v>2008</v>
      </c>
      <c r="K266">
        <v>2011</v>
      </c>
      <c r="L266">
        <v>0</v>
      </c>
      <c r="M266">
        <v>0</v>
      </c>
      <c r="N266">
        <v>0</v>
      </c>
      <c r="O266">
        <v>10</v>
      </c>
      <c r="P266">
        <v>55</v>
      </c>
      <c r="Q266">
        <v>10</v>
      </c>
      <c r="X266">
        <v>6</v>
      </c>
      <c r="Y266">
        <v>16</v>
      </c>
      <c r="Z266">
        <v>1</v>
      </c>
      <c r="AA266">
        <v>106</v>
      </c>
      <c r="AB266">
        <v>1062</v>
      </c>
      <c r="AC266">
        <v>5</v>
      </c>
      <c r="AD266" t="s">
        <v>185</v>
      </c>
      <c r="AE266" t="s">
        <v>178</v>
      </c>
    </row>
    <row r="267" spans="1:31" x14ac:dyDescent="0.25">
      <c r="A267">
        <v>2007</v>
      </c>
      <c r="B267" s="5">
        <v>7</v>
      </c>
      <c r="C267" s="5">
        <v>236</v>
      </c>
      <c r="D267">
        <f>INDEX(Conference!D:E,MATCH('Draft Master List'!C267,Conference!D:D,0),2)</f>
        <v>2</v>
      </c>
      <c r="E267" t="s">
        <v>502</v>
      </c>
      <c r="F267" t="str">
        <f t="shared" si="4"/>
        <v>2362007</v>
      </c>
      <c r="G267" t="s">
        <v>76</v>
      </c>
      <c r="I267" t="s">
        <v>6</v>
      </c>
      <c r="L267">
        <v>0</v>
      </c>
      <c r="M267">
        <v>0</v>
      </c>
      <c r="N267">
        <v>0</v>
      </c>
      <c r="AD267" t="s">
        <v>242</v>
      </c>
      <c r="AE267" t="s">
        <v>178</v>
      </c>
    </row>
    <row r="268" spans="1:31" x14ac:dyDescent="0.25">
      <c r="A268">
        <v>2007</v>
      </c>
      <c r="B268" s="5">
        <v>7</v>
      </c>
      <c r="C268" s="5">
        <v>244</v>
      </c>
      <c r="D268">
        <f>INDEX(Conference!D:E,MATCH('Draft Master List'!C268,Conference!D:D,0),2)</f>
        <v>2</v>
      </c>
      <c r="E268" t="s">
        <v>503</v>
      </c>
      <c r="F268" t="str">
        <f t="shared" si="4"/>
        <v>2442007</v>
      </c>
      <c r="G268" t="s">
        <v>76</v>
      </c>
      <c r="H268">
        <v>23</v>
      </c>
      <c r="I268" t="s">
        <v>21</v>
      </c>
      <c r="J268">
        <v>2007</v>
      </c>
      <c r="K268">
        <v>2013</v>
      </c>
      <c r="L268">
        <v>0</v>
      </c>
      <c r="M268">
        <v>0</v>
      </c>
      <c r="N268">
        <v>0</v>
      </c>
      <c r="O268">
        <v>21</v>
      </c>
      <c r="P268">
        <v>96</v>
      </c>
      <c r="Q268">
        <v>6</v>
      </c>
      <c r="X268">
        <v>363</v>
      </c>
      <c r="Y268">
        <v>1420</v>
      </c>
      <c r="Z268">
        <v>8</v>
      </c>
      <c r="AA268">
        <v>168</v>
      </c>
      <c r="AB268">
        <v>1249</v>
      </c>
      <c r="AC268">
        <v>9</v>
      </c>
      <c r="AD268" t="s">
        <v>158</v>
      </c>
      <c r="AE268" t="s">
        <v>178</v>
      </c>
    </row>
    <row r="269" spans="1:31" x14ac:dyDescent="0.25">
      <c r="A269">
        <v>2007</v>
      </c>
      <c r="B269" s="5">
        <v>7</v>
      </c>
      <c r="C269" s="5">
        <v>246</v>
      </c>
      <c r="D269">
        <f>INDEX(Conference!D:E,MATCH('Draft Master List'!C269,Conference!D:D,0),2)</f>
        <v>2</v>
      </c>
      <c r="E269" t="s">
        <v>504</v>
      </c>
      <c r="F269" t="str">
        <f t="shared" si="4"/>
        <v>2462007</v>
      </c>
      <c r="G269" t="s">
        <v>76</v>
      </c>
      <c r="H269">
        <v>24</v>
      </c>
      <c r="I269" t="s">
        <v>14</v>
      </c>
      <c r="J269">
        <v>2007</v>
      </c>
      <c r="K269">
        <v>2010</v>
      </c>
      <c r="L269">
        <v>0</v>
      </c>
      <c r="M269">
        <v>0</v>
      </c>
      <c r="N269">
        <v>0</v>
      </c>
      <c r="O269">
        <v>4</v>
      </c>
      <c r="P269">
        <v>41</v>
      </c>
      <c r="Q269">
        <v>1</v>
      </c>
      <c r="X269">
        <v>95</v>
      </c>
      <c r="Y269">
        <v>408</v>
      </c>
      <c r="Z269">
        <v>2</v>
      </c>
      <c r="AA269">
        <v>49</v>
      </c>
      <c r="AB269">
        <v>356</v>
      </c>
      <c r="AC269">
        <v>1</v>
      </c>
      <c r="AD269" t="s">
        <v>154</v>
      </c>
      <c r="AE269" t="s">
        <v>178</v>
      </c>
    </row>
    <row r="270" spans="1:31" x14ac:dyDescent="0.25">
      <c r="A270">
        <v>2007</v>
      </c>
      <c r="B270" s="5">
        <v>7</v>
      </c>
      <c r="C270" s="5">
        <v>249</v>
      </c>
      <c r="D270">
        <f>INDEX(Conference!D:E,MATCH('Draft Master List'!C270,Conference!D:D,0),2)</f>
        <v>2</v>
      </c>
      <c r="E270" t="s">
        <v>505</v>
      </c>
      <c r="F270" t="str">
        <f t="shared" si="4"/>
        <v>2492007</v>
      </c>
      <c r="G270" t="s">
        <v>74</v>
      </c>
      <c r="H270">
        <v>22</v>
      </c>
      <c r="I270" t="s">
        <v>223</v>
      </c>
      <c r="J270">
        <v>2007</v>
      </c>
      <c r="K270">
        <v>2009</v>
      </c>
      <c r="L270">
        <v>0</v>
      </c>
      <c r="M270">
        <v>0</v>
      </c>
      <c r="N270">
        <v>0</v>
      </c>
      <c r="O270">
        <v>1</v>
      </c>
      <c r="P270">
        <v>15</v>
      </c>
      <c r="Q270">
        <v>0</v>
      </c>
      <c r="X270">
        <v>2</v>
      </c>
      <c r="Y270">
        <v>5</v>
      </c>
      <c r="Z270">
        <v>0</v>
      </c>
      <c r="AA270">
        <v>6</v>
      </c>
      <c r="AB270">
        <v>119</v>
      </c>
      <c r="AC270">
        <v>1</v>
      </c>
      <c r="AD270" t="s">
        <v>506</v>
      </c>
    </row>
    <row r="271" spans="1:31" x14ac:dyDescent="0.25">
      <c r="A271">
        <v>2007</v>
      </c>
      <c r="B271" s="5">
        <v>7</v>
      </c>
      <c r="C271" s="5">
        <v>250</v>
      </c>
      <c r="D271">
        <f>INDEX(Conference!D:E,MATCH('Draft Master List'!C271,Conference!D:D,0),2)</f>
        <v>2</v>
      </c>
      <c r="E271" t="s">
        <v>507</v>
      </c>
      <c r="F271" t="str">
        <f t="shared" si="4"/>
        <v>2502007</v>
      </c>
      <c r="G271" t="s">
        <v>76</v>
      </c>
      <c r="H271">
        <v>21</v>
      </c>
      <c r="I271" t="s">
        <v>9</v>
      </c>
      <c r="J271">
        <v>2007</v>
      </c>
      <c r="K271">
        <v>2015</v>
      </c>
      <c r="L271">
        <v>0</v>
      </c>
      <c r="M271">
        <v>0</v>
      </c>
      <c r="N271">
        <v>3</v>
      </c>
      <c r="O271">
        <v>42</v>
      </c>
      <c r="P271">
        <v>103</v>
      </c>
      <c r="Q271">
        <v>36</v>
      </c>
      <c r="X271">
        <v>1083</v>
      </c>
      <c r="Y271">
        <v>4928</v>
      </c>
      <c r="Z271">
        <v>36</v>
      </c>
      <c r="AA271">
        <v>187</v>
      </c>
      <c r="AB271">
        <v>1493</v>
      </c>
      <c r="AC271">
        <v>12</v>
      </c>
      <c r="AD271" t="s">
        <v>244</v>
      </c>
      <c r="AE271" t="s">
        <v>178</v>
      </c>
    </row>
    <row r="272" spans="1:31" x14ac:dyDescent="0.25">
      <c r="A272">
        <v>2007</v>
      </c>
      <c r="B272" s="5">
        <v>7</v>
      </c>
      <c r="C272" s="5">
        <v>254</v>
      </c>
      <c r="D272">
        <f>INDEX(Conference!D:E,MATCH('Draft Master List'!C272,Conference!D:D,0),2)</f>
        <v>2</v>
      </c>
      <c r="E272" t="s">
        <v>508</v>
      </c>
      <c r="F272" t="str">
        <f t="shared" si="4"/>
        <v>2542007</v>
      </c>
      <c r="G272" t="s">
        <v>74</v>
      </c>
      <c r="H272">
        <v>22</v>
      </c>
      <c r="I272" t="s">
        <v>16</v>
      </c>
      <c r="J272">
        <v>2008</v>
      </c>
      <c r="K272">
        <v>2009</v>
      </c>
      <c r="L272">
        <v>0</v>
      </c>
      <c r="M272">
        <v>0</v>
      </c>
      <c r="N272">
        <v>0</v>
      </c>
      <c r="O272">
        <v>1</v>
      </c>
      <c r="P272">
        <v>17</v>
      </c>
      <c r="Q272">
        <v>0</v>
      </c>
      <c r="AD272" t="s">
        <v>135</v>
      </c>
      <c r="AE272" t="s">
        <v>178</v>
      </c>
    </row>
    <row r="273" spans="1:31" x14ac:dyDescent="0.25">
      <c r="A273">
        <v>2006</v>
      </c>
      <c r="B273" s="5">
        <v>1</v>
      </c>
      <c r="C273" s="5">
        <v>2</v>
      </c>
      <c r="D273">
        <f>INDEX(Conference!D:E,MATCH('Draft Master List'!C273,Conference!D:D,0),2)</f>
        <v>2600</v>
      </c>
      <c r="E273" t="s">
        <v>98</v>
      </c>
      <c r="F273" t="str">
        <f t="shared" si="4"/>
        <v>22006</v>
      </c>
      <c r="G273" t="s">
        <v>76</v>
      </c>
      <c r="H273">
        <v>21</v>
      </c>
      <c r="I273" t="s">
        <v>0</v>
      </c>
      <c r="J273">
        <v>2006</v>
      </c>
      <c r="K273">
        <v>2016</v>
      </c>
      <c r="L273">
        <v>0</v>
      </c>
      <c r="M273">
        <v>0</v>
      </c>
      <c r="N273">
        <v>6</v>
      </c>
      <c r="O273">
        <v>61</v>
      </c>
      <c r="P273">
        <v>134</v>
      </c>
      <c r="Q273">
        <v>96</v>
      </c>
      <c r="S273">
        <v>0</v>
      </c>
      <c r="T273">
        <v>1</v>
      </c>
      <c r="U273">
        <v>0</v>
      </c>
      <c r="V273">
        <v>0</v>
      </c>
      <c r="W273">
        <v>1</v>
      </c>
      <c r="X273">
        <v>1286</v>
      </c>
      <c r="Y273">
        <v>5490</v>
      </c>
      <c r="Z273">
        <v>36</v>
      </c>
      <c r="AA273">
        <v>477</v>
      </c>
      <c r="AB273">
        <v>3598</v>
      </c>
      <c r="AC273">
        <v>18</v>
      </c>
      <c r="AD273" t="s">
        <v>191</v>
      </c>
      <c r="AE273" t="s">
        <v>178</v>
      </c>
    </row>
    <row r="274" spans="1:31" x14ac:dyDescent="0.25">
      <c r="A274">
        <v>2006</v>
      </c>
      <c r="B274" s="5">
        <v>1</v>
      </c>
      <c r="C274" s="5">
        <v>3</v>
      </c>
      <c r="D274">
        <f>INDEX(Conference!D:E,MATCH('Draft Master List'!C274,Conference!D:D,0),2)</f>
        <v>2200</v>
      </c>
      <c r="E274" t="s">
        <v>509</v>
      </c>
      <c r="F274" t="str">
        <f t="shared" si="4"/>
        <v>32006</v>
      </c>
      <c r="G274" t="s">
        <v>1</v>
      </c>
      <c r="H274">
        <v>23</v>
      </c>
      <c r="I274" t="s">
        <v>28</v>
      </c>
      <c r="J274">
        <v>2006</v>
      </c>
      <c r="K274">
        <v>2011</v>
      </c>
      <c r="L274">
        <v>0</v>
      </c>
      <c r="M274">
        <v>2</v>
      </c>
      <c r="N274">
        <v>4</v>
      </c>
      <c r="O274">
        <v>33</v>
      </c>
      <c r="P274">
        <v>60</v>
      </c>
      <c r="Q274">
        <v>50</v>
      </c>
      <c r="R274" t="s">
        <v>857</v>
      </c>
      <c r="S274">
        <v>755</v>
      </c>
      <c r="T274">
        <v>1304</v>
      </c>
      <c r="U274">
        <v>8964</v>
      </c>
      <c r="V274">
        <v>46</v>
      </c>
      <c r="W274">
        <v>51</v>
      </c>
      <c r="X274">
        <v>282</v>
      </c>
      <c r="Y274">
        <v>1459</v>
      </c>
      <c r="Z274">
        <v>12</v>
      </c>
      <c r="AD274" t="s">
        <v>142</v>
      </c>
      <c r="AE274" t="s">
        <v>178</v>
      </c>
    </row>
    <row r="275" spans="1:31" x14ac:dyDescent="0.25">
      <c r="A275">
        <v>2006</v>
      </c>
      <c r="B275" s="5">
        <v>1</v>
      </c>
      <c r="C275" s="5">
        <v>10</v>
      </c>
      <c r="D275">
        <f>INDEX(Conference!D:E,MATCH('Draft Master List'!C275,Conference!D:D,0),2)</f>
        <v>1300</v>
      </c>
      <c r="E275" t="s">
        <v>510</v>
      </c>
      <c r="F275" t="str">
        <f t="shared" si="4"/>
        <v>102006</v>
      </c>
      <c r="G275" t="s">
        <v>1</v>
      </c>
      <c r="H275">
        <v>23</v>
      </c>
      <c r="I275" t="s">
        <v>10</v>
      </c>
      <c r="J275">
        <v>2006</v>
      </c>
      <c r="K275">
        <v>2012</v>
      </c>
      <c r="L275">
        <v>0</v>
      </c>
      <c r="M275">
        <v>0</v>
      </c>
      <c r="N275">
        <v>1</v>
      </c>
      <c r="O275">
        <v>12</v>
      </c>
      <c r="P275">
        <v>33</v>
      </c>
      <c r="Q275">
        <v>18</v>
      </c>
      <c r="R275" s="1">
        <v>36748</v>
      </c>
      <c r="S275">
        <v>366</v>
      </c>
      <c r="T275">
        <v>641</v>
      </c>
      <c r="U275">
        <v>4065</v>
      </c>
      <c r="V275">
        <v>15</v>
      </c>
      <c r="W275">
        <v>21</v>
      </c>
      <c r="X275">
        <v>47</v>
      </c>
      <c r="Y275">
        <v>89</v>
      </c>
      <c r="Z275">
        <v>2</v>
      </c>
      <c r="AD275" t="s">
        <v>191</v>
      </c>
      <c r="AE275" t="s">
        <v>178</v>
      </c>
    </row>
    <row r="276" spans="1:31" x14ac:dyDescent="0.25">
      <c r="A276">
        <v>2006</v>
      </c>
      <c r="B276" s="5">
        <v>1</v>
      </c>
      <c r="C276" s="5">
        <v>11</v>
      </c>
      <c r="D276">
        <f>INDEX(Conference!D:E,MATCH('Draft Master List'!C276,Conference!D:D,0),2)</f>
        <v>1250</v>
      </c>
      <c r="E276" t="s">
        <v>66</v>
      </c>
      <c r="F276" t="str">
        <f t="shared" si="4"/>
        <v>112006</v>
      </c>
      <c r="G276" t="s">
        <v>1</v>
      </c>
      <c r="H276">
        <v>23</v>
      </c>
      <c r="I276" t="s">
        <v>26</v>
      </c>
      <c r="J276">
        <v>2006</v>
      </c>
      <c r="K276">
        <v>2016</v>
      </c>
      <c r="L276">
        <v>0</v>
      </c>
      <c r="M276">
        <v>1</v>
      </c>
      <c r="N276">
        <v>9</v>
      </c>
      <c r="O276">
        <v>84</v>
      </c>
      <c r="P276">
        <v>139</v>
      </c>
      <c r="Q276">
        <v>139</v>
      </c>
      <c r="R276" t="s">
        <v>858</v>
      </c>
      <c r="S276">
        <v>2782</v>
      </c>
      <c r="T276">
        <v>4491</v>
      </c>
      <c r="U276">
        <v>32467</v>
      </c>
      <c r="V276">
        <v>208</v>
      </c>
      <c r="W276">
        <v>146</v>
      </c>
      <c r="X276">
        <v>367</v>
      </c>
      <c r="Y276">
        <v>1650</v>
      </c>
      <c r="Z276">
        <v>9</v>
      </c>
      <c r="AD276" t="s">
        <v>218</v>
      </c>
      <c r="AE276" t="s">
        <v>178</v>
      </c>
    </row>
    <row r="277" spans="1:31" x14ac:dyDescent="0.25">
      <c r="A277">
        <v>2006</v>
      </c>
      <c r="B277" s="5">
        <v>1</v>
      </c>
      <c r="C277" s="5">
        <v>21</v>
      </c>
      <c r="D277">
        <f>INDEX(Conference!D:E,MATCH('Draft Master List'!C277,Conference!D:D,0),2)</f>
        <v>800</v>
      </c>
      <c r="E277" t="s">
        <v>511</v>
      </c>
      <c r="F277" t="str">
        <f t="shared" si="4"/>
        <v>212006</v>
      </c>
      <c r="G277" t="s">
        <v>76</v>
      </c>
      <c r="H277">
        <v>21</v>
      </c>
      <c r="I277" t="s">
        <v>30</v>
      </c>
      <c r="J277">
        <v>2006</v>
      </c>
      <c r="K277">
        <v>2010</v>
      </c>
      <c r="L277">
        <v>0</v>
      </c>
      <c r="M277">
        <v>0</v>
      </c>
      <c r="N277">
        <v>0</v>
      </c>
      <c r="O277">
        <v>26</v>
      </c>
      <c r="P277">
        <v>49</v>
      </c>
      <c r="Q277">
        <v>17</v>
      </c>
      <c r="X277">
        <v>618</v>
      </c>
      <c r="Y277">
        <v>2504</v>
      </c>
      <c r="Z277">
        <v>21</v>
      </c>
      <c r="AA277">
        <v>44</v>
      </c>
      <c r="AB277">
        <v>459</v>
      </c>
      <c r="AC277">
        <v>1</v>
      </c>
      <c r="AD277" t="s">
        <v>201</v>
      </c>
      <c r="AE277" t="s">
        <v>178</v>
      </c>
    </row>
    <row r="278" spans="1:31" x14ac:dyDescent="0.25">
      <c r="A278">
        <v>2006</v>
      </c>
      <c r="B278" s="5">
        <v>1</v>
      </c>
      <c r="C278" s="5">
        <v>25</v>
      </c>
      <c r="D278">
        <f>INDEX(Conference!D:E,MATCH('Draft Master List'!C278,Conference!D:D,0),2)</f>
        <v>720</v>
      </c>
      <c r="E278" t="s">
        <v>512</v>
      </c>
      <c r="F278" t="str">
        <f t="shared" si="4"/>
        <v>252006</v>
      </c>
      <c r="G278" t="s">
        <v>74</v>
      </c>
      <c r="H278">
        <v>22</v>
      </c>
      <c r="I278" t="s">
        <v>24</v>
      </c>
      <c r="J278">
        <v>2006</v>
      </c>
      <c r="K278">
        <v>2014</v>
      </c>
      <c r="L278">
        <v>0</v>
      </c>
      <c r="M278">
        <v>0</v>
      </c>
      <c r="N278">
        <v>6</v>
      </c>
      <c r="O278">
        <v>47</v>
      </c>
      <c r="P278">
        <v>112</v>
      </c>
      <c r="Q278">
        <v>91</v>
      </c>
      <c r="S278">
        <v>0</v>
      </c>
      <c r="T278">
        <v>1</v>
      </c>
      <c r="U278">
        <v>0</v>
      </c>
      <c r="V278">
        <v>0</v>
      </c>
      <c r="W278">
        <v>0</v>
      </c>
      <c r="X278">
        <v>16</v>
      </c>
      <c r="Y278">
        <v>89</v>
      </c>
      <c r="Z278">
        <v>0</v>
      </c>
      <c r="AA278">
        <v>389</v>
      </c>
      <c r="AB278">
        <v>6030</v>
      </c>
      <c r="AC278">
        <v>36</v>
      </c>
      <c r="AD278" t="s">
        <v>146</v>
      </c>
      <c r="AE278" t="s">
        <v>178</v>
      </c>
    </row>
    <row r="279" spans="1:31" x14ac:dyDescent="0.25">
      <c r="A279">
        <v>2006</v>
      </c>
      <c r="B279" s="5">
        <v>1</v>
      </c>
      <c r="C279" s="5">
        <v>27</v>
      </c>
      <c r="D279">
        <f>INDEX(Conference!D:E,MATCH('Draft Master List'!C279,Conference!D:D,0),2)</f>
        <v>680</v>
      </c>
      <c r="E279" t="s">
        <v>91</v>
      </c>
      <c r="F279" t="str">
        <f t="shared" si="4"/>
        <v>272006</v>
      </c>
      <c r="G279" t="s">
        <v>76</v>
      </c>
      <c r="H279">
        <v>23</v>
      </c>
      <c r="I279" t="s">
        <v>22</v>
      </c>
      <c r="J279">
        <v>2006</v>
      </c>
      <c r="K279">
        <v>2016</v>
      </c>
      <c r="L279">
        <v>0</v>
      </c>
      <c r="M279">
        <v>1</v>
      </c>
      <c r="N279">
        <v>6</v>
      </c>
      <c r="O279">
        <v>61</v>
      </c>
      <c r="P279">
        <v>141</v>
      </c>
      <c r="Q279">
        <v>96</v>
      </c>
      <c r="X279">
        <v>1730</v>
      </c>
      <c r="Y279">
        <v>8096</v>
      </c>
      <c r="Z279">
        <v>61</v>
      </c>
      <c r="AA279">
        <v>236</v>
      </c>
      <c r="AB279">
        <v>2106</v>
      </c>
      <c r="AC279">
        <v>9</v>
      </c>
      <c r="AD279" t="s">
        <v>151</v>
      </c>
      <c r="AE279" t="s">
        <v>178</v>
      </c>
    </row>
    <row r="280" spans="1:31" x14ac:dyDescent="0.25">
      <c r="A280">
        <v>2006</v>
      </c>
      <c r="B280" s="5">
        <v>1</v>
      </c>
      <c r="C280" s="5">
        <v>30</v>
      </c>
      <c r="D280">
        <f>INDEX(Conference!D:E,MATCH('Draft Master List'!C280,Conference!D:D,0),2)</f>
        <v>620</v>
      </c>
      <c r="E280" t="s">
        <v>513</v>
      </c>
      <c r="F280" t="str">
        <f t="shared" si="4"/>
        <v>302006</v>
      </c>
      <c r="G280" t="s">
        <v>76</v>
      </c>
      <c r="H280">
        <v>23</v>
      </c>
      <c r="I280" t="s">
        <v>20</v>
      </c>
      <c r="J280">
        <v>2006</v>
      </c>
      <c r="K280">
        <v>2011</v>
      </c>
      <c r="L280">
        <v>0</v>
      </c>
      <c r="M280">
        <v>1</v>
      </c>
      <c r="N280">
        <v>4</v>
      </c>
      <c r="O280">
        <v>50</v>
      </c>
      <c r="P280">
        <v>78</v>
      </c>
      <c r="Q280">
        <v>60</v>
      </c>
      <c r="S280">
        <v>1</v>
      </c>
      <c r="T280">
        <v>1</v>
      </c>
      <c r="U280">
        <v>22</v>
      </c>
      <c r="V280">
        <v>1</v>
      </c>
      <c r="W280">
        <v>0</v>
      </c>
      <c r="X280">
        <v>1095</v>
      </c>
      <c r="Y280">
        <v>4453</v>
      </c>
      <c r="Z280">
        <v>39</v>
      </c>
      <c r="AA280">
        <v>191</v>
      </c>
      <c r="AB280">
        <v>1448</v>
      </c>
      <c r="AC280">
        <v>9</v>
      </c>
      <c r="AD280" t="s">
        <v>155</v>
      </c>
      <c r="AE280" t="s">
        <v>178</v>
      </c>
    </row>
    <row r="281" spans="1:31" x14ac:dyDescent="0.25">
      <c r="A281">
        <v>2006</v>
      </c>
      <c r="B281" s="5">
        <v>2</v>
      </c>
      <c r="C281" s="5">
        <v>36</v>
      </c>
      <c r="D281">
        <f>INDEX(Conference!D:E,MATCH('Draft Master List'!C281,Conference!D:D,0),2)</f>
        <v>540</v>
      </c>
      <c r="E281" t="s">
        <v>514</v>
      </c>
      <c r="F281" t="str">
        <f t="shared" si="4"/>
        <v>362006</v>
      </c>
      <c r="G281" t="s">
        <v>74</v>
      </c>
      <c r="H281">
        <v>21</v>
      </c>
      <c r="I281" t="s">
        <v>30</v>
      </c>
      <c r="J281">
        <v>2006</v>
      </c>
      <c r="K281">
        <v>2008</v>
      </c>
      <c r="L281">
        <v>0</v>
      </c>
      <c r="M281">
        <v>0</v>
      </c>
      <c r="N281">
        <v>0</v>
      </c>
      <c r="O281">
        <v>2</v>
      </c>
      <c r="P281">
        <v>18</v>
      </c>
      <c r="Q281">
        <v>1</v>
      </c>
      <c r="X281">
        <v>4</v>
      </c>
      <c r="Y281">
        <v>22</v>
      </c>
      <c r="Z281">
        <v>0</v>
      </c>
      <c r="AA281">
        <v>14</v>
      </c>
      <c r="AB281">
        <v>171</v>
      </c>
      <c r="AC281">
        <v>3</v>
      </c>
      <c r="AD281" t="s">
        <v>181</v>
      </c>
      <c r="AE281" t="s">
        <v>178</v>
      </c>
    </row>
    <row r="282" spans="1:31" x14ac:dyDescent="0.25">
      <c r="A282">
        <v>2006</v>
      </c>
      <c r="B282" s="5">
        <v>2</v>
      </c>
      <c r="C282" s="5">
        <v>44</v>
      </c>
      <c r="D282">
        <f>INDEX(Conference!D:E,MATCH('Draft Master List'!C282,Conference!D:D,0),2)</f>
        <v>460</v>
      </c>
      <c r="E282" t="s">
        <v>515</v>
      </c>
      <c r="F282" t="str">
        <f t="shared" si="4"/>
        <v>442006</v>
      </c>
      <c r="G282" t="s">
        <v>74</v>
      </c>
      <c r="H282">
        <v>22</v>
      </c>
      <c r="I282" t="s">
        <v>9</v>
      </c>
      <c r="J282">
        <v>2006</v>
      </c>
      <c r="K282">
        <v>2009</v>
      </c>
      <c r="L282">
        <v>0</v>
      </c>
      <c r="M282">
        <v>0</v>
      </c>
      <c r="N282">
        <v>0</v>
      </c>
      <c r="O282">
        <v>4</v>
      </c>
      <c r="P282">
        <v>37</v>
      </c>
      <c r="Q282">
        <v>2</v>
      </c>
      <c r="X282">
        <v>1</v>
      </c>
      <c r="Y282">
        <v>4</v>
      </c>
      <c r="Z282">
        <v>0</v>
      </c>
      <c r="AA282">
        <v>39</v>
      </c>
      <c r="AB282">
        <v>421</v>
      </c>
      <c r="AC282">
        <v>3</v>
      </c>
      <c r="AD282" t="s">
        <v>186</v>
      </c>
      <c r="AE282" t="s">
        <v>178</v>
      </c>
    </row>
    <row r="283" spans="1:31" x14ac:dyDescent="0.25">
      <c r="A283">
        <v>2006</v>
      </c>
      <c r="B283" s="5">
        <v>2</v>
      </c>
      <c r="C283" s="5">
        <v>45</v>
      </c>
      <c r="D283">
        <f>INDEX(Conference!D:E,MATCH('Draft Master List'!C283,Conference!D:D,0),2)</f>
        <v>450</v>
      </c>
      <c r="E283" t="s">
        <v>516</v>
      </c>
      <c r="F283" t="str">
        <f t="shared" si="4"/>
        <v>452006</v>
      </c>
      <c r="G283" t="s">
        <v>76</v>
      </c>
      <c r="H283">
        <v>21</v>
      </c>
      <c r="I283" t="s">
        <v>28</v>
      </c>
      <c r="J283">
        <v>2006</v>
      </c>
      <c r="K283">
        <v>2009</v>
      </c>
      <c r="L283">
        <v>0</v>
      </c>
      <c r="M283">
        <v>0</v>
      </c>
      <c r="N283">
        <v>1</v>
      </c>
      <c r="O283">
        <v>14</v>
      </c>
      <c r="P283">
        <v>58</v>
      </c>
      <c r="Q283">
        <v>18</v>
      </c>
      <c r="X283">
        <v>628</v>
      </c>
      <c r="Y283">
        <v>2349</v>
      </c>
      <c r="Z283">
        <v>24</v>
      </c>
      <c r="AA283">
        <v>42</v>
      </c>
      <c r="AB283">
        <v>204</v>
      </c>
      <c r="AC283">
        <v>0</v>
      </c>
      <c r="AD283" t="s">
        <v>191</v>
      </c>
      <c r="AE283" t="s">
        <v>178</v>
      </c>
    </row>
    <row r="284" spans="1:31" x14ac:dyDescent="0.25">
      <c r="A284">
        <v>2006</v>
      </c>
      <c r="B284" s="5">
        <v>2</v>
      </c>
      <c r="C284" s="5">
        <v>49</v>
      </c>
      <c r="D284">
        <f>INDEX(Conference!D:E,MATCH('Draft Master List'!C284,Conference!D:D,0),2)</f>
        <v>410</v>
      </c>
      <c r="E284" t="s">
        <v>78</v>
      </c>
      <c r="F284" t="str">
        <f t="shared" si="4"/>
        <v>492006</v>
      </c>
      <c r="G284" t="s">
        <v>1</v>
      </c>
      <c r="H284">
        <v>23</v>
      </c>
      <c r="I284" t="s">
        <v>32</v>
      </c>
      <c r="J284">
        <v>2006</v>
      </c>
      <c r="K284">
        <v>2016</v>
      </c>
      <c r="L284">
        <v>0</v>
      </c>
      <c r="M284">
        <v>0</v>
      </c>
      <c r="N284">
        <v>2</v>
      </c>
      <c r="O284">
        <v>10</v>
      </c>
      <c r="P284">
        <v>56</v>
      </c>
      <c r="Q284">
        <v>21</v>
      </c>
      <c r="R284" s="1">
        <v>36751</v>
      </c>
      <c r="S284">
        <v>344</v>
      </c>
      <c r="T284">
        <v>630</v>
      </c>
      <c r="U284">
        <v>4017</v>
      </c>
      <c r="V284">
        <v>16</v>
      </c>
      <c r="W284">
        <v>20</v>
      </c>
      <c r="X284">
        <v>80</v>
      </c>
      <c r="Y284">
        <v>232</v>
      </c>
      <c r="Z284">
        <v>3</v>
      </c>
      <c r="AD284" t="s">
        <v>139</v>
      </c>
      <c r="AE284" t="s">
        <v>178</v>
      </c>
    </row>
    <row r="285" spans="1:31" x14ac:dyDescent="0.25">
      <c r="A285">
        <v>2006</v>
      </c>
      <c r="B285" s="5">
        <v>2</v>
      </c>
      <c r="C285" s="5">
        <v>52</v>
      </c>
      <c r="D285">
        <f>INDEX(Conference!D:E,MATCH('Draft Master List'!C285,Conference!D:D,0),2)</f>
        <v>380</v>
      </c>
      <c r="E285" t="s">
        <v>517</v>
      </c>
      <c r="F285" t="str">
        <f t="shared" si="4"/>
        <v>522006</v>
      </c>
      <c r="G285" t="s">
        <v>74</v>
      </c>
      <c r="H285">
        <v>22</v>
      </c>
      <c r="I285" t="s">
        <v>5</v>
      </c>
      <c r="J285">
        <v>2006</v>
      </c>
      <c r="K285">
        <v>2015</v>
      </c>
      <c r="L285">
        <v>0</v>
      </c>
      <c r="M285">
        <v>2</v>
      </c>
      <c r="N285">
        <v>8</v>
      </c>
      <c r="O285">
        <v>65</v>
      </c>
      <c r="P285">
        <v>143</v>
      </c>
      <c r="Q285">
        <v>119</v>
      </c>
      <c r="X285">
        <v>1</v>
      </c>
      <c r="Y285">
        <v>-1</v>
      </c>
      <c r="Z285">
        <v>0</v>
      </c>
      <c r="AA285">
        <v>571</v>
      </c>
      <c r="AB285">
        <v>8291</v>
      </c>
      <c r="AC285">
        <v>64</v>
      </c>
      <c r="AD285" t="s">
        <v>204</v>
      </c>
      <c r="AE285" t="s">
        <v>178</v>
      </c>
    </row>
    <row r="286" spans="1:31" x14ac:dyDescent="0.25">
      <c r="A286">
        <v>2006</v>
      </c>
      <c r="B286" s="5">
        <v>2</v>
      </c>
      <c r="C286" s="5">
        <v>60</v>
      </c>
      <c r="D286">
        <f>INDEX(Conference!D:E,MATCH('Draft Master List'!C286,Conference!D:D,0),2)</f>
        <v>300</v>
      </c>
      <c r="E286" t="s">
        <v>518</v>
      </c>
      <c r="F286" t="str">
        <f t="shared" si="4"/>
        <v>602006</v>
      </c>
      <c r="G286" t="s">
        <v>76</v>
      </c>
      <c r="H286">
        <v>21</v>
      </c>
      <c r="I286" t="s">
        <v>4</v>
      </c>
      <c r="J286">
        <v>2006</v>
      </c>
      <c r="K286">
        <v>2014</v>
      </c>
      <c r="L286">
        <v>1</v>
      </c>
      <c r="M286">
        <v>3</v>
      </c>
      <c r="N286">
        <v>4</v>
      </c>
      <c r="O286">
        <v>72</v>
      </c>
      <c r="P286">
        <v>126</v>
      </c>
      <c r="Q286">
        <v>71</v>
      </c>
      <c r="S286">
        <v>1</v>
      </c>
      <c r="T286">
        <v>2</v>
      </c>
      <c r="U286">
        <v>8</v>
      </c>
      <c r="V286">
        <v>1</v>
      </c>
      <c r="W286">
        <v>1</v>
      </c>
      <c r="X286">
        <v>1847</v>
      </c>
      <c r="Y286">
        <v>8167</v>
      </c>
      <c r="Z286">
        <v>68</v>
      </c>
      <c r="AA286">
        <v>346</v>
      </c>
      <c r="AB286">
        <v>2944</v>
      </c>
      <c r="AC286">
        <v>11</v>
      </c>
      <c r="AD286" t="s">
        <v>164</v>
      </c>
      <c r="AE286" t="s">
        <v>178</v>
      </c>
    </row>
    <row r="287" spans="1:31" x14ac:dyDescent="0.25">
      <c r="A287">
        <v>2006</v>
      </c>
      <c r="B287" s="5">
        <v>2</v>
      </c>
      <c r="C287" s="5">
        <v>64</v>
      </c>
      <c r="D287">
        <f>INDEX(Conference!D:E,MATCH('Draft Master List'!C287,Conference!D:D,0),2)</f>
        <v>270</v>
      </c>
      <c r="E287" t="s">
        <v>519</v>
      </c>
      <c r="F287" t="str">
        <f t="shared" si="4"/>
        <v>642006</v>
      </c>
      <c r="G287" t="s">
        <v>1</v>
      </c>
      <c r="H287">
        <v>23</v>
      </c>
      <c r="I287" t="s">
        <v>18</v>
      </c>
      <c r="J287">
        <v>2006</v>
      </c>
      <c r="K287">
        <v>2015</v>
      </c>
      <c r="L287">
        <v>0</v>
      </c>
      <c r="M287">
        <v>0</v>
      </c>
      <c r="N287">
        <v>2</v>
      </c>
      <c r="O287">
        <v>21</v>
      </c>
      <c r="P287">
        <v>59</v>
      </c>
      <c r="Q287">
        <v>34</v>
      </c>
      <c r="R287" t="s">
        <v>859</v>
      </c>
      <c r="S287">
        <v>640</v>
      </c>
      <c r="T287">
        <v>1073</v>
      </c>
      <c r="U287">
        <v>7263</v>
      </c>
      <c r="V287">
        <v>39</v>
      </c>
      <c r="W287">
        <v>35</v>
      </c>
      <c r="X287">
        <v>171</v>
      </c>
      <c r="Y287">
        <v>636</v>
      </c>
      <c r="Z287">
        <v>6</v>
      </c>
      <c r="AD287" t="s">
        <v>482</v>
      </c>
      <c r="AE287" t="s">
        <v>178</v>
      </c>
    </row>
    <row r="288" spans="1:31" x14ac:dyDescent="0.25">
      <c r="A288">
        <v>2006</v>
      </c>
      <c r="B288" s="5">
        <v>3</v>
      </c>
      <c r="C288" s="5">
        <v>74</v>
      </c>
      <c r="D288">
        <f>INDEX(Conference!D:E,MATCH('Draft Master List'!C288,Conference!D:D,0),2)</f>
        <v>220</v>
      </c>
      <c r="E288" t="s">
        <v>520</v>
      </c>
      <c r="F288" t="str">
        <f t="shared" si="4"/>
        <v>742006</v>
      </c>
      <c r="G288" t="s">
        <v>76</v>
      </c>
      <c r="H288">
        <v>22</v>
      </c>
      <c r="I288" t="s">
        <v>12</v>
      </c>
      <c r="J288">
        <v>2006</v>
      </c>
      <c r="K288">
        <v>2007</v>
      </c>
      <c r="L288">
        <v>0</v>
      </c>
      <c r="M288">
        <v>0</v>
      </c>
      <c r="N288">
        <v>0</v>
      </c>
      <c r="O288">
        <v>1</v>
      </c>
      <c r="P288">
        <v>11</v>
      </c>
      <c r="Q288">
        <v>0</v>
      </c>
      <c r="X288">
        <v>14</v>
      </c>
      <c r="Y288">
        <v>54</v>
      </c>
      <c r="Z288">
        <v>0</v>
      </c>
      <c r="AA288">
        <v>7</v>
      </c>
      <c r="AB288">
        <v>55</v>
      </c>
      <c r="AC288">
        <v>0</v>
      </c>
      <c r="AD288" t="s">
        <v>169</v>
      </c>
      <c r="AE288" t="s">
        <v>178</v>
      </c>
    </row>
    <row r="289" spans="1:31" x14ac:dyDescent="0.25">
      <c r="A289">
        <v>2006</v>
      </c>
      <c r="B289" s="5">
        <v>3</v>
      </c>
      <c r="C289" s="5">
        <v>78</v>
      </c>
      <c r="D289">
        <f>INDEX(Conference!D:E,MATCH('Draft Master List'!C289,Conference!D:D,0),2)</f>
        <v>200</v>
      </c>
      <c r="E289" t="s">
        <v>521</v>
      </c>
      <c r="F289" t="str">
        <f t="shared" si="4"/>
        <v>782006</v>
      </c>
      <c r="G289" t="s">
        <v>74</v>
      </c>
      <c r="H289">
        <v>22</v>
      </c>
      <c r="I289" t="s">
        <v>64</v>
      </c>
      <c r="J289">
        <v>2006</v>
      </c>
      <c r="K289">
        <v>2006</v>
      </c>
      <c r="L289">
        <v>0</v>
      </c>
      <c r="M289">
        <v>0</v>
      </c>
      <c r="N289">
        <v>0</v>
      </c>
      <c r="O289">
        <v>0</v>
      </c>
      <c r="P289">
        <v>4</v>
      </c>
      <c r="Q289">
        <v>1</v>
      </c>
      <c r="AA289">
        <v>2</v>
      </c>
      <c r="AB289">
        <v>32</v>
      </c>
      <c r="AC289">
        <v>0</v>
      </c>
      <c r="AD289" t="s">
        <v>152</v>
      </c>
      <c r="AE289" t="s">
        <v>178</v>
      </c>
    </row>
    <row r="290" spans="1:31" x14ac:dyDescent="0.25">
      <c r="A290">
        <v>2006</v>
      </c>
      <c r="B290" s="5">
        <v>3</v>
      </c>
      <c r="C290" s="5">
        <v>79</v>
      </c>
      <c r="D290">
        <f>INDEX(Conference!D:E,MATCH('Draft Master List'!C290,Conference!D:D,0),2)</f>
        <v>195</v>
      </c>
      <c r="E290" t="s">
        <v>522</v>
      </c>
      <c r="F290" t="str">
        <f t="shared" si="4"/>
        <v>792006</v>
      </c>
      <c r="G290" t="s">
        <v>76</v>
      </c>
      <c r="H290">
        <v>23</v>
      </c>
      <c r="I290" t="s">
        <v>21</v>
      </c>
      <c r="J290">
        <v>2006</v>
      </c>
      <c r="K290">
        <v>2011</v>
      </c>
      <c r="L290">
        <v>0</v>
      </c>
      <c r="M290">
        <v>0</v>
      </c>
      <c r="N290">
        <v>0</v>
      </c>
      <c r="O290">
        <v>20</v>
      </c>
      <c r="P290">
        <v>66</v>
      </c>
      <c r="Q290">
        <v>6</v>
      </c>
      <c r="S290">
        <v>0</v>
      </c>
      <c r="T290">
        <v>2</v>
      </c>
      <c r="U290">
        <v>0</v>
      </c>
      <c r="V290">
        <v>0</v>
      </c>
      <c r="W290">
        <v>1</v>
      </c>
      <c r="X290">
        <v>399</v>
      </c>
      <c r="Y290">
        <v>2056</v>
      </c>
      <c r="Z290">
        <v>7</v>
      </c>
      <c r="AA290">
        <v>96</v>
      </c>
      <c r="AB290">
        <v>912</v>
      </c>
      <c r="AC290">
        <v>3</v>
      </c>
      <c r="AD290" t="s">
        <v>188</v>
      </c>
      <c r="AE290" t="s">
        <v>178</v>
      </c>
    </row>
    <row r="291" spans="1:31" x14ac:dyDescent="0.25">
      <c r="A291">
        <v>2006</v>
      </c>
      <c r="B291" s="5">
        <v>3</v>
      </c>
      <c r="C291" s="5">
        <v>81</v>
      </c>
      <c r="D291">
        <f>INDEX(Conference!D:E,MATCH('Draft Master List'!C291,Conference!D:D,0),2)</f>
        <v>185</v>
      </c>
      <c r="E291" t="s">
        <v>72</v>
      </c>
      <c r="F291" t="str">
        <f t="shared" si="4"/>
        <v>812006</v>
      </c>
      <c r="G291" t="s">
        <v>1</v>
      </c>
      <c r="H291">
        <v>24</v>
      </c>
      <c r="I291" t="s">
        <v>13</v>
      </c>
      <c r="J291">
        <v>2006</v>
      </c>
      <c r="K291">
        <v>2016</v>
      </c>
      <c r="L291">
        <v>0</v>
      </c>
      <c r="M291">
        <v>0</v>
      </c>
      <c r="N291">
        <v>0</v>
      </c>
      <c r="O291">
        <v>7</v>
      </c>
      <c r="P291">
        <v>26</v>
      </c>
      <c r="Q291">
        <v>9</v>
      </c>
      <c r="R291" s="1">
        <v>36563</v>
      </c>
      <c r="S291">
        <v>219</v>
      </c>
      <c r="T291">
        <v>396</v>
      </c>
      <c r="U291">
        <v>2463</v>
      </c>
      <c r="V291">
        <v>11</v>
      </c>
      <c r="W291">
        <v>8</v>
      </c>
      <c r="X291">
        <v>56</v>
      </c>
      <c r="Y291">
        <v>156</v>
      </c>
      <c r="Z291">
        <v>2</v>
      </c>
      <c r="AA291">
        <v>0</v>
      </c>
      <c r="AB291">
        <v>10</v>
      </c>
      <c r="AC291">
        <v>0</v>
      </c>
      <c r="AD291" t="s">
        <v>185</v>
      </c>
      <c r="AE291" t="s">
        <v>178</v>
      </c>
    </row>
    <row r="292" spans="1:31" x14ac:dyDescent="0.25">
      <c r="A292">
        <v>2006</v>
      </c>
      <c r="B292" s="5">
        <v>3</v>
      </c>
      <c r="C292" s="5">
        <v>82</v>
      </c>
      <c r="D292">
        <f>INDEX(Conference!D:E,MATCH('Draft Master List'!C292,Conference!D:D,0),2)</f>
        <v>180</v>
      </c>
      <c r="E292" t="s">
        <v>523</v>
      </c>
      <c r="F292" t="str">
        <f t="shared" si="4"/>
        <v>822006</v>
      </c>
      <c r="G292" t="s">
        <v>74</v>
      </c>
      <c r="H292">
        <v>21</v>
      </c>
      <c r="I292" t="s">
        <v>33</v>
      </c>
      <c r="J292">
        <v>2006</v>
      </c>
      <c r="K292">
        <v>2014</v>
      </c>
      <c r="L292">
        <v>0</v>
      </c>
      <c r="M292">
        <v>0</v>
      </c>
      <c r="N292">
        <v>0</v>
      </c>
      <c r="O292">
        <v>12</v>
      </c>
      <c r="P292">
        <v>100</v>
      </c>
      <c r="Q292">
        <v>13</v>
      </c>
      <c r="AA292">
        <v>148</v>
      </c>
      <c r="AB292">
        <v>1734</v>
      </c>
      <c r="AC292">
        <v>7</v>
      </c>
      <c r="AD292" t="s">
        <v>209</v>
      </c>
      <c r="AE292" t="s">
        <v>178</v>
      </c>
    </row>
    <row r="293" spans="1:31" x14ac:dyDescent="0.25">
      <c r="A293">
        <v>2006</v>
      </c>
      <c r="B293" s="5">
        <v>3</v>
      </c>
      <c r="C293" s="5">
        <v>84</v>
      </c>
      <c r="D293">
        <f>INDEX(Conference!D:E,MATCH('Draft Master List'!C293,Conference!D:D,0),2)</f>
        <v>170</v>
      </c>
      <c r="E293" t="s">
        <v>129</v>
      </c>
      <c r="F293" t="str">
        <f t="shared" si="4"/>
        <v>842006</v>
      </c>
      <c r="G293" t="s">
        <v>74</v>
      </c>
      <c r="H293">
        <v>22</v>
      </c>
      <c r="I293" t="s">
        <v>34</v>
      </c>
      <c r="J293">
        <v>2006</v>
      </c>
      <c r="K293">
        <v>2007</v>
      </c>
      <c r="L293">
        <v>0</v>
      </c>
      <c r="M293">
        <v>0</v>
      </c>
      <c r="N293">
        <v>0</v>
      </c>
      <c r="O293">
        <v>0</v>
      </c>
      <c r="P293">
        <v>23</v>
      </c>
      <c r="Q293">
        <v>0</v>
      </c>
      <c r="AD293" t="s">
        <v>169</v>
      </c>
      <c r="AE293" t="s">
        <v>178</v>
      </c>
    </row>
    <row r="294" spans="1:31" x14ac:dyDescent="0.25">
      <c r="A294">
        <v>2006</v>
      </c>
      <c r="B294" s="5">
        <v>3</v>
      </c>
      <c r="C294" s="5">
        <v>85</v>
      </c>
      <c r="D294">
        <f>INDEX(Conference!D:E,MATCH('Draft Master List'!C294,Conference!D:D,0),2)</f>
        <v>165</v>
      </c>
      <c r="E294" t="s">
        <v>524</v>
      </c>
      <c r="F294" t="str">
        <f t="shared" si="4"/>
        <v>852006</v>
      </c>
      <c r="G294" t="s">
        <v>1</v>
      </c>
      <c r="H294">
        <v>23</v>
      </c>
      <c r="I294" t="s">
        <v>25</v>
      </c>
      <c r="J294">
        <v>2006</v>
      </c>
      <c r="K294">
        <v>2010</v>
      </c>
      <c r="L294">
        <v>0</v>
      </c>
      <c r="M294">
        <v>0</v>
      </c>
      <c r="N294">
        <v>0</v>
      </c>
      <c r="O294">
        <v>2</v>
      </c>
      <c r="P294">
        <v>18</v>
      </c>
      <c r="Q294">
        <v>10</v>
      </c>
      <c r="R294" t="s">
        <v>860</v>
      </c>
      <c r="S294">
        <v>181</v>
      </c>
      <c r="T294">
        <v>319</v>
      </c>
      <c r="U294">
        <v>1669</v>
      </c>
      <c r="V294">
        <v>8</v>
      </c>
      <c r="W294">
        <v>9</v>
      </c>
      <c r="X294">
        <v>10</v>
      </c>
      <c r="Y294">
        <v>15</v>
      </c>
      <c r="Z294">
        <v>0</v>
      </c>
      <c r="AD294" t="s">
        <v>154</v>
      </c>
      <c r="AE294" t="s">
        <v>178</v>
      </c>
    </row>
    <row r="295" spans="1:31" x14ac:dyDescent="0.25">
      <c r="A295">
        <v>2006</v>
      </c>
      <c r="B295" s="5">
        <v>3</v>
      </c>
      <c r="C295" s="5">
        <v>90</v>
      </c>
      <c r="D295">
        <f>INDEX(Conference!D:E,MATCH('Draft Master List'!C295,Conference!D:D,0),2)</f>
        <v>140</v>
      </c>
      <c r="E295" t="s">
        <v>525</v>
      </c>
      <c r="F295" t="str">
        <f t="shared" si="4"/>
        <v>902006</v>
      </c>
      <c r="G295" t="s">
        <v>74</v>
      </c>
      <c r="H295">
        <v>21</v>
      </c>
      <c r="I295" t="s">
        <v>14</v>
      </c>
      <c r="J295">
        <v>2006</v>
      </c>
      <c r="K295">
        <v>2012</v>
      </c>
      <c r="L295">
        <v>0</v>
      </c>
      <c r="M295">
        <v>0</v>
      </c>
      <c r="N295">
        <v>0</v>
      </c>
      <c r="O295">
        <v>5</v>
      </c>
      <c r="P295">
        <v>81</v>
      </c>
      <c r="Q295">
        <v>12</v>
      </c>
      <c r="X295">
        <v>2</v>
      </c>
      <c r="Y295">
        <v>29</v>
      </c>
      <c r="Z295">
        <v>0</v>
      </c>
      <c r="AA295">
        <v>52</v>
      </c>
      <c r="AB295">
        <v>668</v>
      </c>
      <c r="AC295">
        <v>3</v>
      </c>
      <c r="AD295" t="s">
        <v>149</v>
      </c>
      <c r="AE295" t="s">
        <v>178</v>
      </c>
    </row>
    <row r="296" spans="1:31" x14ac:dyDescent="0.25">
      <c r="A296">
        <v>2006</v>
      </c>
      <c r="B296" s="5">
        <v>3</v>
      </c>
      <c r="C296" s="5">
        <v>95</v>
      </c>
      <c r="D296">
        <f>INDEX(Conference!D:E,MATCH('Draft Master List'!C296,Conference!D:D,0),2)</f>
        <v>120</v>
      </c>
      <c r="E296" t="s">
        <v>526</v>
      </c>
      <c r="F296" t="str">
        <f t="shared" si="4"/>
        <v>952006</v>
      </c>
      <c r="G296" t="s">
        <v>74</v>
      </c>
      <c r="H296">
        <v>23</v>
      </c>
      <c r="I296" t="s">
        <v>24</v>
      </c>
      <c r="J296">
        <v>2006</v>
      </c>
      <c r="K296">
        <v>2007</v>
      </c>
      <c r="L296">
        <v>0</v>
      </c>
      <c r="M296">
        <v>0</v>
      </c>
      <c r="N296">
        <v>0</v>
      </c>
      <c r="O296">
        <v>1</v>
      </c>
      <c r="P296">
        <v>7</v>
      </c>
      <c r="Q296">
        <v>0</v>
      </c>
      <c r="AA296">
        <v>4</v>
      </c>
      <c r="AB296">
        <v>54</v>
      </c>
      <c r="AC296">
        <v>0</v>
      </c>
      <c r="AD296" t="s">
        <v>179</v>
      </c>
      <c r="AE296" t="s">
        <v>178</v>
      </c>
    </row>
    <row r="297" spans="1:31" x14ac:dyDescent="0.25">
      <c r="A297">
        <v>2006</v>
      </c>
      <c r="B297" s="5">
        <v>4</v>
      </c>
      <c r="C297" s="5">
        <v>100</v>
      </c>
      <c r="D297">
        <f>INDEX(Conference!D:E,MATCH('Draft Master List'!C297,Conference!D:D,0),2)</f>
        <v>100</v>
      </c>
      <c r="E297" t="s">
        <v>527</v>
      </c>
      <c r="F297" t="str">
        <f t="shared" si="4"/>
        <v>1002006</v>
      </c>
      <c r="G297" t="s">
        <v>74</v>
      </c>
      <c r="H297">
        <v>23</v>
      </c>
      <c r="I297" t="s">
        <v>34</v>
      </c>
      <c r="J297">
        <v>2006</v>
      </c>
      <c r="K297">
        <v>2013</v>
      </c>
      <c r="L297">
        <v>0</v>
      </c>
      <c r="M297">
        <v>1</v>
      </c>
      <c r="N297">
        <v>0</v>
      </c>
      <c r="O297">
        <v>7</v>
      </c>
      <c r="P297">
        <v>112</v>
      </c>
      <c r="Q297">
        <v>19</v>
      </c>
      <c r="S297">
        <v>1</v>
      </c>
      <c r="T297">
        <v>2</v>
      </c>
      <c r="U297">
        <v>28</v>
      </c>
      <c r="V297">
        <v>0</v>
      </c>
      <c r="W297">
        <v>0</v>
      </c>
      <c r="X297">
        <v>115</v>
      </c>
      <c r="Y297">
        <v>422</v>
      </c>
      <c r="Z297">
        <v>2</v>
      </c>
      <c r="AA297">
        <v>75</v>
      </c>
      <c r="AB297">
        <v>610</v>
      </c>
      <c r="AC297">
        <v>3</v>
      </c>
      <c r="AD297" t="s">
        <v>189</v>
      </c>
      <c r="AE297" t="s">
        <v>178</v>
      </c>
    </row>
    <row r="298" spans="1:31" x14ac:dyDescent="0.25">
      <c r="A298">
        <v>2006</v>
      </c>
      <c r="B298" s="5">
        <v>4</v>
      </c>
      <c r="C298" s="5">
        <v>103</v>
      </c>
      <c r="D298">
        <f>INDEX(Conference!D:E,MATCH('Draft Master List'!C298,Conference!D:D,0),2)</f>
        <v>88</v>
      </c>
      <c r="E298" t="s">
        <v>528</v>
      </c>
      <c r="F298" t="str">
        <f t="shared" si="4"/>
        <v>1032006</v>
      </c>
      <c r="G298" t="s">
        <v>1</v>
      </c>
      <c r="H298">
        <v>22</v>
      </c>
      <c r="I298" t="s">
        <v>32</v>
      </c>
      <c r="J298">
        <v>2006</v>
      </c>
      <c r="K298">
        <v>2014</v>
      </c>
      <c r="L298">
        <v>0</v>
      </c>
      <c r="M298">
        <v>0</v>
      </c>
      <c r="N298">
        <v>1</v>
      </c>
      <c r="O298">
        <v>17</v>
      </c>
      <c r="P298">
        <v>127</v>
      </c>
      <c r="Q298">
        <v>24</v>
      </c>
      <c r="S298">
        <v>4</v>
      </c>
      <c r="T298">
        <v>10</v>
      </c>
      <c r="U298">
        <v>51</v>
      </c>
      <c r="V298">
        <v>1</v>
      </c>
      <c r="W298">
        <v>2</v>
      </c>
      <c r="X298">
        <v>134</v>
      </c>
      <c r="Y298">
        <v>972</v>
      </c>
      <c r="Z298">
        <v>4</v>
      </c>
      <c r="AA298">
        <v>104</v>
      </c>
      <c r="AB298">
        <v>987</v>
      </c>
      <c r="AC298">
        <v>5</v>
      </c>
      <c r="AD298" t="s">
        <v>205</v>
      </c>
      <c r="AE298" t="s">
        <v>178</v>
      </c>
    </row>
    <row r="299" spans="1:31" x14ac:dyDescent="0.25">
      <c r="A299">
        <v>2006</v>
      </c>
      <c r="B299" s="5">
        <v>4</v>
      </c>
      <c r="C299" s="5">
        <v>104</v>
      </c>
      <c r="D299">
        <f>INDEX(Conference!D:E,MATCH('Draft Master List'!C299,Conference!D:D,0),2)</f>
        <v>86</v>
      </c>
      <c r="E299" t="s">
        <v>529</v>
      </c>
      <c r="F299" t="str">
        <f t="shared" si="4"/>
        <v>1042006</v>
      </c>
      <c r="G299" t="s">
        <v>74</v>
      </c>
      <c r="I299" t="s">
        <v>5</v>
      </c>
      <c r="L299">
        <v>0</v>
      </c>
      <c r="M299">
        <v>0</v>
      </c>
      <c r="N299">
        <v>0</v>
      </c>
      <c r="AD299" t="s">
        <v>143</v>
      </c>
      <c r="AE299" t="s">
        <v>178</v>
      </c>
    </row>
    <row r="300" spans="1:31" x14ac:dyDescent="0.25">
      <c r="A300">
        <v>2006</v>
      </c>
      <c r="B300" s="5">
        <v>4</v>
      </c>
      <c r="C300" s="5">
        <v>106</v>
      </c>
      <c r="D300">
        <f>INDEX(Conference!D:E,MATCH('Draft Master List'!C300,Conference!D:D,0),2)</f>
        <v>82</v>
      </c>
      <c r="E300" t="s">
        <v>530</v>
      </c>
      <c r="F300" t="str">
        <f t="shared" si="4"/>
        <v>1062006</v>
      </c>
      <c r="G300" t="s">
        <v>212</v>
      </c>
      <c r="H300">
        <v>22</v>
      </c>
      <c r="I300" t="s">
        <v>30</v>
      </c>
      <c r="J300">
        <v>2007</v>
      </c>
      <c r="K300">
        <v>2010</v>
      </c>
      <c r="L300">
        <v>0</v>
      </c>
      <c r="M300">
        <v>0</v>
      </c>
      <c r="N300">
        <v>0</v>
      </c>
      <c r="O300">
        <v>1</v>
      </c>
      <c r="P300">
        <v>16</v>
      </c>
      <c r="Q300">
        <v>3</v>
      </c>
      <c r="AA300">
        <v>9</v>
      </c>
      <c r="AB300">
        <v>110</v>
      </c>
      <c r="AC300">
        <v>0</v>
      </c>
      <c r="AD300" t="s">
        <v>263</v>
      </c>
      <c r="AE300" t="s">
        <v>178</v>
      </c>
    </row>
    <row r="301" spans="1:31" x14ac:dyDescent="0.25">
      <c r="A301">
        <v>2006</v>
      </c>
      <c r="B301" s="5">
        <v>4</v>
      </c>
      <c r="C301" s="5">
        <v>109</v>
      </c>
      <c r="D301">
        <f>INDEX(Conference!D:E,MATCH('Draft Master List'!C301,Conference!D:D,0),2)</f>
        <v>76</v>
      </c>
      <c r="E301" t="s">
        <v>531</v>
      </c>
      <c r="F301" t="str">
        <f t="shared" si="4"/>
        <v>1092006</v>
      </c>
      <c r="G301" t="s">
        <v>74</v>
      </c>
      <c r="H301">
        <v>23</v>
      </c>
      <c r="I301" t="s">
        <v>6</v>
      </c>
      <c r="J301">
        <v>2006</v>
      </c>
      <c r="K301">
        <v>2015</v>
      </c>
      <c r="L301">
        <v>0</v>
      </c>
      <c r="M301">
        <v>0</v>
      </c>
      <c r="N301">
        <v>2</v>
      </c>
      <c r="O301">
        <v>30</v>
      </c>
      <c r="P301">
        <v>148</v>
      </c>
      <c r="Q301">
        <v>53</v>
      </c>
      <c r="X301">
        <v>2</v>
      </c>
      <c r="Y301">
        <v>2</v>
      </c>
      <c r="Z301">
        <v>0</v>
      </c>
      <c r="AA301">
        <v>346</v>
      </c>
      <c r="AB301">
        <v>4118</v>
      </c>
      <c r="AC301">
        <v>13</v>
      </c>
      <c r="AD301" t="s">
        <v>141</v>
      </c>
    </row>
    <row r="302" spans="1:31" x14ac:dyDescent="0.25">
      <c r="A302">
        <v>2006</v>
      </c>
      <c r="B302" s="5">
        <v>4</v>
      </c>
      <c r="C302" s="5">
        <v>111</v>
      </c>
      <c r="D302">
        <f>INDEX(Conference!D:E,MATCH('Draft Master List'!C302,Conference!D:D,0),2)</f>
        <v>72</v>
      </c>
      <c r="E302" t="s">
        <v>532</v>
      </c>
      <c r="F302" t="str">
        <f t="shared" si="4"/>
        <v>1112006</v>
      </c>
      <c r="G302" t="s">
        <v>74</v>
      </c>
      <c r="H302">
        <v>23</v>
      </c>
      <c r="I302" t="s">
        <v>3</v>
      </c>
      <c r="J302">
        <v>2006</v>
      </c>
      <c r="K302">
        <v>2010</v>
      </c>
      <c r="L302">
        <v>0</v>
      </c>
      <c r="M302">
        <v>0</v>
      </c>
      <c r="N302">
        <v>0</v>
      </c>
      <c r="O302">
        <v>9</v>
      </c>
      <c r="P302">
        <v>46</v>
      </c>
      <c r="Q302">
        <v>4</v>
      </c>
      <c r="AA302">
        <v>63</v>
      </c>
      <c r="AB302">
        <v>1008</v>
      </c>
      <c r="AC302">
        <v>4</v>
      </c>
      <c r="AD302" t="s">
        <v>139</v>
      </c>
      <c r="AE302" t="s">
        <v>178</v>
      </c>
    </row>
    <row r="303" spans="1:31" x14ac:dyDescent="0.25">
      <c r="A303">
        <v>2006</v>
      </c>
      <c r="B303" s="5">
        <v>4</v>
      </c>
      <c r="C303" s="5">
        <v>117</v>
      </c>
      <c r="D303">
        <f>INDEX(Conference!D:E,MATCH('Draft Master List'!C303,Conference!D:D,0),2)</f>
        <v>60</v>
      </c>
      <c r="E303" t="s">
        <v>533</v>
      </c>
      <c r="F303" t="str">
        <f t="shared" si="4"/>
        <v>1172006</v>
      </c>
      <c r="G303" t="s">
        <v>76</v>
      </c>
      <c r="H303">
        <v>24</v>
      </c>
      <c r="I303" t="s">
        <v>32</v>
      </c>
      <c r="J303">
        <v>2006</v>
      </c>
      <c r="K303">
        <v>2014</v>
      </c>
      <c r="L303">
        <v>1</v>
      </c>
      <c r="M303">
        <v>2</v>
      </c>
      <c r="N303">
        <v>1</v>
      </c>
      <c r="O303">
        <v>30</v>
      </c>
      <c r="P303">
        <v>126</v>
      </c>
      <c r="Q303">
        <v>14</v>
      </c>
      <c r="S303">
        <v>1</v>
      </c>
      <c r="T303">
        <v>1</v>
      </c>
      <c r="U303">
        <v>36</v>
      </c>
      <c r="V303">
        <v>0</v>
      </c>
      <c r="W303">
        <v>0</v>
      </c>
      <c r="X303">
        <v>487</v>
      </c>
      <c r="Y303">
        <v>2271</v>
      </c>
      <c r="Z303">
        <v>16</v>
      </c>
      <c r="AA303">
        <v>168</v>
      </c>
      <c r="AB303">
        <v>1286</v>
      </c>
      <c r="AC303">
        <v>4</v>
      </c>
      <c r="AD303" t="s">
        <v>179</v>
      </c>
      <c r="AE303" t="s">
        <v>178</v>
      </c>
    </row>
    <row r="304" spans="1:31" x14ac:dyDescent="0.25">
      <c r="A304">
        <v>2006</v>
      </c>
      <c r="B304" s="5">
        <v>4</v>
      </c>
      <c r="C304" s="5">
        <v>119</v>
      </c>
      <c r="D304">
        <f>INDEX(Conference!D:E,MATCH('Draft Master List'!C304,Conference!D:D,0),2)</f>
        <v>56</v>
      </c>
      <c r="E304" t="s">
        <v>121</v>
      </c>
      <c r="F304" t="str">
        <f t="shared" si="4"/>
        <v>1192006</v>
      </c>
      <c r="G304" t="s">
        <v>74</v>
      </c>
      <c r="H304">
        <v>22</v>
      </c>
      <c r="I304" t="s">
        <v>26</v>
      </c>
      <c r="J304">
        <v>2006</v>
      </c>
      <c r="K304">
        <v>2016</v>
      </c>
      <c r="L304">
        <v>1</v>
      </c>
      <c r="M304">
        <v>6</v>
      </c>
      <c r="N304">
        <v>10</v>
      </c>
      <c r="O304">
        <v>83</v>
      </c>
      <c r="P304">
        <v>167</v>
      </c>
      <c r="Q304">
        <v>151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20</v>
      </c>
      <c r="Y304">
        <v>118</v>
      </c>
      <c r="Z304">
        <v>0</v>
      </c>
      <c r="AA304">
        <v>941</v>
      </c>
      <c r="AB304">
        <v>12061</v>
      </c>
      <c r="AC304">
        <v>82</v>
      </c>
      <c r="AD304" t="s">
        <v>225</v>
      </c>
      <c r="AE304" t="s">
        <v>178</v>
      </c>
    </row>
    <row r="305" spans="1:31" x14ac:dyDescent="0.25">
      <c r="A305">
        <v>2006</v>
      </c>
      <c r="B305" s="5">
        <v>4</v>
      </c>
      <c r="C305" s="5">
        <v>125</v>
      </c>
      <c r="D305">
        <f>INDEX(Conference!D:E,MATCH('Draft Master List'!C305,Conference!D:D,0),2)</f>
        <v>47</v>
      </c>
      <c r="E305" t="s">
        <v>534</v>
      </c>
      <c r="F305" t="str">
        <f t="shared" si="4"/>
        <v>1252006</v>
      </c>
      <c r="G305" t="s">
        <v>74</v>
      </c>
      <c r="H305">
        <v>21</v>
      </c>
      <c r="I305" t="s">
        <v>27</v>
      </c>
      <c r="J305">
        <v>2006</v>
      </c>
      <c r="K305">
        <v>2008</v>
      </c>
      <c r="L305">
        <v>0</v>
      </c>
      <c r="M305">
        <v>0</v>
      </c>
      <c r="N305">
        <v>0</v>
      </c>
      <c r="O305">
        <v>0</v>
      </c>
      <c r="P305">
        <v>11</v>
      </c>
      <c r="Q305">
        <v>0</v>
      </c>
      <c r="X305">
        <v>1</v>
      </c>
      <c r="Y305">
        <v>1</v>
      </c>
      <c r="Z305">
        <v>0</v>
      </c>
      <c r="AA305">
        <v>3</v>
      </c>
      <c r="AB305">
        <v>33</v>
      </c>
      <c r="AC305">
        <v>0</v>
      </c>
      <c r="AD305" t="s">
        <v>155</v>
      </c>
      <c r="AE305" t="s">
        <v>178</v>
      </c>
    </row>
    <row r="306" spans="1:31" x14ac:dyDescent="0.25">
      <c r="A306">
        <v>2006</v>
      </c>
      <c r="B306" s="5">
        <v>4</v>
      </c>
      <c r="C306" s="5">
        <v>130</v>
      </c>
      <c r="D306">
        <f>INDEX(Conference!D:E,MATCH('Draft Master List'!C306,Conference!D:D,0),2)</f>
        <v>42</v>
      </c>
      <c r="E306" t="s">
        <v>535</v>
      </c>
      <c r="F306" t="str">
        <f t="shared" si="4"/>
        <v>1302006</v>
      </c>
      <c r="G306" t="s">
        <v>74</v>
      </c>
      <c r="H306">
        <v>21</v>
      </c>
      <c r="I306" t="s">
        <v>26</v>
      </c>
      <c r="J306">
        <v>2007</v>
      </c>
      <c r="K306">
        <v>2013</v>
      </c>
      <c r="L306">
        <v>0</v>
      </c>
      <c r="M306">
        <v>0</v>
      </c>
      <c r="N306">
        <v>0</v>
      </c>
      <c r="O306">
        <v>17</v>
      </c>
      <c r="P306">
        <v>76</v>
      </c>
      <c r="Q306">
        <v>13</v>
      </c>
      <c r="X306">
        <v>3</v>
      </c>
      <c r="Y306">
        <v>18</v>
      </c>
      <c r="Z306">
        <v>0</v>
      </c>
      <c r="AA306">
        <v>109</v>
      </c>
      <c r="AB306">
        <v>1460</v>
      </c>
      <c r="AC306">
        <v>7</v>
      </c>
      <c r="AD306" t="s">
        <v>211</v>
      </c>
      <c r="AE306" t="s">
        <v>178</v>
      </c>
    </row>
    <row r="307" spans="1:31" x14ac:dyDescent="0.25">
      <c r="A307">
        <v>2006</v>
      </c>
      <c r="B307" s="5">
        <v>4</v>
      </c>
      <c r="C307" s="5">
        <v>132</v>
      </c>
      <c r="D307">
        <f>INDEX(Conference!D:E,MATCH('Draft Master List'!C307,Conference!D:D,0),2)</f>
        <v>40</v>
      </c>
      <c r="E307" t="s">
        <v>537</v>
      </c>
      <c r="F307" t="str">
        <f t="shared" si="4"/>
        <v>1322006</v>
      </c>
      <c r="G307" t="s">
        <v>76</v>
      </c>
      <c r="H307">
        <v>23</v>
      </c>
      <c r="I307" t="s">
        <v>3</v>
      </c>
      <c r="J307">
        <v>2007</v>
      </c>
      <c r="K307">
        <v>2007</v>
      </c>
      <c r="L307">
        <v>0</v>
      </c>
      <c r="M307">
        <v>0</v>
      </c>
      <c r="N307">
        <v>0</v>
      </c>
      <c r="O307">
        <v>0</v>
      </c>
      <c r="P307">
        <v>1</v>
      </c>
      <c r="Q307">
        <v>0</v>
      </c>
      <c r="AD307" t="s">
        <v>159</v>
      </c>
    </row>
    <row r="308" spans="1:31" x14ac:dyDescent="0.25">
      <c r="A308">
        <v>2006</v>
      </c>
      <c r="B308" s="5">
        <v>5</v>
      </c>
      <c r="C308" s="5">
        <v>144</v>
      </c>
      <c r="D308">
        <f>INDEX(Conference!D:E,MATCH('Draft Master List'!C308,Conference!D:D,0),2)</f>
        <v>34</v>
      </c>
      <c r="E308" t="s">
        <v>538</v>
      </c>
      <c r="F308" t="str">
        <f t="shared" si="4"/>
        <v>1442006</v>
      </c>
      <c r="G308" t="s">
        <v>74</v>
      </c>
      <c r="H308">
        <v>23</v>
      </c>
      <c r="I308" t="s">
        <v>223</v>
      </c>
      <c r="J308">
        <v>2007</v>
      </c>
      <c r="K308">
        <v>2008</v>
      </c>
      <c r="L308">
        <v>0</v>
      </c>
      <c r="M308">
        <v>0</v>
      </c>
      <c r="N308">
        <v>0</v>
      </c>
      <c r="O308">
        <v>1</v>
      </c>
      <c r="P308">
        <v>10</v>
      </c>
      <c r="Q308">
        <v>1</v>
      </c>
      <c r="S308">
        <v>1</v>
      </c>
      <c r="T308">
        <v>1</v>
      </c>
      <c r="U308">
        <v>5</v>
      </c>
      <c r="V308">
        <v>0</v>
      </c>
      <c r="W308">
        <v>0</v>
      </c>
      <c r="X308">
        <v>3</v>
      </c>
      <c r="Y308">
        <v>-2</v>
      </c>
      <c r="Z308">
        <v>0</v>
      </c>
      <c r="AA308">
        <v>9</v>
      </c>
      <c r="AB308">
        <v>108</v>
      </c>
      <c r="AC308">
        <v>0</v>
      </c>
      <c r="AD308" t="s">
        <v>158</v>
      </c>
      <c r="AE308" t="s">
        <v>178</v>
      </c>
    </row>
    <row r="309" spans="1:31" x14ac:dyDescent="0.25">
      <c r="A309">
        <v>2006</v>
      </c>
      <c r="B309" s="5">
        <v>5</v>
      </c>
      <c r="C309" s="5">
        <v>145</v>
      </c>
      <c r="D309">
        <f>INDEX(Conference!D:E,MATCH('Draft Master List'!C309,Conference!D:D,0),2)</f>
        <v>33.5</v>
      </c>
      <c r="E309" t="s">
        <v>539</v>
      </c>
      <c r="F309" t="str">
        <f t="shared" si="4"/>
        <v>1452006</v>
      </c>
      <c r="G309" t="s">
        <v>76</v>
      </c>
      <c r="H309">
        <v>23</v>
      </c>
      <c r="I309" t="s">
        <v>64</v>
      </c>
      <c r="J309">
        <v>2006</v>
      </c>
      <c r="K309">
        <v>2012</v>
      </c>
      <c r="L309">
        <v>0</v>
      </c>
      <c r="M309">
        <v>0</v>
      </c>
      <c r="N309">
        <v>0</v>
      </c>
      <c r="O309">
        <v>13</v>
      </c>
      <c r="P309">
        <v>63</v>
      </c>
      <c r="Q309">
        <v>10</v>
      </c>
      <c r="X309">
        <v>356</v>
      </c>
      <c r="Y309">
        <v>1681</v>
      </c>
      <c r="Z309">
        <v>7</v>
      </c>
      <c r="AA309">
        <v>70</v>
      </c>
      <c r="AB309">
        <v>490</v>
      </c>
      <c r="AC309">
        <v>3</v>
      </c>
      <c r="AD309" t="s">
        <v>208</v>
      </c>
      <c r="AE309" t="s">
        <v>178</v>
      </c>
    </row>
    <row r="310" spans="1:31" x14ac:dyDescent="0.25">
      <c r="A310">
        <v>2006</v>
      </c>
      <c r="B310" s="5">
        <v>5</v>
      </c>
      <c r="C310" s="5">
        <v>148</v>
      </c>
      <c r="D310">
        <f>INDEX(Conference!D:E,MATCH('Draft Master List'!C310,Conference!D:D,0),2)</f>
        <v>32.200000000000003</v>
      </c>
      <c r="E310" t="s">
        <v>540</v>
      </c>
      <c r="F310" t="str">
        <f t="shared" si="4"/>
        <v>1482006</v>
      </c>
      <c r="G310" t="s">
        <v>1</v>
      </c>
      <c r="H310">
        <v>24</v>
      </c>
      <c r="I310" t="s">
        <v>5</v>
      </c>
      <c r="J310">
        <v>2006</v>
      </c>
      <c r="K310">
        <v>2006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0</v>
      </c>
      <c r="X310">
        <v>2</v>
      </c>
      <c r="Y310">
        <v>-5</v>
      </c>
      <c r="Z310">
        <v>0</v>
      </c>
      <c r="AD310" t="s">
        <v>248</v>
      </c>
    </row>
    <row r="311" spans="1:31" x14ac:dyDescent="0.25">
      <c r="A311">
        <v>2006</v>
      </c>
      <c r="B311" s="5">
        <v>5</v>
      </c>
      <c r="C311" s="5">
        <v>163</v>
      </c>
      <c r="D311">
        <f>INDEX(Conference!D:E,MATCH('Draft Master List'!C311,Conference!D:D,0),2)</f>
        <v>26.2</v>
      </c>
      <c r="E311" t="s">
        <v>541</v>
      </c>
      <c r="F311" t="str">
        <f t="shared" si="4"/>
        <v>1632006</v>
      </c>
      <c r="G311" t="s">
        <v>76</v>
      </c>
      <c r="H311">
        <v>23</v>
      </c>
      <c r="I311" t="s">
        <v>19</v>
      </c>
      <c r="J311">
        <v>2007</v>
      </c>
      <c r="K311">
        <v>2008</v>
      </c>
      <c r="L311">
        <v>0</v>
      </c>
      <c r="M311">
        <v>0</v>
      </c>
      <c r="N311">
        <v>0</v>
      </c>
      <c r="O311">
        <v>0</v>
      </c>
      <c r="P311">
        <v>7</v>
      </c>
      <c r="Q311">
        <v>0</v>
      </c>
      <c r="AD311" t="s">
        <v>191</v>
      </c>
      <c r="AE311" t="s">
        <v>178</v>
      </c>
    </row>
    <row r="312" spans="1:31" x14ac:dyDescent="0.25">
      <c r="A312">
        <v>2006</v>
      </c>
      <c r="B312" s="5">
        <v>5</v>
      </c>
      <c r="C312" s="5">
        <v>164</v>
      </c>
      <c r="D312">
        <f>INDEX(Conference!D:E,MATCH('Draft Master List'!C312,Conference!D:D,0),2)</f>
        <v>25.8</v>
      </c>
      <c r="E312" t="s">
        <v>542</v>
      </c>
      <c r="F312" t="str">
        <f t="shared" si="4"/>
        <v>1642006</v>
      </c>
      <c r="G312" t="s">
        <v>1</v>
      </c>
      <c r="I312" t="s">
        <v>24</v>
      </c>
      <c r="L312">
        <v>0</v>
      </c>
      <c r="M312">
        <v>0</v>
      </c>
      <c r="N312">
        <v>0</v>
      </c>
      <c r="AD312" t="s">
        <v>257</v>
      </c>
      <c r="AE312" t="s">
        <v>178</v>
      </c>
    </row>
    <row r="313" spans="1:31" x14ac:dyDescent="0.25">
      <c r="A313">
        <v>2006</v>
      </c>
      <c r="B313" s="5">
        <v>6</v>
      </c>
      <c r="C313" s="5">
        <v>170</v>
      </c>
      <c r="D313">
        <f>INDEX(Conference!D:E,MATCH('Draft Master List'!C313,Conference!D:D,0),2)</f>
        <v>23.4</v>
      </c>
      <c r="E313" t="s">
        <v>543</v>
      </c>
      <c r="F313" t="str">
        <f t="shared" si="4"/>
        <v>1702006</v>
      </c>
      <c r="G313" t="s">
        <v>76</v>
      </c>
      <c r="H313">
        <v>22</v>
      </c>
      <c r="I313" t="s">
        <v>23</v>
      </c>
      <c r="J313">
        <v>2006</v>
      </c>
      <c r="K313">
        <v>2006</v>
      </c>
      <c r="L313">
        <v>0</v>
      </c>
      <c r="M313">
        <v>0</v>
      </c>
      <c r="N313">
        <v>1</v>
      </c>
      <c r="O313">
        <v>5</v>
      </c>
      <c r="P313">
        <v>14</v>
      </c>
      <c r="Q313">
        <v>8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124</v>
      </c>
      <c r="Y313">
        <v>476</v>
      </c>
      <c r="Z313">
        <v>4</v>
      </c>
      <c r="AA313">
        <v>33</v>
      </c>
      <c r="AB313">
        <v>204</v>
      </c>
      <c r="AC313">
        <v>0</v>
      </c>
      <c r="AD313" t="s">
        <v>158</v>
      </c>
      <c r="AE313" t="s">
        <v>178</v>
      </c>
    </row>
    <row r="314" spans="1:31" x14ac:dyDescent="0.25">
      <c r="A314">
        <v>2006</v>
      </c>
      <c r="B314" s="5">
        <v>6</v>
      </c>
      <c r="C314" s="5">
        <v>171</v>
      </c>
      <c r="D314">
        <f>INDEX(Conference!D:E,MATCH('Draft Master List'!C314,Conference!D:D,0),2)</f>
        <v>23</v>
      </c>
      <c r="E314" t="s">
        <v>544</v>
      </c>
      <c r="F314" t="str">
        <f t="shared" si="4"/>
        <v>1712006</v>
      </c>
      <c r="G314" t="s">
        <v>74</v>
      </c>
      <c r="H314">
        <v>23</v>
      </c>
      <c r="I314" t="s">
        <v>0</v>
      </c>
      <c r="J314">
        <v>2007</v>
      </c>
      <c r="K314">
        <v>2009</v>
      </c>
      <c r="L314">
        <v>0</v>
      </c>
      <c r="M314">
        <v>0</v>
      </c>
      <c r="N314">
        <v>0</v>
      </c>
      <c r="O314">
        <v>0</v>
      </c>
      <c r="P314">
        <v>2</v>
      </c>
      <c r="Q314">
        <v>0</v>
      </c>
      <c r="AD314" t="s">
        <v>196</v>
      </c>
      <c r="AE314" t="s">
        <v>178</v>
      </c>
    </row>
    <row r="315" spans="1:31" x14ac:dyDescent="0.25">
      <c r="A315">
        <v>2006</v>
      </c>
      <c r="B315" s="5">
        <v>6</v>
      </c>
      <c r="C315" s="5">
        <v>172</v>
      </c>
      <c r="D315">
        <f>INDEX(Conference!D:E,MATCH('Draft Master List'!C315,Conference!D:D,0),2)</f>
        <v>22.6</v>
      </c>
      <c r="E315" t="s">
        <v>545</v>
      </c>
      <c r="F315" t="str">
        <f t="shared" si="4"/>
        <v>1722006</v>
      </c>
      <c r="G315" t="s">
        <v>74</v>
      </c>
      <c r="I315" t="s">
        <v>28</v>
      </c>
      <c r="L315">
        <v>0</v>
      </c>
      <c r="M315">
        <v>0</v>
      </c>
      <c r="N315">
        <v>0</v>
      </c>
      <c r="AD315" t="s">
        <v>169</v>
      </c>
      <c r="AE315" t="s">
        <v>178</v>
      </c>
    </row>
    <row r="316" spans="1:31" x14ac:dyDescent="0.25">
      <c r="A316">
        <v>2006</v>
      </c>
      <c r="B316" s="5">
        <v>6</v>
      </c>
      <c r="C316" s="5">
        <v>175</v>
      </c>
      <c r="D316">
        <f>INDEX(Conference!D:E,MATCH('Draft Master List'!C316,Conference!D:D,0),2)</f>
        <v>21.4</v>
      </c>
      <c r="E316" t="s">
        <v>546</v>
      </c>
      <c r="F316" t="str">
        <f t="shared" si="4"/>
        <v>1752006</v>
      </c>
      <c r="G316" t="s">
        <v>74</v>
      </c>
      <c r="H316">
        <v>22</v>
      </c>
      <c r="I316" t="s">
        <v>34</v>
      </c>
      <c r="J316">
        <v>2006</v>
      </c>
      <c r="K316">
        <v>2016</v>
      </c>
      <c r="L316">
        <v>0</v>
      </c>
      <c r="M316">
        <v>2</v>
      </c>
      <c r="N316">
        <v>6</v>
      </c>
      <c r="O316">
        <v>33</v>
      </c>
      <c r="P316">
        <v>159</v>
      </c>
      <c r="Q316">
        <v>85</v>
      </c>
      <c r="X316">
        <v>14</v>
      </c>
      <c r="Y316">
        <v>91</v>
      </c>
      <c r="Z316">
        <v>0</v>
      </c>
      <c r="AA316">
        <v>405</v>
      </c>
      <c r="AB316">
        <v>4814</v>
      </c>
      <c r="AC316">
        <v>31</v>
      </c>
      <c r="AD316" t="s">
        <v>547</v>
      </c>
    </row>
    <row r="317" spans="1:31" x14ac:dyDescent="0.25">
      <c r="A317">
        <v>2006</v>
      </c>
      <c r="B317" s="5">
        <v>6</v>
      </c>
      <c r="C317" s="5">
        <v>180</v>
      </c>
      <c r="D317">
        <f>INDEX(Conference!D:E,MATCH('Draft Master List'!C317,Conference!D:D,0),2)</f>
        <v>19.399999999999999</v>
      </c>
      <c r="E317" t="s">
        <v>548</v>
      </c>
      <c r="F317" t="str">
        <f t="shared" si="4"/>
        <v>1802006</v>
      </c>
      <c r="G317" t="s">
        <v>212</v>
      </c>
      <c r="H317">
        <v>23</v>
      </c>
      <c r="I317" t="s">
        <v>64</v>
      </c>
      <c r="J317">
        <v>2006</v>
      </c>
      <c r="K317">
        <v>2012</v>
      </c>
      <c r="L317">
        <v>0</v>
      </c>
      <c r="M317">
        <v>0</v>
      </c>
      <c r="N317">
        <v>3</v>
      </c>
      <c r="O317">
        <v>3</v>
      </c>
      <c r="P317">
        <v>106</v>
      </c>
      <c r="Q317">
        <v>43</v>
      </c>
      <c r="X317">
        <v>37</v>
      </c>
      <c r="Y317">
        <v>98</v>
      </c>
      <c r="Z317">
        <v>0</v>
      </c>
      <c r="AA317">
        <v>58</v>
      </c>
      <c r="AB317">
        <v>404</v>
      </c>
      <c r="AC317">
        <v>3</v>
      </c>
      <c r="AD317" t="s">
        <v>165</v>
      </c>
      <c r="AE317" t="s">
        <v>178</v>
      </c>
    </row>
    <row r="318" spans="1:31" x14ac:dyDescent="0.25">
      <c r="A318">
        <v>2006</v>
      </c>
      <c r="B318" s="5">
        <v>6</v>
      </c>
      <c r="C318" s="5">
        <v>184</v>
      </c>
      <c r="D318">
        <f>INDEX(Conference!D:E,MATCH('Draft Master List'!C318,Conference!D:D,0),2)</f>
        <v>17.8</v>
      </c>
      <c r="E318" t="s">
        <v>549</v>
      </c>
      <c r="F318" t="str">
        <f t="shared" si="4"/>
        <v>1842006</v>
      </c>
      <c r="G318" t="s">
        <v>74</v>
      </c>
      <c r="H318">
        <v>23</v>
      </c>
      <c r="I318" t="s">
        <v>21</v>
      </c>
      <c r="J318">
        <v>2006</v>
      </c>
      <c r="K318">
        <v>2009</v>
      </c>
      <c r="L318">
        <v>0</v>
      </c>
      <c r="M318">
        <v>0</v>
      </c>
      <c r="N318">
        <v>0</v>
      </c>
      <c r="O318">
        <v>0</v>
      </c>
      <c r="P318">
        <v>46</v>
      </c>
      <c r="Q318">
        <v>2</v>
      </c>
      <c r="X318">
        <v>1</v>
      </c>
      <c r="Y318">
        <v>-4</v>
      </c>
      <c r="Z318">
        <v>0</v>
      </c>
      <c r="AA318">
        <v>6</v>
      </c>
      <c r="AB318">
        <v>62</v>
      </c>
      <c r="AC318">
        <v>1</v>
      </c>
      <c r="AD318" t="s">
        <v>233</v>
      </c>
      <c r="AE318" t="s">
        <v>178</v>
      </c>
    </row>
    <row r="319" spans="1:31" x14ac:dyDescent="0.25">
      <c r="A319">
        <v>2006</v>
      </c>
      <c r="B319" s="5">
        <v>6</v>
      </c>
      <c r="C319" s="5">
        <v>190</v>
      </c>
      <c r="D319">
        <f>INDEX(Conference!D:E,MATCH('Draft Master List'!C319,Conference!D:D,0),2)</f>
        <v>15.4</v>
      </c>
      <c r="E319" t="s">
        <v>550</v>
      </c>
      <c r="F319" t="str">
        <f t="shared" si="4"/>
        <v>1902006</v>
      </c>
      <c r="G319" t="s">
        <v>74</v>
      </c>
      <c r="H319">
        <v>24</v>
      </c>
      <c r="I319" t="s">
        <v>25</v>
      </c>
      <c r="J319">
        <v>2006</v>
      </c>
      <c r="K319">
        <v>2008</v>
      </c>
      <c r="L319">
        <v>0</v>
      </c>
      <c r="M319">
        <v>0</v>
      </c>
      <c r="N319">
        <v>0</v>
      </c>
      <c r="O319">
        <v>2</v>
      </c>
      <c r="P319">
        <v>31</v>
      </c>
      <c r="Q319">
        <v>3</v>
      </c>
      <c r="X319">
        <v>1</v>
      </c>
      <c r="Y319">
        <v>5</v>
      </c>
      <c r="Z319">
        <v>0</v>
      </c>
      <c r="AA319">
        <v>36</v>
      </c>
      <c r="AB319">
        <v>382</v>
      </c>
      <c r="AC319">
        <v>1</v>
      </c>
      <c r="AD319" t="s">
        <v>230</v>
      </c>
      <c r="AE319" t="s">
        <v>178</v>
      </c>
    </row>
    <row r="320" spans="1:31" x14ac:dyDescent="0.25">
      <c r="A320">
        <v>2006</v>
      </c>
      <c r="B320" s="5">
        <v>6</v>
      </c>
      <c r="C320" s="5">
        <v>193</v>
      </c>
      <c r="D320">
        <f>INDEX(Conference!D:E,MATCH('Draft Master List'!C320,Conference!D:D,0),2)</f>
        <v>14.2</v>
      </c>
      <c r="E320" t="s">
        <v>551</v>
      </c>
      <c r="F320" t="str">
        <f t="shared" si="4"/>
        <v>1932006</v>
      </c>
      <c r="G320" t="s">
        <v>1</v>
      </c>
      <c r="H320">
        <v>22</v>
      </c>
      <c r="I320" t="s">
        <v>15</v>
      </c>
      <c r="J320">
        <v>2006</v>
      </c>
      <c r="K320">
        <v>2006</v>
      </c>
      <c r="L320">
        <v>0</v>
      </c>
      <c r="M320">
        <v>0</v>
      </c>
      <c r="N320">
        <v>0</v>
      </c>
      <c r="O320">
        <v>0</v>
      </c>
      <c r="P320">
        <v>7</v>
      </c>
      <c r="Q320">
        <v>0</v>
      </c>
      <c r="X320">
        <v>1</v>
      </c>
      <c r="Y320">
        <v>8</v>
      </c>
      <c r="Z320">
        <v>0</v>
      </c>
      <c r="AD320" t="s">
        <v>138</v>
      </c>
      <c r="AE320" t="s">
        <v>178</v>
      </c>
    </row>
    <row r="321" spans="1:31" x14ac:dyDescent="0.25">
      <c r="A321">
        <v>2006</v>
      </c>
      <c r="B321" s="5">
        <v>6</v>
      </c>
      <c r="C321" s="5">
        <v>194</v>
      </c>
      <c r="D321">
        <f>INDEX(Conference!D:E,MATCH('Draft Master List'!C321,Conference!D:D,0),2)</f>
        <v>13.8</v>
      </c>
      <c r="E321" t="s">
        <v>552</v>
      </c>
      <c r="F321" t="str">
        <f t="shared" si="4"/>
        <v>1942006</v>
      </c>
      <c r="G321" t="s">
        <v>1</v>
      </c>
      <c r="H321">
        <v>23</v>
      </c>
      <c r="I321" t="s">
        <v>14</v>
      </c>
      <c r="J321">
        <v>2006</v>
      </c>
      <c r="K321">
        <v>2014</v>
      </c>
      <c r="L321">
        <v>0</v>
      </c>
      <c r="M321">
        <v>0</v>
      </c>
      <c r="N321">
        <v>1</v>
      </c>
      <c r="O321">
        <v>8</v>
      </c>
      <c r="P321">
        <v>37</v>
      </c>
      <c r="Q321">
        <v>20</v>
      </c>
      <c r="R321" s="1">
        <v>36691</v>
      </c>
      <c r="S321">
        <v>375</v>
      </c>
      <c r="T321">
        <v>709</v>
      </c>
      <c r="U321">
        <v>4057</v>
      </c>
      <c r="V321">
        <v>21</v>
      </c>
      <c r="W321">
        <v>24</v>
      </c>
      <c r="X321">
        <v>88</v>
      </c>
      <c r="Y321">
        <v>329</v>
      </c>
      <c r="Z321">
        <v>0</v>
      </c>
      <c r="AD321" t="s">
        <v>388</v>
      </c>
      <c r="AE321" t="s">
        <v>178</v>
      </c>
    </row>
    <row r="322" spans="1:31" x14ac:dyDescent="0.25">
      <c r="A322">
        <v>2006</v>
      </c>
      <c r="B322" s="5">
        <v>6</v>
      </c>
      <c r="C322" s="5">
        <v>195</v>
      </c>
      <c r="D322">
        <f>INDEX(Conference!D:E,MATCH('Draft Master List'!C322,Conference!D:D,0),2)</f>
        <v>13.4</v>
      </c>
      <c r="E322" t="s">
        <v>553</v>
      </c>
      <c r="F322" t="str">
        <f t="shared" ref="F322:F334" si="5">C322&amp;A322</f>
        <v>1952006</v>
      </c>
      <c r="G322" t="s">
        <v>76</v>
      </c>
      <c r="H322">
        <v>22</v>
      </c>
      <c r="I322" t="s">
        <v>63</v>
      </c>
      <c r="J322">
        <v>2006</v>
      </c>
      <c r="K322">
        <v>2006</v>
      </c>
      <c r="L322">
        <v>0</v>
      </c>
      <c r="M322">
        <v>0</v>
      </c>
      <c r="N322">
        <v>0</v>
      </c>
      <c r="O322">
        <v>0</v>
      </c>
      <c r="P322">
        <v>2</v>
      </c>
      <c r="Q322">
        <v>0</v>
      </c>
      <c r="AD322" t="s">
        <v>152</v>
      </c>
      <c r="AE322" t="s">
        <v>178</v>
      </c>
    </row>
    <row r="323" spans="1:31" x14ac:dyDescent="0.25">
      <c r="A323">
        <v>2006</v>
      </c>
      <c r="B323" s="5">
        <v>7</v>
      </c>
      <c r="C323" s="5">
        <v>209</v>
      </c>
      <c r="D323">
        <f>INDEX(Conference!D:E,MATCH('Draft Master List'!C323,Conference!D:D,0),2)</f>
        <v>7.8</v>
      </c>
      <c r="E323" t="s">
        <v>554</v>
      </c>
      <c r="F323" t="str">
        <f t="shared" si="5"/>
        <v>2092006</v>
      </c>
      <c r="G323" t="s">
        <v>74</v>
      </c>
      <c r="H323">
        <v>23</v>
      </c>
      <c r="I323" t="s">
        <v>15</v>
      </c>
      <c r="J323">
        <v>2006</v>
      </c>
      <c r="K323">
        <v>2006</v>
      </c>
      <c r="L323">
        <v>0</v>
      </c>
      <c r="M323">
        <v>0</v>
      </c>
      <c r="N323">
        <v>0</v>
      </c>
      <c r="O323">
        <v>2</v>
      </c>
      <c r="P323">
        <v>16</v>
      </c>
      <c r="Q323">
        <v>0</v>
      </c>
      <c r="AD323" t="s">
        <v>189</v>
      </c>
      <c r="AE323" t="s">
        <v>178</v>
      </c>
    </row>
    <row r="324" spans="1:31" x14ac:dyDescent="0.25">
      <c r="A324">
        <v>2006</v>
      </c>
      <c r="B324" s="5">
        <v>7</v>
      </c>
      <c r="C324" s="5">
        <v>218</v>
      </c>
      <c r="D324">
        <f>INDEX(Conference!D:E,MATCH('Draft Master List'!C324,Conference!D:D,0),2)</f>
        <v>4.2</v>
      </c>
      <c r="E324" t="s">
        <v>555</v>
      </c>
      <c r="F324" t="str">
        <f t="shared" si="5"/>
        <v>2182006</v>
      </c>
      <c r="G324" t="s">
        <v>74</v>
      </c>
      <c r="H324">
        <v>23</v>
      </c>
      <c r="I324" t="s">
        <v>10</v>
      </c>
      <c r="J324">
        <v>2008</v>
      </c>
      <c r="K324">
        <v>2009</v>
      </c>
      <c r="L324">
        <v>0</v>
      </c>
      <c r="M324">
        <v>0</v>
      </c>
      <c r="N324">
        <v>0</v>
      </c>
      <c r="O324">
        <v>1</v>
      </c>
      <c r="P324">
        <v>21</v>
      </c>
      <c r="Q324">
        <v>1</v>
      </c>
      <c r="AA324">
        <v>8</v>
      </c>
      <c r="AB324">
        <v>90</v>
      </c>
      <c r="AC324">
        <v>0</v>
      </c>
      <c r="AD324" t="s">
        <v>168</v>
      </c>
      <c r="AE324" t="s">
        <v>178</v>
      </c>
    </row>
    <row r="325" spans="1:31" x14ac:dyDescent="0.25">
      <c r="A325">
        <v>2006</v>
      </c>
      <c r="B325" s="5">
        <v>7</v>
      </c>
      <c r="C325" s="5">
        <v>222</v>
      </c>
      <c r="D325">
        <f>INDEX(Conference!D:E,MATCH('Draft Master List'!C325,Conference!D:D,0),2)</f>
        <v>2.6</v>
      </c>
      <c r="E325" t="s">
        <v>556</v>
      </c>
      <c r="F325" t="str">
        <f t="shared" si="5"/>
        <v>2222006</v>
      </c>
      <c r="G325" t="s">
        <v>76</v>
      </c>
      <c r="H325">
        <v>23</v>
      </c>
      <c r="I325" t="s">
        <v>64</v>
      </c>
      <c r="J325">
        <v>2006</v>
      </c>
      <c r="K325">
        <v>2008</v>
      </c>
      <c r="L325">
        <v>0</v>
      </c>
      <c r="M325">
        <v>0</v>
      </c>
      <c r="N325">
        <v>0</v>
      </c>
      <c r="O325">
        <v>1</v>
      </c>
      <c r="P325">
        <v>12</v>
      </c>
      <c r="Q325">
        <v>0</v>
      </c>
      <c r="AD325" t="s">
        <v>197</v>
      </c>
      <c r="AE325" t="s">
        <v>178</v>
      </c>
    </row>
    <row r="326" spans="1:31" x14ac:dyDescent="0.25">
      <c r="A326">
        <v>2006</v>
      </c>
      <c r="B326" s="5">
        <v>7</v>
      </c>
      <c r="C326" s="5">
        <v>223</v>
      </c>
      <c r="D326">
        <f>INDEX(Conference!D:E,MATCH('Draft Master List'!C326,Conference!D:D,0),2)</f>
        <v>2.2999999999999998</v>
      </c>
      <c r="E326" t="s">
        <v>557</v>
      </c>
      <c r="F326" t="str">
        <f t="shared" si="5"/>
        <v>2232006</v>
      </c>
      <c r="G326" t="s">
        <v>1</v>
      </c>
      <c r="I326" t="s">
        <v>21</v>
      </c>
      <c r="L326">
        <v>0</v>
      </c>
      <c r="M326">
        <v>0</v>
      </c>
      <c r="N326">
        <v>0</v>
      </c>
      <c r="AD326" t="s">
        <v>137</v>
      </c>
      <c r="AE326" t="s">
        <v>178</v>
      </c>
    </row>
    <row r="327" spans="1:31" x14ac:dyDescent="0.25">
      <c r="A327">
        <v>2006</v>
      </c>
      <c r="B327" s="5">
        <v>7</v>
      </c>
      <c r="C327" s="5">
        <v>231</v>
      </c>
      <c r="D327">
        <f>INDEX(Conference!D:E,MATCH('Draft Master List'!C327,Conference!D:D,0),2)</f>
        <v>2</v>
      </c>
      <c r="E327" t="s">
        <v>558</v>
      </c>
      <c r="F327" t="str">
        <f t="shared" si="5"/>
        <v>2312006</v>
      </c>
      <c r="G327" t="s">
        <v>74</v>
      </c>
      <c r="I327" t="s">
        <v>15</v>
      </c>
      <c r="L327">
        <v>0</v>
      </c>
      <c r="M327">
        <v>0</v>
      </c>
      <c r="N327">
        <v>0</v>
      </c>
      <c r="AD327" t="s">
        <v>155</v>
      </c>
      <c r="AE327" t="s">
        <v>178</v>
      </c>
    </row>
    <row r="328" spans="1:31" x14ac:dyDescent="0.25">
      <c r="A328">
        <v>2006</v>
      </c>
      <c r="B328" s="5">
        <v>7</v>
      </c>
      <c r="C328" s="5">
        <v>233</v>
      </c>
      <c r="D328">
        <f>INDEX(Conference!D:E,MATCH('Draft Master List'!C328,Conference!D:D,0),2)</f>
        <v>2</v>
      </c>
      <c r="E328" t="s">
        <v>559</v>
      </c>
      <c r="F328" t="str">
        <f t="shared" si="5"/>
        <v>2332006</v>
      </c>
      <c r="G328" t="s">
        <v>74</v>
      </c>
      <c r="H328">
        <v>22</v>
      </c>
      <c r="I328" t="s">
        <v>33</v>
      </c>
      <c r="J328">
        <v>2007</v>
      </c>
      <c r="K328">
        <v>2012</v>
      </c>
      <c r="L328">
        <v>0</v>
      </c>
      <c r="M328">
        <v>0</v>
      </c>
      <c r="N328">
        <v>0</v>
      </c>
      <c r="O328">
        <v>10</v>
      </c>
      <c r="P328">
        <v>61</v>
      </c>
      <c r="Q328">
        <v>11</v>
      </c>
      <c r="AA328">
        <v>78</v>
      </c>
      <c r="AB328">
        <v>1193</v>
      </c>
      <c r="AC328">
        <v>5</v>
      </c>
      <c r="AD328" t="s">
        <v>195</v>
      </c>
      <c r="AE328" t="s">
        <v>178</v>
      </c>
    </row>
    <row r="329" spans="1:31" x14ac:dyDescent="0.25">
      <c r="A329">
        <v>2006</v>
      </c>
      <c r="B329" s="5">
        <v>7</v>
      </c>
      <c r="C329" s="5">
        <v>240</v>
      </c>
      <c r="D329">
        <f>INDEX(Conference!D:E,MATCH('Draft Master List'!C329,Conference!D:D,0),2)</f>
        <v>2</v>
      </c>
      <c r="E329" t="s">
        <v>560</v>
      </c>
      <c r="F329" t="str">
        <f t="shared" si="5"/>
        <v>2402006</v>
      </c>
      <c r="G329" t="s">
        <v>76</v>
      </c>
      <c r="I329" t="s">
        <v>24</v>
      </c>
      <c r="L329">
        <v>0</v>
      </c>
      <c r="M329">
        <v>0</v>
      </c>
      <c r="N329">
        <v>0</v>
      </c>
      <c r="AD329" t="s">
        <v>197</v>
      </c>
      <c r="AE329" t="s">
        <v>178</v>
      </c>
    </row>
    <row r="330" spans="1:31" x14ac:dyDescent="0.25">
      <c r="A330">
        <v>2006</v>
      </c>
      <c r="B330" s="5">
        <v>7</v>
      </c>
      <c r="C330" s="5">
        <v>246</v>
      </c>
      <c r="D330">
        <f>INDEX(Conference!D:E,MATCH('Draft Master List'!C330,Conference!D:D,0),2)</f>
        <v>2</v>
      </c>
      <c r="E330" t="s">
        <v>561</v>
      </c>
      <c r="F330" t="str">
        <f t="shared" si="5"/>
        <v>2462006</v>
      </c>
      <c r="G330" t="s">
        <v>76</v>
      </c>
      <c r="H330">
        <v>22</v>
      </c>
      <c r="I330" t="s">
        <v>28</v>
      </c>
      <c r="J330">
        <v>2006</v>
      </c>
      <c r="K330">
        <v>2010</v>
      </c>
      <c r="L330">
        <v>0</v>
      </c>
      <c r="M330">
        <v>0</v>
      </c>
      <c r="N330">
        <v>0</v>
      </c>
      <c r="O330">
        <v>3</v>
      </c>
      <c r="P330">
        <v>36</v>
      </c>
      <c r="Q330">
        <v>5</v>
      </c>
      <c r="X330">
        <v>80</v>
      </c>
      <c r="Y330">
        <v>280</v>
      </c>
      <c r="Z330">
        <v>3</v>
      </c>
      <c r="AA330">
        <v>17</v>
      </c>
      <c r="AB330">
        <v>151</v>
      </c>
      <c r="AC330">
        <v>0</v>
      </c>
      <c r="AD330" t="s">
        <v>163</v>
      </c>
      <c r="AE330" t="s">
        <v>178</v>
      </c>
    </row>
    <row r="331" spans="1:31" x14ac:dyDescent="0.25">
      <c r="A331">
        <v>2006</v>
      </c>
      <c r="B331" s="5">
        <v>7</v>
      </c>
      <c r="C331" s="5">
        <v>249</v>
      </c>
      <c r="D331">
        <f>INDEX(Conference!D:E,MATCH('Draft Master List'!C331,Conference!D:D,0),2)</f>
        <v>2</v>
      </c>
      <c r="E331" t="s">
        <v>562</v>
      </c>
      <c r="F331" t="str">
        <f t="shared" si="5"/>
        <v>2492006</v>
      </c>
      <c r="G331" t="s">
        <v>74</v>
      </c>
      <c r="H331">
        <v>22</v>
      </c>
      <c r="I331" t="s">
        <v>19</v>
      </c>
      <c r="J331">
        <v>2007</v>
      </c>
      <c r="K331">
        <v>2013</v>
      </c>
      <c r="L331">
        <v>0</v>
      </c>
      <c r="M331">
        <v>0</v>
      </c>
      <c r="N331">
        <v>0</v>
      </c>
      <c r="O331">
        <v>10</v>
      </c>
      <c r="P331">
        <v>69</v>
      </c>
      <c r="Q331">
        <v>13</v>
      </c>
      <c r="X331">
        <v>4</v>
      </c>
      <c r="Y331">
        <v>41</v>
      </c>
      <c r="Z331">
        <v>0</v>
      </c>
      <c r="AA331">
        <v>88</v>
      </c>
      <c r="AB331">
        <v>1217</v>
      </c>
      <c r="AC331">
        <v>7</v>
      </c>
      <c r="AD331" t="s">
        <v>195</v>
      </c>
      <c r="AE331" t="s">
        <v>178</v>
      </c>
    </row>
    <row r="332" spans="1:31" x14ac:dyDescent="0.25">
      <c r="A332">
        <v>2006</v>
      </c>
      <c r="B332" s="5">
        <v>7</v>
      </c>
      <c r="C332" s="5">
        <v>251</v>
      </c>
      <c r="D332">
        <f>INDEX(Conference!D:E,MATCH('Draft Master List'!C332,Conference!D:D,0),2)</f>
        <v>2</v>
      </c>
      <c r="E332" t="s">
        <v>563</v>
      </c>
      <c r="F332" t="str">
        <f t="shared" si="5"/>
        <v>2512006</v>
      </c>
      <c r="G332" t="s">
        <v>74</v>
      </c>
      <c r="H332">
        <v>23</v>
      </c>
      <c r="I332" t="s">
        <v>23</v>
      </c>
      <c r="J332">
        <v>2006</v>
      </c>
      <c r="K332">
        <v>2011</v>
      </c>
      <c r="L332">
        <v>0</v>
      </c>
      <c r="M332">
        <v>0</v>
      </c>
      <c r="N332">
        <v>1</v>
      </c>
      <c r="O332">
        <v>7</v>
      </c>
      <c r="P332">
        <v>67</v>
      </c>
      <c r="Q332">
        <v>10</v>
      </c>
      <c r="AA332">
        <v>88</v>
      </c>
      <c r="AB332">
        <v>965</v>
      </c>
      <c r="AC332">
        <v>4</v>
      </c>
      <c r="AD332" t="s">
        <v>210</v>
      </c>
      <c r="AE332" t="s">
        <v>178</v>
      </c>
    </row>
    <row r="333" spans="1:31" x14ac:dyDescent="0.25">
      <c r="A333">
        <v>2006</v>
      </c>
      <c r="B333" s="5">
        <v>7</v>
      </c>
      <c r="C333" s="5">
        <v>252</v>
      </c>
      <c r="D333">
        <f>INDEX(Conference!D:E,MATCH('Draft Master List'!C333,Conference!D:D,0),2)</f>
        <v>2</v>
      </c>
      <c r="E333" t="s">
        <v>564</v>
      </c>
      <c r="F333" t="str">
        <f t="shared" si="5"/>
        <v>2522006</v>
      </c>
      <c r="G333" t="s">
        <v>74</v>
      </c>
      <c r="H333">
        <v>23</v>
      </c>
      <c r="I333" t="s">
        <v>0</v>
      </c>
      <c r="J333">
        <v>2006</v>
      </c>
      <c r="K333">
        <v>2015</v>
      </c>
      <c r="L333">
        <v>0</v>
      </c>
      <c r="M333">
        <v>0</v>
      </c>
      <c r="N333">
        <v>7</v>
      </c>
      <c r="O333">
        <v>72</v>
      </c>
      <c r="P333">
        <v>146</v>
      </c>
      <c r="Q333">
        <v>106</v>
      </c>
      <c r="X333">
        <v>2</v>
      </c>
      <c r="Y333">
        <v>7</v>
      </c>
      <c r="Z333">
        <v>0</v>
      </c>
      <c r="AA333">
        <v>711</v>
      </c>
      <c r="AB333">
        <v>9759</v>
      </c>
      <c r="AC333">
        <v>72</v>
      </c>
      <c r="AD333" t="s">
        <v>536</v>
      </c>
    </row>
    <row r="334" spans="1:31" x14ac:dyDescent="0.25">
      <c r="A334">
        <v>2006</v>
      </c>
      <c r="B334" s="5">
        <v>7</v>
      </c>
      <c r="C334" s="5">
        <v>255</v>
      </c>
      <c r="D334">
        <f>INDEX(Conference!D:E,MATCH('Draft Master List'!C334,Conference!D:D,0),2)</f>
        <v>2</v>
      </c>
      <c r="E334" t="s">
        <v>565</v>
      </c>
      <c r="F334" t="str">
        <f t="shared" si="5"/>
        <v>2552006</v>
      </c>
      <c r="G334" t="s">
        <v>74</v>
      </c>
      <c r="I334" t="s">
        <v>16</v>
      </c>
      <c r="L334">
        <v>0</v>
      </c>
      <c r="M334">
        <v>0</v>
      </c>
      <c r="N334">
        <v>0</v>
      </c>
      <c r="AD334" t="s">
        <v>221</v>
      </c>
    </row>
  </sheetData>
  <autoFilter ref="A1:AE334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95"/>
  <sheetViews>
    <sheetView workbookViewId="0">
      <selection activeCell="E309" sqref="E309"/>
    </sheetView>
  </sheetViews>
  <sheetFormatPr defaultRowHeight="15" x14ac:dyDescent="0.25"/>
  <cols>
    <col min="1" max="1" width="11.42578125" bestFit="1" customWidth="1"/>
    <col min="3" max="3" width="20.28515625" bestFit="1" customWidth="1"/>
    <col min="4" max="4" width="23.85546875" bestFit="1" customWidth="1"/>
    <col min="5" max="5" width="11.28515625" bestFit="1" customWidth="1"/>
  </cols>
  <sheetData>
    <row r="1" spans="1:15" x14ac:dyDescent="0.25">
      <c r="A1" t="s">
        <v>862</v>
      </c>
      <c r="B1" t="s">
        <v>850</v>
      </c>
      <c r="C1" t="s">
        <v>861</v>
      </c>
      <c r="D1" t="s">
        <v>2254</v>
      </c>
      <c r="E1" t="s">
        <v>2255</v>
      </c>
      <c r="F1" t="s">
        <v>2256</v>
      </c>
      <c r="G1" t="s">
        <v>2257</v>
      </c>
      <c r="H1" t="s">
        <v>2258</v>
      </c>
      <c r="I1" t="s">
        <v>2259</v>
      </c>
      <c r="J1" t="s">
        <v>2260</v>
      </c>
      <c r="K1" t="s">
        <v>2261</v>
      </c>
      <c r="L1" t="s">
        <v>2262</v>
      </c>
      <c r="M1" t="s">
        <v>2263</v>
      </c>
      <c r="N1" t="s">
        <v>2264</v>
      </c>
      <c r="O1" t="s">
        <v>2265</v>
      </c>
    </row>
    <row r="2" spans="1:15" ht="15" customHeight="1" x14ac:dyDescent="0.25">
      <c r="A2" t="str">
        <f>IFERROR(INDEX('Draft Master List'!E:F,MATCH('Combine Data'!C2,'Draft Master List'!E:E,0),2),"Not Drafted")</f>
        <v>Not Drafted</v>
      </c>
      <c r="B2">
        <v>2006</v>
      </c>
      <c r="C2" t="s">
        <v>657</v>
      </c>
      <c r="D2" t="s">
        <v>206</v>
      </c>
      <c r="E2" t="str">
        <f>IFERROR(INDEX(Conference!A:B,MATCH('Combine Data'!D2,Conference!A:A,0),2),"N/A")</f>
        <v>Big Ten</v>
      </c>
      <c r="F2" t="s">
        <v>1</v>
      </c>
      <c r="G2">
        <v>73</v>
      </c>
      <c r="H2">
        <v>220</v>
      </c>
      <c r="J2">
        <v>4.76</v>
      </c>
      <c r="L2">
        <v>34</v>
      </c>
      <c r="M2">
        <v>114</v>
      </c>
      <c r="N2">
        <v>4.2300000000000004</v>
      </c>
      <c r="O2">
        <v>6.76</v>
      </c>
    </row>
    <row r="3" spans="1:15" ht="15" customHeight="1" x14ac:dyDescent="0.25">
      <c r="A3" t="str">
        <f>IFERROR(INDEX('Draft Master List'!E:F,MATCH('Combine Data'!C3,'Draft Master List'!E:E,0),2),"Not Drafted")</f>
        <v>492006</v>
      </c>
      <c r="B3">
        <v>2006</v>
      </c>
      <c r="C3" t="s">
        <v>78</v>
      </c>
      <c r="D3" t="s">
        <v>139</v>
      </c>
      <c r="E3" t="str">
        <f>IFERROR(INDEX(Conference!A:B,MATCH('Combine Data'!D3,Conference!A:A,0),2),"N/A")</f>
        <v>Pac-12</v>
      </c>
      <c r="F3" t="s">
        <v>1</v>
      </c>
      <c r="G3">
        <v>74</v>
      </c>
      <c r="H3">
        <v>224</v>
      </c>
      <c r="I3">
        <v>35</v>
      </c>
      <c r="J3">
        <v>4.8899999999999997</v>
      </c>
    </row>
    <row r="4" spans="1:15" ht="15" customHeight="1" x14ac:dyDescent="0.25">
      <c r="A4" t="str">
        <f>IFERROR(INDEX('Draft Master List'!E:F,MATCH('Combine Data'!C4,'Draft Master List'!E:E,0),2),"Not Drafted")</f>
        <v>852006</v>
      </c>
      <c r="B4">
        <v>2006</v>
      </c>
      <c r="C4" t="s">
        <v>524</v>
      </c>
      <c r="D4" t="s">
        <v>154</v>
      </c>
      <c r="E4" t="str">
        <f>IFERROR(INDEX(Conference!A:B,MATCH('Combine Data'!D4,Conference!A:A,0),2),"N/A")</f>
        <v>SEC</v>
      </c>
      <c r="F4" t="s">
        <v>1</v>
      </c>
      <c r="G4">
        <v>75</v>
      </c>
      <c r="H4">
        <v>205</v>
      </c>
      <c r="I4">
        <v>24</v>
      </c>
      <c r="J4">
        <v>4.88</v>
      </c>
      <c r="L4">
        <v>30.5</v>
      </c>
      <c r="M4">
        <v>104</v>
      </c>
      <c r="N4">
        <v>4.26</v>
      </c>
      <c r="O4">
        <v>7.36</v>
      </c>
    </row>
    <row r="5" spans="1:15" ht="15" customHeight="1" x14ac:dyDescent="0.25">
      <c r="A5" t="str">
        <f>IFERROR(INDEX('Draft Master List'!E:F,MATCH('Combine Data'!C5,'Draft Master List'!E:E,0),2),"Not Drafted")</f>
        <v>112006</v>
      </c>
      <c r="B5">
        <v>2006</v>
      </c>
      <c r="C5" t="s">
        <v>66</v>
      </c>
      <c r="D5" t="s">
        <v>218</v>
      </c>
      <c r="E5" t="str">
        <f>IFERROR(INDEX(Conference!A:B,MATCH('Combine Data'!D5,Conference!A:A,0),2),"N/A")</f>
        <v>SEC</v>
      </c>
      <c r="F5" t="s">
        <v>1</v>
      </c>
      <c r="G5">
        <v>75</v>
      </c>
      <c r="H5">
        <v>226</v>
      </c>
      <c r="I5">
        <v>26</v>
      </c>
      <c r="J5">
        <v>4.7699999999999996</v>
      </c>
      <c r="N5">
        <v>4.3099999999999996</v>
      </c>
      <c r="O5">
        <v>7.12</v>
      </c>
    </row>
    <row r="6" spans="1:15" ht="15" customHeight="1" x14ac:dyDescent="0.25">
      <c r="A6" t="str">
        <f>IFERROR(INDEX('Draft Master List'!E:F,MATCH('Combine Data'!C6,'Draft Master List'!E:E,0),2),"Not Drafted")</f>
        <v>Not Drafted</v>
      </c>
      <c r="B6">
        <v>2006</v>
      </c>
      <c r="C6" t="s">
        <v>2653</v>
      </c>
      <c r="D6" t="s">
        <v>2654</v>
      </c>
      <c r="E6" t="str">
        <f>IFERROR(INDEX(Conference!A:B,MATCH('Combine Data'!D6,Conference!A:A,0),2),"N/A")</f>
        <v>N/A</v>
      </c>
      <c r="F6" t="s">
        <v>1</v>
      </c>
      <c r="G6">
        <v>73</v>
      </c>
      <c r="H6">
        <v>260</v>
      </c>
      <c r="J6">
        <v>5.12</v>
      </c>
      <c r="L6">
        <v>27.5</v>
      </c>
      <c r="M6">
        <v>94</v>
      </c>
      <c r="N6">
        <v>4.78</v>
      </c>
      <c r="O6">
        <v>7.97</v>
      </c>
    </row>
    <row r="7" spans="1:15" ht="15" customHeight="1" x14ac:dyDescent="0.25">
      <c r="A7" t="str">
        <f>IFERROR(INDEX('Draft Master List'!E:F,MATCH('Combine Data'!C7,'Draft Master List'!E:E,0),2),"Not Drafted")</f>
        <v>1942006</v>
      </c>
      <c r="B7">
        <v>2006</v>
      </c>
      <c r="C7" t="s">
        <v>552</v>
      </c>
      <c r="D7" t="s">
        <v>388</v>
      </c>
      <c r="E7" t="str">
        <f>IFERROR(INDEX(Conference!A:B,MATCH('Combine Data'!D7,Conference!A:A,0),2),"N/A")</f>
        <v>Mid-American</v>
      </c>
      <c r="F7" t="s">
        <v>1</v>
      </c>
      <c r="G7">
        <v>74</v>
      </c>
      <c r="H7">
        <v>217</v>
      </c>
      <c r="J7">
        <v>4.59</v>
      </c>
      <c r="L7">
        <v>34</v>
      </c>
      <c r="M7">
        <v>107</v>
      </c>
      <c r="N7">
        <v>4.16</v>
      </c>
      <c r="O7">
        <v>7.13</v>
      </c>
    </row>
    <row r="8" spans="1:15" ht="15" customHeight="1" x14ac:dyDescent="0.25">
      <c r="A8" t="str">
        <f>IFERROR(INDEX('Draft Master List'!E:F,MATCH('Combine Data'!C8,'Draft Master List'!E:E,0),2),"Not Drafted")</f>
        <v>Not Drafted</v>
      </c>
      <c r="B8">
        <v>2006</v>
      </c>
      <c r="C8" t="s">
        <v>2655</v>
      </c>
      <c r="D8" t="s">
        <v>2656</v>
      </c>
      <c r="E8" t="str">
        <f>IFERROR(INDEX(Conference!A:B,MATCH('Combine Data'!D8,Conference!A:A,0),2),"N/A")</f>
        <v>N/A</v>
      </c>
      <c r="F8" t="s">
        <v>1</v>
      </c>
      <c r="G8">
        <v>73</v>
      </c>
      <c r="H8">
        <v>239</v>
      </c>
      <c r="I8">
        <v>40</v>
      </c>
      <c r="J8">
        <v>4.82</v>
      </c>
      <c r="L8">
        <v>33</v>
      </c>
      <c r="M8">
        <v>110</v>
      </c>
      <c r="N8">
        <v>4.6900000000000004</v>
      </c>
      <c r="O8">
        <v>7.62</v>
      </c>
    </row>
    <row r="9" spans="1:15" ht="15" customHeight="1" x14ac:dyDescent="0.25">
      <c r="A9" t="str">
        <f>IFERROR(INDEX('Draft Master List'!E:F,MATCH('Combine Data'!C9,'Draft Master List'!E:E,0),2),"Not Drafted")</f>
        <v>642006</v>
      </c>
      <c r="B9">
        <v>2006</v>
      </c>
      <c r="C9" t="s">
        <v>519</v>
      </c>
      <c r="D9" t="s">
        <v>2270</v>
      </c>
      <c r="E9" t="str">
        <f>IFERROR(INDEX(Conference!A:B,MATCH('Combine Data'!D9,Conference!A:A,0),2),"N/A")</f>
        <v>N/A</v>
      </c>
      <c r="F9" t="s">
        <v>1</v>
      </c>
      <c r="G9">
        <v>74</v>
      </c>
      <c r="H9">
        <v>226</v>
      </c>
      <c r="I9">
        <v>19</v>
      </c>
      <c r="J9">
        <v>4.6900000000000004</v>
      </c>
      <c r="L9">
        <v>31.5</v>
      </c>
      <c r="M9">
        <v>107</v>
      </c>
      <c r="N9">
        <v>4.4000000000000004</v>
      </c>
      <c r="O9">
        <v>7.41</v>
      </c>
    </row>
    <row r="10" spans="1:15" ht="15" customHeight="1" x14ac:dyDescent="0.25">
      <c r="A10" t="str">
        <f>IFERROR(INDEX('Draft Master List'!E:F,MATCH('Combine Data'!C10,'Draft Master List'!E:E,0),2),"Not Drafted")</f>
        <v>1642006</v>
      </c>
      <c r="B10">
        <v>2006</v>
      </c>
      <c r="C10" t="s">
        <v>542</v>
      </c>
      <c r="D10" t="s">
        <v>257</v>
      </c>
      <c r="E10" t="str">
        <f>IFERROR(INDEX(Conference!A:B,MATCH('Combine Data'!D10,Conference!A:A,0),2),"N/A")</f>
        <v>Mid-American</v>
      </c>
      <c r="F10" t="s">
        <v>1</v>
      </c>
      <c r="G10">
        <v>76</v>
      </c>
      <c r="H10">
        <v>232</v>
      </c>
      <c r="I10">
        <v>38</v>
      </c>
      <c r="J10">
        <v>4.84</v>
      </c>
      <c r="L10">
        <v>32.5</v>
      </c>
      <c r="M10">
        <v>108</v>
      </c>
      <c r="N10">
        <v>4.3099999999999996</v>
      </c>
      <c r="O10">
        <v>7.47</v>
      </c>
    </row>
    <row r="11" spans="1:15" ht="15" customHeight="1" x14ac:dyDescent="0.25">
      <c r="A11" t="str">
        <f>IFERROR(INDEX('Draft Master List'!E:F,MATCH('Combine Data'!C11,'Draft Master List'!E:E,0),2),"Not Drafted")</f>
        <v>102006</v>
      </c>
      <c r="B11">
        <v>2006</v>
      </c>
      <c r="C11" t="s">
        <v>510</v>
      </c>
      <c r="D11" t="s">
        <v>2271</v>
      </c>
      <c r="E11" t="str">
        <f>IFERROR(INDEX(Conference!A:B,MATCH('Combine Data'!D11,Conference!A:A,0),2),"N/A")</f>
        <v>Pac-12</v>
      </c>
      <c r="F11" t="s">
        <v>1</v>
      </c>
      <c r="G11">
        <v>77</v>
      </c>
      <c r="H11">
        <v>223</v>
      </c>
      <c r="I11">
        <v>35</v>
      </c>
      <c r="J11">
        <v>4.9000000000000004</v>
      </c>
    </row>
    <row r="12" spans="1:15" ht="15" customHeight="1" x14ac:dyDescent="0.25">
      <c r="A12" t="str">
        <f>IFERROR(INDEX('Draft Master List'!E:F,MATCH('Combine Data'!C12,'Draft Master List'!E:E,0),2),"Not Drafted")</f>
        <v>Not Drafted</v>
      </c>
      <c r="B12">
        <v>2006</v>
      </c>
      <c r="C12" t="s">
        <v>2657</v>
      </c>
      <c r="D12" t="s">
        <v>2658</v>
      </c>
      <c r="E12" t="str">
        <f>IFERROR(INDEX(Conference!A:B,MATCH('Combine Data'!D12,Conference!A:A,0),2),"N/A")</f>
        <v>N/A</v>
      </c>
      <c r="F12" t="s">
        <v>1</v>
      </c>
      <c r="G12">
        <v>75</v>
      </c>
      <c r="H12">
        <v>216</v>
      </c>
      <c r="I12">
        <v>37</v>
      </c>
      <c r="J12">
        <v>4.71</v>
      </c>
      <c r="L12">
        <v>35</v>
      </c>
      <c r="M12">
        <v>111</v>
      </c>
      <c r="N12">
        <v>4.07</v>
      </c>
      <c r="O12">
        <v>6.93</v>
      </c>
    </row>
    <row r="13" spans="1:15" ht="15" customHeight="1" x14ac:dyDescent="0.25">
      <c r="A13" t="str">
        <f>IFERROR(INDEX('Draft Master List'!E:F,MATCH('Combine Data'!C13,'Draft Master List'!E:E,0),2),"Not Drafted")</f>
        <v>1482006</v>
      </c>
      <c r="B13">
        <v>2006</v>
      </c>
      <c r="C13" t="s">
        <v>540</v>
      </c>
      <c r="D13" t="s">
        <v>248</v>
      </c>
      <c r="E13" t="str">
        <f>IFERROR(INDEX(Conference!A:B,MATCH('Combine Data'!D13,Conference!A:A,0),2),"N/A")</f>
        <v>N/A</v>
      </c>
      <c r="F13" t="s">
        <v>1</v>
      </c>
      <c r="G13">
        <v>74</v>
      </c>
      <c r="H13">
        <v>220</v>
      </c>
      <c r="I13">
        <v>30</v>
      </c>
      <c r="J13">
        <v>4.71</v>
      </c>
      <c r="L13">
        <v>36</v>
      </c>
      <c r="M13">
        <v>111</v>
      </c>
      <c r="N13">
        <v>4.22</v>
      </c>
      <c r="O13">
        <v>7.15</v>
      </c>
    </row>
    <row r="14" spans="1:15" ht="15" customHeight="1" x14ac:dyDescent="0.25">
      <c r="A14" t="str">
        <f>IFERROR(INDEX('Draft Master List'!E:F,MATCH('Combine Data'!C14,'Draft Master List'!E:E,0),2),"Not Drafted")</f>
        <v>1932006</v>
      </c>
      <c r="B14">
        <v>2006</v>
      </c>
      <c r="C14" t="s">
        <v>551</v>
      </c>
      <c r="D14" t="s">
        <v>138</v>
      </c>
      <c r="E14" t="str">
        <f>IFERROR(INDEX(Conference!A:B,MATCH('Combine Data'!D14,Conference!A:A,0),2),"N/A")</f>
        <v>SEC</v>
      </c>
      <c r="F14" t="s">
        <v>1</v>
      </c>
      <c r="G14">
        <v>74</v>
      </c>
      <c r="H14">
        <v>198</v>
      </c>
      <c r="J14">
        <v>4.4000000000000004</v>
      </c>
      <c r="L14">
        <v>32</v>
      </c>
      <c r="M14">
        <v>121</v>
      </c>
      <c r="N14">
        <v>4.2699999999999996</v>
      </c>
      <c r="O14">
        <v>6.98</v>
      </c>
    </row>
    <row r="15" spans="1:15" ht="15" customHeight="1" x14ac:dyDescent="0.25">
      <c r="A15" t="str">
        <f>IFERROR(INDEX('Draft Master List'!E:F,MATCH('Combine Data'!C15,'Draft Master List'!E:E,0),2),"Not Drafted")</f>
        <v>Not Drafted</v>
      </c>
      <c r="B15">
        <v>2006</v>
      </c>
      <c r="C15" t="s">
        <v>2659</v>
      </c>
      <c r="D15" t="s">
        <v>2660</v>
      </c>
      <c r="E15" t="str">
        <f>IFERROR(INDEX(Conference!A:B,MATCH('Combine Data'!D15,Conference!A:A,0),2),"N/A")</f>
        <v>N/A</v>
      </c>
      <c r="F15" t="s">
        <v>1</v>
      </c>
      <c r="G15">
        <v>73</v>
      </c>
      <c r="H15">
        <v>210</v>
      </c>
      <c r="J15">
        <v>4.67</v>
      </c>
      <c r="L15">
        <v>32.5</v>
      </c>
      <c r="M15">
        <v>112</v>
      </c>
      <c r="N15">
        <v>4.1399999999999997</v>
      </c>
      <c r="O15">
        <v>6.83</v>
      </c>
    </row>
    <row r="16" spans="1:15" ht="15" customHeight="1" x14ac:dyDescent="0.25">
      <c r="A16" t="str">
        <f>IFERROR(INDEX('Draft Master List'!E:F,MATCH('Combine Data'!C16,'Draft Master List'!E:E,0),2),"Not Drafted")</f>
        <v>Not Drafted</v>
      </c>
      <c r="B16">
        <v>2006</v>
      </c>
      <c r="C16" t="s">
        <v>2661</v>
      </c>
      <c r="D16" t="s">
        <v>2662</v>
      </c>
      <c r="E16" t="str">
        <f>IFERROR(INDEX(Conference!A:B,MATCH('Combine Data'!D16,Conference!A:A,0),2),"N/A")</f>
        <v>Sun Belt</v>
      </c>
      <c r="F16" t="s">
        <v>1</v>
      </c>
      <c r="G16">
        <v>76</v>
      </c>
      <c r="H16">
        <v>226</v>
      </c>
      <c r="J16">
        <v>4.57</v>
      </c>
      <c r="L16">
        <v>32.5</v>
      </c>
      <c r="M16">
        <v>114</v>
      </c>
      <c r="N16">
        <v>4.29</v>
      </c>
      <c r="O16">
        <v>6.94</v>
      </c>
    </row>
    <row r="17" spans="1:15" ht="15" customHeight="1" x14ac:dyDescent="0.25">
      <c r="A17" t="str">
        <f>IFERROR(INDEX('Draft Master List'!E:F,MATCH('Combine Data'!C17,'Draft Master List'!E:E,0),2),"Not Drafted")</f>
        <v>Not Drafted</v>
      </c>
      <c r="B17">
        <v>2006</v>
      </c>
      <c r="C17" t="s">
        <v>2663</v>
      </c>
      <c r="D17" t="s">
        <v>164</v>
      </c>
      <c r="E17" t="str">
        <f>IFERROR(INDEX(Conference!A:B,MATCH('Combine Data'!D17,Conference!A:A,0),2),"N/A")</f>
        <v>Pac-12</v>
      </c>
      <c r="F17" t="s">
        <v>1</v>
      </c>
      <c r="G17">
        <v>74</v>
      </c>
      <c r="H17">
        <v>222</v>
      </c>
      <c r="J17">
        <v>5.09</v>
      </c>
      <c r="L17">
        <v>23</v>
      </c>
      <c r="M17">
        <v>97</v>
      </c>
      <c r="N17">
        <v>4.4400000000000004</v>
      </c>
    </row>
    <row r="18" spans="1:15" ht="15" customHeight="1" x14ac:dyDescent="0.25">
      <c r="A18" t="str">
        <f>IFERROR(INDEX('Draft Master List'!E:F,MATCH('Combine Data'!C18,'Draft Master List'!E:E,0),2),"Not Drafted")</f>
        <v>Not Drafted</v>
      </c>
      <c r="B18">
        <v>2006</v>
      </c>
      <c r="C18" t="s">
        <v>2664</v>
      </c>
      <c r="D18" t="s">
        <v>2273</v>
      </c>
      <c r="E18" t="str">
        <f>IFERROR(INDEX(Conference!A:B,MATCH('Combine Data'!D18,Conference!A:A,0),2),"N/A")</f>
        <v>Mountain West</v>
      </c>
      <c r="F18" t="s">
        <v>1</v>
      </c>
      <c r="G18">
        <v>77</v>
      </c>
      <c r="H18">
        <v>232</v>
      </c>
      <c r="J18">
        <v>5.0999999999999996</v>
      </c>
      <c r="L18">
        <v>29</v>
      </c>
      <c r="M18">
        <v>110</v>
      </c>
      <c r="N18">
        <v>4.5199999999999996</v>
      </c>
      <c r="O18">
        <v>7.38</v>
      </c>
    </row>
    <row r="19" spans="1:15" ht="15" customHeight="1" x14ac:dyDescent="0.25">
      <c r="A19" t="str">
        <f>IFERROR(INDEX('Draft Master List'!E:F,MATCH('Combine Data'!C19,'Draft Master List'!E:E,0),2),"Not Drafted")</f>
        <v>Not Drafted</v>
      </c>
      <c r="B19">
        <v>2006</v>
      </c>
      <c r="C19" t="s">
        <v>2665</v>
      </c>
      <c r="D19" t="s">
        <v>2275</v>
      </c>
      <c r="E19" t="str">
        <f>IFERROR(INDEX(Conference!A:B,MATCH('Combine Data'!D19,Conference!A:A,0),2),"N/A")</f>
        <v>ACC</v>
      </c>
      <c r="F19" t="s">
        <v>1</v>
      </c>
      <c r="G19">
        <v>77</v>
      </c>
      <c r="H19">
        <v>233</v>
      </c>
      <c r="J19">
        <v>4.67</v>
      </c>
      <c r="L19">
        <v>33.5</v>
      </c>
      <c r="M19">
        <v>116</v>
      </c>
      <c r="N19">
        <v>4.0999999999999996</v>
      </c>
      <c r="O19">
        <v>6.77</v>
      </c>
    </row>
    <row r="20" spans="1:15" ht="15" customHeight="1" x14ac:dyDescent="0.25">
      <c r="A20" t="str">
        <f>IFERROR(INDEX('Draft Master List'!E:F,MATCH('Combine Data'!C20,'Draft Master List'!E:E,0),2),"Not Drafted")</f>
        <v>2232006</v>
      </c>
      <c r="B20">
        <v>2006</v>
      </c>
      <c r="C20" t="s">
        <v>557</v>
      </c>
      <c r="D20" t="s">
        <v>137</v>
      </c>
      <c r="E20" t="str">
        <f>IFERROR(INDEX(Conference!A:B,MATCH('Combine Data'!D20,Conference!A:A,0),2),"N/A")</f>
        <v>SEC</v>
      </c>
      <c r="F20" t="s">
        <v>1</v>
      </c>
      <c r="G20">
        <v>73</v>
      </c>
      <c r="H20">
        <v>214</v>
      </c>
      <c r="I20">
        <v>19</v>
      </c>
      <c r="J20">
        <v>4.5599999999999996</v>
      </c>
      <c r="L20">
        <v>37.5</v>
      </c>
      <c r="M20">
        <v>121</v>
      </c>
      <c r="N20">
        <v>4.18</v>
      </c>
      <c r="O20">
        <v>7.08</v>
      </c>
    </row>
    <row r="21" spans="1:15" ht="15" customHeight="1" x14ac:dyDescent="0.25">
      <c r="A21" t="str">
        <f>IFERROR(INDEX('Draft Master List'!E:F,MATCH('Combine Data'!C21,'Draft Master List'!E:E,0),2),"Not Drafted")</f>
        <v>Not Drafted</v>
      </c>
      <c r="B21">
        <v>2006</v>
      </c>
      <c r="C21" t="s">
        <v>2666</v>
      </c>
      <c r="D21" t="s">
        <v>216</v>
      </c>
      <c r="E21" t="str">
        <f>IFERROR(INDEX(Conference!A:B,MATCH('Combine Data'!D21,Conference!A:A,0),2),"N/A")</f>
        <v>Mid-American</v>
      </c>
      <c r="F21" t="s">
        <v>1</v>
      </c>
      <c r="G21">
        <v>77</v>
      </c>
      <c r="H21">
        <v>216</v>
      </c>
      <c r="J21">
        <v>4.57</v>
      </c>
      <c r="L21">
        <v>35</v>
      </c>
      <c r="M21">
        <v>122</v>
      </c>
      <c r="N21">
        <v>4.4800000000000004</v>
      </c>
      <c r="O21">
        <v>7.43</v>
      </c>
    </row>
    <row r="22" spans="1:15" ht="15" customHeight="1" x14ac:dyDescent="0.25">
      <c r="A22" t="str">
        <f>IFERROR(INDEX('Draft Master List'!E:F,MATCH('Combine Data'!C22,'Draft Master List'!E:E,0),2),"Not Drafted")</f>
        <v>Not Drafted</v>
      </c>
      <c r="B22">
        <v>2006</v>
      </c>
      <c r="C22" t="s">
        <v>2667</v>
      </c>
      <c r="D22" t="s">
        <v>197</v>
      </c>
      <c r="E22" t="str">
        <f>IFERROR(INDEX(Conference!A:B,MATCH('Combine Data'!D22,Conference!A:A,0),2),"N/A")</f>
        <v>ACC</v>
      </c>
      <c r="F22" t="s">
        <v>1</v>
      </c>
      <c r="G22">
        <v>73</v>
      </c>
      <c r="H22">
        <v>200</v>
      </c>
      <c r="I22">
        <v>11</v>
      </c>
      <c r="J22">
        <v>4.47</v>
      </c>
      <c r="L22">
        <v>36</v>
      </c>
      <c r="M22">
        <v>117</v>
      </c>
      <c r="N22">
        <v>4.08</v>
      </c>
      <c r="O22">
        <v>6.95</v>
      </c>
    </row>
    <row r="23" spans="1:15" ht="15" customHeight="1" x14ac:dyDescent="0.25">
      <c r="A23" t="str">
        <f>IFERROR(INDEX('Draft Master List'!E:F,MATCH('Combine Data'!C23,'Draft Master List'!E:E,0),2),"Not Drafted")</f>
        <v>812006</v>
      </c>
      <c r="B23">
        <v>2006</v>
      </c>
      <c r="C23" t="s">
        <v>72</v>
      </c>
      <c r="D23" t="s">
        <v>185</v>
      </c>
      <c r="E23" t="str">
        <f>IFERROR(INDEX(Conference!A:B,MATCH('Combine Data'!D23,Conference!A:A,0),2),"N/A")</f>
        <v>ACC</v>
      </c>
      <c r="F23" t="s">
        <v>1</v>
      </c>
      <c r="G23">
        <v>77</v>
      </c>
      <c r="H23">
        <v>223</v>
      </c>
      <c r="I23">
        <v>33</v>
      </c>
      <c r="J23">
        <v>4.75</v>
      </c>
      <c r="L23">
        <v>33</v>
      </c>
      <c r="M23">
        <v>112</v>
      </c>
      <c r="N23">
        <v>4.12</v>
      </c>
      <c r="O23">
        <v>7</v>
      </c>
    </row>
    <row r="24" spans="1:15" ht="15" customHeight="1" x14ac:dyDescent="0.25">
      <c r="A24" t="str">
        <f>IFERROR(INDEX('Draft Master List'!E:F,MATCH('Combine Data'!C24,'Draft Master List'!E:E,0),2),"Not Drafted")</f>
        <v>32006</v>
      </c>
      <c r="B24">
        <v>2006</v>
      </c>
      <c r="C24" t="s">
        <v>509</v>
      </c>
      <c r="D24" t="s">
        <v>142</v>
      </c>
      <c r="E24" t="str">
        <f>IFERROR(INDEX(Conference!A:B,MATCH('Combine Data'!D24,Conference!A:A,0),2),"N/A")</f>
        <v>Big 12</v>
      </c>
      <c r="F24" t="s">
        <v>1</v>
      </c>
      <c r="G24">
        <v>77</v>
      </c>
      <c r="H24">
        <v>229</v>
      </c>
      <c r="I24">
        <v>15</v>
      </c>
      <c r="J24">
        <v>4.4800000000000004</v>
      </c>
    </row>
    <row r="25" spans="1:15" ht="15" customHeight="1" x14ac:dyDescent="0.25">
      <c r="A25" t="str">
        <f>IFERROR(INDEX('Draft Master List'!E:F,MATCH('Combine Data'!C25,'Draft Master List'!E:E,0),2),"Not Drafted")</f>
        <v>402007</v>
      </c>
      <c r="B25">
        <v>2007</v>
      </c>
      <c r="C25" t="s">
        <v>447</v>
      </c>
      <c r="D25" t="s">
        <v>168</v>
      </c>
      <c r="E25" t="str">
        <f>IFERROR(INDEX(Conference!A:B,MATCH('Combine Data'!D25,Conference!A:A,0),2),"N/A")</f>
        <v>Division I FBS Independents</v>
      </c>
      <c r="F25" t="s">
        <v>1</v>
      </c>
      <c r="G25">
        <v>74</v>
      </c>
      <c r="H25">
        <v>215</v>
      </c>
      <c r="I25">
        <v>30</v>
      </c>
      <c r="J25">
        <v>4.75</v>
      </c>
      <c r="L25">
        <v>29.5</v>
      </c>
      <c r="M25">
        <v>111</v>
      </c>
      <c r="N25">
        <v>4.17</v>
      </c>
      <c r="O25">
        <v>6.81</v>
      </c>
    </row>
    <row r="26" spans="1:15" ht="15" customHeight="1" x14ac:dyDescent="0.25">
      <c r="A26" t="str">
        <f>IFERROR(INDEX('Draft Master List'!E:F,MATCH('Combine Data'!C26,'Draft Master List'!E:E,0),2),"Not Drafted")</f>
        <v>922007</v>
      </c>
      <c r="B26">
        <v>2007</v>
      </c>
      <c r="C26" t="s">
        <v>464</v>
      </c>
      <c r="D26" t="s">
        <v>148</v>
      </c>
      <c r="E26" t="str">
        <f>IFERROR(INDEX(Conference!A:B,MATCH('Combine Data'!D26,Conference!A:A,0),2),"N/A")</f>
        <v>Pac-12</v>
      </c>
      <c r="F26" t="s">
        <v>1</v>
      </c>
      <c r="G26">
        <v>76</v>
      </c>
      <c r="H26">
        <v>231</v>
      </c>
      <c r="I26">
        <v>31</v>
      </c>
      <c r="J26">
        <v>4.76</v>
      </c>
      <c r="K26">
        <v>19</v>
      </c>
      <c r="N26">
        <v>4.46</v>
      </c>
      <c r="O26">
        <v>7.14</v>
      </c>
    </row>
    <row r="27" spans="1:15" ht="15" customHeight="1" x14ac:dyDescent="0.25">
      <c r="A27" t="str">
        <f>IFERROR(INDEX('Draft Master List'!E:F,MATCH('Combine Data'!C27,'Draft Master List'!E:E,0),2),"Not Drafted")</f>
        <v>Not Drafted</v>
      </c>
      <c r="B27">
        <v>2007</v>
      </c>
      <c r="C27" t="s">
        <v>2668</v>
      </c>
      <c r="D27" t="s">
        <v>211</v>
      </c>
      <c r="E27" t="str">
        <f>IFERROR(INDEX(Conference!A:B,MATCH('Combine Data'!D27,Conference!A:A,0),2),"N/A")</f>
        <v>Mid-American</v>
      </c>
      <c r="F27" t="s">
        <v>1</v>
      </c>
      <c r="G27">
        <v>75</v>
      </c>
      <c r="H27">
        <v>222</v>
      </c>
      <c r="I27">
        <v>20</v>
      </c>
      <c r="J27">
        <v>4.96</v>
      </c>
      <c r="L27">
        <v>32.5</v>
      </c>
      <c r="M27">
        <v>106</v>
      </c>
      <c r="N27">
        <v>4.46</v>
      </c>
      <c r="O27">
        <v>6.95</v>
      </c>
    </row>
    <row r="28" spans="1:15" ht="15" customHeight="1" x14ac:dyDescent="0.25">
      <c r="A28" t="str">
        <f>IFERROR(INDEX('Draft Master List'!E:F,MATCH('Combine Data'!C28,'Draft Master List'!E:E,0),2),"Not Drafted")</f>
        <v>Not Drafted</v>
      </c>
      <c r="B28">
        <v>2007</v>
      </c>
      <c r="C28" t="s">
        <v>692</v>
      </c>
      <c r="D28" t="s">
        <v>2669</v>
      </c>
      <c r="E28" t="str">
        <f>IFERROR(INDEX(Conference!A:B,MATCH('Combine Data'!D28,Conference!A:A,0),2),"N/A")</f>
        <v>N/A</v>
      </c>
      <c r="F28" t="s">
        <v>1</v>
      </c>
      <c r="G28">
        <v>76</v>
      </c>
      <c r="H28">
        <v>232</v>
      </c>
      <c r="I28">
        <v>28</v>
      </c>
      <c r="J28">
        <v>5</v>
      </c>
      <c r="L28">
        <v>29.5</v>
      </c>
      <c r="M28">
        <v>108</v>
      </c>
      <c r="N28">
        <v>4.28</v>
      </c>
      <c r="O28">
        <v>6.99</v>
      </c>
    </row>
    <row r="29" spans="1:15" ht="15" customHeight="1" x14ac:dyDescent="0.25">
      <c r="A29" t="str">
        <f>IFERROR(INDEX('Draft Master List'!E:F,MATCH('Combine Data'!C29,'Draft Master List'!E:E,0),2),"Not Drafted")</f>
        <v>362007</v>
      </c>
      <c r="B29">
        <v>2007</v>
      </c>
      <c r="C29" t="s">
        <v>445</v>
      </c>
      <c r="D29" t="s">
        <v>162</v>
      </c>
      <c r="E29" t="str">
        <f>IFERROR(INDEX(Conference!A:B,MATCH('Combine Data'!D29,Conference!A:A,0),2),"N/A")</f>
        <v>The American</v>
      </c>
      <c r="F29" t="s">
        <v>1</v>
      </c>
      <c r="G29">
        <v>75</v>
      </c>
      <c r="H29">
        <v>218</v>
      </c>
      <c r="J29">
        <v>4.8499999999999996</v>
      </c>
      <c r="L29">
        <v>32.5</v>
      </c>
      <c r="M29">
        <v>112</v>
      </c>
      <c r="N29">
        <v>4.4400000000000004</v>
      </c>
      <c r="O29">
        <v>6.94</v>
      </c>
    </row>
    <row r="30" spans="1:15" ht="15" customHeight="1" x14ac:dyDescent="0.25">
      <c r="A30" t="str">
        <f>IFERROR(INDEX('Draft Master List'!E:F,MATCH('Combine Data'!C30,'Draft Master List'!E:E,0),2),"Not Drafted")</f>
        <v>Not Drafted</v>
      </c>
      <c r="B30">
        <v>2007</v>
      </c>
      <c r="C30" t="s">
        <v>2670</v>
      </c>
      <c r="D30" t="s">
        <v>2279</v>
      </c>
      <c r="E30" t="str">
        <f>IFERROR(INDEX(Conference!A:B,MATCH('Combine Data'!D30,Conference!A:A,0),2),"N/A")</f>
        <v>N/A</v>
      </c>
      <c r="F30" t="s">
        <v>1</v>
      </c>
      <c r="G30">
        <v>76</v>
      </c>
      <c r="H30">
        <v>234</v>
      </c>
      <c r="I30">
        <v>12</v>
      </c>
      <c r="J30">
        <v>5.37</v>
      </c>
      <c r="L30">
        <v>25</v>
      </c>
      <c r="M30">
        <v>91</v>
      </c>
      <c r="N30">
        <v>4.6399999999999997</v>
      </c>
      <c r="O30">
        <v>7.77</v>
      </c>
    </row>
    <row r="31" spans="1:15" ht="15" customHeight="1" x14ac:dyDescent="0.25">
      <c r="A31" t="str">
        <f>IFERROR(INDEX('Draft Master List'!E:F,MATCH('Combine Data'!C31,'Draft Master List'!E:E,0),2),"Not Drafted")</f>
        <v>Not Drafted</v>
      </c>
      <c r="B31">
        <v>2007</v>
      </c>
      <c r="C31" t="s">
        <v>2671</v>
      </c>
      <c r="D31" t="s">
        <v>181</v>
      </c>
      <c r="E31" t="str">
        <f>IFERROR(INDEX(Conference!A:B,MATCH('Combine Data'!D31,Conference!A:A,0),2),"N/A")</f>
        <v>SEC</v>
      </c>
      <c r="F31" t="s">
        <v>1</v>
      </c>
      <c r="G31">
        <v>73</v>
      </c>
      <c r="H31">
        <v>209</v>
      </c>
      <c r="J31">
        <v>4.74</v>
      </c>
      <c r="L31">
        <v>32.5</v>
      </c>
      <c r="M31">
        <v>113</v>
      </c>
      <c r="N31">
        <v>4.41</v>
      </c>
      <c r="O31">
        <v>7.03</v>
      </c>
    </row>
    <row r="32" spans="1:15" ht="15" customHeight="1" x14ac:dyDescent="0.25">
      <c r="A32" t="str">
        <f>IFERROR(INDEX('Draft Master List'!E:F,MATCH('Combine Data'!C32,'Draft Master List'!E:E,0),2),"Not Drafted")</f>
        <v>Not Drafted</v>
      </c>
      <c r="B32">
        <v>2007</v>
      </c>
      <c r="C32" t="s">
        <v>730</v>
      </c>
      <c r="D32" t="s">
        <v>157</v>
      </c>
      <c r="E32" t="str">
        <f>IFERROR(INDEX(Conference!A:B,MATCH('Combine Data'!D32,Conference!A:A,0),2),"N/A")</f>
        <v>ACC</v>
      </c>
      <c r="F32" t="s">
        <v>1</v>
      </c>
      <c r="G32">
        <v>74</v>
      </c>
      <c r="H32">
        <v>215</v>
      </c>
      <c r="I32">
        <v>18</v>
      </c>
      <c r="J32">
        <v>4.83</v>
      </c>
      <c r="L32">
        <v>31.5</v>
      </c>
      <c r="M32">
        <v>112</v>
      </c>
      <c r="N32">
        <v>4.3600000000000003</v>
      </c>
      <c r="O32">
        <v>7.05</v>
      </c>
    </row>
    <row r="33" spans="1:15" ht="15" customHeight="1" x14ac:dyDescent="0.25">
      <c r="A33" t="str">
        <f>IFERROR(INDEX('Draft Master List'!E:F,MATCH('Combine Data'!C33,'Draft Master List'!E:E,0),2),"Not Drafted")</f>
        <v>2052007</v>
      </c>
      <c r="B33">
        <v>2007</v>
      </c>
      <c r="C33" t="s">
        <v>490</v>
      </c>
      <c r="D33" t="s">
        <v>396</v>
      </c>
      <c r="E33" t="str">
        <f>IFERROR(INDEX(Conference!A:B,MATCH('Combine Data'!D33,Conference!A:A,0),2),"N/A")</f>
        <v>N/A</v>
      </c>
      <c r="F33" t="s">
        <v>1</v>
      </c>
      <c r="G33">
        <v>78</v>
      </c>
      <c r="H33">
        <v>231</v>
      </c>
      <c r="I33">
        <v>23</v>
      </c>
      <c r="J33">
        <v>4.9800000000000004</v>
      </c>
      <c r="L33">
        <v>30.5</v>
      </c>
      <c r="M33">
        <v>104</v>
      </c>
      <c r="N33">
        <v>4.58</v>
      </c>
      <c r="O33">
        <v>7.32</v>
      </c>
    </row>
    <row r="34" spans="1:15" ht="15" customHeight="1" x14ac:dyDescent="0.25">
      <c r="A34" t="str">
        <f>IFERROR(INDEX('Draft Master List'!E:F,MATCH('Combine Data'!C34,'Draft Master List'!E:E,0),2),"Not Drafted")</f>
        <v>Not Drafted</v>
      </c>
      <c r="B34">
        <v>2007</v>
      </c>
      <c r="C34" t="s">
        <v>2672</v>
      </c>
      <c r="D34" t="s">
        <v>229</v>
      </c>
      <c r="E34" t="str">
        <f>IFERROR(INDEX(Conference!A:B,MATCH('Combine Data'!D34,Conference!A:A,0),2),"N/A")</f>
        <v>The American</v>
      </c>
      <c r="F34" t="s">
        <v>1</v>
      </c>
      <c r="G34">
        <v>75</v>
      </c>
      <c r="H34">
        <v>208</v>
      </c>
      <c r="J34">
        <v>4.79</v>
      </c>
      <c r="L34">
        <v>34</v>
      </c>
      <c r="M34">
        <v>112</v>
      </c>
      <c r="N34">
        <v>4.49</v>
      </c>
      <c r="O34">
        <v>7.35</v>
      </c>
    </row>
    <row r="35" spans="1:15" ht="15" customHeight="1" x14ac:dyDescent="0.25">
      <c r="A35" t="str">
        <f>IFERROR(INDEX('Draft Master List'!E:F,MATCH('Combine Data'!C35,'Draft Master List'!E:E,0),2),"Not Drafted")</f>
        <v>222007</v>
      </c>
      <c r="B35">
        <v>2007</v>
      </c>
      <c r="C35" t="s">
        <v>440</v>
      </c>
      <c r="D35" t="s">
        <v>149</v>
      </c>
      <c r="E35" t="str">
        <f>IFERROR(INDEX(Conference!A:B,MATCH('Combine Data'!D35,Conference!A:A,0),2),"N/A")</f>
        <v>Division I FBS Independents</v>
      </c>
      <c r="F35" t="s">
        <v>1</v>
      </c>
      <c r="G35">
        <v>75</v>
      </c>
      <c r="H35">
        <v>232</v>
      </c>
      <c r="I35">
        <v>29</v>
      </c>
      <c r="J35">
        <v>4.7300000000000004</v>
      </c>
      <c r="K35">
        <v>24</v>
      </c>
    </row>
    <row r="36" spans="1:15" ht="15" customHeight="1" x14ac:dyDescent="0.25">
      <c r="A36" t="str">
        <f>IFERROR(INDEX('Draft Master List'!E:F,MATCH('Combine Data'!C36,'Draft Master List'!E:E,0),2),"Not Drafted")</f>
        <v>1512007</v>
      </c>
      <c r="B36">
        <v>2007</v>
      </c>
      <c r="C36" t="s">
        <v>478</v>
      </c>
      <c r="D36" t="s">
        <v>246</v>
      </c>
      <c r="E36" t="str">
        <f>IFERROR(INDEX(Conference!A:B,MATCH('Combine Data'!D36,Conference!A:A,0),2),"N/A")</f>
        <v>Mountain West</v>
      </c>
      <c r="F36" t="s">
        <v>1</v>
      </c>
      <c r="G36">
        <v>77</v>
      </c>
      <c r="H36">
        <v>226</v>
      </c>
      <c r="I36">
        <v>21</v>
      </c>
      <c r="J36">
        <v>4.91</v>
      </c>
      <c r="L36">
        <v>29.5</v>
      </c>
      <c r="M36">
        <v>114</v>
      </c>
      <c r="N36">
        <v>4.1500000000000004</v>
      </c>
      <c r="O36">
        <v>6.72</v>
      </c>
    </row>
    <row r="37" spans="1:15" ht="15" customHeight="1" x14ac:dyDescent="0.25">
      <c r="A37" t="str">
        <f>IFERROR(INDEX('Draft Master List'!E:F,MATCH('Combine Data'!C37,'Draft Master List'!E:E,0),2),"Not Drafted")</f>
        <v>12007</v>
      </c>
      <c r="B37">
        <v>2007</v>
      </c>
      <c r="C37" t="s">
        <v>437</v>
      </c>
      <c r="D37" t="s">
        <v>2281</v>
      </c>
      <c r="E37" t="str">
        <f>IFERROR(INDEX(Conference!A:B,MATCH('Combine Data'!D37,Conference!A:A,0),2),"N/A")</f>
        <v>SEC</v>
      </c>
      <c r="F37" t="s">
        <v>1</v>
      </c>
      <c r="G37">
        <v>78</v>
      </c>
      <c r="H37">
        <v>265</v>
      </c>
      <c r="I37">
        <v>24</v>
      </c>
      <c r="J37">
        <v>4.83</v>
      </c>
    </row>
    <row r="38" spans="1:15" ht="15" customHeight="1" x14ac:dyDescent="0.25">
      <c r="A38" t="str">
        <f>IFERROR(INDEX('Draft Master List'!E:F,MATCH('Combine Data'!C38,'Draft Master List'!E:E,0),2),"Not Drafted")</f>
        <v>432007</v>
      </c>
      <c r="B38">
        <v>2007</v>
      </c>
      <c r="C38" t="s">
        <v>70</v>
      </c>
      <c r="D38" t="s">
        <v>2282</v>
      </c>
      <c r="E38" t="str">
        <f>IFERROR(INDEX(Conference!A:B,MATCH('Combine Data'!D38,Conference!A:A,0),2),"N/A")</f>
        <v>Big Ten</v>
      </c>
      <c r="F38" t="s">
        <v>1</v>
      </c>
      <c r="G38">
        <v>75</v>
      </c>
      <c r="H38">
        <v>226</v>
      </c>
      <c r="I38">
        <v>35</v>
      </c>
      <c r="J38">
        <v>4.75</v>
      </c>
      <c r="L38">
        <v>30.5</v>
      </c>
      <c r="M38">
        <v>108</v>
      </c>
      <c r="N38">
        <v>4.41</v>
      </c>
      <c r="O38">
        <v>6.77</v>
      </c>
    </row>
    <row r="39" spans="1:15" ht="15" customHeight="1" x14ac:dyDescent="0.25">
      <c r="A39" t="str">
        <f>IFERROR(INDEX('Draft Master List'!E:F,MATCH('Combine Data'!C39,'Draft Master List'!E:E,0),2),"Not Drafted")</f>
        <v>Not Drafted</v>
      </c>
      <c r="B39">
        <v>2007</v>
      </c>
      <c r="C39" t="s">
        <v>2673</v>
      </c>
      <c r="D39" t="s">
        <v>169</v>
      </c>
      <c r="E39" t="str">
        <f>IFERROR(INDEX(Conference!A:B,MATCH('Combine Data'!D39,Conference!A:A,0),2),"N/A")</f>
        <v>Big Ten</v>
      </c>
      <c r="F39" t="s">
        <v>1</v>
      </c>
      <c r="G39">
        <v>74</v>
      </c>
      <c r="H39">
        <v>207</v>
      </c>
      <c r="J39">
        <v>5.08</v>
      </c>
      <c r="L39">
        <v>27</v>
      </c>
      <c r="M39">
        <v>104</v>
      </c>
      <c r="N39">
        <v>4.5999999999999996</v>
      </c>
      <c r="O39">
        <v>7.34</v>
      </c>
    </row>
    <row r="40" spans="1:15" ht="15" customHeight="1" x14ac:dyDescent="0.25">
      <c r="A40" t="str">
        <f>IFERROR(INDEX('Draft Master List'!E:F,MATCH('Combine Data'!C40,'Draft Master List'!E:E,0),2),"Not Drafted")</f>
        <v>Not Drafted</v>
      </c>
      <c r="B40">
        <v>2007</v>
      </c>
      <c r="C40" t="s">
        <v>2674</v>
      </c>
      <c r="D40" t="s">
        <v>214</v>
      </c>
      <c r="E40" t="str">
        <f>IFERROR(INDEX(Conference!A:B,MATCH('Combine Data'!D40,Conference!A:A,0),2),"N/A")</f>
        <v>N/A</v>
      </c>
      <c r="F40" t="s">
        <v>1</v>
      </c>
      <c r="G40">
        <v>77</v>
      </c>
      <c r="H40">
        <v>237</v>
      </c>
      <c r="J40">
        <v>5.12</v>
      </c>
      <c r="L40">
        <v>28.5</v>
      </c>
      <c r="M40">
        <v>107</v>
      </c>
      <c r="N40">
        <v>4.76</v>
      </c>
      <c r="O40">
        <v>7.25</v>
      </c>
    </row>
    <row r="41" spans="1:15" ht="15" customHeight="1" x14ac:dyDescent="0.25">
      <c r="A41" t="str">
        <f>IFERROR(INDEX('Draft Master List'!E:F,MATCH('Combine Data'!C41,'Draft Master List'!E:E,0),2),"Not Drafted")</f>
        <v>Not Drafted</v>
      </c>
      <c r="B41">
        <v>2007</v>
      </c>
      <c r="C41" t="s">
        <v>2675</v>
      </c>
      <c r="D41" t="s">
        <v>167</v>
      </c>
      <c r="E41" t="str">
        <f>IFERROR(INDEX(Conference!A:B,MATCH('Combine Data'!D41,Conference!A:A,0),2),"N/A")</f>
        <v>Big Ten</v>
      </c>
      <c r="F41" t="s">
        <v>1</v>
      </c>
      <c r="G41">
        <v>75</v>
      </c>
      <c r="H41">
        <v>216</v>
      </c>
      <c r="J41">
        <v>5.0599999999999996</v>
      </c>
      <c r="L41">
        <v>30.5</v>
      </c>
      <c r="M41">
        <v>110</v>
      </c>
      <c r="N41">
        <v>4.5999999999999996</v>
      </c>
      <c r="O41">
        <v>7.39</v>
      </c>
    </row>
    <row r="42" spans="1:15" ht="15" customHeight="1" x14ac:dyDescent="0.25">
      <c r="A42" t="str">
        <f>IFERROR(INDEX('Draft Master List'!E:F,MATCH('Combine Data'!C42,'Draft Master List'!E:E,0),2),"Not Drafted")</f>
        <v>Not Drafted</v>
      </c>
      <c r="B42">
        <v>2007</v>
      </c>
      <c r="C42" t="s">
        <v>2676</v>
      </c>
      <c r="D42" t="s">
        <v>2283</v>
      </c>
      <c r="E42" t="str">
        <f>IFERROR(INDEX(Conference!A:B,MATCH('Combine Data'!D42,Conference!A:A,0),2),"N/A")</f>
        <v>Mountain West</v>
      </c>
      <c r="F42" t="s">
        <v>1</v>
      </c>
      <c r="G42">
        <v>74</v>
      </c>
      <c r="H42">
        <v>219</v>
      </c>
      <c r="I42">
        <v>36</v>
      </c>
      <c r="J42">
        <v>4.5599999999999996</v>
      </c>
      <c r="L42">
        <v>35.5</v>
      </c>
      <c r="M42">
        <v>111</v>
      </c>
      <c r="N42">
        <v>4.08</v>
      </c>
      <c r="O42">
        <v>6.78</v>
      </c>
    </row>
    <row r="43" spans="1:15" ht="15" customHeight="1" x14ac:dyDescent="0.25">
      <c r="A43" t="str">
        <f>IFERROR(INDEX('Draft Master List'!E:F,MATCH('Combine Data'!C43,'Draft Master List'!E:E,0),2),"Not Drafted")</f>
        <v>1622008</v>
      </c>
      <c r="B43">
        <v>2008</v>
      </c>
      <c r="C43" t="s">
        <v>408</v>
      </c>
      <c r="D43" t="s">
        <v>144</v>
      </c>
      <c r="E43" t="str">
        <f>IFERROR(INDEX(Conference!A:B,MATCH('Combine Data'!D43,Conference!A:A,0),2),"N/A")</f>
        <v>SEC</v>
      </c>
      <c r="F43" t="s">
        <v>1</v>
      </c>
      <c r="G43">
        <v>78</v>
      </c>
      <c r="H43">
        <v>225</v>
      </c>
      <c r="I43">
        <v>22</v>
      </c>
      <c r="J43">
        <v>4.9800000000000004</v>
      </c>
      <c r="L43">
        <v>21.5</v>
      </c>
      <c r="M43">
        <v>108</v>
      </c>
      <c r="N43">
        <v>4.5999999999999996</v>
      </c>
      <c r="O43">
        <v>7.51</v>
      </c>
    </row>
    <row r="44" spans="1:15" ht="15" customHeight="1" x14ac:dyDescent="0.25">
      <c r="A44" t="str">
        <f>IFERROR(INDEX('Draft Master List'!E:F,MATCH('Combine Data'!C44,'Draft Master List'!E:E,0),2),"Not Drafted")</f>
        <v>1372008</v>
      </c>
      <c r="B44">
        <v>2008</v>
      </c>
      <c r="C44" t="s">
        <v>403</v>
      </c>
      <c r="D44" t="s">
        <v>2271</v>
      </c>
      <c r="E44" t="str">
        <f>IFERROR(INDEX(Conference!A:B,MATCH('Combine Data'!D44,Conference!A:A,0),2),"N/A")</f>
        <v>Pac-12</v>
      </c>
      <c r="F44" t="s">
        <v>1</v>
      </c>
      <c r="G44">
        <v>75</v>
      </c>
      <c r="H44">
        <v>218</v>
      </c>
      <c r="I44">
        <v>14</v>
      </c>
      <c r="J44">
        <v>4.82</v>
      </c>
      <c r="L44">
        <v>22.5</v>
      </c>
      <c r="M44">
        <v>99</v>
      </c>
      <c r="N44">
        <v>4.58</v>
      </c>
    </row>
    <row r="45" spans="1:15" ht="15" customHeight="1" x14ac:dyDescent="0.25">
      <c r="A45" t="str">
        <f>IFERROR(INDEX('Draft Master List'!E:F,MATCH('Combine Data'!C45,'Draft Master List'!E:E,0),2),"Not Drafted")</f>
        <v>2232008</v>
      </c>
      <c r="B45">
        <v>2008</v>
      </c>
      <c r="C45" t="s">
        <v>428</v>
      </c>
      <c r="D45" t="s">
        <v>2284</v>
      </c>
      <c r="E45" t="str">
        <f>IFERROR(INDEX(Conference!A:B,MATCH('Combine Data'!D45,Conference!A:A,0),2),"N/A")</f>
        <v>Pac-12</v>
      </c>
      <c r="F45" t="s">
        <v>1</v>
      </c>
      <c r="G45">
        <v>74</v>
      </c>
      <c r="H45">
        <v>211</v>
      </c>
      <c r="I45">
        <v>27</v>
      </c>
      <c r="J45">
        <v>4.96</v>
      </c>
      <c r="L45">
        <v>28</v>
      </c>
      <c r="M45">
        <v>112</v>
      </c>
      <c r="N45">
        <v>4.1900000000000004</v>
      </c>
      <c r="O45">
        <v>7.22</v>
      </c>
    </row>
    <row r="46" spans="1:15" ht="15" customHeight="1" x14ac:dyDescent="0.25">
      <c r="A46" t="str">
        <f>IFERROR(INDEX('Draft Master List'!E:F,MATCH('Combine Data'!C46,'Draft Master List'!E:E,0),2),"Not Drafted")</f>
        <v>562008</v>
      </c>
      <c r="B46">
        <v>2008</v>
      </c>
      <c r="C46" t="s">
        <v>385</v>
      </c>
      <c r="D46" t="s">
        <v>182</v>
      </c>
      <c r="E46" t="str">
        <f>IFERROR(INDEX(Conference!A:B,MATCH('Combine Data'!D46,Conference!A:A,0),2),"N/A")</f>
        <v>ACC</v>
      </c>
      <c r="F46" t="s">
        <v>1</v>
      </c>
      <c r="G46">
        <v>75</v>
      </c>
      <c r="H46">
        <v>230</v>
      </c>
      <c r="I46">
        <v>32</v>
      </c>
      <c r="J46">
        <v>4.8099999999999996</v>
      </c>
      <c r="L46">
        <v>30</v>
      </c>
      <c r="M46">
        <v>115</v>
      </c>
      <c r="N46">
        <v>4.55</v>
      </c>
      <c r="O46">
        <v>7.13</v>
      </c>
    </row>
    <row r="47" spans="1:15" ht="15" customHeight="1" x14ac:dyDescent="0.25">
      <c r="A47" t="str">
        <f>IFERROR(INDEX('Draft Master List'!E:F,MATCH('Combine Data'!C47,'Draft Master List'!E:E,0),2),"Not Drafted")</f>
        <v>182008</v>
      </c>
      <c r="B47">
        <v>2008</v>
      </c>
      <c r="C47" t="s">
        <v>2</v>
      </c>
      <c r="D47" t="s">
        <v>236</v>
      </c>
      <c r="E47" t="str">
        <f>IFERROR(INDEX(Conference!A:B,MATCH('Combine Data'!D47,Conference!A:A,0),2),"N/A")</f>
        <v>N/A</v>
      </c>
      <c r="F47" t="s">
        <v>1</v>
      </c>
      <c r="G47">
        <v>79</v>
      </c>
      <c r="H47">
        <v>236</v>
      </c>
      <c r="I47">
        <v>27</v>
      </c>
      <c r="J47">
        <v>4.84</v>
      </c>
      <c r="L47">
        <v>28.5</v>
      </c>
      <c r="M47">
        <v>110</v>
      </c>
      <c r="N47">
        <v>4.2699999999999996</v>
      </c>
      <c r="O47">
        <v>6.82</v>
      </c>
    </row>
    <row r="48" spans="1:15" ht="15" customHeight="1" x14ac:dyDescent="0.25">
      <c r="A48" t="str">
        <f>IFERROR(INDEX('Draft Master List'!E:F,MATCH('Combine Data'!C48,'Draft Master List'!E:E,0),2),"Not Drafted")</f>
        <v>2092008</v>
      </c>
      <c r="B48">
        <v>2008</v>
      </c>
      <c r="C48" t="s">
        <v>424</v>
      </c>
      <c r="D48" t="s">
        <v>2281</v>
      </c>
      <c r="E48" t="str">
        <f>IFERROR(INDEX(Conference!A:B,MATCH('Combine Data'!D48,Conference!A:A,0),2),"N/A")</f>
        <v>SEC</v>
      </c>
      <c r="F48" t="s">
        <v>1</v>
      </c>
      <c r="G48">
        <v>74</v>
      </c>
      <c r="H48">
        <v>231</v>
      </c>
      <c r="I48">
        <v>38</v>
      </c>
      <c r="J48">
        <v>4.79</v>
      </c>
      <c r="L48">
        <v>28</v>
      </c>
      <c r="M48">
        <v>109</v>
      </c>
      <c r="N48">
        <v>4.34</v>
      </c>
      <c r="O48">
        <v>7.21</v>
      </c>
    </row>
    <row r="49" spans="1:15" ht="15" customHeight="1" x14ac:dyDescent="0.25">
      <c r="A49" t="str">
        <f>IFERROR(INDEX('Draft Master List'!E:F,MATCH('Combine Data'!C49,'Draft Master List'!E:E,0),2),"Not Drafted")</f>
        <v>572008</v>
      </c>
      <c r="B49">
        <v>2008</v>
      </c>
      <c r="C49" t="s">
        <v>111</v>
      </c>
      <c r="D49" t="s">
        <v>141</v>
      </c>
      <c r="E49" t="str">
        <f>IFERROR(INDEX(Conference!A:B,MATCH('Combine Data'!D49,Conference!A:A,0),2),"N/A")</f>
        <v>Big Ten</v>
      </c>
      <c r="F49" t="s">
        <v>1</v>
      </c>
      <c r="G49">
        <v>75</v>
      </c>
      <c r="H49">
        <v>230</v>
      </c>
      <c r="I49">
        <v>22</v>
      </c>
      <c r="J49">
        <v>4.92</v>
      </c>
      <c r="L49">
        <v>25.5</v>
      </c>
      <c r="M49">
        <v>106</v>
      </c>
      <c r="N49">
        <v>4.4000000000000004</v>
      </c>
      <c r="O49">
        <v>7.17</v>
      </c>
    </row>
    <row r="50" spans="1:15" ht="15" customHeight="1" x14ac:dyDescent="0.25">
      <c r="A50" t="str">
        <f>IFERROR(INDEX('Draft Master List'!E:F,MATCH('Combine Data'!C50,'Draft Master List'!E:E,0),2),"Not Drafted")</f>
        <v>1602008</v>
      </c>
      <c r="B50">
        <v>2008</v>
      </c>
      <c r="C50" t="s">
        <v>132</v>
      </c>
      <c r="D50" t="s">
        <v>407</v>
      </c>
      <c r="E50" t="str">
        <f>IFERROR(INDEX(Conference!A:B,MATCH('Combine Data'!D50,Conference!A:A,0),2),"N/A")</f>
        <v>N/A</v>
      </c>
      <c r="F50" t="s">
        <v>1</v>
      </c>
      <c r="G50">
        <v>75</v>
      </c>
      <c r="H50">
        <v>213</v>
      </c>
      <c r="I50">
        <v>24</v>
      </c>
      <c r="J50">
        <v>4.53</v>
      </c>
      <c r="K50">
        <v>16</v>
      </c>
      <c r="L50">
        <v>33.5</v>
      </c>
      <c r="M50">
        <v>110</v>
      </c>
      <c r="N50">
        <v>4.42</v>
      </c>
      <c r="O50">
        <v>7.56</v>
      </c>
    </row>
    <row r="51" spans="1:15" ht="15" customHeight="1" x14ac:dyDescent="0.25">
      <c r="A51" t="str">
        <f>IFERROR(INDEX('Draft Master List'!E:F,MATCH('Combine Data'!C51,'Draft Master List'!E:E,0),2),"Not Drafted")</f>
        <v>Not Drafted</v>
      </c>
      <c r="B51">
        <v>2008</v>
      </c>
      <c r="C51" t="s">
        <v>2677</v>
      </c>
      <c r="D51" t="s">
        <v>167</v>
      </c>
      <c r="E51" t="str">
        <f>IFERROR(INDEX(Conference!A:B,MATCH('Combine Data'!D51,Conference!A:A,0),2),"N/A")</f>
        <v>Big Ten</v>
      </c>
      <c r="F51" t="s">
        <v>1</v>
      </c>
      <c r="G51">
        <v>76</v>
      </c>
      <c r="H51">
        <v>241</v>
      </c>
      <c r="J51">
        <v>4.99</v>
      </c>
      <c r="L51">
        <v>24</v>
      </c>
      <c r="M51">
        <v>107</v>
      </c>
      <c r="N51">
        <v>4.3499999999999996</v>
      </c>
      <c r="O51">
        <v>7.07</v>
      </c>
    </row>
    <row r="52" spans="1:15" ht="15" customHeight="1" x14ac:dyDescent="0.25">
      <c r="A52" t="str">
        <f>IFERROR(INDEX('Draft Master List'!E:F,MATCH('Combine Data'!C52,'Draft Master List'!E:E,0),2),"Not Drafted")</f>
        <v>Not Drafted</v>
      </c>
      <c r="B52">
        <v>2008</v>
      </c>
      <c r="C52" t="s">
        <v>2678</v>
      </c>
      <c r="D52" t="s">
        <v>2285</v>
      </c>
      <c r="E52" t="str">
        <f>IFERROR(INDEX(Conference!A:B,MATCH('Combine Data'!D52,Conference!A:A,0),2),"N/A")</f>
        <v>Big Ten</v>
      </c>
      <c r="F52" t="s">
        <v>1</v>
      </c>
      <c r="G52">
        <v>76</v>
      </c>
      <c r="H52">
        <v>231</v>
      </c>
      <c r="J52">
        <v>5.07</v>
      </c>
      <c r="K52">
        <v>16</v>
      </c>
      <c r="L52">
        <v>26.5</v>
      </c>
      <c r="M52">
        <v>108</v>
      </c>
      <c r="N52">
        <v>4.5999999999999996</v>
      </c>
      <c r="O52">
        <v>7.43</v>
      </c>
    </row>
    <row r="53" spans="1:15" ht="15" customHeight="1" x14ac:dyDescent="0.25">
      <c r="A53" t="str">
        <f>IFERROR(INDEX('Draft Master List'!E:F,MATCH('Combine Data'!C53,'Draft Master List'!E:E,0),2),"Not Drafted")</f>
        <v>Not Drafted</v>
      </c>
      <c r="B53">
        <v>2008</v>
      </c>
      <c r="C53" t="s">
        <v>2679</v>
      </c>
      <c r="D53" t="s">
        <v>244</v>
      </c>
      <c r="E53" t="str">
        <f>IFERROR(INDEX(Conference!A:B,MATCH('Combine Data'!D53,Conference!A:A,0),2),"N/A")</f>
        <v>Conference USA</v>
      </c>
      <c r="F53" t="s">
        <v>1</v>
      </c>
      <c r="G53">
        <v>75</v>
      </c>
      <c r="H53">
        <v>223</v>
      </c>
      <c r="J53">
        <v>4.68</v>
      </c>
      <c r="K53">
        <v>18</v>
      </c>
      <c r="L53">
        <v>24.5</v>
      </c>
      <c r="M53">
        <v>109</v>
      </c>
    </row>
    <row r="54" spans="1:15" ht="15" customHeight="1" x14ac:dyDescent="0.25">
      <c r="A54" t="str">
        <f>IFERROR(INDEX('Draft Master List'!E:F,MATCH('Combine Data'!C54,'Draft Master List'!E:E,0),2),"Not Drafted")</f>
        <v>942008</v>
      </c>
      <c r="B54">
        <v>2008</v>
      </c>
      <c r="C54" t="s">
        <v>393</v>
      </c>
      <c r="D54" t="s">
        <v>2287</v>
      </c>
      <c r="E54" t="str">
        <f>IFERROR(INDEX(Conference!A:B,MATCH('Combine Data'!D54,Conference!A:A,0),2),"N/A")</f>
        <v>Mountain West</v>
      </c>
      <c r="F54" t="s">
        <v>1</v>
      </c>
      <c r="G54">
        <v>77</v>
      </c>
      <c r="H54">
        <v>225</v>
      </c>
      <c r="I54">
        <v>24</v>
      </c>
      <c r="J54">
        <v>4.6100000000000003</v>
      </c>
      <c r="L54">
        <v>31</v>
      </c>
      <c r="M54">
        <v>113</v>
      </c>
      <c r="N54">
        <v>4.38</v>
      </c>
      <c r="O54">
        <v>7.01</v>
      </c>
    </row>
    <row r="55" spans="1:15" ht="15" customHeight="1" x14ac:dyDescent="0.25">
      <c r="A55" t="str">
        <f>IFERROR(INDEX('Draft Master List'!E:F,MATCH('Combine Data'!C55,'Draft Master List'!E:E,0),2),"Not Drafted")</f>
        <v>32008</v>
      </c>
      <c r="B55">
        <v>2008</v>
      </c>
      <c r="C55" t="s">
        <v>82</v>
      </c>
      <c r="D55" t="s">
        <v>2275</v>
      </c>
      <c r="E55" t="str">
        <f>IFERROR(INDEX(Conference!A:B,MATCH('Combine Data'!D55,Conference!A:A,0),2),"N/A")</f>
        <v>ACC</v>
      </c>
      <c r="F55" t="s">
        <v>1</v>
      </c>
      <c r="G55">
        <v>77</v>
      </c>
      <c r="H55">
        <v>228</v>
      </c>
      <c r="I55">
        <v>32</v>
      </c>
      <c r="J55">
        <v>4.8899999999999997</v>
      </c>
      <c r="N55">
        <v>4.51</v>
      </c>
      <c r="O55">
        <v>7.4</v>
      </c>
    </row>
    <row r="56" spans="1:15" ht="15" customHeight="1" x14ac:dyDescent="0.25">
      <c r="A56" t="str">
        <f>IFERROR(INDEX('Draft Master List'!E:F,MATCH('Combine Data'!C56,'Draft Master List'!E:E,0),2),"Not Drafted")</f>
        <v>Not Drafted</v>
      </c>
      <c r="B56">
        <v>2008</v>
      </c>
      <c r="C56" t="s">
        <v>2680</v>
      </c>
      <c r="D56" t="s">
        <v>263</v>
      </c>
      <c r="E56" t="str">
        <f>IFERROR(INDEX(Conference!A:B,MATCH('Combine Data'!D56,Conference!A:A,0),2),"N/A")</f>
        <v>The American</v>
      </c>
      <c r="F56" t="s">
        <v>1</v>
      </c>
      <c r="G56">
        <v>73</v>
      </c>
      <c r="H56">
        <v>208</v>
      </c>
      <c r="J56">
        <v>4.95</v>
      </c>
      <c r="L56">
        <v>26.5</v>
      </c>
      <c r="M56">
        <v>111</v>
      </c>
      <c r="N56">
        <v>4.29</v>
      </c>
      <c r="O56">
        <v>7.02</v>
      </c>
    </row>
    <row r="57" spans="1:15" ht="15" customHeight="1" x14ac:dyDescent="0.25">
      <c r="A57" t="str">
        <f>IFERROR(INDEX('Draft Master List'!E:F,MATCH('Combine Data'!C57,'Draft Master List'!E:E,0),2),"Not Drafted")</f>
        <v>Not Drafted</v>
      </c>
      <c r="B57">
        <v>2008</v>
      </c>
      <c r="C57" t="s">
        <v>2681</v>
      </c>
      <c r="D57" t="s">
        <v>2288</v>
      </c>
      <c r="E57" t="str">
        <f>IFERROR(INDEX(Conference!A:B,MATCH('Combine Data'!D57,Conference!A:A,0),2),"N/A")</f>
        <v>Mountain West</v>
      </c>
      <c r="F57" t="s">
        <v>1</v>
      </c>
      <c r="G57">
        <v>73</v>
      </c>
      <c r="H57">
        <v>221</v>
      </c>
      <c r="J57">
        <v>4.78</v>
      </c>
      <c r="L57">
        <v>32</v>
      </c>
      <c r="M57">
        <v>108</v>
      </c>
      <c r="N57">
        <v>4.33</v>
      </c>
      <c r="O57">
        <v>7.14</v>
      </c>
    </row>
    <row r="58" spans="1:15" x14ac:dyDescent="0.25">
      <c r="A58" t="str">
        <f>IFERROR(INDEX('Draft Master List'!E:F,MATCH('Combine Data'!C58,'Draft Master List'!E:E,0),2),"Not Drafted")</f>
        <v>Not Drafted</v>
      </c>
      <c r="B58">
        <v>2008</v>
      </c>
      <c r="C58" t="s">
        <v>2682</v>
      </c>
      <c r="D58" t="s">
        <v>186</v>
      </c>
      <c r="E58" t="str">
        <f>IFERROR(INDEX(Conference!A:B,MATCH('Combine Data'!D58,Conference!A:A,0),2),"N/A")</f>
        <v>ACC</v>
      </c>
      <c r="F58" t="s">
        <v>1</v>
      </c>
      <c r="G58">
        <v>76</v>
      </c>
      <c r="H58">
        <v>218</v>
      </c>
      <c r="J58">
        <v>4.8499999999999996</v>
      </c>
      <c r="L58">
        <v>25.5</v>
      </c>
      <c r="M58">
        <v>105</v>
      </c>
      <c r="N58">
        <v>4.32</v>
      </c>
      <c r="O58">
        <v>7.34</v>
      </c>
    </row>
    <row r="59" spans="1:15" ht="15" customHeight="1" x14ac:dyDescent="0.25">
      <c r="A59" t="str">
        <f>IFERROR(INDEX('Draft Master List'!E:F,MATCH('Combine Data'!C59,'Draft Master List'!E:E,0),2),"Not Drafted")</f>
        <v>Not Drafted</v>
      </c>
      <c r="B59">
        <v>2009</v>
      </c>
      <c r="C59" t="s">
        <v>2683</v>
      </c>
      <c r="D59" t="s">
        <v>2684</v>
      </c>
      <c r="E59" t="str">
        <f>IFERROR(INDEX(Conference!A:B,MATCH('Combine Data'!D59,Conference!A:A,0),2),"N/A")</f>
        <v>N/A</v>
      </c>
      <c r="F59" t="s">
        <v>1</v>
      </c>
      <c r="G59">
        <v>75</v>
      </c>
      <c r="H59">
        <v>225</v>
      </c>
      <c r="J59">
        <v>4.82</v>
      </c>
      <c r="K59">
        <v>26</v>
      </c>
      <c r="L59">
        <v>31.5</v>
      </c>
      <c r="M59">
        <v>111</v>
      </c>
      <c r="N59">
        <v>4.47</v>
      </c>
      <c r="O59">
        <v>7</v>
      </c>
    </row>
    <row r="60" spans="1:15" ht="15" customHeight="1" x14ac:dyDescent="0.25">
      <c r="A60" t="str">
        <f>IFERROR(INDEX('Draft Master List'!E:F,MATCH('Combine Data'!C60,'Draft Master List'!E:E,0),2),"Not Drafted")</f>
        <v>1512009</v>
      </c>
      <c r="B60">
        <v>2009</v>
      </c>
      <c r="C60" t="s">
        <v>348</v>
      </c>
      <c r="D60" t="s">
        <v>2290</v>
      </c>
      <c r="E60" t="str">
        <f>IFERROR(INDEX(Conference!A:B,MATCH('Combine Data'!D60,Conference!A:A,0),2),"N/A")</f>
        <v>N/A</v>
      </c>
      <c r="F60" t="s">
        <v>1</v>
      </c>
      <c r="G60">
        <v>74</v>
      </c>
      <c r="H60">
        <v>225</v>
      </c>
      <c r="J60">
        <v>4.7</v>
      </c>
      <c r="K60">
        <v>25</v>
      </c>
      <c r="M60">
        <v>106</v>
      </c>
      <c r="N60">
        <v>4.0599999999999996</v>
      </c>
      <c r="O60">
        <v>6.91</v>
      </c>
    </row>
    <row r="61" spans="1:15" ht="15" customHeight="1" x14ac:dyDescent="0.25">
      <c r="A61" t="str">
        <f>IFERROR(INDEX('Draft Master List'!E:F,MATCH('Combine Data'!C61,'Draft Master List'!E:E,0),2),"Not Drafted")</f>
        <v>1742009</v>
      </c>
      <c r="B61">
        <v>2009</v>
      </c>
      <c r="C61" t="s">
        <v>353</v>
      </c>
      <c r="D61" t="s">
        <v>2273</v>
      </c>
      <c r="E61" t="str">
        <f>IFERROR(INDEX(Conference!A:B,MATCH('Combine Data'!D61,Conference!A:A,0),2),"N/A")</f>
        <v>Mountain West</v>
      </c>
      <c r="F61" t="s">
        <v>1</v>
      </c>
      <c r="G61">
        <v>77</v>
      </c>
      <c r="H61">
        <v>220</v>
      </c>
      <c r="J61">
        <v>4.87</v>
      </c>
      <c r="L61">
        <v>28.5</v>
      </c>
      <c r="M61">
        <v>106</v>
      </c>
      <c r="N61">
        <v>4.37</v>
      </c>
      <c r="O61">
        <v>6.93</v>
      </c>
    </row>
    <row r="62" spans="1:15" ht="15" customHeight="1" x14ac:dyDescent="0.25">
      <c r="A62" t="str">
        <f>IFERROR(INDEX('Draft Master List'!E:F,MATCH('Combine Data'!C62,'Draft Master List'!E:E,0),2),"Not Drafted")</f>
        <v>Not Drafted</v>
      </c>
      <c r="B62">
        <v>2009</v>
      </c>
      <c r="C62" t="s">
        <v>2685</v>
      </c>
      <c r="D62" t="s">
        <v>2686</v>
      </c>
      <c r="E62" t="str">
        <f>IFERROR(INDEX(Conference!A:B,MATCH('Combine Data'!D62,Conference!A:A,0),2),"N/A")</f>
        <v>N/A</v>
      </c>
      <c r="F62" t="s">
        <v>1</v>
      </c>
      <c r="G62">
        <v>73</v>
      </c>
      <c r="H62">
        <v>219</v>
      </c>
      <c r="J62">
        <v>4.8600000000000003</v>
      </c>
      <c r="L62">
        <v>30.5</v>
      </c>
      <c r="M62">
        <v>106</v>
      </c>
      <c r="N62">
        <v>4.4400000000000004</v>
      </c>
      <c r="O62">
        <v>7.43</v>
      </c>
    </row>
    <row r="63" spans="1:15" ht="15" customHeight="1" x14ac:dyDescent="0.25">
      <c r="A63" t="str">
        <f>IFERROR(INDEX('Draft Master List'!E:F,MATCH('Combine Data'!C63,'Draft Master List'!E:E,0),2),"Not Drafted")</f>
        <v>Not Drafted</v>
      </c>
      <c r="B63">
        <v>2009</v>
      </c>
      <c r="C63" t="s">
        <v>2687</v>
      </c>
      <c r="D63" t="s">
        <v>182</v>
      </c>
      <c r="E63" t="str">
        <f>IFERROR(INDEX(Conference!A:B,MATCH('Combine Data'!D63,Conference!A:A,0),2),"N/A")</f>
        <v>ACC</v>
      </c>
      <c r="F63" t="s">
        <v>1</v>
      </c>
      <c r="G63">
        <v>77</v>
      </c>
      <c r="H63">
        <v>235</v>
      </c>
      <c r="J63">
        <v>5.22</v>
      </c>
      <c r="L63">
        <v>26</v>
      </c>
      <c r="M63">
        <v>99</v>
      </c>
      <c r="N63">
        <v>4.59</v>
      </c>
      <c r="O63">
        <v>7.4</v>
      </c>
    </row>
    <row r="64" spans="1:15" ht="15" customHeight="1" x14ac:dyDescent="0.25">
      <c r="A64" t="str">
        <f>IFERROR(INDEX('Draft Master List'!E:F,MATCH('Combine Data'!C64,'Draft Master List'!E:E,0),2),"Not Drafted")</f>
        <v>Not Drafted</v>
      </c>
      <c r="B64">
        <v>2009</v>
      </c>
      <c r="C64" t="s">
        <v>731</v>
      </c>
      <c r="D64" t="s">
        <v>205</v>
      </c>
      <c r="E64" t="str">
        <f>IFERROR(INDEX(Conference!A:B,MATCH('Combine Data'!D64,Conference!A:A,0),2),"N/A")</f>
        <v>SEC</v>
      </c>
      <c r="F64" t="s">
        <v>1</v>
      </c>
      <c r="G64">
        <v>73</v>
      </c>
      <c r="H64">
        <v>218</v>
      </c>
      <c r="J64">
        <v>4.79</v>
      </c>
      <c r="L64">
        <v>33</v>
      </c>
      <c r="N64">
        <v>4.3099999999999996</v>
      </c>
      <c r="O64">
        <v>7.28</v>
      </c>
    </row>
    <row r="65" spans="1:15" ht="15" customHeight="1" x14ac:dyDescent="0.25">
      <c r="A65" t="str">
        <f>IFERROR(INDEX('Draft Master List'!E:F,MATCH('Combine Data'!C65,'Draft Master List'!E:E,0),2),"Not Drafted")</f>
        <v>1712009</v>
      </c>
      <c r="B65">
        <v>2009</v>
      </c>
      <c r="C65" t="s">
        <v>351</v>
      </c>
      <c r="D65" t="s">
        <v>2291</v>
      </c>
      <c r="E65" t="str">
        <f>IFERROR(INDEX(Conference!A:B,MATCH('Combine Data'!D65,Conference!A:A,0),2),"N/A")</f>
        <v>Mid-American</v>
      </c>
      <c r="F65" t="s">
        <v>1</v>
      </c>
      <c r="G65">
        <v>74</v>
      </c>
      <c r="H65">
        <v>226</v>
      </c>
      <c r="J65">
        <v>4.95</v>
      </c>
      <c r="L65">
        <v>26.5</v>
      </c>
      <c r="M65">
        <v>99</v>
      </c>
    </row>
    <row r="66" spans="1:15" ht="15" customHeight="1" x14ac:dyDescent="0.25">
      <c r="A66" t="str">
        <f>IFERROR(INDEX('Draft Master List'!E:F,MATCH('Combine Data'!C66,'Draft Master List'!E:E,0),2),"Not Drafted")</f>
        <v>172009</v>
      </c>
      <c r="B66">
        <v>2009</v>
      </c>
      <c r="C66" t="s">
        <v>320</v>
      </c>
      <c r="D66" t="s">
        <v>2292</v>
      </c>
      <c r="E66" t="str">
        <f>IFERROR(INDEX(Conference!A:B,MATCH('Combine Data'!D66,Conference!A:A,0),2),"N/A")</f>
        <v>Big 12</v>
      </c>
      <c r="F66" t="s">
        <v>1</v>
      </c>
      <c r="G66">
        <v>78</v>
      </c>
      <c r="H66">
        <v>248</v>
      </c>
      <c r="I66">
        <v>27</v>
      </c>
      <c r="J66">
        <v>4.9000000000000004</v>
      </c>
      <c r="L66">
        <v>33.5</v>
      </c>
      <c r="M66">
        <v>119</v>
      </c>
      <c r="N66">
        <v>4.43</v>
      </c>
      <c r="O66">
        <v>7.11</v>
      </c>
    </row>
    <row r="67" spans="1:15" ht="15" customHeight="1" x14ac:dyDescent="0.25">
      <c r="A67" t="str">
        <f>IFERROR(INDEX('Draft Master List'!E:F,MATCH('Combine Data'!C67,'Draft Master List'!E:E,0),2),"Not Drafted")</f>
        <v>Not Drafted</v>
      </c>
      <c r="B67">
        <v>2009</v>
      </c>
      <c r="C67" t="s">
        <v>2688</v>
      </c>
      <c r="D67" t="s">
        <v>185</v>
      </c>
      <c r="E67" t="str">
        <f>IFERROR(INDEX(Conference!A:B,MATCH('Combine Data'!D67,Conference!A:A,0),2),"N/A")</f>
        <v>ACC</v>
      </c>
      <c r="F67" t="s">
        <v>1</v>
      </c>
      <c r="G67">
        <v>75</v>
      </c>
      <c r="H67">
        <v>225</v>
      </c>
      <c r="J67">
        <v>4.95</v>
      </c>
      <c r="K67">
        <v>19</v>
      </c>
      <c r="L67">
        <v>30</v>
      </c>
      <c r="M67">
        <v>105</v>
      </c>
      <c r="N67">
        <v>4.49</v>
      </c>
      <c r="O67">
        <v>7.43</v>
      </c>
    </row>
    <row r="68" spans="1:15" ht="15" customHeight="1" x14ac:dyDescent="0.25">
      <c r="A68" t="str">
        <f>IFERROR(INDEX('Draft Master List'!E:F,MATCH('Combine Data'!C68,'Draft Master List'!E:E,0),2),"Not Drafted")</f>
        <v>Not Drafted</v>
      </c>
      <c r="B68">
        <v>2009</v>
      </c>
      <c r="C68" t="s">
        <v>759</v>
      </c>
      <c r="D68" t="s">
        <v>136</v>
      </c>
      <c r="E68" t="str">
        <f>IFERROR(INDEX(Conference!A:B,MATCH('Combine Data'!D68,Conference!A:A,0),2),"N/A")</f>
        <v>Big 12</v>
      </c>
      <c r="F68" t="s">
        <v>1</v>
      </c>
      <c r="G68">
        <v>74</v>
      </c>
      <c r="H68">
        <v>223</v>
      </c>
      <c r="I68">
        <v>23</v>
      </c>
      <c r="J68">
        <v>5.07</v>
      </c>
      <c r="L68">
        <v>29.5</v>
      </c>
      <c r="M68">
        <v>98</v>
      </c>
      <c r="N68">
        <v>4.5599999999999996</v>
      </c>
      <c r="O68">
        <v>7.45</v>
      </c>
    </row>
    <row r="69" spans="1:15" ht="15" customHeight="1" x14ac:dyDescent="0.25">
      <c r="A69" t="str">
        <f>IFERROR(INDEX('Draft Master List'!E:F,MATCH('Combine Data'!C69,'Draft Master List'!E:E,0),2),"Not Drafted")</f>
        <v>Not Drafted</v>
      </c>
      <c r="B69">
        <v>2009</v>
      </c>
      <c r="C69" t="s">
        <v>2689</v>
      </c>
      <c r="D69" t="s">
        <v>2690</v>
      </c>
      <c r="E69" t="str">
        <f>IFERROR(INDEX(Conference!A:B,MATCH('Combine Data'!D69,Conference!A:A,0),2),"N/A")</f>
        <v>Sun Belt</v>
      </c>
      <c r="F69" t="s">
        <v>1</v>
      </c>
      <c r="G69">
        <v>76</v>
      </c>
      <c r="H69">
        <v>242</v>
      </c>
      <c r="J69">
        <v>5.12</v>
      </c>
      <c r="L69">
        <v>27</v>
      </c>
      <c r="M69">
        <v>108</v>
      </c>
      <c r="N69">
        <v>4.6500000000000004</v>
      </c>
      <c r="O69">
        <v>7.93</v>
      </c>
    </row>
    <row r="70" spans="1:15" ht="15" customHeight="1" x14ac:dyDescent="0.25">
      <c r="A70" t="str">
        <f>IFERROR(INDEX('Draft Master List'!E:F,MATCH('Combine Data'!C70,'Draft Master List'!E:E,0),2),"Not Drafted")</f>
        <v>Not Drafted</v>
      </c>
      <c r="B70">
        <v>2009</v>
      </c>
      <c r="C70" t="s">
        <v>712</v>
      </c>
      <c r="D70" t="s">
        <v>2282</v>
      </c>
      <c r="E70" t="str">
        <f>IFERROR(INDEX(Conference!A:B,MATCH('Combine Data'!D70,Conference!A:A,0),2),"N/A")</f>
        <v>Big Ten</v>
      </c>
      <c r="F70" t="s">
        <v>1</v>
      </c>
      <c r="G70">
        <v>74</v>
      </c>
      <c r="H70">
        <v>215</v>
      </c>
      <c r="J70">
        <v>5.0199999999999996</v>
      </c>
      <c r="L70">
        <v>32</v>
      </c>
      <c r="M70">
        <v>109</v>
      </c>
      <c r="N70">
        <v>4.42</v>
      </c>
      <c r="O70">
        <v>7.1</v>
      </c>
    </row>
    <row r="71" spans="1:15" ht="15" customHeight="1" x14ac:dyDescent="0.25">
      <c r="A71" t="str">
        <f>IFERROR(INDEX('Draft Master List'!E:F,MATCH('Combine Data'!C71,'Draft Master List'!E:E,0),2),"Not Drafted")</f>
        <v>1012009</v>
      </c>
      <c r="B71">
        <v>2009</v>
      </c>
      <c r="C71" t="s">
        <v>336</v>
      </c>
      <c r="D71" t="s">
        <v>138</v>
      </c>
      <c r="E71" t="str">
        <f>IFERROR(INDEX(Conference!A:B,MATCH('Combine Data'!D71,Conference!A:A,0),2),"N/A")</f>
        <v>SEC</v>
      </c>
      <c r="F71" t="s">
        <v>1</v>
      </c>
      <c r="G71">
        <v>75</v>
      </c>
      <c r="H71">
        <v>225</v>
      </c>
      <c r="J71">
        <v>4.6100000000000003</v>
      </c>
      <c r="L71">
        <v>33</v>
      </c>
      <c r="M71">
        <v>112</v>
      </c>
      <c r="N71">
        <v>4.49</v>
      </c>
      <c r="O71">
        <v>7.34</v>
      </c>
    </row>
    <row r="72" spans="1:15" ht="15" customHeight="1" x14ac:dyDescent="0.25">
      <c r="A72" t="str">
        <f>IFERROR(INDEX('Draft Master List'!E:F,MATCH('Combine Data'!C72,'Draft Master List'!E:E,0),2),"Not Drafted")</f>
        <v>2012009</v>
      </c>
      <c r="B72">
        <v>2009</v>
      </c>
      <c r="C72" t="s">
        <v>360</v>
      </c>
      <c r="D72" t="s">
        <v>161</v>
      </c>
      <c r="E72" t="str">
        <f>IFERROR(INDEX(Conference!A:B,MATCH('Combine Data'!D72,Conference!A:A,0),2),"N/A")</f>
        <v>Big Ten</v>
      </c>
      <c r="F72" t="s">
        <v>1</v>
      </c>
      <c r="G72">
        <v>75</v>
      </c>
      <c r="H72">
        <v>225</v>
      </c>
      <c r="J72">
        <v>4.87</v>
      </c>
      <c r="L72">
        <v>29</v>
      </c>
      <c r="M72">
        <v>102</v>
      </c>
      <c r="N72">
        <v>4.4800000000000004</v>
      </c>
      <c r="O72">
        <v>7</v>
      </c>
    </row>
    <row r="73" spans="1:15" ht="15" customHeight="1" x14ac:dyDescent="0.25">
      <c r="A73" t="str">
        <f>IFERROR(INDEX('Draft Master List'!E:F,MATCH('Combine Data'!C73,'Draft Master List'!E:E,0),2),"Not Drafted")</f>
        <v>Not Drafted</v>
      </c>
      <c r="B73">
        <v>2009</v>
      </c>
      <c r="C73" t="s">
        <v>2691</v>
      </c>
      <c r="D73" t="s">
        <v>2692</v>
      </c>
      <c r="E73" t="str">
        <f>IFERROR(INDEX(Conference!A:B,MATCH('Combine Data'!D73,Conference!A:A,0),2),"N/A")</f>
        <v>N/A</v>
      </c>
      <c r="F73" t="s">
        <v>1</v>
      </c>
      <c r="G73">
        <v>75</v>
      </c>
      <c r="H73">
        <v>214</v>
      </c>
      <c r="J73">
        <v>4.79</v>
      </c>
      <c r="L73">
        <v>30.5</v>
      </c>
      <c r="M73">
        <v>109</v>
      </c>
      <c r="N73">
        <v>4.1100000000000003</v>
      </c>
      <c r="O73">
        <v>6.76</v>
      </c>
    </row>
    <row r="74" spans="1:15" ht="15" customHeight="1" x14ac:dyDescent="0.25">
      <c r="A74" t="str">
        <f>IFERROR(INDEX('Draft Master List'!E:F,MATCH('Combine Data'!C74,'Draft Master List'!E:E,0),2),"Not Drafted")</f>
        <v>52009</v>
      </c>
      <c r="B74">
        <v>2009</v>
      </c>
      <c r="C74" t="s">
        <v>73</v>
      </c>
      <c r="D74" t="s">
        <v>2271</v>
      </c>
      <c r="E74" t="str">
        <f>IFERROR(INDEX(Conference!A:B,MATCH('Combine Data'!D74,Conference!A:A,0),2),"N/A")</f>
        <v>Pac-12</v>
      </c>
      <c r="F74" t="s">
        <v>1</v>
      </c>
      <c r="G74">
        <v>74</v>
      </c>
      <c r="H74">
        <v>227</v>
      </c>
      <c r="I74">
        <v>28</v>
      </c>
      <c r="J74">
        <v>4.93</v>
      </c>
      <c r="L74">
        <v>32.5</v>
      </c>
      <c r="M74">
        <v>116</v>
      </c>
      <c r="N74">
        <v>4.21</v>
      </c>
      <c r="O74">
        <v>7.06</v>
      </c>
    </row>
    <row r="75" spans="1:15" ht="15" customHeight="1" x14ac:dyDescent="0.25">
      <c r="A75" t="str">
        <f>IFERROR(INDEX('Draft Master List'!E:F,MATCH('Combine Data'!C75,'Draft Master List'!E:E,0),2),"Not Drafted")</f>
        <v>12009</v>
      </c>
      <c r="B75">
        <v>2009</v>
      </c>
      <c r="C75" t="s">
        <v>11</v>
      </c>
      <c r="D75" t="s">
        <v>137</v>
      </c>
      <c r="E75" t="str">
        <f>IFERROR(INDEX(Conference!A:B,MATCH('Combine Data'!D75,Conference!A:A,0),2),"N/A")</f>
        <v>SEC</v>
      </c>
      <c r="F75" t="s">
        <v>1</v>
      </c>
      <c r="G75">
        <v>74</v>
      </c>
      <c r="H75">
        <v>225</v>
      </c>
      <c r="I75">
        <v>38</v>
      </c>
      <c r="J75">
        <v>4.8099999999999996</v>
      </c>
      <c r="L75">
        <v>30.5</v>
      </c>
      <c r="M75">
        <v>107</v>
      </c>
      <c r="N75">
        <v>4.47</v>
      </c>
      <c r="O75">
        <v>7.06</v>
      </c>
    </row>
    <row r="76" spans="1:15" ht="15" customHeight="1" x14ac:dyDescent="0.25">
      <c r="A76" t="str">
        <f>IFERROR(INDEX('Draft Master List'!E:F,MATCH('Combine Data'!C76,'Draft Master List'!E:E,0),2),"Not Drafted")</f>
        <v>442009</v>
      </c>
      <c r="B76">
        <v>2009</v>
      </c>
      <c r="C76" t="s">
        <v>325</v>
      </c>
      <c r="D76" t="s">
        <v>183</v>
      </c>
      <c r="E76" t="str">
        <f>IFERROR(INDEX(Conference!A:B,MATCH('Combine Data'!D76,Conference!A:A,0),2),"N/A")</f>
        <v>Big 12</v>
      </c>
      <c r="F76" t="s">
        <v>1</v>
      </c>
      <c r="G76">
        <v>73</v>
      </c>
      <c r="H76">
        <v>197</v>
      </c>
      <c r="J76">
        <v>4.55</v>
      </c>
      <c r="L76">
        <v>35</v>
      </c>
      <c r="M76">
        <v>117</v>
      </c>
      <c r="N76">
        <v>4.42</v>
      </c>
      <c r="O76">
        <v>7.06</v>
      </c>
    </row>
    <row r="77" spans="1:15" ht="15" customHeight="1" x14ac:dyDescent="0.25">
      <c r="A77" t="str">
        <f>IFERROR(INDEX('Draft Master List'!E:F,MATCH('Combine Data'!C77,'Draft Master List'!E:E,0),2),"Not Drafted")</f>
        <v>Not Drafted</v>
      </c>
      <c r="B77">
        <v>2009</v>
      </c>
      <c r="C77" t="s">
        <v>2693</v>
      </c>
      <c r="D77" t="s">
        <v>240</v>
      </c>
      <c r="E77" t="str">
        <f>IFERROR(INDEX(Conference!A:B,MATCH('Combine Data'!D77,Conference!A:A,0),2),"N/A")</f>
        <v>Mid-American</v>
      </c>
      <c r="F77" t="s">
        <v>1</v>
      </c>
      <c r="G77">
        <v>75</v>
      </c>
      <c r="H77">
        <v>215</v>
      </c>
      <c r="J77">
        <v>4.9000000000000004</v>
      </c>
      <c r="L77">
        <v>30.5</v>
      </c>
      <c r="M77">
        <v>109</v>
      </c>
      <c r="N77">
        <v>4.45</v>
      </c>
      <c r="O77">
        <v>7.18</v>
      </c>
    </row>
    <row r="78" spans="1:15" ht="15" customHeight="1" x14ac:dyDescent="0.25">
      <c r="A78" t="str">
        <f>IFERROR(INDEX('Draft Master List'!E:F,MATCH('Combine Data'!C78,'Draft Master List'!E:E,0),2),"Not Drafted")</f>
        <v>Not Drafted</v>
      </c>
      <c r="B78">
        <v>2009</v>
      </c>
      <c r="C78" t="s">
        <v>2694</v>
      </c>
      <c r="D78" t="s">
        <v>154</v>
      </c>
      <c r="E78" t="str">
        <f>IFERROR(INDEX(Conference!A:B,MATCH('Combine Data'!D78,Conference!A:A,0),2),"N/A")</f>
        <v>SEC</v>
      </c>
      <c r="F78" t="s">
        <v>1</v>
      </c>
      <c r="G78">
        <v>74</v>
      </c>
      <c r="H78">
        <v>219</v>
      </c>
      <c r="J78">
        <v>4.75</v>
      </c>
      <c r="L78">
        <v>29.5</v>
      </c>
      <c r="M78">
        <v>105</v>
      </c>
      <c r="N78">
        <v>4.59</v>
      </c>
      <c r="O78">
        <v>7.53</v>
      </c>
    </row>
    <row r="79" spans="1:15" ht="15" customHeight="1" x14ac:dyDescent="0.25">
      <c r="A79" t="str">
        <f>IFERROR(INDEX('Draft Master List'!E:F,MATCH('Combine Data'!C79,'Draft Master List'!E:E,0),2),"Not Drafted")</f>
        <v>12010</v>
      </c>
      <c r="B79">
        <v>2010</v>
      </c>
      <c r="C79" t="s">
        <v>17</v>
      </c>
      <c r="D79" t="s">
        <v>152</v>
      </c>
      <c r="E79" t="str">
        <f>IFERROR(INDEX(Conference!A:B,MATCH('Combine Data'!D79,Conference!A:A,0),2),"N/A")</f>
        <v>Big 12</v>
      </c>
      <c r="F79" t="s">
        <v>1</v>
      </c>
      <c r="G79">
        <v>76</v>
      </c>
      <c r="H79">
        <v>236</v>
      </c>
      <c r="I79">
        <v>36</v>
      </c>
      <c r="J79">
        <v>4.79</v>
      </c>
    </row>
    <row r="80" spans="1:15" ht="15" customHeight="1" x14ac:dyDescent="0.25">
      <c r="A80" t="str">
        <f>IFERROR(INDEX('Draft Master List'!E:F,MATCH('Combine Data'!C80,'Draft Master List'!E:E,0),2),"Not Drafted")</f>
        <v>Not Drafted</v>
      </c>
      <c r="B80">
        <v>2010</v>
      </c>
      <c r="C80" t="s">
        <v>2695</v>
      </c>
      <c r="D80" t="s">
        <v>183</v>
      </c>
      <c r="E80" t="str">
        <f>IFERROR(INDEX(Conference!A:B,MATCH('Combine Data'!D80,Conference!A:A,0),2),"N/A")</f>
        <v>Big 12</v>
      </c>
      <c r="F80" t="s">
        <v>1</v>
      </c>
      <c r="G80">
        <v>75</v>
      </c>
      <c r="H80">
        <v>224</v>
      </c>
      <c r="J80">
        <v>4.5</v>
      </c>
      <c r="L80">
        <v>34.5</v>
      </c>
      <c r="M80">
        <v>114</v>
      </c>
      <c r="N80">
        <v>4.3899999999999997</v>
      </c>
      <c r="O80">
        <v>7.24</v>
      </c>
    </row>
    <row r="81" spans="1:15" ht="15" customHeight="1" x14ac:dyDescent="0.25">
      <c r="A81" t="str">
        <f>IFERROR(INDEX('Draft Master List'!E:F,MATCH('Combine Data'!C81,'Draft Master List'!E:E,0),2),"Not Drafted")</f>
        <v>2092010</v>
      </c>
      <c r="B81">
        <v>2010</v>
      </c>
      <c r="C81" t="s">
        <v>310</v>
      </c>
      <c r="D81" t="s">
        <v>259</v>
      </c>
      <c r="E81" t="str">
        <f>IFERROR(INDEX(Conference!A:B,MATCH('Combine Data'!D81,Conference!A:A,0),2),"N/A")</f>
        <v>Sun Belt</v>
      </c>
      <c r="F81" t="s">
        <v>1</v>
      </c>
      <c r="G81">
        <v>76</v>
      </c>
      <c r="H81">
        <v>229</v>
      </c>
      <c r="J81">
        <v>4.93</v>
      </c>
      <c r="K81">
        <v>20</v>
      </c>
      <c r="L81">
        <v>31.5</v>
      </c>
      <c r="M81">
        <v>106</v>
      </c>
      <c r="N81">
        <v>4.43</v>
      </c>
      <c r="O81">
        <v>7.07</v>
      </c>
    </row>
    <row r="82" spans="1:15" ht="15" customHeight="1" x14ac:dyDescent="0.25">
      <c r="A82" t="str">
        <f>IFERROR(INDEX('Draft Master List'!E:F,MATCH('Combine Data'!C82,'Draft Master List'!E:E,0),2),"Not Drafted")</f>
        <v>2392010</v>
      </c>
      <c r="B82">
        <v>2010</v>
      </c>
      <c r="C82" t="s">
        <v>315</v>
      </c>
      <c r="D82" t="s">
        <v>2293</v>
      </c>
      <c r="E82" t="str">
        <f>IFERROR(INDEX(Conference!A:B,MATCH('Combine Data'!D82,Conference!A:A,0),2),"N/A")</f>
        <v>Pac-12</v>
      </c>
      <c r="F82" t="s">
        <v>1</v>
      </c>
      <c r="G82">
        <v>76</v>
      </c>
      <c r="H82">
        <v>223</v>
      </c>
      <c r="J82">
        <v>4.93</v>
      </c>
      <c r="L82">
        <v>29.5</v>
      </c>
      <c r="M82">
        <v>100</v>
      </c>
      <c r="N82">
        <v>4.3899999999999997</v>
      </c>
      <c r="O82">
        <v>7.26</v>
      </c>
    </row>
    <row r="83" spans="1:15" ht="15" customHeight="1" x14ac:dyDescent="0.25">
      <c r="A83" t="str">
        <f>IFERROR(INDEX('Draft Master List'!E:F,MATCH('Combine Data'!C83,'Draft Master List'!E:E,0),2),"Not Drafted")</f>
        <v>Not Drafted</v>
      </c>
      <c r="B83">
        <v>2010</v>
      </c>
      <c r="C83" t="s">
        <v>2696</v>
      </c>
      <c r="D83" t="s">
        <v>2285</v>
      </c>
      <c r="E83" t="str">
        <f>IFERROR(INDEX(Conference!A:B,MATCH('Combine Data'!D83,Conference!A:A,0),2),"N/A")</f>
        <v>Big Ten</v>
      </c>
      <c r="F83" t="s">
        <v>1</v>
      </c>
      <c r="G83">
        <v>74</v>
      </c>
      <c r="H83">
        <v>235</v>
      </c>
      <c r="J83">
        <v>4.72</v>
      </c>
      <c r="K83">
        <v>21</v>
      </c>
    </row>
    <row r="84" spans="1:15" ht="15" customHeight="1" x14ac:dyDescent="0.25">
      <c r="A84" t="str">
        <f>IFERROR(INDEX('Draft Master List'!E:F,MATCH('Combine Data'!C84,'Draft Master List'!E:E,0),2),"Not Drafted")</f>
        <v>482010</v>
      </c>
      <c r="B84">
        <v>2010</v>
      </c>
      <c r="C84" t="s">
        <v>269</v>
      </c>
      <c r="D84" t="s">
        <v>149</v>
      </c>
      <c r="E84" t="str">
        <f>IFERROR(INDEX(Conference!A:B,MATCH('Combine Data'!D84,Conference!A:A,0),2),"N/A")</f>
        <v>Division I FBS Independents</v>
      </c>
      <c r="F84" t="s">
        <v>1</v>
      </c>
      <c r="G84">
        <v>80</v>
      </c>
      <c r="H84">
        <v>222</v>
      </c>
      <c r="I84">
        <v>23</v>
      </c>
      <c r="J84">
        <v>4.76</v>
      </c>
    </row>
    <row r="85" spans="1:15" ht="15" customHeight="1" x14ac:dyDescent="0.25">
      <c r="A85" t="str">
        <f>IFERROR(INDEX('Draft Master List'!E:F,MATCH('Combine Data'!C85,'Draft Master List'!E:E,0),2),"Not Drafted")</f>
        <v>Not Drafted</v>
      </c>
      <c r="B85">
        <v>2010</v>
      </c>
      <c r="C85" t="s">
        <v>728</v>
      </c>
      <c r="D85" t="s">
        <v>168</v>
      </c>
      <c r="E85" t="str">
        <f>IFERROR(INDEX(Conference!A:B,MATCH('Combine Data'!D85,Conference!A:A,0),2),"N/A")</f>
        <v>Division I FBS Independents</v>
      </c>
      <c r="F85" t="s">
        <v>1</v>
      </c>
      <c r="G85">
        <v>73</v>
      </c>
      <c r="H85">
        <v>209</v>
      </c>
      <c r="J85">
        <v>4.84</v>
      </c>
      <c r="L85">
        <v>32</v>
      </c>
      <c r="M85">
        <v>102</v>
      </c>
      <c r="N85">
        <v>4.3499999999999996</v>
      </c>
      <c r="O85">
        <v>7.07</v>
      </c>
    </row>
    <row r="86" spans="1:15" ht="15" customHeight="1" x14ac:dyDescent="0.25">
      <c r="A86" t="str">
        <f>IFERROR(INDEX('Draft Master List'!E:F,MATCH('Combine Data'!C86,'Draft Master List'!E:E,0),2),"Not Drafted")</f>
        <v>Not Drafted</v>
      </c>
      <c r="B86">
        <v>2010</v>
      </c>
      <c r="C86" t="s">
        <v>2697</v>
      </c>
      <c r="D86" t="s">
        <v>2294</v>
      </c>
      <c r="E86" t="str">
        <f>IFERROR(INDEX(Conference!A:B,MATCH('Combine Data'!D86,Conference!A:A,0),2),"N/A")</f>
        <v>Mid-American</v>
      </c>
      <c r="F86" t="s">
        <v>1</v>
      </c>
      <c r="G86">
        <v>76</v>
      </c>
      <c r="H86">
        <v>229</v>
      </c>
      <c r="J86">
        <v>4.97</v>
      </c>
      <c r="K86">
        <v>18</v>
      </c>
      <c r="L86">
        <v>32.5</v>
      </c>
      <c r="M86">
        <v>118</v>
      </c>
      <c r="N86">
        <v>4.54</v>
      </c>
      <c r="O86">
        <v>7.1</v>
      </c>
    </row>
    <row r="87" spans="1:15" ht="15" customHeight="1" x14ac:dyDescent="0.25">
      <c r="A87" t="str">
        <f>IFERROR(INDEX('Draft Master List'!E:F,MATCH('Combine Data'!C87,'Draft Master List'!E:E,0),2),"Not Drafted")</f>
        <v>1222010</v>
      </c>
      <c r="B87">
        <v>2010</v>
      </c>
      <c r="C87" t="s">
        <v>286</v>
      </c>
      <c r="D87" t="s">
        <v>206</v>
      </c>
      <c r="E87" t="str">
        <f>IFERROR(INDEX(Conference!A:B,MATCH('Combine Data'!D87,Conference!A:A,0),2),"N/A")</f>
        <v>Big Ten</v>
      </c>
      <c r="F87" t="s">
        <v>1</v>
      </c>
      <c r="G87">
        <v>75</v>
      </c>
      <c r="H87">
        <v>225</v>
      </c>
      <c r="J87">
        <v>4.93</v>
      </c>
      <c r="L87">
        <v>32</v>
      </c>
      <c r="M87">
        <v>110</v>
      </c>
      <c r="N87">
        <v>4.37</v>
      </c>
      <c r="O87">
        <v>6.96</v>
      </c>
    </row>
    <row r="88" spans="1:15" ht="15" customHeight="1" x14ac:dyDescent="0.25">
      <c r="A88" t="str">
        <f>IFERROR(INDEX('Draft Master List'!E:F,MATCH('Combine Data'!C88,'Draft Master List'!E:E,0),2),"Not Drafted")</f>
        <v>1812010</v>
      </c>
      <c r="B88">
        <v>2010</v>
      </c>
      <c r="C88" t="s">
        <v>300</v>
      </c>
      <c r="D88" t="s">
        <v>216</v>
      </c>
      <c r="E88" t="str">
        <f>IFERROR(INDEX(Conference!A:B,MATCH('Combine Data'!D88,Conference!A:A,0),2),"N/A")</f>
        <v>Mid-American</v>
      </c>
      <c r="F88" t="s">
        <v>1</v>
      </c>
      <c r="G88">
        <v>75</v>
      </c>
      <c r="H88">
        <v>230</v>
      </c>
      <c r="J88">
        <v>4.5999999999999996</v>
      </c>
      <c r="L88">
        <v>29.5</v>
      </c>
      <c r="M88">
        <v>110</v>
      </c>
      <c r="N88">
        <v>4.22</v>
      </c>
      <c r="O88">
        <v>6.93</v>
      </c>
    </row>
    <row r="89" spans="1:15" ht="15" customHeight="1" x14ac:dyDescent="0.25">
      <c r="A89" t="str">
        <f>IFERROR(INDEX('Draft Master List'!E:F,MATCH('Combine Data'!C89,'Draft Master List'!E:E,0),2),"Not Drafted")</f>
        <v>Not Drafted</v>
      </c>
      <c r="B89">
        <v>2010</v>
      </c>
      <c r="C89" t="s">
        <v>755</v>
      </c>
      <c r="D89" t="s">
        <v>2698</v>
      </c>
      <c r="E89" t="str">
        <f>IFERROR(INDEX(Conference!A:B,MATCH('Combine Data'!D89,Conference!A:A,0),2),"N/A")</f>
        <v>ACC</v>
      </c>
      <c r="F89" t="s">
        <v>1</v>
      </c>
      <c r="G89">
        <v>73</v>
      </c>
      <c r="H89">
        <v>215</v>
      </c>
      <c r="J89">
        <v>4.84</v>
      </c>
      <c r="L89">
        <v>28</v>
      </c>
      <c r="M89">
        <v>107</v>
      </c>
    </row>
    <row r="90" spans="1:15" ht="15" customHeight="1" x14ac:dyDescent="0.25">
      <c r="A90" t="str">
        <f>IFERROR(INDEX('Draft Master List'!E:F,MATCH('Combine Data'!C90,'Draft Master List'!E:E,0),2),"Not Drafted")</f>
        <v>852010</v>
      </c>
      <c r="B90">
        <v>2010</v>
      </c>
      <c r="C90" t="s">
        <v>276</v>
      </c>
      <c r="D90" t="s">
        <v>142</v>
      </c>
      <c r="E90" t="str">
        <f>IFERROR(INDEX(Conference!A:B,MATCH('Combine Data'!D90,Conference!A:A,0),2),"N/A")</f>
        <v>Big 12</v>
      </c>
      <c r="F90" t="s">
        <v>1</v>
      </c>
      <c r="G90">
        <v>73</v>
      </c>
      <c r="H90">
        <v>216</v>
      </c>
      <c r="I90">
        <v>25</v>
      </c>
      <c r="J90">
        <v>4.79</v>
      </c>
      <c r="M90">
        <v>114</v>
      </c>
    </row>
    <row r="91" spans="1:15" ht="15" customHeight="1" x14ac:dyDescent="0.25">
      <c r="A91" t="str">
        <f>IFERROR(INDEX('Draft Master List'!E:F,MATCH('Combine Data'!C91,'Draft Master List'!E:E,0),2),"Not Drafted")</f>
        <v>2042010</v>
      </c>
      <c r="B91">
        <v>2010</v>
      </c>
      <c r="C91" t="s">
        <v>308</v>
      </c>
      <c r="D91" t="s">
        <v>200</v>
      </c>
      <c r="E91" t="str">
        <f>IFERROR(INDEX(Conference!A:B,MATCH('Combine Data'!D91,Conference!A:A,0),2),"N/A")</f>
        <v>The American</v>
      </c>
      <c r="F91" t="s">
        <v>1</v>
      </c>
      <c r="G91">
        <v>78</v>
      </c>
      <c r="H91">
        <v>223</v>
      </c>
      <c r="J91">
        <v>4.9000000000000004</v>
      </c>
      <c r="L91">
        <v>28.5</v>
      </c>
      <c r="M91">
        <v>108</v>
      </c>
      <c r="N91">
        <v>4.53</v>
      </c>
      <c r="O91">
        <v>7.06</v>
      </c>
    </row>
    <row r="92" spans="1:15" ht="15" customHeight="1" x14ac:dyDescent="0.25">
      <c r="A92" t="str">
        <f>IFERROR(INDEX('Draft Master List'!E:F,MATCH('Combine Data'!C92,'Draft Master List'!E:E,0),2),"Not Drafted")</f>
        <v>2502010</v>
      </c>
      <c r="B92">
        <v>2010</v>
      </c>
      <c r="C92" t="s">
        <v>316</v>
      </c>
      <c r="D92" t="s">
        <v>2295</v>
      </c>
      <c r="E92" t="str">
        <f>IFERROR(INDEX(Conference!A:B,MATCH('Combine Data'!D92,Conference!A:A,0),2),"N/A")</f>
        <v>Big 12</v>
      </c>
      <c r="F92" t="s">
        <v>1</v>
      </c>
      <c r="G92">
        <v>75</v>
      </c>
      <c r="H92">
        <v>214</v>
      </c>
      <c r="J92">
        <v>4.68</v>
      </c>
      <c r="L92">
        <v>35</v>
      </c>
      <c r="M92">
        <v>110</v>
      </c>
      <c r="N92">
        <v>4.4000000000000004</v>
      </c>
      <c r="O92">
        <v>7.24</v>
      </c>
    </row>
    <row r="93" spans="1:15" ht="15" customHeight="1" x14ac:dyDescent="0.25">
      <c r="A93" t="str">
        <f>IFERROR(INDEX('Draft Master List'!E:F,MATCH('Combine Data'!C93,'Draft Master List'!E:E,0),2),"Not Drafted")</f>
        <v>1552010</v>
      </c>
      <c r="B93">
        <v>2010</v>
      </c>
      <c r="C93" t="s">
        <v>288</v>
      </c>
      <c r="D93" t="s">
        <v>289</v>
      </c>
      <c r="E93" t="str">
        <f>IFERROR(INDEX(Conference!A:B,MATCH('Combine Data'!D93,Conference!A:A,0),2),"N/A")</f>
        <v>N/A</v>
      </c>
      <c r="F93" t="s">
        <v>1</v>
      </c>
      <c r="G93">
        <v>78</v>
      </c>
      <c r="H93">
        <v>243</v>
      </c>
      <c r="I93">
        <v>24</v>
      </c>
      <c r="J93">
        <v>4.8499999999999996</v>
      </c>
      <c r="L93">
        <v>33.5</v>
      </c>
      <c r="M93">
        <v>108</v>
      </c>
      <c r="N93">
        <v>4.33</v>
      </c>
      <c r="O93">
        <v>7.17</v>
      </c>
    </row>
    <row r="94" spans="1:15" ht="15" customHeight="1" x14ac:dyDescent="0.25">
      <c r="A94" t="str">
        <f>IFERROR(INDEX('Draft Master List'!E:F,MATCH('Combine Data'!C94,'Draft Master List'!E:E,0),2),"Not Drafted")</f>
        <v>Not Drafted</v>
      </c>
      <c r="B94">
        <v>2010</v>
      </c>
      <c r="C94" t="s">
        <v>2699</v>
      </c>
      <c r="D94" t="s">
        <v>224</v>
      </c>
      <c r="E94" t="str">
        <f>IFERROR(INDEX(Conference!A:B,MATCH('Combine Data'!D94,Conference!A:A,0),2),"N/A")</f>
        <v>ACC</v>
      </c>
      <c r="F94" t="s">
        <v>1</v>
      </c>
      <c r="G94">
        <v>73</v>
      </c>
      <c r="H94">
        <v>214</v>
      </c>
      <c r="J94">
        <v>5.05</v>
      </c>
      <c r="L94">
        <v>30</v>
      </c>
      <c r="M94">
        <v>101</v>
      </c>
      <c r="N94">
        <v>4.29</v>
      </c>
      <c r="O94">
        <v>7.04</v>
      </c>
    </row>
    <row r="95" spans="1:15" ht="15" customHeight="1" x14ac:dyDescent="0.25">
      <c r="A95" t="str">
        <f>IFERROR(INDEX('Draft Master List'!E:F,MATCH('Combine Data'!C95,'Draft Master List'!E:E,0),2),"Not Drafted")</f>
        <v>Not Drafted</v>
      </c>
      <c r="B95">
        <v>2010</v>
      </c>
      <c r="C95" t="s">
        <v>2700</v>
      </c>
      <c r="D95" t="s">
        <v>140</v>
      </c>
      <c r="E95" t="str">
        <f>IFERROR(INDEX(Conference!A:B,MATCH('Combine Data'!D95,Conference!A:A,0),2),"N/A")</f>
        <v>SEC</v>
      </c>
      <c r="F95" t="s">
        <v>1</v>
      </c>
      <c r="G95">
        <v>75</v>
      </c>
      <c r="H95">
        <v>219</v>
      </c>
      <c r="I95">
        <v>22</v>
      </c>
      <c r="J95">
        <v>5.04</v>
      </c>
      <c r="L95">
        <v>33</v>
      </c>
      <c r="M95">
        <v>106</v>
      </c>
      <c r="N95">
        <v>4.33</v>
      </c>
      <c r="O95">
        <v>7.08</v>
      </c>
    </row>
    <row r="96" spans="1:15" ht="15" customHeight="1" x14ac:dyDescent="0.25">
      <c r="A96" t="str">
        <f>IFERROR(INDEX('Draft Master List'!E:F,MATCH('Combine Data'!C96,'Draft Master List'!E:E,0),2),"Not Drafted")</f>
        <v>252010</v>
      </c>
      <c r="B96">
        <v>2010</v>
      </c>
      <c r="C96" t="s">
        <v>267</v>
      </c>
      <c r="D96" t="s">
        <v>181</v>
      </c>
      <c r="E96" t="str">
        <f>IFERROR(INDEX(Conference!A:B,MATCH('Combine Data'!D96,Conference!A:A,0),2),"N/A")</f>
        <v>SEC</v>
      </c>
      <c r="F96" t="s">
        <v>1</v>
      </c>
      <c r="G96">
        <v>75</v>
      </c>
      <c r="H96">
        <v>236</v>
      </c>
      <c r="I96">
        <v>22</v>
      </c>
      <c r="J96">
        <v>4.71</v>
      </c>
      <c r="L96">
        <v>38.5</v>
      </c>
      <c r="M96">
        <v>115</v>
      </c>
      <c r="N96">
        <v>4.17</v>
      </c>
      <c r="O96">
        <v>6.66</v>
      </c>
    </row>
    <row r="97" spans="1:15" ht="15" customHeight="1" x14ac:dyDescent="0.25">
      <c r="A97" t="str">
        <f>IFERROR(INDEX('Draft Master List'!E:F,MATCH('Combine Data'!C97,'Draft Master List'!E:E,0),2),"Not Drafted")</f>
        <v>Not Drafted</v>
      </c>
      <c r="B97">
        <v>2010</v>
      </c>
      <c r="C97" t="s">
        <v>977</v>
      </c>
      <c r="D97" t="s">
        <v>2701</v>
      </c>
      <c r="E97" t="str">
        <f>IFERROR(INDEX(Conference!A:B,MATCH('Combine Data'!D97,Conference!A:A,0),2),"N/A")</f>
        <v>N/A</v>
      </c>
      <c r="F97" t="s">
        <v>76</v>
      </c>
      <c r="G97">
        <v>71</v>
      </c>
      <c r="H97">
        <v>220</v>
      </c>
      <c r="J97">
        <v>4.68</v>
      </c>
      <c r="L97">
        <v>36.5</v>
      </c>
      <c r="M97">
        <v>120</v>
      </c>
      <c r="N97">
        <v>4.17</v>
      </c>
      <c r="O97">
        <v>6.84</v>
      </c>
    </row>
    <row r="98" spans="1:15" ht="15" customHeight="1" x14ac:dyDescent="0.25">
      <c r="A98" t="str">
        <f>IFERROR(INDEX('Draft Master List'!E:F,MATCH('Combine Data'!C98,'Draft Master List'!E:E,0),2),"Not Drafted")</f>
        <v>302010</v>
      </c>
      <c r="B98">
        <v>2010</v>
      </c>
      <c r="C98" t="s">
        <v>268</v>
      </c>
      <c r="D98" t="s">
        <v>177</v>
      </c>
      <c r="E98" t="str">
        <f>IFERROR(INDEX(Conference!A:B,MATCH('Combine Data'!D98,Conference!A:A,0),2),"N/A")</f>
        <v>Pac-12</v>
      </c>
      <c r="F98" t="s">
        <v>76</v>
      </c>
      <c r="G98">
        <v>70</v>
      </c>
      <c r="H98">
        <v>199</v>
      </c>
      <c r="I98">
        <v>24</v>
      </c>
      <c r="J98">
        <v>4.34</v>
      </c>
      <c r="K98">
        <v>18</v>
      </c>
      <c r="L98">
        <v>32.5</v>
      </c>
      <c r="M98">
        <v>113</v>
      </c>
      <c r="N98">
        <v>4.17</v>
      </c>
      <c r="O98">
        <v>6.75</v>
      </c>
    </row>
    <row r="99" spans="1:15" ht="15" customHeight="1" x14ac:dyDescent="0.25">
      <c r="A99" t="str">
        <f>IFERROR(INDEX('Draft Master List'!E:F,MATCH('Combine Data'!C99,'Draft Master List'!E:E,0),2),"Not Drafted")</f>
        <v>Not Drafted</v>
      </c>
      <c r="B99">
        <v>2010</v>
      </c>
      <c r="C99" t="s">
        <v>951</v>
      </c>
      <c r="D99" t="s">
        <v>139</v>
      </c>
      <c r="E99" t="str">
        <f>IFERROR(INDEX(Conference!A:B,MATCH('Combine Data'!D99,Conference!A:A,0),2),"N/A")</f>
        <v>Pac-12</v>
      </c>
      <c r="F99" t="s">
        <v>76</v>
      </c>
      <c r="G99">
        <v>73</v>
      </c>
      <c r="H99">
        <v>241</v>
      </c>
      <c r="I99">
        <v>16</v>
      </c>
      <c r="J99">
        <v>4.7</v>
      </c>
      <c r="K99">
        <v>18</v>
      </c>
      <c r="L99">
        <v>35</v>
      </c>
      <c r="M99">
        <v>117</v>
      </c>
      <c r="N99">
        <v>4.49</v>
      </c>
      <c r="O99">
        <v>6.85</v>
      </c>
    </row>
    <row r="100" spans="1:15" ht="15" customHeight="1" x14ac:dyDescent="0.25">
      <c r="A100" t="str">
        <f>IFERROR(INDEX('Draft Master List'!E:F,MATCH('Combine Data'!C100,'Draft Master List'!E:E,0),2),"Not Drafted")</f>
        <v>Not Drafted</v>
      </c>
      <c r="B100">
        <v>2010</v>
      </c>
      <c r="C100" t="s">
        <v>716</v>
      </c>
      <c r="D100" t="s">
        <v>152</v>
      </c>
      <c r="E100" t="str">
        <f>IFERROR(INDEX(Conference!A:B,MATCH('Combine Data'!D100,Conference!A:A,0),2),"N/A")</f>
        <v>Big 12</v>
      </c>
      <c r="F100" t="s">
        <v>76</v>
      </c>
      <c r="G100">
        <v>71</v>
      </c>
      <c r="H100">
        <v>210</v>
      </c>
      <c r="J100">
        <v>4.55</v>
      </c>
      <c r="K100">
        <v>17</v>
      </c>
      <c r="L100">
        <v>36</v>
      </c>
      <c r="M100">
        <v>115</v>
      </c>
    </row>
    <row r="101" spans="1:15" ht="15" customHeight="1" x14ac:dyDescent="0.25">
      <c r="A101" t="str">
        <f>IFERROR(INDEX('Draft Master List'!E:F,MATCH('Combine Data'!C101,'Draft Master List'!E:E,0),2),"Not Drafted")</f>
        <v>Not Drafted</v>
      </c>
      <c r="B101">
        <v>2010</v>
      </c>
      <c r="C101" t="s">
        <v>2702</v>
      </c>
      <c r="D101" t="s">
        <v>226</v>
      </c>
      <c r="E101" t="str">
        <f>IFERROR(INDEX(Conference!A:B,MATCH('Combine Data'!D101,Conference!A:A,0),2),"N/A")</f>
        <v>The American</v>
      </c>
      <c r="F101" t="s">
        <v>76</v>
      </c>
      <c r="G101">
        <v>73</v>
      </c>
      <c r="H101">
        <v>205</v>
      </c>
      <c r="J101">
        <v>4.5599999999999996</v>
      </c>
      <c r="L101">
        <v>40</v>
      </c>
      <c r="M101">
        <v>117</v>
      </c>
      <c r="N101">
        <v>4.1900000000000004</v>
      </c>
      <c r="O101">
        <v>6.99</v>
      </c>
    </row>
    <row r="102" spans="1:15" ht="15" customHeight="1" x14ac:dyDescent="0.25">
      <c r="A102" t="str">
        <f>IFERROR(INDEX('Draft Master List'!E:F,MATCH('Combine Data'!C102,'Draft Master List'!E:E,0),2),"Not Drafted")</f>
        <v>1732010</v>
      </c>
      <c r="B102">
        <v>2010</v>
      </c>
      <c r="C102" t="s">
        <v>295</v>
      </c>
      <c r="D102" t="s">
        <v>2296</v>
      </c>
      <c r="E102" t="str">
        <f>IFERROR(INDEX(Conference!A:B,MATCH('Combine Data'!D102,Conference!A:A,0),2),"N/A")</f>
        <v>SEC</v>
      </c>
      <c r="F102" t="s">
        <v>76</v>
      </c>
      <c r="G102">
        <v>73</v>
      </c>
      <c r="H102">
        <v>233</v>
      </c>
      <c r="I102">
        <v>25</v>
      </c>
      <c r="J102">
        <v>4.67</v>
      </c>
      <c r="K102">
        <v>15</v>
      </c>
      <c r="L102">
        <v>33</v>
      </c>
      <c r="M102">
        <v>121</v>
      </c>
      <c r="N102">
        <v>4.49</v>
      </c>
      <c r="O102">
        <v>7.09</v>
      </c>
    </row>
    <row r="103" spans="1:15" ht="15" customHeight="1" x14ac:dyDescent="0.25">
      <c r="A103" t="str">
        <f>IFERROR(INDEX('Draft Master List'!E:F,MATCH('Combine Data'!C103,'Draft Master List'!E:E,0),2),"Not Drafted")</f>
        <v>1882010</v>
      </c>
      <c r="B103">
        <v>2010</v>
      </c>
      <c r="C103" t="s">
        <v>301</v>
      </c>
      <c r="D103" t="s">
        <v>159</v>
      </c>
      <c r="E103" t="str">
        <f>IFERROR(INDEX(Conference!A:B,MATCH('Combine Data'!D103,Conference!A:A,0),2),"N/A")</f>
        <v>ACC</v>
      </c>
      <c r="F103" t="s">
        <v>76</v>
      </c>
      <c r="G103">
        <v>71</v>
      </c>
      <c r="H103">
        <v>229</v>
      </c>
      <c r="I103">
        <v>17</v>
      </c>
      <c r="J103">
        <v>4.6399999999999997</v>
      </c>
      <c r="K103">
        <v>15</v>
      </c>
      <c r="L103">
        <v>33</v>
      </c>
      <c r="M103">
        <v>107</v>
      </c>
      <c r="N103">
        <v>4.67</v>
      </c>
      <c r="O103">
        <v>7.56</v>
      </c>
    </row>
    <row r="104" spans="1:15" ht="15" customHeight="1" x14ac:dyDescent="0.25">
      <c r="A104" t="str">
        <f>IFERROR(INDEX('Draft Master List'!E:F,MATCH('Combine Data'!C104,'Draft Master List'!E:E,0),2),"Not Drafted")</f>
        <v>512010</v>
      </c>
      <c r="B104">
        <v>2010</v>
      </c>
      <c r="C104" t="s">
        <v>270</v>
      </c>
      <c r="D104" t="s">
        <v>148</v>
      </c>
      <c r="E104" t="str">
        <f>IFERROR(INDEX(Conference!A:B,MATCH('Combine Data'!D104,Conference!A:A,0),2),"N/A")</f>
        <v>Pac-12</v>
      </c>
      <c r="F104" t="s">
        <v>76</v>
      </c>
      <c r="G104">
        <v>73</v>
      </c>
      <c r="H104">
        <v>231</v>
      </c>
      <c r="J104">
        <v>4.5</v>
      </c>
      <c r="K104">
        <v>22</v>
      </c>
      <c r="L104">
        <v>38</v>
      </c>
      <c r="M104">
        <v>118</v>
      </c>
      <c r="N104">
        <v>4.25</v>
      </c>
      <c r="O104">
        <v>6.94</v>
      </c>
    </row>
    <row r="105" spans="1:15" ht="15" customHeight="1" x14ac:dyDescent="0.25">
      <c r="A105" t="str">
        <f>IFERROR(INDEX('Draft Master List'!E:F,MATCH('Combine Data'!C105,'Draft Master List'!E:E,0),2),"Not Drafted")</f>
        <v>592010</v>
      </c>
      <c r="B105">
        <v>2010</v>
      </c>
      <c r="C105" t="s">
        <v>272</v>
      </c>
      <c r="D105" t="s">
        <v>144</v>
      </c>
      <c r="E105" t="str">
        <f>IFERROR(INDEX(Conference!A:B,MATCH('Combine Data'!D105,Conference!A:A,0),2),"N/A")</f>
        <v>SEC</v>
      </c>
      <c r="F105" t="s">
        <v>76</v>
      </c>
      <c r="G105">
        <v>73</v>
      </c>
      <c r="H105">
        <v>225</v>
      </c>
      <c r="I105">
        <v>25</v>
      </c>
      <c r="J105">
        <v>4.49</v>
      </c>
      <c r="K105">
        <v>21</v>
      </c>
      <c r="L105">
        <v>41</v>
      </c>
      <c r="M105">
        <v>124</v>
      </c>
      <c r="N105">
        <v>4.1399999999999997</v>
      </c>
      <c r="O105">
        <v>6.87</v>
      </c>
    </row>
    <row r="106" spans="1:15" ht="15" customHeight="1" x14ac:dyDescent="0.25">
      <c r="A106" t="str">
        <f>IFERROR(INDEX('Draft Master List'!E:F,MATCH('Combine Data'!C106,'Draft Master List'!E:E,0),2),"Not Drafted")</f>
        <v>Not Drafted</v>
      </c>
      <c r="B106">
        <v>2010</v>
      </c>
      <c r="C106" t="s">
        <v>2015</v>
      </c>
      <c r="D106" t="s">
        <v>181</v>
      </c>
      <c r="E106" t="str">
        <f>IFERROR(INDEX(Conference!A:B,MATCH('Combine Data'!D106,Conference!A:A,0),2),"N/A")</f>
        <v>SEC</v>
      </c>
      <c r="F106" t="s">
        <v>76</v>
      </c>
      <c r="G106">
        <v>67</v>
      </c>
      <c r="H106">
        <v>186</v>
      </c>
      <c r="J106">
        <v>4.47</v>
      </c>
      <c r="K106">
        <v>14</v>
      </c>
    </row>
    <row r="107" spans="1:15" x14ac:dyDescent="0.25">
      <c r="A107" t="str">
        <f>IFERROR(INDEX('Draft Master List'!E:F,MATCH('Combine Data'!C107,'Draft Master List'!E:E,0),2),"Not Drafted")</f>
        <v>Not Drafted</v>
      </c>
      <c r="B107">
        <v>2010</v>
      </c>
      <c r="C107" t="s">
        <v>1329</v>
      </c>
      <c r="D107" t="s">
        <v>186</v>
      </c>
      <c r="E107" t="str">
        <f>IFERROR(INDEX(Conference!A:B,MATCH('Combine Data'!D107,Conference!A:A,0),2),"N/A")</f>
        <v>ACC</v>
      </c>
      <c r="F107" t="s">
        <v>76</v>
      </c>
      <c r="G107">
        <v>73</v>
      </c>
      <c r="H107">
        <v>215</v>
      </c>
      <c r="J107">
        <v>4.58</v>
      </c>
      <c r="K107">
        <v>21</v>
      </c>
      <c r="L107">
        <v>36</v>
      </c>
      <c r="M107">
        <v>115</v>
      </c>
    </row>
    <row r="108" spans="1:15" ht="15" customHeight="1" x14ac:dyDescent="0.25">
      <c r="A108" t="str">
        <f>IFERROR(INDEX('Draft Master List'!E:F,MATCH('Combine Data'!C108,'Draft Master List'!E:E,0),2),"Not Drafted")</f>
        <v>Not Drafted</v>
      </c>
      <c r="B108">
        <v>2010</v>
      </c>
      <c r="C108" t="s">
        <v>2703</v>
      </c>
      <c r="D108" t="s">
        <v>2271</v>
      </c>
      <c r="E108" t="str">
        <f>IFERROR(INDEX(Conference!A:B,MATCH('Combine Data'!D108,Conference!A:A,0),2),"N/A")</f>
        <v>Pac-12</v>
      </c>
      <c r="F108" t="s">
        <v>76</v>
      </c>
      <c r="G108">
        <v>71</v>
      </c>
      <c r="H108">
        <v>214</v>
      </c>
      <c r="J108">
        <v>4.62</v>
      </c>
      <c r="K108">
        <v>13</v>
      </c>
      <c r="L108">
        <v>35.5</v>
      </c>
      <c r="M108">
        <v>118</v>
      </c>
    </row>
    <row r="109" spans="1:15" ht="15" customHeight="1" x14ac:dyDescent="0.25">
      <c r="A109" t="str">
        <f>IFERROR(INDEX('Draft Master List'!E:F,MATCH('Combine Data'!C109,'Draft Master List'!E:E,0),2),"Not Drafted")</f>
        <v>Not Drafted</v>
      </c>
      <c r="B109">
        <v>2010</v>
      </c>
      <c r="C109" t="s">
        <v>2704</v>
      </c>
      <c r="D109" t="s">
        <v>244</v>
      </c>
      <c r="E109" t="str">
        <f>IFERROR(INDEX(Conference!A:B,MATCH('Combine Data'!D109,Conference!A:A,0),2),"N/A")</f>
        <v>Conference USA</v>
      </c>
      <c r="F109" t="s">
        <v>76</v>
      </c>
      <c r="G109">
        <v>69</v>
      </c>
      <c r="H109">
        <v>190</v>
      </c>
      <c r="J109">
        <v>4.59</v>
      </c>
      <c r="K109">
        <v>14</v>
      </c>
      <c r="L109">
        <v>35.5</v>
      </c>
      <c r="M109">
        <v>109</v>
      </c>
      <c r="N109">
        <v>4.3899999999999997</v>
      </c>
    </row>
    <row r="110" spans="1:15" ht="15" customHeight="1" x14ac:dyDescent="0.25">
      <c r="A110" t="str">
        <f>IFERROR(INDEX('Draft Master List'!E:F,MATCH('Combine Data'!C110,'Draft Master List'!E:E,0),2),"Not Drafted")</f>
        <v>122010</v>
      </c>
      <c r="B110">
        <v>2010</v>
      </c>
      <c r="C110" t="s">
        <v>89</v>
      </c>
      <c r="D110" t="s">
        <v>2273</v>
      </c>
      <c r="E110" t="str">
        <f>IFERROR(INDEX(Conference!A:B,MATCH('Combine Data'!D110,Conference!A:A,0),2),"N/A")</f>
        <v>Mountain West</v>
      </c>
      <c r="F110" t="s">
        <v>76</v>
      </c>
      <c r="G110">
        <v>73</v>
      </c>
      <c r="H110">
        <v>218</v>
      </c>
      <c r="I110">
        <v>16</v>
      </c>
      <c r="J110">
        <v>4.37</v>
      </c>
      <c r="K110">
        <v>19</v>
      </c>
      <c r="L110">
        <v>36</v>
      </c>
      <c r="M110">
        <v>121</v>
      </c>
      <c r="N110">
        <v>4.33</v>
      </c>
      <c r="O110">
        <v>7</v>
      </c>
    </row>
    <row r="111" spans="1:15" ht="15" customHeight="1" x14ac:dyDescent="0.25">
      <c r="A111" t="str">
        <f>IFERROR(INDEX('Draft Master List'!E:F,MATCH('Combine Data'!C111,'Draft Master List'!E:E,0),2),"Not Drafted")</f>
        <v>1122010</v>
      </c>
      <c r="B111">
        <v>2010</v>
      </c>
      <c r="C111" t="s">
        <v>284</v>
      </c>
      <c r="D111" t="s">
        <v>2271</v>
      </c>
      <c r="E111" t="str">
        <f>IFERROR(INDEX(Conference!A:B,MATCH('Combine Data'!D111,Conference!A:A,0),2),"N/A")</f>
        <v>Pac-12</v>
      </c>
      <c r="F111" t="s">
        <v>76</v>
      </c>
      <c r="G111">
        <v>73</v>
      </c>
      <c r="H111">
        <v>198</v>
      </c>
      <c r="J111">
        <v>4.4000000000000004</v>
      </c>
      <c r="K111">
        <v>18</v>
      </c>
      <c r="L111">
        <v>36.5</v>
      </c>
      <c r="M111">
        <v>120</v>
      </c>
    </row>
    <row r="112" spans="1:15" ht="15" customHeight="1" x14ac:dyDescent="0.25">
      <c r="A112" t="str">
        <f>IFERROR(INDEX('Draft Master List'!E:F,MATCH('Combine Data'!C112,'Draft Master List'!E:E,0),2),"Not Drafted")</f>
        <v>Not Drafted</v>
      </c>
      <c r="B112">
        <v>2010</v>
      </c>
      <c r="C112" t="s">
        <v>2705</v>
      </c>
      <c r="D112" t="s">
        <v>2304</v>
      </c>
      <c r="E112" t="str">
        <f>IFERROR(INDEX(Conference!A:B,MATCH('Combine Data'!D112,Conference!A:A,0),2),"N/A")</f>
        <v>The American</v>
      </c>
      <c r="F112" t="s">
        <v>76</v>
      </c>
      <c r="G112">
        <v>69</v>
      </c>
      <c r="H112">
        <v>194</v>
      </c>
      <c r="J112">
        <v>4.53</v>
      </c>
      <c r="K112">
        <v>14</v>
      </c>
      <c r="L112">
        <v>36</v>
      </c>
      <c r="M112">
        <v>117</v>
      </c>
    </row>
    <row r="113" spans="1:15" ht="15" customHeight="1" x14ac:dyDescent="0.25">
      <c r="A113" t="str">
        <f>IFERROR(INDEX('Draft Master List'!E:F,MATCH('Combine Data'!C113,'Draft Master List'!E:E,0),2),"Not Drafted")</f>
        <v>Not Drafted</v>
      </c>
      <c r="B113">
        <v>2010</v>
      </c>
      <c r="C113" t="s">
        <v>2706</v>
      </c>
      <c r="D113" t="s">
        <v>2273</v>
      </c>
      <c r="E113" t="str">
        <f>IFERROR(INDEX(Conference!A:B,MATCH('Combine Data'!D113,Conference!A:A,0),2),"N/A")</f>
        <v>Mountain West</v>
      </c>
      <c r="F113" t="s">
        <v>76</v>
      </c>
      <c r="G113">
        <v>73</v>
      </c>
      <c r="H113">
        <v>221</v>
      </c>
      <c r="J113">
        <v>4.43</v>
      </c>
      <c r="K113">
        <v>26</v>
      </c>
      <c r="L113">
        <v>36.5</v>
      </c>
      <c r="M113">
        <v>120</v>
      </c>
      <c r="N113">
        <v>4.54</v>
      </c>
      <c r="O113">
        <v>7.2</v>
      </c>
    </row>
    <row r="114" spans="1:15" ht="15" customHeight="1" x14ac:dyDescent="0.25">
      <c r="A114" t="str">
        <f>IFERROR(INDEX('Draft Master List'!E:F,MATCH('Combine Data'!C114,'Draft Master List'!E:E,0),2),"Not Drafted")</f>
        <v>Not Drafted</v>
      </c>
      <c r="B114">
        <v>2010</v>
      </c>
      <c r="C114" t="s">
        <v>2707</v>
      </c>
      <c r="D114" t="s">
        <v>2708</v>
      </c>
      <c r="E114" t="str">
        <f>IFERROR(INDEX(Conference!A:B,MATCH('Combine Data'!D114,Conference!A:A,0),2),"N/A")</f>
        <v>FCS Team</v>
      </c>
      <c r="F114" t="s">
        <v>76</v>
      </c>
      <c r="G114">
        <v>73</v>
      </c>
      <c r="H114">
        <v>209</v>
      </c>
      <c r="I114">
        <v>25</v>
      </c>
      <c r="J114">
        <v>4.6500000000000004</v>
      </c>
      <c r="K114">
        <v>15</v>
      </c>
      <c r="L114">
        <v>38.5</v>
      </c>
      <c r="M114">
        <v>118</v>
      </c>
      <c r="N114">
        <v>4.33</v>
      </c>
      <c r="O114">
        <v>7.02</v>
      </c>
    </row>
    <row r="115" spans="1:15" ht="15" customHeight="1" x14ac:dyDescent="0.25">
      <c r="A115" t="str">
        <f>IFERROR(INDEX('Draft Master List'!E:F,MATCH('Combine Data'!C115,'Draft Master List'!E:E,0),2),"Not Drafted")</f>
        <v>2002010</v>
      </c>
      <c r="B115">
        <v>2010</v>
      </c>
      <c r="C115" t="s">
        <v>307</v>
      </c>
      <c r="D115" t="s">
        <v>2281</v>
      </c>
      <c r="E115" t="str">
        <f>IFERROR(INDEX(Conference!A:B,MATCH('Combine Data'!D115,Conference!A:A,0),2),"N/A")</f>
        <v>SEC</v>
      </c>
      <c r="F115" t="s">
        <v>76</v>
      </c>
      <c r="G115">
        <v>73</v>
      </c>
      <c r="H115">
        <v>238</v>
      </c>
      <c r="I115">
        <v>26</v>
      </c>
      <c r="J115">
        <v>4.68</v>
      </c>
      <c r="L115">
        <v>30.5</v>
      </c>
      <c r="M115">
        <v>111</v>
      </c>
      <c r="N115">
        <v>4.47</v>
      </c>
      <c r="O115">
        <v>6.98</v>
      </c>
    </row>
    <row r="116" spans="1:15" ht="15" customHeight="1" x14ac:dyDescent="0.25">
      <c r="A116" t="str">
        <f>IFERROR(INDEX('Draft Master List'!E:F,MATCH('Combine Data'!C116,'Draft Master List'!E:E,0),2),"Not Drafted")</f>
        <v>92010</v>
      </c>
      <c r="B116">
        <v>2010</v>
      </c>
      <c r="C116" t="s">
        <v>104</v>
      </c>
      <c r="D116" t="s">
        <v>185</v>
      </c>
      <c r="E116" t="str">
        <f>IFERROR(INDEX(Conference!A:B,MATCH('Combine Data'!D116,Conference!A:A,0),2),"N/A")</f>
        <v>ACC</v>
      </c>
      <c r="F116" t="s">
        <v>76</v>
      </c>
      <c r="G116">
        <v>71</v>
      </c>
      <c r="H116">
        <v>196</v>
      </c>
      <c r="I116">
        <v>10</v>
      </c>
      <c r="J116">
        <v>4.2699999999999996</v>
      </c>
      <c r="K116">
        <v>18</v>
      </c>
    </row>
    <row r="117" spans="1:15" ht="15" customHeight="1" x14ac:dyDescent="0.25">
      <c r="A117" t="str">
        <f>IFERROR(INDEX('Draft Master List'!E:F,MATCH('Combine Data'!C117,'Draft Master List'!E:E,0),2),"Not Drafted")</f>
        <v>1932010</v>
      </c>
      <c r="B117">
        <v>2010</v>
      </c>
      <c r="C117" t="s">
        <v>93</v>
      </c>
      <c r="D117" t="s">
        <v>240</v>
      </c>
      <c r="E117" t="str">
        <f>IFERROR(INDEX(Conference!A:B,MATCH('Combine Data'!D117,Conference!A:A,0),2),"N/A")</f>
        <v>Mid-American</v>
      </c>
      <c r="F117" t="s">
        <v>76</v>
      </c>
      <c r="G117">
        <v>74</v>
      </c>
      <c r="H117">
        <v>218</v>
      </c>
      <c r="J117">
        <v>4.5</v>
      </c>
      <c r="K117">
        <v>15</v>
      </c>
      <c r="L117">
        <v>36</v>
      </c>
      <c r="M117">
        <v>119</v>
      </c>
      <c r="N117">
        <v>4.2300000000000004</v>
      </c>
      <c r="O117">
        <v>6.89</v>
      </c>
    </row>
    <row r="118" spans="1:15" ht="15" customHeight="1" x14ac:dyDescent="0.25">
      <c r="A118" t="str">
        <f>IFERROR(INDEX('Draft Master List'!E:F,MATCH('Combine Data'!C118,'Draft Master List'!E:E,0),2),"Not Drafted")</f>
        <v>582010</v>
      </c>
      <c r="B118">
        <v>2010</v>
      </c>
      <c r="C118" t="s">
        <v>271</v>
      </c>
      <c r="D118" t="s">
        <v>195</v>
      </c>
      <c r="E118" t="str">
        <f>IFERROR(INDEX(Conference!A:B,MATCH('Combine Data'!D118,Conference!A:A,0),2),"N/A")</f>
        <v>SEC</v>
      </c>
      <c r="F118" t="s">
        <v>76</v>
      </c>
      <c r="G118">
        <v>71</v>
      </c>
      <c r="H118">
        <v>220</v>
      </c>
      <c r="J118">
        <v>4.34</v>
      </c>
      <c r="K118">
        <v>26</v>
      </c>
      <c r="L118">
        <v>40.5</v>
      </c>
      <c r="M118">
        <v>124</v>
      </c>
      <c r="N118">
        <v>4.12</v>
      </c>
      <c r="O118">
        <v>6.91</v>
      </c>
    </row>
    <row r="119" spans="1:15" ht="15" customHeight="1" x14ac:dyDescent="0.25">
      <c r="A119" t="str">
        <f>IFERROR(INDEX('Draft Master List'!E:F,MATCH('Combine Data'!C119,'Draft Master List'!E:E,0),2),"Not Drafted")</f>
        <v>Not Drafted</v>
      </c>
      <c r="B119">
        <v>2010</v>
      </c>
      <c r="C119" t="s">
        <v>1258</v>
      </c>
      <c r="D119" t="s">
        <v>2295</v>
      </c>
      <c r="E119" t="str">
        <f>IFERROR(INDEX(Conference!A:B,MATCH('Combine Data'!D119,Conference!A:A,0),2),"N/A")</f>
        <v>Big 12</v>
      </c>
      <c r="F119" t="s">
        <v>76</v>
      </c>
      <c r="G119">
        <v>73</v>
      </c>
      <c r="H119">
        <v>213</v>
      </c>
      <c r="J119">
        <v>4.66</v>
      </c>
      <c r="K119">
        <v>22</v>
      </c>
      <c r="L119">
        <v>32</v>
      </c>
      <c r="M119">
        <v>110</v>
      </c>
      <c r="N119">
        <v>4.67</v>
      </c>
    </row>
    <row r="120" spans="1:15" ht="15" customHeight="1" x14ac:dyDescent="0.25">
      <c r="A120" t="str">
        <f>IFERROR(INDEX('Draft Master List'!E:F,MATCH('Combine Data'!C120,'Draft Master List'!E:E,0),2),"Not Drafted")</f>
        <v>Not Drafted</v>
      </c>
      <c r="B120">
        <v>2009</v>
      </c>
      <c r="C120" t="s">
        <v>1254</v>
      </c>
      <c r="D120" t="s">
        <v>164</v>
      </c>
      <c r="E120" t="str">
        <f>IFERROR(INDEX(Conference!A:B,MATCH('Combine Data'!D120,Conference!A:A,0),2),"N/A")</f>
        <v>Pac-12</v>
      </c>
      <c r="F120" t="s">
        <v>76</v>
      </c>
      <c r="G120">
        <v>71</v>
      </c>
      <c r="H120">
        <v>212</v>
      </c>
      <c r="J120">
        <v>4.74</v>
      </c>
      <c r="K120">
        <v>15</v>
      </c>
      <c r="L120">
        <v>34.5</v>
      </c>
      <c r="M120">
        <v>114</v>
      </c>
      <c r="N120">
        <v>4.2</v>
      </c>
      <c r="O120">
        <v>6.87</v>
      </c>
    </row>
    <row r="121" spans="1:15" ht="15" customHeight="1" x14ac:dyDescent="0.25">
      <c r="A121" t="str">
        <f>IFERROR(INDEX('Draft Master List'!E:F,MATCH('Combine Data'!C121,'Draft Master List'!E:E,0),2),"Not Drafted")</f>
        <v>1292009</v>
      </c>
      <c r="B121">
        <v>2009</v>
      </c>
      <c r="C121" t="s">
        <v>342</v>
      </c>
      <c r="D121" t="s">
        <v>2301</v>
      </c>
      <c r="E121" t="str">
        <f>IFERROR(INDEX(Conference!A:B,MATCH('Combine Data'!D121,Conference!A:A,0),2),"N/A")</f>
        <v>ACC</v>
      </c>
      <c r="F121" t="s">
        <v>76</v>
      </c>
      <c r="G121">
        <v>73</v>
      </c>
      <c r="H121">
        <v>224</v>
      </c>
      <c r="J121">
        <v>4.37</v>
      </c>
      <c r="K121">
        <v>24</v>
      </c>
      <c r="L121">
        <v>37</v>
      </c>
      <c r="M121">
        <v>115</v>
      </c>
      <c r="N121">
        <v>4.33</v>
      </c>
      <c r="O121">
        <v>7.35</v>
      </c>
    </row>
    <row r="122" spans="1:15" ht="15" customHeight="1" x14ac:dyDescent="0.25">
      <c r="A122" t="str">
        <f>IFERROR(INDEX('Draft Master List'!E:F,MATCH('Combine Data'!C122,'Draft Master List'!E:E,0),2),"Not Drafted")</f>
        <v>272009</v>
      </c>
      <c r="B122">
        <v>2009</v>
      </c>
      <c r="C122" t="s">
        <v>321</v>
      </c>
      <c r="D122" t="s">
        <v>226</v>
      </c>
      <c r="E122" t="str">
        <f>IFERROR(INDEX(Conference!A:B,MATCH('Combine Data'!D122,Conference!A:A,0),2),"N/A")</f>
        <v>The American</v>
      </c>
      <c r="F122" t="s">
        <v>76</v>
      </c>
      <c r="G122">
        <v>70</v>
      </c>
      <c r="H122">
        <v>210</v>
      </c>
      <c r="J122">
        <v>4.46</v>
      </c>
      <c r="L122">
        <v>41.5</v>
      </c>
      <c r="M122">
        <v>125</v>
      </c>
      <c r="N122">
        <v>4.0999999999999996</v>
      </c>
      <c r="O122">
        <v>6.93</v>
      </c>
    </row>
    <row r="123" spans="1:15" ht="15" customHeight="1" x14ac:dyDescent="0.25">
      <c r="A123" t="str">
        <f>IFERROR(INDEX('Draft Master List'!E:F,MATCH('Combine Data'!C123,'Draft Master List'!E:E,0),2),"Not Drafted")</f>
        <v>742009</v>
      </c>
      <c r="B123">
        <v>2009</v>
      </c>
      <c r="C123" t="s">
        <v>329</v>
      </c>
      <c r="D123" t="s">
        <v>154</v>
      </c>
      <c r="E123" t="str">
        <f>IFERROR(INDEX(Conference!A:B,MATCH('Combine Data'!D123,Conference!A:A,0),2),"N/A")</f>
        <v>SEC</v>
      </c>
      <c r="F123" t="s">
        <v>76</v>
      </c>
      <c r="G123">
        <v>73</v>
      </c>
      <c r="H123">
        <v>209</v>
      </c>
      <c r="J123">
        <v>4.5</v>
      </c>
      <c r="K123">
        <v>24</v>
      </c>
      <c r="L123">
        <v>36</v>
      </c>
      <c r="M123">
        <v>121</v>
      </c>
      <c r="N123">
        <v>4.51</v>
      </c>
      <c r="O123">
        <v>7.35</v>
      </c>
    </row>
    <row r="124" spans="1:15" ht="15" customHeight="1" x14ac:dyDescent="0.25">
      <c r="A124" t="str">
        <f>IFERROR(INDEX('Draft Master List'!E:F,MATCH('Combine Data'!C124,'Draft Master List'!E:E,0),2),"Not Drafted")</f>
        <v>1952009</v>
      </c>
      <c r="B124">
        <v>2009</v>
      </c>
      <c r="C124" t="s">
        <v>358</v>
      </c>
      <c r="D124" t="s">
        <v>185</v>
      </c>
      <c r="E124" t="str">
        <f>IFERROR(INDEX(Conference!A:B,MATCH('Combine Data'!D124,Conference!A:A,0),2),"N/A")</f>
        <v>ACC</v>
      </c>
      <c r="F124" t="s">
        <v>76</v>
      </c>
      <c r="G124">
        <v>71</v>
      </c>
      <c r="H124">
        <v>218</v>
      </c>
      <c r="J124">
        <v>4.55</v>
      </c>
      <c r="K124">
        <v>17</v>
      </c>
      <c r="L124">
        <v>32</v>
      </c>
      <c r="M124">
        <v>109</v>
      </c>
      <c r="N124">
        <v>4.37</v>
      </c>
      <c r="O124">
        <v>7.15</v>
      </c>
    </row>
    <row r="125" spans="1:15" ht="15" customHeight="1" x14ac:dyDescent="0.25">
      <c r="A125" t="str">
        <f>IFERROR(INDEX('Draft Master List'!E:F,MATCH('Combine Data'!C125,'Draft Master List'!E:E,0),2),"Not Drafted")</f>
        <v>Not Drafted</v>
      </c>
      <c r="B125">
        <v>2009</v>
      </c>
      <c r="C125" t="s">
        <v>842</v>
      </c>
      <c r="D125" t="s">
        <v>144</v>
      </c>
      <c r="E125" t="str">
        <f>IFERROR(INDEX(Conference!A:B,MATCH('Combine Data'!D125,Conference!A:A,0),2),"N/A")</f>
        <v>SEC</v>
      </c>
      <c r="F125" t="s">
        <v>76</v>
      </c>
      <c r="G125">
        <v>73</v>
      </c>
      <c r="H125">
        <v>226</v>
      </c>
      <c r="J125">
        <v>4.68</v>
      </c>
      <c r="K125">
        <v>23</v>
      </c>
    </row>
    <row r="126" spans="1:15" ht="15" customHeight="1" x14ac:dyDescent="0.25">
      <c r="A126" t="str">
        <f>IFERROR(INDEX('Draft Master List'!E:F,MATCH('Combine Data'!C126,'Draft Master List'!E:E,0),2),"Not Drafted")</f>
        <v>1112009</v>
      </c>
      <c r="B126">
        <v>2009</v>
      </c>
      <c r="C126" t="s">
        <v>338</v>
      </c>
      <c r="D126" t="s">
        <v>138</v>
      </c>
      <c r="E126" t="str">
        <f>IFERROR(INDEX(Conference!A:B,MATCH('Combine Data'!D126,Conference!A:A,0),2),"N/A")</f>
        <v>SEC</v>
      </c>
      <c r="F126" t="s">
        <v>76</v>
      </c>
      <c r="G126">
        <v>73</v>
      </c>
      <c r="H126">
        <v>208</v>
      </c>
      <c r="J126">
        <v>4.46</v>
      </c>
      <c r="K126">
        <v>14</v>
      </c>
      <c r="L126">
        <v>39.5</v>
      </c>
      <c r="M126">
        <v>118</v>
      </c>
      <c r="N126">
        <v>4.22</v>
      </c>
      <c r="O126">
        <v>6.89</v>
      </c>
    </row>
    <row r="127" spans="1:15" ht="15" customHeight="1" x14ac:dyDescent="0.25">
      <c r="A127" t="str">
        <f>IFERROR(INDEX('Draft Master List'!E:F,MATCH('Combine Data'!C127,'Draft Master List'!E:E,0),2),"Not Drafted")</f>
        <v>652009</v>
      </c>
      <c r="B127">
        <v>2009</v>
      </c>
      <c r="C127" t="s">
        <v>328</v>
      </c>
      <c r="D127" t="s">
        <v>222</v>
      </c>
      <c r="E127" t="str">
        <f>IFERROR(INDEX(Conference!A:B,MATCH('Combine Data'!D127,Conference!A:A,0),2),"N/A")</f>
        <v>Big Ten</v>
      </c>
      <c r="F127" t="s">
        <v>76</v>
      </c>
      <c r="G127">
        <v>71</v>
      </c>
      <c r="H127">
        <v>227</v>
      </c>
      <c r="J127">
        <v>4.62</v>
      </c>
      <c r="K127">
        <v>19</v>
      </c>
      <c r="L127">
        <v>37</v>
      </c>
      <c r="M127">
        <v>121</v>
      </c>
      <c r="N127">
        <v>4.4000000000000004</v>
      </c>
      <c r="O127">
        <v>7.1</v>
      </c>
    </row>
    <row r="128" spans="1:15" ht="15" customHeight="1" x14ac:dyDescent="0.25">
      <c r="A128" t="str">
        <f>IFERROR(INDEX('Draft Master List'!E:F,MATCH('Combine Data'!C128,'Draft Master List'!E:E,0),2),"Not Drafted")</f>
        <v>2502009</v>
      </c>
      <c r="B128">
        <v>2009</v>
      </c>
      <c r="C128" t="s">
        <v>88</v>
      </c>
      <c r="D128" t="s">
        <v>247</v>
      </c>
      <c r="E128" t="str">
        <f>IFERROR(INDEX(Conference!A:B,MATCH('Combine Data'!D128,Conference!A:A,0),2),"N/A")</f>
        <v>N/A</v>
      </c>
      <c r="F128" t="s">
        <v>76</v>
      </c>
      <c r="G128">
        <v>73</v>
      </c>
      <c r="H128">
        <v>231</v>
      </c>
      <c r="J128">
        <v>4.59</v>
      </c>
      <c r="K128">
        <v>29</v>
      </c>
      <c r="L128">
        <v>34</v>
      </c>
      <c r="M128">
        <v>120</v>
      </c>
      <c r="N128">
        <v>4.2</v>
      </c>
      <c r="O128">
        <v>6.86</v>
      </c>
    </row>
    <row r="129" spans="1:15" ht="15" customHeight="1" x14ac:dyDescent="0.25">
      <c r="A129" t="str">
        <f>IFERROR(INDEX('Draft Master List'!E:F,MATCH('Combine Data'!C129,'Draft Master List'!E:E,0),2),"Not Drafted")</f>
        <v>1342009</v>
      </c>
      <c r="B129">
        <v>2009</v>
      </c>
      <c r="C129" t="s">
        <v>343</v>
      </c>
      <c r="D129" t="s">
        <v>2302</v>
      </c>
      <c r="E129" t="str">
        <f>IFERROR(INDEX(Conference!A:B,MATCH('Combine Data'!D129,Conference!A:A,0),2),"N/A")</f>
        <v>Mountain West</v>
      </c>
      <c r="F129" t="s">
        <v>76</v>
      </c>
      <c r="G129">
        <v>70</v>
      </c>
      <c r="H129">
        <v>219</v>
      </c>
      <c r="J129">
        <v>4.75</v>
      </c>
      <c r="K129">
        <v>20</v>
      </c>
      <c r="L129">
        <v>34</v>
      </c>
      <c r="M129">
        <v>114</v>
      </c>
    </row>
    <row r="130" spans="1:15" ht="15" customHeight="1" x14ac:dyDescent="0.25">
      <c r="A130" t="str">
        <f>IFERROR(INDEX('Draft Master List'!E:F,MATCH('Combine Data'!C130,'Draft Master List'!E:E,0),2),"Not Drafted")</f>
        <v>Not Drafted</v>
      </c>
      <c r="B130">
        <v>2009</v>
      </c>
      <c r="C130" t="s">
        <v>2709</v>
      </c>
      <c r="D130" t="s">
        <v>2283</v>
      </c>
      <c r="E130" t="str">
        <f>IFERROR(INDEX(Conference!A:B,MATCH('Combine Data'!D130,Conference!A:A,0),2),"N/A")</f>
        <v>Mountain West</v>
      </c>
      <c r="F130" t="s">
        <v>76</v>
      </c>
      <c r="G130">
        <v>71</v>
      </c>
      <c r="H130">
        <v>212</v>
      </c>
      <c r="J130">
        <v>4.41</v>
      </c>
      <c r="K130">
        <v>26</v>
      </c>
      <c r="L130">
        <v>33</v>
      </c>
      <c r="M130">
        <v>116</v>
      </c>
      <c r="N130">
        <v>4.18</v>
      </c>
      <c r="O130">
        <v>6.93</v>
      </c>
    </row>
    <row r="131" spans="1:15" ht="15" customHeight="1" x14ac:dyDescent="0.25">
      <c r="A131" t="str">
        <f>IFERROR(INDEX('Draft Master List'!E:F,MATCH('Combine Data'!C131,'Draft Master List'!E:E,0),2),"Not Drafted")</f>
        <v>Not Drafted</v>
      </c>
      <c r="B131">
        <v>2009</v>
      </c>
      <c r="C131" t="s">
        <v>1293</v>
      </c>
      <c r="D131" t="s">
        <v>139</v>
      </c>
      <c r="E131" t="str">
        <f>IFERROR(INDEX(Conference!A:B,MATCH('Combine Data'!D131,Conference!A:A,0),2),"N/A")</f>
        <v>Pac-12</v>
      </c>
      <c r="F131" t="s">
        <v>76</v>
      </c>
      <c r="G131">
        <v>69</v>
      </c>
      <c r="H131">
        <v>209</v>
      </c>
      <c r="J131">
        <v>4.62</v>
      </c>
      <c r="K131">
        <v>20</v>
      </c>
      <c r="L131">
        <v>35</v>
      </c>
      <c r="M131">
        <v>115</v>
      </c>
    </row>
    <row r="132" spans="1:15" ht="15" customHeight="1" x14ac:dyDescent="0.25">
      <c r="A132" t="str">
        <f>IFERROR(INDEX('Draft Master List'!E:F,MATCH('Combine Data'!C132,'Draft Master List'!E:E,0),2),"Not Drafted")</f>
        <v>Not Drafted</v>
      </c>
      <c r="B132">
        <v>2009</v>
      </c>
      <c r="C132" t="s">
        <v>2710</v>
      </c>
      <c r="D132" t="s">
        <v>148</v>
      </c>
      <c r="E132" t="str">
        <f>IFERROR(INDEX(Conference!A:B,MATCH('Combine Data'!D132,Conference!A:A,0),2),"N/A")</f>
        <v>Pac-12</v>
      </c>
      <c r="F132" t="s">
        <v>76</v>
      </c>
      <c r="G132">
        <v>73</v>
      </c>
      <c r="H132">
        <v>216</v>
      </c>
      <c r="J132">
        <v>4.5999999999999996</v>
      </c>
      <c r="K132">
        <v>17</v>
      </c>
      <c r="L132">
        <v>36</v>
      </c>
      <c r="M132">
        <v>122</v>
      </c>
      <c r="N132">
        <v>4.4000000000000004</v>
      </c>
      <c r="O132">
        <v>7.08</v>
      </c>
    </row>
    <row r="133" spans="1:15" ht="15" customHeight="1" x14ac:dyDescent="0.25">
      <c r="A133" t="str">
        <f>IFERROR(INDEX('Draft Master List'!E:F,MATCH('Combine Data'!C133,'Draft Master List'!E:E,0),2),"Not Drafted")</f>
        <v>Not Drafted</v>
      </c>
      <c r="B133">
        <v>2009</v>
      </c>
      <c r="C133" t="s">
        <v>2711</v>
      </c>
      <c r="D133" t="s">
        <v>167</v>
      </c>
      <c r="E133" t="str">
        <f>IFERROR(INDEX(Conference!A:B,MATCH('Combine Data'!D133,Conference!A:A,0),2),"N/A")</f>
        <v>Big Ten</v>
      </c>
      <c r="F133" t="s">
        <v>76</v>
      </c>
      <c r="G133">
        <v>73</v>
      </c>
      <c r="H133">
        <v>216</v>
      </c>
      <c r="J133">
        <v>4.5</v>
      </c>
      <c r="K133">
        <v>18</v>
      </c>
      <c r="L133">
        <v>33.5</v>
      </c>
      <c r="M133">
        <v>114</v>
      </c>
      <c r="O133">
        <v>7.1</v>
      </c>
    </row>
    <row r="134" spans="1:15" ht="15" customHeight="1" x14ac:dyDescent="0.25">
      <c r="A134" t="str">
        <f>IFERROR(INDEX('Draft Master List'!E:F,MATCH('Combine Data'!C134,'Draft Master List'!E:E,0),2),"Not Drafted")</f>
        <v>122009</v>
      </c>
      <c r="B134">
        <v>2009</v>
      </c>
      <c r="C134" t="s">
        <v>319</v>
      </c>
      <c r="D134" t="s">
        <v>137</v>
      </c>
      <c r="E134" t="str">
        <f>IFERROR(INDEX(Conference!A:B,MATCH('Combine Data'!D134,Conference!A:A,0),2),"N/A")</f>
        <v>SEC</v>
      </c>
      <c r="F134" t="s">
        <v>76</v>
      </c>
      <c r="G134">
        <v>71</v>
      </c>
      <c r="H134">
        <v>217</v>
      </c>
      <c r="J134">
        <v>4.5</v>
      </c>
      <c r="K134">
        <v>25</v>
      </c>
      <c r="L134">
        <v>35.5</v>
      </c>
      <c r="M134">
        <v>115</v>
      </c>
      <c r="N134">
        <v>4.2699999999999996</v>
      </c>
      <c r="O134">
        <v>6.84</v>
      </c>
    </row>
    <row r="135" spans="1:15" ht="15" customHeight="1" x14ac:dyDescent="0.25">
      <c r="A135" t="str">
        <f>IFERROR(INDEX('Draft Master List'!E:F,MATCH('Combine Data'!C135,'Draft Master List'!E:E,0),2),"Not Drafted")</f>
        <v>2112009</v>
      </c>
      <c r="B135">
        <v>2009</v>
      </c>
      <c r="C135" t="s">
        <v>363</v>
      </c>
      <c r="D135" t="s">
        <v>142</v>
      </c>
      <c r="E135" t="str">
        <f>IFERROR(INDEX(Conference!A:B,MATCH('Combine Data'!D135,Conference!A:A,0),2),"N/A")</f>
        <v>Big 12</v>
      </c>
      <c r="F135" t="s">
        <v>76</v>
      </c>
      <c r="G135">
        <v>73</v>
      </c>
      <c r="H135">
        <v>220</v>
      </c>
      <c r="J135">
        <v>4.57</v>
      </c>
      <c r="K135">
        <v>19</v>
      </c>
      <c r="L135">
        <v>35</v>
      </c>
      <c r="M135">
        <v>111</v>
      </c>
      <c r="N135">
        <v>4.29</v>
      </c>
      <c r="O135">
        <v>6.85</v>
      </c>
    </row>
    <row r="136" spans="1:15" ht="15" customHeight="1" x14ac:dyDescent="0.25">
      <c r="A136" t="str">
        <f>IFERROR(INDEX('Draft Master List'!E:F,MATCH('Combine Data'!C136,'Draft Master List'!E:E,0),2),"Not Drafted")</f>
        <v>Not Drafted</v>
      </c>
      <c r="B136">
        <v>2009</v>
      </c>
      <c r="C136" t="s">
        <v>2712</v>
      </c>
      <c r="D136" t="s">
        <v>2713</v>
      </c>
      <c r="E136" t="str">
        <f>IFERROR(INDEX(Conference!A:B,MATCH('Combine Data'!D136,Conference!A:A,0),2),"N/A")</f>
        <v>N/A</v>
      </c>
      <c r="F136" t="s">
        <v>76</v>
      </c>
      <c r="G136">
        <v>71</v>
      </c>
      <c r="H136">
        <v>214</v>
      </c>
      <c r="J136">
        <v>4.6100000000000003</v>
      </c>
      <c r="K136">
        <v>21</v>
      </c>
      <c r="L136">
        <v>36</v>
      </c>
      <c r="M136">
        <v>112</v>
      </c>
      <c r="N136">
        <v>4.4400000000000004</v>
      </c>
      <c r="O136">
        <v>7.35</v>
      </c>
    </row>
    <row r="137" spans="1:15" ht="15" customHeight="1" x14ac:dyDescent="0.25">
      <c r="A137" t="str">
        <f>IFERROR(INDEX('Draft Master List'!E:F,MATCH('Combine Data'!C137,'Draft Master List'!E:E,0),2),"Not Drafted")</f>
        <v>1852009</v>
      </c>
      <c r="B137">
        <v>2009</v>
      </c>
      <c r="C137" t="s">
        <v>103</v>
      </c>
      <c r="D137" t="s">
        <v>158</v>
      </c>
      <c r="E137" t="str">
        <f>IFERROR(INDEX(Conference!A:B,MATCH('Combine Data'!D137,Conference!A:A,0),2),"N/A")</f>
        <v>ACC</v>
      </c>
      <c r="F137" t="s">
        <v>76</v>
      </c>
      <c r="G137">
        <v>70</v>
      </c>
      <c r="H137">
        <v>216</v>
      </c>
      <c r="J137">
        <v>4.34</v>
      </c>
      <c r="K137">
        <v>27</v>
      </c>
      <c r="L137">
        <v>40</v>
      </c>
      <c r="M137">
        <v>117</v>
      </c>
      <c r="N137">
        <v>4.29</v>
      </c>
      <c r="O137">
        <v>6.99</v>
      </c>
    </row>
    <row r="138" spans="1:15" ht="15" customHeight="1" x14ac:dyDescent="0.25">
      <c r="A138" t="str">
        <f>IFERROR(INDEX('Draft Master List'!E:F,MATCH('Combine Data'!C138,'Draft Master List'!E:E,0),2),"Not Drafted")</f>
        <v>1732009</v>
      </c>
      <c r="B138">
        <v>2009</v>
      </c>
      <c r="C138" t="s">
        <v>352</v>
      </c>
      <c r="D138" t="s">
        <v>2282</v>
      </c>
      <c r="E138" t="str">
        <f>IFERROR(INDEX(Conference!A:B,MATCH('Combine Data'!D138,Conference!A:A,0),2),"N/A")</f>
        <v>Big Ten</v>
      </c>
      <c r="F138" t="s">
        <v>76</v>
      </c>
      <c r="G138">
        <v>69</v>
      </c>
      <c r="H138">
        <v>205</v>
      </c>
      <c r="J138">
        <v>4.55</v>
      </c>
      <c r="K138">
        <v>23</v>
      </c>
      <c r="L138">
        <v>34</v>
      </c>
      <c r="M138">
        <v>115</v>
      </c>
      <c r="N138">
        <v>4.1100000000000003</v>
      </c>
      <c r="O138">
        <v>6.87</v>
      </c>
    </row>
    <row r="139" spans="1:15" ht="15" customHeight="1" x14ac:dyDescent="0.25">
      <c r="A139" t="str">
        <f>IFERROR(INDEX('Draft Master List'!E:F,MATCH('Combine Data'!C139,'Draft Master List'!E:E,0),2),"Not Drafted")</f>
        <v>2092009</v>
      </c>
      <c r="B139">
        <v>2009</v>
      </c>
      <c r="C139" t="s">
        <v>362</v>
      </c>
      <c r="D139" t="s">
        <v>261</v>
      </c>
      <c r="E139" t="str">
        <f>IFERROR(INDEX(Conference!A:B,MATCH('Combine Data'!D139,Conference!A:A,0),2),"N/A")</f>
        <v>N/A</v>
      </c>
      <c r="F139" t="s">
        <v>76</v>
      </c>
      <c r="G139">
        <v>70</v>
      </c>
      <c r="H139">
        <v>200</v>
      </c>
      <c r="J139">
        <v>4.4400000000000004</v>
      </c>
      <c r="K139">
        <v>21</v>
      </c>
      <c r="L139">
        <v>36</v>
      </c>
      <c r="M139">
        <v>125</v>
      </c>
      <c r="N139">
        <v>4.08</v>
      </c>
      <c r="O139">
        <v>6.82</v>
      </c>
    </row>
    <row r="140" spans="1:15" ht="15" customHeight="1" x14ac:dyDescent="0.25">
      <c r="A140" t="str">
        <f>IFERROR(INDEX('Draft Master List'!E:F,MATCH('Combine Data'!C140,'Draft Master List'!E:E,0),2),"Not Drafted")</f>
        <v>Not Drafted</v>
      </c>
      <c r="B140">
        <v>2009</v>
      </c>
      <c r="C140" t="s">
        <v>1415</v>
      </c>
      <c r="D140" t="s">
        <v>161</v>
      </c>
      <c r="E140" t="str">
        <f>IFERROR(INDEX(Conference!A:B,MATCH('Combine Data'!D140,Conference!A:A,0),2),"N/A")</f>
        <v>Big Ten</v>
      </c>
      <c r="F140" t="s">
        <v>76</v>
      </c>
      <c r="G140">
        <v>71</v>
      </c>
      <c r="H140">
        <v>208</v>
      </c>
      <c r="J140">
        <v>4.3899999999999997</v>
      </c>
      <c r="K140">
        <v>15</v>
      </c>
      <c r="L140">
        <v>37</v>
      </c>
      <c r="M140">
        <v>121</v>
      </c>
      <c r="N140">
        <v>4.3899999999999997</v>
      </c>
      <c r="O140">
        <v>7.18</v>
      </c>
    </row>
    <row r="141" spans="1:15" ht="15" customHeight="1" x14ac:dyDescent="0.25">
      <c r="A141" t="str">
        <f>IFERROR(INDEX('Draft Master List'!E:F,MATCH('Combine Data'!C141,'Draft Master List'!E:E,0),2),"Not Drafted")</f>
        <v>Not Drafted</v>
      </c>
      <c r="B141">
        <v>2009</v>
      </c>
      <c r="C141" t="s">
        <v>1336</v>
      </c>
      <c r="D141" t="s">
        <v>206</v>
      </c>
      <c r="E141" t="str">
        <f>IFERROR(INDEX(Conference!A:B,MATCH('Combine Data'!D141,Conference!A:A,0),2),"N/A")</f>
        <v>Big Ten</v>
      </c>
      <c r="F141" t="s">
        <v>76</v>
      </c>
      <c r="G141">
        <v>68</v>
      </c>
      <c r="H141">
        <v>211</v>
      </c>
      <c r="J141">
        <v>4.68</v>
      </c>
      <c r="L141">
        <v>33</v>
      </c>
      <c r="M141">
        <v>114</v>
      </c>
      <c r="N141">
        <v>4.32</v>
      </c>
      <c r="O141">
        <v>6.94</v>
      </c>
    </row>
    <row r="142" spans="1:15" ht="15" customHeight="1" x14ac:dyDescent="0.25">
      <c r="A142" t="str">
        <f>IFERROR(INDEX('Draft Master List'!E:F,MATCH('Combine Data'!C142,'Draft Master List'!E:E,0),2),"Not Drafted")</f>
        <v>312009</v>
      </c>
      <c r="B142">
        <v>2009</v>
      </c>
      <c r="C142" t="s">
        <v>2714</v>
      </c>
      <c r="D142" t="s">
        <v>2298</v>
      </c>
      <c r="E142" t="str">
        <f>IFERROR(INDEX(Conference!A:B,MATCH('Combine Data'!D142,Conference!A:A,0),2),"N/A")</f>
        <v>Big Ten</v>
      </c>
      <c r="F142" t="s">
        <v>76</v>
      </c>
      <c r="G142">
        <v>73</v>
      </c>
      <c r="H142">
        <v>235</v>
      </c>
      <c r="J142">
        <v>4.5199999999999996</v>
      </c>
      <c r="K142">
        <v>25</v>
      </c>
      <c r="L142">
        <v>33.5</v>
      </c>
      <c r="M142">
        <v>128</v>
      </c>
    </row>
    <row r="143" spans="1:15" ht="15" customHeight="1" x14ac:dyDescent="0.25">
      <c r="A143" t="str">
        <f>IFERROR(INDEX('Draft Master List'!E:F,MATCH('Combine Data'!C143,'Draft Master List'!E:E,0),2),"Not Drafted")</f>
        <v>2122009</v>
      </c>
      <c r="B143">
        <v>2009</v>
      </c>
      <c r="C143" t="s">
        <v>364</v>
      </c>
      <c r="D143" t="s">
        <v>2303</v>
      </c>
      <c r="E143" t="str">
        <f>IFERROR(INDEX(Conference!A:B,MATCH('Combine Data'!D143,Conference!A:A,0),2),"N/A")</f>
        <v>N/A</v>
      </c>
      <c r="F143" t="s">
        <v>76</v>
      </c>
      <c r="G143">
        <v>70</v>
      </c>
      <c r="H143">
        <v>223</v>
      </c>
      <c r="J143">
        <v>4.51</v>
      </c>
      <c r="K143">
        <v>25</v>
      </c>
      <c r="L143">
        <v>33.5</v>
      </c>
      <c r="M143">
        <v>116</v>
      </c>
    </row>
    <row r="144" spans="1:15" ht="15" customHeight="1" x14ac:dyDescent="0.25">
      <c r="A144" t="str">
        <f>IFERROR(INDEX('Draft Master List'!E:F,MATCH('Combine Data'!C144,'Draft Master List'!E:E,0),2),"Not Drafted")</f>
        <v>Not Drafted</v>
      </c>
      <c r="B144">
        <v>2008</v>
      </c>
      <c r="C144" t="s">
        <v>2715</v>
      </c>
      <c r="D144" t="s">
        <v>162</v>
      </c>
      <c r="E144" t="str">
        <f>IFERROR(INDEX(Conference!A:B,MATCH('Combine Data'!D144,Conference!A:A,0),2),"N/A")</f>
        <v>The American</v>
      </c>
      <c r="F144" t="s">
        <v>76</v>
      </c>
      <c r="G144">
        <v>69</v>
      </c>
      <c r="H144">
        <v>170</v>
      </c>
      <c r="J144">
        <v>4.3600000000000003</v>
      </c>
      <c r="L144">
        <v>30.5</v>
      </c>
      <c r="M144">
        <v>134</v>
      </c>
      <c r="O144">
        <v>6.88</v>
      </c>
    </row>
    <row r="145" spans="1:15" ht="15" customHeight="1" x14ac:dyDescent="0.25">
      <c r="A145" t="str">
        <f>IFERROR(INDEX('Draft Master List'!E:F,MATCH('Combine Data'!C145,'Draft Master List'!E:E,0),2),"Not Drafted")</f>
        <v>Not Drafted</v>
      </c>
      <c r="B145">
        <v>2008</v>
      </c>
      <c r="C145" t="s">
        <v>2716</v>
      </c>
      <c r="D145" t="s">
        <v>2293</v>
      </c>
      <c r="E145" t="str">
        <f>IFERROR(INDEX(Conference!A:B,MATCH('Combine Data'!D145,Conference!A:A,0),2),"N/A")</f>
        <v>Pac-12</v>
      </c>
      <c r="F145" t="s">
        <v>76</v>
      </c>
      <c r="G145">
        <v>69</v>
      </c>
      <c r="H145">
        <v>204</v>
      </c>
      <c r="J145">
        <v>4.8099999999999996</v>
      </c>
      <c r="L145">
        <v>29.5</v>
      </c>
      <c r="M145">
        <v>112</v>
      </c>
      <c r="N145">
        <v>4.7300000000000004</v>
      </c>
      <c r="O145">
        <v>7.22</v>
      </c>
    </row>
    <row r="146" spans="1:15" ht="15" customHeight="1" x14ac:dyDescent="0.25">
      <c r="A146" t="str">
        <f>IFERROR(INDEX('Draft Master List'!E:F,MATCH('Combine Data'!C146,'Draft Master List'!E:E,0),2),"Not Drafted")</f>
        <v>2382008</v>
      </c>
      <c r="B146">
        <v>2008</v>
      </c>
      <c r="C146" t="s">
        <v>433</v>
      </c>
      <c r="D146" t="s">
        <v>202</v>
      </c>
      <c r="E146" t="str">
        <f>IFERROR(INDEX(Conference!A:B,MATCH('Combine Data'!D146,Conference!A:A,0),2),"N/A")</f>
        <v>SEC</v>
      </c>
      <c r="F146" t="s">
        <v>76</v>
      </c>
      <c r="G146">
        <v>73</v>
      </c>
      <c r="H146">
        <v>213</v>
      </c>
      <c r="J146">
        <v>4.5199999999999996</v>
      </c>
      <c r="K146">
        <v>25</v>
      </c>
      <c r="L146">
        <v>33.5</v>
      </c>
      <c r="M146">
        <v>118</v>
      </c>
      <c r="N146">
        <v>4.24</v>
      </c>
      <c r="O146">
        <v>6.97</v>
      </c>
    </row>
    <row r="147" spans="1:15" ht="15" customHeight="1" x14ac:dyDescent="0.25">
      <c r="A147" t="str">
        <f>IFERROR(INDEX('Draft Master List'!E:F,MATCH('Combine Data'!C147,'Draft Master List'!E:E,0),2),"Not Drafted")</f>
        <v>1722008</v>
      </c>
      <c r="B147">
        <v>2008</v>
      </c>
      <c r="C147" t="s">
        <v>412</v>
      </c>
      <c r="D147" t="s">
        <v>137</v>
      </c>
      <c r="E147" t="str">
        <f>IFERROR(INDEX(Conference!A:B,MATCH('Combine Data'!D147,Conference!A:A,0),2),"N/A")</f>
        <v>SEC</v>
      </c>
      <c r="F147" t="s">
        <v>76</v>
      </c>
      <c r="G147">
        <v>69</v>
      </c>
      <c r="H147">
        <v>204</v>
      </c>
      <c r="J147">
        <v>4.51</v>
      </c>
      <c r="K147">
        <v>25</v>
      </c>
      <c r="L147">
        <v>36</v>
      </c>
      <c r="M147">
        <v>128</v>
      </c>
      <c r="O147">
        <v>7.17</v>
      </c>
    </row>
    <row r="148" spans="1:15" ht="15" customHeight="1" x14ac:dyDescent="0.25">
      <c r="A148" t="str">
        <f>IFERROR(INDEX('Draft Master List'!E:F,MATCH('Combine Data'!C148,'Draft Master List'!E:E,0),2),"Not Drafted")</f>
        <v>732008</v>
      </c>
      <c r="B148">
        <v>2008</v>
      </c>
      <c r="C148" t="s">
        <v>99</v>
      </c>
      <c r="D148" t="s">
        <v>142</v>
      </c>
      <c r="E148" t="str">
        <f>IFERROR(INDEX(Conference!A:B,MATCH('Combine Data'!D148,Conference!A:A,0),2),"N/A")</f>
        <v>Big 12</v>
      </c>
      <c r="F148" t="s">
        <v>76</v>
      </c>
      <c r="G148">
        <v>71</v>
      </c>
      <c r="H148">
        <v>200</v>
      </c>
      <c r="J148">
        <v>4.38</v>
      </c>
      <c r="L148">
        <v>30.5</v>
      </c>
      <c r="M148">
        <v>122</v>
      </c>
      <c r="N148">
        <v>4.22</v>
      </c>
      <c r="O148">
        <v>6.8</v>
      </c>
    </row>
    <row r="149" spans="1:15" ht="15" customHeight="1" x14ac:dyDescent="0.25">
      <c r="A149" t="str">
        <f>IFERROR(INDEX('Draft Master List'!E:F,MATCH('Combine Data'!C149,'Draft Master List'!E:E,0),2),"Not Drafted")</f>
        <v>1222008</v>
      </c>
      <c r="B149">
        <v>2008</v>
      </c>
      <c r="C149" t="s">
        <v>398</v>
      </c>
      <c r="D149" t="s">
        <v>159</v>
      </c>
      <c r="E149" t="str">
        <f>IFERROR(INDEX(Conference!A:B,MATCH('Combine Data'!D149,Conference!A:A,0),2),"N/A")</f>
        <v>ACC</v>
      </c>
      <c r="F149" t="s">
        <v>76</v>
      </c>
      <c r="G149">
        <v>71</v>
      </c>
      <c r="H149">
        <v>215</v>
      </c>
      <c r="J149">
        <v>4.4800000000000004</v>
      </c>
      <c r="K149">
        <v>20</v>
      </c>
      <c r="L149">
        <v>34</v>
      </c>
      <c r="M149">
        <v>119</v>
      </c>
      <c r="O149">
        <v>6.88</v>
      </c>
    </row>
    <row r="150" spans="1:15" ht="15" customHeight="1" x14ac:dyDescent="0.25">
      <c r="A150" t="str">
        <f>IFERROR(INDEX('Draft Master List'!E:F,MATCH('Combine Data'!C150,'Draft Master List'!E:E,0),2),"Not Drafted")</f>
        <v>442008</v>
      </c>
      <c r="B150">
        <v>2008</v>
      </c>
      <c r="C150" t="s">
        <v>86</v>
      </c>
      <c r="D150" t="s">
        <v>235</v>
      </c>
      <c r="E150" t="str">
        <f>IFERROR(INDEX(Conference!A:B,MATCH('Combine Data'!D150,Conference!A:A,0),2),"N/A")</f>
        <v>The American</v>
      </c>
      <c r="F150" t="s">
        <v>76</v>
      </c>
      <c r="G150">
        <v>74</v>
      </c>
      <c r="H150">
        <v>217</v>
      </c>
      <c r="J150">
        <v>4.4400000000000004</v>
      </c>
      <c r="K150">
        <v>23</v>
      </c>
      <c r="L150">
        <v>33</v>
      </c>
      <c r="M150">
        <v>118</v>
      </c>
      <c r="N150">
        <v>4.2300000000000004</v>
      </c>
      <c r="O150">
        <v>6.84</v>
      </c>
    </row>
    <row r="151" spans="1:15" ht="15" customHeight="1" x14ac:dyDescent="0.25">
      <c r="A151" t="str">
        <f>IFERROR(INDEX('Draft Master List'!E:F,MATCH('Combine Data'!C151,'Draft Master List'!E:E,0),2),"Not Drafted")</f>
        <v>Not Drafted</v>
      </c>
      <c r="B151">
        <v>2008</v>
      </c>
      <c r="C151" t="s">
        <v>1192</v>
      </c>
      <c r="D151" t="s">
        <v>140</v>
      </c>
      <c r="E151" t="str">
        <f>IFERROR(INDEX(Conference!A:B,MATCH('Combine Data'!D151,Conference!A:A,0),2),"N/A")</f>
        <v>SEC</v>
      </c>
      <c r="F151" t="s">
        <v>76</v>
      </c>
      <c r="G151">
        <v>71</v>
      </c>
      <c r="H151">
        <v>219</v>
      </c>
      <c r="J151">
        <v>4.5999999999999996</v>
      </c>
      <c r="K151">
        <v>24</v>
      </c>
      <c r="L151">
        <v>30.5</v>
      </c>
      <c r="M151">
        <v>114</v>
      </c>
    </row>
    <row r="152" spans="1:15" ht="15" customHeight="1" x14ac:dyDescent="0.25">
      <c r="A152" t="str">
        <f>IFERROR(INDEX('Draft Master List'!E:F,MATCH('Combine Data'!C152,'Draft Master List'!E:E,0),2),"Not Drafted")</f>
        <v>2022008</v>
      </c>
      <c r="B152">
        <v>2008</v>
      </c>
      <c r="C152" t="s">
        <v>422</v>
      </c>
      <c r="D152" t="s">
        <v>141</v>
      </c>
      <c r="E152" t="str">
        <f>IFERROR(INDEX(Conference!A:B,MATCH('Combine Data'!D152,Conference!A:A,0),2),"N/A")</f>
        <v>Big Ten</v>
      </c>
      <c r="F152" t="s">
        <v>76</v>
      </c>
      <c r="G152">
        <v>69</v>
      </c>
      <c r="H152">
        <v>206</v>
      </c>
      <c r="J152">
        <v>4.6900000000000004</v>
      </c>
      <c r="K152">
        <v>23</v>
      </c>
      <c r="L152">
        <v>28</v>
      </c>
      <c r="M152">
        <v>110</v>
      </c>
    </row>
    <row r="153" spans="1:15" ht="15" customHeight="1" x14ac:dyDescent="0.25">
      <c r="A153" t="str">
        <f>IFERROR(INDEX('Draft Master List'!E:F,MATCH('Combine Data'!C153,'Draft Master List'!E:E,0),2),"Not Drafted")</f>
        <v>242008</v>
      </c>
      <c r="B153">
        <v>2008</v>
      </c>
      <c r="C153" t="s">
        <v>95</v>
      </c>
      <c r="D153" t="s">
        <v>229</v>
      </c>
      <c r="E153" t="str">
        <f>IFERROR(INDEX(Conference!A:B,MATCH('Combine Data'!D153,Conference!A:A,0),2),"N/A")</f>
        <v>The American</v>
      </c>
      <c r="F153" t="s">
        <v>76</v>
      </c>
      <c r="G153">
        <v>71</v>
      </c>
      <c r="H153">
        <v>197</v>
      </c>
      <c r="I153">
        <v>10</v>
      </c>
      <c r="J153">
        <v>4.24</v>
      </c>
      <c r="L153">
        <v>35</v>
      </c>
      <c r="M153">
        <v>130</v>
      </c>
    </row>
    <row r="154" spans="1:15" ht="15" customHeight="1" x14ac:dyDescent="0.25">
      <c r="A154" t="str">
        <f>IFERROR(INDEX('Draft Master List'!E:F,MATCH('Combine Data'!C154,'Draft Master List'!E:E,0),2),"Not Drafted")</f>
        <v>222008</v>
      </c>
      <c r="B154">
        <v>2008</v>
      </c>
      <c r="C154" t="s">
        <v>376</v>
      </c>
      <c r="D154" t="s">
        <v>145</v>
      </c>
      <c r="E154" t="str">
        <f>IFERROR(INDEX(Conference!A:B,MATCH('Combine Data'!D154,Conference!A:A,0),2),"N/A")</f>
        <v>SEC</v>
      </c>
      <c r="F154" t="s">
        <v>76</v>
      </c>
      <c r="G154">
        <v>70</v>
      </c>
      <c r="H154">
        <v>207</v>
      </c>
      <c r="J154">
        <v>4.4400000000000004</v>
      </c>
      <c r="L154">
        <v>33.5</v>
      </c>
      <c r="M154">
        <v>124</v>
      </c>
      <c r="N154">
        <v>4.1900000000000004</v>
      </c>
      <c r="O154">
        <v>6.9</v>
      </c>
    </row>
    <row r="155" spans="1:15" ht="15" customHeight="1" x14ac:dyDescent="0.25">
      <c r="A155" t="str">
        <f>IFERROR(INDEX('Draft Master List'!E:F,MATCH('Combine Data'!C155,'Draft Master List'!E:E,0),2),"Not Drafted")</f>
        <v>Not Drafted</v>
      </c>
      <c r="B155">
        <v>2008</v>
      </c>
      <c r="C155" t="s">
        <v>1260</v>
      </c>
      <c r="D155" t="s">
        <v>137</v>
      </c>
      <c r="E155" t="str">
        <f>IFERROR(INDEX(Conference!A:B,MATCH('Combine Data'!D155,Conference!A:A,0),2),"N/A")</f>
        <v>SEC</v>
      </c>
      <c r="F155" t="s">
        <v>76</v>
      </c>
      <c r="G155">
        <v>73</v>
      </c>
      <c r="H155">
        <v>226</v>
      </c>
      <c r="J155">
        <v>4.68</v>
      </c>
      <c r="K155">
        <v>22</v>
      </c>
      <c r="L155">
        <v>28</v>
      </c>
      <c r="M155">
        <v>111</v>
      </c>
    </row>
    <row r="156" spans="1:15" ht="15" customHeight="1" x14ac:dyDescent="0.25">
      <c r="A156" t="str">
        <f>IFERROR(INDEX('Draft Master List'!E:F,MATCH('Combine Data'!C156,'Draft Master List'!E:E,0),2),"Not Drafted")</f>
        <v>42008</v>
      </c>
      <c r="B156">
        <v>2008</v>
      </c>
      <c r="C156" t="s">
        <v>96</v>
      </c>
      <c r="D156" t="s">
        <v>145</v>
      </c>
      <c r="E156" t="str">
        <f>IFERROR(INDEX(Conference!A:B,MATCH('Combine Data'!D156,Conference!A:A,0),2),"N/A")</f>
        <v>SEC</v>
      </c>
      <c r="F156" t="s">
        <v>76</v>
      </c>
      <c r="G156">
        <v>73</v>
      </c>
      <c r="H156">
        <v>211</v>
      </c>
      <c r="J156">
        <v>4.33</v>
      </c>
      <c r="L156">
        <v>33</v>
      </c>
      <c r="M156">
        <v>128</v>
      </c>
    </row>
    <row r="157" spans="1:15" ht="15" customHeight="1" x14ac:dyDescent="0.25">
      <c r="A157" t="str">
        <f>IFERROR(INDEX('Draft Master List'!E:F,MATCH('Combine Data'!C157,'Draft Master List'!E:E,0),2),"Not Drafted")</f>
        <v>Not Drafted</v>
      </c>
      <c r="B157">
        <v>2008</v>
      </c>
      <c r="C157" t="s">
        <v>2717</v>
      </c>
      <c r="D157" t="s">
        <v>254</v>
      </c>
      <c r="E157" t="str">
        <f>IFERROR(INDEX(Conference!A:B,MATCH('Combine Data'!D157,Conference!A:A,0),2),"N/A")</f>
        <v>Mid-American</v>
      </c>
      <c r="F157" t="s">
        <v>76</v>
      </c>
      <c r="G157">
        <v>69</v>
      </c>
      <c r="H157">
        <v>203</v>
      </c>
      <c r="J157">
        <v>4.6900000000000004</v>
      </c>
      <c r="L157">
        <v>25.5</v>
      </c>
      <c r="M157">
        <v>109</v>
      </c>
    </row>
    <row r="158" spans="1:15" ht="15" customHeight="1" x14ac:dyDescent="0.25">
      <c r="A158" t="str">
        <f>IFERROR(INDEX('Draft Master List'!E:F,MATCH('Combine Data'!C158,'Draft Master List'!E:E,0),2),"Not Drafted")</f>
        <v>232008</v>
      </c>
      <c r="B158">
        <v>2008</v>
      </c>
      <c r="C158" t="s">
        <v>377</v>
      </c>
      <c r="D158" t="s">
        <v>156</v>
      </c>
      <c r="E158" t="str">
        <f>IFERROR(INDEX(Conference!A:B,MATCH('Combine Data'!D158,Conference!A:A,0),2),"N/A")</f>
        <v>Big Ten</v>
      </c>
      <c r="F158" t="s">
        <v>76</v>
      </c>
      <c r="G158">
        <v>70</v>
      </c>
      <c r="H158">
        <v>225</v>
      </c>
      <c r="J158">
        <v>4.41</v>
      </c>
      <c r="K158">
        <v>26</v>
      </c>
      <c r="L158">
        <v>33.5</v>
      </c>
      <c r="M158">
        <v>117</v>
      </c>
      <c r="N158">
        <v>4.18</v>
      </c>
    </row>
    <row r="159" spans="1:15" ht="15" customHeight="1" x14ac:dyDescent="0.25">
      <c r="A159" t="str">
        <f>IFERROR(INDEX('Draft Master List'!E:F,MATCH('Combine Data'!C159,'Draft Master List'!E:E,0),2),"Not Drafted")</f>
        <v>1792008</v>
      </c>
      <c r="B159">
        <v>2008</v>
      </c>
      <c r="C159" t="s">
        <v>415</v>
      </c>
      <c r="D159" t="s">
        <v>2299</v>
      </c>
      <c r="E159" t="str">
        <f>IFERROR(INDEX(Conference!A:B,MATCH('Combine Data'!D159,Conference!A:A,0),2),"N/A")</f>
        <v>N/A</v>
      </c>
      <c r="F159" t="s">
        <v>76</v>
      </c>
      <c r="G159">
        <v>71</v>
      </c>
      <c r="H159">
        <v>228</v>
      </c>
      <c r="J159">
        <v>4.5199999999999996</v>
      </c>
      <c r="K159">
        <v>17</v>
      </c>
      <c r="L159">
        <v>31</v>
      </c>
      <c r="M159">
        <v>112</v>
      </c>
    </row>
    <row r="160" spans="1:15" ht="15" customHeight="1" x14ac:dyDescent="0.25">
      <c r="A160" t="str">
        <f>IFERROR(INDEX('Draft Master List'!E:F,MATCH('Combine Data'!C160,'Draft Master List'!E:E,0),2),"Not Drafted")</f>
        <v>1762008</v>
      </c>
      <c r="B160">
        <v>2008</v>
      </c>
      <c r="C160" t="s">
        <v>414</v>
      </c>
      <c r="D160" t="s">
        <v>388</v>
      </c>
      <c r="E160" t="str">
        <f>IFERROR(INDEX(Conference!A:B,MATCH('Combine Data'!D160,Conference!A:A,0),2),"N/A")</f>
        <v>Mid-American</v>
      </c>
      <c r="F160" t="s">
        <v>76</v>
      </c>
      <c r="G160">
        <v>73</v>
      </c>
      <c r="H160">
        <v>224</v>
      </c>
      <c r="J160">
        <v>4.47</v>
      </c>
      <c r="K160">
        <v>19</v>
      </c>
      <c r="L160">
        <v>34</v>
      </c>
      <c r="M160">
        <v>125</v>
      </c>
      <c r="N160">
        <v>4.29</v>
      </c>
      <c r="O160">
        <v>6.96</v>
      </c>
    </row>
    <row r="161" spans="1:15" ht="15" customHeight="1" x14ac:dyDescent="0.25">
      <c r="A161" t="str">
        <f>IFERROR(INDEX('Draft Master List'!E:F,MATCH('Combine Data'!C161,'Draft Master List'!E:E,0),2),"Not Drafted")</f>
        <v>552008</v>
      </c>
      <c r="B161">
        <v>2008</v>
      </c>
      <c r="C161" t="s">
        <v>384</v>
      </c>
      <c r="D161" t="s">
        <v>150</v>
      </c>
      <c r="E161" t="str">
        <f>IFERROR(INDEX(Conference!A:B,MATCH('Combine Data'!D161,Conference!A:A,0),2),"N/A")</f>
        <v>Big Ten</v>
      </c>
      <c r="F161" t="s">
        <v>76</v>
      </c>
      <c r="G161">
        <v>68</v>
      </c>
      <c r="H161">
        <v>199</v>
      </c>
      <c r="J161">
        <v>4.42</v>
      </c>
      <c r="K161">
        <v>23</v>
      </c>
      <c r="L161">
        <v>31.5</v>
      </c>
      <c r="M161">
        <v>119</v>
      </c>
      <c r="N161">
        <v>4.2</v>
      </c>
      <c r="O161">
        <v>6.65</v>
      </c>
    </row>
    <row r="162" spans="1:15" ht="15" customHeight="1" x14ac:dyDescent="0.25">
      <c r="A162" t="str">
        <f>IFERROR(INDEX('Draft Master List'!E:F,MATCH('Combine Data'!C162,'Draft Master List'!E:E,0),2),"Not Drafted")</f>
        <v>Not Drafted</v>
      </c>
      <c r="B162">
        <v>2008</v>
      </c>
      <c r="C162" t="s">
        <v>1386</v>
      </c>
      <c r="D162" t="s">
        <v>2295</v>
      </c>
      <c r="E162" t="str">
        <f>IFERROR(INDEX(Conference!A:B,MATCH('Combine Data'!D162,Conference!A:A,0),2),"N/A")</f>
        <v>Big 12</v>
      </c>
      <c r="F162" t="s">
        <v>76</v>
      </c>
      <c r="G162">
        <v>68</v>
      </c>
      <c r="H162">
        <v>187</v>
      </c>
      <c r="J162">
        <v>4.53</v>
      </c>
      <c r="K162">
        <v>13</v>
      </c>
      <c r="L162">
        <v>32.5</v>
      </c>
      <c r="M162">
        <v>117</v>
      </c>
    </row>
    <row r="163" spans="1:15" ht="15" customHeight="1" x14ac:dyDescent="0.25">
      <c r="A163" t="str">
        <f>IFERROR(INDEX('Draft Master List'!E:F,MATCH('Combine Data'!C163,'Draft Master List'!E:E,0),2),"Not Drafted")</f>
        <v>Not Drafted</v>
      </c>
      <c r="B163">
        <v>2008</v>
      </c>
      <c r="C163" t="s">
        <v>1384</v>
      </c>
      <c r="D163" t="s">
        <v>2718</v>
      </c>
      <c r="E163" t="str">
        <f>IFERROR(INDEX(Conference!A:B,MATCH('Combine Data'!D163,Conference!A:A,0),2),"N/A")</f>
        <v>N/A</v>
      </c>
      <c r="F163" t="s">
        <v>76</v>
      </c>
      <c r="G163">
        <v>69</v>
      </c>
      <c r="H163">
        <v>216</v>
      </c>
      <c r="J163">
        <v>4.4000000000000004</v>
      </c>
      <c r="L163">
        <v>32.5</v>
      </c>
      <c r="M163">
        <v>124</v>
      </c>
    </row>
    <row r="164" spans="1:15" ht="15" customHeight="1" x14ac:dyDescent="0.25">
      <c r="A164" t="str">
        <f>IFERROR(INDEX('Draft Master List'!E:F,MATCH('Combine Data'!C164,'Draft Master List'!E:E,0),2),"Not Drafted")</f>
        <v>892008</v>
      </c>
      <c r="B164">
        <v>2008</v>
      </c>
      <c r="C164" t="s">
        <v>392</v>
      </c>
      <c r="D164" t="s">
        <v>183</v>
      </c>
      <c r="E164" t="str">
        <f>IFERROR(INDEX(Conference!A:B,MATCH('Combine Data'!D164,Conference!A:A,0),2),"N/A")</f>
        <v>Big 12</v>
      </c>
      <c r="F164" t="s">
        <v>76</v>
      </c>
      <c r="G164">
        <v>69</v>
      </c>
      <c r="H164">
        <v>197</v>
      </c>
      <c r="J164">
        <v>4.45</v>
      </c>
      <c r="K164">
        <v>19</v>
      </c>
      <c r="L164">
        <v>33.5</v>
      </c>
      <c r="M164">
        <v>118</v>
      </c>
    </row>
    <row r="165" spans="1:15" ht="15" customHeight="1" x14ac:dyDescent="0.25">
      <c r="A165" t="str">
        <f>IFERROR(INDEX('Draft Master List'!E:F,MATCH('Combine Data'!C165,'Draft Master List'!E:E,0),2),"Not Drafted")</f>
        <v>642008</v>
      </c>
      <c r="B165">
        <v>2008</v>
      </c>
      <c r="C165" t="s">
        <v>387</v>
      </c>
      <c r="D165" t="s">
        <v>225</v>
      </c>
      <c r="E165" t="str">
        <f>IFERROR(INDEX(Conference!A:B,MATCH('Combine Data'!D165,Conference!A:A,0),2),"N/A")</f>
        <v>The American</v>
      </c>
      <c r="F165" t="s">
        <v>76</v>
      </c>
      <c r="G165">
        <v>73</v>
      </c>
      <c r="H165">
        <v>217</v>
      </c>
      <c r="J165">
        <v>4.53</v>
      </c>
      <c r="L165">
        <v>32</v>
      </c>
      <c r="M165">
        <v>120</v>
      </c>
      <c r="N165">
        <v>4.49</v>
      </c>
      <c r="O165">
        <v>6.74</v>
      </c>
    </row>
    <row r="166" spans="1:15" ht="15" customHeight="1" x14ac:dyDescent="0.25">
      <c r="A166" t="str">
        <f>IFERROR(INDEX('Draft Master List'!E:F,MATCH('Combine Data'!C166,'Draft Master List'!E:E,0),2),"Not Drafted")</f>
        <v>132008</v>
      </c>
      <c r="B166">
        <v>2008</v>
      </c>
      <c r="C166" t="s">
        <v>87</v>
      </c>
      <c r="D166" t="s">
        <v>139</v>
      </c>
      <c r="E166" t="str">
        <f>IFERROR(INDEX(Conference!A:B,MATCH('Combine Data'!D166,Conference!A:A,0),2),"N/A")</f>
        <v>Pac-12</v>
      </c>
      <c r="F166" t="s">
        <v>76</v>
      </c>
      <c r="G166">
        <v>70</v>
      </c>
      <c r="H166">
        <v>235</v>
      </c>
      <c r="J166">
        <v>4.46</v>
      </c>
      <c r="K166">
        <v>28</v>
      </c>
      <c r="L166">
        <v>36.5</v>
      </c>
      <c r="M166">
        <v>128</v>
      </c>
      <c r="N166">
        <v>4.53</v>
      </c>
      <c r="O166">
        <v>7.44</v>
      </c>
    </row>
    <row r="167" spans="1:15" ht="15" customHeight="1" x14ac:dyDescent="0.25">
      <c r="A167" t="str">
        <f>IFERROR(INDEX('Draft Master List'!E:F,MATCH('Combine Data'!C167,'Draft Master List'!E:E,0),2),"Not Drafted")</f>
        <v>1662008</v>
      </c>
      <c r="B167">
        <v>2008</v>
      </c>
      <c r="C167" t="s">
        <v>410</v>
      </c>
      <c r="D167" t="s">
        <v>396</v>
      </c>
      <c r="E167" t="str">
        <f>IFERROR(INDEX(Conference!A:B,MATCH('Combine Data'!D167,Conference!A:A,0),2),"N/A")</f>
        <v>N/A</v>
      </c>
      <c r="F167" t="s">
        <v>76</v>
      </c>
      <c r="G167">
        <v>73</v>
      </c>
      <c r="H167">
        <v>213</v>
      </c>
      <c r="J167">
        <v>4.59</v>
      </c>
      <c r="K167">
        <v>21</v>
      </c>
      <c r="L167">
        <v>30</v>
      </c>
      <c r="M167">
        <v>116</v>
      </c>
    </row>
    <row r="168" spans="1:15" ht="15" customHeight="1" x14ac:dyDescent="0.25">
      <c r="A168" t="str">
        <f>IFERROR(INDEX('Draft Master List'!E:F,MATCH('Combine Data'!C168,'Draft Master List'!E:E,0),2),"Not Drafted")</f>
        <v>1392008</v>
      </c>
      <c r="B168">
        <v>2008</v>
      </c>
      <c r="C168" t="s">
        <v>404</v>
      </c>
      <c r="D168" t="s">
        <v>2300</v>
      </c>
      <c r="E168" t="str">
        <f>IFERROR(INDEX(Conference!A:B,MATCH('Combine Data'!D168,Conference!A:A,0),2),"N/A")</f>
        <v>Pac-12</v>
      </c>
      <c r="F168" t="s">
        <v>76</v>
      </c>
      <c r="G168">
        <v>73</v>
      </c>
      <c r="H168">
        <v>222</v>
      </c>
      <c r="J168">
        <v>4.6100000000000003</v>
      </c>
      <c r="K168">
        <v>21</v>
      </c>
      <c r="L168">
        <v>34</v>
      </c>
      <c r="M168">
        <v>120</v>
      </c>
    </row>
    <row r="169" spans="1:15" ht="15" customHeight="1" x14ac:dyDescent="0.25">
      <c r="A169" t="str">
        <f>IFERROR(INDEX('Draft Master List'!E:F,MATCH('Combine Data'!C169,'Draft Master List'!E:E,0),2),"Not Drafted")</f>
        <v>712007</v>
      </c>
      <c r="B169">
        <v>2007</v>
      </c>
      <c r="C169" t="s">
        <v>454</v>
      </c>
      <c r="D169" t="s">
        <v>2297</v>
      </c>
      <c r="E169" t="str">
        <f>IFERROR(INDEX(Conference!A:B,MATCH('Combine Data'!D169,Conference!A:A,0),2),"N/A")</f>
        <v>ACC</v>
      </c>
      <c r="F169" t="s">
        <v>76</v>
      </c>
      <c r="G169">
        <v>71</v>
      </c>
      <c r="H169">
        <v>191</v>
      </c>
      <c r="J169">
        <v>4.46</v>
      </c>
      <c r="K169">
        <v>26</v>
      </c>
      <c r="L169">
        <v>35.5</v>
      </c>
      <c r="M169">
        <v>121</v>
      </c>
    </row>
    <row r="170" spans="1:15" ht="15" customHeight="1" x14ac:dyDescent="0.25">
      <c r="A170" t="str">
        <f>IFERROR(INDEX('Draft Master List'!E:F,MATCH('Combine Data'!C170,'Draft Master List'!E:E,0),2),"Not Drafted")</f>
        <v>2502007</v>
      </c>
      <c r="B170">
        <v>2007</v>
      </c>
      <c r="C170" t="s">
        <v>507</v>
      </c>
      <c r="D170" t="s">
        <v>244</v>
      </c>
      <c r="E170" t="str">
        <f>IFERROR(INDEX(Conference!A:B,MATCH('Combine Data'!D170,Conference!A:A,0),2),"N/A")</f>
        <v>Conference USA</v>
      </c>
      <c r="F170" t="s">
        <v>76</v>
      </c>
      <c r="G170">
        <v>70</v>
      </c>
      <c r="H170">
        <v>198</v>
      </c>
      <c r="J170">
        <v>4.55</v>
      </c>
      <c r="L170">
        <v>34</v>
      </c>
      <c r="M170">
        <v>112</v>
      </c>
      <c r="N170">
        <v>4.09</v>
      </c>
      <c r="O170">
        <v>6.7</v>
      </c>
    </row>
    <row r="171" spans="1:15" ht="15" customHeight="1" x14ac:dyDescent="0.25">
      <c r="A171" t="str">
        <f>IFERROR(INDEX('Draft Master List'!E:F,MATCH('Combine Data'!C171,'Draft Master List'!E:E,0),2),"Not Drafted")</f>
        <v>Not Drafted</v>
      </c>
      <c r="B171">
        <v>2007</v>
      </c>
      <c r="C171" t="s">
        <v>1335</v>
      </c>
      <c r="D171" t="s">
        <v>2719</v>
      </c>
      <c r="E171" t="str">
        <f>IFERROR(INDEX(Conference!A:B,MATCH('Combine Data'!D171,Conference!A:A,0),2),"N/A")</f>
        <v>N/A</v>
      </c>
      <c r="F171" t="s">
        <v>76</v>
      </c>
      <c r="G171">
        <v>70</v>
      </c>
      <c r="H171">
        <v>202</v>
      </c>
      <c r="J171">
        <v>4.5599999999999996</v>
      </c>
      <c r="K171">
        <v>14</v>
      </c>
      <c r="L171">
        <v>35.5</v>
      </c>
      <c r="M171">
        <v>120</v>
      </c>
      <c r="N171">
        <v>4.43</v>
      </c>
      <c r="O171">
        <v>7.71</v>
      </c>
    </row>
    <row r="172" spans="1:15" ht="15" customHeight="1" x14ac:dyDescent="0.25">
      <c r="A172" t="str">
        <f>IFERROR(INDEX('Draft Master List'!E:F,MATCH('Combine Data'!C172,'Draft Master List'!E:E,0),2),"Not Drafted")</f>
        <v>1862007</v>
      </c>
      <c r="B172">
        <v>2007</v>
      </c>
      <c r="C172" t="s">
        <v>486</v>
      </c>
      <c r="D172" t="s">
        <v>2292</v>
      </c>
      <c r="E172" t="str">
        <f>IFERROR(INDEX(Conference!A:B,MATCH('Combine Data'!D172,Conference!A:A,0),2),"N/A")</f>
        <v>Big 12</v>
      </c>
      <c r="F172" t="s">
        <v>76</v>
      </c>
      <c r="G172">
        <v>70</v>
      </c>
      <c r="H172">
        <v>218</v>
      </c>
      <c r="J172">
        <v>4.63</v>
      </c>
      <c r="K172">
        <v>23</v>
      </c>
      <c r="L172">
        <v>36.5</v>
      </c>
      <c r="M172">
        <v>121</v>
      </c>
    </row>
    <row r="173" spans="1:15" ht="15" customHeight="1" x14ac:dyDescent="0.25">
      <c r="A173" t="str">
        <f>IFERROR(INDEX('Draft Master List'!E:F,MATCH('Combine Data'!C173,'Draft Master List'!E:E,0),2),"Not Drafted")</f>
        <v>Not Drafted</v>
      </c>
      <c r="B173">
        <v>2007</v>
      </c>
      <c r="C173" t="s">
        <v>2720</v>
      </c>
      <c r="D173" t="s">
        <v>2721</v>
      </c>
      <c r="E173" t="str">
        <f>IFERROR(INDEX(Conference!A:B,MATCH('Combine Data'!D173,Conference!A:A,0),2),"N/A")</f>
        <v>N/A</v>
      </c>
      <c r="F173" t="s">
        <v>76</v>
      </c>
      <c r="G173">
        <v>70</v>
      </c>
      <c r="H173">
        <v>207</v>
      </c>
      <c r="J173">
        <v>4.49</v>
      </c>
      <c r="K173">
        <v>27</v>
      </c>
      <c r="M173">
        <v>120</v>
      </c>
    </row>
    <row r="174" spans="1:15" ht="15" customHeight="1" x14ac:dyDescent="0.25">
      <c r="A174" t="str">
        <f>IFERROR(INDEX('Draft Master List'!E:F,MATCH('Combine Data'!C174,'Draft Master List'!E:E,0),2),"Not Drafted")</f>
        <v>Not Drafted</v>
      </c>
      <c r="B174">
        <v>2007</v>
      </c>
      <c r="C174" t="s">
        <v>2722</v>
      </c>
      <c r="D174" t="s">
        <v>231</v>
      </c>
      <c r="E174" t="str">
        <f>IFERROR(INDEX(Conference!A:B,MATCH('Combine Data'!D174,Conference!A:A,0),2),"N/A")</f>
        <v>Big 12</v>
      </c>
      <c r="F174" t="s">
        <v>76</v>
      </c>
      <c r="G174">
        <v>73</v>
      </c>
      <c r="H174">
        <v>206</v>
      </c>
      <c r="J174">
        <v>4.62</v>
      </c>
      <c r="L174">
        <v>34</v>
      </c>
      <c r="M174">
        <v>118</v>
      </c>
      <c r="O174">
        <v>7.09</v>
      </c>
    </row>
    <row r="175" spans="1:15" ht="15" customHeight="1" x14ac:dyDescent="0.25">
      <c r="A175" t="str">
        <f>IFERROR(INDEX('Draft Master List'!E:F,MATCH('Combine Data'!C175,'Draft Master List'!E:E,0),2),"Not Drafted")</f>
        <v>2462007</v>
      </c>
      <c r="B175">
        <v>2007</v>
      </c>
      <c r="C175" t="s">
        <v>504</v>
      </c>
      <c r="D175" t="s">
        <v>154</v>
      </c>
      <c r="E175" t="str">
        <f>IFERROR(INDEX(Conference!A:B,MATCH('Combine Data'!D175,Conference!A:A,0),2),"N/A")</f>
        <v>SEC</v>
      </c>
      <c r="F175" t="s">
        <v>76</v>
      </c>
      <c r="G175">
        <v>71</v>
      </c>
      <c r="H175">
        <v>211</v>
      </c>
      <c r="J175">
        <v>4.75</v>
      </c>
      <c r="K175">
        <v>19</v>
      </c>
      <c r="L175">
        <v>30</v>
      </c>
      <c r="M175">
        <v>108</v>
      </c>
      <c r="N175">
        <v>4.53</v>
      </c>
      <c r="O175">
        <v>7.25</v>
      </c>
    </row>
    <row r="176" spans="1:15" ht="15" customHeight="1" x14ac:dyDescent="0.25">
      <c r="A176" t="str">
        <f>IFERROR(INDEX('Draft Master List'!E:F,MATCH('Combine Data'!C176,'Draft Master List'!E:E,0),2),"Not Drafted")</f>
        <v>502007</v>
      </c>
      <c r="B176">
        <v>2007</v>
      </c>
      <c r="C176" t="s">
        <v>451</v>
      </c>
      <c r="D176" t="s">
        <v>153</v>
      </c>
      <c r="E176" t="str">
        <f>IFERROR(INDEX(Conference!A:B,MATCH('Combine Data'!D176,Conference!A:A,0),2),"N/A")</f>
        <v>Pac-12</v>
      </c>
      <c r="F176" t="s">
        <v>76</v>
      </c>
      <c r="G176">
        <v>71</v>
      </c>
      <c r="H176">
        <v>230</v>
      </c>
      <c r="J176">
        <v>4.4000000000000004</v>
      </c>
      <c r="K176">
        <v>26</v>
      </c>
      <c r="L176">
        <v>36</v>
      </c>
      <c r="M176">
        <v>127</v>
      </c>
      <c r="N176">
        <v>4.16</v>
      </c>
      <c r="O176">
        <v>6.96</v>
      </c>
    </row>
    <row r="177" spans="1:15" ht="15" customHeight="1" x14ac:dyDescent="0.25">
      <c r="A177" t="str">
        <f>IFERROR(INDEX('Draft Master List'!E:F,MATCH('Combine Data'!C177,'Draft Master List'!E:E,0),2),"Not Drafted")</f>
        <v>2362007</v>
      </c>
      <c r="B177">
        <v>2007</v>
      </c>
      <c r="C177" t="s">
        <v>502</v>
      </c>
      <c r="D177" t="s">
        <v>242</v>
      </c>
      <c r="E177" t="str">
        <f>IFERROR(INDEX(Conference!A:B,MATCH('Combine Data'!D177,Conference!A:A,0),2),"N/A")</f>
        <v>Mountain West</v>
      </c>
      <c r="F177" t="s">
        <v>76</v>
      </c>
      <c r="G177">
        <v>69</v>
      </c>
      <c r="H177">
        <v>245</v>
      </c>
      <c r="J177">
        <v>4.7699999999999996</v>
      </c>
      <c r="K177">
        <v>25</v>
      </c>
      <c r="L177">
        <v>30</v>
      </c>
      <c r="M177">
        <v>103</v>
      </c>
      <c r="N177">
        <v>4.42</v>
      </c>
      <c r="O177">
        <v>7.1</v>
      </c>
    </row>
    <row r="178" spans="1:15" ht="15" customHeight="1" x14ac:dyDescent="0.25">
      <c r="A178" t="str">
        <f>IFERROR(INDEX('Draft Master List'!E:F,MATCH('Combine Data'!C178,'Draft Master List'!E:E,0),2),"Not Drafted")</f>
        <v>492007</v>
      </c>
      <c r="B178">
        <v>2007</v>
      </c>
      <c r="C178" t="s">
        <v>450</v>
      </c>
      <c r="D178" t="s">
        <v>195</v>
      </c>
      <c r="E178" t="str">
        <f>IFERROR(INDEX(Conference!A:B,MATCH('Combine Data'!D178,Conference!A:A,0),2),"N/A")</f>
        <v>SEC</v>
      </c>
      <c r="F178" t="s">
        <v>76</v>
      </c>
      <c r="G178">
        <v>71</v>
      </c>
      <c r="H178">
        <v>203</v>
      </c>
      <c r="J178">
        <v>4.45</v>
      </c>
      <c r="L178">
        <v>38</v>
      </c>
      <c r="M178">
        <v>123</v>
      </c>
      <c r="N178">
        <v>4.17</v>
      </c>
      <c r="O178">
        <v>7</v>
      </c>
    </row>
    <row r="179" spans="1:15" ht="15" customHeight="1" x14ac:dyDescent="0.25">
      <c r="A179" t="str">
        <f>IFERROR(INDEX('Draft Master List'!E:F,MATCH('Combine Data'!C179,'Draft Master List'!E:E,0),2),"Not Drafted")</f>
        <v>632007</v>
      </c>
      <c r="B179">
        <v>2007</v>
      </c>
      <c r="C179" t="s">
        <v>453</v>
      </c>
      <c r="D179" t="s">
        <v>167</v>
      </c>
      <c r="E179" t="str">
        <f>IFERROR(INDEX(Conference!A:B,MATCH('Combine Data'!D179,Conference!A:A,0),2),"N/A")</f>
        <v>Big Ten</v>
      </c>
      <c r="F179" t="s">
        <v>76</v>
      </c>
      <c r="G179">
        <v>70</v>
      </c>
      <c r="H179">
        <v>210</v>
      </c>
      <c r="J179">
        <v>4.54</v>
      </c>
      <c r="K179">
        <v>21</v>
      </c>
      <c r="L179">
        <v>37</v>
      </c>
      <c r="M179">
        <v>122</v>
      </c>
      <c r="N179">
        <v>4.1399999999999997</v>
      </c>
      <c r="O179">
        <v>7</v>
      </c>
    </row>
    <row r="180" spans="1:15" ht="15" customHeight="1" x14ac:dyDescent="0.25">
      <c r="A180" t="str">
        <f>IFERROR(INDEX('Draft Master List'!E:F,MATCH('Combine Data'!C180,'Draft Master List'!E:E,0),2),"Not Drafted")</f>
        <v>522007</v>
      </c>
      <c r="B180">
        <v>2007</v>
      </c>
      <c r="C180" t="s">
        <v>452</v>
      </c>
      <c r="D180" t="s">
        <v>150</v>
      </c>
      <c r="E180" t="str">
        <f>IFERROR(INDEX(Conference!A:B,MATCH('Combine Data'!D180,Conference!A:A,0),2),"N/A")</f>
        <v>Big Ten</v>
      </c>
      <c r="F180" t="s">
        <v>76</v>
      </c>
      <c r="G180">
        <v>74</v>
      </c>
      <c r="H180">
        <v>226</v>
      </c>
      <c r="J180">
        <v>4.5199999999999996</v>
      </c>
      <c r="K180">
        <v>28</v>
      </c>
      <c r="L180">
        <v>34.5</v>
      </c>
      <c r="M180">
        <v>122</v>
      </c>
      <c r="N180">
        <v>4.22</v>
      </c>
      <c r="O180">
        <v>6.88</v>
      </c>
    </row>
    <row r="181" spans="1:15" ht="15" customHeight="1" x14ac:dyDescent="0.25">
      <c r="A181" t="str">
        <f>IFERROR(INDEX('Draft Master List'!E:F,MATCH('Combine Data'!C181,'Draft Master List'!E:E,0),2),"Not Drafted")</f>
        <v>122007</v>
      </c>
      <c r="B181">
        <v>2007</v>
      </c>
      <c r="C181" t="s">
        <v>439</v>
      </c>
      <c r="D181" t="s">
        <v>177</v>
      </c>
      <c r="E181" t="str">
        <f>IFERROR(INDEX(Conference!A:B,MATCH('Combine Data'!D181,Conference!A:A,0),2),"N/A")</f>
        <v>Pac-12</v>
      </c>
      <c r="F181" t="s">
        <v>76</v>
      </c>
      <c r="G181">
        <v>71</v>
      </c>
      <c r="H181">
        <v>215</v>
      </c>
      <c r="J181">
        <v>4.46</v>
      </c>
      <c r="K181">
        <v>20</v>
      </c>
      <c r="L181">
        <v>35.5</v>
      </c>
      <c r="M181">
        <v>125</v>
      </c>
      <c r="N181">
        <v>4.58</v>
      </c>
      <c r="O181">
        <v>7.09</v>
      </c>
    </row>
    <row r="182" spans="1:15" x14ac:dyDescent="0.25">
      <c r="A182" t="str">
        <f>IFERROR(INDEX('Draft Master List'!E:F,MATCH('Combine Data'!C182,'Draft Master List'!E:E,0),2),"Not Drafted")</f>
        <v>Not Drafted</v>
      </c>
      <c r="B182">
        <v>2007</v>
      </c>
      <c r="C182" t="s">
        <v>2723</v>
      </c>
      <c r="D182" t="s">
        <v>186</v>
      </c>
      <c r="E182" t="str">
        <f>IFERROR(INDEX(Conference!A:B,MATCH('Combine Data'!D182,Conference!A:A,0),2),"N/A")</f>
        <v>ACC</v>
      </c>
      <c r="F182" t="s">
        <v>76</v>
      </c>
      <c r="G182">
        <v>69</v>
      </c>
      <c r="H182">
        <v>231</v>
      </c>
      <c r="J182">
        <v>4.75</v>
      </c>
      <c r="K182">
        <v>16</v>
      </c>
      <c r="L182">
        <v>31</v>
      </c>
      <c r="M182">
        <v>106</v>
      </c>
      <c r="N182">
        <v>4.5599999999999996</v>
      </c>
    </row>
    <row r="183" spans="1:15" ht="15" customHeight="1" x14ac:dyDescent="0.25">
      <c r="A183" t="str">
        <f>IFERROR(INDEX('Draft Master List'!E:F,MATCH('Combine Data'!C183,'Draft Master List'!E:E,0),2),"Not Drafted")</f>
        <v>72007</v>
      </c>
      <c r="B183">
        <v>2007</v>
      </c>
      <c r="C183" t="s">
        <v>94</v>
      </c>
      <c r="D183" t="s">
        <v>152</v>
      </c>
      <c r="E183" t="str">
        <f>IFERROR(INDEX(Conference!A:B,MATCH('Combine Data'!D183,Conference!A:A,0),2),"N/A")</f>
        <v>Big 12</v>
      </c>
      <c r="F183" t="s">
        <v>76</v>
      </c>
      <c r="G183">
        <v>74</v>
      </c>
      <c r="H183">
        <v>217</v>
      </c>
      <c r="I183">
        <v>16</v>
      </c>
      <c r="J183">
        <v>4.4000000000000004</v>
      </c>
      <c r="L183">
        <v>38.5</v>
      </c>
      <c r="M183">
        <v>127</v>
      </c>
      <c r="N183">
        <v>4.4000000000000004</v>
      </c>
      <c r="O183">
        <v>7.09</v>
      </c>
    </row>
    <row r="184" spans="1:15" ht="15" customHeight="1" x14ac:dyDescent="0.25">
      <c r="A184" t="str">
        <f>IFERROR(INDEX('Draft Master List'!E:F,MATCH('Combine Data'!C184,'Draft Master List'!E:E,0),2),"Not Drafted")</f>
        <v>1072007</v>
      </c>
      <c r="B184">
        <v>2007</v>
      </c>
      <c r="C184" t="s">
        <v>470</v>
      </c>
      <c r="D184" t="s">
        <v>2298</v>
      </c>
      <c r="E184" t="str">
        <f>IFERROR(INDEX(Conference!A:B,MATCH('Combine Data'!D184,Conference!A:A,0),2),"N/A")</f>
        <v>Big Ten</v>
      </c>
      <c r="F184" t="s">
        <v>76</v>
      </c>
      <c r="G184">
        <v>71</v>
      </c>
      <c r="H184">
        <v>207</v>
      </c>
      <c r="J184">
        <v>4.4000000000000004</v>
      </c>
      <c r="K184">
        <v>16</v>
      </c>
      <c r="L184">
        <v>35.5</v>
      </c>
      <c r="M184">
        <v>123</v>
      </c>
      <c r="N184">
        <v>4.16</v>
      </c>
      <c r="O184">
        <v>6.84</v>
      </c>
    </row>
    <row r="185" spans="1:15" ht="15" customHeight="1" x14ac:dyDescent="0.25">
      <c r="A185" t="str">
        <f>IFERROR(INDEX('Draft Master List'!E:F,MATCH('Combine Data'!C185,'Draft Master List'!E:E,0),2),"Not Drafted")</f>
        <v>Not Drafted</v>
      </c>
      <c r="B185">
        <v>2007</v>
      </c>
      <c r="C185" t="s">
        <v>1396</v>
      </c>
      <c r="D185" t="s">
        <v>201</v>
      </c>
      <c r="E185" t="str">
        <f>IFERROR(INDEX(Conference!A:B,MATCH('Combine Data'!D185,Conference!A:A,0),2),"N/A")</f>
        <v>Big Ten</v>
      </c>
      <c r="F185" t="s">
        <v>76</v>
      </c>
      <c r="G185">
        <v>71</v>
      </c>
      <c r="H185">
        <v>229</v>
      </c>
      <c r="J185">
        <v>4.7699999999999996</v>
      </c>
      <c r="K185">
        <v>9</v>
      </c>
      <c r="L185">
        <v>31.5</v>
      </c>
      <c r="M185">
        <v>113</v>
      </c>
      <c r="N185">
        <v>4.54</v>
      </c>
    </row>
    <row r="186" spans="1:15" ht="15" customHeight="1" x14ac:dyDescent="0.25">
      <c r="A186" t="str">
        <f>IFERROR(INDEX('Draft Master List'!E:F,MATCH('Combine Data'!C186,'Draft Master List'!E:E,0),2),"Not Drafted")</f>
        <v>1482007</v>
      </c>
      <c r="B186">
        <v>2007</v>
      </c>
      <c r="C186" t="s">
        <v>477</v>
      </c>
      <c r="D186" t="s">
        <v>182</v>
      </c>
      <c r="E186" t="str">
        <f>IFERROR(INDEX(Conference!A:B,MATCH('Combine Data'!D186,Conference!A:A,0),2),"N/A")</f>
        <v>ACC</v>
      </c>
      <c r="F186" t="s">
        <v>76</v>
      </c>
      <c r="G186">
        <v>71</v>
      </c>
      <c r="H186">
        <v>220</v>
      </c>
      <c r="J186">
        <v>4.5</v>
      </c>
      <c r="K186">
        <v>18</v>
      </c>
      <c r="L186">
        <v>38</v>
      </c>
      <c r="M186">
        <v>114</v>
      </c>
      <c r="N186">
        <v>4.34</v>
      </c>
      <c r="O186">
        <v>7.22</v>
      </c>
    </row>
    <row r="187" spans="1:15" ht="15" customHeight="1" x14ac:dyDescent="0.25">
      <c r="A187" t="str">
        <f>IFERROR(INDEX('Draft Master List'!E:F,MATCH('Combine Data'!C187,'Draft Master List'!E:E,0),2),"Not Drafted")</f>
        <v>Not Drafted</v>
      </c>
      <c r="B187">
        <v>2007</v>
      </c>
      <c r="C187" t="s">
        <v>2724</v>
      </c>
      <c r="D187" t="s">
        <v>2725</v>
      </c>
      <c r="E187" t="str">
        <f>IFERROR(INDEX(Conference!A:B,MATCH('Combine Data'!D187,Conference!A:A,0),2),"N/A")</f>
        <v>N/A</v>
      </c>
      <c r="F187" t="s">
        <v>76</v>
      </c>
      <c r="G187">
        <v>70</v>
      </c>
      <c r="H187">
        <v>195</v>
      </c>
      <c r="J187">
        <v>4.5</v>
      </c>
      <c r="L187">
        <v>34</v>
      </c>
      <c r="M187">
        <v>125</v>
      </c>
      <c r="N187">
        <v>4.2300000000000004</v>
      </c>
      <c r="O187">
        <v>6.98</v>
      </c>
    </row>
    <row r="188" spans="1:15" ht="15" customHeight="1" x14ac:dyDescent="0.25">
      <c r="A188" t="str">
        <f>IFERROR(INDEX('Draft Master List'!E:F,MATCH('Combine Data'!C188,'Draft Master List'!E:E,0),2),"Not Drafted")</f>
        <v>Not Drafted</v>
      </c>
      <c r="B188">
        <v>2007</v>
      </c>
      <c r="C188" t="s">
        <v>1476</v>
      </c>
      <c r="D188" t="s">
        <v>149</v>
      </c>
      <c r="E188" t="str">
        <f>IFERROR(INDEX(Conference!A:B,MATCH('Combine Data'!D188,Conference!A:A,0),2),"N/A")</f>
        <v>Division I FBS Independents</v>
      </c>
      <c r="F188" t="s">
        <v>76</v>
      </c>
      <c r="G188">
        <v>70</v>
      </c>
      <c r="H188">
        <v>206</v>
      </c>
      <c r="J188">
        <v>4.55</v>
      </c>
      <c r="K188">
        <v>19</v>
      </c>
      <c r="L188">
        <v>40.5</v>
      </c>
      <c r="M188">
        <v>123</v>
      </c>
      <c r="N188">
        <v>4.3899999999999997</v>
      </c>
      <c r="O188">
        <v>7.18</v>
      </c>
    </row>
    <row r="189" spans="1:15" ht="15" customHeight="1" x14ac:dyDescent="0.25">
      <c r="A189" t="str">
        <f>IFERROR(INDEX('Draft Master List'!E:F,MATCH('Combine Data'!C189,'Draft Master List'!E:E,0),2),"Not Drafted")</f>
        <v>932007</v>
      </c>
      <c r="B189">
        <v>2007</v>
      </c>
      <c r="C189" t="s">
        <v>465</v>
      </c>
      <c r="D189" t="s">
        <v>243</v>
      </c>
      <c r="E189" t="str">
        <f>IFERROR(INDEX(Conference!A:B,MATCH('Combine Data'!D189,Conference!A:A,0),2),"N/A")</f>
        <v>Mid-American</v>
      </c>
      <c r="F189" t="s">
        <v>76</v>
      </c>
      <c r="G189">
        <v>68</v>
      </c>
      <c r="H189">
        <v>186</v>
      </c>
      <c r="J189">
        <v>4.4000000000000004</v>
      </c>
      <c r="L189">
        <v>35.5</v>
      </c>
      <c r="N189">
        <v>4.08</v>
      </c>
      <c r="O189">
        <v>6.69</v>
      </c>
    </row>
    <row r="190" spans="1:15" ht="15" customHeight="1" x14ac:dyDescent="0.25">
      <c r="A190" t="str">
        <f>IFERROR(INDEX('Draft Master List'!E:F,MATCH('Combine Data'!C190,'Draft Master List'!E:E,0),2),"Not Drafted")</f>
        <v>1112007</v>
      </c>
      <c r="B190">
        <v>2007</v>
      </c>
      <c r="C190" t="s">
        <v>471</v>
      </c>
      <c r="D190" t="s">
        <v>2273</v>
      </c>
      <c r="E190" t="str">
        <f>IFERROR(INDEX(Conference!A:B,MATCH('Combine Data'!D190,Conference!A:A,0),2),"N/A")</f>
        <v>Mountain West</v>
      </c>
      <c r="F190" t="s">
        <v>76</v>
      </c>
      <c r="G190">
        <v>73</v>
      </c>
      <c r="H190">
        <v>228</v>
      </c>
      <c r="J190">
        <v>4.66</v>
      </c>
      <c r="K190">
        <v>14</v>
      </c>
      <c r="L190">
        <v>34</v>
      </c>
      <c r="M190">
        <v>115</v>
      </c>
      <c r="N190">
        <v>4.43</v>
      </c>
      <c r="O190">
        <v>7.23</v>
      </c>
    </row>
    <row r="191" spans="1:15" ht="15" customHeight="1" x14ac:dyDescent="0.25">
      <c r="A191" t="str">
        <f>IFERROR(INDEX('Draft Master List'!E:F,MATCH('Combine Data'!C191,'Draft Master List'!E:E,0),2),"Not Drafted")</f>
        <v>2282007</v>
      </c>
      <c r="B191">
        <v>2007</v>
      </c>
      <c r="C191" t="s">
        <v>497</v>
      </c>
      <c r="D191" t="s">
        <v>181</v>
      </c>
      <c r="E191" t="str">
        <f>IFERROR(INDEX(Conference!A:B,MATCH('Combine Data'!D191,Conference!A:A,0),2),"N/A")</f>
        <v>SEC</v>
      </c>
      <c r="F191" t="s">
        <v>76</v>
      </c>
      <c r="G191">
        <v>71</v>
      </c>
      <c r="H191">
        <v>232</v>
      </c>
      <c r="J191">
        <v>4.47</v>
      </c>
      <c r="L191">
        <v>31.5</v>
      </c>
      <c r="M191">
        <v>115</v>
      </c>
    </row>
    <row r="192" spans="1:15" ht="15" customHeight="1" x14ac:dyDescent="0.25">
      <c r="A192" t="str">
        <f>IFERROR(INDEX('Draft Master List'!E:F,MATCH('Combine Data'!C192,'Draft Master List'!E:E,0),2),"Not Drafted")</f>
        <v>302006</v>
      </c>
      <c r="B192">
        <v>2006</v>
      </c>
      <c r="C192" t="s">
        <v>513</v>
      </c>
      <c r="D192" t="s">
        <v>2281</v>
      </c>
      <c r="E192" t="str">
        <f>IFERROR(INDEX(Conference!A:B,MATCH('Combine Data'!D192,Conference!A:A,0),2),"N/A")</f>
        <v>SEC</v>
      </c>
      <c r="F192" t="s">
        <v>76</v>
      </c>
      <c r="G192">
        <v>71</v>
      </c>
      <c r="H192">
        <v>214</v>
      </c>
      <c r="J192">
        <v>4.4000000000000004</v>
      </c>
      <c r="K192">
        <v>18</v>
      </c>
      <c r="L192">
        <v>38.5</v>
      </c>
      <c r="M192">
        <v>125</v>
      </c>
      <c r="N192">
        <v>4.4800000000000004</v>
      </c>
      <c r="O192">
        <v>7.1</v>
      </c>
    </row>
    <row r="193" spans="1:15" ht="15" customHeight="1" x14ac:dyDescent="0.25">
      <c r="A193" t="str">
        <f>IFERROR(INDEX('Draft Master List'!E:F,MATCH('Combine Data'!C193,'Draft Master List'!E:E,0),2),"Not Drafted")</f>
        <v>Not Drafted</v>
      </c>
      <c r="B193">
        <v>2006</v>
      </c>
      <c r="C193" t="s">
        <v>1328</v>
      </c>
      <c r="D193" t="s">
        <v>153</v>
      </c>
      <c r="E193" t="str">
        <f>IFERROR(INDEX(Conference!A:B,MATCH('Combine Data'!D193,Conference!A:A,0),2),"N/A")</f>
        <v>Pac-12</v>
      </c>
      <c r="F193" t="s">
        <v>76</v>
      </c>
      <c r="G193">
        <v>73</v>
      </c>
      <c r="H193">
        <v>221</v>
      </c>
      <c r="J193">
        <v>4.5999999999999996</v>
      </c>
      <c r="K193">
        <v>19</v>
      </c>
      <c r="L193">
        <v>31.5</v>
      </c>
      <c r="M193">
        <v>112</v>
      </c>
      <c r="N193">
        <v>4.24</v>
      </c>
      <c r="O193">
        <v>7.17</v>
      </c>
    </row>
    <row r="194" spans="1:15" ht="15" customHeight="1" x14ac:dyDescent="0.25">
      <c r="A194" t="str">
        <f>IFERROR(INDEX('Draft Master List'!E:F,MATCH('Combine Data'!C194,'Draft Master List'!E:E,0),2),"Not Drafted")</f>
        <v>742006</v>
      </c>
      <c r="B194">
        <v>2006</v>
      </c>
      <c r="C194" t="s">
        <v>520</v>
      </c>
      <c r="D194" t="s">
        <v>169</v>
      </c>
      <c r="E194" t="str">
        <f>IFERROR(INDEX(Conference!A:B,MATCH('Combine Data'!D194,Conference!A:A,0),2),"N/A")</f>
        <v>Big Ten</v>
      </c>
      <c r="F194" t="s">
        <v>76</v>
      </c>
      <c r="G194">
        <v>69</v>
      </c>
      <c r="H194">
        <v>201</v>
      </c>
      <c r="J194">
        <v>4.57</v>
      </c>
      <c r="K194">
        <v>18</v>
      </c>
      <c r="L194">
        <v>31.5</v>
      </c>
      <c r="M194">
        <v>124</v>
      </c>
      <c r="N194">
        <v>4.24</v>
      </c>
      <c r="O194">
        <v>7.05</v>
      </c>
    </row>
    <row r="195" spans="1:15" ht="15" customHeight="1" x14ac:dyDescent="0.25">
      <c r="A195" t="str">
        <f>IFERROR(INDEX('Draft Master List'!E:F,MATCH('Combine Data'!C195,'Draft Master List'!E:E,0),2),"Not Drafted")</f>
        <v>1322006</v>
      </c>
      <c r="B195">
        <v>2006</v>
      </c>
      <c r="C195" t="s">
        <v>537</v>
      </c>
      <c r="D195" t="s">
        <v>159</v>
      </c>
      <c r="E195" t="str">
        <f>IFERROR(INDEX(Conference!A:B,MATCH('Combine Data'!D195,Conference!A:A,0),2),"N/A")</f>
        <v>ACC</v>
      </c>
      <c r="F195" t="s">
        <v>76</v>
      </c>
      <c r="G195">
        <v>70</v>
      </c>
      <c r="H195">
        <v>214</v>
      </c>
      <c r="J195">
        <v>4.6399999999999997</v>
      </c>
      <c r="K195">
        <v>21</v>
      </c>
      <c r="L195">
        <v>33</v>
      </c>
      <c r="M195">
        <v>116</v>
      </c>
      <c r="N195">
        <v>4.4000000000000004</v>
      </c>
      <c r="O195">
        <v>7.13</v>
      </c>
    </row>
    <row r="196" spans="1:15" ht="15" customHeight="1" x14ac:dyDescent="0.25">
      <c r="A196" t="str">
        <f>IFERROR(INDEX('Draft Master List'!E:F,MATCH('Combine Data'!C196,'Draft Master List'!E:E,0),2),"Not Drafted")</f>
        <v>Not Drafted</v>
      </c>
      <c r="B196">
        <v>2006</v>
      </c>
      <c r="C196" t="s">
        <v>2726</v>
      </c>
      <c r="D196" t="s">
        <v>164</v>
      </c>
      <c r="E196" t="str">
        <f>IFERROR(INDEX(Conference!A:B,MATCH('Combine Data'!D196,Conference!A:A,0),2),"N/A")</f>
        <v>Pac-12</v>
      </c>
      <c r="F196" t="s">
        <v>76</v>
      </c>
      <c r="G196">
        <v>67</v>
      </c>
      <c r="H196">
        <v>207</v>
      </c>
      <c r="J196">
        <v>4.3899999999999997</v>
      </c>
      <c r="K196">
        <v>18</v>
      </c>
      <c r="L196">
        <v>36</v>
      </c>
      <c r="M196">
        <v>116</v>
      </c>
      <c r="N196">
        <v>4.41</v>
      </c>
      <c r="O196">
        <v>7.08</v>
      </c>
    </row>
    <row r="197" spans="1:15" ht="15" customHeight="1" x14ac:dyDescent="0.25">
      <c r="A197" t="str">
        <f>IFERROR(INDEX('Draft Master List'!E:F,MATCH('Combine Data'!C197,'Draft Master List'!E:E,0),2),"Not Drafted")</f>
        <v>2462006</v>
      </c>
      <c r="B197">
        <v>2006</v>
      </c>
      <c r="C197" t="s">
        <v>561</v>
      </c>
      <c r="D197" t="s">
        <v>163</v>
      </c>
      <c r="E197" t="str">
        <f>IFERROR(INDEX(Conference!A:B,MATCH('Combine Data'!D197,Conference!A:A,0),2),"N/A")</f>
        <v>Pac-12</v>
      </c>
      <c r="F197" t="s">
        <v>76</v>
      </c>
      <c r="G197">
        <v>70</v>
      </c>
      <c r="H197">
        <v>218</v>
      </c>
      <c r="J197">
        <v>4.5</v>
      </c>
      <c r="K197">
        <v>29</v>
      </c>
      <c r="L197">
        <v>35</v>
      </c>
      <c r="M197">
        <v>119</v>
      </c>
      <c r="O197">
        <v>7.21</v>
      </c>
    </row>
    <row r="198" spans="1:15" ht="15" customHeight="1" x14ac:dyDescent="0.25">
      <c r="A198" t="str">
        <f>IFERROR(INDEX('Draft Master List'!E:F,MATCH('Combine Data'!C198,'Draft Master List'!E:E,0),2),"Not Drafted")</f>
        <v>1442006</v>
      </c>
      <c r="B198">
        <v>2006</v>
      </c>
      <c r="C198" t="s">
        <v>538</v>
      </c>
      <c r="D198" t="s">
        <v>158</v>
      </c>
      <c r="E198" t="str">
        <f>IFERROR(INDEX(Conference!A:B,MATCH('Combine Data'!D198,Conference!A:A,0),2),"N/A")</f>
        <v>ACC</v>
      </c>
      <c r="F198" t="s">
        <v>76</v>
      </c>
      <c r="G198">
        <v>70</v>
      </c>
      <c r="H198">
        <v>202</v>
      </c>
      <c r="J198">
        <v>4.67</v>
      </c>
      <c r="L198">
        <v>35</v>
      </c>
      <c r="M198">
        <v>114</v>
      </c>
      <c r="N198">
        <v>4.43</v>
      </c>
      <c r="O198">
        <v>7.03</v>
      </c>
    </row>
    <row r="199" spans="1:15" ht="15" customHeight="1" x14ac:dyDescent="0.25">
      <c r="A199" t="str">
        <f>IFERROR(INDEX('Draft Master List'!E:F,MATCH('Combine Data'!C199,'Draft Master List'!E:E,0),2),"Not Drafted")</f>
        <v>Not Drafted</v>
      </c>
      <c r="B199">
        <v>2006</v>
      </c>
      <c r="C199" t="s">
        <v>1427</v>
      </c>
      <c r="D199" t="s">
        <v>239</v>
      </c>
      <c r="E199" t="str">
        <f>IFERROR(INDEX(Conference!A:B,MATCH('Combine Data'!D199,Conference!A:A,0),2),"N/A")</f>
        <v>The American</v>
      </c>
      <c r="F199" t="s">
        <v>76</v>
      </c>
      <c r="G199">
        <v>69</v>
      </c>
      <c r="H199">
        <v>208</v>
      </c>
      <c r="J199">
        <v>4.4000000000000004</v>
      </c>
      <c r="K199">
        <v>18</v>
      </c>
      <c r="L199">
        <v>33</v>
      </c>
      <c r="M199">
        <v>113</v>
      </c>
      <c r="O199">
        <v>7.39</v>
      </c>
    </row>
    <row r="200" spans="1:15" ht="15" customHeight="1" x14ac:dyDescent="0.25">
      <c r="A200" t="str">
        <f>IFERROR(INDEX('Draft Master List'!E:F,MATCH('Combine Data'!C200,'Draft Master List'!E:E,0),2),"Not Drafted")</f>
        <v>1452006</v>
      </c>
      <c r="B200">
        <v>2006</v>
      </c>
      <c r="C200" t="s">
        <v>539</v>
      </c>
      <c r="D200" t="s">
        <v>2284</v>
      </c>
      <c r="E200" t="str">
        <f>IFERROR(INDEX(Conference!A:B,MATCH('Combine Data'!D200,Conference!A:A,0),2),"N/A")</f>
        <v>Pac-12</v>
      </c>
      <c r="F200" t="s">
        <v>76</v>
      </c>
      <c r="G200">
        <v>69</v>
      </c>
      <c r="H200">
        <v>201</v>
      </c>
      <c r="J200">
        <v>4.47</v>
      </c>
      <c r="K200">
        <v>19</v>
      </c>
      <c r="L200">
        <v>34.5</v>
      </c>
      <c r="M200">
        <v>124</v>
      </c>
      <c r="N200">
        <v>4.08</v>
      </c>
      <c r="O200">
        <v>6.79</v>
      </c>
    </row>
    <row r="201" spans="1:15" ht="15" customHeight="1" x14ac:dyDescent="0.25">
      <c r="A201" t="str">
        <f>IFERROR(INDEX('Draft Master List'!E:F,MATCH('Combine Data'!C201,'Draft Master List'!E:E,0),2),"Not Drafted")</f>
        <v>Not Drafted</v>
      </c>
      <c r="B201">
        <v>2006</v>
      </c>
      <c r="C201" t="s">
        <v>2727</v>
      </c>
      <c r="D201" t="s">
        <v>136</v>
      </c>
      <c r="E201" t="str">
        <f>IFERROR(INDEX(Conference!A:B,MATCH('Combine Data'!D201,Conference!A:A,0),2),"N/A")</f>
        <v>Big 12</v>
      </c>
      <c r="F201" t="s">
        <v>76</v>
      </c>
      <c r="G201">
        <v>70</v>
      </c>
      <c r="H201">
        <v>204</v>
      </c>
      <c r="J201">
        <v>4.62</v>
      </c>
      <c r="L201">
        <v>32.5</v>
      </c>
      <c r="M201">
        <v>112</v>
      </c>
      <c r="N201">
        <v>4.43</v>
      </c>
      <c r="O201">
        <v>7.02</v>
      </c>
    </row>
    <row r="202" spans="1:15" ht="15" customHeight="1" x14ac:dyDescent="0.25">
      <c r="A202" t="str">
        <f>IFERROR(INDEX('Draft Master List'!E:F,MATCH('Combine Data'!C202,'Draft Master List'!E:E,0),2),"Not Drafted")</f>
        <v>2402006</v>
      </c>
      <c r="B202">
        <v>2006</v>
      </c>
      <c r="C202" t="s">
        <v>560</v>
      </c>
      <c r="D202" t="s">
        <v>197</v>
      </c>
      <c r="E202" t="str">
        <f>IFERROR(INDEX(Conference!A:B,MATCH('Combine Data'!D202,Conference!A:A,0),2),"N/A")</f>
        <v>ACC</v>
      </c>
      <c r="F202" t="s">
        <v>76</v>
      </c>
      <c r="G202">
        <v>73</v>
      </c>
      <c r="H202">
        <v>227</v>
      </c>
      <c r="J202">
        <v>4.62</v>
      </c>
      <c r="K202">
        <v>18</v>
      </c>
      <c r="L202">
        <v>30.5</v>
      </c>
      <c r="M202">
        <v>106</v>
      </c>
      <c r="N202">
        <v>4.2300000000000004</v>
      </c>
      <c r="O202">
        <v>7.07</v>
      </c>
    </row>
    <row r="203" spans="1:15" ht="15" customHeight="1" x14ac:dyDescent="0.25">
      <c r="A203" t="str">
        <f>IFERROR(INDEX('Draft Master List'!E:F,MATCH('Combine Data'!C203,'Draft Master List'!E:E,0),2),"Not Drafted")</f>
        <v>1702006</v>
      </c>
      <c r="B203">
        <v>2006</v>
      </c>
      <c r="C203" t="s">
        <v>543</v>
      </c>
      <c r="D203" t="s">
        <v>158</v>
      </c>
      <c r="E203" t="str">
        <f>IFERROR(INDEX(Conference!A:B,MATCH('Combine Data'!D203,Conference!A:A,0),2),"N/A")</f>
        <v>ACC</v>
      </c>
      <c r="F203" t="s">
        <v>76</v>
      </c>
      <c r="G203">
        <v>71</v>
      </c>
      <c r="H203">
        <v>214</v>
      </c>
      <c r="J203">
        <v>4.4800000000000004</v>
      </c>
      <c r="K203">
        <v>18</v>
      </c>
      <c r="L203">
        <v>35</v>
      </c>
      <c r="M203">
        <v>111</v>
      </c>
      <c r="N203">
        <v>4.37</v>
      </c>
      <c r="O203">
        <v>7.01</v>
      </c>
    </row>
    <row r="204" spans="1:15" ht="15" customHeight="1" x14ac:dyDescent="0.25">
      <c r="A204" t="str">
        <f>IFERROR(INDEX('Draft Master List'!E:F,MATCH('Combine Data'!C204,'Draft Master List'!E:E,0),2),"Not Drafted")</f>
        <v>Not Drafted</v>
      </c>
      <c r="B204">
        <v>2006</v>
      </c>
      <c r="C204" t="s">
        <v>2728</v>
      </c>
      <c r="D204" t="s">
        <v>2273</v>
      </c>
      <c r="E204" t="str">
        <f>IFERROR(INDEX(Conference!A:B,MATCH('Combine Data'!D204,Conference!A:A,0),2),"N/A")</f>
        <v>Mountain West</v>
      </c>
      <c r="F204" t="s">
        <v>76</v>
      </c>
      <c r="G204">
        <v>73</v>
      </c>
      <c r="H204">
        <v>210</v>
      </c>
      <c r="J204">
        <v>4.51</v>
      </c>
      <c r="K204">
        <v>20</v>
      </c>
      <c r="L204">
        <v>33</v>
      </c>
      <c r="M204">
        <v>117</v>
      </c>
      <c r="N204">
        <v>4.24</v>
      </c>
      <c r="O204">
        <v>6.95</v>
      </c>
    </row>
    <row r="205" spans="1:15" ht="15" customHeight="1" x14ac:dyDescent="0.25">
      <c r="A205" t="str">
        <f>IFERROR(INDEX('Draft Master List'!E:F,MATCH('Combine Data'!C205,'Draft Master List'!E:E,0),2),"Not Drafted")</f>
        <v>Not Drafted</v>
      </c>
      <c r="B205">
        <v>2006</v>
      </c>
      <c r="C205" t="s">
        <v>2729</v>
      </c>
      <c r="D205" t="s">
        <v>313</v>
      </c>
      <c r="E205" t="str">
        <f>IFERROR(INDEX(Conference!A:B,MATCH('Combine Data'!D205,Conference!A:A,0),2),"N/A")</f>
        <v>Mountain West</v>
      </c>
      <c r="F205" t="s">
        <v>76</v>
      </c>
      <c r="G205">
        <v>70</v>
      </c>
      <c r="H205">
        <v>210</v>
      </c>
      <c r="J205">
        <v>4.6399999999999997</v>
      </c>
      <c r="K205">
        <v>18</v>
      </c>
      <c r="L205">
        <v>32</v>
      </c>
      <c r="M205">
        <v>116</v>
      </c>
      <c r="N205">
        <v>4.34</v>
      </c>
      <c r="O205">
        <v>7.12</v>
      </c>
    </row>
    <row r="206" spans="1:15" ht="15" customHeight="1" x14ac:dyDescent="0.25">
      <c r="A206" t="str">
        <f>IFERROR(INDEX('Draft Master List'!E:F,MATCH('Combine Data'!C206,'Draft Master List'!E:E,0),2),"Not Drafted")</f>
        <v>792006</v>
      </c>
      <c r="B206">
        <v>2006</v>
      </c>
      <c r="C206" t="s">
        <v>522</v>
      </c>
      <c r="D206" t="s">
        <v>2296</v>
      </c>
      <c r="E206" t="str">
        <f>IFERROR(INDEX(Conference!A:B,MATCH('Combine Data'!D206,Conference!A:A,0),2),"N/A")</f>
        <v>SEC</v>
      </c>
      <c r="F206" t="s">
        <v>76</v>
      </c>
      <c r="G206">
        <v>73</v>
      </c>
      <c r="H206">
        <v>210</v>
      </c>
      <c r="J206">
        <v>4.4000000000000004</v>
      </c>
      <c r="K206">
        <v>15</v>
      </c>
      <c r="L206">
        <v>36.5</v>
      </c>
      <c r="M206">
        <v>122</v>
      </c>
      <c r="N206">
        <v>4.26</v>
      </c>
      <c r="O206">
        <v>6.81</v>
      </c>
    </row>
    <row r="207" spans="1:15" ht="15" customHeight="1" x14ac:dyDescent="0.25">
      <c r="A207" t="str">
        <f>IFERROR(INDEX('Draft Master List'!E:F,MATCH('Combine Data'!C207,'Draft Master List'!E:E,0),2),"Not Drafted")</f>
        <v>Not Drafted</v>
      </c>
      <c r="B207">
        <v>2006</v>
      </c>
      <c r="C207" t="s">
        <v>1487</v>
      </c>
      <c r="D207" t="s">
        <v>167</v>
      </c>
      <c r="E207" t="str">
        <f>IFERROR(INDEX(Conference!A:B,MATCH('Combine Data'!D207,Conference!A:A,0),2),"N/A")</f>
        <v>Big Ten</v>
      </c>
      <c r="F207" t="s">
        <v>76</v>
      </c>
      <c r="G207">
        <v>66</v>
      </c>
      <c r="H207">
        <v>201</v>
      </c>
      <c r="J207">
        <v>4.58</v>
      </c>
      <c r="K207">
        <v>15</v>
      </c>
    </row>
    <row r="208" spans="1:15" ht="15" customHeight="1" x14ac:dyDescent="0.25">
      <c r="A208" t="str">
        <f>IFERROR(INDEX('Draft Master List'!E:F,MATCH('Combine Data'!C208,'Draft Master List'!E:E,0),2),"Not Drafted")</f>
        <v>Not Drafted</v>
      </c>
      <c r="B208">
        <v>2006</v>
      </c>
      <c r="C208" t="s">
        <v>1566</v>
      </c>
      <c r="D208" t="s">
        <v>2730</v>
      </c>
      <c r="E208" t="str">
        <f>IFERROR(INDEX(Conference!A:B,MATCH('Combine Data'!D208,Conference!A:A,0),2),"N/A")</f>
        <v>N/A</v>
      </c>
      <c r="F208" t="s">
        <v>76</v>
      </c>
      <c r="G208">
        <v>71</v>
      </c>
      <c r="H208">
        <v>226</v>
      </c>
      <c r="J208">
        <v>4.5599999999999996</v>
      </c>
      <c r="K208">
        <v>20</v>
      </c>
      <c r="L208">
        <v>35</v>
      </c>
      <c r="M208">
        <v>112</v>
      </c>
      <c r="N208">
        <v>4.37</v>
      </c>
      <c r="O208">
        <v>7.01</v>
      </c>
    </row>
    <row r="209" spans="1:15" ht="15" customHeight="1" x14ac:dyDescent="0.25">
      <c r="A209" t="str">
        <f>IFERROR(INDEX('Draft Master List'!E:F,MATCH('Combine Data'!C209,'Draft Master List'!E:E,0),2),"Not Drafted")</f>
        <v>1172006</v>
      </c>
      <c r="B209">
        <v>2006</v>
      </c>
      <c r="C209" t="s">
        <v>533</v>
      </c>
      <c r="D209" t="s">
        <v>2297</v>
      </c>
      <c r="E209" t="str">
        <f>IFERROR(INDEX(Conference!A:B,MATCH('Combine Data'!D209,Conference!A:A,0),2),"N/A")</f>
        <v>ACC</v>
      </c>
      <c r="F209" t="s">
        <v>76</v>
      </c>
      <c r="G209">
        <v>68</v>
      </c>
      <c r="H209">
        <v>201</v>
      </c>
      <c r="J209">
        <v>4.42</v>
      </c>
      <c r="K209">
        <v>17</v>
      </c>
      <c r="L209">
        <v>32.5</v>
      </c>
      <c r="M209">
        <v>105</v>
      </c>
      <c r="N209">
        <v>4.37</v>
      </c>
      <c r="O209">
        <v>6.96</v>
      </c>
    </row>
    <row r="210" spans="1:15" ht="15" customHeight="1" x14ac:dyDescent="0.25">
      <c r="A210" t="str">
        <f>IFERROR(INDEX('Draft Master List'!E:F,MATCH('Combine Data'!C210,'Draft Master List'!E:E,0),2),"Not Drafted")</f>
        <v>Not Drafted</v>
      </c>
      <c r="B210">
        <v>2006</v>
      </c>
      <c r="C210" t="s">
        <v>2731</v>
      </c>
      <c r="D210" t="s">
        <v>139</v>
      </c>
      <c r="E210" t="str">
        <f>IFERROR(INDEX(Conference!A:B,MATCH('Combine Data'!D210,Conference!A:A,0),2),"N/A")</f>
        <v>Pac-12</v>
      </c>
      <c r="F210" t="s">
        <v>76</v>
      </c>
      <c r="G210">
        <v>70</v>
      </c>
      <c r="H210">
        <v>209</v>
      </c>
      <c r="J210">
        <v>4.6900000000000004</v>
      </c>
      <c r="L210">
        <v>30.5</v>
      </c>
      <c r="M210">
        <v>108</v>
      </c>
      <c r="N210">
        <v>4.29</v>
      </c>
      <c r="O210">
        <v>7.22</v>
      </c>
    </row>
    <row r="211" spans="1:15" ht="15" customHeight="1" x14ac:dyDescent="0.25">
      <c r="A211" t="str">
        <f>IFERROR(INDEX('Draft Master List'!E:F,MATCH('Combine Data'!C211,'Draft Master List'!E:E,0),2),"Not Drafted")</f>
        <v>272006</v>
      </c>
      <c r="B211">
        <v>2006</v>
      </c>
      <c r="C211" t="s">
        <v>91</v>
      </c>
      <c r="D211" t="s">
        <v>151</v>
      </c>
      <c r="E211" t="str">
        <f>IFERROR(INDEX(Conference!A:B,MATCH('Combine Data'!D211,Conference!A:A,0),2),"N/A")</f>
        <v>The American</v>
      </c>
      <c r="F211" t="s">
        <v>76</v>
      </c>
      <c r="G211">
        <v>69</v>
      </c>
      <c r="H211">
        <v>214</v>
      </c>
      <c r="J211">
        <v>4.49</v>
      </c>
      <c r="K211">
        <v>25</v>
      </c>
      <c r="L211">
        <v>35.5</v>
      </c>
    </row>
    <row r="212" spans="1:15" ht="15" customHeight="1" x14ac:dyDescent="0.25">
      <c r="A212" t="str">
        <f>IFERROR(INDEX('Draft Master List'!E:F,MATCH('Combine Data'!C212,'Draft Master List'!E:E,0),2),"Not Drafted")</f>
        <v>2512006</v>
      </c>
      <c r="B212">
        <v>2006</v>
      </c>
      <c r="C212" t="s">
        <v>563</v>
      </c>
      <c r="D212" t="s">
        <v>2302</v>
      </c>
      <c r="E212" t="str">
        <f>IFERROR(INDEX(Conference!A:B,MATCH('Combine Data'!D212,Conference!A:A,0),2),"N/A")</f>
        <v>Mountain West</v>
      </c>
      <c r="F212" t="s">
        <v>74</v>
      </c>
      <c r="G212">
        <v>71</v>
      </c>
      <c r="H212">
        <v>192</v>
      </c>
      <c r="J212">
        <v>4.57</v>
      </c>
      <c r="L212">
        <v>34</v>
      </c>
      <c r="M212">
        <v>116</v>
      </c>
      <c r="N212">
        <v>4.21</v>
      </c>
      <c r="O212">
        <v>6.88</v>
      </c>
    </row>
    <row r="213" spans="1:15" ht="15" customHeight="1" x14ac:dyDescent="0.25">
      <c r="A213" t="str">
        <f>IFERROR(INDEX('Draft Master List'!E:F,MATCH('Combine Data'!C213,'Draft Master List'!E:E,0),2),"Not Drafted")</f>
        <v>2332006</v>
      </c>
      <c r="B213">
        <v>2006</v>
      </c>
      <c r="C213" t="s">
        <v>559</v>
      </c>
      <c r="D213" t="s">
        <v>195</v>
      </c>
      <c r="E213" t="str">
        <f>IFERROR(INDEX(Conference!A:B,MATCH('Combine Data'!D213,Conference!A:A,0),2),"N/A")</f>
        <v>SEC</v>
      </c>
      <c r="F213" t="s">
        <v>74</v>
      </c>
      <c r="G213">
        <v>75</v>
      </c>
      <c r="H213">
        <v>201</v>
      </c>
      <c r="J213">
        <v>4.3499999999999996</v>
      </c>
      <c r="L213">
        <v>39</v>
      </c>
      <c r="M213">
        <v>120</v>
      </c>
      <c r="N213">
        <v>4.17</v>
      </c>
      <c r="O213">
        <v>7.05</v>
      </c>
    </row>
    <row r="214" spans="1:15" ht="15" customHeight="1" x14ac:dyDescent="0.25">
      <c r="A214" t="str">
        <f>IFERROR(INDEX('Draft Master List'!E:F,MATCH('Combine Data'!C214,'Draft Master List'!E:E,0),2),"Not Drafted")</f>
        <v>Not Drafted</v>
      </c>
      <c r="B214">
        <v>2006</v>
      </c>
      <c r="C214" t="s">
        <v>1303</v>
      </c>
      <c r="D214" t="s">
        <v>2732</v>
      </c>
      <c r="E214" t="str">
        <f>IFERROR(INDEX(Conference!A:B,MATCH('Combine Data'!D214,Conference!A:A,0),2),"N/A")</f>
        <v>N/A</v>
      </c>
      <c r="F214" t="s">
        <v>74</v>
      </c>
      <c r="G214">
        <v>74</v>
      </c>
      <c r="H214">
        <v>215</v>
      </c>
      <c r="J214">
        <v>4.47</v>
      </c>
      <c r="L214">
        <v>40.5</v>
      </c>
      <c r="M214">
        <v>123</v>
      </c>
      <c r="N214">
        <v>4.1399999999999997</v>
      </c>
      <c r="O214">
        <v>7.09</v>
      </c>
    </row>
    <row r="215" spans="1:15" ht="15" customHeight="1" x14ac:dyDescent="0.25">
      <c r="A215" t="str">
        <f>IFERROR(INDEX('Draft Master List'!E:F,MATCH('Combine Data'!C215,'Draft Master List'!E:E,0),2),"Not Drafted")</f>
        <v>Not Drafted</v>
      </c>
      <c r="B215">
        <v>2006</v>
      </c>
      <c r="C215" t="s">
        <v>662</v>
      </c>
      <c r="D215" t="s">
        <v>313</v>
      </c>
      <c r="E215" t="str">
        <f>IFERROR(INDEX(Conference!A:B,MATCH('Combine Data'!D215,Conference!A:A,0),2),"N/A")</f>
        <v>Mountain West</v>
      </c>
      <c r="F215" t="s">
        <v>74</v>
      </c>
      <c r="G215">
        <v>75</v>
      </c>
      <c r="H215">
        <v>224</v>
      </c>
      <c r="J215">
        <v>4.5</v>
      </c>
      <c r="L215">
        <v>35</v>
      </c>
      <c r="M215">
        <v>119</v>
      </c>
      <c r="N215">
        <v>4.22</v>
      </c>
      <c r="O215">
        <v>6.8</v>
      </c>
    </row>
    <row r="216" spans="1:15" ht="15" customHeight="1" x14ac:dyDescent="0.25">
      <c r="A216" t="str">
        <f>IFERROR(INDEX('Draft Master List'!E:F,MATCH('Combine Data'!C216,'Draft Master List'!E:E,0),2),"Not Drafted")</f>
        <v>Not Drafted</v>
      </c>
      <c r="B216">
        <v>2006</v>
      </c>
      <c r="C216" t="s">
        <v>2733</v>
      </c>
      <c r="D216" t="s">
        <v>159</v>
      </c>
      <c r="E216" t="str">
        <f>IFERROR(INDEX(Conference!A:B,MATCH('Combine Data'!D216,Conference!A:A,0),2),"N/A")</f>
        <v>ACC</v>
      </c>
      <c r="F216" t="s">
        <v>74</v>
      </c>
      <c r="G216">
        <v>74</v>
      </c>
      <c r="H216">
        <v>214</v>
      </c>
      <c r="J216">
        <v>4.7</v>
      </c>
      <c r="L216">
        <v>36.5</v>
      </c>
      <c r="M216">
        <v>115</v>
      </c>
      <c r="N216">
        <v>4.21</v>
      </c>
      <c r="O216">
        <v>6.92</v>
      </c>
    </row>
    <row r="217" spans="1:15" ht="15" customHeight="1" x14ac:dyDescent="0.25">
      <c r="A217" t="str">
        <f>IFERROR(INDEX('Draft Master List'!E:F,MATCH('Combine Data'!C217,'Draft Master List'!E:E,0),2),"Not Drafted")</f>
        <v>Not Drafted</v>
      </c>
      <c r="B217">
        <v>2006</v>
      </c>
      <c r="C217" t="s">
        <v>2734</v>
      </c>
      <c r="D217" t="s">
        <v>165</v>
      </c>
      <c r="E217" t="str">
        <f>IFERROR(INDEX(Conference!A:B,MATCH('Combine Data'!D217,Conference!A:A,0),2),"N/A")</f>
        <v>Pac-12</v>
      </c>
      <c r="F217" t="s">
        <v>74</v>
      </c>
      <c r="G217">
        <v>69</v>
      </c>
      <c r="H217">
        <v>173</v>
      </c>
      <c r="J217">
        <v>4.49</v>
      </c>
    </row>
    <row r="218" spans="1:15" ht="15" customHeight="1" x14ac:dyDescent="0.25">
      <c r="A218" t="str">
        <f>IFERROR(INDEX('Draft Master List'!E:F,MATCH('Combine Data'!C218,'Draft Master List'!E:E,0),2),"Not Drafted")</f>
        <v>Not Drafted</v>
      </c>
      <c r="B218">
        <v>2006</v>
      </c>
      <c r="C218" t="s">
        <v>2735</v>
      </c>
      <c r="D218" t="s">
        <v>2736</v>
      </c>
      <c r="E218" t="str">
        <f>IFERROR(INDEX(Conference!A:B,MATCH('Combine Data'!D218,Conference!A:A,0),2),"N/A")</f>
        <v>Mountain West</v>
      </c>
      <c r="F218" t="s">
        <v>74</v>
      </c>
      <c r="G218">
        <v>74</v>
      </c>
      <c r="H218">
        <v>195</v>
      </c>
      <c r="J218">
        <v>4.71</v>
      </c>
      <c r="L218">
        <v>34</v>
      </c>
      <c r="M218">
        <v>120</v>
      </c>
      <c r="N218">
        <v>4.05</v>
      </c>
      <c r="O218">
        <v>6.94</v>
      </c>
    </row>
    <row r="219" spans="1:15" ht="15" customHeight="1" x14ac:dyDescent="0.25">
      <c r="A219" t="str">
        <f>IFERROR(INDEX('Draft Master List'!E:F,MATCH('Combine Data'!C219,'Draft Master List'!E:E,0),2),"Not Drafted")</f>
        <v>Not Drafted</v>
      </c>
      <c r="B219">
        <v>2006</v>
      </c>
      <c r="C219" t="s">
        <v>2737</v>
      </c>
      <c r="D219" t="s">
        <v>138</v>
      </c>
      <c r="E219" t="str">
        <f>IFERROR(INDEX(Conference!A:B,MATCH('Combine Data'!D219,Conference!A:A,0),2),"N/A")</f>
        <v>SEC</v>
      </c>
      <c r="F219" t="s">
        <v>74</v>
      </c>
      <c r="G219">
        <v>73</v>
      </c>
      <c r="H219">
        <v>211</v>
      </c>
      <c r="J219">
        <v>4.5999999999999996</v>
      </c>
      <c r="L219">
        <v>33</v>
      </c>
      <c r="M219">
        <v>116</v>
      </c>
      <c r="N219">
        <v>4.22</v>
      </c>
      <c r="O219">
        <v>6.89</v>
      </c>
    </row>
    <row r="220" spans="1:15" ht="15" customHeight="1" x14ac:dyDescent="0.25">
      <c r="A220" t="str">
        <f>IFERROR(INDEX('Draft Master List'!E:F,MATCH('Combine Data'!C220,'Draft Master List'!E:E,0),2),"Not Drafted")</f>
        <v>2522006</v>
      </c>
      <c r="B220">
        <v>2006</v>
      </c>
      <c r="C220" t="s">
        <v>564</v>
      </c>
      <c r="D220" t="s">
        <v>536</v>
      </c>
      <c r="E220" t="str">
        <f>IFERROR(INDEX(Conference!A:B,MATCH('Combine Data'!D220,Conference!A:A,0),2),"N/A")</f>
        <v>N/A</v>
      </c>
      <c r="F220" t="s">
        <v>74</v>
      </c>
      <c r="G220">
        <v>77</v>
      </c>
      <c r="H220">
        <v>224</v>
      </c>
      <c r="J220">
        <v>4.5</v>
      </c>
      <c r="L220">
        <v>37</v>
      </c>
      <c r="M220">
        <v>123</v>
      </c>
      <c r="N220">
        <v>4.4400000000000004</v>
      </c>
      <c r="O220">
        <v>6.96</v>
      </c>
    </row>
    <row r="221" spans="1:15" ht="15" customHeight="1" x14ac:dyDescent="0.25">
      <c r="A221" t="str">
        <f>IFERROR(INDEX('Draft Master List'!E:F,MATCH('Combine Data'!C221,'Draft Master List'!E:E,0),2),"Not Drafted")</f>
        <v>Not Drafted</v>
      </c>
      <c r="B221">
        <v>2006</v>
      </c>
      <c r="C221" t="s">
        <v>2738</v>
      </c>
      <c r="D221" t="s">
        <v>2739</v>
      </c>
      <c r="E221" t="str">
        <f>IFERROR(INDEX(Conference!A:B,MATCH('Combine Data'!D221,Conference!A:A,0),2),"N/A")</f>
        <v>N/A</v>
      </c>
      <c r="F221" t="s">
        <v>74</v>
      </c>
      <c r="G221">
        <v>75</v>
      </c>
      <c r="H221">
        <v>224</v>
      </c>
      <c r="J221">
        <v>4.6500000000000004</v>
      </c>
      <c r="L221">
        <v>33</v>
      </c>
      <c r="M221">
        <v>110</v>
      </c>
      <c r="N221">
        <v>4.3600000000000003</v>
      </c>
      <c r="O221">
        <v>7.03</v>
      </c>
    </row>
    <row r="222" spans="1:15" ht="15" customHeight="1" x14ac:dyDescent="0.25">
      <c r="A222" t="str">
        <f>IFERROR(INDEX('Draft Master List'!E:F,MATCH('Combine Data'!C222,'Draft Master List'!E:E,0),2),"Not Drafted")</f>
        <v>1252006</v>
      </c>
      <c r="B222">
        <v>2006</v>
      </c>
      <c r="C222" t="s">
        <v>534</v>
      </c>
      <c r="D222" t="s">
        <v>2281</v>
      </c>
      <c r="E222" t="str">
        <f>IFERROR(INDEX(Conference!A:B,MATCH('Combine Data'!D222,Conference!A:A,0),2),"N/A")</f>
        <v>SEC</v>
      </c>
      <c r="F222" t="s">
        <v>74</v>
      </c>
      <c r="G222">
        <v>69</v>
      </c>
      <c r="H222">
        <v>192</v>
      </c>
      <c r="J222">
        <v>4.53</v>
      </c>
      <c r="L222">
        <v>34</v>
      </c>
      <c r="M222">
        <v>118</v>
      </c>
    </row>
    <row r="223" spans="1:15" ht="15" customHeight="1" x14ac:dyDescent="0.25">
      <c r="A223" t="str">
        <f>IFERROR(INDEX('Draft Master List'!E:F,MATCH('Combine Data'!C223,'Draft Master List'!E:E,0),2),"Not Drafted")</f>
        <v>822006</v>
      </c>
      <c r="B223">
        <v>2006</v>
      </c>
      <c r="C223" t="s">
        <v>523</v>
      </c>
      <c r="D223" t="s">
        <v>2300</v>
      </c>
      <c r="E223" t="str">
        <f>IFERROR(INDEX(Conference!A:B,MATCH('Combine Data'!D223,Conference!A:A,0),2),"N/A")</f>
        <v>Pac-12</v>
      </c>
      <c r="F223" t="s">
        <v>74</v>
      </c>
      <c r="G223">
        <v>74</v>
      </c>
      <c r="H223">
        <v>208</v>
      </c>
      <c r="J223">
        <v>4.45</v>
      </c>
      <c r="L223">
        <v>36</v>
      </c>
      <c r="M223">
        <v>124</v>
      </c>
      <c r="N223">
        <v>4.07</v>
      </c>
    </row>
    <row r="224" spans="1:15" ht="15" customHeight="1" x14ac:dyDescent="0.25">
      <c r="A224" t="str">
        <f>IFERROR(INDEX('Draft Master List'!E:F,MATCH('Combine Data'!C224,'Draft Master List'!E:E,0),2),"Not Drafted")</f>
        <v>Not Drafted</v>
      </c>
      <c r="B224">
        <v>2006</v>
      </c>
      <c r="C224" t="s">
        <v>2740</v>
      </c>
      <c r="D224" t="s">
        <v>144</v>
      </c>
      <c r="E224" t="str">
        <f>IFERROR(INDEX(Conference!A:B,MATCH('Combine Data'!D224,Conference!A:A,0),2),"N/A")</f>
        <v>SEC</v>
      </c>
      <c r="F224" t="s">
        <v>74</v>
      </c>
      <c r="G224">
        <v>75</v>
      </c>
      <c r="H224">
        <v>205</v>
      </c>
      <c r="J224">
        <v>4.4800000000000004</v>
      </c>
      <c r="L224">
        <v>34.5</v>
      </c>
      <c r="M224">
        <v>122</v>
      </c>
    </row>
    <row r="225" spans="1:15" ht="15" customHeight="1" x14ac:dyDescent="0.25">
      <c r="A225" t="str">
        <f>IFERROR(INDEX('Draft Master List'!E:F,MATCH('Combine Data'!C225,'Draft Master List'!E:E,0),2),"Not Drafted")</f>
        <v>1712006</v>
      </c>
      <c r="B225">
        <v>2006</v>
      </c>
      <c r="C225" t="s">
        <v>544</v>
      </c>
      <c r="D225" t="s">
        <v>2293</v>
      </c>
      <c r="E225" t="str">
        <f>IFERROR(INDEX(Conference!A:B,MATCH('Combine Data'!D225,Conference!A:A,0),2),"N/A")</f>
        <v>Pac-12</v>
      </c>
      <c r="F225" t="s">
        <v>74</v>
      </c>
      <c r="G225">
        <v>73</v>
      </c>
      <c r="H225">
        <v>208</v>
      </c>
      <c r="J225">
        <v>4.59</v>
      </c>
      <c r="L225">
        <v>32</v>
      </c>
      <c r="M225">
        <v>116</v>
      </c>
      <c r="N225">
        <v>4.1500000000000004</v>
      </c>
      <c r="O225">
        <v>6.97</v>
      </c>
    </row>
    <row r="226" spans="1:15" x14ac:dyDescent="0.25">
      <c r="A226" t="str">
        <f>IFERROR(INDEX('Draft Master List'!E:F,MATCH('Combine Data'!C226,'Draft Master List'!E:E,0),2),"Not Drafted")</f>
        <v>Not Drafted</v>
      </c>
      <c r="B226">
        <v>2006</v>
      </c>
      <c r="C226" t="s">
        <v>1264</v>
      </c>
      <c r="D226" t="s">
        <v>186</v>
      </c>
      <c r="E226" t="str">
        <f>IFERROR(INDEX(Conference!A:B,MATCH('Combine Data'!D226,Conference!A:A,0),2),"N/A")</f>
        <v>ACC</v>
      </c>
      <c r="F226" t="s">
        <v>74</v>
      </c>
      <c r="G226">
        <v>71</v>
      </c>
      <c r="H226">
        <v>190</v>
      </c>
      <c r="J226">
        <v>4.41</v>
      </c>
      <c r="K226">
        <v>16</v>
      </c>
      <c r="L226">
        <v>38</v>
      </c>
      <c r="M226">
        <v>124</v>
      </c>
    </row>
    <row r="227" spans="1:15" ht="15" customHeight="1" x14ac:dyDescent="0.25">
      <c r="A227" t="str">
        <f>IFERROR(INDEX('Draft Master List'!E:F,MATCH('Combine Data'!C227,'Draft Master List'!E:E,0),2),"Not Drafted")</f>
        <v>Not Drafted</v>
      </c>
      <c r="B227">
        <v>2006</v>
      </c>
      <c r="C227" t="s">
        <v>2741</v>
      </c>
      <c r="D227" t="s">
        <v>222</v>
      </c>
      <c r="E227" t="str">
        <f>IFERROR(INDEX(Conference!A:B,MATCH('Combine Data'!D227,Conference!A:A,0),2),"N/A")</f>
        <v>Big Ten</v>
      </c>
      <c r="F227" t="s">
        <v>74</v>
      </c>
      <c r="G227">
        <v>73</v>
      </c>
      <c r="H227">
        <v>190</v>
      </c>
      <c r="J227">
        <v>4.54</v>
      </c>
      <c r="L227">
        <v>34</v>
      </c>
      <c r="M227">
        <v>116</v>
      </c>
      <c r="N227">
        <v>4.0999999999999996</v>
      </c>
      <c r="O227">
        <v>6.98</v>
      </c>
    </row>
    <row r="228" spans="1:15" ht="15" customHeight="1" x14ac:dyDescent="0.25">
      <c r="A228" t="str">
        <f>IFERROR(INDEX('Draft Master List'!E:F,MATCH('Combine Data'!C228,'Draft Master List'!E:E,0),2),"Not Drafted")</f>
        <v>362006</v>
      </c>
      <c r="B228">
        <v>2006</v>
      </c>
      <c r="C228" t="s">
        <v>514</v>
      </c>
      <c r="D228" t="s">
        <v>181</v>
      </c>
      <c r="E228" t="str">
        <f>IFERROR(INDEX(Conference!A:B,MATCH('Combine Data'!D228,Conference!A:A,0),2),"N/A")</f>
        <v>SEC</v>
      </c>
      <c r="F228" t="s">
        <v>74</v>
      </c>
      <c r="G228">
        <v>73</v>
      </c>
      <c r="H228">
        <v>213</v>
      </c>
      <c r="I228">
        <v>15</v>
      </c>
      <c r="J228">
        <v>4.32</v>
      </c>
      <c r="L228">
        <v>38.5</v>
      </c>
      <c r="M228">
        <v>122</v>
      </c>
      <c r="N228">
        <v>4.03</v>
      </c>
      <c r="O228">
        <v>6.74</v>
      </c>
    </row>
    <row r="229" spans="1:15" ht="15" customHeight="1" x14ac:dyDescent="0.25">
      <c r="A229" t="str">
        <f>IFERROR(INDEX('Draft Master List'!E:F,MATCH('Combine Data'!C229,'Draft Master List'!E:E,0),2),"Not Drafted")</f>
        <v>1842006</v>
      </c>
      <c r="B229">
        <v>2006</v>
      </c>
      <c r="C229" t="s">
        <v>549</v>
      </c>
      <c r="D229" t="s">
        <v>2273</v>
      </c>
      <c r="E229" t="str">
        <f>IFERROR(INDEX(Conference!A:B,MATCH('Combine Data'!D229,Conference!A:A,0),2),"N/A")</f>
        <v>Mountain West</v>
      </c>
      <c r="F229" t="s">
        <v>74</v>
      </c>
      <c r="G229">
        <v>69</v>
      </c>
      <c r="H229">
        <v>181</v>
      </c>
      <c r="J229">
        <v>4.4400000000000004</v>
      </c>
      <c r="L229">
        <v>37.5</v>
      </c>
      <c r="M229">
        <v>118</v>
      </c>
      <c r="N229">
        <v>4.16</v>
      </c>
      <c r="O229">
        <v>6.89</v>
      </c>
    </row>
    <row r="230" spans="1:15" ht="15" customHeight="1" x14ac:dyDescent="0.25">
      <c r="A230" t="str">
        <f>IFERROR(INDEX('Draft Master List'!E:F,MATCH('Combine Data'!C230,'Draft Master List'!E:E,0),2),"Not Drafted")</f>
        <v>522006</v>
      </c>
      <c r="B230">
        <v>2006</v>
      </c>
      <c r="C230" t="s">
        <v>517</v>
      </c>
      <c r="D230" t="s">
        <v>2294</v>
      </c>
      <c r="E230" t="str">
        <f>IFERROR(INDEX(Conference!A:B,MATCH('Combine Data'!D230,Conference!A:A,0),2),"N/A")</f>
        <v>Mid-American</v>
      </c>
      <c r="F230" t="s">
        <v>74</v>
      </c>
      <c r="G230">
        <v>71</v>
      </c>
      <c r="H230">
        <v>197</v>
      </c>
      <c r="J230">
        <v>4.42</v>
      </c>
      <c r="L230">
        <v>36.5</v>
      </c>
      <c r="M230">
        <v>117</v>
      </c>
      <c r="N230">
        <v>4.18</v>
      </c>
      <c r="O230">
        <v>6.69</v>
      </c>
    </row>
    <row r="231" spans="1:15" ht="15" customHeight="1" x14ac:dyDescent="0.25">
      <c r="A231" t="str">
        <f>IFERROR(INDEX('Draft Master List'!E:F,MATCH('Combine Data'!C231,'Draft Master List'!E:E,0),2),"Not Drafted")</f>
        <v>Not Drafted</v>
      </c>
      <c r="B231">
        <v>2006</v>
      </c>
      <c r="C231" t="s">
        <v>2742</v>
      </c>
      <c r="D231" t="s">
        <v>157</v>
      </c>
      <c r="E231" t="str">
        <f>IFERROR(INDEX(Conference!A:B,MATCH('Combine Data'!D231,Conference!A:A,0),2),"N/A")</f>
        <v>ACC</v>
      </c>
      <c r="F231" t="s">
        <v>74</v>
      </c>
      <c r="G231">
        <v>74</v>
      </c>
      <c r="H231">
        <v>201</v>
      </c>
      <c r="J231">
        <v>4.59</v>
      </c>
      <c r="L231">
        <v>35.5</v>
      </c>
      <c r="M231">
        <v>114</v>
      </c>
      <c r="N231">
        <v>4.1100000000000003</v>
      </c>
      <c r="O231">
        <v>6.81</v>
      </c>
    </row>
    <row r="232" spans="1:15" ht="15" customHeight="1" x14ac:dyDescent="0.25">
      <c r="A232" t="str">
        <f>IFERROR(INDEX('Draft Master List'!E:F,MATCH('Combine Data'!C232,'Draft Master List'!E:E,0),2),"Not Drafted")</f>
        <v>1192006</v>
      </c>
      <c r="B232">
        <v>2006</v>
      </c>
      <c r="C232" t="s">
        <v>121</v>
      </c>
      <c r="D232" t="s">
        <v>225</v>
      </c>
      <c r="E232" t="str">
        <f>IFERROR(INDEX(Conference!A:B,MATCH('Combine Data'!D232,Conference!A:A,0),2),"N/A")</f>
        <v>The American</v>
      </c>
      <c r="F232" t="s">
        <v>74</v>
      </c>
      <c r="G232">
        <v>77</v>
      </c>
      <c r="H232">
        <v>229</v>
      </c>
      <c r="J232">
        <v>4.5199999999999996</v>
      </c>
      <c r="K232">
        <v>28</v>
      </c>
      <c r="L232">
        <v>37</v>
      </c>
      <c r="M232">
        <v>120</v>
      </c>
      <c r="N232">
        <v>4.09</v>
      </c>
      <c r="O232">
        <v>7.05</v>
      </c>
    </row>
    <row r="233" spans="1:15" ht="15" customHeight="1" x14ac:dyDescent="0.25">
      <c r="A233" t="str">
        <f>IFERROR(INDEX('Draft Master List'!E:F,MATCH('Combine Data'!C233,'Draft Master List'!E:E,0),2),"Not Drafted")</f>
        <v>Not Drafted</v>
      </c>
      <c r="B233">
        <v>2006</v>
      </c>
      <c r="C233" t="s">
        <v>2146</v>
      </c>
      <c r="D233" t="s">
        <v>195</v>
      </c>
      <c r="E233" t="str">
        <f>IFERROR(INDEX(Conference!A:B,MATCH('Combine Data'!D233,Conference!A:A,0),2),"N/A")</f>
        <v>SEC</v>
      </c>
      <c r="F233" t="s">
        <v>74</v>
      </c>
      <c r="G233">
        <v>76</v>
      </c>
      <c r="H233">
        <v>235</v>
      </c>
      <c r="J233">
        <v>4.4800000000000004</v>
      </c>
      <c r="L233">
        <v>31.5</v>
      </c>
      <c r="M233">
        <v>111</v>
      </c>
    </row>
    <row r="234" spans="1:15" x14ac:dyDescent="0.25">
      <c r="A234" t="str">
        <f>IFERROR(INDEX('Draft Master List'!E:F,MATCH('Combine Data'!C234,'Draft Master List'!E:E,0),2),"Not Drafted")</f>
        <v>442006</v>
      </c>
      <c r="B234">
        <v>2006</v>
      </c>
      <c r="C234" t="s">
        <v>515</v>
      </c>
      <c r="D234" t="s">
        <v>186</v>
      </c>
      <c r="E234" t="str">
        <f>IFERROR(INDEX(Conference!A:B,MATCH('Combine Data'!D234,Conference!A:A,0),2),"N/A")</f>
        <v>ACC</v>
      </c>
      <c r="F234" t="s">
        <v>74</v>
      </c>
      <c r="G234">
        <v>68</v>
      </c>
      <c r="H234">
        <v>185</v>
      </c>
      <c r="J234">
        <v>4.38</v>
      </c>
    </row>
    <row r="235" spans="1:15" x14ac:dyDescent="0.25">
      <c r="A235" t="str">
        <f>IFERROR(INDEX('Draft Master List'!E:F,MATCH('Combine Data'!C235,'Draft Master List'!E:E,0),2),"Not Drafted")</f>
        <v>Not Drafted</v>
      </c>
      <c r="B235">
        <v>2006</v>
      </c>
      <c r="C235" t="s">
        <v>2193</v>
      </c>
      <c r="D235" t="s">
        <v>2289</v>
      </c>
      <c r="E235" t="str">
        <f>IFERROR(INDEX(Conference!A:B,MATCH('Combine Data'!D235,Conference!A:A,0),2),"N/A")</f>
        <v>Mid-American</v>
      </c>
      <c r="F235" t="s">
        <v>74</v>
      </c>
      <c r="G235">
        <v>76</v>
      </c>
      <c r="H235">
        <v>213</v>
      </c>
      <c r="J235">
        <v>4.55</v>
      </c>
      <c r="L235">
        <v>33.5</v>
      </c>
      <c r="M235">
        <v>112</v>
      </c>
      <c r="N235">
        <v>4.09</v>
      </c>
      <c r="O235">
        <v>6.91</v>
      </c>
    </row>
    <row r="236" spans="1:15" ht="15" customHeight="1" x14ac:dyDescent="0.25">
      <c r="A236" t="str">
        <f>IFERROR(INDEX('Draft Master List'!E:F,MATCH('Combine Data'!C236,'Draft Master List'!E:E,0),2),"Not Drafted")</f>
        <v>2492006</v>
      </c>
      <c r="B236">
        <v>2006</v>
      </c>
      <c r="C236" t="s">
        <v>562</v>
      </c>
      <c r="D236" t="s">
        <v>195</v>
      </c>
      <c r="E236" t="str">
        <f>IFERROR(INDEX(Conference!A:B,MATCH('Combine Data'!D236,Conference!A:A,0),2),"N/A")</f>
        <v>SEC</v>
      </c>
      <c r="F236" t="s">
        <v>74</v>
      </c>
      <c r="G236">
        <v>73</v>
      </c>
      <c r="H236">
        <v>205</v>
      </c>
      <c r="J236">
        <v>4.45</v>
      </c>
      <c r="L236">
        <v>38</v>
      </c>
      <c r="M236">
        <v>116</v>
      </c>
      <c r="N236">
        <v>4.2300000000000004</v>
      </c>
      <c r="O236">
        <v>7.18</v>
      </c>
    </row>
    <row r="237" spans="1:15" ht="15" customHeight="1" x14ac:dyDescent="0.25">
      <c r="A237" t="str">
        <f>IFERROR(INDEX('Draft Master List'!E:F,MATCH('Combine Data'!C237,'Draft Master List'!E:E,0),2),"Not Drafted")</f>
        <v>1722006</v>
      </c>
      <c r="B237">
        <v>2006</v>
      </c>
      <c r="C237" t="s">
        <v>545</v>
      </c>
      <c r="D237" t="s">
        <v>169</v>
      </c>
      <c r="E237" t="str">
        <f>IFERROR(INDEX(Conference!A:B,MATCH('Combine Data'!D237,Conference!A:A,0),2),"N/A")</f>
        <v>Big Ten</v>
      </c>
      <c r="F237" t="s">
        <v>74</v>
      </c>
      <c r="G237">
        <v>74</v>
      </c>
      <c r="H237">
        <v>198</v>
      </c>
      <c r="J237">
        <v>4.4400000000000004</v>
      </c>
      <c r="L237">
        <v>35.5</v>
      </c>
      <c r="M237">
        <v>119</v>
      </c>
      <c r="N237">
        <v>4.16</v>
      </c>
      <c r="O237">
        <v>7.34</v>
      </c>
    </row>
    <row r="238" spans="1:15" ht="15" customHeight="1" x14ac:dyDescent="0.25">
      <c r="A238" t="str">
        <f>IFERROR(INDEX('Draft Master List'!E:F,MATCH('Combine Data'!C238,'Draft Master List'!E:E,0),2),"Not Drafted")</f>
        <v>952006</v>
      </c>
      <c r="B238">
        <v>2006</v>
      </c>
      <c r="C238" t="s">
        <v>526</v>
      </c>
      <c r="D238" t="s">
        <v>2297</v>
      </c>
      <c r="E238" t="str">
        <f>IFERROR(INDEX(Conference!A:B,MATCH('Combine Data'!D238,Conference!A:A,0),2),"N/A")</f>
        <v>ACC</v>
      </c>
      <c r="F238" t="s">
        <v>74</v>
      </c>
      <c r="G238">
        <v>71</v>
      </c>
      <c r="H238">
        <v>188</v>
      </c>
      <c r="J238">
        <v>4.34</v>
      </c>
      <c r="L238">
        <v>37.5</v>
      </c>
      <c r="M238">
        <v>117</v>
      </c>
      <c r="N238">
        <v>4.26</v>
      </c>
      <c r="O238">
        <v>7.06</v>
      </c>
    </row>
    <row r="239" spans="1:15" ht="15" customHeight="1" x14ac:dyDescent="0.25">
      <c r="A239" t="str">
        <f>IFERROR(INDEX('Draft Master List'!E:F,MATCH('Combine Data'!C239,'Draft Master List'!E:E,0),2),"Not Drafted")</f>
        <v>1042006</v>
      </c>
      <c r="B239">
        <v>2006</v>
      </c>
      <c r="C239" t="s">
        <v>529</v>
      </c>
      <c r="D239" t="s">
        <v>2305</v>
      </c>
      <c r="E239" t="str">
        <f>IFERROR(INDEX(Conference!A:B,MATCH('Combine Data'!D239,Conference!A:A,0),2),"N/A")</f>
        <v>Big 12</v>
      </c>
      <c r="F239" t="s">
        <v>74</v>
      </c>
      <c r="G239">
        <v>73</v>
      </c>
      <c r="H239">
        <v>188</v>
      </c>
      <c r="J239">
        <v>4.58</v>
      </c>
      <c r="L239">
        <v>33.5</v>
      </c>
      <c r="M239">
        <v>110</v>
      </c>
      <c r="N239">
        <v>4.1900000000000004</v>
      </c>
      <c r="O239">
        <v>7.38</v>
      </c>
    </row>
    <row r="240" spans="1:15" ht="15" customHeight="1" x14ac:dyDescent="0.25">
      <c r="A240" t="str">
        <f>IFERROR(INDEX('Draft Master List'!E:F,MATCH('Combine Data'!C240,'Draft Master List'!E:E,0),2),"Not Drafted")</f>
        <v>Not Drafted</v>
      </c>
      <c r="B240">
        <v>2006</v>
      </c>
      <c r="C240" t="s">
        <v>2743</v>
      </c>
      <c r="D240" t="s">
        <v>2744</v>
      </c>
      <c r="E240" t="str">
        <f>IFERROR(INDEX(Conference!A:B,MATCH('Combine Data'!D240,Conference!A:A,0),2),"N/A")</f>
        <v>N/A</v>
      </c>
      <c r="F240" t="s">
        <v>74</v>
      </c>
      <c r="G240">
        <v>76</v>
      </c>
      <c r="H240">
        <v>209</v>
      </c>
      <c r="J240">
        <v>4.6100000000000003</v>
      </c>
      <c r="L240">
        <v>37</v>
      </c>
      <c r="M240">
        <v>120</v>
      </c>
      <c r="N240">
        <v>4.3099999999999996</v>
      </c>
      <c r="O240">
        <v>6.96</v>
      </c>
    </row>
    <row r="241" spans="1:15" ht="15" customHeight="1" x14ac:dyDescent="0.25">
      <c r="A241" t="str">
        <f>IFERROR(INDEX('Draft Master List'!E:F,MATCH('Combine Data'!C241,'Draft Master List'!E:E,0),2),"Not Drafted")</f>
        <v>1032006</v>
      </c>
      <c r="B241">
        <v>2006</v>
      </c>
      <c r="C241" t="s">
        <v>528</v>
      </c>
      <c r="D241" t="s">
        <v>205</v>
      </c>
      <c r="E241" t="str">
        <f>IFERROR(INDEX(Conference!A:B,MATCH('Combine Data'!D241,Conference!A:A,0),2),"N/A")</f>
        <v>SEC</v>
      </c>
      <c r="F241" t="s">
        <v>74</v>
      </c>
      <c r="G241">
        <v>74</v>
      </c>
      <c r="H241">
        <v>213</v>
      </c>
      <c r="I241">
        <v>24</v>
      </c>
      <c r="J241">
        <v>4.46</v>
      </c>
      <c r="L241">
        <v>39.5</v>
      </c>
      <c r="M241">
        <v>128</v>
      </c>
      <c r="N241">
        <v>4.33</v>
      </c>
      <c r="O241">
        <v>7.01</v>
      </c>
    </row>
    <row r="242" spans="1:15" ht="15" customHeight="1" x14ac:dyDescent="0.25">
      <c r="A242" t="str">
        <f>IFERROR(INDEX('Draft Master List'!E:F,MATCH('Combine Data'!C242,'Draft Master List'!E:E,0),2),"Not Drafted")</f>
        <v>Not Drafted</v>
      </c>
      <c r="B242">
        <v>2006</v>
      </c>
      <c r="C242" t="s">
        <v>2745</v>
      </c>
      <c r="D242" t="s">
        <v>222</v>
      </c>
      <c r="E242" t="str">
        <f>IFERROR(INDEX(Conference!A:B,MATCH('Combine Data'!D242,Conference!A:A,0),2),"N/A")</f>
        <v>Big Ten</v>
      </c>
      <c r="F242" t="s">
        <v>74</v>
      </c>
      <c r="G242">
        <v>75</v>
      </c>
      <c r="H242">
        <v>214</v>
      </c>
      <c r="J242">
        <v>4.58</v>
      </c>
      <c r="L242">
        <v>33</v>
      </c>
      <c r="M242">
        <v>114</v>
      </c>
      <c r="N242">
        <v>4.4800000000000004</v>
      </c>
      <c r="O242">
        <v>7.18</v>
      </c>
    </row>
    <row r="243" spans="1:15" ht="15" customHeight="1" x14ac:dyDescent="0.25">
      <c r="A243" t="str">
        <f>IFERROR(INDEX('Draft Master List'!E:F,MATCH('Combine Data'!C243,'Draft Master List'!E:E,0),2),"Not Drafted")</f>
        <v>902006</v>
      </c>
      <c r="B243">
        <v>2006</v>
      </c>
      <c r="C243" t="s">
        <v>525</v>
      </c>
      <c r="D243" t="s">
        <v>149</v>
      </c>
      <c r="E243" t="str">
        <f>IFERROR(INDEX(Conference!A:B,MATCH('Combine Data'!D243,Conference!A:A,0),2),"N/A")</f>
        <v>Division I FBS Independents</v>
      </c>
      <c r="F243" t="s">
        <v>74</v>
      </c>
      <c r="G243">
        <v>77</v>
      </c>
      <c r="H243">
        <v>217</v>
      </c>
      <c r="J243">
        <v>4.57</v>
      </c>
      <c r="L243">
        <v>35</v>
      </c>
      <c r="M243">
        <v>122</v>
      </c>
      <c r="N243">
        <v>4.16</v>
      </c>
      <c r="O243">
        <v>6.81</v>
      </c>
    </row>
    <row r="244" spans="1:15" ht="15" customHeight="1" x14ac:dyDescent="0.25">
      <c r="A244" t="str">
        <f>IFERROR(INDEX('Draft Master List'!E:F,MATCH('Combine Data'!C244,'Draft Master List'!E:E,0),2),"Not Drafted")</f>
        <v>1752006</v>
      </c>
      <c r="B244">
        <v>2006</v>
      </c>
      <c r="C244" t="s">
        <v>546</v>
      </c>
      <c r="D244" t="s">
        <v>2279</v>
      </c>
      <c r="E244" t="str">
        <f>IFERROR(INDEX(Conference!A:B,MATCH('Combine Data'!D244,Conference!A:A,0),2),"N/A")</f>
        <v>N/A</v>
      </c>
      <c r="F244" t="s">
        <v>74</v>
      </c>
      <c r="G244">
        <v>73</v>
      </c>
      <c r="H244">
        <v>240</v>
      </c>
      <c r="J244">
        <v>4.49</v>
      </c>
      <c r="L244">
        <v>36.5</v>
      </c>
      <c r="M244">
        <v>118</v>
      </c>
    </row>
    <row r="245" spans="1:15" ht="15" customHeight="1" x14ac:dyDescent="0.25">
      <c r="A245" t="str">
        <f>IFERROR(INDEX('Draft Master List'!E:F,MATCH('Combine Data'!C245,'Draft Master List'!E:E,0),2),"Not Drafted")</f>
        <v>2182006</v>
      </c>
      <c r="B245">
        <v>2006</v>
      </c>
      <c r="C245" t="s">
        <v>555</v>
      </c>
      <c r="D245" t="s">
        <v>168</v>
      </c>
      <c r="E245" t="str">
        <f>IFERROR(INDEX(Conference!A:B,MATCH('Combine Data'!D245,Conference!A:A,0),2),"N/A")</f>
        <v>Division I FBS Independents</v>
      </c>
      <c r="F245" t="s">
        <v>74</v>
      </c>
      <c r="G245">
        <v>75</v>
      </c>
      <c r="H245">
        <v>202</v>
      </c>
      <c r="J245">
        <v>4.4000000000000004</v>
      </c>
      <c r="L245">
        <v>37</v>
      </c>
      <c r="M245">
        <v>118</v>
      </c>
      <c r="N245">
        <v>4.25</v>
      </c>
      <c r="O245">
        <v>7.13</v>
      </c>
    </row>
    <row r="246" spans="1:15" ht="15" customHeight="1" x14ac:dyDescent="0.25">
      <c r="A246" t="str">
        <f>IFERROR(INDEX('Draft Master List'!E:F,MATCH('Combine Data'!C246,'Draft Master List'!E:E,0),2),"Not Drafted")</f>
        <v>1902006</v>
      </c>
      <c r="B246">
        <v>2006</v>
      </c>
      <c r="C246" t="s">
        <v>550</v>
      </c>
      <c r="D246" t="s">
        <v>2287</v>
      </c>
      <c r="E246" t="str">
        <f>IFERROR(INDEX(Conference!A:B,MATCH('Combine Data'!D246,Conference!A:A,0),2),"N/A")</f>
        <v>Mountain West</v>
      </c>
      <c r="F246" t="s">
        <v>74</v>
      </c>
      <c r="G246">
        <v>74</v>
      </c>
      <c r="H246">
        <v>211</v>
      </c>
      <c r="J246">
        <v>4.4000000000000004</v>
      </c>
      <c r="L246">
        <v>36</v>
      </c>
      <c r="M246">
        <v>126</v>
      </c>
      <c r="N246">
        <v>4.08</v>
      </c>
      <c r="O246">
        <v>6.81</v>
      </c>
    </row>
    <row r="247" spans="1:15" ht="15" customHeight="1" x14ac:dyDescent="0.25">
      <c r="A247" t="str">
        <f>IFERROR(INDEX('Draft Master List'!E:F,MATCH('Combine Data'!C247,'Draft Master List'!E:E,0),2),"Not Drafted")</f>
        <v>842006</v>
      </c>
      <c r="B247">
        <v>2006</v>
      </c>
      <c r="C247" t="s">
        <v>129</v>
      </c>
      <c r="D247" t="s">
        <v>169</v>
      </c>
      <c r="E247" t="str">
        <f>IFERROR(INDEX(Conference!A:B,MATCH('Combine Data'!D247,Conference!A:A,0),2),"N/A")</f>
        <v>Big Ten</v>
      </c>
      <c r="F247" t="s">
        <v>74</v>
      </c>
      <c r="G247">
        <v>70</v>
      </c>
      <c r="H247">
        <v>179</v>
      </c>
      <c r="J247">
        <v>4.4800000000000004</v>
      </c>
      <c r="K247">
        <v>38</v>
      </c>
      <c r="L247">
        <v>34.5</v>
      </c>
      <c r="M247">
        <v>115</v>
      </c>
      <c r="N247">
        <v>4.09</v>
      </c>
      <c r="O247">
        <v>6.87</v>
      </c>
    </row>
    <row r="248" spans="1:15" ht="15" customHeight="1" x14ac:dyDescent="0.25">
      <c r="A248" t="str">
        <f>IFERROR(INDEX('Draft Master List'!E:F,MATCH('Combine Data'!C248,'Draft Master List'!E:E,0),2),"Not Drafted")</f>
        <v>782006</v>
      </c>
      <c r="B248">
        <v>2006</v>
      </c>
      <c r="C248" t="s">
        <v>521</v>
      </c>
      <c r="D248" t="s">
        <v>152</v>
      </c>
      <c r="E248" t="str">
        <f>IFERROR(INDEX(Conference!A:B,MATCH('Combine Data'!D248,Conference!A:A,0),2),"N/A")</f>
        <v>Big 12</v>
      </c>
      <c r="F248" t="s">
        <v>74</v>
      </c>
      <c r="G248">
        <v>74</v>
      </c>
      <c r="H248">
        <v>214</v>
      </c>
      <c r="J248">
        <v>4.47</v>
      </c>
      <c r="L248">
        <v>36.5</v>
      </c>
      <c r="M248">
        <v>120</v>
      </c>
      <c r="N248">
        <v>4.03</v>
      </c>
      <c r="O248">
        <v>6.71</v>
      </c>
    </row>
    <row r="249" spans="1:15" ht="15" customHeight="1" x14ac:dyDescent="0.25">
      <c r="A249" t="str">
        <f>IFERROR(INDEX('Draft Master List'!E:F,MATCH('Combine Data'!C249,'Draft Master List'!E:E,0),2),"Not Drafted")</f>
        <v>1462007</v>
      </c>
      <c r="B249">
        <v>2007</v>
      </c>
      <c r="C249" t="s">
        <v>476</v>
      </c>
      <c r="D249" t="s">
        <v>229</v>
      </c>
      <c r="E249" t="str">
        <f>IFERROR(INDEX(Conference!A:B,MATCH('Combine Data'!D249,Conference!A:A,0),2),"N/A")</f>
        <v>The American</v>
      </c>
      <c r="F249" t="s">
        <v>74</v>
      </c>
      <c r="G249">
        <v>73</v>
      </c>
      <c r="H249">
        <v>198</v>
      </c>
      <c r="J249">
        <v>4.3899999999999997</v>
      </c>
      <c r="L249">
        <v>37</v>
      </c>
      <c r="M249">
        <v>127</v>
      </c>
    </row>
    <row r="250" spans="1:15" ht="15" customHeight="1" x14ac:dyDescent="0.25">
      <c r="A250" t="str">
        <f>IFERROR(INDEX('Draft Master List'!E:F,MATCH('Combine Data'!C250,'Draft Master List'!E:E,0),2),"Not Drafted")</f>
        <v>2272007</v>
      </c>
      <c r="B250">
        <v>2007</v>
      </c>
      <c r="C250" t="s">
        <v>496</v>
      </c>
      <c r="D250" t="s">
        <v>181</v>
      </c>
      <c r="E250" t="str">
        <f>IFERROR(INDEX(Conference!A:B,MATCH('Combine Data'!D250,Conference!A:A,0),2),"N/A")</f>
        <v>SEC</v>
      </c>
      <c r="F250" t="s">
        <v>74</v>
      </c>
      <c r="G250">
        <v>75</v>
      </c>
      <c r="H250">
        <v>208</v>
      </c>
      <c r="J250">
        <v>4.53</v>
      </c>
      <c r="L250">
        <v>36</v>
      </c>
      <c r="M250">
        <v>129</v>
      </c>
      <c r="N250">
        <v>4.1900000000000004</v>
      </c>
      <c r="O250">
        <v>6.69</v>
      </c>
    </row>
    <row r="251" spans="1:15" ht="15" customHeight="1" x14ac:dyDescent="0.25">
      <c r="A251" t="str">
        <f>IFERROR(INDEX('Draft Master List'!E:F,MATCH('Combine Data'!C251,'Draft Master List'!E:E,0),2),"Not Drafted")</f>
        <v>232007</v>
      </c>
      <c r="B251">
        <v>2007</v>
      </c>
      <c r="C251" t="s">
        <v>441</v>
      </c>
      <c r="D251" t="s">
        <v>2281</v>
      </c>
      <c r="E251" t="str">
        <f>IFERROR(INDEX(Conference!A:B,MATCH('Combine Data'!D251,Conference!A:A,0),2),"N/A")</f>
        <v>SEC</v>
      </c>
      <c r="F251" t="s">
        <v>74</v>
      </c>
      <c r="G251">
        <v>74</v>
      </c>
      <c r="H251">
        <v>221</v>
      </c>
      <c r="J251">
        <v>4.51</v>
      </c>
      <c r="L251">
        <v>33</v>
      </c>
      <c r="M251">
        <v>125</v>
      </c>
      <c r="N251">
        <v>4.3499999999999996</v>
      </c>
      <c r="O251">
        <v>6.81</v>
      </c>
    </row>
    <row r="252" spans="1:15" ht="15" customHeight="1" x14ac:dyDescent="0.25">
      <c r="A252" t="str">
        <f>IFERROR(INDEX('Draft Master List'!E:F,MATCH('Combine Data'!C252,'Draft Master List'!E:E,0),2),"Not Drafted")</f>
        <v>1422007</v>
      </c>
      <c r="B252">
        <v>2007</v>
      </c>
      <c r="C252" t="s">
        <v>475</v>
      </c>
      <c r="D252" t="s">
        <v>141</v>
      </c>
      <c r="E252" t="str">
        <f>IFERROR(INDEX(Conference!A:B,MATCH('Combine Data'!D252,Conference!A:A,0),2),"N/A")</f>
        <v>Big Ten</v>
      </c>
      <c r="F252" t="s">
        <v>74</v>
      </c>
      <c r="G252">
        <v>73</v>
      </c>
      <c r="H252">
        <v>193</v>
      </c>
      <c r="J252">
        <v>4.46</v>
      </c>
      <c r="L252">
        <v>33</v>
      </c>
      <c r="M252">
        <v>124</v>
      </c>
      <c r="N252">
        <v>4.29</v>
      </c>
      <c r="O252">
        <v>6.9</v>
      </c>
    </row>
    <row r="253" spans="1:15" ht="15" customHeight="1" x14ac:dyDescent="0.25">
      <c r="A253" t="str">
        <f>IFERROR(INDEX('Draft Master List'!E:F,MATCH('Combine Data'!C253,'Draft Master List'!E:E,0),2),"Not Drafted")</f>
        <v>1572007</v>
      </c>
      <c r="B253">
        <v>2007</v>
      </c>
      <c r="C253" t="s">
        <v>479</v>
      </c>
      <c r="D253" t="s">
        <v>197</v>
      </c>
      <c r="E253" t="str">
        <f>IFERROR(INDEX(Conference!A:B,MATCH('Combine Data'!D253,Conference!A:A,0),2),"N/A")</f>
        <v>ACC</v>
      </c>
      <c r="F253" t="s">
        <v>74</v>
      </c>
      <c r="G253">
        <v>73</v>
      </c>
      <c r="H253">
        <v>188</v>
      </c>
      <c r="J253">
        <v>4.3600000000000003</v>
      </c>
      <c r="L253">
        <v>32.5</v>
      </c>
      <c r="M253">
        <v>123</v>
      </c>
      <c r="N253">
        <v>4.1500000000000004</v>
      </c>
      <c r="O253">
        <v>7</v>
      </c>
    </row>
    <row r="254" spans="1:15" ht="15" customHeight="1" x14ac:dyDescent="0.25">
      <c r="A254" t="str">
        <f>IFERROR(INDEX('Draft Master List'!E:F,MATCH('Combine Data'!C254,'Draft Master List'!E:E,0),2),"Not Drafted")</f>
        <v>Not Drafted</v>
      </c>
      <c r="B254">
        <v>2007</v>
      </c>
      <c r="C254" t="s">
        <v>2746</v>
      </c>
      <c r="D254" t="s">
        <v>181</v>
      </c>
      <c r="E254" t="str">
        <f>IFERROR(INDEX(Conference!A:B,MATCH('Combine Data'!D254,Conference!A:A,0),2),"N/A")</f>
        <v>SEC</v>
      </c>
      <c r="F254" t="s">
        <v>74</v>
      </c>
      <c r="G254">
        <v>71</v>
      </c>
      <c r="H254">
        <v>184</v>
      </c>
      <c r="J254">
        <v>4.57</v>
      </c>
      <c r="L254">
        <v>34.5</v>
      </c>
      <c r="M254">
        <v>123</v>
      </c>
      <c r="N254">
        <v>4.3</v>
      </c>
      <c r="O254">
        <v>6.99</v>
      </c>
    </row>
    <row r="255" spans="1:15" ht="15" customHeight="1" x14ac:dyDescent="0.25">
      <c r="A255" t="str">
        <f>IFERROR(INDEX('Draft Master List'!E:F,MATCH('Combine Data'!C255,'Draft Master List'!E:E,0),2),"Not Drafted")</f>
        <v>1282007</v>
      </c>
      <c r="B255">
        <v>2007</v>
      </c>
      <c r="C255" t="s">
        <v>133</v>
      </c>
      <c r="D255" t="s">
        <v>2297</v>
      </c>
      <c r="E255" t="str">
        <f>IFERROR(INDEX(Conference!A:B,MATCH('Combine Data'!D255,Conference!A:A,0),2),"N/A")</f>
        <v>ACC</v>
      </c>
      <c r="F255" t="s">
        <v>74</v>
      </c>
      <c r="G255">
        <v>70</v>
      </c>
      <c r="H255">
        <v>181</v>
      </c>
      <c r="J255">
        <v>4.5</v>
      </c>
      <c r="K255">
        <v>15</v>
      </c>
      <c r="L255">
        <v>35.5</v>
      </c>
      <c r="M255">
        <v>115</v>
      </c>
      <c r="N255">
        <v>4.1399999999999997</v>
      </c>
      <c r="O255">
        <v>6.66</v>
      </c>
    </row>
    <row r="256" spans="1:15" ht="15" customHeight="1" x14ac:dyDescent="0.25">
      <c r="A256" t="str">
        <f>IFERROR(INDEX('Draft Master List'!E:F,MATCH('Combine Data'!C256,'Draft Master List'!E:E,0),2),"Not Drafted")</f>
        <v>Not Drafted</v>
      </c>
      <c r="B256">
        <v>2007</v>
      </c>
      <c r="C256" t="s">
        <v>2747</v>
      </c>
      <c r="D256" t="s">
        <v>2686</v>
      </c>
      <c r="E256" t="str">
        <f>IFERROR(INDEX(Conference!A:B,MATCH('Combine Data'!D256,Conference!A:A,0),2),"N/A")</f>
        <v>N/A</v>
      </c>
      <c r="F256" t="s">
        <v>74</v>
      </c>
      <c r="G256">
        <v>78</v>
      </c>
      <c r="H256">
        <v>209</v>
      </c>
      <c r="J256">
        <v>4.49</v>
      </c>
      <c r="L256">
        <v>36</v>
      </c>
      <c r="M256">
        <v>125</v>
      </c>
      <c r="N256">
        <v>4.2699999999999996</v>
      </c>
      <c r="O256">
        <v>6.89</v>
      </c>
    </row>
    <row r="257" spans="1:15" ht="15" customHeight="1" x14ac:dyDescent="0.25">
      <c r="A257" t="str">
        <f>IFERROR(INDEX('Draft Master List'!E:F,MATCH('Combine Data'!C257,'Draft Master List'!E:E,0),2),"Not Drafted")</f>
        <v>742007</v>
      </c>
      <c r="B257">
        <v>2007</v>
      </c>
      <c r="C257" t="s">
        <v>457</v>
      </c>
      <c r="D257" t="s">
        <v>2292</v>
      </c>
      <c r="E257" t="str">
        <f>IFERROR(INDEX(Conference!A:B,MATCH('Combine Data'!D257,Conference!A:A,0),2),"N/A")</f>
        <v>Big 12</v>
      </c>
      <c r="F257" t="s">
        <v>74</v>
      </c>
      <c r="G257">
        <v>71</v>
      </c>
      <c r="H257">
        <v>174</v>
      </c>
      <c r="J257">
        <v>4.3</v>
      </c>
      <c r="M257">
        <v>123</v>
      </c>
      <c r="N257">
        <v>4.21</v>
      </c>
      <c r="O257">
        <v>6.85</v>
      </c>
    </row>
    <row r="258" spans="1:15" ht="15" customHeight="1" x14ac:dyDescent="0.25">
      <c r="A258" t="str">
        <f>IFERROR(INDEX('Draft Master List'!E:F,MATCH('Combine Data'!C258,'Draft Master List'!E:E,0),2),"Not Drafted")</f>
        <v>1882007</v>
      </c>
      <c r="B258">
        <v>2007</v>
      </c>
      <c r="C258" t="s">
        <v>487</v>
      </c>
      <c r="D258" t="s">
        <v>136</v>
      </c>
      <c r="E258" t="str">
        <f>IFERROR(INDEX(Conference!A:B,MATCH('Combine Data'!D258,Conference!A:A,0),2),"N/A")</f>
        <v>Big 12</v>
      </c>
      <c r="F258" t="s">
        <v>74</v>
      </c>
      <c r="G258">
        <v>74</v>
      </c>
      <c r="H258">
        <v>211</v>
      </c>
      <c r="J258">
        <v>4.57</v>
      </c>
      <c r="K258">
        <v>17</v>
      </c>
      <c r="L258">
        <v>32.5</v>
      </c>
      <c r="M258">
        <v>117</v>
      </c>
    </row>
    <row r="259" spans="1:15" ht="15" customHeight="1" x14ac:dyDescent="0.25">
      <c r="A259" t="str">
        <f>IFERROR(INDEX('Draft Master List'!E:F,MATCH('Combine Data'!C259,'Draft Master List'!E:E,0),2),"Not Drafted")</f>
        <v>322007</v>
      </c>
      <c r="B259">
        <v>2007</v>
      </c>
      <c r="C259" t="s">
        <v>444</v>
      </c>
      <c r="D259" t="s">
        <v>2298</v>
      </c>
      <c r="E259" t="str">
        <f>IFERROR(INDEX(Conference!A:B,MATCH('Combine Data'!D259,Conference!A:A,0),2),"N/A")</f>
        <v>Big Ten</v>
      </c>
      <c r="F259" t="s">
        <v>74</v>
      </c>
      <c r="G259">
        <v>73</v>
      </c>
      <c r="H259">
        <v>193</v>
      </c>
      <c r="J259">
        <v>4.4400000000000004</v>
      </c>
      <c r="L259">
        <v>38</v>
      </c>
      <c r="M259">
        <v>123</v>
      </c>
      <c r="N259">
        <v>4.08</v>
      </c>
      <c r="O259">
        <v>6.54</v>
      </c>
    </row>
    <row r="260" spans="1:15" ht="15" customHeight="1" x14ac:dyDescent="0.25">
      <c r="A260" t="str">
        <f>IFERROR(INDEX('Draft Master List'!E:F,MATCH('Combine Data'!C260,'Draft Master List'!E:E,0),2),"Not Drafted")</f>
        <v>Not Drafted</v>
      </c>
      <c r="B260">
        <v>2007</v>
      </c>
      <c r="C260" t="s">
        <v>2748</v>
      </c>
      <c r="D260" t="s">
        <v>136</v>
      </c>
      <c r="E260" t="str">
        <f>IFERROR(INDEX(Conference!A:B,MATCH('Combine Data'!D260,Conference!A:A,0),2),"N/A")</f>
        <v>Big 12</v>
      </c>
      <c r="F260" t="s">
        <v>74</v>
      </c>
      <c r="G260">
        <v>75</v>
      </c>
      <c r="H260">
        <v>210</v>
      </c>
      <c r="J260">
        <v>4.67</v>
      </c>
      <c r="L260">
        <v>34.5</v>
      </c>
      <c r="M260">
        <v>120</v>
      </c>
    </row>
    <row r="261" spans="1:15" ht="15" customHeight="1" x14ac:dyDescent="0.25">
      <c r="A261" t="str">
        <f>IFERROR(INDEX('Draft Master List'!E:F,MATCH('Combine Data'!C261,'Draft Master List'!E:E,0),2),"Not Drafted")</f>
        <v>Not Drafted</v>
      </c>
      <c r="B261">
        <v>2007</v>
      </c>
      <c r="C261" t="s">
        <v>2749</v>
      </c>
      <c r="D261" t="s">
        <v>396</v>
      </c>
      <c r="E261" t="str">
        <f>IFERROR(INDEX(Conference!A:B,MATCH('Combine Data'!D261,Conference!A:A,0),2),"N/A")</f>
        <v>N/A</v>
      </c>
      <c r="F261" t="s">
        <v>74</v>
      </c>
      <c r="G261">
        <v>73</v>
      </c>
      <c r="H261">
        <v>186</v>
      </c>
      <c r="J261">
        <v>4.4800000000000004</v>
      </c>
      <c r="L261">
        <v>36.5</v>
      </c>
      <c r="M261">
        <v>122</v>
      </c>
      <c r="N261">
        <v>4.32</v>
      </c>
      <c r="O261">
        <v>6.62</v>
      </c>
    </row>
    <row r="262" spans="1:15" ht="15" customHeight="1" x14ac:dyDescent="0.25">
      <c r="A262" t="str">
        <f>IFERROR(INDEX('Draft Master List'!E:F,MATCH('Combine Data'!C262,'Draft Master List'!E:E,0),2),"Not Drafted")</f>
        <v>762007</v>
      </c>
      <c r="B262">
        <v>2007</v>
      </c>
      <c r="C262" t="s">
        <v>459</v>
      </c>
      <c r="D262" t="s">
        <v>2284</v>
      </c>
      <c r="E262" t="str">
        <f>IFERROR(INDEX(Conference!A:B,MATCH('Combine Data'!D262,Conference!A:A,0),2),"N/A")</f>
        <v>Pac-12</v>
      </c>
      <c r="F262" t="s">
        <v>74</v>
      </c>
      <c r="G262">
        <v>73</v>
      </c>
      <c r="H262">
        <v>204</v>
      </c>
      <c r="J262">
        <v>4.32</v>
      </c>
      <c r="L262">
        <v>37</v>
      </c>
      <c r="M262">
        <v>123</v>
      </c>
      <c r="N262">
        <v>4.22</v>
      </c>
      <c r="O262">
        <v>7.02</v>
      </c>
    </row>
    <row r="263" spans="1:15" ht="15" customHeight="1" x14ac:dyDescent="0.25">
      <c r="A263" t="str">
        <f>IFERROR(INDEX('Draft Master List'!E:F,MATCH('Combine Data'!C263,'Draft Master List'!E:E,0),2),"Not Drafted")</f>
        <v>Not Drafted</v>
      </c>
      <c r="B263">
        <v>2007</v>
      </c>
      <c r="C263" t="s">
        <v>2750</v>
      </c>
      <c r="D263" t="s">
        <v>135</v>
      </c>
      <c r="E263" t="str">
        <f>IFERROR(INDEX(Conference!A:B,MATCH('Combine Data'!D263,Conference!A:A,0),2),"N/A")</f>
        <v>Conference USA</v>
      </c>
      <c r="F263" t="s">
        <v>74</v>
      </c>
      <c r="G263">
        <v>73</v>
      </c>
      <c r="H263">
        <v>195</v>
      </c>
      <c r="J263">
        <v>4.45</v>
      </c>
      <c r="K263">
        <v>15</v>
      </c>
      <c r="L263">
        <v>35.5</v>
      </c>
      <c r="M263">
        <v>120</v>
      </c>
      <c r="N263">
        <v>4.4000000000000004</v>
      </c>
      <c r="O263">
        <v>7.12</v>
      </c>
    </row>
    <row r="264" spans="1:15" ht="15" customHeight="1" x14ac:dyDescent="0.25">
      <c r="A264" t="str">
        <f>IFERROR(INDEX('Draft Master List'!E:F,MATCH('Combine Data'!C264,'Draft Master List'!E:E,0),2),"Not Drafted")</f>
        <v>Not Drafted</v>
      </c>
      <c r="B264">
        <v>2007</v>
      </c>
      <c r="C264" t="s">
        <v>2751</v>
      </c>
      <c r="D264" t="s">
        <v>2283</v>
      </c>
      <c r="E264" t="str">
        <f>IFERROR(INDEX(Conference!A:B,MATCH('Combine Data'!D264,Conference!A:A,0),2),"N/A")</f>
        <v>Mountain West</v>
      </c>
      <c r="F264" t="s">
        <v>74</v>
      </c>
      <c r="G264">
        <v>73</v>
      </c>
      <c r="H264">
        <v>193</v>
      </c>
      <c r="J264">
        <v>4.5199999999999996</v>
      </c>
      <c r="K264">
        <v>14</v>
      </c>
      <c r="L264">
        <v>39</v>
      </c>
      <c r="M264">
        <v>126</v>
      </c>
      <c r="N264">
        <v>4.3899999999999997</v>
      </c>
      <c r="O264">
        <v>7.09</v>
      </c>
    </row>
    <row r="265" spans="1:15" ht="15" customHeight="1" x14ac:dyDescent="0.25">
      <c r="A265" t="str">
        <f>IFERROR(INDEX('Draft Master List'!E:F,MATCH('Combine Data'!C265,'Draft Master List'!E:E,0),2),"Not Drafted")</f>
        <v>22007</v>
      </c>
      <c r="B265">
        <v>2007</v>
      </c>
      <c r="C265" t="s">
        <v>438</v>
      </c>
      <c r="D265" t="s">
        <v>159</v>
      </c>
      <c r="E265" t="str">
        <f>IFERROR(INDEX(Conference!A:B,MATCH('Combine Data'!D265,Conference!A:A,0),2),"N/A")</f>
        <v>ACC</v>
      </c>
      <c r="F265" t="s">
        <v>74</v>
      </c>
      <c r="G265">
        <v>77</v>
      </c>
      <c r="H265">
        <v>239</v>
      </c>
      <c r="J265">
        <v>4.3499999999999996</v>
      </c>
    </row>
    <row r="266" spans="1:15" ht="15" customHeight="1" x14ac:dyDescent="0.25">
      <c r="A266" t="str">
        <f>IFERROR(INDEX('Draft Master List'!E:F,MATCH('Combine Data'!C266,'Draft Master List'!E:E,0),2),"Not Drafted")</f>
        <v>732007</v>
      </c>
      <c r="B266">
        <v>2007</v>
      </c>
      <c r="C266" t="s">
        <v>455</v>
      </c>
      <c r="D266" t="s">
        <v>2306</v>
      </c>
      <c r="E266" t="str">
        <f>IFERROR(INDEX(Conference!A:B,MATCH('Combine Data'!D266,Conference!A:A,0),2),"N/A")</f>
        <v>N/A</v>
      </c>
      <c r="F266" t="s">
        <v>74</v>
      </c>
      <c r="G266">
        <v>75</v>
      </c>
      <c r="H266">
        <v>210</v>
      </c>
      <c r="J266">
        <v>4.5</v>
      </c>
      <c r="L266">
        <v>34</v>
      </c>
      <c r="M266">
        <v>129</v>
      </c>
      <c r="N266">
        <v>4.3099999999999996</v>
      </c>
      <c r="O266">
        <v>7.03</v>
      </c>
    </row>
    <row r="267" spans="1:15" ht="15" customHeight="1" x14ac:dyDescent="0.25">
      <c r="A267" t="str">
        <f>IFERROR(INDEX('Draft Master List'!E:F,MATCH('Combine Data'!C267,'Draft Master List'!E:E,0),2),"Not Drafted")</f>
        <v>782007</v>
      </c>
      <c r="B267">
        <v>2007</v>
      </c>
      <c r="C267" t="s">
        <v>460</v>
      </c>
      <c r="D267" t="s">
        <v>2288</v>
      </c>
      <c r="E267" t="str">
        <f>IFERROR(INDEX(Conference!A:B,MATCH('Combine Data'!D267,Conference!A:A,0),2),"N/A")</f>
        <v>Mountain West</v>
      </c>
      <c r="F267" t="s">
        <v>74</v>
      </c>
      <c r="G267">
        <v>73</v>
      </c>
      <c r="H267">
        <v>207</v>
      </c>
      <c r="J267">
        <v>4.54</v>
      </c>
      <c r="K267">
        <v>22</v>
      </c>
      <c r="L267">
        <v>34</v>
      </c>
      <c r="M267">
        <v>119</v>
      </c>
      <c r="N267">
        <v>4.2</v>
      </c>
      <c r="O267">
        <v>7.06</v>
      </c>
    </row>
    <row r="268" spans="1:15" ht="15" customHeight="1" x14ac:dyDescent="0.25">
      <c r="A268" t="str">
        <f>IFERROR(INDEX('Draft Master List'!E:F,MATCH('Combine Data'!C268,'Draft Master List'!E:E,0),2),"Not Drafted")</f>
        <v>Not Drafted</v>
      </c>
      <c r="B268">
        <v>2007</v>
      </c>
      <c r="C268" t="s">
        <v>2752</v>
      </c>
      <c r="D268" t="s">
        <v>2721</v>
      </c>
      <c r="E268" t="str">
        <f>IFERROR(INDEX(Conference!A:B,MATCH('Combine Data'!D268,Conference!A:A,0),2),"N/A")</f>
        <v>N/A</v>
      </c>
      <c r="F268" t="s">
        <v>74</v>
      </c>
      <c r="G268">
        <v>71</v>
      </c>
      <c r="H268">
        <v>205</v>
      </c>
      <c r="J268">
        <v>4.5199999999999996</v>
      </c>
      <c r="K268">
        <v>19</v>
      </c>
      <c r="L268">
        <v>33.5</v>
      </c>
      <c r="M268">
        <v>114</v>
      </c>
      <c r="N268">
        <v>4.3499999999999996</v>
      </c>
      <c r="O268">
        <v>7.13</v>
      </c>
    </row>
    <row r="269" spans="1:15" ht="15" customHeight="1" x14ac:dyDescent="0.25">
      <c r="A269" t="str">
        <f>IFERROR(INDEX('Draft Master List'!E:F,MATCH('Combine Data'!C269,'Draft Master List'!E:E,0),2),"Not Drafted")</f>
        <v>272007</v>
      </c>
      <c r="B269">
        <v>2007</v>
      </c>
      <c r="C269" t="s">
        <v>442</v>
      </c>
      <c r="D269" t="s">
        <v>144</v>
      </c>
      <c r="E269" t="str">
        <f>IFERROR(INDEX(Conference!A:B,MATCH('Combine Data'!D269,Conference!A:A,0),2),"N/A")</f>
        <v>SEC</v>
      </c>
      <c r="F269" t="s">
        <v>74</v>
      </c>
      <c r="G269">
        <v>74</v>
      </c>
      <c r="H269">
        <v>214</v>
      </c>
      <c r="J269">
        <v>4.3899999999999997</v>
      </c>
      <c r="L269">
        <v>37.5</v>
      </c>
      <c r="M269">
        <v>121</v>
      </c>
      <c r="N269">
        <v>4.3099999999999996</v>
      </c>
      <c r="O269">
        <v>6.97</v>
      </c>
    </row>
    <row r="270" spans="1:15" x14ac:dyDescent="0.25">
      <c r="A270" t="str">
        <f>IFERROR(INDEX('Draft Master List'!E:F,MATCH('Combine Data'!C270,'Draft Master List'!E:E,0),2),"Not Drafted")</f>
        <v>Not Drafted</v>
      </c>
      <c r="B270">
        <v>2007</v>
      </c>
      <c r="C270" t="s">
        <v>2753</v>
      </c>
      <c r="D270" t="s">
        <v>186</v>
      </c>
      <c r="E270" t="str">
        <f>IFERROR(INDEX(Conference!A:B,MATCH('Combine Data'!D270,Conference!A:A,0),2),"N/A")</f>
        <v>ACC</v>
      </c>
      <c r="F270" t="s">
        <v>74</v>
      </c>
      <c r="G270">
        <v>74</v>
      </c>
      <c r="H270">
        <v>217</v>
      </c>
      <c r="J270">
        <v>4.54</v>
      </c>
      <c r="L270">
        <v>32</v>
      </c>
      <c r="M270">
        <v>110</v>
      </c>
      <c r="N270">
        <v>4.3499999999999996</v>
      </c>
      <c r="O270">
        <v>6.87</v>
      </c>
    </row>
    <row r="271" spans="1:15" ht="15" customHeight="1" x14ac:dyDescent="0.25">
      <c r="A271" t="str">
        <f>IFERROR(INDEX('Draft Master List'!E:F,MATCH('Combine Data'!C271,'Draft Master List'!E:E,0),2),"Not Drafted")</f>
        <v>1722007</v>
      </c>
      <c r="B271">
        <v>2007</v>
      </c>
      <c r="C271" t="s">
        <v>481</v>
      </c>
      <c r="D271" t="s">
        <v>2283</v>
      </c>
      <c r="E271" t="str">
        <f>IFERROR(INDEX(Conference!A:B,MATCH('Combine Data'!D271,Conference!A:A,0),2),"N/A")</f>
        <v>Mountain West</v>
      </c>
      <c r="F271" t="s">
        <v>74</v>
      </c>
      <c r="G271">
        <v>74</v>
      </c>
      <c r="H271">
        <v>225</v>
      </c>
      <c r="J271">
        <v>4.41</v>
      </c>
      <c r="K271">
        <v>19</v>
      </c>
      <c r="L271">
        <v>40</v>
      </c>
      <c r="M271">
        <v>119</v>
      </c>
    </row>
    <row r="272" spans="1:15" ht="15" customHeight="1" x14ac:dyDescent="0.25">
      <c r="A272" t="str">
        <f>IFERROR(INDEX('Draft Master List'!E:F,MATCH('Combine Data'!C272,'Draft Master List'!E:E,0),2),"Not Drafted")</f>
        <v>Not Drafted</v>
      </c>
      <c r="B272">
        <v>2007</v>
      </c>
      <c r="C272" t="s">
        <v>2754</v>
      </c>
      <c r="D272" t="s">
        <v>202</v>
      </c>
      <c r="E272" t="str">
        <f>IFERROR(INDEX(Conference!A:B,MATCH('Combine Data'!D272,Conference!A:A,0),2),"N/A")</f>
        <v>SEC</v>
      </c>
      <c r="F272" t="s">
        <v>74</v>
      </c>
      <c r="G272">
        <v>73</v>
      </c>
      <c r="H272">
        <v>218</v>
      </c>
      <c r="J272">
        <v>4.6399999999999997</v>
      </c>
      <c r="K272">
        <v>20</v>
      </c>
    </row>
    <row r="273" spans="1:15" ht="15" customHeight="1" x14ac:dyDescent="0.25">
      <c r="A273" t="str">
        <f>IFERROR(INDEX('Draft Master List'!E:F,MATCH('Combine Data'!C273,'Draft Master List'!E:E,0),2),"Not Drafted")</f>
        <v>Not Drafted</v>
      </c>
      <c r="B273">
        <v>2007</v>
      </c>
      <c r="C273" t="s">
        <v>2755</v>
      </c>
      <c r="D273" t="s">
        <v>2283</v>
      </c>
      <c r="E273" t="str">
        <f>IFERROR(INDEX(Conference!A:B,MATCH('Combine Data'!D273,Conference!A:A,0),2),"N/A")</f>
        <v>Mountain West</v>
      </c>
      <c r="F273" t="s">
        <v>74</v>
      </c>
      <c r="G273">
        <v>75</v>
      </c>
      <c r="H273">
        <v>201</v>
      </c>
      <c r="J273">
        <v>4.58</v>
      </c>
      <c r="L273">
        <v>36.5</v>
      </c>
      <c r="M273">
        <v>125</v>
      </c>
      <c r="N273">
        <v>4.1900000000000004</v>
      </c>
      <c r="O273">
        <v>6.99</v>
      </c>
    </row>
    <row r="274" spans="1:15" ht="15" customHeight="1" x14ac:dyDescent="0.25">
      <c r="A274" t="str">
        <f>IFERROR(INDEX('Draft Master List'!E:F,MATCH('Combine Data'!C274,'Draft Master List'!E:E,0),2),"Not Drafted")</f>
        <v>442007</v>
      </c>
      <c r="B274">
        <v>2007</v>
      </c>
      <c r="C274" t="s">
        <v>448</v>
      </c>
      <c r="D274" t="s">
        <v>202</v>
      </c>
      <c r="E274" t="str">
        <f>IFERROR(INDEX(Conference!A:B,MATCH('Combine Data'!D274,Conference!A:A,0),2),"N/A")</f>
        <v>SEC</v>
      </c>
      <c r="F274" t="s">
        <v>74</v>
      </c>
      <c r="G274">
        <v>76</v>
      </c>
      <c r="H274">
        <v>200</v>
      </c>
      <c r="J274">
        <v>4.51</v>
      </c>
      <c r="L274">
        <v>39.5</v>
      </c>
      <c r="M274">
        <v>119</v>
      </c>
      <c r="N274">
        <v>4.34</v>
      </c>
      <c r="O274">
        <v>7.09</v>
      </c>
    </row>
    <row r="275" spans="1:15" ht="15" customHeight="1" x14ac:dyDescent="0.25">
      <c r="A275" t="str">
        <f>IFERROR(INDEX('Draft Master List'!E:F,MATCH('Combine Data'!C275,'Draft Master List'!E:E,0),2),"Not Drafted")</f>
        <v>752007</v>
      </c>
      <c r="B275">
        <v>2007</v>
      </c>
      <c r="C275" t="s">
        <v>458</v>
      </c>
      <c r="D275" t="s">
        <v>2307</v>
      </c>
      <c r="E275" t="str">
        <f>IFERROR(INDEX(Conference!A:B,MATCH('Combine Data'!D275,Conference!A:A,0),2),"N/A")</f>
        <v>N/A</v>
      </c>
      <c r="F275" t="s">
        <v>74</v>
      </c>
      <c r="G275">
        <v>74</v>
      </c>
      <c r="H275">
        <v>199</v>
      </c>
      <c r="J275">
        <v>4.38</v>
      </c>
      <c r="K275">
        <v>19</v>
      </c>
      <c r="L275">
        <v>39</v>
      </c>
      <c r="M275">
        <v>127</v>
      </c>
      <c r="N275">
        <v>4.28</v>
      </c>
      <c r="O275">
        <v>6.83</v>
      </c>
    </row>
    <row r="276" spans="1:15" x14ac:dyDescent="0.25">
      <c r="A276" t="str">
        <f>IFERROR(INDEX('Draft Master List'!E:F,MATCH('Combine Data'!C276,'Draft Master List'!E:E,0),2),"Not Drafted")</f>
        <v>1182007</v>
      </c>
      <c r="B276">
        <v>2007</v>
      </c>
      <c r="C276" t="s">
        <v>473</v>
      </c>
      <c r="D276" t="s">
        <v>2289</v>
      </c>
      <c r="E276" t="str">
        <f>IFERROR(INDEX(Conference!A:B,MATCH('Combine Data'!D276,Conference!A:A,0),2),"N/A")</f>
        <v>Mid-American</v>
      </c>
      <c r="F276" t="s">
        <v>74</v>
      </c>
      <c r="G276">
        <v>69</v>
      </c>
      <c r="H276">
        <v>179</v>
      </c>
      <c r="J276">
        <v>4.47</v>
      </c>
      <c r="L276">
        <v>35</v>
      </c>
      <c r="M276">
        <v>123</v>
      </c>
      <c r="N276">
        <v>4.21</v>
      </c>
      <c r="O276">
        <v>6.71</v>
      </c>
    </row>
    <row r="277" spans="1:15" ht="15" customHeight="1" x14ac:dyDescent="0.25">
      <c r="A277" t="str">
        <f>IFERROR(INDEX('Draft Master List'!E:F,MATCH('Combine Data'!C277,'Draft Master List'!E:E,0),2),"Not Drafted")</f>
        <v>512007</v>
      </c>
      <c r="B277">
        <v>2007</v>
      </c>
      <c r="C277" t="s">
        <v>119</v>
      </c>
      <c r="D277" t="s">
        <v>2271</v>
      </c>
      <c r="E277" t="str">
        <f>IFERROR(INDEX(Conference!A:B,MATCH('Combine Data'!D277,Conference!A:A,0),2),"N/A")</f>
        <v>Pac-12</v>
      </c>
      <c r="F277" t="s">
        <v>74</v>
      </c>
      <c r="G277">
        <v>73</v>
      </c>
      <c r="H277">
        <v>197</v>
      </c>
      <c r="J277">
        <v>4.4400000000000004</v>
      </c>
      <c r="L277">
        <v>38</v>
      </c>
      <c r="M277">
        <v>120</v>
      </c>
      <c r="N277">
        <v>4.1900000000000004</v>
      </c>
      <c r="O277">
        <v>6.68</v>
      </c>
    </row>
    <row r="278" spans="1:15" ht="15" customHeight="1" x14ac:dyDescent="0.25">
      <c r="A278" t="str">
        <f>IFERROR(INDEX('Draft Master List'!E:F,MATCH('Combine Data'!C278,'Draft Master List'!E:E,0),2),"Not Drafted")</f>
        <v>2342007</v>
      </c>
      <c r="B278">
        <v>2007</v>
      </c>
      <c r="C278" t="s">
        <v>500</v>
      </c>
      <c r="D278" t="s">
        <v>153</v>
      </c>
      <c r="E278" t="str">
        <f>IFERROR(INDEX(Conference!A:B,MATCH('Combine Data'!D278,Conference!A:A,0),2),"N/A")</f>
        <v>Pac-12</v>
      </c>
      <c r="F278" t="s">
        <v>74</v>
      </c>
      <c r="G278">
        <v>69</v>
      </c>
      <c r="H278">
        <v>194</v>
      </c>
      <c r="J278">
        <v>4.59</v>
      </c>
      <c r="K278">
        <v>17</v>
      </c>
      <c r="L278">
        <v>33</v>
      </c>
    </row>
    <row r="279" spans="1:15" ht="15" customHeight="1" x14ac:dyDescent="0.25">
      <c r="A279" t="str">
        <f>IFERROR(INDEX('Draft Master List'!E:F,MATCH('Combine Data'!C279,'Draft Master List'!E:E,0),2),"Not Drafted")</f>
        <v>2352007</v>
      </c>
      <c r="B279">
        <v>2007</v>
      </c>
      <c r="C279" t="s">
        <v>501</v>
      </c>
      <c r="D279" t="s">
        <v>185</v>
      </c>
      <c r="E279" t="str">
        <f>IFERROR(INDEX(Conference!A:B,MATCH('Combine Data'!D279,Conference!A:A,0),2),"N/A")</f>
        <v>ACC</v>
      </c>
      <c r="F279" t="s">
        <v>74</v>
      </c>
      <c r="G279">
        <v>71</v>
      </c>
      <c r="H279">
        <v>197</v>
      </c>
      <c r="J279">
        <v>4.5599999999999996</v>
      </c>
      <c r="L279">
        <v>35</v>
      </c>
      <c r="M279">
        <v>120</v>
      </c>
      <c r="N279">
        <v>4.1399999999999997</v>
      </c>
      <c r="O279">
        <v>6.91</v>
      </c>
    </row>
    <row r="280" spans="1:15" ht="15" customHeight="1" x14ac:dyDescent="0.25">
      <c r="A280" t="str">
        <f>IFERROR(INDEX('Draft Master List'!E:F,MATCH('Combine Data'!C280,'Draft Master List'!E:E,0),2),"Not Drafted")</f>
        <v>Not Drafted</v>
      </c>
      <c r="B280">
        <v>2007</v>
      </c>
      <c r="C280" t="s">
        <v>2756</v>
      </c>
      <c r="D280" t="s">
        <v>144</v>
      </c>
      <c r="E280" t="str">
        <f>IFERROR(INDEX(Conference!A:B,MATCH('Combine Data'!D280,Conference!A:A,0),2),"N/A")</f>
        <v>SEC</v>
      </c>
      <c r="F280" t="s">
        <v>74</v>
      </c>
      <c r="G280">
        <v>73</v>
      </c>
      <c r="H280">
        <v>212</v>
      </c>
      <c r="J280">
        <v>4.63</v>
      </c>
      <c r="L280">
        <v>33</v>
      </c>
    </row>
    <row r="281" spans="1:15" ht="15" customHeight="1" x14ac:dyDescent="0.25">
      <c r="A281" t="str">
        <f>IFERROR(INDEX('Draft Master List'!E:F,MATCH('Combine Data'!C281,'Draft Master List'!E:E,0),2),"Not Drafted")</f>
        <v>1972007</v>
      </c>
      <c r="B281">
        <v>2007</v>
      </c>
      <c r="C281" t="s">
        <v>489</v>
      </c>
      <c r="D281" t="s">
        <v>195</v>
      </c>
      <c r="E281" t="str">
        <f>IFERROR(INDEX(Conference!A:B,MATCH('Combine Data'!D281,Conference!A:A,0),2),"N/A")</f>
        <v>SEC</v>
      </c>
      <c r="F281" t="s">
        <v>74</v>
      </c>
      <c r="G281">
        <v>74</v>
      </c>
      <c r="H281">
        <v>204</v>
      </c>
      <c r="J281">
        <v>4.5</v>
      </c>
      <c r="L281">
        <v>36</v>
      </c>
      <c r="M281">
        <v>122</v>
      </c>
      <c r="N281">
        <v>4.28</v>
      </c>
      <c r="O281">
        <v>7.22</v>
      </c>
    </row>
    <row r="282" spans="1:15" ht="15" customHeight="1" x14ac:dyDescent="0.25">
      <c r="A282" t="str">
        <f>IFERROR(INDEX('Draft Master List'!E:F,MATCH('Combine Data'!C282,'Draft Master List'!E:E,0),2),"Not Drafted")</f>
        <v>Not Drafted</v>
      </c>
      <c r="B282">
        <v>2007</v>
      </c>
      <c r="C282" t="s">
        <v>2757</v>
      </c>
      <c r="D282" t="s">
        <v>2282</v>
      </c>
      <c r="E282" t="str">
        <f>IFERROR(INDEX(Conference!A:B,MATCH('Combine Data'!D282,Conference!A:A,0),2),"N/A")</f>
        <v>Big Ten</v>
      </c>
      <c r="F282" t="s">
        <v>74</v>
      </c>
      <c r="G282">
        <v>78</v>
      </c>
      <c r="H282">
        <v>216</v>
      </c>
      <c r="J282">
        <v>4.57</v>
      </c>
      <c r="K282">
        <v>13</v>
      </c>
      <c r="L282">
        <v>36.5</v>
      </c>
      <c r="M282">
        <v>118</v>
      </c>
      <c r="N282">
        <v>4.34</v>
      </c>
      <c r="O282">
        <v>7.09</v>
      </c>
    </row>
    <row r="283" spans="1:15" ht="15" customHeight="1" x14ac:dyDescent="0.25">
      <c r="A283" t="str">
        <f>IFERROR(INDEX('Draft Master List'!E:F,MATCH('Combine Data'!C283,'Draft Master List'!E:E,0),2),"Not Drafted")</f>
        <v>Not Drafted</v>
      </c>
      <c r="B283">
        <v>2007</v>
      </c>
      <c r="C283" t="s">
        <v>2758</v>
      </c>
      <c r="D283" t="s">
        <v>225</v>
      </c>
      <c r="E283" t="str">
        <f>IFERROR(INDEX(Conference!A:B,MATCH('Combine Data'!D283,Conference!A:A,0),2),"N/A")</f>
        <v>The American</v>
      </c>
      <c r="F283" t="s">
        <v>74</v>
      </c>
      <c r="G283">
        <v>74</v>
      </c>
      <c r="H283">
        <v>209</v>
      </c>
      <c r="J283">
        <v>4.3499999999999996</v>
      </c>
      <c r="K283">
        <v>18</v>
      </c>
      <c r="L283">
        <v>36.5</v>
      </c>
      <c r="M283">
        <v>121</v>
      </c>
      <c r="N283">
        <v>4.3899999999999997</v>
      </c>
      <c r="O283">
        <v>6.92</v>
      </c>
    </row>
    <row r="284" spans="1:15" ht="15" customHeight="1" x14ac:dyDescent="0.25">
      <c r="A284" t="str">
        <f>IFERROR(INDEX('Draft Master List'!E:F,MATCH('Combine Data'!C284,'Draft Master List'!E:E,0),2),"Not Drafted")</f>
        <v>2332007</v>
      </c>
      <c r="B284">
        <v>2007</v>
      </c>
      <c r="C284" t="s">
        <v>499</v>
      </c>
      <c r="D284" t="s">
        <v>255</v>
      </c>
      <c r="E284" t="str">
        <f>IFERROR(INDEX(Conference!A:B,MATCH('Combine Data'!D284,Conference!A:A,0),2),"N/A")</f>
        <v>N/A</v>
      </c>
      <c r="F284" t="s">
        <v>74</v>
      </c>
      <c r="G284">
        <v>71</v>
      </c>
      <c r="H284">
        <v>184</v>
      </c>
      <c r="J284">
        <v>4.42</v>
      </c>
      <c r="L284">
        <v>32.5</v>
      </c>
      <c r="M284">
        <v>123</v>
      </c>
      <c r="N284">
        <v>4.29</v>
      </c>
      <c r="O284">
        <v>6.99</v>
      </c>
    </row>
    <row r="285" spans="1:15" ht="15" customHeight="1" x14ac:dyDescent="0.25">
      <c r="A285" t="str">
        <f>IFERROR(INDEX('Draft Master List'!E:F,MATCH('Combine Data'!C285,'Draft Master List'!E:E,0),2),"Not Drafted")</f>
        <v>802007</v>
      </c>
      <c r="B285">
        <v>2007</v>
      </c>
      <c r="C285" t="s">
        <v>462</v>
      </c>
      <c r="D285" t="s">
        <v>2273</v>
      </c>
      <c r="E285" t="str">
        <f>IFERROR(INDEX(Conference!A:B,MATCH('Combine Data'!D285,Conference!A:A,0),2),"N/A")</f>
        <v>Mountain West</v>
      </c>
      <c r="F285" t="s">
        <v>74</v>
      </c>
      <c r="G285">
        <v>73</v>
      </c>
      <c r="H285">
        <v>205</v>
      </c>
      <c r="J285">
        <v>4.45</v>
      </c>
      <c r="L285">
        <v>38.5</v>
      </c>
      <c r="M285">
        <v>125</v>
      </c>
      <c r="N285">
        <v>4.24</v>
      </c>
      <c r="O285">
        <v>7.03</v>
      </c>
    </row>
    <row r="286" spans="1:15" ht="15" customHeight="1" x14ac:dyDescent="0.25">
      <c r="A286" t="str">
        <f>IFERROR(INDEX('Draft Master List'!E:F,MATCH('Combine Data'!C286,'Draft Master List'!E:E,0),2),"Not Drafted")</f>
        <v>Not Drafted</v>
      </c>
      <c r="B286">
        <v>2007</v>
      </c>
      <c r="C286" t="s">
        <v>2759</v>
      </c>
      <c r="D286" t="s">
        <v>2295</v>
      </c>
      <c r="E286" t="str">
        <f>IFERROR(INDEX(Conference!A:B,MATCH('Combine Data'!D286,Conference!A:A,0),2),"N/A")</f>
        <v>Big 12</v>
      </c>
      <c r="F286" t="s">
        <v>74</v>
      </c>
      <c r="G286">
        <v>73</v>
      </c>
      <c r="H286">
        <v>208</v>
      </c>
      <c r="J286">
        <v>4.58</v>
      </c>
      <c r="L286">
        <v>36.5</v>
      </c>
      <c r="M286">
        <v>120</v>
      </c>
      <c r="N286">
        <v>4.34</v>
      </c>
      <c r="O286">
        <v>6.89</v>
      </c>
    </row>
    <row r="287" spans="1:15" ht="15" customHeight="1" x14ac:dyDescent="0.25">
      <c r="A287" t="str">
        <f>IFERROR(INDEX('Draft Master List'!E:F,MATCH('Combine Data'!C287,'Draft Master List'!E:E,0),2),"Not Drafted")</f>
        <v>332008</v>
      </c>
      <c r="B287">
        <v>2008</v>
      </c>
      <c r="C287" t="s">
        <v>378</v>
      </c>
      <c r="D287" t="s">
        <v>162</v>
      </c>
      <c r="E287" t="str">
        <f>IFERROR(INDEX(Conference!A:B,MATCH('Combine Data'!D287,Conference!A:A,0),2),"N/A")</f>
        <v>The American</v>
      </c>
      <c r="F287" t="s">
        <v>74</v>
      </c>
      <c r="G287">
        <v>71</v>
      </c>
      <c r="H287">
        <v>192</v>
      </c>
      <c r="J287">
        <v>4.43</v>
      </c>
      <c r="K287">
        <v>16</v>
      </c>
    </row>
    <row r="288" spans="1:15" ht="15" customHeight="1" x14ac:dyDescent="0.25">
      <c r="A288" t="str">
        <f>IFERROR(INDEX('Draft Master List'!E:F,MATCH('Combine Data'!C288,'Draft Master List'!E:E,0),2),"Not Drafted")</f>
        <v>702008</v>
      </c>
      <c r="B288">
        <v>2008</v>
      </c>
      <c r="C288" t="s">
        <v>390</v>
      </c>
      <c r="D288" t="s">
        <v>218</v>
      </c>
      <c r="E288" t="str">
        <f>IFERROR(INDEX(Conference!A:B,MATCH('Combine Data'!D288,Conference!A:A,0),2),"N/A")</f>
        <v>SEC</v>
      </c>
      <c r="F288" t="s">
        <v>74</v>
      </c>
      <c r="G288">
        <v>73</v>
      </c>
      <c r="H288">
        <v>209</v>
      </c>
      <c r="J288">
        <v>4.4800000000000004</v>
      </c>
      <c r="K288">
        <v>15</v>
      </c>
      <c r="L288">
        <v>26</v>
      </c>
      <c r="M288">
        <v>110</v>
      </c>
      <c r="N288">
        <v>4.22</v>
      </c>
      <c r="O288">
        <v>7.15</v>
      </c>
    </row>
    <row r="289" spans="1:15" ht="15" customHeight="1" x14ac:dyDescent="0.25">
      <c r="A289" t="str">
        <f>IFERROR(INDEX('Draft Master List'!E:F,MATCH('Combine Data'!C289,'Draft Master List'!E:E,0),2),"Not Drafted")</f>
        <v>Not Drafted</v>
      </c>
      <c r="B289">
        <v>2008</v>
      </c>
      <c r="C289" t="s">
        <v>1304</v>
      </c>
      <c r="D289" t="s">
        <v>242</v>
      </c>
      <c r="E289" t="str">
        <f>IFERROR(INDEX(Conference!A:B,MATCH('Combine Data'!D289,Conference!A:A,0),2),"N/A")</f>
        <v>Mountain West</v>
      </c>
      <c r="F289" t="s">
        <v>74</v>
      </c>
      <c r="G289">
        <v>70</v>
      </c>
      <c r="H289">
        <v>194</v>
      </c>
      <c r="J289">
        <v>4.6399999999999997</v>
      </c>
      <c r="K289">
        <v>12</v>
      </c>
      <c r="L289">
        <v>31.5</v>
      </c>
      <c r="M289">
        <v>118</v>
      </c>
      <c r="N289">
        <v>4.2699999999999996</v>
      </c>
      <c r="O289">
        <v>6.97</v>
      </c>
    </row>
    <row r="290" spans="1:15" ht="15" customHeight="1" x14ac:dyDescent="0.25">
      <c r="A290" t="str">
        <f>IFERROR(INDEX('Draft Master List'!E:F,MATCH('Combine Data'!C290,'Draft Master List'!E:E,0),2),"Not Drafted")</f>
        <v>Not Drafted</v>
      </c>
      <c r="B290">
        <v>2008</v>
      </c>
      <c r="C290" t="s">
        <v>2760</v>
      </c>
      <c r="D290" t="s">
        <v>2761</v>
      </c>
      <c r="E290" t="str">
        <f>IFERROR(INDEX(Conference!A:B,MATCH('Combine Data'!D290,Conference!A:A,0),2),"N/A")</f>
        <v>Big 12</v>
      </c>
      <c r="F290" t="s">
        <v>74</v>
      </c>
      <c r="G290">
        <v>77</v>
      </c>
      <c r="H290">
        <v>214</v>
      </c>
      <c r="J290">
        <v>4.6500000000000004</v>
      </c>
      <c r="L290">
        <v>31.5</v>
      </c>
      <c r="M290">
        <v>118</v>
      </c>
      <c r="N290">
        <v>4.2300000000000004</v>
      </c>
      <c r="O290">
        <v>6.92</v>
      </c>
    </row>
    <row r="291" spans="1:15" ht="15" customHeight="1" x14ac:dyDescent="0.25">
      <c r="A291" t="str">
        <f>IFERROR(INDEX('Draft Master List'!E:F,MATCH('Combine Data'!C291,'Draft Master List'!E:E,0),2),"Not Drafted")</f>
        <v>Not Drafted</v>
      </c>
      <c r="B291">
        <v>2008</v>
      </c>
      <c r="C291" t="s">
        <v>2762</v>
      </c>
      <c r="D291" t="s">
        <v>2295</v>
      </c>
      <c r="E291" t="str">
        <f>IFERROR(INDEX(Conference!A:B,MATCH('Combine Data'!D291,Conference!A:A,0),2),"N/A")</f>
        <v>Big 12</v>
      </c>
      <c r="F291" t="s">
        <v>74</v>
      </c>
      <c r="G291">
        <v>75</v>
      </c>
      <c r="H291">
        <v>223</v>
      </c>
      <c r="J291">
        <v>4.74</v>
      </c>
      <c r="K291">
        <v>14</v>
      </c>
    </row>
    <row r="292" spans="1:15" ht="15" customHeight="1" x14ac:dyDescent="0.25">
      <c r="A292" t="str">
        <f>IFERROR(INDEX('Draft Master List'!E:F,MATCH('Combine Data'!C292,'Draft Master List'!E:E,0),2),"Not Drafted")</f>
        <v>Not Drafted</v>
      </c>
      <c r="B292">
        <v>2008</v>
      </c>
      <c r="C292" t="s">
        <v>2763</v>
      </c>
      <c r="D292" t="s">
        <v>148</v>
      </c>
      <c r="E292" t="str">
        <f>IFERROR(INDEX(Conference!A:B,MATCH('Combine Data'!D292,Conference!A:A,0),2),"N/A")</f>
        <v>Pac-12</v>
      </c>
      <c r="F292" t="s">
        <v>74</v>
      </c>
      <c r="G292">
        <v>73</v>
      </c>
      <c r="H292">
        <v>211</v>
      </c>
      <c r="J292">
        <v>4.6900000000000004</v>
      </c>
      <c r="K292">
        <v>19</v>
      </c>
      <c r="L292">
        <v>36.5</v>
      </c>
      <c r="M292">
        <v>120</v>
      </c>
      <c r="N292">
        <v>4.47</v>
      </c>
      <c r="O292">
        <v>7.12</v>
      </c>
    </row>
    <row r="293" spans="1:15" ht="15" customHeight="1" x14ac:dyDescent="0.25">
      <c r="A293" t="str">
        <f>IFERROR(INDEX('Draft Master List'!E:F,MATCH('Combine Data'!C293,'Draft Master List'!E:E,0),2),"Not Drafted")</f>
        <v>Not Drafted</v>
      </c>
      <c r="B293">
        <v>2008</v>
      </c>
      <c r="C293" t="s">
        <v>2764</v>
      </c>
      <c r="D293" t="s">
        <v>164</v>
      </c>
      <c r="E293" t="str">
        <f>IFERROR(INDEX(Conference!A:B,MATCH('Combine Data'!D293,Conference!A:A,0),2),"N/A")</f>
        <v>Pac-12</v>
      </c>
      <c r="F293" t="s">
        <v>74</v>
      </c>
      <c r="G293">
        <v>73</v>
      </c>
      <c r="H293">
        <v>160</v>
      </c>
      <c r="J293">
        <v>4.41</v>
      </c>
      <c r="L293">
        <v>30.5</v>
      </c>
      <c r="M293">
        <v>115</v>
      </c>
      <c r="O293">
        <v>6.97</v>
      </c>
    </row>
    <row r="294" spans="1:15" ht="15" customHeight="1" x14ac:dyDescent="0.25">
      <c r="A294" t="str">
        <f>IFERROR(INDEX('Draft Master List'!E:F,MATCH('Combine Data'!C294,'Draft Master List'!E:E,0),2),"Not Drafted")</f>
        <v>Not Drafted</v>
      </c>
      <c r="B294">
        <v>2008</v>
      </c>
      <c r="C294" t="s">
        <v>2765</v>
      </c>
      <c r="D294" t="s">
        <v>161</v>
      </c>
      <c r="E294" t="str">
        <f>IFERROR(INDEX(Conference!A:B,MATCH('Combine Data'!D294,Conference!A:A,0),2),"N/A")</f>
        <v>Big Ten</v>
      </c>
      <c r="F294" t="s">
        <v>74</v>
      </c>
      <c r="G294">
        <v>70</v>
      </c>
      <c r="H294">
        <v>174</v>
      </c>
      <c r="J294">
        <v>4.49</v>
      </c>
      <c r="M294">
        <v>119</v>
      </c>
      <c r="N294">
        <v>4.24</v>
      </c>
      <c r="O294">
        <v>6.88</v>
      </c>
    </row>
    <row r="295" spans="1:15" ht="15" customHeight="1" x14ac:dyDescent="0.25">
      <c r="A295" t="str">
        <f>IFERROR(INDEX('Draft Master List'!E:F,MATCH('Combine Data'!C295,'Draft Master List'!E:E,0),2),"Not Drafted")</f>
        <v>1282008</v>
      </c>
      <c r="B295">
        <v>2008</v>
      </c>
      <c r="C295" t="s">
        <v>401</v>
      </c>
      <c r="D295" t="s">
        <v>215</v>
      </c>
      <c r="E295" t="str">
        <f>IFERROR(INDEX(Conference!A:B,MATCH('Combine Data'!D295,Conference!A:A,0),2),"N/A")</f>
        <v>SEC</v>
      </c>
      <c r="F295" t="s">
        <v>74</v>
      </c>
      <c r="G295">
        <v>73</v>
      </c>
      <c r="H295">
        <v>201</v>
      </c>
      <c r="J295">
        <v>4.4400000000000004</v>
      </c>
      <c r="K295">
        <v>10</v>
      </c>
      <c r="L295">
        <v>38.5</v>
      </c>
      <c r="M295">
        <v>125</v>
      </c>
      <c r="N295">
        <v>4.2</v>
      </c>
      <c r="O295">
        <v>6.77</v>
      </c>
    </row>
    <row r="296" spans="1:15" ht="15" customHeight="1" x14ac:dyDescent="0.25">
      <c r="A296" t="str">
        <f>IFERROR(INDEX('Draft Master List'!E:F,MATCH('Combine Data'!C296,'Draft Master List'!E:E,0),2),"Not Drafted")</f>
        <v>972008</v>
      </c>
      <c r="B296">
        <v>2008</v>
      </c>
      <c r="C296" t="s">
        <v>395</v>
      </c>
      <c r="D296" t="s">
        <v>181</v>
      </c>
      <c r="E296" t="str">
        <f>IFERROR(INDEX(Conference!A:B,MATCH('Combine Data'!D296,Conference!A:A,0),2),"N/A")</f>
        <v>SEC</v>
      </c>
      <c r="F296" t="s">
        <v>74</v>
      </c>
      <c r="G296">
        <v>73</v>
      </c>
      <c r="H296">
        <v>204</v>
      </c>
      <c r="J296">
        <v>4.3499999999999996</v>
      </c>
      <c r="L296">
        <v>33</v>
      </c>
      <c r="M296">
        <v>124</v>
      </c>
      <c r="N296">
        <v>4.1100000000000003</v>
      </c>
      <c r="O296">
        <v>6.75</v>
      </c>
    </row>
    <row r="297" spans="1:15" ht="15" customHeight="1" x14ac:dyDescent="0.25">
      <c r="A297" t="str">
        <f>IFERROR(INDEX('Draft Master List'!E:F,MATCH('Combine Data'!C297,'Draft Master List'!E:E,0),2),"Not Drafted")</f>
        <v>842008</v>
      </c>
      <c r="B297">
        <v>2008</v>
      </c>
      <c r="C297" t="s">
        <v>124</v>
      </c>
      <c r="D297" t="s">
        <v>182</v>
      </c>
      <c r="E297" t="str">
        <f>IFERROR(INDEX(Conference!A:B,MATCH('Combine Data'!D297,Conference!A:A,0),2),"N/A")</f>
        <v>ACC</v>
      </c>
      <c r="F297" t="s">
        <v>74</v>
      </c>
      <c r="G297">
        <v>71</v>
      </c>
      <c r="H297">
        <v>176</v>
      </c>
      <c r="J297">
        <v>4.51</v>
      </c>
      <c r="L297">
        <v>31</v>
      </c>
      <c r="M297">
        <v>120</v>
      </c>
      <c r="N297">
        <v>4.12</v>
      </c>
      <c r="O297">
        <v>6.57</v>
      </c>
    </row>
    <row r="298" spans="1:15" ht="15" customHeight="1" x14ac:dyDescent="0.25">
      <c r="A298" t="str">
        <f>IFERROR(INDEX('Draft Master List'!E:F,MATCH('Combine Data'!C298,'Draft Master List'!E:E,0),2),"Not Drafted")</f>
        <v>1052008</v>
      </c>
      <c r="B298">
        <v>2008</v>
      </c>
      <c r="C298" t="s">
        <v>397</v>
      </c>
      <c r="D298" t="s">
        <v>205</v>
      </c>
      <c r="E298" t="str">
        <f>IFERROR(INDEX(Conference!A:B,MATCH('Combine Data'!D298,Conference!A:A,0),2),"N/A")</f>
        <v>SEC</v>
      </c>
      <c r="F298" t="s">
        <v>74</v>
      </c>
      <c r="G298">
        <v>73</v>
      </c>
      <c r="H298">
        <v>214</v>
      </c>
      <c r="J298">
        <v>4.37</v>
      </c>
      <c r="L298">
        <v>34.5</v>
      </c>
    </row>
    <row r="299" spans="1:15" ht="15" customHeight="1" x14ac:dyDescent="0.25">
      <c r="A299" t="str">
        <f>IFERROR(INDEX('Draft Master List'!E:F,MATCH('Combine Data'!C299,'Draft Master List'!E:E,0),2),"Not Drafted")</f>
        <v>2052008</v>
      </c>
      <c r="B299">
        <v>2008</v>
      </c>
      <c r="C299" t="s">
        <v>118</v>
      </c>
      <c r="D299" t="s">
        <v>262</v>
      </c>
      <c r="E299" t="str">
        <f>IFERROR(INDEX(Conference!A:B,MATCH('Combine Data'!D299,Conference!A:A,0),2),"N/A")</f>
        <v>N/A</v>
      </c>
      <c r="F299" t="s">
        <v>74</v>
      </c>
      <c r="G299">
        <v>73</v>
      </c>
      <c r="H299">
        <v>210</v>
      </c>
      <c r="J299">
        <v>4.42</v>
      </c>
      <c r="K299">
        <v>20</v>
      </c>
      <c r="L299">
        <v>36.5</v>
      </c>
      <c r="M299">
        <v>125</v>
      </c>
      <c r="N299">
        <v>4.1900000000000004</v>
      </c>
      <c r="O299">
        <v>6.9</v>
      </c>
    </row>
    <row r="300" spans="1:15" ht="15" customHeight="1" x14ac:dyDescent="0.25">
      <c r="A300" t="str">
        <f>IFERROR(INDEX('Draft Master List'!E:F,MATCH('Combine Data'!C300,'Draft Master List'!E:E,0),2),"Not Drafted")</f>
        <v>Not Drafted</v>
      </c>
      <c r="B300">
        <v>2008</v>
      </c>
      <c r="C300" t="s">
        <v>2766</v>
      </c>
      <c r="D300" t="s">
        <v>242</v>
      </c>
      <c r="E300" t="str">
        <f>IFERROR(INDEX(Conference!A:B,MATCH('Combine Data'!D300,Conference!A:A,0),2),"N/A")</f>
        <v>Mountain West</v>
      </c>
      <c r="F300" t="s">
        <v>74</v>
      </c>
      <c r="G300">
        <v>70</v>
      </c>
      <c r="H300">
        <v>187</v>
      </c>
      <c r="J300">
        <v>4.53</v>
      </c>
      <c r="K300">
        <v>17</v>
      </c>
      <c r="L300">
        <v>27.5</v>
      </c>
      <c r="M300">
        <v>118</v>
      </c>
      <c r="N300">
        <v>4.16</v>
      </c>
      <c r="O300">
        <v>6.91</v>
      </c>
    </row>
    <row r="301" spans="1:15" ht="15" customHeight="1" x14ac:dyDescent="0.25">
      <c r="A301" t="str">
        <f>IFERROR(INDEX('Draft Master List'!E:F,MATCH('Combine Data'!C301,'Draft Master List'!E:E,0),2),"Not Drafted")</f>
        <v>Not Drafted</v>
      </c>
      <c r="B301">
        <v>2008</v>
      </c>
      <c r="C301" t="s">
        <v>2767</v>
      </c>
      <c r="D301" t="s">
        <v>154</v>
      </c>
      <c r="E301" t="str">
        <f>IFERROR(INDEX(Conference!A:B,MATCH('Combine Data'!D301,Conference!A:A,0),2),"N/A")</f>
        <v>SEC</v>
      </c>
      <c r="F301" t="s">
        <v>74</v>
      </c>
      <c r="G301">
        <v>74</v>
      </c>
      <c r="H301">
        <v>193</v>
      </c>
      <c r="J301">
        <v>4.54</v>
      </c>
      <c r="L301">
        <v>29.5</v>
      </c>
      <c r="M301">
        <v>122</v>
      </c>
    </row>
    <row r="302" spans="1:15" ht="15" customHeight="1" x14ac:dyDescent="0.25">
      <c r="A302" t="str">
        <f>IFERROR(INDEX('Draft Master List'!E:F,MATCH('Combine Data'!C302,'Draft Master List'!E:E,0),2),"Not Drafted")</f>
        <v>412008</v>
      </c>
      <c r="B302">
        <v>2008</v>
      </c>
      <c r="C302" t="s">
        <v>380</v>
      </c>
      <c r="D302" t="s">
        <v>190</v>
      </c>
      <c r="E302" t="str">
        <f>IFERROR(INDEX(Conference!A:B,MATCH('Combine Data'!D302,Conference!A:A,0),2),"N/A")</f>
        <v>Big Ten</v>
      </c>
      <c r="F302" t="s">
        <v>74</v>
      </c>
      <c r="G302">
        <v>78</v>
      </c>
      <c r="H302">
        <v>217</v>
      </c>
      <c r="I302">
        <v>14</v>
      </c>
      <c r="J302">
        <v>4.45</v>
      </c>
      <c r="K302">
        <v>18</v>
      </c>
      <c r="L302">
        <v>31.5</v>
      </c>
      <c r="M302">
        <v>125</v>
      </c>
      <c r="N302">
        <v>4.2</v>
      </c>
      <c r="O302">
        <v>6.84</v>
      </c>
    </row>
    <row r="303" spans="1:15" ht="15" customHeight="1" x14ac:dyDescent="0.25">
      <c r="A303" t="str">
        <f>IFERROR(INDEX('Draft Master List'!E:F,MATCH('Combine Data'!C303,'Draft Master List'!E:E,0),2),"Not Drafted")</f>
        <v>2152008</v>
      </c>
      <c r="B303">
        <v>2008</v>
      </c>
      <c r="C303" t="s">
        <v>426</v>
      </c>
      <c r="D303" t="s">
        <v>197</v>
      </c>
      <c r="E303" t="str">
        <f>IFERROR(INDEX(Conference!A:B,MATCH('Combine Data'!D303,Conference!A:A,0),2),"N/A")</f>
        <v>ACC</v>
      </c>
      <c r="F303" t="s">
        <v>74</v>
      </c>
      <c r="G303">
        <v>76</v>
      </c>
      <c r="H303">
        <v>213</v>
      </c>
      <c r="J303">
        <v>4.5599999999999996</v>
      </c>
      <c r="L303">
        <v>28.5</v>
      </c>
      <c r="M303">
        <v>120</v>
      </c>
      <c r="N303">
        <v>4.43</v>
      </c>
      <c r="O303">
        <v>7.03</v>
      </c>
    </row>
    <row r="304" spans="1:15" ht="15" customHeight="1" x14ac:dyDescent="0.25">
      <c r="A304" t="str">
        <f>IFERROR(INDEX('Draft Master List'!E:F,MATCH('Combine Data'!C304,'Draft Master List'!E:E,0),2),"Not Drafted")</f>
        <v>1262008</v>
      </c>
      <c r="B304">
        <v>2008</v>
      </c>
      <c r="C304" t="s">
        <v>400</v>
      </c>
      <c r="D304" t="s">
        <v>177</v>
      </c>
      <c r="E304" t="str">
        <f>IFERROR(INDEX(Conference!A:B,MATCH('Combine Data'!D304,Conference!A:A,0),2),"N/A")</f>
        <v>Pac-12</v>
      </c>
      <c r="F304" t="s">
        <v>74</v>
      </c>
      <c r="G304">
        <v>71</v>
      </c>
      <c r="H304">
        <v>187</v>
      </c>
      <c r="J304">
        <v>4.57</v>
      </c>
      <c r="K304">
        <v>14</v>
      </c>
      <c r="M304">
        <v>117</v>
      </c>
    </row>
    <row r="305" spans="1:15" ht="15" customHeight="1" x14ac:dyDescent="0.25">
      <c r="A305" t="str">
        <f>IFERROR(INDEX('Draft Master List'!E:F,MATCH('Combine Data'!C305,'Draft Master List'!E:E,0),2),"Not Drafted")</f>
        <v>1712008</v>
      </c>
      <c r="B305">
        <v>2008</v>
      </c>
      <c r="C305" t="s">
        <v>411</v>
      </c>
      <c r="D305" t="s">
        <v>231</v>
      </c>
      <c r="E305" t="str">
        <f>IFERROR(INDEX(Conference!A:B,MATCH('Combine Data'!D305,Conference!A:A,0),2),"N/A")</f>
        <v>Big 12</v>
      </c>
      <c r="F305" t="s">
        <v>74</v>
      </c>
      <c r="G305">
        <v>76</v>
      </c>
      <c r="H305">
        <v>207</v>
      </c>
      <c r="J305">
        <v>4.55</v>
      </c>
      <c r="L305">
        <v>31.5</v>
      </c>
      <c r="M305">
        <v>126</v>
      </c>
      <c r="N305">
        <v>4.3</v>
      </c>
      <c r="O305">
        <v>7.08</v>
      </c>
    </row>
    <row r="306" spans="1:15" ht="15" customHeight="1" x14ac:dyDescent="0.25">
      <c r="A306" t="str">
        <f>IFERROR(INDEX('Draft Master List'!E:F,MATCH('Combine Data'!C306,'Draft Master List'!E:E,0),2),"Not Drafted")</f>
        <v>1912008</v>
      </c>
      <c r="B306">
        <v>2008</v>
      </c>
      <c r="C306" t="s">
        <v>418</v>
      </c>
      <c r="D306" t="s">
        <v>169</v>
      </c>
      <c r="E306" t="str">
        <f>IFERROR(INDEX(Conference!A:B,MATCH('Combine Data'!D306,Conference!A:A,0),2),"N/A")</f>
        <v>Big Ten</v>
      </c>
      <c r="F306" t="s">
        <v>74</v>
      </c>
      <c r="G306">
        <v>75</v>
      </c>
      <c r="H306">
        <v>221</v>
      </c>
      <c r="J306">
        <v>4.49</v>
      </c>
      <c r="L306">
        <v>29.5</v>
      </c>
      <c r="M306">
        <v>126</v>
      </c>
    </row>
    <row r="307" spans="1:15" ht="15" customHeight="1" x14ac:dyDescent="0.25">
      <c r="A307" t="str">
        <f>IFERROR(INDEX('Draft Master List'!E:F,MATCH('Combine Data'!C307,'Draft Master List'!E:E,0),2),"Not Drafted")</f>
        <v>492008</v>
      </c>
      <c r="B307">
        <v>2008</v>
      </c>
      <c r="C307" t="s">
        <v>122</v>
      </c>
      <c r="D307" t="s">
        <v>177</v>
      </c>
      <c r="E307" t="str">
        <f>IFERROR(INDEX(Conference!A:B,MATCH('Combine Data'!D307,Conference!A:A,0),2),"N/A")</f>
        <v>Pac-12</v>
      </c>
      <c r="F307" t="s">
        <v>74</v>
      </c>
      <c r="G307">
        <v>70</v>
      </c>
      <c r="H307">
        <v>169</v>
      </c>
      <c r="J307">
        <v>4.3499999999999996</v>
      </c>
      <c r="M307">
        <v>120</v>
      </c>
    </row>
    <row r="308" spans="1:15" ht="15" customHeight="1" x14ac:dyDescent="0.25">
      <c r="A308" t="str">
        <f>IFERROR(INDEX('Draft Master List'!E:F,MATCH('Combine Data'!C308,'Draft Master List'!E:E,0),2),"Not Drafted")</f>
        <v>582008</v>
      </c>
      <c r="B308">
        <v>2008</v>
      </c>
      <c r="C308" t="s">
        <v>386</v>
      </c>
      <c r="D308" t="s">
        <v>2308</v>
      </c>
      <c r="E308" t="str">
        <f>IFERROR(INDEX(Conference!A:B,MATCH('Combine Data'!D308,Conference!A:A,0),2),"N/A")</f>
        <v>N/A</v>
      </c>
      <c r="F308" t="s">
        <v>74</v>
      </c>
      <c r="G308">
        <v>70</v>
      </c>
      <c r="H308">
        <v>182</v>
      </c>
      <c r="J308">
        <v>4.33</v>
      </c>
      <c r="L308">
        <v>29.5</v>
      </c>
      <c r="M308">
        <v>122</v>
      </c>
      <c r="N308">
        <v>4.38</v>
      </c>
      <c r="O308">
        <v>6.81</v>
      </c>
    </row>
    <row r="309" spans="1:15" ht="15" customHeight="1" x14ac:dyDescent="0.25">
      <c r="A309" t="str">
        <f>IFERROR(INDEX('Draft Master List'!E:F,MATCH('Combine Data'!C309,'Draft Master List'!E:E,0),2),"Not Drafted")</f>
        <v>1932008</v>
      </c>
      <c r="B309">
        <v>2008</v>
      </c>
      <c r="C309" t="s">
        <v>419</v>
      </c>
      <c r="D309" t="s">
        <v>2309</v>
      </c>
      <c r="E309" t="str">
        <f>IFERROR(INDEX(Conference!A:B,MATCH('Combine Data'!D309,Conference!A:A,0),2),"N/A")</f>
        <v>N/A</v>
      </c>
      <c r="F309" t="s">
        <v>74</v>
      </c>
      <c r="G309">
        <v>71</v>
      </c>
      <c r="H309">
        <v>177</v>
      </c>
      <c r="J309">
        <v>4.5</v>
      </c>
      <c r="K309">
        <v>14</v>
      </c>
      <c r="L309">
        <v>32</v>
      </c>
      <c r="M309">
        <v>118</v>
      </c>
      <c r="N309">
        <v>4.18</v>
      </c>
      <c r="O309">
        <v>6.75</v>
      </c>
    </row>
    <row r="310" spans="1:15" ht="15" customHeight="1" x14ac:dyDescent="0.25">
      <c r="A310" t="str">
        <f>IFERROR(INDEX('Draft Master List'!E:F,MATCH('Combine Data'!C310,'Draft Master List'!E:E,0),2),"Not Drafted")</f>
        <v>2242008</v>
      </c>
      <c r="B310">
        <v>2008</v>
      </c>
      <c r="C310" t="s">
        <v>429</v>
      </c>
      <c r="D310" t="s">
        <v>215</v>
      </c>
      <c r="E310" t="str">
        <f>IFERROR(INDEX(Conference!A:B,MATCH('Combine Data'!D310,Conference!A:A,0),2),"N/A")</f>
        <v>SEC</v>
      </c>
      <c r="F310" t="s">
        <v>74</v>
      </c>
      <c r="G310">
        <v>74</v>
      </c>
      <c r="H310">
        <v>210</v>
      </c>
      <c r="J310">
        <v>4.58</v>
      </c>
      <c r="K310">
        <v>16</v>
      </c>
      <c r="L310">
        <v>32.5</v>
      </c>
      <c r="M310">
        <v>121</v>
      </c>
      <c r="N310">
        <v>4.26</v>
      </c>
      <c r="O310">
        <v>7.07</v>
      </c>
    </row>
    <row r="311" spans="1:15" ht="15" customHeight="1" x14ac:dyDescent="0.25">
      <c r="A311" t="str">
        <f>IFERROR(INDEX('Draft Master List'!E:F,MATCH('Combine Data'!C311,'Draft Master List'!E:E,0),2),"Not Drafted")</f>
        <v>952008</v>
      </c>
      <c r="B311">
        <v>2008</v>
      </c>
      <c r="C311" t="s">
        <v>394</v>
      </c>
      <c r="D311" t="s">
        <v>141</v>
      </c>
      <c r="E311" t="str">
        <f>IFERROR(INDEX(Conference!A:B,MATCH('Combine Data'!D311,Conference!A:A,0),2),"N/A")</f>
        <v>Big Ten</v>
      </c>
      <c r="F311" t="s">
        <v>74</v>
      </c>
      <c r="G311">
        <v>73</v>
      </c>
      <c r="H311">
        <v>181</v>
      </c>
      <c r="J311">
        <v>4.59</v>
      </c>
      <c r="K311">
        <v>16</v>
      </c>
      <c r="L311">
        <v>32</v>
      </c>
      <c r="M311">
        <v>117</v>
      </c>
      <c r="N311">
        <v>4.2699999999999996</v>
      </c>
      <c r="O311">
        <v>7.34</v>
      </c>
    </row>
    <row r="312" spans="1:15" ht="15" customHeight="1" x14ac:dyDescent="0.25">
      <c r="A312" t="str">
        <f>IFERROR(INDEX('Draft Master List'!E:F,MATCH('Combine Data'!C312,'Draft Master List'!E:E,0),2),"Not Drafted")</f>
        <v>Not Drafted</v>
      </c>
      <c r="B312">
        <v>2008</v>
      </c>
      <c r="C312" t="s">
        <v>2768</v>
      </c>
      <c r="D312" t="s">
        <v>2769</v>
      </c>
      <c r="E312" t="str">
        <f>IFERROR(INDEX(Conference!A:B,MATCH('Combine Data'!D312,Conference!A:A,0),2),"N/A")</f>
        <v>N/A</v>
      </c>
      <c r="F312" t="s">
        <v>74</v>
      </c>
      <c r="G312">
        <v>74</v>
      </c>
      <c r="H312">
        <v>205</v>
      </c>
      <c r="J312">
        <v>4.6100000000000003</v>
      </c>
      <c r="L312">
        <v>29</v>
      </c>
      <c r="M312">
        <v>112</v>
      </c>
      <c r="N312">
        <v>4.4800000000000004</v>
      </c>
      <c r="O312">
        <v>7.12</v>
      </c>
    </row>
    <row r="313" spans="1:15" ht="15" customHeight="1" x14ac:dyDescent="0.25">
      <c r="A313" t="str">
        <f>IFERROR(INDEX('Draft Master List'!E:F,MATCH('Combine Data'!C313,'Draft Master List'!E:E,0),2),"Not Drafted")</f>
        <v>2482008</v>
      </c>
      <c r="B313">
        <v>2008</v>
      </c>
      <c r="C313" t="s">
        <v>436</v>
      </c>
      <c r="D313" t="s">
        <v>145</v>
      </c>
      <c r="E313" t="str">
        <f>IFERROR(INDEX(Conference!A:B,MATCH('Combine Data'!D313,Conference!A:A,0),2),"N/A")</f>
        <v>SEC</v>
      </c>
      <c r="F313" t="s">
        <v>74</v>
      </c>
      <c r="G313">
        <v>76</v>
      </c>
      <c r="H313">
        <v>222</v>
      </c>
      <c r="J313">
        <v>4.5599999999999996</v>
      </c>
      <c r="K313">
        <v>9</v>
      </c>
      <c r="L313">
        <v>34.5</v>
      </c>
      <c r="M313">
        <v>119</v>
      </c>
      <c r="N313">
        <v>4.3</v>
      </c>
      <c r="O313">
        <v>7.08</v>
      </c>
    </row>
    <row r="314" spans="1:15" ht="15" customHeight="1" x14ac:dyDescent="0.25">
      <c r="A314" t="str">
        <f>IFERROR(INDEX('Draft Master List'!E:F,MATCH('Combine Data'!C314,'Draft Master List'!E:E,0),2),"Not Drafted")</f>
        <v>Not Drafted</v>
      </c>
      <c r="B314">
        <v>2008</v>
      </c>
      <c r="C314" t="s">
        <v>2770</v>
      </c>
      <c r="D314" t="s">
        <v>224</v>
      </c>
      <c r="E314" t="str">
        <f>IFERROR(INDEX(Conference!A:B,MATCH('Combine Data'!D314,Conference!A:A,0),2),"N/A")</f>
        <v>ACC</v>
      </c>
      <c r="F314" t="s">
        <v>74</v>
      </c>
      <c r="G314">
        <v>71</v>
      </c>
      <c r="H314">
        <v>195</v>
      </c>
      <c r="J314">
        <v>4.47</v>
      </c>
      <c r="L314">
        <v>28</v>
      </c>
      <c r="M314">
        <v>120</v>
      </c>
      <c r="N314">
        <v>4.3</v>
      </c>
      <c r="O314">
        <v>7.09</v>
      </c>
    </row>
    <row r="315" spans="1:15" ht="15" customHeight="1" x14ac:dyDescent="0.25">
      <c r="A315" t="str">
        <f>IFERROR(INDEX('Draft Master List'!E:F,MATCH('Combine Data'!C315,'Draft Master List'!E:E,0),2),"Not Drafted")</f>
        <v>362008</v>
      </c>
      <c r="B315">
        <v>2008</v>
      </c>
      <c r="C315" t="s">
        <v>116</v>
      </c>
      <c r="D315" t="s">
        <v>2292</v>
      </c>
      <c r="E315" t="str">
        <f>IFERROR(INDEX(Conference!A:B,MATCH('Combine Data'!D315,Conference!A:A,0),2),"N/A")</f>
        <v>Big 12</v>
      </c>
      <c r="F315" t="s">
        <v>74</v>
      </c>
      <c r="G315">
        <v>75</v>
      </c>
      <c r="H315">
        <v>217</v>
      </c>
      <c r="J315">
        <v>4.51</v>
      </c>
      <c r="L315">
        <v>31</v>
      </c>
      <c r="M315">
        <v>123</v>
      </c>
      <c r="N315">
        <v>4.3499999999999996</v>
      </c>
      <c r="O315">
        <v>7.03</v>
      </c>
    </row>
    <row r="316" spans="1:15" ht="15" customHeight="1" x14ac:dyDescent="0.25">
      <c r="A316" t="str">
        <f>IFERROR(INDEX('Draft Master List'!E:F,MATCH('Combine Data'!C316,'Draft Master List'!E:E,0),2),"Not Drafted")</f>
        <v>Not Drafted</v>
      </c>
      <c r="B316">
        <v>2008</v>
      </c>
      <c r="C316" t="s">
        <v>1240</v>
      </c>
      <c r="D316" t="s">
        <v>183</v>
      </c>
      <c r="E316" t="str">
        <f>IFERROR(INDEX(Conference!A:B,MATCH('Combine Data'!D316,Conference!A:A,0),2),"N/A")</f>
        <v>Big 12</v>
      </c>
      <c r="F316" t="s">
        <v>74</v>
      </c>
      <c r="G316">
        <v>69</v>
      </c>
      <c r="H316">
        <v>201</v>
      </c>
      <c r="J316">
        <v>4.4800000000000004</v>
      </c>
      <c r="K316">
        <v>20</v>
      </c>
      <c r="L316">
        <v>34.5</v>
      </c>
      <c r="M316">
        <v>130</v>
      </c>
      <c r="N316">
        <v>4.32</v>
      </c>
      <c r="O316">
        <v>6.88</v>
      </c>
    </row>
    <row r="317" spans="1:15" ht="15" customHeight="1" x14ac:dyDescent="0.25">
      <c r="A317" t="str">
        <f>IFERROR(INDEX('Draft Master List'!E:F,MATCH('Combine Data'!C317,'Draft Master List'!E:E,0),2),"Not Drafted")</f>
        <v>Not Drafted</v>
      </c>
      <c r="B317">
        <v>2008</v>
      </c>
      <c r="C317" t="s">
        <v>2771</v>
      </c>
      <c r="D317" t="s">
        <v>242</v>
      </c>
      <c r="E317" t="str">
        <f>IFERROR(INDEX(Conference!A:B,MATCH('Combine Data'!D317,Conference!A:A,0),2),"N/A")</f>
        <v>Mountain West</v>
      </c>
      <c r="F317" t="s">
        <v>74</v>
      </c>
      <c r="G317">
        <v>73</v>
      </c>
      <c r="H317">
        <v>200</v>
      </c>
      <c r="J317">
        <v>4.59</v>
      </c>
      <c r="L317">
        <v>30</v>
      </c>
      <c r="M317">
        <v>118</v>
      </c>
      <c r="N317">
        <v>4.32</v>
      </c>
      <c r="O317">
        <v>7.03</v>
      </c>
    </row>
    <row r="318" spans="1:15" ht="15" customHeight="1" x14ac:dyDescent="0.25">
      <c r="A318" t="str">
        <f>IFERROR(INDEX('Draft Master List'!E:F,MATCH('Combine Data'!C318,'Draft Master List'!E:E,0),2),"Not Drafted")</f>
        <v>1822008</v>
      </c>
      <c r="B318">
        <v>2008</v>
      </c>
      <c r="C318" t="s">
        <v>416</v>
      </c>
      <c r="D318" t="s">
        <v>2310</v>
      </c>
      <c r="E318" t="str">
        <f>IFERROR(INDEX(Conference!A:B,MATCH('Combine Data'!D318,Conference!A:A,0),2),"N/A")</f>
        <v>Mountain West</v>
      </c>
      <c r="F318" t="s">
        <v>74</v>
      </c>
      <c r="G318">
        <v>73</v>
      </c>
      <c r="H318">
        <v>202</v>
      </c>
      <c r="J318">
        <v>4.6900000000000004</v>
      </c>
      <c r="L318">
        <v>27.5</v>
      </c>
      <c r="M318">
        <v>115</v>
      </c>
      <c r="N318">
        <v>4.7699999999999996</v>
      </c>
      <c r="O318">
        <v>7.31</v>
      </c>
    </row>
    <row r="319" spans="1:15" ht="15" customHeight="1" x14ac:dyDescent="0.25">
      <c r="A319" t="str">
        <f>IFERROR(INDEX('Draft Master List'!E:F,MATCH('Combine Data'!C319,'Draft Master List'!E:E,0),2),"Not Drafted")</f>
        <v>422008</v>
      </c>
      <c r="B319">
        <v>2008</v>
      </c>
      <c r="C319" t="s">
        <v>123</v>
      </c>
      <c r="D319" t="s">
        <v>197</v>
      </c>
      <c r="E319" t="str">
        <f>IFERROR(INDEX(Conference!A:B,MATCH('Combine Data'!D319,Conference!A:A,0),2),"N/A")</f>
        <v>ACC</v>
      </c>
      <c r="F319" t="s">
        <v>74</v>
      </c>
      <c r="G319">
        <v>70</v>
      </c>
      <c r="H319">
        <v>184</v>
      </c>
      <c r="J319">
        <v>4.3899999999999997</v>
      </c>
      <c r="K319">
        <v>24</v>
      </c>
      <c r="L319">
        <v>36</v>
      </c>
      <c r="M319">
        <v>124</v>
      </c>
      <c r="N319">
        <v>4.34</v>
      </c>
      <c r="O319">
        <v>7.07</v>
      </c>
    </row>
    <row r="320" spans="1:15" ht="15" customHeight="1" x14ac:dyDescent="0.25">
      <c r="A320" t="str">
        <f>IFERROR(INDEX('Draft Master List'!E:F,MATCH('Combine Data'!C320,'Draft Master List'!E:E,0),2),"Not Drafted")</f>
        <v>1252008</v>
      </c>
      <c r="B320">
        <v>2008</v>
      </c>
      <c r="C320" t="s">
        <v>399</v>
      </c>
      <c r="D320" t="s">
        <v>256</v>
      </c>
      <c r="E320" t="str">
        <f>IFERROR(INDEX(Conference!A:B,MATCH('Combine Data'!D320,Conference!A:A,0),2),"N/A")</f>
        <v>N/A</v>
      </c>
      <c r="F320" t="s">
        <v>74</v>
      </c>
      <c r="G320">
        <v>73</v>
      </c>
      <c r="H320">
        <v>194</v>
      </c>
      <c r="J320">
        <v>4.37</v>
      </c>
      <c r="K320">
        <v>19</v>
      </c>
      <c r="L320">
        <v>37.5</v>
      </c>
      <c r="M320">
        <v>128</v>
      </c>
      <c r="N320">
        <v>3.96</v>
      </c>
      <c r="O320">
        <v>6.67</v>
      </c>
    </row>
    <row r="321" spans="1:15" ht="15" customHeight="1" x14ac:dyDescent="0.25">
      <c r="A321" t="str">
        <f>IFERROR(INDEX('Draft Master List'!E:F,MATCH('Combine Data'!C321,'Draft Master List'!E:E,0),2),"Not Drafted")</f>
        <v>462008</v>
      </c>
      <c r="B321">
        <v>2008</v>
      </c>
      <c r="C321" t="s">
        <v>381</v>
      </c>
      <c r="D321" t="s">
        <v>249</v>
      </c>
      <c r="E321" t="str">
        <f>IFERROR(INDEX(Conference!A:B,MATCH('Combine Data'!D321,Conference!A:A,0),2),"N/A")</f>
        <v>N/A</v>
      </c>
      <c r="F321" t="s">
        <v>74</v>
      </c>
      <c r="G321">
        <v>74</v>
      </c>
      <c r="H321">
        <v>199</v>
      </c>
      <c r="J321">
        <v>4.42</v>
      </c>
      <c r="L321">
        <v>37.5</v>
      </c>
      <c r="M321">
        <v>136</v>
      </c>
      <c r="N321">
        <v>4.5199999999999996</v>
      </c>
      <c r="O321">
        <v>7.08</v>
      </c>
    </row>
    <row r="322" spans="1:15" ht="15" customHeight="1" x14ac:dyDescent="0.25">
      <c r="A322" t="str">
        <f>IFERROR(INDEX('Draft Master List'!E:F,MATCH('Combine Data'!C322,'Draft Master List'!E:E,0),2),"Not Drafted")</f>
        <v>1062008</v>
      </c>
      <c r="B322">
        <v>2008</v>
      </c>
      <c r="C322" t="s">
        <v>131</v>
      </c>
      <c r="D322" t="s">
        <v>313</v>
      </c>
      <c r="E322" t="str">
        <f>IFERROR(INDEX(Conference!A:B,MATCH('Combine Data'!D322,Conference!A:A,0),2),"N/A")</f>
        <v>Mountain West</v>
      </c>
      <c r="F322" t="s">
        <v>74</v>
      </c>
      <c r="G322">
        <v>74</v>
      </c>
      <c r="H322">
        <v>221</v>
      </c>
      <c r="J322">
        <v>4.51</v>
      </c>
      <c r="K322">
        <v>20</v>
      </c>
      <c r="L322">
        <v>26.5</v>
      </c>
      <c r="M322">
        <v>111</v>
      </c>
      <c r="N322">
        <v>4.42</v>
      </c>
      <c r="O322">
        <v>7.1</v>
      </c>
    </row>
    <row r="323" spans="1:15" ht="15" customHeight="1" x14ac:dyDescent="0.25">
      <c r="A323" t="str">
        <f>IFERROR(INDEX('Draft Master List'!E:F,MATCH('Combine Data'!C323,'Draft Master List'!E:E,0),2),"Not Drafted")</f>
        <v>Not Drafted</v>
      </c>
      <c r="B323">
        <v>2008</v>
      </c>
      <c r="C323" t="s">
        <v>2772</v>
      </c>
      <c r="D323" t="s">
        <v>219</v>
      </c>
      <c r="E323" t="str">
        <f>IFERROR(INDEX(Conference!A:B,MATCH('Combine Data'!D323,Conference!A:A,0),2),"N/A")</f>
        <v>ACC</v>
      </c>
      <c r="F323" t="s">
        <v>74</v>
      </c>
      <c r="G323">
        <v>73</v>
      </c>
      <c r="H323">
        <v>187</v>
      </c>
      <c r="J323">
        <v>4.59</v>
      </c>
      <c r="K323">
        <v>35</v>
      </c>
      <c r="L323">
        <v>35</v>
      </c>
      <c r="M323">
        <v>119</v>
      </c>
      <c r="N323">
        <v>4.5</v>
      </c>
      <c r="O323">
        <v>7.15</v>
      </c>
    </row>
    <row r="324" spans="1:15" ht="15" customHeight="1" x14ac:dyDescent="0.25">
      <c r="A324" t="str">
        <f>IFERROR(INDEX('Draft Master List'!E:F,MATCH('Combine Data'!C324,'Draft Master List'!E:E,0),2),"Not Drafted")</f>
        <v>532008</v>
      </c>
      <c r="B324">
        <v>2008</v>
      </c>
      <c r="C324" t="s">
        <v>383</v>
      </c>
      <c r="D324" t="s">
        <v>142</v>
      </c>
      <c r="E324" t="str">
        <f>IFERROR(INDEX(Conference!A:B,MATCH('Combine Data'!D324,Conference!A:A,0),2),"N/A")</f>
        <v>Big 12</v>
      </c>
      <c r="F324" t="s">
        <v>74</v>
      </c>
      <c r="G324">
        <v>76</v>
      </c>
      <c r="H324">
        <v>215</v>
      </c>
      <c r="J324">
        <v>4.4800000000000004</v>
      </c>
      <c r="K324">
        <v>35</v>
      </c>
      <c r="L324">
        <v>35</v>
      </c>
    </row>
    <row r="325" spans="1:15" ht="15" customHeight="1" x14ac:dyDescent="0.25">
      <c r="A325" t="str">
        <f>IFERROR(INDEX('Draft Master List'!E:F,MATCH('Combine Data'!C325,'Draft Master List'!E:E,0),2),"Not Drafted")</f>
        <v>342008</v>
      </c>
      <c r="B325">
        <v>2008</v>
      </c>
      <c r="C325" t="s">
        <v>379</v>
      </c>
      <c r="D325" t="s">
        <v>2282</v>
      </c>
      <c r="E325" t="str">
        <f>IFERROR(INDEX(Conference!A:B,MATCH('Combine Data'!D325,Conference!A:A,0),2),"N/A")</f>
        <v>Big Ten</v>
      </c>
      <c r="F325" t="s">
        <v>74</v>
      </c>
      <c r="G325">
        <v>74</v>
      </c>
      <c r="H325">
        <v>215</v>
      </c>
      <c r="I325">
        <v>23</v>
      </c>
      <c r="J325">
        <v>4.41</v>
      </c>
      <c r="L325">
        <v>28</v>
      </c>
      <c r="M325">
        <v>126</v>
      </c>
      <c r="N325">
        <v>4.26</v>
      </c>
      <c r="O325">
        <v>7.15</v>
      </c>
    </row>
    <row r="326" spans="1:15" ht="15" customHeight="1" x14ac:dyDescent="0.25">
      <c r="A326" t="str">
        <f>IFERROR(INDEX('Draft Master List'!E:F,MATCH('Combine Data'!C326,'Draft Master List'!E:E,0),2),"Not Drafted")</f>
        <v>2462008</v>
      </c>
      <c r="B326">
        <v>2008</v>
      </c>
      <c r="C326" t="s">
        <v>435</v>
      </c>
      <c r="D326" t="s">
        <v>182</v>
      </c>
      <c r="E326" t="str">
        <f>IFERROR(INDEX(Conference!A:B,MATCH('Combine Data'!D326,Conference!A:A,0),2),"N/A")</f>
        <v>ACC</v>
      </c>
      <c r="F326" t="s">
        <v>74</v>
      </c>
      <c r="G326">
        <v>78</v>
      </c>
      <c r="H326">
        <v>232</v>
      </c>
      <c r="J326">
        <v>4.59</v>
      </c>
      <c r="L326">
        <v>30</v>
      </c>
      <c r="M326">
        <v>115</v>
      </c>
      <c r="N326">
        <v>4.4400000000000004</v>
      </c>
      <c r="O326">
        <v>7.07</v>
      </c>
    </row>
    <row r="327" spans="1:15" ht="15" customHeight="1" x14ac:dyDescent="0.25">
      <c r="A327" t="str">
        <f>IFERROR(INDEX('Draft Master List'!E:F,MATCH('Combine Data'!C327,'Draft Master List'!E:E,0),2),"Not Drafted")</f>
        <v>852009</v>
      </c>
      <c r="B327">
        <v>2009</v>
      </c>
      <c r="C327" t="s">
        <v>331</v>
      </c>
      <c r="D327" t="s">
        <v>2311</v>
      </c>
      <c r="E327" t="str">
        <f>IFERROR(INDEX(Conference!A:B,MATCH('Combine Data'!D327,Conference!A:A,0),2),"N/A")</f>
        <v>N/A</v>
      </c>
      <c r="F327" t="s">
        <v>74</v>
      </c>
      <c r="G327">
        <v>78</v>
      </c>
      <c r="H327">
        <v>229</v>
      </c>
      <c r="J327">
        <v>4.55</v>
      </c>
      <c r="K327">
        <v>17</v>
      </c>
      <c r="L327">
        <v>33.5</v>
      </c>
      <c r="M327">
        <v>118</v>
      </c>
      <c r="N327">
        <v>4.26</v>
      </c>
    </row>
    <row r="328" spans="1:15" ht="15" customHeight="1" x14ac:dyDescent="0.25">
      <c r="A328" t="str">
        <f>IFERROR(INDEX('Draft Master List'!E:F,MATCH('Combine Data'!C328,'Draft Master List'!E:E,0),2),"Not Drafted")</f>
        <v>302009</v>
      </c>
      <c r="B328">
        <v>2009</v>
      </c>
      <c r="C328" t="s">
        <v>120</v>
      </c>
      <c r="D328" t="s">
        <v>150</v>
      </c>
      <c r="E328" t="str">
        <f>IFERROR(INDEX(Conference!A:B,MATCH('Combine Data'!D328,Conference!A:A,0),2),"N/A")</f>
        <v>Big Ten</v>
      </c>
      <c r="F328" t="s">
        <v>74</v>
      </c>
      <c r="G328">
        <v>75</v>
      </c>
      <c r="H328">
        <v>218</v>
      </c>
      <c r="J328">
        <v>4.49</v>
      </c>
      <c r="K328">
        <v>23</v>
      </c>
      <c r="L328">
        <v>37</v>
      </c>
      <c r="M328">
        <v>124</v>
      </c>
      <c r="N328">
        <v>4.47</v>
      </c>
    </row>
    <row r="329" spans="1:15" ht="15" customHeight="1" x14ac:dyDescent="0.25">
      <c r="A329" t="str">
        <f>IFERROR(INDEX('Draft Master List'!E:F,MATCH('Combine Data'!C329,'Draft Master List'!E:E,0),2),"Not Drafted")</f>
        <v>912009</v>
      </c>
      <c r="B329">
        <v>2009</v>
      </c>
      <c r="C329" t="s">
        <v>334</v>
      </c>
      <c r="D329" t="s">
        <v>2285</v>
      </c>
      <c r="E329" t="str">
        <f>IFERROR(INDEX(Conference!A:B,MATCH('Combine Data'!D329,Conference!A:A,0),2),"N/A")</f>
        <v>Big Ten</v>
      </c>
      <c r="F329" t="s">
        <v>74</v>
      </c>
      <c r="G329">
        <v>71</v>
      </c>
      <c r="H329">
        <v>182</v>
      </c>
      <c r="J329">
        <v>4.3099999999999996</v>
      </c>
      <c r="K329">
        <v>12</v>
      </c>
      <c r="L329">
        <v>34.5</v>
      </c>
      <c r="M329">
        <v>118</v>
      </c>
      <c r="N329">
        <v>4.4800000000000004</v>
      </c>
      <c r="O329">
        <v>7.01</v>
      </c>
    </row>
    <row r="330" spans="1:15" ht="15" customHeight="1" x14ac:dyDescent="0.25">
      <c r="A330" t="str">
        <f>IFERROR(INDEX('Draft Master List'!E:F,MATCH('Combine Data'!C330,'Draft Master List'!E:E,0),2),"Not Drafted")</f>
        <v>2242009</v>
      </c>
      <c r="B330">
        <v>2009</v>
      </c>
      <c r="C330" t="s">
        <v>368</v>
      </c>
      <c r="D330" t="s">
        <v>2281</v>
      </c>
      <c r="E330" t="str">
        <f>IFERROR(INDEX(Conference!A:B,MATCH('Combine Data'!D330,Conference!A:A,0),2),"N/A")</f>
        <v>SEC</v>
      </c>
      <c r="F330" t="s">
        <v>74</v>
      </c>
      <c r="G330">
        <v>73</v>
      </c>
      <c r="H330">
        <v>196</v>
      </c>
      <c r="J330">
        <v>4.3499999999999996</v>
      </c>
      <c r="L330">
        <v>31.5</v>
      </c>
      <c r="M330">
        <v>117</v>
      </c>
    </row>
    <row r="331" spans="1:15" ht="15" customHeight="1" x14ac:dyDescent="0.25">
      <c r="A331" t="str">
        <f>IFERROR(INDEX('Draft Master List'!E:F,MATCH('Combine Data'!C331,'Draft Master List'!E:E,0),2),"Not Drafted")</f>
        <v>Not Drafted</v>
      </c>
      <c r="B331">
        <v>2009</v>
      </c>
      <c r="C331" t="s">
        <v>2773</v>
      </c>
      <c r="D331" t="s">
        <v>2283</v>
      </c>
      <c r="E331" t="str">
        <f>IFERROR(INDEX(Conference!A:B,MATCH('Combine Data'!D331,Conference!A:A,0),2),"N/A")</f>
        <v>Mountain West</v>
      </c>
      <c r="F331" t="s">
        <v>74</v>
      </c>
      <c r="G331">
        <v>73</v>
      </c>
      <c r="H331">
        <v>200</v>
      </c>
      <c r="J331">
        <v>4.62</v>
      </c>
      <c r="L331">
        <v>33.5</v>
      </c>
      <c r="M331">
        <v>115</v>
      </c>
      <c r="N331">
        <v>4.26</v>
      </c>
      <c r="O331">
        <v>6.9</v>
      </c>
    </row>
    <row r="332" spans="1:15" ht="15" customHeight="1" x14ac:dyDescent="0.25">
      <c r="A332" t="str">
        <f>IFERROR(INDEX('Draft Master List'!E:F,MATCH('Combine Data'!C332,'Draft Master List'!E:E,0),2),"Not Drafted")</f>
        <v>1272009</v>
      </c>
      <c r="B332">
        <v>2009</v>
      </c>
      <c r="C332" t="s">
        <v>340</v>
      </c>
      <c r="D332" t="s">
        <v>168</v>
      </c>
      <c r="E332" t="str">
        <f>IFERROR(INDEX(Conference!A:B,MATCH('Combine Data'!D332,Conference!A:A,0),2),"N/A")</f>
        <v>Division I FBS Independents</v>
      </c>
      <c r="F332" t="s">
        <v>74</v>
      </c>
      <c r="G332">
        <v>73</v>
      </c>
      <c r="H332">
        <v>200</v>
      </c>
      <c r="J332">
        <v>4.5599999999999996</v>
      </c>
      <c r="K332">
        <v>17</v>
      </c>
      <c r="L332">
        <v>34</v>
      </c>
      <c r="M332">
        <v>120</v>
      </c>
      <c r="N332">
        <v>4.24</v>
      </c>
      <c r="O332">
        <v>6.78</v>
      </c>
    </row>
    <row r="333" spans="1:15" ht="15" customHeight="1" x14ac:dyDescent="0.25">
      <c r="A333" t="str">
        <f>IFERROR(INDEX('Draft Master List'!E:F,MATCH('Combine Data'!C333,'Draft Master List'!E:E,0),2),"Not Drafted")</f>
        <v>Not Drafted</v>
      </c>
      <c r="B333">
        <v>2009</v>
      </c>
      <c r="C333" t="s">
        <v>1405</v>
      </c>
      <c r="D333" t="s">
        <v>142</v>
      </c>
      <c r="E333" t="str">
        <f>IFERROR(INDEX(Conference!A:B,MATCH('Combine Data'!D333,Conference!A:A,0),2),"N/A")</f>
        <v>Big 12</v>
      </c>
      <c r="F333" t="s">
        <v>74</v>
      </c>
      <c r="G333">
        <v>69</v>
      </c>
      <c r="H333">
        <v>196</v>
      </c>
      <c r="J333">
        <v>4.5</v>
      </c>
      <c r="N333">
        <v>4.47</v>
      </c>
      <c r="O333">
        <v>7.28</v>
      </c>
    </row>
    <row r="334" spans="1:15" ht="15" customHeight="1" x14ac:dyDescent="0.25">
      <c r="A334" t="str">
        <f>IFERROR(INDEX('Draft Master List'!E:F,MATCH('Combine Data'!C334,'Draft Master List'!E:E,0),2),"Not Drafted")</f>
        <v>1442009</v>
      </c>
      <c r="B334">
        <v>2009</v>
      </c>
      <c r="C334" t="s">
        <v>346</v>
      </c>
      <c r="D334" t="s">
        <v>241</v>
      </c>
      <c r="E334" t="str">
        <f>IFERROR(INDEX(Conference!A:B,MATCH('Combine Data'!D334,Conference!A:A,0),2),"N/A")</f>
        <v>Conference USA</v>
      </c>
      <c r="F334" t="s">
        <v>74</v>
      </c>
      <c r="G334">
        <v>70</v>
      </c>
      <c r="H334">
        <v>191</v>
      </c>
      <c r="J334">
        <v>4.5199999999999996</v>
      </c>
      <c r="K334">
        <v>13</v>
      </c>
      <c r="L334">
        <v>42.5</v>
      </c>
      <c r="M334">
        <v>129</v>
      </c>
      <c r="N334">
        <v>4.41</v>
      </c>
      <c r="O334">
        <v>7.1</v>
      </c>
    </row>
    <row r="335" spans="1:15" ht="15" customHeight="1" x14ac:dyDescent="0.25">
      <c r="A335" t="str">
        <f>IFERROR(INDEX('Draft Master List'!E:F,MATCH('Combine Data'!C335,'Draft Master List'!E:E,0),2),"Not Drafted")</f>
        <v>2062009</v>
      </c>
      <c r="B335">
        <v>2009</v>
      </c>
      <c r="C335" t="s">
        <v>361</v>
      </c>
      <c r="D335" t="s">
        <v>2312</v>
      </c>
      <c r="E335" t="str">
        <f>IFERROR(INDEX(Conference!A:B,MATCH('Combine Data'!D335,Conference!A:A,0),2),"N/A")</f>
        <v>N/A</v>
      </c>
      <c r="F335" t="s">
        <v>74</v>
      </c>
      <c r="G335">
        <v>74</v>
      </c>
      <c r="H335">
        <v>204</v>
      </c>
      <c r="J335">
        <v>4.43</v>
      </c>
      <c r="L335">
        <v>37</v>
      </c>
      <c r="M335">
        <v>120</v>
      </c>
      <c r="N335">
        <v>4.18</v>
      </c>
    </row>
    <row r="336" spans="1:15" ht="15" customHeight="1" x14ac:dyDescent="0.25">
      <c r="A336" t="str">
        <f>IFERROR(INDEX('Draft Master List'!E:F,MATCH('Combine Data'!C336,'Draft Master List'!E:E,0),2),"Not Drafted")</f>
        <v>1602009</v>
      </c>
      <c r="B336">
        <v>2009</v>
      </c>
      <c r="C336" t="s">
        <v>349</v>
      </c>
      <c r="D336" t="s">
        <v>245</v>
      </c>
      <c r="E336" t="str">
        <f>IFERROR(INDEX(Conference!A:B,MATCH('Combine Data'!D336,Conference!A:A,0),2),"N/A")</f>
        <v>ACC</v>
      </c>
      <c r="F336" t="s">
        <v>74</v>
      </c>
      <c r="G336">
        <v>73</v>
      </c>
      <c r="H336">
        <v>201</v>
      </c>
      <c r="J336">
        <v>4.45</v>
      </c>
      <c r="K336">
        <v>27</v>
      </c>
    </row>
    <row r="337" spans="1:15" ht="15" customHeight="1" x14ac:dyDescent="0.25">
      <c r="A337" t="str">
        <f>IFERROR(INDEX('Draft Master List'!E:F,MATCH('Combine Data'!C337,'Draft Master List'!E:E,0),2),"Not Drafted")</f>
        <v>1082009</v>
      </c>
      <c r="B337">
        <v>2009</v>
      </c>
      <c r="C337" t="s">
        <v>337</v>
      </c>
      <c r="D337" t="s">
        <v>2298</v>
      </c>
      <c r="E337" t="str">
        <f>IFERROR(INDEX(Conference!A:B,MATCH('Combine Data'!D337,Conference!A:A,0),2),"N/A")</f>
        <v>Big Ten</v>
      </c>
      <c r="F337" t="s">
        <v>74</v>
      </c>
      <c r="G337">
        <v>74</v>
      </c>
      <c r="H337">
        <v>195</v>
      </c>
      <c r="J337">
        <v>4.5199999999999996</v>
      </c>
      <c r="L337">
        <v>34.5</v>
      </c>
      <c r="M337">
        <v>120</v>
      </c>
      <c r="N337">
        <v>4.12</v>
      </c>
      <c r="O337">
        <v>6.65</v>
      </c>
    </row>
    <row r="338" spans="1:15" ht="15" customHeight="1" x14ac:dyDescent="0.25">
      <c r="A338" t="str">
        <f>IFERROR(INDEX('Draft Master List'!E:F,MATCH('Combine Data'!C338,'Draft Master List'!E:E,0),2),"Not Drafted")</f>
        <v>222009</v>
      </c>
      <c r="B338">
        <v>2009</v>
      </c>
      <c r="C338" t="s">
        <v>110</v>
      </c>
      <c r="D338" t="s">
        <v>181</v>
      </c>
      <c r="E338" t="str">
        <f>IFERROR(INDEX(Conference!A:B,MATCH('Combine Data'!D338,Conference!A:A,0),2),"N/A")</f>
        <v>SEC</v>
      </c>
      <c r="F338" t="s">
        <v>74</v>
      </c>
      <c r="G338">
        <v>71</v>
      </c>
      <c r="H338">
        <v>192</v>
      </c>
      <c r="I338">
        <v>12</v>
      </c>
      <c r="J338">
        <v>4.3899999999999997</v>
      </c>
      <c r="K338">
        <v>19</v>
      </c>
    </row>
    <row r="339" spans="1:15" ht="15" customHeight="1" x14ac:dyDescent="0.25">
      <c r="A339" t="str">
        <f>IFERROR(INDEX('Draft Master List'!E:F,MATCH('Combine Data'!C339,'Draft Master List'!E:E,0),2),"Not Drafted")</f>
        <v>72009</v>
      </c>
      <c r="B339">
        <v>2009</v>
      </c>
      <c r="C339" t="s">
        <v>112</v>
      </c>
      <c r="D339" t="s">
        <v>193</v>
      </c>
      <c r="E339" t="str">
        <f>IFERROR(INDEX(Conference!A:B,MATCH('Combine Data'!D339,Conference!A:A,0),2),"N/A")</f>
        <v>Big Ten</v>
      </c>
      <c r="F339" t="s">
        <v>74</v>
      </c>
      <c r="G339">
        <v>74</v>
      </c>
      <c r="H339">
        <v>210</v>
      </c>
      <c r="J339">
        <v>4.25</v>
      </c>
      <c r="K339">
        <v>16</v>
      </c>
      <c r="L339">
        <v>38.5</v>
      </c>
      <c r="M339">
        <v>126</v>
      </c>
      <c r="N339">
        <v>4.18</v>
      </c>
      <c r="O339">
        <v>6.8</v>
      </c>
    </row>
    <row r="340" spans="1:15" ht="15" customHeight="1" x14ac:dyDescent="0.25">
      <c r="A340" t="str">
        <f>IFERROR(INDEX('Draft Master List'!E:F,MATCH('Combine Data'!C340,'Draft Master List'!E:E,0),2),"Not Drafted")</f>
        <v>992009</v>
      </c>
      <c r="B340">
        <v>2009</v>
      </c>
      <c r="C340" t="s">
        <v>335</v>
      </c>
      <c r="D340" t="s">
        <v>152</v>
      </c>
      <c r="E340" t="str">
        <f>IFERROR(INDEX(Conference!A:B,MATCH('Combine Data'!D340,Conference!A:A,0),2),"N/A")</f>
        <v>Big 12</v>
      </c>
      <c r="F340" t="s">
        <v>74</v>
      </c>
      <c r="G340">
        <v>73</v>
      </c>
      <c r="H340">
        <v>210</v>
      </c>
      <c r="J340">
        <v>4.4400000000000004</v>
      </c>
      <c r="L340">
        <v>34.5</v>
      </c>
      <c r="M340">
        <v>116</v>
      </c>
      <c r="N340">
        <v>4.4000000000000004</v>
      </c>
    </row>
    <row r="341" spans="1:15" ht="15" customHeight="1" x14ac:dyDescent="0.25">
      <c r="A341" t="str">
        <f>IFERROR(INDEX('Draft Master List'!E:F,MATCH('Combine Data'!C341,'Draft Master List'!E:E,0),2),"Not Drafted")</f>
        <v>Not Drafted</v>
      </c>
      <c r="B341">
        <v>2009</v>
      </c>
      <c r="C341" t="s">
        <v>2774</v>
      </c>
      <c r="D341" t="s">
        <v>239</v>
      </c>
      <c r="E341" t="str">
        <f>IFERROR(INDEX(Conference!A:B,MATCH('Combine Data'!D341,Conference!A:A,0),2),"N/A")</f>
        <v>The American</v>
      </c>
      <c r="F341" t="s">
        <v>74</v>
      </c>
      <c r="G341">
        <v>73</v>
      </c>
      <c r="H341">
        <v>206</v>
      </c>
      <c r="J341">
        <v>4.49</v>
      </c>
      <c r="K341">
        <v>18</v>
      </c>
      <c r="L341">
        <v>35.5</v>
      </c>
      <c r="M341">
        <v>121</v>
      </c>
      <c r="N341">
        <v>4.24</v>
      </c>
      <c r="O341">
        <v>7.37</v>
      </c>
    </row>
    <row r="342" spans="1:15" ht="15" customHeight="1" x14ac:dyDescent="0.25">
      <c r="A342" t="str">
        <f>IFERROR(INDEX('Draft Master List'!E:F,MATCH('Combine Data'!C342,'Draft Master List'!E:E,0),2),"Not Drafted")</f>
        <v>Not Drafted</v>
      </c>
      <c r="B342">
        <v>2009</v>
      </c>
      <c r="C342" t="s">
        <v>2775</v>
      </c>
      <c r="D342" t="s">
        <v>185</v>
      </c>
      <c r="E342" t="str">
        <f>IFERROR(INDEX(Conference!A:B,MATCH('Combine Data'!D342,Conference!A:A,0),2),"N/A")</f>
        <v>ACC</v>
      </c>
      <c r="F342" t="s">
        <v>74</v>
      </c>
      <c r="G342">
        <v>77</v>
      </c>
      <c r="H342">
        <v>204</v>
      </c>
      <c r="J342">
        <v>4.49</v>
      </c>
      <c r="K342">
        <v>11</v>
      </c>
      <c r="L342">
        <v>38</v>
      </c>
      <c r="M342">
        <v>119</v>
      </c>
      <c r="N342">
        <v>4.45</v>
      </c>
      <c r="O342">
        <v>7.25</v>
      </c>
    </row>
    <row r="343" spans="1:15" ht="15" customHeight="1" x14ac:dyDescent="0.25">
      <c r="A343" t="str">
        <f>IFERROR(INDEX('Draft Master List'!E:F,MATCH('Combine Data'!C343,'Draft Master List'!E:E,0),2),"Not Drafted")</f>
        <v>1402009</v>
      </c>
      <c r="B343">
        <v>2009</v>
      </c>
      <c r="C343" t="s">
        <v>344</v>
      </c>
      <c r="D343" t="s">
        <v>261</v>
      </c>
      <c r="E343" t="str">
        <f>IFERROR(INDEX(Conference!A:B,MATCH('Combine Data'!D343,Conference!A:A,0),2),"N/A")</f>
        <v>N/A</v>
      </c>
      <c r="F343" t="s">
        <v>74</v>
      </c>
      <c r="G343">
        <v>73</v>
      </c>
      <c r="H343">
        <v>185</v>
      </c>
      <c r="J343">
        <v>4.29</v>
      </c>
      <c r="L343">
        <v>35</v>
      </c>
      <c r="M343">
        <v>122</v>
      </c>
      <c r="N343">
        <v>4.1500000000000004</v>
      </c>
      <c r="O343">
        <v>6.81</v>
      </c>
    </row>
    <row r="344" spans="1:15" ht="15" customHeight="1" x14ac:dyDescent="0.25">
      <c r="A344" t="str">
        <f>IFERROR(INDEX('Draft Master List'!E:F,MATCH('Combine Data'!C344,'Draft Master List'!E:E,0),2),"Not Drafted")</f>
        <v>1752009</v>
      </c>
      <c r="B344">
        <v>2009</v>
      </c>
      <c r="C344" t="s">
        <v>354</v>
      </c>
      <c r="D344" t="s">
        <v>2313</v>
      </c>
      <c r="E344" t="str">
        <f>IFERROR(INDEX(Conference!A:B,MATCH('Combine Data'!D344,Conference!A:A,0),2),"N/A")</f>
        <v>N/A</v>
      </c>
      <c r="F344" t="s">
        <v>74</v>
      </c>
      <c r="G344">
        <v>72</v>
      </c>
      <c r="H344">
        <v>184</v>
      </c>
      <c r="J344">
        <v>4.4000000000000004</v>
      </c>
      <c r="K344">
        <v>20</v>
      </c>
    </row>
    <row r="345" spans="1:15" ht="15" customHeight="1" x14ac:dyDescent="0.25">
      <c r="A345" t="str">
        <f>IFERROR(INDEX('Draft Master List'!E:F,MATCH('Combine Data'!C345,'Draft Master List'!E:E,0),2),"Not Drafted")</f>
        <v>192009</v>
      </c>
      <c r="B345">
        <v>2009</v>
      </c>
      <c r="C345" t="s">
        <v>79</v>
      </c>
      <c r="D345" t="s">
        <v>205</v>
      </c>
      <c r="E345" t="str">
        <f>IFERROR(INDEX(Conference!A:B,MATCH('Combine Data'!D345,Conference!A:A,0),2),"N/A")</f>
        <v>SEC</v>
      </c>
      <c r="F345" t="s">
        <v>74</v>
      </c>
      <c r="G345">
        <v>73</v>
      </c>
      <c r="H345">
        <v>198</v>
      </c>
      <c r="I345">
        <v>25</v>
      </c>
      <c r="J345">
        <v>4.45</v>
      </c>
    </row>
    <row r="346" spans="1:15" ht="15" customHeight="1" x14ac:dyDescent="0.25">
      <c r="A346" t="str">
        <f>IFERROR(INDEX('Draft Master List'!E:F,MATCH('Combine Data'!C346,'Draft Master List'!E:E,0),2),"Not Drafted")</f>
        <v>502009</v>
      </c>
      <c r="B346">
        <v>2009</v>
      </c>
      <c r="C346" t="s">
        <v>326</v>
      </c>
      <c r="D346" t="s">
        <v>137</v>
      </c>
      <c r="E346" t="str">
        <f>IFERROR(INDEX(Conference!A:B,MATCH('Combine Data'!D346,Conference!A:A,0),2),"N/A")</f>
        <v>SEC</v>
      </c>
      <c r="F346" t="s">
        <v>74</v>
      </c>
      <c r="G346">
        <v>74</v>
      </c>
      <c r="H346">
        <v>210</v>
      </c>
      <c r="J346">
        <v>4.5999999999999996</v>
      </c>
      <c r="L346">
        <v>36.5</v>
      </c>
      <c r="M346">
        <v>127</v>
      </c>
    </row>
    <row r="347" spans="1:15" ht="15" customHeight="1" x14ac:dyDescent="0.25">
      <c r="A347" t="str">
        <f>IFERROR(INDEX('Draft Master List'!E:F,MATCH('Combine Data'!C347,'Draft Master List'!E:E,0),2),"Not Drafted")</f>
        <v>1412009</v>
      </c>
      <c r="B347">
        <v>2009</v>
      </c>
      <c r="C347" t="s">
        <v>345</v>
      </c>
      <c r="D347" t="s">
        <v>202</v>
      </c>
      <c r="E347" t="str">
        <f>IFERROR(INDEX(Conference!A:B,MATCH('Combine Data'!D347,Conference!A:A,0),2),"N/A")</f>
        <v>SEC</v>
      </c>
      <c r="F347" t="s">
        <v>74</v>
      </c>
      <c r="G347">
        <v>73</v>
      </c>
      <c r="H347">
        <v>189</v>
      </c>
      <c r="J347">
        <v>4.37</v>
      </c>
      <c r="L347">
        <v>37</v>
      </c>
      <c r="M347">
        <v>113</v>
      </c>
      <c r="N347">
        <v>4.0999999999999996</v>
      </c>
      <c r="O347">
        <v>6.96</v>
      </c>
    </row>
    <row r="348" spans="1:15" ht="15" customHeight="1" x14ac:dyDescent="0.25">
      <c r="A348" t="str">
        <f>IFERROR(INDEX('Draft Master List'!E:F,MATCH('Combine Data'!C348,'Draft Master List'!E:E,0),2),"Not Drafted")</f>
        <v>Not Drafted</v>
      </c>
      <c r="B348">
        <v>2009</v>
      </c>
      <c r="C348" t="s">
        <v>2776</v>
      </c>
      <c r="D348" t="s">
        <v>190</v>
      </c>
      <c r="E348" t="str">
        <f>IFERROR(INDEX(Conference!A:B,MATCH('Combine Data'!D348,Conference!A:A,0),2),"N/A")</f>
        <v>Big Ten</v>
      </c>
      <c r="F348" t="s">
        <v>74</v>
      </c>
      <c r="G348">
        <v>73</v>
      </c>
      <c r="H348">
        <v>214</v>
      </c>
      <c r="J348">
        <v>4.46</v>
      </c>
      <c r="K348">
        <v>12</v>
      </c>
      <c r="L348">
        <v>34.5</v>
      </c>
      <c r="M348">
        <v>116</v>
      </c>
      <c r="N348">
        <v>4.21</v>
      </c>
      <c r="O348">
        <v>6.85</v>
      </c>
    </row>
    <row r="349" spans="1:15" ht="15" customHeight="1" x14ac:dyDescent="0.25">
      <c r="A349" t="str">
        <f>IFERROR(INDEX('Draft Master List'!E:F,MATCH('Combine Data'!C349,'Draft Master List'!E:E,0),2),"Not Drafted")</f>
        <v>2432009</v>
      </c>
      <c r="B349">
        <v>2009</v>
      </c>
      <c r="C349" t="s">
        <v>372</v>
      </c>
      <c r="D349" t="s">
        <v>246</v>
      </c>
      <c r="E349" t="str">
        <f>IFERROR(INDEX(Conference!A:B,MATCH('Combine Data'!D349,Conference!A:A,0),2),"N/A")</f>
        <v>Mountain West</v>
      </c>
      <c r="F349" t="s">
        <v>74</v>
      </c>
      <c r="G349">
        <v>76</v>
      </c>
      <c r="H349">
        <v>218</v>
      </c>
      <c r="J349">
        <v>4.43</v>
      </c>
      <c r="K349">
        <v>9</v>
      </c>
      <c r="L349">
        <v>32</v>
      </c>
      <c r="M349">
        <v>116</v>
      </c>
      <c r="N349">
        <v>4.33</v>
      </c>
      <c r="O349">
        <v>7.04</v>
      </c>
    </row>
    <row r="350" spans="1:15" ht="15" customHeight="1" x14ac:dyDescent="0.25">
      <c r="A350" t="str">
        <f>IFERROR(INDEX('Draft Master List'!E:F,MATCH('Combine Data'!C350,'Draft Master List'!E:E,0),2),"Not Drafted")</f>
        <v>1242009</v>
      </c>
      <c r="B350">
        <v>2009</v>
      </c>
      <c r="C350" t="s">
        <v>339</v>
      </c>
      <c r="D350" t="s">
        <v>181</v>
      </c>
      <c r="E350" t="str">
        <f>IFERROR(INDEX(Conference!A:B,MATCH('Combine Data'!D350,Conference!A:A,0),2),"N/A")</f>
        <v>SEC</v>
      </c>
      <c r="F350" t="s">
        <v>74</v>
      </c>
      <c r="G350">
        <v>75</v>
      </c>
      <c r="H350">
        <v>203</v>
      </c>
      <c r="J350">
        <v>4.32</v>
      </c>
      <c r="K350">
        <v>12</v>
      </c>
    </row>
    <row r="351" spans="1:15" ht="15" customHeight="1" x14ac:dyDescent="0.25">
      <c r="A351" t="str">
        <f>IFERROR(INDEX('Draft Master List'!E:F,MATCH('Combine Data'!C351,'Draft Master List'!E:E,0),2),"Not Drafted")</f>
        <v>292009</v>
      </c>
      <c r="B351">
        <v>2009</v>
      </c>
      <c r="C351" t="s">
        <v>322</v>
      </c>
      <c r="D351" t="s">
        <v>245</v>
      </c>
      <c r="E351" t="str">
        <f>IFERROR(INDEX(Conference!A:B,MATCH('Combine Data'!D351,Conference!A:A,0),2),"N/A")</f>
        <v>ACC</v>
      </c>
      <c r="F351" t="s">
        <v>74</v>
      </c>
      <c r="G351">
        <v>73</v>
      </c>
      <c r="H351">
        <v>212</v>
      </c>
      <c r="I351">
        <v>11</v>
      </c>
      <c r="J351">
        <v>4.51</v>
      </c>
      <c r="L351">
        <v>36</v>
      </c>
    </row>
    <row r="352" spans="1:15" ht="15" customHeight="1" x14ac:dyDescent="0.25">
      <c r="A352" t="str">
        <f>IFERROR(INDEX('Draft Master List'!E:F,MATCH('Combine Data'!C352,'Draft Master List'!E:E,0),2),"Not Drafted")</f>
        <v>Not Drafted</v>
      </c>
      <c r="B352">
        <v>2009</v>
      </c>
      <c r="C352" t="s">
        <v>1266</v>
      </c>
      <c r="D352" t="s">
        <v>158</v>
      </c>
      <c r="E352" t="str">
        <f>IFERROR(INDEX(Conference!A:B,MATCH('Combine Data'!D352,Conference!A:A,0),2),"N/A")</f>
        <v>ACC</v>
      </c>
      <c r="F352" t="s">
        <v>74</v>
      </c>
      <c r="G352">
        <v>73</v>
      </c>
      <c r="H352">
        <v>196</v>
      </c>
      <c r="J352">
        <v>4.3600000000000003</v>
      </c>
      <c r="L352">
        <v>36</v>
      </c>
      <c r="M352">
        <v>122</v>
      </c>
      <c r="N352">
        <v>4.08</v>
      </c>
      <c r="O352">
        <v>6.67</v>
      </c>
    </row>
    <row r="353" spans="1:15" ht="15" customHeight="1" x14ac:dyDescent="0.25">
      <c r="A353" t="str">
        <f>IFERROR(INDEX('Draft Master List'!E:F,MATCH('Combine Data'!C353,'Draft Master List'!E:E,0),2),"Not Drafted")</f>
        <v>Not Drafted</v>
      </c>
      <c r="B353">
        <v>2009</v>
      </c>
      <c r="C353" t="s">
        <v>2777</v>
      </c>
      <c r="D353" t="s">
        <v>244</v>
      </c>
      <c r="E353" t="str">
        <f>IFERROR(INDEX(Conference!A:B,MATCH('Combine Data'!D353,Conference!A:A,0),2),"N/A")</f>
        <v>Conference USA</v>
      </c>
      <c r="F353" t="s">
        <v>74</v>
      </c>
      <c r="G353">
        <v>73</v>
      </c>
      <c r="H353">
        <v>188</v>
      </c>
      <c r="J353">
        <v>4.51</v>
      </c>
      <c r="L353">
        <v>33.5</v>
      </c>
    </row>
    <row r="354" spans="1:15" ht="15" customHeight="1" x14ac:dyDescent="0.25">
      <c r="A354" t="str">
        <f>IFERROR(INDEX('Draft Master List'!E:F,MATCH('Combine Data'!C354,'Draft Master List'!E:E,0),2),"Not Drafted")</f>
        <v>362009</v>
      </c>
      <c r="B354">
        <v>2009</v>
      </c>
      <c r="C354" t="s">
        <v>324</v>
      </c>
      <c r="D354" t="s">
        <v>2298</v>
      </c>
      <c r="E354" t="str">
        <f>IFERROR(INDEX(Conference!A:B,MATCH('Combine Data'!D354,Conference!A:A,0),2),"N/A")</f>
        <v>Big Ten</v>
      </c>
      <c r="F354" t="s">
        <v>74</v>
      </c>
      <c r="G354">
        <v>75</v>
      </c>
      <c r="H354">
        <v>209</v>
      </c>
      <c r="J354">
        <v>4.46</v>
      </c>
      <c r="L354">
        <v>37.5</v>
      </c>
      <c r="N354">
        <v>4.1900000000000004</v>
      </c>
      <c r="O354">
        <v>6.72</v>
      </c>
    </row>
    <row r="355" spans="1:15" ht="15" customHeight="1" x14ac:dyDescent="0.25">
      <c r="A355" t="str">
        <f>IFERROR(INDEX('Draft Master List'!E:F,MATCH('Combine Data'!C355,'Draft Master List'!E:E,0),2),"Not Drafted")</f>
        <v>2332009</v>
      </c>
      <c r="B355">
        <v>2009</v>
      </c>
      <c r="C355" t="s">
        <v>370</v>
      </c>
      <c r="D355" t="s">
        <v>2293</v>
      </c>
      <c r="E355" t="str">
        <f>IFERROR(INDEX(Conference!A:B,MATCH('Combine Data'!D355,Conference!A:A,0),2),"N/A")</f>
        <v>Pac-12</v>
      </c>
      <c r="F355" t="s">
        <v>74</v>
      </c>
      <c r="G355">
        <v>70</v>
      </c>
      <c r="H355">
        <v>189</v>
      </c>
      <c r="J355">
        <v>4.54</v>
      </c>
      <c r="K355">
        <v>13</v>
      </c>
      <c r="L355">
        <v>30</v>
      </c>
      <c r="M355">
        <v>110</v>
      </c>
      <c r="N355">
        <v>4.28</v>
      </c>
      <c r="O355">
        <v>7.03</v>
      </c>
    </row>
    <row r="356" spans="1:15" ht="15" customHeight="1" x14ac:dyDescent="0.25">
      <c r="A356" t="str">
        <f>IFERROR(INDEX('Draft Master List'!E:F,MATCH('Combine Data'!C356,'Draft Master List'!E:E,0),2),"Not Drafted")</f>
        <v>1072009</v>
      </c>
      <c r="B356">
        <v>2009</v>
      </c>
      <c r="C356" t="s">
        <v>128</v>
      </c>
      <c r="D356" t="s">
        <v>153</v>
      </c>
      <c r="E356" t="str">
        <f>IFERROR(INDEX(Conference!A:B,MATCH('Combine Data'!D356,Conference!A:A,0),2),"N/A")</f>
        <v>Pac-12</v>
      </c>
      <c r="F356" t="s">
        <v>74</v>
      </c>
      <c r="G356">
        <v>68</v>
      </c>
      <c r="H356">
        <v>195</v>
      </c>
      <c r="J356">
        <v>4.3</v>
      </c>
      <c r="L356">
        <v>40.5</v>
      </c>
      <c r="M356">
        <v>126</v>
      </c>
      <c r="N356">
        <v>4.28</v>
      </c>
      <c r="O356">
        <v>6.65</v>
      </c>
    </row>
    <row r="357" spans="1:15" ht="15" customHeight="1" x14ac:dyDescent="0.25">
      <c r="A357" t="str">
        <f>IFERROR(INDEX('Draft Master List'!E:F,MATCH('Combine Data'!C357,'Draft Master List'!E:E,0),2),"Not Drafted")</f>
        <v>2532009</v>
      </c>
      <c r="B357">
        <v>2009</v>
      </c>
      <c r="C357" t="s">
        <v>375</v>
      </c>
      <c r="D357" t="s">
        <v>150</v>
      </c>
      <c r="E357" t="str">
        <f>IFERROR(INDEX(Conference!A:B,MATCH('Combine Data'!D357,Conference!A:A,0),2),"N/A")</f>
        <v>Big Ten</v>
      </c>
      <c r="F357" t="s">
        <v>74</v>
      </c>
      <c r="G357">
        <v>73</v>
      </c>
      <c r="H357">
        <v>184</v>
      </c>
      <c r="J357">
        <v>4.3099999999999996</v>
      </c>
      <c r="K357">
        <v>7</v>
      </c>
      <c r="L357">
        <v>41.5</v>
      </c>
      <c r="M357">
        <v>129</v>
      </c>
      <c r="N357">
        <v>4.1100000000000003</v>
      </c>
      <c r="O357">
        <v>6.62</v>
      </c>
    </row>
    <row r="358" spans="1:15" ht="15" customHeight="1" x14ac:dyDescent="0.25">
      <c r="A358" t="str">
        <f>IFERROR(INDEX('Draft Master List'!E:F,MATCH('Combine Data'!C358,'Draft Master List'!E:E,0),2),"Not Drafted")</f>
        <v>842009</v>
      </c>
      <c r="B358">
        <v>2009</v>
      </c>
      <c r="C358" t="s">
        <v>105</v>
      </c>
      <c r="D358" t="s">
        <v>140</v>
      </c>
      <c r="E358" t="str">
        <f>IFERROR(INDEX(Conference!A:B,MATCH('Combine Data'!D358,Conference!A:A,0),2),"N/A")</f>
        <v>SEC</v>
      </c>
      <c r="F358" t="s">
        <v>74</v>
      </c>
      <c r="G358">
        <v>73</v>
      </c>
      <c r="H358">
        <v>199</v>
      </c>
      <c r="J358">
        <v>4.28</v>
      </c>
      <c r="K358">
        <v>14</v>
      </c>
      <c r="L358">
        <v>40</v>
      </c>
      <c r="M358">
        <v>129</v>
      </c>
      <c r="N358">
        <v>4.2699999999999996</v>
      </c>
      <c r="O358">
        <v>6.9</v>
      </c>
    </row>
    <row r="359" spans="1:15" ht="15" customHeight="1" x14ac:dyDescent="0.25">
      <c r="A359" t="str">
        <f>IFERROR(INDEX('Draft Master List'!E:F,MATCH('Combine Data'!C359,'Draft Master List'!E:E,0),2),"Not Drafted")</f>
        <v>822009</v>
      </c>
      <c r="B359">
        <v>2009</v>
      </c>
      <c r="C359" t="s">
        <v>330</v>
      </c>
      <c r="D359" t="s">
        <v>2285</v>
      </c>
      <c r="E359" t="str">
        <f>IFERROR(INDEX(Conference!A:B,MATCH('Combine Data'!D359,Conference!A:A,0),2),"N/A")</f>
        <v>Big Ten</v>
      </c>
      <c r="F359" t="s">
        <v>74</v>
      </c>
      <c r="G359">
        <v>73</v>
      </c>
      <c r="H359">
        <v>194</v>
      </c>
      <c r="J359">
        <v>4.6500000000000004</v>
      </c>
      <c r="K359">
        <v>15</v>
      </c>
      <c r="L359">
        <v>33</v>
      </c>
    </row>
    <row r="360" spans="1:15" ht="15" customHeight="1" x14ac:dyDescent="0.25">
      <c r="A360" t="str">
        <f>IFERROR(INDEX('Draft Master List'!E:F,MATCH('Combine Data'!C360,'Draft Master List'!E:E,0),2),"Not Drafted")</f>
        <v>Not Drafted</v>
      </c>
      <c r="B360">
        <v>2009</v>
      </c>
      <c r="C360" t="s">
        <v>2778</v>
      </c>
      <c r="D360" t="s">
        <v>139</v>
      </c>
      <c r="E360" t="str">
        <f>IFERROR(INDEX(Conference!A:B,MATCH('Combine Data'!D360,Conference!A:A,0),2),"N/A")</f>
        <v>Pac-12</v>
      </c>
      <c r="F360" t="s">
        <v>74</v>
      </c>
      <c r="G360">
        <v>76</v>
      </c>
      <c r="H360">
        <v>237</v>
      </c>
      <c r="J360">
        <v>4.63</v>
      </c>
      <c r="K360">
        <v>14</v>
      </c>
      <c r="L360">
        <v>35.5</v>
      </c>
      <c r="M360">
        <v>118</v>
      </c>
      <c r="N360">
        <v>4.5599999999999996</v>
      </c>
      <c r="O360">
        <v>7.37</v>
      </c>
    </row>
    <row r="361" spans="1:15" ht="15" customHeight="1" x14ac:dyDescent="0.25">
      <c r="A361" t="str">
        <f>IFERROR(INDEX('Draft Master List'!E:F,MATCH('Combine Data'!C361,'Draft Master List'!E:E,0),2),"Not Drafted")</f>
        <v>Not Drafted</v>
      </c>
      <c r="B361">
        <v>2010</v>
      </c>
      <c r="C361" t="s">
        <v>1746</v>
      </c>
      <c r="D361" t="s">
        <v>2273</v>
      </c>
      <c r="E361" t="str">
        <f>IFERROR(INDEX(Conference!A:B,MATCH('Combine Data'!D361,Conference!A:A,0),2),"N/A")</f>
        <v>Mountain West</v>
      </c>
      <c r="F361" t="s">
        <v>74</v>
      </c>
      <c r="G361">
        <v>76</v>
      </c>
      <c r="H361">
        <v>204</v>
      </c>
      <c r="J361">
        <v>4.5999999999999996</v>
      </c>
      <c r="K361">
        <v>14</v>
      </c>
      <c r="L361">
        <v>36</v>
      </c>
      <c r="M361">
        <v>115</v>
      </c>
      <c r="N361">
        <v>4.3899999999999997</v>
      </c>
      <c r="O361">
        <v>7.22</v>
      </c>
    </row>
    <row r="362" spans="1:15" ht="15" customHeight="1" x14ac:dyDescent="0.25">
      <c r="A362" t="str">
        <f>IFERROR(INDEX('Draft Master List'!E:F,MATCH('Combine Data'!C362,'Draft Master List'!E:E,0),2),"Not Drafted")</f>
        <v>Not Drafted</v>
      </c>
      <c r="B362">
        <v>2010</v>
      </c>
      <c r="C362" t="s">
        <v>2779</v>
      </c>
      <c r="D362" t="s">
        <v>183</v>
      </c>
      <c r="E362" t="str">
        <f>IFERROR(INDEX(Conference!A:B,MATCH('Combine Data'!D362,Conference!A:A,0),2),"N/A")</f>
        <v>Big 12</v>
      </c>
      <c r="F362" t="s">
        <v>74</v>
      </c>
      <c r="G362">
        <v>74</v>
      </c>
      <c r="H362">
        <v>188</v>
      </c>
      <c r="J362">
        <v>4.5199999999999996</v>
      </c>
      <c r="L362">
        <v>40</v>
      </c>
      <c r="M362">
        <v>122</v>
      </c>
      <c r="N362">
        <v>4.43</v>
      </c>
      <c r="O362">
        <v>7.03</v>
      </c>
    </row>
    <row r="363" spans="1:15" ht="15" customHeight="1" x14ac:dyDescent="0.25">
      <c r="A363" t="str">
        <f>IFERROR(INDEX('Draft Master List'!E:F,MATCH('Combine Data'!C363,'Draft Master List'!E:E,0),2),"Not Drafted")</f>
        <v>Not Drafted</v>
      </c>
      <c r="B363">
        <v>2010</v>
      </c>
      <c r="C363" t="s">
        <v>2780</v>
      </c>
      <c r="D363" t="s">
        <v>2781</v>
      </c>
      <c r="E363" t="str">
        <f>IFERROR(INDEX(Conference!A:B,MATCH('Combine Data'!D363,Conference!A:A,0),2),"N/A")</f>
        <v>N/A</v>
      </c>
      <c r="F363" t="s">
        <v>74</v>
      </c>
      <c r="G363">
        <v>74</v>
      </c>
      <c r="H363">
        <v>211</v>
      </c>
      <c r="J363">
        <v>4.5</v>
      </c>
      <c r="K363">
        <v>15</v>
      </c>
      <c r="L363">
        <v>35</v>
      </c>
      <c r="M363">
        <v>117</v>
      </c>
      <c r="N363">
        <v>4.3499999999999996</v>
      </c>
      <c r="O363">
        <v>6.76</v>
      </c>
    </row>
    <row r="364" spans="1:15" ht="15" customHeight="1" x14ac:dyDescent="0.25">
      <c r="A364" t="str">
        <f>IFERROR(INDEX('Draft Master List'!E:F,MATCH('Combine Data'!C364,'Draft Master List'!E:E,0),2),"Not Drafted")</f>
        <v>392010</v>
      </c>
      <c r="B364">
        <v>2010</v>
      </c>
      <c r="C364" t="s">
        <v>127</v>
      </c>
      <c r="D364" t="s">
        <v>156</v>
      </c>
      <c r="E364" t="str">
        <f>IFERROR(INDEX(Conference!A:B,MATCH('Combine Data'!D364,Conference!A:A,0),2),"N/A")</f>
        <v>Big Ten</v>
      </c>
      <c r="F364" t="s">
        <v>74</v>
      </c>
      <c r="G364">
        <v>73</v>
      </c>
      <c r="H364">
        <v>219</v>
      </c>
      <c r="J364">
        <v>4.57</v>
      </c>
      <c r="K364">
        <v>20</v>
      </c>
      <c r="L364">
        <v>37</v>
      </c>
      <c r="M364">
        <v>118</v>
      </c>
    </row>
    <row r="365" spans="1:15" ht="15" customHeight="1" x14ac:dyDescent="0.25">
      <c r="A365" t="str">
        <f>IFERROR(INDEX('Draft Master List'!E:F,MATCH('Combine Data'!C365,'Draft Master List'!E:E,0),2),"Not Drafted")</f>
        <v>1912010</v>
      </c>
      <c r="B365">
        <v>2010</v>
      </c>
      <c r="C365" t="s">
        <v>303</v>
      </c>
      <c r="D365" t="s">
        <v>231</v>
      </c>
      <c r="E365" t="str">
        <f>IFERROR(INDEX(Conference!A:B,MATCH('Combine Data'!D365,Conference!A:A,0),2),"N/A")</f>
        <v>Big 12</v>
      </c>
      <c r="F365" t="s">
        <v>74</v>
      </c>
      <c r="G365">
        <v>74</v>
      </c>
      <c r="H365">
        <v>207</v>
      </c>
      <c r="J365">
        <v>4.66</v>
      </c>
      <c r="K365">
        <v>9</v>
      </c>
      <c r="L365">
        <v>33</v>
      </c>
      <c r="M365">
        <v>115</v>
      </c>
      <c r="N365">
        <v>4.57</v>
      </c>
      <c r="O365">
        <v>7.1</v>
      </c>
    </row>
    <row r="366" spans="1:15" ht="15" customHeight="1" x14ac:dyDescent="0.25">
      <c r="A366" t="str">
        <f>IFERROR(INDEX('Draft Master List'!E:F,MATCH('Combine Data'!C366,'Draft Master List'!E:E,0),2),"Not Drafted")</f>
        <v>1952010</v>
      </c>
      <c r="B366">
        <v>2010</v>
      </c>
      <c r="C366" t="s">
        <v>304</v>
      </c>
      <c r="D366" t="s">
        <v>216</v>
      </c>
      <c r="E366" t="str">
        <f>IFERROR(INDEX(Conference!A:B,MATCH('Combine Data'!D366,Conference!A:A,0),2),"N/A")</f>
        <v>Mid-American</v>
      </c>
      <c r="F366" t="s">
        <v>74</v>
      </c>
      <c r="G366">
        <v>70</v>
      </c>
      <c r="H366">
        <v>186</v>
      </c>
      <c r="J366">
        <v>4.5599999999999996</v>
      </c>
      <c r="K366">
        <v>13</v>
      </c>
      <c r="L366">
        <v>33.5</v>
      </c>
      <c r="M366">
        <v>105</v>
      </c>
      <c r="N366">
        <v>4.18</v>
      </c>
      <c r="O366">
        <v>6.98</v>
      </c>
    </row>
    <row r="367" spans="1:15" ht="15" customHeight="1" x14ac:dyDescent="0.25">
      <c r="A367" t="str">
        <f>IFERROR(INDEX('Draft Master List'!E:F,MATCH('Combine Data'!C367,'Draft Master List'!E:E,0),2),"Not Drafted")</f>
        <v>1592010</v>
      </c>
      <c r="B367">
        <v>2010</v>
      </c>
      <c r="C367" t="s">
        <v>291</v>
      </c>
      <c r="D367" t="s">
        <v>181</v>
      </c>
      <c r="E367" t="str">
        <f>IFERROR(INDEX(Conference!A:B,MATCH('Combine Data'!D367,Conference!A:A,0),2),"N/A")</f>
        <v>SEC</v>
      </c>
      <c r="F367" t="s">
        <v>74</v>
      </c>
      <c r="G367">
        <v>76</v>
      </c>
      <c r="H367">
        <v>222</v>
      </c>
      <c r="J367">
        <v>4.53</v>
      </c>
      <c r="L367">
        <v>33</v>
      </c>
      <c r="M367">
        <v>114</v>
      </c>
    </row>
    <row r="368" spans="1:15" ht="15" customHeight="1" x14ac:dyDescent="0.25">
      <c r="A368" t="str">
        <f>IFERROR(INDEX('Draft Master List'!E:F,MATCH('Combine Data'!C368,'Draft Master List'!E:E,0),2),"Not Drafted")</f>
        <v>872010</v>
      </c>
      <c r="B368">
        <v>2010</v>
      </c>
      <c r="C368" t="s">
        <v>126</v>
      </c>
      <c r="D368" t="s">
        <v>201</v>
      </c>
      <c r="E368" t="str">
        <f>IFERROR(INDEX(Conference!A:B,MATCH('Combine Data'!D368,Conference!A:A,0),2),"N/A")</f>
        <v>Big Ten</v>
      </c>
      <c r="F368" t="s">
        <v>74</v>
      </c>
      <c r="G368">
        <v>75</v>
      </c>
      <c r="H368">
        <v>217</v>
      </c>
      <c r="J368">
        <v>4.54</v>
      </c>
      <c r="K368">
        <v>15</v>
      </c>
    </row>
    <row r="369" spans="1:15" ht="15" customHeight="1" x14ac:dyDescent="0.25">
      <c r="A369" t="str">
        <f>IFERROR(INDEX('Draft Master List'!E:F,MATCH('Combine Data'!C369,'Draft Master List'!E:E,0),2),"Not Drafted")</f>
        <v>1072010</v>
      </c>
      <c r="B369">
        <v>2010</v>
      </c>
      <c r="C369" t="s">
        <v>282</v>
      </c>
      <c r="D369" t="s">
        <v>226</v>
      </c>
      <c r="E369" t="str">
        <f>IFERROR(INDEX(Conference!A:B,MATCH('Combine Data'!D369,Conference!A:A,0),2),"N/A")</f>
        <v>The American</v>
      </c>
      <c r="F369" t="s">
        <v>74</v>
      </c>
      <c r="G369">
        <v>75</v>
      </c>
      <c r="H369">
        <v>210</v>
      </c>
      <c r="J369">
        <v>4.3899999999999997</v>
      </c>
      <c r="K369">
        <v>16</v>
      </c>
      <c r="L369">
        <v>34</v>
      </c>
      <c r="M369">
        <v>123</v>
      </c>
      <c r="N369">
        <v>4.5999999999999996</v>
      </c>
      <c r="O369">
        <v>6.94</v>
      </c>
    </row>
    <row r="370" spans="1:15" ht="15" customHeight="1" x14ac:dyDescent="0.25">
      <c r="A370" t="str">
        <f>IFERROR(INDEX('Draft Master List'!E:F,MATCH('Combine Data'!C370,'Draft Master List'!E:E,0),2),"Not Drafted")</f>
        <v>1082010</v>
      </c>
      <c r="B370">
        <v>2010</v>
      </c>
      <c r="C370" t="s">
        <v>283</v>
      </c>
      <c r="D370" t="s">
        <v>185</v>
      </c>
      <c r="E370" t="str">
        <f>IFERROR(INDEX(Conference!A:B,MATCH('Combine Data'!D370,Conference!A:A,0),2),"N/A")</f>
        <v>ACC</v>
      </c>
      <c r="F370" t="s">
        <v>74</v>
      </c>
      <c r="G370">
        <v>69</v>
      </c>
      <c r="H370">
        <v>186</v>
      </c>
      <c r="J370">
        <v>4.22</v>
      </c>
      <c r="K370">
        <v>15</v>
      </c>
      <c r="L370">
        <v>33.5</v>
      </c>
      <c r="M370">
        <v>115</v>
      </c>
      <c r="N370">
        <v>4.4400000000000004</v>
      </c>
      <c r="O370">
        <v>7</v>
      </c>
    </row>
    <row r="371" spans="1:15" ht="15" customHeight="1" x14ac:dyDescent="0.25">
      <c r="A371" t="str">
        <f>IFERROR(INDEX('Draft Master List'!E:F,MATCH('Combine Data'!C371,'Draft Master List'!E:E,0),2),"Not Drafted")</f>
        <v>1982010</v>
      </c>
      <c r="B371">
        <v>2010</v>
      </c>
      <c r="C371" t="s">
        <v>306</v>
      </c>
      <c r="D371" t="s">
        <v>184</v>
      </c>
      <c r="E371" t="str">
        <f>IFERROR(INDEX(Conference!A:B,MATCH('Combine Data'!D371,Conference!A:A,0),2),"N/A")</f>
        <v>Big 12</v>
      </c>
      <c r="F371" t="s">
        <v>74</v>
      </c>
      <c r="G371">
        <v>75</v>
      </c>
      <c r="H371">
        <v>217</v>
      </c>
      <c r="J371">
        <v>4.43</v>
      </c>
      <c r="K371">
        <v>15</v>
      </c>
      <c r="L371">
        <v>34.5</v>
      </c>
      <c r="M371">
        <v>124</v>
      </c>
      <c r="N371">
        <v>4.41</v>
      </c>
      <c r="O371">
        <v>6.94</v>
      </c>
    </row>
    <row r="372" spans="1:15" ht="15" customHeight="1" x14ac:dyDescent="0.25">
      <c r="A372" t="str">
        <f>IFERROR(INDEX('Draft Master List'!E:F,MATCH('Combine Data'!C372,'Draft Master List'!E:E,0),2),"Not Drafted")</f>
        <v>992010</v>
      </c>
      <c r="B372">
        <v>2010</v>
      </c>
      <c r="C372" t="s">
        <v>280</v>
      </c>
      <c r="D372" t="s">
        <v>200</v>
      </c>
      <c r="E372" t="str">
        <f>IFERROR(INDEX(Conference!A:B,MATCH('Combine Data'!D372,Conference!A:A,0),2),"N/A")</f>
        <v>The American</v>
      </c>
      <c r="F372" t="s">
        <v>74</v>
      </c>
      <c r="G372">
        <v>73</v>
      </c>
      <c r="H372">
        <v>187</v>
      </c>
      <c r="J372">
        <v>4.6100000000000003</v>
      </c>
      <c r="L372">
        <v>39</v>
      </c>
      <c r="M372">
        <v>116</v>
      </c>
      <c r="N372">
        <v>4.4000000000000004</v>
      </c>
      <c r="O372">
        <v>6.92</v>
      </c>
    </row>
    <row r="373" spans="1:15" ht="15" customHeight="1" x14ac:dyDescent="0.25">
      <c r="A373" t="str">
        <f>IFERROR(INDEX('Draft Master List'!E:F,MATCH('Combine Data'!C373,'Draft Master List'!E:E,0),2),"Not Drafted")</f>
        <v>Not Drafted</v>
      </c>
      <c r="B373">
        <v>2010</v>
      </c>
      <c r="C373" t="s">
        <v>2782</v>
      </c>
      <c r="D373" t="s">
        <v>140</v>
      </c>
      <c r="E373" t="str">
        <f>IFERROR(INDEX(Conference!A:B,MATCH('Combine Data'!D373,Conference!A:A,0),2),"N/A")</f>
        <v>SEC</v>
      </c>
      <c r="F373" t="s">
        <v>74</v>
      </c>
      <c r="G373">
        <v>73</v>
      </c>
      <c r="H373">
        <v>209</v>
      </c>
      <c r="J373">
        <v>4.62</v>
      </c>
      <c r="K373">
        <v>11</v>
      </c>
      <c r="L373">
        <v>33.5</v>
      </c>
      <c r="M373">
        <v>117</v>
      </c>
      <c r="N373">
        <v>4.32</v>
      </c>
      <c r="O373">
        <v>6.9</v>
      </c>
    </row>
    <row r="374" spans="1:15" ht="15" customHeight="1" x14ac:dyDescent="0.25">
      <c r="A374" t="str">
        <f>IFERROR(INDEX('Draft Master List'!E:F,MATCH('Combine Data'!C374,'Draft Master List'!E:E,0),2),"Not Drafted")</f>
        <v>1972010</v>
      </c>
      <c r="B374">
        <v>2010</v>
      </c>
      <c r="C374" t="s">
        <v>305</v>
      </c>
      <c r="D374" t="s">
        <v>2281</v>
      </c>
      <c r="E374" t="str">
        <f>IFERROR(INDEX(Conference!A:B,MATCH('Combine Data'!D374,Conference!A:A,0),2),"N/A")</f>
        <v>SEC</v>
      </c>
      <c r="F374" t="s">
        <v>74</v>
      </c>
      <c r="G374">
        <v>65</v>
      </c>
      <c r="H374">
        <v>166</v>
      </c>
      <c r="J374">
        <v>4.21</v>
      </c>
      <c r="K374">
        <v>10</v>
      </c>
      <c r="L374">
        <v>42</v>
      </c>
      <c r="M374">
        <v>116</v>
      </c>
      <c r="N374">
        <v>4.4800000000000004</v>
      </c>
      <c r="O374">
        <v>6.54</v>
      </c>
    </row>
    <row r="375" spans="1:15" ht="15" customHeight="1" x14ac:dyDescent="0.25">
      <c r="A375" t="str">
        <f>IFERROR(INDEX('Draft Master List'!E:F,MATCH('Combine Data'!C375,'Draft Master List'!E:E,0),2),"Not Drafted")</f>
        <v>Not Drafted</v>
      </c>
      <c r="B375">
        <v>2010</v>
      </c>
      <c r="C375" t="s">
        <v>1317</v>
      </c>
      <c r="D375" t="s">
        <v>2783</v>
      </c>
      <c r="E375" t="str">
        <f>IFERROR(INDEX(Conference!A:B,MATCH('Combine Data'!D375,Conference!A:A,0),2),"N/A")</f>
        <v>N/A</v>
      </c>
      <c r="F375" t="s">
        <v>74</v>
      </c>
      <c r="G375">
        <v>73</v>
      </c>
      <c r="H375">
        <v>214</v>
      </c>
      <c r="J375">
        <v>4.46</v>
      </c>
      <c r="K375">
        <v>20</v>
      </c>
      <c r="L375">
        <v>41</v>
      </c>
      <c r="M375">
        <v>119</v>
      </c>
      <c r="N375">
        <v>4.2</v>
      </c>
      <c r="O375">
        <v>6.9</v>
      </c>
    </row>
    <row r="376" spans="1:15" ht="15" customHeight="1" x14ac:dyDescent="0.25">
      <c r="A376" t="str">
        <f>IFERROR(INDEX('Draft Master List'!E:F,MATCH('Combine Data'!C376,'Draft Master List'!E:E,0),2),"Not Drafted")</f>
        <v>Not Drafted</v>
      </c>
      <c r="B376">
        <v>2010</v>
      </c>
      <c r="C376" t="s">
        <v>2784</v>
      </c>
      <c r="D376" t="s">
        <v>2288</v>
      </c>
      <c r="E376" t="str">
        <f>IFERROR(INDEX(Conference!A:B,MATCH('Combine Data'!D376,Conference!A:A,0),2),"N/A")</f>
        <v>Mountain West</v>
      </c>
      <c r="F376" t="s">
        <v>74</v>
      </c>
      <c r="G376">
        <v>71</v>
      </c>
      <c r="H376">
        <v>182</v>
      </c>
      <c r="J376">
        <v>4.49</v>
      </c>
      <c r="K376">
        <v>14</v>
      </c>
    </row>
    <row r="377" spans="1:15" ht="15" customHeight="1" x14ac:dyDescent="0.25">
      <c r="A377" t="str">
        <f>IFERROR(INDEX('Draft Master List'!E:F,MATCH('Combine Data'!C377,'Draft Master List'!E:E,0),2),"Not Drafted")</f>
        <v>782010</v>
      </c>
      <c r="B377">
        <v>2010</v>
      </c>
      <c r="C377" t="s">
        <v>114</v>
      </c>
      <c r="D377" t="s">
        <v>2281</v>
      </c>
      <c r="E377" t="str">
        <f>IFERROR(INDEX(Conference!A:B,MATCH('Combine Data'!D377,Conference!A:A,0),2),"N/A")</f>
        <v>SEC</v>
      </c>
      <c r="F377" t="s">
        <v>74</v>
      </c>
      <c r="G377">
        <v>75</v>
      </c>
      <c r="H377">
        <v>211</v>
      </c>
      <c r="J377">
        <v>4.58</v>
      </c>
      <c r="L377">
        <v>36</v>
      </c>
      <c r="M377">
        <v>115</v>
      </c>
      <c r="N377">
        <v>4.2300000000000004</v>
      </c>
      <c r="O377">
        <v>6.81</v>
      </c>
    </row>
    <row r="378" spans="1:15" ht="15" customHeight="1" x14ac:dyDescent="0.25">
      <c r="A378" t="str">
        <f>IFERROR(INDEX('Draft Master List'!E:F,MATCH('Combine Data'!C378,'Draft Master List'!E:E,0),2),"Not Drafted")</f>
        <v>Not Drafted</v>
      </c>
      <c r="B378">
        <v>2010</v>
      </c>
      <c r="C378" t="s">
        <v>2785</v>
      </c>
      <c r="D378" t="s">
        <v>182</v>
      </c>
      <c r="E378" t="str">
        <f>IFERROR(INDEX(Conference!A:B,MATCH('Combine Data'!D378,Conference!A:A,0),2),"N/A")</f>
        <v>ACC</v>
      </c>
      <c r="F378" t="s">
        <v>74</v>
      </c>
      <c r="G378">
        <v>74</v>
      </c>
      <c r="H378">
        <v>216</v>
      </c>
      <c r="J378">
        <v>4.46</v>
      </c>
      <c r="K378">
        <v>20</v>
      </c>
      <c r="L378">
        <v>41.5</v>
      </c>
      <c r="M378">
        <v>123</v>
      </c>
      <c r="N378">
        <v>4.09</v>
      </c>
      <c r="O378">
        <v>6.45</v>
      </c>
    </row>
    <row r="379" spans="1:15" ht="15" customHeight="1" x14ac:dyDescent="0.25">
      <c r="A379" t="str">
        <f>IFERROR(INDEX('Draft Master List'!E:F,MATCH('Combine Data'!C379,'Draft Master List'!E:E,0),2),"Not Drafted")</f>
        <v>362010</v>
      </c>
      <c r="B379">
        <v>2010</v>
      </c>
      <c r="C379" t="s">
        <v>106</v>
      </c>
      <c r="D379" t="s">
        <v>140</v>
      </c>
      <c r="E379" t="str">
        <f>IFERROR(INDEX(Conference!A:B,MATCH('Combine Data'!D379,Conference!A:A,0),2),"N/A")</f>
        <v>SEC</v>
      </c>
      <c r="F379" t="s">
        <v>74</v>
      </c>
      <c r="G379">
        <v>69</v>
      </c>
      <c r="H379">
        <v>172</v>
      </c>
      <c r="I379">
        <v>18</v>
      </c>
      <c r="J379">
        <v>4.53</v>
      </c>
      <c r="K379">
        <v>20</v>
      </c>
      <c r="L379">
        <v>37.5</v>
      </c>
      <c r="M379">
        <v>118</v>
      </c>
      <c r="N379">
        <v>4.0599999999999996</v>
      </c>
    </row>
    <row r="380" spans="1:15" ht="15" customHeight="1" x14ac:dyDescent="0.25">
      <c r="A380" t="str">
        <f>IFERROR(INDEX('Draft Master List'!E:F,MATCH('Combine Data'!C380,'Draft Master List'!E:E,0),2),"Not Drafted")</f>
        <v>Not Drafted</v>
      </c>
      <c r="B380">
        <v>2010</v>
      </c>
      <c r="C380" t="s">
        <v>2786</v>
      </c>
      <c r="D380" t="s">
        <v>2300</v>
      </c>
      <c r="E380" t="str">
        <f>IFERROR(INDEX(Conference!A:B,MATCH('Combine Data'!D380,Conference!A:A,0),2),"N/A")</f>
        <v>Pac-12</v>
      </c>
      <c r="F380" t="s">
        <v>74</v>
      </c>
      <c r="G380">
        <v>73</v>
      </c>
      <c r="H380">
        <v>201</v>
      </c>
      <c r="J380">
        <v>4.5199999999999996</v>
      </c>
      <c r="K380">
        <v>19</v>
      </c>
      <c r="L380">
        <v>40</v>
      </c>
      <c r="M380">
        <v>122</v>
      </c>
      <c r="N380">
        <v>4.21</v>
      </c>
    </row>
    <row r="381" spans="1:15" ht="15" customHeight="1" x14ac:dyDescent="0.25">
      <c r="A381" t="str">
        <f>IFERROR(INDEX('Draft Master List'!E:F,MATCH('Combine Data'!C381,'Draft Master List'!E:E,0),2),"Not Drafted")</f>
        <v>1652010</v>
      </c>
      <c r="B381">
        <v>2010</v>
      </c>
      <c r="C381" t="s">
        <v>292</v>
      </c>
      <c r="D381" t="s">
        <v>231</v>
      </c>
      <c r="E381" t="str">
        <f>IFERROR(INDEX(Conference!A:B,MATCH('Combine Data'!D381,Conference!A:A,0),2),"N/A")</f>
        <v>Big 12</v>
      </c>
      <c r="F381" t="s">
        <v>74</v>
      </c>
      <c r="G381">
        <v>74</v>
      </c>
      <c r="H381">
        <v>224</v>
      </c>
      <c r="J381">
        <v>4.62</v>
      </c>
      <c r="K381">
        <v>13</v>
      </c>
      <c r="L381">
        <v>35</v>
      </c>
      <c r="M381">
        <v>115</v>
      </c>
      <c r="N381">
        <v>4.2300000000000004</v>
      </c>
    </row>
    <row r="382" spans="1:15" ht="15" customHeight="1" x14ac:dyDescent="0.25">
      <c r="A382" t="str">
        <f>IFERROR(INDEX('Draft Master List'!E:F,MATCH('Combine Data'!C382,'Draft Master List'!E:E,0),2),"Not Drafted")</f>
        <v>1772010</v>
      </c>
      <c r="B382">
        <v>2010</v>
      </c>
      <c r="C382" t="s">
        <v>298</v>
      </c>
      <c r="D382" t="s">
        <v>239</v>
      </c>
      <c r="E382" t="str">
        <f>IFERROR(INDEX(Conference!A:B,MATCH('Combine Data'!D382,Conference!A:A,0),2),"N/A")</f>
        <v>The American</v>
      </c>
      <c r="F382" t="s">
        <v>74</v>
      </c>
      <c r="G382">
        <v>75</v>
      </c>
      <c r="H382">
        <v>215</v>
      </c>
      <c r="J382">
        <v>4.46</v>
      </c>
      <c r="K382">
        <v>16</v>
      </c>
      <c r="L382">
        <v>36</v>
      </c>
      <c r="M382">
        <v>122</v>
      </c>
      <c r="N382">
        <v>4.55</v>
      </c>
      <c r="O382">
        <v>6.96</v>
      </c>
    </row>
    <row r="383" spans="1:15" ht="15" customHeight="1" x14ac:dyDescent="0.25">
      <c r="A383" t="str">
        <f>IFERROR(INDEX('Draft Master List'!E:F,MATCH('Combine Data'!C383,'Draft Master List'!E:E,0),2),"Not Drafted")</f>
        <v>Not Drafted</v>
      </c>
      <c r="B383">
        <v>2010</v>
      </c>
      <c r="C383" t="s">
        <v>2787</v>
      </c>
      <c r="D383" t="s">
        <v>205</v>
      </c>
      <c r="E383" t="str">
        <f>IFERROR(INDEX(Conference!A:B,MATCH('Combine Data'!D383,Conference!A:A,0),2),"N/A")</f>
        <v>SEC</v>
      </c>
      <c r="F383" t="s">
        <v>74</v>
      </c>
      <c r="G383">
        <v>73</v>
      </c>
      <c r="H383">
        <v>178</v>
      </c>
      <c r="J383">
        <v>4.51</v>
      </c>
      <c r="K383">
        <v>11</v>
      </c>
      <c r="L383">
        <v>33.5</v>
      </c>
      <c r="M383">
        <v>121</v>
      </c>
      <c r="N383">
        <v>4.3899999999999997</v>
      </c>
      <c r="O383">
        <v>6.75</v>
      </c>
    </row>
    <row r="384" spans="1:15" ht="15" customHeight="1" x14ac:dyDescent="0.25">
      <c r="A384" t="str">
        <f>IFERROR(INDEX('Draft Master List'!E:F,MATCH('Combine Data'!C384,'Draft Master List'!E:E,0),2),"Not Drafted")</f>
        <v>902010</v>
      </c>
      <c r="B384">
        <v>2010</v>
      </c>
      <c r="C384" t="s">
        <v>279</v>
      </c>
      <c r="D384" t="s">
        <v>254</v>
      </c>
      <c r="E384" t="str">
        <f>IFERROR(INDEX(Conference!A:B,MATCH('Combine Data'!D384,Conference!A:A,0),2),"N/A")</f>
        <v>Mid-American</v>
      </c>
      <c r="F384" t="s">
        <v>74</v>
      </c>
      <c r="G384">
        <v>73</v>
      </c>
      <c r="H384">
        <v>204</v>
      </c>
      <c r="J384">
        <v>4.4000000000000004</v>
      </c>
      <c r="K384">
        <v>16</v>
      </c>
      <c r="L384">
        <v>37</v>
      </c>
      <c r="M384">
        <v>114</v>
      </c>
      <c r="N384">
        <v>4.34</v>
      </c>
      <c r="O384">
        <v>6.82</v>
      </c>
    </row>
    <row r="385" spans="1:15" ht="15" customHeight="1" x14ac:dyDescent="0.25">
      <c r="A385" t="str">
        <f>IFERROR(INDEX('Draft Master List'!E:F,MATCH('Combine Data'!C385,'Draft Master List'!E:E,0),2),"Not Drafted")</f>
        <v>1562010</v>
      </c>
      <c r="B385">
        <v>2010</v>
      </c>
      <c r="C385" t="s">
        <v>290</v>
      </c>
      <c r="D385" t="s">
        <v>163</v>
      </c>
      <c r="E385" t="str">
        <f>IFERROR(INDEX(Conference!A:B,MATCH('Combine Data'!D385,Conference!A:A,0),2),"N/A")</f>
        <v>Pac-12</v>
      </c>
      <c r="F385" t="s">
        <v>74</v>
      </c>
      <c r="G385">
        <v>73</v>
      </c>
      <c r="H385">
        <v>191</v>
      </c>
      <c r="J385">
        <v>4.5599999999999996</v>
      </c>
      <c r="K385">
        <v>15</v>
      </c>
      <c r="L385">
        <v>37</v>
      </c>
      <c r="M385">
        <v>114</v>
      </c>
      <c r="N385">
        <v>4.38</v>
      </c>
      <c r="O385">
        <v>6.95</v>
      </c>
    </row>
    <row r="386" spans="1:15" ht="15" customHeight="1" x14ac:dyDescent="0.25">
      <c r="A386" t="str">
        <f>IFERROR(INDEX('Draft Master List'!E:F,MATCH('Combine Data'!C386,'Draft Master List'!E:E,0),2),"Not Drafted")</f>
        <v>882010</v>
      </c>
      <c r="B386">
        <v>2010</v>
      </c>
      <c r="C386" t="s">
        <v>125</v>
      </c>
      <c r="D386" t="s">
        <v>277</v>
      </c>
      <c r="E386" t="str">
        <f>IFERROR(INDEX(Conference!A:B,MATCH('Combine Data'!D386,Conference!A:A,0),2),"N/A")</f>
        <v>N/A</v>
      </c>
      <c r="F386" t="s">
        <v>74</v>
      </c>
      <c r="G386">
        <v>71</v>
      </c>
      <c r="H386">
        <v>195</v>
      </c>
      <c r="J386">
        <v>4.4000000000000004</v>
      </c>
      <c r="K386">
        <v>15</v>
      </c>
      <c r="L386">
        <v>36</v>
      </c>
      <c r="M386">
        <v>120</v>
      </c>
      <c r="N386">
        <v>4.1500000000000004</v>
      </c>
      <c r="O386">
        <v>6.77</v>
      </c>
    </row>
    <row r="387" spans="1:15" ht="15" customHeight="1" x14ac:dyDescent="0.25">
      <c r="A387" t="str">
        <f>IFERROR(INDEX('Draft Master List'!E:F,MATCH('Combine Data'!C387,'Draft Master List'!E:E,0),2),"Not Drafted")</f>
        <v>822010</v>
      </c>
      <c r="B387">
        <v>2010</v>
      </c>
      <c r="C387" t="s">
        <v>274</v>
      </c>
      <c r="D387" t="s">
        <v>2304</v>
      </c>
      <c r="E387" t="str">
        <f>IFERROR(INDEX(Conference!A:B,MATCH('Combine Data'!D387,Conference!A:A,0),2),"N/A")</f>
        <v>The American</v>
      </c>
      <c r="F387" t="s">
        <v>74</v>
      </c>
      <c r="G387">
        <v>71</v>
      </c>
      <c r="H387">
        <v>186</v>
      </c>
      <c r="J387">
        <v>4.4000000000000004</v>
      </c>
      <c r="K387">
        <v>12</v>
      </c>
      <c r="L387">
        <v>39.5</v>
      </c>
      <c r="M387">
        <v>126</v>
      </c>
      <c r="N387">
        <v>4.0999999999999996</v>
      </c>
      <c r="O387">
        <v>6.64</v>
      </c>
    </row>
    <row r="388" spans="1:15" ht="15" customHeight="1" x14ac:dyDescent="0.25">
      <c r="A388" t="str">
        <f>IFERROR(INDEX('Draft Master List'!E:F,MATCH('Combine Data'!C388,'Draft Master List'!E:E,0),2),"Not Drafted")</f>
        <v>842010</v>
      </c>
      <c r="B388">
        <v>2010</v>
      </c>
      <c r="C388" t="s">
        <v>275</v>
      </c>
      <c r="D388" t="s">
        <v>142</v>
      </c>
      <c r="E388" t="str">
        <f>IFERROR(INDEX(Conference!A:B,MATCH('Combine Data'!D388,Conference!A:A,0),2),"N/A")</f>
        <v>Big 12</v>
      </c>
      <c r="F388" t="s">
        <v>74</v>
      </c>
      <c r="G388">
        <v>71</v>
      </c>
      <c r="H388">
        <v>193</v>
      </c>
      <c r="J388">
        <v>4.5999999999999996</v>
      </c>
      <c r="K388">
        <v>16</v>
      </c>
      <c r="L388">
        <v>36.5</v>
      </c>
      <c r="M388">
        <v>116</v>
      </c>
    </row>
    <row r="389" spans="1:15" ht="15" customHeight="1" x14ac:dyDescent="0.25">
      <c r="A389" t="str">
        <f>IFERROR(INDEX('Draft Master List'!E:F,MATCH('Combine Data'!C389,'Draft Master List'!E:E,0),2),"Not Drafted")</f>
        <v>602010</v>
      </c>
      <c r="B389">
        <v>2010</v>
      </c>
      <c r="C389" t="s">
        <v>101</v>
      </c>
      <c r="D389" t="s">
        <v>149</v>
      </c>
      <c r="E389" t="str">
        <f>IFERROR(INDEX(Conference!A:B,MATCH('Combine Data'!D389,Conference!A:A,0),2),"N/A")</f>
        <v>Division I FBS Independents</v>
      </c>
      <c r="F389" t="s">
        <v>74</v>
      </c>
      <c r="G389">
        <v>70</v>
      </c>
      <c r="H389">
        <v>199</v>
      </c>
      <c r="J389">
        <v>4.42</v>
      </c>
      <c r="K389">
        <v>17</v>
      </c>
      <c r="L389">
        <v>35</v>
      </c>
      <c r="M389">
        <v>120</v>
      </c>
      <c r="N389">
        <v>4.34</v>
      </c>
      <c r="O389">
        <v>7.12</v>
      </c>
    </row>
    <row r="390" spans="1:15" ht="15" customHeight="1" x14ac:dyDescent="0.25">
      <c r="A390" t="str">
        <f>IFERROR(INDEX('Draft Master List'!E:F,MATCH('Combine Data'!C390,'Draft Master List'!E:E,0),2),"Not Drafted")</f>
        <v>Not Drafted</v>
      </c>
      <c r="B390">
        <v>2010</v>
      </c>
      <c r="C390" t="s">
        <v>2003</v>
      </c>
      <c r="D390" t="s">
        <v>2282</v>
      </c>
      <c r="E390" t="str">
        <f>IFERROR(INDEX(Conference!A:B,MATCH('Combine Data'!D390,Conference!A:A,0),2),"N/A")</f>
        <v>Big Ten</v>
      </c>
      <c r="F390" t="s">
        <v>74</v>
      </c>
      <c r="G390">
        <v>74</v>
      </c>
      <c r="H390">
        <v>209</v>
      </c>
      <c r="J390">
        <v>4.49</v>
      </c>
      <c r="K390">
        <v>18</v>
      </c>
      <c r="L390">
        <v>33.5</v>
      </c>
      <c r="M390">
        <v>115</v>
      </c>
      <c r="N390">
        <v>4.03</v>
      </c>
      <c r="O390">
        <v>6.69</v>
      </c>
    </row>
    <row r="391" spans="1:15" ht="15" customHeight="1" x14ac:dyDescent="0.25">
      <c r="A391" t="str">
        <f>IFERROR(INDEX('Draft Master List'!E:F,MATCH('Combine Data'!C391,'Draft Master List'!E:E,0),2),"Not Drafted")</f>
        <v>772010</v>
      </c>
      <c r="B391">
        <v>2010</v>
      </c>
      <c r="C391" t="s">
        <v>273</v>
      </c>
      <c r="D391" t="s">
        <v>2271</v>
      </c>
      <c r="E391" t="str">
        <f>IFERROR(INDEX(Conference!A:B,MATCH('Combine Data'!D391,Conference!A:A,0),2),"N/A")</f>
        <v>Pac-12</v>
      </c>
      <c r="F391" t="s">
        <v>74</v>
      </c>
      <c r="G391">
        <v>73</v>
      </c>
      <c r="H391">
        <v>197</v>
      </c>
      <c r="J391">
        <v>4.5199999999999996</v>
      </c>
      <c r="K391">
        <v>19</v>
      </c>
      <c r="L391">
        <v>38</v>
      </c>
      <c r="M391">
        <v>118</v>
      </c>
      <c r="N391">
        <v>4.24</v>
      </c>
      <c r="O391">
        <v>6.79</v>
      </c>
    </row>
    <row r="392" spans="1:15" ht="15" customHeight="1" x14ac:dyDescent="0.25">
      <c r="A392" t="str">
        <f>IFERROR(INDEX('Draft Master List'!E:F,MATCH('Combine Data'!C392,'Draft Master List'!E:E,0),2),"Not Drafted")</f>
        <v>Not Drafted</v>
      </c>
      <c r="B392">
        <v>2010</v>
      </c>
      <c r="C392" t="s">
        <v>2788</v>
      </c>
      <c r="D392" t="s">
        <v>235</v>
      </c>
      <c r="E392" t="str">
        <f>IFERROR(INDEX(Conference!A:B,MATCH('Combine Data'!D392,Conference!A:A,0),2),"N/A")</f>
        <v>The American</v>
      </c>
      <c r="F392" t="s">
        <v>74</v>
      </c>
      <c r="G392">
        <v>73</v>
      </c>
      <c r="H392">
        <v>206</v>
      </c>
      <c r="J392">
        <v>4.59</v>
      </c>
      <c r="K392">
        <v>14</v>
      </c>
      <c r="L392">
        <v>36</v>
      </c>
      <c r="M392">
        <v>117</v>
      </c>
      <c r="O392">
        <v>6.73</v>
      </c>
    </row>
    <row r="393" spans="1:15" ht="15" customHeight="1" x14ac:dyDescent="0.25">
      <c r="A393" t="str">
        <f>IFERROR(INDEX('Draft Master List'!E:F,MATCH('Combine Data'!C393,'Draft Master List'!E:E,0),2),"Not Drafted")</f>
        <v>2062010</v>
      </c>
      <c r="B393">
        <v>2010</v>
      </c>
      <c r="C393" t="s">
        <v>309</v>
      </c>
      <c r="D393" t="s">
        <v>2300</v>
      </c>
      <c r="E393" t="str">
        <f>IFERROR(INDEX(Conference!A:B,MATCH('Combine Data'!D393,Conference!A:A,0),2),"N/A")</f>
        <v>Pac-12</v>
      </c>
      <c r="F393" t="s">
        <v>74</v>
      </c>
      <c r="G393">
        <v>70</v>
      </c>
      <c r="H393">
        <v>188</v>
      </c>
      <c r="J393">
        <v>4.4000000000000004</v>
      </c>
      <c r="K393">
        <v>11</v>
      </c>
      <c r="L393">
        <v>33</v>
      </c>
      <c r="M393">
        <v>118</v>
      </c>
      <c r="N393">
        <v>4.1900000000000004</v>
      </c>
      <c r="O393">
        <v>7</v>
      </c>
    </row>
    <row r="394" spans="1:15" ht="15" customHeight="1" x14ac:dyDescent="0.25">
      <c r="A394" t="str">
        <f>IFERROR(INDEX('Draft Master List'!E:F,MATCH('Combine Data'!C394,'Draft Master List'!E:E,0),2),"Not Drafted")</f>
        <v>1012010</v>
      </c>
      <c r="B394">
        <v>2010</v>
      </c>
      <c r="C394" t="s">
        <v>281</v>
      </c>
      <c r="D394" t="s">
        <v>219</v>
      </c>
      <c r="E394" t="str">
        <f>IFERROR(INDEX(Conference!A:B,MATCH('Combine Data'!D394,Conference!A:A,0),2),"N/A")</f>
        <v>ACC</v>
      </c>
      <c r="F394" t="s">
        <v>74</v>
      </c>
      <c r="G394">
        <v>74</v>
      </c>
      <c r="H394">
        <v>221</v>
      </c>
      <c r="J394">
        <v>4.53</v>
      </c>
      <c r="K394">
        <v>8</v>
      </c>
      <c r="L394">
        <v>33.5</v>
      </c>
      <c r="M394">
        <v>116</v>
      </c>
      <c r="N394">
        <v>4.3099999999999996</v>
      </c>
      <c r="O394">
        <v>6.9</v>
      </c>
    </row>
    <row r="395" spans="1:15" ht="15" customHeight="1" x14ac:dyDescent="0.25">
      <c r="A395" t="str">
        <f>IFERROR(INDEX('Draft Master List'!E:F,MATCH('Combine Data'!C395,'Draft Master List'!E:E,0),2),"Not Drafted")</f>
        <v>Not Drafted</v>
      </c>
      <c r="B395">
        <v>2010</v>
      </c>
      <c r="C395" t="s">
        <v>2010</v>
      </c>
      <c r="D395" t="s">
        <v>388</v>
      </c>
      <c r="E395" t="str">
        <f>IFERROR(INDEX(Conference!A:B,MATCH('Combine Data'!D395,Conference!A:A,0),2),"N/A")</f>
        <v>Mid-American</v>
      </c>
      <c r="F395" t="s">
        <v>74</v>
      </c>
      <c r="G395">
        <v>77</v>
      </c>
      <c r="H395">
        <v>210</v>
      </c>
      <c r="J395">
        <v>4.5</v>
      </c>
      <c r="K395">
        <v>15</v>
      </c>
      <c r="L395">
        <v>36.5</v>
      </c>
      <c r="M395">
        <v>125</v>
      </c>
      <c r="N395">
        <v>4.1100000000000003</v>
      </c>
      <c r="O395">
        <v>6.81</v>
      </c>
    </row>
  </sheetData>
  <autoFilter ref="A1:O395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6"/>
  <sheetViews>
    <sheetView topLeftCell="A43" workbookViewId="0">
      <selection activeCell="B81" sqref="B81"/>
    </sheetView>
  </sheetViews>
  <sheetFormatPr defaultRowHeight="15" x14ac:dyDescent="0.25"/>
  <sheetData>
    <row r="1" spans="1:5" x14ac:dyDescent="0.25">
      <c r="A1" t="s">
        <v>2276</v>
      </c>
      <c r="D1" t="s">
        <v>2821</v>
      </c>
      <c r="E1" t="s">
        <v>2822</v>
      </c>
    </row>
    <row r="2" spans="1:5" x14ac:dyDescent="0.25">
      <c r="A2" t="s">
        <v>2275</v>
      </c>
      <c r="B2" t="s">
        <v>2276</v>
      </c>
      <c r="D2">
        <v>1</v>
      </c>
      <c r="E2">
        <v>3000</v>
      </c>
    </row>
    <row r="3" spans="1:5" x14ac:dyDescent="0.25">
      <c r="A3" t="s">
        <v>185</v>
      </c>
      <c r="B3" t="s">
        <v>2276</v>
      </c>
      <c r="D3">
        <v>2</v>
      </c>
      <c r="E3">
        <v>2600</v>
      </c>
    </row>
    <row r="4" spans="1:5" x14ac:dyDescent="0.25">
      <c r="A4" t="s">
        <v>2698</v>
      </c>
      <c r="B4" t="s">
        <v>2276</v>
      </c>
      <c r="D4">
        <v>3</v>
      </c>
      <c r="E4">
        <v>2200</v>
      </c>
    </row>
    <row r="5" spans="1:5" x14ac:dyDescent="0.25">
      <c r="A5" t="s">
        <v>2297</v>
      </c>
      <c r="B5" t="s">
        <v>2276</v>
      </c>
      <c r="D5">
        <v>4</v>
      </c>
      <c r="E5">
        <v>1800</v>
      </c>
    </row>
    <row r="6" spans="1:5" x14ac:dyDescent="0.25">
      <c r="A6" t="s">
        <v>159</v>
      </c>
      <c r="B6" t="s">
        <v>2276</v>
      </c>
      <c r="D6">
        <v>5</v>
      </c>
      <c r="E6">
        <v>1700</v>
      </c>
    </row>
    <row r="7" spans="1:5" x14ac:dyDescent="0.25">
      <c r="A7" t="s">
        <v>182</v>
      </c>
      <c r="B7" t="s">
        <v>2276</v>
      </c>
      <c r="D7">
        <v>6</v>
      </c>
      <c r="E7">
        <v>1600</v>
      </c>
    </row>
    <row r="8" spans="1:5" x14ac:dyDescent="0.25">
      <c r="A8" t="s">
        <v>186</v>
      </c>
      <c r="B8" t="s">
        <v>2276</v>
      </c>
      <c r="D8">
        <v>7</v>
      </c>
      <c r="E8">
        <v>1500</v>
      </c>
    </row>
    <row r="9" spans="1:5" x14ac:dyDescent="0.25">
      <c r="A9" t="s">
        <v>245</v>
      </c>
      <c r="B9" t="s">
        <v>2276</v>
      </c>
      <c r="D9">
        <v>8</v>
      </c>
      <c r="E9">
        <v>1400</v>
      </c>
    </row>
    <row r="10" spans="1:5" x14ac:dyDescent="0.25">
      <c r="A10" t="s">
        <v>2301</v>
      </c>
      <c r="B10" t="s">
        <v>2276</v>
      </c>
      <c r="D10">
        <v>9</v>
      </c>
      <c r="E10">
        <v>1350</v>
      </c>
    </row>
    <row r="11" spans="1:5" x14ac:dyDescent="0.25">
      <c r="A11" t="s">
        <v>157</v>
      </c>
      <c r="B11" t="s">
        <v>2276</v>
      </c>
      <c r="D11">
        <v>10</v>
      </c>
      <c r="E11">
        <v>1300</v>
      </c>
    </row>
    <row r="12" spans="1:5" x14ac:dyDescent="0.25">
      <c r="A12" t="s">
        <v>219</v>
      </c>
      <c r="B12" t="s">
        <v>2276</v>
      </c>
      <c r="D12">
        <v>11</v>
      </c>
      <c r="E12">
        <v>1250</v>
      </c>
    </row>
    <row r="13" spans="1:5" x14ac:dyDescent="0.25">
      <c r="A13" t="s">
        <v>158</v>
      </c>
      <c r="B13" t="s">
        <v>2276</v>
      </c>
      <c r="D13">
        <v>12</v>
      </c>
      <c r="E13">
        <v>1200</v>
      </c>
    </row>
    <row r="14" spans="1:5" x14ac:dyDescent="0.25">
      <c r="A14" t="s">
        <v>197</v>
      </c>
      <c r="B14" t="s">
        <v>2276</v>
      </c>
      <c r="D14">
        <v>13</v>
      </c>
      <c r="E14">
        <v>1150</v>
      </c>
    </row>
    <row r="15" spans="1:5" x14ac:dyDescent="0.25">
      <c r="A15" t="s">
        <v>224</v>
      </c>
      <c r="B15" t="s">
        <v>2276</v>
      </c>
      <c r="D15">
        <v>14</v>
      </c>
      <c r="E15">
        <v>1100</v>
      </c>
    </row>
    <row r="16" spans="1:5" x14ac:dyDescent="0.25">
      <c r="A16" t="s">
        <v>184</v>
      </c>
      <c r="B16" t="s">
        <v>2277</v>
      </c>
      <c r="D16">
        <v>15</v>
      </c>
      <c r="E16">
        <v>1050</v>
      </c>
    </row>
    <row r="17" spans="1:5" x14ac:dyDescent="0.25">
      <c r="A17" t="s">
        <v>2761</v>
      </c>
      <c r="B17" t="s">
        <v>2277</v>
      </c>
      <c r="D17">
        <v>16</v>
      </c>
      <c r="E17">
        <v>1000</v>
      </c>
    </row>
    <row r="18" spans="1:5" x14ac:dyDescent="0.25">
      <c r="A18" t="s">
        <v>231</v>
      </c>
      <c r="B18" t="s">
        <v>2277</v>
      </c>
      <c r="D18">
        <v>17</v>
      </c>
      <c r="E18">
        <v>950</v>
      </c>
    </row>
    <row r="19" spans="1:5" x14ac:dyDescent="0.25">
      <c r="A19" t="s">
        <v>2292</v>
      </c>
      <c r="B19" t="s">
        <v>2277</v>
      </c>
      <c r="D19">
        <v>18</v>
      </c>
      <c r="E19">
        <v>900</v>
      </c>
    </row>
    <row r="20" spans="1:5" x14ac:dyDescent="0.25">
      <c r="A20" t="s">
        <v>152</v>
      </c>
      <c r="B20" t="s">
        <v>2277</v>
      </c>
      <c r="D20">
        <v>19</v>
      </c>
      <c r="E20">
        <v>875</v>
      </c>
    </row>
    <row r="21" spans="1:5" x14ac:dyDescent="0.25">
      <c r="A21" t="s">
        <v>2295</v>
      </c>
      <c r="B21" t="s">
        <v>2277</v>
      </c>
      <c r="D21">
        <v>20</v>
      </c>
      <c r="E21">
        <v>850</v>
      </c>
    </row>
    <row r="22" spans="1:5" x14ac:dyDescent="0.25">
      <c r="A22" t="s">
        <v>2305</v>
      </c>
      <c r="B22" t="s">
        <v>2277</v>
      </c>
      <c r="D22">
        <v>21</v>
      </c>
      <c r="E22">
        <v>800</v>
      </c>
    </row>
    <row r="23" spans="1:5" x14ac:dyDescent="0.25">
      <c r="A23" t="s">
        <v>142</v>
      </c>
      <c r="B23" t="s">
        <v>2277</v>
      </c>
      <c r="D23">
        <v>22</v>
      </c>
      <c r="E23">
        <v>780</v>
      </c>
    </row>
    <row r="24" spans="1:5" x14ac:dyDescent="0.25">
      <c r="A24" t="s">
        <v>136</v>
      </c>
      <c r="B24" t="s">
        <v>2277</v>
      </c>
      <c r="D24">
        <v>23</v>
      </c>
      <c r="E24">
        <v>760</v>
      </c>
    </row>
    <row r="25" spans="1:5" x14ac:dyDescent="0.25">
      <c r="A25" t="s">
        <v>183</v>
      </c>
      <c r="B25" t="s">
        <v>2277</v>
      </c>
      <c r="D25">
        <v>24</v>
      </c>
      <c r="E25">
        <v>740</v>
      </c>
    </row>
    <row r="26" spans="1:5" x14ac:dyDescent="0.25">
      <c r="A26" t="s">
        <v>156</v>
      </c>
      <c r="B26" t="s">
        <v>2266</v>
      </c>
      <c r="D26">
        <v>25</v>
      </c>
      <c r="E26">
        <v>720</v>
      </c>
    </row>
    <row r="27" spans="1:5" x14ac:dyDescent="0.25">
      <c r="A27" t="s">
        <v>190</v>
      </c>
      <c r="B27" t="s">
        <v>2266</v>
      </c>
      <c r="D27">
        <v>26</v>
      </c>
      <c r="E27">
        <v>700</v>
      </c>
    </row>
    <row r="28" spans="1:5" x14ac:dyDescent="0.25">
      <c r="A28" t="s">
        <v>222</v>
      </c>
      <c r="B28" t="s">
        <v>2266</v>
      </c>
      <c r="D28">
        <v>27</v>
      </c>
      <c r="E28">
        <v>680</v>
      </c>
    </row>
    <row r="29" spans="1:5" x14ac:dyDescent="0.25">
      <c r="A29" t="s">
        <v>193</v>
      </c>
      <c r="B29" t="s">
        <v>2266</v>
      </c>
      <c r="D29">
        <v>28</v>
      </c>
      <c r="E29">
        <v>660</v>
      </c>
    </row>
    <row r="30" spans="1:5" x14ac:dyDescent="0.25">
      <c r="A30" t="s">
        <v>141</v>
      </c>
      <c r="B30" t="s">
        <v>2266</v>
      </c>
      <c r="D30">
        <v>29</v>
      </c>
      <c r="E30">
        <v>640</v>
      </c>
    </row>
    <row r="31" spans="1:5" x14ac:dyDescent="0.25">
      <c r="A31" t="s">
        <v>2282</v>
      </c>
      <c r="B31" t="s">
        <v>2266</v>
      </c>
      <c r="D31">
        <v>30</v>
      </c>
      <c r="E31">
        <v>620</v>
      </c>
    </row>
    <row r="32" spans="1:5" x14ac:dyDescent="0.25">
      <c r="A32" t="s">
        <v>201</v>
      </c>
      <c r="B32" t="s">
        <v>2266</v>
      </c>
      <c r="D32">
        <v>31</v>
      </c>
      <c r="E32">
        <v>600</v>
      </c>
    </row>
    <row r="33" spans="1:5" x14ac:dyDescent="0.25">
      <c r="A33" t="s">
        <v>167</v>
      </c>
      <c r="B33" t="s">
        <v>2266</v>
      </c>
      <c r="D33">
        <v>32</v>
      </c>
      <c r="E33">
        <v>590</v>
      </c>
    </row>
    <row r="34" spans="1:5" x14ac:dyDescent="0.25">
      <c r="A34" t="s">
        <v>206</v>
      </c>
      <c r="B34" t="s">
        <v>2266</v>
      </c>
      <c r="D34">
        <v>33</v>
      </c>
      <c r="E34">
        <v>580</v>
      </c>
    </row>
    <row r="35" spans="1:5" x14ac:dyDescent="0.25">
      <c r="A35" t="s">
        <v>2298</v>
      </c>
      <c r="B35" t="s">
        <v>2266</v>
      </c>
      <c r="D35">
        <v>34</v>
      </c>
      <c r="E35">
        <v>560</v>
      </c>
    </row>
    <row r="36" spans="1:5" x14ac:dyDescent="0.25">
      <c r="A36" t="s">
        <v>2285</v>
      </c>
      <c r="B36" t="s">
        <v>2266</v>
      </c>
      <c r="D36">
        <v>35</v>
      </c>
      <c r="E36">
        <v>550</v>
      </c>
    </row>
    <row r="37" spans="1:5" x14ac:dyDescent="0.25">
      <c r="A37" t="s">
        <v>161</v>
      </c>
      <c r="B37" t="s">
        <v>2266</v>
      </c>
      <c r="D37">
        <v>36</v>
      </c>
      <c r="E37">
        <v>540</v>
      </c>
    </row>
    <row r="38" spans="1:5" x14ac:dyDescent="0.25">
      <c r="A38" t="s">
        <v>150</v>
      </c>
      <c r="B38" t="s">
        <v>2266</v>
      </c>
      <c r="D38">
        <v>37</v>
      </c>
      <c r="E38">
        <v>530</v>
      </c>
    </row>
    <row r="39" spans="1:5" x14ac:dyDescent="0.25">
      <c r="A39" t="s">
        <v>169</v>
      </c>
      <c r="B39" t="s">
        <v>2266</v>
      </c>
      <c r="D39">
        <v>38</v>
      </c>
      <c r="E39">
        <v>520</v>
      </c>
    </row>
    <row r="40" spans="1:5" x14ac:dyDescent="0.25">
      <c r="A40" t="s">
        <v>2789</v>
      </c>
      <c r="B40" t="s">
        <v>2286</v>
      </c>
      <c r="D40">
        <v>39</v>
      </c>
      <c r="E40">
        <v>510</v>
      </c>
    </row>
    <row r="41" spans="1:5" x14ac:dyDescent="0.25">
      <c r="A41" t="s">
        <v>228</v>
      </c>
      <c r="B41" t="s">
        <v>2286</v>
      </c>
      <c r="D41">
        <v>40</v>
      </c>
      <c r="E41">
        <v>500</v>
      </c>
    </row>
    <row r="42" spans="1:5" x14ac:dyDescent="0.25">
      <c r="A42" t="s">
        <v>135</v>
      </c>
      <c r="B42" t="s">
        <v>2286</v>
      </c>
      <c r="D42">
        <v>41</v>
      </c>
      <c r="E42">
        <v>490</v>
      </c>
    </row>
    <row r="43" spans="1:5" x14ac:dyDescent="0.25">
      <c r="A43" t="s">
        <v>244</v>
      </c>
      <c r="B43" t="s">
        <v>2286</v>
      </c>
      <c r="D43">
        <v>42</v>
      </c>
      <c r="E43">
        <v>480</v>
      </c>
    </row>
    <row r="44" spans="1:5" x14ac:dyDescent="0.25">
      <c r="A44" t="s">
        <v>2790</v>
      </c>
      <c r="B44" t="s">
        <v>2286</v>
      </c>
      <c r="D44">
        <v>43</v>
      </c>
      <c r="E44">
        <v>470</v>
      </c>
    </row>
    <row r="45" spans="1:5" x14ac:dyDescent="0.25">
      <c r="A45" t="s">
        <v>2791</v>
      </c>
      <c r="B45" t="s">
        <v>2286</v>
      </c>
      <c r="D45">
        <v>44</v>
      </c>
      <c r="E45">
        <v>460</v>
      </c>
    </row>
    <row r="46" spans="1:5" x14ac:dyDescent="0.25">
      <c r="A46" t="s">
        <v>2792</v>
      </c>
      <c r="B46" t="s">
        <v>2286</v>
      </c>
      <c r="D46">
        <v>45</v>
      </c>
      <c r="E46">
        <v>450</v>
      </c>
    </row>
    <row r="47" spans="1:5" x14ac:dyDescent="0.25">
      <c r="A47" t="s">
        <v>241</v>
      </c>
      <c r="B47" t="s">
        <v>2286</v>
      </c>
      <c r="D47">
        <v>46</v>
      </c>
      <c r="E47">
        <v>440</v>
      </c>
    </row>
    <row r="48" spans="1:5" x14ac:dyDescent="0.25">
      <c r="A48" t="s">
        <v>2793</v>
      </c>
      <c r="B48" t="s">
        <v>2286</v>
      </c>
      <c r="D48">
        <v>47</v>
      </c>
      <c r="E48">
        <v>430</v>
      </c>
    </row>
    <row r="49" spans="1:5" x14ac:dyDescent="0.25">
      <c r="A49" t="s">
        <v>2794</v>
      </c>
      <c r="B49" t="s">
        <v>2286</v>
      </c>
      <c r="D49">
        <v>48</v>
      </c>
      <c r="E49">
        <v>420</v>
      </c>
    </row>
    <row r="50" spans="1:5" x14ac:dyDescent="0.25">
      <c r="A50" t="s">
        <v>2795</v>
      </c>
      <c r="B50" t="s">
        <v>2286</v>
      </c>
      <c r="D50">
        <v>49</v>
      </c>
      <c r="E50">
        <v>410</v>
      </c>
    </row>
    <row r="51" spans="1:5" x14ac:dyDescent="0.25">
      <c r="A51" t="s">
        <v>2796</v>
      </c>
      <c r="B51" t="s">
        <v>2286</v>
      </c>
      <c r="D51">
        <v>50</v>
      </c>
      <c r="E51">
        <v>400</v>
      </c>
    </row>
    <row r="52" spans="1:5" x14ac:dyDescent="0.25">
      <c r="A52" t="s">
        <v>2797</v>
      </c>
      <c r="B52" t="s">
        <v>2280</v>
      </c>
      <c r="D52">
        <v>51</v>
      </c>
      <c r="E52">
        <v>390</v>
      </c>
    </row>
    <row r="53" spans="1:5" x14ac:dyDescent="0.25">
      <c r="A53" t="s">
        <v>168</v>
      </c>
      <c r="B53" t="s">
        <v>2280</v>
      </c>
      <c r="D53">
        <v>52</v>
      </c>
      <c r="E53">
        <v>380</v>
      </c>
    </row>
    <row r="54" spans="1:5" x14ac:dyDescent="0.25">
      <c r="A54" t="s">
        <v>2798</v>
      </c>
      <c r="B54" t="s">
        <v>2280</v>
      </c>
      <c r="D54">
        <v>53</v>
      </c>
      <c r="E54">
        <v>370</v>
      </c>
    </row>
    <row r="55" spans="1:5" x14ac:dyDescent="0.25">
      <c r="A55" t="s">
        <v>149</v>
      </c>
      <c r="B55" t="s">
        <v>2280</v>
      </c>
      <c r="D55">
        <v>54</v>
      </c>
      <c r="E55">
        <v>360</v>
      </c>
    </row>
    <row r="56" spans="1:5" x14ac:dyDescent="0.25">
      <c r="A56" t="s">
        <v>211</v>
      </c>
      <c r="B56" t="s">
        <v>2269</v>
      </c>
      <c r="D56">
        <v>55</v>
      </c>
      <c r="E56">
        <v>350</v>
      </c>
    </row>
    <row r="57" spans="1:5" x14ac:dyDescent="0.25">
      <c r="A57" t="s">
        <v>2291</v>
      </c>
      <c r="B57" t="s">
        <v>2269</v>
      </c>
      <c r="D57">
        <v>56</v>
      </c>
      <c r="E57">
        <v>340</v>
      </c>
    </row>
    <row r="58" spans="1:5" x14ac:dyDescent="0.25">
      <c r="A58" t="s">
        <v>257</v>
      </c>
      <c r="B58" t="s">
        <v>2269</v>
      </c>
      <c r="D58">
        <v>57</v>
      </c>
      <c r="E58">
        <v>330</v>
      </c>
    </row>
    <row r="59" spans="1:5" x14ac:dyDescent="0.25">
      <c r="A59" t="s">
        <v>240</v>
      </c>
      <c r="B59" t="s">
        <v>2269</v>
      </c>
      <c r="D59">
        <v>58</v>
      </c>
      <c r="E59">
        <v>320</v>
      </c>
    </row>
    <row r="60" spans="1:5" x14ac:dyDescent="0.25">
      <c r="A60" t="s">
        <v>216</v>
      </c>
      <c r="B60" t="s">
        <v>2269</v>
      </c>
      <c r="D60">
        <v>59</v>
      </c>
      <c r="E60">
        <v>310</v>
      </c>
    </row>
    <row r="61" spans="1:5" x14ac:dyDescent="0.25">
      <c r="A61" t="s">
        <v>2799</v>
      </c>
      <c r="B61" t="s">
        <v>2269</v>
      </c>
      <c r="D61">
        <v>60</v>
      </c>
      <c r="E61">
        <v>300</v>
      </c>
    </row>
    <row r="62" spans="1:5" x14ac:dyDescent="0.25">
      <c r="A62" t="s">
        <v>2800</v>
      </c>
      <c r="B62" t="s">
        <v>2269</v>
      </c>
      <c r="D62">
        <v>61</v>
      </c>
      <c r="E62">
        <v>292</v>
      </c>
    </row>
    <row r="63" spans="1:5" x14ac:dyDescent="0.25">
      <c r="A63" t="s">
        <v>2801</v>
      </c>
      <c r="B63" t="s">
        <v>2269</v>
      </c>
      <c r="D63">
        <v>62</v>
      </c>
      <c r="E63">
        <v>284</v>
      </c>
    </row>
    <row r="64" spans="1:5" x14ac:dyDescent="0.25">
      <c r="A64" t="s">
        <v>2289</v>
      </c>
      <c r="B64" t="s">
        <v>2269</v>
      </c>
      <c r="D64">
        <v>63</v>
      </c>
      <c r="E64">
        <v>276</v>
      </c>
    </row>
    <row r="65" spans="1:5" x14ac:dyDescent="0.25">
      <c r="A65" t="s">
        <v>243</v>
      </c>
      <c r="B65" t="s">
        <v>2269</v>
      </c>
      <c r="D65">
        <v>64</v>
      </c>
      <c r="E65">
        <v>270</v>
      </c>
    </row>
    <row r="66" spans="1:5" x14ac:dyDescent="0.25">
      <c r="A66" t="s">
        <v>254</v>
      </c>
      <c r="B66" t="s">
        <v>2269</v>
      </c>
      <c r="D66">
        <v>65</v>
      </c>
      <c r="E66">
        <v>265</v>
      </c>
    </row>
    <row r="67" spans="1:5" x14ac:dyDescent="0.25">
      <c r="A67" t="s">
        <v>388</v>
      </c>
      <c r="B67" t="s">
        <v>2269</v>
      </c>
      <c r="D67">
        <v>66</v>
      </c>
      <c r="E67">
        <v>260</v>
      </c>
    </row>
    <row r="68" spans="1:5" x14ac:dyDescent="0.25">
      <c r="A68" t="s">
        <v>2294</v>
      </c>
      <c r="B68" t="s">
        <v>2269</v>
      </c>
      <c r="D68">
        <v>67</v>
      </c>
      <c r="E68">
        <v>255</v>
      </c>
    </row>
    <row r="69" spans="1:5" x14ac:dyDescent="0.25">
      <c r="A69" t="s">
        <v>2802</v>
      </c>
      <c r="B69" t="s">
        <v>2274</v>
      </c>
      <c r="D69">
        <v>68</v>
      </c>
      <c r="E69">
        <v>250</v>
      </c>
    </row>
    <row r="70" spans="1:5" x14ac:dyDescent="0.25">
      <c r="A70" t="s">
        <v>2283</v>
      </c>
      <c r="B70" t="s">
        <v>2274</v>
      </c>
      <c r="D70">
        <v>69</v>
      </c>
      <c r="E70">
        <v>245</v>
      </c>
    </row>
    <row r="71" spans="1:5" x14ac:dyDescent="0.25">
      <c r="A71" t="s">
        <v>2302</v>
      </c>
      <c r="B71" t="s">
        <v>2274</v>
      </c>
      <c r="D71">
        <v>70</v>
      </c>
      <c r="E71">
        <v>240</v>
      </c>
    </row>
    <row r="72" spans="1:5" x14ac:dyDescent="0.25">
      <c r="A72" t="s">
        <v>2273</v>
      </c>
      <c r="B72" t="s">
        <v>2274</v>
      </c>
      <c r="D72">
        <v>71</v>
      </c>
      <c r="E72">
        <v>235</v>
      </c>
    </row>
    <row r="73" spans="1:5" x14ac:dyDescent="0.25">
      <c r="A73" t="s">
        <v>242</v>
      </c>
      <c r="B73" t="s">
        <v>2274</v>
      </c>
      <c r="D73">
        <v>72</v>
      </c>
      <c r="E73">
        <v>230</v>
      </c>
    </row>
    <row r="74" spans="1:5" x14ac:dyDescent="0.25">
      <c r="A74" t="s">
        <v>246</v>
      </c>
      <c r="B74" t="s">
        <v>2274</v>
      </c>
      <c r="D74">
        <v>73</v>
      </c>
      <c r="E74">
        <v>225</v>
      </c>
    </row>
    <row r="75" spans="1:5" x14ac:dyDescent="0.25">
      <c r="A75" t="s">
        <v>313</v>
      </c>
      <c r="B75" t="s">
        <v>2274</v>
      </c>
      <c r="D75">
        <v>74</v>
      </c>
      <c r="E75">
        <v>220</v>
      </c>
    </row>
    <row r="76" spans="1:5" x14ac:dyDescent="0.25">
      <c r="A76" t="s">
        <v>2287</v>
      </c>
      <c r="B76" t="s">
        <v>2274</v>
      </c>
      <c r="D76">
        <v>75</v>
      </c>
      <c r="E76">
        <v>215</v>
      </c>
    </row>
    <row r="77" spans="1:5" x14ac:dyDescent="0.25">
      <c r="A77" t="s">
        <v>2288</v>
      </c>
      <c r="B77" t="s">
        <v>2274</v>
      </c>
      <c r="D77">
        <v>76</v>
      </c>
      <c r="E77">
        <v>210</v>
      </c>
    </row>
    <row r="78" spans="1:5" x14ac:dyDescent="0.25">
      <c r="A78" t="s">
        <v>285</v>
      </c>
      <c r="B78" t="s">
        <v>2274</v>
      </c>
      <c r="D78">
        <v>77</v>
      </c>
      <c r="E78">
        <v>205</v>
      </c>
    </row>
    <row r="79" spans="1:5" x14ac:dyDescent="0.25">
      <c r="A79" t="s">
        <v>2310</v>
      </c>
      <c r="B79" t="s">
        <v>2274</v>
      </c>
      <c r="D79">
        <v>78</v>
      </c>
      <c r="E79">
        <v>200</v>
      </c>
    </row>
    <row r="80" spans="1:5" x14ac:dyDescent="0.25">
      <c r="A80" t="s">
        <v>2736</v>
      </c>
      <c r="B80" t="s">
        <v>2274</v>
      </c>
      <c r="D80">
        <v>79</v>
      </c>
      <c r="E80">
        <v>195</v>
      </c>
    </row>
    <row r="81" spans="1:5" x14ac:dyDescent="0.25">
      <c r="A81" t="s">
        <v>2267</v>
      </c>
      <c r="B81" t="s">
        <v>2267</v>
      </c>
      <c r="D81">
        <v>80</v>
      </c>
      <c r="E81">
        <v>190</v>
      </c>
    </row>
    <row r="82" spans="1:5" x14ac:dyDescent="0.25">
      <c r="A82" t="s">
        <v>153</v>
      </c>
      <c r="B82" t="s">
        <v>2267</v>
      </c>
      <c r="D82">
        <v>81</v>
      </c>
      <c r="E82">
        <v>185</v>
      </c>
    </row>
    <row r="83" spans="1:5" x14ac:dyDescent="0.25">
      <c r="A83" t="s">
        <v>2300</v>
      </c>
      <c r="B83" t="s">
        <v>2267</v>
      </c>
      <c r="D83">
        <v>82</v>
      </c>
      <c r="E83">
        <v>180</v>
      </c>
    </row>
    <row r="84" spans="1:5" x14ac:dyDescent="0.25">
      <c r="A84" t="s">
        <v>177</v>
      </c>
      <c r="B84" t="s">
        <v>2267</v>
      </c>
      <c r="D84">
        <v>83</v>
      </c>
      <c r="E84">
        <v>175</v>
      </c>
    </row>
    <row r="85" spans="1:5" x14ac:dyDescent="0.25">
      <c r="A85" t="s">
        <v>165</v>
      </c>
      <c r="B85" t="s">
        <v>2267</v>
      </c>
      <c r="D85">
        <v>84</v>
      </c>
      <c r="E85">
        <v>170</v>
      </c>
    </row>
    <row r="86" spans="1:5" x14ac:dyDescent="0.25">
      <c r="A86" t="s">
        <v>139</v>
      </c>
      <c r="B86" t="s">
        <v>2267</v>
      </c>
      <c r="D86">
        <v>85</v>
      </c>
      <c r="E86">
        <v>165</v>
      </c>
    </row>
    <row r="87" spans="1:5" x14ac:dyDescent="0.25">
      <c r="A87" t="s">
        <v>2293</v>
      </c>
      <c r="B87" t="s">
        <v>2267</v>
      </c>
      <c r="D87">
        <v>86</v>
      </c>
      <c r="E87">
        <v>160</v>
      </c>
    </row>
    <row r="88" spans="1:5" x14ac:dyDescent="0.25">
      <c r="A88" t="s">
        <v>148</v>
      </c>
      <c r="B88" t="s">
        <v>2267</v>
      </c>
      <c r="D88">
        <v>87</v>
      </c>
      <c r="E88">
        <v>155</v>
      </c>
    </row>
    <row r="89" spans="1:5" x14ac:dyDescent="0.25">
      <c r="A89" t="s">
        <v>164</v>
      </c>
      <c r="B89" t="s">
        <v>2267</v>
      </c>
      <c r="D89">
        <v>88</v>
      </c>
      <c r="E89">
        <v>150</v>
      </c>
    </row>
    <row r="90" spans="1:5" x14ac:dyDescent="0.25">
      <c r="A90" t="s">
        <v>2271</v>
      </c>
      <c r="B90" t="s">
        <v>2267</v>
      </c>
      <c r="D90">
        <v>89</v>
      </c>
      <c r="E90">
        <v>145</v>
      </c>
    </row>
    <row r="91" spans="1:5" x14ac:dyDescent="0.25">
      <c r="A91" t="s">
        <v>163</v>
      </c>
      <c r="B91" t="s">
        <v>2267</v>
      </c>
      <c r="D91">
        <v>90</v>
      </c>
      <c r="E91">
        <v>140</v>
      </c>
    </row>
    <row r="92" spans="1:5" x14ac:dyDescent="0.25">
      <c r="A92" t="s">
        <v>217</v>
      </c>
      <c r="B92" t="s">
        <v>2267</v>
      </c>
      <c r="D92">
        <v>91</v>
      </c>
      <c r="E92">
        <v>136</v>
      </c>
    </row>
    <row r="93" spans="1:5" x14ac:dyDescent="0.25">
      <c r="A93" t="s">
        <v>2284</v>
      </c>
      <c r="B93" t="s">
        <v>2267</v>
      </c>
      <c r="D93">
        <v>92</v>
      </c>
      <c r="E93">
        <v>132</v>
      </c>
    </row>
    <row r="94" spans="1:5" x14ac:dyDescent="0.25">
      <c r="A94" t="s">
        <v>154</v>
      </c>
      <c r="B94" t="s">
        <v>2268</v>
      </c>
      <c r="D94">
        <v>93</v>
      </c>
      <c r="E94">
        <v>128</v>
      </c>
    </row>
    <row r="95" spans="1:5" x14ac:dyDescent="0.25">
      <c r="A95" t="s">
        <v>145</v>
      </c>
      <c r="B95" t="s">
        <v>2268</v>
      </c>
      <c r="D95">
        <v>94</v>
      </c>
      <c r="E95">
        <v>124</v>
      </c>
    </row>
    <row r="96" spans="1:5" x14ac:dyDescent="0.25">
      <c r="A96" t="s">
        <v>195</v>
      </c>
      <c r="B96" t="s">
        <v>2268</v>
      </c>
      <c r="D96">
        <v>95</v>
      </c>
      <c r="E96">
        <v>120</v>
      </c>
    </row>
    <row r="97" spans="1:5" x14ac:dyDescent="0.25">
      <c r="A97" t="s">
        <v>181</v>
      </c>
      <c r="B97" t="s">
        <v>2268</v>
      </c>
      <c r="D97">
        <v>96</v>
      </c>
      <c r="E97">
        <v>116</v>
      </c>
    </row>
    <row r="98" spans="1:5" x14ac:dyDescent="0.25">
      <c r="A98" t="s">
        <v>137</v>
      </c>
      <c r="B98" t="s">
        <v>2268</v>
      </c>
      <c r="D98">
        <v>97</v>
      </c>
      <c r="E98">
        <v>112</v>
      </c>
    </row>
    <row r="99" spans="1:5" x14ac:dyDescent="0.25">
      <c r="A99" t="s">
        <v>215</v>
      </c>
      <c r="B99" t="s">
        <v>2268</v>
      </c>
      <c r="D99">
        <v>98</v>
      </c>
      <c r="E99">
        <v>108</v>
      </c>
    </row>
    <row r="100" spans="1:5" x14ac:dyDescent="0.25">
      <c r="A100" t="s">
        <v>2281</v>
      </c>
      <c r="B100" t="s">
        <v>2268</v>
      </c>
      <c r="D100">
        <v>99</v>
      </c>
      <c r="E100">
        <v>104</v>
      </c>
    </row>
    <row r="101" spans="1:5" x14ac:dyDescent="0.25">
      <c r="A101" t="s">
        <v>140</v>
      </c>
      <c r="B101" t="s">
        <v>2268</v>
      </c>
      <c r="D101">
        <v>100</v>
      </c>
      <c r="E101">
        <v>100</v>
      </c>
    </row>
    <row r="102" spans="1:5" x14ac:dyDescent="0.25">
      <c r="A102" t="s">
        <v>2296</v>
      </c>
      <c r="B102" t="s">
        <v>2268</v>
      </c>
      <c r="D102">
        <v>101</v>
      </c>
      <c r="E102">
        <v>96</v>
      </c>
    </row>
    <row r="103" spans="1:5" x14ac:dyDescent="0.25">
      <c r="A103" t="s">
        <v>205</v>
      </c>
      <c r="B103" t="s">
        <v>2268</v>
      </c>
      <c r="D103">
        <v>102</v>
      </c>
      <c r="E103">
        <v>92</v>
      </c>
    </row>
    <row r="104" spans="1:5" x14ac:dyDescent="0.25">
      <c r="A104" t="s">
        <v>202</v>
      </c>
      <c r="B104" t="s">
        <v>2268</v>
      </c>
      <c r="D104">
        <v>103</v>
      </c>
      <c r="E104">
        <v>88</v>
      </c>
    </row>
    <row r="105" spans="1:5" x14ac:dyDescent="0.25">
      <c r="A105" t="s">
        <v>144</v>
      </c>
      <c r="B105" t="s">
        <v>2268</v>
      </c>
      <c r="D105">
        <v>104</v>
      </c>
      <c r="E105">
        <v>86</v>
      </c>
    </row>
    <row r="106" spans="1:5" x14ac:dyDescent="0.25">
      <c r="A106" t="s">
        <v>138</v>
      </c>
      <c r="B106" t="s">
        <v>2268</v>
      </c>
      <c r="D106">
        <v>105</v>
      </c>
      <c r="E106">
        <v>84</v>
      </c>
    </row>
    <row r="107" spans="1:5" x14ac:dyDescent="0.25">
      <c r="A107" t="s">
        <v>218</v>
      </c>
      <c r="B107" t="s">
        <v>2268</v>
      </c>
      <c r="D107">
        <v>106</v>
      </c>
      <c r="E107">
        <v>82</v>
      </c>
    </row>
    <row r="108" spans="1:5" x14ac:dyDescent="0.25">
      <c r="A108" t="s">
        <v>2272</v>
      </c>
      <c r="B108" t="s">
        <v>2272</v>
      </c>
      <c r="D108">
        <v>107</v>
      </c>
      <c r="E108">
        <v>80</v>
      </c>
    </row>
    <row r="109" spans="1:5" x14ac:dyDescent="0.25">
      <c r="A109" t="s">
        <v>2803</v>
      </c>
      <c r="B109" t="s">
        <v>2272</v>
      </c>
      <c r="D109">
        <v>108</v>
      </c>
      <c r="E109">
        <v>78</v>
      </c>
    </row>
    <row r="110" spans="1:5" x14ac:dyDescent="0.25">
      <c r="A110" t="s">
        <v>2804</v>
      </c>
      <c r="B110" t="s">
        <v>2272</v>
      </c>
      <c r="D110">
        <v>109</v>
      </c>
      <c r="E110">
        <v>76</v>
      </c>
    </row>
    <row r="111" spans="1:5" x14ac:dyDescent="0.25">
      <c r="A111" t="s">
        <v>2805</v>
      </c>
      <c r="B111" t="s">
        <v>2272</v>
      </c>
      <c r="D111">
        <v>110</v>
      </c>
      <c r="E111">
        <v>74</v>
      </c>
    </row>
    <row r="112" spans="1:5" x14ac:dyDescent="0.25">
      <c r="A112" t="s">
        <v>2806</v>
      </c>
      <c r="B112" t="s">
        <v>2272</v>
      </c>
      <c r="D112">
        <v>111</v>
      </c>
      <c r="E112">
        <v>72</v>
      </c>
    </row>
    <row r="113" spans="1:5" x14ac:dyDescent="0.25">
      <c r="A113" t="s">
        <v>258</v>
      </c>
      <c r="B113" t="s">
        <v>2272</v>
      </c>
      <c r="D113">
        <v>112</v>
      </c>
      <c r="E113">
        <v>70</v>
      </c>
    </row>
    <row r="114" spans="1:5" x14ac:dyDescent="0.25">
      <c r="A114" t="s">
        <v>2807</v>
      </c>
      <c r="B114" t="s">
        <v>2272</v>
      </c>
      <c r="D114">
        <v>113</v>
      </c>
      <c r="E114">
        <v>68</v>
      </c>
    </row>
    <row r="115" spans="1:5" x14ac:dyDescent="0.25">
      <c r="A115" t="s">
        <v>2690</v>
      </c>
      <c r="B115" t="s">
        <v>2272</v>
      </c>
      <c r="D115">
        <v>114</v>
      </c>
      <c r="E115">
        <v>66</v>
      </c>
    </row>
    <row r="116" spans="1:5" x14ac:dyDescent="0.25">
      <c r="A116" t="s">
        <v>2808</v>
      </c>
      <c r="B116" t="s">
        <v>2272</v>
      </c>
      <c r="D116">
        <v>115</v>
      </c>
      <c r="E116">
        <v>64</v>
      </c>
    </row>
    <row r="117" spans="1:5" x14ac:dyDescent="0.25">
      <c r="A117" t="s">
        <v>2809</v>
      </c>
      <c r="B117" t="s">
        <v>2272</v>
      </c>
      <c r="D117">
        <v>116</v>
      </c>
      <c r="E117">
        <v>62</v>
      </c>
    </row>
    <row r="118" spans="1:5" x14ac:dyDescent="0.25">
      <c r="A118" t="s">
        <v>2662</v>
      </c>
      <c r="B118" t="s">
        <v>2272</v>
      </c>
      <c r="D118">
        <v>117</v>
      </c>
      <c r="E118">
        <v>60</v>
      </c>
    </row>
    <row r="119" spans="1:5" x14ac:dyDescent="0.25">
      <c r="A119" t="s">
        <v>259</v>
      </c>
      <c r="B119" t="s">
        <v>2272</v>
      </c>
      <c r="D119">
        <v>118</v>
      </c>
      <c r="E119">
        <v>58</v>
      </c>
    </row>
    <row r="120" spans="1:5" x14ac:dyDescent="0.25">
      <c r="A120" t="s">
        <v>200</v>
      </c>
      <c r="B120" t="s">
        <v>2278</v>
      </c>
      <c r="D120">
        <v>119</v>
      </c>
      <c r="E120">
        <v>56</v>
      </c>
    </row>
    <row r="121" spans="1:5" x14ac:dyDescent="0.25">
      <c r="A121" t="s">
        <v>226</v>
      </c>
      <c r="B121" t="s">
        <v>2278</v>
      </c>
      <c r="D121">
        <v>120</v>
      </c>
      <c r="E121">
        <v>54</v>
      </c>
    </row>
    <row r="122" spans="1:5" x14ac:dyDescent="0.25">
      <c r="A122" t="s">
        <v>229</v>
      </c>
      <c r="B122" t="s">
        <v>2278</v>
      </c>
      <c r="D122">
        <v>121</v>
      </c>
      <c r="E122">
        <v>52</v>
      </c>
    </row>
    <row r="123" spans="1:5" x14ac:dyDescent="0.25">
      <c r="A123" t="s">
        <v>162</v>
      </c>
      <c r="B123" t="s">
        <v>2278</v>
      </c>
      <c r="D123">
        <v>122</v>
      </c>
      <c r="E123">
        <v>50</v>
      </c>
    </row>
    <row r="124" spans="1:5" x14ac:dyDescent="0.25">
      <c r="A124" t="s">
        <v>2810</v>
      </c>
      <c r="B124" t="s">
        <v>2278</v>
      </c>
      <c r="D124">
        <v>123</v>
      </c>
      <c r="E124">
        <v>49</v>
      </c>
    </row>
    <row r="125" spans="1:5" x14ac:dyDescent="0.25">
      <c r="A125" t="s">
        <v>151</v>
      </c>
      <c r="B125" t="s">
        <v>2278</v>
      </c>
      <c r="D125">
        <v>124</v>
      </c>
      <c r="E125">
        <v>48</v>
      </c>
    </row>
    <row r="126" spans="1:5" x14ac:dyDescent="0.25">
      <c r="A126" t="s">
        <v>2304</v>
      </c>
      <c r="B126" t="s">
        <v>2278</v>
      </c>
      <c r="D126">
        <v>125</v>
      </c>
      <c r="E126">
        <v>47</v>
      </c>
    </row>
    <row r="127" spans="1:5" x14ac:dyDescent="0.25">
      <c r="A127" t="s">
        <v>239</v>
      </c>
      <c r="B127" t="s">
        <v>2278</v>
      </c>
      <c r="D127">
        <v>126</v>
      </c>
      <c r="E127">
        <v>46</v>
      </c>
    </row>
    <row r="128" spans="1:5" x14ac:dyDescent="0.25">
      <c r="A128" t="s">
        <v>235</v>
      </c>
      <c r="B128" t="s">
        <v>2278</v>
      </c>
      <c r="D128">
        <v>127</v>
      </c>
      <c r="E128">
        <v>45</v>
      </c>
    </row>
    <row r="129" spans="1:5" x14ac:dyDescent="0.25">
      <c r="A129" t="s">
        <v>2811</v>
      </c>
      <c r="B129" t="s">
        <v>2278</v>
      </c>
      <c r="D129">
        <v>128</v>
      </c>
      <c r="E129">
        <v>44</v>
      </c>
    </row>
    <row r="130" spans="1:5" x14ac:dyDescent="0.25">
      <c r="A130" t="s">
        <v>263</v>
      </c>
      <c r="B130" t="s">
        <v>2278</v>
      </c>
      <c r="D130">
        <v>129</v>
      </c>
      <c r="E130">
        <v>43</v>
      </c>
    </row>
    <row r="131" spans="1:5" x14ac:dyDescent="0.25">
      <c r="A131" t="s">
        <v>225</v>
      </c>
      <c r="B131" t="s">
        <v>2278</v>
      </c>
      <c r="D131">
        <v>130</v>
      </c>
      <c r="E131">
        <v>42</v>
      </c>
    </row>
    <row r="132" spans="1:5" x14ac:dyDescent="0.25">
      <c r="A132" t="s">
        <v>2708</v>
      </c>
      <c r="B132" t="s">
        <v>2812</v>
      </c>
      <c r="D132">
        <v>131</v>
      </c>
      <c r="E132">
        <v>41</v>
      </c>
    </row>
    <row r="133" spans="1:5" x14ac:dyDescent="0.25">
      <c r="D133">
        <v>132</v>
      </c>
      <c r="E133">
        <v>40</v>
      </c>
    </row>
    <row r="134" spans="1:5" x14ac:dyDescent="0.25">
      <c r="D134">
        <v>133</v>
      </c>
      <c r="E134">
        <v>39.5</v>
      </c>
    </row>
    <row r="135" spans="1:5" x14ac:dyDescent="0.25">
      <c r="D135">
        <v>134</v>
      </c>
      <c r="E135">
        <v>39</v>
      </c>
    </row>
    <row r="136" spans="1:5" x14ac:dyDescent="0.25">
      <c r="D136">
        <v>135</v>
      </c>
      <c r="E136">
        <v>38.5</v>
      </c>
    </row>
    <row r="137" spans="1:5" x14ac:dyDescent="0.25">
      <c r="D137">
        <v>136</v>
      </c>
      <c r="E137">
        <v>38</v>
      </c>
    </row>
    <row r="138" spans="1:5" x14ac:dyDescent="0.25">
      <c r="D138">
        <v>137</v>
      </c>
      <c r="E138">
        <v>37.5</v>
      </c>
    </row>
    <row r="139" spans="1:5" x14ac:dyDescent="0.25">
      <c r="D139">
        <v>138</v>
      </c>
      <c r="E139">
        <v>37</v>
      </c>
    </row>
    <row r="140" spans="1:5" x14ac:dyDescent="0.25">
      <c r="D140">
        <v>139</v>
      </c>
      <c r="E140">
        <v>36.5</v>
      </c>
    </row>
    <row r="141" spans="1:5" x14ac:dyDescent="0.25">
      <c r="D141">
        <v>140</v>
      </c>
      <c r="E141">
        <v>36</v>
      </c>
    </row>
    <row r="142" spans="1:5" x14ac:dyDescent="0.25">
      <c r="D142">
        <v>141</v>
      </c>
      <c r="E142">
        <v>35.5</v>
      </c>
    </row>
    <row r="143" spans="1:5" x14ac:dyDescent="0.25">
      <c r="D143">
        <v>142</v>
      </c>
      <c r="E143">
        <v>35</v>
      </c>
    </row>
    <row r="144" spans="1:5" x14ac:dyDescent="0.25">
      <c r="D144">
        <v>143</v>
      </c>
      <c r="E144">
        <v>34.5</v>
      </c>
    </row>
    <row r="145" spans="4:5" x14ac:dyDescent="0.25">
      <c r="D145">
        <v>144</v>
      </c>
      <c r="E145">
        <v>34</v>
      </c>
    </row>
    <row r="146" spans="4:5" x14ac:dyDescent="0.25">
      <c r="D146">
        <v>145</v>
      </c>
      <c r="E146">
        <v>33.5</v>
      </c>
    </row>
    <row r="147" spans="4:5" x14ac:dyDescent="0.25">
      <c r="D147">
        <v>146</v>
      </c>
      <c r="E147">
        <v>33</v>
      </c>
    </row>
    <row r="148" spans="4:5" x14ac:dyDescent="0.25">
      <c r="D148">
        <v>147</v>
      </c>
      <c r="E148">
        <v>32.6</v>
      </c>
    </row>
    <row r="149" spans="4:5" x14ac:dyDescent="0.25">
      <c r="D149">
        <v>148</v>
      </c>
      <c r="E149">
        <v>32.200000000000003</v>
      </c>
    </row>
    <row r="150" spans="4:5" x14ac:dyDescent="0.25">
      <c r="D150">
        <v>149</v>
      </c>
      <c r="E150">
        <v>31.8</v>
      </c>
    </row>
    <row r="151" spans="4:5" x14ac:dyDescent="0.25">
      <c r="D151">
        <v>150</v>
      </c>
      <c r="E151">
        <v>31.4</v>
      </c>
    </row>
    <row r="152" spans="4:5" x14ac:dyDescent="0.25">
      <c r="D152">
        <v>151</v>
      </c>
      <c r="E152">
        <v>31</v>
      </c>
    </row>
    <row r="153" spans="4:5" x14ac:dyDescent="0.25">
      <c r="D153">
        <v>152</v>
      </c>
      <c r="E153">
        <v>30.6</v>
      </c>
    </row>
    <row r="154" spans="4:5" x14ac:dyDescent="0.25">
      <c r="D154">
        <v>153</v>
      </c>
      <c r="E154">
        <v>30.2</v>
      </c>
    </row>
    <row r="155" spans="4:5" x14ac:dyDescent="0.25">
      <c r="D155">
        <v>154</v>
      </c>
      <c r="E155">
        <v>29.8</v>
      </c>
    </row>
    <row r="156" spans="4:5" x14ac:dyDescent="0.25">
      <c r="D156">
        <v>155</v>
      </c>
      <c r="E156">
        <v>29.4</v>
      </c>
    </row>
    <row r="157" spans="4:5" x14ac:dyDescent="0.25">
      <c r="D157">
        <v>156</v>
      </c>
      <c r="E157">
        <v>29</v>
      </c>
    </row>
    <row r="158" spans="4:5" x14ac:dyDescent="0.25">
      <c r="D158">
        <v>157</v>
      </c>
      <c r="E158">
        <v>28.6</v>
      </c>
    </row>
    <row r="159" spans="4:5" x14ac:dyDescent="0.25">
      <c r="D159">
        <v>158</v>
      </c>
      <c r="E159">
        <v>28.2</v>
      </c>
    </row>
    <row r="160" spans="4:5" x14ac:dyDescent="0.25">
      <c r="D160">
        <v>159</v>
      </c>
      <c r="E160">
        <v>27.8</v>
      </c>
    </row>
    <row r="161" spans="4:5" x14ac:dyDescent="0.25">
      <c r="D161">
        <v>160</v>
      </c>
      <c r="E161">
        <v>27.4</v>
      </c>
    </row>
    <row r="162" spans="4:5" x14ac:dyDescent="0.25">
      <c r="D162">
        <v>161</v>
      </c>
      <c r="E162">
        <v>27</v>
      </c>
    </row>
    <row r="163" spans="4:5" x14ac:dyDescent="0.25">
      <c r="D163">
        <v>162</v>
      </c>
      <c r="E163">
        <v>26.6</v>
      </c>
    </row>
    <row r="164" spans="4:5" x14ac:dyDescent="0.25">
      <c r="D164">
        <v>163</v>
      </c>
      <c r="E164">
        <v>26.2</v>
      </c>
    </row>
    <row r="165" spans="4:5" x14ac:dyDescent="0.25">
      <c r="D165">
        <v>164</v>
      </c>
      <c r="E165">
        <v>25.8</v>
      </c>
    </row>
    <row r="166" spans="4:5" x14ac:dyDescent="0.25">
      <c r="D166">
        <v>165</v>
      </c>
      <c r="E166">
        <v>25.4</v>
      </c>
    </row>
    <row r="167" spans="4:5" x14ac:dyDescent="0.25">
      <c r="D167">
        <v>166</v>
      </c>
      <c r="E167">
        <v>25</v>
      </c>
    </row>
    <row r="168" spans="4:5" x14ac:dyDescent="0.25">
      <c r="D168">
        <v>167</v>
      </c>
      <c r="E168">
        <v>24.6</v>
      </c>
    </row>
    <row r="169" spans="4:5" x14ac:dyDescent="0.25">
      <c r="D169">
        <v>168</v>
      </c>
      <c r="E169">
        <v>24.2</v>
      </c>
    </row>
    <row r="170" spans="4:5" x14ac:dyDescent="0.25">
      <c r="D170">
        <v>169</v>
      </c>
      <c r="E170">
        <v>23.8</v>
      </c>
    </row>
    <row r="171" spans="4:5" x14ac:dyDescent="0.25">
      <c r="D171">
        <v>170</v>
      </c>
      <c r="E171">
        <v>23.4</v>
      </c>
    </row>
    <row r="172" spans="4:5" x14ac:dyDescent="0.25">
      <c r="D172">
        <v>171</v>
      </c>
      <c r="E172">
        <v>23</v>
      </c>
    </row>
    <row r="173" spans="4:5" x14ac:dyDescent="0.25">
      <c r="D173">
        <v>172</v>
      </c>
      <c r="E173">
        <v>22.6</v>
      </c>
    </row>
    <row r="174" spans="4:5" x14ac:dyDescent="0.25">
      <c r="D174">
        <v>173</v>
      </c>
      <c r="E174">
        <v>22.2</v>
      </c>
    </row>
    <row r="175" spans="4:5" x14ac:dyDescent="0.25">
      <c r="D175">
        <v>174</v>
      </c>
      <c r="E175">
        <v>21.8</v>
      </c>
    </row>
    <row r="176" spans="4:5" x14ac:dyDescent="0.25">
      <c r="D176">
        <v>175</v>
      </c>
      <c r="E176">
        <v>21.4</v>
      </c>
    </row>
    <row r="177" spans="4:5" x14ac:dyDescent="0.25">
      <c r="D177">
        <v>176</v>
      </c>
      <c r="E177">
        <v>21</v>
      </c>
    </row>
    <row r="178" spans="4:5" x14ac:dyDescent="0.25">
      <c r="D178">
        <v>177</v>
      </c>
      <c r="E178">
        <v>20.6</v>
      </c>
    </row>
    <row r="179" spans="4:5" x14ac:dyDescent="0.25">
      <c r="D179">
        <v>178</v>
      </c>
      <c r="E179">
        <v>20.2</v>
      </c>
    </row>
    <row r="180" spans="4:5" x14ac:dyDescent="0.25">
      <c r="D180">
        <v>179</v>
      </c>
      <c r="E180">
        <v>19.8</v>
      </c>
    </row>
    <row r="181" spans="4:5" x14ac:dyDescent="0.25">
      <c r="D181">
        <v>180</v>
      </c>
      <c r="E181">
        <v>19.399999999999999</v>
      </c>
    </row>
    <row r="182" spans="4:5" x14ac:dyDescent="0.25">
      <c r="D182">
        <v>181</v>
      </c>
      <c r="E182">
        <v>19</v>
      </c>
    </row>
    <row r="183" spans="4:5" x14ac:dyDescent="0.25">
      <c r="D183">
        <v>182</v>
      </c>
      <c r="E183">
        <v>18.600000000000001</v>
      </c>
    </row>
    <row r="184" spans="4:5" x14ac:dyDescent="0.25">
      <c r="D184">
        <v>183</v>
      </c>
      <c r="E184">
        <v>18.2</v>
      </c>
    </row>
    <row r="185" spans="4:5" x14ac:dyDescent="0.25">
      <c r="D185">
        <v>184</v>
      </c>
      <c r="E185">
        <v>17.8</v>
      </c>
    </row>
    <row r="186" spans="4:5" x14ac:dyDescent="0.25">
      <c r="D186">
        <v>185</v>
      </c>
      <c r="E186">
        <v>17.399999999999999</v>
      </c>
    </row>
    <row r="187" spans="4:5" x14ac:dyDescent="0.25">
      <c r="D187">
        <v>186</v>
      </c>
      <c r="E187">
        <v>17</v>
      </c>
    </row>
    <row r="188" spans="4:5" x14ac:dyDescent="0.25">
      <c r="D188">
        <v>187</v>
      </c>
      <c r="E188">
        <v>16.600000000000001</v>
      </c>
    </row>
    <row r="189" spans="4:5" x14ac:dyDescent="0.25">
      <c r="D189">
        <v>188</v>
      </c>
      <c r="E189">
        <v>16.2</v>
      </c>
    </row>
    <row r="190" spans="4:5" x14ac:dyDescent="0.25">
      <c r="D190">
        <v>189</v>
      </c>
      <c r="E190">
        <v>15.8</v>
      </c>
    </row>
    <row r="191" spans="4:5" x14ac:dyDescent="0.25">
      <c r="D191">
        <v>190</v>
      </c>
      <c r="E191">
        <v>15.4</v>
      </c>
    </row>
    <row r="192" spans="4:5" x14ac:dyDescent="0.25">
      <c r="D192">
        <v>191</v>
      </c>
      <c r="E192">
        <v>15</v>
      </c>
    </row>
    <row r="193" spans="4:5" x14ac:dyDescent="0.25">
      <c r="D193">
        <v>192</v>
      </c>
      <c r="E193">
        <v>14.6</v>
      </c>
    </row>
    <row r="194" spans="4:5" x14ac:dyDescent="0.25">
      <c r="D194">
        <v>193</v>
      </c>
      <c r="E194">
        <v>14.2</v>
      </c>
    </row>
    <row r="195" spans="4:5" x14ac:dyDescent="0.25">
      <c r="D195">
        <v>194</v>
      </c>
      <c r="E195">
        <v>13.8</v>
      </c>
    </row>
    <row r="196" spans="4:5" x14ac:dyDescent="0.25">
      <c r="D196">
        <v>195</v>
      </c>
      <c r="E196">
        <v>13.4</v>
      </c>
    </row>
    <row r="197" spans="4:5" x14ac:dyDescent="0.25">
      <c r="D197">
        <v>196</v>
      </c>
      <c r="E197">
        <v>13</v>
      </c>
    </row>
    <row r="198" spans="4:5" x14ac:dyDescent="0.25">
      <c r="D198">
        <v>197</v>
      </c>
      <c r="E198">
        <v>12.6</v>
      </c>
    </row>
    <row r="199" spans="4:5" x14ac:dyDescent="0.25">
      <c r="D199">
        <v>198</v>
      </c>
      <c r="E199">
        <v>12.2</v>
      </c>
    </row>
    <row r="200" spans="4:5" x14ac:dyDescent="0.25">
      <c r="D200">
        <v>199</v>
      </c>
      <c r="E200">
        <v>11.8</v>
      </c>
    </row>
    <row r="201" spans="4:5" x14ac:dyDescent="0.25">
      <c r="D201">
        <v>200</v>
      </c>
      <c r="E201">
        <v>11.4</v>
      </c>
    </row>
    <row r="202" spans="4:5" x14ac:dyDescent="0.25">
      <c r="D202">
        <v>201</v>
      </c>
      <c r="E202">
        <v>11</v>
      </c>
    </row>
    <row r="203" spans="4:5" x14ac:dyDescent="0.25">
      <c r="D203">
        <v>202</v>
      </c>
      <c r="E203">
        <v>10.6</v>
      </c>
    </row>
    <row r="204" spans="4:5" x14ac:dyDescent="0.25">
      <c r="D204">
        <v>203</v>
      </c>
      <c r="E204">
        <v>10.199999999999999</v>
      </c>
    </row>
    <row r="205" spans="4:5" x14ac:dyDescent="0.25">
      <c r="D205">
        <v>204</v>
      </c>
      <c r="E205">
        <v>9.8000000000000007</v>
      </c>
    </row>
    <row r="206" spans="4:5" x14ac:dyDescent="0.25">
      <c r="D206">
        <v>205</v>
      </c>
      <c r="E206">
        <v>9.4</v>
      </c>
    </row>
    <row r="207" spans="4:5" x14ac:dyDescent="0.25">
      <c r="D207">
        <v>206</v>
      </c>
      <c r="E207">
        <v>9</v>
      </c>
    </row>
    <row r="208" spans="4:5" x14ac:dyDescent="0.25">
      <c r="D208">
        <v>207</v>
      </c>
      <c r="E208">
        <v>8.6</v>
      </c>
    </row>
    <row r="209" spans="4:5" x14ac:dyDescent="0.25">
      <c r="D209">
        <v>208</v>
      </c>
      <c r="E209">
        <v>8.1999999999999993</v>
      </c>
    </row>
    <row r="210" spans="4:5" x14ac:dyDescent="0.25">
      <c r="D210">
        <v>209</v>
      </c>
      <c r="E210">
        <v>7.8</v>
      </c>
    </row>
    <row r="211" spans="4:5" x14ac:dyDescent="0.25">
      <c r="D211">
        <v>210</v>
      </c>
      <c r="E211">
        <v>7.4</v>
      </c>
    </row>
    <row r="212" spans="4:5" x14ac:dyDescent="0.25">
      <c r="D212">
        <v>211</v>
      </c>
      <c r="E212">
        <v>7</v>
      </c>
    </row>
    <row r="213" spans="4:5" x14ac:dyDescent="0.25">
      <c r="D213">
        <v>212</v>
      </c>
      <c r="E213">
        <v>6.6</v>
      </c>
    </row>
    <row r="214" spans="4:5" x14ac:dyDescent="0.25">
      <c r="D214">
        <v>213</v>
      </c>
      <c r="E214">
        <v>6.2</v>
      </c>
    </row>
    <row r="215" spans="4:5" x14ac:dyDescent="0.25">
      <c r="D215">
        <v>214</v>
      </c>
      <c r="E215">
        <v>5.8</v>
      </c>
    </row>
    <row r="216" spans="4:5" x14ac:dyDescent="0.25">
      <c r="D216">
        <v>215</v>
      </c>
      <c r="E216">
        <v>5.4</v>
      </c>
    </row>
    <row r="217" spans="4:5" x14ac:dyDescent="0.25">
      <c r="D217">
        <v>216</v>
      </c>
      <c r="E217">
        <v>5</v>
      </c>
    </row>
    <row r="218" spans="4:5" x14ac:dyDescent="0.25">
      <c r="D218">
        <v>217</v>
      </c>
      <c r="E218">
        <v>4.5999999999999996</v>
      </c>
    </row>
    <row r="219" spans="4:5" x14ac:dyDescent="0.25">
      <c r="D219">
        <v>218</v>
      </c>
      <c r="E219">
        <v>4.2</v>
      </c>
    </row>
    <row r="220" spans="4:5" x14ac:dyDescent="0.25">
      <c r="D220">
        <v>219</v>
      </c>
      <c r="E220">
        <v>3.8</v>
      </c>
    </row>
    <row r="221" spans="4:5" x14ac:dyDescent="0.25">
      <c r="D221">
        <v>220</v>
      </c>
      <c r="E221">
        <v>3.4</v>
      </c>
    </row>
    <row r="222" spans="4:5" x14ac:dyDescent="0.25">
      <c r="D222">
        <v>221</v>
      </c>
      <c r="E222">
        <v>3</v>
      </c>
    </row>
    <row r="223" spans="4:5" x14ac:dyDescent="0.25">
      <c r="D223">
        <v>222</v>
      </c>
      <c r="E223">
        <v>2.6</v>
      </c>
    </row>
    <row r="224" spans="4:5" x14ac:dyDescent="0.25">
      <c r="D224">
        <v>223</v>
      </c>
      <c r="E224">
        <v>2.2999999999999998</v>
      </c>
    </row>
    <row r="225" spans="4:5" x14ac:dyDescent="0.25">
      <c r="D225">
        <v>224</v>
      </c>
      <c r="E225">
        <v>2</v>
      </c>
    </row>
    <row r="226" spans="4:5" x14ac:dyDescent="0.25">
      <c r="D226">
        <v>225</v>
      </c>
      <c r="E226">
        <v>2</v>
      </c>
    </row>
    <row r="227" spans="4:5" x14ac:dyDescent="0.25">
      <c r="D227">
        <v>226</v>
      </c>
      <c r="E227">
        <v>2</v>
      </c>
    </row>
    <row r="228" spans="4:5" x14ac:dyDescent="0.25">
      <c r="D228">
        <v>227</v>
      </c>
      <c r="E228">
        <v>2</v>
      </c>
    </row>
    <row r="229" spans="4:5" x14ac:dyDescent="0.25">
      <c r="D229">
        <v>228</v>
      </c>
      <c r="E229">
        <v>2</v>
      </c>
    </row>
    <row r="230" spans="4:5" x14ac:dyDescent="0.25">
      <c r="D230">
        <v>229</v>
      </c>
      <c r="E230">
        <v>2</v>
      </c>
    </row>
    <row r="231" spans="4:5" x14ac:dyDescent="0.25">
      <c r="D231">
        <v>230</v>
      </c>
      <c r="E231">
        <v>2</v>
      </c>
    </row>
    <row r="232" spans="4:5" x14ac:dyDescent="0.25">
      <c r="D232">
        <v>231</v>
      </c>
      <c r="E232">
        <v>2</v>
      </c>
    </row>
    <row r="233" spans="4:5" x14ac:dyDescent="0.25">
      <c r="D233">
        <v>232</v>
      </c>
      <c r="E233">
        <v>2</v>
      </c>
    </row>
    <row r="234" spans="4:5" x14ac:dyDescent="0.25">
      <c r="D234">
        <v>233</v>
      </c>
      <c r="E234">
        <v>2</v>
      </c>
    </row>
    <row r="235" spans="4:5" x14ac:dyDescent="0.25">
      <c r="D235">
        <v>234</v>
      </c>
      <c r="E235">
        <v>2</v>
      </c>
    </row>
    <row r="236" spans="4:5" x14ac:dyDescent="0.25">
      <c r="D236">
        <v>235</v>
      </c>
      <c r="E236">
        <v>2</v>
      </c>
    </row>
    <row r="237" spans="4:5" x14ac:dyDescent="0.25">
      <c r="D237">
        <v>236</v>
      </c>
      <c r="E237">
        <v>2</v>
      </c>
    </row>
    <row r="238" spans="4:5" x14ac:dyDescent="0.25">
      <c r="D238">
        <v>237</v>
      </c>
      <c r="E238">
        <v>2</v>
      </c>
    </row>
    <row r="239" spans="4:5" x14ac:dyDescent="0.25">
      <c r="D239">
        <v>238</v>
      </c>
      <c r="E239">
        <v>2</v>
      </c>
    </row>
    <row r="240" spans="4:5" x14ac:dyDescent="0.25">
      <c r="D240">
        <v>239</v>
      </c>
      <c r="E240">
        <v>2</v>
      </c>
    </row>
    <row r="241" spans="4:5" x14ac:dyDescent="0.25">
      <c r="D241">
        <v>240</v>
      </c>
      <c r="E241">
        <v>2</v>
      </c>
    </row>
    <row r="242" spans="4:5" x14ac:dyDescent="0.25">
      <c r="D242">
        <v>241</v>
      </c>
      <c r="E242">
        <v>2</v>
      </c>
    </row>
    <row r="243" spans="4:5" x14ac:dyDescent="0.25">
      <c r="D243">
        <v>242</v>
      </c>
      <c r="E243">
        <v>2</v>
      </c>
    </row>
    <row r="244" spans="4:5" x14ac:dyDescent="0.25">
      <c r="D244">
        <v>243</v>
      </c>
      <c r="E244">
        <v>2</v>
      </c>
    </row>
    <row r="245" spans="4:5" x14ac:dyDescent="0.25">
      <c r="D245">
        <v>244</v>
      </c>
      <c r="E245">
        <v>2</v>
      </c>
    </row>
    <row r="246" spans="4:5" x14ac:dyDescent="0.25">
      <c r="D246">
        <v>245</v>
      </c>
      <c r="E246">
        <v>2</v>
      </c>
    </row>
    <row r="247" spans="4:5" x14ac:dyDescent="0.25">
      <c r="D247">
        <v>246</v>
      </c>
      <c r="E247">
        <v>2</v>
      </c>
    </row>
    <row r="248" spans="4:5" x14ac:dyDescent="0.25">
      <c r="D248">
        <v>247</v>
      </c>
      <c r="E248">
        <v>2</v>
      </c>
    </row>
    <row r="249" spans="4:5" x14ac:dyDescent="0.25">
      <c r="D249">
        <v>248</v>
      </c>
      <c r="E249">
        <v>2</v>
      </c>
    </row>
    <row r="250" spans="4:5" x14ac:dyDescent="0.25">
      <c r="D250">
        <v>249</v>
      </c>
      <c r="E250">
        <v>2</v>
      </c>
    </row>
    <row r="251" spans="4:5" x14ac:dyDescent="0.25">
      <c r="D251">
        <v>250</v>
      </c>
      <c r="E251">
        <v>2</v>
      </c>
    </row>
    <row r="252" spans="4:5" x14ac:dyDescent="0.25">
      <c r="D252">
        <v>251</v>
      </c>
      <c r="E252">
        <v>2</v>
      </c>
    </row>
    <row r="253" spans="4:5" x14ac:dyDescent="0.25">
      <c r="D253">
        <v>252</v>
      </c>
      <c r="E253">
        <v>2</v>
      </c>
    </row>
    <row r="254" spans="4:5" x14ac:dyDescent="0.25">
      <c r="D254">
        <v>253</v>
      </c>
      <c r="E254">
        <v>2</v>
      </c>
    </row>
    <row r="255" spans="4:5" x14ac:dyDescent="0.25">
      <c r="D255">
        <v>254</v>
      </c>
      <c r="E255">
        <v>2</v>
      </c>
    </row>
    <row r="256" spans="4:5" x14ac:dyDescent="0.25">
      <c r="D256">
        <v>255</v>
      </c>
      <c r="E256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334"/>
  <sheetViews>
    <sheetView workbookViewId="0">
      <selection activeCell="Q3" sqref="Q3"/>
    </sheetView>
  </sheetViews>
  <sheetFormatPr defaultRowHeight="15" x14ac:dyDescent="0.25"/>
  <cols>
    <col min="1" max="1" width="23.42578125" bestFit="1" customWidth="1"/>
    <col min="2" max="2" width="8.42578125" style="5" bestFit="1" customWidth="1"/>
    <col min="3" max="3" width="23.85546875" bestFit="1" customWidth="1"/>
    <col min="4" max="4" width="26.140625" bestFit="1" customWidth="1"/>
    <col min="15" max="15" width="29.85546875" bestFit="1" customWidth="1"/>
  </cols>
  <sheetData>
    <row r="1" spans="1:17" x14ac:dyDescent="0.25">
      <c r="A1" t="s">
        <v>861</v>
      </c>
      <c r="B1" s="5" t="s">
        <v>862</v>
      </c>
      <c r="C1" t="s">
        <v>2254</v>
      </c>
      <c r="D1" t="s">
        <v>2255</v>
      </c>
      <c r="E1" t="s">
        <v>2256</v>
      </c>
      <c r="F1" t="s">
        <v>2257</v>
      </c>
      <c r="G1" t="s">
        <v>2258</v>
      </c>
      <c r="H1" t="s">
        <v>2259</v>
      </c>
      <c r="I1" t="s">
        <v>2260</v>
      </c>
      <c r="J1" t="s">
        <v>2261</v>
      </c>
      <c r="K1" t="s">
        <v>2262</v>
      </c>
      <c r="L1" t="s">
        <v>2263</v>
      </c>
      <c r="M1" t="s">
        <v>2264</v>
      </c>
      <c r="N1" t="s">
        <v>2265</v>
      </c>
      <c r="O1" t="s">
        <v>3087</v>
      </c>
      <c r="P1" t="s">
        <v>3085</v>
      </c>
      <c r="Q1" t="s">
        <v>3086</v>
      </c>
    </row>
    <row r="2" spans="1:17" x14ac:dyDescent="0.25">
      <c r="A2" t="s">
        <v>17</v>
      </c>
      <c r="B2" s="5" t="s">
        <v>2320</v>
      </c>
      <c r="C2" t="str">
        <f>IFERROR(INDEX('Combine Data'!A:O,MATCH(Combine!B2,'Combine Data'!A:A,0),4),"No Data")</f>
        <v>Oklahoma</v>
      </c>
      <c r="D2" t="str">
        <f>IFERROR(INDEX(Conference!A:B,MATCH(Combine!C2,Conference!A:A,0),2),"N/A")</f>
        <v>Big 12</v>
      </c>
      <c r="E2" t="str">
        <f>IFERROR(INDEX('Combine Data'!A:O,MATCH(Combine!B2,'Combine Data'!A:A,0),6),"No Data")</f>
        <v>QB</v>
      </c>
      <c r="F2">
        <f>IFERROR(INDEX('Combine Data'!A:O,MATCH(Combine!B2,'Combine Data'!A:A,0),7),"No Data")</f>
        <v>76</v>
      </c>
      <c r="G2">
        <f>IFERROR(INDEX('Combine Data'!A:O,MATCH(Combine!B2,'Combine Data'!A:A,0),8),"No Data")</f>
        <v>236</v>
      </c>
      <c r="H2">
        <f>IFERROR(INDEX('Combine Data'!A:O,MATCH(Combine!B2,'Combine Data'!A:A,0),9),"No Data")</f>
        <v>36</v>
      </c>
      <c r="I2">
        <f>IFERROR(INDEX('Combine Data'!A:O,MATCH(Combine!B2,'Combine Data'!A:A,0),10),"No Data")</f>
        <v>4.79</v>
      </c>
      <c r="J2">
        <f>IFERROR(INDEX('Combine Data'!A:O,MATCH(Combine!B2,'Combine Data'!A:A,0),11),"No Data")</f>
        <v>0</v>
      </c>
      <c r="K2">
        <f>IFERROR(INDEX('Combine Data'!A:O,MATCH(Combine!B2,'Combine Data'!A:A,0),12),"No Data")</f>
        <v>0</v>
      </c>
      <c r="L2">
        <f>IFERROR(INDEX('Combine Data'!A:O,MATCH(Combine!B2,'Combine Data'!A:A,0),13),"No Data")</f>
        <v>0</v>
      </c>
      <c r="M2">
        <f>IFERROR(INDEX('Combine Data'!A:O,MATCH(Combine!B2,'Combine Data'!A:A,0),14),"No Data")</f>
        <v>0</v>
      </c>
      <c r="N2">
        <f>IFERROR(INDEX('Combine Data'!A:O,MATCH(Combine!B2,'Combine Data'!A:A,0),15),"No Data")</f>
        <v>0</v>
      </c>
      <c r="O2">
        <f>IF(E2="QB",INDEX('QB Stats'!C:Y,MATCH(Combine!B2,'QB Stats'!C:C,0),23)/5,(IF(Combine!E2="RB",INDEX('RB Stats'!C:AX,MATCH(Combine!B2,'RB Stats'!C:C,0),48)/5,(IF(Combine!E2="WR",INDEX('WR Stats'!C:AN,MATCH(Combine!B2,'WR Stats'!C:C,0),38)/5)))))</f>
        <v>120.52000000000001</v>
      </c>
      <c r="P2" t="str">
        <f>IF(E2="QB",INDEX('QB Stats'!C:AR,MATCH(Combine!B2,'QB Stats'!C:C,0),42),(IF(Combine!E2="RB",INDEX('RB Stats'!C:BN,MATCH(Combine!B2,'RB Stats'!C:C,0),64),(IF(Combine!E2="WR",INDEX('WR Stats'!C:BJ,MATCH(Combine!B2,'WR Stats'!C:C,0),60))))))</f>
        <v>Bust</v>
      </c>
      <c r="Q2">
        <f>IF(E2="QB",INDEX('QB Stats'!C:AS,MATCH(Combine!B2,'QB Stats'!C:C,0),43),(IF(Combine!E2="RB",INDEX('RB Stats'!C:BO,MATCH(Combine!B2,'RB Stats'!C:C,0),65),(IF(Combine!E2="WR",INDEX('WR Stats'!C:BK,MATCH(Combine!B2,'WR Stats'!C:C,0),61))))))</f>
        <v>0</v>
      </c>
    </row>
    <row r="3" spans="1:17" x14ac:dyDescent="0.25">
      <c r="A3" t="s">
        <v>104</v>
      </c>
      <c r="B3" s="5" t="s">
        <v>2321</v>
      </c>
      <c r="C3" t="str">
        <f>IFERROR(INDEX('Combine Data'!A:O,MATCH(Combine!B3,'Combine Data'!A:A,0),4),"No Data")</f>
        <v>Clemson</v>
      </c>
      <c r="D3" t="str">
        <f>IFERROR(INDEX(Conference!A:B,MATCH(Combine!C3,Conference!A:A,0),2),"N/A")</f>
        <v>ACC</v>
      </c>
      <c r="E3" t="str">
        <f>IFERROR(INDEX('Combine Data'!A:O,MATCH(Combine!B3,'Combine Data'!A:A,0),6),"No Data")</f>
        <v>RB</v>
      </c>
      <c r="F3">
        <f>IFERROR(INDEX('Combine Data'!A:O,MATCH(Combine!B3,'Combine Data'!A:A,0),7),"No Data")</f>
        <v>71</v>
      </c>
      <c r="G3">
        <f>IFERROR(INDEX('Combine Data'!A:O,MATCH(Combine!B3,'Combine Data'!A:A,0),8),"No Data")</f>
        <v>196</v>
      </c>
      <c r="H3">
        <f>IFERROR(INDEX('Combine Data'!A:O,MATCH(Combine!B3,'Combine Data'!A:A,0),9),"No Data")</f>
        <v>10</v>
      </c>
      <c r="I3">
        <f>IFERROR(INDEX('Combine Data'!A:O,MATCH(Combine!B3,'Combine Data'!A:A,0),10),"No Data")</f>
        <v>4.2699999999999996</v>
      </c>
      <c r="J3">
        <f>IFERROR(INDEX('Combine Data'!A:O,MATCH(Combine!B3,'Combine Data'!A:A,0),11),"No Data")</f>
        <v>18</v>
      </c>
      <c r="K3">
        <f>IFERROR(INDEX('Combine Data'!A:O,MATCH(Combine!B3,'Combine Data'!A:A,0),12),"No Data")</f>
        <v>0</v>
      </c>
      <c r="L3">
        <f>IFERROR(INDEX('Combine Data'!A:O,MATCH(Combine!B3,'Combine Data'!A:A,0),13),"No Data")</f>
        <v>0</v>
      </c>
      <c r="M3">
        <f>IFERROR(INDEX('Combine Data'!A:O,MATCH(Combine!B3,'Combine Data'!A:A,0),14),"No Data")</f>
        <v>0</v>
      </c>
      <c r="N3">
        <f>IFERROR(INDEX('Combine Data'!A:O,MATCH(Combine!B3,'Combine Data'!A:A,0),15),"No Data")</f>
        <v>0</v>
      </c>
      <c r="O3">
        <f>IF(E3="QB",INDEX('QB Stats'!C:Y,MATCH(Combine!B3,'QB Stats'!C:C,0),23)/5,(IF(Combine!E3="RB",INDEX('RB Stats'!C:AX,MATCH(Combine!B3,'RB Stats'!C:C,0),48)/5,(IF(Combine!E3="WR",INDEX('WR Stats'!C:AN,MATCH(Combine!B3,'WR Stats'!C:C,0),38)/5)))))</f>
        <v>105.12</v>
      </c>
      <c r="P3" t="str">
        <f>IF(E3="QB",INDEX('QB Stats'!C:AR,MATCH(Combine!B3,'QB Stats'!C:C,0),42),(IF(Combine!E3="RB",INDEX('RB Stats'!C:BN,MATCH(Combine!B3,'RB Stats'!C:C,0),64),(IF(Combine!E3="WR",INDEX('WR Stats'!C:BJ,MATCH(Combine!B3,'WR Stats'!C:C,0),60))))))</f>
        <v>Backup</v>
      </c>
      <c r="Q3">
        <f>IF(E3="QB",INDEX('QB Stats'!C:AS,MATCH(Combine!B3,'QB Stats'!C:C,0),43),(IF(Combine!E3="RB",INDEX('RB Stats'!C:BO,MATCH(Combine!B3,'RB Stats'!C:C,0),65),(IF(Combine!E3="WR",INDEX('WR Stats'!C:BK,MATCH(Combine!B3,'WR Stats'!C:C,0),61))))))</f>
        <v>1</v>
      </c>
    </row>
    <row r="4" spans="1:17" x14ac:dyDescent="0.25">
      <c r="A4" t="s">
        <v>89</v>
      </c>
      <c r="B4" s="5" t="s">
        <v>2322</v>
      </c>
      <c r="C4" t="str">
        <f>IFERROR(INDEX('Combine Data'!A:O,MATCH(Combine!B4,'Combine Data'!A:A,0),4),"No Data")</f>
        <v>Fresno State</v>
      </c>
      <c r="D4" t="str">
        <f>IFERROR(INDEX(Conference!A:B,MATCH(Combine!C4,Conference!A:A,0),2),"N/A")</f>
        <v>Mountain West</v>
      </c>
      <c r="E4" t="str">
        <f>IFERROR(INDEX('Combine Data'!A:O,MATCH(Combine!B4,'Combine Data'!A:A,0),6),"No Data")</f>
        <v>RB</v>
      </c>
      <c r="F4">
        <f>IFERROR(INDEX('Combine Data'!A:O,MATCH(Combine!B4,'Combine Data'!A:A,0),7),"No Data")</f>
        <v>73</v>
      </c>
      <c r="G4">
        <f>IFERROR(INDEX('Combine Data'!A:O,MATCH(Combine!B4,'Combine Data'!A:A,0),8),"No Data")</f>
        <v>218</v>
      </c>
      <c r="H4">
        <f>IFERROR(INDEX('Combine Data'!A:O,MATCH(Combine!B4,'Combine Data'!A:A,0),9),"No Data")</f>
        <v>16</v>
      </c>
      <c r="I4">
        <f>IFERROR(INDEX('Combine Data'!A:O,MATCH(Combine!B4,'Combine Data'!A:A,0),10),"No Data")</f>
        <v>4.37</v>
      </c>
      <c r="J4">
        <f>IFERROR(INDEX('Combine Data'!A:O,MATCH(Combine!B4,'Combine Data'!A:A,0),11),"No Data")</f>
        <v>19</v>
      </c>
      <c r="K4">
        <f>IFERROR(INDEX('Combine Data'!A:O,MATCH(Combine!B4,'Combine Data'!A:A,0),12),"No Data")</f>
        <v>36</v>
      </c>
      <c r="L4">
        <f>IFERROR(INDEX('Combine Data'!A:O,MATCH(Combine!B4,'Combine Data'!A:A,0),13),"No Data")</f>
        <v>121</v>
      </c>
      <c r="M4">
        <f>IFERROR(INDEX('Combine Data'!A:O,MATCH(Combine!B4,'Combine Data'!A:A,0),14),"No Data")</f>
        <v>4.33</v>
      </c>
      <c r="N4">
        <f>IFERROR(INDEX('Combine Data'!A:O,MATCH(Combine!B4,'Combine Data'!A:A,0),15),"No Data")</f>
        <v>7</v>
      </c>
      <c r="O4">
        <f>IF(E4="QB",INDEX('QB Stats'!C:Y,MATCH(Combine!B4,'QB Stats'!C:C,0),23)/5,(IF(Combine!E4="RB",INDEX('RB Stats'!C:AX,MATCH(Combine!B4,'RB Stats'!C:C,0),48)/5,(IF(Combine!E4="WR",INDEX('WR Stats'!C:AN,MATCH(Combine!B4,'WR Stats'!C:C,0),38)/5)))))</f>
        <v>125.01999999999998</v>
      </c>
      <c r="P4" t="str">
        <f>IF(E4="QB",INDEX('QB Stats'!C:AR,MATCH(Combine!B4,'QB Stats'!C:C,0),42),(IF(Combine!E4="RB",INDEX('RB Stats'!C:BN,MATCH(Combine!B4,'RB Stats'!C:C,0),64),(IF(Combine!E4="WR",INDEX('WR Stats'!C:BJ,MATCH(Combine!B4,'WR Stats'!C:C,0),60))))))</f>
        <v>Bust</v>
      </c>
      <c r="Q4">
        <f>IF(E4="QB",INDEX('QB Stats'!C:AS,MATCH(Combine!B4,'QB Stats'!C:C,0),43),(IF(Combine!E4="RB",INDEX('RB Stats'!C:BO,MATCH(Combine!B4,'RB Stats'!C:C,0),65),(IF(Combine!E4="WR",INDEX('WR Stats'!C:BK,MATCH(Combine!B4,'WR Stats'!C:C,0),61))))))</f>
        <v>0</v>
      </c>
    </row>
    <row r="5" spans="1:17" hidden="1" x14ac:dyDescent="0.25">
      <c r="A5" t="s">
        <v>265</v>
      </c>
      <c r="B5" s="5" t="s">
        <v>2323</v>
      </c>
      <c r="C5" t="s">
        <v>159</v>
      </c>
      <c r="D5" t="str">
        <f>IFERROR(INDEX(Conference!A:B,MATCH(Combine!C5,Conference!A:A,0),2),"N/A")</f>
        <v>ACC</v>
      </c>
      <c r="E5" t="str">
        <f>IFERROR(INDEX('Combine Data'!A:O,MATCH(Combine!B5,'Combine Data'!A:A,0),6),"No Data")</f>
        <v>No Data</v>
      </c>
      <c r="F5" t="str">
        <f>IFERROR(INDEX('Combine Data'!A:O,MATCH(Combine!B5,'Combine Data'!A:A,0),7),"No Data")</f>
        <v>No Data</v>
      </c>
      <c r="G5" t="str">
        <f>IFERROR(INDEX('Combine Data'!A:O,MATCH(Combine!B5,'Combine Data'!A:A,0),8),"No Data")</f>
        <v>No Data</v>
      </c>
      <c r="H5" t="str">
        <f>IFERROR(INDEX('Combine Data'!A:O,MATCH(Combine!B5,'Combine Data'!A:A,0),9),"No Data")</f>
        <v>No Data</v>
      </c>
      <c r="I5" t="str">
        <f>IFERROR(INDEX('Combine Data'!A:O,MATCH(Combine!B5,'Combine Data'!A:A,0),10),"No Data")</f>
        <v>No Data</v>
      </c>
      <c r="J5" t="str">
        <f>IFERROR(INDEX('Combine Data'!A:O,MATCH(Combine!B5,'Combine Data'!A:A,0),11),"No Data")</f>
        <v>No Data</v>
      </c>
      <c r="K5" t="str">
        <f>IFERROR(INDEX('Combine Data'!A:O,MATCH(Combine!B5,'Combine Data'!A:A,0),12),"No Data")</f>
        <v>No Data</v>
      </c>
      <c r="L5" t="str">
        <f>IFERROR(INDEX('Combine Data'!A:O,MATCH(Combine!B5,'Combine Data'!A:A,0),13),"No Data")</f>
        <v>No Data</v>
      </c>
      <c r="M5" t="str">
        <f>IFERROR(INDEX('Combine Data'!A:O,MATCH(Combine!B5,'Combine Data'!A:A,0),14),"No Data")</f>
        <v>No Data</v>
      </c>
      <c r="N5" t="str">
        <f>IFERROR(INDEX('Combine Data'!A:O,MATCH(Combine!B5,'Combine Data'!A:A,0),15),"No Data")</f>
        <v>No Data</v>
      </c>
      <c r="O5" t="b">
        <f>IF(E5="QB",INDEX('QB Stats'!C:Y,MATCH(Combine!B5,'QB Stats'!C:C,0),23)/5,(IF(Combine!E5="RB",INDEX('RB Stats'!C:AX,MATCH(Combine!B5,'RB Stats'!C:C,0),48)/5,(IF(Combine!E5="WR",INDEX('WR Stats'!C:AN,MATCH(Combine!B5,'WR Stats'!C:C,0),38)/5)))))</f>
        <v>0</v>
      </c>
      <c r="P5" t="b">
        <f>IF(E5="QB",INDEX('QB Stats'!C:AR,MATCH(Combine!B5,'QB Stats'!C:C,0),42),(IF(Combine!E5="RB",INDEX('RB Stats'!C:BN,MATCH(Combine!B5,'RB Stats'!C:C,0),64),(IF(Combine!E5="WR",INDEX('WR Stats'!C:BJ,MATCH(Combine!B5,'WR Stats'!C:C,0),60))))))</f>
        <v>0</v>
      </c>
      <c r="Q5" t="b">
        <f>IF(E5="QB",INDEX('QB Stats'!C:AS,MATCH(Combine!B5,'QB Stats'!C:C,0),43),(IF(Combine!E5="RB",INDEX('RB Stats'!C:BO,MATCH(Combine!B5,'RB Stats'!C:C,0),65),(IF(Combine!E5="WR",INDEX('WR Stats'!C:BK,MATCH(Combine!B5,'WR Stats'!C:C,0),61))))))</f>
        <v>0</v>
      </c>
    </row>
    <row r="6" spans="1:17" hidden="1" x14ac:dyDescent="0.25">
      <c r="A6" t="s">
        <v>266</v>
      </c>
      <c r="B6" s="5" t="s">
        <v>2324</v>
      </c>
      <c r="C6" t="s">
        <v>2295</v>
      </c>
      <c r="D6" t="str">
        <f>IFERROR(INDEX(Conference!A:B,MATCH(Combine!C6,Conference!A:A,0),2),"N/A")</f>
        <v>Big 12</v>
      </c>
      <c r="E6" t="str">
        <f>IFERROR(INDEX('Combine Data'!A:O,MATCH(Combine!B6,'Combine Data'!A:A,0),6),"No Data")</f>
        <v>No Data</v>
      </c>
      <c r="F6" t="str">
        <f>IFERROR(INDEX('Combine Data'!A:O,MATCH(Combine!B6,'Combine Data'!A:A,0),7),"No Data")</f>
        <v>No Data</v>
      </c>
      <c r="G6" t="str">
        <f>IFERROR(INDEX('Combine Data'!A:O,MATCH(Combine!B6,'Combine Data'!A:A,0),8),"No Data")</f>
        <v>No Data</v>
      </c>
      <c r="H6" t="str">
        <f>IFERROR(INDEX('Combine Data'!A:O,MATCH(Combine!B6,'Combine Data'!A:A,0),9),"No Data")</f>
        <v>No Data</v>
      </c>
      <c r="I6" t="str">
        <f>IFERROR(INDEX('Combine Data'!A:O,MATCH(Combine!B6,'Combine Data'!A:A,0),10),"No Data")</f>
        <v>No Data</v>
      </c>
      <c r="J6" t="str">
        <f>IFERROR(INDEX('Combine Data'!A:O,MATCH(Combine!B6,'Combine Data'!A:A,0),11),"No Data")</f>
        <v>No Data</v>
      </c>
      <c r="K6" t="str">
        <f>IFERROR(INDEX('Combine Data'!A:O,MATCH(Combine!B6,'Combine Data'!A:A,0),12),"No Data")</f>
        <v>No Data</v>
      </c>
      <c r="L6" t="str">
        <f>IFERROR(INDEX('Combine Data'!A:O,MATCH(Combine!B6,'Combine Data'!A:A,0),13),"No Data")</f>
        <v>No Data</v>
      </c>
      <c r="M6" t="str">
        <f>IFERROR(INDEX('Combine Data'!A:O,MATCH(Combine!B6,'Combine Data'!A:A,0),14),"No Data")</f>
        <v>No Data</v>
      </c>
      <c r="N6" t="str">
        <f>IFERROR(INDEX('Combine Data'!A:O,MATCH(Combine!B6,'Combine Data'!A:A,0),15),"No Data")</f>
        <v>No Data</v>
      </c>
      <c r="O6" t="b">
        <f>IF(E6="QB",INDEX('QB Stats'!C:Y,MATCH(Combine!B6,'QB Stats'!C:C,0),23)/5,(IF(Combine!E6="RB",INDEX('RB Stats'!C:AX,MATCH(Combine!B6,'RB Stats'!C:C,0),48)/5,(IF(Combine!E6="WR",INDEX('WR Stats'!C:AN,MATCH(Combine!B6,'WR Stats'!C:C,0),38)/5)))))</f>
        <v>0</v>
      </c>
      <c r="P6" t="b">
        <f>IF(E6="QB",INDEX('QB Stats'!C:AR,MATCH(Combine!B6,'QB Stats'!C:C,0),42),(IF(Combine!E6="RB",INDEX('RB Stats'!C:BN,MATCH(Combine!B6,'RB Stats'!C:C,0),64),(IF(Combine!E6="WR",INDEX('WR Stats'!C:BJ,MATCH(Combine!B6,'WR Stats'!C:C,0),60))))))</f>
        <v>0</v>
      </c>
      <c r="Q6" t="b">
        <f>IF(E6="QB",INDEX('QB Stats'!C:AS,MATCH(Combine!B6,'QB Stats'!C:C,0),43),(IF(Combine!E6="RB",INDEX('RB Stats'!C:BO,MATCH(Combine!B6,'RB Stats'!C:C,0),65),(IF(Combine!E6="WR",INDEX('WR Stats'!C:BK,MATCH(Combine!B6,'WR Stats'!C:C,0),61))))))</f>
        <v>0</v>
      </c>
    </row>
    <row r="7" spans="1:17" x14ac:dyDescent="0.25">
      <c r="A7" t="s">
        <v>267</v>
      </c>
      <c r="B7" s="5" t="s">
        <v>2325</v>
      </c>
      <c r="C7" t="str">
        <f>IFERROR(INDEX('Combine Data'!A:O,MATCH(Combine!B7,'Combine Data'!A:A,0),4),"No Data")</f>
        <v>Florida</v>
      </c>
      <c r="D7" t="str">
        <f>IFERROR(INDEX(Conference!A:B,MATCH(Combine!C7,Conference!A:A,0),2),"N/A")</f>
        <v>SEC</v>
      </c>
      <c r="E7" t="str">
        <f>IFERROR(INDEX('Combine Data'!A:O,MATCH(Combine!B7,'Combine Data'!A:A,0),6),"No Data")</f>
        <v>QB</v>
      </c>
      <c r="F7">
        <f>IFERROR(INDEX('Combine Data'!A:O,MATCH(Combine!B7,'Combine Data'!A:A,0),7),"No Data")</f>
        <v>75</v>
      </c>
      <c r="G7">
        <f>IFERROR(INDEX('Combine Data'!A:O,MATCH(Combine!B7,'Combine Data'!A:A,0),8),"No Data")</f>
        <v>236</v>
      </c>
      <c r="H7">
        <f>IFERROR(INDEX('Combine Data'!A:O,MATCH(Combine!B7,'Combine Data'!A:A,0),9),"No Data")</f>
        <v>22</v>
      </c>
      <c r="I7">
        <f>IFERROR(INDEX('Combine Data'!A:O,MATCH(Combine!B7,'Combine Data'!A:A,0),10),"No Data")</f>
        <v>4.71</v>
      </c>
      <c r="J7">
        <f>IFERROR(INDEX('Combine Data'!A:O,MATCH(Combine!B7,'Combine Data'!A:A,0),11),"No Data")</f>
        <v>0</v>
      </c>
      <c r="K7">
        <f>IFERROR(INDEX('Combine Data'!A:O,MATCH(Combine!B7,'Combine Data'!A:A,0),12),"No Data")</f>
        <v>38.5</v>
      </c>
      <c r="L7">
        <f>IFERROR(INDEX('Combine Data'!A:O,MATCH(Combine!B7,'Combine Data'!A:A,0),13),"No Data")</f>
        <v>115</v>
      </c>
      <c r="M7">
        <f>IFERROR(INDEX('Combine Data'!A:O,MATCH(Combine!B7,'Combine Data'!A:A,0),14),"No Data")</f>
        <v>4.17</v>
      </c>
      <c r="N7">
        <f>IFERROR(INDEX('Combine Data'!A:O,MATCH(Combine!B7,'Combine Data'!A:A,0),15),"No Data")</f>
        <v>6.66</v>
      </c>
      <c r="O7">
        <f>IF(E7="QB",INDEX('QB Stats'!C:Y,MATCH(Combine!B7,'QB Stats'!C:C,0),23)/5,(IF(Combine!E7="RB",INDEX('RB Stats'!C:AX,MATCH(Combine!B7,'RB Stats'!C:C,0),48)/5,(IF(Combine!E7="WR",INDEX('WR Stats'!C:AN,MATCH(Combine!B7,'WR Stats'!C:C,0),38)/5)))))</f>
        <v>29.375999999999998</v>
      </c>
      <c r="P7" t="str">
        <f>IF(E7="QB",INDEX('QB Stats'!C:AR,MATCH(Combine!B7,'QB Stats'!C:C,0),42),(IF(Combine!E7="RB",INDEX('RB Stats'!C:BN,MATCH(Combine!B7,'RB Stats'!C:C,0),64),(IF(Combine!E7="WR",INDEX('WR Stats'!C:BJ,MATCH(Combine!B7,'WR Stats'!C:C,0),60))))))</f>
        <v>Bust</v>
      </c>
      <c r="Q7">
        <f>IF(E7="QB",INDEX('QB Stats'!C:AS,MATCH(Combine!B7,'QB Stats'!C:C,0),43),(IF(Combine!E7="RB",INDEX('RB Stats'!C:BO,MATCH(Combine!B7,'RB Stats'!C:C,0),65),(IF(Combine!E7="WR",INDEX('WR Stats'!C:BK,MATCH(Combine!B7,'WR Stats'!C:C,0),61))))))</f>
        <v>0</v>
      </c>
    </row>
    <row r="8" spans="1:17" x14ac:dyDescent="0.25">
      <c r="A8" t="s">
        <v>268</v>
      </c>
      <c r="B8" s="5" t="s">
        <v>2326</v>
      </c>
      <c r="C8" t="str">
        <f>IFERROR(INDEX('Combine Data'!A:O,MATCH(Combine!B8,'Combine Data'!A:A,0),4),"No Data")</f>
        <v>California</v>
      </c>
      <c r="D8" t="str">
        <f>IFERROR(INDEX(Conference!A:B,MATCH(Combine!C8,Conference!A:A,0),2),"N/A")</f>
        <v>Pac-12</v>
      </c>
      <c r="E8" t="str">
        <f>IFERROR(INDEX('Combine Data'!A:O,MATCH(Combine!B8,'Combine Data'!A:A,0),6),"No Data")</f>
        <v>RB</v>
      </c>
      <c r="F8">
        <f>IFERROR(INDEX('Combine Data'!A:O,MATCH(Combine!B8,'Combine Data'!A:A,0),7),"No Data")</f>
        <v>70</v>
      </c>
      <c r="G8">
        <f>IFERROR(INDEX('Combine Data'!A:O,MATCH(Combine!B8,'Combine Data'!A:A,0),8),"No Data")</f>
        <v>199</v>
      </c>
      <c r="H8">
        <f>IFERROR(INDEX('Combine Data'!A:O,MATCH(Combine!B8,'Combine Data'!A:A,0),9),"No Data")</f>
        <v>24</v>
      </c>
      <c r="I8">
        <f>IFERROR(INDEX('Combine Data'!A:O,MATCH(Combine!B8,'Combine Data'!A:A,0),10),"No Data")</f>
        <v>4.34</v>
      </c>
      <c r="J8">
        <f>IFERROR(INDEX('Combine Data'!A:O,MATCH(Combine!B8,'Combine Data'!A:A,0),11),"No Data")</f>
        <v>18</v>
      </c>
      <c r="K8">
        <f>IFERROR(INDEX('Combine Data'!A:O,MATCH(Combine!B8,'Combine Data'!A:A,0),12),"No Data")</f>
        <v>32.5</v>
      </c>
      <c r="L8">
        <f>IFERROR(INDEX('Combine Data'!A:O,MATCH(Combine!B8,'Combine Data'!A:A,0),13),"No Data")</f>
        <v>113</v>
      </c>
      <c r="M8">
        <f>IFERROR(INDEX('Combine Data'!A:O,MATCH(Combine!B8,'Combine Data'!A:A,0),14),"No Data")</f>
        <v>4.17</v>
      </c>
      <c r="N8">
        <f>IFERROR(INDEX('Combine Data'!A:O,MATCH(Combine!B8,'Combine Data'!A:A,0),15),"No Data")</f>
        <v>6.75</v>
      </c>
      <c r="O8">
        <f>IF(E8="QB",INDEX('QB Stats'!C:Y,MATCH(Combine!B8,'QB Stats'!C:C,0),23)/5,(IF(Combine!E8="RB",INDEX('RB Stats'!C:AX,MATCH(Combine!B8,'RB Stats'!C:C,0),48)/5,(IF(Combine!E8="WR",INDEX('WR Stats'!C:AN,MATCH(Combine!B8,'WR Stats'!C:C,0),38)/5)))))</f>
        <v>44.779999999999994</v>
      </c>
      <c r="P8" t="str">
        <f>IF(E8="QB",INDEX('QB Stats'!C:AR,MATCH(Combine!B8,'QB Stats'!C:C,0),42),(IF(Combine!E8="RB",INDEX('RB Stats'!C:BN,MATCH(Combine!B8,'RB Stats'!C:C,0),64),(IF(Combine!E8="WR",INDEX('WR Stats'!C:BJ,MATCH(Combine!B8,'WR Stats'!C:C,0),60))))))</f>
        <v>Bust</v>
      </c>
      <c r="Q8">
        <f>IF(E8="QB",INDEX('QB Stats'!C:AS,MATCH(Combine!B8,'QB Stats'!C:C,0),43),(IF(Combine!E8="RB",INDEX('RB Stats'!C:BO,MATCH(Combine!B8,'RB Stats'!C:C,0),65),(IF(Combine!E8="WR",INDEX('WR Stats'!C:BK,MATCH(Combine!B8,'WR Stats'!C:C,0),61))))))</f>
        <v>0</v>
      </c>
    </row>
    <row r="9" spans="1:17" x14ac:dyDescent="0.25">
      <c r="A9" t="s">
        <v>106</v>
      </c>
      <c r="B9" s="5" t="s">
        <v>2327</v>
      </c>
      <c r="C9" t="str">
        <f>IFERROR(INDEX('Combine Data'!A:O,MATCH(Combine!B9,'Combine Data'!A:A,0),4),"No Data")</f>
        <v>Mississippi</v>
      </c>
      <c r="D9" t="str">
        <f>IFERROR(INDEX(Conference!A:B,MATCH(Combine!C9,Conference!A:A,0),2),"N/A")</f>
        <v>SEC</v>
      </c>
      <c r="E9" t="str">
        <f>IFERROR(INDEX('Combine Data'!A:O,MATCH(Combine!B9,'Combine Data'!A:A,0),6),"No Data")</f>
        <v>WR</v>
      </c>
      <c r="F9">
        <f>IFERROR(INDEX('Combine Data'!A:O,MATCH(Combine!B9,'Combine Data'!A:A,0),7),"No Data")</f>
        <v>69</v>
      </c>
      <c r="G9">
        <f>IFERROR(INDEX('Combine Data'!A:O,MATCH(Combine!B9,'Combine Data'!A:A,0),8),"No Data")</f>
        <v>172</v>
      </c>
      <c r="H9">
        <f>IFERROR(INDEX('Combine Data'!A:O,MATCH(Combine!B9,'Combine Data'!A:A,0),9),"No Data")</f>
        <v>18</v>
      </c>
      <c r="I9">
        <f>IFERROR(INDEX('Combine Data'!A:O,MATCH(Combine!B9,'Combine Data'!A:A,0),10),"No Data")</f>
        <v>4.53</v>
      </c>
      <c r="J9">
        <f>IFERROR(INDEX('Combine Data'!A:O,MATCH(Combine!B9,'Combine Data'!A:A,0),11),"No Data")</f>
        <v>20</v>
      </c>
      <c r="K9">
        <f>IFERROR(INDEX('Combine Data'!A:O,MATCH(Combine!B9,'Combine Data'!A:A,0),12),"No Data")</f>
        <v>37.5</v>
      </c>
      <c r="L9">
        <f>IFERROR(INDEX('Combine Data'!A:O,MATCH(Combine!B9,'Combine Data'!A:A,0),13),"No Data")</f>
        <v>118</v>
      </c>
      <c r="M9">
        <f>IFERROR(INDEX('Combine Data'!A:O,MATCH(Combine!B9,'Combine Data'!A:A,0),14),"No Data")</f>
        <v>4.0599999999999996</v>
      </c>
      <c r="N9">
        <f>IFERROR(INDEX('Combine Data'!A:O,MATCH(Combine!B9,'Combine Data'!A:A,0),15),"No Data")</f>
        <v>0</v>
      </c>
      <c r="O9">
        <f>IF(E9="QB",INDEX('QB Stats'!C:Y,MATCH(Combine!B9,'QB Stats'!C:C,0),23)/5,(IF(Combine!E9="RB",INDEX('RB Stats'!C:AX,MATCH(Combine!B9,'RB Stats'!C:C,0),48)/5,(IF(Combine!E9="WR",INDEX('WR Stats'!C:AN,MATCH(Combine!B9,'WR Stats'!C:C,0),38)/5)))))</f>
        <v>36.739999999999995</v>
      </c>
      <c r="P9" t="str">
        <f>IF(E9="QB",INDEX('QB Stats'!C:AR,MATCH(Combine!B9,'QB Stats'!C:C,0),42),(IF(Combine!E9="RB",INDEX('RB Stats'!C:BN,MATCH(Combine!B9,'RB Stats'!C:C,0),64),(IF(Combine!E9="WR",INDEX('WR Stats'!C:BJ,MATCH(Combine!B9,'WR Stats'!C:C,0),60))))))</f>
        <v>Bust</v>
      </c>
      <c r="Q9">
        <f>IF(E9="QB",INDEX('QB Stats'!C:AS,MATCH(Combine!B9,'QB Stats'!C:C,0),43),(IF(Combine!E9="RB",INDEX('RB Stats'!C:BO,MATCH(Combine!B9,'RB Stats'!C:C,0),65),(IF(Combine!E9="WR",INDEX('WR Stats'!C:BK,MATCH(Combine!B9,'WR Stats'!C:C,0),61))))))</f>
        <v>0</v>
      </c>
    </row>
    <row r="10" spans="1:17" x14ac:dyDescent="0.25">
      <c r="A10" t="s">
        <v>127</v>
      </c>
      <c r="B10" s="5" t="s">
        <v>2328</v>
      </c>
      <c r="C10" t="str">
        <f>IFERROR(INDEX('Combine Data'!A:O,MATCH(Combine!B10,'Combine Data'!A:A,0),4),"No Data")</f>
        <v>Illinois</v>
      </c>
      <c r="D10" t="str">
        <f>IFERROR(INDEX(Conference!A:B,MATCH(Combine!C10,Conference!A:A,0),2),"N/A")</f>
        <v>Big Ten</v>
      </c>
      <c r="E10" t="str">
        <f>IFERROR(INDEX('Combine Data'!A:O,MATCH(Combine!B10,'Combine Data'!A:A,0),6),"No Data")</f>
        <v>WR</v>
      </c>
      <c r="F10">
        <f>IFERROR(INDEX('Combine Data'!A:O,MATCH(Combine!B10,'Combine Data'!A:A,0),7),"No Data")</f>
        <v>73</v>
      </c>
      <c r="G10">
        <f>IFERROR(INDEX('Combine Data'!A:O,MATCH(Combine!B10,'Combine Data'!A:A,0),8),"No Data")</f>
        <v>219</v>
      </c>
      <c r="H10">
        <f>IFERROR(INDEX('Combine Data'!A:O,MATCH(Combine!B10,'Combine Data'!A:A,0),9),"No Data")</f>
        <v>0</v>
      </c>
      <c r="I10">
        <f>IFERROR(INDEX('Combine Data'!A:O,MATCH(Combine!B10,'Combine Data'!A:A,0),10),"No Data")</f>
        <v>4.57</v>
      </c>
      <c r="J10">
        <f>IFERROR(INDEX('Combine Data'!A:O,MATCH(Combine!B10,'Combine Data'!A:A,0),11),"No Data")</f>
        <v>20</v>
      </c>
      <c r="K10">
        <f>IFERROR(INDEX('Combine Data'!A:O,MATCH(Combine!B10,'Combine Data'!A:A,0),12),"No Data")</f>
        <v>37</v>
      </c>
      <c r="L10">
        <f>IFERROR(INDEX('Combine Data'!A:O,MATCH(Combine!B10,'Combine Data'!A:A,0),13),"No Data")</f>
        <v>118</v>
      </c>
      <c r="M10">
        <f>IFERROR(INDEX('Combine Data'!A:O,MATCH(Combine!B10,'Combine Data'!A:A,0),14),"No Data")</f>
        <v>0</v>
      </c>
      <c r="N10">
        <f>IFERROR(INDEX('Combine Data'!A:O,MATCH(Combine!B10,'Combine Data'!A:A,0),15),"No Data")</f>
        <v>0</v>
      </c>
      <c r="O10">
        <f>IF(E10="QB",INDEX('QB Stats'!C:Y,MATCH(Combine!B10,'QB Stats'!C:C,0),23)/5,(IF(Combine!E10="RB",INDEX('RB Stats'!C:AX,MATCH(Combine!B10,'RB Stats'!C:C,0),48)/5,(IF(Combine!E10="WR",INDEX('WR Stats'!C:AN,MATCH(Combine!B10,'WR Stats'!C:C,0),38)/5)))))</f>
        <v>22.439999999999998</v>
      </c>
      <c r="P10" t="str">
        <f>IF(E10="QB",INDEX('QB Stats'!C:AR,MATCH(Combine!B10,'QB Stats'!C:C,0),42),(IF(Combine!E10="RB",INDEX('RB Stats'!C:BN,MATCH(Combine!B10,'RB Stats'!C:C,0),64),(IF(Combine!E10="WR",INDEX('WR Stats'!C:BJ,MATCH(Combine!B10,'WR Stats'!C:C,0),60))))))</f>
        <v>Bust</v>
      </c>
      <c r="Q10">
        <f>IF(E10="QB",INDEX('QB Stats'!C:AS,MATCH(Combine!B10,'QB Stats'!C:C,0),43),(IF(Combine!E10="RB",INDEX('RB Stats'!C:BO,MATCH(Combine!B10,'RB Stats'!C:C,0),65),(IF(Combine!E10="WR",INDEX('WR Stats'!C:BK,MATCH(Combine!B10,'WR Stats'!C:C,0),61))))))</f>
        <v>0</v>
      </c>
    </row>
    <row r="11" spans="1:17" x14ac:dyDescent="0.25">
      <c r="A11" t="s">
        <v>269</v>
      </c>
      <c r="B11" s="5" t="s">
        <v>2329</v>
      </c>
      <c r="C11" t="str">
        <f>IFERROR(INDEX('Combine Data'!A:O,MATCH(Combine!B11,'Combine Data'!A:A,0),4),"No Data")</f>
        <v>Notre Dame</v>
      </c>
      <c r="D11" t="str">
        <f>IFERROR(INDEX(Conference!A:B,MATCH(Combine!C11,Conference!A:A,0),2),"N/A")</f>
        <v>Division I FBS Independents</v>
      </c>
      <c r="E11" t="str">
        <f>IFERROR(INDEX('Combine Data'!A:O,MATCH(Combine!B11,'Combine Data'!A:A,0),6),"No Data")</f>
        <v>QB</v>
      </c>
      <c r="F11">
        <f>IFERROR(INDEX('Combine Data'!A:O,MATCH(Combine!B11,'Combine Data'!A:A,0),7),"No Data")</f>
        <v>80</v>
      </c>
      <c r="G11">
        <f>IFERROR(INDEX('Combine Data'!A:O,MATCH(Combine!B11,'Combine Data'!A:A,0),8),"No Data")</f>
        <v>222</v>
      </c>
      <c r="H11">
        <f>IFERROR(INDEX('Combine Data'!A:O,MATCH(Combine!B11,'Combine Data'!A:A,0),9),"No Data")</f>
        <v>23</v>
      </c>
      <c r="I11">
        <f>IFERROR(INDEX('Combine Data'!A:O,MATCH(Combine!B11,'Combine Data'!A:A,0),10),"No Data")</f>
        <v>4.76</v>
      </c>
      <c r="J11">
        <f>IFERROR(INDEX('Combine Data'!A:O,MATCH(Combine!B11,'Combine Data'!A:A,0),11),"No Data")</f>
        <v>0</v>
      </c>
      <c r="K11">
        <f>IFERROR(INDEX('Combine Data'!A:O,MATCH(Combine!B11,'Combine Data'!A:A,0),12),"No Data")</f>
        <v>0</v>
      </c>
      <c r="L11">
        <f>IFERROR(INDEX('Combine Data'!A:O,MATCH(Combine!B11,'Combine Data'!A:A,0),13),"No Data")</f>
        <v>0</v>
      </c>
      <c r="M11">
        <f>IFERROR(INDEX('Combine Data'!A:O,MATCH(Combine!B11,'Combine Data'!A:A,0),14),"No Data")</f>
        <v>0</v>
      </c>
      <c r="N11">
        <f>IFERROR(INDEX('Combine Data'!A:O,MATCH(Combine!B11,'Combine Data'!A:A,0),15),"No Data")</f>
        <v>0</v>
      </c>
      <c r="O11">
        <f>IF(E11="QB",INDEX('QB Stats'!C:Y,MATCH(Combine!B11,'QB Stats'!C:C,0),23)/5,(IF(Combine!E11="RB",INDEX('RB Stats'!C:AX,MATCH(Combine!B11,'RB Stats'!C:C,0),48)/5,(IF(Combine!E11="WR",INDEX('WR Stats'!C:AN,MATCH(Combine!B11,'WR Stats'!C:C,0),38)/5)))))</f>
        <v>14.247999999999999</v>
      </c>
      <c r="P11" t="str">
        <f>IF(E11="QB",INDEX('QB Stats'!C:AR,MATCH(Combine!B11,'QB Stats'!C:C,0),42),(IF(Combine!E11="RB",INDEX('RB Stats'!C:BN,MATCH(Combine!B11,'RB Stats'!C:C,0),64),(IF(Combine!E11="WR",INDEX('WR Stats'!C:BJ,MATCH(Combine!B11,'WR Stats'!C:C,0),60))))))</f>
        <v>Bust</v>
      </c>
      <c r="Q11">
        <f>IF(E11="QB",INDEX('QB Stats'!C:AS,MATCH(Combine!B11,'QB Stats'!C:C,0),43),(IF(Combine!E11="RB",INDEX('RB Stats'!C:BO,MATCH(Combine!B11,'RB Stats'!C:C,0),65),(IF(Combine!E11="WR",INDEX('WR Stats'!C:BK,MATCH(Combine!B11,'WR Stats'!C:C,0),61))))))</f>
        <v>0</v>
      </c>
    </row>
    <row r="12" spans="1:17" x14ac:dyDescent="0.25">
      <c r="A12" t="s">
        <v>270</v>
      </c>
      <c r="B12" s="5" t="s">
        <v>2330</v>
      </c>
      <c r="C12" t="str">
        <f>IFERROR(INDEX('Combine Data'!A:O,MATCH(Combine!B12,'Combine Data'!A:A,0),4),"No Data")</f>
        <v>Stanford</v>
      </c>
      <c r="D12" t="str">
        <f>IFERROR(INDEX(Conference!A:B,MATCH(Combine!C12,Conference!A:A,0),2),"N/A")</f>
        <v>Pac-12</v>
      </c>
      <c r="E12" t="str">
        <f>IFERROR(INDEX('Combine Data'!A:O,MATCH(Combine!B12,'Combine Data'!A:A,0),6),"No Data")</f>
        <v>RB</v>
      </c>
      <c r="F12">
        <f>IFERROR(INDEX('Combine Data'!A:O,MATCH(Combine!B12,'Combine Data'!A:A,0),7),"No Data")</f>
        <v>73</v>
      </c>
      <c r="G12">
        <f>IFERROR(INDEX('Combine Data'!A:O,MATCH(Combine!B12,'Combine Data'!A:A,0),8),"No Data")</f>
        <v>231</v>
      </c>
      <c r="H12">
        <f>IFERROR(INDEX('Combine Data'!A:O,MATCH(Combine!B12,'Combine Data'!A:A,0),9),"No Data")</f>
        <v>0</v>
      </c>
      <c r="I12">
        <f>IFERROR(INDEX('Combine Data'!A:O,MATCH(Combine!B12,'Combine Data'!A:A,0),10),"No Data")</f>
        <v>4.5</v>
      </c>
      <c r="J12">
        <f>IFERROR(INDEX('Combine Data'!A:O,MATCH(Combine!B12,'Combine Data'!A:A,0),11),"No Data")</f>
        <v>22</v>
      </c>
      <c r="K12">
        <f>IFERROR(INDEX('Combine Data'!A:O,MATCH(Combine!B12,'Combine Data'!A:A,0),12),"No Data")</f>
        <v>38</v>
      </c>
      <c r="L12">
        <f>IFERROR(INDEX('Combine Data'!A:O,MATCH(Combine!B12,'Combine Data'!A:A,0),13),"No Data")</f>
        <v>118</v>
      </c>
      <c r="M12">
        <f>IFERROR(INDEX('Combine Data'!A:O,MATCH(Combine!B12,'Combine Data'!A:A,0),14),"No Data")</f>
        <v>4.25</v>
      </c>
      <c r="N12">
        <f>IFERROR(INDEX('Combine Data'!A:O,MATCH(Combine!B12,'Combine Data'!A:A,0),15),"No Data")</f>
        <v>6.94</v>
      </c>
      <c r="O12">
        <f>IF(E12="QB",INDEX('QB Stats'!C:Y,MATCH(Combine!B12,'QB Stats'!C:C,0),23)/5,(IF(Combine!E12="RB",INDEX('RB Stats'!C:AX,MATCH(Combine!B12,'RB Stats'!C:C,0),48)/5,(IF(Combine!E12="WR",INDEX('WR Stats'!C:AN,MATCH(Combine!B12,'WR Stats'!C:C,0),38)/5)))))</f>
        <v>57.14</v>
      </c>
      <c r="P12" t="str">
        <f>IF(E12="QB",INDEX('QB Stats'!C:AR,MATCH(Combine!B12,'QB Stats'!C:C,0),42),(IF(Combine!E12="RB",INDEX('RB Stats'!C:BN,MATCH(Combine!B12,'RB Stats'!C:C,0),64),(IF(Combine!E12="WR",INDEX('WR Stats'!C:BJ,MATCH(Combine!B12,'WR Stats'!C:C,0),60))))))</f>
        <v>Bust</v>
      </c>
      <c r="Q12">
        <f>IF(E12="QB",INDEX('QB Stats'!C:AS,MATCH(Combine!B12,'QB Stats'!C:C,0),43),(IF(Combine!E12="RB",INDEX('RB Stats'!C:BO,MATCH(Combine!B12,'RB Stats'!C:C,0),65),(IF(Combine!E12="WR",INDEX('WR Stats'!C:BK,MATCH(Combine!B12,'WR Stats'!C:C,0),61))))))</f>
        <v>0</v>
      </c>
    </row>
    <row r="13" spans="1:17" x14ac:dyDescent="0.25">
      <c r="A13" t="s">
        <v>271</v>
      </c>
      <c r="B13" s="5" t="s">
        <v>2331</v>
      </c>
      <c r="C13" t="str">
        <f>IFERROR(INDEX('Combine Data'!A:O,MATCH(Combine!B13,'Combine Data'!A:A,0),4),"No Data")</f>
        <v>Auburn</v>
      </c>
      <c r="D13" t="str">
        <f>IFERROR(INDEX(Conference!A:B,MATCH(Combine!C13,Conference!A:A,0),2),"N/A")</f>
        <v>SEC</v>
      </c>
      <c r="E13" t="str">
        <f>IFERROR(INDEX('Combine Data'!A:O,MATCH(Combine!B13,'Combine Data'!A:A,0),6),"No Data")</f>
        <v>RB</v>
      </c>
      <c r="F13">
        <f>IFERROR(INDEX('Combine Data'!A:O,MATCH(Combine!B13,'Combine Data'!A:A,0),7),"No Data")</f>
        <v>71</v>
      </c>
      <c r="G13">
        <f>IFERROR(INDEX('Combine Data'!A:O,MATCH(Combine!B13,'Combine Data'!A:A,0),8),"No Data")</f>
        <v>220</v>
      </c>
      <c r="H13">
        <f>IFERROR(INDEX('Combine Data'!A:O,MATCH(Combine!B13,'Combine Data'!A:A,0),9),"No Data")</f>
        <v>0</v>
      </c>
      <c r="I13">
        <f>IFERROR(INDEX('Combine Data'!A:O,MATCH(Combine!B13,'Combine Data'!A:A,0),10),"No Data")</f>
        <v>4.34</v>
      </c>
      <c r="J13">
        <f>IFERROR(INDEX('Combine Data'!A:O,MATCH(Combine!B13,'Combine Data'!A:A,0),11),"No Data")</f>
        <v>26</v>
      </c>
      <c r="K13">
        <f>IFERROR(INDEX('Combine Data'!A:O,MATCH(Combine!B13,'Combine Data'!A:A,0),12),"No Data")</f>
        <v>40.5</v>
      </c>
      <c r="L13">
        <f>IFERROR(INDEX('Combine Data'!A:O,MATCH(Combine!B13,'Combine Data'!A:A,0),13),"No Data")</f>
        <v>124</v>
      </c>
      <c r="M13">
        <f>IFERROR(INDEX('Combine Data'!A:O,MATCH(Combine!B13,'Combine Data'!A:A,0),14),"No Data")</f>
        <v>4.12</v>
      </c>
      <c r="N13">
        <f>IFERROR(INDEX('Combine Data'!A:O,MATCH(Combine!B13,'Combine Data'!A:A,0),15),"No Data")</f>
        <v>6.91</v>
      </c>
      <c r="O13">
        <f>IF(E13="QB",INDEX('QB Stats'!C:Y,MATCH(Combine!B13,'QB Stats'!C:C,0),23)/5,(IF(Combine!E13="RB",INDEX('RB Stats'!C:AX,MATCH(Combine!B13,'RB Stats'!C:C,0),48)/5,(IF(Combine!E13="WR",INDEX('WR Stats'!C:AN,MATCH(Combine!B13,'WR Stats'!C:C,0),38)/5)))))</f>
        <v>67.16</v>
      </c>
      <c r="P13" t="str">
        <f>IF(E13="QB",INDEX('QB Stats'!C:AR,MATCH(Combine!B13,'QB Stats'!C:C,0),42),(IF(Combine!E13="RB",INDEX('RB Stats'!C:BN,MATCH(Combine!B13,'RB Stats'!C:C,0),64),(IF(Combine!E13="WR",INDEX('WR Stats'!C:BJ,MATCH(Combine!B13,'WR Stats'!C:C,0),60))))))</f>
        <v>Bust</v>
      </c>
      <c r="Q13">
        <f>IF(E13="QB",INDEX('QB Stats'!C:AS,MATCH(Combine!B13,'QB Stats'!C:C,0),43),(IF(Combine!E13="RB",INDEX('RB Stats'!C:BO,MATCH(Combine!B13,'RB Stats'!C:C,0),65),(IF(Combine!E13="WR",INDEX('WR Stats'!C:BK,MATCH(Combine!B13,'WR Stats'!C:C,0),61))))))</f>
        <v>0</v>
      </c>
    </row>
    <row r="14" spans="1:17" x14ac:dyDescent="0.25">
      <c r="A14" t="s">
        <v>272</v>
      </c>
      <c r="B14" s="5" t="s">
        <v>2332</v>
      </c>
      <c r="C14" t="str">
        <f>IFERROR(INDEX('Combine Data'!A:O,MATCH(Combine!B14,'Combine Data'!A:A,0),4),"No Data")</f>
        <v>Tennessee</v>
      </c>
      <c r="D14" t="str">
        <f>IFERROR(INDEX(Conference!A:B,MATCH(Combine!C14,Conference!A:A,0),2),"N/A")</f>
        <v>SEC</v>
      </c>
      <c r="E14" t="str">
        <f>IFERROR(INDEX('Combine Data'!A:O,MATCH(Combine!B14,'Combine Data'!A:A,0),6),"No Data")</f>
        <v>RB</v>
      </c>
      <c r="F14">
        <f>IFERROR(INDEX('Combine Data'!A:O,MATCH(Combine!B14,'Combine Data'!A:A,0),7),"No Data")</f>
        <v>73</v>
      </c>
      <c r="G14">
        <f>IFERROR(INDEX('Combine Data'!A:O,MATCH(Combine!B14,'Combine Data'!A:A,0),8),"No Data")</f>
        <v>225</v>
      </c>
      <c r="H14">
        <f>IFERROR(INDEX('Combine Data'!A:O,MATCH(Combine!B14,'Combine Data'!A:A,0),9),"No Data")</f>
        <v>25</v>
      </c>
      <c r="I14">
        <f>IFERROR(INDEX('Combine Data'!A:O,MATCH(Combine!B14,'Combine Data'!A:A,0),10),"No Data")</f>
        <v>4.49</v>
      </c>
      <c r="J14">
        <f>IFERROR(INDEX('Combine Data'!A:O,MATCH(Combine!B14,'Combine Data'!A:A,0),11),"No Data")</f>
        <v>21</v>
      </c>
      <c r="K14">
        <f>IFERROR(INDEX('Combine Data'!A:O,MATCH(Combine!B14,'Combine Data'!A:A,0),12),"No Data")</f>
        <v>41</v>
      </c>
      <c r="L14">
        <f>IFERROR(INDEX('Combine Data'!A:O,MATCH(Combine!B14,'Combine Data'!A:A,0),13),"No Data")</f>
        <v>124</v>
      </c>
      <c r="M14">
        <f>IFERROR(INDEX('Combine Data'!A:O,MATCH(Combine!B14,'Combine Data'!A:A,0),14),"No Data")</f>
        <v>4.1399999999999997</v>
      </c>
      <c r="N14">
        <f>IFERROR(INDEX('Combine Data'!A:O,MATCH(Combine!B14,'Combine Data'!A:A,0),15),"No Data")</f>
        <v>6.87</v>
      </c>
      <c r="O14">
        <f>IF(E14="QB",INDEX('QB Stats'!C:Y,MATCH(Combine!B14,'QB Stats'!C:C,0),23)/5,(IF(Combine!E14="RB",INDEX('RB Stats'!C:AX,MATCH(Combine!B14,'RB Stats'!C:C,0),48)/5,(IF(Combine!E14="WR",INDEX('WR Stats'!C:AN,MATCH(Combine!B14,'WR Stats'!C:C,0),38)/5)))))</f>
        <v>13.5</v>
      </c>
      <c r="P14" t="str">
        <f>IF(E14="QB",INDEX('QB Stats'!C:AR,MATCH(Combine!B14,'QB Stats'!C:C,0),42),(IF(Combine!E14="RB",INDEX('RB Stats'!C:BN,MATCH(Combine!B14,'RB Stats'!C:C,0),64),(IF(Combine!E14="WR",INDEX('WR Stats'!C:BJ,MATCH(Combine!B14,'WR Stats'!C:C,0),60))))))</f>
        <v>Bust</v>
      </c>
      <c r="Q14">
        <f>IF(E14="QB",INDEX('QB Stats'!C:AS,MATCH(Combine!B14,'QB Stats'!C:C,0),43),(IF(Combine!E14="RB",INDEX('RB Stats'!C:BO,MATCH(Combine!B14,'RB Stats'!C:C,0),65),(IF(Combine!E14="WR",INDEX('WR Stats'!C:BK,MATCH(Combine!B14,'WR Stats'!C:C,0),61))))))</f>
        <v>0</v>
      </c>
    </row>
    <row r="15" spans="1:17" x14ac:dyDescent="0.25">
      <c r="A15" t="s">
        <v>101</v>
      </c>
      <c r="B15" s="5" t="s">
        <v>2333</v>
      </c>
      <c r="C15" t="str">
        <f>IFERROR(INDEX('Combine Data'!A:O,MATCH(Combine!B15,'Combine Data'!A:A,0),4),"No Data")</f>
        <v>Notre Dame</v>
      </c>
      <c r="D15" t="str">
        <f>IFERROR(INDEX(Conference!A:B,MATCH(Combine!C15,Conference!A:A,0),2),"N/A")</f>
        <v>Division I FBS Independents</v>
      </c>
      <c r="E15" t="str">
        <f>IFERROR(INDEX('Combine Data'!A:O,MATCH(Combine!B15,'Combine Data'!A:A,0),6),"No Data")</f>
        <v>WR</v>
      </c>
      <c r="F15">
        <f>IFERROR(INDEX('Combine Data'!A:O,MATCH(Combine!B15,'Combine Data'!A:A,0),7),"No Data")</f>
        <v>70</v>
      </c>
      <c r="G15">
        <f>IFERROR(INDEX('Combine Data'!A:O,MATCH(Combine!B15,'Combine Data'!A:A,0),8),"No Data")</f>
        <v>199</v>
      </c>
      <c r="H15">
        <f>IFERROR(INDEX('Combine Data'!A:O,MATCH(Combine!B15,'Combine Data'!A:A,0),9),"No Data")</f>
        <v>0</v>
      </c>
      <c r="I15">
        <f>IFERROR(INDEX('Combine Data'!A:O,MATCH(Combine!B15,'Combine Data'!A:A,0),10),"No Data")</f>
        <v>4.42</v>
      </c>
      <c r="J15">
        <f>IFERROR(INDEX('Combine Data'!A:O,MATCH(Combine!B15,'Combine Data'!A:A,0),11),"No Data")</f>
        <v>17</v>
      </c>
      <c r="K15">
        <f>IFERROR(INDEX('Combine Data'!A:O,MATCH(Combine!B15,'Combine Data'!A:A,0),12),"No Data")</f>
        <v>35</v>
      </c>
      <c r="L15">
        <f>IFERROR(INDEX('Combine Data'!A:O,MATCH(Combine!B15,'Combine Data'!A:A,0),13),"No Data")</f>
        <v>120</v>
      </c>
      <c r="M15">
        <f>IFERROR(INDEX('Combine Data'!A:O,MATCH(Combine!B15,'Combine Data'!A:A,0),14),"No Data")</f>
        <v>4.34</v>
      </c>
      <c r="N15">
        <f>IFERROR(INDEX('Combine Data'!A:O,MATCH(Combine!B15,'Combine Data'!A:A,0),15),"No Data")</f>
        <v>7.12</v>
      </c>
      <c r="O15">
        <f>IF(E15="QB",INDEX('QB Stats'!C:Y,MATCH(Combine!B15,'QB Stats'!C:C,0),23)/5,(IF(Combine!E15="RB",INDEX('RB Stats'!C:AX,MATCH(Combine!B15,'RB Stats'!C:C,0),48)/5,(IF(Combine!E15="WR",INDEX('WR Stats'!C:AN,MATCH(Combine!B15,'WR Stats'!C:C,0),38)/5)))))</f>
        <v>90.52000000000001</v>
      </c>
      <c r="P15" t="str">
        <f>IF(E15="QB",INDEX('QB Stats'!C:AR,MATCH(Combine!B15,'QB Stats'!C:C,0),42),(IF(Combine!E15="RB",INDEX('RB Stats'!C:BN,MATCH(Combine!B15,'RB Stats'!C:C,0),64),(IF(Combine!E15="WR",INDEX('WR Stats'!C:BJ,MATCH(Combine!B15,'WR Stats'!C:C,0),60))))))</f>
        <v>Backup</v>
      </c>
      <c r="Q15">
        <f>IF(E15="QB",INDEX('QB Stats'!C:AS,MATCH(Combine!B15,'QB Stats'!C:C,0),43),(IF(Combine!E15="RB",INDEX('RB Stats'!C:BO,MATCH(Combine!B15,'RB Stats'!C:C,0),65),(IF(Combine!E15="WR",INDEX('WR Stats'!C:BK,MATCH(Combine!B15,'WR Stats'!C:C,0),61))))))</f>
        <v>1</v>
      </c>
    </row>
    <row r="16" spans="1:17" x14ac:dyDescent="0.25">
      <c r="A16" t="s">
        <v>273</v>
      </c>
      <c r="B16" s="5" t="s">
        <v>2334</v>
      </c>
      <c r="C16" t="str">
        <f>IFERROR(INDEX('Combine Data'!A:O,MATCH(Combine!B16,'Combine Data'!A:A,0),4),"No Data")</f>
        <v>Southern California</v>
      </c>
      <c r="D16" t="str">
        <f>IFERROR(INDEX(Conference!A:B,MATCH(Combine!C16,Conference!A:A,0),2),"N/A")</f>
        <v>Pac-12</v>
      </c>
      <c r="E16" t="str">
        <f>IFERROR(INDEX('Combine Data'!A:O,MATCH(Combine!B16,'Combine Data'!A:A,0),6),"No Data")</f>
        <v>WR</v>
      </c>
      <c r="F16">
        <f>IFERROR(INDEX('Combine Data'!A:O,MATCH(Combine!B16,'Combine Data'!A:A,0),7),"No Data")</f>
        <v>73</v>
      </c>
      <c r="G16">
        <f>IFERROR(INDEX('Combine Data'!A:O,MATCH(Combine!B16,'Combine Data'!A:A,0),8),"No Data")</f>
        <v>197</v>
      </c>
      <c r="H16">
        <f>IFERROR(INDEX('Combine Data'!A:O,MATCH(Combine!B16,'Combine Data'!A:A,0),9),"No Data")</f>
        <v>0</v>
      </c>
      <c r="I16">
        <f>IFERROR(INDEX('Combine Data'!A:O,MATCH(Combine!B16,'Combine Data'!A:A,0),10),"No Data")</f>
        <v>4.5199999999999996</v>
      </c>
      <c r="J16">
        <f>IFERROR(INDEX('Combine Data'!A:O,MATCH(Combine!B16,'Combine Data'!A:A,0),11),"No Data")</f>
        <v>19</v>
      </c>
      <c r="K16">
        <f>IFERROR(INDEX('Combine Data'!A:O,MATCH(Combine!B16,'Combine Data'!A:A,0),12),"No Data")</f>
        <v>38</v>
      </c>
      <c r="L16">
        <f>IFERROR(INDEX('Combine Data'!A:O,MATCH(Combine!B16,'Combine Data'!A:A,0),13),"No Data")</f>
        <v>118</v>
      </c>
      <c r="M16">
        <f>IFERROR(INDEX('Combine Data'!A:O,MATCH(Combine!B16,'Combine Data'!A:A,0),14),"No Data")</f>
        <v>4.24</v>
      </c>
      <c r="N16">
        <f>IFERROR(INDEX('Combine Data'!A:O,MATCH(Combine!B16,'Combine Data'!A:A,0),15),"No Data")</f>
        <v>6.79</v>
      </c>
      <c r="O16">
        <f>IF(E16="QB",INDEX('QB Stats'!C:Y,MATCH(Combine!B16,'QB Stats'!C:C,0),23)/5,(IF(Combine!E16="RB",INDEX('RB Stats'!C:AX,MATCH(Combine!B16,'RB Stats'!C:C,0),48)/5,(IF(Combine!E16="WR",INDEX('WR Stats'!C:AN,MATCH(Combine!B16,'WR Stats'!C:C,0),38)/5)))))</f>
        <v>31.740000000000002</v>
      </c>
      <c r="P16" t="str">
        <f>IF(E16="QB",INDEX('QB Stats'!C:AR,MATCH(Combine!B16,'QB Stats'!C:C,0),42),(IF(Combine!E16="RB",INDEX('RB Stats'!C:BN,MATCH(Combine!B16,'RB Stats'!C:C,0),64),(IF(Combine!E16="WR",INDEX('WR Stats'!C:BJ,MATCH(Combine!B16,'WR Stats'!C:C,0),60))))))</f>
        <v>Bust</v>
      </c>
      <c r="Q16">
        <f>IF(E16="QB",INDEX('QB Stats'!C:AS,MATCH(Combine!B16,'QB Stats'!C:C,0),43),(IF(Combine!E16="RB",INDEX('RB Stats'!C:BO,MATCH(Combine!B16,'RB Stats'!C:C,0),65),(IF(Combine!E16="WR",INDEX('WR Stats'!C:BK,MATCH(Combine!B16,'WR Stats'!C:C,0),61))))))</f>
        <v>0</v>
      </c>
    </row>
    <row r="17" spans="1:17" x14ac:dyDescent="0.25">
      <c r="A17" t="s">
        <v>114</v>
      </c>
      <c r="B17" s="5" t="s">
        <v>2335</v>
      </c>
      <c r="C17" t="str">
        <f>IFERROR(INDEX('Combine Data'!A:O,MATCH(Combine!B17,'Combine Data'!A:A,0),4),"No Data")</f>
        <v>Louisiana State</v>
      </c>
      <c r="D17" t="str">
        <f>IFERROR(INDEX(Conference!A:B,MATCH(Combine!C17,Conference!A:A,0),2),"N/A")</f>
        <v>SEC</v>
      </c>
      <c r="E17" t="str">
        <f>IFERROR(INDEX('Combine Data'!A:O,MATCH(Combine!B17,'Combine Data'!A:A,0),6),"No Data")</f>
        <v>WR</v>
      </c>
      <c r="F17">
        <f>IFERROR(INDEX('Combine Data'!A:O,MATCH(Combine!B17,'Combine Data'!A:A,0),7),"No Data")</f>
        <v>75</v>
      </c>
      <c r="G17">
        <f>IFERROR(INDEX('Combine Data'!A:O,MATCH(Combine!B17,'Combine Data'!A:A,0),8),"No Data")</f>
        <v>211</v>
      </c>
      <c r="H17">
        <f>IFERROR(INDEX('Combine Data'!A:O,MATCH(Combine!B17,'Combine Data'!A:A,0),9),"No Data")</f>
        <v>0</v>
      </c>
      <c r="I17">
        <f>IFERROR(INDEX('Combine Data'!A:O,MATCH(Combine!B17,'Combine Data'!A:A,0),10),"No Data")</f>
        <v>4.58</v>
      </c>
      <c r="J17">
        <f>IFERROR(INDEX('Combine Data'!A:O,MATCH(Combine!B17,'Combine Data'!A:A,0),11),"No Data")</f>
        <v>0</v>
      </c>
      <c r="K17">
        <f>IFERROR(INDEX('Combine Data'!A:O,MATCH(Combine!B17,'Combine Data'!A:A,0),12),"No Data")</f>
        <v>36</v>
      </c>
      <c r="L17">
        <f>IFERROR(INDEX('Combine Data'!A:O,MATCH(Combine!B17,'Combine Data'!A:A,0),13),"No Data")</f>
        <v>115</v>
      </c>
      <c r="M17">
        <f>IFERROR(INDEX('Combine Data'!A:O,MATCH(Combine!B17,'Combine Data'!A:A,0),14),"No Data")</f>
        <v>4.2300000000000004</v>
      </c>
      <c r="N17">
        <f>IFERROR(INDEX('Combine Data'!A:O,MATCH(Combine!B17,'Combine Data'!A:A,0),15),"No Data")</f>
        <v>6.81</v>
      </c>
      <c r="O17">
        <f>IF(E17="QB",INDEX('QB Stats'!C:Y,MATCH(Combine!B17,'QB Stats'!C:C,0),23)/5,(IF(Combine!E17="RB",INDEX('RB Stats'!C:AX,MATCH(Combine!B17,'RB Stats'!C:C,0),48)/5,(IF(Combine!E17="WR",INDEX('WR Stats'!C:AN,MATCH(Combine!B17,'WR Stats'!C:C,0),38)/5)))))</f>
        <v>89.56</v>
      </c>
      <c r="P17" t="str">
        <f>IF(E17="QB",INDEX('QB Stats'!C:AR,MATCH(Combine!B17,'QB Stats'!C:C,0),42),(IF(Combine!E17="RB",INDEX('RB Stats'!C:BN,MATCH(Combine!B17,'RB Stats'!C:C,0),64),(IF(Combine!E17="WR",INDEX('WR Stats'!C:BJ,MATCH(Combine!B17,'WR Stats'!C:C,0),60))))))</f>
        <v>Backup</v>
      </c>
      <c r="Q17">
        <f>IF(E17="QB",INDEX('QB Stats'!C:AS,MATCH(Combine!B17,'QB Stats'!C:C,0),43),(IF(Combine!E17="RB",INDEX('RB Stats'!C:BO,MATCH(Combine!B17,'RB Stats'!C:C,0),65),(IF(Combine!E17="WR",INDEX('WR Stats'!C:BK,MATCH(Combine!B17,'WR Stats'!C:C,0),61))))))</f>
        <v>1</v>
      </c>
    </row>
    <row r="18" spans="1:17" x14ac:dyDescent="0.25">
      <c r="A18" t="s">
        <v>274</v>
      </c>
      <c r="B18" s="5" t="s">
        <v>2336</v>
      </c>
      <c r="C18" t="str">
        <f>IFERROR(INDEX('Combine Data'!A:O,MATCH(Combine!B18,'Combine Data'!A:A,0),4),"No Data")</f>
        <v>Southern Methodist</v>
      </c>
      <c r="D18" t="str">
        <f>IFERROR(INDEX(Conference!A:B,MATCH(Combine!C18,Conference!A:A,0),2),"N/A")</f>
        <v>The American</v>
      </c>
      <c r="E18" t="str">
        <f>IFERROR(INDEX('Combine Data'!A:O,MATCH(Combine!B18,'Combine Data'!A:A,0),6),"No Data")</f>
        <v>WR</v>
      </c>
      <c r="F18">
        <f>IFERROR(INDEX('Combine Data'!A:O,MATCH(Combine!B18,'Combine Data'!A:A,0),7),"No Data")</f>
        <v>71</v>
      </c>
      <c r="G18">
        <f>IFERROR(INDEX('Combine Data'!A:O,MATCH(Combine!B18,'Combine Data'!A:A,0),8),"No Data")</f>
        <v>186</v>
      </c>
      <c r="H18">
        <f>IFERROR(INDEX('Combine Data'!A:O,MATCH(Combine!B18,'Combine Data'!A:A,0),9),"No Data")</f>
        <v>0</v>
      </c>
      <c r="I18">
        <f>IFERROR(INDEX('Combine Data'!A:O,MATCH(Combine!B18,'Combine Data'!A:A,0),10),"No Data")</f>
        <v>4.4000000000000004</v>
      </c>
      <c r="J18">
        <f>IFERROR(INDEX('Combine Data'!A:O,MATCH(Combine!B18,'Combine Data'!A:A,0),11),"No Data")</f>
        <v>12</v>
      </c>
      <c r="K18">
        <f>IFERROR(INDEX('Combine Data'!A:O,MATCH(Combine!B18,'Combine Data'!A:A,0),12),"No Data")</f>
        <v>39.5</v>
      </c>
      <c r="L18">
        <f>IFERROR(INDEX('Combine Data'!A:O,MATCH(Combine!B18,'Combine Data'!A:A,0),13),"No Data")</f>
        <v>126</v>
      </c>
      <c r="M18">
        <f>IFERROR(INDEX('Combine Data'!A:O,MATCH(Combine!B18,'Combine Data'!A:A,0),14),"No Data")</f>
        <v>4.0999999999999996</v>
      </c>
      <c r="N18">
        <f>IFERROR(INDEX('Combine Data'!A:O,MATCH(Combine!B18,'Combine Data'!A:A,0),15),"No Data")</f>
        <v>6.64</v>
      </c>
      <c r="O18">
        <f>IF(E18="QB",INDEX('QB Stats'!C:Y,MATCH(Combine!B18,'QB Stats'!C:C,0),23)/5,(IF(Combine!E18="RB",INDEX('RB Stats'!C:AX,MATCH(Combine!B18,'RB Stats'!C:C,0),48)/5,(IF(Combine!E18="WR",INDEX('WR Stats'!C:AN,MATCH(Combine!B18,'WR Stats'!C:C,0),38)/5)))))</f>
        <v>89.88</v>
      </c>
      <c r="P18" t="str">
        <f>IF(E18="QB",INDEX('QB Stats'!C:AR,MATCH(Combine!B18,'QB Stats'!C:C,0),42),(IF(Combine!E18="RB",INDEX('RB Stats'!C:BN,MATCH(Combine!B18,'RB Stats'!C:C,0),64),(IF(Combine!E18="WR",INDEX('WR Stats'!C:BJ,MATCH(Combine!B18,'WR Stats'!C:C,0),60))))))</f>
        <v>Backup</v>
      </c>
      <c r="Q18">
        <f>IF(E18="QB",INDEX('QB Stats'!C:AS,MATCH(Combine!B18,'QB Stats'!C:C,0),43),(IF(Combine!E18="RB",INDEX('RB Stats'!C:BO,MATCH(Combine!B18,'RB Stats'!C:C,0),65),(IF(Combine!E18="WR",INDEX('WR Stats'!C:BK,MATCH(Combine!B18,'WR Stats'!C:C,0),61))))))</f>
        <v>1</v>
      </c>
    </row>
    <row r="19" spans="1:17" x14ac:dyDescent="0.25">
      <c r="A19" t="s">
        <v>275</v>
      </c>
      <c r="B19" s="5" t="s">
        <v>2337</v>
      </c>
      <c r="C19" t="str">
        <f>IFERROR(INDEX('Combine Data'!A:O,MATCH(Combine!B19,'Combine Data'!A:A,0),4),"No Data")</f>
        <v>Texas</v>
      </c>
      <c r="D19" t="str">
        <f>IFERROR(INDEX(Conference!A:B,MATCH(Combine!C19,Conference!A:A,0),2),"N/A")</f>
        <v>Big 12</v>
      </c>
      <c r="E19" t="str">
        <f>IFERROR(INDEX('Combine Data'!A:O,MATCH(Combine!B19,'Combine Data'!A:A,0),6),"No Data")</f>
        <v>WR</v>
      </c>
      <c r="F19">
        <f>IFERROR(INDEX('Combine Data'!A:O,MATCH(Combine!B19,'Combine Data'!A:A,0),7),"No Data")</f>
        <v>71</v>
      </c>
      <c r="G19">
        <f>IFERROR(INDEX('Combine Data'!A:O,MATCH(Combine!B19,'Combine Data'!A:A,0),8),"No Data")</f>
        <v>193</v>
      </c>
      <c r="H19">
        <f>IFERROR(INDEX('Combine Data'!A:O,MATCH(Combine!B19,'Combine Data'!A:A,0),9),"No Data")</f>
        <v>0</v>
      </c>
      <c r="I19">
        <f>IFERROR(INDEX('Combine Data'!A:O,MATCH(Combine!B19,'Combine Data'!A:A,0),10),"No Data")</f>
        <v>4.5999999999999996</v>
      </c>
      <c r="J19">
        <f>IFERROR(INDEX('Combine Data'!A:O,MATCH(Combine!B19,'Combine Data'!A:A,0),11),"No Data")</f>
        <v>16</v>
      </c>
      <c r="K19">
        <f>IFERROR(INDEX('Combine Data'!A:O,MATCH(Combine!B19,'Combine Data'!A:A,0),12),"No Data")</f>
        <v>36.5</v>
      </c>
      <c r="L19">
        <f>IFERROR(INDEX('Combine Data'!A:O,MATCH(Combine!B19,'Combine Data'!A:A,0),13),"No Data")</f>
        <v>116</v>
      </c>
      <c r="M19">
        <f>IFERROR(INDEX('Combine Data'!A:O,MATCH(Combine!B19,'Combine Data'!A:A,0),14),"No Data")</f>
        <v>0</v>
      </c>
      <c r="N19">
        <f>IFERROR(INDEX('Combine Data'!A:O,MATCH(Combine!B19,'Combine Data'!A:A,0),15),"No Data")</f>
        <v>0</v>
      </c>
      <c r="O19">
        <f>IF(E19="QB",INDEX('QB Stats'!C:Y,MATCH(Combine!B19,'QB Stats'!C:C,0),23)/5,(IF(Combine!E19="RB",INDEX('RB Stats'!C:AX,MATCH(Combine!B19,'RB Stats'!C:C,0),48)/5,(IF(Combine!E19="WR",INDEX('WR Stats'!C:AN,MATCH(Combine!B19,'WR Stats'!C:C,0),38)/5)))))</f>
        <v>21.160000000000004</v>
      </c>
      <c r="P19" t="str">
        <f>IF(E19="QB",INDEX('QB Stats'!C:AR,MATCH(Combine!B19,'QB Stats'!C:C,0),42),(IF(Combine!E19="RB",INDEX('RB Stats'!C:BN,MATCH(Combine!B19,'RB Stats'!C:C,0),64),(IF(Combine!E19="WR",INDEX('WR Stats'!C:BJ,MATCH(Combine!B19,'WR Stats'!C:C,0),60))))))</f>
        <v>Bust</v>
      </c>
      <c r="Q19">
        <f>IF(E19="QB",INDEX('QB Stats'!C:AS,MATCH(Combine!B19,'QB Stats'!C:C,0),43),(IF(Combine!E19="RB",INDEX('RB Stats'!C:BO,MATCH(Combine!B19,'RB Stats'!C:C,0),65),(IF(Combine!E19="WR",INDEX('WR Stats'!C:BK,MATCH(Combine!B19,'WR Stats'!C:C,0),61))))))</f>
        <v>0</v>
      </c>
    </row>
    <row r="20" spans="1:17" x14ac:dyDescent="0.25">
      <c r="A20" t="s">
        <v>276</v>
      </c>
      <c r="B20" s="5" t="s">
        <v>2338</v>
      </c>
      <c r="C20" t="str">
        <f>IFERROR(INDEX('Combine Data'!A:O,MATCH(Combine!B20,'Combine Data'!A:A,0),4),"No Data")</f>
        <v>Texas</v>
      </c>
      <c r="D20" t="str">
        <f>IFERROR(INDEX(Conference!A:B,MATCH(Combine!C20,Conference!A:A,0),2),"N/A")</f>
        <v>Big 12</v>
      </c>
      <c r="E20" t="str">
        <f>IFERROR(INDEX('Combine Data'!A:O,MATCH(Combine!B20,'Combine Data'!A:A,0),6),"No Data")</f>
        <v>QB</v>
      </c>
      <c r="F20">
        <f>IFERROR(INDEX('Combine Data'!A:O,MATCH(Combine!B20,'Combine Data'!A:A,0),7),"No Data")</f>
        <v>73</v>
      </c>
      <c r="G20">
        <f>IFERROR(INDEX('Combine Data'!A:O,MATCH(Combine!B20,'Combine Data'!A:A,0),8),"No Data")</f>
        <v>216</v>
      </c>
      <c r="H20">
        <f>IFERROR(INDEX('Combine Data'!A:O,MATCH(Combine!B20,'Combine Data'!A:A,0),9),"No Data")</f>
        <v>25</v>
      </c>
      <c r="I20">
        <f>IFERROR(INDEX('Combine Data'!A:O,MATCH(Combine!B20,'Combine Data'!A:A,0),10),"No Data")</f>
        <v>4.79</v>
      </c>
      <c r="J20">
        <f>IFERROR(INDEX('Combine Data'!A:O,MATCH(Combine!B20,'Combine Data'!A:A,0),11),"No Data")</f>
        <v>0</v>
      </c>
      <c r="K20">
        <f>IFERROR(INDEX('Combine Data'!A:O,MATCH(Combine!B20,'Combine Data'!A:A,0),12),"No Data")</f>
        <v>0</v>
      </c>
      <c r="L20">
        <f>IFERROR(INDEX('Combine Data'!A:O,MATCH(Combine!B20,'Combine Data'!A:A,0),13),"No Data")</f>
        <v>114</v>
      </c>
      <c r="M20">
        <f>IFERROR(INDEX('Combine Data'!A:O,MATCH(Combine!B20,'Combine Data'!A:A,0),14),"No Data")</f>
        <v>0</v>
      </c>
      <c r="N20">
        <f>IFERROR(INDEX('Combine Data'!A:O,MATCH(Combine!B20,'Combine Data'!A:A,0),15),"No Data")</f>
        <v>0</v>
      </c>
      <c r="O20">
        <f>IF(E20="QB",INDEX('QB Stats'!C:Y,MATCH(Combine!B20,'QB Stats'!C:C,0),23)/5,(IF(Combine!E20="RB",INDEX('RB Stats'!C:AX,MATCH(Combine!B20,'RB Stats'!C:C,0),48)/5,(IF(Combine!E20="WR",INDEX('WR Stats'!C:AN,MATCH(Combine!B20,'WR Stats'!C:C,0),38)/5)))))</f>
        <v>54.463999999999999</v>
      </c>
      <c r="P20" t="str">
        <f>IF(E20="QB",INDEX('QB Stats'!C:AR,MATCH(Combine!B20,'QB Stats'!C:C,0),42),(IF(Combine!E20="RB",INDEX('RB Stats'!C:BN,MATCH(Combine!B20,'RB Stats'!C:C,0),64),(IF(Combine!E20="WR",INDEX('WR Stats'!C:BJ,MATCH(Combine!B20,'WR Stats'!C:C,0),60))))))</f>
        <v>Bust</v>
      </c>
      <c r="Q20">
        <f>IF(E20="QB",INDEX('QB Stats'!C:AS,MATCH(Combine!B20,'QB Stats'!C:C,0),43),(IF(Combine!E20="RB",INDEX('RB Stats'!C:BO,MATCH(Combine!B20,'RB Stats'!C:C,0),65),(IF(Combine!E20="WR",INDEX('WR Stats'!C:BK,MATCH(Combine!B20,'WR Stats'!C:C,0),61))))))</f>
        <v>0</v>
      </c>
    </row>
    <row r="21" spans="1:17" x14ac:dyDescent="0.25">
      <c r="A21" t="s">
        <v>126</v>
      </c>
      <c r="B21" s="5" t="s">
        <v>2339</v>
      </c>
      <c r="C21" t="str">
        <f>IFERROR(INDEX('Combine Data'!A:O,MATCH(Combine!B21,'Combine Data'!A:A,0),4),"No Data")</f>
        <v>Minnesota</v>
      </c>
      <c r="D21" t="str">
        <f>IFERROR(INDEX(Conference!A:B,MATCH(Combine!C21,Conference!A:A,0),2),"N/A")</f>
        <v>Big Ten</v>
      </c>
      <c r="E21" t="str">
        <f>IFERROR(INDEX('Combine Data'!A:O,MATCH(Combine!B21,'Combine Data'!A:A,0),6),"No Data")</f>
        <v>WR</v>
      </c>
      <c r="F21">
        <f>IFERROR(INDEX('Combine Data'!A:O,MATCH(Combine!B21,'Combine Data'!A:A,0),7),"No Data")</f>
        <v>75</v>
      </c>
      <c r="G21">
        <f>IFERROR(INDEX('Combine Data'!A:O,MATCH(Combine!B21,'Combine Data'!A:A,0),8),"No Data")</f>
        <v>217</v>
      </c>
      <c r="H21">
        <f>IFERROR(INDEX('Combine Data'!A:O,MATCH(Combine!B21,'Combine Data'!A:A,0),9),"No Data")</f>
        <v>0</v>
      </c>
      <c r="I21">
        <f>IFERROR(INDEX('Combine Data'!A:O,MATCH(Combine!B21,'Combine Data'!A:A,0),10),"No Data")</f>
        <v>4.54</v>
      </c>
      <c r="J21">
        <f>IFERROR(INDEX('Combine Data'!A:O,MATCH(Combine!B21,'Combine Data'!A:A,0),11),"No Data")</f>
        <v>15</v>
      </c>
      <c r="K21">
        <f>IFERROR(INDEX('Combine Data'!A:O,MATCH(Combine!B21,'Combine Data'!A:A,0),12),"No Data")</f>
        <v>0</v>
      </c>
      <c r="L21">
        <f>IFERROR(INDEX('Combine Data'!A:O,MATCH(Combine!B21,'Combine Data'!A:A,0),13),"No Data")</f>
        <v>0</v>
      </c>
      <c r="M21">
        <f>IFERROR(INDEX('Combine Data'!A:O,MATCH(Combine!B21,'Combine Data'!A:A,0),14),"No Data")</f>
        <v>0</v>
      </c>
      <c r="N21">
        <f>IFERROR(INDEX('Combine Data'!A:O,MATCH(Combine!B21,'Combine Data'!A:A,0),15),"No Data")</f>
        <v>0</v>
      </c>
      <c r="O21">
        <f>IF(E21="QB",INDEX('QB Stats'!C:Y,MATCH(Combine!B21,'QB Stats'!C:C,0),23)/5,(IF(Combine!E21="RB",INDEX('RB Stats'!C:AX,MATCH(Combine!B21,'RB Stats'!C:C,0),48)/5,(IF(Combine!E21="WR",INDEX('WR Stats'!C:AN,MATCH(Combine!B21,'WR Stats'!C:C,0),38)/5)))))</f>
        <v>123.84</v>
      </c>
      <c r="P21" t="str">
        <f>IF(E21="QB",INDEX('QB Stats'!C:AR,MATCH(Combine!B21,'QB Stats'!C:C,0),42),(IF(Combine!E21="RB",INDEX('RB Stats'!C:BN,MATCH(Combine!B21,'RB Stats'!C:C,0),64),(IF(Combine!E21="WR",INDEX('WR Stats'!C:BJ,MATCH(Combine!B21,'WR Stats'!C:C,0),60))))))</f>
        <v>Pro Bowl</v>
      </c>
      <c r="Q21">
        <f>IF(E21="QB",INDEX('QB Stats'!C:AS,MATCH(Combine!B21,'QB Stats'!C:C,0),43),(IF(Combine!E21="RB",INDEX('RB Stats'!C:BO,MATCH(Combine!B21,'RB Stats'!C:C,0),65),(IF(Combine!E21="WR",INDEX('WR Stats'!C:BK,MATCH(Combine!B21,'WR Stats'!C:C,0),61))))))</f>
        <v>1</v>
      </c>
    </row>
    <row r="22" spans="1:17" x14ac:dyDescent="0.25">
      <c r="A22" t="s">
        <v>125</v>
      </c>
      <c r="B22" s="5" t="s">
        <v>2340</v>
      </c>
      <c r="C22" t="str">
        <f>IFERROR(INDEX('Combine Data'!A:O,MATCH(Combine!B22,'Combine Data'!A:A,0),4),"No Data")</f>
        <v>Citadel</v>
      </c>
      <c r="D22" t="str">
        <f>IFERROR(INDEX(Conference!A:B,MATCH(Combine!C22,Conference!A:A,0),2),"N/A")</f>
        <v>N/A</v>
      </c>
      <c r="E22" t="str">
        <f>IFERROR(INDEX('Combine Data'!A:O,MATCH(Combine!B22,'Combine Data'!A:A,0),6),"No Data")</f>
        <v>WR</v>
      </c>
      <c r="F22">
        <f>IFERROR(INDEX('Combine Data'!A:O,MATCH(Combine!B22,'Combine Data'!A:A,0),7),"No Data")</f>
        <v>71</v>
      </c>
      <c r="G22">
        <f>IFERROR(INDEX('Combine Data'!A:O,MATCH(Combine!B22,'Combine Data'!A:A,0),8),"No Data")</f>
        <v>195</v>
      </c>
      <c r="H22">
        <f>IFERROR(INDEX('Combine Data'!A:O,MATCH(Combine!B22,'Combine Data'!A:A,0),9),"No Data")</f>
        <v>0</v>
      </c>
      <c r="I22">
        <f>IFERROR(INDEX('Combine Data'!A:O,MATCH(Combine!B22,'Combine Data'!A:A,0),10),"No Data")</f>
        <v>4.4000000000000004</v>
      </c>
      <c r="J22">
        <f>IFERROR(INDEX('Combine Data'!A:O,MATCH(Combine!B22,'Combine Data'!A:A,0),11),"No Data")</f>
        <v>15</v>
      </c>
      <c r="K22">
        <f>IFERROR(INDEX('Combine Data'!A:O,MATCH(Combine!B22,'Combine Data'!A:A,0),12),"No Data")</f>
        <v>36</v>
      </c>
      <c r="L22">
        <f>IFERROR(INDEX('Combine Data'!A:O,MATCH(Combine!B22,'Combine Data'!A:A,0),13),"No Data")</f>
        <v>120</v>
      </c>
      <c r="M22">
        <f>IFERROR(INDEX('Combine Data'!A:O,MATCH(Combine!B22,'Combine Data'!A:A,0),14),"No Data")</f>
        <v>4.1500000000000004</v>
      </c>
      <c r="N22">
        <f>IFERROR(INDEX('Combine Data'!A:O,MATCH(Combine!B22,'Combine Data'!A:A,0),15),"No Data")</f>
        <v>6.77</v>
      </c>
      <c r="O22">
        <f>IF(E22="QB",INDEX('QB Stats'!C:Y,MATCH(Combine!B22,'QB Stats'!C:C,0),23)/5,(IF(Combine!E22="RB",INDEX('RB Stats'!C:AX,MATCH(Combine!B22,'RB Stats'!C:C,0),48)/5,(IF(Combine!E22="WR",INDEX('WR Stats'!C:AN,MATCH(Combine!B22,'WR Stats'!C:C,0),38)/5)))))</f>
        <v>63.92</v>
      </c>
      <c r="P22" t="str">
        <f>IF(E22="QB",INDEX('QB Stats'!C:AR,MATCH(Combine!B22,'QB Stats'!C:C,0),42),(IF(Combine!E22="RB",INDEX('RB Stats'!C:BN,MATCH(Combine!B22,'RB Stats'!C:C,0),64),(IF(Combine!E22="WR",INDEX('WR Stats'!C:BJ,MATCH(Combine!B22,'WR Stats'!C:C,0),60))))))</f>
        <v>Bust</v>
      </c>
      <c r="Q22">
        <f>IF(E22="QB",INDEX('QB Stats'!C:AS,MATCH(Combine!B22,'QB Stats'!C:C,0),43),(IF(Combine!E22="RB",INDEX('RB Stats'!C:BO,MATCH(Combine!B22,'RB Stats'!C:C,0),65),(IF(Combine!E22="WR",INDEX('WR Stats'!C:BK,MATCH(Combine!B22,'WR Stats'!C:C,0),61))))))</f>
        <v>0</v>
      </c>
    </row>
    <row r="23" spans="1:17" hidden="1" x14ac:dyDescent="0.25">
      <c r="A23" t="s">
        <v>278</v>
      </c>
      <c r="B23" s="5" t="s">
        <v>2341</v>
      </c>
      <c r="C23" t="s">
        <v>2308</v>
      </c>
      <c r="D23" t="str">
        <f>IFERROR(INDEX(Conference!A:B,MATCH(Combine!C23,Conference!A:A,0),2),"N/A")</f>
        <v>N/A</v>
      </c>
      <c r="E23" t="str">
        <f>IFERROR(INDEX('Combine Data'!A:O,MATCH(Combine!B23,'Combine Data'!A:A,0),6),"No Data")</f>
        <v>No Data</v>
      </c>
      <c r="F23" t="str">
        <f>IFERROR(INDEX('Combine Data'!A:O,MATCH(Combine!B23,'Combine Data'!A:A,0),7),"No Data")</f>
        <v>No Data</v>
      </c>
      <c r="G23" t="str">
        <f>IFERROR(INDEX('Combine Data'!A:O,MATCH(Combine!B23,'Combine Data'!A:A,0),8),"No Data")</f>
        <v>No Data</v>
      </c>
      <c r="H23" t="str">
        <f>IFERROR(INDEX('Combine Data'!A:O,MATCH(Combine!B23,'Combine Data'!A:A,0),9),"No Data")</f>
        <v>No Data</v>
      </c>
      <c r="I23" t="str">
        <f>IFERROR(INDEX('Combine Data'!A:O,MATCH(Combine!B23,'Combine Data'!A:A,0),10),"No Data")</f>
        <v>No Data</v>
      </c>
      <c r="J23" t="str">
        <f>IFERROR(INDEX('Combine Data'!A:O,MATCH(Combine!B23,'Combine Data'!A:A,0),11),"No Data")</f>
        <v>No Data</v>
      </c>
      <c r="K23" t="str">
        <f>IFERROR(INDEX('Combine Data'!A:O,MATCH(Combine!B23,'Combine Data'!A:A,0),12),"No Data")</f>
        <v>No Data</v>
      </c>
      <c r="L23" t="str">
        <f>IFERROR(INDEX('Combine Data'!A:O,MATCH(Combine!B23,'Combine Data'!A:A,0),13),"No Data")</f>
        <v>No Data</v>
      </c>
      <c r="M23" t="str">
        <f>IFERROR(INDEX('Combine Data'!A:O,MATCH(Combine!B23,'Combine Data'!A:A,0),14),"No Data")</f>
        <v>No Data</v>
      </c>
      <c r="N23" t="str">
        <f>IFERROR(INDEX('Combine Data'!A:O,MATCH(Combine!B23,'Combine Data'!A:A,0),15),"No Data")</f>
        <v>No Data</v>
      </c>
      <c r="O23" t="b">
        <f>IF(E23="QB",INDEX('QB Stats'!C:Y,MATCH(Combine!B23,'QB Stats'!C:C,0),23)/5,(IF(Combine!E23="RB",INDEX('RB Stats'!C:AX,MATCH(Combine!B23,'RB Stats'!C:C,0),48)/5,(IF(Combine!E23="WR",INDEX('WR Stats'!C:AN,MATCH(Combine!B23,'WR Stats'!C:C,0),38)/5)))))</f>
        <v>0</v>
      </c>
      <c r="P23" t="b">
        <f>IF(E23="QB",INDEX('QB Stats'!C:AR,MATCH(Combine!B23,'QB Stats'!C:C,0),42),(IF(Combine!E23="RB",INDEX('RB Stats'!C:BN,MATCH(Combine!B23,'RB Stats'!C:C,0),64),(IF(Combine!E23="WR",INDEX('WR Stats'!C:BJ,MATCH(Combine!B23,'WR Stats'!C:C,0),60))))))</f>
        <v>0</v>
      </c>
      <c r="Q23" t="b">
        <f>IF(E23="QB",INDEX('QB Stats'!C:AS,MATCH(Combine!B23,'QB Stats'!C:C,0),43),(IF(Combine!E23="RB",INDEX('RB Stats'!C:BO,MATCH(Combine!B23,'RB Stats'!C:C,0),65),(IF(Combine!E23="WR",INDEX('WR Stats'!C:BK,MATCH(Combine!B23,'WR Stats'!C:C,0),61))))))</f>
        <v>0</v>
      </c>
    </row>
    <row r="24" spans="1:17" x14ac:dyDescent="0.25">
      <c r="A24" t="s">
        <v>279</v>
      </c>
      <c r="B24" s="5" t="s">
        <v>2342</v>
      </c>
      <c r="C24" t="str">
        <f>IFERROR(INDEX('Combine Data'!A:O,MATCH(Combine!B24,'Combine Data'!A:A,0),4),"No Data")</f>
        <v>Ohio</v>
      </c>
      <c r="D24" t="str">
        <f>IFERROR(INDEX(Conference!A:B,MATCH(Combine!C24,Conference!A:A,0),2),"N/A")</f>
        <v>Mid-American</v>
      </c>
      <c r="E24" t="str">
        <f>IFERROR(INDEX('Combine Data'!A:O,MATCH(Combine!B24,'Combine Data'!A:A,0),6),"No Data")</f>
        <v>WR</v>
      </c>
      <c r="F24">
        <f>IFERROR(INDEX('Combine Data'!A:O,MATCH(Combine!B24,'Combine Data'!A:A,0),7),"No Data")</f>
        <v>73</v>
      </c>
      <c r="G24">
        <f>IFERROR(INDEX('Combine Data'!A:O,MATCH(Combine!B24,'Combine Data'!A:A,0),8),"No Data")</f>
        <v>204</v>
      </c>
      <c r="H24">
        <f>IFERROR(INDEX('Combine Data'!A:O,MATCH(Combine!B24,'Combine Data'!A:A,0),9),"No Data")</f>
        <v>0</v>
      </c>
      <c r="I24">
        <f>IFERROR(INDEX('Combine Data'!A:O,MATCH(Combine!B24,'Combine Data'!A:A,0),10),"No Data")</f>
        <v>4.4000000000000004</v>
      </c>
      <c r="J24">
        <f>IFERROR(INDEX('Combine Data'!A:O,MATCH(Combine!B24,'Combine Data'!A:A,0),11),"No Data")</f>
        <v>16</v>
      </c>
      <c r="K24">
        <f>IFERROR(INDEX('Combine Data'!A:O,MATCH(Combine!B24,'Combine Data'!A:A,0),12),"No Data")</f>
        <v>37</v>
      </c>
      <c r="L24">
        <f>IFERROR(INDEX('Combine Data'!A:O,MATCH(Combine!B24,'Combine Data'!A:A,0),13),"No Data")</f>
        <v>114</v>
      </c>
      <c r="M24">
        <f>IFERROR(INDEX('Combine Data'!A:O,MATCH(Combine!B24,'Combine Data'!A:A,0),14),"No Data")</f>
        <v>4.34</v>
      </c>
      <c r="N24">
        <f>IFERROR(INDEX('Combine Data'!A:O,MATCH(Combine!B24,'Combine Data'!A:A,0),15),"No Data")</f>
        <v>6.82</v>
      </c>
      <c r="O24">
        <f>IF(E24="QB",INDEX('QB Stats'!C:Y,MATCH(Combine!B24,'QB Stats'!C:C,0),23)/5,(IF(Combine!E24="RB",INDEX('RB Stats'!C:AX,MATCH(Combine!B24,'RB Stats'!C:C,0),48)/5,(IF(Combine!E24="WR",INDEX('WR Stats'!C:AN,MATCH(Combine!B24,'WR Stats'!C:C,0),38)/5)))))</f>
        <v>1.6</v>
      </c>
      <c r="P24" t="str">
        <f>IF(E24="QB",INDEX('QB Stats'!C:AR,MATCH(Combine!B24,'QB Stats'!C:C,0),42),(IF(Combine!E24="RB",INDEX('RB Stats'!C:BN,MATCH(Combine!B24,'RB Stats'!C:C,0),64),(IF(Combine!E24="WR",INDEX('WR Stats'!C:BJ,MATCH(Combine!B24,'WR Stats'!C:C,0),60))))))</f>
        <v>Bust</v>
      </c>
      <c r="Q24">
        <f>IF(E24="QB",INDEX('QB Stats'!C:AS,MATCH(Combine!B24,'QB Stats'!C:C,0),43),(IF(Combine!E24="RB",INDEX('RB Stats'!C:BO,MATCH(Combine!B24,'RB Stats'!C:C,0),65),(IF(Combine!E24="WR",INDEX('WR Stats'!C:BK,MATCH(Combine!B24,'WR Stats'!C:C,0),61))))))</f>
        <v>0</v>
      </c>
    </row>
    <row r="25" spans="1:17" x14ac:dyDescent="0.25">
      <c r="A25" t="s">
        <v>280</v>
      </c>
      <c r="B25" s="5" t="s">
        <v>2343</v>
      </c>
      <c r="C25" t="str">
        <f>IFERROR(INDEX('Combine Data'!A:O,MATCH(Combine!B25,'Combine Data'!A:A,0),4),"No Data")</f>
        <v>Cincinnati</v>
      </c>
      <c r="D25" t="str">
        <f>IFERROR(INDEX(Conference!A:B,MATCH(Combine!C25,Conference!A:A,0),2),"N/A")</f>
        <v>The American</v>
      </c>
      <c r="E25" t="str">
        <f>IFERROR(INDEX('Combine Data'!A:O,MATCH(Combine!B25,'Combine Data'!A:A,0),6),"No Data")</f>
        <v>WR</v>
      </c>
      <c r="F25">
        <f>IFERROR(INDEX('Combine Data'!A:O,MATCH(Combine!B25,'Combine Data'!A:A,0),7),"No Data")</f>
        <v>73</v>
      </c>
      <c r="G25">
        <f>IFERROR(INDEX('Combine Data'!A:O,MATCH(Combine!B25,'Combine Data'!A:A,0),8),"No Data")</f>
        <v>187</v>
      </c>
      <c r="H25">
        <f>IFERROR(INDEX('Combine Data'!A:O,MATCH(Combine!B25,'Combine Data'!A:A,0),9),"No Data")</f>
        <v>0</v>
      </c>
      <c r="I25">
        <f>IFERROR(INDEX('Combine Data'!A:O,MATCH(Combine!B25,'Combine Data'!A:A,0),10),"No Data")</f>
        <v>4.6100000000000003</v>
      </c>
      <c r="J25">
        <f>IFERROR(INDEX('Combine Data'!A:O,MATCH(Combine!B25,'Combine Data'!A:A,0),11),"No Data")</f>
        <v>0</v>
      </c>
      <c r="K25">
        <f>IFERROR(INDEX('Combine Data'!A:O,MATCH(Combine!B25,'Combine Data'!A:A,0),12),"No Data")</f>
        <v>39</v>
      </c>
      <c r="L25">
        <f>IFERROR(INDEX('Combine Data'!A:O,MATCH(Combine!B25,'Combine Data'!A:A,0),13),"No Data")</f>
        <v>116</v>
      </c>
      <c r="M25">
        <f>IFERROR(INDEX('Combine Data'!A:O,MATCH(Combine!B25,'Combine Data'!A:A,0),14),"No Data")</f>
        <v>4.4000000000000004</v>
      </c>
      <c r="N25">
        <f>IFERROR(INDEX('Combine Data'!A:O,MATCH(Combine!B25,'Combine Data'!A:A,0),15),"No Data")</f>
        <v>6.92</v>
      </c>
      <c r="O25">
        <f>IF(E25="QB",INDEX('QB Stats'!C:Y,MATCH(Combine!B25,'QB Stats'!C:C,0),23)/5,(IF(Combine!E25="RB",INDEX('RB Stats'!C:AX,MATCH(Combine!B25,'RB Stats'!C:C,0),48)/5,(IF(Combine!E25="WR",INDEX('WR Stats'!C:AN,MATCH(Combine!B25,'WR Stats'!C:C,0),38)/5)))))</f>
        <v>1.1599999999999999</v>
      </c>
      <c r="P25" t="str">
        <f>IF(E25="QB",INDEX('QB Stats'!C:AR,MATCH(Combine!B25,'QB Stats'!C:C,0),42),(IF(Combine!E25="RB",INDEX('RB Stats'!C:BN,MATCH(Combine!B25,'RB Stats'!C:C,0),64),(IF(Combine!E25="WR",INDEX('WR Stats'!C:BJ,MATCH(Combine!B25,'WR Stats'!C:C,0),60))))))</f>
        <v>Bust</v>
      </c>
      <c r="Q25">
        <f>IF(E25="QB",INDEX('QB Stats'!C:AS,MATCH(Combine!B25,'QB Stats'!C:C,0),43),(IF(Combine!E25="RB",INDEX('RB Stats'!C:BO,MATCH(Combine!B25,'RB Stats'!C:C,0),65),(IF(Combine!E25="WR",INDEX('WR Stats'!C:BK,MATCH(Combine!B25,'WR Stats'!C:C,0),61))))))</f>
        <v>0</v>
      </c>
    </row>
    <row r="26" spans="1:17" x14ac:dyDescent="0.25">
      <c r="A26" t="s">
        <v>281</v>
      </c>
      <c r="B26" s="5" t="s">
        <v>2344</v>
      </c>
      <c r="C26" t="str">
        <f>IFERROR(INDEX('Combine Data'!A:O,MATCH(Combine!B26,'Combine Data'!A:A,0),4),"No Data")</f>
        <v>Syracuse</v>
      </c>
      <c r="D26" t="str">
        <f>IFERROR(INDEX(Conference!A:B,MATCH(Combine!C26,Conference!A:A,0),2),"N/A")</f>
        <v>ACC</v>
      </c>
      <c r="E26" t="str">
        <f>IFERROR(INDEX('Combine Data'!A:O,MATCH(Combine!B26,'Combine Data'!A:A,0),6),"No Data")</f>
        <v>WR</v>
      </c>
      <c r="F26">
        <f>IFERROR(INDEX('Combine Data'!A:O,MATCH(Combine!B26,'Combine Data'!A:A,0),7),"No Data")</f>
        <v>74</v>
      </c>
      <c r="G26">
        <f>IFERROR(INDEX('Combine Data'!A:O,MATCH(Combine!B26,'Combine Data'!A:A,0),8),"No Data")</f>
        <v>221</v>
      </c>
      <c r="H26">
        <f>IFERROR(INDEX('Combine Data'!A:O,MATCH(Combine!B26,'Combine Data'!A:A,0),9),"No Data")</f>
        <v>0</v>
      </c>
      <c r="I26">
        <f>IFERROR(INDEX('Combine Data'!A:O,MATCH(Combine!B26,'Combine Data'!A:A,0),10),"No Data")</f>
        <v>4.53</v>
      </c>
      <c r="J26">
        <f>IFERROR(INDEX('Combine Data'!A:O,MATCH(Combine!B26,'Combine Data'!A:A,0),11),"No Data")</f>
        <v>8</v>
      </c>
      <c r="K26">
        <f>IFERROR(INDEX('Combine Data'!A:O,MATCH(Combine!B26,'Combine Data'!A:A,0),12),"No Data")</f>
        <v>33.5</v>
      </c>
      <c r="L26">
        <f>IFERROR(INDEX('Combine Data'!A:O,MATCH(Combine!B26,'Combine Data'!A:A,0),13),"No Data")</f>
        <v>116</v>
      </c>
      <c r="M26">
        <f>IFERROR(INDEX('Combine Data'!A:O,MATCH(Combine!B26,'Combine Data'!A:A,0),14),"No Data")</f>
        <v>4.3099999999999996</v>
      </c>
      <c r="N26">
        <f>IFERROR(INDEX('Combine Data'!A:O,MATCH(Combine!B26,'Combine Data'!A:A,0),15),"No Data")</f>
        <v>6.9</v>
      </c>
      <c r="O26">
        <f>IF(E26="QB",INDEX('QB Stats'!C:Y,MATCH(Combine!B26,'QB Stats'!C:C,0),23)/5,(IF(Combine!E26="RB",INDEX('RB Stats'!C:AX,MATCH(Combine!B26,'RB Stats'!C:C,0),48)/5,(IF(Combine!E26="WR",INDEX('WR Stats'!C:AN,MATCH(Combine!B26,'WR Stats'!C:C,0),38)/5)))))</f>
        <v>90.98</v>
      </c>
      <c r="P26" t="str">
        <f>IF(E26="QB",INDEX('QB Stats'!C:AR,MATCH(Combine!B26,'QB Stats'!C:C,0),42),(IF(Combine!E26="RB",INDEX('RB Stats'!C:BN,MATCH(Combine!B26,'RB Stats'!C:C,0),64),(IF(Combine!E26="WR",INDEX('WR Stats'!C:BJ,MATCH(Combine!B26,'WR Stats'!C:C,0),60))))))</f>
        <v>Starter</v>
      </c>
      <c r="Q26">
        <f>IF(E26="QB",INDEX('QB Stats'!C:AS,MATCH(Combine!B26,'QB Stats'!C:C,0),43),(IF(Combine!E26="RB",INDEX('RB Stats'!C:BO,MATCH(Combine!B26,'RB Stats'!C:C,0),65),(IF(Combine!E26="WR",INDEX('WR Stats'!C:BK,MATCH(Combine!B26,'WR Stats'!C:C,0),61))))))</f>
        <v>1</v>
      </c>
    </row>
    <row r="27" spans="1:17" x14ac:dyDescent="0.25">
      <c r="A27" t="s">
        <v>282</v>
      </c>
      <c r="B27" s="5" t="s">
        <v>2345</v>
      </c>
      <c r="C27" t="str">
        <f>IFERROR(INDEX('Combine Data'!A:O,MATCH(Combine!B27,'Combine Data'!A:A,0),4),"No Data")</f>
        <v>Connecticut</v>
      </c>
      <c r="D27" t="str">
        <f>IFERROR(INDEX(Conference!A:B,MATCH(Combine!C27,Conference!A:A,0),2),"N/A")</f>
        <v>The American</v>
      </c>
      <c r="E27" t="str">
        <f>IFERROR(INDEX('Combine Data'!A:O,MATCH(Combine!B27,'Combine Data'!A:A,0),6),"No Data")</f>
        <v>WR</v>
      </c>
      <c r="F27">
        <f>IFERROR(INDEX('Combine Data'!A:O,MATCH(Combine!B27,'Combine Data'!A:A,0),7),"No Data")</f>
        <v>75</v>
      </c>
      <c r="G27">
        <f>IFERROR(INDEX('Combine Data'!A:O,MATCH(Combine!B27,'Combine Data'!A:A,0),8),"No Data")</f>
        <v>210</v>
      </c>
      <c r="H27">
        <f>IFERROR(INDEX('Combine Data'!A:O,MATCH(Combine!B27,'Combine Data'!A:A,0),9),"No Data")</f>
        <v>0</v>
      </c>
      <c r="I27">
        <f>IFERROR(INDEX('Combine Data'!A:O,MATCH(Combine!B27,'Combine Data'!A:A,0),10),"No Data")</f>
        <v>4.3899999999999997</v>
      </c>
      <c r="J27">
        <f>IFERROR(INDEX('Combine Data'!A:O,MATCH(Combine!B27,'Combine Data'!A:A,0),11),"No Data")</f>
        <v>16</v>
      </c>
      <c r="K27">
        <f>IFERROR(INDEX('Combine Data'!A:O,MATCH(Combine!B27,'Combine Data'!A:A,0),12),"No Data")</f>
        <v>34</v>
      </c>
      <c r="L27">
        <f>IFERROR(INDEX('Combine Data'!A:O,MATCH(Combine!B27,'Combine Data'!A:A,0),13),"No Data")</f>
        <v>123</v>
      </c>
      <c r="M27">
        <f>IFERROR(INDEX('Combine Data'!A:O,MATCH(Combine!B27,'Combine Data'!A:A,0),14),"No Data")</f>
        <v>4.5999999999999996</v>
      </c>
      <c r="N27">
        <f>IFERROR(INDEX('Combine Data'!A:O,MATCH(Combine!B27,'Combine Data'!A:A,0),15),"No Data")</f>
        <v>6.94</v>
      </c>
      <c r="O27">
        <f>IF(E27="QB",INDEX('QB Stats'!C:Y,MATCH(Combine!B27,'QB Stats'!C:C,0),23)/5,(IF(Combine!E27="RB",INDEX('RB Stats'!C:AX,MATCH(Combine!B27,'RB Stats'!C:C,0),48)/5,(IF(Combine!E27="WR",INDEX('WR Stats'!C:AN,MATCH(Combine!B27,'WR Stats'!C:C,0),38)/5)))))</f>
        <v>0.26</v>
      </c>
      <c r="P27" t="str">
        <f>IF(E27="QB",INDEX('QB Stats'!C:AR,MATCH(Combine!B27,'QB Stats'!C:C,0),42),(IF(Combine!E27="RB",INDEX('RB Stats'!C:BN,MATCH(Combine!B27,'RB Stats'!C:C,0),64),(IF(Combine!E27="WR",INDEX('WR Stats'!C:BJ,MATCH(Combine!B27,'WR Stats'!C:C,0),60))))))</f>
        <v>Bust</v>
      </c>
      <c r="Q27">
        <f>IF(E27="QB",INDEX('QB Stats'!C:AS,MATCH(Combine!B27,'QB Stats'!C:C,0),43),(IF(Combine!E27="RB",INDEX('RB Stats'!C:BO,MATCH(Combine!B27,'RB Stats'!C:C,0),65),(IF(Combine!E27="WR",INDEX('WR Stats'!C:BK,MATCH(Combine!B27,'WR Stats'!C:C,0),61))))))</f>
        <v>0</v>
      </c>
    </row>
    <row r="28" spans="1:17" x14ac:dyDescent="0.25">
      <c r="A28" t="s">
        <v>283</v>
      </c>
      <c r="B28" s="5" t="s">
        <v>2346</v>
      </c>
      <c r="C28" t="str">
        <f>IFERROR(INDEX('Combine Data'!A:O,MATCH(Combine!B28,'Combine Data'!A:A,0),4),"No Data")</f>
        <v>Clemson</v>
      </c>
      <c r="D28" t="str">
        <f>IFERROR(INDEX(Conference!A:B,MATCH(Combine!C28,Conference!A:A,0),2),"N/A")</f>
        <v>ACC</v>
      </c>
      <c r="E28" t="str">
        <f>IFERROR(INDEX('Combine Data'!A:O,MATCH(Combine!B28,'Combine Data'!A:A,0),6),"No Data")</f>
        <v>WR</v>
      </c>
      <c r="F28">
        <f>IFERROR(INDEX('Combine Data'!A:O,MATCH(Combine!B28,'Combine Data'!A:A,0),7),"No Data")</f>
        <v>69</v>
      </c>
      <c r="G28">
        <f>IFERROR(INDEX('Combine Data'!A:O,MATCH(Combine!B28,'Combine Data'!A:A,0),8),"No Data")</f>
        <v>186</v>
      </c>
      <c r="H28">
        <f>IFERROR(INDEX('Combine Data'!A:O,MATCH(Combine!B28,'Combine Data'!A:A,0),9),"No Data")</f>
        <v>0</v>
      </c>
      <c r="I28">
        <f>IFERROR(INDEX('Combine Data'!A:O,MATCH(Combine!B28,'Combine Data'!A:A,0),10),"No Data")</f>
        <v>4.22</v>
      </c>
      <c r="J28">
        <f>IFERROR(INDEX('Combine Data'!A:O,MATCH(Combine!B28,'Combine Data'!A:A,0),11),"No Data")</f>
        <v>15</v>
      </c>
      <c r="K28">
        <f>IFERROR(INDEX('Combine Data'!A:O,MATCH(Combine!B28,'Combine Data'!A:A,0),12),"No Data")</f>
        <v>33.5</v>
      </c>
      <c r="L28">
        <f>IFERROR(INDEX('Combine Data'!A:O,MATCH(Combine!B28,'Combine Data'!A:A,0),13),"No Data")</f>
        <v>115</v>
      </c>
      <c r="M28">
        <f>IFERROR(INDEX('Combine Data'!A:O,MATCH(Combine!B28,'Combine Data'!A:A,0),14),"No Data")</f>
        <v>4.4400000000000004</v>
      </c>
      <c r="N28">
        <f>IFERROR(INDEX('Combine Data'!A:O,MATCH(Combine!B28,'Combine Data'!A:A,0),15),"No Data")</f>
        <v>7</v>
      </c>
      <c r="O28">
        <f>IF(E28="QB",INDEX('QB Stats'!C:Y,MATCH(Combine!B28,'QB Stats'!C:C,0),23)/5,(IF(Combine!E28="RB",INDEX('RB Stats'!C:AX,MATCH(Combine!B28,'RB Stats'!C:C,0),48)/5,(IF(Combine!E28="WR",INDEX('WR Stats'!C:AN,MATCH(Combine!B28,'WR Stats'!C:C,0),38)/5)))))</f>
        <v>16.560000000000002</v>
      </c>
      <c r="P28" t="str">
        <f>IF(E28="QB",INDEX('QB Stats'!C:AR,MATCH(Combine!B28,'QB Stats'!C:C,0),42),(IF(Combine!E28="RB",INDEX('RB Stats'!C:BN,MATCH(Combine!B28,'RB Stats'!C:C,0),64),(IF(Combine!E28="WR",INDEX('WR Stats'!C:BJ,MATCH(Combine!B28,'WR Stats'!C:C,0),60))))))</f>
        <v>Bust</v>
      </c>
      <c r="Q28">
        <f>IF(E28="QB",INDEX('QB Stats'!C:AS,MATCH(Combine!B28,'QB Stats'!C:C,0),43),(IF(Combine!E28="RB",INDEX('RB Stats'!C:BO,MATCH(Combine!B28,'RB Stats'!C:C,0),65),(IF(Combine!E28="WR",INDEX('WR Stats'!C:BK,MATCH(Combine!B28,'WR Stats'!C:C,0),61))))))</f>
        <v>0</v>
      </c>
    </row>
    <row r="29" spans="1:17" x14ac:dyDescent="0.25">
      <c r="A29" t="s">
        <v>284</v>
      </c>
      <c r="B29" s="5" t="s">
        <v>2347</v>
      </c>
      <c r="C29" t="str">
        <f>IFERROR(INDEX('Combine Data'!A:O,MATCH(Combine!B29,'Combine Data'!A:A,0),4),"No Data")</f>
        <v>Southern California</v>
      </c>
      <c r="D29" t="str">
        <f>IFERROR(INDEX(Conference!A:B,MATCH(Combine!C29,Conference!A:A,0),2),"N/A")</f>
        <v>Pac-12</v>
      </c>
      <c r="E29" t="str">
        <f>IFERROR(INDEX('Combine Data'!A:O,MATCH(Combine!B29,'Combine Data'!A:A,0),6),"No Data")</f>
        <v>RB</v>
      </c>
      <c r="F29">
        <f>IFERROR(INDEX('Combine Data'!A:O,MATCH(Combine!B29,'Combine Data'!A:A,0),7),"No Data")</f>
        <v>73</v>
      </c>
      <c r="G29">
        <f>IFERROR(INDEX('Combine Data'!A:O,MATCH(Combine!B29,'Combine Data'!A:A,0),8),"No Data")</f>
        <v>198</v>
      </c>
      <c r="H29">
        <f>IFERROR(INDEX('Combine Data'!A:O,MATCH(Combine!B29,'Combine Data'!A:A,0),9),"No Data")</f>
        <v>0</v>
      </c>
      <c r="I29">
        <f>IFERROR(INDEX('Combine Data'!A:O,MATCH(Combine!B29,'Combine Data'!A:A,0),10),"No Data")</f>
        <v>4.4000000000000004</v>
      </c>
      <c r="J29">
        <f>IFERROR(INDEX('Combine Data'!A:O,MATCH(Combine!B29,'Combine Data'!A:A,0),11),"No Data")</f>
        <v>18</v>
      </c>
      <c r="K29">
        <f>IFERROR(INDEX('Combine Data'!A:O,MATCH(Combine!B29,'Combine Data'!A:A,0),12),"No Data")</f>
        <v>36.5</v>
      </c>
      <c r="L29">
        <f>IFERROR(INDEX('Combine Data'!A:O,MATCH(Combine!B29,'Combine Data'!A:A,0),13),"No Data")</f>
        <v>120</v>
      </c>
      <c r="M29">
        <f>IFERROR(INDEX('Combine Data'!A:O,MATCH(Combine!B29,'Combine Data'!A:A,0),14),"No Data")</f>
        <v>0</v>
      </c>
      <c r="N29">
        <f>IFERROR(INDEX('Combine Data'!A:O,MATCH(Combine!B29,'Combine Data'!A:A,0),15),"No Data")</f>
        <v>0</v>
      </c>
      <c r="O29">
        <f>IF(E29="QB",INDEX('QB Stats'!C:Y,MATCH(Combine!B29,'QB Stats'!C:C,0),23)/5,(IF(Combine!E29="RB",INDEX('RB Stats'!C:AX,MATCH(Combine!B29,'RB Stats'!C:C,0),48)/5,(IF(Combine!E29="WR",INDEX('WR Stats'!C:AN,MATCH(Combine!B29,'WR Stats'!C:C,0),38)/5)))))</f>
        <v>14.920000000000002</v>
      </c>
      <c r="P29" t="str">
        <f>IF(E29="QB",INDEX('QB Stats'!C:AR,MATCH(Combine!B29,'QB Stats'!C:C,0),42),(IF(Combine!E29="RB",INDEX('RB Stats'!C:BN,MATCH(Combine!B29,'RB Stats'!C:C,0),64),(IF(Combine!E29="WR",INDEX('WR Stats'!C:BJ,MATCH(Combine!B29,'WR Stats'!C:C,0),60))))))</f>
        <v>Bust</v>
      </c>
      <c r="Q29">
        <f>IF(E29="QB",INDEX('QB Stats'!C:AS,MATCH(Combine!B29,'QB Stats'!C:C,0),43),(IF(Combine!E29="RB",INDEX('RB Stats'!C:BO,MATCH(Combine!B29,'RB Stats'!C:C,0),65),(IF(Combine!E29="WR",INDEX('WR Stats'!C:BK,MATCH(Combine!B29,'WR Stats'!C:C,0),61))))))</f>
        <v>0</v>
      </c>
    </row>
    <row r="30" spans="1:17" x14ac:dyDescent="0.25">
      <c r="A30" t="s">
        <v>286</v>
      </c>
      <c r="B30" s="5" t="s">
        <v>2348</v>
      </c>
      <c r="C30" t="str">
        <f>IFERROR(INDEX('Combine Data'!A:O,MATCH(Combine!B30,'Combine Data'!A:A,0),4),"No Data")</f>
        <v>Northwestern</v>
      </c>
      <c r="D30" t="str">
        <f>IFERROR(INDEX(Conference!A:B,MATCH(Combine!C30,Conference!A:A,0),2),"N/A")</f>
        <v>Big Ten</v>
      </c>
      <c r="E30" t="str">
        <f>IFERROR(INDEX('Combine Data'!A:O,MATCH(Combine!B30,'Combine Data'!A:A,0),6),"No Data")</f>
        <v>QB</v>
      </c>
      <c r="F30">
        <f>IFERROR(INDEX('Combine Data'!A:O,MATCH(Combine!B30,'Combine Data'!A:A,0),7),"No Data")</f>
        <v>75</v>
      </c>
      <c r="G30">
        <f>IFERROR(INDEX('Combine Data'!A:O,MATCH(Combine!B30,'Combine Data'!A:A,0),8),"No Data")</f>
        <v>225</v>
      </c>
      <c r="H30">
        <f>IFERROR(INDEX('Combine Data'!A:O,MATCH(Combine!B30,'Combine Data'!A:A,0),9),"No Data")</f>
        <v>0</v>
      </c>
      <c r="I30">
        <f>IFERROR(INDEX('Combine Data'!A:O,MATCH(Combine!B30,'Combine Data'!A:A,0),10),"No Data")</f>
        <v>4.93</v>
      </c>
      <c r="J30">
        <f>IFERROR(INDEX('Combine Data'!A:O,MATCH(Combine!B30,'Combine Data'!A:A,0),11),"No Data")</f>
        <v>0</v>
      </c>
      <c r="K30">
        <f>IFERROR(INDEX('Combine Data'!A:O,MATCH(Combine!B30,'Combine Data'!A:A,0),12),"No Data")</f>
        <v>32</v>
      </c>
      <c r="L30">
        <f>IFERROR(INDEX('Combine Data'!A:O,MATCH(Combine!B30,'Combine Data'!A:A,0),13),"No Data")</f>
        <v>110</v>
      </c>
      <c r="M30">
        <f>IFERROR(INDEX('Combine Data'!A:O,MATCH(Combine!B30,'Combine Data'!A:A,0),14),"No Data")</f>
        <v>4.37</v>
      </c>
      <c r="N30">
        <f>IFERROR(INDEX('Combine Data'!A:O,MATCH(Combine!B30,'Combine Data'!A:A,0),15),"No Data")</f>
        <v>6.96</v>
      </c>
      <c r="O30">
        <f>IF(E30="QB",INDEX('QB Stats'!C:Y,MATCH(Combine!B30,'QB Stats'!C:C,0),23)/5,(IF(Combine!E30="RB",INDEX('RB Stats'!C:AX,MATCH(Combine!B30,'RB Stats'!C:C,0),48)/5,(IF(Combine!E30="WR",INDEX('WR Stats'!C:AN,MATCH(Combine!B30,'WR Stats'!C:C,0),38)/5)))))</f>
        <v>5.600000000000005E-2</v>
      </c>
      <c r="P30" t="str">
        <f>IF(E30="QB",INDEX('QB Stats'!C:AR,MATCH(Combine!B30,'QB Stats'!C:C,0),42),(IF(Combine!E30="RB",INDEX('RB Stats'!C:BN,MATCH(Combine!B30,'RB Stats'!C:C,0),64),(IF(Combine!E30="WR",INDEX('WR Stats'!C:BJ,MATCH(Combine!B30,'WR Stats'!C:C,0),60))))))</f>
        <v>Bust</v>
      </c>
      <c r="Q30">
        <f>IF(E30="QB",INDEX('QB Stats'!C:AS,MATCH(Combine!B30,'QB Stats'!C:C,0),43),(IF(Combine!E30="RB",INDEX('RB Stats'!C:BO,MATCH(Combine!B30,'RB Stats'!C:C,0),65),(IF(Combine!E30="WR",INDEX('WR Stats'!C:BK,MATCH(Combine!B30,'WR Stats'!C:C,0),61))))))</f>
        <v>0</v>
      </c>
    </row>
    <row r="31" spans="1:17" hidden="1" x14ac:dyDescent="0.25">
      <c r="A31" t="s">
        <v>287</v>
      </c>
      <c r="B31" s="5" t="s">
        <v>2349</v>
      </c>
      <c r="C31" t="s">
        <v>215</v>
      </c>
      <c r="D31" t="str">
        <f>IFERROR(INDEX(Conference!A:B,MATCH(Combine!C31,Conference!A:A,0),2),"N/A")</f>
        <v>SEC</v>
      </c>
      <c r="E31" t="str">
        <f>IFERROR(INDEX('Combine Data'!A:O,MATCH(Combine!B31,'Combine Data'!A:A,0),6),"No Data")</f>
        <v>No Data</v>
      </c>
      <c r="F31" t="str">
        <f>IFERROR(INDEX('Combine Data'!A:O,MATCH(Combine!B31,'Combine Data'!A:A,0),7),"No Data")</f>
        <v>No Data</v>
      </c>
      <c r="G31" t="str">
        <f>IFERROR(INDEX('Combine Data'!A:O,MATCH(Combine!B31,'Combine Data'!A:A,0),8),"No Data")</f>
        <v>No Data</v>
      </c>
      <c r="H31" t="str">
        <f>IFERROR(INDEX('Combine Data'!A:O,MATCH(Combine!B31,'Combine Data'!A:A,0),9),"No Data")</f>
        <v>No Data</v>
      </c>
      <c r="I31" t="str">
        <f>IFERROR(INDEX('Combine Data'!A:O,MATCH(Combine!B31,'Combine Data'!A:A,0),10),"No Data")</f>
        <v>No Data</v>
      </c>
      <c r="J31" t="str">
        <f>IFERROR(INDEX('Combine Data'!A:O,MATCH(Combine!B31,'Combine Data'!A:A,0),11),"No Data")</f>
        <v>No Data</v>
      </c>
      <c r="K31" t="str">
        <f>IFERROR(INDEX('Combine Data'!A:O,MATCH(Combine!B31,'Combine Data'!A:A,0),12),"No Data")</f>
        <v>No Data</v>
      </c>
      <c r="L31" t="str">
        <f>IFERROR(INDEX('Combine Data'!A:O,MATCH(Combine!B31,'Combine Data'!A:A,0),13),"No Data")</f>
        <v>No Data</v>
      </c>
      <c r="M31" t="str">
        <f>IFERROR(INDEX('Combine Data'!A:O,MATCH(Combine!B31,'Combine Data'!A:A,0),14),"No Data")</f>
        <v>No Data</v>
      </c>
      <c r="N31" t="str">
        <f>IFERROR(INDEX('Combine Data'!A:O,MATCH(Combine!B31,'Combine Data'!A:A,0),15),"No Data")</f>
        <v>No Data</v>
      </c>
      <c r="O31" t="b">
        <f>IF(E31="QB",INDEX('QB Stats'!C:Y,MATCH(Combine!B31,'QB Stats'!C:C,0),23)/5,(IF(Combine!E31="RB",INDEX('RB Stats'!C:AX,MATCH(Combine!B31,'RB Stats'!C:C,0),48)/5,(IF(Combine!E31="WR",INDEX('WR Stats'!C:AN,MATCH(Combine!B31,'WR Stats'!C:C,0),38)/5)))))</f>
        <v>0</v>
      </c>
      <c r="P31" t="b">
        <f>IF(E31="QB",INDEX('QB Stats'!C:AR,MATCH(Combine!B31,'QB Stats'!C:C,0),42),(IF(Combine!E31="RB",INDEX('RB Stats'!C:BN,MATCH(Combine!B31,'RB Stats'!C:C,0),64),(IF(Combine!E31="WR",INDEX('WR Stats'!C:BJ,MATCH(Combine!B31,'WR Stats'!C:C,0),60))))))</f>
        <v>0</v>
      </c>
      <c r="Q31" t="b">
        <f>IF(E31="QB",INDEX('QB Stats'!C:AS,MATCH(Combine!B31,'QB Stats'!C:C,0),43),(IF(Combine!E31="RB",INDEX('RB Stats'!C:BO,MATCH(Combine!B31,'RB Stats'!C:C,0),65),(IF(Combine!E31="WR",INDEX('WR Stats'!C:BK,MATCH(Combine!B31,'WR Stats'!C:C,0),61))))))</f>
        <v>0</v>
      </c>
    </row>
    <row r="32" spans="1:17" x14ac:dyDescent="0.25">
      <c r="A32" t="s">
        <v>288</v>
      </c>
      <c r="B32" s="5" t="s">
        <v>2350</v>
      </c>
      <c r="C32" t="str">
        <f>IFERROR(INDEX('Combine Data'!A:O,MATCH(Combine!B32,'Combine Data'!A:A,0),4),"No Data")</f>
        <v>Fordham</v>
      </c>
      <c r="D32" t="str">
        <f>IFERROR(INDEX(Conference!A:B,MATCH(Combine!C32,Conference!A:A,0),2),"N/A")</f>
        <v>N/A</v>
      </c>
      <c r="E32" t="str">
        <f>IFERROR(INDEX('Combine Data'!A:O,MATCH(Combine!B32,'Combine Data'!A:A,0),6),"No Data")</f>
        <v>QB</v>
      </c>
      <c r="F32">
        <f>IFERROR(INDEX('Combine Data'!A:O,MATCH(Combine!B32,'Combine Data'!A:A,0),7),"No Data")</f>
        <v>78</v>
      </c>
      <c r="G32">
        <f>IFERROR(INDEX('Combine Data'!A:O,MATCH(Combine!B32,'Combine Data'!A:A,0),8),"No Data")</f>
        <v>243</v>
      </c>
      <c r="H32">
        <f>IFERROR(INDEX('Combine Data'!A:O,MATCH(Combine!B32,'Combine Data'!A:A,0),9),"No Data")</f>
        <v>24</v>
      </c>
      <c r="I32">
        <f>IFERROR(INDEX('Combine Data'!A:O,MATCH(Combine!B32,'Combine Data'!A:A,0),10),"No Data")</f>
        <v>4.8499999999999996</v>
      </c>
      <c r="J32">
        <f>IFERROR(INDEX('Combine Data'!A:O,MATCH(Combine!B32,'Combine Data'!A:A,0),11),"No Data")</f>
        <v>0</v>
      </c>
      <c r="K32">
        <f>IFERROR(INDEX('Combine Data'!A:O,MATCH(Combine!B32,'Combine Data'!A:A,0),12),"No Data")</f>
        <v>33.5</v>
      </c>
      <c r="L32">
        <f>IFERROR(INDEX('Combine Data'!A:O,MATCH(Combine!B32,'Combine Data'!A:A,0),13),"No Data")</f>
        <v>108</v>
      </c>
      <c r="M32">
        <f>IFERROR(INDEX('Combine Data'!A:O,MATCH(Combine!B32,'Combine Data'!A:A,0),14),"No Data")</f>
        <v>4.33</v>
      </c>
      <c r="N32">
        <f>IFERROR(INDEX('Combine Data'!A:O,MATCH(Combine!B32,'Combine Data'!A:A,0),15),"No Data")</f>
        <v>7.17</v>
      </c>
      <c r="O32">
        <f>IF(E32="QB",INDEX('QB Stats'!C:Y,MATCH(Combine!B32,'QB Stats'!C:C,0),23)/5,(IF(Combine!E32="RB",INDEX('RB Stats'!C:AX,MATCH(Combine!B32,'RB Stats'!C:C,0),48)/5,(IF(Combine!E32="WR",INDEX('WR Stats'!C:AN,MATCH(Combine!B32,'WR Stats'!C:C,0),38)/5)))))</f>
        <v>31.655999999999999</v>
      </c>
      <c r="P32" t="str">
        <f>IF(E32="QB",INDEX('QB Stats'!C:AR,MATCH(Combine!B32,'QB Stats'!C:C,0),42),(IF(Combine!E32="RB",INDEX('RB Stats'!C:BN,MATCH(Combine!B32,'RB Stats'!C:C,0),64),(IF(Combine!E32="WR",INDEX('WR Stats'!C:BJ,MATCH(Combine!B32,'WR Stats'!C:C,0),60))))))</f>
        <v>Bust</v>
      </c>
      <c r="Q32">
        <f>IF(E32="QB",INDEX('QB Stats'!C:AS,MATCH(Combine!B32,'QB Stats'!C:C,0),43),(IF(Combine!E32="RB",INDEX('RB Stats'!C:BO,MATCH(Combine!B32,'RB Stats'!C:C,0),65),(IF(Combine!E32="WR",INDEX('WR Stats'!C:BK,MATCH(Combine!B32,'WR Stats'!C:C,0),61))))))</f>
        <v>0</v>
      </c>
    </row>
    <row r="33" spans="1:17" x14ac:dyDescent="0.25">
      <c r="A33" t="s">
        <v>290</v>
      </c>
      <c r="B33" s="5" t="s">
        <v>2351</v>
      </c>
      <c r="C33" t="str">
        <f>IFERROR(INDEX('Combine Data'!A:O,MATCH(Combine!B33,'Combine Data'!A:A,0),4),"No Data")</f>
        <v>Utah</v>
      </c>
      <c r="D33" t="str">
        <f>IFERROR(INDEX(Conference!A:B,MATCH(Combine!C33,Conference!A:A,0),2),"N/A")</f>
        <v>Pac-12</v>
      </c>
      <c r="E33" t="str">
        <f>IFERROR(INDEX('Combine Data'!A:O,MATCH(Combine!B33,'Combine Data'!A:A,0),6),"No Data")</f>
        <v>WR</v>
      </c>
      <c r="F33">
        <f>IFERROR(INDEX('Combine Data'!A:O,MATCH(Combine!B33,'Combine Data'!A:A,0),7),"No Data")</f>
        <v>73</v>
      </c>
      <c r="G33">
        <f>IFERROR(INDEX('Combine Data'!A:O,MATCH(Combine!B33,'Combine Data'!A:A,0),8),"No Data")</f>
        <v>191</v>
      </c>
      <c r="H33">
        <f>IFERROR(INDEX('Combine Data'!A:O,MATCH(Combine!B33,'Combine Data'!A:A,0),9),"No Data")</f>
        <v>0</v>
      </c>
      <c r="I33">
        <f>IFERROR(INDEX('Combine Data'!A:O,MATCH(Combine!B33,'Combine Data'!A:A,0),10),"No Data")</f>
        <v>4.5599999999999996</v>
      </c>
      <c r="J33">
        <f>IFERROR(INDEX('Combine Data'!A:O,MATCH(Combine!B33,'Combine Data'!A:A,0),11),"No Data")</f>
        <v>15</v>
      </c>
      <c r="K33">
        <f>IFERROR(INDEX('Combine Data'!A:O,MATCH(Combine!B33,'Combine Data'!A:A,0),12),"No Data")</f>
        <v>37</v>
      </c>
      <c r="L33">
        <f>IFERROR(INDEX('Combine Data'!A:O,MATCH(Combine!B33,'Combine Data'!A:A,0),13),"No Data")</f>
        <v>114</v>
      </c>
      <c r="M33">
        <f>IFERROR(INDEX('Combine Data'!A:O,MATCH(Combine!B33,'Combine Data'!A:A,0),14),"No Data")</f>
        <v>4.38</v>
      </c>
      <c r="N33">
        <f>IFERROR(INDEX('Combine Data'!A:O,MATCH(Combine!B33,'Combine Data'!A:A,0),15),"No Data")</f>
        <v>6.95</v>
      </c>
      <c r="O33">
        <f>IF(E33="QB",INDEX('QB Stats'!C:Y,MATCH(Combine!B33,'QB Stats'!C:C,0),23)/5,(IF(Combine!E33="RB",INDEX('RB Stats'!C:AX,MATCH(Combine!B33,'RB Stats'!C:C,0),48)/5,(IF(Combine!E33="WR",INDEX('WR Stats'!C:AN,MATCH(Combine!B33,'WR Stats'!C:C,0),38)/5)))))</f>
        <v>1.3599999999999999</v>
      </c>
      <c r="P33" t="str">
        <f>IF(E33="QB",INDEX('QB Stats'!C:AR,MATCH(Combine!B33,'QB Stats'!C:C,0),42),(IF(Combine!E33="RB",INDEX('RB Stats'!C:BN,MATCH(Combine!B33,'RB Stats'!C:C,0),64),(IF(Combine!E33="WR",INDEX('WR Stats'!C:BJ,MATCH(Combine!B33,'WR Stats'!C:C,0),60))))))</f>
        <v>Bust</v>
      </c>
      <c r="Q33">
        <f>IF(E33="QB",INDEX('QB Stats'!C:AS,MATCH(Combine!B33,'QB Stats'!C:C,0),43),(IF(Combine!E33="RB",INDEX('RB Stats'!C:BO,MATCH(Combine!B33,'RB Stats'!C:C,0),65),(IF(Combine!E33="WR",INDEX('WR Stats'!C:BK,MATCH(Combine!B33,'WR Stats'!C:C,0),61))))))</f>
        <v>0</v>
      </c>
    </row>
    <row r="34" spans="1:17" x14ac:dyDescent="0.25">
      <c r="A34" t="s">
        <v>291</v>
      </c>
      <c r="B34" s="5" t="s">
        <v>2352</v>
      </c>
      <c r="C34" t="str">
        <f>IFERROR(INDEX('Combine Data'!A:O,MATCH(Combine!B34,'Combine Data'!A:A,0),4),"No Data")</f>
        <v>Florida</v>
      </c>
      <c r="D34" t="str">
        <f>IFERROR(INDEX(Conference!A:B,MATCH(Combine!C34,Conference!A:A,0),2),"N/A")</f>
        <v>SEC</v>
      </c>
      <c r="E34" t="str">
        <f>IFERROR(INDEX('Combine Data'!A:O,MATCH(Combine!B34,'Combine Data'!A:A,0),6),"No Data")</f>
        <v>WR</v>
      </c>
      <c r="F34">
        <f>IFERROR(INDEX('Combine Data'!A:O,MATCH(Combine!B34,'Combine Data'!A:A,0),7),"No Data")</f>
        <v>76</v>
      </c>
      <c r="G34">
        <f>IFERROR(INDEX('Combine Data'!A:O,MATCH(Combine!B34,'Combine Data'!A:A,0),8),"No Data")</f>
        <v>222</v>
      </c>
      <c r="H34">
        <f>IFERROR(INDEX('Combine Data'!A:O,MATCH(Combine!B34,'Combine Data'!A:A,0),9),"No Data")</f>
        <v>0</v>
      </c>
      <c r="I34">
        <f>IFERROR(INDEX('Combine Data'!A:O,MATCH(Combine!B34,'Combine Data'!A:A,0),10),"No Data")</f>
        <v>4.53</v>
      </c>
      <c r="J34">
        <f>IFERROR(INDEX('Combine Data'!A:O,MATCH(Combine!B34,'Combine Data'!A:A,0),11),"No Data")</f>
        <v>0</v>
      </c>
      <c r="K34">
        <f>IFERROR(INDEX('Combine Data'!A:O,MATCH(Combine!B34,'Combine Data'!A:A,0),12),"No Data")</f>
        <v>33</v>
      </c>
      <c r="L34">
        <f>IFERROR(INDEX('Combine Data'!A:O,MATCH(Combine!B34,'Combine Data'!A:A,0),13),"No Data")</f>
        <v>114</v>
      </c>
      <c r="M34">
        <f>IFERROR(INDEX('Combine Data'!A:O,MATCH(Combine!B34,'Combine Data'!A:A,0),14),"No Data")</f>
        <v>0</v>
      </c>
      <c r="N34">
        <f>IFERROR(INDEX('Combine Data'!A:O,MATCH(Combine!B34,'Combine Data'!A:A,0),15),"No Data")</f>
        <v>0</v>
      </c>
      <c r="O34">
        <f>IF(E34="QB",INDEX('QB Stats'!C:Y,MATCH(Combine!B34,'QB Stats'!C:C,0),23)/5,(IF(Combine!E34="RB",INDEX('RB Stats'!C:AX,MATCH(Combine!B34,'RB Stats'!C:C,0),48)/5,(IF(Combine!E34="WR",INDEX('WR Stats'!C:AN,MATCH(Combine!B34,'WR Stats'!C:C,0),38)/5)))))</f>
        <v>60.620000000000005</v>
      </c>
      <c r="P34" t="str">
        <f>IF(E34="QB",INDEX('QB Stats'!C:AR,MATCH(Combine!B34,'QB Stats'!C:C,0),42),(IF(Combine!E34="RB",INDEX('RB Stats'!C:BN,MATCH(Combine!B34,'RB Stats'!C:C,0),64),(IF(Combine!E34="WR",INDEX('WR Stats'!C:BJ,MATCH(Combine!B34,'WR Stats'!C:C,0),60))))))</f>
        <v>Backup</v>
      </c>
      <c r="Q34">
        <f>IF(E34="QB",INDEX('QB Stats'!C:AS,MATCH(Combine!B34,'QB Stats'!C:C,0),43),(IF(Combine!E34="RB",INDEX('RB Stats'!C:BO,MATCH(Combine!B34,'RB Stats'!C:C,0),65),(IF(Combine!E34="WR",INDEX('WR Stats'!C:BK,MATCH(Combine!B34,'WR Stats'!C:C,0),61))))))</f>
        <v>1</v>
      </c>
    </row>
    <row r="35" spans="1:17" x14ac:dyDescent="0.25">
      <c r="A35" t="s">
        <v>292</v>
      </c>
      <c r="B35" s="5" t="s">
        <v>2353</v>
      </c>
      <c r="C35" t="str">
        <f>IFERROR(INDEX('Combine Data'!A:O,MATCH(Combine!B35,'Combine Data'!A:A,0),4),"No Data")</f>
        <v>Kansas</v>
      </c>
      <c r="D35" t="str">
        <f>IFERROR(INDEX(Conference!A:B,MATCH(Combine!C35,Conference!A:A,0),2),"N/A")</f>
        <v>Big 12</v>
      </c>
      <c r="E35" t="str">
        <f>IFERROR(INDEX('Combine Data'!A:O,MATCH(Combine!B35,'Combine Data'!A:A,0),6),"No Data")</f>
        <v>WR</v>
      </c>
      <c r="F35">
        <f>IFERROR(INDEX('Combine Data'!A:O,MATCH(Combine!B35,'Combine Data'!A:A,0),7),"No Data")</f>
        <v>74</v>
      </c>
      <c r="G35">
        <f>IFERROR(INDEX('Combine Data'!A:O,MATCH(Combine!B35,'Combine Data'!A:A,0),8),"No Data")</f>
        <v>224</v>
      </c>
      <c r="H35">
        <f>IFERROR(INDEX('Combine Data'!A:O,MATCH(Combine!B35,'Combine Data'!A:A,0),9),"No Data")</f>
        <v>0</v>
      </c>
      <c r="I35">
        <f>IFERROR(INDEX('Combine Data'!A:O,MATCH(Combine!B35,'Combine Data'!A:A,0),10),"No Data")</f>
        <v>4.62</v>
      </c>
      <c r="J35">
        <f>IFERROR(INDEX('Combine Data'!A:O,MATCH(Combine!B35,'Combine Data'!A:A,0),11),"No Data")</f>
        <v>13</v>
      </c>
      <c r="K35">
        <f>IFERROR(INDEX('Combine Data'!A:O,MATCH(Combine!B35,'Combine Data'!A:A,0),12),"No Data")</f>
        <v>35</v>
      </c>
      <c r="L35">
        <f>IFERROR(INDEX('Combine Data'!A:O,MATCH(Combine!B35,'Combine Data'!A:A,0),13),"No Data")</f>
        <v>115</v>
      </c>
      <c r="M35">
        <f>IFERROR(INDEX('Combine Data'!A:O,MATCH(Combine!B35,'Combine Data'!A:A,0),14),"No Data")</f>
        <v>4.2300000000000004</v>
      </c>
      <c r="N35">
        <f>IFERROR(INDEX('Combine Data'!A:O,MATCH(Combine!B35,'Combine Data'!A:A,0),15),"No Data")</f>
        <v>0</v>
      </c>
      <c r="O35">
        <f>IF(E35="QB",INDEX('QB Stats'!C:Y,MATCH(Combine!B35,'QB Stats'!C:C,0),23)/5,(IF(Combine!E35="RB",INDEX('RB Stats'!C:AX,MATCH(Combine!B35,'RB Stats'!C:C,0),48)/5,(IF(Combine!E35="WR",INDEX('WR Stats'!C:AN,MATCH(Combine!B35,'WR Stats'!C:C,0),38)/5)))))</f>
        <v>0</v>
      </c>
      <c r="P35" t="str">
        <f>IF(E35="QB",INDEX('QB Stats'!C:AR,MATCH(Combine!B35,'QB Stats'!C:C,0),42),(IF(Combine!E35="RB",INDEX('RB Stats'!C:BN,MATCH(Combine!B35,'RB Stats'!C:C,0),64),(IF(Combine!E35="WR",INDEX('WR Stats'!C:BJ,MATCH(Combine!B35,'WR Stats'!C:C,0),60))))))</f>
        <v>Bust</v>
      </c>
      <c r="Q35">
        <f>IF(E35="QB",INDEX('QB Stats'!C:AS,MATCH(Combine!B35,'QB Stats'!C:C,0),43),(IF(Combine!E35="RB",INDEX('RB Stats'!C:BO,MATCH(Combine!B35,'RB Stats'!C:C,0),65),(IF(Combine!E35="WR",INDEX('WR Stats'!C:BK,MATCH(Combine!B35,'WR Stats'!C:C,0),61))))))</f>
        <v>0</v>
      </c>
    </row>
    <row r="36" spans="1:17" hidden="1" x14ac:dyDescent="0.25">
      <c r="A36" t="s">
        <v>293</v>
      </c>
      <c r="B36" s="5" t="s">
        <v>2354</v>
      </c>
      <c r="C36" t="s">
        <v>144</v>
      </c>
      <c r="D36" t="str">
        <f>IFERROR(INDEX(Conference!A:B,MATCH(Combine!C36,Conference!A:A,0),2),"N/A")</f>
        <v>SEC</v>
      </c>
      <c r="E36" t="str">
        <f>IFERROR(INDEX('Combine Data'!A:O,MATCH(Combine!B36,'Combine Data'!A:A,0),6),"No Data")</f>
        <v>No Data</v>
      </c>
      <c r="F36" t="str">
        <f>IFERROR(INDEX('Combine Data'!A:O,MATCH(Combine!B36,'Combine Data'!A:A,0),7),"No Data")</f>
        <v>No Data</v>
      </c>
      <c r="G36" t="str">
        <f>IFERROR(INDEX('Combine Data'!A:O,MATCH(Combine!B36,'Combine Data'!A:A,0),8),"No Data")</f>
        <v>No Data</v>
      </c>
      <c r="H36" t="str">
        <f>IFERROR(INDEX('Combine Data'!A:O,MATCH(Combine!B36,'Combine Data'!A:A,0),9),"No Data")</f>
        <v>No Data</v>
      </c>
      <c r="I36" t="str">
        <f>IFERROR(INDEX('Combine Data'!A:O,MATCH(Combine!B36,'Combine Data'!A:A,0),10),"No Data")</f>
        <v>No Data</v>
      </c>
      <c r="J36" t="str">
        <f>IFERROR(INDEX('Combine Data'!A:O,MATCH(Combine!B36,'Combine Data'!A:A,0),11),"No Data")</f>
        <v>No Data</v>
      </c>
      <c r="K36" t="str">
        <f>IFERROR(INDEX('Combine Data'!A:O,MATCH(Combine!B36,'Combine Data'!A:A,0),12),"No Data")</f>
        <v>No Data</v>
      </c>
      <c r="L36" t="str">
        <f>IFERROR(INDEX('Combine Data'!A:O,MATCH(Combine!B36,'Combine Data'!A:A,0),13),"No Data")</f>
        <v>No Data</v>
      </c>
      <c r="M36" t="str">
        <f>IFERROR(INDEX('Combine Data'!A:O,MATCH(Combine!B36,'Combine Data'!A:A,0),14),"No Data")</f>
        <v>No Data</v>
      </c>
      <c r="N36" t="str">
        <f>IFERROR(INDEX('Combine Data'!A:O,MATCH(Combine!B36,'Combine Data'!A:A,0),15),"No Data")</f>
        <v>No Data</v>
      </c>
      <c r="O36" t="b">
        <f>IF(E36="QB",INDEX('QB Stats'!C:Y,MATCH(Combine!B36,'QB Stats'!C:C,0),23)/5,(IF(Combine!E36="RB",INDEX('RB Stats'!C:AX,MATCH(Combine!B36,'RB Stats'!C:C,0),48)/5,(IF(Combine!E36="WR",INDEX('WR Stats'!C:AN,MATCH(Combine!B36,'WR Stats'!C:C,0),38)/5)))))</f>
        <v>0</v>
      </c>
      <c r="P36" t="b">
        <f>IF(E36="QB",INDEX('QB Stats'!C:AR,MATCH(Combine!B36,'QB Stats'!C:C,0),42),(IF(Combine!E36="RB",INDEX('RB Stats'!C:BN,MATCH(Combine!B36,'RB Stats'!C:C,0),64),(IF(Combine!E36="WR",INDEX('WR Stats'!C:BJ,MATCH(Combine!B36,'WR Stats'!C:C,0),60))))))</f>
        <v>0</v>
      </c>
      <c r="Q36" t="b">
        <f>IF(E36="QB",INDEX('QB Stats'!C:AS,MATCH(Combine!B36,'QB Stats'!C:C,0),43),(IF(Combine!E36="RB",INDEX('RB Stats'!C:BO,MATCH(Combine!B36,'RB Stats'!C:C,0),65),(IF(Combine!E36="WR",INDEX('WR Stats'!C:BK,MATCH(Combine!B36,'WR Stats'!C:C,0),61))))))</f>
        <v>0</v>
      </c>
    </row>
    <row r="37" spans="1:17" x14ac:dyDescent="0.25">
      <c r="A37" t="s">
        <v>295</v>
      </c>
      <c r="B37" s="5" t="s">
        <v>2355</v>
      </c>
      <c r="C37" t="str">
        <f>IFERROR(INDEX('Combine Data'!A:O,MATCH(Combine!B37,'Combine Data'!A:A,0),4),"No Data")</f>
        <v>Mississippi State</v>
      </c>
      <c r="D37" t="str">
        <f>IFERROR(INDEX(Conference!A:B,MATCH(Combine!C37,Conference!A:A,0),2),"N/A")</f>
        <v>SEC</v>
      </c>
      <c r="E37" t="str">
        <f>IFERROR(INDEX('Combine Data'!A:O,MATCH(Combine!B37,'Combine Data'!A:A,0),6),"No Data")</f>
        <v>RB</v>
      </c>
      <c r="F37">
        <f>IFERROR(INDEX('Combine Data'!A:O,MATCH(Combine!B37,'Combine Data'!A:A,0),7),"No Data")</f>
        <v>73</v>
      </c>
      <c r="G37">
        <f>IFERROR(INDEX('Combine Data'!A:O,MATCH(Combine!B37,'Combine Data'!A:A,0),8),"No Data")</f>
        <v>233</v>
      </c>
      <c r="H37">
        <f>IFERROR(INDEX('Combine Data'!A:O,MATCH(Combine!B37,'Combine Data'!A:A,0),9),"No Data")</f>
        <v>25</v>
      </c>
      <c r="I37">
        <f>IFERROR(INDEX('Combine Data'!A:O,MATCH(Combine!B37,'Combine Data'!A:A,0),10),"No Data")</f>
        <v>4.67</v>
      </c>
      <c r="J37">
        <f>IFERROR(INDEX('Combine Data'!A:O,MATCH(Combine!B37,'Combine Data'!A:A,0),11),"No Data")</f>
        <v>15</v>
      </c>
      <c r="K37">
        <f>IFERROR(INDEX('Combine Data'!A:O,MATCH(Combine!B37,'Combine Data'!A:A,0),12),"No Data")</f>
        <v>33</v>
      </c>
      <c r="L37">
        <f>IFERROR(INDEX('Combine Data'!A:O,MATCH(Combine!B37,'Combine Data'!A:A,0),13),"No Data")</f>
        <v>121</v>
      </c>
      <c r="M37">
        <f>IFERROR(INDEX('Combine Data'!A:O,MATCH(Combine!B37,'Combine Data'!A:A,0),14),"No Data")</f>
        <v>4.49</v>
      </c>
      <c r="N37">
        <f>IFERROR(INDEX('Combine Data'!A:O,MATCH(Combine!B37,'Combine Data'!A:A,0),15),"No Data")</f>
        <v>7.09</v>
      </c>
      <c r="O37">
        <f>IF(E37="QB",INDEX('QB Stats'!C:Y,MATCH(Combine!B37,'QB Stats'!C:C,0),23)/5,(IF(Combine!E37="RB",INDEX('RB Stats'!C:AX,MATCH(Combine!B37,'RB Stats'!C:C,0),48)/5,(IF(Combine!E37="WR",INDEX('WR Stats'!C:AN,MATCH(Combine!B37,'WR Stats'!C:C,0),38)/5)))))</f>
        <v>31.32</v>
      </c>
      <c r="P37" t="str">
        <f>IF(E37="QB",INDEX('QB Stats'!C:AR,MATCH(Combine!B37,'QB Stats'!C:C,0),42),(IF(Combine!E37="RB",INDEX('RB Stats'!C:BN,MATCH(Combine!B37,'RB Stats'!C:C,0),64),(IF(Combine!E37="WR",INDEX('WR Stats'!C:BJ,MATCH(Combine!B37,'WR Stats'!C:C,0),60))))))</f>
        <v>Bust</v>
      </c>
      <c r="Q37">
        <f>IF(E37="QB",INDEX('QB Stats'!C:AS,MATCH(Combine!B37,'QB Stats'!C:C,0),43),(IF(Combine!E37="RB",INDEX('RB Stats'!C:BO,MATCH(Combine!B37,'RB Stats'!C:C,0),65),(IF(Combine!E37="WR",INDEX('WR Stats'!C:BK,MATCH(Combine!B37,'WR Stats'!C:C,0),61))))))</f>
        <v>0</v>
      </c>
    </row>
    <row r="38" spans="1:17" hidden="1" x14ac:dyDescent="0.25">
      <c r="A38" t="s">
        <v>296</v>
      </c>
      <c r="B38" s="5" t="s">
        <v>2356</v>
      </c>
      <c r="C38" t="s">
        <v>2813</v>
      </c>
      <c r="D38" t="str">
        <f>IFERROR(INDEX(Conference!A:B,MATCH(Combine!C38,Conference!A:A,0),2),"N/A")</f>
        <v>N/A</v>
      </c>
      <c r="E38" t="str">
        <f>IFERROR(INDEX('Combine Data'!A:O,MATCH(Combine!B38,'Combine Data'!A:A,0),6),"No Data")</f>
        <v>No Data</v>
      </c>
      <c r="F38" t="str">
        <f>IFERROR(INDEX('Combine Data'!A:O,MATCH(Combine!B38,'Combine Data'!A:A,0),7),"No Data")</f>
        <v>No Data</v>
      </c>
      <c r="G38" t="str">
        <f>IFERROR(INDEX('Combine Data'!A:O,MATCH(Combine!B38,'Combine Data'!A:A,0),8),"No Data")</f>
        <v>No Data</v>
      </c>
      <c r="H38" t="str">
        <f>IFERROR(INDEX('Combine Data'!A:O,MATCH(Combine!B38,'Combine Data'!A:A,0),9),"No Data")</f>
        <v>No Data</v>
      </c>
      <c r="I38" t="str">
        <f>IFERROR(INDEX('Combine Data'!A:O,MATCH(Combine!B38,'Combine Data'!A:A,0),10),"No Data")</f>
        <v>No Data</v>
      </c>
      <c r="J38" t="str">
        <f>IFERROR(INDEX('Combine Data'!A:O,MATCH(Combine!B38,'Combine Data'!A:A,0),11),"No Data")</f>
        <v>No Data</v>
      </c>
      <c r="K38" t="str">
        <f>IFERROR(INDEX('Combine Data'!A:O,MATCH(Combine!B38,'Combine Data'!A:A,0),12),"No Data")</f>
        <v>No Data</v>
      </c>
      <c r="L38" t="str">
        <f>IFERROR(INDEX('Combine Data'!A:O,MATCH(Combine!B38,'Combine Data'!A:A,0),13),"No Data")</f>
        <v>No Data</v>
      </c>
      <c r="M38" t="str">
        <f>IFERROR(INDEX('Combine Data'!A:O,MATCH(Combine!B38,'Combine Data'!A:A,0),14),"No Data")</f>
        <v>No Data</v>
      </c>
      <c r="N38" t="str">
        <f>IFERROR(INDEX('Combine Data'!A:O,MATCH(Combine!B38,'Combine Data'!A:A,0),15),"No Data")</f>
        <v>No Data</v>
      </c>
      <c r="O38" t="b">
        <f>IF(E38="QB",INDEX('QB Stats'!C:Y,MATCH(Combine!B38,'QB Stats'!C:C,0),23)/5,(IF(Combine!E38="RB",INDEX('RB Stats'!C:AX,MATCH(Combine!B38,'RB Stats'!C:C,0),48)/5,(IF(Combine!E38="WR",INDEX('WR Stats'!C:AN,MATCH(Combine!B38,'WR Stats'!C:C,0),38)/5)))))</f>
        <v>0</v>
      </c>
      <c r="P38" t="b">
        <f>IF(E38="QB",INDEX('QB Stats'!C:AR,MATCH(Combine!B38,'QB Stats'!C:C,0),42),(IF(Combine!E38="RB",INDEX('RB Stats'!C:BN,MATCH(Combine!B38,'RB Stats'!C:C,0),64),(IF(Combine!E38="WR",INDEX('WR Stats'!C:BJ,MATCH(Combine!B38,'WR Stats'!C:C,0),60))))))</f>
        <v>0</v>
      </c>
      <c r="Q38" t="b">
        <f>IF(E38="QB",INDEX('QB Stats'!C:AS,MATCH(Combine!B38,'QB Stats'!C:C,0),43),(IF(Combine!E38="RB",INDEX('RB Stats'!C:BO,MATCH(Combine!B38,'RB Stats'!C:C,0),65),(IF(Combine!E38="WR",INDEX('WR Stats'!C:BK,MATCH(Combine!B38,'WR Stats'!C:C,0),61))))))</f>
        <v>0</v>
      </c>
    </row>
    <row r="39" spans="1:17" hidden="1" x14ac:dyDescent="0.25">
      <c r="A39" t="s">
        <v>297</v>
      </c>
      <c r="B39" s="5" t="s">
        <v>2357</v>
      </c>
      <c r="C39" t="s">
        <v>228</v>
      </c>
      <c r="D39" t="str">
        <f>IFERROR(INDEX(Conference!A:B,MATCH(Combine!C39,Conference!A:A,0),2),"N/A")</f>
        <v>Conference USA</v>
      </c>
      <c r="E39" t="str">
        <f>IFERROR(INDEX('Combine Data'!A:O,MATCH(Combine!B39,'Combine Data'!A:A,0),6),"No Data")</f>
        <v>No Data</v>
      </c>
      <c r="F39" t="str">
        <f>IFERROR(INDEX('Combine Data'!A:O,MATCH(Combine!B39,'Combine Data'!A:A,0),7),"No Data")</f>
        <v>No Data</v>
      </c>
      <c r="G39" t="str">
        <f>IFERROR(INDEX('Combine Data'!A:O,MATCH(Combine!B39,'Combine Data'!A:A,0),8),"No Data")</f>
        <v>No Data</v>
      </c>
      <c r="H39" t="str">
        <f>IFERROR(INDEX('Combine Data'!A:O,MATCH(Combine!B39,'Combine Data'!A:A,0),9),"No Data")</f>
        <v>No Data</v>
      </c>
      <c r="I39" t="str">
        <f>IFERROR(INDEX('Combine Data'!A:O,MATCH(Combine!B39,'Combine Data'!A:A,0),10),"No Data")</f>
        <v>No Data</v>
      </c>
      <c r="J39" t="str">
        <f>IFERROR(INDEX('Combine Data'!A:O,MATCH(Combine!B39,'Combine Data'!A:A,0),11),"No Data")</f>
        <v>No Data</v>
      </c>
      <c r="K39" t="str">
        <f>IFERROR(INDEX('Combine Data'!A:O,MATCH(Combine!B39,'Combine Data'!A:A,0),12),"No Data")</f>
        <v>No Data</v>
      </c>
      <c r="L39" t="str">
        <f>IFERROR(INDEX('Combine Data'!A:O,MATCH(Combine!B39,'Combine Data'!A:A,0),13),"No Data")</f>
        <v>No Data</v>
      </c>
      <c r="M39" t="str">
        <f>IFERROR(INDEX('Combine Data'!A:O,MATCH(Combine!B39,'Combine Data'!A:A,0),14),"No Data")</f>
        <v>No Data</v>
      </c>
      <c r="N39" t="str">
        <f>IFERROR(INDEX('Combine Data'!A:O,MATCH(Combine!B39,'Combine Data'!A:A,0),15),"No Data")</f>
        <v>No Data</v>
      </c>
      <c r="O39" t="b">
        <f>IF(E39="QB",INDEX('QB Stats'!C:Y,MATCH(Combine!B39,'QB Stats'!C:C,0),23)/5,(IF(Combine!E39="RB",INDEX('RB Stats'!C:AX,MATCH(Combine!B39,'RB Stats'!C:C,0),48)/5,(IF(Combine!E39="WR",INDEX('WR Stats'!C:AN,MATCH(Combine!B39,'WR Stats'!C:C,0),38)/5)))))</f>
        <v>0</v>
      </c>
      <c r="P39" t="b">
        <f>IF(E39="QB",INDEX('QB Stats'!C:AR,MATCH(Combine!B39,'QB Stats'!C:C,0),42),(IF(Combine!E39="RB",INDEX('RB Stats'!C:BN,MATCH(Combine!B39,'RB Stats'!C:C,0),64),(IF(Combine!E39="WR",INDEX('WR Stats'!C:BJ,MATCH(Combine!B39,'WR Stats'!C:C,0),60))))))</f>
        <v>0</v>
      </c>
      <c r="Q39" t="b">
        <f>IF(E39="QB",INDEX('QB Stats'!C:AS,MATCH(Combine!B39,'QB Stats'!C:C,0),43),(IF(Combine!E39="RB",INDEX('RB Stats'!C:BO,MATCH(Combine!B39,'RB Stats'!C:C,0),65),(IF(Combine!E39="WR",INDEX('WR Stats'!C:BK,MATCH(Combine!B39,'WR Stats'!C:C,0),61))))))</f>
        <v>0</v>
      </c>
    </row>
    <row r="40" spans="1:17" x14ac:dyDescent="0.25">
      <c r="A40" t="s">
        <v>298</v>
      </c>
      <c r="B40" s="5" t="s">
        <v>2358</v>
      </c>
      <c r="C40" t="str">
        <f>IFERROR(INDEX('Combine Data'!A:O,MATCH(Combine!B40,'Combine Data'!A:A,0),4),"No Data")</f>
        <v>South Florida</v>
      </c>
      <c r="D40" t="str">
        <f>IFERROR(INDEX(Conference!A:B,MATCH(Combine!C40,Conference!A:A,0),2),"N/A")</f>
        <v>The American</v>
      </c>
      <c r="E40" t="str">
        <f>IFERROR(INDEX('Combine Data'!A:O,MATCH(Combine!B40,'Combine Data'!A:A,0),6),"No Data")</f>
        <v>WR</v>
      </c>
      <c r="F40">
        <f>IFERROR(INDEX('Combine Data'!A:O,MATCH(Combine!B40,'Combine Data'!A:A,0),7),"No Data")</f>
        <v>75</v>
      </c>
      <c r="G40">
        <f>IFERROR(INDEX('Combine Data'!A:O,MATCH(Combine!B40,'Combine Data'!A:A,0),8),"No Data")</f>
        <v>215</v>
      </c>
      <c r="H40">
        <f>IFERROR(INDEX('Combine Data'!A:O,MATCH(Combine!B40,'Combine Data'!A:A,0),9),"No Data")</f>
        <v>0</v>
      </c>
      <c r="I40">
        <f>IFERROR(INDEX('Combine Data'!A:O,MATCH(Combine!B40,'Combine Data'!A:A,0),10),"No Data")</f>
        <v>4.46</v>
      </c>
      <c r="J40">
        <f>IFERROR(INDEX('Combine Data'!A:O,MATCH(Combine!B40,'Combine Data'!A:A,0),11),"No Data")</f>
        <v>16</v>
      </c>
      <c r="K40">
        <f>IFERROR(INDEX('Combine Data'!A:O,MATCH(Combine!B40,'Combine Data'!A:A,0),12),"No Data")</f>
        <v>36</v>
      </c>
      <c r="L40">
        <f>IFERROR(INDEX('Combine Data'!A:O,MATCH(Combine!B40,'Combine Data'!A:A,0),13),"No Data")</f>
        <v>122</v>
      </c>
      <c r="M40">
        <f>IFERROR(INDEX('Combine Data'!A:O,MATCH(Combine!B40,'Combine Data'!A:A,0),14),"No Data")</f>
        <v>4.55</v>
      </c>
      <c r="N40">
        <f>IFERROR(INDEX('Combine Data'!A:O,MATCH(Combine!B40,'Combine Data'!A:A,0),15),"No Data")</f>
        <v>6.96</v>
      </c>
      <c r="O40">
        <f>IF(E40="QB",INDEX('QB Stats'!C:Y,MATCH(Combine!B40,'QB Stats'!C:C,0),23)/5,(IF(Combine!E40="RB",INDEX('RB Stats'!C:AX,MATCH(Combine!B40,'RB Stats'!C:C,0),48)/5,(IF(Combine!E40="WR",INDEX('WR Stats'!C:AN,MATCH(Combine!B40,'WR Stats'!C:C,0),38)/5)))))</f>
        <v>0.62</v>
      </c>
      <c r="P40" t="str">
        <f>IF(E40="QB",INDEX('QB Stats'!C:AR,MATCH(Combine!B40,'QB Stats'!C:C,0),42),(IF(Combine!E40="RB",INDEX('RB Stats'!C:BN,MATCH(Combine!B40,'RB Stats'!C:C,0),64),(IF(Combine!E40="WR",INDEX('WR Stats'!C:BJ,MATCH(Combine!B40,'WR Stats'!C:C,0),60))))))</f>
        <v>Bust</v>
      </c>
      <c r="Q40">
        <f>IF(E40="QB",INDEX('QB Stats'!C:AS,MATCH(Combine!B40,'QB Stats'!C:C,0),43),(IF(Combine!E40="RB",INDEX('RB Stats'!C:BO,MATCH(Combine!B40,'RB Stats'!C:C,0),65),(IF(Combine!E40="WR",INDEX('WR Stats'!C:BK,MATCH(Combine!B40,'WR Stats'!C:C,0),61))))))</f>
        <v>0</v>
      </c>
    </row>
    <row r="41" spans="1:17" hidden="1" x14ac:dyDescent="0.25">
      <c r="A41" t="s">
        <v>299</v>
      </c>
      <c r="B41" s="5" t="s">
        <v>2359</v>
      </c>
      <c r="C41" t="s">
        <v>2814</v>
      </c>
      <c r="D41" t="str">
        <f>IFERROR(INDEX(Conference!A:B,MATCH(Combine!C41,Conference!A:A,0),2),"N/A")</f>
        <v>N/A</v>
      </c>
      <c r="E41" t="str">
        <f>IFERROR(INDEX('Combine Data'!A:O,MATCH(Combine!B41,'Combine Data'!A:A,0),6),"No Data")</f>
        <v>No Data</v>
      </c>
      <c r="F41" t="str">
        <f>IFERROR(INDEX('Combine Data'!A:O,MATCH(Combine!B41,'Combine Data'!A:A,0),7),"No Data")</f>
        <v>No Data</v>
      </c>
      <c r="G41" t="str">
        <f>IFERROR(INDEX('Combine Data'!A:O,MATCH(Combine!B41,'Combine Data'!A:A,0),8),"No Data")</f>
        <v>No Data</v>
      </c>
      <c r="H41" t="str">
        <f>IFERROR(INDEX('Combine Data'!A:O,MATCH(Combine!B41,'Combine Data'!A:A,0),9),"No Data")</f>
        <v>No Data</v>
      </c>
      <c r="I41" t="str">
        <f>IFERROR(INDEX('Combine Data'!A:O,MATCH(Combine!B41,'Combine Data'!A:A,0),10),"No Data")</f>
        <v>No Data</v>
      </c>
      <c r="J41" t="str">
        <f>IFERROR(INDEX('Combine Data'!A:O,MATCH(Combine!B41,'Combine Data'!A:A,0),11),"No Data")</f>
        <v>No Data</v>
      </c>
      <c r="K41" t="str">
        <f>IFERROR(INDEX('Combine Data'!A:O,MATCH(Combine!B41,'Combine Data'!A:A,0),12),"No Data")</f>
        <v>No Data</v>
      </c>
      <c r="L41" t="str">
        <f>IFERROR(INDEX('Combine Data'!A:O,MATCH(Combine!B41,'Combine Data'!A:A,0),13),"No Data")</f>
        <v>No Data</v>
      </c>
      <c r="M41" t="str">
        <f>IFERROR(INDEX('Combine Data'!A:O,MATCH(Combine!B41,'Combine Data'!A:A,0),14),"No Data")</f>
        <v>No Data</v>
      </c>
      <c r="N41" t="str">
        <f>IFERROR(INDEX('Combine Data'!A:O,MATCH(Combine!B41,'Combine Data'!A:A,0),15),"No Data")</f>
        <v>No Data</v>
      </c>
      <c r="O41" t="b">
        <f>IF(E41="QB",INDEX('QB Stats'!C:Y,MATCH(Combine!B41,'QB Stats'!C:C,0),23)/5,(IF(Combine!E41="RB",INDEX('RB Stats'!C:AX,MATCH(Combine!B41,'RB Stats'!C:C,0),48)/5,(IF(Combine!E41="WR",INDEX('WR Stats'!C:AN,MATCH(Combine!B41,'WR Stats'!C:C,0),38)/5)))))</f>
        <v>0</v>
      </c>
      <c r="P41" t="b">
        <f>IF(E41="QB",INDEX('QB Stats'!C:AR,MATCH(Combine!B41,'QB Stats'!C:C,0),42),(IF(Combine!E41="RB",INDEX('RB Stats'!C:BN,MATCH(Combine!B41,'RB Stats'!C:C,0),64),(IF(Combine!E41="WR",INDEX('WR Stats'!C:BJ,MATCH(Combine!B41,'WR Stats'!C:C,0),60))))))</f>
        <v>0</v>
      </c>
      <c r="Q41" t="b">
        <f>IF(E41="QB",INDEX('QB Stats'!C:AS,MATCH(Combine!B41,'QB Stats'!C:C,0),43),(IF(Combine!E41="RB",INDEX('RB Stats'!C:BO,MATCH(Combine!B41,'RB Stats'!C:C,0),65),(IF(Combine!E41="WR",INDEX('WR Stats'!C:BK,MATCH(Combine!B41,'WR Stats'!C:C,0),61))))))</f>
        <v>0</v>
      </c>
    </row>
    <row r="42" spans="1:17" x14ac:dyDescent="0.25">
      <c r="A42" t="s">
        <v>300</v>
      </c>
      <c r="B42" s="5" t="s">
        <v>2360</v>
      </c>
      <c r="C42" t="str">
        <f>IFERROR(INDEX('Combine Data'!A:O,MATCH(Combine!B42,'Combine Data'!A:A,0),4),"No Data")</f>
        <v>Central Michigan</v>
      </c>
      <c r="D42" t="str">
        <f>IFERROR(INDEX(Conference!A:B,MATCH(Combine!C42,Conference!A:A,0),2),"N/A")</f>
        <v>Mid-American</v>
      </c>
      <c r="E42" t="str">
        <f>IFERROR(INDEX('Combine Data'!A:O,MATCH(Combine!B42,'Combine Data'!A:A,0),6),"No Data")</f>
        <v>QB</v>
      </c>
      <c r="F42">
        <f>IFERROR(INDEX('Combine Data'!A:O,MATCH(Combine!B42,'Combine Data'!A:A,0),7),"No Data")</f>
        <v>75</v>
      </c>
      <c r="G42">
        <f>IFERROR(INDEX('Combine Data'!A:O,MATCH(Combine!B42,'Combine Data'!A:A,0),8),"No Data")</f>
        <v>230</v>
      </c>
      <c r="H42">
        <f>IFERROR(INDEX('Combine Data'!A:O,MATCH(Combine!B42,'Combine Data'!A:A,0),9),"No Data")</f>
        <v>0</v>
      </c>
      <c r="I42">
        <f>IFERROR(INDEX('Combine Data'!A:O,MATCH(Combine!B42,'Combine Data'!A:A,0),10),"No Data")</f>
        <v>4.5999999999999996</v>
      </c>
      <c r="J42">
        <f>IFERROR(INDEX('Combine Data'!A:O,MATCH(Combine!B42,'Combine Data'!A:A,0),11),"No Data")</f>
        <v>0</v>
      </c>
      <c r="K42">
        <f>IFERROR(INDEX('Combine Data'!A:O,MATCH(Combine!B42,'Combine Data'!A:A,0),12),"No Data")</f>
        <v>29.5</v>
      </c>
      <c r="L42">
        <f>IFERROR(INDEX('Combine Data'!A:O,MATCH(Combine!B42,'Combine Data'!A:A,0),13),"No Data")</f>
        <v>110</v>
      </c>
      <c r="M42">
        <f>IFERROR(INDEX('Combine Data'!A:O,MATCH(Combine!B42,'Combine Data'!A:A,0),14),"No Data")</f>
        <v>4.22</v>
      </c>
      <c r="N42">
        <f>IFERROR(INDEX('Combine Data'!A:O,MATCH(Combine!B42,'Combine Data'!A:A,0),15),"No Data")</f>
        <v>6.93</v>
      </c>
      <c r="O42">
        <f>IF(E42="QB",INDEX('QB Stats'!C:Y,MATCH(Combine!B42,'QB Stats'!C:C,0),23)/5,(IF(Combine!E42="RB",INDEX('RB Stats'!C:AX,MATCH(Combine!B42,'RB Stats'!C:C,0),48)/5,(IF(Combine!E42="WR",INDEX('WR Stats'!C:AN,MATCH(Combine!B42,'WR Stats'!C:C,0),38)/5)))))</f>
        <v>0</v>
      </c>
      <c r="P42" t="str">
        <f>IF(E42="QB",INDEX('QB Stats'!C:AR,MATCH(Combine!B42,'QB Stats'!C:C,0),42),(IF(Combine!E42="RB",INDEX('RB Stats'!C:BN,MATCH(Combine!B42,'RB Stats'!C:C,0),64),(IF(Combine!E42="WR",INDEX('WR Stats'!C:BJ,MATCH(Combine!B42,'WR Stats'!C:C,0),60))))))</f>
        <v>Bust</v>
      </c>
      <c r="Q42">
        <f>IF(E42="QB",INDEX('QB Stats'!C:AS,MATCH(Combine!B42,'QB Stats'!C:C,0),43),(IF(Combine!E42="RB",INDEX('RB Stats'!C:BO,MATCH(Combine!B42,'RB Stats'!C:C,0),65),(IF(Combine!E42="WR",INDEX('WR Stats'!C:BK,MATCH(Combine!B42,'WR Stats'!C:C,0),61))))))</f>
        <v>0</v>
      </c>
    </row>
    <row r="43" spans="1:17" x14ac:dyDescent="0.25">
      <c r="A43" t="s">
        <v>301</v>
      </c>
      <c r="B43" s="5" t="s">
        <v>2361</v>
      </c>
      <c r="C43" t="str">
        <f>IFERROR(INDEX('Combine Data'!A:O,MATCH(Combine!B43,'Combine Data'!A:A,0),4),"No Data")</f>
        <v>Georgia Tech</v>
      </c>
      <c r="D43" t="str">
        <f>IFERROR(INDEX(Conference!A:B,MATCH(Combine!C43,Conference!A:A,0),2),"N/A")</f>
        <v>ACC</v>
      </c>
      <c r="E43" t="str">
        <f>IFERROR(INDEX('Combine Data'!A:O,MATCH(Combine!B43,'Combine Data'!A:A,0),6),"No Data")</f>
        <v>RB</v>
      </c>
      <c r="F43">
        <f>IFERROR(INDEX('Combine Data'!A:O,MATCH(Combine!B43,'Combine Data'!A:A,0),7),"No Data")</f>
        <v>71</v>
      </c>
      <c r="G43">
        <f>IFERROR(INDEX('Combine Data'!A:O,MATCH(Combine!B43,'Combine Data'!A:A,0),8),"No Data")</f>
        <v>229</v>
      </c>
      <c r="H43">
        <f>IFERROR(INDEX('Combine Data'!A:O,MATCH(Combine!B43,'Combine Data'!A:A,0),9),"No Data")</f>
        <v>17</v>
      </c>
      <c r="I43">
        <f>IFERROR(INDEX('Combine Data'!A:O,MATCH(Combine!B43,'Combine Data'!A:A,0),10),"No Data")</f>
        <v>4.6399999999999997</v>
      </c>
      <c r="J43">
        <f>IFERROR(INDEX('Combine Data'!A:O,MATCH(Combine!B43,'Combine Data'!A:A,0),11),"No Data")</f>
        <v>15</v>
      </c>
      <c r="K43">
        <f>IFERROR(INDEX('Combine Data'!A:O,MATCH(Combine!B43,'Combine Data'!A:A,0),12),"No Data")</f>
        <v>33</v>
      </c>
      <c r="L43">
        <f>IFERROR(INDEX('Combine Data'!A:O,MATCH(Combine!B43,'Combine Data'!A:A,0),13),"No Data")</f>
        <v>107</v>
      </c>
      <c r="M43">
        <f>IFERROR(INDEX('Combine Data'!A:O,MATCH(Combine!B43,'Combine Data'!A:A,0),14),"No Data")</f>
        <v>4.67</v>
      </c>
      <c r="N43">
        <f>IFERROR(INDEX('Combine Data'!A:O,MATCH(Combine!B43,'Combine Data'!A:A,0),15),"No Data")</f>
        <v>7.56</v>
      </c>
      <c r="O43">
        <f>IF(E43="QB",INDEX('QB Stats'!C:Y,MATCH(Combine!B43,'QB Stats'!C:C,0),23)/5,(IF(Combine!E43="RB",INDEX('RB Stats'!C:AX,MATCH(Combine!B43,'RB Stats'!C:C,0),48)/5,(IF(Combine!E43="WR",INDEX('WR Stats'!C:AN,MATCH(Combine!B43,'WR Stats'!C:C,0),38)/5)))))</f>
        <v>26.919999999999998</v>
      </c>
      <c r="P43" t="str">
        <f>IF(E43="QB",INDEX('QB Stats'!C:AR,MATCH(Combine!B43,'QB Stats'!C:C,0),42),(IF(Combine!E43="RB",INDEX('RB Stats'!C:BN,MATCH(Combine!B43,'RB Stats'!C:C,0),64),(IF(Combine!E43="WR",INDEX('WR Stats'!C:BJ,MATCH(Combine!B43,'WR Stats'!C:C,0),60))))))</f>
        <v>Bust</v>
      </c>
      <c r="Q43">
        <f>IF(E43="QB",INDEX('QB Stats'!C:AS,MATCH(Combine!B43,'QB Stats'!C:C,0),43),(IF(Combine!E43="RB",INDEX('RB Stats'!C:BO,MATCH(Combine!B43,'RB Stats'!C:C,0),65),(IF(Combine!E43="WR",INDEX('WR Stats'!C:BK,MATCH(Combine!B43,'WR Stats'!C:C,0),61))))))</f>
        <v>0</v>
      </c>
    </row>
    <row r="44" spans="1:17" x14ac:dyDescent="0.25">
      <c r="A44" t="s">
        <v>303</v>
      </c>
      <c r="B44" s="5" t="s">
        <v>2362</v>
      </c>
      <c r="C44" t="str">
        <f>IFERROR(INDEX('Combine Data'!A:O,MATCH(Combine!B44,'Combine Data'!A:A,0),4),"No Data")</f>
        <v>Kansas</v>
      </c>
      <c r="D44" t="str">
        <f>IFERROR(INDEX(Conference!A:B,MATCH(Combine!C44,Conference!A:A,0),2),"N/A")</f>
        <v>Big 12</v>
      </c>
      <c r="E44" t="str">
        <f>IFERROR(INDEX('Combine Data'!A:O,MATCH(Combine!B44,'Combine Data'!A:A,0),6),"No Data")</f>
        <v>WR</v>
      </c>
      <c r="F44">
        <f>IFERROR(INDEX('Combine Data'!A:O,MATCH(Combine!B44,'Combine Data'!A:A,0),7),"No Data")</f>
        <v>74</v>
      </c>
      <c r="G44">
        <f>IFERROR(INDEX('Combine Data'!A:O,MATCH(Combine!B44,'Combine Data'!A:A,0),8),"No Data")</f>
        <v>207</v>
      </c>
      <c r="H44">
        <f>IFERROR(INDEX('Combine Data'!A:O,MATCH(Combine!B44,'Combine Data'!A:A,0),9),"No Data")</f>
        <v>0</v>
      </c>
      <c r="I44">
        <f>IFERROR(INDEX('Combine Data'!A:O,MATCH(Combine!B44,'Combine Data'!A:A,0),10),"No Data")</f>
        <v>4.66</v>
      </c>
      <c r="J44">
        <f>IFERROR(INDEX('Combine Data'!A:O,MATCH(Combine!B44,'Combine Data'!A:A,0),11),"No Data")</f>
        <v>9</v>
      </c>
      <c r="K44">
        <f>IFERROR(INDEX('Combine Data'!A:O,MATCH(Combine!B44,'Combine Data'!A:A,0),12),"No Data")</f>
        <v>33</v>
      </c>
      <c r="L44">
        <f>IFERROR(INDEX('Combine Data'!A:O,MATCH(Combine!B44,'Combine Data'!A:A,0),13),"No Data")</f>
        <v>115</v>
      </c>
      <c r="M44">
        <f>IFERROR(INDEX('Combine Data'!A:O,MATCH(Combine!B44,'Combine Data'!A:A,0),14),"No Data")</f>
        <v>4.57</v>
      </c>
      <c r="N44">
        <f>IFERROR(INDEX('Combine Data'!A:O,MATCH(Combine!B44,'Combine Data'!A:A,0),15),"No Data")</f>
        <v>7.1</v>
      </c>
      <c r="O44">
        <f>IF(E44="QB",INDEX('QB Stats'!C:Y,MATCH(Combine!B44,'QB Stats'!C:C,0),23)/5,(IF(Combine!E44="RB",INDEX('RB Stats'!C:AX,MATCH(Combine!B44,'RB Stats'!C:C,0),48)/5,(IF(Combine!E44="WR",INDEX('WR Stats'!C:AN,MATCH(Combine!B44,'WR Stats'!C:C,0),38)/5)))))</f>
        <v>18.440000000000001</v>
      </c>
      <c r="P44" t="str">
        <f>IF(E44="QB",INDEX('QB Stats'!C:AR,MATCH(Combine!B44,'QB Stats'!C:C,0),42),(IF(Combine!E44="RB",INDEX('RB Stats'!C:BN,MATCH(Combine!B44,'RB Stats'!C:C,0),64),(IF(Combine!E44="WR",INDEX('WR Stats'!C:BJ,MATCH(Combine!B44,'WR Stats'!C:C,0),60))))))</f>
        <v>Bust</v>
      </c>
      <c r="Q44">
        <f>IF(E44="QB",INDEX('QB Stats'!C:AS,MATCH(Combine!B44,'QB Stats'!C:C,0),43),(IF(Combine!E44="RB",INDEX('RB Stats'!C:BO,MATCH(Combine!B44,'RB Stats'!C:C,0),65),(IF(Combine!E44="WR",INDEX('WR Stats'!C:BK,MATCH(Combine!B44,'WR Stats'!C:C,0),61))))))</f>
        <v>0</v>
      </c>
    </row>
    <row r="45" spans="1:17" x14ac:dyDescent="0.25">
      <c r="A45" t="s">
        <v>93</v>
      </c>
      <c r="B45" s="5" t="s">
        <v>2363</v>
      </c>
      <c r="C45" t="str">
        <f>IFERROR(INDEX('Combine Data'!A:O,MATCH(Combine!B45,'Combine Data'!A:A,0),4),"No Data")</f>
        <v>Buffalo</v>
      </c>
      <c r="D45" t="str">
        <f>IFERROR(INDEX(Conference!A:B,MATCH(Combine!C45,Conference!A:A,0),2),"N/A")</f>
        <v>Mid-American</v>
      </c>
      <c r="E45" t="str">
        <f>IFERROR(INDEX('Combine Data'!A:O,MATCH(Combine!B45,'Combine Data'!A:A,0),6),"No Data")</f>
        <v>RB</v>
      </c>
      <c r="F45">
        <f>IFERROR(INDEX('Combine Data'!A:O,MATCH(Combine!B45,'Combine Data'!A:A,0),7),"No Data")</f>
        <v>74</v>
      </c>
      <c r="G45">
        <f>IFERROR(INDEX('Combine Data'!A:O,MATCH(Combine!B45,'Combine Data'!A:A,0),8),"No Data")</f>
        <v>218</v>
      </c>
      <c r="H45">
        <f>IFERROR(INDEX('Combine Data'!A:O,MATCH(Combine!B45,'Combine Data'!A:A,0),9),"No Data")</f>
        <v>0</v>
      </c>
      <c r="I45">
        <f>IFERROR(INDEX('Combine Data'!A:O,MATCH(Combine!B45,'Combine Data'!A:A,0),10),"No Data")</f>
        <v>4.5</v>
      </c>
      <c r="J45">
        <f>IFERROR(INDEX('Combine Data'!A:O,MATCH(Combine!B45,'Combine Data'!A:A,0),11),"No Data")</f>
        <v>15</v>
      </c>
      <c r="K45">
        <f>IFERROR(INDEX('Combine Data'!A:O,MATCH(Combine!B45,'Combine Data'!A:A,0),12),"No Data")</f>
        <v>36</v>
      </c>
      <c r="L45">
        <f>IFERROR(INDEX('Combine Data'!A:O,MATCH(Combine!B45,'Combine Data'!A:A,0),13),"No Data")</f>
        <v>119</v>
      </c>
      <c r="M45">
        <f>IFERROR(INDEX('Combine Data'!A:O,MATCH(Combine!B45,'Combine Data'!A:A,0),14),"No Data")</f>
        <v>4.2300000000000004</v>
      </c>
      <c r="N45">
        <f>IFERROR(INDEX('Combine Data'!A:O,MATCH(Combine!B45,'Combine Data'!A:A,0),15),"No Data")</f>
        <v>6.89</v>
      </c>
      <c r="O45">
        <f>IF(E45="QB",INDEX('QB Stats'!C:Y,MATCH(Combine!B45,'QB Stats'!C:C,0),23)/5,(IF(Combine!E45="RB",INDEX('RB Stats'!C:AX,MATCH(Combine!B45,'RB Stats'!C:C,0),48)/5,(IF(Combine!E45="WR",INDEX('WR Stats'!C:AN,MATCH(Combine!B45,'WR Stats'!C:C,0),38)/5)))))</f>
        <v>51.42</v>
      </c>
      <c r="P45" t="str">
        <f>IF(E45="QB",INDEX('QB Stats'!C:AR,MATCH(Combine!B45,'QB Stats'!C:C,0),42),(IF(Combine!E45="RB",INDEX('RB Stats'!C:BN,MATCH(Combine!B45,'RB Stats'!C:C,0),64),(IF(Combine!E45="WR",INDEX('WR Stats'!C:BJ,MATCH(Combine!B45,'WR Stats'!C:C,0),60))))))</f>
        <v>Bust</v>
      </c>
      <c r="Q45">
        <f>IF(E45="QB",INDEX('QB Stats'!C:AS,MATCH(Combine!B45,'QB Stats'!C:C,0),43),(IF(Combine!E45="RB",INDEX('RB Stats'!C:BO,MATCH(Combine!B45,'RB Stats'!C:C,0),65),(IF(Combine!E45="WR",INDEX('WR Stats'!C:BK,MATCH(Combine!B45,'WR Stats'!C:C,0),61))))))</f>
        <v>0</v>
      </c>
    </row>
    <row r="46" spans="1:17" x14ac:dyDescent="0.25">
      <c r="A46" t="s">
        <v>304</v>
      </c>
      <c r="B46" s="5" t="s">
        <v>2364</v>
      </c>
      <c r="C46" t="str">
        <f>IFERROR(INDEX('Combine Data'!A:O,MATCH(Combine!B46,'Combine Data'!A:A,0),4),"No Data")</f>
        <v>Central Michigan</v>
      </c>
      <c r="D46" t="str">
        <f>IFERROR(INDEX(Conference!A:B,MATCH(Combine!C46,Conference!A:A,0),2),"N/A")</f>
        <v>Mid-American</v>
      </c>
      <c r="E46" t="str">
        <f>IFERROR(INDEX('Combine Data'!A:O,MATCH(Combine!B46,'Combine Data'!A:A,0),6),"No Data")</f>
        <v>WR</v>
      </c>
      <c r="F46">
        <f>IFERROR(INDEX('Combine Data'!A:O,MATCH(Combine!B46,'Combine Data'!A:A,0),7),"No Data")</f>
        <v>70</v>
      </c>
      <c r="G46">
        <f>IFERROR(INDEX('Combine Data'!A:O,MATCH(Combine!B46,'Combine Data'!A:A,0),8),"No Data")</f>
        <v>186</v>
      </c>
      <c r="H46">
        <f>IFERROR(INDEX('Combine Data'!A:O,MATCH(Combine!B46,'Combine Data'!A:A,0),9),"No Data")</f>
        <v>0</v>
      </c>
      <c r="I46">
        <f>IFERROR(INDEX('Combine Data'!A:O,MATCH(Combine!B46,'Combine Data'!A:A,0),10),"No Data")</f>
        <v>4.5599999999999996</v>
      </c>
      <c r="J46">
        <f>IFERROR(INDEX('Combine Data'!A:O,MATCH(Combine!B46,'Combine Data'!A:A,0),11),"No Data")</f>
        <v>13</v>
      </c>
      <c r="K46">
        <f>IFERROR(INDEX('Combine Data'!A:O,MATCH(Combine!B46,'Combine Data'!A:A,0),12),"No Data")</f>
        <v>33.5</v>
      </c>
      <c r="L46">
        <f>IFERROR(INDEX('Combine Data'!A:O,MATCH(Combine!B46,'Combine Data'!A:A,0),13),"No Data")</f>
        <v>105</v>
      </c>
      <c r="M46">
        <f>IFERROR(INDEX('Combine Data'!A:O,MATCH(Combine!B46,'Combine Data'!A:A,0),14),"No Data")</f>
        <v>4.18</v>
      </c>
      <c r="N46">
        <f>IFERROR(INDEX('Combine Data'!A:O,MATCH(Combine!B46,'Combine Data'!A:A,0),15),"No Data")</f>
        <v>6.98</v>
      </c>
      <c r="O46">
        <f>IF(E46="QB",INDEX('QB Stats'!C:Y,MATCH(Combine!B46,'QB Stats'!C:C,0),23)/5,(IF(Combine!E46="RB",INDEX('RB Stats'!C:AX,MATCH(Combine!B46,'RB Stats'!C:C,0),48)/5,(IF(Combine!E46="WR",INDEX('WR Stats'!C:AN,MATCH(Combine!B46,'WR Stats'!C:C,0),38)/5)))))</f>
        <v>135.58000000000001</v>
      </c>
      <c r="P46" t="str">
        <f>IF(E46="QB",INDEX('QB Stats'!C:AR,MATCH(Combine!B46,'QB Stats'!C:C,0),42),(IF(Combine!E46="RB",INDEX('RB Stats'!C:BN,MATCH(Combine!B46,'RB Stats'!C:C,0),64),(IF(Combine!E46="WR",INDEX('WR Stats'!C:BJ,MATCH(Combine!B46,'WR Stats'!C:C,0),60))))))</f>
        <v>Starter</v>
      </c>
      <c r="Q46">
        <f>IF(E46="QB",INDEX('QB Stats'!C:AS,MATCH(Combine!B46,'QB Stats'!C:C,0),43),(IF(Combine!E46="RB",INDEX('RB Stats'!C:BO,MATCH(Combine!B46,'RB Stats'!C:C,0),65),(IF(Combine!E46="WR",INDEX('WR Stats'!C:BK,MATCH(Combine!B46,'WR Stats'!C:C,0),61))))))</f>
        <v>1</v>
      </c>
    </row>
    <row r="47" spans="1:17" x14ac:dyDescent="0.25">
      <c r="A47" t="s">
        <v>305</v>
      </c>
      <c r="B47" s="5" t="s">
        <v>2365</v>
      </c>
      <c r="C47" t="str">
        <f>IFERROR(INDEX('Combine Data'!A:O,MATCH(Combine!B47,'Combine Data'!A:A,0),4),"No Data")</f>
        <v>Louisiana State</v>
      </c>
      <c r="D47" t="str">
        <f>IFERROR(INDEX(Conference!A:B,MATCH(Combine!C47,Conference!A:A,0),2),"N/A")</f>
        <v>SEC</v>
      </c>
      <c r="E47" t="str">
        <f>IFERROR(INDEX('Combine Data'!A:O,MATCH(Combine!B47,'Combine Data'!A:A,0),6),"No Data")</f>
        <v>WR</v>
      </c>
      <c r="F47">
        <f>IFERROR(INDEX('Combine Data'!A:O,MATCH(Combine!B47,'Combine Data'!A:A,0),7),"No Data")</f>
        <v>65</v>
      </c>
      <c r="G47">
        <f>IFERROR(INDEX('Combine Data'!A:O,MATCH(Combine!B47,'Combine Data'!A:A,0),8),"No Data")</f>
        <v>166</v>
      </c>
      <c r="H47">
        <f>IFERROR(INDEX('Combine Data'!A:O,MATCH(Combine!B47,'Combine Data'!A:A,0),9),"No Data")</f>
        <v>0</v>
      </c>
      <c r="I47">
        <f>IFERROR(INDEX('Combine Data'!A:O,MATCH(Combine!B47,'Combine Data'!A:A,0),10),"No Data")</f>
        <v>4.21</v>
      </c>
      <c r="J47">
        <f>IFERROR(INDEX('Combine Data'!A:O,MATCH(Combine!B47,'Combine Data'!A:A,0),11),"No Data")</f>
        <v>10</v>
      </c>
      <c r="K47">
        <f>IFERROR(INDEX('Combine Data'!A:O,MATCH(Combine!B47,'Combine Data'!A:A,0),12),"No Data")</f>
        <v>42</v>
      </c>
      <c r="L47">
        <f>IFERROR(INDEX('Combine Data'!A:O,MATCH(Combine!B47,'Combine Data'!A:A,0),13),"No Data")</f>
        <v>116</v>
      </c>
      <c r="M47">
        <f>IFERROR(INDEX('Combine Data'!A:O,MATCH(Combine!B47,'Combine Data'!A:A,0),14),"No Data")</f>
        <v>4.4800000000000004</v>
      </c>
      <c r="N47">
        <f>IFERROR(INDEX('Combine Data'!A:O,MATCH(Combine!B47,'Combine Data'!A:A,0),15),"No Data")</f>
        <v>6.54</v>
      </c>
      <c r="O47">
        <f>IF(E47="QB",INDEX('QB Stats'!C:Y,MATCH(Combine!B47,'QB Stats'!C:C,0),23)/5,(IF(Combine!E47="RB",INDEX('RB Stats'!C:AX,MATCH(Combine!B47,'RB Stats'!C:C,0),48)/5,(IF(Combine!E47="WR",INDEX('WR Stats'!C:AN,MATCH(Combine!B47,'WR Stats'!C:C,0),38)/5)))))</f>
        <v>-2.06</v>
      </c>
      <c r="P47" t="str">
        <f>IF(E47="QB",INDEX('QB Stats'!C:AR,MATCH(Combine!B47,'QB Stats'!C:C,0),42),(IF(Combine!E47="RB",INDEX('RB Stats'!C:BN,MATCH(Combine!B47,'RB Stats'!C:C,0),64),(IF(Combine!E47="WR",INDEX('WR Stats'!C:BJ,MATCH(Combine!B47,'WR Stats'!C:C,0),60))))))</f>
        <v>Bust</v>
      </c>
      <c r="Q47">
        <f>IF(E47="QB",INDEX('QB Stats'!C:AS,MATCH(Combine!B47,'QB Stats'!C:C,0),43),(IF(Combine!E47="RB",INDEX('RB Stats'!C:BO,MATCH(Combine!B47,'RB Stats'!C:C,0),65),(IF(Combine!E47="WR",INDEX('WR Stats'!C:BK,MATCH(Combine!B47,'WR Stats'!C:C,0),61))))))</f>
        <v>0</v>
      </c>
    </row>
    <row r="48" spans="1:17" x14ac:dyDescent="0.25">
      <c r="A48" t="s">
        <v>306</v>
      </c>
      <c r="B48" s="5" t="s">
        <v>2366</v>
      </c>
      <c r="C48" t="str">
        <f>IFERROR(INDEX('Combine Data'!A:O,MATCH(Combine!B48,'Combine Data'!A:A,0),4),"No Data")</f>
        <v>Baylor</v>
      </c>
      <c r="D48" t="str">
        <f>IFERROR(INDEX(Conference!A:B,MATCH(Combine!C48,Conference!A:A,0),2),"N/A")</f>
        <v>Big 12</v>
      </c>
      <c r="E48" t="str">
        <f>IFERROR(INDEX('Combine Data'!A:O,MATCH(Combine!B48,'Combine Data'!A:A,0),6),"No Data")</f>
        <v>WR</v>
      </c>
      <c r="F48">
        <f>IFERROR(INDEX('Combine Data'!A:O,MATCH(Combine!B48,'Combine Data'!A:A,0),7),"No Data")</f>
        <v>75</v>
      </c>
      <c r="G48">
        <f>IFERROR(INDEX('Combine Data'!A:O,MATCH(Combine!B48,'Combine Data'!A:A,0),8),"No Data")</f>
        <v>217</v>
      </c>
      <c r="H48">
        <f>IFERROR(INDEX('Combine Data'!A:O,MATCH(Combine!B48,'Combine Data'!A:A,0),9),"No Data")</f>
        <v>0</v>
      </c>
      <c r="I48">
        <f>IFERROR(INDEX('Combine Data'!A:O,MATCH(Combine!B48,'Combine Data'!A:A,0),10),"No Data")</f>
        <v>4.43</v>
      </c>
      <c r="J48">
        <f>IFERROR(INDEX('Combine Data'!A:O,MATCH(Combine!B48,'Combine Data'!A:A,0),11),"No Data")</f>
        <v>15</v>
      </c>
      <c r="K48">
        <f>IFERROR(INDEX('Combine Data'!A:O,MATCH(Combine!B48,'Combine Data'!A:A,0),12),"No Data")</f>
        <v>34.5</v>
      </c>
      <c r="L48">
        <f>IFERROR(INDEX('Combine Data'!A:O,MATCH(Combine!B48,'Combine Data'!A:A,0),13),"No Data")</f>
        <v>124</v>
      </c>
      <c r="M48">
        <f>IFERROR(INDEX('Combine Data'!A:O,MATCH(Combine!B48,'Combine Data'!A:A,0),14),"No Data")</f>
        <v>4.41</v>
      </c>
      <c r="N48">
        <f>IFERROR(INDEX('Combine Data'!A:O,MATCH(Combine!B48,'Combine Data'!A:A,0),15),"No Data")</f>
        <v>6.94</v>
      </c>
      <c r="O48">
        <f>IF(E48="QB",INDEX('QB Stats'!C:Y,MATCH(Combine!B48,'QB Stats'!C:C,0),23)/5,(IF(Combine!E48="RB",INDEX('RB Stats'!C:AX,MATCH(Combine!B48,'RB Stats'!C:C,0),48)/5,(IF(Combine!E48="WR",INDEX('WR Stats'!C:AN,MATCH(Combine!B48,'WR Stats'!C:C,0),38)/5)))))</f>
        <v>13.36</v>
      </c>
      <c r="P48" t="str">
        <f>IF(E48="QB",INDEX('QB Stats'!C:AR,MATCH(Combine!B48,'QB Stats'!C:C,0),42),(IF(Combine!E48="RB",INDEX('RB Stats'!C:BN,MATCH(Combine!B48,'RB Stats'!C:C,0),64),(IF(Combine!E48="WR",INDEX('WR Stats'!C:BJ,MATCH(Combine!B48,'WR Stats'!C:C,0),60))))))</f>
        <v>Bust</v>
      </c>
      <c r="Q48">
        <f>IF(E48="QB",INDEX('QB Stats'!C:AS,MATCH(Combine!B48,'QB Stats'!C:C,0),43),(IF(Combine!E48="RB",INDEX('RB Stats'!C:BO,MATCH(Combine!B48,'RB Stats'!C:C,0),65),(IF(Combine!E48="WR",INDEX('WR Stats'!C:BK,MATCH(Combine!B48,'WR Stats'!C:C,0),61))))))</f>
        <v>0</v>
      </c>
    </row>
    <row r="49" spans="1:17" hidden="1" x14ac:dyDescent="0.25">
      <c r="A49" t="s">
        <v>130</v>
      </c>
      <c r="B49" s="5" t="s">
        <v>2367</v>
      </c>
      <c r="C49" t="s">
        <v>2815</v>
      </c>
      <c r="D49" t="str">
        <f>IFERROR(INDEX(Conference!A:B,MATCH(Combine!C49,Conference!A:A,0),2),"N/A")</f>
        <v>N/A</v>
      </c>
      <c r="E49" t="str">
        <f>IFERROR(INDEX('Combine Data'!A:O,MATCH(Combine!B49,'Combine Data'!A:A,0),6),"No Data")</f>
        <v>No Data</v>
      </c>
      <c r="F49" t="str">
        <f>IFERROR(INDEX('Combine Data'!A:O,MATCH(Combine!B49,'Combine Data'!A:A,0),7),"No Data")</f>
        <v>No Data</v>
      </c>
      <c r="G49" t="str">
        <f>IFERROR(INDEX('Combine Data'!A:O,MATCH(Combine!B49,'Combine Data'!A:A,0),8),"No Data")</f>
        <v>No Data</v>
      </c>
      <c r="H49" t="str">
        <f>IFERROR(INDEX('Combine Data'!A:O,MATCH(Combine!B49,'Combine Data'!A:A,0),9),"No Data")</f>
        <v>No Data</v>
      </c>
      <c r="I49" t="str">
        <f>IFERROR(INDEX('Combine Data'!A:O,MATCH(Combine!B49,'Combine Data'!A:A,0),10),"No Data")</f>
        <v>No Data</v>
      </c>
      <c r="J49" t="str">
        <f>IFERROR(INDEX('Combine Data'!A:O,MATCH(Combine!B49,'Combine Data'!A:A,0),11),"No Data")</f>
        <v>No Data</v>
      </c>
      <c r="K49" t="str">
        <f>IFERROR(INDEX('Combine Data'!A:O,MATCH(Combine!B49,'Combine Data'!A:A,0),12),"No Data")</f>
        <v>No Data</v>
      </c>
      <c r="L49" t="str">
        <f>IFERROR(INDEX('Combine Data'!A:O,MATCH(Combine!B49,'Combine Data'!A:A,0),13),"No Data")</f>
        <v>No Data</v>
      </c>
      <c r="M49" t="str">
        <f>IFERROR(INDEX('Combine Data'!A:O,MATCH(Combine!B49,'Combine Data'!A:A,0),14),"No Data")</f>
        <v>No Data</v>
      </c>
      <c r="N49" t="str">
        <f>IFERROR(INDEX('Combine Data'!A:O,MATCH(Combine!B49,'Combine Data'!A:A,0),15),"No Data")</f>
        <v>No Data</v>
      </c>
      <c r="O49" t="b">
        <f>IF(E49="QB",INDEX('QB Stats'!C:Y,MATCH(Combine!B49,'QB Stats'!C:C,0),23)/5,(IF(Combine!E49="RB",INDEX('RB Stats'!C:AX,MATCH(Combine!B49,'RB Stats'!C:C,0),48)/5,(IF(Combine!E49="WR",INDEX('WR Stats'!C:AN,MATCH(Combine!B49,'WR Stats'!C:C,0),38)/5)))))</f>
        <v>0</v>
      </c>
      <c r="P49" t="b">
        <f>IF(E49="QB",INDEX('QB Stats'!C:AR,MATCH(Combine!B49,'QB Stats'!C:C,0),42),(IF(Combine!E49="RB",INDEX('RB Stats'!C:BN,MATCH(Combine!B49,'RB Stats'!C:C,0),64),(IF(Combine!E49="WR",INDEX('WR Stats'!C:BJ,MATCH(Combine!B49,'WR Stats'!C:C,0),60))))))</f>
        <v>0</v>
      </c>
      <c r="Q49" t="b">
        <f>IF(E49="QB",INDEX('QB Stats'!C:AS,MATCH(Combine!B49,'QB Stats'!C:C,0),43),(IF(Combine!E49="RB",INDEX('RB Stats'!C:BO,MATCH(Combine!B49,'RB Stats'!C:C,0),65),(IF(Combine!E49="WR",INDEX('WR Stats'!C:BK,MATCH(Combine!B49,'WR Stats'!C:C,0),61))))))</f>
        <v>0</v>
      </c>
    </row>
    <row r="50" spans="1:17" x14ac:dyDescent="0.25">
      <c r="A50" t="s">
        <v>307</v>
      </c>
      <c r="B50" s="5" t="s">
        <v>2368</v>
      </c>
      <c r="C50" t="str">
        <f>IFERROR(INDEX('Combine Data'!A:O,MATCH(Combine!B50,'Combine Data'!A:A,0),4),"No Data")</f>
        <v>Louisiana State</v>
      </c>
      <c r="D50" t="str">
        <f>IFERROR(INDEX(Conference!A:B,MATCH(Combine!C50,Conference!A:A,0),2),"N/A")</f>
        <v>SEC</v>
      </c>
      <c r="E50" t="str">
        <f>IFERROR(INDEX('Combine Data'!A:O,MATCH(Combine!B50,'Combine Data'!A:A,0),6),"No Data")</f>
        <v>RB</v>
      </c>
      <c r="F50">
        <f>IFERROR(INDEX('Combine Data'!A:O,MATCH(Combine!B50,'Combine Data'!A:A,0),7),"No Data")</f>
        <v>73</v>
      </c>
      <c r="G50">
        <f>IFERROR(INDEX('Combine Data'!A:O,MATCH(Combine!B50,'Combine Data'!A:A,0),8),"No Data")</f>
        <v>238</v>
      </c>
      <c r="H50">
        <f>IFERROR(INDEX('Combine Data'!A:O,MATCH(Combine!B50,'Combine Data'!A:A,0),9),"No Data")</f>
        <v>26</v>
      </c>
      <c r="I50">
        <f>IFERROR(INDEX('Combine Data'!A:O,MATCH(Combine!B50,'Combine Data'!A:A,0),10),"No Data")</f>
        <v>4.68</v>
      </c>
      <c r="J50">
        <f>IFERROR(INDEX('Combine Data'!A:O,MATCH(Combine!B50,'Combine Data'!A:A,0),11),"No Data")</f>
        <v>0</v>
      </c>
      <c r="K50">
        <f>IFERROR(INDEX('Combine Data'!A:O,MATCH(Combine!B50,'Combine Data'!A:A,0),12),"No Data")</f>
        <v>30.5</v>
      </c>
      <c r="L50">
        <f>IFERROR(INDEX('Combine Data'!A:O,MATCH(Combine!B50,'Combine Data'!A:A,0),13),"No Data")</f>
        <v>111</v>
      </c>
      <c r="M50">
        <f>IFERROR(INDEX('Combine Data'!A:O,MATCH(Combine!B50,'Combine Data'!A:A,0),14),"No Data")</f>
        <v>4.47</v>
      </c>
      <c r="N50">
        <f>IFERROR(INDEX('Combine Data'!A:O,MATCH(Combine!B50,'Combine Data'!A:A,0),15),"No Data")</f>
        <v>6.98</v>
      </c>
      <c r="O50">
        <f>IF(E50="QB",INDEX('QB Stats'!C:Y,MATCH(Combine!B50,'QB Stats'!C:C,0),23)/5,(IF(Combine!E50="RB",INDEX('RB Stats'!C:AX,MATCH(Combine!B50,'RB Stats'!C:C,0),48)/5,(IF(Combine!E50="WR",INDEX('WR Stats'!C:AN,MATCH(Combine!B50,'WR Stats'!C:C,0),38)/5)))))</f>
        <v>0</v>
      </c>
      <c r="P50" t="str">
        <f>IF(E50="QB",INDEX('QB Stats'!C:AR,MATCH(Combine!B50,'QB Stats'!C:C,0),42),(IF(Combine!E50="RB",INDEX('RB Stats'!C:BN,MATCH(Combine!B50,'RB Stats'!C:C,0),64),(IF(Combine!E50="WR",INDEX('WR Stats'!C:BJ,MATCH(Combine!B50,'WR Stats'!C:C,0),60))))))</f>
        <v>Bust</v>
      </c>
      <c r="Q50">
        <f>IF(E50="QB",INDEX('QB Stats'!C:AS,MATCH(Combine!B50,'QB Stats'!C:C,0),43),(IF(Combine!E50="RB",INDEX('RB Stats'!C:BO,MATCH(Combine!B50,'RB Stats'!C:C,0),65),(IF(Combine!E50="WR",INDEX('WR Stats'!C:BK,MATCH(Combine!B50,'WR Stats'!C:C,0),61))))))</f>
        <v>0</v>
      </c>
    </row>
    <row r="51" spans="1:17" x14ac:dyDescent="0.25">
      <c r="A51" t="s">
        <v>308</v>
      </c>
      <c r="B51" s="5" t="s">
        <v>2369</v>
      </c>
      <c r="C51" t="str">
        <f>IFERROR(INDEX('Combine Data'!A:O,MATCH(Combine!B51,'Combine Data'!A:A,0),4),"No Data")</f>
        <v>Cincinnati</v>
      </c>
      <c r="D51" t="str">
        <f>IFERROR(INDEX(Conference!A:B,MATCH(Combine!C51,Conference!A:A,0),2),"N/A")</f>
        <v>The American</v>
      </c>
      <c r="E51" t="str">
        <f>IFERROR(INDEX('Combine Data'!A:O,MATCH(Combine!B51,'Combine Data'!A:A,0),6),"No Data")</f>
        <v>QB</v>
      </c>
      <c r="F51">
        <f>IFERROR(INDEX('Combine Data'!A:O,MATCH(Combine!B51,'Combine Data'!A:A,0),7),"No Data")</f>
        <v>78</v>
      </c>
      <c r="G51">
        <f>IFERROR(INDEX('Combine Data'!A:O,MATCH(Combine!B51,'Combine Data'!A:A,0),8),"No Data")</f>
        <v>223</v>
      </c>
      <c r="H51">
        <f>IFERROR(INDEX('Combine Data'!A:O,MATCH(Combine!B51,'Combine Data'!A:A,0),9),"No Data")</f>
        <v>0</v>
      </c>
      <c r="I51">
        <f>IFERROR(INDEX('Combine Data'!A:O,MATCH(Combine!B51,'Combine Data'!A:A,0),10),"No Data")</f>
        <v>4.9000000000000004</v>
      </c>
      <c r="J51">
        <f>IFERROR(INDEX('Combine Data'!A:O,MATCH(Combine!B51,'Combine Data'!A:A,0),11),"No Data")</f>
        <v>0</v>
      </c>
      <c r="K51">
        <f>IFERROR(INDEX('Combine Data'!A:O,MATCH(Combine!B51,'Combine Data'!A:A,0),12),"No Data")</f>
        <v>28.5</v>
      </c>
      <c r="L51">
        <f>IFERROR(INDEX('Combine Data'!A:O,MATCH(Combine!B51,'Combine Data'!A:A,0),13),"No Data")</f>
        <v>108</v>
      </c>
      <c r="M51">
        <f>IFERROR(INDEX('Combine Data'!A:O,MATCH(Combine!B51,'Combine Data'!A:A,0),14),"No Data")</f>
        <v>4.53</v>
      </c>
      <c r="N51">
        <f>IFERROR(INDEX('Combine Data'!A:O,MATCH(Combine!B51,'Combine Data'!A:A,0),15),"No Data")</f>
        <v>7.06</v>
      </c>
      <c r="O51">
        <f>IF(E51="QB",INDEX('QB Stats'!C:Y,MATCH(Combine!B51,'QB Stats'!C:C,0),23)/5,(IF(Combine!E51="RB",INDEX('RB Stats'!C:AX,MATCH(Combine!B51,'RB Stats'!C:C,0),48)/5,(IF(Combine!E51="WR",INDEX('WR Stats'!C:AN,MATCH(Combine!B51,'WR Stats'!C:C,0),38)/5)))))</f>
        <v>0.376</v>
      </c>
      <c r="P51" t="str">
        <f>IF(E51="QB",INDEX('QB Stats'!C:AR,MATCH(Combine!B51,'QB Stats'!C:C,0),42),(IF(Combine!E51="RB",INDEX('RB Stats'!C:BN,MATCH(Combine!B51,'RB Stats'!C:C,0),64),(IF(Combine!E51="WR",INDEX('WR Stats'!C:BJ,MATCH(Combine!B51,'WR Stats'!C:C,0),60))))))</f>
        <v>Bust</v>
      </c>
      <c r="Q51">
        <f>IF(E51="QB",INDEX('QB Stats'!C:AS,MATCH(Combine!B51,'QB Stats'!C:C,0),43),(IF(Combine!E51="RB",INDEX('RB Stats'!C:BO,MATCH(Combine!B51,'RB Stats'!C:C,0),65),(IF(Combine!E51="WR",INDEX('WR Stats'!C:BK,MATCH(Combine!B51,'WR Stats'!C:C,0),61))))))</f>
        <v>0</v>
      </c>
    </row>
    <row r="52" spans="1:17" x14ac:dyDescent="0.25">
      <c r="A52" t="s">
        <v>309</v>
      </c>
      <c r="B52" s="5" t="s">
        <v>2370</v>
      </c>
      <c r="C52" t="str">
        <f>IFERROR(INDEX('Combine Data'!A:O,MATCH(Combine!B52,'Combine Data'!A:A,0),4),"No Data")</f>
        <v>Arizona State</v>
      </c>
      <c r="D52" t="str">
        <f>IFERROR(INDEX(Conference!A:B,MATCH(Combine!C52,Conference!A:A,0),2),"N/A")</f>
        <v>Pac-12</v>
      </c>
      <c r="E52" t="str">
        <f>IFERROR(INDEX('Combine Data'!A:O,MATCH(Combine!B52,'Combine Data'!A:A,0),6),"No Data")</f>
        <v>WR</v>
      </c>
      <c r="F52">
        <f>IFERROR(INDEX('Combine Data'!A:O,MATCH(Combine!B52,'Combine Data'!A:A,0),7),"No Data")</f>
        <v>70</v>
      </c>
      <c r="G52">
        <f>IFERROR(INDEX('Combine Data'!A:O,MATCH(Combine!B52,'Combine Data'!A:A,0),8),"No Data")</f>
        <v>188</v>
      </c>
      <c r="H52">
        <f>IFERROR(INDEX('Combine Data'!A:O,MATCH(Combine!B52,'Combine Data'!A:A,0),9),"No Data")</f>
        <v>0</v>
      </c>
      <c r="I52">
        <f>IFERROR(INDEX('Combine Data'!A:O,MATCH(Combine!B52,'Combine Data'!A:A,0),10),"No Data")</f>
        <v>4.4000000000000004</v>
      </c>
      <c r="J52">
        <f>IFERROR(INDEX('Combine Data'!A:O,MATCH(Combine!B52,'Combine Data'!A:A,0),11),"No Data")</f>
        <v>11</v>
      </c>
      <c r="K52">
        <f>IFERROR(INDEX('Combine Data'!A:O,MATCH(Combine!B52,'Combine Data'!A:A,0),12),"No Data")</f>
        <v>33</v>
      </c>
      <c r="L52">
        <f>IFERROR(INDEX('Combine Data'!A:O,MATCH(Combine!B52,'Combine Data'!A:A,0),13),"No Data")</f>
        <v>118</v>
      </c>
      <c r="M52">
        <f>IFERROR(INDEX('Combine Data'!A:O,MATCH(Combine!B52,'Combine Data'!A:A,0),14),"No Data")</f>
        <v>4.1900000000000004</v>
      </c>
      <c r="N52">
        <f>IFERROR(INDEX('Combine Data'!A:O,MATCH(Combine!B52,'Combine Data'!A:A,0),15),"No Data")</f>
        <v>7</v>
      </c>
      <c r="O52">
        <f>IF(E52="QB",INDEX('QB Stats'!C:Y,MATCH(Combine!B52,'QB Stats'!C:C,0),23)/5,(IF(Combine!E52="RB",INDEX('RB Stats'!C:AX,MATCH(Combine!B52,'RB Stats'!C:C,0),48)/5,(IF(Combine!E52="WR",INDEX('WR Stats'!C:AN,MATCH(Combine!B52,'WR Stats'!C:C,0),38)/5)))))</f>
        <v>14.279999999999998</v>
      </c>
      <c r="P52" t="str">
        <f>IF(E52="QB",INDEX('QB Stats'!C:AR,MATCH(Combine!B52,'QB Stats'!C:C,0),42),(IF(Combine!E52="RB",INDEX('RB Stats'!C:BN,MATCH(Combine!B52,'RB Stats'!C:C,0),64),(IF(Combine!E52="WR",INDEX('WR Stats'!C:BJ,MATCH(Combine!B52,'WR Stats'!C:C,0),60))))))</f>
        <v>Bust</v>
      </c>
      <c r="Q52">
        <f>IF(E52="QB",INDEX('QB Stats'!C:AS,MATCH(Combine!B52,'QB Stats'!C:C,0),43),(IF(Combine!E52="RB",INDEX('RB Stats'!C:BO,MATCH(Combine!B52,'RB Stats'!C:C,0),65),(IF(Combine!E52="WR",INDEX('WR Stats'!C:BK,MATCH(Combine!B52,'WR Stats'!C:C,0),61))))))</f>
        <v>0</v>
      </c>
    </row>
    <row r="53" spans="1:17" x14ac:dyDescent="0.25">
      <c r="A53" t="s">
        <v>310</v>
      </c>
      <c r="B53" s="5" t="s">
        <v>2371</v>
      </c>
      <c r="C53" t="str">
        <f>IFERROR(INDEX('Combine Data'!A:O,MATCH(Combine!B53,'Combine Data'!A:A,0),4),"No Data")</f>
        <v>Troy</v>
      </c>
      <c r="D53" t="str">
        <f>IFERROR(INDEX(Conference!A:B,MATCH(Combine!C53,Conference!A:A,0),2),"N/A")</f>
        <v>Sun Belt</v>
      </c>
      <c r="E53" t="str">
        <f>IFERROR(INDEX('Combine Data'!A:O,MATCH(Combine!B53,'Combine Data'!A:A,0),6),"No Data")</f>
        <v>QB</v>
      </c>
      <c r="F53">
        <f>IFERROR(INDEX('Combine Data'!A:O,MATCH(Combine!B53,'Combine Data'!A:A,0),7),"No Data")</f>
        <v>76</v>
      </c>
      <c r="G53">
        <f>IFERROR(INDEX('Combine Data'!A:O,MATCH(Combine!B53,'Combine Data'!A:A,0),8),"No Data")</f>
        <v>229</v>
      </c>
      <c r="H53">
        <f>IFERROR(INDEX('Combine Data'!A:O,MATCH(Combine!B53,'Combine Data'!A:A,0),9),"No Data")</f>
        <v>0</v>
      </c>
      <c r="I53">
        <f>IFERROR(INDEX('Combine Data'!A:O,MATCH(Combine!B53,'Combine Data'!A:A,0),10),"No Data")</f>
        <v>4.93</v>
      </c>
      <c r="J53">
        <f>IFERROR(INDEX('Combine Data'!A:O,MATCH(Combine!B53,'Combine Data'!A:A,0),11),"No Data")</f>
        <v>20</v>
      </c>
      <c r="K53">
        <f>IFERROR(INDEX('Combine Data'!A:O,MATCH(Combine!B53,'Combine Data'!A:A,0),12),"No Data")</f>
        <v>31.5</v>
      </c>
      <c r="L53">
        <f>IFERROR(INDEX('Combine Data'!A:O,MATCH(Combine!B53,'Combine Data'!A:A,0),13),"No Data")</f>
        <v>106</v>
      </c>
      <c r="M53">
        <f>IFERROR(INDEX('Combine Data'!A:O,MATCH(Combine!B53,'Combine Data'!A:A,0),14),"No Data")</f>
        <v>4.43</v>
      </c>
      <c r="N53">
        <f>IFERROR(INDEX('Combine Data'!A:O,MATCH(Combine!B53,'Combine Data'!A:A,0),15),"No Data")</f>
        <v>7.07</v>
      </c>
      <c r="O53">
        <f>IF(E53="QB",INDEX('QB Stats'!C:Y,MATCH(Combine!B53,'QB Stats'!C:C,0),23)/5,(IF(Combine!E53="RB",INDEX('RB Stats'!C:AX,MATCH(Combine!B53,'RB Stats'!C:C,0),48)/5,(IF(Combine!E53="WR",INDEX('WR Stats'!C:AN,MATCH(Combine!B53,'WR Stats'!C:C,0),38)/5)))))</f>
        <v>-0.20800000000000002</v>
      </c>
      <c r="P53" t="str">
        <f>IF(E53="QB",INDEX('QB Stats'!C:AR,MATCH(Combine!B53,'QB Stats'!C:C,0),42),(IF(Combine!E53="RB",INDEX('RB Stats'!C:BN,MATCH(Combine!B53,'RB Stats'!C:C,0),64),(IF(Combine!E53="WR",INDEX('WR Stats'!C:BJ,MATCH(Combine!B53,'WR Stats'!C:C,0),60))))))</f>
        <v>Bust</v>
      </c>
      <c r="Q53">
        <f>IF(E53="QB",INDEX('QB Stats'!C:AS,MATCH(Combine!B53,'QB Stats'!C:C,0),43),(IF(Combine!E53="RB",INDEX('RB Stats'!C:BO,MATCH(Combine!B53,'RB Stats'!C:C,0),65),(IF(Combine!E53="WR",INDEX('WR Stats'!C:BK,MATCH(Combine!B53,'WR Stats'!C:C,0),61))))))</f>
        <v>0</v>
      </c>
    </row>
    <row r="54" spans="1:17" hidden="1" x14ac:dyDescent="0.25">
      <c r="A54" t="s">
        <v>311</v>
      </c>
      <c r="B54" s="5" t="s">
        <v>2372</v>
      </c>
      <c r="C54" t="s">
        <v>164</v>
      </c>
      <c r="D54" t="str">
        <f>IFERROR(INDEX(Conference!A:B,MATCH(Combine!C54,Conference!A:A,0),2),"N/A")</f>
        <v>Pac-12</v>
      </c>
      <c r="E54" t="str">
        <f>IFERROR(INDEX('Combine Data'!A:O,MATCH(Combine!B54,'Combine Data'!A:A,0),6),"No Data")</f>
        <v>No Data</v>
      </c>
      <c r="F54" t="str">
        <f>IFERROR(INDEX('Combine Data'!A:O,MATCH(Combine!B54,'Combine Data'!A:A,0),7),"No Data")</f>
        <v>No Data</v>
      </c>
      <c r="G54" t="str">
        <f>IFERROR(INDEX('Combine Data'!A:O,MATCH(Combine!B54,'Combine Data'!A:A,0),8),"No Data")</f>
        <v>No Data</v>
      </c>
      <c r="H54" t="str">
        <f>IFERROR(INDEX('Combine Data'!A:O,MATCH(Combine!B54,'Combine Data'!A:A,0),9),"No Data")</f>
        <v>No Data</v>
      </c>
      <c r="I54" t="str">
        <f>IFERROR(INDEX('Combine Data'!A:O,MATCH(Combine!B54,'Combine Data'!A:A,0),10),"No Data")</f>
        <v>No Data</v>
      </c>
      <c r="J54" t="str">
        <f>IFERROR(INDEX('Combine Data'!A:O,MATCH(Combine!B54,'Combine Data'!A:A,0),11),"No Data")</f>
        <v>No Data</v>
      </c>
      <c r="K54" t="str">
        <f>IFERROR(INDEX('Combine Data'!A:O,MATCH(Combine!B54,'Combine Data'!A:A,0),12),"No Data")</f>
        <v>No Data</v>
      </c>
      <c r="L54" t="str">
        <f>IFERROR(INDEX('Combine Data'!A:O,MATCH(Combine!B54,'Combine Data'!A:A,0),13),"No Data")</f>
        <v>No Data</v>
      </c>
      <c r="M54" t="str">
        <f>IFERROR(INDEX('Combine Data'!A:O,MATCH(Combine!B54,'Combine Data'!A:A,0),14),"No Data")</f>
        <v>No Data</v>
      </c>
      <c r="N54" t="str">
        <f>IFERROR(INDEX('Combine Data'!A:O,MATCH(Combine!B54,'Combine Data'!A:A,0),15),"No Data")</f>
        <v>No Data</v>
      </c>
      <c r="O54" t="b">
        <f>IF(E54="QB",INDEX('QB Stats'!C:Y,MATCH(Combine!B54,'QB Stats'!C:C,0),23)/5,(IF(Combine!E54="RB",INDEX('RB Stats'!C:AX,MATCH(Combine!B54,'RB Stats'!C:C,0),48)/5,(IF(Combine!E54="WR",INDEX('WR Stats'!C:AN,MATCH(Combine!B54,'WR Stats'!C:C,0),38)/5)))))</f>
        <v>0</v>
      </c>
      <c r="P54" t="b">
        <f>IF(E54="QB",INDEX('QB Stats'!C:AR,MATCH(Combine!B54,'QB Stats'!C:C,0),42),(IF(Combine!E54="RB",INDEX('RB Stats'!C:BN,MATCH(Combine!B54,'RB Stats'!C:C,0),64),(IF(Combine!E54="WR",INDEX('WR Stats'!C:BJ,MATCH(Combine!B54,'WR Stats'!C:C,0),60))))))</f>
        <v>0</v>
      </c>
      <c r="Q54" t="b">
        <f>IF(E54="QB",INDEX('QB Stats'!C:AS,MATCH(Combine!B54,'QB Stats'!C:C,0),43),(IF(Combine!E54="RB",INDEX('RB Stats'!C:BO,MATCH(Combine!B54,'RB Stats'!C:C,0),65),(IF(Combine!E54="WR",INDEX('WR Stats'!C:BK,MATCH(Combine!B54,'WR Stats'!C:C,0),61))))))</f>
        <v>0</v>
      </c>
    </row>
    <row r="55" spans="1:17" hidden="1" x14ac:dyDescent="0.25">
      <c r="A55" t="s">
        <v>115</v>
      </c>
      <c r="B55" s="5" t="s">
        <v>2373</v>
      </c>
      <c r="C55" t="s">
        <v>214</v>
      </c>
      <c r="D55" t="str">
        <f>IFERROR(INDEX(Conference!A:B,MATCH(Combine!C55,Conference!A:A,0),2),"N/A")</f>
        <v>N/A</v>
      </c>
      <c r="E55" t="str">
        <f>IFERROR(INDEX('Combine Data'!A:O,MATCH(Combine!B55,'Combine Data'!A:A,0),6),"No Data")</f>
        <v>No Data</v>
      </c>
      <c r="F55" t="str">
        <f>IFERROR(INDEX('Combine Data'!A:O,MATCH(Combine!B55,'Combine Data'!A:A,0),7),"No Data")</f>
        <v>No Data</v>
      </c>
      <c r="G55" t="str">
        <f>IFERROR(INDEX('Combine Data'!A:O,MATCH(Combine!B55,'Combine Data'!A:A,0),8),"No Data")</f>
        <v>No Data</v>
      </c>
      <c r="H55" t="str">
        <f>IFERROR(INDEX('Combine Data'!A:O,MATCH(Combine!B55,'Combine Data'!A:A,0),9),"No Data")</f>
        <v>No Data</v>
      </c>
      <c r="I55" t="str">
        <f>IFERROR(INDEX('Combine Data'!A:O,MATCH(Combine!B55,'Combine Data'!A:A,0),10),"No Data")</f>
        <v>No Data</v>
      </c>
      <c r="J55" t="str">
        <f>IFERROR(INDEX('Combine Data'!A:O,MATCH(Combine!B55,'Combine Data'!A:A,0),11),"No Data")</f>
        <v>No Data</v>
      </c>
      <c r="K55" t="str">
        <f>IFERROR(INDEX('Combine Data'!A:O,MATCH(Combine!B55,'Combine Data'!A:A,0),12),"No Data")</f>
        <v>No Data</v>
      </c>
      <c r="L55" t="str">
        <f>IFERROR(INDEX('Combine Data'!A:O,MATCH(Combine!B55,'Combine Data'!A:A,0),13),"No Data")</f>
        <v>No Data</v>
      </c>
      <c r="M55" t="str">
        <f>IFERROR(INDEX('Combine Data'!A:O,MATCH(Combine!B55,'Combine Data'!A:A,0),14),"No Data")</f>
        <v>No Data</v>
      </c>
      <c r="N55" t="str">
        <f>IFERROR(INDEX('Combine Data'!A:O,MATCH(Combine!B55,'Combine Data'!A:A,0),15),"No Data")</f>
        <v>No Data</v>
      </c>
      <c r="O55" t="b">
        <f>IF(E55="QB",INDEX('QB Stats'!C:Y,MATCH(Combine!B55,'QB Stats'!C:C,0),23)/5,(IF(Combine!E55="RB",INDEX('RB Stats'!C:AX,MATCH(Combine!B55,'RB Stats'!C:C,0),48)/5,(IF(Combine!E55="WR",INDEX('WR Stats'!C:AN,MATCH(Combine!B55,'WR Stats'!C:C,0),38)/5)))))</f>
        <v>0</v>
      </c>
      <c r="P55" t="b">
        <f>IF(E55="QB",INDEX('QB Stats'!C:AR,MATCH(Combine!B55,'QB Stats'!C:C,0),42),(IF(Combine!E55="RB",INDEX('RB Stats'!C:BN,MATCH(Combine!B55,'RB Stats'!C:C,0),64),(IF(Combine!E55="WR",INDEX('WR Stats'!C:BJ,MATCH(Combine!B55,'WR Stats'!C:C,0),60))))))</f>
        <v>0</v>
      </c>
      <c r="Q55" t="b">
        <f>IF(E55="QB",INDEX('QB Stats'!C:AS,MATCH(Combine!B55,'QB Stats'!C:C,0),43),(IF(Combine!E55="RB",INDEX('RB Stats'!C:BO,MATCH(Combine!B55,'RB Stats'!C:C,0),65),(IF(Combine!E55="WR",INDEX('WR Stats'!C:BK,MATCH(Combine!B55,'WR Stats'!C:C,0),61))))))</f>
        <v>0</v>
      </c>
    </row>
    <row r="56" spans="1:17" hidden="1" x14ac:dyDescent="0.25">
      <c r="A56" t="s">
        <v>312</v>
      </c>
      <c r="B56" s="5" t="s">
        <v>2374</v>
      </c>
      <c r="C56" t="s">
        <v>157</v>
      </c>
      <c r="D56" t="str">
        <f>IFERROR(INDEX(Conference!A:B,MATCH(Combine!C56,Conference!A:A,0),2),"N/A")</f>
        <v>ACC</v>
      </c>
      <c r="E56" t="str">
        <f>IFERROR(INDEX('Combine Data'!A:O,MATCH(Combine!B56,'Combine Data'!A:A,0),6),"No Data")</f>
        <v>No Data</v>
      </c>
      <c r="F56" t="str">
        <f>IFERROR(INDEX('Combine Data'!A:O,MATCH(Combine!B56,'Combine Data'!A:A,0),7),"No Data")</f>
        <v>No Data</v>
      </c>
      <c r="G56" t="str">
        <f>IFERROR(INDEX('Combine Data'!A:O,MATCH(Combine!B56,'Combine Data'!A:A,0),8),"No Data")</f>
        <v>No Data</v>
      </c>
      <c r="H56" t="str">
        <f>IFERROR(INDEX('Combine Data'!A:O,MATCH(Combine!B56,'Combine Data'!A:A,0),9),"No Data")</f>
        <v>No Data</v>
      </c>
      <c r="I56" t="str">
        <f>IFERROR(INDEX('Combine Data'!A:O,MATCH(Combine!B56,'Combine Data'!A:A,0),10),"No Data")</f>
        <v>No Data</v>
      </c>
      <c r="J56" t="str">
        <f>IFERROR(INDEX('Combine Data'!A:O,MATCH(Combine!B56,'Combine Data'!A:A,0),11),"No Data")</f>
        <v>No Data</v>
      </c>
      <c r="K56" t="str">
        <f>IFERROR(INDEX('Combine Data'!A:O,MATCH(Combine!B56,'Combine Data'!A:A,0),12),"No Data")</f>
        <v>No Data</v>
      </c>
      <c r="L56" t="str">
        <f>IFERROR(INDEX('Combine Data'!A:O,MATCH(Combine!B56,'Combine Data'!A:A,0),13),"No Data")</f>
        <v>No Data</v>
      </c>
      <c r="M56" t="str">
        <f>IFERROR(INDEX('Combine Data'!A:O,MATCH(Combine!B56,'Combine Data'!A:A,0),14),"No Data")</f>
        <v>No Data</v>
      </c>
      <c r="N56" t="str">
        <f>IFERROR(INDEX('Combine Data'!A:O,MATCH(Combine!B56,'Combine Data'!A:A,0),15),"No Data")</f>
        <v>No Data</v>
      </c>
      <c r="O56" t="b">
        <f>IF(E56="QB",INDEX('QB Stats'!C:Y,MATCH(Combine!B56,'QB Stats'!C:C,0),23)/5,(IF(Combine!E56="RB",INDEX('RB Stats'!C:AX,MATCH(Combine!B56,'RB Stats'!C:C,0),48)/5,(IF(Combine!E56="WR",INDEX('WR Stats'!C:AN,MATCH(Combine!B56,'WR Stats'!C:C,0),38)/5)))))</f>
        <v>0</v>
      </c>
      <c r="P56" t="b">
        <f>IF(E56="QB",INDEX('QB Stats'!C:AR,MATCH(Combine!B56,'QB Stats'!C:C,0),42),(IF(Combine!E56="RB",INDEX('RB Stats'!C:BN,MATCH(Combine!B56,'RB Stats'!C:C,0),64),(IF(Combine!E56="WR",INDEX('WR Stats'!C:BJ,MATCH(Combine!B56,'WR Stats'!C:C,0),60))))))</f>
        <v>0</v>
      </c>
      <c r="Q56" t="b">
        <f>IF(E56="QB",INDEX('QB Stats'!C:AS,MATCH(Combine!B56,'QB Stats'!C:C,0),43),(IF(Combine!E56="RB",INDEX('RB Stats'!C:BO,MATCH(Combine!B56,'RB Stats'!C:C,0),65),(IF(Combine!E56="WR",INDEX('WR Stats'!C:BK,MATCH(Combine!B56,'WR Stats'!C:C,0),61))))))</f>
        <v>0</v>
      </c>
    </row>
    <row r="57" spans="1:17" hidden="1" x14ac:dyDescent="0.25">
      <c r="A57" t="s">
        <v>314</v>
      </c>
      <c r="B57" s="5" t="s">
        <v>2375</v>
      </c>
      <c r="C57" t="s">
        <v>150</v>
      </c>
      <c r="D57" t="str">
        <f>IFERROR(INDEX(Conference!A:B,MATCH(Combine!C57,Conference!A:A,0),2),"N/A")</f>
        <v>Big Ten</v>
      </c>
      <c r="E57" t="str">
        <f>IFERROR(INDEX('Combine Data'!A:O,MATCH(Combine!B57,'Combine Data'!A:A,0),6),"No Data")</f>
        <v>No Data</v>
      </c>
      <c r="F57" t="str">
        <f>IFERROR(INDEX('Combine Data'!A:O,MATCH(Combine!B57,'Combine Data'!A:A,0),7),"No Data")</f>
        <v>No Data</v>
      </c>
      <c r="G57" t="str">
        <f>IFERROR(INDEX('Combine Data'!A:O,MATCH(Combine!B57,'Combine Data'!A:A,0),8),"No Data")</f>
        <v>No Data</v>
      </c>
      <c r="H57" t="str">
        <f>IFERROR(INDEX('Combine Data'!A:O,MATCH(Combine!B57,'Combine Data'!A:A,0),9),"No Data")</f>
        <v>No Data</v>
      </c>
      <c r="I57" t="str">
        <f>IFERROR(INDEX('Combine Data'!A:O,MATCH(Combine!B57,'Combine Data'!A:A,0),10),"No Data")</f>
        <v>No Data</v>
      </c>
      <c r="J57" t="str">
        <f>IFERROR(INDEX('Combine Data'!A:O,MATCH(Combine!B57,'Combine Data'!A:A,0),11),"No Data")</f>
        <v>No Data</v>
      </c>
      <c r="K57" t="str">
        <f>IFERROR(INDEX('Combine Data'!A:O,MATCH(Combine!B57,'Combine Data'!A:A,0),12),"No Data")</f>
        <v>No Data</v>
      </c>
      <c r="L57" t="str">
        <f>IFERROR(INDEX('Combine Data'!A:O,MATCH(Combine!B57,'Combine Data'!A:A,0),13),"No Data")</f>
        <v>No Data</v>
      </c>
      <c r="M57" t="str">
        <f>IFERROR(INDEX('Combine Data'!A:O,MATCH(Combine!B57,'Combine Data'!A:A,0),14),"No Data")</f>
        <v>No Data</v>
      </c>
      <c r="N57" t="str">
        <f>IFERROR(INDEX('Combine Data'!A:O,MATCH(Combine!B57,'Combine Data'!A:A,0),15),"No Data")</f>
        <v>No Data</v>
      </c>
      <c r="O57" t="b">
        <f>IF(E57="QB",INDEX('QB Stats'!C:Y,MATCH(Combine!B57,'QB Stats'!C:C,0),23)/5,(IF(Combine!E57="RB",INDEX('RB Stats'!C:AX,MATCH(Combine!B57,'RB Stats'!C:C,0),48)/5,(IF(Combine!E57="WR",INDEX('WR Stats'!C:AN,MATCH(Combine!B57,'WR Stats'!C:C,0),38)/5)))))</f>
        <v>0</v>
      </c>
      <c r="P57" t="b">
        <f>IF(E57="QB",INDEX('QB Stats'!C:AR,MATCH(Combine!B57,'QB Stats'!C:C,0),42),(IF(Combine!E57="RB",INDEX('RB Stats'!C:BN,MATCH(Combine!B57,'RB Stats'!C:C,0),64),(IF(Combine!E57="WR",INDEX('WR Stats'!C:BJ,MATCH(Combine!B57,'WR Stats'!C:C,0),60))))))</f>
        <v>0</v>
      </c>
      <c r="Q57" t="b">
        <f>IF(E57="QB",INDEX('QB Stats'!C:AS,MATCH(Combine!B57,'QB Stats'!C:C,0),43),(IF(Combine!E57="RB",INDEX('RB Stats'!C:BO,MATCH(Combine!B57,'RB Stats'!C:C,0),65),(IF(Combine!E57="WR",INDEX('WR Stats'!C:BK,MATCH(Combine!B57,'WR Stats'!C:C,0),61))))))</f>
        <v>0</v>
      </c>
    </row>
    <row r="58" spans="1:17" x14ac:dyDescent="0.25">
      <c r="A58" t="s">
        <v>315</v>
      </c>
      <c r="B58" s="5" t="s">
        <v>2376</v>
      </c>
      <c r="C58" t="str">
        <f>IFERROR(INDEX('Combine Data'!A:O,MATCH(Combine!B58,'Combine Data'!A:A,0),4),"No Data")</f>
        <v>Oregon State</v>
      </c>
      <c r="D58" t="str">
        <f>IFERROR(INDEX(Conference!A:B,MATCH(Combine!C58,Conference!A:A,0),2),"N/A")</f>
        <v>Pac-12</v>
      </c>
      <c r="E58" t="str">
        <f>IFERROR(INDEX('Combine Data'!A:O,MATCH(Combine!B58,'Combine Data'!A:A,0),6),"No Data")</f>
        <v>QB</v>
      </c>
      <c r="F58">
        <f>IFERROR(INDEX('Combine Data'!A:O,MATCH(Combine!B58,'Combine Data'!A:A,0),7),"No Data")</f>
        <v>76</v>
      </c>
      <c r="G58">
        <f>IFERROR(INDEX('Combine Data'!A:O,MATCH(Combine!B58,'Combine Data'!A:A,0),8),"No Data")</f>
        <v>223</v>
      </c>
      <c r="H58">
        <f>IFERROR(INDEX('Combine Data'!A:O,MATCH(Combine!B58,'Combine Data'!A:A,0),9),"No Data")</f>
        <v>0</v>
      </c>
      <c r="I58">
        <f>IFERROR(INDEX('Combine Data'!A:O,MATCH(Combine!B58,'Combine Data'!A:A,0),10),"No Data")</f>
        <v>4.93</v>
      </c>
      <c r="J58">
        <f>IFERROR(INDEX('Combine Data'!A:O,MATCH(Combine!B58,'Combine Data'!A:A,0),11),"No Data")</f>
        <v>0</v>
      </c>
      <c r="K58">
        <f>IFERROR(INDEX('Combine Data'!A:O,MATCH(Combine!B58,'Combine Data'!A:A,0),12),"No Data")</f>
        <v>29.5</v>
      </c>
      <c r="L58">
        <f>IFERROR(INDEX('Combine Data'!A:O,MATCH(Combine!B58,'Combine Data'!A:A,0),13),"No Data")</f>
        <v>100</v>
      </c>
      <c r="M58">
        <f>IFERROR(INDEX('Combine Data'!A:O,MATCH(Combine!B58,'Combine Data'!A:A,0),14),"No Data")</f>
        <v>4.3899999999999997</v>
      </c>
      <c r="N58">
        <f>IFERROR(INDEX('Combine Data'!A:O,MATCH(Combine!B58,'Combine Data'!A:A,0),15),"No Data")</f>
        <v>7.26</v>
      </c>
      <c r="O58">
        <f>IF(E58="QB",INDEX('QB Stats'!C:Y,MATCH(Combine!B58,'QB Stats'!C:C,0),23)/5,(IF(Combine!E58="RB",INDEX('RB Stats'!C:AX,MATCH(Combine!B58,'RB Stats'!C:C,0),48)/5,(IF(Combine!E58="WR",INDEX('WR Stats'!C:AN,MATCH(Combine!B58,'WR Stats'!C:C,0),38)/5)))))</f>
        <v>0</v>
      </c>
      <c r="P58" t="str">
        <f>IF(E58="QB",INDEX('QB Stats'!C:AR,MATCH(Combine!B58,'QB Stats'!C:C,0),42),(IF(Combine!E58="RB",INDEX('RB Stats'!C:BN,MATCH(Combine!B58,'RB Stats'!C:C,0),64),(IF(Combine!E58="WR",INDEX('WR Stats'!C:BJ,MATCH(Combine!B58,'WR Stats'!C:C,0),60))))))</f>
        <v>Bust</v>
      </c>
      <c r="Q58">
        <f>IF(E58="QB",INDEX('QB Stats'!C:AS,MATCH(Combine!B58,'QB Stats'!C:C,0),43),(IF(Combine!E58="RB",INDEX('RB Stats'!C:BO,MATCH(Combine!B58,'RB Stats'!C:C,0),65),(IF(Combine!E58="WR",INDEX('WR Stats'!C:BK,MATCH(Combine!B58,'WR Stats'!C:C,0),61))))))</f>
        <v>0</v>
      </c>
    </row>
    <row r="59" spans="1:17" x14ac:dyDescent="0.25">
      <c r="A59" t="s">
        <v>316</v>
      </c>
      <c r="B59" s="5" t="s">
        <v>2377</v>
      </c>
      <c r="C59" t="str">
        <f>IFERROR(INDEX('Combine Data'!A:O,MATCH(Combine!B59,'Combine Data'!A:A,0),4),"No Data")</f>
        <v>Oklahoma State</v>
      </c>
      <c r="D59" t="str">
        <f>IFERROR(INDEX(Conference!A:B,MATCH(Combine!C59,Conference!A:A,0),2),"N/A")</f>
        <v>Big 12</v>
      </c>
      <c r="E59" t="str">
        <f>IFERROR(INDEX('Combine Data'!A:O,MATCH(Combine!B59,'Combine Data'!A:A,0),6),"No Data")</f>
        <v>QB</v>
      </c>
      <c r="F59">
        <f>IFERROR(INDEX('Combine Data'!A:O,MATCH(Combine!B59,'Combine Data'!A:A,0),7),"No Data")</f>
        <v>75</v>
      </c>
      <c r="G59">
        <f>IFERROR(INDEX('Combine Data'!A:O,MATCH(Combine!B59,'Combine Data'!A:A,0),8),"No Data")</f>
        <v>214</v>
      </c>
      <c r="H59">
        <f>IFERROR(INDEX('Combine Data'!A:O,MATCH(Combine!B59,'Combine Data'!A:A,0),9),"No Data")</f>
        <v>0</v>
      </c>
      <c r="I59">
        <f>IFERROR(INDEX('Combine Data'!A:O,MATCH(Combine!B59,'Combine Data'!A:A,0),10),"No Data")</f>
        <v>4.68</v>
      </c>
      <c r="J59">
        <f>IFERROR(INDEX('Combine Data'!A:O,MATCH(Combine!B59,'Combine Data'!A:A,0),11),"No Data")</f>
        <v>0</v>
      </c>
      <c r="K59">
        <f>IFERROR(INDEX('Combine Data'!A:O,MATCH(Combine!B59,'Combine Data'!A:A,0),12),"No Data")</f>
        <v>35</v>
      </c>
      <c r="L59">
        <f>IFERROR(INDEX('Combine Data'!A:O,MATCH(Combine!B59,'Combine Data'!A:A,0),13),"No Data")</f>
        <v>110</v>
      </c>
      <c r="M59">
        <f>IFERROR(INDEX('Combine Data'!A:O,MATCH(Combine!B59,'Combine Data'!A:A,0),14),"No Data")</f>
        <v>4.4000000000000004</v>
      </c>
      <c r="N59">
        <f>IFERROR(INDEX('Combine Data'!A:O,MATCH(Combine!B59,'Combine Data'!A:A,0),15),"No Data")</f>
        <v>7.24</v>
      </c>
      <c r="O59">
        <f>IF(E59="QB",INDEX('QB Stats'!C:Y,MATCH(Combine!B59,'QB Stats'!C:C,0),23)/5,(IF(Combine!E59="RB",INDEX('RB Stats'!C:AX,MATCH(Combine!B59,'RB Stats'!C:C,0),48)/5,(IF(Combine!E59="WR",INDEX('WR Stats'!C:AN,MATCH(Combine!B59,'WR Stats'!C:C,0),38)/5)))))</f>
        <v>0</v>
      </c>
      <c r="P59" t="str">
        <f>IF(E59="QB",INDEX('QB Stats'!C:AR,MATCH(Combine!B59,'QB Stats'!C:C,0),42),(IF(Combine!E59="RB",INDEX('RB Stats'!C:BN,MATCH(Combine!B59,'RB Stats'!C:C,0),64),(IF(Combine!E59="WR",INDEX('WR Stats'!C:BJ,MATCH(Combine!B59,'WR Stats'!C:C,0),60))))))</f>
        <v>Bust</v>
      </c>
      <c r="Q59">
        <f>IF(E59="QB",INDEX('QB Stats'!C:AS,MATCH(Combine!B59,'QB Stats'!C:C,0),43),(IF(Combine!E59="RB",INDEX('RB Stats'!C:BO,MATCH(Combine!B59,'RB Stats'!C:C,0),65),(IF(Combine!E59="WR",INDEX('WR Stats'!C:BK,MATCH(Combine!B59,'WR Stats'!C:C,0),61))))))</f>
        <v>0</v>
      </c>
    </row>
    <row r="60" spans="1:17" hidden="1" x14ac:dyDescent="0.25">
      <c r="A60" t="s">
        <v>317</v>
      </c>
      <c r="B60" s="5" t="s">
        <v>2378</v>
      </c>
      <c r="C60" t="s">
        <v>2816</v>
      </c>
      <c r="D60" t="str">
        <f>IFERROR(INDEX(Conference!A:B,MATCH(Combine!C60,Conference!A:A,0),2),"N/A")</f>
        <v>N/A</v>
      </c>
      <c r="E60" t="str">
        <f>IFERROR(INDEX('Combine Data'!A:O,MATCH(Combine!B60,'Combine Data'!A:A,0),6),"No Data")</f>
        <v>No Data</v>
      </c>
      <c r="F60" t="str">
        <f>IFERROR(INDEX('Combine Data'!A:O,MATCH(Combine!B60,'Combine Data'!A:A,0),7),"No Data")</f>
        <v>No Data</v>
      </c>
      <c r="G60" t="str">
        <f>IFERROR(INDEX('Combine Data'!A:O,MATCH(Combine!B60,'Combine Data'!A:A,0),8),"No Data")</f>
        <v>No Data</v>
      </c>
      <c r="H60" t="str">
        <f>IFERROR(INDEX('Combine Data'!A:O,MATCH(Combine!B60,'Combine Data'!A:A,0),9),"No Data")</f>
        <v>No Data</v>
      </c>
      <c r="I60" t="str">
        <f>IFERROR(INDEX('Combine Data'!A:O,MATCH(Combine!B60,'Combine Data'!A:A,0),10),"No Data")</f>
        <v>No Data</v>
      </c>
      <c r="J60" t="str">
        <f>IFERROR(INDEX('Combine Data'!A:O,MATCH(Combine!B60,'Combine Data'!A:A,0),11),"No Data")</f>
        <v>No Data</v>
      </c>
      <c r="K60" t="str">
        <f>IFERROR(INDEX('Combine Data'!A:O,MATCH(Combine!B60,'Combine Data'!A:A,0),12),"No Data")</f>
        <v>No Data</v>
      </c>
      <c r="L60" t="str">
        <f>IFERROR(INDEX('Combine Data'!A:O,MATCH(Combine!B60,'Combine Data'!A:A,0),13),"No Data")</f>
        <v>No Data</v>
      </c>
      <c r="M60" t="str">
        <f>IFERROR(INDEX('Combine Data'!A:O,MATCH(Combine!B60,'Combine Data'!A:A,0),14),"No Data")</f>
        <v>No Data</v>
      </c>
      <c r="N60" t="str">
        <f>IFERROR(INDEX('Combine Data'!A:O,MATCH(Combine!B60,'Combine Data'!A:A,0),15),"No Data")</f>
        <v>No Data</v>
      </c>
      <c r="O60" t="b">
        <f>IF(E60="QB",INDEX('QB Stats'!C:Y,MATCH(Combine!B60,'QB Stats'!C:C,0),23)/5,(IF(Combine!E60="RB",INDEX('RB Stats'!C:AX,MATCH(Combine!B60,'RB Stats'!C:C,0),48)/5,(IF(Combine!E60="WR",INDEX('WR Stats'!C:AN,MATCH(Combine!B60,'WR Stats'!C:C,0),38)/5)))))</f>
        <v>0</v>
      </c>
      <c r="P60" t="b">
        <f>IF(E60="QB",INDEX('QB Stats'!C:AR,MATCH(Combine!B60,'QB Stats'!C:C,0),42),(IF(Combine!E60="RB",INDEX('RB Stats'!C:BN,MATCH(Combine!B60,'RB Stats'!C:C,0),64),(IF(Combine!E60="WR",INDEX('WR Stats'!C:BJ,MATCH(Combine!B60,'WR Stats'!C:C,0),60))))))</f>
        <v>0</v>
      </c>
      <c r="Q60" t="b">
        <f>IF(E60="QB",INDEX('QB Stats'!C:AS,MATCH(Combine!B60,'QB Stats'!C:C,0),43),(IF(Combine!E60="RB",INDEX('RB Stats'!C:BO,MATCH(Combine!B60,'RB Stats'!C:C,0),65),(IF(Combine!E60="WR",INDEX('WR Stats'!C:BK,MATCH(Combine!B60,'WR Stats'!C:C,0),61))))))</f>
        <v>0</v>
      </c>
    </row>
    <row r="61" spans="1:17" x14ac:dyDescent="0.25">
      <c r="A61" t="s">
        <v>11</v>
      </c>
      <c r="B61" s="5" t="s">
        <v>2379</v>
      </c>
      <c r="C61" t="str">
        <f>IFERROR(INDEX('Combine Data'!A:O,MATCH(Combine!B61,'Combine Data'!A:A,0),4),"No Data")</f>
        <v>Georgia</v>
      </c>
      <c r="D61" t="str">
        <f>IFERROR(INDEX(Conference!A:B,MATCH(Combine!C61,Conference!A:A,0),2),"N/A")</f>
        <v>SEC</v>
      </c>
      <c r="E61" t="str">
        <f>IFERROR(INDEX('Combine Data'!A:O,MATCH(Combine!B61,'Combine Data'!A:A,0),6),"No Data")</f>
        <v>QB</v>
      </c>
      <c r="F61">
        <f>IFERROR(INDEX('Combine Data'!A:O,MATCH(Combine!B61,'Combine Data'!A:A,0),7),"No Data")</f>
        <v>74</v>
      </c>
      <c r="G61">
        <f>IFERROR(INDEX('Combine Data'!A:O,MATCH(Combine!B61,'Combine Data'!A:A,0),8),"No Data")</f>
        <v>225</v>
      </c>
      <c r="H61">
        <f>IFERROR(INDEX('Combine Data'!A:O,MATCH(Combine!B61,'Combine Data'!A:A,0),9),"No Data")</f>
        <v>38</v>
      </c>
      <c r="I61">
        <f>IFERROR(INDEX('Combine Data'!A:O,MATCH(Combine!B61,'Combine Data'!A:A,0),10),"No Data")</f>
        <v>4.8099999999999996</v>
      </c>
      <c r="J61">
        <f>IFERROR(INDEX('Combine Data'!A:O,MATCH(Combine!B61,'Combine Data'!A:A,0),11),"No Data")</f>
        <v>0</v>
      </c>
      <c r="K61">
        <f>IFERROR(INDEX('Combine Data'!A:O,MATCH(Combine!B61,'Combine Data'!A:A,0),12),"No Data")</f>
        <v>30.5</v>
      </c>
      <c r="L61">
        <f>IFERROR(INDEX('Combine Data'!A:O,MATCH(Combine!B61,'Combine Data'!A:A,0),13),"No Data")</f>
        <v>107</v>
      </c>
      <c r="M61">
        <f>IFERROR(INDEX('Combine Data'!A:O,MATCH(Combine!B61,'Combine Data'!A:A,0),14),"No Data")</f>
        <v>4.47</v>
      </c>
      <c r="N61">
        <f>IFERROR(INDEX('Combine Data'!A:O,MATCH(Combine!B61,'Combine Data'!A:A,0),15),"No Data")</f>
        <v>7.06</v>
      </c>
      <c r="O61">
        <f>IF(E61="QB",INDEX('QB Stats'!C:Y,MATCH(Combine!B61,'QB Stats'!C:C,0),23)/5,(IF(Combine!E61="RB",INDEX('RB Stats'!C:AX,MATCH(Combine!B61,'RB Stats'!C:C,0),48)/5,(IF(Combine!E61="WR",INDEX('WR Stats'!C:AN,MATCH(Combine!B61,'WR Stats'!C:C,0),38)/5)))))</f>
        <v>197.65600000000001</v>
      </c>
      <c r="P61" t="str">
        <f>IF(E61="QB",INDEX('QB Stats'!C:AR,MATCH(Combine!B61,'QB Stats'!C:C,0),42),(IF(Combine!E61="RB",INDEX('RB Stats'!C:BN,MATCH(Combine!B61,'RB Stats'!C:C,0),64),(IF(Combine!E61="WR",INDEX('WR Stats'!C:BJ,MATCH(Combine!B61,'WR Stats'!C:C,0),60))))))</f>
        <v>Pro Bowl</v>
      </c>
      <c r="Q61">
        <f>IF(E61="QB",INDEX('QB Stats'!C:AS,MATCH(Combine!B61,'QB Stats'!C:C,0),43),(IF(Combine!E61="RB",INDEX('RB Stats'!C:BO,MATCH(Combine!B61,'RB Stats'!C:C,0),65),(IF(Combine!E61="WR",INDEX('WR Stats'!C:BK,MATCH(Combine!B61,'WR Stats'!C:C,0),61))))))</f>
        <v>1</v>
      </c>
    </row>
    <row r="62" spans="1:17" x14ac:dyDescent="0.25">
      <c r="A62" t="s">
        <v>73</v>
      </c>
      <c r="B62" s="5" t="s">
        <v>2380</v>
      </c>
      <c r="C62" t="str">
        <f>IFERROR(INDEX('Combine Data'!A:O,MATCH(Combine!B62,'Combine Data'!A:A,0),4),"No Data")</f>
        <v>Southern California</v>
      </c>
      <c r="D62" t="str">
        <f>IFERROR(INDEX(Conference!A:B,MATCH(Combine!C62,Conference!A:A,0),2),"N/A")</f>
        <v>Pac-12</v>
      </c>
      <c r="E62" t="str">
        <f>IFERROR(INDEX('Combine Data'!A:O,MATCH(Combine!B62,'Combine Data'!A:A,0),6),"No Data")</f>
        <v>QB</v>
      </c>
      <c r="F62">
        <f>IFERROR(INDEX('Combine Data'!A:O,MATCH(Combine!B62,'Combine Data'!A:A,0),7),"No Data")</f>
        <v>74</v>
      </c>
      <c r="G62">
        <f>IFERROR(INDEX('Combine Data'!A:O,MATCH(Combine!B62,'Combine Data'!A:A,0),8),"No Data")</f>
        <v>227</v>
      </c>
      <c r="H62">
        <f>IFERROR(INDEX('Combine Data'!A:O,MATCH(Combine!B62,'Combine Data'!A:A,0),9),"No Data")</f>
        <v>28</v>
      </c>
      <c r="I62">
        <f>IFERROR(INDEX('Combine Data'!A:O,MATCH(Combine!B62,'Combine Data'!A:A,0),10),"No Data")</f>
        <v>4.93</v>
      </c>
      <c r="J62">
        <f>IFERROR(INDEX('Combine Data'!A:O,MATCH(Combine!B62,'Combine Data'!A:A,0),11),"No Data")</f>
        <v>0</v>
      </c>
      <c r="K62">
        <f>IFERROR(INDEX('Combine Data'!A:O,MATCH(Combine!B62,'Combine Data'!A:A,0),12),"No Data")</f>
        <v>32.5</v>
      </c>
      <c r="L62">
        <f>IFERROR(INDEX('Combine Data'!A:O,MATCH(Combine!B62,'Combine Data'!A:A,0),13),"No Data")</f>
        <v>116</v>
      </c>
      <c r="M62">
        <f>IFERROR(INDEX('Combine Data'!A:O,MATCH(Combine!B62,'Combine Data'!A:A,0),14),"No Data")</f>
        <v>4.21</v>
      </c>
      <c r="N62">
        <f>IFERROR(INDEX('Combine Data'!A:O,MATCH(Combine!B62,'Combine Data'!A:A,0),15),"No Data")</f>
        <v>7.06</v>
      </c>
      <c r="O62">
        <f>IF(E62="QB",INDEX('QB Stats'!C:Y,MATCH(Combine!B62,'QB Stats'!C:C,0),23)/5,(IF(Combine!E62="RB",INDEX('RB Stats'!C:AX,MATCH(Combine!B62,'RB Stats'!C:C,0),48)/5,(IF(Combine!E62="WR",INDEX('WR Stats'!C:AN,MATCH(Combine!B62,'WR Stats'!C:C,0),38)/5)))))</f>
        <v>123.53600000000002</v>
      </c>
      <c r="P62" t="str">
        <f>IF(E62="QB",INDEX('QB Stats'!C:AR,MATCH(Combine!B62,'QB Stats'!C:C,0),42),(IF(Combine!E62="RB",INDEX('RB Stats'!C:BN,MATCH(Combine!B62,'RB Stats'!C:C,0),64),(IF(Combine!E62="WR",INDEX('WR Stats'!C:BJ,MATCH(Combine!B62,'WR Stats'!C:C,0),60))))))</f>
        <v>Bust</v>
      </c>
      <c r="Q62">
        <f>IF(E62="QB",INDEX('QB Stats'!C:AS,MATCH(Combine!B62,'QB Stats'!C:C,0),43),(IF(Combine!E62="RB",INDEX('RB Stats'!C:BO,MATCH(Combine!B62,'RB Stats'!C:C,0),65),(IF(Combine!E62="WR",INDEX('WR Stats'!C:BK,MATCH(Combine!B62,'WR Stats'!C:C,0),61))))))</f>
        <v>0</v>
      </c>
    </row>
    <row r="63" spans="1:17" x14ac:dyDescent="0.25">
      <c r="A63" t="s">
        <v>112</v>
      </c>
      <c r="B63" s="5" t="s">
        <v>2381</v>
      </c>
      <c r="C63" t="str">
        <f>IFERROR(INDEX('Combine Data'!A:O,MATCH(Combine!B63,'Combine Data'!A:A,0),4),"No Data")</f>
        <v>Maryland</v>
      </c>
      <c r="D63" t="str">
        <f>IFERROR(INDEX(Conference!A:B,MATCH(Combine!C63,Conference!A:A,0),2),"N/A")</f>
        <v>Big Ten</v>
      </c>
      <c r="E63" t="str">
        <f>IFERROR(INDEX('Combine Data'!A:O,MATCH(Combine!B63,'Combine Data'!A:A,0),6),"No Data")</f>
        <v>WR</v>
      </c>
      <c r="F63">
        <f>IFERROR(INDEX('Combine Data'!A:O,MATCH(Combine!B63,'Combine Data'!A:A,0),7),"No Data")</f>
        <v>74</v>
      </c>
      <c r="G63">
        <f>IFERROR(INDEX('Combine Data'!A:O,MATCH(Combine!B63,'Combine Data'!A:A,0),8),"No Data")</f>
        <v>210</v>
      </c>
      <c r="H63">
        <f>IFERROR(INDEX('Combine Data'!A:O,MATCH(Combine!B63,'Combine Data'!A:A,0),9),"No Data")</f>
        <v>0</v>
      </c>
      <c r="I63">
        <f>IFERROR(INDEX('Combine Data'!A:O,MATCH(Combine!B63,'Combine Data'!A:A,0),10),"No Data")</f>
        <v>4.25</v>
      </c>
      <c r="J63">
        <f>IFERROR(INDEX('Combine Data'!A:O,MATCH(Combine!B63,'Combine Data'!A:A,0),11),"No Data")</f>
        <v>16</v>
      </c>
      <c r="K63">
        <f>IFERROR(INDEX('Combine Data'!A:O,MATCH(Combine!B63,'Combine Data'!A:A,0),12),"No Data")</f>
        <v>38.5</v>
      </c>
      <c r="L63">
        <f>IFERROR(INDEX('Combine Data'!A:O,MATCH(Combine!B63,'Combine Data'!A:A,0),13),"No Data")</f>
        <v>126</v>
      </c>
      <c r="M63">
        <f>IFERROR(INDEX('Combine Data'!A:O,MATCH(Combine!B63,'Combine Data'!A:A,0),14),"No Data")</f>
        <v>4.18</v>
      </c>
      <c r="N63">
        <f>IFERROR(INDEX('Combine Data'!A:O,MATCH(Combine!B63,'Combine Data'!A:A,0),15),"No Data")</f>
        <v>6.8</v>
      </c>
      <c r="O63">
        <f>IF(E63="QB",INDEX('QB Stats'!C:Y,MATCH(Combine!B63,'QB Stats'!C:C,0),23)/5,(IF(Combine!E63="RB",INDEX('RB Stats'!C:AX,MATCH(Combine!B63,'RB Stats'!C:C,0),48)/5,(IF(Combine!E63="WR",INDEX('WR Stats'!C:AN,MATCH(Combine!B63,'WR Stats'!C:C,0),38)/5)))))</f>
        <v>61.2</v>
      </c>
      <c r="P63" t="str">
        <f>IF(E63="QB",INDEX('QB Stats'!C:AR,MATCH(Combine!B63,'QB Stats'!C:C,0),42),(IF(Combine!E63="RB",INDEX('RB Stats'!C:BN,MATCH(Combine!B63,'RB Stats'!C:C,0),64),(IF(Combine!E63="WR",INDEX('WR Stats'!C:BJ,MATCH(Combine!B63,'WR Stats'!C:C,0),60))))))</f>
        <v>Bust</v>
      </c>
      <c r="Q63">
        <f>IF(E63="QB",INDEX('QB Stats'!C:AS,MATCH(Combine!B63,'QB Stats'!C:C,0),43),(IF(Combine!E63="RB",INDEX('RB Stats'!C:BO,MATCH(Combine!B63,'RB Stats'!C:C,0),65),(IF(Combine!E63="WR",INDEX('WR Stats'!C:BK,MATCH(Combine!B63,'WR Stats'!C:C,0),61))))))</f>
        <v>0</v>
      </c>
    </row>
    <row r="64" spans="1:17" hidden="1" x14ac:dyDescent="0.25">
      <c r="A64" t="s">
        <v>117</v>
      </c>
      <c r="B64" s="5" t="s">
        <v>2382</v>
      </c>
      <c r="C64" t="s">
        <v>138</v>
      </c>
      <c r="D64" t="str">
        <f>IFERROR(INDEX(Conference!A:B,MATCH(Combine!C64,Conference!A:A,0),2),"N/A")</f>
        <v>SEC</v>
      </c>
      <c r="E64" t="str">
        <f>IFERROR(INDEX('Combine Data'!A:O,MATCH(Combine!B64,'Combine Data'!A:A,0),6),"No Data")</f>
        <v>No Data</v>
      </c>
      <c r="F64" t="str">
        <f>IFERROR(INDEX('Combine Data'!A:O,MATCH(Combine!B64,'Combine Data'!A:A,0),7),"No Data")</f>
        <v>No Data</v>
      </c>
      <c r="G64" t="str">
        <f>IFERROR(INDEX('Combine Data'!A:O,MATCH(Combine!B64,'Combine Data'!A:A,0),8),"No Data")</f>
        <v>No Data</v>
      </c>
      <c r="H64" t="str">
        <f>IFERROR(INDEX('Combine Data'!A:O,MATCH(Combine!B64,'Combine Data'!A:A,0),9),"No Data")</f>
        <v>No Data</v>
      </c>
      <c r="I64" t="str">
        <f>IFERROR(INDEX('Combine Data'!A:O,MATCH(Combine!B64,'Combine Data'!A:A,0),10),"No Data")</f>
        <v>No Data</v>
      </c>
      <c r="J64" t="str">
        <f>IFERROR(INDEX('Combine Data'!A:O,MATCH(Combine!B64,'Combine Data'!A:A,0),11),"No Data")</f>
        <v>No Data</v>
      </c>
      <c r="K64" t="str">
        <f>IFERROR(INDEX('Combine Data'!A:O,MATCH(Combine!B64,'Combine Data'!A:A,0),12),"No Data")</f>
        <v>No Data</v>
      </c>
      <c r="L64" t="str">
        <f>IFERROR(INDEX('Combine Data'!A:O,MATCH(Combine!B64,'Combine Data'!A:A,0),13),"No Data")</f>
        <v>No Data</v>
      </c>
      <c r="M64" t="str">
        <f>IFERROR(INDEX('Combine Data'!A:O,MATCH(Combine!B64,'Combine Data'!A:A,0),14),"No Data")</f>
        <v>No Data</v>
      </c>
      <c r="N64" t="str">
        <f>IFERROR(INDEX('Combine Data'!A:O,MATCH(Combine!B64,'Combine Data'!A:A,0),15),"No Data")</f>
        <v>No Data</v>
      </c>
      <c r="O64" t="b">
        <f>IF(E64="QB",INDEX('QB Stats'!C:Y,MATCH(Combine!B64,'QB Stats'!C:C,0),23)/5,(IF(Combine!E64="RB",INDEX('RB Stats'!C:AX,MATCH(Combine!B64,'RB Stats'!C:C,0),48)/5,(IF(Combine!E64="WR",INDEX('WR Stats'!C:AN,MATCH(Combine!B64,'WR Stats'!C:C,0),38)/5)))))</f>
        <v>0</v>
      </c>
      <c r="P64" t="b">
        <f>IF(E64="QB",INDEX('QB Stats'!C:AR,MATCH(Combine!B64,'QB Stats'!C:C,0),42),(IF(Combine!E64="RB",INDEX('RB Stats'!C:BN,MATCH(Combine!B64,'RB Stats'!C:C,0),64),(IF(Combine!E64="WR",INDEX('WR Stats'!C:BJ,MATCH(Combine!B64,'WR Stats'!C:C,0),60))))))</f>
        <v>0</v>
      </c>
      <c r="Q64" t="b">
        <f>IF(E64="QB",INDEX('QB Stats'!C:AS,MATCH(Combine!B64,'QB Stats'!C:C,0),43),(IF(Combine!E64="RB",INDEX('RB Stats'!C:BO,MATCH(Combine!B64,'RB Stats'!C:C,0),65),(IF(Combine!E64="WR",INDEX('WR Stats'!C:BK,MATCH(Combine!B64,'WR Stats'!C:C,0),61))))))</f>
        <v>0</v>
      </c>
    </row>
    <row r="65" spans="1:17" x14ac:dyDescent="0.25">
      <c r="A65" t="s">
        <v>319</v>
      </c>
      <c r="B65" s="5" t="s">
        <v>2383</v>
      </c>
      <c r="C65" t="str">
        <f>IFERROR(INDEX('Combine Data'!A:O,MATCH(Combine!B65,'Combine Data'!A:A,0),4),"No Data")</f>
        <v>Georgia</v>
      </c>
      <c r="D65" t="str">
        <f>IFERROR(INDEX(Conference!A:B,MATCH(Combine!C65,Conference!A:A,0),2),"N/A")</f>
        <v>SEC</v>
      </c>
      <c r="E65" t="str">
        <f>IFERROR(INDEX('Combine Data'!A:O,MATCH(Combine!B65,'Combine Data'!A:A,0),6),"No Data")</f>
        <v>RB</v>
      </c>
      <c r="F65">
        <f>IFERROR(INDEX('Combine Data'!A:O,MATCH(Combine!B65,'Combine Data'!A:A,0),7),"No Data")</f>
        <v>71</v>
      </c>
      <c r="G65">
        <f>IFERROR(INDEX('Combine Data'!A:O,MATCH(Combine!B65,'Combine Data'!A:A,0),8),"No Data")</f>
        <v>217</v>
      </c>
      <c r="H65">
        <f>IFERROR(INDEX('Combine Data'!A:O,MATCH(Combine!B65,'Combine Data'!A:A,0),9),"No Data")</f>
        <v>0</v>
      </c>
      <c r="I65">
        <f>IFERROR(INDEX('Combine Data'!A:O,MATCH(Combine!B65,'Combine Data'!A:A,0),10),"No Data")</f>
        <v>4.5</v>
      </c>
      <c r="J65">
        <f>IFERROR(INDEX('Combine Data'!A:O,MATCH(Combine!B65,'Combine Data'!A:A,0),11),"No Data")</f>
        <v>25</v>
      </c>
      <c r="K65">
        <f>IFERROR(INDEX('Combine Data'!A:O,MATCH(Combine!B65,'Combine Data'!A:A,0),12),"No Data")</f>
        <v>35.5</v>
      </c>
      <c r="L65">
        <f>IFERROR(INDEX('Combine Data'!A:O,MATCH(Combine!B65,'Combine Data'!A:A,0),13),"No Data")</f>
        <v>115</v>
      </c>
      <c r="M65">
        <f>IFERROR(INDEX('Combine Data'!A:O,MATCH(Combine!B65,'Combine Data'!A:A,0),14),"No Data")</f>
        <v>4.2699999999999996</v>
      </c>
      <c r="N65">
        <f>IFERROR(INDEX('Combine Data'!A:O,MATCH(Combine!B65,'Combine Data'!A:A,0),15),"No Data")</f>
        <v>6.84</v>
      </c>
      <c r="O65">
        <f>IF(E65="QB",INDEX('QB Stats'!C:Y,MATCH(Combine!B65,'QB Stats'!C:C,0),23)/5,(IF(Combine!E65="RB",INDEX('RB Stats'!C:AX,MATCH(Combine!B65,'RB Stats'!C:C,0),48)/5,(IF(Combine!E65="WR",INDEX('WR Stats'!C:AN,MATCH(Combine!B65,'WR Stats'!C:C,0),38)/5)))))</f>
        <v>137.38000000000002</v>
      </c>
      <c r="P65" t="str">
        <f>IF(E65="QB",INDEX('QB Stats'!C:AR,MATCH(Combine!B65,'QB Stats'!C:C,0),42),(IF(Combine!E65="RB",INDEX('RB Stats'!C:BN,MATCH(Combine!B65,'RB Stats'!C:C,0),64),(IF(Combine!E65="WR",INDEX('WR Stats'!C:BJ,MATCH(Combine!B65,'WR Stats'!C:C,0),60))))))</f>
        <v>Backup</v>
      </c>
      <c r="Q65">
        <f>IF(E65="QB",INDEX('QB Stats'!C:AS,MATCH(Combine!B65,'QB Stats'!C:C,0),43),(IF(Combine!E65="RB",INDEX('RB Stats'!C:BO,MATCH(Combine!B65,'RB Stats'!C:C,0),65),(IF(Combine!E65="WR",INDEX('WR Stats'!C:BK,MATCH(Combine!B65,'WR Stats'!C:C,0),61))))))</f>
        <v>1</v>
      </c>
    </row>
    <row r="66" spans="1:17" x14ac:dyDescent="0.25">
      <c r="A66" t="s">
        <v>320</v>
      </c>
      <c r="B66" s="5" t="s">
        <v>2384</v>
      </c>
      <c r="C66" t="str">
        <f>IFERROR(INDEX('Combine Data'!A:O,MATCH(Combine!B66,'Combine Data'!A:A,0),4),"No Data")</f>
        <v>Kansas State</v>
      </c>
      <c r="D66" t="str">
        <f>IFERROR(INDEX(Conference!A:B,MATCH(Combine!C66,Conference!A:A,0),2),"N/A")</f>
        <v>Big 12</v>
      </c>
      <c r="E66" t="str">
        <f>IFERROR(INDEX('Combine Data'!A:O,MATCH(Combine!B66,'Combine Data'!A:A,0),6),"No Data")</f>
        <v>QB</v>
      </c>
      <c r="F66">
        <f>IFERROR(INDEX('Combine Data'!A:O,MATCH(Combine!B66,'Combine Data'!A:A,0),7),"No Data")</f>
        <v>78</v>
      </c>
      <c r="G66">
        <f>IFERROR(INDEX('Combine Data'!A:O,MATCH(Combine!B66,'Combine Data'!A:A,0),8),"No Data")</f>
        <v>248</v>
      </c>
      <c r="H66">
        <f>IFERROR(INDEX('Combine Data'!A:O,MATCH(Combine!B66,'Combine Data'!A:A,0),9),"No Data")</f>
        <v>27</v>
      </c>
      <c r="I66">
        <f>IFERROR(INDEX('Combine Data'!A:O,MATCH(Combine!B66,'Combine Data'!A:A,0),10),"No Data")</f>
        <v>4.9000000000000004</v>
      </c>
      <c r="J66">
        <f>IFERROR(INDEX('Combine Data'!A:O,MATCH(Combine!B66,'Combine Data'!A:A,0),11),"No Data")</f>
        <v>0</v>
      </c>
      <c r="K66">
        <f>IFERROR(INDEX('Combine Data'!A:O,MATCH(Combine!B66,'Combine Data'!A:A,0),12),"No Data")</f>
        <v>33.5</v>
      </c>
      <c r="L66">
        <f>IFERROR(INDEX('Combine Data'!A:O,MATCH(Combine!B66,'Combine Data'!A:A,0),13),"No Data")</f>
        <v>119</v>
      </c>
      <c r="M66">
        <f>IFERROR(INDEX('Combine Data'!A:O,MATCH(Combine!B66,'Combine Data'!A:A,0),14),"No Data")</f>
        <v>4.43</v>
      </c>
      <c r="N66">
        <f>IFERROR(INDEX('Combine Data'!A:O,MATCH(Combine!B66,'Combine Data'!A:A,0),15),"No Data")</f>
        <v>7.11</v>
      </c>
      <c r="O66">
        <f>IF(E66="QB",INDEX('QB Stats'!C:Y,MATCH(Combine!B66,'QB Stats'!C:C,0),23)/5,(IF(Combine!E66="RB",INDEX('RB Stats'!C:AX,MATCH(Combine!B66,'RB Stats'!C:C,0),48)/5,(IF(Combine!E66="WR",INDEX('WR Stats'!C:AN,MATCH(Combine!B66,'WR Stats'!C:C,0),38)/5)))))</f>
        <v>146.99200000000002</v>
      </c>
      <c r="P66" t="str">
        <f>IF(E66="QB",INDEX('QB Stats'!C:AR,MATCH(Combine!B66,'QB Stats'!C:C,0),42),(IF(Combine!E66="RB",INDEX('RB Stats'!C:BN,MATCH(Combine!B66,'RB Stats'!C:C,0),64),(IF(Combine!E66="WR",INDEX('WR Stats'!C:BJ,MATCH(Combine!B66,'WR Stats'!C:C,0),60))))))</f>
        <v>Starter</v>
      </c>
      <c r="Q66">
        <f>IF(E66="QB",INDEX('QB Stats'!C:AS,MATCH(Combine!B66,'QB Stats'!C:C,0),43),(IF(Combine!E66="RB",INDEX('RB Stats'!C:BO,MATCH(Combine!B66,'RB Stats'!C:C,0),65),(IF(Combine!E66="WR",INDEX('WR Stats'!C:BK,MATCH(Combine!B66,'WR Stats'!C:C,0),61))))))</f>
        <v>1</v>
      </c>
    </row>
    <row r="67" spans="1:17" x14ac:dyDescent="0.25">
      <c r="A67" t="s">
        <v>79</v>
      </c>
      <c r="B67" s="5" t="s">
        <v>2385</v>
      </c>
      <c r="C67" t="str">
        <f>IFERROR(INDEX('Combine Data'!A:O,MATCH(Combine!B67,'Combine Data'!A:A,0),4),"No Data")</f>
        <v>Missouri</v>
      </c>
      <c r="D67" t="str">
        <f>IFERROR(INDEX(Conference!A:B,MATCH(Combine!C67,Conference!A:A,0),2),"N/A")</f>
        <v>SEC</v>
      </c>
      <c r="E67" t="str">
        <f>IFERROR(INDEX('Combine Data'!A:O,MATCH(Combine!B67,'Combine Data'!A:A,0),6),"No Data")</f>
        <v>WR</v>
      </c>
      <c r="F67">
        <f>IFERROR(INDEX('Combine Data'!A:O,MATCH(Combine!B67,'Combine Data'!A:A,0),7),"No Data")</f>
        <v>73</v>
      </c>
      <c r="G67">
        <f>IFERROR(INDEX('Combine Data'!A:O,MATCH(Combine!B67,'Combine Data'!A:A,0),8),"No Data")</f>
        <v>198</v>
      </c>
      <c r="H67">
        <f>IFERROR(INDEX('Combine Data'!A:O,MATCH(Combine!B67,'Combine Data'!A:A,0),9),"No Data")</f>
        <v>25</v>
      </c>
      <c r="I67">
        <f>IFERROR(INDEX('Combine Data'!A:O,MATCH(Combine!B67,'Combine Data'!A:A,0),10),"No Data")</f>
        <v>4.45</v>
      </c>
      <c r="J67">
        <f>IFERROR(INDEX('Combine Data'!A:O,MATCH(Combine!B67,'Combine Data'!A:A,0),11),"No Data")</f>
        <v>0</v>
      </c>
      <c r="K67">
        <f>IFERROR(INDEX('Combine Data'!A:O,MATCH(Combine!B67,'Combine Data'!A:A,0),12),"No Data")</f>
        <v>0</v>
      </c>
      <c r="L67">
        <f>IFERROR(INDEX('Combine Data'!A:O,MATCH(Combine!B67,'Combine Data'!A:A,0),13),"No Data")</f>
        <v>0</v>
      </c>
      <c r="M67">
        <f>IFERROR(INDEX('Combine Data'!A:O,MATCH(Combine!B67,'Combine Data'!A:A,0),14),"No Data")</f>
        <v>0</v>
      </c>
      <c r="N67">
        <f>IFERROR(INDEX('Combine Data'!A:O,MATCH(Combine!B67,'Combine Data'!A:A,0),15),"No Data")</f>
        <v>0</v>
      </c>
      <c r="O67">
        <f>IF(E67="QB",INDEX('QB Stats'!C:Y,MATCH(Combine!B67,'QB Stats'!C:C,0),23)/5,(IF(Combine!E67="RB",INDEX('RB Stats'!C:AX,MATCH(Combine!B67,'RB Stats'!C:C,0),48)/5,(IF(Combine!E67="WR",INDEX('WR Stats'!C:AN,MATCH(Combine!B67,'WR Stats'!C:C,0),38)/5)))))</f>
        <v>99.06</v>
      </c>
      <c r="P67" t="str">
        <f>IF(E67="QB",INDEX('QB Stats'!C:AR,MATCH(Combine!B67,'QB Stats'!C:C,0),42),(IF(Combine!E67="RB",INDEX('RB Stats'!C:BN,MATCH(Combine!B67,'RB Stats'!C:C,0),64),(IF(Combine!E67="WR",INDEX('WR Stats'!C:BJ,MATCH(Combine!B67,'WR Stats'!C:C,0),60))))))</f>
        <v>Starter</v>
      </c>
      <c r="Q67">
        <f>IF(E67="QB",INDEX('QB Stats'!C:AS,MATCH(Combine!B67,'QB Stats'!C:C,0),43),(IF(Combine!E67="RB",INDEX('RB Stats'!C:BO,MATCH(Combine!B67,'RB Stats'!C:C,0),65),(IF(Combine!E67="WR",INDEX('WR Stats'!C:BK,MATCH(Combine!B67,'WR Stats'!C:C,0),61))))))</f>
        <v>1</v>
      </c>
    </row>
    <row r="68" spans="1:17" x14ac:dyDescent="0.25">
      <c r="A68" t="s">
        <v>110</v>
      </c>
      <c r="B68" s="5" t="s">
        <v>2386</v>
      </c>
      <c r="C68" t="str">
        <f>IFERROR(INDEX('Combine Data'!A:O,MATCH(Combine!B68,'Combine Data'!A:A,0),4),"No Data")</f>
        <v>Florida</v>
      </c>
      <c r="D68" t="str">
        <f>IFERROR(INDEX(Conference!A:B,MATCH(Combine!C68,Conference!A:A,0),2),"N/A")</f>
        <v>SEC</v>
      </c>
      <c r="E68" t="str">
        <f>IFERROR(INDEX('Combine Data'!A:O,MATCH(Combine!B68,'Combine Data'!A:A,0),6),"No Data")</f>
        <v>WR</v>
      </c>
      <c r="F68">
        <f>IFERROR(INDEX('Combine Data'!A:O,MATCH(Combine!B68,'Combine Data'!A:A,0),7),"No Data")</f>
        <v>71</v>
      </c>
      <c r="G68">
        <f>IFERROR(INDEX('Combine Data'!A:O,MATCH(Combine!B68,'Combine Data'!A:A,0),8),"No Data")</f>
        <v>192</v>
      </c>
      <c r="H68">
        <f>IFERROR(INDEX('Combine Data'!A:O,MATCH(Combine!B68,'Combine Data'!A:A,0),9),"No Data")</f>
        <v>12</v>
      </c>
      <c r="I68">
        <f>IFERROR(INDEX('Combine Data'!A:O,MATCH(Combine!B68,'Combine Data'!A:A,0),10),"No Data")</f>
        <v>4.3899999999999997</v>
      </c>
      <c r="J68">
        <f>IFERROR(INDEX('Combine Data'!A:O,MATCH(Combine!B68,'Combine Data'!A:A,0),11),"No Data")</f>
        <v>19</v>
      </c>
      <c r="K68">
        <f>IFERROR(INDEX('Combine Data'!A:O,MATCH(Combine!B68,'Combine Data'!A:A,0),12),"No Data")</f>
        <v>0</v>
      </c>
      <c r="L68">
        <f>IFERROR(INDEX('Combine Data'!A:O,MATCH(Combine!B68,'Combine Data'!A:A,0),13),"No Data")</f>
        <v>0</v>
      </c>
      <c r="M68">
        <f>IFERROR(INDEX('Combine Data'!A:O,MATCH(Combine!B68,'Combine Data'!A:A,0),14),"No Data")</f>
        <v>0</v>
      </c>
      <c r="N68">
        <f>IFERROR(INDEX('Combine Data'!A:O,MATCH(Combine!B68,'Combine Data'!A:A,0),15),"No Data")</f>
        <v>0</v>
      </c>
      <c r="O68">
        <f>IF(E68="QB",INDEX('QB Stats'!C:Y,MATCH(Combine!B68,'QB Stats'!C:C,0),23)/5,(IF(Combine!E68="RB",INDEX('RB Stats'!C:AX,MATCH(Combine!B68,'RB Stats'!C:C,0),48)/5,(IF(Combine!E68="WR",INDEX('WR Stats'!C:AN,MATCH(Combine!B68,'WR Stats'!C:C,0),38)/5)))))</f>
        <v>87.97999999999999</v>
      </c>
      <c r="P68" t="str">
        <f>IF(E68="QB",INDEX('QB Stats'!C:AR,MATCH(Combine!B68,'QB Stats'!C:C,0),42),(IF(Combine!E68="RB",INDEX('RB Stats'!C:BN,MATCH(Combine!B68,'RB Stats'!C:C,0),64),(IF(Combine!E68="WR",INDEX('WR Stats'!C:BJ,MATCH(Combine!B68,'WR Stats'!C:C,0),60))))))</f>
        <v>Backup</v>
      </c>
      <c r="Q68">
        <f>IF(E68="QB",INDEX('QB Stats'!C:AS,MATCH(Combine!B68,'QB Stats'!C:C,0),43),(IF(Combine!E68="RB",INDEX('RB Stats'!C:BO,MATCH(Combine!B68,'RB Stats'!C:C,0),65),(IF(Combine!E68="WR",INDEX('WR Stats'!C:BK,MATCH(Combine!B68,'WR Stats'!C:C,0),61))))))</f>
        <v>1</v>
      </c>
    </row>
    <row r="69" spans="1:17" x14ac:dyDescent="0.25">
      <c r="A69" t="s">
        <v>321</v>
      </c>
      <c r="B69" s="5" t="s">
        <v>2387</v>
      </c>
      <c r="C69" t="str">
        <f>IFERROR(INDEX('Combine Data'!A:O,MATCH(Combine!B69,'Combine Data'!A:A,0),4),"No Data")</f>
        <v>Connecticut</v>
      </c>
      <c r="D69" t="str">
        <f>IFERROR(INDEX(Conference!A:B,MATCH(Combine!C69,Conference!A:A,0),2),"N/A")</f>
        <v>The American</v>
      </c>
      <c r="E69" t="str">
        <f>IFERROR(INDEX('Combine Data'!A:O,MATCH(Combine!B69,'Combine Data'!A:A,0),6),"No Data")</f>
        <v>RB</v>
      </c>
      <c r="F69">
        <f>IFERROR(INDEX('Combine Data'!A:O,MATCH(Combine!B69,'Combine Data'!A:A,0),7),"No Data")</f>
        <v>70</v>
      </c>
      <c r="G69">
        <f>IFERROR(INDEX('Combine Data'!A:O,MATCH(Combine!B69,'Combine Data'!A:A,0),8),"No Data")</f>
        <v>210</v>
      </c>
      <c r="H69">
        <f>IFERROR(INDEX('Combine Data'!A:O,MATCH(Combine!B69,'Combine Data'!A:A,0),9),"No Data")</f>
        <v>0</v>
      </c>
      <c r="I69">
        <f>IFERROR(INDEX('Combine Data'!A:O,MATCH(Combine!B69,'Combine Data'!A:A,0),10),"No Data")</f>
        <v>4.46</v>
      </c>
      <c r="J69">
        <f>IFERROR(INDEX('Combine Data'!A:O,MATCH(Combine!B69,'Combine Data'!A:A,0),11),"No Data")</f>
        <v>0</v>
      </c>
      <c r="K69">
        <f>IFERROR(INDEX('Combine Data'!A:O,MATCH(Combine!B69,'Combine Data'!A:A,0),12),"No Data")</f>
        <v>41.5</v>
      </c>
      <c r="L69">
        <f>IFERROR(INDEX('Combine Data'!A:O,MATCH(Combine!B69,'Combine Data'!A:A,0),13),"No Data")</f>
        <v>125</v>
      </c>
      <c r="M69">
        <f>IFERROR(INDEX('Combine Data'!A:O,MATCH(Combine!B69,'Combine Data'!A:A,0),14),"No Data")</f>
        <v>4.0999999999999996</v>
      </c>
      <c r="N69">
        <f>IFERROR(INDEX('Combine Data'!A:O,MATCH(Combine!B69,'Combine Data'!A:A,0),15),"No Data")</f>
        <v>6.93</v>
      </c>
      <c r="O69">
        <f>IF(E69="QB",INDEX('QB Stats'!C:Y,MATCH(Combine!B69,'QB Stats'!C:C,0),23)/5,(IF(Combine!E69="RB",INDEX('RB Stats'!C:AX,MATCH(Combine!B69,'RB Stats'!C:C,0),48)/5,(IF(Combine!E69="WR",INDEX('WR Stats'!C:AN,MATCH(Combine!B69,'WR Stats'!C:C,0),38)/5)))))</f>
        <v>84.88</v>
      </c>
      <c r="P69" t="str">
        <f>IF(E69="QB",INDEX('QB Stats'!C:AR,MATCH(Combine!B69,'QB Stats'!C:C,0),42),(IF(Combine!E69="RB",INDEX('RB Stats'!C:BN,MATCH(Combine!B69,'RB Stats'!C:C,0),64),(IF(Combine!E69="WR",INDEX('WR Stats'!C:BJ,MATCH(Combine!B69,'WR Stats'!C:C,0),60))))))</f>
        <v>Bust</v>
      </c>
      <c r="Q69">
        <f>IF(E69="QB",INDEX('QB Stats'!C:AS,MATCH(Combine!B69,'QB Stats'!C:C,0),43),(IF(Combine!E69="RB",INDEX('RB Stats'!C:BO,MATCH(Combine!B69,'RB Stats'!C:C,0),65),(IF(Combine!E69="WR",INDEX('WR Stats'!C:BK,MATCH(Combine!B69,'WR Stats'!C:C,0),61))))))</f>
        <v>0</v>
      </c>
    </row>
    <row r="70" spans="1:17" x14ac:dyDescent="0.25">
      <c r="A70" t="s">
        <v>322</v>
      </c>
      <c r="B70" s="5" t="s">
        <v>2388</v>
      </c>
      <c r="C70" t="str">
        <f>IFERROR(INDEX('Combine Data'!A:O,MATCH(Combine!B70,'Combine Data'!A:A,0),4),"No Data")</f>
        <v>North Carolina</v>
      </c>
      <c r="D70" t="str">
        <f>IFERROR(INDEX(Conference!A:B,MATCH(Combine!C70,Conference!A:A,0),2),"N/A")</f>
        <v>ACC</v>
      </c>
      <c r="E70" t="str">
        <f>IFERROR(INDEX('Combine Data'!A:O,MATCH(Combine!B70,'Combine Data'!A:A,0),6),"No Data")</f>
        <v>WR</v>
      </c>
      <c r="F70">
        <f>IFERROR(INDEX('Combine Data'!A:O,MATCH(Combine!B70,'Combine Data'!A:A,0),7),"No Data")</f>
        <v>73</v>
      </c>
      <c r="G70">
        <f>IFERROR(INDEX('Combine Data'!A:O,MATCH(Combine!B70,'Combine Data'!A:A,0),8),"No Data")</f>
        <v>212</v>
      </c>
      <c r="H70">
        <f>IFERROR(INDEX('Combine Data'!A:O,MATCH(Combine!B70,'Combine Data'!A:A,0),9),"No Data")</f>
        <v>11</v>
      </c>
      <c r="I70">
        <f>IFERROR(INDEX('Combine Data'!A:O,MATCH(Combine!B70,'Combine Data'!A:A,0),10),"No Data")</f>
        <v>4.51</v>
      </c>
      <c r="J70">
        <f>IFERROR(INDEX('Combine Data'!A:O,MATCH(Combine!B70,'Combine Data'!A:A,0),11),"No Data")</f>
        <v>0</v>
      </c>
      <c r="K70">
        <f>IFERROR(INDEX('Combine Data'!A:O,MATCH(Combine!B70,'Combine Data'!A:A,0),12),"No Data")</f>
        <v>36</v>
      </c>
      <c r="L70">
        <f>IFERROR(INDEX('Combine Data'!A:O,MATCH(Combine!B70,'Combine Data'!A:A,0),13),"No Data")</f>
        <v>0</v>
      </c>
      <c r="M70">
        <f>IFERROR(INDEX('Combine Data'!A:O,MATCH(Combine!B70,'Combine Data'!A:A,0),14),"No Data")</f>
        <v>0</v>
      </c>
      <c r="N70">
        <f>IFERROR(INDEX('Combine Data'!A:O,MATCH(Combine!B70,'Combine Data'!A:A,0),15),"No Data")</f>
        <v>0</v>
      </c>
      <c r="O70">
        <f>IF(E70="QB",INDEX('QB Stats'!C:Y,MATCH(Combine!B70,'QB Stats'!C:C,0),23)/5,(IF(Combine!E70="RB",INDEX('RB Stats'!C:AX,MATCH(Combine!B70,'RB Stats'!C:C,0),48)/5,(IF(Combine!E70="WR",INDEX('WR Stats'!C:AN,MATCH(Combine!B70,'WR Stats'!C:C,0),38)/5)))))</f>
        <v>123.64000000000001</v>
      </c>
      <c r="P70" t="str">
        <f>IF(E70="QB",INDEX('QB Stats'!C:AR,MATCH(Combine!B70,'QB Stats'!C:C,0),42),(IF(Combine!E70="RB",INDEX('RB Stats'!C:BN,MATCH(Combine!B70,'RB Stats'!C:C,0),64),(IF(Combine!E70="WR",INDEX('WR Stats'!C:BJ,MATCH(Combine!B70,'WR Stats'!C:C,0),60))))))</f>
        <v>Starter</v>
      </c>
      <c r="Q70">
        <f>IF(E70="QB",INDEX('QB Stats'!C:AS,MATCH(Combine!B70,'QB Stats'!C:C,0),43),(IF(Combine!E70="RB",INDEX('RB Stats'!C:BO,MATCH(Combine!B70,'RB Stats'!C:C,0),65),(IF(Combine!E70="WR",INDEX('WR Stats'!C:BK,MATCH(Combine!B70,'WR Stats'!C:C,0),61))))))</f>
        <v>1</v>
      </c>
    </row>
    <row r="71" spans="1:17" x14ac:dyDescent="0.25">
      <c r="A71" t="s">
        <v>120</v>
      </c>
      <c r="B71" s="5" t="s">
        <v>2389</v>
      </c>
      <c r="C71" t="str">
        <f>IFERROR(INDEX('Combine Data'!A:O,MATCH(Combine!B71,'Combine Data'!A:A,0),4),"No Data")</f>
        <v>Rutgers</v>
      </c>
      <c r="D71" t="str">
        <f>IFERROR(INDEX(Conference!A:B,MATCH(Combine!C71,Conference!A:A,0),2),"N/A")</f>
        <v>Big Ten</v>
      </c>
      <c r="E71" t="str">
        <f>IFERROR(INDEX('Combine Data'!A:O,MATCH(Combine!B71,'Combine Data'!A:A,0),6),"No Data")</f>
        <v>WR</v>
      </c>
      <c r="F71">
        <f>IFERROR(INDEX('Combine Data'!A:O,MATCH(Combine!B71,'Combine Data'!A:A,0),7),"No Data")</f>
        <v>75</v>
      </c>
      <c r="G71">
        <f>IFERROR(INDEX('Combine Data'!A:O,MATCH(Combine!B71,'Combine Data'!A:A,0),8),"No Data")</f>
        <v>218</v>
      </c>
      <c r="H71">
        <f>IFERROR(INDEX('Combine Data'!A:O,MATCH(Combine!B71,'Combine Data'!A:A,0),9),"No Data")</f>
        <v>0</v>
      </c>
      <c r="I71">
        <f>IFERROR(INDEX('Combine Data'!A:O,MATCH(Combine!B71,'Combine Data'!A:A,0),10),"No Data")</f>
        <v>4.49</v>
      </c>
      <c r="J71">
        <f>IFERROR(INDEX('Combine Data'!A:O,MATCH(Combine!B71,'Combine Data'!A:A,0),11),"No Data")</f>
        <v>23</v>
      </c>
      <c r="K71">
        <f>IFERROR(INDEX('Combine Data'!A:O,MATCH(Combine!B71,'Combine Data'!A:A,0),12),"No Data")</f>
        <v>37</v>
      </c>
      <c r="L71">
        <f>IFERROR(INDEX('Combine Data'!A:O,MATCH(Combine!B71,'Combine Data'!A:A,0),13),"No Data")</f>
        <v>124</v>
      </c>
      <c r="M71">
        <f>IFERROR(INDEX('Combine Data'!A:O,MATCH(Combine!B71,'Combine Data'!A:A,0),14),"No Data")</f>
        <v>4.47</v>
      </c>
      <c r="N71">
        <f>IFERROR(INDEX('Combine Data'!A:O,MATCH(Combine!B71,'Combine Data'!A:A,0),15),"No Data")</f>
        <v>0</v>
      </c>
      <c r="O71">
        <f>IF(E71="QB",INDEX('QB Stats'!C:Y,MATCH(Combine!B71,'QB Stats'!C:C,0),23)/5,(IF(Combine!E71="RB",INDEX('RB Stats'!C:AX,MATCH(Combine!B71,'RB Stats'!C:C,0),48)/5,(IF(Combine!E71="WR",INDEX('WR Stats'!C:AN,MATCH(Combine!B71,'WR Stats'!C:C,0),38)/5)))))</f>
        <v>69.8</v>
      </c>
      <c r="P71" t="str">
        <f>IF(E71="QB",INDEX('QB Stats'!C:AR,MATCH(Combine!B71,'QB Stats'!C:C,0),42),(IF(Combine!E71="RB",INDEX('RB Stats'!C:BN,MATCH(Combine!B71,'RB Stats'!C:C,0),64),(IF(Combine!E71="WR",INDEX('WR Stats'!C:BJ,MATCH(Combine!B71,'WR Stats'!C:C,0),60))))))</f>
        <v>Backup</v>
      </c>
      <c r="Q71">
        <f>IF(E71="QB",INDEX('QB Stats'!C:AS,MATCH(Combine!B71,'QB Stats'!C:C,0),43),(IF(Combine!E71="RB",INDEX('RB Stats'!C:BO,MATCH(Combine!B71,'RB Stats'!C:C,0),65),(IF(Combine!E71="WR",INDEX('WR Stats'!C:BK,MATCH(Combine!B71,'WR Stats'!C:C,0),61))))))</f>
        <v>1</v>
      </c>
    </row>
    <row r="72" spans="1:17" x14ac:dyDescent="0.25">
      <c r="A72" t="s">
        <v>2714</v>
      </c>
      <c r="B72" s="5" t="s">
        <v>2390</v>
      </c>
      <c r="C72" t="str">
        <f>IFERROR(INDEX('Combine Data'!A:O,MATCH(Combine!B72,'Combine Data'!A:A,0),4),"No Data")</f>
        <v>Ohio State</v>
      </c>
      <c r="D72" t="str">
        <f>IFERROR(INDEX(Conference!A:B,MATCH(Combine!C72,Conference!A:A,0),2),"N/A")</f>
        <v>Big Ten</v>
      </c>
      <c r="E72" t="str">
        <f>IFERROR(INDEX('Combine Data'!A:O,MATCH(Combine!B72,'Combine Data'!A:A,0),6),"No Data")</f>
        <v>RB</v>
      </c>
      <c r="F72">
        <f>IFERROR(INDEX('Combine Data'!A:O,MATCH(Combine!B72,'Combine Data'!A:A,0),7),"No Data")</f>
        <v>73</v>
      </c>
      <c r="G72">
        <f>IFERROR(INDEX('Combine Data'!A:O,MATCH(Combine!B72,'Combine Data'!A:A,0),8),"No Data")</f>
        <v>235</v>
      </c>
      <c r="H72">
        <f>IFERROR(INDEX('Combine Data'!A:O,MATCH(Combine!B72,'Combine Data'!A:A,0),9),"No Data")</f>
        <v>0</v>
      </c>
      <c r="I72">
        <f>IFERROR(INDEX('Combine Data'!A:O,MATCH(Combine!B72,'Combine Data'!A:A,0),10),"No Data")</f>
        <v>4.5199999999999996</v>
      </c>
      <c r="J72">
        <f>IFERROR(INDEX('Combine Data'!A:O,MATCH(Combine!B72,'Combine Data'!A:A,0),11),"No Data")</f>
        <v>25</v>
      </c>
      <c r="K72">
        <f>IFERROR(INDEX('Combine Data'!A:O,MATCH(Combine!B72,'Combine Data'!A:A,0),12),"No Data")</f>
        <v>33.5</v>
      </c>
      <c r="L72">
        <f>IFERROR(INDEX('Combine Data'!A:O,MATCH(Combine!B72,'Combine Data'!A:A,0),13),"No Data")</f>
        <v>128</v>
      </c>
      <c r="M72">
        <f>IFERROR(INDEX('Combine Data'!A:O,MATCH(Combine!B72,'Combine Data'!A:A,0),14),"No Data")</f>
        <v>0</v>
      </c>
      <c r="N72">
        <f>IFERROR(INDEX('Combine Data'!A:O,MATCH(Combine!B72,'Combine Data'!A:A,0),15),"No Data")</f>
        <v>0</v>
      </c>
      <c r="O72">
        <f>IF(E72="QB",INDEX('QB Stats'!C:Y,MATCH(Combine!B72,'QB Stats'!C:C,0),23)/5,(IF(Combine!E72="RB",INDEX('RB Stats'!C:AX,MATCH(Combine!B72,'RB Stats'!C:C,0),48)/5,(IF(Combine!E72="WR",INDEX('WR Stats'!C:AN,MATCH(Combine!B72,'WR Stats'!C:C,0),38)/5)))))</f>
        <v>0</v>
      </c>
      <c r="P72" t="str">
        <f>IF(E72="QB",INDEX('QB Stats'!C:AR,MATCH(Combine!B72,'QB Stats'!C:C,0),42),(IF(Combine!E72="RB",INDEX('RB Stats'!C:BN,MATCH(Combine!B72,'RB Stats'!C:C,0),64),(IF(Combine!E72="WR",INDEX('WR Stats'!C:BJ,MATCH(Combine!B72,'WR Stats'!C:C,0),60))))))</f>
        <v>Bust</v>
      </c>
      <c r="Q72">
        <f>IF(E72="QB",INDEX('QB Stats'!C:AS,MATCH(Combine!B72,'QB Stats'!C:C,0),43),(IF(Combine!E72="RB",INDEX('RB Stats'!C:BO,MATCH(Combine!B72,'RB Stats'!C:C,0),65),(IF(Combine!E72="WR",INDEX('WR Stats'!C:BK,MATCH(Combine!B72,'WR Stats'!C:C,0),61))))))</f>
        <v>0</v>
      </c>
    </row>
    <row r="73" spans="1:17" x14ac:dyDescent="0.25">
      <c r="A73" t="s">
        <v>324</v>
      </c>
      <c r="B73" s="5" t="s">
        <v>2391</v>
      </c>
      <c r="C73" t="str">
        <f>IFERROR(INDEX('Combine Data'!A:O,MATCH(Combine!B73,'Combine Data'!A:A,0),4),"No Data")</f>
        <v>Ohio State</v>
      </c>
      <c r="D73" t="str">
        <f>IFERROR(INDEX(Conference!A:B,MATCH(Combine!C73,Conference!A:A,0),2),"N/A")</f>
        <v>Big Ten</v>
      </c>
      <c r="E73" t="str">
        <f>IFERROR(INDEX('Combine Data'!A:O,MATCH(Combine!B73,'Combine Data'!A:A,0),6),"No Data")</f>
        <v>WR</v>
      </c>
      <c r="F73">
        <f>IFERROR(INDEX('Combine Data'!A:O,MATCH(Combine!B73,'Combine Data'!A:A,0),7),"No Data")</f>
        <v>75</v>
      </c>
      <c r="G73">
        <f>IFERROR(INDEX('Combine Data'!A:O,MATCH(Combine!B73,'Combine Data'!A:A,0),8),"No Data")</f>
        <v>209</v>
      </c>
      <c r="H73">
        <f>IFERROR(INDEX('Combine Data'!A:O,MATCH(Combine!B73,'Combine Data'!A:A,0),9),"No Data")</f>
        <v>0</v>
      </c>
      <c r="I73">
        <f>IFERROR(INDEX('Combine Data'!A:O,MATCH(Combine!B73,'Combine Data'!A:A,0),10),"No Data")</f>
        <v>4.46</v>
      </c>
      <c r="J73">
        <f>IFERROR(INDEX('Combine Data'!A:O,MATCH(Combine!B73,'Combine Data'!A:A,0),11),"No Data")</f>
        <v>0</v>
      </c>
      <c r="K73">
        <f>IFERROR(INDEX('Combine Data'!A:O,MATCH(Combine!B73,'Combine Data'!A:A,0),12),"No Data")</f>
        <v>37.5</v>
      </c>
      <c r="L73">
        <f>IFERROR(INDEX('Combine Data'!A:O,MATCH(Combine!B73,'Combine Data'!A:A,0),13),"No Data")</f>
        <v>0</v>
      </c>
      <c r="M73">
        <f>IFERROR(INDEX('Combine Data'!A:O,MATCH(Combine!B73,'Combine Data'!A:A,0),14),"No Data")</f>
        <v>4.1900000000000004</v>
      </c>
      <c r="N73">
        <f>IFERROR(INDEX('Combine Data'!A:O,MATCH(Combine!B73,'Combine Data'!A:A,0),15),"No Data")</f>
        <v>6.72</v>
      </c>
      <c r="O73">
        <f>IF(E73="QB",INDEX('QB Stats'!C:Y,MATCH(Combine!B73,'QB Stats'!C:C,0),23)/5,(IF(Combine!E73="RB",INDEX('RB Stats'!C:AX,MATCH(Combine!B73,'RB Stats'!C:C,0),48)/5,(IF(Combine!E73="WR",INDEX('WR Stats'!C:AN,MATCH(Combine!B73,'WR Stats'!C:C,0),38)/5)))))</f>
        <v>14.5</v>
      </c>
      <c r="P73" t="str">
        <f>IF(E73="QB",INDEX('QB Stats'!C:AR,MATCH(Combine!B73,'QB Stats'!C:C,0),42),(IF(Combine!E73="RB",INDEX('RB Stats'!C:BN,MATCH(Combine!B73,'RB Stats'!C:C,0),64),(IF(Combine!E73="WR",INDEX('WR Stats'!C:BJ,MATCH(Combine!B73,'WR Stats'!C:C,0),60))))))</f>
        <v>Bust</v>
      </c>
      <c r="Q73">
        <f>IF(E73="QB",INDEX('QB Stats'!C:AS,MATCH(Combine!B73,'QB Stats'!C:C,0),43),(IF(Combine!E73="RB",INDEX('RB Stats'!C:BO,MATCH(Combine!B73,'RB Stats'!C:C,0),65),(IF(Combine!E73="WR",INDEX('WR Stats'!C:BK,MATCH(Combine!B73,'WR Stats'!C:C,0),61))))))</f>
        <v>0</v>
      </c>
    </row>
    <row r="74" spans="1:17" x14ac:dyDescent="0.25">
      <c r="A74" t="s">
        <v>325</v>
      </c>
      <c r="B74" s="5" t="s">
        <v>2392</v>
      </c>
      <c r="C74" t="str">
        <f>IFERROR(INDEX('Combine Data'!A:O,MATCH(Combine!B74,'Combine Data'!A:A,0),4),"No Data")</f>
        <v>West Virginia</v>
      </c>
      <c r="D74" t="str">
        <f>IFERROR(INDEX(Conference!A:B,MATCH(Combine!C74,Conference!A:A,0),2),"N/A")</f>
        <v>Big 12</v>
      </c>
      <c r="E74" t="str">
        <f>IFERROR(INDEX('Combine Data'!A:O,MATCH(Combine!B74,'Combine Data'!A:A,0),6),"No Data")</f>
        <v>QB</v>
      </c>
      <c r="F74">
        <f>IFERROR(INDEX('Combine Data'!A:O,MATCH(Combine!B74,'Combine Data'!A:A,0),7),"No Data")</f>
        <v>73</v>
      </c>
      <c r="G74">
        <f>IFERROR(INDEX('Combine Data'!A:O,MATCH(Combine!B74,'Combine Data'!A:A,0),8),"No Data")</f>
        <v>197</v>
      </c>
      <c r="H74">
        <f>IFERROR(INDEX('Combine Data'!A:O,MATCH(Combine!B74,'Combine Data'!A:A,0),9),"No Data")</f>
        <v>0</v>
      </c>
      <c r="I74">
        <f>IFERROR(INDEX('Combine Data'!A:O,MATCH(Combine!B74,'Combine Data'!A:A,0),10),"No Data")</f>
        <v>4.55</v>
      </c>
      <c r="J74">
        <f>IFERROR(INDEX('Combine Data'!A:O,MATCH(Combine!B74,'Combine Data'!A:A,0),11),"No Data")</f>
        <v>0</v>
      </c>
      <c r="K74">
        <f>IFERROR(INDEX('Combine Data'!A:O,MATCH(Combine!B74,'Combine Data'!A:A,0),12),"No Data")</f>
        <v>35</v>
      </c>
      <c r="L74">
        <f>IFERROR(INDEX('Combine Data'!A:O,MATCH(Combine!B74,'Combine Data'!A:A,0),13),"No Data")</f>
        <v>117</v>
      </c>
      <c r="M74">
        <f>IFERROR(INDEX('Combine Data'!A:O,MATCH(Combine!B74,'Combine Data'!A:A,0),14),"No Data")</f>
        <v>4.42</v>
      </c>
      <c r="N74">
        <f>IFERROR(INDEX('Combine Data'!A:O,MATCH(Combine!B74,'Combine Data'!A:A,0),15),"No Data")</f>
        <v>7.06</v>
      </c>
      <c r="O74">
        <f>IF(E74="QB",INDEX('QB Stats'!C:Y,MATCH(Combine!B74,'QB Stats'!C:C,0),23)/5,(IF(Combine!E74="RB",INDEX('RB Stats'!C:AX,MATCH(Combine!B74,'RB Stats'!C:C,0),48)/5,(IF(Combine!E74="WR",INDEX('WR Stats'!C:AN,MATCH(Combine!B74,'WR Stats'!C:C,0),38)/5)))))</f>
        <v>0</v>
      </c>
      <c r="P74" t="str">
        <f>IF(E74="QB",INDEX('QB Stats'!C:AR,MATCH(Combine!B74,'QB Stats'!C:C,0),42),(IF(Combine!E74="RB",INDEX('RB Stats'!C:BN,MATCH(Combine!B74,'RB Stats'!C:C,0),64),(IF(Combine!E74="WR",INDEX('WR Stats'!C:BJ,MATCH(Combine!B74,'WR Stats'!C:C,0),60))))))</f>
        <v>Bust</v>
      </c>
      <c r="Q74">
        <f>IF(E74="QB",INDEX('QB Stats'!C:AS,MATCH(Combine!B74,'QB Stats'!C:C,0),43),(IF(Combine!E74="RB",INDEX('RB Stats'!C:BO,MATCH(Combine!B74,'RB Stats'!C:C,0),65),(IF(Combine!E74="WR",INDEX('WR Stats'!C:BK,MATCH(Combine!B74,'WR Stats'!C:C,0),61))))))</f>
        <v>0</v>
      </c>
    </row>
    <row r="75" spans="1:17" x14ac:dyDescent="0.25">
      <c r="A75" t="s">
        <v>326</v>
      </c>
      <c r="B75" s="5" t="s">
        <v>2393</v>
      </c>
      <c r="C75" t="str">
        <f>IFERROR(INDEX('Combine Data'!A:O,MATCH(Combine!B75,'Combine Data'!A:A,0),4),"No Data")</f>
        <v>Georgia</v>
      </c>
      <c r="D75" t="str">
        <f>IFERROR(INDEX(Conference!A:B,MATCH(Combine!C75,Conference!A:A,0),2),"N/A")</f>
        <v>SEC</v>
      </c>
      <c r="E75" t="str">
        <f>IFERROR(INDEX('Combine Data'!A:O,MATCH(Combine!B75,'Combine Data'!A:A,0),6),"No Data")</f>
        <v>WR</v>
      </c>
      <c r="F75">
        <f>IFERROR(INDEX('Combine Data'!A:O,MATCH(Combine!B75,'Combine Data'!A:A,0),7),"No Data")</f>
        <v>74</v>
      </c>
      <c r="G75">
        <f>IFERROR(INDEX('Combine Data'!A:O,MATCH(Combine!B75,'Combine Data'!A:A,0),8),"No Data")</f>
        <v>210</v>
      </c>
      <c r="H75">
        <f>IFERROR(INDEX('Combine Data'!A:O,MATCH(Combine!B75,'Combine Data'!A:A,0),9),"No Data")</f>
        <v>0</v>
      </c>
      <c r="I75">
        <f>IFERROR(INDEX('Combine Data'!A:O,MATCH(Combine!B75,'Combine Data'!A:A,0),10),"No Data")</f>
        <v>4.5999999999999996</v>
      </c>
      <c r="J75">
        <f>IFERROR(INDEX('Combine Data'!A:O,MATCH(Combine!B75,'Combine Data'!A:A,0),11),"No Data")</f>
        <v>0</v>
      </c>
      <c r="K75">
        <f>IFERROR(INDEX('Combine Data'!A:O,MATCH(Combine!B75,'Combine Data'!A:A,0),12),"No Data")</f>
        <v>36.5</v>
      </c>
      <c r="L75">
        <f>IFERROR(INDEX('Combine Data'!A:O,MATCH(Combine!B75,'Combine Data'!A:A,0),13),"No Data")</f>
        <v>127</v>
      </c>
      <c r="M75">
        <f>IFERROR(INDEX('Combine Data'!A:O,MATCH(Combine!B75,'Combine Data'!A:A,0),14),"No Data")</f>
        <v>0</v>
      </c>
      <c r="N75">
        <f>IFERROR(INDEX('Combine Data'!A:O,MATCH(Combine!B75,'Combine Data'!A:A,0),15),"No Data")</f>
        <v>0</v>
      </c>
      <c r="O75">
        <f>IF(E75="QB",INDEX('QB Stats'!C:Y,MATCH(Combine!B75,'QB Stats'!C:C,0),23)/5,(IF(Combine!E75="RB",INDEX('RB Stats'!C:AX,MATCH(Combine!B75,'RB Stats'!C:C,0),48)/5,(IF(Combine!E75="WR",INDEX('WR Stats'!C:AN,MATCH(Combine!B75,'WR Stats'!C:C,0),38)/5)))))</f>
        <v>42.5</v>
      </c>
      <c r="P75" t="str">
        <f>IF(E75="QB",INDEX('QB Stats'!C:AR,MATCH(Combine!B75,'QB Stats'!C:C,0),42),(IF(Combine!E75="RB",INDEX('RB Stats'!C:BN,MATCH(Combine!B75,'RB Stats'!C:C,0),64),(IF(Combine!E75="WR",INDEX('WR Stats'!C:BJ,MATCH(Combine!B75,'WR Stats'!C:C,0),60))))))</f>
        <v>Bust</v>
      </c>
      <c r="Q75">
        <f>IF(E75="QB",INDEX('QB Stats'!C:AS,MATCH(Combine!B75,'QB Stats'!C:C,0),43),(IF(Combine!E75="RB",INDEX('RB Stats'!C:BO,MATCH(Combine!B75,'RB Stats'!C:C,0),65),(IF(Combine!E75="WR",INDEX('WR Stats'!C:BK,MATCH(Combine!B75,'WR Stats'!C:C,0),61))))))</f>
        <v>0</v>
      </c>
    </row>
    <row r="76" spans="1:17" hidden="1" x14ac:dyDescent="0.25">
      <c r="A76" t="s">
        <v>327</v>
      </c>
      <c r="B76" s="5" t="s">
        <v>2394</v>
      </c>
      <c r="C76" t="s">
        <v>157</v>
      </c>
      <c r="D76" t="str">
        <f>IFERROR(INDEX(Conference!A:B,MATCH(Combine!C76,Conference!A:A,0),2),"N/A")</f>
        <v>ACC</v>
      </c>
      <c r="E76" t="str">
        <f>IFERROR(INDEX('Combine Data'!A:O,MATCH(Combine!B76,'Combine Data'!A:A,0),6),"No Data")</f>
        <v>No Data</v>
      </c>
      <c r="F76" t="str">
        <f>IFERROR(INDEX('Combine Data'!A:O,MATCH(Combine!B76,'Combine Data'!A:A,0),7),"No Data")</f>
        <v>No Data</v>
      </c>
      <c r="G76" t="str">
        <f>IFERROR(INDEX('Combine Data'!A:O,MATCH(Combine!B76,'Combine Data'!A:A,0),8),"No Data")</f>
        <v>No Data</v>
      </c>
      <c r="H76" t="str">
        <f>IFERROR(INDEX('Combine Data'!A:O,MATCH(Combine!B76,'Combine Data'!A:A,0),9),"No Data")</f>
        <v>No Data</v>
      </c>
      <c r="I76" t="str">
        <f>IFERROR(INDEX('Combine Data'!A:O,MATCH(Combine!B76,'Combine Data'!A:A,0),10),"No Data")</f>
        <v>No Data</v>
      </c>
      <c r="J76" t="str">
        <f>IFERROR(INDEX('Combine Data'!A:O,MATCH(Combine!B76,'Combine Data'!A:A,0),11),"No Data")</f>
        <v>No Data</v>
      </c>
      <c r="K76" t="str">
        <f>IFERROR(INDEX('Combine Data'!A:O,MATCH(Combine!B76,'Combine Data'!A:A,0),12),"No Data")</f>
        <v>No Data</v>
      </c>
      <c r="L76" t="str">
        <f>IFERROR(INDEX('Combine Data'!A:O,MATCH(Combine!B76,'Combine Data'!A:A,0),13),"No Data")</f>
        <v>No Data</v>
      </c>
      <c r="M76" t="str">
        <f>IFERROR(INDEX('Combine Data'!A:O,MATCH(Combine!B76,'Combine Data'!A:A,0),14),"No Data")</f>
        <v>No Data</v>
      </c>
      <c r="N76" t="str">
        <f>IFERROR(INDEX('Combine Data'!A:O,MATCH(Combine!B76,'Combine Data'!A:A,0),15),"No Data")</f>
        <v>No Data</v>
      </c>
      <c r="O76" t="b">
        <f>IF(E76="QB",INDEX('QB Stats'!C:Y,MATCH(Combine!B76,'QB Stats'!C:C,0),23)/5,(IF(Combine!E76="RB",INDEX('RB Stats'!C:AX,MATCH(Combine!B76,'RB Stats'!C:C,0),48)/5,(IF(Combine!E76="WR",INDEX('WR Stats'!C:AN,MATCH(Combine!B76,'WR Stats'!C:C,0),38)/5)))))</f>
        <v>0</v>
      </c>
      <c r="P76" t="b">
        <f>IF(E76="QB",INDEX('QB Stats'!C:AR,MATCH(Combine!B76,'QB Stats'!C:C,0),42),(IF(Combine!E76="RB",INDEX('RB Stats'!C:BN,MATCH(Combine!B76,'RB Stats'!C:C,0),64),(IF(Combine!E76="WR",INDEX('WR Stats'!C:BJ,MATCH(Combine!B76,'WR Stats'!C:C,0),60))))))</f>
        <v>0</v>
      </c>
      <c r="Q76" t="b">
        <f>IF(E76="QB",INDEX('QB Stats'!C:AS,MATCH(Combine!B76,'QB Stats'!C:C,0),43),(IF(Combine!E76="RB",INDEX('RB Stats'!C:BO,MATCH(Combine!B76,'RB Stats'!C:C,0),65),(IF(Combine!E76="WR",INDEX('WR Stats'!C:BK,MATCH(Combine!B76,'WR Stats'!C:C,0),61))))))</f>
        <v>0</v>
      </c>
    </row>
    <row r="77" spans="1:17" x14ac:dyDescent="0.25">
      <c r="A77" t="s">
        <v>328</v>
      </c>
      <c r="B77" s="5" t="s">
        <v>2395</v>
      </c>
      <c r="C77" t="str">
        <f>IFERROR(INDEX('Combine Data'!A:O,MATCH(Combine!B77,'Combine Data'!A:A,0),4),"No Data")</f>
        <v>Iowa</v>
      </c>
      <c r="D77" t="str">
        <f>IFERROR(INDEX(Conference!A:B,MATCH(Combine!C77,Conference!A:A,0),2),"N/A")</f>
        <v>Big Ten</v>
      </c>
      <c r="E77" t="str">
        <f>IFERROR(INDEX('Combine Data'!A:O,MATCH(Combine!B77,'Combine Data'!A:A,0),6),"No Data")</f>
        <v>RB</v>
      </c>
      <c r="F77">
        <f>IFERROR(INDEX('Combine Data'!A:O,MATCH(Combine!B77,'Combine Data'!A:A,0),7),"No Data")</f>
        <v>71</v>
      </c>
      <c r="G77">
        <f>IFERROR(INDEX('Combine Data'!A:O,MATCH(Combine!B77,'Combine Data'!A:A,0),8),"No Data")</f>
        <v>227</v>
      </c>
      <c r="H77">
        <f>IFERROR(INDEX('Combine Data'!A:O,MATCH(Combine!B77,'Combine Data'!A:A,0),9),"No Data")</f>
        <v>0</v>
      </c>
      <c r="I77">
        <f>IFERROR(INDEX('Combine Data'!A:O,MATCH(Combine!B77,'Combine Data'!A:A,0),10),"No Data")</f>
        <v>4.62</v>
      </c>
      <c r="J77">
        <f>IFERROR(INDEX('Combine Data'!A:O,MATCH(Combine!B77,'Combine Data'!A:A,0),11),"No Data")</f>
        <v>19</v>
      </c>
      <c r="K77">
        <f>IFERROR(INDEX('Combine Data'!A:O,MATCH(Combine!B77,'Combine Data'!A:A,0),12),"No Data")</f>
        <v>37</v>
      </c>
      <c r="L77">
        <f>IFERROR(INDEX('Combine Data'!A:O,MATCH(Combine!B77,'Combine Data'!A:A,0),13),"No Data")</f>
        <v>121</v>
      </c>
      <c r="M77">
        <f>IFERROR(INDEX('Combine Data'!A:O,MATCH(Combine!B77,'Combine Data'!A:A,0),14),"No Data")</f>
        <v>4.4000000000000004</v>
      </c>
      <c r="N77">
        <f>IFERROR(INDEX('Combine Data'!A:O,MATCH(Combine!B77,'Combine Data'!A:A,0),15),"No Data")</f>
        <v>7.1</v>
      </c>
      <c r="O77">
        <f>IF(E77="QB",INDEX('QB Stats'!C:Y,MATCH(Combine!B77,'QB Stats'!C:C,0),23)/5,(IF(Combine!E77="RB",INDEX('RB Stats'!C:AX,MATCH(Combine!B77,'RB Stats'!C:C,0),48)/5,(IF(Combine!E77="WR",INDEX('WR Stats'!C:AN,MATCH(Combine!B77,'WR Stats'!C:C,0),38)/5)))))</f>
        <v>106.78</v>
      </c>
      <c r="P77" t="str">
        <f>IF(E77="QB",INDEX('QB Stats'!C:AR,MATCH(Combine!B77,'QB Stats'!C:C,0),42),(IF(Combine!E77="RB",INDEX('RB Stats'!C:BN,MATCH(Combine!B77,'RB Stats'!C:C,0),64),(IF(Combine!E77="WR",INDEX('WR Stats'!C:BJ,MATCH(Combine!B77,'WR Stats'!C:C,0),60))))))</f>
        <v>Bust</v>
      </c>
      <c r="Q77">
        <f>IF(E77="QB",INDEX('QB Stats'!C:AS,MATCH(Combine!B77,'QB Stats'!C:C,0),43),(IF(Combine!E77="RB",INDEX('RB Stats'!C:BO,MATCH(Combine!B77,'RB Stats'!C:C,0),65),(IF(Combine!E77="WR",INDEX('WR Stats'!C:BK,MATCH(Combine!B77,'WR Stats'!C:C,0),61))))))</f>
        <v>0</v>
      </c>
    </row>
    <row r="78" spans="1:17" x14ac:dyDescent="0.25">
      <c r="A78" t="s">
        <v>329</v>
      </c>
      <c r="B78" s="5" t="s">
        <v>2396</v>
      </c>
      <c r="C78" t="str">
        <f>IFERROR(INDEX('Combine Data'!A:O,MATCH(Combine!B78,'Combine Data'!A:A,0),4),"No Data")</f>
        <v>Alabama</v>
      </c>
      <c r="D78" t="str">
        <f>IFERROR(INDEX(Conference!A:B,MATCH(Combine!C78,Conference!A:A,0),2),"N/A")</f>
        <v>SEC</v>
      </c>
      <c r="E78" t="str">
        <f>IFERROR(INDEX('Combine Data'!A:O,MATCH(Combine!B78,'Combine Data'!A:A,0),6),"No Data")</f>
        <v>RB</v>
      </c>
      <c r="F78">
        <f>IFERROR(INDEX('Combine Data'!A:O,MATCH(Combine!B78,'Combine Data'!A:A,0),7),"No Data")</f>
        <v>73</v>
      </c>
      <c r="G78">
        <f>IFERROR(INDEX('Combine Data'!A:O,MATCH(Combine!B78,'Combine Data'!A:A,0),8),"No Data")</f>
        <v>209</v>
      </c>
      <c r="H78">
        <f>IFERROR(INDEX('Combine Data'!A:O,MATCH(Combine!B78,'Combine Data'!A:A,0),9),"No Data")</f>
        <v>0</v>
      </c>
      <c r="I78">
        <f>IFERROR(INDEX('Combine Data'!A:O,MATCH(Combine!B78,'Combine Data'!A:A,0),10),"No Data")</f>
        <v>4.5</v>
      </c>
      <c r="J78">
        <f>IFERROR(INDEX('Combine Data'!A:O,MATCH(Combine!B78,'Combine Data'!A:A,0),11),"No Data")</f>
        <v>24</v>
      </c>
      <c r="K78">
        <f>IFERROR(INDEX('Combine Data'!A:O,MATCH(Combine!B78,'Combine Data'!A:A,0),12),"No Data")</f>
        <v>36</v>
      </c>
      <c r="L78">
        <f>IFERROR(INDEX('Combine Data'!A:O,MATCH(Combine!B78,'Combine Data'!A:A,0),13),"No Data")</f>
        <v>121</v>
      </c>
      <c r="M78">
        <f>IFERROR(INDEX('Combine Data'!A:O,MATCH(Combine!B78,'Combine Data'!A:A,0),14),"No Data")</f>
        <v>4.51</v>
      </c>
      <c r="N78">
        <f>IFERROR(INDEX('Combine Data'!A:O,MATCH(Combine!B78,'Combine Data'!A:A,0),15),"No Data")</f>
        <v>7.35</v>
      </c>
      <c r="O78">
        <f>IF(E78="QB",INDEX('QB Stats'!C:Y,MATCH(Combine!B78,'QB Stats'!C:C,0),23)/5,(IF(Combine!E78="RB",INDEX('RB Stats'!C:AX,MATCH(Combine!B78,'RB Stats'!C:C,0),48)/5,(IF(Combine!E78="WR",INDEX('WR Stats'!C:AN,MATCH(Combine!B78,'WR Stats'!C:C,0),38)/5)))))</f>
        <v>7.24</v>
      </c>
      <c r="P78" t="str">
        <f>IF(E78="QB",INDEX('QB Stats'!C:AR,MATCH(Combine!B78,'QB Stats'!C:C,0),42),(IF(Combine!E78="RB",INDEX('RB Stats'!C:BN,MATCH(Combine!B78,'RB Stats'!C:C,0),64),(IF(Combine!E78="WR",INDEX('WR Stats'!C:BJ,MATCH(Combine!B78,'WR Stats'!C:C,0),60))))))</f>
        <v>Bust</v>
      </c>
      <c r="Q78">
        <f>IF(E78="QB",INDEX('QB Stats'!C:AS,MATCH(Combine!B78,'QB Stats'!C:C,0),43),(IF(Combine!E78="RB",INDEX('RB Stats'!C:BO,MATCH(Combine!B78,'RB Stats'!C:C,0),65),(IF(Combine!E78="WR",INDEX('WR Stats'!C:BK,MATCH(Combine!B78,'WR Stats'!C:C,0),61))))))</f>
        <v>0</v>
      </c>
    </row>
    <row r="79" spans="1:17" x14ac:dyDescent="0.25">
      <c r="A79" t="s">
        <v>330</v>
      </c>
      <c r="B79" s="5" t="s">
        <v>2397</v>
      </c>
      <c r="C79" t="str">
        <f>IFERROR(INDEX('Combine Data'!A:O,MATCH(Combine!B79,'Combine Data'!A:A,0),4),"No Data")</f>
        <v>Penn State</v>
      </c>
      <c r="D79" t="str">
        <f>IFERROR(INDEX(Conference!A:B,MATCH(Combine!C79,Conference!A:A,0),2),"N/A")</f>
        <v>Big Ten</v>
      </c>
      <c r="E79" t="str">
        <f>IFERROR(INDEX('Combine Data'!A:O,MATCH(Combine!B79,'Combine Data'!A:A,0),6),"No Data")</f>
        <v>WR</v>
      </c>
      <c r="F79">
        <f>IFERROR(INDEX('Combine Data'!A:O,MATCH(Combine!B79,'Combine Data'!A:A,0),7),"No Data")</f>
        <v>73</v>
      </c>
      <c r="G79">
        <f>IFERROR(INDEX('Combine Data'!A:O,MATCH(Combine!B79,'Combine Data'!A:A,0),8),"No Data")</f>
        <v>194</v>
      </c>
      <c r="H79">
        <f>IFERROR(INDEX('Combine Data'!A:O,MATCH(Combine!B79,'Combine Data'!A:A,0),9),"No Data")</f>
        <v>0</v>
      </c>
      <c r="I79">
        <f>IFERROR(INDEX('Combine Data'!A:O,MATCH(Combine!B79,'Combine Data'!A:A,0),10),"No Data")</f>
        <v>4.6500000000000004</v>
      </c>
      <c r="J79">
        <f>IFERROR(INDEX('Combine Data'!A:O,MATCH(Combine!B79,'Combine Data'!A:A,0),11),"No Data")</f>
        <v>15</v>
      </c>
      <c r="K79">
        <f>IFERROR(INDEX('Combine Data'!A:O,MATCH(Combine!B79,'Combine Data'!A:A,0),12),"No Data")</f>
        <v>33</v>
      </c>
      <c r="L79">
        <f>IFERROR(INDEX('Combine Data'!A:O,MATCH(Combine!B79,'Combine Data'!A:A,0),13),"No Data")</f>
        <v>0</v>
      </c>
      <c r="M79">
        <f>IFERROR(INDEX('Combine Data'!A:O,MATCH(Combine!B79,'Combine Data'!A:A,0),14),"No Data")</f>
        <v>0</v>
      </c>
      <c r="N79">
        <f>IFERROR(INDEX('Combine Data'!A:O,MATCH(Combine!B79,'Combine Data'!A:A,0),15),"No Data")</f>
        <v>0</v>
      </c>
      <c r="O79">
        <f>IF(E79="QB",INDEX('QB Stats'!C:Y,MATCH(Combine!B79,'QB Stats'!C:C,0),23)/5,(IF(Combine!E79="RB",INDEX('RB Stats'!C:AX,MATCH(Combine!B79,'RB Stats'!C:C,0),48)/5,(IF(Combine!E79="WR",INDEX('WR Stats'!C:AN,MATCH(Combine!B79,'WR Stats'!C:C,0),38)/5)))))</f>
        <v>0.84000000000000008</v>
      </c>
      <c r="P79" t="str">
        <f>IF(E79="QB",INDEX('QB Stats'!C:AR,MATCH(Combine!B79,'QB Stats'!C:C,0),42),(IF(Combine!E79="RB",INDEX('RB Stats'!C:BN,MATCH(Combine!B79,'RB Stats'!C:C,0),64),(IF(Combine!E79="WR",INDEX('WR Stats'!C:BJ,MATCH(Combine!B79,'WR Stats'!C:C,0),60))))))</f>
        <v>Bust</v>
      </c>
      <c r="Q79">
        <f>IF(E79="QB",INDEX('QB Stats'!C:AS,MATCH(Combine!B79,'QB Stats'!C:C,0),43),(IF(Combine!E79="RB",INDEX('RB Stats'!C:BO,MATCH(Combine!B79,'RB Stats'!C:C,0),65),(IF(Combine!E79="WR",INDEX('WR Stats'!C:BK,MATCH(Combine!B79,'WR Stats'!C:C,0),61))))))</f>
        <v>0</v>
      </c>
    </row>
    <row r="80" spans="1:17" hidden="1" x14ac:dyDescent="0.25">
      <c r="A80" t="s">
        <v>107</v>
      </c>
      <c r="B80" s="5" t="s">
        <v>2398</v>
      </c>
      <c r="C80" t="s">
        <v>245</v>
      </c>
      <c r="D80" t="str">
        <f>IFERROR(INDEX(Conference!A:B,MATCH(Combine!C80,Conference!A:A,0),2),"N/A")</f>
        <v>ACC</v>
      </c>
      <c r="E80" t="str">
        <f>IFERROR(INDEX('Combine Data'!A:O,MATCH(Combine!B80,'Combine Data'!A:A,0),6),"No Data")</f>
        <v>No Data</v>
      </c>
      <c r="F80" t="str">
        <f>IFERROR(INDEX('Combine Data'!A:O,MATCH(Combine!B80,'Combine Data'!A:A,0),7),"No Data")</f>
        <v>No Data</v>
      </c>
      <c r="G80" t="str">
        <f>IFERROR(INDEX('Combine Data'!A:O,MATCH(Combine!B80,'Combine Data'!A:A,0),8),"No Data")</f>
        <v>No Data</v>
      </c>
      <c r="H80" t="str">
        <f>IFERROR(INDEX('Combine Data'!A:O,MATCH(Combine!B80,'Combine Data'!A:A,0),9),"No Data")</f>
        <v>No Data</v>
      </c>
      <c r="I80" t="str">
        <f>IFERROR(INDEX('Combine Data'!A:O,MATCH(Combine!B80,'Combine Data'!A:A,0),10),"No Data")</f>
        <v>No Data</v>
      </c>
      <c r="J80" t="str">
        <f>IFERROR(INDEX('Combine Data'!A:O,MATCH(Combine!B80,'Combine Data'!A:A,0),11),"No Data")</f>
        <v>No Data</v>
      </c>
      <c r="K80" t="str">
        <f>IFERROR(INDEX('Combine Data'!A:O,MATCH(Combine!B80,'Combine Data'!A:A,0),12),"No Data")</f>
        <v>No Data</v>
      </c>
      <c r="L80" t="str">
        <f>IFERROR(INDEX('Combine Data'!A:O,MATCH(Combine!B80,'Combine Data'!A:A,0),13),"No Data")</f>
        <v>No Data</v>
      </c>
      <c r="M80" t="str">
        <f>IFERROR(INDEX('Combine Data'!A:O,MATCH(Combine!B80,'Combine Data'!A:A,0),14),"No Data")</f>
        <v>No Data</v>
      </c>
      <c r="N80" t="str">
        <f>IFERROR(INDEX('Combine Data'!A:O,MATCH(Combine!B80,'Combine Data'!A:A,0),15),"No Data")</f>
        <v>No Data</v>
      </c>
      <c r="O80" t="b">
        <f>IF(E80="QB",INDEX('QB Stats'!C:Y,MATCH(Combine!B80,'QB Stats'!C:C,0),23)/5,(IF(Combine!E80="RB",INDEX('RB Stats'!C:AX,MATCH(Combine!B80,'RB Stats'!C:C,0),48)/5,(IF(Combine!E80="WR",INDEX('WR Stats'!C:AN,MATCH(Combine!B80,'WR Stats'!C:C,0),38)/5)))))</f>
        <v>0</v>
      </c>
      <c r="P80" t="b">
        <f>IF(E80="QB",INDEX('QB Stats'!C:AR,MATCH(Combine!B80,'QB Stats'!C:C,0),42),(IF(Combine!E80="RB",INDEX('RB Stats'!C:BN,MATCH(Combine!B80,'RB Stats'!C:C,0),64),(IF(Combine!E80="WR",INDEX('WR Stats'!C:BJ,MATCH(Combine!B80,'WR Stats'!C:C,0),60))))))</f>
        <v>0</v>
      </c>
      <c r="Q80" t="b">
        <f>IF(E80="QB",INDEX('QB Stats'!C:AS,MATCH(Combine!B80,'QB Stats'!C:C,0),43),(IF(Combine!E80="RB",INDEX('RB Stats'!C:BO,MATCH(Combine!B80,'RB Stats'!C:C,0),65),(IF(Combine!E80="WR",INDEX('WR Stats'!C:BK,MATCH(Combine!B80,'WR Stats'!C:C,0),61))))))</f>
        <v>0</v>
      </c>
    </row>
    <row r="81" spans="1:17" x14ac:dyDescent="0.25">
      <c r="A81" t="s">
        <v>105</v>
      </c>
      <c r="B81" s="5" t="s">
        <v>2399</v>
      </c>
      <c r="C81" t="str">
        <f>IFERROR(INDEX('Combine Data'!A:O,MATCH(Combine!B81,'Combine Data'!A:A,0),4),"No Data")</f>
        <v>Mississippi</v>
      </c>
      <c r="D81" t="str">
        <f>IFERROR(INDEX(Conference!A:B,MATCH(Combine!C81,Conference!A:A,0),2),"N/A")</f>
        <v>SEC</v>
      </c>
      <c r="E81" t="str">
        <f>IFERROR(INDEX('Combine Data'!A:O,MATCH(Combine!B81,'Combine Data'!A:A,0),6),"No Data")</f>
        <v>WR</v>
      </c>
      <c r="F81">
        <f>IFERROR(INDEX('Combine Data'!A:O,MATCH(Combine!B81,'Combine Data'!A:A,0),7),"No Data")</f>
        <v>73</v>
      </c>
      <c r="G81">
        <f>IFERROR(INDEX('Combine Data'!A:O,MATCH(Combine!B81,'Combine Data'!A:A,0),8),"No Data")</f>
        <v>199</v>
      </c>
      <c r="H81">
        <f>IFERROR(INDEX('Combine Data'!A:O,MATCH(Combine!B81,'Combine Data'!A:A,0),9),"No Data")</f>
        <v>0</v>
      </c>
      <c r="I81">
        <f>IFERROR(INDEX('Combine Data'!A:O,MATCH(Combine!B81,'Combine Data'!A:A,0),10),"No Data")</f>
        <v>4.28</v>
      </c>
      <c r="J81">
        <f>IFERROR(INDEX('Combine Data'!A:O,MATCH(Combine!B81,'Combine Data'!A:A,0),11),"No Data")</f>
        <v>14</v>
      </c>
      <c r="K81">
        <f>IFERROR(INDEX('Combine Data'!A:O,MATCH(Combine!B81,'Combine Data'!A:A,0),12),"No Data")</f>
        <v>40</v>
      </c>
      <c r="L81">
        <f>IFERROR(INDEX('Combine Data'!A:O,MATCH(Combine!B81,'Combine Data'!A:A,0),13),"No Data")</f>
        <v>129</v>
      </c>
      <c r="M81">
        <f>IFERROR(INDEX('Combine Data'!A:O,MATCH(Combine!B81,'Combine Data'!A:A,0),14),"No Data")</f>
        <v>4.2699999999999996</v>
      </c>
      <c r="N81">
        <f>IFERROR(INDEX('Combine Data'!A:O,MATCH(Combine!B81,'Combine Data'!A:A,0),15),"No Data")</f>
        <v>6.9</v>
      </c>
      <c r="O81">
        <f>IF(E81="QB",INDEX('QB Stats'!C:Y,MATCH(Combine!B81,'QB Stats'!C:C,0),23)/5,(IF(Combine!E81="RB",INDEX('RB Stats'!C:AX,MATCH(Combine!B81,'RB Stats'!C:C,0),48)/5,(IF(Combine!E81="WR",INDEX('WR Stats'!C:AN,MATCH(Combine!B81,'WR Stats'!C:C,0),38)/5)))))</f>
        <v>141.83999999999997</v>
      </c>
      <c r="P81" t="str">
        <f>IF(E81="QB",INDEX('QB Stats'!C:AR,MATCH(Combine!B81,'QB Stats'!C:C,0),42),(IF(Combine!E81="RB",INDEX('RB Stats'!C:BN,MATCH(Combine!B81,'RB Stats'!C:C,0),64),(IF(Combine!E81="WR",INDEX('WR Stats'!C:BJ,MATCH(Combine!B81,'WR Stats'!C:C,0),60))))))</f>
        <v>Pro Bowl</v>
      </c>
      <c r="Q81">
        <f>IF(E81="QB",INDEX('QB Stats'!C:AS,MATCH(Combine!B81,'QB Stats'!C:C,0),43),(IF(Combine!E81="RB",INDEX('RB Stats'!C:BO,MATCH(Combine!B81,'RB Stats'!C:C,0),65),(IF(Combine!E81="WR",INDEX('WR Stats'!C:BK,MATCH(Combine!B81,'WR Stats'!C:C,0),61))))))</f>
        <v>1</v>
      </c>
    </row>
    <row r="82" spans="1:17" x14ac:dyDescent="0.25">
      <c r="A82" t="s">
        <v>331</v>
      </c>
      <c r="B82" s="5" t="s">
        <v>2400</v>
      </c>
      <c r="C82" t="str">
        <f>IFERROR(INDEX('Combine Data'!A:O,MATCH(Combine!B82,'Combine Data'!A:A,0),4),"No Data")</f>
        <v>Cal Poly</v>
      </c>
      <c r="D82" t="str">
        <f>IFERROR(INDEX(Conference!A:B,MATCH(Combine!C82,Conference!A:A,0),2),"N/A")</f>
        <v>N/A</v>
      </c>
      <c r="E82" t="str">
        <f>IFERROR(INDEX('Combine Data'!A:O,MATCH(Combine!B82,'Combine Data'!A:A,0),6),"No Data")</f>
        <v>WR</v>
      </c>
      <c r="F82">
        <f>IFERROR(INDEX('Combine Data'!A:O,MATCH(Combine!B82,'Combine Data'!A:A,0),7),"No Data")</f>
        <v>78</v>
      </c>
      <c r="G82">
        <f>IFERROR(INDEX('Combine Data'!A:O,MATCH(Combine!B82,'Combine Data'!A:A,0),8),"No Data")</f>
        <v>229</v>
      </c>
      <c r="H82">
        <f>IFERROR(INDEX('Combine Data'!A:O,MATCH(Combine!B82,'Combine Data'!A:A,0),9),"No Data")</f>
        <v>0</v>
      </c>
      <c r="I82">
        <f>IFERROR(INDEX('Combine Data'!A:O,MATCH(Combine!B82,'Combine Data'!A:A,0),10),"No Data")</f>
        <v>4.55</v>
      </c>
      <c r="J82">
        <f>IFERROR(INDEX('Combine Data'!A:O,MATCH(Combine!B82,'Combine Data'!A:A,0),11),"No Data")</f>
        <v>17</v>
      </c>
      <c r="K82">
        <f>IFERROR(INDEX('Combine Data'!A:O,MATCH(Combine!B82,'Combine Data'!A:A,0),12),"No Data")</f>
        <v>33.5</v>
      </c>
      <c r="L82">
        <f>IFERROR(INDEX('Combine Data'!A:O,MATCH(Combine!B82,'Combine Data'!A:A,0),13),"No Data")</f>
        <v>118</v>
      </c>
      <c r="M82">
        <f>IFERROR(INDEX('Combine Data'!A:O,MATCH(Combine!B82,'Combine Data'!A:A,0),14),"No Data")</f>
        <v>4.26</v>
      </c>
      <c r="N82">
        <f>IFERROR(INDEX('Combine Data'!A:O,MATCH(Combine!B82,'Combine Data'!A:A,0),15),"No Data")</f>
        <v>0</v>
      </c>
      <c r="O82">
        <f>IF(E82="QB",INDEX('QB Stats'!C:Y,MATCH(Combine!B82,'QB Stats'!C:C,0),23)/5,(IF(Combine!E82="RB",INDEX('RB Stats'!C:AX,MATCH(Combine!B82,'RB Stats'!C:C,0),48)/5,(IF(Combine!E82="WR",INDEX('WR Stats'!C:AN,MATCH(Combine!B82,'WR Stats'!C:C,0),38)/5)))))</f>
        <v>7.88</v>
      </c>
      <c r="P82" t="str">
        <f>IF(E82="QB",INDEX('QB Stats'!C:AR,MATCH(Combine!B82,'QB Stats'!C:C,0),42),(IF(Combine!E82="RB",INDEX('RB Stats'!C:BN,MATCH(Combine!B82,'RB Stats'!C:C,0),64),(IF(Combine!E82="WR",INDEX('WR Stats'!C:BJ,MATCH(Combine!B82,'WR Stats'!C:C,0),60))))))</f>
        <v>Bust</v>
      </c>
      <c r="Q82">
        <f>IF(E82="QB",INDEX('QB Stats'!C:AS,MATCH(Combine!B82,'QB Stats'!C:C,0),43),(IF(Combine!E82="RB",INDEX('RB Stats'!C:BO,MATCH(Combine!B82,'RB Stats'!C:C,0),65),(IF(Combine!E82="WR",INDEX('WR Stats'!C:BK,MATCH(Combine!B82,'WR Stats'!C:C,0),61))))))</f>
        <v>0</v>
      </c>
    </row>
    <row r="83" spans="1:17" hidden="1" x14ac:dyDescent="0.25">
      <c r="A83" t="s">
        <v>333</v>
      </c>
      <c r="B83" s="5" t="s">
        <v>2401</v>
      </c>
      <c r="C83" t="s">
        <v>2271</v>
      </c>
      <c r="D83" t="str">
        <f>IFERROR(INDEX(Conference!A:B,MATCH(Combine!C83,Conference!A:A,0),2),"N/A")</f>
        <v>Pac-12</v>
      </c>
      <c r="E83" t="str">
        <f>IFERROR(INDEX('Combine Data'!A:O,MATCH(Combine!B83,'Combine Data'!A:A,0),6),"No Data")</f>
        <v>No Data</v>
      </c>
      <c r="F83" t="str">
        <f>IFERROR(INDEX('Combine Data'!A:O,MATCH(Combine!B83,'Combine Data'!A:A,0),7),"No Data")</f>
        <v>No Data</v>
      </c>
      <c r="G83" t="str">
        <f>IFERROR(INDEX('Combine Data'!A:O,MATCH(Combine!B83,'Combine Data'!A:A,0),8),"No Data")</f>
        <v>No Data</v>
      </c>
      <c r="H83" t="str">
        <f>IFERROR(INDEX('Combine Data'!A:O,MATCH(Combine!B83,'Combine Data'!A:A,0),9),"No Data")</f>
        <v>No Data</v>
      </c>
      <c r="I83" t="str">
        <f>IFERROR(INDEX('Combine Data'!A:O,MATCH(Combine!B83,'Combine Data'!A:A,0),10),"No Data")</f>
        <v>No Data</v>
      </c>
      <c r="J83" t="str">
        <f>IFERROR(INDEX('Combine Data'!A:O,MATCH(Combine!B83,'Combine Data'!A:A,0),11),"No Data")</f>
        <v>No Data</v>
      </c>
      <c r="K83" t="str">
        <f>IFERROR(INDEX('Combine Data'!A:O,MATCH(Combine!B83,'Combine Data'!A:A,0),12),"No Data")</f>
        <v>No Data</v>
      </c>
      <c r="L83" t="str">
        <f>IFERROR(INDEX('Combine Data'!A:O,MATCH(Combine!B83,'Combine Data'!A:A,0),13),"No Data")</f>
        <v>No Data</v>
      </c>
      <c r="M83" t="str">
        <f>IFERROR(INDEX('Combine Data'!A:O,MATCH(Combine!B83,'Combine Data'!A:A,0),14),"No Data")</f>
        <v>No Data</v>
      </c>
      <c r="N83" t="str">
        <f>IFERROR(INDEX('Combine Data'!A:O,MATCH(Combine!B83,'Combine Data'!A:A,0),15),"No Data")</f>
        <v>No Data</v>
      </c>
      <c r="O83" t="b">
        <f>IF(E83="QB",INDEX('QB Stats'!C:Y,MATCH(Combine!B83,'QB Stats'!C:C,0),23)/5,(IF(Combine!E83="RB",INDEX('RB Stats'!C:AX,MATCH(Combine!B83,'RB Stats'!C:C,0),48)/5,(IF(Combine!E83="WR",INDEX('WR Stats'!C:AN,MATCH(Combine!B83,'WR Stats'!C:C,0),38)/5)))))</f>
        <v>0</v>
      </c>
      <c r="P83" t="b">
        <f>IF(E83="QB",INDEX('QB Stats'!C:AR,MATCH(Combine!B83,'QB Stats'!C:C,0),42),(IF(Combine!E83="RB",INDEX('RB Stats'!C:BN,MATCH(Combine!B83,'RB Stats'!C:C,0),64),(IF(Combine!E83="WR",INDEX('WR Stats'!C:BJ,MATCH(Combine!B83,'WR Stats'!C:C,0),60))))))</f>
        <v>0</v>
      </c>
      <c r="Q83" t="b">
        <f>IF(E83="QB",INDEX('QB Stats'!C:AS,MATCH(Combine!B83,'QB Stats'!C:C,0),43),(IF(Combine!E83="RB",INDEX('RB Stats'!C:BO,MATCH(Combine!B83,'RB Stats'!C:C,0),65),(IF(Combine!E83="WR",INDEX('WR Stats'!C:BK,MATCH(Combine!B83,'WR Stats'!C:C,0),61))))))</f>
        <v>0</v>
      </c>
    </row>
    <row r="84" spans="1:17" x14ac:dyDescent="0.25">
      <c r="A84" t="s">
        <v>334</v>
      </c>
      <c r="B84" s="5" t="s">
        <v>2402</v>
      </c>
      <c r="C84" t="str">
        <f>IFERROR(INDEX('Combine Data'!A:O,MATCH(Combine!B84,'Combine Data'!A:A,0),4),"No Data")</f>
        <v>Penn State</v>
      </c>
      <c r="D84" t="str">
        <f>IFERROR(INDEX(Conference!A:B,MATCH(Combine!C84,Conference!A:A,0),2),"N/A")</f>
        <v>Big Ten</v>
      </c>
      <c r="E84" t="str">
        <f>IFERROR(INDEX('Combine Data'!A:O,MATCH(Combine!B84,'Combine Data'!A:A,0),6),"No Data")</f>
        <v>WR</v>
      </c>
      <c r="F84">
        <f>IFERROR(INDEX('Combine Data'!A:O,MATCH(Combine!B84,'Combine Data'!A:A,0),7),"No Data")</f>
        <v>71</v>
      </c>
      <c r="G84">
        <f>IFERROR(INDEX('Combine Data'!A:O,MATCH(Combine!B84,'Combine Data'!A:A,0),8),"No Data")</f>
        <v>182</v>
      </c>
      <c r="H84">
        <f>IFERROR(INDEX('Combine Data'!A:O,MATCH(Combine!B84,'Combine Data'!A:A,0),9),"No Data")</f>
        <v>0</v>
      </c>
      <c r="I84">
        <f>IFERROR(INDEX('Combine Data'!A:O,MATCH(Combine!B84,'Combine Data'!A:A,0),10),"No Data")</f>
        <v>4.3099999999999996</v>
      </c>
      <c r="J84">
        <f>IFERROR(INDEX('Combine Data'!A:O,MATCH(Combine!B84,'Combine Data'!A:A,0),11),"No Data")</f>
        <v>12</v>
      </c>
      <c r="K84">
        <f>IFERROR(INDEX('Combine Data'!A:O,MATCH(Combine!B84,'Combine Data'!A:A,0),12),"No Data")</f>
        <v>34.5</v>
      </c>
      <c r="L84">
        <f>IFERROR(INDEX('Combine Data'!A:O,MATCH(Combine!B84,'Combine Data'!A:A,0),13),"No Data")</f>
        <v>118</v>
      </c>
      <c r="M84">
        <f>IFERROR(INDEX('Combine Data'!A:O,MATCH(Combine!B84,'Combine Data'!A:A,0),14),"No Data")</f>
        <v>4.4800000000000004</v>
      </c>
      <c r="N84">
        <f>IFERROR(INDEX('Combine Data'!A:O,MATCH(Combine!B84,'Combine Data'!A:A,0),15),"No Data")</f>
        <v>7.01</v>
      </c>
      <c r="O84">
        <f>IF(E84="QB",INDEX('QB Stats'!C:Y,MATCH(Combine!B84,'QB Stats'!C:C,0),23)/5,(IF(Combine!E84="RB",INDEX('RB Stats'!C:AX,MATCH(Combine!B84,'RB Stats'!C:C,0),48)/5,(IF(Combine!E84="WR",INDEX('WR Stats'!C:AN,MATCH(Combine!B84,'WR Stats'!C:C,0),38)/5)))))</f>
        <v>17.02</v>
      </c>
      <c r="P84" t="str">
        <f>IF(E84="QB",INDEX('QB Stats'!C:AR,MATCH(Combine!B84,'QB Stats'!C:C,0),42),(IF(Combine!E84="RB",INDEX('RB Stats'!C:BN,MATCH(Combine!B84,'RB Stats'!C:C,0),64),(IF(Combine!E84="WR",INDEX('WR Stats'!C:BJ,MATCH(Combine!B84,'WR Stats'!C:C,0),60))))))</f>
        <v>Bust</v>
      </c>
      <c r="Q84">
        <f>IF(E84="QB",INDEX('QB Stats'!C:AS,MATCH(Combine!B84,'QB Stats'!C:C,0),43),(IF(Combine!E84="RB",INDEX('RB Stats'!C:BO,MATCH(Combine!B84,'RB Stats'!C:C,0),65),(IF(Combine!E84="WR",INDEX('WR Stats'!C:BK,MATCH(Combine!B84,'WR Stats'!C:C,0),61))))))</f>
        <v>0</v>
      </c>
    </row>
    <row r="85" spans="1:17" x14ac:dyDescent="0.25">
      <c r="A85" t="s">
        <v>335</v>
      </c>
      <c r="B85" s="5" t="s">
        <v>2403</v>
      </c>
      <c r="C85" t="str">
        <f>IFERROR(INDEX('Combine Data'!A:O,MATCH(Combine!B85,'Combine Data'!A:A,0),4),"No Data")</f>
        <v>Oklahoma</v>
      </c>
      <c r="D85" t="str">
        <f>IFERROR(INDEX(Conference!A:B,MATCH(Combine!C85,Conference!A:A,0),2),"N/A")</f>
        <v>Big 12</v>
      </c>
      <c r="E85" t="str">
        <f>IFERROR(INDEX('Combine Data'!A:O,MATCH(Combine!B85,'Combine Data'!A:A,0),6),"No Data")</f>
        <v>WR</v>
      </c>
      <c r="F85">
        <f>IFERROR(INDEX('Combine Data'!A:O,MATCH(Combine!B85,'Combine Data'!A:A,0),7),"No Data")</f>
        <v>73</v>
      </c>
      <c r="G85">
        <f>IFERROR(INDEX('Combine Data'!A:O,MATCH(Combine!B85,'Combine Data'!A:A,0),8),"No Data")</f>
        <v>210</v>
      </c>
      <c r="H85">
        <f>IFERROR(INDEX('Combine Data'!A:O,MATCH(Combine!B85,'Combine Data'!A:A,0),9),"No Data")</f>
        <v>0</v>
      </c>
      <c r="I85">
        <f>IFERROR(INDEX('Combine Data'!A:O,MATCH(Combine!B85,'Combine Data'!A:A,0),10),"No Data")</f>
        <v>4.4400000000000004</v>
      </c>
      <c r="J85">
        <f>IFERROR(INDEX('Combine Data'!A:O,MATCH(Combine!B85,'Combine Data'!A:A,0),11),"No Data")</f>
        <v>0</v>
      </c>
      <c r="K85">
        <f>IFERROR(INDEX('Combine Data'!A:O,MATCH(Combine!B85,'Combine Data'!A:A,0),12),"No Data")</f>
        <v>34.5</v>
      </c>
      <c r="L85">
        <f>IFERROR(INDEX('Combine Data'!A:O,MATCH(Combine!B85,'Combine Data'!A:A,0),13),"No Data")</f>
        <v>116</v>
      </c>
      <c r="M85">
        <f>IFERROR(INDEX('Combine Data'!A:O,MATCH(Combine!B85,'Combine Data'!A:A,0),14),"No Data")</f>
        <v>4.4000000000000004</v>
      </c>
      <c r="N85">
        <f>IFERROR(INDEX('Combine Data'!A:O,MATCH(Combine!B85,'Combine Data'!A:A,0),15),"No Data")</f>
        <v>0</v>
      </c>
      <c r="O85">
        <f>IF(E85="QB",INDEX('QB Stats'!C:Y,MATCH(Combine!B85,'QB Stats'!C:C,0),23)/5,(IF(Combine!E85="RB",INDEX('RB Stats'!C:AX,MATCH(Combine!B85,'RB Stats'!C:C,0),48)/5,(IF(Combine!E85="WR",INDEX('WR Stats'!C:AN,MATCH(Combine!B85,'WR Stats'!C:C,0),38)/5)))))</f>
        <v>0</v>
      </c>
      <c r="P85" t="str">
        <f>IF(E85="QB",INDEX('QB Stats'!C:AR,MATCH(Combine!B85,'QB Stats'!C:C,0),42),(IF(Combine!E85="RB",INDEX('RB Stats'!C:BN,MATCH(Combine!B85,'RB Stats'!C:C,0),64),(IF(Combine!E85="WR",INDEX('WR Stats'!C:BJ,MATCH(Combine!B85,'WR Stats'!C:C,0),60))))))</f>
        <v>Bust</v>
      </c>
      <c r="Q85">
        <f>IF(E85="QB",INDEX('QB Stats'!C:AS,MATCH(Combine!B85,'QB Stats'!C:C,0),43),(IF(Combine!E85="RB",INDEX('RB Stats'!C:BO,MATCH(Combine!B85,'RB Stats'!C:C,0),65),(IF(Combine!E85="WR",INDEX('WR Stats'!C:BK,MATCH(Combine!B85,'WR Stats'!C:C,0),61))))))</f>
        <v>0</v>
      </c>
    </row>
    <row r="86" spans="1:17" x14ac:dyDescent="0.25">
      <c r="A86" t="s">
        <v>336</v>
      </c>
      <c r="B86" s="5" t="s">
        <v>2404</v>
      </c>
      <c r="C86" t="str">
        <f>IFERROR(INDEX('Combine Data'!A:O,MATCH(Combine!B86,'Combine Data'!A:A,0),4),"No Data")</f>
        <v>Texas A&amp;M</v>
      </c>
      <c r="D86" t="str">
        <f>IFERROR(INDEX(Conference!A:B,MATCH(Combine!C86,Conference!A:A,0),2),"N/A")</f>
        <v>SEC</v>
      </c>
      <c r="E86" t="str">
        <f>IFERROR(INDEX('Combine Data'!A:O,MATCH(Combine!B86,'Combine Data'!A:A,0),6),"No Data")</f>
        <v>QB</v>
      </c>
      <c r="F86">
        <f>IFERROR(INDEX('Combine Data'!A:O,MATCH(Combine!B86,'Combine Data'!A:A,0),7),"No Data")</f>
        <v>75</v>
      </c>
      <c r="G86">
        <f>IFERROR(INDEX('Combine Data'!A:O,MATCH(Combine!B86,'Combine Data'!A:A,0),8),"No Data")</f>
        <v>225</v>
      </c>
      <c r="H86">
        <f>IFERROR(INDEX('Combine Data'!A:O,MATCH(Combine!B86,'Combine Data'!A:A,0),9),"No Data")</f>
        <v>0</v>
      </c>
      <c r="I86">
        <f>IFERROR(INDEX('Combine Data'!A:O,MATCH(Combine!B86,'Combine Data'!A:A,0),10),"No Data")</f>
        <v>4.6100000000000003</v>
      </c>
      <c r="J86">
        <f>IFERROR(INDEX('Combine Data'!A:O,MATCH(Combine!B86,'Combine Data'!A:A,0),11),"No Data")</f>
        <v>0</v>
      </c>
      <c r="K86">
        <f>IFERROR(INDEX('Combine Data'!A:O,MATCH(Combine!B86,'Combine Data'!A:A,0),12),"No Data")</f>
        <v>33</v>
      </c>
      <c r="L86">
        <f>IFERROR(INDEX('Combine Data'!A:O,MATCH(Combine!B86,'Combine Data'!A:A,0),13),"No Data")</f>
        <v>112</v>
      </c>
      <c r="M86">
        <f>IFERROR(INDEX('Combine Data'!A:O,MATCH(Combine!B86,'Combine Data'!A:A,0),14),"No Data")</f>
        <v>4.49</v>
      </c>
      <c r="N86">
        <f>IFERROR(INDEX('Combine Data'!A:O,MATCH(Combine!B86,'Combine Data'!A:A,0),15),"No Data")</f>
        <v>7.34</v>
      </c>
      <c r="O86">
        <f>IF(E86="QB",INDEX('QB Stats'!C:Y,MATCH(Combine!B86,'QB Stats'!C:C,0),23)/5,(IF(Combine!E86="RB",INDEX('RB Stats'!C:AX,MATCH(Combine!B86,'RB Stats'!C:C,0),48)/5,(IF(Combine!E86="WR",INDEX('WR Stats'!C:AN,MATCH(Combine!B86,'WR Stats'!C:C,0),38)/5)))))</f>
        <v>5.76</v>
      </c>
      <c r="P86" t="str">
        <f>IF(E86="QB",INDEX('QB Stats'!C:AR,MATCH(Combine!B86,'QB Stats'!C:C,0),42),(IF(Combine!E86="RB",INDEX('RB Stats'!C:BN,MATCH(Combine!B86,'RB Stats'!C:C,0),64),(IF(Combine!E86="WR",INDEX('WR Stats'!C:BJ,MATCH(Combine!B86,'WR Stats'!C:C,0),60))))))</f>
        <v>Bust</v>
      </c>
      <c r="Q86">
        <f>IF(E86="QB",INDEX('QB Stats'!C:AS,MATCH(Combine!B86,'QB Stats'!C:C,0),43),(IF(Combine!E86="RB",INDEX('RB Stats'!C:BO,MATCH(Combine!B86,'RB Stats'!C:C,0),65),(IF(Combine!E86="WR",INDEX('WR Stats'!C:BK,MATCH(Combine!B86,'WR Stats'!C:C,0),61))))))</f>
        <v>0</v>
      </c>
    </row>
    <row r="87" spans="1:17" x14ac:dyDescent="0.25">
      <c r="A87" t="s">
        <v>128</v>
      </c>
      <c r="B87" s="5" t="s">
        <v>2405</v>
      </c>
      <c r="C87" t="str">
        <f>IFERROR(INDEX('Combine Data'!A:O,MATCH(Combine!B87,'Combine Data'!A:A,0),4),"No Data")</f>
        <v>Arizona</v>
      </c>
      <c r="D87" t="str">
        <f>IFERROR(INDEX(Conference!A:B,MATCH(Combine!C87,Conference!A:A,0),2),"N/A")</f>
        <v>Pac-12</v>
      </c>
      <c r="E87" t="str">
        <f>IFERROR(INDEX('Combine Data'!A:O,MATCH(Combine!B87,'Combine Data'!A:A,0),6),"No Data")</f>
        <v>WR</v>
      </c>
      <c r="F87">
        <f>IFERROR(INDEX('Combine Data'!A:O,MATCH(Combine!B87,'Combine Data'!A:A,0),7),"No Data")</f>
        <v>68</v>
      </c>
      <c r="G87">
        <f>IFERROR(INDEX('Combine Data'!A:O,MATCH(Combine!B87,'Combine Data'!A:A,0),8),"No Data")</f>
        <v>195</v>
      </c>
      <c r="H87">
        <f>IFERROR(INDEX('Combine Data'!A:O,MATCH(Combine!B87,'Combine Data'!A:A,0),9),"No Data")</f>
        <v>0</v>
      </c>
      <c r="I87">
        <f>IFERROR(INDEX('Combine Data'!A:O,MATCH(Combine!B87,'Combine Data'!A:A,0),10),"No Data")</f>
        <v>4.3</v>
      </c>
      <c r="J87">
        <f>IFERROR(INDEX('Combine Data'!A:O,MATCH(Combine!B87,'Combine Data'!A:A,0),11),"No Data")</f>
        <v>0</v>
      </c>
      <c r="K87">
        <f>IFERROR(INDEX('Combine Data'!A:O,MATCH(Combine!B87,'Combine Data'!A:A,0),12),"No Data")</f>
        <v>40.5</v>
      </c>
      <c r="L87">
        <f>IFERROR(INDEX('Combine Data'!A:O,MATCH(Combine!B87,'Combine Data'!A:A,0),13),"No Data")</f>
        <v>126</v>
      </c>
      <c r="M87">
        <f>IFERROR(INDEX('Combine Data'!A:O,MATCH(Combine!B87,'Combine Data'!A:A,0),14),"No Data")</f>
        <v>4.28</v>
      </c>
      <c r="N87">
        <f>IFERROR(INDEX('Combine Data'!A:O,MATCH(Combine!B87,'Combine Data'!A:A,0),15),"No Data")</f>
        <v>6.65</v>
      </c>
      <c r="O87">
        <f>IF(E87="QB",INDEX('QB Stats'!C:Y,MATCH(Combine!B87,'QB Stats'!C:C,0),23)/5,(IF(Combine!E87="RB",INDEX('RB Stats'!C:AX,MATCH(Combine!B87,'RB Stats'!C:C,0),48)/5,(IF(Combine!E87="WR",INDEX('WR Stats'!C:AN,MATCH(Combine!B87,'WR Stats'!C:C,0),38)/5)))))</f>
        <v>41.92</v>
      </c>
      <c r="P87" t="str">
        <f>IF(E87="QB",INDEX('QB Stats'!C:AR,MATCH(Combine!B87,'QB Stats'!C:C,0),42),(IF(Combine!E87="RB",INDEX('RB Stats'!C:BN,MATCH(Combine!B87,'RB Stats'!C:C,0),64),(IF(Combine!E87="WR",INDEX('WR Stats'!C:BJ,MATCH(Combine!B87,'WR Stats'!C:C,0),60))))))</f>
        <v>Bust</v>
      </c>
      <c r="Q87">
        <f>IF(E87="QB",INDEX('QB Stats'!C:AS,MATCH(Combine!B87,'QB Stats'!C:C,0),43),(IF(Combine!E87="RB",INDEX('RB Stats'!C:BO,MATCH(Combine!B87,'RB Stats'!C:C,0),65),(IF(Combine!E87="WR",INDEX('WR Stats'!C:BK,MATCH(Combine!B87,'WR Stats'!C:C,0),61))))))</f>
        <v>0</v>
      </c>
    </row>
    <row r="88" spans="1:17" x14ac:dyDescent="0.25">
      <c r="A88" t="s">
        <v>337</v>
      </c>
      <c r="B88" s="5" t="s">
        <v>2406</v>
      </c>
      <c r="C88" t="str">
        <f>IFERROR(INDEX('Combine Data'!A:O,MATCH(Combine!B88,'Combine Data'!A:A,0),4),"No Data")</f>
        <v>Ohio State</v>
      </c>
      <c r="D88" t="str">
        <f>IFERROR(INDEX(Conference!A:B,MATCH(Combine!C88,Conference!A:A,0),2),"N/A")</f>
        <v>Big Ten</v>
      </c>
      <c r="E88" t="str">
        <f>IFERROR(INDEX('Combine Data'!A:O,MATCH(Combine!B88,'Combine Data'!A:A,0),6),"No Data")</f>
        <v>WR</v>
      </c>
      <c r="F88">
        <f>IFERROR(INDEX('Combine Data'!A:O,MATCH(Combine!B88,'Combine Data'!A:A,0),7),"No Data")</f>
        <v>74</v>
      </c>
      <c r="G88">
        <f>IFERROR(INDEX('Combine Data'!A:O,MATCH(Combine!B88,'Combine Data'!A:A,0),8),"No Data")</f>
        <v>195</v>
      </c>
      <c r="H88">
        <f>IFERROR(INDEX('Combine Data'!A:O,MATCH(Combine!B88,'Combine Data'!A:A,0),9),"No Data")</f>
        <v>0</v>
      </c>
      <c r="I88">
        <f>IFERROR(INDEX('Combine Data'!A:O,MATCH(Combine!B88,'Combine Data'!A:A,0),10),"No Data")</f>
        <v>4.5199999999999996</v>
      </c>
      <c r="J88">
        <f>IFERROR(INDEX('Combine Data'!A:O,MATCH(Combine!B88,'Combine Data'!A:A,0),11),"No Data")</f>
        <v>0</v>
      </c>
      <c r="K88">
        <f>IFERROR(INDEX('Combine Data'!A:O,MATCH(Combine!B88,'Combine Data'!A:A,0),12),"No Data")</f>
        <v>34.5</v>
      </c>
      <c r="L88">
        <f>IFERROR(INDEX('Combine Data'!A:O,MATCH(Combine!B88,'Combine Data'!A:A,0),13),"No Data")</f>
        <v>120</v>
      </c>
      <c r="M88">
        <f>IFERROR(INDEX('Combine Data'!A:O,MATCH(Combine!B88,'Combine Data'!A:A,0),14),"No Data")</f>
        <v>4.12</v>
      </c>
      <c r="N88">
        <f>IFERROR(INDEX('Combine Data'!A:O,MATCH(Combine!B88,'Combine Data'!A:A,0),15),"No Data")</f>
        <v>6.65</v>
      </c>
      <c r="O88">
        <f>IF(E88="QB",INDEX('QB Stats'!C:Y,MATCH(Combine!B88,'QB Stats'!C:C,0),23)/5,(IF(Combine!E88="RB",INDEX('RB Stats'!C:AX,MATCH(Combine!B88,'RB Stats'!C:C,0),48)/5,(IF(Combine!E88="WR",INDEX('WR Stats'!C:AN,MATCH(Combine!B88,'WR Stats'!C:C,0),38)/5)))))</f>
        <v>86.58</v>
      </c>
      <c r="P88" t="str">
        <f>IF(E88="QB",INDEX('QB Stats'!C:AR,MATCH(Combine!B88,'QB Stats'!C:C,0),42),(IF(Combine!E88="RB",INDEX('RB Stats'!C:BN,MATCH(Combine!B88,'RB Stats'!C:C,0),64),(IF(Combine!E88="WR",INDEX('WR Stats'!C:BJ,MATCH(Combine!B88,'WR Stats'!C:C,0),60))))))</f>
        <v>Backup</v>
      </c>
      <c r="Q88">
        <f>IF(E88="QB",INDEX('QB Stats'!C:AS,MATCH(Combine!B88,'QB Stats'!C:C,0),43),(IF(Combine!E88="RB",INDEX('RB Stats'!C:BO,MATCH(Combine!B88,'RB Stats'!C:C,0),65),(IF(Combine!E88="WR",INDEX('WR Stats'!C:BK,MATCH(Combine!B88,'WR Stats'!C:C,0),61))))))</f>
        <v>1</v>
      </c>
    </row>
    <row r="89" spans="1:17" x14ac:dyDescent="0.25">
      <c r="A89" t="s">
        <v>338</v>
      </c>
      <c r="B89" s="5" t="s">
        <v>2407</v>
      </c>
      <c r="C89" t="str">
        <f>IFERROR(INDEX('Combine Data'!A:O,MATCH(Combine!B89,'Combine Data'!A:A,0),4),"No Data")</f>
        <v>Texas A&amp;M</v>
      </c>
      <c r="D89" t="str">
        <f>IFERROR(INDEX(Conference!A:B,MATCH(Combine!C89,Conference!A:A,0),2),"N/A")</f>
        <v>SEC</v>
      </c>
      <c r="E89" t="str">
        <f>IFERROR(INDEX('Combine Data'!A:O,MATCH(Combine!B89,'Combine Data'!A:A,0),6),"No Data")</f>
        <v>RB</v>
      </c>
      <c r="F89">
        <f>IFERROR(INDEX('Combine Data'!A:O,MATCH(Combine!B89,'Combine Data'!A:A,0),7),"No Data")</f>
        <v>73</v>
      </c>
      <c r="G89">
        <f>IFERROR(INDEX('Combine Data'!A:O,MATCH(Combine!B89,'Combine Data'!A:A,0),8),"No Data")</f>
        <v>208</v>
      </c>
      <c r="H89">
        <f>IFERROR(INDEX('Combine Data'!A:O,MATCH(Combine!B89,'Combine Data'!A:A,0),9),"No Data")</f>
        <v>0</v>
      </c>
      <c r="I89">
        <f>IFERROR(INDEX('Combine Data'!A:O,MATCH(Combine!B89,'Combine Data'!A:A,0),10),"No Data")</f>
        <v>4.46</v>
      </c>
      <c r="J89">
        <f>IFERROR(INDEX('Combine Data'!A:O,MATCH(Combine!B89,'Combine Data'!A:A,0),11),"No Data")</f>
        <v>14</v>
      </c>
      <c r="K89">
        <f>IFERROR(INDEX('Combine Data'!A:O,MATCH(Combine!B89,'Combine Data'!A:A,0),12),"No Data")</f>
        <v>39.5</v>
      </c>
      <c r="L89">
        <f>IFERROR(INDEX('Combine Data'!A:O,MATCH(Combine!B89,'Combine Data'!A:A,0),13),"No Data")</f>
        <v>118</v>
      </c>
      <c r="M89">
        <f>IFERROR(INDEX('Combine Data'!A:O,MATCH(Combine!B89,'Combine Data'!A:A,0),14),"No Data")</f>
        <v>4.22</v>
      </c>
      <c r="N89">
        <f>IFERROR(INDEX('Combine Data'!A:O,MATCH(Combine!B89,'Combine Data'!A:A,0),15),"No Data")</f>
        <v>6.89</v>
      </c>
      <c r="O89">
        <f>IF(E89="QB",INDEX('QB Stats'!C:Y,MATCH(Combine!B89,'QB Stats'!C:C,0),23)/5,(IF(Combine!E89="RB",INDEX('RB Stats'!C:AX,MATCH(Combine!B89,'RB Stats'!C:C,0),48)/5,(IF(Combine!E89="WR",INDEX('WR Stats'!C:AN,MATCH(Combine!B89,'WR Stats'!C:C,0),38)/5)))))</f>
        <v>27.640000000000004</v>
      </c>
      <c r="P89" t="str">
        <f>IF(E89="QB",INDEX('QB Stats'!C:AR,MATCH(Combine!B89,'QB Stats'!C:C,0),42),(IF(Combine!E89="RB",INDEX('RB Stats'!C:BN,MATCH(Combine!B89,'RB Stats'!C:C,0),64),(IF(Combine!E89="WR",INDEX('WR Stats'!C:BJ,MATCH(Combine!B89,'WR Stats'!C:C,0),60))))))</f>
        <v>Bust</v>
      </c>
      <c r="Q89">
        <f>IF(E89="QB",INDEX('QB Stats'!C:AS,MATCH(Combine!B89,'QB Stats'!C:C,0),43),(IF(Combine!E89="RB",INDEX('RB Stats'!C:BO,MATCH(Combine!B89,'RB Stats'!C:C,0),65),(IF(Combine!E89="WR",INDEX('WR Stats'!C:BK,MATCH(Combine!B89,'WR Stats'!C:C,0),61))))))</f>
        <v>0</v>
      </c>
    </row>
    <row r="90" spans="1:17" x14ac:dyDescent="0.25">
      <c r="A90" t="s">
        <v>339</v>
      </c>
      <c r="B90" s="5" t="s">
        <v>2408</v>
      </c>
      <c r="C90" t="str">
        <f>IFERROR(INDEX('Combine Data'!A:O,MATCH(Combine!B90,'Combine Data'!A:A,0),4),"No Data")</f>
        <v>Florida</v>
      </c>
      <c r="D90" t="str">
        <f>IFERROR(INDEX(Conference!A:B,MATCH(Combine!C90,Conference!A:A,0),2),"N/A")</f>
        <v>SEC</v>
      </c>
      <c r="E90" t="str">
        <f>IFERROR(INDEX('Combine Data'!A:O,MATCH(Combine!B90,'Combine Data'!A:A,0),6),"No Data")</f>
        <v>WR</v>
      </c>
      <c r="F90">
        <f>IFERROR(INDEX('Combine Data'!A:O,MATCH(Combine!B90,'Combine Data'!A:A,0),7),"No Data")</f>
        <v>75</v>
      </c>
      <c r="G90">
        <f>IFERROR(INDEX('Combine Data'!A:O,MATCH(Combine!B90,'Combine Data'!A:A,0),8),"No Data")</f>
        <v>203</v>
      </c>
      <c r="H90">
        <f>IFERROR(INDEX('Combine Data'!A:O,MATCH(Combine!B90,'Combine Data'!A:A,0),9),"No Data")</f>
        <v>0</v>
      </c>
      <c r="I90">
        <f>IFERROR(INDEX('Combine Data'!A:O,MATCH(Combine!B90,'Combine Data'!A:A,0),10),"No Data")</f>
        <v>4.32</v>
      </c>
      <c r="J90">
        <f>IFERROR(INDEX('Combine Data'!A:O,MATCH(Combine!B90,'Combine Data'!A:A,0),11),"No Data")</f>
        <v>12</v>
      </c>
      <c r="K90">
        <f>IFERROR(INDEX('Combine Data'!A:O,MATCH(Combine!B90,'Combine Data'!A:A,0),12),"No Data")</f>
        <v>0</v>
      </c>
      <c r="L90">
        <f>IFERROR(INDEX('Combine Data'!A:O,MATCH(Combine!B90,'Combine Data'!A:A,0),13),"No Data")</f>
        <v>0</v>
      </c>
      <c r="M90">
        <f>IFERROR(INDEX('Combine Data'!A:O,MATCH(Combine!B90,'Combine Data'!A:A,0),14),"No Data")</f>
        <v>0</v>
      </c>
      <c r="N90">
        <f>IFERROR(INDEX('Combine Data'!A:O,MATCH(Combine!B90,'Combine Data'!A:A,0),15),"No Data")</f>
        <v>0</v>
      </c>
      <c r="O90">
        <f>IF(E90="QB",INDEX('QB Stats'!C:Y,MATCH(Combine!B90,'QB Stats'!C:C,0),23)/5,(IF(Combine!E90="RB",INDEX('RB Stats'!C:AX,MATCH(Combine!B90,'RB Stats'!C:C,0),48)/5,(IF(Combine!E90="WR",INDEX('WR Stats'!C:AN,MATCH(Combine!B90,'WR Stats'!C:C,0),38)/5)))))</f>
        <v>42.879999999999995</v>
      </c>
      <c r="P90" t="str">
        <f>IF(E90="QB",INDEX('QB Stats'!C:AR,MATCH(Combine!B90,'QB Stats'!C:C,0),42),(IF(Combine!E90="RB",INDEX('RB Stats'!C:BN,MATCH(Combine!B90,'RB Stats'!C:C,0),64),(IF(Combine!E90="WR",INDEX('WR Stats'!C:BJ,MATCH(Combine!B90,'WR Stats'!C:C,0),60))))))</f>
        <v>Bust</v>
      </c>
      <c r="Q90">
        <f>IF(E90="QB",INDEX('QB Stats'!C:AS,MATCH(Combine!B90,'QB Stats'!C:C,0),43),(IF(Combine!E90="RB",INDEX('RB Stats'!C:BO,MATCH(Combine!B90,'RB Stats'!C:C,0),65),(IF(Combine!E90="WR",INDEX('WR Stats'!C:BK,MATCH(Combine!B90,'WR Stats'!C:C,0),61))))))</f>
        <v>0</v>
      </c>
    </row>
    <row r="91" spans="1:17" x14ac:dyDescent="0.25">
      <c r="A91" t="s">
        <v>340</v>
      </c>
      <c r="B91" s="5" t="s">
        <v>2409</v>
      </c>
      <c r="C91" t="str">
        <f>IFERROR(INDEX('Combine Data'!A:O,MATCH(Combine!B91,'Combine Data'!A:A,0),4),"No Data")</f>
        <v>BYU</v>
      </c>
      <c r="D91" t="str">
        <f>IFERROR(INDEX(Conference!A:B,MATCH(Combine!C91,Conference!A:A,0),2),"N/A")</f>
        <v>Division I FBS Independents</v>
      </c>
      <c r="E91" t="str">
        <f>IFERROR(INDEX('Combine Data'!A:O,MATCH(Combine!B91,'Combine Data'!A:A,0),6),"No Data")</f>
        <v>WR</v>
      </c>
      <c r="F91">
        <f>IFERROR(INDEX('Combine Data'!A:O,MATCH(Combine!B91,'Combine Data'!A:A,0),7),"No Data")</f>
        <v>73</v>
      </c>
      <c r="G91">
        <f>IFERROR(INDEX('Combine Data'!A:O,MATCH(Combine!B91,'Combine Data'!A:A,0),8),"No Data")</f>
        <v>200</v>
      </c>
      <c r="H91">
        <f>IFERROR(INDEX('Combine Data'!A:O,MATCH(Combine!B91,'Combine Data'!A:A,0),9),"No Data")</f>
        <v>0</v>
      </c>
      <c r="I91">
        <f>IFERROR(INDEX('Combine Data'!A:O,MATCH(Combine!B91,'Combine Data'!A:A,0),10),"No Data")</f>
        <v>4.5599999999999996</v>
      </c>
      <c r="J91">
        <f>IFERROR(INDEX('Combine Data'!A:O,MATCH(Combine!B91,'Combine Data'!A:A,0),11),"No Data")</f>
        <v>17</v>
      </c>
      <c r="K91">
        <f>IFERROR(INDEX('Combine Data'!A:O,MATCH(Combine!B91,'Combine Data'!A:A,0),12),"No Data")</f>
        <v>34</v>
      </c>
      <c r="L91">
        <f>IFERROR(INDEX('Combine Data'!A:O,MATCH(Combine!B91,'Combine Data'!A:A,0),13),"No Data")</f>
        <v>120</v>
      </c>
      <c r="M91">
        <f>IFERROR(INDEX('Combine Data'!A:O,MATCH(Combine!B91,'Combine Data'!A:A,0),14),"No Data")</f>
        <v>4.24</v>
      </c>
      <c r="N91">
        <f>IFERROR(INDEX('Combine Data'!A:O,MATCH(Combine!B91,'Combine Data'!A:A,0),15),"No Data")</f>
        <v>6.78</v>
      </c>
      <c r="O91">
        <f>IF(E91="QB",INDEX('QB Stats'!C:Y,MATCH(Combine!B91,'QB Stats'!C:C,0),23)/5,(IF(Combine!E91="RB",INDEX('RB Stats'!C:AX,MATCH(Combine!B91,'RB Stats'!C:C,0),48)/5,(IF(Combine!E91="WR",INDEX('WR Stats'!C:AN,MATCH(Combine!B91,'WR Stats'!C:C,0),38)/5)))))</f>
        <v>56.96</v>
      </c>
      <c r="P91" t="str">
        <f>IF(E91="QB",INDEX('QB Stats'!C:AR,MATCH(Combine!B91,'QB Stats'!C:C,0),42),(IF(Combine!E91="RB",INDEX('RB Stats'!C:BN,MATCH(Combine!B91,'RB Stats'!C:C,0),64),(IF(Combine!E91="WR",INDEX('WR Stats'!C:BJ,MATCH(Combine!B91,'WR Stats'!C:C,0),60))))))</f>
        <v>Bust</v>
      </c>
      <c r="Q91">
        <f>IF(E91="QB",INDEX('QB Stats'!C:AS,MATCH(Combine!B91,'QB Stats'!C:C,0),43),(IF(Combine!E91="RB",INDEX('RB Stats'!C:BO,MATCH(Combine!B91,'RB Stats'!C:C,0),65),(IF(Combine!E91="WR",INDEX('WR Stats'!C:BK,MATCH(Combine!B91,'WR Stats'!C:C,0),61))))))</f>
        <v>0</v>
      </c>
    </row>
    <row r="92" spans="1:17" hidden="1" x14ac:dyDescent="0.25">
      <c r="A92" t="s">
        <v>341</v>
      </c>
      <c r="B92" s="5" t="s">
        <v>2410</v>
      </c>
      <c r="C92" t="s">
        <v>219</v>
      </c>
      <c r="D92" t="str">
        <f>IFERROR(INDEX(Conference!A:B,MATCH(Combine!C92,Conference!A:A,0),2),"N/A")</f>
        <v>ACC</v>
      </c>
      <c r="E92" t="str">
        <f>IFERROR(INDEX('Combine Data'!A:O,MATCH(Combine!B92,'Combine Data'!A:A,0),6),"No Data")</f>
        <v>No Data</v>
      </c>
      <c r="F92" t="str">
        <f>IFERROR(INDEX('Combine Data'!A:O,MATCH(Combine!B92,'Combine Data'!A:A,0),7),"No Data")</f>
        <v>No Data</v>
      </c>
      <c r="G92" t="str">
        <f>IFERROR(INDEX('Combine Data'!A:O,MATCH(Combine!B92,'Combine Data'!A:A,0),8),"No Data")</f>
        <v>No Data</v>
      </c>
      <c r="H92" t="str">
        <f>IFERROR(INDEX('Combine Data'!A:O,MATCH(Combine!B92,'Combine Data'!A:A,0),9),"No Data")</f>
        <v>No Data</v>
      </c>
      <c r="I92" t="str">
        <f>IFERROR(INDEX('Combine Data'!A:O,MATCH(Combine!B92,'Combine Data'!A:A,0),10),"No Data")</f>
        <v>No Data</v>
      </c>
      <c r="J92" t="str">
        <f>IFERROR(INDEX('Combine Data'!A:O,MATCH(Combine!B92,'Combine Data'!A:A,0),11),"No Data")</f>
        <v>No Data</v>
      </c>
      <c r="K92" t="str">
        <f>IFERROR(INDEX('Combine Data'!A:O,MATCH(Combine!B92,'Combine Data'!A:A,0),12),"No Data")</f>
        <v>No Data</v>
      </c>
      <c r="L92" t="str">
        <f>IFERROR(INDEX('Combine Data'!A:O,MATCH(Combine!B92,'Combine Data'!A:A,0),13),"No Data")</f>
        <v>No Data</v>
      </c>
      <c r="M92" t="str">
        <f>IFERROR(INDEX('Combine Data'!A:O,MATCH(Combine!B92,'Combine Data'!A:A,0),14),"No Data")</f>
        <v>No Data</v>
      </c>
      <c r="N92" t="str">
        <f>IFERROR(INDEX('Combine Data'!A:O,MATCH(Combine!B92,'Combine Data'!A:A,0),15),"No Data")</f>
        <v>No Data</v>
      </c>
      <c r="O92" t="b">
        <f>IF(E92="QB",INDEX('QB Stats'!C:Y,MATCH(Combine!B92,'QB Stats'!C:C,0),23)/5,(IF(Combine!E92="RB",INDEX('RB Stats'!C:AX,MATCH(Combine!B92,'RB Stats'!C:C,0),48)/5,(IF(Combine!E92="WR",INDEX('WR Stats'!C:AN,MATCH(Combine!B92,'WR Stats'!C:C,0),38)/5)))))</f>
        <v>0</v>
      </c>
      <c r="P92" t="b">
        <f>IF(E92="QB",INDEX('QB Stats'!C:AR,MATCH(Combine!B92,'QB Stats'!C:C,0),42),(IF(Combine!E92="RB",INDEX('RB Stats'!C:BN,MATCH(Combine!B92,'RB Stats'!C:C,0),64),(IF(Combine!E92="WR",INDEX('WR Stats'!C:BJ,MATCH(Combine!B92,'WR Stats'!C:C,0),60))))))</f>
        <v>0</v>
      </c>
      <c r="Q92" t="b">
        <f>IF(E92="QB",INDEX('QB Stats'!C:AS,MATCH(Combine!B92,'QB Stats'!C:C,0),43),(IF(Combine!E92="RB",INDEX('RB Stats'!C:BO,MATCH(Combine!B92,'RB Stats'!C:C,0),65),(IF(Combine!E92="WR",INDEX('WR Stats'!C:BK,MATCH(Combine!B92,'WR Stats'!C:C,0),61))))))</f>
        <v>0</v>
      </c>
    </row>
    <row r="93" spans="1:17" x14ac:dyDescent="0.25">
      <c r="A93" t="s">
        <v>342</v>
      </c>
      <c r="B93" s="5" t="s">
        <v>2411</v>
      </c>
      <c r="C93" t="str">
        <f>IFERROR(INDEX('Combine Data'!A:O,MATCH(Combine!B93,'Combine Data'!A:A,0),4),"No Data")</f>
        <v>North Carolina State</v>
      </c>
      <c r="D93" t="str">
        <f>IFERROR(INDEX(Conference!A:B,MATCH(Combine!C93,Conference!A:A,0),2),"N/A")</f>
        <v>ACC</v>
      </c>
      <c r="E93" t="str">
        <f>IFERROR(INDEX('Combine Data'!A:O,MATCH(Combine!B93,'Combine Data'!A:A,0),6),"No Data")</f>
        <v>RB</v>
      </c>
      <c r="F93">
        <f>IFERROR(INDEX('Combine Data'!A:O,MATCH(Combine!B93,'Combine Data'!A:A,0),7),"No Data")</f>
        <v>73</v>
      </c>
      <c r="G93">
        <f>IFERROR(INDEX('Combine Data'!A:O,MATCH(Combine!B93,'Combine Data'!A:A,0),8),"No Data")</f>
        <v>224</v>
      </c>
      <c r="H93">
        <f>IFERROR(INDEX('Combine Data'!A:O,MATCH(Combine!B93,'Combine Data'!A:A,0),9),"No Data")</f>
        <v>0</v>
      </c>
      <c r="I93">
        <f>IFERROR(INDEX('Combine Data'!A:O,MATCH(Combine!B93,'Combine Data'!A:A,0),10),"No Data")</f>
        <v>4.37</v>
      </c>
      <c r="J93">
        <f>IFERROR(INDEX('Combine Data'!A:O,MATCH(Combine!B93,'Combine Data'!A:A,0),11),"No Data")</f>
        <v>24</v>
      </c>
      <c r="K93">
        <f>IFERROR(INDEX('Combine Data'!A:O,MATCH(Combine!B93,'Combine Data'!A:A,0),12),"No Data")</f>
        <v>37</v>
      </c>
      <c r="L93">
        <f>IFERROR(INDEX('Combine Data'!A:O,MATCH(Combine!B93,'Combine Data'!A:A,0),13),"No Data")</f>
        <v>115</v>
      </c>
      <c r="M93">
        <f>IFERROR(INDEX('Combine Data'!A:O,MATCH(Combine!B93,'Combine Data'!A:A,0),14),"No Data")</f>
        <v>4.33</v>
      </c>
      <c r="N93">
        <f>IFERROR(INDEX('Combine Data'!A:O,MATCH(Combine!B93,'Combine Data'!A:A,0),15),"No Data")</f>
        <v>7.35</v>
      </c>
      <c r="O93">
        <f>IF(E93="QB",INDEX('QB Stats'!C:Y,MATCH(Combine!B93,'QB Stats'!C:C,0),23)/5,(IF(Combine!E93="RB",INDEX('RB Stats'!C:AX,MATCH(Combine!B93,'RB Stats'!C:C,0),48)/5,(IF(Combine!E93="WR",INDEX('WR Stats'!C:AN,MATCH(Combine!B93,'WR Stats'!C:C,0),38)/5)))))</f>
        <v>33.299999999999997</v>
      </c>
      <c r="P93" t="str">
        <f>IF(E93="QB",INDEX('QB Stats'!C:AR,MATCH(Combine!B93,'QB Stats'!C:C,0),42),(IF(Combine!E93="RB",INDEX('RB Stats'!C:BN,MATCH(Combine!B93,'RB Stats'!C:C,0),64),(IF(Combine!E93="WR",INDEX('WR Stats'!C:BJ,MATCH(Combine!B93,'WR Stats'!C:C,0),60))))))</f>
        <v>Bust</v>
      </c>
      <c r="Q93">
        <f>IF(E93="QB",INDEX('QB Stats'!C:AS,MATCH(Combine!B93,'QB Stats'!C:C,0),43),(IF(Combine!E93="RB",INDEX('RB Stats'!C:BO,MATCH(Combine!B93,'RB Stats'!C:C,0),65),(IF(Combine!E93="WR",INDEX('WR Stats'!C:BK,MATCH(Combine!B93,'WR Stats'!C:C,0),61))))))</f>
        <v>0</v>
      </c>
    </row>
    <row r="94" spans="1:17" x14ac:dyDescent="0.25">
      <c r="A94" t="s">
        <v>343</v>
      </c>
      <c r="B94" s="5" t="s">
        <v>2412</v>
      </c>
      <c r="C94" t="str">
        <f>IFERROR(INDEX('Combine Data'!A:O,MATCH(Combine!B94,'Combine Data'!A:A,0),4),"No Data")</f>
        <v>Colorado State</v>
      </c>
      <c r="D94" t="str">
        <f>IFERROR(INDEX(Conference!A:B,MATCH(Combine!C94,Conference!A:A,0),2),"N/A")</f>
        <v>Mountain West</v>
      </c>
      <c r="E94" t="str">
        <f>IFERROR(INDEX('Combine Data'!A:O,MATCH(Combine!B94,'Combine Data'!A:A,0),6),"No Data")</f>
        <v>RB</v>
      </c>
      <c r="F94">
        <f>IFERROR(INDEX('Combine Data'!A:O,MATCH(Combine!B94,'Combine Data'!A:A,0),7),"No Data")</f>
        <v>70</v>
      </c>
      <c r="G94">
        <f>IFERROR(INDEX('Combine Data'!A:O,MATCH(Combine!B94,'Combine Data'!A:A,0),8),"No Data")</f>
        <v>219</v>
      </c>
      <c r="H94">
        <f>IFERROR(INDEX('Combine Data'!A:O,MATCH(Combine!B94,'Combine Data'!A:A,0),9),"No Data")</f>
        <v>0</v>
      </c>
      <c r="I94">
        <f>IFERROR(INDEX('Combine Data'!A:O,MATCH(Combine!B94,'Combine Data'!A:A,0),10),"No Data")</f>
        <v>4.75</v>
      </c>
      <c r="J94">
        <f>IFERROR(INDEX('Combine Data'!A:O,MATCH(Combine!B94,'Combine Data'!A:A,0),11),"No Data")</f>
        <v>20</v>
      </c>
      <c r="K94">
        <f>IFERROR(INDEX('Combine Data'!A:O,MATCH(Combine!B94,'Combine Data'!A:A,0),12),"No Data")</f>
        <v>34</v>
      </c>
      <c r="L94">
        <f>IFERROR(INDEX('Combine Data'!A:O,MATCH(Combine!B94,'Combine Data'!A:A,0),13),"No Data")</f>
        <v>114</v>
      </c>
      <c r="M94">
        <f>IFERROR(INDEX('Combine Data'!A:O,MATCH(Combine!B94,'Combine Data'!A:A,0),14),"No Data")</f>
        <v>0</v>
      </c>
      <c r="N94">
        <f>IFERROR(INDEX('Combine Data'!A:O,MATCH(Combine!B94,'Combine Data'!A:A,0),15),"No Data")</f>
        <v>0</v>
      </c>
      <c r="O94">
        <f>IF(E94="QB",INDEX('QB Stats'!C:Y,MATCH(Combine!B94,'QB Stats'!C:C,0),23)/5,(IF(Combine!E94="RB",INDEX('RB Stats'!C:AX,MATCH(Combine!B94,'RB Stats'!C:C,0),48)/5,(IF(Combine!E94="WR",INDEX('WR Stats'!C:AN,MATCH(Combine!B94,'WR Stats'!C:C,0),38)/5)))))</f>
        <v>1.3</v>
      </c>
      <c r="P94" t="str">
        <f>IF(E94="QB",INDEX('QB Stats'!C:AR,MATCH(Combine!B94,'QB Stats'!C:C,0),42),(IF(Combine!E94="RB",INDEX('RB Stats'!C:BN,MATCH(Combine!B94,'RB Stats'!C:C,0),64),(IF(Combine!E94="WR",INDEX('WR Stats'!C:BJ,MATCH(Combine!B94,'WR Stats'!C:C,0),60))))))</f>
        <v>Bust</v>
      </c>
      <c r="Q94">
        <f>IF(E94="QB",INDEX('QB Stats'!C:AS,MATCH(Combine!B94,'QB Stats'!C:C,0),43),(IF(Combine!E94="RB",INDEX('RB Stats'!C:BO,MATCH(Combine!B94,'RB Stats'!C:C,0),65),(IF(Combine!E94="WR",INDEX('WR Stats'!C:BK,MATCH(Combine!B94,'WR Stats'!C:C,0),61))))))</f>
        <v>0</v>
      </c>
    </row>
    <row r="95" spans="1:17" x14ac:dyDescent="0.25">
      <c r="A95" t="s">
        <v>344</v>
      </c>
      <c r="B95" s="5" t="s">
        <v>2413</v>
      </c>
      <c r="C95" t="str">
        <f>IFERROR(INDEX('Combine Data'!A:O,MATCH(Combine!B95,'Combine Data'!A:A,0),4),"No Data")</f>
        <v>Abilene Christian</v>
      </c>
      <c r="D95" t="str">
        <f>IFERROR(INDEX(Conference!A:B,MATCH(Combine!C95,Conference!A:A,0),2),"N/A")</f>
        <v>N/A</v>
      </c>
      <c r="E95" t="str">
        <f>IFERROR(INDEX('Combine Data'!A:O,MATCH(Combine!B95,'Combine Data'!A:A,0),6),"No Data")</f>
        <v>WR</v>
      </c>
      <c r="F95">
        <f>IFERROR(INDEX('Combine Data'!A:O,MATCH(Combine!B95,'Combine Data'!A:A,0),7),"No Data")</f>
        <v>73</v>
      </c>
      <c r="G95">
        <f>IFERROR(INDEX('Combine Data'!A:O,MATCH(Combine!B95,'Combine Data'!A:A,0),8),"No Data")</f>
        <v>185</v>
      </c>
      <c r="H95">
        <f>IFERROR(INDEX('Combine Data'!A:O,MATCH(Combine!B95,'Combine Data'!A:A,0),9),"No Data")</f>
        <v>0</v>
      </c>
      <c r="I95">
        <f>IFERROR(INDEX('Combine Data'!A:O,MATCH(Combine!B95,'Combine Data'!A:A,0),10),"No Data")</f>
        <v>4.29</v>
      </c>
      <c r="J95">
        <f>IFERROR(INDEX('Combine Data'!A:O,MATCH(Combine!B95,'Combine Data'!A:A,0),11),"No Data")</f>
        <v>0</v>
      </c>
      <c r="K95">
        <f>IFERROR(INDEX('Combine Data'!A:O,MATCH(Combine!B95,'Combine Data'!A:A,0),12),"No Data")</f>
        <v>35</v>
      </c>
      <c r="L95">
        <f>IFERROR(INDEX('Combine Data'!A:O,MATCH(Combine!B95,'Combine Data'!A:A,0),13),"No Data")</f>
        <v>122</v>
      </c>
      <c r="M95">
        <f>IFERROR(INDEX('Combine Data'!A:O,MATCH(Combine!B95,'Combine Data'!A:A,0),14),"No Data")</f>
        <v>4.1500000000000004</v>
      </c>
      <c r="N95">
        <f>IFERROR(INDEX('Combine Data'!A:O,MATCH(Combine!B95,'Combine Data'!A:A,0),15),"No Data")</f>
        <v>6.81</v>
      </c>
      <c r="O95">
        <f>IF(E95="QB",INDEX('QB Stats'!C:Y,MATCH(Combine!B95,'QB Stats'!C:C,0),23)/5,(IF(Combine!E95="RB",INDEX('RB Stats'!C:AX,MATCH(Combine!B95,'RB Stats'!C:C,0),48)/5,(IF(Combine!E95="WR",INDEX('WR Stats'!C:AN,MATCH(Combine!B95,'WR Stats'!C:C,0),38)/5)))))</f>
        <v>56.679999999999993</v>
      </c>
      <c r="P95" t="str">
        <f>IF(E95="QB",INDEX('QB Stats'!C:AR,MATCH(Combine!B95,'QB Stats'!C:C,0),42),(IF(Combine!E95="RB",INDEX('RB Stats'!C:BN,MATCH(Combine!B95,'RB Stats'!C:C,0),64),(IF(Combine!E95="WR",INDEX('WR Stats'!C:BJ,MATCH(Combine!B95,'WR Stats'!C:C,0),60))))))</f>
        <v>Bust</v>
      </c>
      <c r="Q95">
        <f>IF(E95="QB",INDEX('QB Stats'!C:AS,MATCH(Combine!B95,'QB Stats'!C:C,0),43),(IF(Combine!E95="RB",INDEX('RB Stats'!C:BO,MATCH(Combine!B95,'RB Stats'!C:C,0),65),(IF(Combine!E95="WR",INDEX('WR Stats'!C:BK,MATCH(Combine!B95,'WR Stats'!C:C,0),61))))))</f>
        <v>0</v>
      </c>
    </row>
    <row r="96" spans="1:17" x14ac:dyDescent="0.25">
      <c r="A96" t="s">
        <v>345</v>
      </c>
      <c r="B96" s="5" t="s">
        <v>2414</v>
      </c>
      <c r="C96" t="str">
        <f>IFERROR(INDEX('Combine Data'!A:O,MATCH(Combine!B96,'Combine Data'!A:A,0),4),"No Data")</f>
        <v>South Carolina</v>
      </c>
      <c r="D96" t="str">
        <f>IFERROR(INDEX(Conference!A:B,MATCH(Combine!C96,Conference!A:A,0),2),"N/A")</f>
        <v>SEC</v>
      </c>
      <c r="E96" t="str">
        <f>IFERROR(INDEX('Combine Data'!A:O,MATCH(Combine!B96,'Combine Data'!A:A,0),6),"No Data")</f>
        <v>WR</v>
      </c>
      <c r="F96">
        <f>IFERROR(INDEX('Combine Data'!A:O,MATCH(Combine!B96,'Combine Data'!A:A,0),7),"No Data")</f>
        <v>73</v>
      </c>
      <c r="G96">
        <f>IFERROR(INDEX('Combine Data'!A:O,MATCH(Combine!B96,'Combine Data'!A:A,0),8),"No Data")</f>
        <v>189</v>
      </c>
      <c r="H96">
        <f>IFERROR(INDEX('Combine Data'!A:O,MATCH(Combine!B96,'Combine Data'!A:A,0),9),"No Data")</f>
        <v>0</v>
      </c>
      <c r="I96">
        <f>IFERROR(INDEX('Combine Data'!A:O,MATCH(Combine!B96,'Combine Data'!A:A,0),10),"No Data")</f>
        <v>4.37</v>
      </c>
      <c r="J96">
        <f>IFERROR(INDEX('Combine Data'!A:O,MATCH(Combine!B96,'Combine Data'!A:A,0),11),"No Data")</f>
        <v>0</v>
      </c>
      <c r="K96">
        <f>IFERROR(INDEX('Combine Data'!A:O,MATCH(Combine!B96,'Combine Data'!A:A,0),12),"No Data")</f>
        <v>37</v>
      </c>
      <c r="L96">
        <f>IFERROR(INDEX('Combine Data'!A:O,MATCH(Combine!B96,'Combine Data'!A:A,0),13),"No Data")</f>
        <v>113</v>
      </c>
      <c r="M96">
        <f>IFERROR(INDEX('Combine Data'!A:O,MATCH(Combine!B96,'Combine Data'!A:A,0),14),"No Data")</f>
        <v>4.0999999999999996</v>
      </c>
      <c r="N96">
        <f>IFERROR(INDEX('Combine Data'!A:O,MATCH(Combine!B96,'Combine Data'!A:A,0),15),"No Data")</f>
        <v>6.96</v>
      </c>
      <c r="O96">
        <f>IF(E96="QB",INDEX('QB Stats'!C:Y,MATCH(Combine!B96,'QB Stats'!C:C,0),23)/5,(IF(Combine!E96="RB",INDEX('RB Stats'!C:AX,MATCH(Combine!B96,'RB Stats'!C:C,0),48)/5,(IF(Combine!E96="WR",INDEX('WR Stats'!C:AN,MATCH(Combine!B96,'WR Stats'!C:C,0),38)/5)))))</f>
        <v>0</v>
      </c>
      <c r="P96" t="str">
        <f>IF(E96="QB",INDEX('QB Stats'!C:AR,MATCH(Combine!B96,'QB Stats'!C:C,0),42),(IF(Combine!E96="RB",INDEX('RB Stats'!C:BN,MATCH(Combine!B96,'RB Stats'!C:C,0),64),(IF(Combine!E96="WR",INDEX('WR Stats'!C:BJ,MATCH(Combine!B96,'WR Stats'!C:C,0),60))))))</f>
        <v>Bust</v>
      </c>
      <c r="Q96">
        <f>IF(E96="QB",INDEX('QB Stats'!C:AS,MATCH(Combine!B96,'QB Stats'!C:C,0),43),(IF(Combine!E96="RB",INDEX('RB Stats'!C:BO,MATCH(Combine!B96,'RB Stats'!C:C,0),65),(IF(Combine!E96="WR",INDEX('WR Stats'!C:BK,MATCH(Combine!B96,'WR Stats'!C:C,0),61))))))</f>
        <v>0</v>
      </c>
    </row>
    <row r="97" spans="1:17" x14ac:dyDescent="0.25">
      <c r="A97" t="s">
        <v>346</v>
      </c>
      <c r="B97" s="5" t="s">
        <v>2415</v>
      </c>
      <c r="C97" t="str">
        <f>IFERROR(INDEX('Combine Data'!A:O,MATCH(Combine!B97,'Combine Data'!A:A,0),4),"No Data")</f>
        <v>Rice</v>
      </c>
      <c r="D97" t="str">
        <f>IFERROR(INDEX(Conference!A:B,MATCH(Combine!C97,Conference!A:A,0),2),"N/A")</f>
        <v>Conference USA</v>
      </c>
      <c r="E97" t="str">
        <f>IFERROR(INDEX('Combine Data'!A:O,MATCH(Combine!B97,'Combine Data'!A:A,0),6),"No Data")</f>
        <v>WR</v>
      </c>
      <c r="F97">
        <f>IFERROR(INDEX('Combine Data'!A:O,MATCH(Combine!B97,'Combine Data'!A:A,0),7),"No Data")</f>
        <v>70</v>
      </c>
      <c r="G97">
        <f>IFERROR(INDEX('Combine Data'!A:O,MATCH(Combine!B97,'Combine Data'!A:A,0),8),"No Data")</f>
        <v>191</v>
      </c>
      <c r="H97">
        <f>IFERROR(INDEX('Combine Data'!A:O,MATCH(Combine!B97,'Combine Data'!A:A,0),9),"No Data")</f>
        <v>0</v>
      </c>
      <c r="I97">
        <f>IFERROR(INDEX('Combine Data'!A:O,MATCH(Combine!B97,'Combine Data'!A:A,0),10),"No Data")</f>
        <v>4.5199999999999996</v>
      </c>
      <c r="J97">
        <f>IFERROR(INDEX('Combine Data'!A:O,MATCH(Combine!B97,'Combine Data'!A:A,0),11),"No Data")</f>
        <v>13</v>
      </c>
      <c r="K97">
        <f>IFERROR(INDEX('Combine Data'!A:O,MATCH(Combine!B97,'Combine Data'!A:A,0),12),"No Data")</f>
        <v>42.5</v>
      </c>
      <c r="L97">
        <f>IFERROR(INDEX('Combine Data'!A:O,MATCH(Combine!B97,'Combine Data'!A:A,0),13),"No Data")</f>
        <v>129</v>
      </c>
      <c r="M97">
        <f>IFERROR(INDEX('Combine Data'!A:O,MATCH(Combine!B97,'Combine Data'!A:A,0),14),"No Data")</f>
        <v>4.41</v>
      </c>
      <c r="N97">
        <f>IFERROR(INDEX('Combine Data'!A:O,MATCH(Combine!B97,'Combine Data'!A:A,0),15),"No Data")</f>
        <v>7.1</v>
      </c>
      <c r="O97">
        <f>IF(E97="QB",INDEX('QB Stats'!C:Y,MATCH(Combine!B97,'QB Stats'!C:C,0),23)/5,(IF(Combine!E97="RB",INDEX('RB Stats'!C:AX,MATCH(Combine!B97,'RB Stats'!C:C,0),48)/5,(IF(Combine!E97="WR",INDEX('WR Stats'!C:AN,MATCH(Combine!B97,'WR Stats'!C:C,0),38)/5)))))</f>
        <v>8.7600000000000016</v>
      </c>
      <c r="P97" t="str">
        <f>IF(E97="QB",INDEX('QB Stats'!C:AR,MATCH(Combine!B97,'QB Stats'!C:C,0),42),(IF(Combine!E97="RB",INDEX('RB Stats'!C:BN,MATCH(Combine!B97,'RB Stats'!C:C,0),64),(IF(Combine!E97="WR",INDEX('WR Stats'!C:BJ,MATCH(Combine!B97,'WR Stats'!C:C,0),60))))))</f>
        <v>Bust</v>
      </c>
      <c r="Q97">
        <f>IF(E97="QB",INDEX('QB Stats'!C:AS,MATCH(Combine!B97,'QB Stats'!C:C,0),43),(IF(Combine!E97="RB",INDEX('RB Stats'!C:BO,MATCH(Combine!B97,'RB Stats'!C:C,0),65),(IF(Combine!E97="WR",INDEX('WR Stats'!C:BK,MATCH(Combine!B97,'WR Stats'!C:C,0),61))))))</f>
        <v>0</v>
      </c>
    </row>
    <row r="98" spans="1:17" hidden="1" x14ac:dyDescent="0.25">
      <c r="A98" t="s">
        <v>347</v>
      </c>
      <c r="B98" s="5" t="s">
        <v>2416</v>
      </c>
      <c r="C98" t="s">
        <v>2281</v>
      </c>
      <c r="D98" t="str">
        <f>IFERROR(INDEX(Conference!A:B,MATCH(Combine!C98,Conference!A:A,0),2),"N/A")</f>
        <v>SEC</v>
      </c>
      <c r="E98" t="str">
        <f>IFERROR(INDEX('Combine Data'!A:O,MATCH(Combine!B98,'Combine Data'!A:A,0),6),"No Data")</f>
        <v>No Data</v>
      </c>
      <c r="F98" t="str">
        <f>IFERROR(INDEX('Combine Data'!A:O,MATCH(Combine!B98,'Combine Data'!A:A,0),7),"No Data")</f>
        <v>No Data</v>
      </c>
      <c r="G98" t="str">
        <f>IFERROR(INDEX('Combine Data'!A:O,MATCH(Combine!B98,'Combine Data'!A:A,0),8),"No Data")</f>
        <v>No Data</v>
      </c>
      <c r="H98" t="str">
        <f>IFERROR(INDEX('Combine Data'!A:O,MATCH(Combine!B98,'Combine Data'!A:A,0),9),"No Data")</f>
        <v>No Data</v>
      </c>
      <c r="I98" t="str">
        <f>IFERROR(INDEX('Combine Data'!A:O,MATCH(Combine!B98,'Combine Data'!A:A,0),10),"No Data")</f>
        <v>No Data</v>
      </c>
      <c r="J98" t="str">
        <f>IFERROR(INDEX('Combine Data'!A:O,MATCH(Combine!B98,'Combine Data'!A:A,0),11),"No Data")</f>
        <v>No Data</v>
      </c>
      <c r="K98" t="str">
        <f>IFERROR(INDEX('Combine Data'!A:O,MATCH(Combine!B98,'Combine Data'!A:A,0),12),"No Data")</f>
        <v>No Data</v>
      </c>
      <c r="L98" t="str">
        <f>IFERROR(INDEX('Combine Data'!A:O,MATCH(Combine!B98,'Combine Data'!A:A,0),13),"No Data")</f>
        <v>No Data</v>
      </c>
      <c r="M98" t="str">
        <f>IFERROR(INDEX('Combine Data'!A:O,MATCH(Combine!B98,'Combine Data'!A:A,0),14),"No Data")</f>
        <v>No Data</v>
      </c>
      <c r="N98" t="str">
        <f>IFERROR(INDEX('Combine Data'!A:O,MATCH(Combine!B98,'Combine Data'!A:A,0),15),"No Data")</f>
        <v>No Data</v>
      </c>
      <c r="O98" t="b">
        <f>IF(E98="QB",INDEX('QB Stats'!C:Y,MATCH(Combine!B98,'QB Stats'!C:C,0),23)/5,(IF(Combine!E98="RB",INDEX('RB Stats'!C:AX,MATCH(Combine!B98,'RB Stats'!C:C,0),48)/5,(IF(Combine!E98="WR",INDEX('WR Stats'!C:AN,MATCH(Combine!B98,'WR Stats'!C:C,0),38)/5)))))</f>
        <v>0</v>
      </c>
      <c r="P98" t="b">
        <f>IF(E98="QB",INDEX('QB Stats'!C:AR,MATCH(Combine!B98,'QB Stats'!C:C,0),42),(IF(Combine!E98="RB",INDEX('RB Stats'!C:BN,MATCH(Combine!B98,'RB Stats'!C:C,0),64),(IF(Combine!E98="WR",INDEX('WR Stats'!C:BJ,MATCH(Combine!B98,'WR Stats'!C:C,0),60))))))</f>
        <v>0</v>
      </c>
      <c r="Q98" t="b">
        <f>IF(E98="QB",INDEX('QB Stats'!C:AS,MATCH(Combine!B98,'QB Stats'!C:C,0),43),(IF(Combine!E98="RB",INDEX('RB Stats'!C:BO,MATCH(Combine!B98,'RB Stats'!C:C,0),65),(IF(Combine!E98="WR",INDEX('WR Stats'!C:BK,MATCH(Combine!B98,'WR Stats'!C:C,0),61))))))</f>
        <v>0</v>
      </c>
    </row>
    <row r="99" spans="1:17" x14ac:dyDescent="0.25">
      <c r="A99" t="s">
        <v>348</v>
      </c>
      <c r="B99" s="5" t="s">
        <v>2417</v>
      </c>
      <c r="C99" t="str">
        <f>IFERROR(INDEX('Combine Data'!A:O,MATCH(Combine!B99,'Combine Data'!A:A,0),4),"No Data")</f>
        <v>Sam Houston State (TX)</v>
      </c>
      <c r="D99" t="str">
        <f>IFERROR(INDEX(Conference!A:B,MATCH(Combine!C99,Conference!A:A,0),2),"N/A")</f>
        <v>N/A</v>
      </c>
      <c r="E99" t="str">
        <f>IFERROR(INDEX('Combine Data'!A:O,MATCH(Combine!B99,'Combine Data'!A:A,0),6),"No Data")</f>
        <v>QB</v>
      </c>
      <c r="F99">
        <f>IFERROR(INDEX('Combine Data'!A:O,MATCH(Combine!B99,'Combine Data'!A:A,0),7),"No Data")</f>
        <v>74</v>
      </c>
      <c r="G99">
        <f>IFERROR(INDEX('Combine Data'!A:O,MATCH(Combine!B99,'Combine Data'!A:A,0),8),"No Data")</f>
        <v>225</v>
      </c>
      <c r="H99">
        <f>IFERROR(INDEX('Combine Data'!A:O,MATCH(Combine!B99,'Combine Data'!A:A,0),9),"No Data")</f>
        <v>0</v>
      </c>
      <c r="I99">
        <f>IFERROR(INDEX('Combine Data'!A:O,MATCH(Combine!B99,'Combine Data'!A:A,0),10),"No Data")</f>
        <v>4.7</v>
      </c>
      <c r="J99">
        <f>IFERROR(INDEX('Combine Data'!A:O,MATCH(Combine!B99,'Combine Data'!A:A,0),11),"No Data")</f>
        <v>25</v>
      </c>
      <c r="K99">
        <f>IFERROR(INDEX('Combine Data'!A:O,MATCH(Combine!B99,'Combine Data'!A:A,0),12),"No Data")</f>
        <v>0</v>
      </c>
      <c r="L99">
        <f>IFERROR(INDEX('Combine Data'!A:O,MATCH(Combine!B99,'Combine Data'!A:A,0),13),"No Data")</f>
        <v>106</v>
      </c>
      <c r="M99">
        <f>IFERROR(INDEX('Combine Data'!A:O,MATCH(Combine!B99,'Combine Data'!A:A,0),14),"No Data")</f>
        <v>4.0599999999999996</v>
      </c>
      <c r="N99">
        <f>IFERROR(INDEX('Combine Data'!A:O,MATCH(Combine!B99,'Combine Data'!A:A,0),15),"No Data")</f>
        <v>6.91</v>
      </c>
      <c r="O99">
        <f>IF(E99="QB",INDEX('QB Stats'!C:Y,MATCH(Combine!B99,'QB Stats'!C:C,0),23)/5,(IF(Combine!E99="RB",INDEX('RB Stats'!C:AX,MATCH(Combine!B99,'RB Stats'!C:C,0),48)/5,(IF(Combine!E99="WR",INDEX('WR Stats'!C:AN,MATCH(Combine!B99,'WR Stats'!C:C,0),38)/5)))))</f>
        <v>0</v>
      </c>
      <c r="P99" t="str">
        <f>IF(E99="QB",INDEX('QB Stats'!C:AR,MATCH(Combine!B99,'QB Stats'!C:C,0),42),(IF(Combine!E99="RB",INDEX('RB Stats'!C:BN,MATCH(Combine!B99,'RB Stats'!C:C,0),64),(IF(Combine!E99="WR",INDEX('WR Stats'!C:BJ,MATCH(Combine!B99,'WR Stats'!C:C,0),60))))))</f>
        <v>Bust</v>
      </c>
      <c r="Q99">
        <f>IF(E99="QB",INDEX('QB Stats'!C:AS,MATCH(Combine!B99,'QB Stats'!C:C,0),43),(IF(Combine!E99="RB",INDEX('RB Stats'!C:BO,MATCH(Combine!B99,'RB Stats'!C:C,0),65),(IF(Combine!E99="WR",INDEX('WR Stats'!C:BK,MATCH(Combine!B99,'WR Stats'!C:C,0),61))))))</f>
        <v>0</v>
      </c>
    </row>
    <row r="100" spans="1:17" x14ac:dyDescent="0.25">
      <c r="A100" t="s">
        <v>349</v>
      </c>
      <c r="B100" s="5" t="s">
        <v>2418</v>
      </c>
      <c r="C100" t="str">
        <f>IFERROR(INDEX('Combine Data'!A:O,MATCH(Combine!B100,'Combine Data'!A:A,0),4),"No Data")</f>
        <v>North Carolina</v>
      </c>
      <c r="D100" t="str">
        <f>IFERROR(INDEX(Conference!A:B,MATCH(Combine!C100,Conference!A:A,0),2),"N/A")</f>
        <v>ACC</v>
      </c>
      <c r="E100" t="str">
        <f>IFERROR(INDEX('Combine Data'!A:O,MATCH(Combine!B100,'Combine Data'!A:A,0),6),"No Data")</f>
        <v>WR</v>
      </c>
      <c r="F100">
        <f>IFERROR(INDEX('Combine Data'!A:O,MATCH(Combine!B100,'Combine Data'!A:A,0),7),"No Data")</f>
        <v>73</v>
      </c>
      <c r="G100">
        <f>IFERROR(INDEX('Combine Data'!A:O,MATCH(Combine!B100,'Combine Data'!A:A,0),8),"No Data")</f>
        <v>201</v>
      </c>
      <c r="H100">
        <f>IFERROR(INDEX('Combine Data'!A:O,MATCH(Combine!B100,'Combine Data'!A:A,0),9),"No Data")</f>
        <v>0</v>
      </c>
      <c r="I100">
        <f>IFERROR(INDEX('Combine Data'!A:O,MATCH(Combine!B100,'Combine Data'!A:A,0),10),"No Data")</f>
        <v>4.45</v>
      </c>
      <c r="J100">
        <f>IFERROR(INDEX('Combine Data'!A:O,MATCH(Combine!B100,'Combine Data'!A:A,0),11),"No Data")</f>
        <v>27</v>
      </c>
      <c r="K100">
        <f>IFERROR(INDEX('Combine Data'!A:O,MATCH(Combine!B100,'Combine Data'!A:A,0),12),"No Data")</f>
        <v>0</v>
      </c>
      <c r="L100">
        <f>IFERROR(INDEX('Combine Data'!A:O,MATCH(Combine!B100,'Combine Data'!A:A,0),13),"No Data")</f>
        <v>0</v>
      </c>
      <c r="M100">
        <f>IFERROR(INDEX('Combine Data'!A:O,MATCH(Combine!B100,'Combine Data'!A:A,0),14),"No Data")</f>
        <v>0</v>
      </c>
      <c r="N100">
        <f>IFERROR(INDEX('Combine Data'!A:O,MATCH(Combine!B100,'Combine Data'!A:A,0),15),"No Data")</f>
        <v>0</v>
      </c>
      <c r="O100">
        <f>IF(E100="QB",INDEX('QB Stats'!C:Y,MATCH(Combine!B100,'QB Stats'!C:C,0),23)/5,(IF(Combine!E100="RB",INDEX('RB Stats'!C:AX,MATCH(Combine!B100,'RB Stats'!C:C,0),48)/5,(IF(Combine!E100="WR",INDEX('WR Stats'!C:AN,MATCH(Combine!B100,'WR Stats'!C:C,0),38)/5)))))</f>
        <v>0</v>
      </c>
      <c r="P100" t="str">
        <f>IF(E100="QB",INDEX('QB Stats'!C:AR,MATCH(Combine!B100,'QB Stats'!C:C,0),42),(IF(Combine!E100="RB",INDEX('RB Stats'!C:BN,MATCH(Combine!B100,'RB Stats'!C:C,0),64),(IF(Combine!E100="WR",INDEX('WR Stats'!C:BJ,MATCH(Combine!B100,'WR Stats'!C:C,0),60))))))</f>
        <v>Bust</v>
      </c>
      <c r="Q100">
        <f>IF(E100="QB",INDEX('QB Stats'!C:AS,MATCH(Combine!B100,'QB Stats'!C:C,0),43),(IF(Combine!E100="RB",INDEX('RB Stats'!C:BO,MATCH(Combine!B100,'RB Stats'!C:C,0),65),(IF(Combine!E100="WR",INDEX('WR Stats'!C:BK,MATCH(Combine!B100,'WR Stats'!C:C,0),61))))))</f>
        <v>0</v>
      </c>
    </row>
    <row r="101" spans="1:17" hidden="1" x14ac:dyDescent="0.25">
      <c r="A101" t="s">
        <v>350</v>
      </c>
      <c r="B101" s="5" t="s">
        <v>2419</v>
      </c>
      <c r="C101" t="s">
        <v>285</v>
      </c>
      <c r="D101" t="str">
        <f>IFERROR(INDEX(Conference!A:B,MATCH(Combine!C101,Conference!A:A,0),2),"N/A")</f>
        <v>Mountain West</v>
      </c>
      <c r="E101" t="str">
        <f>IFERROR(INDEX('Combine Data'!A:O,MATCH(Combine!B101,'Combine Data'!A:A,0),6),"No Data")</f>
        <v>No Data</v>
      </c>
      <c r="F101" t="str">
        <f>IFERROR(INDEX('Combine Data'!A:O,MATCH(Combine!B101,'Combine Data'!A:A,0),7),"No Data")</f>
        <v>No Data</v>
      </c>
      <c r="G101" t="str">
        <f>IFERROR(INDEX('Combine Data'!A:O,MATCH(Combine!B101,'Combine Data'!A:A,0),8),"No Data")</f>
        <v>No Data</v>
      </c>
      <c r="H101" t="str">
        <f>IFERROR(INDEX('Combine Data'!A:O,MATCH(Combine!B101,'Combine Data'!A:A,0),9),"No Data")</f>
        <v>No Data</v>
      </c>
      <c r="I101" t="str">
        <f>IFERROR(INDEX('Combine Data'!A:O,MATCH(Combine!B101,'Combine Data'!A:A,0),10),"No Data")</f>
        <v>No Data</v>
      </c>
      <c r="J101" t="str">
        <f>IFERROR(INDEX('Combine Data'!A:O,MATCH(Combine!B101,'Combine Data'!A:A,0),11),"No Data")</f>
        <v>No Data</v>
      </c>
      <c r="K101" t="str">
        <f>IFERROR(INDEX('Combine Data'!A:O,MATCH(Combine!B101,'Combine Data'!A:A,0),12),"No Data")</f>
        <v>No Data</v>
      </c>
      <c r="L101" t="str">
        <f>IFERROR(INDEX('Combine Data'!A:O,MATCH(Combine!B101,'Combine Data'!A:A,0),13),"No Data")</f>
        <v>No Data</v>
      </c>
      <c r="M101" t="str">
        <f>IFERROR(INDEX('Combine Data'!A:O,MATCH(Combine!B101,'Combine Data'!A:A,0),14),"No Data")</f>
        <v>No Data</v>
      </c>
      <c r="N101" t="str">
        <f>IFERROR(INDEX('Combine Data'!A:O,MATCH(Combine!B101,'Combine Data'!A:A,0),15),"No Data")</f>
        <v>No Data</v>
      </c>
      <c r="O101" t="b">
        <f>IF(E101="QB",INDEX('QB Stats'!C:Y,MATCH(Combine!B101,'QB Stats'!C:C,0),23)/5,(IF(Combine!E101="RB",INDEX('RB Stats'!C:AX,MATCH(Combine!B101,'RB Stats'!C:C,0),48)/5,(IF(Combine!E101="WR",INDEX('WR Stats'!C:AN,MATCH(Combine!B101,'WR Stats'!C:C,0),38)/5)))))</f>
        <v>0</v>
      </c>
      <c r="P101" t="b">
        <f>IF(E101="QB",INDEX('QB Stats'!C:AR,MATCH(Combine!B101,'QB Stats'!C:C,0),42),(IF(Combine!E101="RB",INDEX('RB Stats'!C:BN,MATCH(Combine!B101,'RB Stats'!C:C,0),64),(IF(Combine!E101="WR",INDEX('WR Stats'!C:BJ,MATCH(Combine!B101,'WR Stats'!C:C,0),60))))))</f>
        <v>0</v>
      </c>
      <c r="Q101" t="b">
        <f>IF(E101="QB",INDEX('QB Stats'!C:AS,MATCH(Combine!B101,'QB Stats'!C:C,0),43),(IF(Combine!E101="RB",INDEX('RB Stats'!C:BO,MATCH(Combine!B101,'RB Stats'!C:C,0),65),(IF(Combine!E101="WR",INDEX('WR Stats'!C:BK,MATCH(Combine!B101,'WR Stats'!C:C,0),61))))))</f>
        <v>0</v>
      </c>
    </row>
    <row r="102" spans="1:17" x14ac:dyDescent="0.25">
      <c r="A102" t="s">
        <v>351</v>
      </c>
      <c r="B102" s="5" t="s">
        <v>2420</v>
      </c>
      <c r="C102" t="str">
        <f>IFERROR(INDEX('Combine Data'!A:O,MATCH(Combine!B102,'Combine Data'!A:A,0),4),"No Data")</f>
        <v>Ball State</v>
      </c>
      <c r="D102" t="str">
        <f>IFERROR(INDEX(Conference!A:B,MATCH(Combine!C102,Conference!A:A,0),2),"N/A")</f>
        <v>Mid-American</v>
      </c>
      <c r="E102" t="str">
        <f>IFERROR(INDEX('Combine Data'!A:O,MATCH(Combine!B102,'Combine Data'!A:A,0),6),"No Data")</f>
        <v>QB</v>
      </c>
      <c r="F102">
        <f>IFERROR(INDEX('Combine Data'!A:O,MATCH(Combine!B102,'Combine Data'!A:A,0),7),"No Data")</f>
        <v>74</v>
      </c>
      <c r="G102">
        <f>IFERROR(INDEX('Combine Data'!A:O,MATCH(Combine!B102,'Combine Data'!A:A,0),8),"No Data")</f>
        <v>226</v>
      </c>
      <c r="H102">
        <f>IFERROR(INDEX('Combine Data'!A:O,MATCH(Combine!B102,'Combine Data'!A:A,0),9),"No Data")</f>
        <v>0</v>
      </c>
      <c r="I102">
        <f>IFERROR(INDEX('Combine Data'!A:O,MATCH(Combine!B102,'Combine Data'!A:A,0),10),"No Data")</f>
        <v>4.95</v>
      </c>
      <c r="J102">
        <f>IFERROR(INDEX('Combine Data'!A:O,MATCH(Combine!B102,'Combine Data'!A:A,0),11),"No Data")</f>
        <v>0</v>
      </c>
      <c r="K102">
        <f>IFERROR(INDEX('Combine Data'!A:O,MATCH(Combine!B102,'Combine Data'!A:A,0),12),"No Data")</f>
        <v>26.5</v>
      </c>
      <c r="L102">
        <f>IFERROR(INDEX('Combine Data'!A:O,MATCH(Combine!B102,'Combine Data'!A:A,0),13),"No Data")</f>
        <v>99</v>
      </c>
      <c r="M102">
        <f>IFERROR(INDEX('Combine Data'!A:O,MATCH(Combine!B102,'Combine Data'!A:A,0),14),"No Data")</f>
        <v>0</v>
      </c>
      <c r="N102">
        <f>IFERROR(INDEX('Combine Data'!A:O,MATCH(Combine!B102,'Combine Data'!A:A,0),15),"No Data")</f>
        <v>0</v>
      </c>
      <c r="O102">
        <f>IF(E102="QB",INDEX('QB Stats'!C:Y,MATCH(Combine!B102,'QB Stats'!C:C,0),23)/5,(IF(Combine!E102="RB",INDEX('RB Stats'!C:AX,MATCH(Combine!B102,'RB Stats'!C:C,0),48)/5,(IF(Combine!E102="WR",INDEX('WR Stats'!C:AN,MATCH(Combine!B102,'WR Stats'!C:C,0),38)/5)))))</f>
        <v>0</v>
      </c>
      <c r="P102" t="str">
        <f>IF(E102="QB",INDEX('QB Stats'!C:AR,MATCH(Combine!B102,'QB Stats'!C:C,0),42),(IF(Combine!E102="RB",INDEX('RB Stats'!C:BN,MATCH(Combine!B102,'RB Stats'!C:C,0),64),(IF(Combine!E102="WR",INDEX('WR Stats'!C:BJ,MATCH(Combine!B102,'WR Stats'!C:C,0),60))))))</f>
        <v>Bust</v>
      </c>
      <c r="Q102">
        <f>IF(E102="QB",INDEX('QB Stats'!C:AS,MATCH(Combine!B102,'QB Stats'!C:C,0),43),(IF(Combine!E102="RB",INDEX('RB Stats'!C:BO,MATCH(Combine!B102,'RB Stats'!C:C,0),65),(IF(Combine!E102="WR",INDEX('WR Stats'!C:BK,MATCH(Combine!B102,'WR Stats'!C:C,0),61))))))</f>
        <v>0</v>
      </c>
    </row>
    <row r="103" spans="1:17" x14ac:dyDescent="0.25">
      <c r="A103" t="s">
        <v>352</v>
      </c>
      <c r="B103" s="5" t="s">
        <v>2421</v>
      </c>
      <c r="C103" t="str">
        <f>IFERROR(INDEX('Combine Data'!A:O,MATCH(Combine!B103,'Combine Data'!A:A,0),4),"No Data")</f>
        <v>Michigan State</v>
      </c>
      <c r="D103" t="str">
        <f>IFERROR(INDEX(Conference!A:B,MATCH(Combine!C103,Conference!A:A,0),2),"N/A")</f>
        <v>Big Ten</v>
      </c>
      <c r="E103" t="str">
        <f>IFERROR(INDEX('Combine Data'!A:O,MATCH(Combine!B103,'Combine Data'!A:A,0),6),"No Data")</f>
        <v>RB</v>
      </c>
      <c r="F103">
        <f>IFERROR(INDEX('Combine Data'!A:O,MATCH(Combine!B103,'Combine Data'!A:A,0),7),"No Data")</f>
        <v>69</v>
      </c>
      <c r="G103">
        <f>IFERROR(INDEX('Combine Data'!A:O,MATCH(Combine!B103,'Combine Data'!A:A,0),8),"No Data")</f>
        <v>205</v>
      </c>
      <c r="H103">
        <f>IFERROR(INDEX('Combine Data'!A:O,MATCH(Combine!B103,'Combine Data'!A:A,0),9),"No Data")</f>
        <v>0</v>
      </c>
      <c r="I103">
        <f>IFERROR(INDEX('Combine Data'!A:O,MATCH(Combine!B103,'Combine Data'!A:A,0),10),"No Data")</f>
        <v>4.55</v>
      </c>
      <c r="J103">
        <f>IFERROR(INDEX('Combine Data'!A:O,MATCH(Combine!B103,'Combine Data'!A:A,0),11),"No Data")</f>
        <v>23</v>
      </c>
      <c r="K103">
        <f>IFERROR(INDEX('Combine Data'!A:O,MATCH(Combine!B103,'Combine Data'!A:A,0),12),"No Data")</f>
        <v>34</v>
      </c>
      <c r="L103">
        <f>IFERROR(INDEX('Combine Data'!A:O,MATCH(Combine!B103,'Combine Data'!A:A,0),13),"No Data")</f>
        <v>115</v>
      </c>
      <c r="M103">
        <f>IFERROR(INDEX('Combine Data'!A:O,MATCH(Combine!B103,'Combine Data'!A:A,0),14),"No Data")</f>
        <v>4.1100000000000003</v>
      </c>
      <c r="N103">
        <f>IFERROR(INDEX('Combine Data'!A:O,MATCH(Combine!B103,'Combine Data'!A:A,0),15),"No Data")</f>
        <v>6.87</v>
      </c>
      <c r="O103">
        <f>IF(E103="QB",INDEX('QB Stats'!C:Y,MATCH(Combine!B103,'QB Stats'!C:C,0),23)/5,(IF(Combine!E103="RB",INDEX('RB Stats'!C:AX,MATCH(Combine!B103,'RB Stats'!C:C,0),48)/5,(IF(Combine!E103="WR",INDEX('WR Stats'!C:AN,MATCH(Combine!B103,'WR Stats'!C:C,0),38)/5)))))</f>
        <v>17.779999999999998</v>
      </c>
      <c r="P103" t="str">
        <f>IF(E103="QB",INDEX('QB Stats'!C:AR,MATCH(Combine!B103,'QB Stats'!C:C,0),42),(IF(Combine!E103="RB",INDEX('RB Stats'!C:BN,MATCH(Combine!B103,'RB Stats'!C:C,0),64),(IF(Combine!E103="WR",INDEX('WR Stats'!C:BJ,MATCH(Combine!B103,'WR Stats'!C:C,0),60))))))</f>
        <v>Bust</v>
      </c>
      <c r="Q103">
        <f>IF(E103="QB",INDEX('QB Stats'!C:AS,MATCH(Combine!B103,'QB Stats'!C:C,0),43),(IF(Combine!E103="RB",INDEX('RB Stats'!C:BO,MATCH(Combine!B103,'RB Stats'!C:C,0),65),(IF(Combine!E103="WR",INDEX('WR Stats'!C:BK,MATCH(Combine!B103,'WR Stats'!C:C,0),61))))))</f>
        <v>0</v>
      </c>
    </row>
    <row r="104" spans="1:17" x14ac:dyDescent="0.25">
      <c r="A104" t="s">
        <v>353</v>
      </c>
      <c r="B104" s="5" t="s">
        <v>2422</v>
      </c>
      <c r="C104" t="str">
        <f>IFERROR(INDEX('Combine Data'!A:O,MATCH(Combine!B104,'Combine Data'!A:A,0),4),"No Data")</f>
        <v>Fresno State</v>
      </c>
      <c r="D104" t="str">
        <f>IFERROR(INDEX(Conference!A:B,MATCH(Combine!C104,Conference!A:A,0),2),"N/A")</f>
        <v>Mountain West</v>
      </c>
      <c r="E104" t="str">
        <f>IFERROR(INDEX('Combine Data'!A:O,MATCH(Combine!B104,'Combine Data'!A:A,0),6),"No Data")</f>
        <v>QB</v>
      </c>
      <c r="F104">
        <f>IFERROR(INDEX('Combine Data'!A:O,MATCH(Combine!B104,'Combine Data'!A:A,0),7),"No Data")</f>
        <v>77</v>
      </c>
      <c r="G104">
        <f>IFERROR(INDEX('Combine Data'!A:O,MATCH(Combine!B104,'Combine Data'!A:A,0),8),"No Data")</f>
        <v>220</v>
      </c>
      <c r="H104">
        <f>IFERROR(INDEX('Combine Data'!A:O,MATCH(Combine!B104,'Combine Data'!A:A,0),9),"No Data")</f>
        <v>0</v>
      </c>
      <c r="I104">
        <f>IFERROR(INDEX('Combine Data'!A:O,MATCH(Combine!B104,'Combine Data'!A:A,0),10),"No Data")</f>
        <v>4.87</v>
      </c>
      <c r="J104">
        <f>IFERROR(INDEX('Combine Data'!A:O,MATCH(Combine!B104,'Combine Data'!A:A,0),11),"No Data")</f>
        <v>0</v>
      </c>
      <c r="K104">
        <f>IFERROR(INDEX('Combine Data'!A:O,MATCH(Combine!B104,'Combine Data'!A:A,0),12),"No Data")</f>
        <v>28.5</v>
      </c>
      <c r="L104">
        <f>IFERROR(INDEX('Combine Data'!A:O,MATCH(Combine!B104,'Combine Data'!A:A,0),13),"No Data")</f>
        <v>106</v>
      </c>
      <c r="M104">
        <f>IFERROR(INDEX('Combine Data'!A:O,MATCH(Combine!B104,'Combine Data'!A:A,0),14),"No Data")</f>
        <v>4.37</v>
      </c>
      <c r="N104">
        <f>IFERROR(INDEX('Combine Data'!A:O,MATCH(Combine!B104,'Combine Data'!A:A,0),15),"No Data")</f>
        <v>6.93</v>
      </c>
      <c r="O104">
        <f>IF(E104="QB",INDEX('QB Stats'!C:Y,MATCH(Combine!B104,'QB Stats'!C:C,0),23)/5,(IF(Combine!E104="RB",INDEX('RB Stats'!C:AX,MATCH(Combine!B104,'RB Stats'!C:C,0),48)/5,(IF(Combine!E104="WR",INDEX('WR Stats'!C:AN,MATCH(Combine!B104,'WR Stats'!C:C,0),38)/5)))))</f>
        <v>0</v>
      </c>
      <c r="P104" t="str">
        <f>IF(E104="QB",INDEX('QB Stats'!C:AR,MATCH(Combine!B104,'QB Stats'!C:C,0),42),(IF(Combine!E104="RB",INDEX('RB Stats'!C:BN,MATCH(Combine!B104,'RB Stats'!C:C,0),64),(IF(Combine!E104="WR",INDEX('WR Stats'!C:BJ,MATCH(Combine!B104,'WR Stats'!C:C,0),60))))))</f>
        <v>Bust</v>
      </c>
      <c r="Q104">
        <f>IF(E104="QB",INDEX('QB Stats'!C:AS,MATCH(Combine!B104,'QB Stats'!C:C,0),43),(IF(Combine!E104="RB",INDEX('RB Stats'!C:BO,MATCH(Combine!B104,'RB Stats'!C:C,0),65),(IF(Combine!E104="WR",INDEX('WR Stats'!C:BK,MATCH(Combine!B104,'WR Stats'!C:C,0),61))))))</f>
        <v>0</v>
      </c>
    </row>
    <row r="105" spans="1:17" x14ac:dyDescent="0.25">
      <c r="A105" t="s">
        <v>354</v>
      </c>
      <c r="B105" s="5" t="s">
        <v>2423</v>
      </c>
      <c r="C105" t="str">
        <f>IFERROR(INDEX('Combine Data'!A:O,MATCH(Combine!B105,'Combine Data'!A:A,0),4),"No Data")</f>
        <v>McNeese State (LA)</v>
      </c>
      <c r="D105" t="str">
        <f>IFERROR(INDEX(Conference!A:B,MATCH(Combine!C105,Conference!A:A,0),2),"N/A")</f>
        <v>N/A</v>
      </c>
      <c r="E105" t="str">
        <f>IFERROR(INDEX('Combine Data'!A:O,MATCH(Combine!B105,'Combine Data'!A:A,0),6),"No Data")</f>
        <v>WR</v>
      </c>
      <c r="F105">
        <f>IFERROR(INDEX('Combine Data'!A:O,MATCH(Combine!B105,'Combine Data'!A:A,0),7),"No Data")</f>
        <v>72</v>
      </c>
      <c r="G105">
        <f>IFERROR(INDEX('Combine Data'!A:O,MATCH(Combine!B105,'Combine Data'!A:A,0),8),"No Data")</f>
        <v>184</v>
      </c>
      <c r="H105">
        <f>IFERROR(INDEX('Combine Data'!A:O,MATCH(Combine!B105,'Combine Data'!A:A,0),9),"No Data")</f>
        <v>0</v>
      </c>
      <c r="I105">
        <f>IFERROR(INDEX('Combine Data'!A:O,MATCH(Combine!B105,'Combine Data'!A:A,0),10),"No Data")</f>
        <v>4.4000000000000004</v>
      </c>
      <c r="J105">
        <f>IFERROR(INDEX('Combine Data'!A:O,MATCH(Combine!B105,'Combine Data'!A:A,0),11),"No Data")</f>
        <v>20</v>
      </c>
      <c r="K105">
        <f>IFERROR(INDEX('Combine Data'!A:O,MATCH(Combine!B105,'Combine Data'!A:A,0),12),"No Data")</f>
        <v>0</v>
      </c>
      <c r="L105">
        <f>IFERROR(INDEX('Combine Data'!A:O,MATCH(Combine!B105,'Combine Data'!A:A,0),13),"No Data")</f>
        <v>0</v>
      </c>
      <c r="M105">
        <f>IFERROR(INDEX('Combine Data'!A:O,MATCH(Combine!B105,'Combine Data'!A:A,0),14),"No Data")</f>
        <v>0</v>
      </c>
      <c r="N105">
        <f>IFERROR(INDEX('Combine Data'!A:O,MATCH(Combine!B105,'Combine Data'!A:A,0),15),"No Data")</f>
        <v>0</v>
      </c>
      <c r="O105">
        <f>IF(E105="QB",INDEX('QB Stats'!C:Y,MATCH(Combine!B105,'QB Stats'!C:C,0),23)/5,(IF(Combine!E105="RB",INDEX('RB Stats'!C:AX,MATCH(Combine!B105,'RB Stats'!C:C,0),48)/5,(IF(Combine!E105="WR",INDEX('WR Stats'!C:AN,MATCH(Combine!B105,'WR Stats'!C:C,0),38)/5)))))</f>
        <v>0.18</v>
      </c>
      <c r="P105" t="str">
        <f>IF(E105="QB",INDEX('QB Stats'!C:AR,MATCH(Combine!B105,'QB Stats'!C:C,0),42),(IF(Combine!E105="RB",INDEX('RB Stats'!C:BN,MATCH(Combine!B105,'RB Stats'!C:C,0),64),(IF(Combine!E105="WR",INDEX('WR Stats'!C:BJ,MATCH(Combine!B105,'WR Stats'!C:C,0),60))))))</f>
        <v>Bust</v>
      </c>
      <c r="Q105">
        <f>IF(E105="QB",INDEX('QB Stats'!C:AS,MATCH(Combine!B105,'QB Stats'!C:C,0),43),(IF(Combine!E105="RB",INDEX('RB Stats'!C:BO,MATCH(Combine!B105,'RB Stats'!C:C,0),65),(IF(Combine!E105="WR",INDEX('WR Stats'!C:BK,MATCH(Combine!B105,'WR Stats'!C:C,0),61))))))</f>
        <v>0</v>
      </c>
    </row>
    <row r="106" spans="1:17" hidden="1" x14ac:dyDescent="0.25">
      <c r="A106" t="s">
        <v>356</v>
      </c>
      <c r="B106" s="5" t="s">
        <v>2424</v>
      </c>
      <c r="C106" t="s">
        <v>150</v>
      </c>
      <c r="D106" t="str">
        <f>IFERROR(INDEX(Conference!A:B,MATCH(Combine!C106,Conference!A:A,0),2),"N/A")</f>
        <v>Big Ten</v>
      </c>
      <c r="E106" t="str">
        <f>IFERROR(INDEX('Combine Data'!A:O,MATCH(Combine!B106,'Combine Data'!A:A,0),6),"No Data")</f>
        <v>No Data</v>
      </c>
      <c r="F106" t="str">
        <f>IFERROR(INDEX('Combine Data'!A:O,MATCH(Combine!B106,'Combine Data'!A:A,0),7),"No Data")</f>
        <v>No Data</v>
      </c>
      <c r="G106" t="str">
        <f>IFERROR(INDEX('Combine Data'!A:O,MATCH(Combine!B106,'Combine Data'!A:A,0),8),"No Data")</f>
        <v>No Data</v>
      </c>
      <c r="H106" t="str">
        <f>IFERROR(INDEX('Combine Data'!A:O,MATCH(Combine!B106,'Combine Data'!A:A,0),9),"No Data")</f>
        <v>No Data</v>
      </c>
      <c r="I106" t="str">
        <f>IFERROR(INDEX('Combine Data'!A:O,MATCH(Combine!B106,'Combine Data'!A:A,0),10),"No Data")</f>
        <v>No Data</v>
      </c>
      <c r="J106" t="str">
        <f>IFERROR(INDEX('Combine Data'!A:O,MATCH(Combine!B106,'Combine Data'!A:A,0),11),"No Data")</f>
        <v>No Data</v>
      </c>
      <c r="K106" t="str">
        <f>IFERROR(INDEX('Combine Data'!A:O,MATCH(Combine!B106,'Combine Data'!A:A,0),12),"No Data")</f>
        <v>No Data</v>
      </c>
      <c r="L106" t="str">
        <f>IFERROR(INDEX('Combine Data'!A:O,MATCH(Combine!B106,'Combine Data'!A:A,0),13),"No Data")</f>
        <v>No Data</v>
      </c>
      <c r="M106" t="str">
        <f>IFERROR(INDEX('Combine Data'!A:O,MATCH(Combine!B106,'Combine Data'!A:A,0),14),"No Data")</f>
        <v>No Data</v>
      </c>
      <c r="N106" t="str">
        <f>IFERROR(INDEX('Combine Data'!A:O,MATCH(Combine!B106,'Combine Data'!A:A,0),15),"No Data")</f>
        <v>No Data</v>
      </c>
      <c r="O106" t="b">
        <f>IF(E106="QB",INDEX('QB Stats'!C:Y,MATCH(Combine!B106,'QB Stats'!C:C,0),23)/5,(IF(Combine!E106="RB",INDEX('RB Stats'!C:AX,MATCH(Combine!B106,'RB Stats'!C:C,0),48)/5,(IF(Combine!E106="WR",INDEX('WR Stats'!C:AN,MATCH(Combine!B106,'WR Stats'!C:C,0),38)/5)))))</f>
        <v>0</v>
      </c>
      <c r="P106" t="b">
        <f>IF(E106="QB",INDEX('QB Stats'!C:AR,MATCH(Combine!B106,'QB Stats'!C:C,0),42),(IF(Combine!E106="RB",INDEX('RB Stats'!C:BN,MATCH(Combine!B106,'RB Stats'!C:C,0),64),(IF(Combine!E106="WR",INDEX('WR Stats'!C:BJ,MATCH(Combine!B106,'WR Stats'!C:C,0),60))))))</f>
        <v>0</v>
      </c>
      <c r="Q106" t="b">
        <f>IF(E106="QB",INDEX('QB Stats'!C:AS,MATCH(Combine!B106,'QB Stats'!C:C,0),43),(IF(Combine!E106="RB",INDEX('RB Stats'!C:BO,MATCH(Combine!B106,'RB Stats'!C:C,0),65),(IF(Combine!E106="WR",INDEX('WR Stats'!C:BK,MATCH(Combine!B106,'WR Stats'!C:C,0),61))))))</f>
        <v>0</v>
      </c>
    </row>
    <row r="107" spans="1:17" x14ac:dyDescent="0.25">
      <c r="A107" t="s">
        <v>103</v>
      </c>
      <c r="B107" s="5" t="s">
        <v>2425</v>
      </c>
      <c r="C107" t="str">
        <f>IFERROR(INDEX('Combine Data'!A:O,MATCH(Combine!B107,'Combine Data'!A:A,0),4),"No Data")</f>
        <v>Virginia</v>
      </c>
      <c r="D107" t="str">
        <f>IFERROR(INDEX(Conference!A:B,MATCH(Combine!C107,Conference!A:A,0),2),"N/A")</f>
        <v>ACC</v>
      </c>
      <c r="E107" t="str">
        <f>IFERROR(INDEX('Combine Data'!A:O,MATCH(Combine!B107,'Combine Data'!A:A,0),6),"No Data")</f>
        <v>RB</v>
      </c>
      <c r="F107">
        <f>IFERROR(INDEX('Combine Data'!A:O,MATCH(Combine!B107,'Combine Data'!A:A,0),7),"No Data")</f>
        <v>70</v>
      </c>
      <c r="G107">
        <f>IFERROR(INDEX('Combine Data'!A:O,MATCH(Combine!B107,'Combine Data'!A:A,0),8),"No Data")</f>
        <v>216</v>
      </c>
      <c r="H107">
        <f>IFERROR(INDEX('Combine Data'!A:O,MATCH(Combine!B107,'Combine Data'!A:A,0),9),"No Data")</f>
        <v>0</v>
      </c>
      <c r="I107">
        <f>IFERROR(INDEX('Combine Data'!A:O,MATCH(Combine!B107,'Combine Data'!A:A,0),10),"No Data")</f>
        <v>4.34</v>
      </c>
      <c r="J107">
        <f>IFERROR(INDEX('Combine Data'!A:O,MATCH(Combine!B107,'Combine Data'!A:A,0),11),"No Data")</f>
        <v>27</v>
      </c>
      <c r="K107">
        <f>IFERROR(INDEX('Combine Data'!A:O,MATCH(Combine!B107,'Combine Data'!A:A,0),12),"No Data")</f>
        <v>40</v>
      </c>
      <c r="L107">
        <f>IFERROR(INDEX('Combine Data'!A:O,MATCH(Combine!B107,'Combine Data'!A:A,0),13),"No Data")</f>
        <v>117</v>
      </c>
      <c r="M107">
        <f>IFERROR(INDEX('Combine Data'!A:O,MATCH(Combine!B107,'Combine Data'!A:A,0),14),"No Data")</f>
        <v>4.29</v>
      </c>
      <c r="N107">
        <f>IFERROR(INDEX('Combine Data'!A:O,MATCH(Combine!B107,'Combine Data'!A:A,0),15),"No Data")</f>
        <v>6.99</v>
      </c>
      <c r="O107">
        <f>IF(E107="QB",INDEX('QB Stats'!C:Y,MATCH(Combine!B107,'QB Stats'!C:C,0),23)/5,(IF(Combine!E107="RB",INDEX('RB Stats'!C:AX,MATCH(Combine!B107,'RB Stats'!C:C,0),48)/5,(IF(Combine!E107="WR",INDEX('WR Stats'!C:AN,MATCH(Combine!B107,'WR Stats'!C:C,0),38)/5)))))</f>
        <v>8.9400000000000013</v>
      </c>
      <c r="P107" t="str">
        <f>IF(E107="QB",INDEX('QB Stats'!C:AR,MATCH(Combine!B107,'QB Stats'!C:C,0),42),(IF(Combine!E107="RB",INDEX('RB Stats'!C:BN,MATCH(Combine!B107,'RB Stats'!C:C,0),64),(IF(Combine!E107="WR",INDEX('WR Stats'!C:BJ,MATCH(Combine!B107,'WR Stats'!C:C,0),60))))))</f>
        <v>Bust</v>
      </c>
      <c r="Q107">
        <f>IF(E107="QB",INDEX('QB Stats'!C:AS,MATCH(Combine!B107,'QB Stats'!C:C,0),43),(IF(Combine!E107="RB",INDEX('RB Stats'!C:BO,MATCH(Combine!B107,'RB Stats'!C:C,0),65),(IF(Combine!E107="WR",INDEX('WR Stats'!C:BK,MATCH(Combine!B107,'WR Stats'!C:C,0),61))))))</f>
        <v>0</v>
      </c>
    </row>
    <row r="108" spans="1:17" hidden="1" x14ac:dyDescent="0.25">
      <c r="A108" t="s">
        <v>260</v>
      </c>
      <c r="B108" s="5" t="s">
        <v>2426</v>
      </c>
      <c r="C108" t="s">
        <v>2305</v>
      </c>
      <c r="D108" t="str">
        <f>IFERROR(INDEX(Conference!A:B,MATCH(Combine!C108,Conference!A:A,0),2),"N/A")</f>
        <v>Big 12</v>
      </c>
      <c r="E108" t="str">
        <f>IFERROR(INDEX('Combine Data'!A:O,MATCH(Combine!B108,'Combine Data'!A:A,0),6),"No Data")</f>
        <v>No Data</v>
      </c>
      <c r="F108" t="str">
        <f>IFERROR(INDEX('Combine Data'!A:O,MATCH(Combine!B108,'Combine Data'!A:A,0),7),"No Data")</f>
        <v>No Data</v>
      </c>
      <c r="G108" t="str">
        <f>IFERROR(INDEX('Combine Data'!A:O,MATCH(Combine!B108,'Combine Data'!A:A,0),8),"No Data")</f>
        <v>No Data</v>
      </c>
      <c r="H108" t="str">
        <f>IFERROR(INDEX('Combine Data'!A:O,MATCH(Combine!B108,'Combine Data'!A:A,0),9),"No Data")</f>
        <v>No Data</v>
      </c>
      <c r="I108" t="str">
        <f>IFERROR(INDEX('Combine Data'!A:O,MATCH(Combine!B108,'Combine Data'!A:A,0),10),"No Data")</f>
        <v>No Data</v>
      </c>
      <c r="J108" t="str">
        <f>IFERROR(INDEX('Combine Data'!A:O,MATCH(Combine!B108,'Combine Data'!A:A,0),11),"No Data")</f>
        <v>No Data</v>
      </c>
      <c r="K108" t="str">
        <f>IFERROR(INDEX('Combine Data'!A:O,MATCH(Combine!B108,'Combine Data'!A:A,0),12),"No Data")</f>
        <v>No Data</v>
      </c>
      <c r="L108" t="str">
        <f>IFERROR(INDEX('Combine Data'!A:O,MATCH(Combine!B108,'Combine Data'!A:A,0),13),"No Data")</f>
        <v>No Data</v>
      </c>
      <c r="M108" t="str">
        <f>IFERROR(INDEX('Combine Data'!A:O,MATCH(Combine!B108,'Combine Data'!A:A,0),14),"No Data")</f>
        <v>No Data</v>
      </c>
      <c r="N108" t="str">
        <f>IFERROR(INDEX('Combine Data'!A:O,MATCH(Combine!B108,'Combine Data'!A:A,0),15),"No Data")</f>
        <v>No Data</v>
      </c>
      <c r="O108" t="b">
        <f>IF(E108="QB",INDEX('QB Stats'!C:Y,MATCH(Combine!B108,'QB Stats'!C:C,0),23)/5,(IF(Combine!E108="RB",INDEX('RB Stats'!C:AX,MATCH(Combine!B108,'RB Stats'!C:C,0),48)/5,(IF(Combine!E108="WR",INDEX('WR Stats'!C:AN,MATCH(Combine!B108,'WR Stats'!C:C,0),38)/5)))))</f>
        <v>0</v>
      </c>
      <c r="P108" t="b">
        <f>IF(E108="QB",INDEX('QB Stats'!C:AR,MATCH(Combine!B108,'QB Stats'!C:C,0),42),(IF(Combine!E108="RB",INDEX('RB Stats'!C:BN,MATCH(Combine!B108,'RB Stats'!C:C,0),64),(IF(Combine!E108="WR",INDEX('WR Stats'!C:BJ,MATCH(Combine!B108,'WR Stats'!C:C,0),60))))))</f>
        <v>0</v>
      </c>
      <c r="Q108" t="b">
        <f>IF(E108="QB",INDEX('QB Stats'!C:AS,MATCH(Combine!B108,'QB Stats'!C:C,0),43),(IF(Combine!E108="RB",INDEX('RB Stats'!C:BO,MATCH(Combine!B108,'RB Stats'!C:C,0),65),(IF(Combine!E108="WR",INDEX('WR Stats'!C:BK,MATCH(Combine!B108,'WR Stats'!C:C,0),61))))))</f>
        <v>0</v>
      </c>
    </row>
    <row r="109" spans="1:17" hidden="1" x14ac:dyDescent="0.25">
      <c r="A109" t="s">
        <v>357</v>
      </c>
      <c r="B109" s="5" t="s">
        <v>2427</v>
      </c>
      <c r="C109" t="s">
        <v>2284</v>
      </c>
      <c r="D109" t="str">
        <f>IFERROR(INDEX(Conference!A:B,MATCH(Combine!C109,Conference!A:A,0),2),"N/A")</f>
        <v>Pac-12</v>
      </c>
      <c r="E109" t="str">
        <f>IFERROR(INDEX('Combine Data'!A:O,MATCH(Combine!B109,'Combine Data'!A:A,0),6),"No Data")</f>
        <v>No Data</v>
      </c>
      <c r="F109" t="str">
        <f>IFERROR(INDEX('Combine Data'!A:O,MATCH(Combine!B109,'Combine Data'!A:A,0),7),"No Data")</f>
        <v>No Data</v>
      </c>
      <c r="G109" t="str">
        <f>IFERROR(INDEX('Combine Data'!A:O,MATCH(Combine!B109,'Combine Data'!A:A,0),8),"No Data")</f>
        <v>No Data</v>
      </c>
      <c r="H109" t="str">
        <f>IFERROR(INDEX('Combine Data'!A:O,MATCH(Combine!B109,'Combine Data'!A:A,0),9),"No Data")</f>
        <v>No Data</v>
      </c>
      <c r="I109" t="str">
        <f>IFERROR(INDEX('Combine Data'!A:O,MATCH(Combine!B109,'Combine Data'!A:A,0),10),"No Data")</f>
        <v>No Data</v>
      </c>
      <c r="J109" t="str">
        <f>IFERROR(INDEX('Combine Data'!A:O,MATCH(Combine!B109,'Combine Data'!A:A,0),11),"No Data")</f>
        <v>No Data</v>
      </c>
      <c r="K109" t="str">
        <f>IFERROR(INDEX('Combine Data'!A:O,MATCH(Combine!B109,'Combine Data'!A:A,0),12),"No Data")</f>
        <v>No Data</v>
      </c>
      <c r="L109" t="str">
        <f>IFERROR(INDEX('Combine Data'!A:O,MATCH(Combine!B109,'Combine Data'!A:A,0),13),"No Data")</f>
        <v>No Data</v>
      </c>
      <c r="M109" t="str">
        <f>IFERROR(INDEX('Combine Data'!A:O,MATCH(Combine!B109,'Combine Data'!A:A,0),14),"No Data")</f>
        <v>No Data</v>
      </c>
      <c r="N109" t="str">
        <f>IFERROR(INDEX('Combine Data'!A:O,MATCH(Combine!B109,'Combine Data'!A:A,0),15),"No Data")</f>
        <v>No Data</v>
      </c>
      <c r="O109" t="b">
        <f>IF(E109="QB",INDEX('QB Stats'!C:Y,MATCH(Combine!B109,'QB Stats'!C:C,0),23)/5,(IF(Combine!E109="RB",INDEX('RB Stats'!C:AX,MATCH(Combine!B109,'RB Stats'!C:C,0),48)/5,(IF(Combine!E109="WR",INDEX('WR Stats'!C:AN,MATCH(Combine!B109,'WR Stats'!C:C,0),38)/5)))))</f>
        <v>0</v>
      </c>
      <c r="P109" t="b">
        <f>IF(E109="QB",INDEX('QB Stats'!C:AR,MATCH(Combine!B109,'QB Stats'!C:C,0),42),(IF(Combine!E109="RB",INDEX('RB Stats'!C:BN,MATCH(Combine!B109,'RB Stats'!C:C,0),64),(IF(Combine!E109="WR",INDEX('WR Stats'!C:BJ,MATCH(Combine!B109,'WR Stats'!C:C,0),60))))))</f>
        <v>0</v>
      </c>
      <c r="Q109" t="b">
        <f>IF(E109="QB",INDEX('QB Stats'!C:AS,MATCH(Combine!B109,'QB Stats'!C:C,0),43),(IF(Combine!E109="RB",INDEX('RB Stats'!C:BO,MATCH(Combine!B109,'RB Stats'!C:C,0),65),(IF(Combine!E109="WR",INDEX('WR Stats'!C:BK,MATCH(Combine!B109,'WR Stats'!C:C,0),61))))))</f>
        <v>0</v>
      </c>
    </row>
    <row r="110" spans="1:17" x14ac:dyDescent="0.25">
      <c r="A110" t="s">
        <v>358</v>
      </c>
      <c r="B110" s="5" t="s">
        <v>2428</v>
      </c>
      <c r="C110" t="str">
        <f>IFERROR(INDEX('Combine Data'!A:O,MATCH(Combine!B110,'Combine Data'!A:A,0),4),"No Data")</f>
        <v>Clemson</v>
      </c>
      <c r="D110" t="str">
        <f>IFERROR(INDEX(Conference!A:B,MATCH(Combine!C110,Conference!A:A,0),2),"N/A")</f>
        <v>ACC</v>
      </c>
      <c r="E110" t="str">
        <f>IFERROR(INDEX('Combine Data'!A:O,MATCH(Combine!B110,'Combine Data'!A:A,0),6),"No Data")</f>
        <v>RB</v>
      </c>
      <c r="F110">
        <f>IFERROR(INDEX('Combine Data'!A:O,MATCH(Combine!B110,'Combine Data'!A:A,0),7),"No Data")</f>
        <v>71</v>
      </c>
      <c r="G110">
        <f>IFERROR(INDEX('Combine Data'!A:O,MATCH(Combine!B110,'Combine Data'!A:A,0),8),"No Data")</f>
        <v>218</v>
      </c>
      <c r="H110">
        <f>IFERROR(INDEX('Combine Data'!A:O,MATCH(Combine!B110,'Combine Data'!A:A,0),9),"No Data")</f>
        <v>0</v>
      </c>
      <c r="I110">
        <f>IFERROR(INDEX('Combine Data'!A:O,MATCH(Combine!B110,'Combine Data'!A:A,0),10),"No Data")</f>
        <v>4.55</v>
      </c>
      <c r="J110">
        <f>IFERROR(INDEX('Combine Data'!A:O,MATCH(Combine!B110,'Combine Data'!A:A,0),11),"No Data")</f>
        <v>17</v>
      </c>
      <c r="K110">
        <f>IFERROR(INDEX('Combine Data'!A:O,MATCH(Combine!B110,'Combine Data'!A:A,0),12),"No Data")</f>
        <v>32</v>
      </c>
      <c r="L110">
        <f>IFERROR(INDEX('Combine Data'!A:O,MATCH(Combine!B110,'Combine Data'!A:A,0),13),"No Data")</f>
        <v>109</v>
      </c>
      <c r="M110">
        <f>IFERROR(INDEX('Combine Data'!A:O,MATCH(Combine!B110,'Combine Data'!A:A,0),14),"No Data")</f>
        <v>4.37</v>
      </c>
      <c r="N110">
        <f>IFERROR(INDEX('Combine Data'!A:O,MATCH(Combine!B110,'Combine Data'!A:A,0),15),"No Data")</f>
        <v>7.15</v>
      </c>
      <c r="O110">
        <f>IF(E110="QB",INDEX('QB Stats'!C:Y,MATCH(Combine!B110,'QB Stats'!C:C,0),23)/5,(IF(Combine!E110="RB",INDEX('RB Stats'!C:AX,MATCH(Combine!B110,'RB Stats'!C:C,0),48)/5,(IF(Combine!E110="WR",INDEX('WR Stats'!C:AN,MATCH(Combine!B110,'WR Stats'!C:C,0),38)/5)))))</f>
        <v>2.5</v>
      </c>
      <c r="P110" t="str">
        <f>IF(E110="QB",INDEX('QB Stats'!C:AR,MATCH(Combine!B110,'QB Stats'!C:C,0),42),(IF(Combine!E110="RB",INDEX('RB Stats'!C:BN,MATCH(Combine!B110,'RB Stats'!C:C,0),64),(IF(Combine!E110="WR",INDEX('WR Stats'!C:BJ,MATCH(Combine!B110,'WR Stats'!C:C,0),60))))))</f>
        <v>Bust</v>
      </c>
      <c r="Q110">
        <f>IF(E110="QB",INDEX('QB Stats'!C:AS,MATCH(Combine!B110,'QB Stats'!C:C,0),43),(IF(Combine!E110="RB",INDEX('RB Stats'!C:BO,MATCH(Combine!B110,'RB Stats'!C:C,0),65),(IF(Combine!E110="WR",INDEX('WR Stats'!C:BK,MATCH(Combine!B110,'WR Stats'!C:C,0),61))))))</f>
        <v>0</v>
      </c>
    </row>
    <row r="111" spans="1:17" hidden="1" x14ac:dyDescent="0.25">
      <c r="A111" t="s">
        <v>359</v>
      </c>
      <c r="B111" s="5" t="s">
        <v>2429</v>
      </c>
      <c r="C111" t="s">
        <v>2817</v>
      </c>
      <c r="D111" t="str">
        <f>IFERROR(INDEX(Conference!A:B,MATCH(Combine!C111,Conference!A:A,0),2),"N/A")</f>
        <v>N/A</v>
      </c>
      <c r="E111" t="str">
        <f>IFERROR(INDEX('Combine Data'!A:O,MATCH(Combine!B111,'Combine Data'!A:A,0),6),"No Data")</f>
        <v>No Data</v>
      </c>
      <c r="F111" t="str">
        <f>IFERROR(INDEX('Combine Data'!A:O,MATCH(Combine!B111,'Combine Data'!A:A,0),7),"No Data")</f>
        <v>No Data</v>
      </c>
      <c r="G111" t="str">
        <f>IFERROR(INDEX('Combine Data'!A:O,MATCH(Combine!B111,'Combine Data'!A:A,0),8),"No Data")</f>
        <v>No Data</v>
      </c>
      <c r="H111" t="str">
        <f>IFERROR(INDEX('Combine Data'!A:O,MATCH(Combine!B111,'Combine Data'!A:A,0),9),"No Data")</f>
        <v>No Data</v>
      </c>
      <c r="I111" t="str">
        <f>IFERROR(INDEX('Combine Data'!A:O,MATCH(Combine!B111,'Combine Data'!A:A,0),10),"No Data")</f>
        <v>No Data</v>
      </c>
      <c r="J111" t="str">
        <f>IFERROR(INDEX('Combine Data'!A:O,MATCH(Combine!B111,'Combine Data'!A:A,0),11),"No Data")</f>
        <v>No Data</v>
      </c>
      <c r="K111" t="str">
        <f>IFERROR(INDEX('Combine Data'!A:O,MATCH(Combine!B111,'Combine Data'!A:A,0),12),"No Data")</f>
        <v>No Data</v>
      </c>
      <c r="L111" t="str">
        <f>IFERROR(INDEX('Combine Data'!A:O,MATCH(Combine!B111,'Combine Data'!A:A,0),13),"No Data")</f>
        <v>No Data</v>
      </c>
      <c r="M111" t="str">
        <f>IFERROR(INDEX('Combine Data'!A:O,MATCH(Combine!B111,'Combine Data'!A:A,0),14),"No Data")</f>
        <v>No Data</v>
      </c>
      <c r="N111" t="str">
        <f>IFERROR(INDEX('Combine Data'!A:O,MATCH(Combine!B111,'Combine Data'!A:A,0),15),"No Data")</f>
        <v>No Data</v>
      </c>
      <c r="O111" t="b">
        <f>IF(E111="QB",INDEX('QB Stats'!C:Y,MATCH(Combine!B111,'QB Stats'!C:C,0),23)/5,(IF(Combine!E111="RB",INDEX('RB Stats'!C:AX,MATCH(Combine!B111,'RB Stats'!C:C,0),48)/5,(IF(Combine!E111="WR",INDEX('WR Stats'!C:AN,MATCH(Combine!B111,'WR Stats'!C:C,0),38)/5)))))</f>
        <v>0</v>
      </c>
      <c r="P111" t="b">
        <f>IF(E111="QB",INDEX('QB Stats'!C:AR,MATCH(Combine!B111,'QB Stats'!C:C,0),42),(IF(Combine!E111="RB",INDEX('RB Stats'!C:BN,MATCH(Combine!B111,'RB Stats'!C:C,0),64),(IF(Combine!E111="WR",INDEX('WR Stats'!C:BJ,MATCH(Combine!B111,'WR Stats'!C:C,0),60))))))</f>
        <v>0</v>
      </c>
      <c r="Q111" t="b">
        <f>IF(E111="QB",INDEX('QB Stats'!C:AS,MATCH(Combine!B111,'QB Stats'!C:C,0),43),(IF(Combine!E111="RB",INDEX('RB Stats'!C:BO,MATCH(Combine!B111,'RB Stats'!C:C,0),65),(IF(Combine!E111="WR",INDEX('WR Stats'!C:BK,MATCH(Combine!B111,'WR Stats'!C:C,0),61))))))</f>
        <v>0</v>
      </c>
    </row>
    <row r="112" spans="1:17" x14ac:dyDescent="0.25">
      <c r="A112" t="s">
        <v>360</v>
      </c>
      <c r="B112" s="5" t="s">
        <v>2430</v>
      </c>
      <c r="C112" t="str">
        <f>IFERROR(INDEX('Combine Data'!A:O,MATCH(Combine!B112,'Combine Data'!A:A,0),4),"No Data")</f>
        <v>Purdue</v>
      </c>
      <c r="D112" t="str">
        <f>IFERROR(INDEX(Conference!A:B,MATCH(Combine!C112,Conference!A:A,0),2),"N/A")</f>
        <v>Big Ten</v>
      </c>
      <c r="E112" t="str">
        <f>IFERROR(INDEX('Combine Data'!A:O,MATCH(Combine!B112,'Combine Data'!A:A,0),6),"No Data")</f>
        <v>QB</v>
      </c>
      <c r="F112">
        <f>IFERROR(INDEX('Combine Data'!A:O,MATCH(Combine!B112,'Combine Data'!A:A,0),7),"No Data")</f>
        <v>75</v>
      </c>
      <c r="G112">
        <f>IFERROR(INDEX('Combine Data'!A:O,MATCH(Combine!B112,'Combine Data'!A:A,0),8),"No Data")</f>
        <v>225</v>
      </c>
      <c r="H112">
        <f>IFERROR(INDEX('Combine Data'!A:O,MATCH(Combine!B112,'Combine Data'!A:A,0),9),"No Data")</f>
        <v>0</v>
      </c>
      <c r="I112">
        <f>IFERROR(INDEX('Combine Data'!A:O,MATCH(Combine!B112,'Combine Data'!A:A,0),10),"No Data")</f>
        <v>4.87</v>
      </c>
      <c r="J112">
        <f>IFERROR(INDEX('Combine Data'!A:O,MATCH(Combine!B112,'Combine Data'!A:A,0),11),"No Data")</f>
        <v>0</v>
      </c>
      <c r="K112">
        <f>IFERROR(INDEX('Combine Data'!A:O,MATCH(Combine!B112,'Combine Data'!A:A,0),12),"No Data")</f>
        <v>29</v>
      </c>
      <c r="L112">
        <f>IFERROR(INDEX('Combine Data'!A:O,MATCH(Combine!B112,'Combine Data'!A:A,0),13),"No Data")</f>
        <v>102</v>
      </c>
      <c r="M112">
        <f>IFERROR(INDEX('Combine Data'!A:O,MATCH(Combine!B112,'Combine Data'!A:A,0),14),"No Data")</f>
        <v>4.4800000000000004</v>
      </c>
      <c r="N112">
        <f>IFERROR(INDEX('Combine Data'!A:O,MATCH(Combine!B112,'Combine Data'!A:A,0),15),"No Data")</f>
        <v>7</v>
      </c>
      <c r="O112">
        <f>IF(E112="QB",INDEX('QB Stats'!C:Y,MATCH(Combine!B112,'QB Stats'!C:C,0),23)/5,(IF(Combine!E112="RB",INDEX('RB Stats'!C:AX,MATCH(Combine!B112,'RB Stats'!C:C,0),48)/5,(IF(Combine!E112="WR",INDEX('WR Stats'!C:AN,MATCH(Combine!B112,'WR Stats'!C:C,0),38)/5)))))</f>
        <v>13.047999999999998</v>
      </c>
      <c r="P112" t="str">
        <f>IF(E112="QB",INDEX('QB Stats'!C:AR,MATCH(Combine!B112,'QB Stats'!C:C,0),42),(IF(Combine!E112="RB",INDEX('RB Stats'!C:BN,MATCH(Combine!B112,'RB Stats'!C:C,0),64),(IF(Combine!E112="WR",INDEX('WR Stats'!C:BJ,MATCH(Combine!B112,'WR Stats'!C:C,0),60))))))</f>
        <v>Bust</v>
      </c>
      <c r="Q112">
        <f>IF(E112="QB",INDEX('QB Stats'!C:AS,MATCH(Combine!B112,'QB Stats'!C:C,0),43),(IF(Combine!E112="RB",INDEX('RB Stats'!C:BO,MATCH(Combine!B112,'RB Stats'!C:C,0),65),(IF(Combine!E112="WR",INDEX('WR Stats'!C:BK,MATCH(Combine!B112,'WR Stats'!C:C,0),61))))))</f>
        <v>0</v>
      </c>
    </row>
    <row r="113" spans="1:17" x14ac:dyDescent="0.25">
      <c r="A113" t="s">
        <v>361</v>
      </c>
      <c r="B113" s="5" t="s">
        <v>2431</v>
      </c>
      <c r="C113" t="str">
        <f>IFERROR(INDEX('Combine Data'!A:O,MATCH(Combine!B113,'Combine Data'!A:A,0),4),"No Data")</f>
        <v>Stephen F Austin</v>
      </c>
      <c r="D113" t="str">
        <f>IFERROR(INDEX(Conference!A:B,MATCH(Combine!C113,Conference!A:A,0),2),"N/A")</f>
        <v>N/A</v>
      </c>
      <c r="E113" t="str">
        <f>IFERROR(INDEX('Combine Data'!A:O,MATCH(Combine!B113,'Combine Data'!A:A,0),6),"No Data")</f>
        <v>WR</v>
      </c>
      <c r="F113">
        <f>IFERROR(INDEX('Combine Data'!A:O,MATCH(Combine!B113,'Combine Data'!A:A,0),7),"No Data")</f>
        <v>74</v>
      </c>
      <c r="G113">
        <f>IFERROR(INDEX('Combine Data'!A:O,MATCH(Combine!B113,'Combine Data'!A:A,0),8),"No Data")</f>
        <v>204</v>
      </c>
      <c r="H113">
        <f>IFERROR(INDEX('Combine Data'!A:O,MATCH(Combine!B113,'Combine Data'!A:A,0),9),"No Data")</f>
        <v>0</v>
      </c>
      <c r="I113">
        <f>IFERROR(INDEX('Combine Data'!A:O,MATCH(Combine!B113,'Combine Data'!A:A,0),10),"No Data")</f>
        <v>4.43</v>
      </c>
      <c r="J113">
        <f>IFERROR(INDEX('Combine Data'!A:O,MATCH(Combine!B113,'Combine Data'!A:A,0),11),"No Data")</f>
        <v>0</v>
      </c>
      <c r="K113">
        <f>IFERROR(INDEX('Combine Data'!A:O,MATCH(Combine!B113,'Combine Data'!A:A,0),12),"No Data")</f>
        <v>37</v>
      </c>
      <c r="L113">
        <f>IFERROR(INDEX('Combine Data'!A:O,MATCH(Combine!B113,'Combine Data'!A:A,0),13),"No Data")</f>
        <v>120</v>
      </c>
      <c r="M113">
        <f>IFERROR(INDEX('Combine Data'!A:O,MATCH(Combine!B113,'Combine Data'!A:A,0),14),"No Data")</f>
        <v>4.18</v>
      </c>
      <c r="N113">
        <f>IFERROR(INDEX('Combine Data'!A:O,MATCH(Combine!B113,'Combine Data'!A:A,0),15),"No Data")</f>
        <v>0</v>
      </c>
      <c r="O113">
        <f>IF(E113="QB",INDEX('QB Stats'!C:Y,MATCH(Combine!B113,'QB Stats'!C:C,0),23)/5,(IF(Combine!E113="RB",INDEX('RB Stats'!C:AX,MATCH(Combine!B113,'RB Stats'!C:C,0),48)/5,(IF(Combine!E113="WR",INDEX('WR Stats'!C:AN,MATCH(Combine!B113,'WR Stats'!C:C,0),38)/5)))))</f>
        <v>0</v>
      </c>
      <c r="P113" t="str">
        <f>IF(E113="QB",INDEX('QB Stats'!C:AR,MATCH(Combine!B113,'QB Stats'!C:C,0),42),(IF(Combine!E113="RB",INDEX('RB Stats'!C:BN,MATCH(Combine!B113,'RB Stats'!C:C,0),64),(IF(Combine!E113="WR",INDEX('WR Stats'!C:BJ,MATCH(Combine!B113,'WR Stats'!C:C,0),60))))))</f>
        <v>Bust</v>
      </c>
      <c r="Q113">
        <f>IF(E113="QB",INDEX('QB Stats'!C:AS,MATCH(Combine!B113,'QB Stats'!C:C,0),43),(IF(Combine!E113="RB",INDEX('RB Stats'!C:BO,MATCH(Combine!B113,'RB Stats'!C:C,0),65),(IF(Combine!E113="WR",INDEX('WR Stats'!C:BK,MATCH(Combine!B113,'WR Stats'!C:C,0),61))))))</f>
        <v>0</v>
      </c>
    </row>
    <row r="114" spans="1:17" x14ac:dyDescent="0.25">
      <c r="A114" t="s">
        <v>362</v>
      </c>
      <c r="B114" s="5" t="s">
        <v>2432</v>
      </c>
      <c r="C114" t="str">
        <f>IFERROR(INDEX('Combine Data'!A:O,MATCH(Combine!B114,'Combine Data'!A:A,0),4),"No Data")</f>
        <v>Abilene Christian</v>
      </c>
      <c r="D114" t="str">
        <f>IFERROR(INDEX(Conference!A:B,MATCH(Combine!C114,Conference!A:A,0),2),"N/A")</f>
        <v>N/A</v>
      </c>
      <c r="E114" t="str">
        <f>IFERROR(INDEX('Combine Data'!A:O,MATCH(Combine!B114,'Combine Data'!A:A,0),6),"No Data")</f>
        <v>RB</v>
      </c>
      <c r="F114">
        <f>IFERROR(INDEX('Combine Data'!A:O,MATCH(Combine!B114,'Combine Data'!A:A,0),7),"No Data")</f>
        <v>70</v>
      </c>
      <c r="G114">
        <f>IFERROR(INDEX('Combine Data'!A:O,MATCH(Combine!B114,'Combine Data'!A:A,0),8),"No Data")</f>
        <v>200</v>
      </c>
      <c r="H114">
        <f>IFERROR(INDEX('Combine Data'!A:O,MATCH(Combine!B114,'Combine Data'!A:A,0),9),"No Data")</f>
        <v>0</v>
      </c>
      <c r="I114">
        <f>IFERROR(INDEX('Combine Data'!A:O,MATCH(Combine!B114,'Combine Data'!A:A,0),10),"No Data")</f>
        <v>4.4400000000000004</v>
      </c>
      <c r="J114">
        <f>IFERROR(INDEX('Combine Data'!A:O,MATCH(Combine!B114,'Combine Data'!A:A,0),11),"No Data")</f>
        <v>21</v>
      </c>
      <c r="K114">
        <f>IFERROR(INDEX('Combine Data'!A:O,MATCH(Combine!B114,'Combine Data'!A:A,0),12),"No Data")</f>
        <v>36</v>
      </c>
      <c r="L114">
        <f>IFERROR(INDEX('Combine Data'!A:O,MATCH(Combine!B114,'Combine Data'!A:A,0),13),"No Data")</f>
        <v>125</v>
      </c>
      <c r="M114">
        <f>IFERROR(INDEX('Combine Data'!A:O,MATCH(Combine!B114,'Combine Data'!A:A,0),14),"No Data")</f>
        <v>4.08</v>
      </c>
      <c r="N114">
        <f>IFERROR(INDEX('Combine Data'!A:O,MATCH(Combine!B114,'Combine Data'!A:A,0),15),"No Data")</f>
        <v>6.82</v>
      </c>
      <c r="O114">
        <f>IF(E114="QB",INDEX('QB Stats'!C:Y,MATCH(Combine!B114,'QB Stats'!C:C,0),23)/5,(IF(Combine!E114="RB",INDEX('RB Stats'!C:AX,MATCH(Combine!B114,'RB Stats'!C:C,0),48)/5,(IF(Combine!E114="WR",INDEX('WR Stats'!C:AN,MATCH(Combine!B114,'WR Stats'!C:C,0),38)/5)))))</f>
        <v>28.080000000000002</v>
      </c>
      <c r="P114" t="str">
        <f>IF(E114="QB",INDEX('QB Stats'!C:AR,MATCH(Combine!B114,'QB Stats'!C:C,0),42),(IF(Combine!E114="RB",INDEX('RB Stats'!C:BN,MATCH(Combine!B114,'RB Stats'!C:C,0),64),(IF(Combine!E114="WR",INDEX('WR Stats'!C:BJ,MATCH(Combine!B114,'WR Stats'!C:C,0),60))))))</f>
        <v>Bust</v>
      </c>
      <c r="Q114">
        <f>IF(E114="QB",INDEX('QB Stats'!C:AS,MATCH(Combine!B114,'QB Stats'!C:C,0),43),(IF(Combine!E114="RB",INDEX('RB Stats'!C:BO,MATCH(Combine!B114,'RB Stats'!C:C,0),65),(IF(Combine!E114="WR",INDEX('WR Stats'!C:BK,MATCH(Combine!B114,'WR Stats'!C:C,0),61))))))</f>
        <v>0</v>
      </c>
    </row>
    <row r="115" spans="1:17" x14ac:dyDescent="0.25">
      <c r="A115" t="s">
        <v>363</v>
      </c>
      <c r="B115" s="5" t="s">
        <v>2433</v>
      </c>
      <c r="C115" t="str">
        <f>IFERROR(INDEX('Combine Data'!A:O,MATCH(Combine!B115,'Combine Data'!A:A,0),4),"No Data")</f>
        <v>Texas</v>
      </c>
      <c r="D115" t="str">
        <f>IFERROR(INDEX(Conference!A:B,MATCH(Combine!C115,Conference!A:A,0),2),"N/A")</f>
        <v>Big 12</v>
      </c>
      <c r="E115" t="str">
        <f>IFERROR(INDEX('Combine Data'!A:O,MATCH(Combine!B115,'Combine Data'!A:A,0),6),"No Data")</f>
        <v>RB</v>
      </c>
      <c r="F115">
        <f>IFERROR(INDEX('Combine Data'!A:O,MATCH(Combine!B115,'Combine Data'!A:A,0),7),"No Data")</f>
        <v>73</v>
      </c>
      <c r="G115">
        <f>IFERROR(INDEX('Combine Data'!A:O,MATCH(Combine!B115,'Combine Data'!A:A,0),8),"No Data")</f>
        <v>220</v>
      </c>
      <c r="H115">
        <f>IFERROR(INDEX('Combine Data'!A:O,MATCH(Combine!B115,'Combine Data'!A:A,0),9),"No Data")</f>
        <v>0</v>
      </c>
      <c r="I115">
        <f>IFERROR(INDEX('Combine Data'!A:O,MATCH(Combine!B115,'Combine Data'!A:A,0),10),"No Data")</f>
        <v>4.57</v>
      </c>
      <c r="J115">
        <f>IFERROR(INDEX('Combine Data'!A:O,MATCH(Combine!B115,'Combine Data'!A:A,0),11),"No Data")</f>
        <v>19</v>
      </c>
      <c r="K115">
        <f>IFERROR(INDEX('Combine Data'!A:O,MATCH(Combine!B115,'Combine Data'!A:A,0),12),"No Data")</f>
        <v>35</v>
      </c>
      <c r="L115">
        <f>IFERROR(INDEX('Combine Data'!A:O,MATCH(Combine!B115,'Combine Data'!A:A,0),13),"No Data")</f>
        <v>111</v>
      </c>
      <c r="M115">
        <f>IFERROR(INDEX('Combine Data'!A:O,MATCH(Combine!B115,'Combine Data'!A:A,0),14),"No Data")</f>
        <v>4.29</v>
      </c>
      <c r="N115">
        <f>IFERROR(INDEX('Combine Data'!A:O,MATCH(Combine!B115,'Combine Data'!A:A,0),15),"No Data")</f>
        <v>6.85</v>
      </c>
      <c r="O115">
        <f>IF(E115="QB",INDEX('QB Stats'!C:Y,MATCH(Combine!B115,'QB Stats'!C:C,0),23)/5,(IF(Combine!E115="RB",INDEX('RB Stats'!C:AX,MATCH(Combine!B115,'RB Stats'!C:C,0),48)/5,(IF(Combine!E115="WR",INDEX('WR Stats'!C:AN,MATCH(Combine!B115,'WR Stats'!C:C,0),38)/5)))))</f>
        <v>29.079999999999995</v>
      </c>
      <c r="P115" t="str">
        <f>IF(E115="QB",INDEX('QB Stats'!C:AR,MATCH(Combine!B115,'QB Stats'!C:C,0),42),(IF(Combine!E115="RB",INDEX('RB Stats'!C:BN,MATCH(Combine!B115,'RB Stats'!C:C,0),64),(IF(Combine!E115="WR",INDEX('WR Stats'!C:BJ,MATCH(Combine!B115,'WR Stats'!C:C,0),60))))))</f>
        <v>Bust</v>
      </c>
      <c r="Q115">
        <f>IF(E115="QB",INDEX('QB Stats'!C:AS,MATCH(Combine!B115,'QB Stats'!C:C,0),43),(IF(Combine!E115="RB",INDEX('RB Stats'!C:BO,MATCH(Combine!B115,'RB Stats'!C:C,0),65),(IF(Combine!E115="WR",INDEX('WR Stats'!C:BK,MATCH(Combine!B115,'WR Stats'!C:C,0),61))))))</f>
        <v>0</v>
      </c>
    </row>
    <row r="116" spans="1:17" x14ac:dyDescent="0.25">
      <c r="A116" t="s">
        <v>364</v>
      </c>
      <c r="B116" s="5" t="s">
        <v>2434</v>
      </c>
      <c r="C116" t="str">
        <f>IFERROR(INDEX('Combine Data'!A:O,MATCH(Combine!B116,'Combine Data'!A:A,0),4),"No Data")</f>
        <v>Tennessee State</v>
      </c>
      <c r="D116" t="str">
        <f>IFERROR(INDEX(Conference!A:B,MATCH(Combine!C116,Conference!A:A,0),2),"N/A")</f>
        <v>N/A</v>
      </c>
      <c r="E116" t="str">
        <f>IFERROR(INDEX('Combine Data'!A:O,MATCH(Combine!B116,'Combine Data'!A:A,0),6),"No Data")</f>
        <v>RB</v>
      </c>
      <c r="F116">
        <f>IFERROR(INDEX('Combine Data'!A:O,MATCH(Combine!B116,'Combine Data'!A:A,0),7),"No Data")</f>
        <v>70</v>
      </c>
      <c r="G116">
        <f>IFERROR(INDEX('Combine Data'!A:O,MATCH(Combine!B116,'Combine Data'!A:A,0),8),"No Data")</f>
        <v>223</v>
      </c>
      <c r="H116">
        <f>IFERROR(INDEX('Combine Data'!A:O,MATCH(Combine!B116,'Combine Data'!A:A,0),9),"No Data")</f>
        <v>0</v>
      </c>
      <c r="I116">
        <f>IFERROR(INDEX('Combine Data'!A:O,MATCH(Combine!B116,'Combine Data'!A:A,0),10),"No Data")</f>
        <v>4.51</v>
      </c>
      <c r="J116">
        <f>IFERROR(INDEX('Combine Data'!A:O,MATCH(Combine!B116,'Combine Data'!A:A,0),11),"No Data")</f>
        <v>25</v>
      </c>
      <c r="K116">
        <f>IFERROR(INDEX('Combine Data'!A:O,MATCH(Combine!B116,'Combine Data'!A:A,0),12),"No Data")</f>
        <v>33.5</v>
      </c>
      <c r="L116">
        <f>IFERROR(INDEX('Combine Data'!A:O,MATCH(Combine!B116,'Combine Data'!A:A,0),13),"No Data")</f>
        <v>116</v>
      </c>
      <c r="M116">
        <f>IFERROR(INDEX('Combine Data'!A:O,MATCH(Combine!B116,'Combine Data'!A:A,0),14),"No Data")</f>
        <v>0</v>
      </c>
      <c r="N116">
        <f>IFERROR(INDEX('Combine Data'!A:O,MATCH(Combine!B116,'Combine Data'!A:A,0),15),"No Data")</f>
        <v>0</v>
      </c>
      <c r="O116">
        <f>IF(E116="QB",INDEX('QB Stats'!C:Y,MATCH(Combine!B116,'QB Stats'!C:C,0),23)/5,(IF(Combine!E116="RB",INDEX('RB Stats'!C:AX,MATCH(Combine!B116,'RB Stats'!C:C,0),48)/5,(IF(Combine!E116="WR",INDEX('WR Stats'!C:AN,MATCH(Combine!B116,'WR Stats'!C:C,0),38)/5)))))</f>
        <v>0.12</v>
      </c>
      <c r="P116" t="str">
        <f>IF(E116="QB",INDEX('QB Stats'!C:AR,MATCH(Combine!B116,'QB Stats'!C:C,0),42),(IF(Combine!E116="RB",INDEX('RB Stats'!C:BN,MATCH(Combine!B116,'RB Stats'!C:C,0),64),(IF(Combine!E116="WR",INDEX('WR Stats'!C:BJ,MATCH(Combine!B116,'WR Stats'!C:C,0),60))))))</f>
        <v>Bust</v>
      </c>
      <c r="Q116">
        <f>IF(E116="QB",INDEX('QB Stats'!C:AS,MATCH(Combine!B116,'QB Stats'!C:C,0),43),(IF(Combine!E116="RB",INDEX('RB Stats'!C:BO,MATCH(Combine!B116,'RB Stats'!C:C,0),65),(IF(Combine!E116="WR",INDEX('WR Stats'!C:BK,MATCH(Combine!B116,'WR Stats'!C:C,0),61))))))</f>
        <v>0</v>
      </c>
    </row>
    <row r="117" spans="1:17" hidden="1" x14ac:dyDescent="0.25">
      <c r="A117" t="s">
        <v>365</v>
      </c>
      <c r="B117" s="5" t="s">
        <v>2435</v>
      </c>
      <c r="C117" t="s">
        <v>168</v>
      </c>
      <c r="D117" t="str">
        <f>IFERROR(INDEX(Conference!A:B,MATCH(Combine!C117,Conference!A:A,0),2),"N/A")</f>
        <v>Division I FBS Independents</v>
      </c>
      <c r="E117" t="str">
        <f>IFERROR(INDEX('Combine Data'!A:O,MATCH(Combine!B117,'Combine Data'!A:A,0),6),"No Data")</f>
        <v>No Data</v>
      </c>
      <c r="F117" t="str">
        <f>IFERROR(INDEX('Combine Data'!A:O,MATCH(Combine!B117,'Combine Data'!A:A,0),7),"No Data")</f>
        <v>No Data</v>
      </c>
      <c r="G117" t="str">
        <f>IFERROR(INDEX('Combine Data'!A:O,MATCH(Combine!B117,'Combine Data'!A:A,0),8),"No Data")</f>
        <v>No Data</v>
      </c>
      <c r="H117" t="str">
        <f>IFERROR(INDEX('Combine Data'!A:O,MATCH(Combine!B117,'Combine Data'!A:A,0),9),"No Data")</f>
        <v>No Data</v>
      </c>
      <c r="I117" t="str">
        <f>IFERROR(INDEX('Combine Data'!A:O,MATCH(Combine!B117,'Combine Data'!A:A,0),10),"No Data")</f>
        <v>No Data</v>
      </c>
      <c r="J117" t="str">
        <f>IFERROR(INDEX('Combine Data'!A:O,MATCH(Combine!B117,'Combine Data'!A:A,0),11),"No Data")</f>
        <v>No Data</v>
      </c>
      <c r="K117" t="str">
        <f>IFERROR(INDEX('Combine Data'!A:O,MATCH(Combine!B117,'Combine Data'!A:A,0),12),"No Data")</f>
        <v>No Data</v>
      </c>
      <c r="L117" t="str">
        <f>IFERROR(INDEX('Combine Data'!A:O,MATCH(Combine!B117,'Combine Data'!A:A,0),13),"No Data")</f>
        <v>No Data</v>
      </c>
      <c r="M117" t="str">
        <f>IFERROR(INDEX('Combine Data'!A:O,MATCH(Combine!B117,'Combine Data'!A:A,0),14),"No Data")</f>
        <v>No Data</v>
      </c>
      <c r="N117" t="str">
        <f>IFERROR(INDEX('Combine Data'!A:O,MATCH(Combine!B117,'Combine Data'!A:A,0),15),"No Data")</f>
        <v>No Data</v>
      </c>
      <c r="O117" t="b">
        <f>IF(E117="QB",INDEX('QB Stats'!C:Y,MATCH(Combine!B117,'QB Stats'!C:C,0),23)/5,(IF(Combine!E117="RB",INDEX('RB Stats'!C:AX,MATCH(Combine!B117,'RB Stats'!C:C,0),48)/5,(IF(Combine!E117="WR",INDEX('WR Stats'!C:AN,MATCH(Combine!B117,'WR Stats'!C:C,0),38)/5)))))</f>
        <v>0</v>
      </c>
      <c r="P117" t="b">
        <f>IF(E117="QB",INDEX('QB Stats'!C:AR,MATCH(Combine!B117,'QB Stats'!C:C,0),42),(IF(Combine!E117="RB",INDEX('RB Stats'!C:BN,MATCH(Combine!B117,'RB Stats'!C:C,0),64),(IF(Combine!E117="WR",INDEX('WR Stats'!C:BJ,MATCH(Combine!B117,'WR Stats'!C:C,0),60))))))</f>
        <v>0</v>
      </c>
      <c r="Q117" t="b">
        <f>IF(E117="QB",INDEX('QB Stats'!C:AS,MATCH(Combine!B117,'QB Stats'!C:C,0),43),(IF(Combine!E117="RB",INDEX('RB Stats'!C:BO,MATCH(Combine!B117,'RB Stats'!C:C,0),65),(IF(Combine!E117="WR",INDEX('WR Stats'!C:BK,MATCH(Combine!B117,'WR Stats'!C:C,0),61))))))</f>
        <v>0</v>
      </c>
    </row>
    <row r="118" spans="1:17" hidden="1" x14ac:dyDescent="0.25">
      <c r="A118" t="s">
        <v>366</v>
      </c>
      <c r="B118" s="5" t="s">
        <v>2436</v>
      </c>
      <c r="C118" t="s">
        <v>258</v>
      </c>
      <c r="D118" t="str">
        <f>IFERROR(INDEX(Conference!A:B,MATCH(Combine!C118,Conference!A:A,0),2),"N/A")</f>
        <v>Sun Belt</v>
      </c>
      <c r="E118" t="str">
        <f>IFERROR(INDEX('Combine Data'!A:O,MATCH(Combine!B118,'Combine Data'!A:A,0),6),"No Data")</f>
        <v>No Data</v>
      </c>
      <c r="F118" t="str">
        <f>IFERROR(INDEX('Combine Data'!A:O,MATCH(Combine!B118,'Combine Data'!A:A,0),7),"No Data")</f>
        <v>No Data</v>
      </c>
      <c r="G118" t="str">
        <f>IFERROR(INDEX('Combine Data'!A:O,MATCH(Combine!B118,'Combine Data'!A:A,0),8),"No Data")</f>
        <v>No Data</v>
      </c>
      <c r="H118" t="str">
        <f>IFERROR(INDEX('Combine Data'!A:O,MATCH(Combine!B118,'Combine Data'!A:A,0),9),"No Data")</f>
        <v>No Data</v>
      </c>
      <c r="I118" t="str">
        <f>IFERROR(INDEX('Combine Data'!A:O,MATCH(Combine!B118,'Combine Data'!A:A,0),10),"No Data")</f>
        <v>No Data</v>
      </c>
      <c r="J118" t="str">
        <f>IFERROR(INDEX('Combine Data'!A:O,MATCH(Combine!B118,'Combine Data'!A:A,0),11),"No Data")</f>
        <v>No Data</v>
      </c>
      <c r="K118" t="str">
        <f>IFERROR(INDEX('Combine Data'!A:O,MATCH(Combine!B118,'Combine Data'!A:A,0),12),"No Data")</f>
        <v>No Data</v>
      </c>
      <c r="L118" t="str">
        <f>IFERROR(INDEX('Combine Data'!A:O,MATCH(Combine!B118,'Combine Data'!A:A,0),13),"No Data")</f>
        <v>No Data</v>
      </c>
      <c r="M118" t="str">
        <f>IFERROR(INDEX('Combine Data'!A:O,MATCH(Combine!B118,'Combine Data'!A:A,0),14),"No Data")</f>
        <v>No Data</v>
      </c>
      <c r="N118" t="str">
        <f>IFERROR(INDEX('Combine Data'!A:O,MATCH(Combine!B118,'Combine Data'!A:A,0),15),"No Data")</f>
        <v>No Data</v>
      </c>
      <c r="O118" t="b">
        <f>IF(E118="QB",INDEX('QB Stats'!C:Y,MATCH(Combine!B118,'QB Stats'!C:C,0),23)/5,(IF(Combine!E118="RB",INDEX('RB Stats'!C:AX,MATCH(Combine!B118,'RB Stats'!C:C,0),48)/5,(IF(Combine!E118="WR",INDEX('WR Stats'!C:AN,MATCH(Combine!B118,'WR Stats'!C:C,0),38)/5)))))</f>
        <v>0</v>
      </c>
      <c r="P118" t="b">
        <f>IF(E118="QB",INDEX('QB Stats'!C:AR,MATCH(Combine!B118,'QB Stats'!C:C,0),42),(IF(Combine!E118="RB",INDEX('RB Stats'!C:BN,MATCH(Combine!B118,'RB Stats'!C:C,0),64),(IF(Combine!E118="WR",INDEX('WR Stats'!C:BJ,MATCH(Combine!B118,'WR Stats'!C:C,0),60))))))</f>
        <v>0</v>
      </c>
      <c r="Q118" t="b">
        <f>IF(E118="QB",INDEX('QB Stats'!C:AS,MATCH(Combine!B118,'QB Stats'!C:C,0),43),(IF(Combine!E118="RB",INDEX('RB Stats'!C:BO,MATCH(Combine!B118,'RB Stats'!C:C,0),65),(IF(Combine!E118="WR",INDEX('WR Stats'!C:BK,MATCH(Combine!B118,'WR Stats'!C:C,0),61))))))</f>
        <v>0</v>
      </c>
    </row>
    <row r="119" spans="1:17" x14ac:dyDescent="0.25">
      <c r="A119" t="s">
        <v>368</v>
      </c>
      <c r="B119" s="5" t="s">
        <v>2437</v>
      </c>
      <c r="C119" t="str">
        <f>IFERROR(INDEX('Combine Data'!A:O,MATCH(Combine!B119,'Combine Data'!A:A,0),4),"No Data")</f>
        <v>Louisiana State</v>
      </c>
      <c r="D119" t="str">
        <f>IFERROR(INDEX(Conference!A:B,MATCH(Combine!C119,Conference!A:A,0),2),"N/A")</f>
        <v>SEC</v>
      </c>
      <c r="E119" t="str">
        <f>IFERROR(INDEX('Combine Data'!A:O,MATCH(Combine!B119,'Combine Data'!A:A,0),6),"No Data")</f>
        <v>WR</v>
      </c>
      <c r="F119">
        <f>IFERROR(INDEX('Combine Data'!A:O,MATCH(Combine!B119,'Combine Data'!A:A,0),7),"No Data")</f>
        <v>73</v>
      </c>
      <c r="G119">
        <f>IFERROR(INDEX('Combine Data'!A:O,MATCH(Combine!B119,'Combine Data'!A:A,0),8),"No Data")</f>
        <v>196</v>
      </c>
      <c r="H119">
        <f>IFERROR(INDEX('Combine Data'!A:O,MATCH(Combine!B119,'Combine Data'!A:A,0),9),"No Data")</f>
        <v>0</v>
      </c>
      <c r="I119">
        <f>IFERROR(INDEX('Combine Data'!A:O,MATCH(Combine!B119,'Combine Data'!A:A,0),10),"No Data")</f>
        <v>4.3499999999999996</v>
      </c>
      <c r="J119">
        <f>IFERROR(INDEX('Combine Data'!A:O,MATCH(Combine!B119,'Combine Data'!A:A,0),11),"No Data")</f>
        <v>0</v>
      </c>
      <c r="K119">
        <f>IFERROR(INDEX('Combine Data'!A:O,MATCH(Combine!B119,'Combine Data'!A:A,0),12),"No Data")</f>
        <v>31.5</v>
      </c>
      <c r="L119">
        <f>IFERROR(INDEX('Combine Data'!A:O,MATCH(Combine!B119,'Combine Data'!A:A,0),13),"No Data")</f>
        <v>117</v>
      </c>
      <c r="M119">
        <f>IFERROR(INDEX('Combine Data'!A:O,MATCH(Combine!B119,'Combine Data'!A:A,0),14),"No Data")</f>
        <v>0</v>
      </c>
      <c r="N119">
        <f>IFERROR(INDEX('Combine Data'!A:O,MATCH(Combine!B119,'Combine Data'!A:A,0),15),"No Data")</f>
        <v>0</v>
      </c>
      <c r="O119">
        <f>IF(E119="QB",INDEX('QB Stats'!C:Y,MATCH(Combine!B119,'QB Stats'!C:C,0),23)/5,(IF(Combine!E119="RB",INDEX('RB Stats'!C:AX,MATCH(Combine!B119,'RB Stats'!C:C,0),48)/5,(IF(Combine!E119="WR",INDEX('WR Stats'!C:AN,MATCH(Combine!B119,'WR Stats'!C:C,0),38)/5)))))</f>
        <v>0</v>
      </c>
      <c r="P119" t="str">
        <f>IF(E119="QB",INDEX('QB Stats'!C:AR,MATCH(Combine!B119,'QB Stats'!C:C,0),42),(IF(Combine!E119="RB",INDEX('RB Stats'!C:BN,MATCH(Combine!B119,'RB Stats'!C:C,0),64),(IF(Combine!E119="WR",INDEX('WR Stats'!C:BJ,MATCH(Combine!B119,'WR Stats'!C:C,0),60))))))</f>
        <v>Bust</v>
      </c>
      <c r="Q119">
        <f>IF(E119="QB",INDEX('QB Stats'!C:AS,MATCH(Combine!B119,'QB Stats'!C:C,0),43),(IF(Combine!E119="RB",INDEX('RB Stats'!C:BO,MATCH(Combine!B119,'RB Stats'!C:C,0),65),(IF(Combine!E119="WR",INDEX('WR Stats'!C:BK,MATCH(Combine!B119,'WR Stats'!C:C,0),61))))))</f>
        <v>0</v>
      </c>
    </row>
    <row r="120" spans="1:17" hidden="1" x14ac:dyDescent="0.25">
      <c r="A120" t="s">
        <v>369</v>
      </c>
      <c r="B120" s="5" t="s">
        <v>2438</v>
      </c>
      <c r="C120" t="s">
        <v>152</v>
      </c>
      <c r="D120" t="str">
        <f>IFERROR(INDEX(Conference!A:B,MATCH(Combine!C120,Conference!A:A,0),2),"N/A")</f>
        <v>Big 12</v>
      </c>
      <c r="E120" t="str">
        <f>IFERROR(INDEX('Combine Data'!A:O,MATCH(Combine!B120,'Combine Data'!A:A,0),6),"No Data")</f>
        <v>No Data</v>
      </c>
      <c r="F120" t="str">
        <f>IFERROR(INDEX('Combine Data'!A:O,MATCH(Combine!B120,'Combine Data'!A:A,0),7),"No Data")</f>
        <v>No Data</v>
      </c>
      <c r="G120" t="str">
        <f>IFERROR(INDEX('Combine Data'!A:O,MATCH(Combine!B120,'Combine Data'!A:A,0),8),"No Data")</f>
        <v>No Data</v>
      </c>
      <c r="H120" t="str">
        <f>IFERROR(INDEX('Combine Data'!A:O,MATCH(Combine!B120,'Combine Data'!A:A,0),9),"No Data")</f>
        <v>No Data</v>
      </c>
      <c r="I120" t="str">
        <f>IFERROR(INDEX('Combine Data'!A:O,MATCH(Combine!B120,'Combine Data'!A:A,0),10),"No Data")</f>
        <v>No Data</v>
      </c>
      <c r="J120" t="str">
        <f>IFERROR(INDEX('Combine Data'!A:O,MATCH(Combine!B120,'Combine Data'!A:A,0),11),"No Data")</f>
        <v>No Data</v>
      </c>
      <c r="K120" t="str">
        <f>IFERROR(INDEX('Combine Data'!A:O,MATCH(Combine!B120,'Combine Data'!A:A,0),12),"No Data")</f>
        <v>No Data</v>
      </c>
      <c r="L120" t="str">
        <f>IFERROR(INDEX('Combine Data'!A:O,MATCH(Combine!B120,'Combine Data'!A:A,0),13),"No Data")</f>
        <v>No Data</v>
      </c>
      <c r="M120" t="str">
        <f>IFERROR(INDEX('Combine Data'!A:O,MATCH(Combine!B120,'Combine Data'!A:A,0),14),"No Data")</f>
        <v>No Data</v>
      </c>
      <c r="N120" t="str">
        <f>IFERROR(INDEX('Combine Data'!A:O,MATCH(Combine!B120,'Combine Data'!A:A,0),15),"No Data")</f>
        <v>No Data</v>
      </c>
      <c r="O120" t="b">
        <f>IF(E120="QB",INDEX('QB Stats'!C:Y,MATCH(Combine!B120,'QB Stats'!C:C,0),23)/5,(IF(Combine!E120="RB",INDEX('RB Stats'!C:AX,MATCH(Combine!B120,'RB Stats'!C:C,0),48)/5,(IF(Combine!E120="WR",INDEX('WR Stats'!C:AN,MATCH(Combine!B120,'WR Stats'!C:C,0),38)/5)))))</f>
        <v>0</v>
      </c>
      <c r="P120" t="b">
        <f>IF(E120="QB",INDEX('QB Stats'!C:AR,MATCH(Combine!B120,'QB Stats'!C:C,0),42),(IF(Combine!E120="RB",INDEX('RB Stats'!C:BN,MATCH(Combine!B120,'RB Stats'!C:C,0),64),(IF(Combine!E120="WR",INDEX('WR Stats'!C:BJ,MATCH(Combine!B120,'WR Stats'!C:C,0),60))))))</f>
        <v>0</v>
      </c>
      <c r="Q120" t="b">
        <f>IF(E120="QB",INDEX('QB Stats'!C:AS,MATCH(Combine!B120,'QB Stats'!C:C,0),43),(IF(Combine!E120="RB",INDEX('RB Stats'!C:BO,MATCH(Combine!B120,'RB Stats'!C:C,0),65),(IF(Combine!E120="WR",INDEX('WR Stats'!C:BK,MATCH(Combine!B120,'WR Stats'!C:C,0),61))))))</f>
        <v>0</v>
      </c>
    </row>
    <row r="121" spans="1:17" hidden="1" x14ac:dyDescent="0.25">
      <c r="A121" t="s">
        <v>100</v>
      </c>
      <c r="B121" s="5" t="s">
        <v>2439</v>
      </c>
      <c r="C121" t="s">
        <v>2800</v>
      </c>
      <c r="D121" t="str">
        <f>IFERROR(INDEX(Conference!A:B,MATCH(Combine!C121,Conference!A:A,0),2),"N/A")</f>
        <v>Mid-American</v>
      </c>
      <c r="E121" t="str">
        <f>IFERROR(INDEX('Combine Data'!A:O,MATCH(Combine!B121,'Combine Data'!A:A,0),6),"No Data")</f>
        <v>No Data</v>
      </c>
      <c r="F121" t="str">
        <f>IFERROR(INDEX('Combine Data'!A:O,MATCH(Combine!B121,'Combine Data'!A:A,0),7),"No Data")</f>
        <v>No Data</v>
      </c>
      <c r="G121" t="str">
        <f>IFERROR(INDEX('Combine Data'!A:O,MATCH(Combine!B121,'Combine Data'!A:A,0),8),"No Data")</f>
        <v>No Data</v>
      </c>
      <c r="H121" t="str">
        <f>IFERROR(INDEX('Combine Data'!A:O,MATCH(Combine!B121,'Combine Data'!A:A,0),9),"No Data")</f>
        <v>No Data</v>
      </c>
      <c r="I121" t="str">
        <f>IFERROR(INDEX('Combine Data'!A:O,MATCH(Combine!B121,'Combine Data'!A:A,0),10),"No Data")</f>
        <v>No Data</v>
      </c>
      <c r="J121" t="str">
        <f>IFERROR(INDEX('Combine Data'!A:O,MATCH(Combine!B121,'Combine Data'!A:A,0),11),"No Data")</f>
        <v>No Data</v>
      </c>
      <c r="K121" t="str">
        <f>IFERROR(INDEX('Combine Data'!A:O,MATCH(Combine!B121,'Combine Data'!A:A,0),12),"No Data")</f>
        <v>No Data</v>
      </c>
      <c r="L121" t="str">
        <f>IFERROR(INDEX('Combine Data'!A:O,MATCH(Combine!B121,'Combine Data'!A:A,0),13),"No Data")</f>
        <v>No Data</v>
      </c>
      <c r="M121" t="str">
        <f>IFERROR(INDEX('Combine Data'!A:O,MATCH(Combine!B121,'Combine Data'!A:A,0),14),"No Data")</f>
        <v>No Data</v>
      </c>
      <c r="N121" t="str">
        <f>IFERROR(INDEX('Combine Data'!A:O,MATCH(Combine!B121,'Combine Data'!A:A,0),15),"No Data")</f>
        <v>No Data</v>
      </c>
      <c r="O121" t="b">
        <f>IF(E121="QB",INDEX('QB Stats'!C:Y,MATCH(Combine!B121,'QB Stats'!C:C,0),23)/5,(IF(Combine!E121="RB",INDEX('RB Stats'!C:AX,MATCH(Combine!B121,'RB Stats'!C:C,0),48)/5,(IF(Combine!E121="WR",INDEX('WR Stats'!C:AN,MATCH(Combine!B121,'WR Stats'!C:C,0),38)/5)))))</f>
        <v>0</v>
      </c>
      <c r="P121" t="b">
        <f>IF(E121="QB",INDEX('QB Stats'!C:AR,MATCH(Combine!B121,'QB Stats'!C:C,0),42),(IF(Combine!E121="RB",INDEX('RB Stats'!C:BN,MATCH(Combine!B121,'RB Stats'!C:C,0),64),(IF(Combine!E121="WR",INDEX('WR Stats'!C:BJ,MATCH(Combine!B121,'WR Stats'!C:C,0),60))))))</f>
        <v>0</v>
      </c>
      <c r="Q121" t="b">
        <f>IF(E121="QB",INDEX('QB Stats'!C:AS,MATCH(Combine!B121,'QB Stats'!C:C,0),43),(IF(Combine!E121="RB",INDEX('RB Stats'!C:BO,MATCH(Combine!B121,'RB Stats'!C:C,0),65),(IF(Combine!E121="WR",INDEX('WR Stats'!C:BK,MATCH(Combine!B121,'WR Stats'!C:C,0),61))))))</f>
        <v>0</v>
      </c>
    </row>
    <row r="122" spans="1:17" x14ac:dyDescent="0.25">
      <c r="A122" t="s">
        <v>370</v>
      </c>
      <c r="B122" s="5" t="s">
        <v>2440</v>
      </c>
      <c r="C122" t="str">
        <f>IFERROR(INDEX('Combine Data'!A:O,MATCH(Combine!B122,'Combine Data'!A:A,0),4),"No Data")</f>
        <v>Oregon State</v>
      </c>
      <c r="D122" t="str">
        <f>IFERROR(INDEX(Conference!A:B,MATCH(Combine!C122,Conference!A:A,0),2),"N/A")</f>
        <v>Pac-12</v>
      </c>
      <c r="E122" t="str">
        <f>IFERROR(INDEX('Combine Data'!A:O,MATCH(Combine!B122,'Combine Data'!A:A,0),6),"No Data")</f>
        <v>WR</v>
      </c>
      <c r="F122">
        <f>IFERROR(INDEX('Combine Data'!A:O,MATCH(Combine!B122,'Combine Data'!A:A,0),7),"No Data")</f>
        <v>70</v>
      </c>
      <c r="G122">
        <f>IFERROR(INDEX('Combine Data'!A:O,MATCH(Combine!B122,'Combine Data'!A:A,0),8),"No Data")</f>
        <v>189</v>
      </c>
      <c r="H122">
        <f>IFERROR(INDEX('Combine Data'!A:O,MATCH(Combine!B122,'Combine Data'!A:A,0),9),"No Data")</f>
        <v>0</v>
      </c>
      <c r="I122">
        <f>IFERROR(INDEX('Combine Data'!A:O,MATCH(Combine!B122,'Combine Data'!A:A,0),10),"No Data")</f>
        <v>4.54</v>
      </c>
      <c r="J122">
        <f>IFERROR(INDEX('Combine Data'!A:O,MATCH(Combine!B122,'Combine Data'!A:A,0),11),"No Data")</f>
        <v>13</v>
      </c>
      <c r="K122">
        <f>IFERROR(INDEX('Combine Data'!A:O,MATCH(Combine!B122,'Combine Data'!A:A,0),12),"No Data")</f>
        <v>30</v>
      </c>
      <c r="L122">
        <f>IFERROR(INDEX('Combine Data'!A:O,MATCH(Combine!B122,'Combine Data'!A:A,0),13),"No Data")</f>
        <v>110</v>
      </c>
      <c r="M122">
        <f>IFERROR(INDEX('Combine Data'!A:O,MATCH(Combine!B122,'Combine Data'!A:A,0),14),"No Data")</f>
        <v>4.28</v>
      </c>
      <c r="N122">
        <f>IFERROR(INDEX('Combine Data'!A:O,MATCH(Combine!B122,'Combine Data'!A:A,0),15),"No Data")</f>
        <v>7.03</v>
      </c>
      <c r="O122">
        <f>IF(E122="QB",INDEX('QB Stats'!C:Y,MATCH(Combine!B122,'QB Stats'!C:C,0),23)/5,(IF(Combine!E122="RB",INDEX('RB Stats'!C:AX,MATCH(Combine!B122,'RB Stats'!C:C,0),48)/5,(IF(Combine!E122="WR",INDEX('WR Stats'!C:AN,MATCH(Combine!B122,'WR Stats'!C:C,0),38)/5)))))</f>
        <v>13.180000000000001</v>
      </c>
      <c r="P122" t="str">
        <f>IF(E122="QB",INDEX('QB Stats'!C:AR,MATCH(Combine!B122,'QB Stats'!C:C,0),42),(IF(Combine!E122="RB",INDEX('RB Stats'!C:BN,MATCH(Combine!B122,'RB Stats'!C:C,0),64),(IF(Combine!E122="WR",INDEX('WR Stats'!C:BJ,MATCH(Combine!B122,'WR Stats'!C:C,0),60))))))</f>
        <v>Bust</v>
      </c>
      <c r="Q122">
        <f>IF(E122="QB",INDEX('QB Stats'!C:AS,MATCH(Combine!B122,'QB Stats'!C:C,0),43),(IF(Combine!E122="RB",INDEX('RB Stats'!C:BO,MATCH(Combine!B122,'RB Stats'!C:C,0),65),(IF(Combine!E122="WR",INDEX('WR Stats'!C:BK,MATCH(Combine!B122,'WR Stats'!C:C,0),61))))))</f>
        <v>0</v>
      </c>
    </row>
    <row r="123" spans="1:17" hidden="1" x14ac:dyDescent="0.25">
      <c r="A123" t="s">
        <v>371</v>
      </c>
      <c r="B123" s="5" t="s">
        <v>2441</v>
      </c>
      <c r="C123" t="s">
        <v>157</v>
      </c>
      <c r="D123" t="str">
        <f>IFERROR(INDEX(Conference!A:B,MATCH(Combine!C123,Conference!A:A,0),2),"N/A")</f>
        <v>ACC</v>
      </c>
      <c r="E123" t="str">
        <f>IFERROR(INDEX('Combine Data'!A:O,MATCH(Combine!B123,'Combine Data'!A:A,0),6),"No Data")</f>
        <v>No Data</v>
      </c>
      <c r="F123" t="str">
        <f>IFERROR(INDEX('Combine Data'!A:O,MATCH(Combine!B123,'Combine Data'!A:A,0),7),"No Data")</f>
        <v>No Data</v>
      </c>
      <c r="G123" t="str">
        <f>IFERROR(INDEX('Combine Data'!A:O,MATCH(Combine!B123,'Combine Data'!A:A,0),8),"No Data")</f>
        <v>No Data</v>
      </c>
      <c r="H123" t="str">
        <f>IFERROR(INDEX('Combine Data'!A:O,MATCH(Combine!B123,'Combine Data'!A:A,0),9),"No Data")</f>
        <v>No Data</v>
      </c>
      <c r="I123" t="str">
        <f>IFERROR(INDEX('Combine Data'!A:O,MATCH(Combine!B123,'Combine Data'!A:A,0),10),"No Data")</f>
        <v>No Data</v>
      </c>
      <c r="J123" t="str">
        <f>IFERROR(INDEX('Combine Data'!A:O,MATCH(Combine!B123,'Combine Data'!A:A,0),11),"No Data")</f>
        <v>No Data</v>
      </c>
      <c r="K123" t="str">
        <f>IFERROR(INDEX('Combine Data'!A:O,MATCH(Combine!B123,'Combine Data'!A:A,0),12),"No Data")</f>
        <v>No Data</v>
      </c>
      <c r="L123" t="str">
        <f>IFERROR(INDEX('Combine Data'!A:O,MATCH(Combine!B123,'Combine Data'!A:A,0),13),"No Data")</f>
        <v>No Data</v>
      </c>
      <c r="M123" t="str">
        <f>IFERROR(INDEX('Combine Data'!A:O,MATCH(Combine!B123,'Combine Data'!A:A,0),14),"No Data")</f>
        <v>No Data</v>
      </c>
      <c r="N123" t="str">
        <f>IFERROR(INDEX('Combine Data'!A:O,MATCH(Combine!B123,'Combine Data'!A:A,0),15),"No Data")</f>
        <v>No Data</v>
      </c>
      <c r="O123" t="b">
        <f>IF(E123="QB",INDEX('QB Stats'!C:Y,MATCH(Combine!B123,'QB Stats'!C:C,0),23)/5,(IF(Combine!E123="RB",INDEX('RB Stats'!C:AX,MATCH(Combine!B123,'RB Stats'!C:C,0),48)/5,(IF(Combine!E123="WR",INDEX('WR Stats'!C:AN,MATCH(Combine!B123,'WR Stats'!C:C,0),38)/5)))))</f>
        <v>0</v>
      </c>
      <c r="P123" t="b">
        <f>IF(E123="QB",INDEX('QB Stats'!C:AR,MATCH(Combine!B123,'QB Stats'!C:C,0),42),(IF(Combine!E123="RB",INDEX('RB Stats'!C:BN,MATCH(Combine!B123,'RB Stats'!C:C,0),64),(IF(Combine!E123="WR",INDEX('WR Stats'!C:BJ,MATCH(Combine!B123,'WR Stats'!C:C,0),60))))))</f>
        <v>0</v>
      </c>
      <c r="Q123" t="b">
        <f>IF(E123="QB",INDEX('QB Stats'!C:AS,MATCH(Combine!B123,'QB Stats'!C:C,0),43),(IF(Combine!E123="RB",INDEX('RB Stats'!C:BO,MATCH(Combine!B123,'RB Stats'!C:C,0),65),(IF(Combine!E123="WR",INDEX('WR Stats'!C:BK,MATCH(Combine!B123,'WR Stats'!C:C,0),61))))))</f>
        <v>0</v>
      </c>
    </row>
    <row r="124" spans="1:17" x14ac:dyDescent="0.25">
      <c r="A124" t="s">
        <v>372</v>
      </c>
      <c r="B124" s="5" t="s">
        <v>2442</v>
      </c>
      <c r="C124" t="str">
        <f>IFERROR(INDEX('Combine Data'!A:O,MATCH(Combine!B124,'Combine Data'!A:A,0),4),"No Data")</f>
        <v>Nevada</v>
      </c>
      <c r="D124" t="str">
        <f>IFERROR(INDEX(Conference!A:B,MATCH(Combine!C124,Conference!A:A,0),2),"N/A")</f>
        <v>Mountain West</v>
      </c>
      <c r="E124" t="str">
        <f>IFERROR(INDEX('Combine Data'!A:O,MATCH(Combine!B124,'Combine Data'!A:A,0),6),"No Data")</f>
        <v>WR</v>
      </c>
      <c r="F124">
        <f>IFERROR(INDEX('Combine Data'!A:O,MATCH(Combine!B124,'Combine Data'!A:A,0),7),"No Data")</f>
        <v>76</v>
      </c>
      <c r="G124">
        <f>IFERROR(INDEX('Combine Data'!A:O,MATCH(Combine!B124,'Combine Data'!A:A,0),8),"No Data")</f>
        <v>218</v>
      </c>
      <c r="H124">
        <f>IFERROR(INDEX('Combine Data'!A:O,MATCH(Combine!B124,'Combine Data'!A:A,0),9),"No Data")</f>
        <v>0</v>
      </c>
      <c r="I124">
        <f>IFERROR(INDEX('Combine Data'!A:O,MATCH(Combine!B124,'Combine Data'!A:A,0),10),"No Data")</f>
        <v>4.43</v>
      </c>
      <c r="J124">
        <f>IFERROR(INDEX('Combine Data'!A:O,MATCH(Combine!B124,'Combine Data'!A:A,0),11),"No Data")</f>
        <v>9</v>
      </c>
      <c r="K124">
        <f>IFERROR(INDEX('Combine Data'!A:O,MATCH(Combine!B124,'Combine Data'!A:A,0),12),"No Data")</f>
        <v>32</v>
      </c>
      <c r="L124">
        <f>IFERROR(INDEX('Combine Data'!A:O,MATCH(Combine!B124,'Combine Data'!A:A,0),13),"No Data")</f>
        <v>116</v>
      </c>
      <c r="M124">
        <f>IFERROR(INDEX('Combine Data'!A:O,MATCH(Combine!B124,'Combine Data'!A:A,0),14),"No Data")</f>
        <v>4.33</v>
      </c>
      <c r="N124">
        <f>IFERROR(INDEX('Combine Data'!A:O,MATCH(Combine!B124,'Combine Data'!A:A,0),15),"No Data")</f>
        <v>7.04</v>
      </c>
      <c r="O124">
        <f>IF(E124="QB",INDEX('QB Stats'!C:Y,MATCH(Combine!B124,'QB Stats'!C:C,0),23)/5,(IF(Combine!E124="RB",INDEX('RB Stats'!C:AX,MATCH(Combine!B124,'RB Stats'!C:C,0),48)/5,(IF(Combine!E124="WR",INDEX('WR Stats'!C:AN,MATCH(Combine!B124,'WR Stats'!C:C,0),38)/5)))))</f>
        <v>0.64</v>
      </c>
      <c r="P124" t="str">
        <f>IF(E124="QB",INDEX('QB Stats'!C:AR,MATCH(Combine!B124,'QB Stats'!C:C,0),42),(IF(Combine!E124="RB",INDEX('RB Stats'!C:BN,MATCH(Combine!B124,'RB Stats'!C:C,0),64),(IF(Combine!E124="WR",INDEX('WR Stats'!C:BJ,MATCH(Combine!B124,'WR Stats'!C:C,0),60))))))</f>
        <v>Bust</v>
      </c>
      <c r="Q124">
        <f>IF(E124="QB",INDEX('QB Stats'!C:AS,MATCH(Combine!B124,'QB Stats'!C:C,0),43),(IF(Combine!E124="RB",INDEX('RB Stats'!C:BO,MATCH(Combine!B124,'RB Stats'!C:C,0),65),(IF(Combine!E124="WR",INDEX('WR Stats'!C:BK,MATCH(Combine!B124,'WR Stats'!C:C,0),61))))))</f>
        <v>0</v>
      </c>
    </row>
    <row r="125" spans="1:17" x14ac:dyDescent="0.25">
      <c r="A125" t="s">
        <v>88</v>
      </c>
      <c r="B125" s="5" t="s">
        <v>2443</v>
      </c>
      <c r="C125" t="str">
        <f>IFERROR(INDEX('Combine Data'!A:O,MATCH(Combine!B125,'Combine Data'!A:A,0),4),"No Data")</f>
        <v>Liberty</v>
      </c>
      <c r="D125" t="str">
        <f>IFERROR(INDEX(Conference!A:B,MATCH(Combine!C125,Conference!A:A,0),2),"N/A")</f>
        <v>N/A</v>
      </c>
      <c r="E125" t="str">
        <f>IFERROR(INDEX('Combine Data'!A:O,MATCH(Combine!B125,'Combine Data'!A:A,0),6),"No Data")</f>
        <v>RB</v>
      </c>
      <c r="F125">
        <f>IFERROR(INDEX('Combine Data'!A:O,MATCH(Combine!B125,'Combine Data'!A:A,0),7),"No Data")</f>
        <v>73</v>
      </c>
      <c r="G125">
        <f>IFERROR(INDEX('Combine Data'!A:O,MATCH(Combine!B125,'Combine Data'!A:A,0),8),"No Data")</f>
        <v>231</v>
      </c>
      <c r="H125">
        <f>IFERROR(INDEX('Combine Data'!A:O,MATCH(Combine!B125,'Combine Data'!A:A,0),9),"No Data")</f>
        <v>0</v>
      </c>
      <c r="I125">
        <f>IFERROR(INDEX('Combine Data'!A:O,MATCH(Combine!B125,'Combine Data'!A:A,0),10),"No Data")</f>
        <v>4.59</v>
      </c>
      <c r="J125">
        <f>IFERROR(INDEX('Combine Data'!A:O,MATCH(Combine!B125,'Combine Data'!A:A,0),11),"No Data")</f>
        <v>29</v>
      </c>
      <c r="K125">
        <f>IFERROR(INDEX('Combine Data'!A:O,MATCH(Combine!B125,'Combine Data'!A:A,0),12),"No Data")</f>
        <v>34</v>
      </c>
      <c r="L125">
        <f>IFERROR(INDEX('Combine Data'!A:O,MATCH(Combine!B125,'Combine Data'!A:A,0),13),"No Data")</f>
        <v>120</v>
      </c>
      <c r="M125">
        <f>IFERROR(INDEX('Combine Data'!A:O,MATCH(Combine!B125,'Combine Data'!A:A,0),14),"No Data")</f>
        <v>4.2</v>
      </c>
      <c r="N125">
        <f>IFERROR(INDEX('Combine Data'!A:O,MATCH(Combine!B125,'Combine Data'!A:A,0),15),"No Data")</f>
        <v>6.86</v>
      </c>
      <c r="O125">
        <f>IF(E125="QB",INDEX('QB Stats'!C:Y,MATCH(Combine!B125,'QB Stats'!C:C,0),23)/5,(IF(Combine!E125="RB",INDEX('RB Stats'!C:AX,MATCH(Combine!B125,'RB Stats'!C:C,0),48)/5,(IF(Combine!E125="WR",INDEX('WR Stats'!C:AN,MATCH(Combine!B125,'WR Stats'!C:C,0),38)/5)))))</f>
        <v>62.86</v>
      </c>
      <c r="P125" t="str">
        <f>IF(E125="QB",INDEX('QB Stats'!C:AR,MATCH(Combine!B125,'QB Stats'!C:C,0),42),(IF(Combine!E125="RB",INDEX('RB Stats'!C:BN,MATCH(Combine!B125,'RB Stats'!C:C,0),64),(IF(Combine!E125="WR",INDEX('WR Stats'!C:BJ,MATCH(Combine!B125,'WR Stats'!C:C,0),60))))))</f>
        <v>Bust</v>
      </c>
      <c r="Q125">
        <f>IF(E125="QB",INDEX('QB Stats'!C:AS,MATCH(Combine!B125,'QB Stats'!C:C,0),43),(IF(Combine!E125="RB",INDEX('RB Stats'!C:BO,MATCH(Combine!B125,'RB Stats'!C:C,0),65),(IF(Combine!E125="WR",INDEX('WR Stats'!C:BK,MATCH(Combine!B125,'WR Stats'!C:C,0),61))))))</f>
        <v>0</v>
      </c>
    </row>
    <row r="126" spans="1:17" hidden="1" x14ac:dyDescent="0.25">
      <c r="A126" t="s">
        <v>373</v>
      </c>
      <c r="B126" s="5" t="s">
        <v>2444</v>
      </c>
      <c r="C126" t="s">
        <v>157</v>
      </c>
      <c r="D126" t="str">
        <f>IFERROR(INDEX(Conference!A:B,MATCH(Combine!C126,Conference!A:A,0),2),"N/A")</f>
        <v>ACC</v>
      </c>
      <c r="E126" t="str">
        <f>IFERROR(INDEX('Combine Data'!A:O,MATCH(Combine!B126,'Combine Data'!A:A,0),6),"No Data")</f>
        <v>No Data</v>
      </c>
      <c r="F126" t="str">
        <f>IFERROR(INDEX('Combine Data'!A:O,MATCH(Combine!B126,'Combine Data'!A:A,0),7),"No Data")</f>
        <v>No Data</v>
      </c>
      <c r="G126" t="str">
        <f>IFERROR(INDEX('Combine Data'!A:O,MATCH(Combine!B126,'Combine Data'!A:A,0),8),"No Data")</f>
        <v>No Data</v>
      </c>
      <c r="H126" t="str">
        <f>IFERROR(INDEX('Combine Data'!A:O,MATCH(Combine!B126,'Combine Data'!A:A,0),9),"No Data")</f>
        <v>No Data</v>
      </c>
      <c r="I126" t="str">
        <f>IFERROR(INDEX('Combine Data'!A:O,MATCH(Combine!B126,'Combine Data'!A:A,0),10),"No Data")</f>
        <v>No Data</v>
      </c>
      <c r="J126" t="str">
        <f>IFERROR(INDEX('Combine Data'!A:O,MATCH(Combine!B126,'Combine Data'!A:A,0),11),"No Data")</f>
        <v>No Data</v>
      </c>
      <c r="K126" t="str">
        <f>IFERROR(INDEX('Combine Data'!A:O,MATCH(Combine!B126,'Combine Data'!A:A,0),12),"No Data")</f>
        <v>No Data</v>
      </c>
      <c r="L126" t="str">
        <f>IFERROR(INDEX('Combine Data'!A:O,MATCH(Combine!B126,'Combine Data'!A:A,0),13),"No Data")</f>
        <v>No Data</v>
      </c>
      <c r="M126" t="str">
        <f>IFERROR(INDEX('Combine Data'!A:O,MATCH(Combine!B126,'Combine Data'!A:A,0),14),"No Data")</f>
        <v>No Data</v>
      </c>
      <c r="N126" t="str">
        <f>IFERROR(INDEX('Combine Data'!A:O,MATCH(Combine!B126,'Combine Data'!A:A,0),15),"No Data")</f>
        <v>No Data</v>
      </c>
      <c r="O126" t="b">
        <f>IF(E126="QB",INDEX('QB Stats'!C:Y,MATCH(Combine!B126,'QB Stats'!C:C,0),23)/5,(IF(Combine!E126="RB",INDEX('RB Stats'!C:AX,MATCH(Combine!B126,'RB Stats'!C:C,0),48)/5,(IF(Combine!E126="WR",INDEX('WR Stats'!C:AN,MATCH(Combine!B126,'WR Stats'!C:C,0),38)/5)))))</f>
        <v>0</v>
      </c>
      <c r="P126" t="b">
        <f>IF(E126="QB",INDEX('QB Stats'!C:AR,MATCH(Combine!B126,'QB Stats'!C:C,0),42),(IF(Combine!E126="RB",INDEX('RB Stats'!C:BN,MATCH(Combine!B126,'RB Stats'!C:C,0),64),(IF(Combine!E126="WR",INDEX('WR Stats'!C:BJ,MATCH(Combine!B126,'WR Stats'!C:C,0),60))))))</f>
        <v>0</v>
      </c>
      <c r="Q126" t="b">
        <f>IF(E126="QB",INDEX('QB Stats'!C:AS,MATCH(Combine!B126,'QB Stats'!C:C,0),43),(IF(Combine!E126="RB",INDEX('RB Stats'!C:BO,MATCH(Combine!B126,'RB Stats'!C:C,0),65),(IF(Combine!E126="WR",INDEX('WR Stats'!C:BK,MATCH(Combine!B126,'WR Stats'!C:C,0),61))))))</f>
        <v>0</v>
      </c>
    </row>
    <row r="127" spans="1:17" hidden="1" x14ac:dyDescent="0.25">
      <c r="A127" t="s">
        <v>374</v>
      </c>
      <c r="B127" s="5" t="s">
        <v>2445</v>
      </c>
      <c r="C127" t="s">
        <v>163</v>
      </c>
      <c r="D127" t="str">
        <f>IFERROR(INDEX(Conference!A:B,MATCH(Combine!C127,Conference!A:A,0),2),"N/A")</f>
        <v>Pac-12</v>
      </c>
      <c r="E127" t="str">
        <f>IFERROR(INDEX('Combine Data'!A:O,MATCH(Combine!B127,'Combine Data'!A:A,0),6),"No Data")</f>
        <v>No Data</v>
      </c>
      <c r="F127" t="str">
        <f>IFERROR(INDEX('Combine Data'!A:O,MATCH(Combine!B127,'Combine Data'!A:A,0),7),"No Data")</f>
        <v>No Data</v>
      </c>
      <c r="G127" t="str">
        <f>IFERROR(INDEX('Combine Data'!A:O,MATCH(Combine!B127,'Combine Data'!A:A,0),8),"No Data")</f>
        <v>No Data</v>
      </c>
      <c r="H127" t="str">
        <f>IFERROR(INDEX('Combine Data'!A:O,MATCH(Combine!B127,'Combine Data'!A:A,0),9),"No Data")</f>
        <v>No Data</v>
      </c>
      <c r="I127" t="str">
        <f>IFERROR(INDEX('Combine Data'!A:O,MATCH(Combine!B127,'Combine Data'!A:A,0),10),"No Data")</f>
        <v>No Data</v>
      </c>
      <c r="J127" t="str">
        <f>IFERROR(INDEX('Combine Data'!A:O,MATCH(Combine!B127,'Combine Data'!A:A,0),11),"No Data")</f>
        <v>No Data</v>
      </c>
      <c r="K127" t="str">
        <f>IFERROR(INDEX('Combine Data'!A:O,MATCH(Combine!B127,'Combine Data'!A:A,0),12),"No Data")</f>
        <v>No Data</v>
      </c>
      <c r="L127" t="str">
        <f>IFERROR(INDEX('Combine Data'!A:O,MATCH(Combine!B127,'Combine Data'!A:A,0),13),"No Data")</f>
        <v>No Data</v>
      </c>
      <c r="M127" t="str">
        <f>IFERROR(INDEX('Combine Data'!A:O,MATCH(Combine!B127,'Combine Data'!A:A,0),14),"No Data")</f>
        <v>No Data</v>
      </c>
      <c r="N127" t="str">
        <f>IFERROR(INDEX('Combine Data'!A:O,MATCH(Combine!B127,'Combine Data'!A:A,0),15),"No Data")</f>
        <v>No Data</v>
      </c>
      <c r="O127" t="b">
        <f>IF(E127="QB",INDEX('QB Stats'!C:Y,MATCH(Combine!B127,'QB Stats'!C:C,0),23)/5,(IF(Combine!E127="RB",INDEX('RB Stats'!C:AX,MATCH(Combine!B127,'RB Stats'!C:C,0),48)/5,(IF(Combine!E127="WR",INDEX('WR Stats'!C:AN,MATCH(Combine!B127,'WR Stats'!C:C,0),38)/5)))))</f>
        <v>0</v>
      </c>
      <c r="P127" t="b">
        <f>IF(E127="QB",INDEX('QB Stats'!C:AR,MATCH(Combine!B127,'QB Stats'!C:C,0),42),(IF(Combine!E127="RB",INDEX('RB Stats'!C:BN,MATCH(Combine!B127,'RB Stats'!C:C,0),64),(IF(Combine!E127="WR",INDEX('WR Stats'!C:BJ,MATCH(Combine!B127,'WR Stats'!C:C,0),60))))))</f>
        <v>0</v>
      </c>
      <c r="Q127" t="b">
        <f>IF(E127="QB",INDEX('QB Stats'!C:AS,MATCH(Combine!B127,'QB Stats'!C:C,0),43),(IF(Combine!E127="RB",INDEX('RB Stats'!C:BO,MATCH(Combine!B127,'RB Stats'!C:C,0),65),(IF(Combine!E127="WR",INDEX('WR Stats'!C:BK,MATCH(Combine!B127,'WR Stats'!C:C,0),61))))))</f>
        <v>0</v>
      </c>
    </row>
    <row r="128" spans="1:17" x14ac:dyDescent="0.25">
      <c r="A128" t="s">
        <v>375</v>
      </c>
      <c r="B128" s="5" t="s">
        <v>2446</v>
      </c>
      <c r="C128" t="str">
        <f>IFERROR(INDEX('Combine Data'!A:O,MATCH(Combine!B128,'Combine Data'!A:A,0),4),"No Data")</f>
        <v>Rutgers</v>
      </c>
      <c r="D128" t="str">
        <f>IFERROR(INDEX(Conference!A:B,MATCH(Combine!C128,Conference!A:A,0),2),"N/A")</f>
        <v>Big Ten</v>
      </c>
      <c r="E128" t="str">
        <f>IFERROR(INDEX('Combine Data'!A:O,MATCH(Combine!B128,'Combine Data'!A:A,0),6),"No Data")</f>
        <v>WR</v>
      </c>
      <c r="F128">
        <f>IFERROR(INDEX('Combine Data'!A:O,MATCH(Combine!B128,'Combine Data'!A:A,0),7),"No Data")</f>
        <v>73</v>
      </c>
      <c r="G128">
        <f>IFERROR(INDEX('Combine Data'!A:O,MATCH(Combine!B128,'Combine Data'!A:A,0),8),"No Data")</f>
        <v>184</v>
      </c>
      <c r="H128">
        <f>IFERROR(INDEX('Combine Data'!A:O,MATCH(Combine!B128,'Combine Data'!A:A,0),9),"No Data")</f>
        <v>0</v>
      </c>
      <c r="I128">
        <f>IFERROR(INDEX('Combine Data'!A:O,MATCH(Combine!B128,'Combine Data'!A:A,0),10),"No Data")</f>
        <v>4.3099999999999996</v>
      </c>
      <c r="J128">
        <f>IFERROR(INDEX('Combine Data'!A:O,MATCH(Combine!B128,'Combine Data'!A:A,0),11),"No Data")</f>
        <v>7</v>
      </c>
      <c r="K128">
        <f>IFERROR(INDEX('Combine Data'!A:O,MATCH(Combine!B128,'Combine Data'!A:A,0),12),"No Data")</f>
        <v>41.5</v>
      </c>
      <c r="L128">
        <f>IFERROR(INDEX('Combine Data'!A:O,MATCH(Combine!B128,'Combine Data'!A:A,0),13),"No Data")</f>
        <v>129</v>
      </c>
      <c r="M128">
        <f>IFERROR(INDEX('Combine Data'!A:O,MATCH(Combine!B128,'Combine Data'!A:A,0),14),"No Data")</f>
        <v>4.1100000000000003</v>
      </c>
      <c r="N128">
        <f>IFERROR(INDEX('Combine Data'!A:O,MATCH(Combine!B128,'Combine Data'!A:A,0),15),"No Data")</f>
        <v>6.62</v>
      </c>
      <c r="O128">
        <f>IF(E128="QB",INDEX('QB Stats'!C:Y,MATCH(Combine!B128,'QB Stats'!C:C,0),23)/5,(IF(Combine!E128="RB",INDEX('RB Stats'!C:AX,MATCH(Combine!B128,'RB Stats'!C:C,0),48)/5,(IF(Combine!E128="WR",INDEX('WR Stats'!C:AN,MATCH(Combine!B128,'WR Stats'!C:C,0),38)/5)))))</f>
        <v>27.32</v>
      </c>
      <c r="P128" t="str">
        <f>IF(E128="QB",INDEX('QB Stats'!C:AR,MATCH(Combine!B128,'QB Stats'!C:C,0),42),(IF(Combine!E128="RB",INDEX('RB Stats'!C:BN,MATCH(Combine!B128,'RB Stats'!C:C,0),64),(IF(Combine!E128="WR",INDEX('WR Stats'!C:BJ,MATCH(Combine!B128,'WR Stats'!C:C,0),60))))))</f>
        <v>Bust</v>
      </c>
      <c r="Q128">
        <f>IF(E128="QB",INDEX('QB Stats'!C:AS,MATCH(Combine!B128,'QB Stats'!C:C,0),43),(IF(Combine!E128="RB",INDEX('RB Stats'!C:BO,MATCH(Combine!B128,'RB Stats'!C:C,0),65),(IF(Combine!E128="WR",INDEX('WR Stats'!C:BK,MATCH(Combine!B128,'WR Stats'!C:C,0),61))))))</f>
        <v>0</v>
      </c>
    </row>
    <row r="129" spans="1:17" x14ac:dyDescent="0.25">
      <c r="A129" t="s">
        <v>82</v>
      </c>
      <c r="B129" s="5" t="s">
        <v>2447</v>
      </c>
      <c r="C129" t="str">
        <f>IFERROR(INDEX('Combine Data'!A:O,MATCH(Combine!B129,'Combine Data'!A:A,0),4),"No Data")</f>
        <v>Boston College</v>
      </c>
      <c r="D129" t="str">
        <f>IFERROR(INDEX(Conference!A:B,MATCH(Combine!C129,Conference!A:A,0),2),"N/A")</f>
        <v>ACC</v>
      </c>
      <c r="E129" t="str">
        <f>IFERROR(INDEX('Combine Data'!A:O,MATCH(Combine!B129,'Combine Data'!A:A,0),6),"No Data")</f>
        <v>QB</v>
      </c>
      <c r="F129">
        <f>IFERROR(INDEX('Combine Data'!A:O,MATCH(Combine!B129,'Combine Data'!A:A,0),7),"No Data")</f>
        <v>77</v>
      </c>
      <c r="G129">
        <f>IFERROR(INDEX('Combine Data'!A:O,MATCH(Combine!B129,'Combine Data'!A:A,0),8),"No Data")</f>
        <v>228</v>
      </c>
      <c r="H129">
        <f>IFERROR(INDEX('Combine Data'!A:O,MATCH(Combine!B129,'Combine Data'!A:A,0),9),"No Data")</f>
        <v>32</v>
      </c>
      <c r="I129">
        <f>IFERROR(INDEX('Combine Data'!A:O,MATCH(Combine!B129,'Combine Data'!A:A,0),10),"No Data")</f>
        <v>4.8899999999999997</v>
      </c>
      <c r="J129">
        <f>IFERROR(INDEX('Combine Data'!A:O,MATCH(Combine!B129,'Combine Data'!A:A,0),11),"No Data")</f>
        <v>0</v>
      </c>
      <c r="K129">
        <f>IFERROR(INDEX('Combine Data'!A:O,MATCH(Combine!B129,'Combine Data'!A:A,0),12),"No Data")</f>
        <v>0</v>
      </c>
      <c r="L129">
        <f>IFERROR(INDEX('Combine Data'!A:O,MATCH(Combine!B129,'Combine Data'!A:A,0),13),"No Data")</f>
        <v>0</v>
      </c>
      <c r="M129">
        <f>IFERROR(INDEX('Combine Data'!A:O,MATCH(Combine!B129,'Combine Data'!A:A,0),14),"No Data")</f>
        <v>4.51</v>
      </c>
      <c r="N129">
        <f>IFERROR(INDEX('Combine Data'!A:O,MATCH(Combine!B129,'Combine Data'!A:A,0),15),"No Data")</f>
        <v>7.4</v>
      </c>
      <c r="O129">
        <f>IF(E129="QB",INDEX('QB Stats'!C:Y,MATCH(Combine!B129,'QB Stats'!C:C,0),23)/5,(IF(Combine!E129="RB",INDEX('RB Stats'!C:AX,MATCH(Combine!B129,'RB Stats'!C:C,0),48)/5,(IF(Combine!E129="WR",INDEX('WR Stats'!C:AN,MATCH(Combine!B129,'WR Stats'!C:C,0),38)/5)))))</f>
        <v>229.25600000000003</v>
      </c>
      <c r="P129" t="str">
        <f>IF(E129="QB",INDEX('QB Stats'!C:AR,MATCH(Combine!B129,'QB Stats'!C:C,0),42),(IF(Combine!E129="RB",INDEX('RB Stats'!C:BN,MATCH(Combine!B129,'RB Stats'!C:C,0),64),(IF(Combine!E129="WR",INDEX('WR Stats'!C:BJ,MATCH(Combine!B129,'WR Stats'!C:C,0),60))))))</f>
        <v>Pro Bowl</v>
      </c>
      <c r="Q129">
        <f>IF(E129="QB",INDEX('QB Stats'!C:AS,MATCH(Combine!B129,'QB Stats'!C:C,0),43),(IF(Combine!E129="RB",INDEX('RB Stats'!C:BO,MATCH(Combine!B129,'RB Stats'!C:C,0),65),(IF(Combine!E129="WR",INDEX('WR Stats'!C:BK,MATCH(Combine!B129,'WR Stats'!C:C,0),61))))))</f>
        <v>1</v>
      </c>
    </row>
    <row r="130" spans="1:17" x14ac:dyDescent="0.25">
      <c r="A130" t="s">
        <v>96</v>
      </c>
      <c r="B130" s="5" t="s">
        <v>2448</v>
      </c>
      <c r="C130" t="str">
        <f>IFERROR(INDEX('Combine Data'!A:O,MATCH(Combine!B130,'Combine Data'!A:A,0),4),"No Data")</f>
        <v>Arkansas</v>
      </c>
      <c r="D130" t="str">
        <f>IFERROR(INDEX(Conference!A:B,MATCH(Combine!C130,Conference!A:A,0),2),"N/A")</f>
        <v>SEC</v>
      </c>
      <c r="E130" t="str">
        <f>IFERROR(INDEX('Combine Data'!A:O,MATCH(Combine!B130,'Combine Data'!A:A,0),6),"No Data")</f>
        <v>RB</v>
      </c>
      <c r="F130">
        <f>IFERROR(INDEX('Combine Data'!A:O,MATCH(Combine!B130,'Combine Data'!A:A,0),7),"No Data")</f>
        <v>73</v>
      </c>
      <c r="G130">
        <f>IFERROR(INDEX('Combine Data'!A:O,MATCH(Combine!B130,'Combine Data'!A:A,0),8),"No Data")</f>
        <v>211</v>
      </c>
      <c r="H130">
        <f>IFERROR(INDEX('Combine Data'!A:O,MATCH(Combine!B130,'Combine Data'!A:A,0),9),"No Data")</f>
        <v>0</v>
      </c>
      <c r="I130">
        <f>IFERROR(INDEX('Combine Data'!A:O,MATCH(Combine!B130,'Combine Data'!A:A,0),10),"No Data")</f>
        <v>4.33</v>
      </c>
      <c r="J130">
        <f>IFERROR(INDEX('Combine Data'!A:O,MATCH(Combine!B130,'Combine Data'!A:A,0),11),"No Data")</f>
        <v>0</v>
      </c>
      <c r="K130">
        <f>IFERROR(INDEX('Combine Data'!A:O,MATCH(Combine!B130,'Combine Data'!A:A,0),12),"No Data")</f>
        <v>33</v>
      </c>
      <c r="L130">
        <f>IFERROR(INDEX('Combine Data'!A:O,MATCH(Combine!B130,'Combine Data'!A:A,0),13),"No Data")</f>
        <v>128</v>
      </c>
      <c r="M130">
        <f>IFERROR(INDEX('Combine Data'!A:O,MATCH(Combine!B130,'Combine Data'!A:A,0),14),"No Data")</f>
        <v>0</v>
      </c>
      <c r="N130">
        <f>IFERROR(INDEX('Combine Data'!A:O,MATCH(Combine!B130,'Combine Data'!A:A,0),15),"No Data")</f>
        <v>0</v>
      </c>
      <c r="O130">
        <f>IF(E130="QB",INDEX('QB Stats'!C:Y,MATCH(Combine!B130,'QB Stats'!C:C,0),23)/5,(IF(Combine!E130="RB",INDEX('RB Stats'!C:AX,MATCH(Combine!B130,'RB Stats'!C:C,0),48)/5,(IF(Combine!E130="WR",INDEX('WR Stats'!C:AN,MATCH(Combine!B130,'WR Stats'!C:C,0),38)/5)))))</f>
        <v>116.05999999999999</v>
      </c>
      <c r="P130" t="str">
        <f>IF(E130="QB",INDEX('QB Stats'!C:AR,MATCH(Combine!B130,'QB Stats'!C:C,0),42),(IF(Combine!E130="RB",INDEX('RB Stats'!C:BN,MATCH(Combine!B130,'RB Stats'!C:C,0),64),(IF(Combine!E130="WR",INDEX('WR Stats'!C:BJ,MATCH(Combine!B130,'WR Stats'!C:C,0),60))))))</f>
        <v>Backup</v>
      </c>
      <c r="Q130">
        <f>IF(E130="QB",INDEX('QB Stats'!C:AS,MATCH(Combine!B130,'QB Stats'!C:C,0),43),(IF(Combine!E130="RB",INDEX('RB Stats'!C:BO,MATCH(Combine!B130,'RB Stats'!C:C,0),65),(IF(Combine!E130="WR",INDEX('WR Stats'!C:BK,MATCH(Combine!B130,'WR Stats'!C:C,0),61))))))</f>
        <v>1</v>
      </c>
    </row>
    <row r="131" spans="1:17" x14ac:dyDescent="0.25">
      <c r="A131" t="s">
        <v>87</v>
      </c>
      <c r="B131" s="5" t="s">
        <v>2449</v>
      </c>
      <c r="C131" t="str">
        <f>IFERROR(INDEX('Combine Data'!A:O,MATCH(Combine!B131,'Combine Data'!A:A,0),4),"No Data")</f>
        <v>Oregon</v>
      </c>
      <c r="D131" t="str">
        <f>IFERROR(INDEX(Conference!A:B,MATCH(Combine!C131,Conference!A:A,0),2),"N/A")</f>
        <v>Pac-12</v>
      </c>
      <c r="E131" t="str">
        <f>IFERROR(INDEX('Combine Data'!A:O,MATCH(Combine!B131,'Combine Data'!A:A,0),6),"No Data")</f>
        <v>RB</v>
      </c>
      <c r="F131">
        <f>IFERROR(INDEX('Combine Data'!A:O,MATCH(Combine!B131,'Combine Data'!A:A,0),7),"No Data")</f>
        <v>70</v>
      </c>
      <c r="G131">
        <f>IFERROR(INDEX('Combine Data'!A:O,MATCH(Combine!B131,'Combine Data'!A:A,0),8),"No Data")</f>
        <v>235</v>
      </c>
      <c r="H131">
        <f>IFERROR(INDEX('Combine Data'!A:O,MATCH(Combine!B131,'Combine Data'!A:A,0),9),"No Data")</f>
        <v>0</v>
      </c>
      <c r="I131">
        <f>IFERROR(INDEX('Combine Data'!A:O,MATCH(Combine!B131,'Combine Data'!A:A,0),10),"No Data")</f>
        <v>4.46</v>
      </c>
      <c r="J131">
        <f>IFERROR(INDEX('Combine Data'!A:O,MATCH(Combine!B131,'Combine Data'!A:A,0),11),"No Data")</f>
        <v>28</v>
      </c>
      <c r="K131">
        <f>IFERROR(INDEX('Combine Data'!A:O,MATCH(Combine!B131,'Combine Data'!A:A,0),12),"No Data")</f>
        <v>36.5</v>
      </c>
      <c r="L131">
        <f>IFERROR(INDEX('Combine Data'!A:O,MATCH(Combine!B131,'Combine Data'!A:A,0),13),"No Data")</f>
        <v>128</v>
      </c>
      <c r="M131">
        <f>IFERROR(INDEX('Combine Data'!A:O,MATCH(Combine!B131,'Combine Data'!A:A,0),14),"No Data")</f>
        <v>4.53</v>
      </c>
      <c r="N131">
        <f>IFERROR(INDEX('Combine Data'!A:O,MATCH(Combine!B131,'Combine Data'!A:A,0),15),"No Data")</f>
        <v>7.44</v>
      </c>
      <c r="O131">
        <f>IF(E131="QB",INDEX('QB Stats'!C:Y,MATCH(Combine!B131,'QB Stats'!C:C,0),23)/5,(IF(Combine!E131="RB",INDEX('RB Stats'!C:AX,MATCH(Combine!B131,'RB Stats'!C:C,0),48)/5,(IF(Combine!E131="WR",INDEX('WR Stats'!C:AN,MATCH(Combine!B131,'WR Stats'!C:C,0),38)/5)))))</f>
        <v>125.1</v>
      </c>
      <c r="P131" t="str">
        <f>IF(E131="QB",INDEX('QB Stats'!C:AR,MATCH(Combine!B131,'QB Stats'!C:C,0),42),(IF(Combine!E131="RB",INDEX('RB Stats'!C:BN,MATCH(Combine!B131,'RB Stats'!C:C,0),64),(IF(Combine!E131="WR",INDEX('WR Stats'!C:BJ,MATCH(Combine!B131,'WR Stats'!C:C,0),60))))))</f>
        <v>Backup</v>
      </c>
      <c r="Q131">
        <f>IF(E131="QB",INDEX('QB Stats'!C:AS,MATCH(Combine!B131,'QB Stats'!C:C,0),43),(IF(Combine!E131="RB",INDEX('RB Stats'!C:BO,MATCH(Combine!B131,'RB Stats'!C:C,0),65),(IF(Combine!E131="WR",INDEX('WR Stats'!C:BK,MATCH(Combine!B131,'WR Stats'!C:C,0),61))))))</f>
        <v>1</v>
      </c>
    </row>
    <row r="132" spans="1:17" x14ac:dyDescent="0.25">
      <c r="A132" t="s">
        <v>2</v>
      </c>
      <c r="B132" s="5" t="s">
        <v>2450</v>
      </c>
      <c r="C132" t="str">
        <f>IFERROR(INDEX('Combine Data'!A:O,MATCH(Combine!B132,'Combine Data'!A:A,0),4),"No Data")</f>
        <v>Delaware</v>
      </c>
      <c r="D132" t="str">
        <f>IFERROR(INDEX(Conference!A:B,MATCH(Combine!C132,Conference!A:A,0),2),"N/A")</f>
        <v>N/A</v>
      </c>
      <c r="E132" t="str">
        <f>IFERROR(INDEX('Combine Data'!A:O,MATCH(Combine!B132,'Combine Data'!A:A,0),6),"No Data")</f>
        <v>QB</v>
      </c>
      <c r="F132">
        <f>IFERROR(INDEX('Combine Data'!A:O,MATCH(Combine!B132,'Combine Data'!A:A,0),7),"No Data")</f>
        <v>79</v>
      </c>
      <c r="G132">
        <f>IFERROR(INDEX('Combine Data'!A:O,MATCH(Combine!B132,'Combine Data'!A:A,0),8),"No Data")</f>
        <v>236</v>
      </c>
      <c r="H132">
        <f>IFERROR(INDEX('Combine Data'!A:O,MATCH(Combine!B132,'Combine Data'!A:A,0),9),"No Data")</f>
        <v>27</v>
      </c>
      <c r="I132">
        <f>IFERROR(INDEX('Combine Data'!A:O,MATCH(Combine!B132,'Combine Data'!A:A,0),10),"No Data")</f>
        <v>4.84</v>
      </c>
      <c r="J132">
        <f>IFERROR(INDEX('Combine Data'!A:O,MATCH(Combine!B132,'Combine Data'!A:A,0),11),"No Data")</f>
        <v>0</v>
      </c>
      <c r="K132">
        <f>IFERROR(INDEX('Combine Data'!A:O,MATCH(Combine!B132,'Combine Data'!A:A,0),12),"No Data")</f>
        <v>28.5</v>
      </c>
      <c r="L132">
        <f>IFERROR(INDEX('Combine Data'!A:O,MATCH(Combine!B132,'Combine Data'!A:A,0),13),"No Data")</f>
        <v>110</v>
      </c>
      <c r="M132">
        <f>IFERROR(INDEX('Combine Data'!A:O,MATCH(Combine!B132,'Combine Data'!A:A,0),14),"No Data")</f>
        <v>4.2699999999999996</v>
      </c>
      <c r="N132">
        <f>IFERROR(INDEX('Combine Data'!A:O,MATCH(Combine!B132,'Combine Data'!A:A,0),15),"No Data")</f>
        <v>6.82</v>
      </c>
      <c r="O132">
        <f>IF(E132="QB",INDEX('QB Stats'!C:Y,MATCH(Combine!B132,'QB Stats'!C:C,0),23)/5,(IF(Combine!E132="RB",INDEX('RB Stats'!C:AX,MATCH(Combine!B132,'RB Stats'!C:C,0),48)/5,(IF(Combine!E132="WR",INDEX('WR Stats'!C:AN,MATCH(Combine!B132,'WR Stats'!C:C,0),38)/5)))))</f>
        <v>200.26399999999998</v>
      </c>
      <c r="P132" t="str">
        <f>IF(E132="QB",INDEX('QB Stats'!C:AR,MATCH(Combine!B132,'QB Stats'!C:C,0),42),(IF(Combine!E132="RB",INDEX('RB Stats'!C:BN,MATCH(Combine!B132,'RB Stats'!C:C,0),64),(IF(Combine!E132="WR",INDEX('WR Stats'!C:BJ,MATCH(Combine!B132,'WR Stats'!C:C,0),60))))))</f>
        <v>Bust</v>
      </c>
      <c r="Q132">
        <f>IF(E132="QB",INDEX('QB Stats'!C:AS,MATCH(Combine!B132,'QB Stats'!C:C,0),43),(IF(Combine!E132="RB",INDEX('RB Stats'!C:BO,MATCH(Combine!B132,'RB Stats'!C:C,0),65),(IF(Combine!E132="WR",INDEX('WR Stats'!C:BK,MATCH(Combine!B132,'WR Stats'!C:C,0),61))))))</f>
        <v>0</v>
      </c>
    </row>
    <row r="133" spans="1:17" x14ac:dyDescent="0.25">
      <c r="A133" t="s">
        <v>376</v>
      </c>
      <c r="B133" s="5" t="s">
        <v>2451</v>
      </c>
      <c r="C133" t="str">
        <f>IFERROR(INDEX('Combine Data'!A:O,MATCH(Combine!B133,'Combine Data'!A:A,0),4),"No Data")</f>
        <v>Arkansas</v>
      </c>
      <c r="D133" t="str">
        <f>IFERROR(INDEX(Conference!A:B,MATCH(Combine!C133,Conference!A:A,0),2),"N/A")</f>
        <v>SEC</v>
      </c>
      <c r="E133" t="str">
        <f>IFERROR(INDEX('Combine Data'!A:O,MATCH(Combine!B133,'Combine Data'!A:A,0),6),"No Data")</f>
        <v>RB</v>
      </c>
      <c r="F133">
        <f>IFERROR(INDEX('Combine Data'!A:O,MATCH(Combine!B133,'Combine Data'!A:A,0),7),"No Data")</f>
        <v>70</v>
      </c>
      <c r="G133">
        <f>IFERROR(INDEX('Combine Data'!A:O,MATCH(Combine!B133,'Combine Data'!A:A,0),8),"No Data")</f>
        <v>207</v>
      </c>
      <c r="H133">
        <f>IFERROR(INDEX('Combine Data'!A:O,MATCH(Combine!B133,'Combine Data'!A:A,0),9),"No Data")</f>
        <v>0</v>
      </c>
      <c r="I133">
        <f>IFERROR(INDEX('Combine Data'!A:O,MATCH(Combine!B133,'Combine Data'!A:A,0),10),"No Data")</f>
        <v>4.4400000000000004</v>
      </c>
      <c r="J133">
        <f>IFERROR(INDEX('Combine Data'!A:O,MATCH(Combine!B133,'Combine Data'!A:A,0),11),"No Data")</f>
        <v>0</v>
      </c>
      <c r="K133">
        <f>IFERROR(INDEX('Combine Data'!A:O,MATCH(Combine!B133,'Combine Data'!A:A,0),12),"No Data")</f>
        <v>33.5</v>
      </c>
      <c r="L133">
        <f>IFERROR(INDEX('Combine Data'!A:O,MATCH(Combine!B133,'Combine Data'!A:A,0),13),"No Data")</f>
        <v>124</v>
      </c>
      <c r="M133">
        <f>IFERROR(INDEX('Combine Data'!A:O,MATCH(Combine!B133,'Combine Data'!A:A,0),14),"No Data")</f>
        <v>4.1900000000000004</v>
      </c>
      <c r="N133">
        <f>IFERROR(INDEX('Combine Data'!A:O,MATCH(Combine!B133,'Combine Data'!A:A,0),15),"No Data")</f>
        <v>6.9</v>
      </c>
      <c r="O133">
        <f>IF(E133="QB",INDEX('QB Stats'!C:Y,MATCH(Combine!B133,'QB Stats'!C:C,0),23)/5,(IF(Combine!E133="RB",INDEX('RB Stats'!C:AX,MATCH(Combine!B133,'RB Stats'!C:C,0),48)/5,(IF(Combine!E133="WR",INDEX('WR Stats'!C:AN,MATCH(Combine!B133,'WR Stats'!C:C,0),38)/5)))))</f>
        <v>87.8</v>
      </c>
      <c r="P133" t="str">
        <f>IF(E133="QB",INDEX('QB Stats'!C:AR,MATCH(Combine!B133,'QB Stats'!C:C,0),42),(IF(Combine!E133="RB",INDEX('RB Stats'!C:BN,MATCH(Combine!B133,'RB Stats'!C:C,0),64),(IF(Combine!E133="WR",INDEX('WR Stats'!C:BJ,MATCH(Combine!B133,'WR Stats'!C:C,0),60))))))</f>
        <v>Bust</v>
      </c>
      <c r="Q133">
        <f>IF(E133="QB",INDEX('QB Stats'!C:AS,MATCH(Combine!B133,'QB Stats'!C:C,0),43),(IF(Combine!E133="RB",INDEX('RB Stats'!C:BO,MATCH(Combine!B133,'RB Stats'!C:C,0),65),(IF(Combine!E133="WR",INDEX('WR Stats'!C:BK,MATCH(Combine!B133,'WR Stats'!C:C,0),61))))))</f>
        <v>0</v>
      </c>
    </row>
    <row r="134" spans="1:17" x14ac:dyDescent="0.25">
      <c r="A134" t="s">
        <v>377</v>
      </c>
      <c r="B134" s="5" t="s">
        <v>2452</v>
      </c>
      <c r="C134" t="str">
        <f>IFERROR(INDEX('Combine Data'!A:O,MATCH(Combine!B134,'Combine Data'!A:A,0),4),"No Data")</f>
        <v>Illinois</v>
      </c>
      <c r="D134" t="str">
        <f>IFERROR(INDEX(Conference!A:B,MATCH(Combine!C134,Conference!A:A,0),2),"N/A")</f>
        <v>Big Ten</v>
      </c>
      <c r="E134" t="str">
        <f>IFERROR(INDEX('Combine Data'!A:O,MATCH(Combine!B134,'Combine Data'!A:A,0),6),"No Data")</f>
        <v>RB</v>
      </c>
      <c r="F134">
        <f>IFERROR(INDEX('Combine Data'!A:O,MATCH(Combine!B134,'Combine Data'!A:A,0),7),"No Data")</f>
        <v>70</v>
      </c>
      <c r="G134">
        <f>IFERROR(INDEX('Combine Data'!A:O,MATCH(Combine!B134,'Combine Data'!A:A,0),8),"No Data")</f>
        <v>225</v>
      </c>
      <c r="H134">
        <f>IFERROR(INDEX('Combine Data'!A:O,MATCH(Combine!B134,'Combine Data'!A:A,0),9),"No Data")</f>
        <v>0</v>
      </c>
      <c r="I134">
        <f>IFERROR(INDEX('Combine Data'!A:O,MATCH(Combine!B134,'Combine Data'!A:A,0),10),"No Data")</f>
        <v>4.41</v>
      </c>
      <c r="J134">
        <f>IFERROR(INDEX('Combine Data'!A:O,MATCH(Combine!B134,'Combine Data'!A:A,0),11),"No Data")</f>
        <v>26</v>
      </c>
      <c r="K134">
        <f>IFERROR(INDEX('Combine Data'!A:O,MATCH(Combine!B134,'Combine Data'!A:A,0),12),"No Data")</f>
        <v>33.5</v>
      </c>
      <c r="L134">
        <f>IFERROR(INDEX('Combine Data'!A:O,MATCH(Combine!B134,'Combine Data'!A:A,0),13),"No Data")</f>
        <v>117</v>
      </c>
      <c r="M134">
        <f>IFERROR(INDEX('Combine Data'!A:O,MATCH(Combine!B134,'Combine Data'!A:A,0),14),"No Data")</f>
        <v>4.18</v>
      </c>
      <c r="N134">
        <f>IFERROR(INDEX('Combine Data'!A:O,MATCH(Combine!B134,'Combine Data'!A:A,0),15),"No Data")</f>
        <v>0</v>
      </c>
      <c r="O134">
        <f>IF(E134="QB",INDEX('QB Stats'!C:Y,MATCH(Combine!B134,'QB Stats'!C:C,0),23)/5,(IF(Combine!E134="RB",INDEX('RB Stats'!C:AX,MATCH(Combine!B134,'RB Stats'!C:C,0),48)/5,(IF(Combine!E134="WR",INDEX('WR Stats'!C:AN,MATCH(Combine!B134,'WR Stats'!C:C,0),38)/5)))))</f>
        <v>117.8</v>
      </c>
      <c r="P134" t="str">
        <f>IF(E134="QB",INDEX('QB Stats'!C:AR,MATCH(Combine!B134,'QB Stats'!C:C,0),42),(IF(Combine!E134="RB",INDEX('RB Stats'!C:BN,MATCH(Combine!B134,'RB Stats'!C:C,0),64),(IF(Combine!E134="WR",INDEX('WR Stats'!C:BJ,MATCH(Combine!B134,'WR Stats'!C:C,0),60))))))</f>
        <v>Backup</v>
      </c>
      <c r="Q134">
        <f>IF(E134="QB",INDEX('QB Stats'!C:AS,MATCH(Combine!B134,'QB Stats'!C:C,0),43),(IF(Combine!E134="RB",INDEX('RB Stats'!C:BO,MATCH(Combine!B134,'RB Stats'!C:C,0),65),(IF(Combine!E134="WR",INDEX('WR Stats'!C:BK,MATCH(Combine!B134,'WR Stats'!C:C,0),61))))))</f>
        <v>1</v>
      </c>
    </row>
    <row r="135" spans="1:17" x14ac:dyDescent="0.25">
      <c r="A135" t="s">
        <v>95</v>
      </c>
      <c r="B135" s="5" t="s">
        <v>2453</v>
      </c>
      <c r="C135" t="str">
        <f>IFERROR(INDEX('Combine Data'!A:O,MATCH(Combine!B135,'Combine Data'!A:A,0),4),"No Data")</f>
        <v>East Carolina</v>
      </c>
      <c r="D135" t="str">
        <f>IFERROR(INDEX(Conference!A:B,MATCH(Combine!C135,Conference!A:A,0),2),"N/A")</f>
        <v>The American</v>
      </c>
      <c r="E135" t="str">
        <f>IFERROR(INDEX('Combine Data'!A:O,MATCH(Combine!B135,'Combine Data'!A:A,0),6),"No Data")</f>
        <v>RB</v>
      </c>
      <c r="F135">
        <f>IFERROR(INDEX('Combine Data'!A:O,MATCH(Combine!B135,'Combine Data'!A:A,0),7),"No Data")</f>
        <v>71</v>
      </c>
      <c r="G135">
        <f>IFERROR(INDEX('Combine Data'!A:O,MATCH(Combine!B135,'Combine Data'!A:A,0),8),"No Data")</f>
        <v>197</v>
      </c>
      <c r="H135">
        <f>IFERROR(INDEX('Combine Data'!A:O,MATCH(Combine!B135,'Combine Data'!A:A,0),9),"No Data")</f>
        <v>10</v>
      </c>
      <c r="I135">
        <f>IFERROR(INDEX('Combine Data'!A:O,MATCH(Combine!B135,'Combine Data'!A:A,0),10),"No Data")</f>
        <v>4.24</v>
      </c>
      <c r="J135">
        <f>IFERROR(INDEX('Combine Data'!A:O,MATCH(Combine!B135,'Combine Data'!A:A,0),11),"No Data")</f>
        <v>0</v>
      </c>
      <c r="K135">
        <f>IFERROR(INDEX('Combine Data'!A:O,MATCH(Combine!B135,'Combine Data'!A:A,0),12),"No Data")</f>
        <v>35</v>
      </c>
      <c r="L135">
        <f>IFERROR(INDEX('Combine Data'!A:O,MATCH(Combine!B135,'Combine Data'!A:A,0),13),"No Data")</f>
        <v>130</v>
      </c>
      <c r="M135">
        <f>IFERROR(INDEX('Combine Data'!A:O,MATCH(Combine!B135,'Combine Data'!A:A,0),14),"No Data")</f>
        <v>0</v>
      </c>
      <c r="N135">
        <f>IFERROR(INDEX('Combine Data'!A:O,MATCH(Combine!B135,'Combine Data'!A:A,0),15),"No Data")</f>
        <v>0</v>
      </c>
      <c r="O135">
        <f>IF(E135="QB",INDEX('QB Stats'!C:Y,MATCH(Combine!B135,'QB Stats'!C:C,0),23)/5,(IF(Combine!E135="RB",INDEX('RB Stats'!C:AX,MATCH(Combine!B135,'RB Stats'!C:C,0),48)/5,(IF(Combine!E135="WR",INDEX('WR Stats'!C:AN,MATCH(Combine!B135,'WR Stats'!C:C,0),38)/5)))))</f>
        <v>223.71999999999997</v>
      </c>
      <c r="P135" t="str">
        <f>IF(E135="QB",INDEX('QB Stats'!C:AR,MATCH(Combine!B135,'QB Stats'!C:C,0),42),(IF(Combine!E135="RB",INDEX('RB Stats'!C:BN,MATCH(Combine!B135,'RB Stats'!C:C,0),64),(IF(Combine!E135="WR",INDEX('WR Stats'!C:BJ,MATCH(Combine!B135,'WR Stats'!C:C,0),60))))))</f>
        <v>Pro Bowl</v>
      </c>
      <c r="Q135">
        <f>IF(E135="QB",INDEX('QB Stats'!C:AS,MATCH(Combine!B135,'QB Stats'!C:C,0),43),(IF(Combine!E135="RB",INDEX('RB Stats'!C:BO,MATCH(Combine!B135,'RB Stats'!C:C,0),65),(IF(Combine!E135="WR",INDEX('WR Stats'!C:BK,MATCH(Combine!B135,'WR Stats'!C:C,0),61))))))</f>
        <v>1</v>
      </c>
    </row>
    <row r="136" spans="1:17" x14ac:dyDescent="0.25">
      <c r="A136" t="s">
        <v>378</v>
      </c>
      <c r="B136" s="5" t="s">
        <v>2454</v>
      </c>
      <c r="C136" t="str">
        <f>IFERROR(INDEX('Combine Data'!A:O,MATCH(Combine!B136,'Combine Data'!A:A,0),4),"No Data")</f>
        <v>Houston</v>
      </c>
      <c r="D136" t="str">
        <f>IFERROR(INDEX(Conference!A:B,MATCH(Combine!C136,Conference!A:A,0),2),"N/A")</f>
        <v>The American</v>
      </c>
      <c r="E136" t="str">
        <f>IFERROR(INDEX('Combine Data'!A:O,MATCH(Combine!B136,'Combine Data'!A:A,0),6),"No Data")</f>
        <v>WR</v>
      </c>
      <c r="F136">
        <f>IFERROR(INDEX('Combine Data'!A:O,MATCH(Combine!B136,'Combine Data'!A:A,0),7),"No Data")</f>
        <v>71</v>
      </c>
      <c r="G136">
        <f>IFERROR(INDEX('Combine Data'!A:O,MATCH(Combine!B136,'Combine Data'!A:A,0),8),"No Data")</f>
        <v>192</v>
      </c>
      <c r="H136">
        <f>IFERROR(INDEX('Combine Data'!A:O,MATCH(Combine!B136,'Combine Data'!A:A,0),9),"No Data")</f>
        <v>0</v>
      </c>
      <c r="I136">
        <f>IFERROR(INDEX('Combine Data'!A:O,MATCH(Combine!B136,'Combine Data'!A:A,0),10),"No Data")</f>
        <v>4.43</v>
      </c>
      <c r="J136">
        <f>IFERROR(INDEX('Combine Data'!A:O,MATCH(Combine!B136,'Combine Data'!A:A,0),11),"No Data")</f>
        <v>16</v>
      </c>
      <c r="K136">
        <f>IFERROR(INDEX('Combine Data'!A:O,MATCH(Combine!B136,'Combine Data'!A:A,0),12),"No Data")</f>
        <v>0</v>
      </c>
      <c r="L136">
        <f>IFERROR(INDEX('Combine Data'!A:O,MATCH(Combine!B136,'Combine Data'!A:A,0),13),"No Data")</f>
        <v>0</v>
      </c>
      <c r="M136">
        <f>IFERROR(INDEX('Combine Data'!A:O,MATCH(Combine!B136,'Combine Data'!A:A,0),14),"No Data")</f>
        <v>0</v>
      </c>
      <c r="N136">
        <f>IFERROR(INDEX('Combine Data'!A:O,MATCH(Combine!B136,'Combine Data'!A:A,0),15),"No Data")</f>
        <v>0</v>
      </c>
      <c r="O136">
        <f>IF(E136="QB",INDEX('QB Stats'!C:Y,MATCH(Combine!B136,'QB Stats'!C:C,0),23)/5,(IF(Combine!E136="RB",INDEX('RB Stats'!C:AX,MATCH(Combine!B136,'RB Stats'!C:C,0),48)/5,(IF(Combine!E136="WR",INDEX('WR Stats'!C:AN,MATCH(Combine!B136,'WR Stats'!C:C,0),38)/5)))))</f>
        <v>54.98</v>
      </c>
      <c r="P136" t="str">
        <f>IF(E136="QB",INDEX('QB Stats'!C:AR,MATCH(Combine!B136,'QB Stats'!C:C,0),42),(IF(Combine!E136="RB",INDEX('RB Stats'!C:BN,MATCH(Combine!B136,'RB Stats'!C:C,0),64),(IF(Combine!E136="WR",INDEX('WR Stats'!C:BJ,MATCH(Combine!B136,'WR Stats'!C:C,0),60))))))</f>
        <v>Bust</v>
      </c>
      <c r="Q136">
        <f>IF(E136="QB",INDEX('QB Stats'!C:AS,MATCH(Combine!B136,'QB Stats'!C:C,0),43),(IF(Combine!E136="RB",INDEX('RB Stats'!C:BO,MATCH(Combine!B136,'RB Stats'!C:C,0),65),(IF(Combine!E136="WR",INDEX('WR Stats'!C:BK,MATCH(Combine!B136,'WR Stats'!C:C,0),61))))))</f>
        <v>0</v>
      </c>
    </row>
    <row r="137" spans="1:17" x14ac:dyDescent="0.25">
      <c r="A137" t="s">
        <v>379</v>
      </c>
      <c r="B137" s="5" t="s">
        <v>2455</v>
      </c>
      <c r="C137" t="str">
        <f>IFERROR(INDEX('Combine Data'!A:O,MATCH(Combine!B137,'Combine Data'!A:A,0),4),"No Data")</f>
        <v>Michigan State</v>
      </c>
      <c r="D137" t="str">
        <f>IFERROR(INDEX(Conference!A:B,MATCH(Combine!C137,Conference!A:A,0),2),"N/A")</f>
        <v>Big Ten</v>
      </c>
      <c r="E137" t="str">
        <f>IFERROR(INDEX('Combine Data'!A:O,MATCH(Combine!B137,'Combine Data'!A:A,0),6),"No Data")</f>
        <v>WR</v>
      </c>
      <c r="F137">
        <f>IFERROR(INDEX('Combine Data'!A:O,MATCH(Combine!B137,'Combine Data'!A:A,0),7),"No Data")</f>
        <v>74</v>
      </c>
      <c r="G137">
        <f>IFERROR(INDEX('Combine Data'!A:O,MATCH(Combine!B137,'Combine Data'!A:A,0),8),"No Data")</f>
        <v>215</v>
      </c>
      <c r="H137">
        <f>IFERROR(INDEX('Combine Data'!A:O,MATCH(Combine!B137,'Combine Data'!A:A,0),9),"No Data")</f>
        <v>23</v>
      </c>
      <c r="I137">
        <f>IFERROR(INDEX('Combine Data'!A:O,MATCH(Combine!B137,'Combine Data'!A:A,0),10),"No Data")</f>
        <v>4.41</v>
      </c>
      <c r="J137">
        <f>IFERROR(INDEX('Combine Data'!A:O,MATCH(Combine!B137,'Combine Data'!A:A,0),11),"No Data")</f>
        <v>0</v>
      </c>
      <c r="K137">
        <f>IFERROR(INDEX('Combine Data'!A:O,MATCH(Combine!B137,'Combine Data'!A:A,0),12),"No Data")</f>
        <v>28</v>
      </c>
      <c r="L137">
        <f>IFERROR(INDEX('Combine Data'!A:O,MATCH(Combine!B137,'Combine Data'!A:A,0),13),"No Data")</f>
        <v>126</v>
      </c>
      <c r="M137">
        <f>IFERROR(INDEX('Combine Data'!A:O,MATCH(Combine!B137,'Combine Data'!A:A,0),14),"No Data")</f>
        <v>4.26</v>
      </c>
      <c r="N137">
        <f>IFERROR(INDEX('Combine Data'!A:O,MATCH(Combine!B137,'Combine Data'!A:A,0),15),"No Data")</f>
        <v>7.15</v>
      </c>
      <c r="O137">
        <f>IF(E137="QB",INDEX('QB Stats'!C:Y,MATCH(Combine!B137,'QB Stats'!C:C,0),23)/5,(IF(Combine!E137="RB",INDEX('RB Stats'!C:AX,MATCH(Combine!B137,'RB Stats'!C:C,0),48)/5,(IF(Combine!E137="WR",INDEX('WR Stats'!C:AN,MATCH(Combine!B137,'WR Stats'!C:C,0),38)/5)))))</f>
        <v>13.24</v>
      </c>
      <c r="P137" t="str">
        <f>IF(E137="QB",INDEX('QB Stats'!C:AR,MATCH(Combine!B137,'QB Stats'!C:C,0),42),(IF(Combine!E137="RB",INDEX('RB Stats'!C:BN,MATCH(Combine!B137,'RB Stats'!C:C,0),64),(IF(Combine!E137="WR",INDEX('WR Stats'!C:BJ,MATCH(Combine!B137,'WR Stats'!C:C,0),60))))))</f>
        <v>Bust</v>
      </c>
      <c r="Q137">
        <f>IF(E137="QB",INDEX('QB Stats'!C:AS,MATCH(Combine!B137,'QB Stats'!C:C,0),43),(IF(Combine!E137="RB",INDEX('RB Stats'!C:BO,MATCH(Combine!B137,'RB Stats'!C:C,0),65),(IF(Combine!E137="WR",INDEX('WR Stats'!C:BK,MATCH(Combine!B137,'WR Stats'!C:C,0),61))))))</f>
        <v>0</v>
      </c>
    </row>
    <row r="138" spans="1:17" x14ac:dyDescent="0.25">
      <c r="A138" t="s">
        <v>116</v>
      </c>
      <c r="B138" s="5" t="s">
        <v>2456</v>
      </c>
      <c r="C138" t="str">
        <f>IFERROR(INDEX('Combine Data'!A:O,MATCH(Combine!B138,'Combine Data'!A:A,0),4),"No Data")</f>
        <v>Kansas State</v>
      </c>
      <c r="D138" t="str">
        <f>IFERROR(INDEX(Conference!A:B,MATCH(Combine!C138,Conference!A:A,0),2),"N/A")</f>
        <v>Big 12</v>
      </c>
      <c r="E138" t="str">
        <f>IFERROR(INDEX('Combine Data'!A:O,MATCH(Combine!B138,'Combine Data'!A:A,0),6),"No Data")</f>
        <v>WR</v>
      </c>
      <c r="F138">
        <f>IFERROR(INDEX('Combine Data'!A:O,MATCH(Combine!B138,'Combine Data'!A:A,0),7),"No Data")</f>
        <v>75</v>
      </c>
      <c r="G138">
        <f>IFERROR(INDEX('Combine Data'!A:O,MATCH(Combine!B138,'Combine Data'!A:A,0),8),"No Data")</f>
        <v>217</v>
      </c>
      <c r="H138">
        <f>IFERROR(INDEX('Combine Data'!A:O,MATCH(Combine!B138,'Combine Data'!A:A,0),9),"No Data")</f>
        <v>0</v>
      </c>
      <c r="I138">
        <f>IFERROR(INDEX('Combine Data'!A:O,MATCH(Combine!B138,'Combine Data'!A:A,0),10),"No Data")</f>
        <v>4.51</v>
      </c>
      <c r="J138">
        <f>IFERROR(INDEX('Combine Data'!A:O,MATCH(Combine!B138,'Combine Data'!A:A,0),11),"No Data")</f>
        <v>0</v>
      </c>
      <c r="K138">
        <f>IFERROR(INDEX('Combine Data'!A:O,MATCH(Combine!B138,'Combine Data'!A:A,0),12),"No Data")</f>
        <v>31</v>
      </c>
      <c r="L138">
        <f>IFERROR(INDEX('Combine Data'!A:O,MATCH(Combine!B138,'Combine Data'!A:A,0),13),"No Data")</f>
        <v>123</v>
      </c>
      <c r="M138">
        <f>IFERROR(INDEX('Combine Data'!A:O,MATCH(Combine!B138,'Combine Data'!A:A,0),14),"No Data")</f>
        <v>4.3499999999999996</v>
      </c>
      <c r="N138">
        <f>IFERROR(INDEX('Combine Data'!A:O,MATCH(Combine!B138,'Combine Data'!A:A,0),15),"No Data")</f>
        <v>7.03</v>
      </c>
      <c r="O138">
        <f>IF(E138="QB",INDEX('QB Stats'!C:Y,MATCH(Combine!B138,'QB Stats'!C:C,0),23)/5,(IF(Combine!E138="RB",INDEX('RB Stats'!C:AX,MATCH(Combine!B138,'RB Stats'!C:C,0),48)/5,(IF(Combine!E138="WR",INDEX('WR Stats'!C:AN,MATCH(Combine!B138,'WR Stats'!C:C,0),38)/5)))))</f>
        <v>96.72</v>
      </c>
      <c r="P138" t="str">
        <f>IF(E138="QB",INDEX('QB Stats'!C:AR,MATCH(Combine!B138,'QB Stats'!C:C,0),42),(IF(Combine!E138="RB",INDEX('RB Stats'!C:BN,MATCH(Combine!B138,'RB Stats'!C:C,0),64),(IF(Combine!E138="WR",INDEX('WR Stats'!C:BJ,MATCH(Combine!B138,'WR Stats'!C:C,0),60))))))</f>
        <v>Backup</v>
      </c>
      <c r="Q138">
        <f>IF(E138="QB",INDEX('QB Stats'!C:AS,MATCH(Combine!B138,'QB Stats'!C:C,0),43),(IF(Combine!E138="RB",INDEX('RB Stats'!C:BO,MATCH(Combine!B138,'RB Stats'!C:C,0),65),(IF(Combine!E138="WR",INDEX('WR Stats'!C:BK,MATCH(Combine!B138,'WR Stats'!C:C,0),61))))))</f>
        <v>1</v>
      </c>
    </row>
    <row r="139" spans="1:17" x14ac:dyDescent="0.25">
      <c r="A139" t="s">
        <v>380</v>
      </c>
      <c r="B139" s="5" t="s">
        <v>2457</v>
      </c>
      <c r="C139" t="str">
        <f>IFERROR(INDEX('Combine Data'!A:O,MATCH(Combine!B139,'Combine Data'!A:A,0),4),"No Data")</f>
        <v>Indiana</v>
      </c>
      <c r="D139" t="str">
        <f>IFERROR(INDEX(Conference!A:B,MATCH(Combine!C139,Conference!A:A,0),2),"N/A")</f>
        <v>Big Ten</v>
      </c>
      <c r="E139" t="str">
        <f>IFERROR(INDEX('Combine Data'!A:O,MATCH(Combine!B139,'Combine Data'!A:A,0),6),"No Data")</f>
        <v>WR</v>
      </c>
      <c r="F139">
        <f>IFERROR(INDEX('Combine Data'!A:O,MATCH(Combine!B139,'Combine Data'!A:A,0),7),"No Data")</f>
        <v>78</v>
      </c>
      <c r="G139">
        <f>IFERROR(INDEX('Combine Data'!A:O,MATCH(Combine!B139,'Combine Data'!A:A,0),8),"No Data")</f>
        <v>217</v>
      </c>
      <c r="H139">
        <f>IFERROR(INDEX('Combine Data'!A:O,MATCH(Combine!B139,'Combine Data'!A:A,0),9),"No Data")</f>
        <v>14</v>
      </c>
      <c r="I139">
        <f>IFERROR(INDEX('Combine Data'!A:O,MATCH(Combine!B139,'Combine Data'!A:A,0),10),"No Data")</f>
        <v>4.45</v>
      </c>
      <c r="J139">
        <f>IFERROR(INDEX('Combine Data'!A:O,MATCH(Combine!B139,'Combine Data'!A:A,0),11),"No Data")</f>
        <v>18</v>
      </c>
      <c r="K139">
        <f>IFERROR(INDEX('Combine Data'!A:O,MATCH(Combine!B139,'Combine Data'!A:A,0),12),"No Data")</f>
        <v>31.5</v>
      </c>
      <c r="L139">
        <f>IFERROR(INDEX('Combine Data'!A:O,MATCH(Combine!B139,'Combine Data'!A:A,0),13),"No Data")</f>
        <v>125</v>
      </c>
      <c r="M139">
        <f>IFERROR(INDEX('Combine Data'!A:O,MATCH(Combine!B139,'Combine Data'!A:A,0),14),"No Data")</f>
        <v>4.2</v>
      </c>
      <c r="N139">
        <f>IFERROR(INDEX('Combine Data'!A:O,MATCH(Combine!B139,'Combine Data'!A:A,0),15),"No Data")</f>
        <v>6.84</v>
      </c>
      <c r="O139">
        <f>IF(E139="QB",INDEX('QB Stats'!C:Y,MATCH(Combine!B139,'QB Stats'!C:C,0),23)/5,(IF(Combine!E139="RB",INDEX('RB Stats'!C:AX,MATCH(Combine!B139,'RB Stats'!C:C,0),48)/5,(IF(Combine!E139="WR",INDEX('WR Stats'!C:AN,MATCH(Combine!B139,'WR Stats'!C:C,0),38)/5)))))</f>
        <v>4.3199999999999994</v>
      </c>
      <c r="P139" t="str">
        <f>IF(E139="QB",INDEX('QB Stats'!C:AR,MATCH(Combine!B139,'QB Stats'!C:C,0),42),(IF(Combine!E139="RB",INDEX('RB Stats'!C:BN,MATCH(Combine!B139,'RB Stats'!C:C,0),64),(IF(Combine!E139="WR",INDEX('WR Stats'!C:BJ,MATCH(Combine!B139,'WR Stats'!C:C,0),60))))))</f>
        <v>Bust</v>
      </c>
      <c r="Q139">
        <f>IF(E139="QB",INDEX('QB Stats'!C:AS,MATCH(Combine!B139,'QB Stats'!C:C,0),43),(IF(Combine!E139="RB",INDEX('RB Stats'!C:BO,MATCH(Combine!B139,'RB Stats'!C:C,0),65),(IF(Combine!E139="WR",INDEX('WR Stats'!C:BK,MATCH(Combine!B139,'WR Stats'!C:C,0),61))))))</f>
        <v>0</v>
      </c>
    </row>
    <row r="140" spans="1:17" x14ac:dyDescent="0.25">
      <c r="A140" t="s">
        <v>123</v>
      </c>
      <c r="B140" s="5" t="s">
        <v>2458</v>
      </c>
      <c r="C140" t="str">
        <f>IFERROR(INDEX('Combine Data'!A:O,MATCH(Combine!B140,'Combine Data'!A:A,0),4),"No Data")</f>
        <v>Virginia Tech</v>
      </c>
      <c r="D140" t="str">
        <f>IFERROR(INDEX(Conference!A:B,MATCH(Combine!C140,Conference!A:A,0),2),"N/A")</f>
        <v>ACC</v>
      </c>
      <c r="E140" t="str">
        <f>IFERROR(INDEX('Combine Data'!A:O,MATCH(Combine!B140,'Combine Data'!A:A,0),6),"No Data")</f>
        <v>WR</v>
      </c>
      <c r="F140">
        <f>IFERROR(INDEX('Combine Data'!A:O,MATCH(Combine!B140,'Combine Data'!A:A,0),7),"No Data")</f>
        <v>70</v>
      </c>
      <c r="G140">
        <f>IFERROR(INDEX('Combine Data'!A:O,MATCH(Combine!B140,'Combine Data'!A:A,0),8),"No Data")</f>
        <v>184</v>
      </c>
      <c r="H140">
        <f>IFERROR(INDEX('Combine Data'!A:O,MATCH(Combine!B140,'Combine Data'!A:A,0),9),"No Data")</f>
        <v>0</v>
      </c>
      <c r="I140">
        <f>IFERROR(INDEX('Combine Data'!A:O,MATCH(Combine!B140,'Combine Data'!A:A,0),10),"No Data")</f>
        <v>4.3899999999999997</v>
      </c>
      <c r="J140">
        <f>IFERROR(INDEX('Combine Data'!A:O,MATCH(Combine!B140,'Combine Data'!A:A,0),11),"No Data")</f>
        <v>24</v>
      </c>
      <c r="K140">
        <f>IFERROR(INDEX('Combine Data'!A:O,MATCH(Combine!B140,'Combine Data'!A:A,0),12),"No Data")</f>
        <v>36</v>
      </c>
      <c r="L140">
        <f>IFERROR(INDEX('Combine Data'!A:O,MATCH(Combine!B140,'Combine Data'!A:A,0),13),"No Data")</f>
        <v>124</v>
      </c>
      <c r="M140">
        <f>IFERROR(INDEX('Combine Data'!A:O,MATCH(Combine!B140,'Combine Data'!A:A,0),14),"No Data")</f>
        <v>4.34</v>
      </c>
      <c r="N140">
        <f>IFERROR(INDEX('Combine Data'!A:O,MATCH(Combine!B140,'Combine Data'!A:A,0),15),"No Data")</f>
        <v>7.07</v>
      </c>
      <c r="O140">
        <f>IF(E140="QB",INDEX('QB Stats'!C:Y,MATCH(Combine!B140,'QB Stats'!C:C,0),23)/5,(IF(Combine!E140="RB",INDEX('RB Stats'!C:AX,MATCH(Combine!B140,'RB Stats'!C:C,0),48)/5,(IF(Combine!E140="WR",INDEX('WR Stats'!C:AN,MATCH(Combine!B140,'WR Stats'!C:C,0),38)/5)))))</f>
        <v>55.61999999999999</v>
      </c>
      <c r="P140" t="str">
        <f>IF(E140="QB",INDEX('QB Stats'!C:AR,MATCH(Combine!B140,'QB Stats'!C:C,0),42),(IF(Combine!E140="RB",INDEX('RB Stats'!C:BN,MATCH(Combine!B140,'RB Stats'!C:C,0),64),(IF(Combine!E140="WR",INDEX('WR Stats'!C:BJ,MATCH(Combine!B140,'WR Stats'!C:C,0),60))))))</f>
        <v>Bust</v>
      </c>
      <c r="Q140">
        <f>IF(E140="QB",INDEX('QB Stats'!C:AS,MATCH(Combine!B140,'QB Stats'!C:C,0),43),(IF(Combine!E140="RB",INDEX('RB Stats'!C:BO,MATCH(Combine!B140,'RB Stats'!C:C,0),65),(IF(Combine!E140="WR",INDEX('WR Stats'!C:BK,MATCH(Combine!B140,'WR Stats'!C:C,0),61))))))</f>
        <v>0</v>
      </c>
    </row>
    <row r="141" spans="1:17" x14ac:dyDescent="0.25">
      <c r="A141" t="s">
        <v>86</v>
      </c>
      <c r="B141" s="5" t="s">
        <v>2459</v>
      </c>
      <c r="C141" t="str">
        <f>IFERROR(INDEX('Combine Data'!A:O,MATCH(Combine!B141,'Combine Data'!A:A,0),4),"No Data")</f>
        <v>Tulane</v>
      </c>
      <c r="D141" t="str">
        <f>IFERROR(INDEX(Conference!A:B,MATCH(Combine!C141,Conference!A:A,0),2),"N/A")</f>
        <v>The American</v>
      </c>
      <c r="E141" t="str">
        <f>IFERROR(INDEX('Combine Data'!A:O,MATCH(Combine!B141,'Combine Data'!A:A,0),6),"No Data")</f>
        <v>RB</v>
      </c>
      <c r="F141">
        <f>IFERROR(INDEX('Combine Data'!A:O,MATCH(Combine!B141,'Combine Data'!A:A,0),7),"No Data")</f>
        <v>74</v>
      </c>
      <c r="G141">
        <f>IFERROR(INDEX('Combine Data'!A:O,MATCH(Combine!B141,'Combine Data'!A:A,0),8),"No Data")</f>
        <v>217</v>
      </c>
      <c r="H141">
        <f>IFERROR(INDEX('Combine Data'!A:O,MATCH(Combine!B141,'Combine Data'!A:A,0),9),"No Data")</f>
        <v>0</v>
      </c>
      <c r="I141">
        <f>IFERROR(INDEX('Combine Data'!A:O,MATCH(Combine!B141,'Combine Data'!A:A,0),10),"No Data")</f>
        <v>4.4400000000000004</v>
      </c>
      <c r="J141">
        <f>IFERROR(INDEX('Combine Data'!A:O,MATCH(Combine!B141,'Combine Data'!A:A,0),11),"No Data")</f>
        <v>23</v>
      </c>
      <c r="K141">
        <f>IFERROR(INDEX('Combine Data'!A:O,MATCH(Combine!B141,'Combine Data'!A:A,0),12),"No Data")</f>
        <v>33</v>
      </c>
      <c r="L141">
        <f>IFERROR(INDEX('Combine Data'!A:O,MATCH(Combine!B141,'Combine Data'!A:A,0),13),"No Data")</f>
        <v>118</v>
      </c>
      <c r="M141">
        <f>IFERROR(INDEX('Combine Data'!A:O,MATCH(Combine!B141,'Combine Data'!A:A,0),14),"No Data")</f>
        <v>4.2300000000000004</v>
      </c>
      <c r="N141">
        <f>IFERROR(INDEX('Combine Data'!A:O,MATCH(Combine!B141,'Combine Data'!A:A,0),15),"No Data")</f>
        <v>6.84</v>
      </c>
      <c r="O141">
        <f>IF(E141="QB",INDEX('QB Stats'!C:Y,MATCH(Combine!B141,'QB Stats'!C:C,0),23)/5,(IF(Combine!E141="RB",INDEX('RB Stats'!C:AX,MATCH(Combine!B141,'RB Stats'!C:C,0),48)/5,(IF(Combine!E141="WR",INDEX('WR Stats'!C:AN,MATCH(Combine!B141,'WR Stats'!C:C,0),38)/5)))))</f>
        <v>193.04</v>
      </c>
      <c r="P141" t="str">
        <f>IF(E141="QB",INDEX('QB Stats'!C:AR,MATCH(Combine!B141,'QB Stats'!C:C,0),42),(IF(Combine!E141="RB",INDEX('RB Stats'!C:BN,MATCH(Combine!B141,'RB Stats'!C:C,0),64),(IF(Combine!E141="WR",INDEX('WR Stats'!C:BJ,MATCH(Combine!B141,'WR Stats'!C:C,0),60))))))</f>
        <v>Pro Bowl</v>
      </c>
      <c r="Q141">
        <f>IF(E141="QB",INDEX('QB Stats'!C:AS,MATCH(Combine!B141,'QB Stats'!C:C,0),43),(IF(Combine!E141="RB",INDEX('RB Stats'!C:BO,MATCH(Combine!B141,'RB Stats'!C:C,0),65),(IF(Combine!E141="WR",INDEX('WR Stats'!C:BK,MATCH(Combine!B141,'WR Stats'!C:C,0),61))))))</f>
        <v>1</v>
      </c>
    </row>
    <row r="142" spans="1:17" x14ac:dyDescent="0.25">
      <c r="A142" t="s">
        <v>381</v>
      </c>
      <c r="B142" s="5" t="s">
        <v>2460</v>
      </c>
      <c r="C142" t="str">
        <f>IFERROR(INDEX('Combine Data'!A:O,MATCH(Combine!B142,'Combine Data'!A:A,0),4),"No Data")</f>
        <v>Coastal Carolina</v>
      </c>
      <c r="D142" t="str">
        <f>IFERROR(INDEX(Conference!A:B,MATCH(Combine!C142,Conference!A:A,0),2),"N/A")</f>
        <v>N/A</v>
      </c>
      <c r="E142" t="str">
        <f>IFERROR(INDEX('Combine Data'!A:O,MATCH(Combine!B142,'Combine Data'!A:A,0),6),"No Data")</f>
        <v>WR</v>
      </c>
      <c r="F142">
        <f>IFERROR(INDEX('Combine Data'!A:O,MATCH(Combine!B142,'Combine Data'!A:A,0),7),"No Data")</f>
        <v>74</v>
      </c>
      <c r="G142">
        <f>IFERROR(INDEX('Combine Data'!A:O,MATCH(Combine!B142,'Combine Data'!A:A,0),8),"No Data")</f>
        <v>199</v>
      </c>
      <c r="H142">
        <f>IFERROR(INDEX('Combine Data'!A:O,MATCH(Combine!B142,'Combine Data'!A:A,0),9),"No Data")</f>
        <v>0</v>
      </c>
      <c r="I142">
        <f>IFERROR(INDEX('Combine Data'!A:O,MATCH(Combine!B142,'Combine Data'!A:A,0),10),"No Data")</f>
        <v>4.42</v>
      </c>
      <c r="J142">
        <f>IFERROR(INDEX('Combine Data'!A:O,MATCH(Combine!B142,'Combine Data'!A:A,0),11),"No Data")</f>
        <v>0</v>
      </c>
      <c r="K142">
        <f>IFERROR(INDEX('Combine Data'!A:O,MATCH(Combine!B142,'Combine Data'!A:A,0),12),"No Data")</f>
        <v>37.5</v>
      </c>
      <c r="L142">
        <f>IFERROR(INDEX('Combine Data'!A:O,MATCH(Combine!B142,'Combine Data'!A:A,0),13),"No Data")</f>
        <v>136</v>
      </c>
      <c r="M142">
        <f>IFERROR(INDEX('Combine Data'!A:O,MATCH(Combine!B142,'Combine Data'!A:A,0),14),"No Data")</f>
        <v>4.5199999999999996</v>
      </c>
      <c r="N142">
        <f>IFERROR(INDEX('Combine Data'!A:O,MATCH(Combine!B142,'Combine Data'!A:A,0),15),"No Data")</f>
        <v>7.08</v>
      </c>
      <c r="O142">
        <f>IF(E142="QB",INDEX('QB Stats'!C:Y,MATCH(Combine!B142,'QB Stats'!C:C,0),23)/5,(IF(Combine!E142="RB",INDEX('RB Stats'!C:AX,MATCH(Combine!B142,'RB Stats'!C:C,0),48)/5,(IF(Combine!E142="WR",INDEX('WR Stats'!C:AN,MATCH(Combine!B142,'WR Stats'!C:C,0),38)/5)))))</f>
        <v>32.36</v>
      </c>
      <c r="P142" t="str">
        <f>IF(E142="QB",INDEX('QB Stats'!C:AR,MATCH(Combine!B142,'QB Stats'!C:C,0),42),(IF(Combine!E142="RB",INDEX('RB Stats'!C:BN,MATCH(Combine!B142,'RB Stats'!C:C,0),64),(IF(Combine!E142="WR",INDEX('WR Stats'!C:BJ,MATCH(Combine!B142,'WR Stats'!C:C,0),60))))))</f>
        <v>Bust</v>
      </c>
      <c r="Q142">
        <f>IF(E142="QB",INDEX('QB Stats'!C:AS,MATCH(Combine!B142,'QB Stats'!C:C,0),43),(IF(Combine!E142="RB",INDEX('RB Stats'!C:BO,MATCH(Combine!B142,'RB Stats'!C:C,0),65),(IF(Combine!E142="WR",INDEX('WR Stats'!C:BK,MATCH(Combine!B142,'WR Stats'!C:C,0),61))))))</f>
        <v>0</v>
      </c>
    </row>
    <row r="143" spans="1:17" x14ac:dyDescent="0.25">
      <c r="A143" t="s">
        <v>122</v>
      </c>
      <c r="B143" s="5" t="s">
        <v>2461</v>
      </c>
      <c r="C143" t="str">
        <f>IFERROR(INDEX('Combine Data'!A:O,MATCH(Combine!B143,'Combine Data'!A:A,0),4),"No Data")</f>
        <v>California</v>
      </c>
      <c r="D143" t="str">
        <f>IFERROR(INDEX(Conference!A:B,MATCH(Combine!C143,Conference!A:A,0),2),"N/A")</f>
        <v>Pac-12</v>
      </c>
      <c r="E143" t="str">
        <f>IFERROR(INDEX('Combine Data'!A:O,MATCH(Combine!B143,'Combine Data'!A:A,0),6),"No Data")</f>
        <v>WR</v>
      </c>
      <c r="F143">
        <f>IFERROR(INDEX('Combine Data'!A:O,MATCH(Combine!B143,'Combine Data'!A:A,0),7),"No Data")</f>
        <v>70</v>
      </c>
      <c r="G143">
        <f>IFERROR(INDEX('Combine Data'!A:O,MATCH(Combine!B143,'Combine Data'!A:A,0),8),"No Data")</f>
        <v>169</v>
      </c>
      <c r="H143">
        <f>IFERROR(INDEX('Combine Data'!A:O,MATCH(Combine!B143,'Combine Data'!A:A,0),9),"No Data")</f>
        <v>0</v>
      </c>
      <c r="I143">
        <f>IFERROR(INDEX('Combine Data'!A:O,MATCH(Combine!B143,'Combine Data'!A:A,0),10),"No Data")</f>
        <v>4.3499999999999996</v>
      </c>
      <c r="J143">
        <f>IFERROR(INDEX('Combine Data'!A:O,MATCH(Combine!B143,'Combine Data'!A:A,0),11),"No Data")</f>
        <v>0</v>
      </c>
      <c r="K143">
        <f>IFERROR(INDEX('Combine Data'!A:O,MATCH(Combine!B143,'Combine Data'!A:A,0),12),"No Data")</f>
        <v>0</v>
      </c>
      <c r="L143">
        <f>IFERROR(INDEX('Combine Data'!A:O,MATCH(Combine!B143,'Combine Data'!A:A,0),13),"No Data")</f>
        <v>120</v>
      </c>
      <c r="M143">
        <f>IFERROR(INDEX('Combine Data'!A:O,MATCH(Combine!B143,'Combine Data'!A:A,0),14),"No Data")</f>
        <v>0</v>
      </c>
      <c r="N143">
        <f>IFERROR(INDEX('Combine Data'!A:O,MATCH(Combine!B143,'Combine Data'!A:A,0),15),"No Data")</f>
        <v>0</v>
      </c>
      <c r="O143">
        <f>IF(E143="QB",INDEX('QB Stats'!C:Y,MATCH(Combine!B143,'QB Stats'!C:C,0),23)/5,(IF(Combine!E143="RB",INDEX('RB Stats'!C:AX,MATCH(Combine!B143,'RB Stats'!C:C,0),48)/5,(IF(Combine!E143="WR",INDEX('WR Stats'!C:AN,MATCH(Combine!B143,'WR Stats'!C:C,0),38)/5)))))</f>
        <v>118.1</v>
      </c>
      <c r="P143" t="str">
        <f>IF(E143="QB",INDEX('QB Stats'!C:AR,MATCH(Combine!B143,'QB Stats'!C:C,0),42),(IF(Combine!E143="RB",INDEX('RB Stats'!C:BN,MATCH(Combine!B143,'RB Stats'!C:C,0),64),(IF(Combine!E143="WR",INDEX('WR Stats'!C:BJ,MATCH(Combine!B143,'WR Stats'!C:C,0),60))))))</f>
        <v>Starter</v>
      </c>
      <c r="Q143">
        <f>IF(E143="QB",INDEX('QB Stats'!C:AS,MATCH(Combine!B143,'QB Stats'!C:C,0),43),(IF(Combine!E143="RB",INDEX('RB Stats'!C:BO,MATCH(Combine!B143,'RB Stats'!C:C,0),65),(IF(Combine!E143="WR",INDEX('WR Stats'!C:BK,MATCH(Combine!B143,'WR Stats'!C:C,0),61))))))</f>
        <v>1</v>
      </c>
    </row>
    <row r="144" spans="1:17" hidden="1" x14ac:dyDescent="0.25">
      <c r="A144" t="s">
        <v>382</v>
      </c>
      <c r="B144" s="5" t="s">
        <v>2462</v>
      </c>
      <c r="C144" t="s">
        <v>152</v>
      </c>
      <c r="D144" t="str">
        <f>IFERROR(INDEX(Conference!A:B,MATCH(Combine!C144,Conference!A:A,0),2),"N/A")</f>
        <v>Big 12</v>
      </c>
      <c r="E144" t="str">
        <f>IFERROR(INDEX('Combine Data'!A:O,MATCH(Combine!B144,'Combine Data'!A:A,0),6),"No Data")</f>
        <v>No Data</v>
      </c>
      <c r="F144" t="str">
        <f>IFERROR(INDEX('Combine Data'!A:O,MATCH(Combine!B144,'Combine Data'!A:A,0),7),"No Data")</f>
        <v>No Data</v>
      </c>
      <c r="G144" t="str">
        <f>IFERROR(INDEX('Combine Data'!A:O,MATCH(Combine!B144,'Combine Data'!A:A,0),8),"No Data")</f>
        <v>No Data</v>
      </c>
      <c r="H144" t="str">
        <f>IFERROR(INDEX('Combine Data'!A:O,MATCH(Combine!B144,'Combine Data'!A:A,0),9),"No Data")</f>
        <v>No Data</v>
      </c>
      <c r="I144" t="str">
        <f>IFERROR(INDEX('Combine Data'!A:O,MATCH(Combine!B144,'Combine Data'!A:A,0),10),"No Data")</f>
        <v>No Data</v>
      </c>
      <c r="J144" t="str">
        <f>IFERROR(INDEX('Combine Data'!A:O,MATCH(Combine!B144,'Combine Data'!A:A,0),11),"No Data")</f>
        <v>No Data</v>
      </c>
      <c r="K144" t="str">
        <f>IFERROR(INDEX('Combine Data'!A:O,MATCH(Combine!B144,'Combine Data'!A:A,0),12),"No Data")</f>
        <v>No Data</v>
      </c>
      <c r="L144" t="str">
        <f>IFERROR(INDEX('Combine Data'!A:O,MATCH(Combine!B144,'Combine Data'!A:A,0),13),"No Data")</f>
        <v>No Data</v>
      </c>
      <c r="M144" t="str">
        <f>IFERROR(INDEX('Combine Data'!A:O,MATCH(Combine!B144,'Combine Data'!A:A,0),14),"No Data")</f>
        <v>No Data</v>
      </c>
      <c r="N144" t="str">
        <f>IFERROR(INDEX('Combine Data'!A:O,MATCH(Combine!B144,'Combine Data'!A:A,0),15),"No Data")</f>
        <v>No Data</v>
      </c>
      <c r="O144" t="b">
        <f>IF(E144="QB",INDEX('QB Stats'!C:Y,MATCH(Combine!B144,'QB Stats'!C:C,0),23)/5,(IF(Combine!E144="RB",INDEX('RB Stats'!C:AX,MATCH(Combine!B144,'RB Stats'!C:C,0),48)/5,(IF(Combine!E144="WR",INDEX('WR Stats'!C:AN,MATCH(Combine!B144,'WR Stats'!C:C,0),38)/5)))))</f>
        <v>0</v>
      </c>
      <c r="P144" t="b">
        <f>IF(E144="QB",INDEX('QB Stats'!C:AR,MATCH(Combine!B144,'QB Stats'!C:C,0),42),(IF(Combine!E144="RB",INDEX('RB Stats'!C:BN,MATCH(Combine!B144,'RB Stats'!C:C,0),64),(IF(Combine!E144="WR",INDEX('WR Stats'!C:BJ,MATCH(Combine!B144,'WR Stats'!C:C,0),60))))))</f>
        <v>0</v>
      </c>
      <c r="Q144" t="b">
        <f>IF(E144="QB",INDEX('QB Stats'!C:AS,MATCH(Combine!B144,'QB Stats'!C:C,0),43),(IF(Combine!E144="RB",INDEX('RB Stats'!C:BO,MATCH(Combine!B144,'RB Stats'!C:C,0),65),(IF(Combine!E144="WR",INDEX('WR Stats'!C:BK,MATCH(Combine!B144,'WR Stats'!C:C,0),61))))))</f>
        <v>0</v>
      </c>
    </row>
    <row r="145" spans="1:17" x14ac:dyDescent="0.25">
      <c r="A145" t="s">
        <v>383</v>
      </c>
      <c r="B145" s="5" t="s">
        <v>2463</v>
      </c>
      <c r="C145" t="str">
        <f>IFERROR(INDEX('Combine Data'!A:O,MATCH(Combine!B145,'Combine Data'!A:A,0),4),"No Data")</f>
        <v>Texas</v>
      </c>
      <c r="D145" t="str">
        <f>IFERROR(INDEX(Conference!A:B,MATCH(Combine!C145,Conference!A:A,0),2),"N/A")</f>
        <v>Big 12</v>
      </c>
      <c r="E145" t="str">
        <f>IFERROR(INDEX('Combine Data'!A:O,MATCH(Combine!B145,'Combine Data'!A:A,0),6),"No Data")</f>
        <v>WR</v>
      </c>
      <c r="F145">
        <f>IFERROR(INDEX('Combine Data'!A:O,MATCH(Combine!B145,'Combine Data'!A:A,0),7),"No Data")</f>
        <v>76</v>
      </c>
      <c r="G145">
        <f>IFERROR(INDEX('Combine Data'!A:O,MATCH(Combine!B145,'Combine Data'!A:A,0),8),"No Data")</f>
        <v>215</v>
      </c>
      <c r="H145">
        <f>IFERROR(INDEX('Combine Data'!A:O,MATCH(Combine!B145,'Combine Data'!A:A,0),9),"No Data")</f>
        <v>0</v>
      </c>
      <c r="I145">
        <f>IFERROR(INDEX('Combine Data'!A:O,MATCH(Combine!B145,'Combine Data'!A:A,0),10),"No Data")</f>
        <v>4.4800000000000004</v>
      </c>
      <c r="J145">
        <f>IFERROR(INDEX('Combine Data'!A:O,MATCH(Combine!B145,'Combine Data'!A:A,0),11),"No Data")</f>
        <v>35</v>
      </c>
      <c r="K145">
        <f>IFERROR(INDEX('Combine Data'!A:O,MATCH(Combine!B145,'Combine Data'!A:A,0),12),"No Data")</f>
        <v>35</v>
      </c>
      <c r="L145">
        <f>IFERROR(INDEX('Combine Data'!A:O,MATCH(Combine!B145,'Combine Data'!A:A,0),13),"No Data")</f>
        <v>0</v>
      </c>
      <c r="M145">
        <f>IFERROR(INDEX('Combine Data'!A:O,MATCH(Combine!B145,'Combine Data'!A:A,0),14),"No Data")</f>
        <v>0</v>
      </c>
      <c r="N145">
        <f>IFERROR(INDEX('Combine Data'!A:O,MATCH(Combine!B145,'Combine Data'!A:A,0),15),"No Data")</f>
        <v>0</v>
      </c>
      <c r="O145">
        <f>IF(E145="QB",INDEX('QB Stats'!C:Y,MATCH(Combine!B145,'QB Stats'!C:C,0),23)/5,(IF(Combine!E145="RB",INDEX('RB Stats'!C:AX,MATCH(Combine!B145,'RB Stats'!C:C,0),48)/5,(IF(Combine!E145="WR",INDEX('WR Stats'!C:AN,MATCH(Combine!B145,'WR Stats'!C:C,0),38)/5)))))</f>
        <v>0.58000000000000007</v>
      </c>
      <c r="P145" t="str">
        <f>IF(E145="QB",INDEX('QB Stats'!C:AR,MATCH(Combine!B145,'QB Stats'!C:C,0),42),(IF(Combine!E145="RB",INDEX('RB Stats'!C:BN,MATCH(Combine!B145,'RB Stats'!C:C,0),64),(IF(Combine!E145="WR",INDEX('WR Stats'!C:BJ,MATCH(Combine!B145,'WR Stats'!C:C,0),60))))))</f>
        <v>Bust</v>
      </c>
      <c r="Q145">
        <f>IF(E145="QB",INDEX('QB Stats'!C:AS,MATCH(Combine!B145,'QB Stats'!C:C,0),43),(IF(Combine!E145="RB",INDEX('RB Stats'!C:BO,MATCH(Combine!B145,'RB Stats'!C:C,0),65),(IF(Combine!E145="WR",INDEX('WR Stats'!C:BK,MATCH(Combine!B145,'WR Stats'!C:C,0),61))))))</f>
        <v>0</v>
      </c>
    </row>
    <row r="146" spans="1:17" x14ac:dyDescent="0.25">
      <c r="A146" t="s">
        <v>384</v>
      </c>
      <c r="B146" s="5" t="s">
        <v>2464</v>
      </c>
      <c r="C146" t="str">
        <f>IFERROR(INDEX('Combine Data'!A:O,MATCH(Combine!B146,'Combine Data'!A:A,0),4),"No Data")</f>
        <v>Rutgers</v>
      </c>
      <c r="D146" t="str">
        <f>IFERROR(INDEX(Conference!A:B,MATCH(Combine!C146,Conference!A:A,0),2),"N/A")</f>
        <v>Big Ten</v>
      </c>
      <c r="E146" t="str">
        <f>IFERROR(INDEX('Combine Data'!A:O,MATCH(Combine!B146,'Combine Data'!A:A,0),6),"No Data")</f>
        <v>RB</v>
      </c>
      <c r="F146">
        <f>IFERROR(INDEX('Combine Data'!A:O,MATCH(Combine!B146,'Combine Data'!A:A,0),7),"No Data")</f>
        <v>68</v>
      </c>
      <c r="G146">
        <f>IFERROR(INDEX('Combine Data'!A:O,MATCH(Combine!B146,'Combine Data'!A:A,0),8),"No Data")</f>
        <v>199</v>
      </c>
      <c r="H146">
        <f>IFERROR(INDEX('Combine Data'!A:O,MATCH(Combine!B146,'Combine Data'!A:A,0),9),"No Data")</f>
        <v>0</v>
      </c>
      <c r="I146">
        <f>IFERROR(INDEX('Combine Data'!A:O,MATCH(Combine!B146,'Combine Data'!A:A,0),10),"No Data")</f>
        <v>4.42</v>
      </c>
      <c r="J146">
        <f>IFERROR(INDEX('Combine Data'!A:O,MATCH(Combine!B146,'Combine Data'!A:A,0),11),"No Data")</f>
        <v>23</v>
      </c>
      <c r="K146">
        <f>IFERROR(INDEX('Combine Data'!A:O,MATCH(Combine!B146,'Combine Data'!A:A,0),12),"No Data")</f>
        <v>31.5</v>
      </c>
      <c r="L146">
        <f>IFERROR(INDEX('Combine Data'!A:O,MATCH(Combine!B146,'Combine Data'!A:A,0),13),"No Data")</f>
        <v>119</v>
      </c>
      <c r="M146">
        <f>IFERROR(INDEX('Combine Data'!A:O,MATCH(Combine!B146,'Combine Data'!A:A,0),14),"No Data")</f>
        <v>4.2</v>
      </c>
      <c r="N146">
        <f>IFERROR(INDEX('Combine Data'!A:O,MATCH(Combine!B146,'Combine Data'!A:A,0),15),"No Data")</f>
        <v>6.65</v>
      </c>
      <c r="O146">
        <f>IF(E146="QB",INDEX('QB Stats'!C:Y,MATCH(Combine!B146,'QB Stats'!C:C,0),23)/5,(IF(Combine!E146="RB",INDEX('RB Stats'!C:AX,MATCH(Combine!B146,'RB Stats'!C:C,0),48)/5,(IF(Combine!E146="WR",INDEX('WR Stats'!C:AN,MATCH(Combine!B146,'WR Stats'!C:C,0),38)/5)))))</f>
        <v>205.06000000000003</v>
      </c>
      <c r="P146" t="str">
        <f>IF(E146="QB",INDEX('QB Stats'!C:AR,MATCH(Combine!B146,'QB Stats'!C:C,0),42),(IF(Combine!E146="RB",INDEX('RB Stats'!C:BN,MATCH(Combine!B146,'RB Stats'!C:C,0),64),(IF(Combine!E146="WR",INDEX('WR Stats'!C:BJ,MATCH(Combine!B146,'WR Stats'!C:C,0),60))))))</f>
        <v>Super Star</v>
      </c>
      <c r="Q146">
        <f>IF(E146="QB",INDEX('QB Stats'!C:AS,MATCH(Combine!B146,'QB Stats'!C:C,0),43),(IF(Combine!E146="RB",INDEX('RB Stats'!C:BO,MATCH(Combine!B146,'RB Stats'!C:C,0),65),(IF(Combine!E146="WR",INDEX('WR Stats'!C:BK,MATCH(Combine!B146,'WR Stats'!C:C,0),61))))))</f>
        <v>1</v>
      </c>
    </row>
    <row r="147" spans="1:17" x14ac:dyDescent="0.25">
      <c r="A147" t="s">
        <v>385</v>
      </c>
      <c r="B147" s="5" t="s">
        <v>2465</v>
      </c>
      <c r="C147" t="str">
        <f>IFERROR(INDEX('Combine Data'!A:O,MATCH(Combine!B147,'Combine Data'!A:A,0),4),"No Data")</f>
        <v>Louisville</v>
      </c>
      <c r="D147" t="str">
        <f>IFERROR(INDEX(Conference!A:B,MATCH(Combine!C147,Conference!A:A,0),2),"N/A")</f>
        <v>ACC</v>
      </c>
      <c r="E147" t="str">
        <f>IFERROR(INDEX('Combine Data'!A:O,MATCH(Combine!B147,'Combine Data'!A:A,0),6),"No Data")</f>
        <v>QB</v>
      </c>
      <c r="F147">
        <f>IFERROR(INDEX('Combine Data'!A:O,MATCH(Combine!B147,'Combine Data'!A:A,0),7),"No Data")</f>
        <v>75</v>
      </c>
      <c r="G147">
        <f>IFERROR(INDEX('Combine Data'!A:O,MATCH(Combine!B147,'Combine Data'!A:A,0),8),"No Data")</f>
        <v>230</v>
      </c>
      <c r="H147">
        <f>IFERROR(INDEX('Combine Data'!A:O,MATCH(Combine!B147,'Combine Data'!A:A,0),9),"No Data")</f>
        <v>32</v>
      </c>
      <c r="I147">
        <f>IFERROR(INDEX('Combine Data'!A:O,MATCH(Combine!B147,'Combine Data'!A:A,0),10),"No Data")</f>
        <v>4.8099999999999996</v>
      </c>
      <c r="J147">
        <f>IFERROR(INDEX('Combine Data'!A:O,MATCH(Combine!B147,'Combine Data'!A:A,0),11),"No Data")</f>
        <v>0</v>
      </c>
      <c r="K147">
        <f>IFERROR(INDEX('Combine Data'!A:O,MATCH(Combine!B147,'Combine Data'!A:A,0),12),"No Data")</f>
        <v>30</v>
      </c>
      <c r="L147">
        <f>IFERROR(INDEX('Combine Data'!A:O,MATCH(Combine!B147,'Combine Data'!A:A,0),13),"No Data")</f>
        <v>115</v>
      </c>
      <c r="M147">
        <f>IFERROR(INDEX('Combine Data'!A:O,MATCH(Combine!B147,'Combine Data'!A:A,0),14),"No Data")</f>
        <v>4.55</v>
      </c>
      <c r="N147">
        <f>IFERROR(INDEX('Combine Data'!A:O,MATCH(Combine!B147,'Combine Data'!A:A,0),15),"No Data")</f>
        <v>7.13</v>
      </c>
      <c r="O147">
        <f>IF(E147="QB",INDEX('QB Stats'!C:Y,MATCH(Combine!B147,'QB Stats'!C:C,0),23)/5,(IF(Combine!E147="RB",INDEX('RB Stats'!C:AX,MATCH(Combine!B147,'RB Stats'!C:C,0),48)/5,(IF(Combine!E147="WR",INDEX('WR Stats'!C:AN,MATCH(Combine!B147,'WR Stats'!C:C,0),38)/5)))))</f>
        <v>1.6000000000000014E-2</v>
      </c>
      <c r="P147" t="str">
        <f>IF(E147="QB",INDEX('QB Stats'!C:AR,MATCH(Combine!B147,'QB Stats'!C:C,0),42),(IF(Combine!E147="RB",INDEX('RB Stats'!C:BN,MATCH(Combine!B147,'RB Stats'!C:C,0),64),(IF(Combine!E147="WR",INDEX('WR Stats'!C:BJ,MATCH(Combine!B147,'WR Stats'!C:C,0),60))))))</f>
        <v>Bust</v>
      </c>
      <c r="Q147">
        <f>IF(E147="QB",INDEX('QB Stats'!C:AS,MATCH(Combine!B147,'QB Stats'!C:C,0),43),(IF(Combine!E147="RB",INDEX('RB Stats'!C:BO,MATCH(Combine!B147,'RB Stats'!C:C,0),65),(IF(Combine!E147="WR",INDEX('WR Stats'!C:BK,MATCH(Combine!B147,'WR Stats'!C:C,0),61))))))</f>
        <v>0</v>
      </c>
    </row>
    <row r="148" spans="1:17" x14ac:dyDescent="0.25">
      <c r="A148" t="s">
        <v>111</v>
      </c>
      <c r="B148" s="5" t="s">
        <v>2466</v>
      </c>
      <c r="C148" t="str">
        <f>IFERROR(INDEX('Combine Data'!A:O,MATCH(Combine!B148,'Combine Data'!A:A,0),4),"No Data")</f>
        <v>Michigan</v>
      </c>
      <c r="D148" t="str">
        <f>IFERROR(INDEX(Conference!A:B,MATCH(Combine!C148,Conference!A:A,0),2),"N/A")</f>
        <v>Big Ten</v>
      </c>
      <c r="E148" t="str">
        <f>IFERROR(INDEX('Combine Data'!A:O,MATCH(Combine!B148,'Combine Data'!A:A,0),6),"No Data")</f>
        <v>QB</v>
      </c>
      <c r="F148">
        <f>IFERROR(INDEX('Combine Data'!A:O,MATCH(Combine!B148,'Combine Data'!A:A,0),7),"No Data")</f>
        <v>75</v>
      </c>
      <c r="G148">
        <f>IFERROR(INDEX('Combine Data'!A:O,MATCH(Combine!B148,'Combine Data'!A:A,0),8),"No Data")</f>
        <v>230</v>
      </c>
      <c r="H148">
        <f>IFERROR(INDEX('Combine Data'!A:O,MATCH(Combine!B148,'Combine Data'!A:A,0),9),"No Data")</f>
        <v>22</v>
      </c>
      <c r="I148">
        <f>IFERROR(INDEX('Combine Data'!A:O,MATCH(Combine!B148,'Combine Data'!A:A,0),10),"No Data")</f>
        <v>4.92</v>
      </c>
      <c r="J148">
        <f>IFERROR(INDEX('Combine Data'!A:O,MATCH(Combine!B148,'Combine Data'!A:A,0),11),"No Data")</f>
        <v>0</v>
      </c>
      <c r="K148">
        <f>IFERROR(INDEX('Combine Data'!A:O,MATCH(Combine!B148,'Combine Data'!A:A,0),12),"No Data")</f>
        <v>25.5</v>
      </c>
      <c r="L148">
        <f>IFERROR(INDEX('Combine Data'!A:O,MATCH(Combine!B148,'Combine Data'!A:A,0),13),"No Data")</f>
        <v>106</v>
      </c>
      <c r="M148">
        <f>IFERROR(INDEX('Combine Data'!A:O,MATCH(Combine!B148,'Combine Data'!A:A,0),14),"No Data")</f>
        <v>4.4000000000000004</v>
      </c>
      <c r="N148">
        <f>IFERROR(INDEX('Combine Data'!A:O,MATCH(Combine!B148,'Combine Data'!A:A,0),15),"No Data")</f>
        <v>7.17</v>
      </c>
      <c r="O148">
        <f>IF(E148="QB",INDEX('QB Stats'!C:Y,MATCH(Combine!B148,'QB Stats'!C:C,0),23)/5,(IF(Combine!E148="RB",INDEX('RB Stats'!C:AX,MATCH(Combine!B148,'RB Stats'!C:C,0),48)/5,(IF(Combine!E148="WR",INDEX('WR Stats'!C:AN,MATCH(Combine!B148,'WR Stats'!C:C,0),38)/5)))))</f>
        <v>87.984000000000009</v>
      </c>
      <c r="P148" t="str">
        <f>IF(E148="QB",INDEX('QB Stats'!C:AR,MATCH(Combine!B148,'QB Stats'!C:C,0),42),(IF(Combine!E148="RB",INDEX('RB Stats'!C:BN,MATCH(Combine!B148,'RB Stats'!C:C,0),64),(IF(Combine!E148="WR",INDEX('WR Stats'!C:BJ,MATCH(Combine!B148,'WR Stats'!C:C,0),60))))))</f>
        <v>Bust</v>
      </c>
      <c r="Q148">
        <f>IF(E148="QB",INDEX('QB Stats'!C:AS,MATCH(Combine!B148,'QB Stats'!C:C,0),43),(IF(Combine!E148="RB",INDEX('RB Stats'!C:BO,MATCH(Combine!B148,'RB Stats'!C:C,0),65),(IF(Combine!E148="WR",INDEX('WR Stats'!C:BK,MATCH(Combine!B148,'WR Stats'!C:C,0),61))))))</f>
        <v>0</v>
      </c>
    </row>
    <row r="149" spans="1:17" x14ac:dyDescent="0.25">
      <c r="A149" t="s">
        <v>386</v>
      </c>
      <c r="B149" s="5" t="s">
        <v>2467</v>
      </c>
      <c r="C149" t="str">
        <f>IFERROR(INDEX('Combine Data'!A:O,MATCH(Combine!B149,'Combine Data'!A:A,0),4),"No Data")</f>
        <v>Appalachian State (NC)</v>
      </c>
      <c r="D149" t="str">
        <f>IFERROR(INDEX(Conference!A:B,MATCH(Combine!C149,Conference!A:A,0),2),"N/A")</f>
        <v>N/A</v>
      </c>
      <c r="E149" t="str">
        <f>IFERROR(INDEX('Combine Data'!A:O,MATCH(Combine!B149,'Combine Data'!A:A,0),6),"No Data")</f>
        <v>WR</v>
      </c>
      <c r="F149">
        <f>IFERROR(INDEX('Combine Data'!A:O,MATCH(Combine!B149,'Combine Data'!A:A,0),7),"No Data")</f>
        <v>70</v>
      </c>
      <c r="G149">
        <f>IFERROR(INDEX('Combine Data'!A:O,MATCH(Combine!B149,'Combine Data'!A:A,0),8),"No Data")</f>
        <v>182</v>
      </c>
      <c r="H149">
        <f>IFERROR(INDEX('Combine Data'!A:O,MATCH(Combine!B149,'Combine Data'!A:A,0),9),"No Data")</f>
        <v>0</v>
      </c>
      <c r="I149">
        <f>IFERROR(INDEX('Combine Data'!A:O,MATCH(Combine!B149,'Combine Data'!A:A,0),10),"No Data")</f>
        <v>4.33</v>
      </c>
      <c r="J149">
        <f>IFERROR(INDEX('Combine Data'!A:O,MATCH(Combine!B149,'Combine Data'!A:A,0),11),"No Data")</f>
        <v>0</v>
      </c>
      <c r="K149">
        <f>IFERROR(INDEX('Combine Data'!A:O,MATCH(Combine!B149,'Combine Data'!A:A,0),12),"No Data")</f>
        <v>29.5</v>
      </c>
      <c r="L149">
        <f>IFERROR(INDEX('Combine Data'!A:O,MATCH(Combine!B149,'Combine Data'!A:A,0),13),"No Data")</f>
        <v>122</v>
      </c>
      <c r="M149">
        <f>IFERROR(INDEX('Combine Data'!A:O,MATCH(Combine!B149,'Combine Data'!A:A,0),14),"No Data")</f>
        <v>4.38</v>
      </c>
      <c r="N149">
        <f>IFERROR(INDEX('Combine Data'!A:O,MATCH(Combine!B149,'Combine Data'!A:A,0),15),"No Data")</f>
        <v>6.81</v>
      </c>
      <c r="O149">
        <f>IF(E149="QB",INDEX('QB Stats'!C:Y,MATCH(Combine!B149,'QB Stats'!C:C,0),23)/5,(IF(Combine!E149="RB",INDEX('RB Stats'!C:AX,MATCH(Combine!B149,'RB Stats'!C:C,0),48)/5,(IF(Combine!E149="WR",INDEX('WR Stats'!C:AN,MATCH(Combine!B149,'WR Stats'!C:C,0),38)/5)))))</f>
        <v>0</v>
      </c>
      <c r="P149" t="str">
        <f>IF(E149="QB",INDEX('QB Stats'!C:AR,MATCH(Combine!B149,'QB Stats'!C:C,0),42),(IF(Combine!E149="RB",INDEX('RB Stats'!C:BN,MATCH(Combine!B149,'RB Stats'!C:C,0),64),(IF(Combine!E149="WR",INDEX('WR Stats'!C:BJ,MATCH(Combine!B149,'WR Stats'!C:C,0),60))))))</f>
        <v>Bust</v>
      </c>
      <c r="Q149">
        <f>IF(E149="QB",INDEX('QB Stats'!C:AS,MATCH(Combine!B149,'QB Stats'!C:C,0),43),(IF(Combine!E149="RB",INDEX('RB Stats'!C:BO,MATCH(Combine!B149,'RB Stats'!C:C,0),65),(IF(Combine!E149="WR",INDEX('WR Stats'!C:BK,MATCH(Combine!B149,'WR Stats'!C:C,0),61))))))</f>
        <v>0</v>
      </c>
    </row>
    <row r="150" spans="1:17" x14ac:dyDescent="0.25">
      <c r="A150" t="s">
        <v>387</v>
      </c>
      <c r="B150" s="5" t="s">
        <v>2468</v>
      </c>
      <c r="C150" t="str">
        <f>IFERROR(INDEX('Combine Data'!A:O,MATCH(Combine!B150,'Combine Data'!A:A,0),4),"No Data")</f>
        <v>Central Florida</v>
      </c>
      <c r="D150" t="str">
        <f>IFERROR(INDEX(Conference!A:B,MATCH(Combine!C150,Conference!A:A,0),2),"N/A")</f>
        <v>The American</v>
      </c>
      <c r="E150" t="str">
        <f>IFERROR(INDEX('Combine Data'!A:O,MATCH(Combine!B150,'Combine Data'!A:A,0),6),"No Data")</f>
        <v>RB</v>
      </c>
      <c r="F150">
        <f>IFERROR(INDEX('Combine Data'!A:O,MATCH(Combine!B150,'Combine Data'!A:A,0),7),"No Data")</f>
        <v>73</v>
      </c>
      <c r="G150">
        <f>IFERROR(INDEX('Combine Data'!A:O,MATCH(Combine!B150,'Combine Data'!A:A,0),8),"No Data")</f>
        <v>217</v>
      </c>
      <c r="H150">
        <f>IFERROR(INDEX('Combine Data'!A:O,MATCH(Combine!B150,'Combine Data'!A:A,0),9),"No Data")</f>
        <v>0</v>
      </c>
      <c r="I150">
        <f>IFERROR(INDEX('Combine Data'!A:O,MATCH(Combine!B150,'Combine Data'!A:A,0),10),"No Data")</f>
        <v>4.53</v>
      </c>
      <c r="J150">
        <f>IFERROR(INDEX('Combine Data'!A:O,MATCH(Combine!B150,'Combine Data'!A:A,0),11),"No Data")</f>
        <v>0</v>
      </c>
      <c r="K150">
        <f>IFERROR(INDEX('Combine Data'!A:O,MATCH(Combine!B150,'Combine Data'!A:A,0),12),"No Data")</f>
        <v>32</v>
      </c>
      <c r="L150">
        <f>IFERROR(INDEX('Combine Data'!A:O,MATCH(Combine!B150,'Combine Data'!A:A,0),13),"No Data")</f>
        <v>120</v>
      </c>
      <c r="M150">
        <f>IFERROR(INDEX('Combine Data'!A:O,MATCH(Combine!B150,'Combine Data'!A:A,0),14),"No Data")</f>
        <v>4.49</v>
      </c>
      <c r="N150">
        <f>IFERROR(INDEX('Combine Data'!A:O,MATCH(Combine!B150,'Combine Data'!A:A,0),15),"No Data")</f>
        <v>6.74</v>
      </c>
      <c r="O150">
        <f>IF(E150="QB",INDEX('QB Stats'!C:Y,MATCH(Combine!B150,'QB Stats'!C:C,0),23)/5,(IF(Combine!E150="RB",INDEX('RB Stats'!C:AX,MATCH(Combine!B150,'RB Stats'!C:C,0),48)/5,(IF(Combine!E150="WR",INDEX('WR Stats'!C:AN,MATCH(Combine!B150,'WR Stats'!C:C,0),38)/5)))))</f>
        <v>88.960000000000008</v>
      </c>
      <c r="P150" t="str">
        <f>IF(E150="QB",INDEX('QB Stats'!C:AR,MATCH(Combine!B150,'QB Stats'!C:C,0),42),(IF(Combine!E150="RB",INDEX('RB Stats'!C:BN,MATCH(Combine!B150,'RB Stats'!C:C,0),64),(IF(Combine!E150="WR",INDEX('WR Stats'!C:BJ,MATCH(Combine!B150,'WR Stats'!C:C,0),60))))))</f>
        <v>Bust</v>
      </c>
      <c r="Q150">
        <f>IF(E150="QB",INDEX('QB Stats'!C:AS,MATCH(Combine!B150,'QB Stats'!C:C,0),43),(IF(Combine!E150="RB",INDEX('RB Stats'!C:BO,MATCH(Combine!B150,'RB Stats'!C:C,0),65),(IF(Combine!E150="WR",INDEX('WR Stats'!C:BK,MATCH(Combine!B150,'WR Stats'!C:C,0),61))))))</f>
        <v>0</v>
      </c>
    </row>
    <row r="151" spans="1:17" hidden="1" x14ac:dyDescent="0.25">
      <c r="A151" t="s">
        <v>389</v>
      </c>
      <c r="B151" s="5" t="s">
        <v>2469</v>
      </c>
      <c r="C151" t="s">
        <v>2281</v>
      </c>
      <c r="D151" t="str">
        <f>IFERROR(INDEX(Conference!A:B,MATCH(Combine!C151,Conference!A:A,0),2),"N/A")</f>
        <v>SEC</v>
      </c>
      <c r="E151" t="str">
        <f>IFERROR(INDEX('Combine Data'!A:O,MATCH(Combine!B151,'Combine Data'!A:A,0),6),"No Data")</f>
        <v>No Data</v>
      </c>
      <c r="F151" t="str">
        <f>IFERROR(INDEX('Combine Data'!A:O,MATCH(Combine!B151,'Combine Data'!A:A,0),7),"No Data")</f>
        <v>No Data</v>
      </c>
      <c r="G151" t="str">
        <f>IFERROR(INDEX('Combine Data'!A:O,MATCH(Combine!B151,'Combine Data'!A:A,0),8),"No Data")</f>
        <v>No Data</v>
      </c>
      <c r="H151" t="str">
        <f>IFERROR(INDEX('Combine Data'!A:O,MATCH(Combine!B151,'Combine Data'!A:A,0),9),"No Data")</f>
        <v>No Data</v>
      </c>
      <c r="I151" t="str">
        <f>IFERROR(INDEX('Combine Data'!A:O,MATCH(Combine!B151,'Combine Data'!A:A,0),10),"No Data")</f>
        <v>No Data</v>
      </c>
      <c r="J151" t="str">
        <f>IFERROR(INDEX('Combine Data'!A:O,MATCH(Combine!B151,'Combine Data'!A:A,0),11),"No Data")</f>
        <v>No Data</v>
      </c>
      <c r="K151" t="str">
        <f>IFERROR(INDEX('Combine Data'!A:O,MATCH(Combine!B151,'Combine Data'!A:A,0),12),"No Data")</f>
        <v>No Data</v>
      </c>
      <c r="L151" t="str">
        <f>IFERROR(INDEX('Combine Data'!A:O,MATCH(Combine!B151,'Combine Data'!A:A,0),13),"No Data")</f>
        <v>No Data</v>
      </c>
      <c r="M151" t="str">
        <f>IFERROR(INDEX('Combine Data'!A:O,MATCH(Combine!B151,'Combine Data'!A:A,0),14),"No Data")</f>
        <v>No Data</v>
      </c>
      <c r="N151" t="str">
        <f>IFERROR(INDEX('Combine Data'!A:O,MATCH(Combine!B151,'Combine Data'!A:A,0),15),"No Data")</f>
        <v>No Data</v>
      </c>
      <c r="O151" t="b">
        <f>IF(E151="QB",INDEX('QB Stats'!C:Y,MATCH(Combine!B151,'QB Stats'!C:C,0),23)/5,(IF(Combine!E151="RB",INDEX('RB Stats'!C:AX,MATCH(Combine!B151,'RB Stats'!C:C,0),48)/5,(IF(Combine!E151="WR",INDEX('WR Stats'!C:AN,MATCH(Combine!B151,'WR Stats'!C:C,0),38)/5)))))</f>
        <v>0</v>
      </c>
      <c r="P151" t="b">
        <f>IF(E151="QB",INDEX('QB Stats'!C:AR,MATCH(Combine!B151,'QB Stats'!C:C,0),42),(IF(Combine!E151="RB",INDEX('RB Stats'!C:BN,MATCH(Combine!B151,'RB Stats'!C:C,0),64),(IF(Combine!E151="WR",INDEX('WR Stats'!C:BJ,MATCH(Combine!B151,'WR Stats'!C:C,0),60))))))</f>
        <v>0</v>
      </c>
      <c r="Q151" t="b">
        <f>IF(E151="QB",INDEX('QB Stats'!C:AS,MATCH(Combine!B151,'QB Stats'!C:C,0),43),(IF(Combine!E151="RB",INDEX('RB Stats'!C:BO,MATCH(Combine!B151,'RB Stats'!C:C,0),65),(IF(Combine!E151="WR",INDEX('WR Stats'!C:BK,MATCH(Combine!B151,'WR Stats'!C:C,0),61))))))</f>
        <v>0</v>
      </c>
    </row>
    <row r="152" spans="1:17" x14ac:dyDescent="0.25">
      <c r="A152" t="s">
        <v>390</v>
      </c>
      <c r="B152" s="5" t="s">
        <v>2470</v>
      </c>
      <c r="C152" t="str">
        <f>IFERROR(INDEX('Combine Data'!A:O,MATCH(Combine!B152,'Combine Data'!A:A,0),4),"No Data")</f>
        <v>Vanderbilt</v>
      </c>
      <c r="D152" t="str">
        <f>IFERROR(INDEX(Conference!A:B,MATCH(Combine!C152,Conference!A:A,0),2),"N/A")</f>
        <v>SEC</v>
      </c>
      <c r="E152" t="str">
        <f>IFERROR(INDEX('Combine Data'!A:O,MATCH(Combine!B152,'Combine Data'!A:A,0),6),"No Data")</f>
        <v>WR</v>
      </c>
      <c r="F152">
        <f>IFERROR(INDEX('Combine Data'!A:O,MATCH(Combine!B152,'Combine Data'!A:A,0),7),"No Data")</f>
        <v>73</v>
      </c>
      <c r="G152">
        <f>IFERROR(INDEX('Combine Data'!A:O,MATCH(Combine!B152,'Combine Data'!A:A,0),8),"No Data")</f>
        <v>209</v>
      </c>
      <c r="H152">
        <f>IFERROR(INDEX('Combine Data'!A:O,MATCH(Combine!B152,'Combine Data'!A:A,0),9),"No Data")</f>
        <v>0</v>
      </c>
      <c r="I152">
        <f>IFERROR(INDEX('Combine Data'!A:O,MATCH(Combine!B152,'Combine Data'!A:A,0),10),"No Data")</f>
        <v>4.4800000000000004</v>
      </c>
      <c r="J152">
        <f>IFERROR(INDEX('Combine Data'!A:O,MATCH(Combine!B152,'Combine Data'!A:A,0),11),"No Data")</f>
        <v>15</v>
      </c>
      <c r="K152">
        <f>IFERROR(INDEX('Combine Data'!A:O,MATCH(Combine!B152,'Combine Data'!A:A,0),12),"No Data")</f>
        <v>26</v>
      </c>
      <c r="L152">
        <f>IFERROR(INDEX('Combine Data'!A:O,MATCH(Combine!B152,'Combine Data'!A:A,0),13),"No Data")</f>
        <v>110</v>
      </c>
      <c r="M152">
        <f>IFERROR(INDEX('Combine Data'!A:O,MATCH(Combine!B152,'Combine Data'!A:A,0),14),"No Data")</f>
        <v>4.22</v>
      </c>
      <c r="N152">
        <f>IFERROR(INDEX('Combine Data'!A:O,MATCH(Combine!B152,'Combine Data'!A:A,0),15),"No Data")</f>
        <v>7.15</v>
      </c>
      <c r="O152">
        <f>IF(E152="QB",INDEX('QB Stats'!C:Y,MATCH(Combine!B152,'QB Stats'!C:C,0),23)/5,(IF(Combine!E152="RB",INDEX('RB Stats'!C:AX,MATCH(Combine!B152,'RB Stats'!C:C,0),48)/5,(IF(Combine!E152="WR",INDEX('WR Stats'!C:AN,MATCH(Combine!B152,'WR Stats'!C:C,0),38)/5)))))</f>
        <v>48.68</v>
      </c>
      <c r="P152" t="str">
        <f>IF(E152="QB",INDEX('QB Stats'!C:AR,MATCH(Combine!B152,'QB Stats'!C:C,0),42),(IF(Combine!E152="RB",INDEX('RB Stats'!C:BN,MATCH(Combine!B152,'RB Stats'!C:C,0),64),(IF(Combine!E152="WR",INDEX('WR Stats'!C:BJ,MATCH(Combine!B152,'WR Stats'!C:C,0),60))))))</f>
        <v>Bust</v>
      </c>
      <c r="Q152">
        <f>IF(E152="QB",INDEX('QB Stats'!C:AS,MATCH(Combine!B152,'QB Stats'!C:C,0),43),(IF(Combine!E152="RB",INDEX('RB Stats'!C:BO,MATCH(Combine!B152,'RB Stats'!C:C,0),65),(IF(Combine!E152="WR",INDEX('WR Stats'!C:BK,MATCH(Combine!B152,'WR Stats'!C:C,0),61))))))</f>
        <v>0</v>
      </c>
    </row>
    <row r="153" spans="1:17" x14ac:dyDescent="0.25">
      <c r="A153" t="s">
        <v>99</v>
      </c>
      <c r="B153" s="5" t="s">
        <v>2471</v>
      </c>
      <c r="C153" t="str">
        <f>IFERROR(INDEX('Combine Data'!A:O,MATCH(Combine!B153,'Combine Data'!A:A,0),4),"No Data")</f>
        <v>Texas</v>
      </c>
      <c r="D153" t="str">
        <f>IFERROR(INDEX(Conference!A:B,MATCH(Combine!C153,Conference!A:A,0),2),"N/A")</f>
        <v>Big 12</v>
      </c>
      <c r="E153" t="str">
        <f>IFERROR(INDEX('Combine Data'!A:O,MATCH(Combine!B153,'Combine Data'!A:A,0),6),"No Data")</f>
        <v>RB</v>
      </c>
      <c r="F153">
        <f>IFERROR(INDEX('Combine Data'!A:O,MATCH(Combine!B153,'Combine Data'!A:A,0),7),"No Data")</f>
        <v>71</v>
      </c>
      <c r="G153">
        <f>IFERROR(INDEX('Combine Data'!A:O,MATCH(Combine!B153,'Combine Data'!A:A,0),8),"No Data")</f>
        <v>200</v>
      </c>
      <c r="H153">
        <f>IFERROR(INDEX('Combine Data'!A:O,MATCH(Combine!B153,'Combine Data'!A:A,0),9),"No Data")</f>
        <v>0</v>
      </c>
      <c r="I153">
        <f>IFERROR(INDEX('Combine Data'!A:O,MATCH(Combine!B153,'Combine Data'!A:A,0),10),"No Data")</f>
        <v>4.38</v>
      </c>
      <c r="J153">
        <f>IFERROR(INDEX('Combine Data'!A:O,MATCH(Combine!B153,'Combine Data'!A:A,0),11),"No Data")</f>
        <v>0</v>
      </c>
      <c r="K153">
        <f>IFERROR(INDEX('Combine Data'!A:O,MATCH(Combine!B153,'Combine Data'!A:A,0),12),"No Data")</f>
        <v>30.5</v>
      </c>
      <c r="L153">
        <f>IFERROR(INDEX('Combine Data'!A:O,MATCH(Combine!B153,'Combine Data'!A:A,0),13),"No Data")</f>
        <v>122</v>
      </c>
      <c r="M153">
        <f>IFERROR(INDEX('Combine Data'!A:O,MATCH(Combine!B153,'Combine Data'!A:A,0),14),"No Data")</f>
        <v>4.22</v>
      </c>
      <c r="N153">
        <f>IFERROR(INDEX('Combine Data'!A:O,MATCH(Combine!B153,'Combine Data'!A:A,0),15),"No Data")</f>
        <v>6.8</v>
      </c>
      <c r="O153">
        <f>IF(E153="QB",INDEX('QB Stats'!C:Y,MATCH(Combine!B153,'QB Stats'!C:C,0),23)/5,(IF(Combine!E153="RB",INDEX('RB Stats'!C:AX,MATCH(Combine!B153,'RB Stats'!C:C,0),48)/5,(IF(Combine!E153="WR",INDEX('WR Stats'!C:AN,MATCH(Combine!B153,'WR Stats'!C:C,0),38)/5)))))</f>
        <v>137.95999999999998</v>
      </c>
      <c r="P153" t="str">
        <f>IF(E153="QB",INDEX('QB Stats'!C:AR,MATCH(Combine!B153,'QB Stats'!C:C,0),42),(IF(Combine!E153="RB",INDEX('RB Stats'!C:BN,MATCH(Combine!B153,'RB Stats'!C:C,0),64),(IF(Combine!E153="WR",INDEX('WR Stats'!C:BJ,MATCH(Combine!B153,'WR Stats'!C:C,0),60))))))</f>
        <v>Starter</v>
      </c>
      <c r="Q153">
        <f>IF(E153="QB",INDEX('QB Stats'!C:AS,MATCH(Combine!B153,'QB Stats'!C:C,0),43),(IF(Combine!E153="RB",INDEX('RB Stats'!C:BO,MATCH(Combine!B153,'RB Stats'!C:C,0),65),(IF(Combine!E153="WR",INDEX('WR Stats'!C:BK,MATCH(Combine!B153,'WR Stats'!C:C,0),61))))))</f>
        <v>1</v>
      </c>
    </row>
    <row r="154" spans="1:17" hidden="1" x14ac:dyDescent="0.25">
      <c r="A154" t="s">
        <v>391</v>
      </c>
      <c r="B154" s="5" t="s">
        <v>2472</v>
      </c>
      <c r="C154" t="s">
        <v>2281</v>
      </c>
      <c r="D154" t="str">
        <f>IFERROR(INDEX(Conference!A:B,MATCH(Combine!C154,Conference!A:A,0),2),"N/A")</f>
        <v>SEC</v>
      </c>
      <c r="E154" t="str">
        <f>IFERROR(INDEX('Combine Data'!A:O,MATCH(Combine!B154,'Combine Data'!A:A,0),6),"No Data")</f>
        <v>No Data</v>
      </c>
      <c r="F154" t="str">
        <f>IFERROR(INDEX('Combine Data'!A:O,MATCH(Combine!B154,'Combine Data'!A:A,0),7),"No Data")</f>
        <v>No Data</v>
      </c>
      <c r="G154" t="str">
        <f>IFERROR(INDEX('Combine Data'!A:O,MATCH(Combine!B154,'Combine Data'!A:A,0),8),"No Data")</f>
        <v>No Data</v>
      </c>
      <c r="H154" t="str">
        <f>IFERROR(INDEX('Combine Data'!A:O,MATCH(Combine!B154,'Combine Data'!A:A,0),9),"No Data")</f>
        <v>No Data</v>
      </c>
      <c r="I154" t="str">
        <f>IFERROR(INDEX('Combine Data'!A:O,MATCH(Combine!B154,'Combine Data'!A:A,0),10),"No Data")</f>
        <v>No Data</v>
      </c>
      <c r="J154" t="str">
        <f>IFERROR(INDEX('Combine Data'!A:O,MATCH(Combine!B154,'Combine Data'!A:A,0),11),"No Data")</f>
        <v>No Data</v>
      </c>
      <c r="K154" t="str">
        <f>IFERROR(INDEX('Combine Data'!A:O,MATCH(Combine!B154,'Combine Data'!A:A,0),12),"No Data")</f>
        <v>No Data</v>
      </c>
      <c r="L154" t="str">
        <f>IFERROR(INDEX('Combine Data'!A:O,MATCH(Combine!B154,'Combine Data'!A:A,0),13),"No Data")</f>
        <v>No Data</v>
      </c>
      <c r="M154" t="str">
        <f>IFERROR(INDEX('Combine Data'!A:O,MATCH(Combine!B154,'Combine Data'!A:A,0),14),"No Data")</f>
        <v>No Data</v>
      </c>
      <c r="N154" t="str">
        <f>IFERROR(INDEX('Combine Data'!A:O,MATCH(Combine!B154,'Combine Data'!A:A,0),15),"No Data")</f>
        <v>No Data</v>
      </c>
      <c r="O154" t="b">
        <f>IF(E154="QB",INDEX('QB Stats'!C:Y,MATCH(Combine!B154,'QB Stats'!C:C,0),23)/5,(IF(Combine!E154="RB",INDEX('RB Stats'!C:AX,MATCH(Combine!B154,'RB Stats'!C:C,0),48)/5,(IF(Combine!E154="WR",INDEX('WR Stats'!C:AN,MATCH(Combine!B154,'WR Stats'!C:C,0),38)/5)))))</f>
        <v>0</v>
      </c>
      <c r="P154" t="b">
        <f>IF(E154="QB",INDEX('QB Stats'!C:AR,MATCH(Combine!B154,'QB Stats'!C:C,0),42),(IF(Combine!E154="RB",INDEX('RB Stats'!C:BN,MATCH(Combine!B154,'RB Stats'!C:C,0),64),(IF(Combine!E154="WR",INDEX('WR Stats'!C:BJ,MATCH(Combine!B154,'WR Stats'!C:C,0),60))))))</f>
        <v>0</v>
      </c>
      <c r="Q154" t="b">
        <f>IF(E154="QB",INDEX('QB Stats'!C:AS,MATCH(Combine!B154,'QB Stats'!C:C,0),43),(IF(Combine!E154="RB",INDEX('RB Stats'!C:BO,MATCH(Combine!B154,'RB Stats'!C:C,0),65),(IF(Combine!E154="WR",INDEX('WR Stats'!C:BK,MATCH(Combine!B154,'WR Stats'!C:C,0),61))))))</f>
        <v>0</v>
      </c>
    </row>
    <row r="155" spans="1:17" x14ac:dyDescent="0.25">
      <c r="A155" t="s">
        <v>124</v>
      </c>
      <c r="B155" s="5" t="s">
        <v>2473</v>
      </c>
      <c r="C155" t="str">
        <f>IFERROR(INDEX('Combine Data'!A:O,MATCH(Combine!B155,'Combine Data'!A:A,0),4),"No Data")</f>
        <v>Louisville</v>
      </c>
      <c r="D155" t="str">
        <f>IFERROR(INDEX(Conference!A:B,MATCH(Combine!C155,Conference!A:A,0),2),"N/A")</f>
        <v>ACC</v>
      </c>
      <c r="E155" t="str">
        <f>IFERROR(INDEX('Combine Data'!A:O,MATCH(Combine!B155,'Combine Data'!A:A,0),6),"No Data")</f>
        <v>WR</v>
      </c>
      <c r="F155">
        <f>IFERROR(INDEX('Combine Data'!A:O,MATCH(Combine!B155,'Combine Data'!A:A,0),7),"No Data")</f>
        <v>71</v>
      </c>
      <c r="G155">
        <f>IFERROR(INDEX('Combine Data'!A:O,MATCH(Combine!B155,'Combine Data'!A:A,0),8),"No Data")</f>
        <v>176</v>
      </c>
      <c r="H155">
        <f>IFERROR(INDEX('Combine Data'!A:O,MATCH(Combine!B155,'Combine Data'!A:A,0),9),"No Data")</f>
        <v>0</v>
      </c>
      <c r="I155">
        <f>IFERROR(INDEX('Combine Data'!A:O,MATCH(Combine!B155,'Combine Data'!A:A,0),10),"No Data")</f>
        <v>4.51</v>
      </c>
      <c r="J155">
        <f>IFERROR(INDEX('Combine Data'!A:O,MATCH(Combine!B155,'Combine Data'!A:A,0),11),"No Data")</f>
        <v>0</v>
      </c>
      <c r="K155">
        <f>IFERROR(INDEX('Combine Data'!A:O,MATCH(Combine!B155,'Combine Data'!A:A,0),12),"No Data")</f>
        <v>31</v>
      </c>
      <c r="L155">
        <f>IFERROR(INDEX('Combine Data'!A:O,MATCH(Combine!B155,'Combine Data'!A:A,0),13),"No Data")</f>
        <v>120</v>
      </c>
      <c r="M155">
        <f>IFERROR(INDEX('Combine Data'!A:O,MATCH(Combine!B155,'Combine Data'!A:A,0),14),"No Data")</f>
        <v>4.12</v>
      </c>
      <c r="N155">
        <f>IFERROR(INDEX('Combine Data'!A:O,MATCH(Combine!B155,'Combine Data'!A:A,0),15),"No Data")</f>
        <v>6.57</v>
      </c>
      <c r="O155">
        <f>IF(E155="QB",INDEX('QB Stats'!C:Y,MATCH(Combine!B155,'QB Stats'!C:C,0),23)/5,(IF(Combine!E155="RB",INDEX('RB Stats'!C:AX,MATCH(Combine!B155,'RB Stats'!C:C,0),48)/5,(IF(Combine!E155="WR",INDEX('WR Stats'!C:AN,MATCH(Combine!B155,'WR Stats'!C:C,0),38)/5)))))</f>
        <v>34.14</v>
      </c>
      <c r="P155" t="str">
        <f>IF(E155="QB",INDEX('QB Stats'!C:AR,MATCH(Combine!B155,'QB Stats'!C:C,0),42),(IF(Combine!E155="RB",INDEX('RB Stats'!C:BN,MATCH(Combine!B155,'RB Stats'!C:C,0),64),(IF(Combine!E155="WR",INDEX('WR Stats'!C:BJ,MATCH(Combine!B155,'WR Stats'!C:C,0),60))))))</f>
        <v>Bust</v>
      </c>
      <c r="Q155">
        <f>IF(E155="QB",INDEX('QB Stats'!C:AS,MATCH(Combine!B155,'QB Stats'!C:C,0),43),(IF(Combine!E155="RB",INDEX('RB Stats'!C:BO,MATCH(Combine!B155,'RB Stats'!C:C,0),65),(IF(Combine!E155="WR",INDEX('WR Stats'!C:BK,MATCH(Combine!B155,'WR Stats'!C:C,0),61))))))</f>
        <v>0</v>
      </c>
    </row>
    <row r="156" spans="1:17" x14ac:dyDescent="0.25">
      <c r="A156" t="s">
        <v>392</v>
      </c>
      <c r="B156" s="5" t="s">
        <v>2474</v>
      </c>
      <c r="C156" t="str">
        <f>IFERROR(INDEX('Combine Data'!A:O,MATCH(Combine!B156,'Combine Data'!A:A,0),4),"No Data")</f>
        <v>West Virginia</v>
      </c>
      <c r="D156" t="str">
        <f>IFERROR(INDEX(Conference!A:B,MATCH(Combine!C156,Conference!A:A,0),2),"N/A")</f>
        <v>Big 12</v>
      </c>
      <c r="E156" t="str">
        <f>IFERROR(INDEX('Combine Data'!A:O,MATCH(Combine!B156,'Combine Data'!A:A,0),6),"No Data")</f>
        <v>RB</v>
      </c>
      <c r="F156">
        <f>IFERROR(INDEX('Combine Data'!A:O,MATCH(Combine!B156,'Combine Data'!A:A,0),7),"No Data")</f>
        <v>69</v>
      </c>
      <c r="G156">
        <f>IFERROR(INDEX('Combine Data'!A:O,MATCH(Combine!B156,'Combine Data'!A:A,0),8),"No Data")</f>
        <v>197</v>
      </c>
      <c r="H156">
        <f>IFERROR(INDEX('Combine Data'!A:O,MATCH(Combine!B156,'Combine Data'!A:A,0),9),"No Data")</f>
        <v>0</v>
      </c>
      <c r="I156">
        <f>IFERROR(INDEX('Combine Data'!A:O,MATCH(Combine!B156,'Combine Data'!A:A,0),10),"No Data")</f>
        <v>4.45</v>
      </c>
      <c r="J156">
        <f>IFERROR(INDEX('Combine Data'!A:O,MATCH(Combine!B156,'Combine Data'!A:A,0),11),"No Data")</f>
        <v>19</v>
      </c>
      <c r="K156">
        <f>IFERROR(INDEX('Combine Data'!A:O,MATCH(Combine!B156,'Combine Data'!A:A,0),12),"No Data")</f>
        <v>33.5</v>
      </c>
      <c r="L156">
        <f>IFERROR(INDEX('Combine Data'!A:O,MATCH(Combine!B156,'Combine Data'!A:A,0),13),"No Data")</f>
        <v>118</v>
      </c>
      <c r="M156">
        <f>IFERROR(INDEX('Combine Data'!A:O,MATCH(Combine!B156,'Combine Data'!A:A,0),14),"No Data")</f>
        <v>0</v>
      </c>
      <c r="N156">
        <f>IFERROR(INDEX('Combine Data'!A:O,MATCH(Combine!B156,'Combine Data'!A:A,0),15),"No Data")</f>
        <v>0</v>
      </c>
      <c r="O156">
        <f>IF(E156="QB",INDEX('QB Stats'!C:Y,MATCH(Combine!B156,'QB Stats'!C:C,0),23)/5,(IF(Combine!E156="RB",INDEX('RB Stats'!C:AX,MATCH(Combine!B156,'RB Stats'!C:C,0),48)/5,(IF(Combine!E156="WR",INDEX('WR Stats'!C:AN,MATCH(Combine!B156,'WR Stats'!C:C,0),38)/5)))))</f>
        <v>71.679999999999978</v>
      </c>
      <c r="P156" t="str">
        <f>IF(E156="QB",INDEX('QB Stats'!C:AR,MATCH(Combine!B156,'QB Stats'!C:C,0),42),(IF(Combine!E156="RB",INDEX('RB Stats'!C:BN,MATCH(Combine!B156,'RB Stats'!C:C,0),64),(IF(Combine!E156="WR",INDEX('WR Stats'!C:BJ,MATCH(Combine!B156,'WR Stats'!C:C,0),60))))))</f>
        <v>Backup</v>
      </c>
      <c r="Q156">
        <f>IF(E156="QB",INDEX('QB Stats'!C:AS,MATCH(Combine!B156,'QB Stats'!C:C,0),43),(IF(Combine!E156="RB",INDEX('RB Stats'!C:BO,MATCH(Combine!B156,'RB Stats'!C:C,0),65),(IF(Combine!E156="WR",INDEX('WR Stats'!C:BK,MATCH(Combine!B156,'WR Stats'!C:C,0),61))))))</f>
        <v>1</v>
      </c>
    </row>
    <row r="157" spans="1:17" x14ac:dyDescent="0.25">
      <c r="A157" t="s">
        <v>393</v>
      </c>
      <c r="B157" s="5" t="s">
        <v>2475</v>
      </c>
      <c r="C157" t="str">
        <f>IFERROR(INDEX('Combine Data'!A:O,MATCH(Combine!B157,'Combine Data'!A:A,0),4),"No Data")</f>
        <v>San Diego State</v>
      </c>
      <c r="D157" t="str">
        <f>IFERROR(INDEX(Conference!A:B,MATCH(Combine!C157,Conference!A:A,0),2),"N/A")</f>
        <v>Mountain West</v>
      </c>
      <c r="E157" t="str">
        <f>IFERROR(INDEX('Combine Data'!A:O,MATCH(Combine!B157,'Combine Data'!A:A,0),6),"No Data")</f>
        <v>QB</v>
      </c>
      <c r="F157">
        <f>IFERROR(INDEX('Combine Data'!A:O,MATCH(Combine!B157,'Combine Data'!A:A,0),7),"No Data")</f>
        <v>77</v>
      </c>
      <c r="G157">
        <f>IFERROR(INDEX('Combine Data'!A:O,MATCH(Combine!B157,'Combine Data'!A:A,0),8),"No Data")</f>
        <v>225</v>
      </c>
      <c r="H157">
        <f>IFERROR(INDEX('Combine Data'!A:O,MATCH(Combine!B157,'Combine Data'!A:A,0),9),"No Data")</f>
        <v>24</v>
      </c>
      <c r="I157">
        <f>IFERROR(INDEX('Combine Data'!A:O,MATCH(Combine!B157,'Combine Data'!A:A,0),10),"No Data")</f>
        <v>4.6100000000000003</v>
      </c>
      <c r="J157">
        <f>IFERROR(INDEX('Combine Data'!A:O,MATCH(Combine!B157,'Combine Data'!A:A,0),11),"No Data")</f>
        <v>0</v>
      </c>
      <c r="K157">
        <f>IFERROR(INDEX('Combine Data'!A:O,MATCH(Combine!B157,'Combine Data'!A:A,0),12),"No Data")</f>
        <v>31</v>
      </c>
      <c r="L157">
        <f>IFERROR(INDEX('Combine Data'!A:O,MATCH(Combine!B157,'Combine Data'!A:A,0),13),"No Data")</f>
        <v>113</v>
      </c>
      <c r="M157">
        <f>IFERROR(INDEX('Combine Data'!A:O,MATCH(Combine!B157,'Combine Data'!A:A,0),14),"No Data")</f>
        <v>4.38</v>
      </c>
      <c r="N157">
        <f>IFERROR(INDEX('Combine Data'!A:O,MATCH(Combine!B157,'Combine Data'!A:A,0),15),"No Data")</f>
        <v>7.01</v>
      </c>
      <c r="O157">
        <f>IF(E157="QB",INDEX('QB Stats'!C:Y,MATCH(Combine!B157,'QB Stats'!C:C,0),23)/5,(IF(Combine!E157="RB",INDEX('RB Stats'!C:AX,MATCH(Combine!B157,'RB Stats'!C:C,0),48)/5,(IF(Combine!E157="WR",INDEX('WR Stats'!C:AN,MATCH(Combine!B157,'WR Stats'!C:C,0),38)/5)))))</f>
        <v>0.184</v>
      </c>
      <c r="P157" t="str">
        <f>IF(E157="QB",INDEX('QB Stats'!C:AR,MATCH(Combine!B157,'QB Stats'!C:C,0),42),(IF(Combine!E157="RB",INDEX('RB Stats'!C:BN,MATCH(Combine!B157,'RB Stats'!C:C,0),64),(IF(Combine!E157="WR",INDEX('WR Stats'!C:BJ,MATCH(Combine!B157,'WR Stats'!C:C,0),60))))))</f>
        <v>Bust</v>
      </c>
      <c r="Q157">
        <f>IF(E157="QB",INDEX('QB Stats'!C:AS,MATCH(Combine!B157,'QB Stats'!C:C,0),43),(IF(Combine!E157="RB",INDEX('RB Stats'!C:BO,MATCH(Combine!B157,'RB Stats'!C:C,0),65),(IF(Combine!E157="WR",INDEX('WR Stats'!C:BK,MATCH(Combine!B157,'WR Stats'!C:C,0),61))))))</f>
        <v>0</v>
      </c>
    </row>
    <row r="158" spans="1:17" x14ac:dyDescent="0.25">
      <c r="A158" t="s">
        <v>394</v>
      </c>
      <c r="B158" s="5" t="s">
        <v>2476</v>
      </c>
      <c r="C158" t="str">
        <f>IFERROR(INDEX('Combine Data'!A:O,MATCH(Combine!B158,'Combine Data'!A:A,0),4),"No Data")</f>
        <v>Michigan</v>
      </c>
      <c r="D158" t="str">
        <f>IFERROR(INDEX(Conference!A:B,MATCH(Combine!C158,Conference!A:A,0),2),"N/A")</f>
        <v>Big Ten</v>
      </c>
      <c r="E158" t="str">
        <f>IFERROR(INDEX('Combine Data'!A:O,MATCH(Combine!B158,'Combine Data'!A:A,0),6),"No Data")</f>
        <v>WR</v>
      </c>
      <c r="F158">
        <f>IFERROR(INDEX('Combine Data'!A:O,MATCH(Combine!B158,'Combine Data'!A:A,0),7),"No Data")</f>
        <v>73</v>
      </c>
      <c r="G158">
        <f>IFERROR(INDEX('Combine Data'!A:O,MATCH(Combine!B158,'Combine Data'!A:A,0),8),"No Data")</f>
        <v>181</v>
      </c>
      <c r="H158">
        <f>IFERROR(INDEX('Combine Data'!A:O,MATCH(Combine!B158,'Combine Data'!A:A,0),9),"No Data")</f>
        <v>0</v>
      </c>
      <c r="I158">
        <f>IFERROR(INDEX('Combine Data'!A:O,MATCH(Combine!B158,'Combine Data'!A:A,0),10),"No Data")</f>
        <v>4.59</v>
      </c>
      <c r="J158">
        <f>IFERROR(INDEX('Combine Data'!A:O,MATCH(Combine!B158,'Combine Data'!A:A,0),11),"No Data")</f>
        <v>16</v>
      </c>
      <c r="K158">
        <f>IFERROR(INDEX('Combine Data'!A:O,MATCH(Combine!B158,'Combine Data'!A:A,0),12),"No Data")</f>
        <v>32</v>
      </c>
      <c r="L158">
        <f>IFERROR(INDEX('Combine Data'!A:O,MATCH(Combine!B158,'Combine Data'!A:A,0),13),"No Data")</f>
        <v>117</v>
      </c>
      <c r="M158">
        <f>IFERROR(INDEX('Combine Data'!A:O,MATCH(Combine!B158,'Combine Data'!A:A,0),14),"No Data")</f>
        <v>4.2699999999999996</v>
      </c>
      <c r="N158">
        <f>IFERROR(INDEX('Combine Data'!A:O,MATCH(Combine!B158,'Combine Data'!A:A,0),15),"No Data")</f>
        <v>7.34</v>
      </c>
      <c r="O158">
        <f>IF(E158="QB",INDEX('QB Stats'!C:Y,MATCH(Combine!B158,'QB Stats'!C:C,0),23)/5,(IF(Combine!E158="RB",INDEX('RB Stats'!C:AX,MATCH(Combine!B158,'RB Stats'!C:C,0),48)/5,(IF(Combine!E158="WR",INDEX('WR Stats'!C:AN,MATCH(Combine!B158,'WR Stats'!C:C,0),38)/5)))))</f>
        <v>76.47999999999999</v>
      </c>
      <c r="P158" t="str">
        <f>IF(E158="QB",INDEX('QB Stats'!C:AR,MATCH(Combine!B158,'QB Stats'!C:C,0),42),(IF(Combine!E158="RB",INDEX('RB Stats'!C:BN,MATCH(Combine!B158,'RB Stats'!C:C,0),64),(IF(Combine!E158="WR",INDEX('WR Stats'!C:BJ,MATCH(Combine!B158,'WR Stats'!C:C,0),60))))))</f>
        <v>Backup</v>
      </c>
      <c r="Q158">
        <f>IF(E158="QB",INDEX('QB Stats'!C:AS,MATCH(Combine!B158,'QB Stats'!C:C,0),43),(IF(Combine!E158="RB",INDEX('RB Stats'!C:BO,MATCH(Combine!B158,'RB Stats'!C:C,0),65),(IF(Combine!E158="WR",INDEX('WR Stats'!C:BK,MATCH(Combine!B158,'WR Stats'!C:C,0),61))))))</f>
        <v>1</v>
      </c>
    </row>
    <row r="159" spans="1:17" x14ac:dyDescent="0.25">
      <c r="A159" t="s">
        <v>395</v>
      </c>
      <c r="B159" s="5" t="s">
        <v>2477</v>
      </c>
      <c r="C159" t="str">
        <f>IFERROR(INDEX('Combine Data'!A:O,MATCH(Combine!B159,'Combine Data'!A:A,0),4),"No Data")</f>
        <v>Florida</v>
      </c>
      <c r="D159" t="str">
        <f>IFERROR(INDEX(Conference!A:B,MATCH(Combine!C159,Conference!A:A,0),2),"N/A")</f>
        <v>SEC</v>
      </c>
      <c r="E159" t="str">
        <f>IFERROR(INDEX('Combine Data'!A:O,MATCH(Combine!B159,'Combine Data'!A:A,0),6),"No Data")</f>
        <v>WR</v>
      </c>
      <c r="F159">
        <f>IFERROR(INDEX('Combine Data'!A:O,MATCH(Combine!B159,'Combine Data'!A:A,0),7),"No Data")</f>
        <v>73</v>
      </c>
      <c r="G159">
        <f>IFERROR(INDEX('Combine Data'!A:O,MATCH(Combine!B159,'Combine Data'!A:A,0),8),"No Data")</f>
        <v>204</v>
      </c>
      <c r="H159">
        <f>IFERROR(INDEX('Combine Data'!A:O,MATCH(Combine!B159,'Combine Data'!A:A,0),9),"No Data")</f>
        <v>0</v>
      </c>
      <c r="I159">
        <f>IFERROR(INDEX('Combine Data'!A:O,MATCH(Combine!B159,'Combine Data'!A:A,0),10),"No Data")</f>
        <v>4.3499999999999996</v>
      </c>
      <c r="J159">
        <f>IFERROR(INDEX('Combine Data'!A:O,MATCH(Combine!B159,'Combine Data'!A:A,0),11),"No Data")</f>
        <v>0</v>
      </c>
      <c r="K159">
        <f>IFERROR(INDEX('Combine Data'!A:O,MATCH(Combine!B159,'Combine Data'!A:A,0),12),"No Data")</f>
        <v>33</v>
      </c>
      <c r="L159">
        <f>IFERROR(INDEX('Combine Data'!A:O,MATCH(Combine!B159,'Combine Data'!A:A,0),13),"No Data")</f>
        <v>124</v>
      </c>
      <c r="M159">
        <f>IFERROR(INDEX('Combine Data'!A:O,MATCH(Combine!B159,'Combine Data'!A:A,0),14),"No Data")</f>
        <v>4.1100000000000003</v>
      </c>
      <c r="N159">
        <f>IFERROR(INDEX('Combine Data'!A:O,MATCH(Combine!B159,'Combine Data'!A:A,0),15),"No Data")</f>
        <v>6.75</v>
      </c>
      <c r="O159">
        <f>IF(E159="QB",INDEX('QB Stats'!C:Y,MATCH(Combine!B159,'QB Stats'!C:C,0),23)/5,(IF(Combine!E159="RB",INDEX('RB Stats'!C:AX,MATCH(Combine!B159,'RB Stats'!C:C,0),48)/5,(IF(Combine!E159="WR",INDEX('WR Stats'!C:AN,MATCH(Combine!B159,'WR Stats'!C:C,0),38)/5)))))</f>
        <v>29</v>
      </c>
      <c r="P159" t="str">
        <f>IF(E159="QB",INDEX('QB Stats'!C:AR,MATCH(Combine!B159,'QB Stats'!C:C,0),42),(IF(Combine!E159="RB",INDEX('RB Stats'!C:BN,MATCH(Combine!B159,'RB Stats'!C:C,0),64),(IF(Combine!E159="WR",INDEX('WR Stats'!C:BJ,MATCH(Combine!B159,'WR Stats'!C:C,0),60))))))</f>
        <v>Bust</v>
      </c>
      <c r="Q159">
        <f>IF(E159="QB",INDEX('QB Stats'!C:AS,MATCH(Combine!B159,'QB Stats'!C:C,0),43),(IF(Combine!E159="RB",INDEX('RB Stats'!C:BO,MATCH(Combine!B159,'RB Stats'!C:C,0),65),(IF(Combine!E159="WR",INDEX('WR Stats'!C:BK,MATCH(Combine!B159,'WR Stats'!C:C,0),61))))))</f>
        <v>0</v>
      </c>
    </row>
    <row r="160" spans="1:17" x14ac:dyDescent="0.25">
      <c r="A160" t="s">
        <v>397</v>
      </c>
      <c r="B160" s="5" t="s">
        <v>2478</v>
      </c>
      <c r="C160" t="str">
        <f>IFERROR(INDEX('Combine Data'!A:O,MATCH(Combine!B160,'Combine Data'!A:A,0),4),"No Data")</f>
        <v>Missouri</v>
      </c>
      <c r="D160" t="str">
        <f>IFERROR(INDEX(Conference!A:B,MATCH(Combine!C160,Conference!A:A,0),2),"N/A")</f>
        <v>SEC</v>
      </c>
      <c r="E160" t="str">
        <f>IFERROR(INDEX('Combine Data'!A:O,MATCH(Combine!B160,'Combine Data'!A:A,0),6),"No Data")</f>
        <v>WR</v>
      </c>
      <c r="F160">
        <f>IFERROR(INDEX('Combine Data'!A:O,MATCH(Combine!B160,'Combine Data'!A:A,0),7),"No Data")</f>
        <v>73</v>
      </c>
      <c r="G160">
        <f>IFERROR(INDEX('Combine Data'!A:O,MATCH(Combine!B160,'Combine Data'!A:A,0),8),"No Data")</f>
        <v>214</v>
      </c>
      <c r="H160">
        <f>IFERROR(INDEX('Combine Data'!A:O,MATCH(Combine!B160,'Combine Data'!A:A,0),9),"No Data")</f>
        <v>0</v>
      </c>
      <c r="I160">
        <f>IFERROR(INDEX('Combine Data'!A:O,MATCH(Combine!B160,'Combine Data'!A:A,0),10),"No Data")</f>
        <v>4.37</v>
      </c>
      <c r="J160">
        <f>IFERROR(INDEX('Combine Data'!A:O,MATCH(Combine!B160,'Combine Data'!A:A,0),11),"No Data")</f>
        <v>0</v>
      </c>
      <c r="K160">
        <f>IFERROR(INDEX('Combine Data'!A:O,MATCH(Combine!B160,'Combine Data'!A:A,0),12),"No Data")</f>
        <v>34.5</v>
      </c>
      <c r="L160">
        <f>IFERROR(INDEX('Combine Data'!A:O,MATCH(Combine!B160,'Combine Data'!A:A,0),13),"No Data")</f>
        <v>0</v>
      </c>
      <c r="M160">
        <f>IFERROR(INDEX('Combine Data'!A:O,MATCH(Combine!B160,'Combine Data'!A:A,0),14),"No Data")</f>
        <v>0</v>
      </c>
      <c r="N160">
        <f>IFERROR(INDEX('Combine Data'!A:O,MATCH(Combine!B160,'Combine Data'!A:A,0),15),"No Data")</f>
        <v>0</v>
      </c>
      <c r="O160">
        <f>IF(E160="QB",INDEX('QB Stats'!C:Y,MATCH(Combine!B160,'QB Stats'!C:C,0),23)/5,(IF(Combine!E160="RB",INDEX('RB Stats'!C:AX,MATCH(Combine!B160,'RB Stats'!C:C,0),48)/5,(IF(Combine!E160="WR",INDEX('WR Stats'!C:AN,MATCH(Combine!B160,'WR Stats'!C:C,0),38)/5)))))</f>
        <v>1.6600000000000001</v>
      </c>
      <c r="P160" t="str">
        <f>IF(E160="QB",INDEX('QB Stats'!C:AR,MATCH(Combine!B160,'QB Stats'!C:C,0),42),(IF(Combine!E160="RB",INDEX('RB Stats'!C:BN,MATCH(Combine!B160,'RB Stats'!C:C,0),64),(IF(Combine!E160="WR",INDEX('WR Stats'!C:BJ,MATCH(Combine!B160,'WR Stats'!C:C,0),60))))))</f>
        <v>Bust</v>
      </c>
      <c r="Q160">
        <f>IF(E160="QB",INDEX('QB Stats'!C:AS,MATCH(Combine!B160,'QB Stats'!C:C,0),43),(IF(Combine!E160="RB",INDEX('RB Stats'!C:BO,MATCH(Combine!B160,'RB Stats'!C:C,0),65),(IF(Combine!E160="WR",INDEX('WR Stats'!C:BK,MATCH(Combine!B160,'WR Stats'!C:C,0),61))))))</f>
        <v>0</v>
      </c>
    </row>
    <row r="161" spans="1:17" x14ac:dyDescent="0.25">
      <c r="A161" t="s">
        <v>131</v>
      </c>
      <c r="B161" s="5" t="s">
        <v>2479</v>
      </c>
      <c r="C161" t="str">
        <f>IFERROR(INDEX('Combine Data'!A:O,MATCH(Combine!B161,'Combine Data'!A:A,0),4),"No Data")</f>
        <v>New Mexico</v>
      </c>
      <c r="D161" t="str">
        <f>IFERROR(INDEX(Conference!A:B,MATCH(Combine!C161,Conference!A:A,0),2),"N/A")</f>
        <v>Mountain West</v>
      </c>
      <c r="E161" t="str">
        <f>IFERROR(INDEX('Combine Data'!A:O,MATCH(Combine!B161,'Combine Data'!A:A,0),6),"No Data")</f>
        <v>WR</v>
      </c>
      <c r="F161">
        <f>IFERROR(INDEX('Combine Data'!A:O,MATCH(Combine!B161,'Combine Data'!A:A,0),7),"No Data")</f>
        <v>74</v>
      </c>
      <c r="G161">
        <f>IFERROR(INDEX('Combine Data'!A:O,MATCH(Combine!B161,'Combine Data'!A:A,0),8),"No Data")</f>
        <v>221</v>
      </c>
      <c r="H161">
        <f>IFERROR(INDEX('Combine Data'!A:O,MATCH(Combine!B161,'Combine Data'!A:A,0),9),"No Data")</f>
        <v>0</v>
      </c>
      <c r="I161">
        <f>IFERROR(INDEX('Combine Data'!A:O,MATCH(Combine!B161,'Combine Data'!A:A,0),10),"No Data")</f>
        <v>4.51</v>
      </c>
      <c r="J161">
        <f>IFERROR(INDEX('Combine Data'!A:O,MATCH(Combine!B161,'Combine Data'!A:A,0),11),"No Data")</f>
        <v>20</v>
      </c>
      <c r="K161">
        <f>IFERROR(INDEX('Combine Data'!A:O,MATCH(Combine!B161,'Combine Data'!A:A,0),12),"No Data")</f>
        <v>26.5</v>
      </c>
      <c r="L161">
        <f>IFERROR(INDEX('Combine Data'!A:O,MATCH(Combine!B161,'Combine Data'!A:A,0),13),"No Data")</f>
        <v>111</v>
      </c>
      <c r="M161">
        <f>IFERROR(INDEX('Combine Data'!A:O,MATCH(Combine!B161,'Combine Data'!A:A,0),14),"No Data")</f>
        <v>4.42</v>
      </c>
      <c r="N161">
        <f>IFERROR(INDEX('Combine Data'!A:O,MATCH(Combine!B161,'Combine Data'!A:A,0),15),"No Data")</f>
        <v>7.1</v>
      </c>
      <c r="O161">
        <f>IF(E161="QB",INDEX('QB Stats'!C:Y,MATCH(Combine!B161,'QB Stats'!C:C,0),23)/5,(IF(Combine!E161="RB",INDEX('RB Stats'!C:AX,MATCH(Combine!B161,'RB Stats'!C:C,0),48)/5,(IF(Combine!E161="WR",INDEX('WR Stats'!C:AN,MATCH(Combine!B161,'WR Stats'!C:C,0),38)/5)))))</f>
        <v>0</v>
      </c>
      <c r="P161" t="str">
        <f>IF(E161="QB",INDEX('QB Stats'!C:AR,MATCH(Combine!B161,'QB Stats'!C:C,0),42),(IF(Combine!E161="RB",INDEX('RB Stats'!C:BN,MATCH(Combine!B161,'RB Stats'!C:C,0),64),(IF(Combine!E161="WR",INDEX('WR Stats'!C:BJ,MATCH(Combine!B161,'WR Stats'!C:C,0),60))))))</f>
        <v>Bust</v>
      </c>
      <c r="Q161">
        <f>IF(E161="QB",INDEX('QB Stats'!C:AS,MATCH(Combine!B161,'QB Stats'!C:C,0),43),(IF(Combine!E161="RB",INDEX('RB Stats'!C:BO,MATCH(Combine!B161,'RB Stats'!C:C,0),65),(IF(Combine!E161="WR",INDEX('WR Stats'!C:BK,MATCH(Combine!B161,'WR Stats'!C:C,0),61))))))</f>
        <v>0</v>
      </c>
    </row>
    <row r="162" spans="1:17" x14ac:dyDescent="0.25">
      <c r="A162" t="s">
        <v>398</v>
      </c>
      <c r="B162" s="5" t="s">
        <v>2480</v>
      </c>
      <c r="C162" t="str">
        <f>IFERROR(INDEX('Combine Data'!A:O,MATCH(Combine!B162,'Combine Data'!A:A,0),4),"No Data")</f>
        <v>Georgia Tech</v>
      </c>
      <c r="D162" t="str">
        <f>IFERROR(INDEX(Conference!A:B,MATCH(Combine!C162,Conference!A:A,0),2),"N/A")</f>
        <v>ACC</v>
      </c>
      <c r="E162" t="str">
        <f>IFERROR(INDEX('Combine Data'!A:O,MATCH(Combine!B162,'Combine Data'!A:A,0),6),"No Data")</f>
        <v>RB</v>
      </c>
      <c r="F162">
        <f>IFERROR(INDEX('Combine Data'!A:O,MATCH(Combine!B162,'Combine Data'!A:A,0),7),"No Data")</f>
        <v>71</v>
      </c>
      <c r="G162">
        <f>IFERROR(INDEX('Combine Data'!A:O,MATCH(Combine!B162,'Combine Data'!A:A,0),8),"No Data")</f>
        <v>215</v>
      </c>
      <c r="H162">
        <f>IFERROR(INDEX('Combine Data'!A:O,MATCH(Combine!B162,'Combine Data'!A:A,0),9),"No Data")</f>
        <v>0</v>
      </c>
      <c r="I162">
        <f>IFERROR(INDEX('Combine Data'!A:O,MATCH(Combine!B162,'Combine Data'!A:A,0),10),"No Data")</f>
        <v>4.4800000000000004</v>
      </c>
      <c r="J162">
        <f>IFERROR(INDEX('Combine Data'!A:O,MATCH(Combine!B162,'Combine Data'!A:A,0),11),"No Data")</f>
        <v>20</v>
      </c>
      <c r="K162">
        <f>IFERROR(INDEX('Combine Data'!A:O,MATCH(Combine!B162,'Combine Data'!A:A,0),12),"No Data")</f>
        <v>34</v>
      </c>
      <c r="L162">
        <f>IFERROR(INDEX('Combine Data'!A:O,MATCH(Combine!B162,'Combine Data'!A:A,0),13),"No Data")</f>
        <v>119</v>
      </c>
      <c r="M162">
        <f>IFERROR(INDEX('Combine Data'!A:O,MATCH(Combine!B162,'Combine Data'!A:A,0),14),"No Data")</f>
        <v>0</v>
      </c>
      <c r="N162">
        <f>IFERROR(INDEX('Combine Data'!A:O,MATCH(Combine!B162,'Combine Data'!A:A,0),15),"No Data")</f>
        <v>6.88</v>
      </c>
      <c r="O162">
        <f>IF(E162="QB",INDEX('QB Stats'!C:Y,MATCH(Combine!B162,'QB Stats'!C:C,0),23)/5,(IF(Combine!E162="RB",INDEX('RB Stats'!C:AX,MATCH(Combine!B162,'RB Stats'!C:C,0),48)/5,(IF(Combine!E162="WR",INDEX('WR Stats'!C:AN,MATCH(Combine!B162,'WR Stats'!C:C,0),38)/5)))))</f>
        <v>48.559999999999995</v>
      </c>
      <c r="P162" t="str">
        <f>IF(E162="QB",INDEX('QB Stats'!C:AR,MATCH(Combine!B162,'QB Stats'!C:C,0),42),(IF(Combine!E162="RB",INDEX('RB Stats'!C:BN,MATCH(Combine!B162,'RB Stats'!C:C,0),64),(IF(Combine!E162="WR",INDEX('WR Stats'!C:BJ,MATCH(Combine!B162,'WR Stats'!C:C,0),60))))))</f>
        <v>Bust</v>
      </c>
      <c r="Q162">
        <f>IF(E162="QB",INDEX('QB Stats'!C:AS,MATCH(Combine!B162,'QB Stats'!C:C,0),43),(IF(Combine!E162="RB",INDEX('RB Stats'!C:BO,MATCH(Combine!B162,'RB Stats'!C:C,0),65),(IF(Combine!E162="WR",INDEX('WR Stats'!C:BK,MATCH(Combine!B162,'WR Stats'!C:C,0),61))))))</f>
        <v>0</v>
      </c>
    </row>
    <row r="163" spans="1:17" x14ac:dyDescent="0.25">
      <c r="A163" t="s">
        <v>399</v>
      </c>
      <c r="B163" s="5" t="s">
        <v>2481</v>
      </c>
      <c r="C163" t="str">
        <f>IFERROR(INDEX('Combine Data'!A:O,MATCH(Combine!B163,'Combine Data'!A:A,0),4),"No Data")</f>
        <v>Richmond</v>
      </c>
      <c r="D163" t="str">
        <f>IFERROR(INDEX(Conference!A:B,MATCH(Combine!C163,Conference!A:A,0),2),"N/A")</f>
        <v>N/A</v>
      </c>
      <c r="E163" t="str">
        <f>IFERROR(INDEX('Combine Data'!A:O,MATCH(Combine!B163,'Combine Data'!A:A,0),6),"No Data")</f>
        <v>WR</v>
      </c>
      <c r="F163">
        <f>IFERROR(INDEX('Combine Data'!A:O,MATCH(Combine!B163,'Combine Data'!A:A,0),7),"No Data")</f>
        <v>73</v>
      </c>
      <c r="G163">
        <f>IFERROR(INDEX('Combine Data'!A:O,MATCH(Combine!B163,'Combine Data'!A:A,0),8),"No Data")</f>
        <v>194</v>
      </c>
      <c r="H163">
        <f>IFERROR(INDEX('Combine Data'!A:O,MATCH(Combine!B163,'Combine Data'!A:A,0),9),"No Data")</f>
        <v>0</v>
      </c>
      <c r="I163">
        <f>IFERROR(INDEX('Combine Data'!A:O,MATCH(Combine!B163,'Combine Data'!A:A,0),10),"No Data")</f>
        <v>4.37</v>
      </c>
      <c r="J163">
        <f>IFERROR(INDEX('Combine Data'!A:O,MATCH(Combine!B163,'Combine Data'!A:A,0),11),"No Data")</f>
        <v>19</v>
      </c>
      <c r="K163">
        <f>IFERROR(INDEX('Combine Data'!A:O,MATCH(Combine!B163,'Combine Data'!A:A,0),12),"No Data")</f>
        <v>37.5</v>
      </c>
      <c r="L163">
        <f>IFERROR(INDEX('Combine Data'!A:O,MATCH(Combine!B163,'Combine Data'!A:A,0),13),"No Data")</f>
        <v>128</v>
      </c>
      <c r="M163">
        <f>IFERROR(INDEX('Combine Data'!A:O,MATCH(Combine!B163,'Combine Data'!A:A,0),14),"No Data")</f>
        <v>3.96</v>
      </c>
      <c r="N163">
        <f>IFERROR(INDEX('Combine Data'!A:O,MATCH(Combine!B163,'Combine Data'!A:A,0),15),"No Data")</f>
        <v>6.67</v>
      </c>
      <c r="O163">
        <f>IF(E163="QB",INDEX('QB Stats'!C:Y,MATCH(Combine!B163,'QB Stats'!C:C,0),23)/5,(IF(Combine!E163="RB",INDEX('RB Stats'!C:AX,MATCH(Combine!B163,'RB Stats'!C:C,0),48)/5,(IF(Combine!E163="WR",INDEX('WR Stats'!C:AN,MATCH(Combine!B163,'WR Stats'!C:C,0),38)/5)))))</f>
        <v>0</v>
      </c>
      <c r="P163" t="str">
        <f>IF(E163="QB",INDEX('QB Stats'!C:AR,MATCH(Combine!B163,'QB Stats'!C:C,0),42),(IF(Combine!E163="RB",INDEX('RB Stats'!C:BN,MATCH(Combine!B163,'RB Stats'!C:C,0),64),(IF(Combine!E163="WR",INDEX('WR Stats'!C:BJ,MATCH(Combine!B163,'WR Stats'!C:C,0),60))))))</f>
        <v>Bust</v>
      </c>
      <c r="Q163">
        <f>IF(E163="QB",INDEX('QB Stats'!C:AS,MATCH(Combine!B163,'QB Stats'!C:C,0),43),(IF(Combine!E163="RB",INDEX('RB Stats'!C:BO,MATCH(Combine!B163,'RB Stats'!C:C,0),65),(IF(Combine!E163="WR",INDEX('WR Stats'!C:BK,MATCH(Combine!B163,'WR Stats'!C:C,0),61))))))</f>
        <v>0</v>
      </c>
    </row>
    <row r="164" spans="1:17" x14ac:dyDescent="0.25">
      <c r="A164" t="s">
        <v>400</v>
      </c>
      <c r="B164" s="5" t="s">
        <v>2482</v>
      </c>
      <c r="C164" t="str">
        <f>IFERROR(INDEX('Combine Data'!A:O,MATCH(Combine!B164,'Combine Data'!A:A,0),4),"No Data")</f>
        <v>California</v>
      </c>
      <c r="D164" t="str">
        <f>IFERROR(INDEX(Conference!A:B,MATCH(Combine!C164,Conference!A:A,0),2),"N/A")</f>
        <v>Pac-12</v>
      </c>
      <c r="E164" t="str">
        <f>IFERROR(INDEX('Combine Data'!A:O,MATCH(Combine!B164,'Combine Data'!A:A,0),6),"No Data")</f>
        <v>WR</v>
      </c>
      <c r="F164">
        <f>IFERROR(INDEX('Combine Data'!A:O,MATCH(Combine!B164,'Combine Data'!A:A,0),7),"No Data")</f>
        <v>71</v>
      </c>
      <c r="G164">
        <f>IFERROR(INDEX('Combine Data'!A:O,MATCH(Combine!B164,'Combine Data'!A:A,0),8),"No Data")</f>
        <v>187</v>
      </c>
      <c r="H164">
        <f>IFERROR(INDEX('Combine Data'!A:O,MATCH(Combine!B164,'Combine Data'!A:A,0),9),"No Data")</f>
        <v>0</v>
      </c>
      <c r="I164">
        <f>IFERROR(INDEX('Combine Data'!A:O,MATCH(Combine!B164,'Combine Data'!A:A,0),10),"No Data")</f>
        <v>4.57</v>
      </c>
      <c r="J164">
        <f>IFERROR(INDEX('Combine Data'!A:O,MATCH(Combine!B164,'Combine Data'!A:A,0),11),"No Data")</f>
        <v>14</v>
      </c>
      <c r="K164">
        <f>IFERROR(INDEX('Combine Data'!A:O,MATCH(Combine!B164,'Combine Data'!A:A,0),12),"No Data")</f>
        <v>0</v>
      </c>
      <c r="L164">
        <f>IFERROR(INDEX('Combine Data'!A:O,MATCH(Combine!B164,'Combine Data'!A:A,0),13),"No Data")</f>
        <v>117</v>
      </c>
      <c r="M164">
        <f>IFERROR(INDEX('Combine Data'!A:O,MATCH(Combine!B164,'Combine Data'!A:A,0),14),"No Data")</f>
        <v>0</v>
      </c>
      <c r="N164">
        <f>IFERROR(INDEX('Combine Data'!A:O,MATCH(Combine!B164,'Combine Data'!A:A,0),15),"No Data")</f>
        <v>0</v>
      </c>
      <c r="O164">
        <f>IF(E164="QB",INDEX('QB Stats'!C:Y,MATCH(Combine!B164,'QB Stats'!C:C,0),23)/5,(IF(Combine!E164="RB",INDEX('RB Stats'!C:AX,MATCH(Combine!B164,'RB Stats'!C:C,0),48)/5,(IF(Combine!E164="WR",INDEX('WR Stats'!C:AN,MATCH(Combine!B164,'WR Stats'!C:C,0),38)/5)))))</f>
        <v>16.220000000000002</v>
      </c>
      <c r="P164" t="str">
        <f>IF(E164="QB",INDEX('QB Stats'!C:AR,MATCH(Combine!B164,'QB Stats'!C:C,0),42),(IF(Combine!E164="RB",INDEX('RB Stats'!C:BN,MATCH(Combine!B164,'RB Stats'!C:C,0),64),(IF(Combine!E164="WR",INDEX('WR Stats'!C:BJ,MATCH(Combine!B164,'WR Stats'!C:C,0),60))))))</f>
        <v>Bust</v>
      </c>
      <c r="Q164">
        <f>IF(E164="QB",INDEX('QB Stats'!C:AS,MATCH(Combine!B164,'QB Stats'!C:C,0),43),(IF(Combine!E164="RB",INDEX('RB Stats'!C:BO,MATCH(Combine!B164,'RB Stats'!C:C,0),65),(IF(Combine!E164="WR",INDEX('WR Stats'!C:BK,MATCH(Combine!B164,'WR Stats'!C:C,0),61))))))</f>
        <v>0</v>
      </c>
    </row>
    <row r="165" spans="1:17" x14ac:dyDescent="0.25">
      <c r="A165" t="s">
        <v>401</v>
      </c>
      <c r="B165" s="5" t="s">
        <v>2483</v>
      </c>
      <c r="C165" t="str">
        <f>IFERROR(INDEX('Combine Data'!A:O,MATCH(Combine!B165,'Combine Data'!A:A,0),4),"No Data")</f>
        <v>Kentucky</v>
      </c>
      <c r="D165" t="str">
        <f>IFERROR(INDEX(Conference!A:B,MATCH(Combine!C165,Conference!A:A,0),2),"N/A")</f>
        <v>SEC</v>
      </c>
      <c r="E165" t="str">
        <f>IFERROR(INDEX('Combine Data'!A:O,MATCH(Combine!B165,'Combine Data'!A:A,0),6),"No Data")</f>
        <v>WR</v>
      </c>
      <c r="F165">
        <f>IFERROR(INDEX('Combine Data'!A:O,MATCH(Combine!B165,'Combine Data'!A:A,0),7),"No Data")</f>
        <v>73</v>
      </c>
      <c r="G165">
        <f>IFERROR(INDEX('Combine Data'!A:O,MATCH(Combine!B165,'Combine Data'!A:A,0),8),"No Data")</f>
        <v>201</v>
      </c>
      <c r="H165">
        <f>IFERROR(INDEX('Combine Data'!A:O,MATCH(Combine!B165,'Combine Data'!A:A,0),9),"No Data")</f>
        <v>0</v>
      </c>
      <c r="I165">
        <f>IFERROR(INDEX('Combine Data'!A:O,MATCH(Combine!B165,'Combine Data'!A:A,0),10),"No Data")</f>
        <v>4.4400000000000004</v>
      </c>
      <c r="J165">
        <f>IFERROR(INDEX('Combine Data'!A:O,MATCH(Combine!B165,'Combine Data'!A:A,0),11),"No Data")</f>
        <v>10</v>
      </c>
      <c r="K165">
        <f>IFERROR(INDEX('Combine Data'!A:O,MATCH(Combine!B165,'Combine Data'!A:A,0),12),"No Data")</f>
        <v>38.5</v>
      </c>
      <c r="L165">
        <f>IFERROR(INDEX('Combine Data'!A:O,MATCH(Combine!B165,'Combine Data'!A:A,0),13),"No Data")</f>
        <v>125</v>
      </c>
      <c r="M165">
        <f>IFERROR(INDEX('Combine Data'!A:O,MATCH(Combine!B165,'Combine Data'!A:A,0),14),"No Data")</f>
        <v>4.2</v>
      </c>
      <c r="N165">
        <f>IFERROR(INDEX('Combine Data'!A:O,MATCH(Combine!B165,'Combine Data'!A:A,0),15),"No Data")</f>
        <v>6.77</v>
      </c>
      <c r="O165">
        <f>IF(E165="QB",INDEX('QB Stats'!C:Y,MATCH(Combine!B165,'QB Stats'!C:C,0),23)/5,(IF(Combine!E165="RB",INDEX('RB Stats'!C:AX,MATCH(Combine!B165,'RB Stats'!C:C,0),48)/5,(IF(Combine!E165="WR",INDEX('WR Stats'!C:AN,MATCH(Combine!B165,'WR Stats'!C:C,0),38)/5)))))</f>
        <v>9.6999999999999993</v>
      </c>
      <c r="P165" t="str">
        <f>IF(E165="QB",INDEX('QB Stats'!C:AR,MATCH(Combine!B165,'QB Stats'!C:C,0),42),(IF(Combine!E165="RB",INDEX('RB Stats'!C:BN,MATCH(Combine!B165,'RB Stats'!C:C,0),64),(IF(Combine!E165="WR",INDEX('WR Stats'!C:BJ,MATCH(Combine!B165,'WR Stats'!C:C,0),60))))))</f>
        <v>Bust</v>
      </c>
      <c r="Q165">
        <f>IF(E165="QB",INDEX('QB Stats'!C:AS,MATCH(Combine!B165,'QB Stats'!C:C,0),43),(IF(Combine!E165="RB",INDEX('RB Stats'!C:BO,MATCH(Combine!B165,'RB Stats'!C:C,0),65),(IF(Combine!E165="WR",INDEX('WR Stats'!C:BK,MATCH(Combine!B165,'WR Stats'!C:C,0),61))))))</f>
        <v>0</v>
      </c>
    </row>
    <row r="166" spans="1:17" hidden="1" x14ac:dyDescent="0.25">
      <c r="A166" t="s">
        <v>402</v>
      </c>
      <c r="B166" s="5" t="s">
        <v>2484</v>
      </c>
      <c r="C166" t="s">
        <v>224</v>
      </c>
      <c r="D166" t="str">
        <f>IFERROR(INDEX(Conference!A:B,MATCH(Combine!C166,Conference!A:A,0),2),"N/A")</f>
        <v>ACC</v>
      </c>
      <c r="E166" t="str">
        <f>IFERROR(INDEX('Combine Data'!A:O,MATCH(Combine!B166,'Combine Data'!A:A,0),6),"No Data")</f>
        <v>No Data</v>
      </c>
      <c r="F166" t="str">
        <f>IFERROR(INDEX('Combine Data'!A:O,MATCH(Combine!B166,'Combine Data'!A:A,0),7),"No Data")</f>
        <v>No Data</v>
      </c>
      <c r="G166" t="str">
        <f>IFERROR(INDEX('Combine Data'!A:O,MATCH(Combine!B166,'Combine Data'!A:A,0),8),"No Data")</f>
        <v>No Data</v>
      </c>
      <c r="H166" t="str">
        <f>IFERROR(INDEX('Combine Data'!A:O,MATCH(Combine!B166,'Combine Data'!A:A,0),9),"No Data")</f>
        <v>No Data</v>
      </c>
      <c r="I166" t="str">
        <f>IFERROR(INDEX('Combine Data'!A:O,MATCH(Combine!B166,'Combine Data'!A:A,0),10),"No Data")</f>
        <v>No Data</v>
      </c>
      <c r="J166" t="str">
        <f>IFERROR(INDEX('Combine Data'!A:O,MATCH(Combine!B166,'Combine Data'!A:A,0),11),"No Data")</f>
        <v>No Data</v>
      </c>
      <c r="K166" t="str">
        <f>IFERROR(INDEX('Combine Data'!A:O,MATCH(Combine!B166,'Combine Data'!A:A,0),12),"No Data")</f>
        <v>No Data</v>
      </c>
      <c r="L166" t="str">
        <f>IFERROR(INDEX('Combine Data'!A:O,MATCH(Combine!B166,'Combine Data'!A:A,0),13),"No Data")</f>
        <v>No Data</v>
      </c>
      <c r="M166" t="str">
        <f>IFERROR(INDEX('Combine Data'!A:O,MATCH(Combine!B166,'Combine Data'!A:A,0),14),"No Data")</f>
        <v>No Data</v>
      </c>
      <c r="N166" t="str">
        <f>IFERROR(INDEX('Combine Data'!A:O,MATCH(Combine!B166,'Combine Data'!A:A,0),15),"No Data")</f>
        <v>No Data</v>
      </c>
      <c r="O166" t="b">
        <f>IF(E166="QB",INDEX('QB Stats'!C:Y,MATCH(Combine!B166,'QB Stats'!C:C,0),23)/5,(IF(Combine!E166="RB",INDEX('RB Stats'!C:AX,MATCH(Combine!B166,'RB Stats'!C:C,0),48)/5,(IF(Combine!E166="WR",INDEX('WR Stats'!C:AN,MATCH(Combine!B166,'WR Stats'!C:C,0),38)/5)))))</f>
        <v>0</v>
      </c>
      <c r="P166" t="b">
        <f>IF(E166="QB",INDEX('QB Stats'!C:AR,MATCH(Combine!B166,'QB Stats'!C:C,0),42),(IF(Combine!E166="RB",INDEX('RB Stats'!C:BN,MATCH(Combine!B166,'RB Stats'!C:C,0),64),(IF(Combine!E166="WR",INDEX('WR Stats'!C:BJ,MATCH(Combine!B166,'WR Stats'!C:C,0),60))))))</f>
        <v>0</v>
      </c>
      <c r="Q166" t="b">
        <f>IF(E166="QB",INDEX('QB Stats'!C:AS,MATCH(Combine!B166,'QB Stats'!C:C,0),43),(IF(Combine!E166="RB",INDEX('RB Stats'!C:BO,MATCH(Combine!B166,'RB Stats'!C:C,0),65),(IF(Combine!E166="WR",INDEX('WR Stats'!C:BK,MATCH(Combine!B166,'WR Stats'!C:C,0),61))))))</f>
        <v>0</v>
      </c>
    </row>
    <row r="167" spans="1:17" x14ac:dyDescent="0.25">
      <c r="A167" t="s">
        <v>403</v>
      </c>
      <c r="B167" s="5" t="s">
        <v>2485</v>
      </c>
      <c r="C167" t="str">
        <f>IFERROR(INDEX('Combine Data'!A:O,MATCH(Combine!B167,'Combine Data'!A:A,0),4),"No Data")</f>
        <v>Southern California</v>
      </c>
      <c r="D167" t="str">
        <f>IFERROR(INDEX(Conference!A:B,MATCH(Combine!C167,Conference!A:A,0),2),"N/A")</f>
        <v>Pac-12</v>
      </c>
      <c r="E167" t="str">
        <f>IFERROR(INDEX('Combine Data'!A:O,MATCH(Combine!B167,'Combine Data'!A:A,0),6),"No Data")</f>
        <v>QB</v>
      </c>
      <c r="F167">
        <f>IFERROR(INDEX('Combine Data'!A:O,MATCH(Combine!B167,'Combine Data'!A:A,0),7),"No Data")</f>
        <v>75</v>
      </c>
      <c r="G167">
        <f>IFERROR(INDEX('Combine Data'!A:O,MATCH(Combine!B167,'Combine Data'!A:A,0),8),"No Data")</f>
        <v>218</v>
      </c>
      <c r="H167">
        <f>IFERROR(INDEX('Combine Data'!A:O,MATCH(Combine!B167,'Combine Data'!A:A,0),9),"No Data")</f>
        <v>14</v>
      </c>
      <c r="I167">
        <f>IFERROR(INDEX('Combine Data'!A:O,MATCH(Combine!B167,'Combine Data'!A:A,0),10),"No Data")</f>
        <v>4.82</v>
      </c>
      <c r="J167">
        <f>IFERROR(INDEX('Combine Data'!A:O,MATCH(Combine!B167,'Combine Data'!A:A,0),11),"No Data")</f>
        <v>0</v>
      </c>
      <c r="K167">
        <f>IFERROR(INDEX('Combine Data'!A:O,MATCH(Combine!B167,'Combine Data'!A:A,0),12),"No Data")</f>
        <v>22.5</v>
      </c>
      <c r="L167">
        <f>IFERROR(INDEX('Combine Data'!A:O,MATCH(Combine!B167,'Combine Data'!A:A,0),13),"No Data")</f>
        <v>99</v>
      </c>
      <c r="M167">
        <f>IFERROR(INDEX('Combine Data'!A:O,MATCH(Combine!B167,'Combine Data'!A:A,0),14),"No Data")</f>
        <v>4.58</v>
      </c>
      <c r="N167">
        <f>IFERROR(INDEX('Combine Data'!A:O,MATCH(Combine!B167,'Combine Data'!A:A,0),15),"No Data")</f>
        <v>0</v>
      </c>
      <c r="O167">
        <f>IF(E167="QB",INDEX('QB Stats'!C:Y,MATCH(Combine!B167,'QB Stats'!C:C,0),23)/5,(IF(Combine!E167="RB",INDEX('RB Stats'!C:AX,MATCH(Combine!B167,'RB Stats'!C:C,0),48)/5,(IF(Combine!E167="WR",INDEX('WR Stats'!C:AN,MATCH(Combine!B167,'WR Stats'!C:C,0),38)/5)))))</f>
        <v>0</v>
      </c>
      <c r="P167" t="str">
        <f>IF(E167="QB",INDEX('QB Stats'!C:AR,MATCH(Combine!B167,'QB Stats'!C:C,0),42),(IF(Combine!E167="RB",INDEX('RB Stats'!C:BN,MATCH(Combine!B167,'RB Stats'!C:C,0),64),(IF(Combine!E167="WR",INDEX('WR Stats'!C:BJ,MATCH(Combine!B167,'WR Stats'!C:C,0),60))))))</f>
        <v>Bust</v>
      </c>
      <c r="Q167">
        <f>IF(E167="QB",INDEX('QB Stats'!C:AS,MATCH(Combine!B167,'QB Stats'!C:C,0),43),(IF(Combine!E167="RB",INDEX('RB Stats'!C:BO,MATCH(Combine!B167,'RB Stats'!C:C,0),65),(IF(Combine!E167="WR",INDEX('WR Stats'!C:BK,MATCH(Combine!B167,'WR Stats'!C:C,0),61))))))</f>
        <v>0</v>
      </c>
    </row>
    <row r="168" spans="1:17" x14ac:dyDescent="0.25">
      <c r="A168" t="s">
        <v>404</v>
      </c>
      <c r="B168" s="5" t="s">
        <v>2486</v>
      </c>
      <c r="C168" t="str">
        <f>IFERROR(INDEX('Combine Data'!A:O,MATCH(Combine!B168,'Combine Data'!A:A,0),4),"No Data")</f>
        <v>Arizona State</v>
      </c>
      <c r="D168" t="str">
        <f>IFERROR(INDEX(Conference!A:B,MATCH(Combine!C168,Conference!A:A,0),2),"N/A")</f>
        <v>Pac-12</v>
      </c>
      <c r="E168" t="str">
        <f>IFERROR(INDEX('Combine Data'!A:O,MATCH(Combine!B168,'Combine Data'!A:A,0),6),"No Data")</f>
        <v>RB</v>
      </c>
      <c r="F168">
        <f>IFERROR(INDEX('Combine Data'!A:O,MATCH(Combine!B168,'Combine Data'!A:A,0),7),"No Data")</f>
        <v>73</v>
      </c>
      <c r="G168">
        <f>IFERROR(INDEX('Combine Data'!A:O,MATCH(Combine!B168,'Combine Data'!A:A,0),8),"No Data")</f>
        <v>222</v>
      </c>
      <c r="H168">
        <f>IFERROR(INDEX('Combine Data'!A:O,MATCH(Combine!B168,'Combine Data'!A:A,0),9),"No Data")</f>
        <v>0</v>
      </c>
      <c r="I168">
        <f>IFERROR(INDEX('Combine Data'!A:O,MATCH(Combine!B168,'Combine Data'!A:A,0),10),"No Data")</f>
        <v>4.6100000000000003</v>
      </c>
      <c r="J168">
        <f>IFERROR(INDEX('Combine Data'!A:O,MATCH(Combine!B168,'Combine Data'!A:A,0),11),"No Data")</f>
        <v>21</v>
      </c>
      <c r="K168">
        <f>IFERROR(INDEX('Combine Data'!A:O,MATCH(Combine!B168,'Combine Data'!A:A,0),12),"No Data")</f>
        <v>34</v>
      </c>
      <c r="L168">
        <f>IFERROR(INDEX('Combine Data'!A:O,MATCH(Combine!B168,'Combine Data'!A:A,0),13),"No Data")</f>
        <v>120</v>
      </c>
      <c r="M168">
        <f>IFERROR(INDEX('Combine Data'!A:O,MATCH(Combine!B168,'Combine Data'!A:A,0),14),"No Data")</f>
        <v>0</v>
      </c>
      <c r="N168">
        <f>IFERROR(INDEX('Combine Data'!A:O,MATCH(Combine!B168,'Combine Data'!A:A,0),15),"No Data")</f>
        <v>0</v>
      </c>
      <c r="O168">
        <f>IF(E168="QB",INDEX('QB Stats'!C:Y,MATCH(Combine!B168,'QB Stats'!C:C,0),23)/5,(IF(Combine!E168="RB",INDEX('RB Stats'!C:AX,MATCH(Combine!B168,'RB Stats'!C:C,0),48)/5,(IF(Combine!E168="WR",INDEX('WR Stats'!C:AN,MATCH(Combine!B168,'WR Stats'!C:C,0),38)/5)))))</f>
        <v>31.580000000000002</v>
      </c>
      <c r="P168" t="str">
        <f>IF(E168="QB",INDEX('QB Stats'!C:AR,MATCH(Combine!B168,'QB Stats'!C:C,0),42),(IF(Combine!E168="RB",INDEX('RB Stats'!C:BN,MATCH(Combine!B168,'RB Stats'!C:C,0),64),(IF(Combine!E168="WR",INDEX('WR Stats'!C:BJ,MATCH(Combine!B168,'WR Stats'!C:C,0),60))))))</f>
        <v>Bust</v>
      </c>
      <c r="Q168">
        <f>IF(E168="QB",INDEX('QB Stats'!C:AS,MATCH(Combine!B168,'QB Stats'!C:C,0),43),(IF(Combine!E168="RB",INDEX('RB Stats'!C:BO,MATCH(Combine!B168,'RB Stats'!C:C,0),65),(IF(Combine!E168="WR",INDEX('WR Stats'!C:BK,MATCH(Combine!B168,'WR Stats'!C:C,0),61))))))</f>
        <v>0</v>
      </c>
    </row>
    <row r="169" spans="1:17" hidden="1" x14ac:dyDescent="0.25">
      <c r="A169" t="s">
        <v>102</v>
      </c>
      <c r="B169" s="5" t="s">
        <v>2487</v>
      </c>
      <c r="C169" t="s">
        <v>248</v>
      </c>
      <c r="D169" t="str">
        <f>IFERROR(INDEX(Conference!A:B,MATCH(Combine!C169,Conference!A:A,0),2),"N/A")</f>
        <v>N/A</v>
      </c>
      <c r="E169" t="str">
        <f>IFERROR(INDEX('Combine Data'!A:O,MATCH(Combine!B169,'Combine Data'!A:A,0),6),"No Data")</f>
        <v>No Data</v>
      </c>
      <c r="F169" t="str">
        <f>IFERROR(INDEX('Combine Data'!A:O,MATCH(Combine!B169,'Combine Data'!A:A,0),7),"No Data")</f>
        <v>No Data</v>
      </c>
      <c r="G169" t="str">
        <f>IFERROR(INDEX('Combine Data'!A:O,MATCH(Combine!B169,'Combine Data'!A:A,0),8),"No Data")</f>
        <v>No Data</v>
      </c>
      <c r="H169" t="str">
        <f>IFERROR(INDEX('Combine Data'!A:O,MATCH(Combine!B169,'Combine Data'!A:A,0),9),"No Data")</f>
        <v>No Data</v>
      </c>
      <c r="I169" t="str">
        <f>IFERROR(INDEX('Combine Data'!A:O,MATCH(Combine!B169,'Combine Data'!A:A,0),10),"No Data")</f>
        <v>No Data</v>
      </c>
      <c r="J169" t="str">
        <f>IFERROR(INDEX('Combine Data'!A:O,MATCH(Combine!B169,'Combine Data'!A:A,0),11),"No Data")</f>
        <v>No Data</v>
      </c>
      <c r="K169" t="str">
        <f>IFERROR(INDEX('Combine Data'!A:O,MATCH(Combine!B169,'Combine Data'!A:A,0),12),"No Data")</f>
        <v>No Data</v>
      </c>
      <c r="L169" t="str">
        <f>IFERROR(INDEX('Combine Data'!A:O,MATCH(Combine!B169,'Combine Data'!A:A,0),13),"No Data")</f>
        <v>No Data</v>
      </c>
      <c r="M169" t="str">
        <f>IFERROR(INDEX('Combine Data'!A:O,MATCH(Combine!B169,'Combine Data'!A:A,0),14),"No Data")</f>
        <v>No Data</v>
      </c>
      <c r="N169" t="str">
        <f>IFERROR(INDEX('Combine Data'!A:O,MATCH(Combine!B169,'Combine Data'!A:A,0),15),"No Data")</f>
        <v>No Data</v>
      </c>
      <c r="O169" t="b">
        <f>IF(E169="QB",INDEX('QB Stats'!C:Y,MATCH(Combine!B169,'QB Stats'!C:C,0),23)/5,(IF(Combine!E169="RB",INDEX('RB Stats'!C:AX,MATCH(Combine!B169,'RB Stats'!C:C,0),48)/5,(IF(Combine!E169="WR",INDEX('WR Stats'!C:AN,MATCH(Combine!B169,'WR Stats'!C:C,0),38)/5)))))</f>
        <v>0</v>
      </c>
      <c r="P169" t="b">
        <f>IF(E169="QB",INDEX('QB Stats'!C:AR,MATCH(Combine!B169,'QB Stats'!C:C,0),42),(IF(Combine!E169="RB",INDEX('RB Stats'!C:BN,MATCH(Combine!B169,'RB Stats'!C:C,0),64),(IF(Combine!E169="WR",INDEX('WR Stats'!C:BJ,MATCH(Combine!B169,'WR Stats'!C:C,0),60))))))</f>
        <v>0</v>
      </c>
      <c r="Q169" t="b">
        <f>IF(E169="QB",INDEX('QB Stats'!C:AS,MATCH(Combine!B169,'QB Stats'!C:C,0),43),(IF(Combine!E169="RB",INDEX('RB Stats'!C:BO,MATCH(Combine!B169,'RB Stats'!C:C,0),65),(IF(Combine!E169="WR",INDEX('WR Stats'!C:BK,MATCH(Combine!B169,'WR Stats'!C:C,0),61))))))</f>
        <v>0</v>
      </c>
    </row>
    <row r="170" spans="1:17" hidden="1" x14ac:dyDescent="0.25">
      <c r="A170" t="s">
        <v>90</v>
      </c>
      <c r="B170" s="5" t="s">
        <v>2488</v>
      </c>
      <c r="C170" t="s">
        <v>256</v>
      </c>
      <c r="D170" t="str">
        <f>IFERROR(INDEX(Conference!A:B,MATCH(Combine!C170,Conference!A:A,0),2),"N/A")</f>
        <v>N/A</v>
      </c>
      <c r="E170" t="str">
        <f>IFERROR(INDEX('Combine Data'!A:O,MATCH(Combine!B170,'Combine Data'!A:A,0),6),"No Data")</f>
        <v>No Data</v>
      </c>
      <c r="F170" t="str">
        <f>IFERROR(INDEX('Combine Data'!A:O,MATCH(Combine!B170,'Combine Data'!A:A,0),7),"No Data")</f>
        <v>No Data</v>
      </c>
      <c r="G170" t="str">
        <f>IFERROR(INDEX('Combine Data'!A:O,MATCH(Combine!B170,'Combine Data'!A:A,0),8),"No Data")</f>
        <v>No Data</v>
      </c>
      <c r="H170" t="str">
        <f>IFERROR(INDEX('Combine Data'!A:O,MATCH(Combine!B170,'Combine Data'!A:A,0),9),"No Data")</f>
        <v>No Data</v>
      </c>
      <c r="I170" t="str">
        <f>IFERROR(INDEX('Combine Data'!A:O,MATCH(Combine!B170,'Combine Data'!A:A,0),10),"No Data")</f>
        <v>No Data</v>
      </c>
      <c r="J170" t="str">
        <f>IFERROR(INDEX('Combine Data'!A:O,MATCH(Combine!B170,'Combine Data'!A:A,0),11),"No Data")</f>
        <v>No Data</v>
      </c>
      <c r="K170" t="str">
        <f>IFERROR(INDEX('Combine Data'!A:O,MATCH(Combine!B170,'Combine Data'!A:A,0),12),"No Data")</f>
        <v>No Data</v>
      </c>
      <c r="L170" t="str">
        <f>IFERROR(INDEX('Combine Data'!A:O,MATCH(Combine!B170,'Combine Data'!A:A,0),13),"No Data")</f>
        <v>No Data</v>
      </c>
      <c r="M170" t="str">
        <f>IFERROR(INDEX('Combine Data'!A:O,MATCH(Combine!B170,'Combine Data'!A:A,0),14),"No Data")</f>
        <v>No Data</v>
      </c>
      <c r="N170" t="str">
        <f>IFERROR(INDEX('Combine Data'!A:O,MATCH(Combine!B170,'Combine Data'!A:A,0),15),"No Data")</f>
        <v>No Data</v>
      </c>
      <c r="O170" t="b">
        <f>IF(E170="QB",INDEX('QB Stats'!C:Y,MATCH(Combine!B170,'QB Stats'!C:C,0),23)/5,(IF(Combine!E170="RB",INDEX('RB Stats'!C:AX,MATCH(Combine!B170,'RB Stats'!C:C,0),48)/5,(IF(Combine!E170="WR",INDEX('WR Stats'!C:AN,MATCH(Combine!B170,'WR Stats'!C:C,0),38)/5)))))</f>
        <v>0</v>
      </c>
      <c r="P170" t="b">
        <f>IF(E170="QB",INDEX('QB Stats'!C:AR,MATCH(Combine!B170,'QB Stats'!C:C,0),42),(IF(Combine!E170="RB",INDEX('RB Stats'!C:BN,MATCH(Combine!B170,'RB Stats'!C:C,0),64),(IF(Combine!E170="WR",INDEX('WR Stats'!C:BJ,MATCH(Combine!B170,'WR Stats'!C:C,0),60))))))</f>
        <v>0</v>
      </c>
      <c r="Q170" t="b">
        <f>IF(E170="QB",INDEX('QB Stats'!C:AS,MATCH(Combine!B170,'QB Stats'!C:C,0),43),(IF(Combine!E170="RB",INDEX('RB Stats'!C:BO,MATCH(Combine!B170,'RB Stats'!C:C,0),65),(IF(Combine!E170="WR",INDEX('WR Stats'!C:BK,MATCH(Combine!B170,'WR Stats'!C:C,0),61))))))</f>
        <v>0</v>
      </c>
    </row>
    <row r="171" spans="1:17" hidden="1" x14ac:dyDescent="0.25">
      <c r="A171" t="s">
        <v>405</v>
      </c>
      <c r="B171" s="5" t="s">
        <v>2489</v>
      </c>
      <c r="C171" t="s">
        <v>164</v>
      </c>
      <c r="D171" t="str">
        <f>IFERROR(INDEX(Conference!A:B,MATCH(Combine!C171,Conference!A:A,0),2),"N/A")</f>
        <v>Pac-12</v>
      </c>
      <c r="E171" t="str">
        <f>IFERROR(INDEX('Combine Data'!A:O,MATCH(Combine!B171,'Combine Data'!A:A,0),6),"No Data")</f>
        <v>No Data</v>
      </c>
      <c r="F171" t="str">
        <f>IFERROR(INDEX('Combine Data'!A:O,MATCH(Combine!B171,'Combine Data'!A:A,0),7),"No Data")</f>
        <v>No Data</v>
      </c>
      <c r="G171" t="str">
        <f>IFERROR(INDEX('Combine Data'!A:O,MATCH(Combine!B171,'Combine Data'!A:A,0),8),"No Data")</f>
        <v>No Data</v>
      </c>
      <c r="H171" t="str">
        <f>IFERROR(INDEX('Combine Data'!A:O,MATCH(Combine!B171,'Combine Data'!A:A,0),9),"No Data")</f>
        <v>No Data</v>
      </c>
      <c r="I171" t="str">
        <f>IFERROR(INDEX('Combine Data'!A:O,MATCH(Combine!B171,'Combine Data'!A:A,0),10),"No Data")</f>
        <v>No Data</v>
      </c>
      <c r="J171" t="str">
        <f>IFERROR(INDEX('Combine Data'!A:O,MATCH(Combine!B171,'Combine Data'!A:A,0),11),"No Data")</f>
        <v>No Data</v>
      </c>
      <c r="K171" t="str">
        <f>IFERROR(INDEX('Combine Data'!A:O,MATCH(Combine!B171,'Combine Data'!A:A,0),12),"No Data")</f>
        <v>No Data</v>
      </c>
      <c r="L171" t="str">
        <f>IFERROR(INDEX('Combine Data'!A:O,MATCH(Combine!B171,'Combine Data'!A:A,0),13),"No Data")</f>
        <v>No Data</v>
      </c>
      <c r="M171" t="str">
        <f>IFERROR(INDEX('Combine Data'!A:O,MATCH(Combine!B171,'Combine Data'!A:A,0),14),"No Data")</f>
        <v>No Data</v>
      </c>
      <c r="N171" t="str">
        <f>IFERROR(INDEX('Combine Data'!A:O,MATCH(Combine!B171,'Combine Data'!A:A,0),15),"No Data")</f>
        <v>No Data</v>
      </c>
      <c r="O171" t="b">
        <f>IF(E171="QB",INDEX('QB Stats'!C:Y,MATCH(Combine!B171,'QB Stats'!C:C,0),23)/5,(IF(Combine!E171="RB",INDEX('RB Stats'!C:AX,MATCH(Combine!B171,'RB Stats'!C:C,0),48)/5,(IF(Combine!E171="WR",INDEX('WR Stats'!C:AN,MATCH(Combine!B171,'WR Stats'!C:C,0),38)/5)))))</f>
        <v>0</v>
      </c>
      <c r="P171" t="b">
        <f>IF(E171="QB",INDEX('QB Stats'!C:AR,MATCH(Combine!B171,'QB Stats'!C:C,0),42),(IF(Combine!E171="RB",INDEX('RB Stats'!C:BN,MATCH(Combine!B171,'RB Stats'!C:C,0),64),(IF(Combine!E171="WR",INDEX('WR Stats'!C:BJ,MATCH(Combine!B171,'WR Stats'!C:C,0),60))))))</f>
        <v>0</v>
      </c>
      <c r="Q171" t="b">
        <f>IF(E171="QB",INDEX('QB Stats'!C:AS,MATCH(Combine!B171,'QB Stats'!C:C,0),43),(IF(Combine!E171="RB",INDEX('RB Stats'!C:BO,MATCH(Combine!B171,'RB Stats'!C:C,0),65),(IF(Combine!E171="WR",INDEX('WR Stats'!C:BK,MATCH(Combine!B171,'WR Stats'!C:C,0),61))))))</f>
        <v>0</v>
      </c>
    </row>
    <row r="172" spans="1:17" hidden="1" x14ac:dyDescent="0.25">
      <c r="A172" t="s">
        <v>406</v>
      </c>
      <c r="B172" s="5" t="s">
        <v>2490</v>
      </c>
      <c r="C172" t="s">
        <v>139</v>
      </c>
      <c r="D172" t="str">
        <f>IFERROR(INDEX(Conference!A:B,MATCH(Combine!C172,Conference!A:A,0),2),"N/A")</f>
        <v>Pac-12</v>
      </c>
      <c r="E172" t="str">
        <f>IFERROR(INDEX('Combine Data'!A:O,MATCH(Combine!B172,'Combine Data'!A:A,0),6),"No Data")</f>
        <v>No Data</v>
      </c>
      <c r="F172" t="str">
        <f>IFERROR(INDEX('Combine Data'!A:O,MATCH(Combine!B172,'Combine Data'!A:A,0),7),"No Data")</f>
        <v>No Data</v>
      </c>
      <c r="G172" t="str">
        <f>IFERROR(INDEX('Combine Data'!A:O,MATCH(Combine!B172,'Combine Data'!A:A,0),8),"No Data")</f>
        <v>No Data</v>
      </c>
      <c r="H172" t="str">
        <f>IFERROR(INDEX('Combine Data'!A:O,MATCH(Combine!B172,'Combine Data'!A:A,0),9),"No Data")</f>
        <v>No Data</v>
      </c>
      <c r="I172" t="str">
        <f>IFERROR(INDEX('Combine Data'!A:O,MATCH(Combine!B172,'Combine Data'!A:A,0),10),"No Data")</f>
        <v>No Data</v>
      </c>
      <c r="J172" t="str">
        <f>IFERROR(INDEX('Combine Data'!A:O,MATCH(Combine!B172,'Combine Data'!A:A,0),11),"No Data")</f>
        <v>No Data</v>
      </c>
      <c r="K172" t="str">
        <f>IFERROR(INDEX('Combine Data'!A:O,MATCH(Combine!B172,'Combine Data'!A:A,0),12),"No Data")</f>
        <v>No Data</v>
      </c>
      <c r="L172" t="str">
        <f>IFERROR(INDEX('Combine Data'!A:O,MATCH(Combine!B172,'Combine Data'!A:A,0),13),"No Data")</f>
        <v>No Data</v>
      </c>
      <c r="M172" t="str">
        <f>IFERROR(INDEX('Combine Data'!A:O,MATCH(Combine!B172,'Combine Data'!A:A,0),14),"No Data")</f>
        <v>No Data</v>
      </c>
      <c r="N172" t="str">
        <f>IFERROR(INDEX('Combine Data'!A:O,MATCH(Combine!B172,'Combine Data'!A:A,0),15),"No Data")</f>
        <v>No Data</v>
      </c>
      <c r="O172" t="b">
        <f>IF(E172="QB",INDEX('QB Stats'!C:Y,MATCH(Combine!B172,'QB Stats'!C:C,0),23)/5,(IF(Combine!E172="RB",INDEX('RB Stats'!C:AX,MATCH(Combine!B172,'RB Stats'!C:C,0),48)/5,(IF(Combine!E172="WR",INDEX('WR Stats'!C:AN,MATCH(Combine!B172,'WR Stats'!C:C,0),38)/5)))))</f>
        <v>0</v>
      </c>
      <c r="P172" t="b">
        <f>IF(E172="QB",INDEX('QB Stats'!C:AR,MATCH(Combine!B172,'QB Stats'!C:C,0),42),(IF(Combine!E172="RB",INDEX('RB Stats'!C:BN,MATCH(Combine!B172,'RB Stats'!C:C,0),64),(IF(Combine!E172="WR",INDEX('WR Stats'!C:BJ,MATCH(Combine!B172,'WR Stats'!C:C,0),60))))))</f>
        <v>0</v>
      </c>
      <c r="Q172" t="b">
        <f>IF(E172="QB",INDEX('QB Stats'!C:AS,MATCH(Combine!B172,'QB Stats'!C:C,0),43),(IF(Combine!E172="RB",INDEX('RB Stats'!C:BO,MATCH(Combine!B172,'RB Stats'!C:C,0),65),(IF(Combine!E172="WR",INDEX('WR Stats'!C:BK,MATCH(Combine!B172,'WR Stats'!C:C,0),61))))))</f>
        <v>0</v>
      </c>
    </row>
    <row r="173" spans="1:17" x14ac:dyDescent="0.25">
      <c r="A173" t="s">
        <v>132</v>
      </c>
      <c r="B173" s="5" t="s">
        <v>2491</v>
      </c>
      <c r="C173" t="str">
        <f>IFERROR(INDEX('Combine Data'!A:O,MATCH(Combine!B173,'Combine Data'!A:A,0),4),"No Data")</f>
        <v>San Diego</v>
      </c>
      <c r="D173" t="str">
        <f>IFERROR(INDEX(Conference!A:B,MATCH(Combine!C173,Conference!A:A,0),2),"N/A")</f>
        <v>N/A</v>
      </c>
      <c r="E173" t="str">
        <f>IFERROR(INDEX('Combine Data'!A:O,MATCH(Combine!B173,'Combine Data'!A:A,0),6),"No Data")</f>
        <v>QB</v>
      </c>
      <c r="F173">
        <f>IFERROR(INDEX('Combine Data'!A:O,MATCH(Combine!B173,'Combine Data'!A:A,0),7),"No Data")</f>
        <v>75</v>
      </c>
      <c r="G173">
        <f>IFERROR(INDEX('Combine Data'!A:O,MATCH(Combine!B173,'Combine Data'!A:A,0),8),"No Data")</f>
        <v>213</v>
      </c>
      <c r="H173">
        <f>IFERROR(INDEX('Combine Data'!A:O,MATCH(Combine!B173,'Combine Data'!A:A,0),9),"No Data")</f>
        <v>24</v>
      </c>
      <c r="I173">
        <f>IFERROR(INDEX('Combine Data'!A:O,MATCH(Combine!B173,'Combine Data'!A:A,0),10),"No Data")</f>
        <v>4.53</v>
      </c>
      <c r="J173">
        <f>IFERROR(INDEX('Combine Data'!A:O,MATCH(Combine!B173,'Combine Data'!A:A,0),11),"No Data")</f>
        <v>16</v>
      </c>
      <c r="K173">
        <f>IFERROR(INDEX('Combine Data'!A:O,MATCH(Combine!B173,'Combine Data'!A:A,0),12),"No Data")</f>
        <v>33.5</v>
      </c>
      <c r="L173">
        <f>IFERROR(INDEX('Combine Data'!A:O,MATCH(Combine!B173,'Combine Data'!A:A,0),13),"No Data")</f>
        <v>110</v>
      </c>
      <c r="M173">
        <f>IFERROR(INDEX('Combine Data'!A:O,MATCH(Combine!B173,'Combine Data'!A:A,0),14),"No Data")</f>
        <v>4.42</v>
      </c>
      <c r="N173">
        <f>IFERROR(INDEX('Combine Data'!A:O,MATCH(Combine!B173,'Combine Data'!A:A,0),15),"No Data")</f>
        <v>7.56</v>
      </c>
      <c r="O173">
        <f>IF(E173="QB",INDEX('QB Stats'!C:Y,MATCH(Combine!B173,'QB Stats'!C:C,0),23)/5,(IF(Combine!E173="RB",INDEX('RB Stats'!C:AX,MATCH(Combine!B173,'RB Stats'!C:C,0),48)/5,(IF(Combine!E173="WR",INDEX('WR Stats'!C:AN,MATCH(Combine!B173,'WR Stats'!C:C,0),38)/5)))))</f>
        <v>8.3360000000000003</v>
      </c>
      <c r="P173" t="str">
        <f>IF(E173="QB",INDEX('QB Stats'!C:AR,MATCH(Combine!B173,'QB Stats'!C:C,0),42),(IF(Combine!E173="RB",INDEX('RB Stats'!C:BN,MATCH(Combine!B173,'RB Stats'!C:C,0),64),(IF(Combine!E173="WR",INDEX('WR Stats'!C:BJ,MATCH(Combine!B173,'WR Stats'!C:C,0),60))))))</f>
        <v>Bust</v>
      </c>
      <c r="Q173">
        <f>IF(E173="QB",INDEX('QB Stats'!C:AS,MATCH(Combine!B173,'QB Stats'!C:C,0),43),(IF(Combine!E173="RB",INDEX('RB Stats'!C:BO,MATCH(Combine!B173,'RB Stats'!C:C,0),65),(IF(Combine!E173="WR",INDEX('WR Stats'!C:BK,MATCH(Combine!B173,'WR Stats'!C:C,0),61))))))</f>
        <v>0</v>
      </c>
    </row>
    <row r="174" spans="1:17" x14ac:dyDescent="0.25">
      <c r="A174" t="s">
        <v>408</v>
      </c>
      <c r="B174" s="5" t="s">
        <v>2492</v>
      </c>
      <c r="C174" t="str">
        <f>IFERROR(INDEX('Combine Data'!A:O,MATCH(Combine!B174,'Combine Data'!A:A,0),4),"No Data")</f>
        <v>Tennessee</v>
      </c>
      <c r="D174" t="str">
        <f>IFERROR(INDEX(Conference!A:B,MATCH(Combine!C174,Conference!A:A,0),2),"N/A")</f>
        <v>SEC</v>
      </c>
      <c r="E174" t="str">
        <f>IFERROR(INDEX('Combine Data'!A:O,MATCH(Combine!B174,'Combine Data'!A:A,0),6),"No Data")</f>
        <v>QB</v>
      </c>
      <c r="F174">
        <f>IFERROR(INDEX('Combine Data'!A:O,MATCH(Combine!B174,'Combine Data'!A:A,0),7),"No Data")</f>
        <v>78</v>
      </c>
      <c r="G174">
        <f>IFERROR(INDEX('Combine Data'!A:O,MATCH(Combine!B174,'Combine Data'!A:A,0),8),"No Data")</f>
        <v>225</v>
      </c>
      <c r="H174">
        <f>IFERROR(INDEX('Combine Data'!A:O,MATCH(Combine!B174,'Combine Data'!A:A,0),9),"No Data")</f>
        <v>22</v>
      </c>
      <c r="I174">
        <f>IFERROR(INDEX('Combine Data'!A:O,MATCH(Combine!B174,'Combine Data'!A:A,0),10),"No Data")</f>
        <v>4.9800000000000004</v>
      </c>
      <c r="J174">
        <f>IFERROR(INDEX('Combine Data'!A:O,MATCH(Combine!B174,'Combine Data'!A:A,0),11),"No Data")</f>
        <v>0</v>
      </c>
      <c r="K174">
        <f>IFERROR(INDEX('Combine Data'!A:O,MATCH(Combine!B174,'Combine Data'!A:A,0),12),"No Data")</f>
        <v>21.5</v>
      </c>
      <c r="L174">
        <f>IFERROR(INDEX('Combine Data'!A:O,MATCH(Combine!B174,'Combine Data'!A:A,0),13),"No Data")</f>
        <v>108</v>
      </c>
      <c r="M174">
        <f>IFERROR(INDEX('Combine Data'!A:O,MATCH(Combine!B174,'Combine Data'!A:A,0),14),"No Data")</f>
        <v>4.5999999999999996</v>
      </c>
      <c r="N174">
        <f>IFERROR(INDEX('Combine Data'!A:O,MATCH(Combine!B174,'Combine Data'!A:A,0),15),"No Data")</f>
        <v>7.51</v>
      </c>
      <c r="O174">
        <f>IF(E174="QB",INDEX('QB Stats'!C:Y,MATCH(Combine!B174,'QB Stats'!C:C,0),23)/5,(IF(Combine!E174="RB",INDEX('RB Stats'!C:AX,MATCH(Combine!B174,'RB Stats'!C:C,0),48)/5,(IF(Combine!E174="WR",INDEX('WR Stats'!C:AN,MATCH(Combine!B174,'WR Stats'!C:C,0),38)/5)))))</f>
        <v>0</v>
      </c>
      <c r="P174" t="str">
        <f>IF(E174="QB",INDEX('QB Stats'!C:AR,MATCH(Combine!B174,'QB Stats'!C:C,0),42),(IF(Combine!E174="RB",INDEX('RB Stats'!C:BN,MATCH(Combine!B174,'RB Stats'!C:C,0),64),(IF(Combine!E174="WR",INDEX('WR Stats'!C:BJ,MATCH(Combine!B174,'WR Stats'!C:C,0),60))))))</f>
        <v>Bust</v>
      </c>
      <c r="Q174">
        <f>IF(E174="QB",INDEX('QB Stats'!C:AS,MATCH(Combine!B174,'QB Stats'!C:C,0),43),(IF(Combine!E174="RB",INDEX('RB Stats'!C:BO,MATCH(Combine!B174,'RB Stats'!C:C,0),65),(IF(Combine!E174="WR",INDEX('WR Stats'!C:BK,MATCH(Combine!B174,'WR Stats'!C:C,0),61))))))</f>
        <v>0</v>
      </c>
    </row>
    <row r="175" spans="1:17" hidden="1" x14ac:dyDescent="0.25">
      <c r="A175" t="s">
        <v>409</v>
      </c>
      <c r="B175" s="5" t="s">
        <v>2493</v>
      </c>
      <c r="C175" t="s">
        <v>183</v>
      </c>
      <c r="D175" t="str">
        <f>IFERROR(INDEX(Conference!A:B,MATCH(Combine!C175,Conference!A:A,0),2),"N/A")</f>
        <v>Big 12</v>
      </c>
      <c r="E175" t="str">
        <f>IFERROR(INDEX('Combine Data'!A:O,MATCH(Combine!B175,'Combine Data'!A:A,0),6),"No Data")</f>
        <v>No Data</v>
      </c>
      <c r="F175" t="str">
        <f>IFERROR(INDEX('Combine Data'!A:O,MATCH(Combine!B175,'Combine Data'!A:A,0),7),"No Data")</f>
        <v>No Data</v>
      </c>
      <c r="G175" t="str">
        <f>IFERROR(INDEX('Combine Data'!A:O,MATCH(Combine!B175,'Combine Data'!A:A,0),8),"No Data")</f>
        <v>No Data</v>
      </c>
      <c r="H175" t="str">
        <f>IFERROR(INDEX('Combine Data'!A:O,MATCH(Combine!B175,'Combine Data'!A:A,0),9),"No Data")</f>
        <v>No Data</v>
      </c>
      <c r="I175" t="str">
        <f>IFERROR(INDEX('Combine Data'!A:O,MATCH(Combine!B175,'Combine Data'!A:A,0),10),"No Data")</f>
        <v>No Data</v>
      </c>
      <c r="J175" t="str">
        <f>IFERROR(INDEX('Combine Data'!A:O,MATCH(Combine!B175,'Combine Data'!A:A,0),11),"No Data")</f>
        <v>No Data</v>
      </c>
      <c r="K175" t="str">
        <f>IFERROR(INDEX('Combine Data'!A:O,MATCH(Combine!B175,'Combine Data'!A:A,0),12),"No Data")</f>
        <v>No Data</v>
      </c>
      <c r="L175" t="str">
        <f>IFERROR(INDEX('Combine Data'!A:O,MATCH(Combine!B175,'Combine Data'!A:A,0),13),"No Data")</f>
        <v>No Data</v>
      </c>
      <c r="M175" t="str">
        <f>IFERROR(INDEX('Combine Data'!A:O,MATCH(Combine!B175,'Combine Data'!A:A,0),14),"No Data")</f>
        <v>No Data</v>
      </c>
      <c r="N175" t="str">
        <f>IFERROR(INDEX('Combine Data'!A:O,MATCH(Combine!B175,'Combine Data'!A:A,0),15),"No Data")</f>
        <v>No Data</v>
      </c>
      <c r="O175" t="b">
        <f>IF(E175="QB",INDEX('QB Stats'!C:Y,MATCH(Combine!B175,'QB Stats'!C:C,0),23)/5,(IF(Combine!E175="RB",INDEX('RB Stats'!C:AX,MATCH(Combine!B175,'RB Stats'!C:C,0),48)/5,(IF(Combine!E175="WR",INDEX('WR Stats'!C:AN,MATCH(Combine!B175,'WR Stats'!C:C,0),38)/5)))))</f>
        <v>0</v>
      </c>
      <c r="P175" t="b">
        <f>IF(E175="QB",INDEX('QB Stats'!C:AR,MATCH(Combine!B175,'QB Stats'!C:C,0),42),(IF(Combine!E175="RB",INDEX('RB Stats'!C:BN,MATCH(Combine!B175,'RB Stats'!C:C,0),64),(IF(Combine!E175="WR",INDEX('WR Stats'!C:BJ,MATCH(Combine!B175,'WR Stats'!C:C,0),60))))))</f>
        <v>0</v>
      </c>
      <c r="Q175" t="b">
        <f>IF(E175="QB",INDEX('QB Stats'!C:AS,MATCH(Combine!B175,'QB Stats'!C:C,0),43),(IF(Combine!E175="RB",INDEX('RB Stats'!C:BO,MATCH(Combine!B175,'RB Stats'!C:C,0),65),(IF(Combine!E175="WR",INDEX('WR Stats'!C:BK,MATCH(Combine!B175,'WR Stats'!C:C,0),61))))))</f>
        <v>0</v>
      </c>
    </row>
    <row r="176" spans="1:17" x14ac:dyDescent="0.25">
      <c r="A176" t="s">
        <v>410</v>
      </c>
      <c r="B176" s="5" t="s">
        <v>2494</v>
      </c>
      <c r="C176" t="str">
        <f>IFERROR(INDEX('Combine Data'!A:O,MATCH(Combine!B176,'Combine Data'!A:A,0),4),"No Data")</f>
        <v>Texas-El Paso</v>
      </c>
      <c r="D176" t="str">
        <f>IFERROR(INDEX(Conference!A:B,MATCH(Combine!C176,Conference!A:A,0),2),"N/A")</f>
        <v>N/A</v>
      </c>
      <c r="E176" t="str">
        <f>IFERROR(INDEX('Combine Data'!A:O,MATCH(Combine!B176,'Combine Data'!A:A,0),6),"No Data")</f>
        <v>RB</v>
      </c>
      <c r="F176">
        <f>IFERROR(INDEX('Combine Data'!A:O,MATCH(Combine!B176,'Combine Data'!A:A,0),7),"No Data")</f>
        <v>73</v>
      </c>
      <c r="G176">
        <f>IFERROR(INDEX('Combine Data'!A:O,MATCH(Combine!B176,'Combine Data'!A:A,0),8),"No Data")</f>
        <v>213</v>
      </c>
      <c r="H176">
        <f>IFERROR(INDEX('Combine Data'!A:O,MATCH(Combine!B176,'Combine Data'!A:A,0),9),"No Data")</f>
        <v>0</v>
      </c>
      <c r="I176">
        <f>IFERROR(INDEX('Combine Data'!A:O,MATCH(Combine!B176,'Combine Data'!A:A,0),10),"No Data")</f>
        <v>4.59</v>
      </c>
      <c r="J176">
        <f>IFERROR(INDEX('Combine Data'!A:O,MATCH(Combine!B176,'Combine Data'!A:A,0),11),"No Data")</f>
        <v>21</v>
      </c>
      <c r="K176">
        <f>IFERROR(INDEX('Combine Data'!A:O,MATCH(Combine!B176,'Combine Data'!A:A,0),12),"No Data")</f>
        <v>30</v>
      </c>
      <c r="L176">
        <f>IFERROR(INDEX('Combine Data'!A:O,MATCH(Combine!B176,'Combine Data'!A:A,0),13),"No Data")</f>
        <v>116</v>
      </c>
      <c r="M176">
        <f>IFERROR(INDEX('Combine Data'!A:O,MATCH(Combine!B176,'Combine Data'!A:A,0),14),"No Data")</f>
        <v>0</v>
      </c>
      <c r="N176">
        <f>IFERROR(INDEX('Combine Data'!A:O,MATCH(Combine!B176,'Combine Data'!A:A,0),15),"No Data")</f>
        <v>0</v>
      </c>
      <c r="O176">
        <f>IF(E176="QB",INDEX('QB Stats'!C:Y,MATCH(Combine!B176,'QB Stats'!C:C,0),23)/5,(IF(Combine!E176="RB",INDEX('RB Stats'!C:AX,MATCH(Combine!B176,'RB Stats'!C:C,0),48)/5,(IF(Combine!E176="WR",INDEX('WR Stats'!C:AN,MATCH(Combine!B176,'WR Stats'!C:C,0),38)/5)))))</f>
        <v>0</v>
      </c>
      <c r="P176" t="str">
        <f>IF(E176="QB",INDEX('QB Stats'!C:AR,MATCH(Combine!B176,'QB Stats'!C:C,0),42),(IF(Combine!E176="RB",INDEX('RB Stats'!C:BN,MATCH(Combine!B176,'RB Stats'!C:C,0),64),(IF(Combine!E176="WR",INDEX('WR Stats'!C:BJ,MATCH(Combine!B176,'WR Stats'!C:C,0),60))))))</f>
        <v>Bust</v>
      </c>
      <c r="Q176">
        <f>IF(E176="QB",INDEX('QB Stats'!C:AS,MATCH(Combine!B176,'QB Stats'!C:C,0),43),(IF(Combine!E176="RB",INDEX('RB Stats'!C:BO,MATCH(Combine!B176,'RB Stats'!C:C,0),65),(IF(Combine!E176="WR",INDEX('WR Stats'!C:BK,MATCH(Combine!B176,'WR Stats'!C:C,0),61))))))</f>
        <v>0</v>
      </c>
    </row>
    <row r="177" spans="1:17" x14ac:dyDescent="0.25">
      <c r="A177" t="s">
        <v>411</v>
      </c>
      <c r="B177" s="5" t="s">
        <v>2495</v>
      </c>
      <c r="C177" t="str">
        <f>IFERROR(INDEX('Combine Data'!A:O,MATCH(Combine!B177,'Combine Data'!A:A,0),4),"No Data")</f>
        <v>Kansas</v>
      </c>
      <c r="D177" t="str">
        <f>IFERROR(INDEX(Conference!A:B,MATCH(Combine!C177,Conference!A:A,0),2),"N/A")</f>
        <v>Big 12</v>
      </c>
      <c r="E177" t="str">
        <f>IFERROR(INDEX('Combine Data'!A:O,MATCH(Combine!B177,'Combine Data'!A:A,0),6),"No Data")</f>
        <v>WR</v>
      </c>
      <c r="F177">
        <f>IFERROR(INDEX('Combine Data'!A:O,MATCH(Combine!B177,'Combine Data'!A:A,0),7),"No Data")</f>
        <v>76</v>
      </c>
      <c r="G177">
        <f>IFERROR(INDEX('Combine Data'!A:O,MATCH(Combine!B177,'Combine Data'!A:A,0),8),"No Data")</f>
        <v>207</v>
      </c>
      <c r="H177">
        <f>IFERROR(INDEX('Combine Data'!A:O,MATCH(Combine!B177,'Combine Data'!A:A,0),9),"No Data")</f>
        <v>0</v>
      </c>
      <c r="I177">
        <f>IFERROR(INDEX('Combine Data'!A:O,MATCH(Combine!B177,'Combine Data'!A:A,0),10),"No Data")</f>
        <v>4.55</v>
      </c>
      <c r="J177">
        <f>IFERROR(INDEX('Combine Data'!A:O,MATCH(Combine!B177,'Combine Data'!A:A,0),11),"No Data")</f>
        <v>0</v>
      </c>
      <c r="K177">
        <f>IFERROR(INDEX('Combine Data'!A:O,MATCH(Combine!B177,'Combine Data'!A:A,0),12),"No Data")</f>
        <v>31.5</v>
      </c>
      <c r="L177">
        <f>IFERROR(INDEX('Combine Data'!A:O,MATCH(Combine!B177,'Combine Data'!A:A,0),13),"No Data")</f>
        <v>126</v>
      </c>
      <c r="M177">
        <f>IFERROR(INDEX('Combine Data'!A:O,MATCH(Combine!B177,'Combine Data'!A:A,0),14),"No Data")</f>
        <v>4.3</v>
      </c>
      <c r="N177">
        <f>IFERROR(INDEX('Combine Data'!A:O,MATCH(Combine!B177,'Combine Data'!A:A,0),15),"No Data")</f>
        <v>7.08</v>
      </c>
      <c r="O177">
        <f>IF(E177="QB",INDEX('QB Stats'!C:Y,MATCH(Combine!B177,'QB Stats'!C:C,0),23)/5,(IF(Combine!E177="RB",INDEX('RB Stats'!C:AX,MATCH(Combine!B177,'RB Stats'!C:C,0),48)/5,(IF(Combine!E177="WR",INDEX('WR Stats'!C:AN,MATCH(Combine!B177,'WR Stats'!C:C,0),38)/5)))))</f>
        <v>0</v>
      </c>
      <c r="P177" t="str">
        <f>IF(E177="QB",INDEX('QB Stats'!C:AR,MATCH(Combine!B177,'QB Stats'!C:C,0),42),(IF(Combine!E177="RB",INDEX('RB Stats'!C:BN,MATCH(Combine!B177,'RB Stats'!C:C,0),64),(IF(Combine!E177="WR",INDEX('WR Stats'!C:BJ,MATCH(Combine!B177,'WR Stats'!C:C,0),60))))))</f>
        <v>Bust</v>
      </c>
      <c r="Q177">
        <f>IF(E177="QB",INDEX('QB Stats'!C:AS,MATCH(Combine!B177,'QB Stats'!C:C,0),43),(IF(Combine!E177="RB",INDEX('RB Stats'!C:BO,MATCH(Combine!B177,'RB Stats'!C:C,0),65),(IF(Combine!E177="WR",INDEX('WR Stats'!C:BK,MATCH(Combine!B177,'WR Stats'!C:C,0),61))))))</f>
        <v>0</v>
      </c>
    </row>
    <row r="178" spans="1:17" x14ac:dyDescent="0.25">
      <c r="A178" t="s">
        <v>412</v>
      </c>
      <c r="B178" s="5" t="s">
        <v>2496</v>
      </c>
      <c r="C178" t="str">
        <f>IFERROR(INDEX('Combine Data'!A:O,MATCH(Combine!B178,'Combine Data'!A:A,0),4),"No Data")</f>
        <v>Georgia</v>
      </c>
      <c r="D178" t="str">
        <f>IFERROR(INDEX(Conference!A:B,MATCH(Combine!C178,Conference!A:A,0),2),"N/A")</f>
        <v>SEC</v>
      </c>
      <c r="E178" t="str">
        <f>IFERROR(INDEX('Combine Data'!A:O,MATCH(Combine!B178,'Combine Data'!A:A,0),6),"No Data")</f>
        <v>RB</v>
      </c>
      <c r="F178">
        <f>IFERROR(INDEX('Combine Data'!A:O,MATCH(Combine!B178,'Combine Data'!A:A,0),7),"No Data")</f>
        <v>69</v>
      </c>
      <c r="G178">
        <f>IFERROR(INDEX('Combine Data'!A:O,MATCH(Combine!B178,'Combine Data'!A:A,0),8),"No Data")</f>
        <v>204</v>
      </c>
      <c r="H178">
        <f>IFERROR(INDEX('Combine Data'!A:O,MATCH(Combine!B178,'Combine Data'!A:A,0),9),"No Data")</f>
        <v>0</v>
      </c>
      <c r="I178">
        <f>IFERROR(INDEX('Combine Data'!A:O,MATCH(Combine!B178,'Combine Data'!A:A,0),10),"No Data")</f>
        <v>4.51</v>
      </c>
      <c r="J178">
        <f>IFERROR(INDEX('Combine Data'!A:O,MATCH(Combine!B178,'Combine Data'!A:A,0),11),"No Data")</f>
        <v>25</v>
      </c>
      <c r="K178">
        <f>IFERROR(INDEX('Combine Data'!A:O,MATCH(Combine!B178,'Combine Data'!A:A,0),12),"No Data")</f>
        <v>36</v>
      </c>
      <c r="L178">
        <f>IFERROR(INDEX('Combine Data'!A:O,MATCH(Combine!B178,'Combine Data'!A:A,0),13),"No Data")</f>
        <v>128</v>
      </c>
      <c r="M178">
        <f>IFERROR(INDEX('Combine Data'!A:O,MATCH(Combine!B178,'Combine Data'!A:A,0),14),"No Data")</f>
        <v>0</v>
      </c>
      <c r="N178">
        <f>IFERROR(INDEX('Combine Data'!A:O,MATCH(Combine!B178,'Combine Data'!A:A,0),15),"No Data")</f>
        <v>7.17</v>
      </c>
      <c r="O178">
        <f>IF(E178="QB",INDEX('QB Stats'!C:Y,MATCH(Combine!B178,'QB Stats'!C:C,0),23)/5,(IF(Combine!E178="RB",INDEX('RB Stats'!C:AX,MATCH(Combine!B178,'RB Stats'!C:C,0),48)/5,(IF(Combine!E178="WR",INDEX('WR Stats'!C:AN,MATCH(Combine!B178,'WR Stats'!C:C,0),38)/5)))))</f>
        <v>0</v>
      </c>
      <c r="P178" t="str">
        <f>IF(E178="QB",INDEX('QB Stats'!C:AR,MATCH(Combine!B178,'QB Stats'!C:C,0),42),(IF(Combine!E178="RB",INDEX('RB Stats'!C:BN,MATCH(Combine!B178,'RB Stats'!C:C,0),64),(IF(Combine!E178="WR",INDEX('WR Stats'!C:BJ,MATCH(Combine!B178,'WR Stats'!C:C,0),60))))))</f>
        <v>Bust</v>
      </c>
      <c r="Q178">
        <f>IF(E178="QB",INDEX('QB Stats'!C:AS,MATCH(Combine!B178,'QB Stats'!C:C,0),43),(IF(Combine!E178="RB",INDEX('RB Stats'!C:BO,MATCH(Combine!B178,'RB Stats'!C:C,0),65),(IF(Combine!E178="WR",INDEX('WR Stats'!C:BK,MATCH(Combine!B178,'WR Stats'!C:C,0),61))))))</f>
        <v>0</v>
      </c>
    </row>
    <row r="179" spans="1:17" hidden="1" x14ac:dyDescent="0.25">
      <c r="A179" t="s">
        <v>413</v>
      </c>
      <c r="B179" s="5" t="s">
        <v>2497</v>
      </c>
      <c r="C179" t="s">
        <v>197</v>
      </c>
      <c r="D179" t="str">
        <f>IFERROR(INDEX(Conference!A:B,MATCH(Combine!C179,Conference!A:A,0),2),"N/A")</f>
        <v>ACC</v>
      </c>
      <c r="E179" t="str">
        <f>IFERROR(INDEX('Combine Data'!A:O,MATCH(Combine!B179,'Combine Data'!A:A,0),6),"No Data")</f>
        <v>No Data</v>
      </c>
      <c r="F179" t="str">
        <f>IFERROR(INDEX('Combine Data'!A:O,MATCH(Combine!B179,'Combine Data'!A:A,0),7),"No Data")</f>
        <v>No Data</v>
      </c>
      <c r="G179" t="str">
        <f>IFERROR(INDEX('Combine Data'!A:O,MATCH(Combine!B179,'Combine Data'!A:A,0),8),"No Data")</f>
        <v>No Data</v>
      </c>
      <c r="H179" t="str">
        <f>IFERROR(INDEX('Combine Data'!A:O,MATCH(Combine!B179,'Combine Data'!A:A,0),9),"No Data")</f>
        <v>No Data</v>
      </c>
      <c r="I179" t="str">
        <f>IFERROR(INDEX('Combine Data'!A:O,MATCH(Combine!B179,'Combine Data'!A:A,0),10),"No Data")</f>
        <v>No Data</v>
      </c>
      <c r="J179" t="str">
        <f>IFERROR(INDEX('Combine Data'!A:O,MATCH(Combine!B179,'Combine Data'!A:A,0),11),"No Data")</f>
        <v>No Data</v>
      </c>
      <c r="K179" t="str">
        <f>IFERROR(INDEX('Combine Data'!A:O,MATCH(Combine!B179,'Combine Data'!A:A,0),12),"No Data")</f>
        <v>No Data</v>
      </c>
      <c r="L179" t="str">
        <f>IFERROR(INDEX('Combine Data'!A:O,MATCH(Combine!B179,'Combine Data'!A:A,0),13),"No Data")</f>
        <v>No Data</v>
      </c>
      <c r="M179" t="str">
        <f>IFERROR(INDEX('Combine Data'!A:O,MATCH(Combine!B179,'Combine Data'!A:A,0),14),"No Data")</f>
        <v>No Data</v>
      </c>
      <c r="N179" t="str">
        <f>IFERROR(INDEX('Combine Data'!A:O,MATCH(Combine!B179,'Combine Data'!A:A,0),15),"No Data")</f>
        <v>No Data</v>
      </c>
      <c r="O179" t="b">
        <f>IF(E179="QB",INDEX('QB Stats'!C:Y,MATCH(Combine!B179,'QB Stats'!C:C,0),23)/5,(IF(Combine!E179="RB",INDEX('RB Stats'!C:AX,MATCH(Combine!B179,'RB Stats'!C:C,0),48)/5,(IF(Combine!E179="WR",INDEX('WR Stats'!C:AN,MATCH(Combine!B179,'WR Stats'!C:C,0),38)/5)))))</f>
        <v>0</v>
      </c>
      <c r="P179" t="b">
        <f>IF(E179="QB",INDEX('QB Stats'!C:AR,MATCH(Combine!B179,'QB Stats'!C:C,0),42),(IF(Combine!E179="RB",INDEX('RB Stats'!C:BN,MATCH(Combine!B179,'RB Stats'!C:C,0),64),(IF(Combine!E179="WR",INDEX('WR Stats'!C:BJ,MATCH(Combine!B179,'WR Stats'!C:C,0),60))))))</f>
        <v>0</v>
      </c>
      <c r="Q179" t="b">
        <f>IF(E179="QB",INDEX('QB Stats'!C:AS,MATCH(Combine!B179,'QB Stats'!C:C,0),43),(IF(Combine!E179="RB",INDEX('RB Stats'!C:BO,MATCH(Combine!B179,'RB Stats'!C:C,0),65),(IF(Combine!E179="WR",INDEX('WR Stats'!C:BK,MATCH(Combine!B179,'WR Stats'!C:C,0),61))))))</f>
        <v>0</v>
      </c>
    </row>
    <row r="180" spans="1:17" x14ac:dyDescent="0.25">
      <c r="A180" t="s">
        <v>414</v>
      </c>
      <c r="B180" s="5" t="s">
        <v>2498</v>
      </c>
      <c r="C180" t="str">
        <f>IFERROR(INDEX('Combine Data'!A:O,MATCH(Combine!B180,'Combine Data'!A:A,0),4),"No Data")</f>
        <v>Toledo</v>
      </c>
      <c r="D180" t="str">
        <f>IFERROR(INDEX(Conference!A:B,MATCH(Combine!C180,Conference!A:A,0),2),"N/A")</f>
        <v>Mid-American</v>
      </c>
      <c r="E180" t="str">
        <f>IFERROR(INDEX('Combine Data'!A:O,MATCH(Combine!B180,'Combine Data'!A:A,0),6),"No Data")</f>
        <v>RB</v>
      </c>
      <c r="F180">
        <f>IFERROR(INDEX('Combine Data'!A:O,MATCH(Combine!B180,'Combine Data'!A:A,0),7),"No Data")</f>
        <v>73</v>
      </c>
      <c r="G180">
        <f>IFERROR(INDEX('Combine Data'!A:O,MATCH(Combine!B180,'Combine Data'!A:A,0),8),"No Data")</f>
        <v>224</v>
      </c>
      <c r="H180">
        <f>IFERROR(INDEX('Combine Data'!A:O,MATCH(Combine!B180,'Combine Data'!A:A,0),9),"No Data")</f>
        <v>0</v>
      </c>
      <c r="I180">
        <f>IFERROR(INDEX('Combine Data'!A:O,MATCH(Combine!B180,'Combine Data'!A:A,0),10),"No Data")</f>
        <v>4.47</v>
      </c>
      <c r="J180">
        <f>IFERROR(INDEX('Combine Data'!A:O,MATCH(Combine!B180,'Combine Data'!A:A,0),11),"No Data")</f>
        <v>19</v>
      </c>
      <c r="K180">
        <f>IFERROR(INDEX('Combine Data'!A:O,MATCH(Combine!B180,'Combine Data'!A:A,0),12),"No Data")</f>
        <v>34</v>
      </c>
      <c r="L180">
        <f>IFERROR(INDEX('Combine Data'!A:O,MATCH(Combine!B180,'Combine Data'!A:A,0),13),"No Data")</f>
        <v>125</v>
      </c>
      <c r="M180">
        <f>IFERROR(INDEX('Combine Data'!A:O,MATCH(Combine!B180,'Combine Data'!A:A,0),14),"No Data")</f>
        <v>4.29</v>
      </c>
      <c r="N180">
        <f>IFERROR(INDEX('Combine Data'!A:O,MATCH(Combine!B180,'Combine Data'!A:A,0),15),"No Data")</f>
        <v>6.96</v>
      </c>
      <c r="O180">
        <f>IF(E180="QB",INDEX('QB Stats'!C:Y,MATCH(Combine!B180,'QB Stats'!C:C,0),23)/5,(IF(Combine!E180="RB",INDEX('RB Stats'!C:AX,MATCH(Combine!B180,'RB Stats'!C:C,0),48)/5,(IF(Combine!E180="WR",INDEX('WR Stats'!C:AN,MATCH(Combine!B180,'WR Stats'!C:C,0),38)/5)))))</f>
        <v>4.9400000000000004</v>
      </c>
      <c r="P180" t="str">
        <f>IF(E180="QB",INDEX('QB Stats'!C:AR,MATCH(Combine!B180,'QB Stats'!C:C,0),42),(IF(Combine!E180="RB",INDEX('RB Stats'!C:BN,MATCH(Combine!B180,'RB Stats'!C:C,0),64),(IF(Combine!E180="WR",INDEX('WR Stats'!C:BJ,MATCH(Combine!B180,'WR Stats'!C:C,0),60))))))</f>
        <v>Bust</v>
      </c>
      <c r="Q180">
        <f>IF(E180="QB",INDEX('QB Stats'!C:AS,MATCH(Combine!B180,'QB Stats'!C:C,0),43),(IF(Combine!E180="RB",INDEX('RB Stats'!C:BO,MATCH(Combine!B180,'RB Stats'!C:C,0),65),(IF(Combine!E180="WR",INDEX('WR Stats'!C:BK,MATCH(Combine!B180,'WR Stats'!C:C,0),61))))))</f>
        <v>0</v>
      </c>
    </row>
    <row r="181" spans="1:17" x14ac:dyDescent="0.25">
      <c r="A181" t="s">
        <v>415</v>
      </c>
      <c r="B181" s="5" t="s">
        <v>2499</v>
      </c>
      <c r="C181" t="str">
        <f>IFERROR(INDEX('Combine Data'!A:O,MATCH(Combine!B181,'Combine Data'!A:A,0),4),"No Data")</f>
        <v>Northwest Missouri State</v>
      </c>
      <c r="D181" t="str">
        <f>IFERROR(INDEX(Conference!A:B,MATCH(Combine!C181,Conference!A:A,0),2),"N/A")</f>
        <v>N/A</v>
      </c>
      <c r="E181" t="str">
        <f>IFERROR(INDEX('Combine Data'!A:O,MATCH(Combine!B181,'Combine Data'!A:A,0),6),"No Data")</f>
        <v>RB</v>
      </c>
      <c r="F181">
        <f>IFERROR(INDEX('Combine Data'!A:O,MATCH(Combine!B181,'Combine Data'!A:A,0),7),"No Data")</f>
        <v>71</v>
      </c>
      <c r="G181">
        <f>IFERROR(INDEX('Combine Data'!A:O,MATCH(Combine!B181,'Combine Data'!A:A,0),8),"No Data")</f>
        <v>228</v>
      </c>
      <c r="H181">
        <f>IFERROR(INDEX('Combine Data'!A:O,MATCH(Combine!B181,'Combine Data'!A:A,0),9),"No Data")</f>
        <v>0</v>
      </c>
      <c r="I181">
        <f>IFERROR(INDEX('Combine Data'!A:O,MATCH(Combine!B181,'Combine Data'!A:A,0),10),"No Data")</f>
        <v>4.5199999999999996</v>
      </c>
      <c r="J181">
        <f>IFERROR(INDEX('Combine Data'!A:O,MATCH(Combine!B181,'Combine Data'!A:A,0),11),"No Data")</f>
        <v>17</v>
      </c>
      <c r="K181">
        <f>IFERROR(INDEX('Combine Data'!A:O,MATCH(Combine!B181,'Combine Data'!A:A,0),12),"No Data")</f>
        <v>31</v>
      </c>
      <c r="L181">
        <f>IFERROR(INDEX('Combine Data'!A:O,MATCH(Combine!B181,'Combine Data'!A:A,0),13),"No Data")</f>
        <v>112</v>
      </c>
      <c r="M181">
        <f>IFERROR(INDEX('Combine Data'!A:O,MATCH(Combine!B181,'Combine Data'!A:A,0),14),"No Data")</f>
        <v>0</v>
      </c>
      <c r="N181">
        <f>IFERROR(INDEX('Combine Data'!A:O,MATCH(Combine!B181,'Combine Data'!A:A,0),15),"No Data")</f>
        <v>0</v>
      </c>
      <c r="O181">
        <f>IF(E181="QB",INDEX('QB Stats'!C:Y,MATCH(Combine!B181,'QB Stats'!C:C,0),23)/5,(IF(Combine!E181="RB",INDEX('RB Stats'!C:AX,MATCH(Combine!B181,'RB Stats'!C:C,0),48)/5,(IF(Combine!E181="WR",INDEX('WR Stats'!C:AN,MATCH(Combine!B181,'WR Stats'!C:C,0),38)/5)))))</f>
        <v>0.54</v>
      </c>
      <c r="P181" t="str">
        <f>IF(E181="QB",INDEX('QB Stats'!C:AR,MATCH(Combine!B181,'QB Stats'!C:C,0),42),(IF(Combine!E181="RB",INDEX('RB Stats'!C:BN,MATCH(Combine!B181,'RB Stats'!C:C,0),64),(IF(Combine!E181="WR",INDEX('WR Stats'!C:BJ,MATCH(Combine!B181,'WR Stats'!C:C,0),60))))))</f>
        <v>Bust</v>
      </c>
      <c r="Q181">
        <f>IF(E181="QB",INDEX('QB Stats'!C:AS,MATCH(Combine!B181,'QB Stats'!C:C,0),43),(IF(Combine!E181="RB",INDEX('RB Stats'!C:BO,MATCH(Combine!B181,'RB Stats'!C:C,0),65),(IF(Combine!E181="WR",INDEX('WR Stats'!C:BK,MATCH(Combine!B181,'WR Stats'!C:C,0),61))))))</f>
        <v>0</v>
      </c>
    </row>
    <row r="182" spans="1:17" x14ac:dyDescent="0.25">
      <c r="A182" t="s">
        <v>416</v>
      </c>
      <c r="B182" s="5" t="s">
        <v>2500</v>
      </c>
      <c r="C182" t="str">
        <f>IFERROR(INDEX('Combine Data'!A:O,MATCH(Combine!B182,'Combine Data'!A:A,0),4),"No Data")</f>
        <v>Utah State</v>
      </c>
      <c r="D182" t="str">
        <f>IFERROR(INDEX(Conference!A:B,MATCH(Combine!C182,Conference!A:A,0),2),"N/A")</f>
        <v>Mountain West</v>
      </c>
      <c r="E182" t="str">
        <f>IFERROR(INDEX('Combine Data'!A:O,MATCH(Combine!B182,'Combine Data'!A:A,0),6),"No Data")</f>
        <v>WR</v>
      </c>
      <c r="F182">
        <f>IFERROR(INDEX('Combine Data'!A:O,MATCH(Combine!B182,'Combine Data'!A:A,0),7),"No Data")</f>
        <v>73</v>
      </c>
      <c r="G182">
        <f>IFERROR(INDEX('Combine Data'!A:O,MATCH(Combine!B182,'Combine Data'!A:A,0),8),"No Data")</f>
        <v>202</v>
      </c>
      <c r="H182">
        <f>IFERROR(INDEX('Combine Data'!A:O,MATCH(Combine!B182,'Combine Data'!A:A,0),9),"No Data")</f>
        <v>0</v>
      </c>
      <c r="I182">
        <f>IFERROR(INDEX('Combine Data'!A:O,MATCH(Combine!B182,'Combine Data'!A:A,0),10),"No Data")</f>
        <v>4.6900000000000004</v>
      </c>
      <c r="J182">
        <f>IFERROR(INDEX('Combine Data'!A:O,MATCH(Combine!B182,'Combine Data'!A:A,0),11),"No Data")</f>
        <v>0</v>
      </c>
      <c r="K182">
        <f>IFERROR(INDEX('Combine Data'!A:O,MATCH(Combine!B182,'Combine Data'!A:A,0),12),"No Data")</f>
        <v>27.5</v>
      </c>
      <c r="L182">
        <f>IFERROR(INDEX('Combine Data'!A:O,MATCH(Combine!B182,'Combine Data'!A:A,0),13),"No Data")</f>
        <v>115</v>
      </c>
      <c r="M182">
        <f>IFERROR(INDEX('Combine Data'!A:O,MATCH(Combine!B182,'Combine Data'!A:A,0),14),"No Data")</f>
        <v>4.7699999999999996</v>
      </c>
      <c r="N182">
        <f>IFERROR(INDEX('Combine Data'!A:O,MATCH(Combine!B182,'Combine Data'!A:A,0),15),"No Data")</f>
        <v>7.31</v>
      </c>
      <c r="O182">
        <f>IF(E182="QB",INDEX('QB Stats'!C:Y,MATCH(Combine!B182,'QB Stats'!C:C,0),23)/5,(IF(Combine!E182="RB",INDEX('RB Stats'!C:AX,MATCH(Combine!B182,'RB Stats'!C:C,0),48)/5,(IF(Combine!E182="WR",INDEX('WR Stats'!C:AN,MATCH(Combine!B182,'WR Stats'!C:C,0),38)/5)))))</f>
        <v>0</v>
      </c>
      <c r="P182" t="str">
        <f>IF(E182="QB",INDEX('QB Stats'!C:AR,MATCH(Combine!B182,'QB Stats'!C:C,0),42),(IF(Combine!E182="RB",INDEX('RB Stats'!C:BN,MATCH(Combine!B182,'RB Stats'!C:C,0),64),(IF(Combine!E182="WR",INDEX('WR Stats'!C:BJ,MATCH(Combine!B182,'WR Stats'!C:C,0),60))))))</f>
        <v>Bust</v>
      </c>
      <c r="Q182">
        <f>IF(E182="QB",INDEX('QB Stats'!C:AS,MATCH(Combine!B182,'QB Stats'!C:C,0),43),(IF(Combine!E182="RB",INDEX('RB Stats'!C:BO,MATCH(Combine!B182,'RB Stats'!C:C,0),65),(IF(Combine!E182="WR",INDEX('WR Stats'!C:BK,MATCH(Combine!B182,'WR Stats'!C:C,0),61))))))</f>
        <v>0</v>
      </c>
    </row>
    <row r="183" spans="1:17" hidden="1" x14ac:dyDescent="0.25">
      <c r="A183" t="s">
        <v>417</v>
      </c>
      <c r="B183" s="5" t="s">
        <v>2501</v>
      </c>
      <c r="C183" t="s">
        <v>242</v>
      </c>
      <c r="D183" t="str">
        <f>IFERROR(INDEX(Conference!A:B,MATCH(Combine!C183,Conference!A:A,0),2),"N/A")</f>
        <v>Mountain West</v>
      </c>
      <c r="E183" t="str">
        <f>IFERROR(INDEX('Combine Data'!A:O,MATCH(Combine!B183,'Combine Data'!A:A,0),6),"No Data")</f>
        <v>No Data</v>
      </c>
      <c r="F183" t="str">
        <f>IFERROR(INDEX('Combine Data'!A:O,MATCH(Combine!B183,'Combine Data'!A:A,0),7),"No Data")</f>
        <v>No Data</v>
      </c>
      <c r="G183" t="str">
        <f>IFERROR(INDEX('Combine Data'!A:O,MATCH(Combine!B183,'Combine Data'!A:A,0),8),"No Data")</f>
        <v>No Data</v>
      </c>
      <c r="H183" t="str">
        <f>IFERROR(INDEX('Combine Data'!A:O,MATCH(Combine!B183,'Combine Data'!A:A,0),9),"No Data")</f>
        <v>No Data</v>
      </c>
      <c r="I183" t="str">
        <f>IFERROR(INDEX('Combine Data'!A:O,MATCH(Combine!B183,'Combine Data'!A:A,0),10),"No Data")</f>
        <v>No Data</v>
      </c>
      <c r="J183" t="str">
        <f>IFERROR(INDEX('Combine Data'!A:O,MATCH(Combine!B183,'Combine Data'!A:A,0),11),"No Data")</f>
        <v>No Data</v>
      </c>
      <c r="K183" t="str">
        <f>IFERROR(INDEX('Combine Data'!A:O,MATCH(Combine!B183,'Combine Data'!A:A,0),12),"No Data")</f>
        <v>No Data</v>
      </c>
      <c r="L183" t="str">
        <f>IFERROR(INDEX('Combine Data'!A:O,MATCH(Combine!B183,'Combine Data'!A:A,0),13),"No Data")</f>
        <v>No Data</v>
      </c>
      <c r="M183" t="str">
        <f>IFERROR(INDEX('Combine Data'!A:O,MATCH(Combine!B183,'Combine Data'!A:A,0),14),"No Data")</f>
        <v>No Data</v>
      </c>
      <c r="N183" t="str">
        <f>IFERROR(INDEX('Combine Data'!A:O,MATCH(Combine!B183,'Combine Data'!A:A,0),15),"No Data")</f>
        <v>No Data</v>
      </c>
      <c r="O183" t="b">
        <f>IF(E183="QB",INDEX('QB Stats'!C:Y,MATCH(Combine!B183,'QB Stats'!C:C,0),23)/5,(IF(Combine!E183="RB",INDEX('RB Stats'!C:AX,MATCH(Combine!B183,'RB Stats'!C:C,0),48)/5,(IF(Combine!E183="WR",INDEX('WR Stats'!C:AN,MATCH(Combine!B183,'WR Stats'!C:C,0),38)/5)))))</f>
        <v>0</v>
      </c>
      <c r="P183" t="b">
        <f>IF(E183="QB",INDEX('QB Stats'!C:AR,MATCH(Combine!B183,'QB Stats'!C:C,0),42),(IF(Combine!E183="RB",INDEX('RB Stats'!C:BN,MATCH(Combine!B183,'RB Stats'!C:C,0),64),(IF(Combine!E183="WR",INDEX('WR Stats'!C:BJ,MATCH(Combine!B183,'WR Stats'!C:C,0),60))))))</f>
        <v>0</v>
      </c>
      <c r="Q183" t="b">
        <f>IF(E183="QB",INDEX('QB Stats'!C:AS,MATCH(Combine!B183,'QB Stats'!C:C,0),43),(IF(Combine!E183="RB",INDEX('RB Stats'!C:BO,MATCH(Combine!B183,'RB Stats'!C:C,0),65),(IF(Combine!E183="WR",INDEX('WR Stats'!C:BK,MATCH(Combine!B183,'WR Stats'!C:C,0),61))))))</f>
        <v>0</v>
      </c>
    </row>
    <row r="184" spans="1:17" x14ac:dyDescent="0.25">
      <c r="A184" t="s">
        <v>418</v>
      </c>
      <c r="B184" s="5" t="s">
        <v>2502</v>
      </c>
      <c r="C184" t="str">
        <f>IFERROR(INDEX('Combine Data'!A:O,MATCH(Combine!B184,'Combine Data'!A:A,0),4),"No Data")</f>
        <v>Wisconsin</v>
      </c>
      <c r="D184" t="str">
        <f>IFERROR(INDEX(Conference!A:B,MATCH(Combine!C184,Conference!A:A,0),2),"N/A")</f>
        <v>Big Ten</v>
      </c>
      <c r="E184" t="str">
        <f>IFERROR(INDEX('Combine Data'!A:O,MATCH(Combine!B184,'Combine Data'!A:A,0),6),"No Data")</f>
        <v>WR</v>
      </c>
      <c r="F184">
        <f>IFERROR(INDEX('Combine Data'!A:O,MATCH(Combine!B184,'Combine Data'!A:A,0),7),"No Data")</f>
        <v>75</v>
      </c>
      <c r="G184">
        <f>IFERROR(INDEX('Combine Data'!A:O,MATCH(Combine!B184,'Combine Data'!A:A,0),8),"No Data")</f>
        <v>221</v>
      </c>
      <c r="H184">
        <f>IFERROR(INDEX('Combine Data'!A:O,MATCH(Combine!B184,'Combine Data'!A:A,0),9),"No Data")</f>
        <v>0</v>
      </c>
      <c r="I184">
        <f>IFERROR(INDEX('Combine Data'!A:O,MATCH(Combine!B184,'Combine Data'!A:A,0),10),"No Data")</f>
        <v>4.49</v>
      </c>
      <c r="J184">
        <f>IFERROR(INDEX('Combine Data'!A:O,MATCH(Combine!B184,'Combine Data'!A:A,0),11),"No Data")</f>
        <v>0</v>
      </c>
      <c r="K184">
        <f>IFERROR(INDEX('Combine Data'!A:O,MATCH(Combine!B184,'Combine Data'!A:A,0),12),"No Data")</f>
        <v>29.5</v>
      </c>
      <c r="L184">
        <f>IFERROR(INDEX('Combine Data'!A:O,MATCH(Combine!B184,'Combine Data'!A:A,0),13),"No Data")</f>
        <v>126</v>
      </c>
      <c r="M184">
        <f>IFERROR(INDEX('Combine Data'!A:O,MATCH(Combine!B184,'Combine Data'!A:A,0),14),"No Data")</f>
        <v>0</v>
      </c>
      <c r="N184">
        <f>IFERROR(INDEX('Combine Data'!A:O,MATCH(Combine!B184,'Combine Data'!A:A,0),15),"No Data")</f>
        <v>0</v>
      </c>
      <c r="O184">
        <f>IF(E184="QB",INDEX('QB Stats'!C:Y,MATCH(Combine!B184,'QB Stats'!C:C,0),23)/5,(IF(Combine!E184="RB",INDEX('RB Stats'!C:AX,MATCH(Combine!B184,'RB Stats'!C:C,0),48)/5,(IF(Combine!E184="WR",INDEX('WR Stats'!C:AN,MATCH(Combine!B184,'WR Stats'!C:C,0),38)/5)))))</f>
        <v>0.16</v>
      </c>
      <c r="P184" t="str">
        <f>IF(E184="QB",INDEX('QB Stats'!C:AR,MATCH(Combine!B184,'QB Stats'!C:C,0),42),(IF(Combine!E184="RB",INDEX('RB Stats'!C:BN,MATCH(Combine!B184,'RB Stats'!C:C,0),64),(IF(Combine!E184="WR",INDEX('WR Stats'!C:BJ,MATCH(Combine!B184,'WR Stats'!C:C,0),60))))))</f>
        <v>Bust</v>
      </c>
      <c r="Q184">
        <f>IF(E184="QB",INDEX('QB Stats'!C:AS,MATCH(Combine!B184,'QB Stats'!C:C,0),43),(IF(Combine!E184="RB",INDEX('RB Stats'!C:BO,MATCH(Combine!B184,'RB Stats'!C:C,0),65),(IF(Combine!E184="WR",INDEX('WR Stats'!C:BK,MATCH(Combine!B184,'WR Stats'!C:C,0),61))))))</f>
        <v>0</v>
      </c>
    </row>
    <row r="185" spans="1:17" x14ac:dyDescent="0.25">
      <c r="A185" t="s">
        <v>419</v>
      </c>
      <c r="B185" s="5" t="s">
        <v>2503</v>
      </c>
      <c r="C185" t="str">
        <f>IFERROR(INDEX('Combine Data'!A:O,MATCH(Combine!B185,'Combine Data'!A:A,0),4),"No Data")</f>
        <v>Jackson State</v>
      </c>
      <c r="D185" t="str">
        <f>IFERROR(INDEX(Conference!A:B,MATCH(Combine!C185,Conference!A:A,0),2),"N/A")</f>
        <v>N/A</v>
      </c>
      <c r="E185" t="str">
        <f>IFERROR(INDEX('Combine Data'!A:O,MATCH(Combine!B185,'Combine Data'!A:A,0),6),"No Data")</f>
        <v>WR</v>
      </c>
      <c r="F185">
        <f>IFERROR(INDEX('Combine Data'!A:O,MATCH(Combine!B185,'Combine Data'!A:A,0),7),"No Data")</f>
        <v>71</v>
      </c>
      <c r="G185">
        <f>IFERROR(INDEX('Combine Data'!A:O,MATCH(Combine!B185,'Combine Data'!A:A,0),8),"No Data")</f>
        <v>177</v>
      </c>
      <c r="H185">
        <f>IFERROR(INDEX('Combine Data'!A:O,MATCH(Combine!B185,'Combine Data'!A:A,0),9),"No Data")</f>
        <v>0</v>
      </c>
      <c r="I185">
        <f>IFERROR(INDEX('Combine Data'!A:O,MATCH(Combine!B185,'Combine Data'!A:A,0),10),"No Data")</f>
        <v>4.5</v>
      </c>
      <c r="J185">
        <f>IFERROR(INDEX('Combine Data'!A:O,MATCH(Combine!B185,'Combine Data'!A:A,0),11),"No Data")</f>
        <v>14</v>
      </c>
      <c r="K185">
        <f>IFERROR(INDEX('Combine Data'!A:O,MATCH(Combine!B185,'Combine Data'!A:A,0),12),"No Data")</f>
        <v>32</v>
      </c>
      <c r="L185">
        <f>IFERROR(INDEX('Combine Data'!A:O,MATCH(Combine!B185,'Combine Data'!A:A,0),13),"No Data")</f>
        <v>118</v>
      </c>
      <c r="M185">
        <f>IFERROR(INDEX('Combine Data'!A:O,MATCH(Combine!B185,'Combine Data'!A:A,0),14),"No Data")</f>
        <v>4.18</v>
      </c>
      <c r="N185">
        <f>IFERROR(INDEX('Combine Data'!A:O,MATCH(Combine!B185,'Combine Data'!A:A,0),15),"No Data")</f>
        <v>6.75</v>
      </c>
      <c r="O185">
        <f>IF(E185="QB",INDEX('QB Stats'!C:Y,MATCH(Combine!B185,'QB Stats'!C:C,0),23)/5,(IF(Combine!E185="RB",INDEX('RB Stats'!C:AX,MATCH(Combine!B185,'RB Stats'!C:C,0),48)/5,(IF(Combine!E185="WR",INDEX('WR Stats'!C:AN,MATCH(Combine!B185,'WR Stats'!C:C,0),38)/5)))))</f>
        <v>0.18</v>
      </c>
      <c r="P185" t="str">
        <f>IF(E185="QB",INDEX('QB Stats'!C:AR,MATCH(Combine!B185,'QB Stats'!C:C,0),42),(IF(Combine!E185="RB",INDEX('RB Stats'!C:BN,MATCH(Combine!B185,'RB Stats'!C:C,0),64),(IF(Combine!E185="WR",INDEX('WR Stats'!C:BJ,MATCH(Combine!B185,'WR Stats'!C:C,0),60))))))</f>
        <v>Bust</v>
      </c>
      <c r="Q185">
        <f>IF(E185="QB",INDEX('QB Stats'!C:AS,MATCH(Combine!B185,'QB Stats'!C:C,0),43),(IF(Combine!E185="RB",INDEX('RB Stats'!C:BO,MATCH(Combine!B185,'RB Stats'!C:C,0),65),(IF(Combine!E185="WR",INDEX('WR Stats'!C:BK,MATCH(Combine!B185,'WR Stats'!C:C,0),61))))))</f>
        <v>0</v>
      </c>
    </row>
    <row r="186" spans="1:17" hidden="1" x14ac:dyDescent="0.25">
      <c r="A186" t="s">
        <v>421</v>
      </c>
      <c r="B186" s="5" t="s">
        <v>2504</v>
      </c>
      <c r="C186" t="s">
        <v>215</v>
      </c>
      <c r="D186" t="str">
        <f>IFERROR(INDEX(Conference!A:B,MATCH(Combine!C186,Conference!A:A,0),2),"N/A")</f>
        <v>SEC</v>
      </c>
      <c r="E186" t="str">
        <f>IFERROR(INDEX('Combine Data'!A:O,MATCH(Combine!B186,'Combine Data'!A:A,0),6),"No Data")</f>
        <v>No Data</v>
      </c>
      <c r="F186" t="str">
        <f>IFERROR(INDEX('Combine Data'!A:O,MATCH(Combine!B186,'Combine Data'!A:A,0),7),"No Data")</f>
        <v>No Data</v>
      </c>
      <c r="G186" t="str">
        <f>IFERROR(INDEX('Combine Data'!A:O,MATCH(Combine!B186,'Combine Data'!A:A,0),8),"No Data")</f>
        <v>No Data</v>
      </c>
      <c r="H186" t="str">
        <f>IFERROR(INDEX('Combine Data'!A:O,MATCH(Combine!B186,'Combine Data'!A:A,0),9),"No Data")</f>
        <v>No Data</v>
      </c>
      <c r="I186" t="str">
        <f>IFERROR(INDEX('Combine Data'!A:O,MATCH(Combine!B186,'Combine Data'!A:A,0),10),"No Data")</f>
        <v>No Data</v>
      </c>
      <c r="J186" t="str">
        <f>IFERROR(INDEX('Combine Data'!A:O,MATCH(Combine!B186,'Combine Data'!A:A,0),11),"No Data")</f>
        <v>No Data</v>
      </c>
      <c r="K186" t="str">
        <f>IFERROR(INDEX('Combine Data'!A:O,MATCH(Combine!B186,'Combine Data'!A:A,0),12),"No Data")</f>
        <v>No Data</v>
      </c>
      <c r="L186" t="str">
        <f>IFERROR(INDEX('Combine Data'!A:O,MATCH(Combine!B186,'Combine Data'!A:A,0),13),"No Data")</f>
        <v>No Data</v>
      </c>
      <c r="M186" t="str">
        <f>IFERROR(INDEX('Combine Data'!A:O,MATCH(Combine!B186,'Combine Data'!A:A,0),14),"No Data")</f>
        <v>No Data</v>
      </c>
      <c r="N186" t="str">
        <f>IFERROR(INDEX('Combine Data'!A:O,MATCH(Combine!B186,'Combine Data'!A:A,0),15),"No Data")</f>
        <v>No Data</v>
      </c>
      <c r="O186" t="b">
        <f>IF(E186="QB",INDEX('QB Stats'!C:Y,MATCH(Combine!B186,'QB Stats'!C:C,0),23)/5,(IF(Combine!E186="RB",INDEX('RB Stats'!C:AX,MATCH(Combine!B186,'RB Stats'!C:C,0),48)/5,(IF(Combine!E186="WR",INDEX('WR Stats'!C:AN,MATCH(Combine!B186,'WR Stats'!C:C,0),38)/5)))))</f>
        <v>0</v>
      </c>
      <c r="P186" t="b">
        <f>IF(E186="QB",INDEX('QB Stats'!C:AR,MATCH(Combine!B186,'QB Stats'!C:C,0),42),(IF(Combine!E186="RB",INDEX('RB Stats'!C:BN,MATCH(Combine!B186,'RB Stats'!C:C,0),64),(IF(Combine!E186="WR",INDEX('WR Stats'!C:BJ,MATCH(Combine!B186,'WR Stats'!C:C,0),60))))))</f>
        <v>0</v>
      </c>
      <c r="Q186" t="b">
        <f>IF(E186="QB",INDEX('QB Stats'!C:AS,MATCH(Combine!B186,'QB Stats'!C:C,0),43),(IF(Combine!E186="RB",INDEX('RB Stats'!C:BO,MATCH(Combine!B186,'RB Stats'!C:C,0),65),(IF(Combine!E186="WR",INDEX('WR Stats'!C:BK,MATCH(Combine!B186,'WR Stats'!C:C,0),61))))))</f>
        <v>0</v>
      </c>
    </row>
    <row r="187" spans="1:17" x14ac:dyDescent="0.25">
      <c r="A187" t="s">
        <v>422</v>
      </c>
      <c r="B187" s="5" t="s">
        <v>2505</v>
      </c>
      <c r="C187" t="str">
        <f>IFERROR(INDEX('Combine Data'!A:O,MATCH(Combine!B187,'Combine Data'!A:A,0),4),"No Data")</f>
        <v>Michigan</v>
      </c>
      <c r="D187" t="str">
        <f>IFERROR(INDEX(Conference!A:B,MATCH(Combine!C187,Conference!A:A,0),2),"N/A")</f>
        <v>Big Ten</v>
      </c>
      <c r="E187" t="str">
        <f>IFERROR(INDEX('Combine Data'!A:O,MATCH(Combine!B187,'Combine Data'!A:A,0),6),"No Data")</f>
        <v>RB</v>
      </c>
      <c r="F187">
        <f>IFERROR(INDEX('Combine Data'!A:O,MATCH(Combine!B187,'Combine Data'!A:A,0),7),"No Data")</f>
        <v>69</v>
      </c>
      <c r="G187">
        <f>IFERROR(INDEX('Combine Data'!A:O,MATCH(Combine!B187,'Combine Data'!A:A,0),8),"No Data")</f>
        <v>206</v>
      </c>
      <c r="H187">
        <f>IFERROR(INDEX('Combine Data'!A:O,MATCH(Combine!B187,'Combine Data'!A:A,0),9),"No Data")</f>
        <v>0</v>
      </c>
      <c r="I187">
        <f>IFERROR(INDEX('Combine Data'!A:O,MATCH(Combine!B187,'Combine Data'!A:A,0),10),"No Data")</f>
        <v>4.6900000000000004</v>
      </c>
      <c r="J187">
        <f>IFERROR(INDEX('Combine Data'!A:O,MATCH(Combine!B187,'Combine Data'!A:A,0),11),"No Data")</f>
        <v>23</v>
      </c>
      <c r="K187">
        <f>IFERROR(INDEX('Combine Data'!A:O,MATCH(Combine!B187,'Combine Data'!A:A,0),12),"No Data")</f>
        <v>28</v>
      </c>
      <c r="L187">
        <f>IFERROR(INDEX('Combine Data'!A:O,MATCH(Combine!B187,'Combine Data'!A:A,0),13),"No Data")</f>
        <v>110</v>
      </c>
      <c r="M187">
        <f>IFERROR(INDEX('Combine Data'!A:O,MATCH(Combine!B187,'Combine Data'!A:A,0),14),"No Data")</f>
        <v>0</v>
      </c>
      <c r="N187">
        <f>IFERROR(INDEX('Combine Data'!A:O,MATCH(Combine!B187,'Combine Data'!A:A,0),15),"No Data")</f>
        <v>0</v>
      </c>
      <c r="O187">
        <f>IF(E187="QB",INDEX('QB Stats'!C:Y,MATCH(Combine!B187,'QB Stats'!C:C,0),23)/5,(IF(Combine!E187="RB",INDEX('RB Stats'!C:AX,MATCH(Combine!B187,'RB Stats'!C:C,0),48)/5,(IF(Combine!E187="WR",INDEX('WR Stats'!C:AN,MATCH(Combine!B187,'WR Stats'!C:C,0),38)/5)))))</f>
        <v>9.2199999999999989</v>
      </c>
      <c r="P187" t="str">
        <f>IF(E187="QB",INDEX('QB Stats'!C:AR,MATCH(Combine!B187,'QB Stats'!C:C,0),42),(IF(Combine!E187="RB",INDEX('RB Stats'!C:BN,MATCH(Combine!B187,'RB Stats'!C:C,0),64),(IF(Combine!E187="WR",INDEX('WR Stats'!C:BJ,MATCH(Combine!B187,'WR Stats'!C:C,0),60))))))</f>
        <v>Bust</v>
      </c>
      <c r="Q187">
        <f>IF(E187="QB",INDEX('QB Stats'!C:AS,MATCH(Combine!B187,'QB Stats'!C:C,0),43),(IF(Combine!E187="RB",INDEX('RB Stats'!C:BO,MATCH(Combine!B187,'RB Stats'!C:C,0),65),(IF(Combine!E187="WR",INDEX('WR Stats'!C:BK,MATCH(Combine!B187,'WR Stats'!C:C,0),61))))))</f>
        <v>0</v>
      </c>
    </row>
    <row r="188" spans="1:17" hidden="1" x14ac:dyDescent="0.25">
      <c r="A188" t="s">
        <v>423</v>
      </c>
      <c r="B188" s="5" t="s">
        <v>2506</v>
      </c>
      <c r="C188" t="s">
        <v>214</v>
      </c>
      <c r="D188" t="str">
        <f>IFERROR(INDEX(Conference!A:B,MATCH(Combine!C188,Conference!A:A,0),2),"N/A")</f>
        <v>N/A</v>
      </c>
      <c r="E188" t="str">
        <f>IFERROR(INDEX('Combine Data'!A:O,MATCH(Combine!B188,'Combine Data'!A:A,0),6),"No Data")</f>
        <v>No Data</v>
      </c>
      <c r="F188" t="str">
        <f>IFERROR(INDEX('Combine Data'!A:O,MATCH(Combine!B188,'Combine Data'!A:A,0),7),"No Data")</f>
        <v>No Data</v>
      </c>
      <c r="G188" t="str">
        <f>IFERROR(INDEX('Combine Data'!A:O,MATCH(Combine!B188,'Combine Data'!A:A,0),8),"No Data")</f>
        <v>No Data</v>
      </c>
      <c r="H188" t="str">
        <f>IFERROR(INDEX('Combine Data'!A:O,MATCH(Combine!B188,'Combine Data'!A:A,0),9),"No Data")</f>
        <v>No Data</v>
      </c>
      <c r="I188" t="str">
        <f>IFERROR(INDEX('Combine Data'!A:O,MATCH(Combine!B188,'Combine Data'!A:A,0),10),"No Data")</f>
        <v>No Data</v>
      </c>
      <c r="J188" t="str">
        <f>IFERROR(INDEX('Combine Data'!A:O,MATCH(Combine!B188,'Combine Data'!A:A,0),11),"No Data")</f>
        <v>No Data</v>
      </c>
      <c r="K188" t="str">
        <f>IFERROR(INDEX('Combine Data'!A:O,MATCH(Combine!B188,'Combine Data'!A:A,0),12),"No Data")</f>
        <v>No Data</v>
      </c>
      <c r="L188" t="str">
        <f>IFERROR(INDEX('Combine Data'!A:O,MATCH(Combine!B188,'Combine Data'!A:A,0),13),"No Data")</f>
        <v>No Data</v>
      </c>
      <c r="M188" t="str">
        <f>IFERROR(INDEX('Combine Data'!A:O,MATCH(Combine!B188,'Combine Data'!A:A,0),14),"No Data")</f>
        <v>No Data</v>
      </c>
      <c r="N188" t="str">
        <f>IFERROR(INDEX('Combine Data'!A:O,MATCH(Combine!B188,'Combine Data'!A:A,0),15),"No Data")</f>
        <v>No Data</v>
      </c>
      <c r="O188" t="b">
        <f>IF(E188="QB",INDEX('QB Stats'!C:Y,MATCH(Combine!B188,'QB Stats'!C:C,0),23)/5,(IF(Combine!E188="RB",INDEX('RB Stats'!C:AX,MATCH(Combine!B188,'RB Stats'!C:C,0),48)/5,(IF(Combine!E188="WR",INDEX('WR Stats'!C:AN,MATCH(Combine!B188,'WR Stats'!C:C,0),38)/5)))))</f>
        <v>0</v>
      </c>
      <c r="P188" t="b">
        <f>IF(E188="QB",INDEX('QB Stats'!C:AR,MATCH(Combine!B188,'QB Stats'!C:C,0),42),(IF(Combine!E188="RB",INDEX('RB Stats'!C:BN,MATCH(Combine!B188,'RB Stats'!C:C,0),64),(IF(Combine!E188="WR",INDEX('WR Stats'!C:BJ,MATCH(Combine!B188,'WR Stats'!C:C,0),60))))))</f>
        <v>0</v>
      </c>
      <c r="Q188" t="b">
        <f>IF(E188="QB",INDEX('QB Stats'!C:AS,MATCH(Combine!B188,'QB Stats'!C:C,0),43),(IF(Combine!E188="RB",INDEX('RB Stats'!C:BO,MATCH(Combine!B188,'RB Stats'!C:C,0),65),(IF(Combine!E188="WR",INDEX('WR Stats'!C:BK,MATCH(Combine!B188,'WR Stats'!C:C,0),61))))))</f>
        <v>0</v>
      </c>
    </row>
    <row r="189" spans="1:17" x14ac:dyDescent="0.25">
      <c r="A189" t="s">
        <v>118</v>
      </c>
      <c r="B189" s="5" t="s">
        <v>2507</v>
      </c>
      <c r="C189" t="str">
        <f>IFERROR(INDEX('Combine Data'!A:O,MATCH(Combine!B189,'Combine Data'!A:A,0),4),"No Data")</f>
        <v>Mount Union</v>
      </c>
      <c r="D189" t="str">
        <f>IFERROR(INDEX(Conference!A:B,MATCH(Combine!C189,Conference!A:A,0),2),"N/A")</f>
        <v>N/A</v>
      </c>
      <c r="E189" t="str">
        <f>IFERROR(INDEX('Combine Data'!A:O,MATCH(Combine!B189,'Combine Data'!A:A,0),6),"No Data")</f>
        <v>WR</v>
      </c>
      <c r="F189">
        <f>IFERROR(INDEX('Combine Data'!A:O,MATCH(Combine!B189,'Combine Data'!A:A,0),7),"No Data")</f>
        <v>73</v>
      </c>
      <c r="G189">
        <f>IFERROR(INDEX('Combine Data'!A:O,MATCH(Combine!B189,'Combine Data'!A:A,0),8),"No Data")</f>
        <v>210</v>
      </c>
      <c r="H189">
        <f>IFERROR(INDEX('Combine Data'!A:O,MATCH(Combine!B189,'Combine Data'!A:A,0),9),"No Data")</f>
        <v>0</v>
      </c>
      <c r="I189">
        <f>IFERROR(INDEX('Combine Data'!A:O,MATCH(Combine!B189,'Combine Data'!A:A,0),10),"No Data")</f>
        <v>4.42</v>
      </c>
      <c r="J189">
        <f>IFERROR(INDEX('Combine Data'!A:O,MATCH(Combine!B189,'Combine Data'!A:A,0),11),"No Data")</f>
        <v>20</v>
      </c>
      <c r="K189">
        <f>IFERROR(INDEX('Combine Data'!A:O,MATCH(Combine!B189,'Combine Data'!A:A,0),12),"No Data")</f>
        <v>36.5</v>
      </c>
      <c r="L189">
        <f>IFERROR(INDEX('Combine Data'!A:O,MATCH(Combine!B189,'Combine Data'!A:A,0),13),"No Data")</f>
        <v>125</v>
      </c>
      <c r="M189">
        <f>IFERROR(INDEX('Combine Data'!A:O,MATCH(Combine!B189,'Combine Data'!A:A,0),14),"No Data")</f>
        <v>4.1900000000000004</v>
      </c>
      <c r="N189">
        <f>IFERROR(INDEX('Combine Data'!A:O,MATCH(Combine!B189,'Combine Data'!A:A,0),15),"No Data")</f>
        <v>6.9</v>
      </c>
      <c r="O189">
        <f>IF(E189="QB",INDEX('QB Stats'!C:Y,MATCH(Combine!B189,'QB Stats'!C:C,0),23)/5,(IF(Combine!E189="RB",INDEX('RB Stats'!C:AX,MATCH(Combine!B189,'RB Stats'!C:C,0),48)/5,(IF(Combine!E189="WR",INDEX('WR Stats'!C:AN,MATCH(Combine!B189,'WR Stats'!C:C,0),38)/5)))))</f>
        <v>85.84</v>
      </c>
      <c r="P189" t="str">
        <f>IF(E189="QB",INDEX('QB Stats'!C:AR,MATCH(Combine!B189,'QB Stats'!C:C,0),42),(IF(Combine!E189="RB",INDEX('RB Stats'!C:BN,MATCH(Combine!B189,'RB Stats'!C:C,0),64),(IF(Combine!E189="WR",INDEX('WR Stats'!C:BJ,MATCH(Combine!B189,'WR Stats'!C:C,0),60))))))</f>
        <v>Backup</v>
      </c>
      <c r="Q189">
        <f>IF(E189="QB",INDEX('QB Stats'!C:AS,MATCH(Combine!B189,'QB Stats'!C:C,0),43),(IF(Combine!E189="RB",INDEX('RB Stats'!C:BO,MATCH(Combine!B189,'RB Stats'!C:C,0),65),(IF(Combine!E189="WR",INDEX('WR Stats'!C:BK,MATCH(Combine!B189,'WR Stats'!C:C,0),61))))))</f>
        <v>1</v>
      </c>
    </row>
    <row r="190" spans="1:17" x14ac:dyDescent="0.25">
      <c r="A190" t="s">
        <v>424</v>
      </c>
      <c r="B190" s="5" t="s">
        <v>2508</v>
      </c>
      <c r="C190" t="str">
        <f>IFERROR(INDEX('Combine Data'!A:O,MATCH(Combine!B190,'Combine Data'!A:A,0),4),"No Data")</f>
        <v>Louisiana State</v>
      </c>
      <c r="D190" t="str">
        <f>IFERROR(INDEX(Conference!A:B,MATCH(Combine!C190,Conference!A:A,0),2),"N/A")</f>
        <v>SEC</v>
      </c>
      <c r="E190" t="str">
        <f>IFERROR(INDEX('Combine Data'!A:O,MATCH(Combine!B190,'Combine Data'!A:A,0),6),"No Data")</f>
        <v>QB</v>
      </c>
      <c r="F190">
        <f>IFERROR(INDEX('Combine Data'!A:O,MATCH(Combine!B190,'Combine Data'!A:A,0),7),"No Data")</f>
        <v>74</v>
      </c>
      <c r="G190">
        <f>IFERROR(INDEX('Combine Data'!A:O,MATCH(Combine!B190,'Combine Data'!A:A,0),8),"No Data")</f>
        <v>231</v>
      </c>
      <c r="H190">
        <f>IFERROR(INDEX('Combine Data'!A:O,MATCH(Combine!B190,'Combine Data'!A:A,0),9),"No Data")</f>
        <v>38</v>
      </c>
      <c r="I190">
        <f>IFERROR(INDEX('Combine Data'!A:O,MATCH(Combine!B190,'Combine Data'!A:A,0),10),"No Data")</f>
        <v>4.79</v>
      </c>
      <c r="J190">
        <f>IFERROR(INDEX('Combine Data'!A:O,MATCH(Combine!B190,'Combine Data'!A:A,0),11),"No Data")</f>
        <v>0</v>
      </c>
      <c r="K190">
        <f>IFERROR(INDEX('Combine Data'!A:O,MATCH(Combine!B190,'Combine Data'!A:A,0),12),"No Data")</f>
        <v>28</v>
      </c>
      <c r="L190">
        <f>IFERROR(INDEX('Combine Data'!A:O,MATCH(Combine!B190,'Combine Data'!A:A,0),13),"No Data")</f>
        <v>109</v>
      </c>
      <c r="M190">
        <f>IFERROR(INDEX('Combine Data'!A:O,MATCH(Combine!B190,'Combine Data'!A:A,0),14),"No Data")</f>
        <v>4.34</v>
      </c>
      <c r="N190">
        <f>IFERROR(INDEX('Combine Data'!A:O,MATCH(Combine!B190,'Combine Data'!A:A,0),15),"No Data")</f>
        <v>7.21</v>
      </c>
      <c r="O190">
        <f>IF(E190="QB",INDEX('QB Stats'!C:Y,MATCH(Combine!B190,'QB Stats'!C:C,0),23)/5,(IF(Combine!E190="RB",INDEX('RB Stats'!C:AX,MATCH(Combine!B190,'RB Stats'!C:C,0),48)/5,(IF(Combine!E190="WR",INDEX('WR Stats'!C:AN,MATCH(Combine!B190,'WR Stats'!C:C,0),38)/5)))))</f>
        <v>13.863999999999999</v>
      </c>
      <c r="P190" t="str">
        <f>IF(E190="QB",INDEX('QB Stats'!C:AR,MATCH(Combine!B190,'QB Stats'!C:C,0),42),(IF(Combine!E190="RB",INDEX('RB Stats'!C:BN,MATCH(Combine!B190,'RB Stats'!C:C,0),64),(IF(Combine!E190="WR",INDEX('WR Stats'!C:BJ,MATCH(Combine!B190,'WR Stats'!C:C,0),60))))))</f>
        <v>Bust</v>
      </c>
      <c r="Q190">
        <f>IF(E190="QB",INDEX('QB Stats'!C:AS,MATCH(Combine!B190,'QB Stats'!C:C,0),43),(IF(Combine!E190="RB",INDEX('RB Stats'!C:BO,MATCH(Combine!B190,'RB Stats'!C:C,0),65),(IF(Combine!E190="WR",INDEX('WR Stats'!C:BK,MATCH(Combine!B190,'WR Stats'!C:C,0),61))))))</f>
        <v>0</v>
      </c>
    </row>
    <row r="191" spans="1:17" hidden="1" x14ac:dyDescent="0.25">
      <c r="A191" t="s">
        <v>425</v>
      </c>
      <c r="B191" s="5" t="s">
        <v>2509</v>
      </c>
      <c r="C191" t="s">
        <v>2271</v>
      </c>
      <c r="D191" t="str">
        <f>IFERROR(INDEX(Conference!A:B,MATCH(Combine!C191,Conference!A:A,0),2),"N/A")</f>
        <v>Pac-12</v>
      </c>
      <c r="E191" t="str">
        <f>IFERROR(INDEX('Combine Data'!A:O,MATCH(Combine!B191,'Combine Data'!A:A,0),6),"No Data")</f>
        <v>No Data</v>
      </c>
      <c r="F191" t="str">
        <f>IFERROR(INDEX('Combine Data'!A:O,MATCH(Combine!B191,'Combine Data'!A:A,0),7),"No Data")</f>
        <v>No Data</v>
      </c>
      <c r="G191" t="str">
        <f>IFERROR(INDEX('Combine Data'!A:O,MATCH(Combine!B191,'Combine Data'!A:A,0),8),"No Data")</f>
        <v>No Data</v>
      </c>
      <c r="H191" t="str">
        <f>IFERROR(INDEX('Combine Data'!A:O,MATCH(Combine!B191,'Combine Data'!A:A,0),9),"No Data")</f>
        <v>No Data</v>
      </c>
      <c r="I191" t="str">
        <f>IFERROR(INDEX('Combine Data'!A:O,MATCH(Combine!B191,'Combine Data'!A:A,0),10),"No Data")</f>
        <v>No Data</v>
      </c>
      <c r="J191" t="str">
        <f>IFERROR(INDEX('Combine Data'!A:O,MATCH(Combine!B191,'Combine Data'!A:A,0),11),"No Data")</f>
        <v>No Data</v>
      </c>
      <c r="K191" t="str">
        <f>IFERROR(INDEX('Combine Data'!A:O,MATCH(Combine!B191,'Combine Data'!A:A,0),12),"No Data")</f>
        <v>No Data</v>
      </c>
      <c r="L191" t="str">
        <f>IFERROR(INDEX('Combine Data'!A:O,MATCH(Combine!B191,'Combine Data'!A:A,0),13),"No Data")</f>
        <v>No Data</v>
      </c>
      <c r="M191" t="str">
        <f>IFERROR(INDEX('Combine Data'!A:O,MATCH(Combine!B191,'Combine Data'!A:A,0),14),"No Data")</f>
        <v>No Data</v>
      </c>
      <c r="N191" t="str">
        <f>IFERROR(INDEX('Combine Data'!A:O,MATCH(Combine!B191,'Combine Data'!A:A,0),15),"No Data")</f>
        <v>No Data</v>
      </c>
      <c r="O191" t="b">
        <f>IF(E191="QB",INDEX('QB Stats'!C:Y,MATCH(Combine!B191,'QB Stats'!C:C,0),23)/5,(IF(Combine!E191="RB",INDEX('RB Stats'!C:AX,MATCH(Combine!B191,'RB Stats'!C:C,0),48)/5,(IF(Combine!E191="WR",INDEX('WR Stats'!C:AN,MATCH(Combine!B191,'WR Stats'!C:C,0),38)/5)))))</f>
        <v>0</v>
      </c>
      <c r="P191" t="b">
        <f>IF(E191="QB",INDEX('QB Stats'!C:AR,MATCH(Combine!B191,'QB Stats'!C:C,0),42),(IF(Combine!E191="RB",INDEX('RB Stats'!C:BN,MATCH(Combine!B191,'RB Stats'!C:C,0),64),(IF(Combine!E191="WR",INDEX('WR Stats'!C:BJ,MATCH(Combine!B191,'WR Stats'!C:C,0),60))))))</f>
        <v>0</v>
      </c>
      <c r="Q191" t="b">
        <f>IF(E191="QB",INDEX('QB Stats'!C:AS,MATCH(Combine!B191,'QB Stats'!C:C,0),43),(IF(Combine!E191="RB",INDEX('RB Stats'!C:BO,MATCH(Combine!B191,'RB Stats'!C:C,0),65),(IF(Combine!E191="WR",INDEX('WR Stats'!C:BK,MATCH(Combine!B191,'WR Stats'!C:C,0),61))))))</f>
        <v>0</v>
      </c>
    </row>
    <row r="192" spans="1:17" x14ac:dyDescent="0.25">
      <c r="A192" t="s">
        <v>426</v>
      </c>
      <c r="B192" s="5" t="s">
        <v>2510</v>
      </c>
      <c r="C192" t="str">
        <f>IFERROR(INDEX('Combine Data'!A:O,MATCH(Combine!B192,'Combine Data'!A:A,0),4),"No Data")</f>
        <v>Virginia Tech</v>
      </c>
      <c r="D192" t="str">
        <f>IFERROR(INDEX(Conference!A:B,MATCH(Combine!C192,Conference!A:A,0),2),"N/A")</f>
        <v>ACC</v>
      </c>
      <c r="E192" t="str">
        <f>IFERROR(INDEX('Combine Data'!A:O,MATCH(Combine!B192,'Combine Data'!A:A,0),6),"No Data")</f>
        <v>WR</v>
      </c>
      <c r="F192">
        <f>IFERROR(INDEX('Combine Data'!A:O,MATCH(Combine!B192,'Combine Data'!A:A,0),7),"No Data")</f>
        <v>76</v>
      </c>
      <c r="G192">
        <f>IFERROR(INDEX('Combine Data'!A:O,MATCH(Combine!B192,'Combine Data'!A:A,0),8),"No Data")</f>
        <v>213</v>
      </c>
      <c r="H192">
        <f>IFERROR(INDEX('Combine Data'!A:O,MATCH(Combine!B192,'Combine Data'!A:A,0),9),"No Data")</f>
        <v>0</v>
      </c>
      <c r="I192">
        <f>IFERROR(INDEX('Combine Data'!A:O,MATCH(Combine!B192,'Combine Data'!A:A,0),10),"No Data")</f>
        <v>4.5599999999999996</v>
      </c>
      <c r="J192">
        <f>IFERROR(INDEX('Combine Data'!A:O,MATCH(Combine!B192,'Combine Data'!A:A,0),11),"No Data")</f>
        <v>0</v>
      </c>
      <c r="K192">
        <f>IFERROR(INDEX('Combine Data'!A:O,MATCH(Combine!B192,'Combine Data'!A:A,0),12),"No Data")</f>
        <v>28.5</v>
      </c>
      <c r="L192">
        <f>IFERROR(INDEX('Combine Data'!A:O,MATCH(Combine!B192,'Combine Data'!A:A,0),13),"No Data")</f>
        <v>120</v>
      </c>
      <c r="M192">
        <f>IFERROR(INDEX('Combine Data'!A:O,MATCH(Combine!B192,'Combine Data'!A:A,0),14),"No Data")</f>
        <v>4.43</v>
      </c>
      <c r="N192">
        <f>IFERROR(INDEX('Combine Data'!A:O,MATCH(Combine!B192,'Combine Data'!A:A,0),15),"No Data")</f>
        <v>7.03</v>
      </c>
      <c r="O192">
        <f>IF(E192="QB",INDEX('QB Stats'!C:Y,MATCH(Combine!B192,'QB Stats'!C:C,0),23)/5,(IF(Combine!E192="RB",INDEX('RB Stats'!C:AX,MATCH(Combine!B192,'RB Stats'!C:C,0),48)/5,(IF(Combine!E192="WR",INDEX('WR Stats'!C:AN,MATCH(Combine!B192,'WR Stats'!C:C,0),38)/5)))))</f>
        <v>0</v>
      </c>
      <c r="P192" t="str">
        <f>IF(E192="QB",INDEX('QB Stats'!C:AR,MATCH(Combine!B192,'QB Stats'!C:C,0),42),(IF(Combine!E192="RB",INDEX('RB Stats'!C:BN,MATCH(Combine!B192,'RB Stats'!C:C,0),64),(IF(Combine!E192="WR",INDEX('WR Stats'!C:BJ,MATCH(Combine!B192,'WR Stats'!C:C,0),60))))))</f>
        <v>Bust</v>
      </c>
      <c r="Q192">
        <f>IF(E192="QB",INDEX('QB Stats'!C:AS,MATCH(Combine!B192,'QB Stats'!C:C,0),43),(IF(Combine!E192="RB",INDEX('RB Stats'!C:BO,MATCH(Combine!B192,'RB Stats'!C:C,0),65),(IF(Combine!E192="WR",INDEX('WR Stats'!C:BK,MATCH(Combine!B192,'WR Stats'!C:C,0),61))))))</f>
        <v>0</v>
      </c>
    </row>
    <row r="193" spans="1:17" hidden="1" x14ac:dyDescent="0.25">
      <c r="A193" t="s">
        <v>427</v>
      </c>
      <c r="B193" s="5" t="s">
        <v>2511</v>
      </c>
      <c r="C193" t="s">
        <v>2287</v>
      </c>
      <c r="D193" t="str">
        <f>IFERROR(INDEX(Conference!A:B,MATCH(Combine!C193,Conference!A:A,0),2),"N/A")</f>
        <v>Mountain West</v>
      </c>
      <c r="E193" t="str">
        <f>IFERROR(INDEX('Combine Data'!A:O,MATCH(Combine!B193,'Combine Data'!A:A,0),6),"No Data")</f>
        <v>No Data</v>
      </c>
      <c r="F193" t="str">
        <f>IFERROR(INDEX('Combine Data'!A:O,MATCH(Combine!B193,'Combine Data'!A:A,0),7),"No Data")</f>
        <v>No Data</v>
      </c>
      <c r="G193" t="str">
        <f>IFERROR(INDEX('Combine Data'!A:O,MATCH(Combine!B193,'Combine Data'!A:A,0),8),"No Data")</f>
        <v>No Data</v>
      </c>
      <c r="H193" t="str">
        <f>IFERROR(INDEX('Combine Data'!A:O,MATCH(Combine!B193,'Combine Data'!A:A,0),9),"No Data")</f>
        <v>No Data</v>
      </c>
      <c r="I193" t="str">
        <f>IFERROR(INDEX('Combine Data'!A:O,MATCH(Combine!B193,'Combine Data'!A:A,0),10),"No Data")</f>
        <v>No Data</v>
      </c>
      <c r="J193" t="str">
        <f>IFERROR(INDEX('Combine Data'!A:O,MATCH(Combine!B193,'Combine Data'!A:A,0),11),"No Data")</f>
        <v>No Data</v>
      </c>
      <c r="K193" t="str">
        <f>IFERROR(INDEX('Combine Data'!A:O,MATCH(Combine!B193,'Combine Data'!A:A,0),12),"No Data")</f>
        <v>No Data</v>
      </c>
      <c r="L193" t="str">
        <f>IFERROR(INDEX('Combine Data'!A:O,MATCH(Combine!B193,'Combine Data'!A:A,0),13),"No Data")</f>
        <v>No Data</v>
      </c>
      <c r="M193" t="str">
        <f>IFERROR(INDEX('Combine Data'!A:O,MATCH(Combine!B193,'Combine Data'!A:A,0),14),"No Data")</f>
        <v>No Data</v>
      </c>
      <c r="N193" t="str">
        <f>IFERROR(INDEX('Combine Data'!A:O,MATCH(Combine!B193,'Combine Data'!A:A,0),15),"No Data")</f>
        <v>No Data</v>
      </c>
      <c r="O193" t="b">
        <f>IF(E193="QB",INDEX('QB Stats'!C:Y,MATCH(Combine!B193,'QB Stats'!C:C,0),23)/5,(IF(Combine!E193="RB",INDEX('RB Stats'!C:AX,MATCH(Combine!B193,'RB Stats'!C:C,0),48)/5,(IF(Combine!E193="WR",INDEX('WR Stats'!C:AN,MATCH(Combine!B193,'WR Stats'!C:C,0),38)/5)))))</f>
        <v>0</v>
      </c>
      <c r="P193" t="b">
        <f>IF(E193="QB",INDEX('QB Stats'!C:AR,MATCH(Combine!B193,'QB Stats'!C:C,0),42),(IF(Combine!E193="RB",INDEX('RB Stats'!C:BN,MATCH(Combine!B193,'RB Stats'!C:C,0),64),(IF(Combine!E193="WR",INDEX('WR Stats'!C:BJ,MATCH(Combine!B193,'WR Stats'!C:C,0),60))))))</f>
        <v>0</v>
      </c>
      <c r="Q193" t="b">
        <f>IF(E193="QB",INDEX('QB Stats'!C:AS,MATCH(Combine!B193,'QB Stats'!C:C,0),43),(IF(Combine!E193="RB",INDEX('RB Stats'!C:BO,MATCH(Combine!B193,'RB Stats'!C:C,0),65),(IF(Combine!E193="WR",INDEX('WR Stats'!C:BK,MATCH(Combine!B193,'WR Stats'!C:C,0),61))))))</f>
        <v>0</v>
      </c>
    </row>
    <row r="194" spans="1:17" x14ac:dyDescent="0.25">
      <c r="A194" t="s">
        <v>428</v>
      </c>
      <c r="B194" s="5" t="s">
        <v>2512</v>
      </c>
      <c r="C194" t="str">
        <f>IFERROR(INDEX('Combine Data'!A:O,MATCH(Combine!B194,'Combine Data'!A:A,0),4),"No Data")</f>
        <v>Washington State</v>
      </c>
      <c r="D194" t="str">
        <f>IFERROR(INDEX(Conference!A:B,MATCH(Combine!C194,Conference!A:A,0),2),"N/A")</f>
        <v>Pac-12</v>
      </c>
      <c r="E194" t="str">
        <f>IFERROR(INDEX('Combine Data'!A:O,MATCH(Combine!B194,'Combine Data'!A:A,0),6),"No Data")</f>
        <v>QB</v>
      </c>
      <c r="F194">
        <f>IFERROR(INDEX('Combine Data'!A:O,MATCH(Combine!B194,'Combine Data'!A:A,0),7),"No Data")</f>
        <v>74</v>
      </c>
      <c r="G194">
        <f>IFERROR(INDEX('Combine Data'!A:O,MATCH(Combine!B194,'Combine Data'!A:A,0),8),"No Data")</f>
        <v>211</v>
      </c>
      <c r="H194">
        <f>IFERROR(INDEX('Combine Data'!A:O,MATCH(Combine!B194,'Combine Data'!A:A,0),9),"No Data")</f>
        <v>27</v>
      </c>
      <c r="I194">
        <f>IFERROR(INDEX('Combine Data'!A:O,MATCH(Combine!B194,'Combine Data'!A:A,0),10),"No Data")</f>
        <v>4.96</v>
      </c>
      <c r="J194">
        <f>IFERROR(INDEX('Combine Data'!A:O,MATCH(Combine!B194,'Combine Data'!A:A,0),11),"No Data")</f>
        <v>0</v>
      </c>
      <c r="K194">
        <f>IFERROR(INDEX('Combine Data'!A:O,MATCH(Combine!B194,'Combine Data'!A:A,0),12),"No Data")</f>
        <v>28</v>
      </c>
      <c r="L194">
        <f>IFERROR(INDEX('Combine Data'!A:O,MATCH(Combine!B194,'Combine Data'!A:A,0),13),"No Data")</f>
        <v>112</v>
      </c>
      <c r="M194">
        <f>IFERROR(INDEX('Combine Data'!A:O,MATCH(Combine!B194,'Combine Data'!A:A,0),14),"No Data")</f>
        <v>4.1900000000000004</v>
      </c>
      <c r="N194">
        <f>IFERROR(INDEX('Combine Data'!A:O,MATCH(Combine!B194,'Combine Data'!A:A,0),15),"No Data")</f>
        <v>7.22</v>
      </c>
      <c r="O194">
        <f>IF(E194="QB",INDEX('QB Stats'!C:Y,MATCH(Combine!B194,'QB Stats'!C:C,0),23)/5,(IF(Combine!E194="RB",INDEX('RB Stats'!C:AX,MATCH(Combine!B194,'RB Stats'!C:C,0),48)/5,(IF(Combine!E194="WR",INDEX('WR Stats'!C:AN,MATCH(Combine!B194,'WR Stats'!C:C,0),38)/5)))))</f>
        <v>0</v>
      </c>
      <c r="P194" t="str">
        <f>IF(E194="QB",INDEX('QB Stats'!C:AR,MATCH(Combine!B194,'QB Stats'!C:C,0),42),(IF(Combine!E194="RB",INDEX('RB Stats'!C:BN,MATCH(Combine!B194,'RB Stats'!C:C,0),64),(IF(Combine!E194="WR",INDEX('WR Stats'!C:BJ,MATCH(Combine!B194,'WR Stats'!C:C,0),60))))))</f>
        <v>Bust</v>
      </c>
      <c r="Q194">
        <f>IF(E194="QB",INDEX('QB Stats'!C:AS,MATCH(Combine!B194,'QB Stats'!C:C,0),43),(IF(Combine!E194="RB",INDEX('RB Stats'!C:BO,MATCH(Combine!B194,'RB Stats'!C:C,0),65),(IF(Combine!E194="WR",INDEX('WR Stats'!C:BK,MATCH(Combine!B194,'WR Stats'!C:C,0),61))))))</f>
        <v>0</v>
      </c>
    </row>
    <row r="195" spans="1:17" x14ac:dyDescent="0.25">
      <c r="A195" t="s">
        <v>429</v>
      </c>
      <c r="B195" s="5" t="s">
        <v>2513</v>
      </c>
      <c r="C195" t="str">
        <f>IFERROR(INDEX('Combine Data'!A:O,MATCH(Combine!B195,'Combine Data'!A:A,0),4),"No Data")</f>
        <v>Kentucky</v>
      </c>
      <c r="D195" t="str">
        <f>IFERROR(INDEX(Conference!A:B,MATCH(Combine!C195,Conference!A:A,0),2),"N/A")</f>
        <v>SEC</v>
      </c>
      <c r="E195" t="str">
        <f>IFERROR(INDEX('Combine Data'!A:O,MATCH(Combine!B195,'Combine Data'!A:A,0),6),"No Data")</f>
        <v>WR</v>
      </c>
      <c r="F195">
        <f>IFERROR(INDEX('Combine Data'!A:O,MATCH(Combine!B195,'Combine Data'!A:A,0),7),"No Data")</f>
        <v>74</v>
      </c>
      <c r="G195">
        <f>IFERROR(INDEX('Combine Data'!A:O,MATCH(Combine!B195,'Combine Data'!A:A,0),8),"No Data")</f>
        <v>210</v>
      </c>
      <c r="H195">
        <f>IFERROR(INDEX('Combine Data'!A:O,MATCH(Combine!B195,'Combine Data'!A:A,0),9),"No Data")</f>
        <v>0</v>
      </c>
      <c r="I195">
        <f>IFERROR(INDEX('Combine Data'!A:O,MATCH(Combine!B195,'Combine Data'!A:A,0),10),"No Data")</f>
        <v>4.58</v>
      </c>
      <c r="J195">
        <f>IFERROR(INDEX('Combine Data'!A:O,MATCH(Combine!B195,'Combine Data'!A:A,0),11),"No Data")</f>
        <v>16</v>
      </c>
      <c r="K195">
        <f>IFERROR(INDEX('Combine Data'!A:O,MATCH(Combine!B195,'Combine Data'!A:A,0),12),"No Data")</f>
        <v>32.5</v>
      </c>
      <c r="L195">
        <f>IFERROR(INDEX('Combine Data'!A:O,MATCH(Combine!B195,'Combine Data'!A:A,0),13),"No Data")</f>
        <v>121</v>
      </c>
      <c r="M195">
        <f>IFERROR(INDEX('Combine Data'!A:O,MATCH(Combine!B195,'Combine Data'!A:A,0),14),"No Data")</f>
        <v>4.26</v>
      </c>
      <c r="N195">
        <f>IFERROR(INDEX('Combine Data'!A:O,MATCH(Combine!B195,'Combine Data'!A:A,0),15),"No Data")</f>
        <v>7.07</v>
      </c>
      <c r="O195">
        <f>IF(E195="QB",INDEX('QB Stats'!C:Y,MATCH(Combine!B195,'QB Stats'!C:C,0),23)/5,(IF(Combine!E195="RB",INDEX('RB Stats'!C:AX,MATCH(Combine!B195,'RB Stats'!C:C,0),48)/5,(IF(Combine!E195="WR",INDEX('WR Stats'!C:AN,MATCH(Combine!B195,'WR Stats'!C:C,0),38)/5)))))</f>
        <v>93.9</v>
      </c>
      <c r="P195" t="str">
        <f>IF(E195="QB",INDEX('QB Stats'!C:AR,MATCH(Combine!B195,'QB Stats'!C:C,0),42),(IF(Combine!E195="RB",INDEX('RB Stats'!C:BN,MATCH(Combine!B195,'RB Stats'!C:C,0),64),(IF(Combine!E195="WR",INDEX('WR Stats'!C:BJ,MATCH(Combine!B195,'WR Stats'!C:C,0),60))))))</f>
        <v>Pro Bowl</v>
      </c>
      <c r="Q195">
        <f>IF(E195="QB",INDEX('QB Stats'!C:AS,MATCH(Combine!B195,'QB Stats'!C:C,0),43),(IF(Combine!E195="RB",INDEX('RB Stats'!C:BO,MATCH(Combine!B195,'RB Stats'!C:C,0),65),(IF(Combine!E195="WR",INDEX('WR Stats'!C:BK,MATCH(Combine!B195,'WR Stats'!C:C,0),61))))))</f>
        <v>1</v>
      </c>
    </row>
    <row r="196" spans="1:17" hidden="1" x14ac:dyDescent="0.25">
      <c r="A196" t="s">
        <v>430</v>
      </c>
      <c r="B196" s="5" t="s">
        <v>2514</v>
      </c>
      <c r="C196" t="s">
        <v>2287</v>
      </c>
      <c r="D196" t="str">
        <f>IFERROR(INDEX(Conference!A:B,MATCH(Combine!C196,Conference!A:A,0),2),"N/A")</f>
        <v>Mountain West</v>
      </c>
      <c r="E196" t="str">
        <f>IFERROR(INDEX('Combine Data'!A:O,MATCH(Combine!B196,'Combine Data'!A:A,0),6),"No Data")</f>
        <v>No Data</v>
      </c>
      <c r="F196" t="str">
        <f>IFERROR(INDEX('Combine Data'!A:O,MATCH(Combine!B196,'Combine Data'!A:A,0),7),"No Data")</f>
        <v>No Data</v>
      </c>
      <c r="G196" t="str">
        <f>IFERROR(INDEX('Combine Data'!A:O,MATCH(Combine!B196,'Combine Data'!A:A,0),8),"No Data")</f>
        <v>No Data</v>
      </c>
      <c r="H196" t="str">
        <f>IFERROR(INDEX('Combine Data'!A:O,MATCH(Combine!B196,'Combine Data'!A:A,0),9),"No Data")</f>
        <v>No Data</v>
      </c>
      <c r="I196" t="str">
        <f>IFERROR(INDEX('Combine Data'!A:O,MATCH(Combine!B196,'Combine Data'!A:A,0),10),"No Data")</f>
        <v>No Data</v>
      </c>
      <c r="J196" t="str">
        <f>IFERROR(INDEX('Combine Data'!A:O,MATCH(Combine!B196,'Combine Data'!A:A,0),11),"No Data")</f>
        <v>No Data</v>
      </c>
      <c r="K196" t="str">
        <f>IFERROR(INDEX('Combine Data'!A:O,MATCH(Combine!B196,'Combine Data'!A:A,0),12),"No Data")</f>
        <v>No Data</v>
      </c>
      <c r="L196" t="str">
        <f>IFERROR(INDEX('Combine Data'!A:O,MATCH(Combine!B196,'Combine Data'!A:A,0),13),"No Data")</f>
        <v>No Data</v>
      </c>
      <c r="M196" t="str">
        <f>IFERROR(INDEX('Combine Data'!A:O,MATCH(Combine!B196,'Combine Data'!A:A,0),14),"No Data")</f>
        <v>No Data</v>
      </c>
      <c r="N196" t="str">
        <f>IFERROR(INDEX('Combine Data'!A:O,MATCH(Combine!B196,'Combine Data'!A:A,0),15),"No Data")</f>
        <v>No Data</v>
      </c>
      <c r="O196" t="b">
        <f>IF(E196="QB",INDEX('QB Stats'!C:Y,MATCH(Combine!B196,'QB Stats'!C:C,0),23)/5,(IF(Combine!E196="RB",INDEX('RB Stats'!C:AX,MATCH(Combine!B196,'RB Stats'!C:C,0),48)/5,(IF(Combine!E196="WR",INDEX('WR Stats'!C:AN,MATCH(Combine!B196,'WR Stats'!C:C,0),38)/5)))))</f>
        <v>0</v>
      </c>
      <c r="P196" t="b">
        <f>IF(E196="QB",INDEX('QB Stats'!C:AR,MATCH(Combine!B196,'QB Stats'!C:C,0),42),(IF(Combine!E196="RB",INDEX('RB Stats'!C:BN,MATCH(Combine!B196,'RB Stats'!C:C,0),64),(IF(Combine!E196="WR",INDEX('WR Stats'!C:BJ,MATCH(Combine!B196,'WR Stats'!C:C,0),60))))))</f>
        <v>0</v>
      </c>
      <c r="Q196" t="b">
        <f>IF(E196="QB",INDEX('QB Stats'!C:AS,MATCH(Combine!B196,'QB Stats'!C:C,0),43),(IF(Combine!E196="RB",INDEX('RB Stats'!C:BO,MATCH(Combine!B196,'RB Stats'!C:C,0),65),(IF(Combine!E196="WR",INDEX('WR Stats'!C:BK,MATCH(Combine!B196,'WR Stats'!C:C,0),61))))))</f>
        <v>0</v>
      </c>
    </row>
    <row r="197" spans="1:17" hidden="1" x14ac:dyDescent="0.25">
      <c r="A197" t="s">
        <v>431</v>
      </c>
      <c r="B197" s="5" t="s">
        <v>2515</v>
      </c>
      <c r="C197" t="s">
        <v>145</v>
      </c>
      <c r="D197" t="str">
        <f>IFERROR(INDEX(Conference!A:B,MATCH(Combine!C197,Conference!A:A,0),2),"N/A")</f>
        <v>SEC</v>
      </c>
      <c r="E197" t="str">
        <f>IFERROR(INDEX('Combine Data'!A:O,MATCH(Combine!B197,'Combine Data'!A:A,0),6),"No Data")</f>
        <v>No Data</v>
      </c>
      <c r="F197" t="str">
        <f>IFERROR(INDEX('Combine Data'!A:O,MATCH(Combine!B197,'Combine Data'!A:A,0),7),"No Data")</f>
        <v>No Data</v>
      </c>
      <c r="G197" t="str">
        <f>IFERROR(INDEX('Combine Data'!A:O,MATCH(Combine!B197,'Combine Data'!A:A,0),8),"No Data")</f>
        <v>No Data</v>
      </c>
      <c r="H197" t="str">
        <f>IFERROR(INDEX('Combine Data'!A:O,MATCH(Combine!B197,'Combine Data'!A:A,0),9),"No Data")</f>
        <v>No Data</v>
      </c>
      <c r="I197" t="str">
        <f>IFERROR(INDEX('Combine Data'!A:O,MATCH(Combine!B197,'Combine Data'!A:A,0),10),"No Data")</f>
        <v>No Data</v>
      </c>
      <c r="J197" t="str">
        <f>IFERROR(INDEX('Combine Data'!A:O,MATCH(Combine!B197,'Combine Data'!A:A,0),11),"No Data")</f>
        <v>No Data</v>
      </c>
      <c r="K197" t="str">
        <f>IFERROR(INDEX('Combine Data'!A:O,MATCH(Combine!B197,'Combine Data'!A:A,0),12),"No Data")</f>
        <v>No Data</v>
      </c>
      <c r="L197" t="str">
        <f>IFERROR(INDEX('Combine Data'!A:O,MATCH(Combine!B197,'Combine Data'!A:A,0),13),"No Data")</f>
        <v>No Data</v>
      </c>
      <c r="M197" t="str">
        <f>IFERROR(INDEX('Combine Data'!A:O,MATCH(Combine!B197,'Combine Data'!A:A,0),14),"No Data")</f>
        <v>No Data</v>
      </c>
      <c r="N197" t="str">
        <f>IFERROR(INDEX('Combine Data'!A:O,MATCH(Combine!B197,'Combine Data'!A:A,0),15),"No Data")</f>
        <v>No Data</v>
      </c>
      <c r="O197" t="b">
        <f>IF(E197="QB",INDEX('QB Stats'!C:Y,MATCH(Combine!B197,'QB Stats'!C:C,0),23)/5,(IF(Combine!E197="RB",INDEX('RB Stats'!C:AX,MATCH(Combine!B197,'RB Stats'!C:C,0),48)/5,(IF(Combine!E197="WR",INDEX('WR Stats'!C:AN,MATCH(Combine!B197,'WR Stats'!C:C,0),38)/5)))))</f>
        <v>0</v>
      </c>
      <c r="P197" t="b">
        <f>IF(E197="QB",INDEX('QB Stats'!C:AR,MATCH(Combine!B197,'QB Stats'!C:C,0),42),(IF(Combine!E197="RB",INDEX('RB Stats'!C:BN,MATCH(Combine!B197,'RB Stats'!C:C,0),64),(IF(Combine!E197="WR",INDEX('WR Stats'!C:BJ,MATCH(Combine!B197,'WR Stats'!C:C,0),60))))))</f>
        <v>0</v>
      </c>
      <c r="Q197" t="b">
        <f>IF(E197="QB",INDEX('QB Stats'!C:AS,MATCH(Combine!B197,'QB Stats'!C:C,0),43),(IF(Combine!E197="RB",INDEX('RB Stats'!C:BO,MATCH(Combine!B197,'RB Stats'!C:C,0),65),(IF(Combine!E197="WR",INDEX('WR Stats'!C:BK,MATCH(Combine!B197,'WR Stats'!C:C,0),61))))))</f>
        <v>0</v>
      </c>
    </row>
    <row r="198" spans="1:17" hidden="1" x14ac:dyDescent="0.25">
      <c r="A198" t="s">
        <v>92</v>
      </c>
      <c r="B198" s="5" t="s">
        <v>2516</v>
      </c>
      <c r="C198" t="s">
        <v>177</v>
      </c>
      <c r="D198" t="str">
        <f>IFERROR(INDEX(Conference!A:B,MATCH(Combine!C198,Conference!A:A,0),2),"N/A")</f>
        <v>Pac-12</v>
      </c>
      <c r="E198" t="str">
        <f>IFERROR(INDEX('Combine Data'!A:O,MATCH(Combine!B198,'Combine Data'!A:A,0),6),"No Data")</f>
        <v>No Data</v>
      </c>
      <c r="F198" t="str">
        <f>IFERROR(INDEX('Combine Data'!A:O,MATCH(Combine!B198,'Combine Data'!A:A,0),7),"No Data")</f>
        <v>No Data</v>
      </c>
      <c r="G198" t="str">
        <f>IFERROR(INDEX('Combine Data'!A:O,MATCH(Combine!B198,'Combine Data'!A:A,0),8),"No Data")</f>
        <v>No Data</v>
      </c>
      <c r="H198" t="str">
        <f>IFERROR(INDEX('Combine Data'!A:O,MATCH(Combine!B198,'Combine Data'!A:A,0),9),"No Data")</f>
        <v>No Data</v>
      </c>
      <c r="I198" t="str">
        <f>IFERROR(INDEX('Combine Data'!A:O,MATCH(Combine!B198,'Combine Data'!A:A,0),10),"No Data")</f>
        <v>No Data</v>
      </c>
      <c r="J198" t="str">
        <f>IFERROR(INDEX('Combine Data'!A:O,MATCH(Combine!B198,'Combine Data'!A:A,0),11),"No Data")</f>
        <v>No Data</v>
      </c>
      <c r="K198" t="str">
        <f>IFERROR(INDEX('Combine Data'!A:O,MATCH(Combine!B198,'Combine Data'!A:A,0),12),"No Data")</f>
        <v>No Data</v>
      </c>
      <c r="L198" t="str">
        <f>IFERROR(INDEX('Combine Data'!A:O,MATCH(Combine!B198,'Combine Data'!A:A,0),13),"No Data")</f>
        <v>No Data</v>
      </c>
      <c r="M198" t="str">
        <f>IFERROR(INDEX('Combine Data'!A:O,MATCH(Combine!B198,'Combine Data'!A:A,0),14),"No Data")</f>
        <v>No Data</v>
      </c>
      <c r="N198" t="str">
        <f>IFERROR(INDEX('Combine Data'!A:O,MATCH(Combine!B198,'Combine Data'!A:A,0),15),"No Data")</f>
        <v>No Data</v>
      </c>
      <c r="O198" t="b">
        <f>IF(E198="QB",INDEX('QB Stats'!C:Y,MATCH(Combine!B198,'QB Stats'!C:C,0),23)/5,(IF(Combine!E198="RB",INDEX('RB Stats'!C:AX,MATCH(Combine!B198,'RB Stats'!C:C,0),48)/5,(IF(Combine!E198="WR",INDEX('WR Stats'!C:AN,MATCH(Combine!B198,'WR Stats'!C:C,0),38)/5)))))</f>
        <v>0</v>
      </c>
      <c r="P198" t="b">
        <f>IF(E198="QB",INDEX('QB Stats'!C:AR,MATCH(Combine!B198,'QB Stats'!C:C,0),42),(IF(Combine!E198="RB",INDEX('RB Stats'!C:BN,MATCH(Combine!B198,'RB Stats'!C:C,0),64),(IF(Combine!E198="WR",INDEX('WR Stats'!C:BJ,MATCH(Combine!B198,'WR Stats'!C:C,0),60))))))</f>
        <v>0</v>
      </c>
      <c r="Q198" t="b">
        <f>IF(E198="QB",INDEX('QB Stats'!C:AS,MATCH(Combine!B198,'QB Stats'!C:C,0),43),(IF(Combine!E198="RB",INDEX('RB Stats'!C:BO,MATCH(Combine!B198,'RB Stats'!C:C,0),65),(IF(Combine!E198="WR",INDEX('WR Stats'!C:BK,MATCH(Combine!B198,'WR Stats'!C:C,0),61))))))</f>
        <v>0</v>
      </c>
    </row>
    <row r="199" spans="1:17" hidden="1" x14ac:dyDescent="0.25">
      <c r="A199" t="s">
        <v>432</v>
      </c>
      <c r="B199" s="5" t="s">
        <v>2517</v>
      </c>
      <c r="C199" t="s">
        <v>141</v>
      </c>
      <c r="D199" t="str">
        <f>IFERROR(INDEX(Conference!A:B,MATCH(Combine!C199,Conference!A:A,0),2),"N/A")</f>
        <v>Big Ten</v>
      </c>
      <c r="E199" t="str">
        <f>IFERROR(INDEX('Combine Data'!A:O,MATCH(Combine!B199,'Combine Data'!A:A,0),6),"No Data")</f>
        <v>No Data</v>
      </c>
      <c r="F199" t="str">
        <f>IFERROR(INDEX('Combine Data'!A:O,MATCH(Combine!B199,'Combine Data'!A:A,0),7),"No Data")</f>
        <v>No Data</v>
      </c>
      <c r="G199" t="str">
        <f>IFERROR(INDEX('Combine Data'!A:O,MATCH(Combine!B199,'Combine Data'!A:A,0),8),"No Data")</f>
        <v>No Data</v>
      </c>
      <c r="H199" t="str">
        <f>IFERROR(INDEX('Combine Data'!A:O,MATCH(Combine!B199,'Combine Data'!A:A,0),9),"No Data")</f>
        <v>No Data</v>
      </c>
      <c r="I199" t="str">
        <f>IFERROR(INDEX('Combine Data'!A:O,MATCH(Combine!B199,'Combine Data'!A:A,0),10),"No Data")</f>
        <v>No Data</v>
      </c>
      <c r="J199" t="str">
        <f>IFERROR(INDEX('Combine Data'!A:O,MATCH(Combine!B199,'Combine Data'!A:A,0),11),"No Data")</f>
        <v>No Data</v>
      </c>
      <c r="K199" t="str">
        <f>IFERROR(INDEX('Combine Data'!A:O,MATCH(Combine!B199,'Combine Data'!A:A,0),12),"No Data")</f>
        <v>No Data</v>
      </c>
      <c r="L199" t="str">
        <f>IFERROR(INDEX('Combine Data'!A:O,MATCH(Combine!B199,'Combine Data'!A:A,0),13),"No Data")</f>
        <v>No Data</v>
      </c>
      <c r="M199" t="str">
        <f>IFERROR(INDEX('Combine Data'!A:O,MATCH(Combine!B199,'Combine Data'!A:A,0),14),"No Data")</f>
        <v>No Data</v>
      </c>
      <c r="N199" t="str">
        <f>IFERROR(INDEX('Combine Data'!A:O,MATCH(Combine!B199,'Combine Data'!A:A,0),15),"No Data")</f>
        <v>No Data</v>
      </c>
      <c r="O199" t="b">
        <f>IF(E199="QB",INDEX('QB Stats'!C:Y,MATCH(Combine!B199,'QB Stats'!C:C,0),23)/5,(IF(Combine!E199="RB",INDEX('RB Stats'!C:AX,MATCH(Combine!B199,'RB Stats'!C:C,0),48)/5,(IF(Combine!E199="WR",INDEX('WR Stats'!C:AN,MATCH(Combine!B199,'WR Stats'!C:C,0),38)/5)))))</f>
        <v>0</v>
      </c>
      <c r="P199" t="b">
        <f>IF(E199="QB",INDEX('QB Stats'!C:AR,MATCH(Combine!B199,'QB Stats'!C:C,0),42),(IF(Combine!E199="RB",INDEX('RB Stats'!C:BN,MATCH(Combine!B199,'RB Stats'!C:C,0),64),(IF(Combine!E199="WR",INDEX('WR Stats'!C:BJ,MATCH(Combine!B199,'WR Stats'!C:C,0),60))))))</f>
        <v>0</v>
      </c>
      <c r="Q199" t="b">
        <f>IF(E199="QB",INDEX('QB Stats'!C:AS,MATCH(Combine!B199,'QB Stats'!C:C,0),43),(IF(Combine!E199="RB",INDEX('RB Stats'!C:BO,MATCH(Combine!B199,'RB Stats'!C:C,0),65),(IF(Combine!E199="WR",INDEX('WR Stats'!C:BK,MATCH(Combine!B199,'WR Stats'!C:C,0),61))))))</f>
        <v>0</v>
      </c>
    </row>
    <row r="200" spans="1:17" x14ac:dyDescent="0.25">
      <c r="A200" t="s">
        <v>433</v>
      </c>
      <c r="B200" s="5" t="s">
        <v>2518</v>
      </c>
      <c r="C200" t="str">
        <f>IFERROR(INDEX('Combine Data'!A:O,MATCH(Combine!B200,'Combine Data'!A:A,0),4),"No Data")</f>
        <v>South Carolina</v>
      </c>
      <c r="D200" t="str">
        <f>IFERROR(INDEX(Conference!A:B,MATCH(Combine!C200,Conference!A:A,0),2),"N/A")</f>
        <v>SEC</v>
      </c>
      <c r="E200" t="str">
        <f>IFERROR(INDEX('Combine Data'!A:O,MATCH(Combine!B200,'Combine Data'!A:A,0),6),"No Data")</f>
        <v>RB</v>
      </c>
      <c r="F200">
        <f>IFERROR(INDEX('Combine Data'!A:O,MATCH(Combine!B200,'Combine Data'!A:A,0),7),"No Data")</f>
        <v>73</v>
      </c>
      <c r="G200">
        <f>IFERROR(INDEX('Combine Data'!A:O,MATCH(Combine!B200,'Combine Data'!A:A,0),8),"No Data")</f>
        <v>213</v>
      </c>
      <c r="H200">
        <f>IFERROR(INDEX('Combine Data'!A:O,MATCH(Combine!B200,'Combine Data'!A:A,0),9),"No Data")</f>
        <v>0</v>
      </c>
      <c r="I200">
        <f>IFERROR(INDEX('Combine Data'!A:O,MATCH(Combine!B200,'Combine Data'!A:A,0),10),"No Data")</f>
        <v>4.5199999999999996</v>
      </c>
      <c r="J200">
        <f>IFERROR(INDEX('Combine Data'!A:O,MATCH(Combine!B200,'Combine Data'!A:A,0),11),"No Data")</f>
        <v>25</v>
      </c>
      <c r="K200">
        <f>IFERROR(INDEX('Combine Data'!A:O,MATCH(Combine!B200,'Combine Data'!A:A,0),12),"No Data")</f>
        <v>33.5</v>
      </c>
      <c r="L200">
        <f>IFERROR(INDEX('Combine Data'!A:O,MATCH(Combine!B200,'Combine Data'!A:A,0),13),"No Data")</f>
        <v>118</v>
      </c>
      <c r="M200">
        <f>IFERROR(INDEX('Combine Data'!A:O,MATCH(Combine!B200,'Combine Data'!A:A,0),14),"No Data")</f>
        <v>4.24</v>
      </c>
      <c r="N200">
        <f>IFERROR(INDEX('Combine Data'!A:O,MATCH(Combine!B200,'Combine Data'!A:A,0),15),"No Data")</f>
        <v>6.97</v>
      </c>
      <c r="O200">
        <f>IF(E200="QB",INDEX('QB Stats'!C:Y,MATCH(Combine!B200,'QB Stats'!C:C,0),23)/5,(IF(Combine!E200="RB",INDEX('RB Stats'!C:AX,MATCH(Combine!B200,'RB Stats'!C:C,0),48)/5,(IF(Combine!E200="WR",INDEX('WR Stats'!C:AN,MATCH(Combine!B200,'WR Stats'!C:C,0),38)/5)))))</f>
        <v>0</v>
      </c>
      <c r="P200" t="str">
        <f>IF(E200="QB",INDEX('QB Stats'!C:AR,MATCH(Combine!B200,'QB Stats'!C:C,0),42),(IF(Combine!E200="RB",INDEX('RB Stats'!C:BN,MATCH(Combine!B200,'RB Stats'!C:C,0),64),(IF(Combine!E200="WR",INDEX('WR Stats'!C:BJ,MATCH(Combine!B200,'WR Stats'!C:C,0),60))))))</f>
        <v>Bust</v>
      </c>
      <c r="Q200">
        <f>IF(E200="QB",INDEX('QB Stats'!C:AS,MATCH(Combine!B200,'QB Stats'!C:C,0),43),(IF(Combine!E200="RB",INDEX('RB Stats'!C:BO,MATCH(Combine!B200,'RB Stats'!C:C,0),65),(IF(Combine!E200="WR",INDEX('WR Stats'!C:BK,MATCH(Combine!B200,'WR Stats'!C:C,0),61))))))</f>
        <v>0</v>
      </c>
    </row>
    <row r="201" spans="1:17" hidden="1" x14ac:dyDescent="0.25">
      <c r="A201" t="s">
        <v>434</v>
      </c>
      <c r="B201" s="5" t="s">
        <v>2519</v>
      </c>
      <c r="C201" t="s">
        <v>152</v>
      </c>
      <c r="D201" t="str">
        <f>IFERROR(INDEX(Conference!A:B,MATCH(Combine!C201,Conference!A:A,0),2),"N/A")</f>
        <v>Big 12</v>
      </c>
      <c r="E201" t="str">
        <f>IFERROR(INDEX('Combine Data'!A:O,MATCH(Combine!B201,'Combine Data'!A:A,0),6),"No Data")</f>
        <v>No Data</v>
      </c>
      <c r="F201" t="str">
        <f>IFERROR(INDEX('Combine Data'!A:O,MATCH(Combine!B201,'Combine Data'!A:A,0),7),"No Data")</f>
        <v>No Data</v>
      </c>
      <c r="G201" t="str">
        <f>IFERROR(INDEX('Combine Data'!A:O,MATCH(Combine!B201,'Combine Data'!A:A,0),8),"No Data")</f>
        <v>No Data</v>
      </c>
      <c r="H201" t="str">
        <f>IFERROR(INDEX('Combine Data'!A:O,MATCH(Combine!B201,'Combine Data'!A:A,0),9),"No Data")</f>
        <v>No Data</v>
      </c>
      <c r="I201" t="str">
        <f>IFERROR(INDEX('Combine Data'!A:O,MATCH(Combine!B201,'Combine Data'!A:A,0),10),"No Data")</f>
        <v>No Data</v>
      </c>
      <c r="J201" t="str">
        <f>IFERROR(INDEX('Combine Data'!A:O,MATCH(Combine!B201,'Combine Data'!A:A,0),11),"No Data")</f>
        <v>No Data</v>
      </c>
      <c r="K201" t="str">
        <f>IFERROR(INDEX('Combine Data'!A:O,MATCH(Combine!B201,'Combine Data'!A:A,0),12),"No Data")</f>
        <v>No Data</v>
      </c>
      <c r="L201" t="str">
        <f>IFERROR(INDEX('Combine Data'!A:O,MATCH(Combine!B201,'Combine Data'!A:A,0),13),"No Data")</f>
        <v>No Data</v>
      </c>
      <c r="M201" t="str">
        <f>IFERROR(INDEX('Combine Data'!A:O,MATCH(Combine!B201,'Combine Data'!A:A,0),14),"No Data")</f>
        <v>No Data</v>
      </c>
      <c r="N201" t="str">
        <f>IFERROR(INDEX('Combine Data'!A:O,MATCH(Combine!B201,'Combine Data'!A:A,0),15),"No Data")</f>
        <v>No Data</v>
      </c>
      <c r="O201" t="b">
        <f>IF(E201="QB",INDEX('QB Stats'!C:Y,MATCH(Combine!B201,'QB Stats'!C:C,0),23)/5,(IF(Combine!E201="RB",INDEX('RB Stats'!C:AX,MATCH(Combine!B201,'RB Stats'!C:C,0),48)/5,(IF(Combine!E201="WR",INDEX('WR Stats'!C:AN,MATCH(Combine!B201,'WR Stats'!C:C,0),38)/5)))))</f>
        <v>0</v>
      </c>
      <c r="P201" t="b">
        <f>IF(E201="QB",INDEX('QB Stats'!C:AR,MATCH(Combine!B201,'QB Stats'!C:C,0),42),(IF(Combine!E201="RB",INDEX('RB Stats'!C:BN,MATCH(Combine!B201,'RB Stats'!C:C,0),64),(IF(Combine!E201="WR",INDEX('WR Stats'!C:BJ,MATCH(Combine!B201,'WR Stats'!C:C,0),60))))))</f>
        <v>0</v>
      </c>
      <c r="Q201" t="b">
        <f>IF(E201="QB",INDEX('QB Stats'!C:AS,MATCH(Combine!B201,'QB Stats'!C:C,0),43),(IF(Combine!E201="RB",INDEX('RB Stats'!C:BO,MATCH(Combine!B201,'RB Stats'!C:C,0),65),(IF(Combine!E201="WR",INDEX('WR Stats'!C:BK,MATCH(Combine!B201,'WR Stats'!C:C,0),61))))))</f>
        <v>0</v>
      </c>
    </row>
    <row r="202" spans="1:17" x14ac:dyDescent="0.25">
      <c r="A202" t="s">
        <v>435</v>
      </c>
      <c r="B202" s="5" t="s">
        <v>2520</v>
      </c>
      <c r="C202" t="str">
        <f>IFERROR(INDEX('Combine Data'!A:O,MATCH(Combine!B202,'Combine Data'!A:A,0),4),"No Data")</f>
        <v>Louisville</v>
      </c>
      <c r="D202" t="str">
        <f>IFERROR(INDEX(Conference!A:B,MATCH(Combine!C202,Conference!A:A,0),2),"N/A")</f>
        <v>ACC</v>
      </c>
      <c r="E202" t="str">
        <f>IFERROR(INDEX('Combine Data'!A:O,MATCH(Combine!B202,'Combine Data'!A:A,0),6),"No Data")</f>
        <v>WR</v>
      </c>
      <c r="F202">
        <f>IFERROR(INDEX('Combine Data'!A:O,MATCH(Combine!B202,'Combine Data'!A:A,0),7),"No Data")</f>
        <v>78</v>
      </c>
      <c r="G202">
        <f>IFERROR(INDEX('Combine Data'!A:O,MATCH(Combine!B202,'Combine Data'!A:A,0),8),"No Data")</f>
        <v>232</v>
      </c>
      <c r="H202">
        <f>IFERROR(INDEX('Combine Data'!A:O,MATCH(Combine!B202,'Combine Data'!A:A,0),9),"No Data")</f>
        <v>0</v>
      </c>
      <c r="I202">
        <f>IFERROR(INDEX('Combine Data'!A:O,MATCH(Combine!B202,'Combine Data'!A:A,0),10),"No Data")</f>
        <v>4.59</v>
      </c>
      <c r="J202">
        <f>IFERROR(INDEX('Combine Data'!A:O,MATCH(Combine!B202,'Combine Data'!A:A,0),11),"No Data")</f>
        <v>0</v>
      </c>
      <c r="K202">
        <f>IFERROR(INDEX('Combine Data'!A:O,MATCH(Combine!B202,'Combine Data'!A:A,0),12),"No Data")</f>
        <v>30</v>
      </c>
      <c r="L202">
        <f>IFERROR(INDEX('Combine Data'!A:O,MATCH(Combine!B202,'Combine Data'!A:A,0),13),"No Data")</f>
        <v>115</v>
      </c>
      <c r="M202">
        <f>IFERROR(INDEX('Combine Data'!A:O,MATCH(Combine!B202,'Combine Data'!A:A,0),14),"No Data")</f>
        <v>4.4400000000000004</v>
      </c>
      <c r="N202">
        <f>IFERROR(INDEX('Combine Data'!A:O,MATCH(Combine!B202,'Combine Data'!A:A,0),15),"No Data")</f>
        <v>7.07</v>
      </c>
      <c r="O202">
        <f>IF(E202="QB",INDEX('QB Stats'!C:Y,MATCH(Combine!B202,'QB Stats'!C:C,0),23)/5,(IF(Combine!E202="RB",INDEX('RB Stats'!C:AX,MATCH(Combine!B202,'RB Stats'!C:C,0),48)/5,(IF(Combine!E202="WR",INDEX('WR Stats'!C:AN,MATCH(Combine!B202,'WR Stats'!C:C,0),38)/5)))))</f>
        <v>0</v>
      </c>
      <c r="P202" t="str">
        <f>IF(E202="QB",INDEX('QB Stats'!C:AR,MATCH(Combine!B202,'QB Stats'!C:C,0),42),(IF(Combine!E202="RB",INDEX('RB Stats'!C:BN,MATCH(Combine!B202,'RB Stats'!C:C,0),64),(IF(Combine!E202="WR",INDEX('WR Stats'!C:BJ,MATCH(Combine!B202,'WR Stats'!C:C,0),60))))))</f>
        <v>Bust</v>
      </c>
      <c r="Q202">
        <f>IF(E202="QB",INDEX('QB Stats'!C:AS,MATCH(Combine!B202,'QB Stats'!C:C,0),43),(IF(Combine!E202="RB",INDEX('RB Stats'!C:BO,MATCH(Combine!B202,'RB Stats'!C:C,0),65),(IF(Combine!E202="WR",INDEX('WR Stats'!C:BK,MATCH(Combine!B202,'WR Stats'!C:C,0),61))))))</f>
        <v>0</v>
      </c>
    </row>
    <row r="203" spans="1:17" x14ac:dyDescent="0.25">
      <c r="A203" t="s">
        <v>436</v>
      </c>
      <c r="B203" s="5" t="s">
        <v>2521</v>
      </c>
      <c r="C203" t="str">
        <f>IFERROR(INDEX('Combine Data'!A:O,MATCH(Combine!B203,'Combine Data'!A:A,0),4),"No Data")</f>
        <v>Arkansas</v>
      </c>
      <c r="D203" t="str">
        <f>IFERROR(INDEX(Conference!A:B,MATCH(Combine!C203,Conference!A:A,0),2),"N/A")</f>
        <v>SEC</v>
      </c>
      <c r="E203" t="str">
        <f>IFERROR(INDEX('Combine Data'!A:O,MATCH(Combine!B203,'Combine Data'!A:A,0),6),"No Data")</f>
        <v>WR</v>
      </c>
      <c r="F203">
        <f>IFERROR(INDEX('Combine Data'!A:O,MATCH(Combine!B203,'Combine Data'!A:A,0),7),"No Data")</f>
        <v>76</v>
      </c>
      <c r="G203">
        <f>IFERROR(INDEX('Combine Data'!A:O,MATCH(Combine!B203,'Combine Data'!A:A,0),8),"No Data")</f>
        <v>222</v>
      </c>
      <c r="H203">
        <f>IFERROR(INDEX('Combine Data'!A:O,MATCH(Combine!B203,'Combine Data'!A:A,0),9),"No Data")</f>
        <v>0</v>
      </c>
      <c r="I203">
        <f>IFERROR(INDEX('Combine Data'!A:O,MATCH(Combine!B203,'Combine Data'!A:A,0),10),"No Data")</f>
        <v>4.5599999999999996</v>
      </c>
      <c r="J203">
        <f>IFERROR(INDEX('Combine Data'!A:O,MATCH(Combine!B203,'Combine Data'!A:A,0),11),"No Data")</f>
        <v>9</v>
      </c>
      <c r="K203">
        <f>IFERROR(INDEX('Combine Data'!A:O,MATCH(Combine!B203,'Combine Data'!A:A,0),12),"No Data")</f>
        <v>34.5</v>
      </c>
      <c r="L203">
        <f>IFERROR(INDEX('Combine Data'!A:O,MATCH(Combine!B203,'Combine Data'!A:A,0),13),"No Data")</f>
        <v>119</v>
      </c>
      <c r="M203">
        <f>IFERROR(INDEX('Combine Data'!A:O,MATCH(Combine!B203,'Combine Data'!A:A,0),14),"No Data")</f>
        <v>4.3</v>
      </c>
      <c r="N203">
        <f>IFERROR(INDEX('Combine Data'!A:O,MATCH(Combine!B203,'Combine Data'!A:A,0),15),"No Data")</f>
        <v>7.08</v>
      </c>
      <c r="O203">
        <f>IF(E203="QB",INDEX('QB Stats'!C:Y,MATCH(Combine!B203,'QB Stats'!C:C,0),23)/5,(IF(Combine!E203="RB",INDEX('RB Stats'!C:AX,MATCH(Combine!B203,'RB Stats'!C:C,0),48)/5,(IF(Combine!E203="WR",INDEX('WR Stats'!C:AN,MATCH(Combine!B203,'WR Stats'!C:C,0),38)/5)))))</f>
        <v>0</v>
      </c>
      <c r="P203" t="str">
        <f>IF(E203="QB",INDEX('QB Stats'!C:AR,MATCH(Combine!B203,'QB Stats'!C:C,0),42),(IF(Combine!E203="RB",INDEX('RB Stats'!C:BN,MATCH(Combine!B203,'RB Stats'!C:C,0),64),(IF(Combine!E203="WR",INDEX('WR Stats'!C:BJ,MATCH(Combine!B203,'WR Stats'!C:C,0),60))))))</f>
        <v>Bust</v>
      </c>
      <c r="Q203">
        <f>IF(E203="QB",INDEX('QB Stats'!C:AS,MATCH(Combine!B203,'QB Stats'!C:C,0),43),(IF(Combine!E203="RB",INDEX('RB Stats'!C:BO,MATCH(Combine!B203,'RB Stats'!C:C,0),65),(IF(Combine!E203="WR",INDEX('WR Stats'!C:BK,MATCH(Combine!B203,'WR Stats'!C:C,0),61))))))</f>
        <v>0</v>
      </c>
    </row>
    <row r="204" spans="1:17" x14ac:dyDescent="0.25">
      <c r="A204" t="s">
        <v>437</v>
      </c>
      <c r="B204" s="5" t="s">
        <v>2522</v>
      </c>
      <c r="C204" t="str">
        <f>IFERROR(INDEX('Combine Data'!A:O,MATCH(Combine!B204,'Combine Data'!A:A,0),4),"No Data")</f>
        <v>Louisiana State</v>
      </c>
      <c r="D204" t="str">
        <f>IFERROR(INDEX(Conference!A:B,MATCH(Combine!C204,Conference!A:A,0),2),"N/A")</f>
        <v>SEC</v>
      </c>
      <c r="E204" t="str">
        <f>IFERROR(INDEX('Combine Data'!A:O,MATCH(Combine!B204,'Combine Data'!A:A,0),6),"No Data")</f>
        <v>QB</v>
      </c>
      <c r="F204">
        <f>IFERROR(INDEX('Combine Data'!A:O,MATCH(Combine!B204,'Combine Data'!A:A,0),7),"No Data")</f>
        <v>78</v>
      </c>
      <c r="G204">
        <f>IFERROR(INDEX('Combine Data'!A:O,MATCH(Combine!B204,'Combine Data'!A:A,0),8),"No Data")</f>
        <v>265</v>
      </c>
      <c r="H204">
        <f>IFERROR(INDEX('Combine Data'!A:O,MATCH(Combine!B204,'Combine Data'!A:A,0),9),"No Data")</f>
        <v>24</v>
      </c>
      <c r="I204">
        <f>IFERROR(INDEX('Combine Data'!A:O,MATCH(Combine!B204,'Combine Data'!A:A,0),10),"No Data")</f>
        <v>4.83</v>
      </c>
      <c r="J204">
        <f>IFERROR(INDEX('Combine Data'!A:O,MATCH(Combine!B204,'Combine Data'!A:A,0),11),"No Data")</f>
        <v>0</v>
      </c>
      <c r="K204">
        <f>IFERROR(INDEX('Combine Data'!A:O,MATCH(Combine!B204,'Combine Data'!A:A,0),12),"No Data")</f>
        <v>0</v>
      </c>
      <c r="L204">
        <f>IFERROR(INDEX('Combine Data'!A:O,MATCH(Combine!B204,'Combine Data'!A:A,0),13),"No Data")</f>
        <v>0</v>
      </c>
      <c r="M204">
        <f>IFERROR(INDEX('Combine Data'!A:O,MATCH(Combine!B204,'Combine Data'!A:A,0),14),"No Data")</f>
        <v>0</v>
      </c>
      <c r="N204">
        <f>IFERROR(INDEX('Combine Data'!A:O,MATCH(Combine!B204,'Combine Data'!A:A,0),15),"No Data")</f>
        <v>0</v>
      </c>
      <c r="O204">
        <f>IF(E204="QB",INDEX('QB Stats'!C:Y,MATCH(Combine!B204,'QB Stats'!C:C,0),23)/5,(IF(Combine!E204="RB",INDEX('RB Stats'!C:AX,MATCH(Combine!B204,'RB Stats'!C:C,0),48)/5,(IF(Combine!E204="WR",INDEX('WR Stats'!C:AN,MATCH(Combine!B204,'WR Stats'!C:C,0),38)/5)))))</f>
        <v>37.864000000000004</v>
      </c>
      <c r="P204" t="str">
        <f>IF(E204="QB",INDEX('QB Stats'!C:AR,MATCH(Combine!B204,'QB Stats'!C:C,0),42),(IF(Combine!E204="RB",INDEX('RB Stats'!C:BN,MATCH(Combine!B204,'RB Stats'!C:C,0),64),(IF(Combine!E204="WR",INDEX('WR Stats'!C:BJ,MATCH(Combine!B204,'WR Stats'!C:C,0),60))))))</f>
        <v>Bust</v>
      </c>
      <c r="Q204">
        <f>IF(E204="QB",INDEX('QB Stats'!C:AS,MATCH(Combine!B204,'QB Stats'!C:C,0),43),(IF(Combine!E204="RB",INDEX('RB Stats'!C:BO,MATCH(Combine!B204,'RB Stats'!C:C,0),65),(IF(Combine!E204="WR",INDEX('WR Stats'!C:BK,MATCH(Combine!B204,'WR Stats'!C:C,0),61))))))</f>
        <v>0</v>
      </c>
    </row>
    <row r="205" spans="1:17" x14ac:dyDescent="0.25">
      <c r="A205" t="s">
        <v>438</v>
      </c>
      <c r="B205" s="5" t="s">
        <v>2523</v>
      </c>
      <c r="C205" t="str">
        <f>IFERROR(INDEX('Combine Data'!A:O,MATCH(Combine!B205,'Combine Data'!A:A,0),4),"No Data")</f>
        <v>Georgia Tech</v>
      </c>
      <c r="D205" t="str">
        <f>IFERROR(INDEX(Conference!A:B,MATCH(Combine!C205,Conference!A:A,0),2),"N/A")</f>
        <v>ACC</v>
      </c>
      <c r="E205" t="str">
        <f>IFERROR(INDEX('Combine Data'!A:O,MATCH(Combine!B205,'Combine Data'!A:A,0),6),"No Data")</f>
        <v>WR</v>
      </c>
      <c r="F205">
        <f>IFERROR(INDEX('Combine Data'!A:O,MATCH(Combine!B205,'Combine Data'!A:A,0),7),"No Data")</f>
        <v>77</v>
      </c>
      <c r="G205">
        <f>IFERROR(INDEX('Combine Data'!A:O,MATCH(Combine!B205,'Combine Data'!A:A,0),8),"No Data")</f>
        <v>239</v>
      </c>
      <c r="H205">
        <f>IFERROR(INDEX('Combine Data'!A:O,MATCH(Combine!B205,'Combine Data'!A:A,0),9),"No Data")</f>
        <v>0</v>
      </c>
      <c r="I205">
        <f>IFERROR(INDEX('Combine Data'!A:O,MATCH(Combine!B205,'Combine Data'!A:A,0),10),"No Data")</f>
        <v>4.3499999999999996</v>
      </c>
      <c r="J205">
        <f>IFERROR(INDEX('Combine Data'!A:O,MATCH(Combine!B205,'Combine Data'!A:A,0),11),"No Data")</f>
        <v>0</v>
      </c>
      <c r="K205">
        <f>IFERROR(INDEX('Combine Data'!A:O,MATCH(Combine!B205,'Combine Data'!A:A,0),12),"No Data")</f>
        <v>0</v>
      </c>
      <c r="L205">
        <f>IFERROR(INDEX('Combine Data'!A:O,MATCH(Combine!B205,'Combine Data'!A:A,0),13),"No Data")</f>
        <v>0</v>
      </c>
      <c r="M205">
        <f>IFERROR(INDEX('Combine Data'!A:O,MATCH(Combine!B205,'Combine Data'!A:A,0),14),"No Data")</f>
        <v>0</v>
      </c>
      <c r="N205">
        <f>IFERROR(INDEX('Combine Data'!A:O,MATCH(Combine!B205,'Combine Data'!A:A,0),15),"No Data")</f>
        <v>0</v>
      </c>
      <c r="O205">
        <f>IF(E205="QB",INDEX('QB Stats'!C:Y,MATCH(Combine!B205,'QB Stats'!C:C,0),23)/5,(IF(Combine!E205="RB",INDEX('RB Stats'!C:AX,MATCH(Combine!B205,'RB Stats'!C:C,0),48)/5,(IF(Combine!E205="WR",INDEX('WR Stats'!C:AN,MATCH(Combine!B205,'WR Stats'!C:C,0),38)/5)))))</f>
        <v>172.64000000000001</v>
      </c>
      <c r="P205" t="str">
        <f>IF(E205="QB",INDEX('QB Stats'!C:AR,MATCH(Combine!B205,'QB Stats'!C:C,0),42),(IF(Combine!E205="RB",INDEX('RB Stats'!C:BN,MATCH(Combine!B205,'RB Stats'!C:C,0),64),(IF(Combine!E205="WR",INDEX('WR Stats'!C:BJ,MATCH(Combine!B205,'WR Stats'!C:C,0),60))))))</f>
        <v>Pro Bowl</v>
      </c>
      <c r="Q205">
        <f>IF(E205="QB",INDEX('QB Stats'!C:AS,MATCH(Combine!B205,'QB Stats'!C:C,0),43),(IF(Combine!E205="RB",INDEX('RB Stats'!C:BO,MATCH(Combine!B205,'RB Stats'!C:C,0),65),(IF(Combine!E205="WR",INDEX('WR Stats'!C:BK,MATCH(Combine!B205,'WR Stats'!C:C,0),61))))))</f>
        <v>1</v>
      </c>
    </row>
    <row r="206" spans="1:17" x14ac:dyDescent="0.25">
      <c r="A206" t="s">
        <v>94</v>
      </c>
      <c r="B206" s="5" t="s">
        <v>2524</v>
      </c>
      <c r="C206" t="str">
        <f>IFERROR(INDEX('Combine Data'!A:O,MATCH(Combine!B206,'Combine Data'!A:A,0),4),"No Data")</f>
        <v>Oklahoma</v>
      </c>
      <c r="D206" t="str">
        <f>IFERROR(INDEX(Conference!A:B,MATCH(Combine!C206,Conference!A:A,0),2),"N/A")</f>
        <v>Big 12</v>
      </c>
      <c r="E206" t="str">
        <f>IFERROR(INDEX('Combine Data'!A:O,MATCH(Combine!B206,'Combine Data'!A:A,0),6),"No Data")</f>
        <v>RB</v>
      </c>
      <c r="F206">
        <f>IFERROR(INDEX('Combine Data'!A:O,MATCH(Combine!B206,'Combine Data'!A:A,0),7),"No Data")</f>
        <v>74</v>
      </c>
      <c r="G206">
        <f>IFERROR(INDEX('Combine Data'!A:O,MATCH(Combine!B206,'Combine Data'!A:A,0),8),"No Data")</f>
        <v>217</v>
      </c>
      <c r="H206">
        <f>IFERROR(INDEX('Combine Data'!A:O,MATCH(Combine!B206,'Combine Data'!A:A,0),9),"No Data")</f>
        <v>16</v>
      </c>
      <c r="I206">
        <f>IFERROR(INDEX('Combine Data'!A:O,MATCH(Combine!B206,'Combine Data'!A:A,0),10),"No Data")</f>
        <v>4.4000000000000004</v>
      </c>
      <c r="J206">
        <f>IFERROR(INDEX('Combine Data'!A:O,MATCH(Combine!B206,'Combine Data'!A:A,0),11),"No Data")</f>
        <v>0</v>
      </c>
      <c r="K206">
        <f>IFERROR(INDEX('Combine Data'!A:O,MATCH(Combine!B206,'Combine Data'!A:A,0),12),"No Data")</f>
        <v>38.5</v>
      </c>
      <c r="L206">
        <f>IFERROR(INDEX('Combine Data'!A:O,MATCH(Combine!B206,'Combine Data'!A:A,0),13),"No Data")</f>
        <v>127</v>
      </c>
      <c r="M206">
        <f>IFERROR(INDEX('Combine Data'!A:O,MATCH(Combine!B206,'Combine Data'!A:A,0),14),"No Data")</f>
        <v>4.4000000000000004</v>
      </c>
      <c r="N206">
        <f>IFERROR(INDEX('Combine Data'!A:O,MATCH(Combine!B206,'Combine Data'!A:A,0),15),"No Data")</f>
        <v>7.09</v>
      </c>
      <c r="O206">
        <f>IF(E206="QB",INDEX('QB Stats'!C:Y,MATCH(Combine!B206,'QB Stats'!C:C,0),23)/5,(IF(Combine!E206="RB",INDEX('RB Stats'!C:AX,MATCH(Combine!B206,'RB Stats'!C:C,0),48)/5,(IF(Combine!E206="WR",INDEX('WR Stats'!C:AN,MATCH(Combine!B206,'WR Stats'!C:C,0),38)/5)))))</f>
        <v>257.96000000000004</v>
      </c>
      <c r="P206" t="str">
        <f>IF(E206="QB",INDEX('QB Stats'!C:AR,MATCH(Combine!B206,'QB Stats'!C:C,0),42),(IF(Combine!E206="RB",INDEX('RB Stats'!C:BN,MATCH(Combine!B206,'RB Stats'!C:C,0),64),(IF(Combine!E206="WR",INDEX('WR Stats'!C:BJ,MATCH(Combine!B206,'WR Stats'!C:C,0),60))))))</f>
        <v>Super Star</v>
      </c>
      <c r="Q206">
        <f>IF(E206="QB",INDEX('QB Stats'!C:AS,MATCH(Combine!B206,'QB Stats'!C:C,0),43),(IF(Combine!E206="RB",INDEX('RB Stats'!C:BO,MATCH(Combine!B206,'RB Stats'!C:C,0),65),(IF(Combine!E206="WR",INDEX('WR Stats'!C:BK,MATCH(Combine!B206,'WR Stats'!C:C,0),61))))))</f>
        <v>1</v>
      </c>
    </row>
    <row r="207" spans="1:17" hidden="1" x14ac:dyDescent="0.25">
      <c r="A207" t="s">
        <v>97</v>
      </c>
      <c r="B207" s="5" t="s">
        <v>2525</v>
      </c>
      <c r="C207" t="s">
        <v>2298</v>
      </c>
      <c r="D207" t="str">
        <f>IFERROR(INDEX(Conference!A:B,MATCH(Combine!C207,Conference!A:A,0),2),"N/A")</f>
        <v>Big Ten</v>
      </c>
      <c r="E207" t="str">
        <f>IFERROR(INDEX('Combine Data'!A:O,MATCH(Combine!B207,'Combine Data'!A:A,0),6),"No Data")</f>
        <v>No Data</v>
      </c>
      <c r="F207" t="str">
        <f>IFERROR(INDEX('Combine Data'!A:O,MATCH(Combine!B207,'Combine Data'!A:A,0),7),"No Data")</f>
        <v>No Data</v>
      </c>
      <c r="G207" t="str">
        <f>IFERROR(INDEX('Combine Data'!A:O,MATCH(Combine!B207,'Combine Data'!A:A,0),8),"No Data")</f>
        <v>No Data</v>
      </c>
      <c r="H207" t="str">
        <f>IFERROR(INDEX('Combine Data'!A:O,MATCH(Combine!B207,'Combine Data'!A:A,0),9),"No Data")</f>
        <v>No Data</v>
      </c>
      <c r="I207" t="str">
        <f>IFERROR(INDEX('Combine Data'!A:O,MATCH(Combine!B207,'Combine Data'!A:A,0),10),"No Data")</f>
        <v>No Data</v>
      </c>
      <c r="J207" t="str">
        <f>IFERROR(INDEX('Combine Data'!A:O,MATCH(Combine!B207,'Combine Data'!A:A,0),11),"No Data")</f>
        <v>No Data</v>
      </c>
      <c r="K207" t="str">
        <f>IFERROR(INDEX('Combine Data'!A:O,MATCH(Combine!B207,'Combine Data'!A:A,0),12),"No Data")</f>
        <v>No Data</v>
      </c>
      <c r="L207" t="str">
        <f>IFERROR(INDEX('Combine Data'!A:O,MATCH(Combine!B207,'Combine Data'!A:A,0),13),"No Data")</f>
        <v>No Data</v>
      </c>
      <c r="M207" t="str">
        <f>IFERROR(INDEX('Combine Data'!A:O,MATCH(Combine!B207,'Combine Data'!A:A,0),14),"No Data")</f>
        <v>No Data</v>
      </c>
      <c r="N207" t="str">
        <f>IFERROR(INDEX('Combine Data'!A:O,MATCH(Combine!B207,'Combine Data'!A:A,0),15),"No Data")</f>
        <v>No Data</v>
      </c>
      <c r="O207" t="b">
        <f>IF(E207="QB",INDEX('QB Stats'!C:Y,MATCH(Combine!B207,'QB Stats'!C:C,0),23)/5,(IF(Combine!E207="RB",INDEX('RB Stats'!C:AX,MATCH(Combine!B207,'RB Stats'!C:C,0),48)/5,(IF(Combine!E207="WR",INDEX('WR Stats'!C:AN,MATCH(Combine!B207,'WR Stats'!C:C,0),38)/5)))))</f>
        <v>0</v>
      </c>
      <c r="P207" t="b">
        <f>IF(E207="QB",INDEX('QB Stats'!C:AR,MATCH(Combine!B207,'QB Stats'!C:C,0),42),(IF(Combine!E207="RB",INDEX('RB Stats'!C:BN,MATCH(Combine!B207,'RB Stats'!C:C,0),64),(IF(Combine!E207="WR",INDEX('WR Stats'!C:BJ,MATCH(Combine!B207,'WR Stats'!C:C,0),60))))))</f>
        <v>0</v>
      </c>
      <c r="Q207" t="b">
        <f>IF(E207="QB",INDEX('QB Stats'!C:AS,MATCH(Combine!B207,'QB Stats'!C:C,0),43),(IF(Combine!E207="RB",INDEX('RB Stats'!C:BO,MATCH(Combine!B207,'RB Stats'!C:C,0),65),(IF(Combine!E207="WR",INDEX('WR Stats'!C:BK,MATCH(Combine!B207,'WR Stats'!C:C,0),61))))))</f>
        <v>0</v>
      </c>
    </row>
    <row r="208" spans="1:17" x14ac:dyDescent="0.25">
      <c r="A208" t="s">
        <v>439</v>
      </c>
      <c r="B208" s="5" t="s">
        <v>2526</v>
      </c>
      <c r="C208" t="str">
        <f>IFERROR(INDEX('Combine Data'!A:O,MATCH(Combine!B208,'Combine Data'!A:A,0),4),"No Data")</f>
        <v>California</v>
      </c>
      <c r="D208" t="str">
        <f>IFERROR(INDEX(Conference!A:B,MATCH(Combine!C208,Conference!A:A,0),2),"N/A")</f>
        <v>Pac-12</v>
      </c>
      <c r="E208" t="str">
        <f>IFERROR(INDEX('Combine Data'!A:O,MATCH(Combine!B208,'Combine Data'!A:A,0),6),"No Data")</f>
        <v>RB</v>
      </c>
      <c r="F208">
        <f>IFERROR(INDEX('Combine Data'!A:O,MATCH(Combine!B208,'Combine Data'!A:A,0),7),"No Data")</f>
        <v>71</v>
      </c>
      <c r="G208">
        <f>IFERROR(INDEX('Combine Data'!A:O,MATCH(Combine!B208,'Combine Data'!A:A,0),8),"No Data")</f>
        <v>215</v>
      </c>
      <c r="H208">
        <f>IFERROR(INDEX('Combine Data'!A:O,MATCH(Combine!B208,'Combine Data'!A:A,0),9),"No Data")</f>
        <v>0</v>
      </c>
      <c r="I208">
        <f>IFERROR(INDEX('Combine Data'!A:O,MATCH(Combine!B208,'Combine Data'!A:A,0),10),"No Data")</f>
        <v>4.46</v>
      </c>
      <c r="J208">
        <f>IFERROR(INDEX('Combine Data'!A:O,MATCH(Combine!B208,'Combine Data'!A:A,0),11),"No Data")</f>
        <v>20</v>
      </c>
      <c r="K208">
        <f>IFERROR(INDEX('Combine Data'!A:O,MATCH(Combine!B208,'Combine Data'!A:A,0),12),"No Data")</f>
        <v>35.5</v>
      </c>
      <c r="L208">
        <f>IFERROR(INDEX('Combine Data'!A:O,MATCH(Combine!B208,'Combine Data'!A:A,0),13),"No Data")</f>
        <v>125</v>
      </c>
      <c r="M208">
        <f>IFERROR(INDEX('Combine Data'!A:O,MATCH(Combine!B208,'Combine Data'!A:A,0),14),"No Data")</f>
        <v>4.58</v>
      </c>
      <c r="N208">
        <f>IFERROR(INDEX('Combine Data'!A:O,MATCH(Combine!B208,'Combine Data'!A:A,0),15),"No Data")</f>
        <v>7.09</v>
      </c>
      <c r="O208">
        <f>IF(E208="QB",INDEX('QB Stats'!C:Y,MATCH(Combine!B208,'QB Stats'!C:C,0),23)/5,(IF(Combine!E208="RB",INDEX('RB Stats'!C:AX,MATCH(Combine!B208,'RB Stats'!C:C,0),48)/5,(IF(Combine!E208="WR",INDEX('WR Stats'!C:AN,MATCH(Combine!B208,'WR Stats'!C:C,0),38)/5)))))</f>
        <v>150.04000000000002</v>
      </c>
      <c r="P208" t="str">
        <f>IF(E208="QB",INDEX('QB Stats'!C:AR,MATCH(Combine!B208,'QB Stats'!C:C,0),42),(IF(Combine!E208="RB",INDEX('RB Stats'!C:BN,MATCH(Combine!B208,'RB Stats'!C:C,0),64),(IF(Combine!E208="WR",INDEX('WR Stats'!C:BJ,MATCH(Combine!B208,'WR Stats'!C:C,0),60))))))</f>
        <v>Backup</v>
      </c>
      <c r="Q208">
        <f>IF(E208="QB",INDEX('QB Stats'!C:AS,MATCH(Combine!B208,'QB Stats'!C:C,0),43),(IF(Combine!E208="RB",INDEX('RB Stats'!C:BO,MATCH(Combine!B208,'RB Stats'!C:C,0),65),(IF(Combine!E208="WR",INDEX('WR Stats'!C:BK,MATCH(Combine!B208,'WR Stats'!C:C,0),61))))))</f>
        <v>1</v>
      </c>
    </row>
    <row r="209" spans="1:17" x14ac:dyDescent="0.25">
      <c r="A209" t="s">
        <v>440</v>
      </c>
      <c r="B209" s="5" t="s">
        <v>2527</v>
      </c>
      <c r="C209" t="str">
        <f>IFERROR(INDEX('Combine Data'!A:O,MATCH(Combine!B209,'Combine Data'!A:A,0),4),"No Data")</f>
        <v>Notre Dame</v>
      </c>
      <c r="D209" t="str">
        <f>IFERROR(INDEX(Conference!A:B,MATCH(Combine!C209,Conference!A:A,0),2),"N/A")</f>
        <v>Division I FBS Independents</v>
      </c>
      <c r="E209" t="str">
        <f>IFERROR(INDEX('Combine Data'!A:O,MATCH(Combine!B209,'Combine Data'!A:A,0),6),"No Data")</f>
        <v>QB</v>
      </c>
      <c r="F209">
        <f>IFERROR(INDEX('Combine Data'!A:O,MATCH(Combine!B209,'Combine Data'!A:A,0),7),"No Data")</f>
        <v>75</v>
      </c>
      <c r="G209">
        <f>IFERROR(INDEX('Combine Data'!A:O,MATCH(Combine!B209,'Combine Data'!A:A,0),8),"No Data")</f>
        <v>232</v>
      </c>
      <c r="H209">
        <f>IFERROR(INDEX('Combine Data'!A:O,MATCH(Combine!B209,'Combine Data'!A:A,0),9),"No Data")</f>
        <v>29</v>
      </c>
      <c r="I209">
        <f>IFERROR(INDEX('Combine Data'!A:O,MATCH(Combine!B209,'Combine Data'!A:A,0),10),"No Data")</f>
        <v>4.7300000000000004</v>
      </c>
      <c r="J209">
        <f>IFERROR(INDEX('Combine Data'!A:O,MATCH(Combine!B209,'Combine Data'!A:A,0),11),"No Data")</f>
        <v>24</v>
      </c>
      <c r="K209">
        <f>IFERROR(INDEX('Combine Data'!A:O,MATCH(Combine!B209,'Combine Data'!A:A,0),12),"No Data")</f>
        <v>0</v>
      </c>
      <c r="L209">
        <f>IFERROR(INDEX('Combine Data'!A:O,MATCH(Combine!B209,'Combine Data'!A:A,0),13),"No Data")</f>
        <v>0</v>
      </c>
      <c r="M209">
        <f>IFERROR(INDEX('Combine Data'!A:O,MATCH(Combine!B209,'Combine Data'!A:A,0),14),"No Data")</f>
        <v>0</v>
      </c>
      <c r="N209">
        <f>IFERROR(INDEX('Combine Data'!A:O,MATCH(Combine!B209,'Combine Data'!A:A,0),15),"No Data")</f>
        <v>0</v>
      </c>
      <c r="O209">
        <f>IF(E209="QB",INDEX('QB Stats'!C:Y,MATCH(Combine!B209,'QB Stats'!C:C,0),23)/5,(IF(Combine!E209="RB",INDEX('RB Stats'!C:AX,MATCH(Combine!B209,'RB Stats'!C:C,0),48)/5,(IF(Combine!E209="WR",INDEX('WR Stats'!C:AN,MATCH(Combine!B209,'WR Stats'!C:C,0),38)/5)))))</f>
        <v>19.616</v>
      </c>
      <c r="P209" t="str">
        <f>IF(E209="QB",INDEX('QB Stats'!C:AR,MATCH(Combine!B209,'QB Stats'!C:C,0),42),(IF(Combine!E209="RB",INDEX('RB Stats'!C:BN,MATCH(Combine!B209,'RB Stats'!C:C,0),64),(IF(Combine!E209="WR",INDEX('WR Stats'!C:BJ,MATCH(Combine!B209,'WR Stats'!C:C,0),60))))))</f>
        <v>Bust</v>
      </c>
      <c r="Q209">
        <f>IF(E209="QB",INDEX('QB Stats'!C:AS,MATCH(Combine!B209,'QB Stats'!C:C,0),43),(IF(Combine!E209="RB",INDEX('RB Stats'!C:BO,MATCH(Combine!B209,'RB Stats'!C:C,0),65),(IF(Combine!E209="WR",INDEX('WR Stats'!C:BK,MATCH(Combine!B209,'WR Stats'!C:C,0),61))))))</f>
        <v>0</v>
      </c>
    </row>
    <row r="210" spans="1:17" x14ac:dyDescent="0.25">
      <c r="A210" t="s">
        <v>441</v>
      </c>
      <c r="B210" s="5" t="s">
        <v>2528</v>
      </c>
      <c r="C210" t="str">
        <f>IFERROR(INDEX('Combine Data'!A:O,MATCH(Combine!B210,'Combine Data'!A:A,0),4),"No Data")</f>
        <v>Louisiana State</v>
      </c>
      <c r="D210" t="str">
        <f>IFERROR(INDEX(Conference!A:B,MATCH(Combine!C210,Conference!A:A,0),2),"N/A")</f>
        <v>SEC</v>
      </c>
      <c r="E210" t="str">
        <f>IFERROR(INDEX('Combine Data'!A:O,MATCH(Combine!B210,'Combine Data'!A:A,0),6),"No Data")</f>
        <v>WR</v>
      </c>
      <c r="F210">
        <f>IFERROR(INDEX('Combine Data'!A:O,MATCH(Combine!B210,'Combine Data'!A:A,0),7),"No Data")</f>
        <v>74</v>
      </c>
      <c r="G210">
        <f>IFERROR(INDEX('Combine Data'!A:O,MATCH(Combine!B210,'Combine Data'!A:A,0),8),"No Data")</f>
        <v>221</v>
      </c>
      <c r="H210">
        <f>IFERROR(INDEX('Combine Data'!A:O,MATCH(Combine!B210,'Combine Data'!A:A,0),9),"No Data")</f>
        <v>0</v>
      </c>
      <c r="I210">
        <f>IFERROR(INDEX('Combine Data'!A:O,MATCH(Combine!B210,'Combine Data'!A:A,0),10),"No Data")</f>
        <v>4.51</v>
      </c>
      <c r="J210">
        <f>IFERROR(INDEX('Combine Data'!A:O,MATCH(Combine!B210,'Combine Data'!A:A,0),11),"No Data")</f>
        <v>0</v>
      </c>
      <c r="K210">
        <f>IFERROR(INDEX('Combine Data'!A:O,MATCH(Combine!B210,'Combine Data'!A:A,0),12),"No Data")</f>
        <v>33</v>
      </c>
      <c r="L210">
        <f>IFERROR(INDEX('Combine Data'!A:O,MATCH(Combine!B210,'Combine Data'!A:A,0),13),"No Data")</f>
        <v>125</v>
      </c>
      <c r="M210">
        <f>IFERROR(INDEX('Combine Data'!A:O,MATCH(Combine!B210,'Combine Data'!A:A,0),14),"No Data")</f>
        <v>4.3499999999999996</v>
      </c>
      <c r="N210">
        <f>IFERROR(INDEX('Combine Data'!A:O,MATCH(Combine!B210,'Combine Data'!A:A,0),15),"No Data")</f>
        <v>6.81</v>
      </c>
      <c r="O210">
        <f>IF(E210="QB",INDEX('QB Stats'!C:Y,MATCH(Combine!B210,'QB Stats'!C:C,0),23)/5,(IF(Combine!E210="RB",INDEX('RB Stats'!C:AX,MATCH(Combine!B210,'RB Stats'!C:C,0),48)/5,(IF(Combine!E210="WR",INDEX('WR Stats'!C:AN,MATCH(Combine!B210,'WR Stats'!C:C,0),38)/5)))))</f>
        <v>140.54</v>
      </c>
      <c r="P210" t="str">
        <f>IF(E210="QB",INDEX('QB Stats'!C:AR,MATCH(Combine!B210,'QB Stats'!C:C,0),42),(IF(Combine!E210="RB",INDEX('RB Stats'!C:BN,MATCH(Combine!B210,'RB Stats'!C:C,0),64),(IF(Combine!E210="WR",INDEX('WR Stats'!C:BJ,MATCH(Combine!B210,'WR Stats'!C:C,0),60))))))</f>
        <v>Super Star</v>
      </c>
      <c r="Q210">
        <f>IF(E210="QB",INDEX('QB Stats'!C:AS,MATCH(Combine!B210,'QB Stats'!C:C,0),43),(IF(Combine!E210="RB",INDEX('RB Stats'!C:BO,MATCH(Combine!B210,'RB Stats'!C:C,0),65),(IF(Combine!E210="WR",INDEX('WR Stats'!C:BK,MATCH(Combine!B210,'WR Stats'!C:C,0),61))))))</f>
        <v>1</v>
      </c>
    </row>
    <row r="211" spans="1:17" x14ac:dyDescent="0.25">
      <c r="A211" t="s">
        <v>442</v>
      </c>
      <c r="B211" s="5" t="s">
        <v>2529</v>
      </c>
      <c r="C211" t="str">
        <f>IFERROR(INDEX('Combine Data'!A:O,MATCH(Combine!B211,'Combine Data'!A:A,0),4),"No Data")</f>
        <v>Tennessee</v>
      </c>
      <c r="D211" t="str">
        <f>IFERROR(INDEX(Conference!A:B,MATCH(Combine!C211,Conference!A:A,0),2),"N/A")</f>
        <v>SEC</v>
      </c>
      <c r="E211" t="str">
        <f>IFERROR(INDEX('Combine Data'!A:O,MATCH(Combine!B211,'Combine Data'!A:A,0),6),"No Data")</f>
        <v>WR</v>
      </c>
      <c r="F211">
        <f>IFERROR(INDEX('Combine Data'!A:O,MATCH(Combine!B211,'Combine Data'!A:A,0),7),"No Data")</f>
        <v>74</v>
      </c>
      <c r="G211">
        <f>IFERROR(INDEX('Combine Data'!A:O,MATCH(Combine!B211,'Combine Data'!A:A,0),8),"No Data")</f>
        <v>214</v>
      </c>
      <c r="H211">
        <f>IFERROR(INDEX('Combine Data'!A:O,MATCH(Combine!B211,'Combine Data'!A:A,0),9),"No Data")</f>
        <v>0</v>
      </c>
      <c r="I211">
        <f>IFERROR(INDEX('Combine Data'!A:O,MATCH(Combine!B211,'Combine Data'!A:A,0),10),"No Data")</f>
        <v>4.3899999999999997</v>
      </c>
      <c r="J211">
        <f>IFERROR(INDEX('Combine Data'!A:O,MATCH(Combine!B211,'Combine Data'!A:A,0),11),"No Data")</f>
        <v>0</v>
      </c>
      <c r="K211">
        <f>IFERROR(INDEX('Combine Data'!A:O,MATCH(Combine!B211,'Combine Data'!A:A,0),12),"No Data")</f>
        <v>37.5</v>
      </c>
      <c r="L211">
        <f>IFERROR(INDEX('Combine Data'!A:O,MATCH(Combine!B211,'Combine Data'!A:A,0),13),"No Data")</f>
        <v>121</v>
      </c>
      <c r="M211">
        <f>IFERROR(INDEX('Combine Data'!A:O,MATCH(Combine!B211,'Combine Data'!A:A,0),14),"No Data")</f>
        <v>4.3099999999999996</v>
      </c>
      <c r="N211">
        <f>IFERROR(INDEX('Combine Data'!A:O,MATCH(Combine!B211,'Combine Data'!A:A,0),15),"No Data")</f>
        <v>6.97</v>
      </c>
      <c r="O211">
        <f>IF(E211="QB",INDEX('QB Stats'!C:Y,MATCH(Combine!B211,'QB Stats'!C:C,0),23)/5,(IF(Combine!E211="RB",INDEX('RB Stats'!C:AX,MATCH(Combine!B211,'RB Stats'!C:C,0),48)/5,(IF(Combine!E211="WR",INDEX('WR Stats'!C:AN,MATCH(Combine!B211,'WR Stats'!C:C,0),38)/5)))))</f>
        <v>72.179999999999993</v>
      </c>
      <c r="P211" t="str">
        <f>IF(E211="QB",INDEX('QB Stats'!C:AR,MATCH(Combine!B211,'QB Stats'!C:C,0),42),(IF(Combine!E211="RB",INDEX('RB Stats'!C:BN,MATCH(Combine!B211,'RB Stats'!C:C,0),64),(IF(Combine!E211="WR",INDEX('WR Stats'!C:BJ,MATCH(Combine!B211,'WR Stats'!C:C,0),60))))))</f>
        <v>Bust</v>
      </c>
      <c r="Q211">
        <f>IF(E211="QB",INDEX('QB Stats'!C:AS,MATCH(Combine!B211,'QB Stats'!C:C,0),43),(IF(Combine!E211="RB",INDEX('RB Stats'!C:BO,MATCH(Combine!B211,'RB Stats'!C:C,0),65),(IF(Combine!E211="WR",INDEX('WR Stats'!C:BK,MATCH(Combine!B211,'WR Stats'!C:C,0),61))))))</f>
        <v>0</v>
      </c>
    </row>
    <row r="212" spans="1:17" hidden="1" x14ac:dyDescent="0.25">
      <c r="A212" t="s">
        <v>443</v>
      </c>
      <c r="B212" s="5" t="s">
        <v>2530</v>
      </c>
      <c r="C212" t="s">
        <v>2281</v>
      </c>
      <c r="D212" t="str">
        <f>IFERROR(INDEX(Conference!A:B,MATCH(Combine!C212,Conference!A:A,0),2),"N/A")</f>
        <v>SEC</v>
      </c>
      <c r="E212" t="str">
        <f>IFERROR(INDEX('Combine Data'!A:O,MATCH(Combine!B212,'Combine Data'!A:A,0),6),"No Data")</f>
        <v>No Data</v>
      </c>
      <c r="F212" t="str">
        <f>IFERROR(INDEX('Combine Data'!A:O,MATCH(Combine!B212,'Combine Data'!A:A,0),7),"No Data")</f>
        <v>No Data</v>
      </c>
      <c r="G212" t="str">
        <f>IFERROR(INDEX('Combine Data'!A:O,MATCH(Combine!B212,'Combine Data'!A:A,0),8),"No Data")</f>
        <v>No Data</v>
      </c>
      <c r="H212" t="str">
        <f>IFERROR(INDEX('Combine Data'!A:O,MATCH(Combine!B212,'Combine Data'!A:A,0),9),"No Data")</f>
        <v>No Data</v>
      </c>
      <c r="I212" t="str">
        <f>IFERROR(INDEX('Combine Data'!A:O,MATCH(Combine!B212,'Combine Data'!A:A,0),10),"No Data")</f>
        <v>No Data</v>
      </c>
      <c r="J212" t="str">
        <f>IFERROR(INDEX('Combine Data'!A:O,MATCH(Combine!B212,'Combine Data'!A:A,0),11),"No Data")</f>
        <v>No Data</v>
      </c>
      <c r="K212" t="str">
        <f>IFERROR(INDEX('Combine Data'!A:O,MATCH(Combine!B212,'Combine Data'!A:A,0),12),"No Data")</f>
        <v>No Data</v>
      </c>
      <c r="L212" t="str">
        <f>IFERROR(INDEX('Combine Data'!A:O,MATCH(Combine!B212,'Combine Data'!A:A,0),13),"No Data")</f>
        <v>No Data</v>
      </c>
      <c r="M212" t="str">
        <f>IFERROR(INDEX('Combine Data'!A:O,MATCH(Combine!B212,'Combine Data'!A:A,0),14),"No Data")</f>
        <v>No Data</v>
      </c>
      <c r="N212" t="str">
        <f>IFERROR(INDEX('Combine Data'!A:O,MATCH(Combine!B212,'Combine Data'!A:A,0),15),"No Data")</f>
        <v>No Data</v>
      </c>
      <c r="O212" t="b">
        <f>IF(E212="QB",INDEX('QB Stats'!C:Y,MATCH(Combine!B212,'QB Stats'!C:C,0),23)/5,(IF(Combine!E212="RB",INDEX('RB Stats'!C:AX,MATCH(Combine!B212,'RB Stats'!C:C,0),48)/5,(IF(Combine!E212="WR",INDEX('WR Stats'!C:AN,MATCH(Combine!B212,'WR Stats'!C:C,0),38)/5)))))</f>
        <v>0</v>
      </c>
      <c r="P212" t="b">
        <f>IF(E212="QB",INDEX('QB Stats'!C:AR,MATCH(Combine!B212,'QB Stats'!C:C,0),42),(IF(Combine!E212="RB",INDEX('RB Stats'!C:BN,MATCH(Combine!B212,'RB Stats'!C:C,0),64),(IF(Combine!E212="WR",INDEX('WR Stats'!C:BJ,MATCH(Combine!B212,'WR Stats'!C:C,0),60))))))</f>
        <v>0</v>
      </c>
      <c r="Q212" t="b">
        <f>IF(E212="QB",INDEX('QB Stats'!C:AS,MATCH(Combine!B212,'QB Stats'!C:C,0),43),(IF(Combine!E212="RB",INDEX('RB Stats'!C:BO,MATCH(Combine!B212,'RB Stats'!C:C,0),65),(IF(Combine!E212="WR",INDEX('WR Stats'!C:BK,MATCH(Combine!B212,'WR Stats'!C:C,0),61))))))</f>
        <v>0</v>
      </c>
    </row>
    <row r="213" spans="1:17" x14ac:dyDescent="0.25">
      <c r="A213" t="s">
        <v>444</v>
      </c>
      <c r="B213" s="5" t="s">
        <v>2531</v>
      </c>
      <c r="C213" t="str">
        <f>IFERROR(INDEX('Combine Data'!A:O,MATCH(Combine!B213,'Combine Data'!A:A,0),4),"No Data")</f>
        <v>Ohio State</v>
      </c>
      <c r="D213" t="str">
        <f>IFERROR(INDEX(Conference!A:B,MATCH(Combine!C213,Conference!A:A,0),2),"N/A")</f>
        <v>Big Ten</v>
      </c>
      <c r="E213" t="str">
        <f>IFERROR(INDEX('Combine Data'!A:O,MATCH(Combine!B213,'Combine Data'!A:A,0),6),"No Data")</f>
        <v>WR</v>
      </c>
      <c r="F213">
        <f>IFERROR(INDEX('Combine Data'!A:O,MATCH(Combine!B213,'Combine Data'!A:A,0),7),"No Data")</f>
        <v>73</v>
      </c>
      <c r="G213">
        <f>IFERROR(INDEX('Combine Data'!A:O,MATCH(Combine!B213,'Combine Data'!A:A,0),8),"No Data")</f>
        <v>193</v>
      </c>
      <c r="H213">
        <f>IFERROR(INDEX('Combine Data'!A:O,MATCH(Combine!B213,'Combine Data'!A:A,0),9),"No Data")</f>
        <v>0</v>
      </c>
      <c r="I213">
        <f>IFERROR(INDEX('Combine Data'!A:O,MATCH(Combine!B213,'Combine Data'!A:A,0),10),"No Data")</f>
        <v>4.4400000000000004</v>
      </c>
      <c r="J213">
        <f>IFERROR(INDEX('Combine Data'!A:O,MATCH(Combine!B213,'Combine Data'!A:A,0),11),"No Data")</f>
        <v>0</v>
      </c>
      <c r="K213">
        <f>IFERROR(INDEX('Combine Data'!A:O,MATCH(Combine!B213,'Combine Data'!A:A,0),12),"No Data")</f>
        <v>38</v>
      </c>
      <c r="L213">
        <f>IFERROR(INDEX('Combine Data'!A:O,MATCH(Combine!B213,'Combine Data'!A:A,0),13),"No Data")</f>
        <v>123</v>
      </c>
      <c r="M213">
        <f>IFERROR(INDEX('Combine Data'!A:O,MATCH(Combine!B213,'Combine Data'!A:A,0),14),"No Data")</f>
        <v>4.08</v>
      </c>
      <c r="N213">
        <f>IFERROR(INDEX('Combine Data'!A:O,MATCH(Combine!B213,'Combine Data'!A:A,0),15),"No Data")</f>
        <v>6.54</v>
      </c>
      <c r="O213">
        <f>IF(E213="QB",INDEX('QB Stats'!C:Y,MATCH(Combine!B213,'QB Stats'!C:C,0),23)/5,(IF(Combine!E213="RB",INDEX('RB Stats'!C:AX,MATCH(Combine!B213,'RB Stats'!C:C,0),48)/5,(IF(Combine!E213="WR",INDEX('WR Stats'!C:AN,MATCH(Combine!B213,'WR Stats'!C:C,0),38)/5)))))</f>
        <v>34.54</v>
      </c>
      <c r="P213" t="str">
        <f>IF(E213="QB",INDEX('QB Stats'!C:AR,MATCH(Combine!B213,'QB Stats'!C:C,0),42),(IF(Combine!E213="RB",INDEX('RB Stats'!C:BN,MATCH(Combine!B213,'RB Stats'!C:C,0),64),(IF(Combine!E213="WR",INDEX('WR Stats'!C:BJ,MATCH(Combine!B213,'WR Stats'!C:C,0),60))))))</f>
        <v>Bust</v>
      </c>
      <c r="Q213">
        <f>IF(E213="QB",INDEX('QB Stats'!C:AS,MATCH(Combine!B213,'QB Stats'!C:C,0),43),(IF(Combine!E213="RB",INDEX('RB Stats'!C:BO,MATCH(Combine!B213,'RB Stats'!C:C,0),65),(IF(Combine!E213="WR",INDEX('WR Stats'!C:BK,MATCH(Combine!B213,'WR Stats'!C:C,0),61))))))</f>
        <v>0</v>
      </c>
    </row>
    <row r="214" spans="1:17" x14ac:dyDescent="0.25">
      <c r="A214" t="s">
        <v>445</v>
      </c>
      <c r="B214" s="5" t="s">
        <v>2532</v>
      </c>
      <c r="C214" t="str">
        <f>IFERROR(INDEX('Combine Data'!A:O,MATCH(Combine!B214,'Combine Data'!A:A,0),4),"No Data")</f>
        <v>Houston</v>
      </c>
      <c r="D214" t="str">
        <f>IFERROR(INDEX(Conference!A:B,MATCH(Combine!C214,Conference!A:A,0),2),"N/A")</f>
        <v>The American</v>
      </c>
      <c r="E214" t="str">
        <f>IFERROR(INDEX('Combine Data'!A:O,MATCH(Combine!B214,'Combine Data'!A:A,0),6),"No Data")</f>
        <v>QB</v>
      </c>
      <c r="F214">
        <f>IFERROR(INDEX('Combine Data'!A:O,MATCH(Combine!B214,'Combine Data'!A:A,0),7),"No Data")</f>
        <v>75</v>
      </c>
      <c r="G214">
        <f>IFERROR(INDEX('Combine Data'!A:O,MATCH(Combine!B214,'Combine Data'!A:A,0),8),"No Data")</f>
        <v>218</v>
      </c>
      <c r="H214">
        <f>IFERROR(INDEX('Combine Data'!A:O,MATCH(Combine!B214,'Combine Data'!A:A,0),9),"No Data")</f>
        <v>0</v>
      </c>
      <c r="I214">
        <f>IFERROR(INDEX('Combine Data'!A:O,MATCH(Combine!B214,'Combine Data'!A:A,0),10),"No Data")</f>
        <v>4.8499999999999996</v>
      </c>
      <c r="J214">
        <f>IFERROR(INDEX('Combine Data'!A:O,MATCH(Combine!B214,'Combine Data'!A:A,0),11),"No Data")</f>
        <v>0</v>
      </c>
      <c r="K214">
        <f>IFERROR(INDEX('Combine Data'!A:O,MATCH(Combine!B214,'Combine Data'!A:A,0),12),"No Data")</f>
        <v>32.5</v>
      </c>
      <c r="L214">
        <f>IFERROR(INDEX('Combine Data'!A:O,MATCH(Combine!B214,'Combine Data'!A:A,0),13),"No Data")</f>
        <v>112</v>
      </c>
      <c r="M214">
        <f>IFERROR(INDEX('Combine Data'!A:O,MATCH(Combine!B214,'Combine Data'!A:A,0),14),"No Data")</f>
        <v>4.4400000000000004</v>
      </c>
      <c r="N214">
        <f>IFERROR(INDEX('Combine Data'!A:O,MATCH(Combine!B214,'Combine Data'!A:A,0),15),"No Data")</f>
        <v>6.94</v>
      </c>
      <c r="O214">
        <f>IF(E214="QB",INDEX('QB Stats'!C:Y,MATCH(Combine!B214,'QB Stats'!C:C,0),23)/5,(IF(Combine!E214="RB",INDEX('RB Stats'!C:AX,MATCH(Combine!B214,'RB Stats'!C:C,0),48)/5,(IF(Combine!E214="WR",INDEX('WR Stats'!C:AN,MATCH(Combine!B214,'WR Stats'!C:C,0),38)/5)))))</f>
        <v>39.496000000000002</v>
      </c>
      <c r="P214" t="str">
        <f>IF(E214="QB",INDEX('QB Stats'!C:AR,MATCH(Combine!B214,'QB Stats'!C:C,0),42),(IF(Combine!E214="RB",INDEX('RB Stats'!C:BN,MATCH(Combine!B214,'RB Stats'!C:C,0),64),(IF(Combine!E214="WR",INDEX('WR Stats'!C:BJ,MATCH(Combine!B214,'WR Stats'!C:C,0),60))))))</f>
        <v>Bust</v>
      </c>
      <c r="Q214">
        <f>IF(E214="QB",INDEX('QB Stats'!C:AS,MATCH(Combine!B214,'QB Stats'!C:C,0),43),(IF(Combine!E214="RB",INDEX('RB Stats'!C:BO,MATCH(Combine!B214,'RB Stats'!C:C,0),65),(IF(Combine!E214="WR",INDEX('WR Stats'!C:BK,MATCH(Combine!B214,'WR Stats'!C:C,0),61))))))</f>
        <v>0</v>
      </c>
    </row>
    <row r="215" spans="1:17" x14ac:dyDescent="0.25">
      <c r="A215" t="s">
        <v>447</v>
      </c>
      <c r="B215" s="5" t="s">
        <v>2533</v>
      </c>
      <c r="C215" t="str">
        <f>IFERROR(INDEX('Combine Data'!A:O,MATCH(Combine!B215,'Combine Data'!A:A,0),4),"No Data")</f>
        <v>BYU</v>
      </c>
      <c r="D215" t="str">
        <f>IFERROR(INDEX(Conference!A:B,MATCH(Combine!C215,Conference!A:A,0),2),"N/A")</f>
        <v>Division I FBS Independents</v>
      </c>
      <c r="E215" t="str">
        <f>IFERROR(INDEX('Combine Data'!A:O,MATCH(Combine!B215,'Combine Data'!A:A,0),6),"No Data")</f>
        <v>QB</v>
      </c>
      <c r="F215">
        <f>IFERROR(INDEX('Combine Data'!A:O,MATCH(Combine!B215,'Combine Data'!A:A,0),7),"No Data")</f>
        <v>74</v>
      </c>
      <c r="G215">
        <f>IFERROR(INDEX('Combine Data'!A:O,MATCH(Combine!B215,'Combine Data'!A:A,0),8),"No Data")</f>
        <v>215</v>
      </c>
      <c r="H215">
        <f>IFERROR(INDEX('Combine Data'!A:O,MATCH(Combine!B215,'Combine Data'!A:A,0),9),"No Data")</f>
        <v>30</v>
      </c>
      <c r="I215">
        <f>IFERROR(INDEX('Combine Data'!A:O,MATCH(Combine!B215,'Combine Data'!A:A,0),10),"No Data")</f>
        <v>4.75</v>
      </c>
      <c r="J215">
        <f>IFERROR(INDEX('Combine Data'!A:O,MATCH(Combine!B215,'Combine Data'!A:A,0),11),"No Data")</f>
        <v>0</v>
      </c>
      <c r="K215">
        <f>IFERROR(INDEX('Combine Data'!A:O,MATCH(Combine!B215,'Combine Data'!A:A,0),12),"No Data")</f>
        <v>29.5</v>
      </c>
      <c r="L215">
        <f>IFERROR(INDEX('Combine Data'!A:O,MATCH(Combine!B215,'Combine Data'!A:A,0),13),"No Data")</f>
        <v>111</v>
      </c>
      <c r="M215">
        <f>IFERROR(INDEX('Combine Data'!A:O,MATCH(Combine!B215,'Combine Data'!A:A,0),14),"No Data")</f>
        <v>4.17</v>
      </c>
      <c r="N215">
        <f>IFERROR(INDEX('Combine Data'!A:O,MATCH(Combine!B215,'Combine Data'!A:A,0),15),"No Data")</f>
        <v>6.81</v>
      </c>
      <c r="O215">
        <f>IF(E215="QB",INDEX('QB Stats'!C:Y,MATCH(Combine!B215,'QB Stats'!C:C,0),23)/5,(IF(Combine!E215="RB",INDEX('RB Stats'!C:AX,MATCH(Combine!B215,'RB Stats'!C:C,0),48)/5,(IF(Combine!E215="WR",INDEX('WR Stats'!C:AN,MATCH(Combine!B215,'WR Stats'!C:C,0),38)/5)))))</f>
        <v>10.936</v>
      </c>
      <c r="P215" t="str">
        <f>IF(E215="QB",INDEX('QB Stats'!C:AR,MATCH(Combine!B215,'QB Stats'!C:C,0),42),(IF(Combine!E215="RB",INDEX('RB Stats'!C:BN,MATCH(Combine!B215,'RB Stats'!C:C,0),64),(IF(Combine!E215="WR",INDEX('WR Stats'!C:BJ,MATCH(Combine!B215,'WR Stats'!C:C,0),60))))))</f>
        <v>Bust</v>
      </c>
      <c r="Q215">
        <f>IF(E215="QB",INDEX('QB Stats'!C:AS,MATCH(Combine!B215,'QB Stats'!C:C,0),43),(IF(Combine!E215="RB",INDEX('RB Stats'!C:BO,MATCH(Combine!B215,'RB Stats'!C:C,0),65),(IF(Combine!E215="WR",INDEX('WR Stats'!C:BK,MATCH(Combine!B215,'WR Stats'!C:C,0),61))))))</f>
        <v>0</v>
      </c>
    </row>
    <row r="216" spans="1:17" x14ac:dyDescent="0.25">
      <c r="A216" t="s">
        <v>70</v>
      </c>
      <c r="B216" s="5" t="s">
        <v>2534</v>
      </c>
      <c r="C216" t="str">
        <f>IFERROR(INDEX('Combine Data'!A:O,MATCH(Combine!B216,'Combine Data'!A:A,0),4),"No Data")</f>
        <v>Michigan State</v>
      </c>
      <c r="D216" t="str">
        <f>IFERROR(INDEX(Conference!A:B,MATCH(Combine!C216,Conference!A:A,0),2),"N/A")</f>
        <v>Big Ten</v>
      </c>
      <c r="E216" t="str">
        <f>IFERROR(INDEX('Combine Data'!A:O,MATCH(Combine!B216,'Combine Data'!A:A,0),6),"No Data")</f>
        <v>QB</v>
      </c>
      <c r="F216">
        <f>IFERROR(INDEX('Combine Data'!A:O,MATCH(Combine!B216,'Combine Data'!A:A,0),7),"No Data")</f>
        <v>75</v>
      </c>
      <c r="G216">
        <f>IFERROR(INDEX('Combine Data'!A:O,MATCH(Combine!B216,'Combine Data'!A:A,0),8),"No Data")</f>
        <v>226</v>
      </c>
      <c r="H216">
        <f>IFERROR(INDEX('Combine Data'!A:O,MATCH(Combine!B216,'Combine Data'!A:A,0),9),"No Data")</f>
        <v>35</v>
      </c>
      <c r="I216">
        <f>IFERROR(INDEX('Combine Data'!A:O,MATCH(Combine!B216,'Combine Data'!A:A,0),10),"No Data")</f>
        <v>4.75</v>
      </c>
      <c r="J216">
        <f>IFERROR(INDEX('Combine Data'!A:O,MATCH(Combine!B216,'Combine Data'!A:A,0),11),"No Data")</f>
        <v>0</v>
      </c>
      <c r="K216">
        <f>IFERROR(INDEX('Combine Data'!A:O,MATCH(Combine!B216,'Combine Data'!A:A,0),12),"No Data")</f>
        <v>30.5</v>
      </c>
      <c r="L216">
        <f>IFERROR(INDEX('Combine Data'!A:O,MATCH(Combine!B216,'Combine Data'!A:A,0),13),"No Data")</f>
        <v>108</v>
      </c>
      <c r="M216">
        <f>IFERROR(INDEX('Combine Data'!A:O,MATCH(Combine!B216,'Combine Data'!A:A,0),14),"No Data")</f>
        <v>4.41</v>
      </c>
      <c r="N216">
        <f>IFERROR(INDEX('Combine Data'!A:O,MATCH(Combine!B216,'Combine Data'!A:A,0),15),"No Data")</f>
        <v>6.77</v>
      </c>
      <c r="O216">
        <f>IF(E216="QB",INDEX('QB Stats'!C:Y,MATCH(Combine!B216,'QB Stats'!C:C,0),23)/5,(IF(Combine!E216="RB",INDEX('RB Stats'!C:AX,MATCH(Combine!B216,'RB Stats'!C:C,0),48)/5,(IF(Combine!E216="WR",INDEX('WR Stats'!C:AN,MATCH(Combine!B216,'WR Stats'!C:C,0),38)/5)))))</f>
        <v>9.6639999999999997</v>
      </c>
      <c r="P216" t="str">
        <f>IF(E216="QB",INDEX('QB Stats'!C:AR,MATCH(Combine!B216,'QB Stats'!C:C,0),42),(IF(Combine!E216="RB",INDEX('RB Stats'!C:BN,MATCH(Combine!B216,'RB Stats'!C:C,0),64),(IF(Combine!E216="WR",INDEX('WR Stats'!C:BJ,MATCH(Combine!B216,'WR Stats'!C:C,0),60))))))</f>
        <v>Bust</v>
      </c>
      <c r="Q216">
        <f>IF(E216="QB",INDEX('QB Stats'!C:AS,MATCH(Combine!B216,'QB Stats'!C:C,0),43),(IF(Combine!E216="RB",INDEX('RB Stats'!C:BO,MATCH(Combine!B216,'RB Stats'!C:C,0),65),(IF(Combine!E216="WR",INDEX('WR Stats'!C:BK,MATCH(Combine!B216,'WR Stats'!C:C,0),61))))))</f>
        <v>0</v>
      </c>
    </row>
    <row r="217" spans="1:17" x14ac:dyDescent="0.25">
      <c r="A217" t="s">
        <v>448</v>
      </c>
      <c r="B217" s="5" t="s">
        <v>2535</v>
      </c>
      <c r="C217" t="str">
        <f>IFERROR(INDEX('Combine Data'!A:O,MATCH(Combine!B217,'Combine Data'!A:A,0),4),"No Data")</f>
        <v>South Carolina</v>
      </c>
      <c r="D217" t="str">
        <f>IFERROR(INDEX(Conference!A:B,MATCH(Combine!C217,Conference!A:A,0),2),"N/A")</f>
        <v>SEC</v>
      </c>
      <c r="E217" t="str">
        <f>IFERROR(INDEX('Combine Data'!A:O,MATCH(Combine!B217,'Combine Data'!A:A,0),6),"No Data")</f>
        <v>WR</v>
      </c>
      <c r="F217">
        <f>IFERROR(INDEX('Combine Data'!A:O,MATCH(Combine!B217,'Combine Data'!A:A,0),7),"No Data")</f>
        <v>76</v>
      </c>
      <c r="G217">
        <f>IFERROR(INDEX('Combine Data'!A:O,MATCH(Combine!B217,'Combine Data'!A:A,0),8),"No Data")</f>
        <v>200</v>
      </c>
      <c r="H217">
        <f>IFERROR(INDEX('Combine Data'!A:O,MATCH(Combine!B217,'Combine Data'!A:A,0),9),"No Data")</f>
        <v>0</v>
      </c>
      <c r="I217">
        <f>IFERROR(INDEX('Combine Data'!A:O,MATCH(Combine!B217,'Combine Data'!A:A,0),10),"No Data")</f>
        <v>4.51</v>
      </c>
      <c r="J217">
        <f>IFERROR(INDEX('Combine Data'!A:O,MATCH(Combine!B217,'Combine Data'!A:A,0),11),"No Data")</f>
        <v>0</v>
      </c>
      <c r="K217">
        <f>IFERROR(INDEX('Combine Data'!A:O,MATCH(Combine!B217,'Combine Data'!A:A,0),12),"No Data")</f>
        <v>39.5</v>
      </c>
      <c r="L217">
        <f>IFERROR(INDEX('Combine Data'!A:O,MATCH(Combine!B217,'Combine Data'!A:A,0),13),"No Data")</f>
        <v>119</v>
      </c>
      <c r="M217">
        <f>IFERROR(INDEX('Combine Data'!A:O,MATCH(Combine!B217,'Combine Data'!A:A,0),14),"No Data")</f>
        <v>4.34</v>
      </c>
      <c r="N217">
        <f>IFERROR(INDEX('Combine Data'!A:O,MATCH(Combine!B217,'Combine Data'!A:A,0),15),"No Data")</f>
        <v>7.09</v>
      </c>
      <c r="O217">
        <f>IF(E217="QB",INDEX('QB Stats'!C:Y,MATCH(Combine!B217,'QB Stats'!C:C,0),23)/5,(IF(Combine!E217="RB",INDEX('RB Stats'!C:AX,MATCH(Combine!B217,'RB Stats'!C:C,0),48)/5,(IF(Combine!E217="WR",INDEX('WR Stats'!C:AN,MATCH(Combine!B217,'WR Stats'!C:C,0),38)/5)))))</f>
        <v>75.459999999999994</v>
      </c>
      <c r="P217" t="str">
        <f>IF(E217="QB",INDEX('QB Stats'!C:AR,MATCH(Combine!B217,'QB Stats'!C:C,0),42),(IF(Combine!E217="RB",INDEX('RB Stats'!C:BN,MATCH(Combine!B217,'RB Stats'!C:C,0),64),(IF(Combine!E217="WR",INDEX('WR Stats'!C:BJ,MATCH(Combine!B217,'WR Stats'!C:C,0),60))))))</f>
        <v>Backup</v>
      </c>
      <c r="Q217">
        <f>IF(E217="QB",INDEX('QB Stats'!C:AS,MATCH(Combine!B217,'QB Stats'!C:C,0),43),(IF(Combine!E217="RB",INDEX('RB Stats'!C:BO,MATCH(Combine!B217,'RB Stats'!C:C,0),65),(IF(Combine!E217="WR",INDEX('WR Stats'!C:BK,MATCH(Combine!B217,'WR Stats'!C:C,0),61))))))</f>
        <v>1</v>
      </c>
    </row>
    <row r="218" spans="1:17" hidden="1" x14ac:dyDescent="0.25">
      <c r="A218" t="s">
        <v>449</v>
      </c>
      <c r="B218" s="5" t="s">
        <v>2536</v>
      </c>
      <c r="C218" t="s">
        <v>2271</v>
      </c>
      <c r="D218" t="str">
        <f>IFERROR(INDEX(Conference!A:B,MATCH(Combine!C218,Conference!A:A,0),2),"N/A")</f>
        <v>Pac-12</v>
      </c>
      <c r="E218" t="str">
        <f>IFERROR(INDEX('Combine Data'!A:O,MATCH(Combine!B218,'Combine Data'!A:A,0),6),"No Data")</f>
        <v>No Data</v>
      </c>
      <c r="F218" t="str">
        <f>IFERROR(INDEX('Combine Data'!A:O,MATCH(Combine!B218,'Combine Data'!A:A,0),7),"No Data")</f>
        <v>No Data</v>
      </c>
      <c r="G218" t="str">
        <f>IFERROR(INDEX('Combine Data'!A:O,MATCH(Combine!B218,'Combine Data'!A:A,0),8),"No Data")</f>
        <v>No Data</v>
      </c>
      <c r="H218" t="str">
        <f>IFERROR(INDEX('Combine Data'!A:O,MATCH(Combine!B218,'Combine Data'!A:A,0),9),"No Data")</f>
        <v>No Data</v>
      </c>
      <c r="I218" t="str">
        <f>IFERROR(INDEX('Combine Data'!A:O,MATCH(Combine!B218,'Combine Data'!A:A,0),10),"No Data")</f>
        <v>No Data</v>
      </c>
      <c r="J218" t="str">
        <f>IFERROR(INDEX('Combine Data'!A:O,MATCH(Combine!B218,'Combine Data'!A:A,0),11),"No Data")</f>
        <v>No Data</v>
      </c>
      <c r="K218" t="str">
        <f>IFERROR(INDEX('Combine Data'!A:O,MATCH(Combine!B218,'Combine Data'!A:A,0),12),"No Data")</f>
        <v>No Data</v>
      </c>
      <c r="L218" t="str">
        <f>IFERROR(INDEX('Combine Data'!A:O,MATCH(Combine!B218,'Combine Data'!A:A,0),13),"No Data")</f>
        <v>No Data</v>
      </c>
      <c r="M218" t="str">
        <f>IFERROR(INDEX('Combine Data'!A:O,MATCH(Combine!B218,'Combine Data'!A:A,0),14),"No Data")</f>
        <v>No Data</v>
      </c>
      <c r="N218" t="str">
        <f>IFERROR(INDEX('Combine Data'!A:O,MATCH(Combine!B218,'Combine Data'!A:A,0),15),"No Data")</f>
        <v>No Data</v>
      </c>
      <c r="O218" t="b">
        <f>IF(E218="QB",INDEX('QB Stats'!C:Y,MATCH(Combine!B218,'QB Stats'!C:C,0),23)/5,(IF(Combine!E218="RB",INDEX('RB Stats'!C:AX,MATCH(Combine!B218,'RB Stats'!C:C,0),48)/5,(IF(Combine!E218="WR",INDEX('WR Stats'!C:AN,MATCH(Combine!B218,'WR Stats'!C:C,0),38)/5)))))</f>
        <v>0</v>
      </c>
      <c r="P218" t="b">
        <f>IF(E218="QB",INDEX('QB Stats'!C:AR,MATCH(Combine!B218,'QB Stats'!C:C,0),42),(IF(Combine!E218="RB",INDEX('RB Stats'!C:BN,MATCH(Combine!B218,'RB Stats'!C:C,0),64),(IF(Combine!E218="WR",INDEX('WR Stats'!C:BJ,MATCH(Combine!B218,'WR Stats'!C:C,0),60))))))</f>
        <v>0</v>
      </c>
      <c r="Q218" t="b">
        <f>IF(E218="QB",INDEX('QB Stats'!C:AS,MATCH(Combine!B218,'QB Stats'!C:C,0),43),(IF(Combine!E218="RB",INDEX('RB Stats'!C:BO,MATCH(Combine!B218,'RB Stats'!C:C,0),65),(IF(Combine!E218="WR",INDEX('WR Stats'!C:BK,MATCH(Combine!B218,'WR Stats'!C:C,0),61))))))</f>
        <v>0</v>
      </c>
    </row>
    <row r="219" spans="1:17" x14ac:dyDescent="0.25">
      <c r="A219" t="s">
        <v>450</v>
      </c>
      <c r="B219" s="5" t="s">
        <v>2537</v>
      </c>
      <c r="C219" t="str">
        <f>IFERROR(INDEX('Combine Data'!A:O,MATCH(Combine!B219,'Combine Data'!A:A,0),4),"No Data")</f>
        <v>Auburn</v>
      </c>
      <c r="D219" t="str">
        <f>IFERROR(INDEX(Conference!A:B,MATCH(Combine!C219,Conference!A:A,0),2),"N/A")</f>
        <v>SEC</v>
      </c>
      <c r="E219" t="str">
        <f>IFERROR(INDEX('Combine Data'!A:O,MATCH(Combine!B219,'Combine Data'!A:A,0),6),"No Data")</f>
        <v>RB</v>
      </c>
      <c r="F219">
        <f>IFERROR(INDEX('Combine Data'!A:O,MATCH(Combine!B219,'Combine Data'!A:A,0),7),"No Data")</f>
        <v>71</v>
      </c>
      <c r="G219">
        <f>IFERROR(INDEX('Combine Data'!A:O,MATCH(Combine!B219,'Combine Data'!A:A,0),8),"No Data")</f>
        <v>203</v>
      </c>
      <c r="H219">
        <f>IFERROR(INDEX('Combine Data'!A:O,MATCH(Combine!B219,'Combine Data'!A:A,0),9),"No Data")</f>
        <v>0</v>
      </c>
      <c r="I219">
        <f>IFERROR(INDEX('Combine Data'!A:O,MATCH(Combine!B219,'Combine Data'!A:A,0),10),"No Data")</f>
        <v>4.45</v>
      </c>
      <c r="J219">
        <f>IFERROR(INDEX('Combine Data'!A:O,MATCH(Combine!B219,'Combine Data'!A:A,0),11),"No Data")</f>
        <v>0</v>
      </c>
      <c r="K219">
        <f>IFERROR(INDEX('Combine Data'!A:O,MATCH(Combine!B219,'Combine Data'!A:A,0),12),"No Data")</f>
        <v>38</v>
      </c>
      <c r="L219">
        <f>IFERROR(INDEX('Combine Data'!A:O,MATCH(Combine!B219,'Combine Data'!A:A,0),13),"No Data")</f>
        <v>123</v>
      </c>
      <c r="M219">
        <f>IFERROR(INDEX('Combine Data'!A:O,MATCH(Combine!B219,'Combine Data'!A:A,0),14),"No Data")</f>
        <v>4.17</v>
      </c>
      <c r="N219">
        <f>IFERROR(INDEX('Combine Data'!A:O,MATCH(Combine!B219,'Combine Data'!A:A,0),15),"No Data")</f>
        <v>7</v>
      </c>
      <c r="O219">
        <f>IF(E219="QB",INDEX('QB Stats'!C:Y,MATCH(Combine!B219,'QB Stats'!C:C,0),23)/5,(IF(Combine!E219="RB",INDEX('RB Stats'!C:AX,MATCH(Combine!B219,'RB Stats'!C:C,0),48)/5,(IF(Combine!E219="WR",INDEX('WR Stats'!C:AN,MATCH(Combine!B219,'WR Stats'!C:C,0),38)/5)))))</f>
        <v>0</v>
      </c>
      <c r="P219" t="str">
        <f>IF(E219="QB",INDEX('QB Stats'!C:AR,MATCH(Combine!B219,'QB Stats'!C:C,0),42),(IF(Combine!E219="RB",INDEX('RB Stats'!C:BN,MATCH(Combine!B219,'RB Stats'!C:C,0),64),(IF(Combine!E219="WR",INDEX('WR Stats'!C:BJ,MATCH(Combine!B219,'WR Stats'!C:C,0),60))))))</f>
        <v>Bust</v>
      </c>
      <c r="Q219">
        <f>IF(E219="QB",INDEX('QB Stats'!C:AS,MATCH(Combine!B219,'QB Stats'!C:C,0),43),(IF(Combine!E219="RB",INDEX('RB Stats'!C:BO,MATCH(Combine!B219,'RB Stats'!C:C,0),65),(IF(Combine!E219="WR",INDEX('WR Stats'!C:BK,MATCH(Combine!B219,'WR Stats'!C:C,0),61))))))</f>
        <v>0</v>
      </c>
    </row>
    <row r="220" spans="1:17" x14ac:dyDescent="0.25">
      <c r="A220" t="s">
        <v>451</v>
      </c>
      <c r="B220" s="5" t="s">
        <v>2538</v>
      </c>
      <c r="C220" t="str">
        <f>IFERROR(INDEX('Combine Data'!A:O,MATCH(Combine!B220,'Combine Data'!A:A,0),4),"No Data")</f>
        <v>Arizona</v>
      </c>
      <c r="D220" t="str">
        <f>IFERROR(INDEX(Conference!A:B,MATCH(Combine!C220,Conference!A:A,0),2),"N/A")</f>
        <v>Pac-12</v>
      </c>
      <c r="E220" t="str">
        <f>IFERROR(INDEX('Combine Data'!A:O,MATCH(Combine!B220,'Combine Data'!A:A,0),6),"No Data")</f>
        <v>RB</v>
      </c>
      <c r="F220">
        <f>IFERROR(INDEX('Combine Data'!A:O,MATCH(Combine!B220,'Combine Data'!A:A,0),7),"No Data")</f>
        <v>71</v>
      </c>
      <c r="G220">
        <f>IFERROR(INDEX('Combine Data'!A:O,MATCH(Combine!B220,'Combine Data'!A:A,0),8),"No Data")</f>
        <v>230</v>
      </c>
      <c r="H220">
        <f>IFERROR(INDEX('Combine Data'!A:O,MATCH(Combine!B220,'Combine Data'!A:A,0),9),"No Data")</f>
        <v>0</v>
      </c>
      <c r="I220">
        <f>IFERROR(INDEX('Combine Data'!A:O,MATCH(Combine!B220,'Combine Data'!A:A,0),10),"No Data")</f>
        <v>4.4000000000000004</v>
      </c>
      <c r="J220">
        <f>IFERROR(INDEX('Combine Data'!A:O,MATCH(Combine!B220,'Combine Data'!A:A,0),11),"No Data")</f>
        <v>26</v>
      </c>
      <c r="K220">
        <f>IFERROR(INDEX('Combine Data'!A:O,MATCH(Combine!B220,'Combine Data'!A:A,0),12),"No Data")</f>
        <v>36</v>
      </c>
      <c r="L220">
        <f>IFERROR(INDEX('Combine Data'!A:O,MATCH(Combine!B220,'Combine Data'!A:A,0),13),"No Data")</f>
        <v>127</v>
      </c>
      <c r="M220">
        <f>IFERROR(INDEX('Combine Data'!A:O,MATCH(Combine!B220,'Combine Data'!A:A,0),14),"No Data")</f>
        <v>4.16</v>
      </c>
      <c r="N220">
        <f>IFERROR(INDEX('Combine Data'!A:O,MATCH(Combine!B220,'Combine Data'!A:A,0),15),"No Data")</f>
        <v>6.96</v>
      </c>
      <c r="O220">
        <f>IF(E220="QB",INDEX('QB Stats'!C:Y,MATCH(Combine!B220,'QB Stats'!C:C,0),23)/5,(IF(Combine!E220="RB",INDEX('RB Stats'!C:AX,MATCH(Combine!B220,'RB Stats'!C:C,0),48)/5,(IF(Combine!E220="WR",INDEX('WR Stats'!C:AN,MATCH(Combine!B220,'WR Stats'!C:C,0),38)/5)))))</f>
        <v>5.9</v>
      </c>
      <c r="P220" t="str">
        <f>IF(E220="QB",INDEX('QB Stats'!C:AR,MATCH(Combine!B220,'QB Stats'!C:C,0),42),(IF(Combine!E220="RB",INDEX('RB Stats'!C:BN,MATCH(Combine!B220,'RB Stats'!C:C,0),64),(IF(Combine!E220="WR",INDEX('WR Stats'!C:BJ,MATCH(Combine!B220,'WR Stats'!C:C,0),60))))))</f>
        <v>Bust</v>
      </c>
      <c r="Q220">
        <f>IF(E220="QB",INDEX('QB Stats'!C:AS,MATCH(Combine!B220,'QB Stats'!C:C,0),43),(IF(Combine!E220="RB",INDEX('RB Stats'!C:BO,MATCH(Combine!B220,'RB Stats'!C:C,0),65),(IF(Combine!E220="WR",INDEX('WR Stats'!C:BK,MATCH(Combine!B220,'WR Stats'!C:C,0),61))))))</f>
        <v>0</v>
      </c>
    </row>
    <row r="221" spans="1:17" x14ac:dyDescent="0.25">
      <c r="A221" t="s">
        <v>119</v>
      </c>
      <c r="B221" s="5" t="s">
        <v>2539</v>
      </c>
      <c r="C221" t="str">
        <f>IFERROR(INDEX('Combine Data'!A:O,MATCH(Combine!B221,'Combine Data'!A:A,0),4),"No Data")</f>
        <v>Southern California</v>
      </c>
      <c r="D221" t="str">
        <f>IFERROR(INDEX(Conference!A:B,MATCH(Combine!C221,Conference!A:A,0),2),"N/A")</f>
        <v>Pac-12</v>
      </c>
      <c r="E221" t="str">
        <f>IFERROR(INDEX('Combine Data'!A:O,MATCH(Combine!B221,'Combine Data'!A:A,0),6),"No Data")</f>
        <v>WR</v>
      </c>
      <c r="F221">
        <f>IFERROR(INDEX('Combine Data'!A:O,MATCH(Combine!B221,'Combine Data'!A:A,0),7),"No Data")</f>
        <v>73</v>
      </c>
      <c r="G221">
        <f>IFERROR(INDEX('Combine Data'!A:O,MATCH(Combine!B221,'Combine Data'!A:A,0),8),"No Data")</f>
        <v>197</v>
      </c>
      <c r="H221">
        <f>IFERROR(INDEX('Combine Data'!A:O,MATCH(Combine!B221,'Combine Data'!A:A,0),9),"No Data")</f>
        <v>0</v>
      </c>
      <c r="I221">
        <f>IFERROR(INDEX('Combine Data'!A:O,MATCH(Combine!B221,'Combine Data'!A:A,0),10),"No Data")</f>
        <v>4.4400000000000004</v>
      </c>
      <c r="J221">
        <f>IFERROR(INDEX('Combine Data'!A:O,MATCH(Combine!B221,'Combine Data'!A:A,0),11),"No Data")</f>
        <v>0</v>
      </c>
      <c r="K221">
        <f>IFERROR(INDEX('Combine Data'!A:O,MATCH(Combine!B221,'Combine Data'!A:A,0),12),"No Data")</f>
        <v>38</v>
      </c>
      <c r="L221">
        <f>IFERROR(INDEX('Combine Data'!A:O,MATCH(Combine!B221,'Combine Data'!A:A,0),13),"No Data")</f>
        <v>120</v>
      </c>
      <c r="M221">
        <f>IFERROR(INDEX('Combine Data'!A:O,MATCH(Combine!B221,'Combine Data'!A:A,0),14),"No Data")</f>
        <v>4.1900000000000004</v>
      </c>
      <c r="N221">
        <f>IFERROR(INDEX('Combine Data'!A:O,MATCH(Combine!B221,'Combine Data'!A:A,0),15),"No Data")</f>
        <v>6.68</v>
      </c>
      <c r="O221">
        <f>IF(E221="QB",INDEX('QB Stats'!C:Y,MATCH(Combine!B221,'QB Stats'!C:C,0),23)/5,(IF(Combine!E221="RB",INDEX('RB Stats'!C:AX,MATCH(Combine!B221,'RB Stats'!C:C,0),48)/5,(IF(Combine!E221="WR",INDEX('WR Stats'!C:AN,MATCH(Combine!B221,'WR Stats'!C:C,0),38)/5)))))</f>
        <v>63.8</v>
      </c>
      <c r="P221" t="str">
        <f>IF(E221="QB",INDEX('QB Stats'!C:AR,MATCH(Combine!B221,'QB Stats'!C:C,0),42),(IF(Combine!E221="RB",INDEX('RB Stats'!C:BN,MATCH(Combine!B221,'RB Stats'!C:C,0),64),(IF(Combine!E221="WR",INDEX('WR Stats'!C:BJ,MATCH(Combine!B221,'WR Stats'!C:C,0),60))))))</f>
        <v>Backup</v>
      </c>
      <c r="Q221">
        <f>IF(E221="QB",INDEX('QB Stats'!C:AS,MATCH(Combine!B221,'QB Stats'!C:C,0),43),(IF(Combine!E221="RB",INDEX('RB Stats'!C:BO,MATCH(Combine!B221,'RB Stats'!C:C,0),65),(IF(Combine!E221="WR",INDEX('WR Stats'!C:BK,MATCH(Combine!B221,'WR Stats'!C:C,0),61))))))</f>
        <v>1</v>
      </c>
    </row>
    <row r="222" spans="1:17" x14ac:dyDescent="0.25">
      <c r="A222" t="s">
        <v>452</v>
      </c>
      <c r="B222" s="5" t="s">
        <v>2540</v>
      </c>
      <c r="C222" t="str">
        <f>IFERROR(INDEX('Combine Data'!A:O,MATCH(Combine!B222,'Combine Data'!A:A,0),4),"No Data")</f>
        <v>Rutgers</v>
      </c>
      <c r="D222" t="str">
        <f>IFERROR(INDEX(Conference!A:B,MATCH(Combine!C222,Conference!A:A,0),2),"N/A")</f>
        <v>Big Ten</v>
      </c>
      <c r="E222" t="str">
        <f>IFERROR(INDEX('Combine Data'!A:O,MATCH(Combine!B222,'Combine Data'!A:A,0),6),"No Data")</f>
        <v>RB</v>
      </c>
      <c r="F222">
        <f>IFERROR(INDEX('Combine Data'!A:O,MATCH(Combine!B222,'Combine Data'!A:A,0),7),"No Data")</f>
        <v>74</v>
      </c>
      <c r="G222">
        <f>IFERROR(INDEX('Combine Data'!A:O,MATCH(Combine!B222,'Combine Data'!A:A,0),8),"No Data")</f>
        <v>226</v>
      </c>
      <c r="H222">
        <f>IFERROR(INDEX('Combine Data'!A:O,MATCH(Combine!B222,'Combine Data'!A:A,0),9),"No Data")</f>
        <v>0</v>
      </c>
      <c r="I222">
        <f>IFERROR(INDEX('Combine Data'!A:O,MATCH(Combine!B222,'Combine Data'!A:A,0),10),"No Data")</f>
        <v>4.5199999999999996</v>
      </c>
      <c r="J222">
        <f>IFERROR(INDEX('Combine Data'!A:O,MATCH(Combine!B222,'Combine Data'!A:A,0),11),"No Data")</f>
        <v>28</v>
      </c>
      <c r="K222">
        <f>IFERROR(INDEX('Combine Data'!A:O,MATCH(Combine!B222,'Combine Data'!A:A,0),12),"No Data")</f>
        <v>34.5</v>
      </c>
      <c r="L222">
        <f>IFERROR(INDEX('Combine Data'!A:O,MATCH(Combine!B222,'Combine Data'!A:A,0),13),"No Data")</f>
        <v>122</v>
      </c>
      <c r="M222">
        <f>IFERROR(INDEX('Combine Data'!A:O,MATCH(Combine!B222,'Combine Data'!A:A,0),14),"No Data")</f>
        <v>4.22</v>
      </c>
      <c r="N222">
        <f>IFERROR(INDEX('Combine Data'!A:O,MATCH(Combine!B222,'Combine Data'!A:A,0),15),"No Data")</f>
        <v>6.88</v>
      </c>
      <c r="O222">
        <f>IF(E222="QB",INDEX('QB Stats'!C:Y,MATCH(Combine!B222,'QB Stats'!C:C,0),23)/5,(IF(Combine!E222="RB",INDEX('RB Stats'!C:AX,MATCH(Combine!B222,'RB Stats'!C:C,0),48)/5,(IF(Combine!E222="WR",INDEX('WR Stats'!C:AN,MATCH(Combine!B222,'WR Stats'!C:C,0),38)/5)))))</f>
        <v>25.34</v>
      </c>
      <c r="P222" t="str">
        <f>IF(E222="QB",INDEX('QB Stats'!C:AR,MATCH(Combine!B222,'QB Stats'!C:C,0),42),(IF(Combine!E222="RB",INDEX('RB Stats'!C:BN,MATCH(Combine!B222,'RB Stats'!C:C,0),64),(IF(Combine!E222="WR",INDEX('WR Stats'!C:BJ,MATCH(Combine!B222,'WR Stats'!C:C,0),60))))))</f>
        <v>Bust</v>
      </c>
      <c r="Q222">
        <f>IF(E222="QB",INDEX('QB Stats'!C:AS,MATCH(Combine!B222,'QB Stats'!C:C,0),43),(IF(Combine!E222="RB",INDEX('RB Stats'!C:BO,MATCH(Combine!B222,'RB Stats'!C:C,0),65),(IF(Combine!E222="WR",INDEX('WR Stats'!C:BK,MATCH(Combine!B222,'WR Stats'!C:C,0),61))))))</f>
        <v>0</v>
      </c>
    </row>
    <row r="223" spans="1:17" x14ac:dyDescent="0.25">
      <c r="A223" t="s">
        <v>453</v>
      </c>
      <c r="B223" s="5" t="s">
        <v>2541</v>
      </c>
      <c r="C223" t="str">
        <f>IFERROR(INDEX('Combine Data'!A:O,MATCH(Combine!B223,'Combine Data'!A:A,0),4),"No Data")</f>
        <v>Nebraska</v>
      </c>
      <c r="D223" t="str">
        <f>IFERROR(INDEX(Conference!A:B,MATCH(Combine!C223,Conference!A:A,0),2),"N/A")</f>
        <v>Big Ten</v>
      </c>
      <c r="E223" t="str">
        <f>IFERROR(INDEX('Combine Data'!A:O,MATCH(Combine!B223,'Combine Data'!A:A,0),6),"No Data")</f>
        <v>RB</v>
      </c>
      <c r="F223">
        <f>IFERROR(INDEX('Combine Data'!A:O,MATCH(Combine!B223,'Combine Data'!A:A,0),7),"No Data")</f>
        <v>70</v>
      </c>
      <c r="G223">
        <f>IFERROR(INDEX('Combine Data'!A:O,MATCH(Combine!B223,'Combine Data'!A:A,0),8),"No Data")</f>
        <v>210</v>
      </c>
      <c r="H223">
        <f>IFERROR(INDEX('Combine Data'!A:O,MATCH(Combine!B223,'Combine Data'!A:A,0),9),"No Data")</f>
        <v>0</v>
      </c>
      <c r="I223">
        <f>IFERROR(INDEX('Combine Data'!A:O,MATCH(Combine!B223,'Combine Data'!A:A,0),10),"No Data")</f>
        <v>4.54</v>
      </c>
      <c r="J223">
        <f>IFERROR(INDEX('Combine Data'!A:O,MATCH(Combine!B223,'Combine Data'!A:A,0),11),"No Data")</f>
        <v>21</v>
      </c>
      <c r="K223">
        <f>IFERROR(INDEX('Combine Data'!A:O,MATCH(Combine!B223,'Combine Data'!A:A,0),12),"No Data")</f>
        <v>37</v>
      </c>
      <c r="L223">
        <f>IFERROR(INDEX('Combine Data'!A:O,MATCH(Combine!B223,'Combine Data'!A:A,0),13),"No Data")</f>
        <v>122</v>
      </c>
      <c r="M223">
        <f>IFERROR(INDEX('Combine Data'!A:O,MATCH(Combine!B223,'Combine Data'!A:A,0),14),"No Data")</f>
        <v>4.1399999999999997</v>
      </c>
      <c r="N223">
        <f>IFERROR(INDEX('Combine Data'!A:O,MATCH(Combine!B223,'Combine Data'!A:A,0),15),"No Data")</f>
        <v>7</v>
      </c>
      <c r="O223">
        <f>IF(E223="QB",INDEX('QB Stats'!C:Y,MATCH(Combine!B223,'QB Stats'!C:C,0),23)/5,(IF(Combine!E223="RB",INDEX('RB Stats'!C:AX,MATCH(Combine!B223,'RB Stats'!C:C,0),48)/5,(IF(Combine!E223="WR",INDEX('WR Stats'!C:AN,MATCH(Combine!B223,'WR Stats'!C:C,0),38)/5)))))</f>
        <v>51.86</v>
      </c>
      <c r="P223" t="str">
        <f>IF(E223="QB",INDEX('QB Stats'!C:AR,MATCH(Combine!B223,'QB Stats'!C:C,0),42),(IF(Combine!E223="RB",INDEX('RB Stats'!C:BN,MATCH(Combine!B223,'RB Stats'!C:C,0),64),(IF(Combine!E223="WR",INDEX('WR Stats'!C:BJ,MATCH(Combine!B223,'WR Stats'!C:C,0),60))))))</f>
        <v>Bust</v>
      </c>
      <c r="Q223">
        <f>IF(E223="QB",INDEX('QB Stats'!C:AS,MATCH(Combine!B223,'QB Stats'!C:C,0),43),(IF(Combine!E223="RB",INDEX('RB Stats'!C:BO,MATCH(Combine!B223,'RB Stats'!C:C,0),65),(IF(Combine!E223="WR",INDEX('WR Stats'!C:BK,MATCH(Combine!B223,'WR Stats'!C:C,0),61))))))</f>
        <v>0</v>
      </c>
    </row>
    <row r="224" spans="1:17" x14ac:dyDescent="0.25">
      <c r="A224" t="s">
        <v>454</v>
      </c>
      <c r="B224" s="5" t="s">
        <v>2542</v>
      </c>
      <c r="C224" t="str">
        <f>IFERROR(INDEX('Combine Data'!A:O,MATCH(Combine!B224,'Combine Data'!A:A,0),4),"No Data")</f>
        <v>Florida State</v>
      </c>
      <c r="D224" t="str">
        <f>IFERROR(INDEX(Conference!A:B,MATCH(Combine!C224,Conference!A:A,0),2),"N/A")</f>
        <v>ACC</v>
      </c>
      <c r="E224" t="str">
        <f>IFERROR(INDEX('Combine Data'!A:O,MATCH(Combine!B224,'Combine Data'!A:A,0),6),"No Data")</f>
        <v>RB</v>
      </c>
      <c r="F224">
        <f>IFERROR(INDEX('Combine Data'!A:O,MATCH(Combine!B224,'Combine Data'!A:A,0),7),"No Data")</f>
        <v>71</v>
      </c>
      <c r="G224">
        <f>IFERROR(INDEX('Combine Data'!A:O,MATCH(Combine!B224,'Combine Data'!A:A,0),8),"No Data")</f>
        <v>191</v>
      </c>
      <c r="H224">
        <f>IFERROR(INDEX('Combine Data'!A:O,MATCH(Combine!B224,'Combine Data'!A:A,0),9),"No Data")</f>
        <v>0</v>
      </c>
      <c r="I224">
        <f>IFERROR(INDEX('Combine Data'!A:O,MATCH(Combine!B224,'Combine Data'!A:A,0),10),"No Data")</f>
        <v>4.46</v>
      </c>
      <c r="J224">
        <f>IFERROR(INDEX('Combine Data'!A:O,MATCH(Combine!B224,'Combine Data'!A:A,0),11),"No Data")</f>
        <v>26</v>
      </c>
      <c r="K224">
        <f>IFERROR(INDEX('Combine Data'!A:O,MATCH(Combine!B224,'Combine Data'!A:A,0),12),"No Data")</f>
        <v>35.5</v>
      </c>
      <c r="L224">
        <f>IFERROR(INDEX('Combine Data'!A:O,MATCH(Combine!B224,'Combine Data'!A:A,0),13),"No Data")</f>
        <v>121</v>
      </c>
      <c r="M224">
        <f>IFERROR(INDEX('Combine Data'!A:O,MATCH(Combine!B224,'Combine Data'!A:A,0),14),"No Data")</f>
        <v>0</v>
      </c>
      <c r="N224">
        <f>IFERROR(INDEX('Combine Data'!A:O,MATCH(Combine!B224,'Combine Data'!A:A,0),15),"No Data")</f>
        <v>0</v>
      </c>
      <c r="O224">
        <f>IF(E224="QB",INDEX('QB Stats'!C:Y,MATCH(Combine!B224,'QB Stats'!C:C,0),23)/5,(IF(Combine!E224="RB",INDEX('RB Stats'!C:AX,MATCH(Combine!B224,'RB Stats'!C:C,0),48)/5,(IF(Combine!E224="WR",INDEX('WR Stats'!C:AN,MATCH(Combine!B224,'WR Stats'!C:C,0),38)/5)))))</f>
        <v>10</v>
      </c>
      <c r="P224" t="str">
        <f>IF(E224="QB",INDEX('QB Stats'!C:AR,MATCH(Combine!B224,'QB Stats'!C:C,0),42),(IF(Combine!E224="RB",INDEX('RB Stats'!C:BN,MATCH(Combine!B224,'RB Stats'!C:C,0),64),(IF(Combine!E224="WR",INDEX('WR Stats'!C:BJ,MATCH(Combine!B224,'WR Stats'!C:C,0),60))))))</f>
        <v>Bust</v>
      </c>
      <c r="Q224">
        <f>IF(E224="QB",INDEX('QB Stats'!C:AS,MATCH(Combine!B224,'QB Stats'!C:C,0),43),(IF(Combine!E224="RB",INDEX('RB Stats'!C:BO,MATCH(Combine!B224,'RB Stats'!C:C,0),65),(IF(Combine!E224="WR",INDEX('WR Stats'!C:BK,MATCH(Combine!B224,'WR Stats'!C:C,0),61))))))</f>
        <v>0</v>
      </c>
    </row>
    <row r="225" spans="1:17" x14ac:dyDescent="0.25">
      <c r="A225" t="s">
        <v>455</v>
      </c>
      <c r="B225" s="5" t="s">
        <v>2543</v>
      </c>
      <c r="C225" t="str">
        <f>IFERROR(INDEX('Combine Data'!A:O,MATCH(Combine!B225,'Combine Data'!A:A,0),4),"No Data")</f>
        <v>Lane</v>
      </c>
      <c r="D225" t="str">
        <f>IFERROR(INDEX(Conference!A:B,MATCH(Combine!C225,Conference!A:A,0),2),"N/A")</f>
        <v>N/A</v>
      </c>
      <c r="E225" t="str">
        <f>IFERROR(INDEX('Combine Data'!A:O,MATCH(Combine!B225,'Combine Data'!A:A,0),6),"No Data")</f>
        <v>WR</v>
      </c>
      <c r="F225">
        <f>IFERROR(INDEX('Combine Data'!A:O,MATCH(Combine!B225,'Combine Data'!A:A,0),7),"No Data")</f>
        <v>75</v>
      </c>
      <c r="G225">
        <f>IFERROR(INDEX('Combine Data'!A:O,MATCH(Combine!B225,'Combine Data'!A:A,0),8),"No Data")</f>
        <v>210</v>
      </c>
      <c r="H225">
        <f>IFERROR(INDEX('Combine Data'!A:O,MATCH(Combine!B225,'Combine Data'!A:A,0),9),"No Data")</f>
        <v>0</v>
      </c>
      <c r="I225">
        <f>IFERROR(INDEX('Combine Data'!A:O,MATCH(Combine!B225,'Combine Data'!A:A,0),10),"No Data")</f>
        <v>4.5</v>
      </c>
      <c r="J225">
        <f>IFERROR(INDEX('Combine Data'!A:O,MATCH(Combine!B225,'Combine Data'!A:A,0),11),"No Data")</f>
        <v>0</v>
      </c>
      <c r="K225">
        <f>IFERROR(INDEX('Combine Data'!A:O,MATCH(Combine!B225,'Combine Data'!A:A,0),12),"No Data")</f>
        <v>34</v>
      </c>
      <c r="L225">
        <f>IFERROR(INDEX('Combine Data'!A:O,MATCH(Combine!B225,'Combine Data'!A:A,0),13),"No Data")</f>
        <v>129</v>
      </c>
      <c r="M225">
        <f>IFERROR(INDEX('Combine Data'!A:O,MATCH(Combine!B225,'Combine Data'!A:A,0),14),"No Data")</f>
        <v>4.3099999999999996</v>
      </c>
      <c r="N225">
        <f>IFERROR(INDEX('Combine Data'!A:O,MATCH(Combine!B225,'Combine Data'!A:A,0),15),"No Data")</f>
        <v>7.03</v>
      </c>
      <c r="O225">
        <f>IF(E225="QB",INDEX('QB Stats'!C:Y,MATCH(Combine!B225,'QB Stats'!C:C,0),23)/5,(IF(Combine!E225="RB",INDEX('RB Stats'!C:AX,MATCH(Combine!B225,'RB Stats'!C:C,0),48)/5,(IF(Combine!E225="WR",INDEX('WR Stats'!C:AN,MATCH(Combine!B225,'WR Stats'!C:C,0),38)/5)))))</f>
        <v>43.620000000000005</v>
      </c>
      <c r="P225" t="str">
        <f>IF(E225="QB",INDEX('QB Stats'!C:AR,MATCH(Combine!B225,'QB Stats'!C:C,0),42),(IF(Combine!E225="RB",INDEX('RB Stats'!C:BN,MATCH(Combine!B225,'RB Stats'!C:C,0),64),(IF(Combine!E225="WR",INDEX('WR Stats'!C:BJ,MATCH(Combine!B225,'WR Stats'!C:C,0),60))))))</f>
        <v>Bust</v>
      </c>
      <c r="Q225">
        <f>IF(E225="QB",INDEX('QB Stats'!C:AS,MATCH(Combine!B225,'QB Stats'!C:C,0),43),(IF(Combine!E225="RB",INDEX('RB Stats'!C:BO,MATCH(Combine!B225,'RB Stats'!C:C,0),65),(IF(Combine!E225="WR",INDEX('WR Stats'!C:BK,MATCH(Combine!B225,'WR Stats'!C:C,0),61))))))</f>
        <v>0</v>
      </c>
    </row>
    <row r="226" spans="1:17" x14ac:dyDescent="0.25">
      <c r="A226" t="s">
        <v>457</v>
      </c>
      <c r="B226" s="5" t="s">
        <v>2544</v>
      </c>
      <c r="C226" t="str">
        <f>IFERROR(INDEX('Combine Data'!A:O,MATCH(Combine!B226,'Combine Data'!A:A,0),4),"No Data")</f>
        <v>Kansas State</v>
      </c>
      <c r="D226" t="str">
        <f>IFERROR(INDEX(Conference!A:B,MATCH(Combine!C226,Conference!A:A,0),2),"N/A")</f>
        <v>Big 12</v>
      </c>
      <c r="E226" t="str">
        <f>IFERROR(INDEX('Combine Data'!A:O,MATCH(Combine!B226,'Combine Data'!A:A,0),6),"No Data")</f>
        <v>WR</v>
      </c>
      <c r="F226">
        <f>IFERROR(INDEX('Combine Data'!A:O,MATCH(Combine!B226,'Combine Data'!A:A,0),7),"No Data")</f>
        <v>71</v>
      </c>
      <c r="G226">
        <f>IFERROR(INDEX('Combine Data'!A:O,MATCH(Combine!B226,'Combine Data'!A:A,0),8),"No Data")</f>
        <v>174</v>
      </c>
      <c r="H226">
        <f>IFERROR(INDEX('Combine Data'!A:O,MATCH(Combine!B226,'Combine Data'!A:A,0),9),"No Data")</f>
        <v>0</v>
      </c>
      <c r="I226">
        <f>IFERROR(INDEX('Combine Data'!A:O,MATCH(Combine!B226,'Combine Data'!A:A,0),10),"No Data")</f>
        <v>4.3</v>
      </c>
      <c r="J226">
        <f>IFERROR(INDEX('Combine Data'!A:O,MATCH(Combine!B226,'Combine Data'!A:A,0),11),"No Data")</f>
        <v>0</v>
      </c>
      <c r="K226">
        <f>IFERROR(INDEX('Combine Data'!A:O,MATCH(Combine!B226,'Combine Data'!A:A,0),12),"No Data")</f>
        <v>0</v>
      </c>
      <c r="L226">
        <f>IFERROR(INDEX('Combine Data'!A:O,MATCH(Combine!B226,'Combine Data'!A:A,0),13),"No Data")</f>
        <v>123</v>
      </c>
      <c r="M226">
        <f>IFERROR(INDEX('Combine Data'!A:O,MATCH(Combine!B226,'Combine Data'!A:A,0),14),"No Data")</f>
        <v>4.21</v>
      </c>
      <c r="N226">
        <f>IFERROR(INDEX('Combine Data'!A:O,MATCH(Combine!B226,'Combine Data'!A:A,0),15),"No Data")</f>
        <v>6.85</v>
      </c>
      <c r="O226">
        <f>IF(E226="QB",INDEX('QB Stats'!C:Y,MATCH(Combine!B226,'QB Stats'!C:C,0),23)/5,(IF(Combine!E226="RB",INDEX('RB Stats'!C:AX,MATCH(Combine!B226,'RB Stats'!C:C,0),48)/5,(IF(Combine!E226="WR",INDEX('WR Stats'!C:AN,MATCH(Combine!B226,'WR Stats'!C:C,0),38)/5)))))</f>
        <v>6.0000000000000053E-2</v>
      </c>
      <c r="P226" t="str">
        <f>IF(E226="QB",INDEX('QB Stats'!C:AR,MATCH(Combine!B226,'QB Stats'!C:C,0),42),(IF(Combine!E226="RB",INDEX('RB Stats'!C:BN,MATCH(Combine!B226,'RB Stats'!C:C,0),64),(IF(Combine!E226="WR",INDEX('WR Stats'!C:BJ,MATCH(Combine!B226,'WR Stats'!C:C,0),60))))))</f>
        <v>Bust</v>
      </c>
      <c r="Q226">
        <f>IF(E226="QB",INDEX('QB Stats'!C:AS,MATCH(Combine!B226,'QB Stats'!C:C,0),43),(IF(Combine!E226="RB",INDEX('RB Stats'!C:BO,MATCH(Combine!B226,'RB Stats'!C:C,0),65),(IF(Combine!E226="WR",INDEX('WR Stats'!C:BK,MATCH(Combine!B226,'WR Stats'!C:C,0),61))))))</f>
        <v>0</v>
      </c>
    </row>
    <row r="227" spans="1:17" x14ac:dyDescent="0.25">
      <c r="A227" t="s">
        <v>458</v>
      </c>
      <c r="B227" s="5" t="s">
        <v>2545</v>
      </c>
      <c r="C227" t="str">
        <f>IFERROR(INDEX('Combine Data'!A:O,MATCH(Combine!B227,'Combine Data'!A:A,0),4),"No Data")</f>
        <v>Illinois State</v>
      </c>
      <c r="D227" t="str">
        <f>IFERROR(INDEX(Conference!A:B,MATCH(Combine!C227,Conference!A:A,0),2),"N/A")</f>
        <v>N/A</v>
      </c>
      <c r="E227" t="str">
        <f>IFERROR(INDEX('Combine Data'!A:O,MATCH(Combine!B227,'Combine Data'!A:A,0),6),"No Data")</f>
        <v>WR</v>
      </c>
      <c r="F227">
        <f>IFERROR(INDEX('Combine Data'!A:O,MATCH(Combine!B227,'Combine Data'!A:A,0),7),"No Data")</f>
        <v>74</v>
      </c>
      <c r="G227">
        <f>IFERROR(INDEX('Combine Data'!A:O,MATCH(Combine!B227,'Combine Data'!A:A,0),8),"No Data")</f>
        <v>199</v>
      </c>
      <c r="H227">
        <f>IFERROR(INDEX('Combine Data'!A:O,MATCH(Combine!B227,'Combine Data'!A:A,0),9),"No Data")</f>
        <v>0</v>
      </c>
      <c r="I227">
        <f>IFERROR(INDEX('Combine Data'!A:O,MATCH(Combine!B227,'Combine Data'!A:A,0),10),"No Data")</f>
        <v>4.38</v>
      </c>
      <c r="J227">
        <f>IFERROR(INDEX('Combine Data'!A:O,MATCH(Combine!B227,'Combine Data'!A:A,0),11),"No Data")</f>
        <v>19</v>
      </c>
      <c r="K227">
        <f>IFERROR(INDEX('Combine Data'!A:O,MATCH(Combine!B227,'Combine Data'!A:A,0),12),"No Data")</f>
        <v>39</v>
      </c>
      <c r="L227">
        <f>IFERROR(INDEX('Combine Data'!A:O,MATCH(Combine!B227,'Combine Data'!A:A,0),13),"No Data")</f>
        <v>127</v>
      </c>
      <c r="M227">
        <f>IFERROR(INDEX('Combine Data'!A:O,MATCH(Combine!B227,'Combine Data'!A:A,0),14),"No Data")</f>
        <v>4.28</v>
      </c>
      <c r="N227">
        <f>IFERROR(INDEX('Combine Data'!A:O,MATCH(Combine!B227,'Combine Data'!A:A,0),15),"No Data")</f>
        <v>6.83</v>
      </c>
      <c r="O227">
        <f>IF(E227="QB",INDEX('QB Stats'!C:Y,MATCH(Combine!B227,'QB Stats'!C:C,0),23)/5,(IF(Combine!E227="RB",INDEX('RB Stats'!C:AX,MATCH(Combine!B227,'RB Stats'!C:C,0),48)/5,(IF(Combine!E227="WR",INDEX('WR Stats'!C:AN,MATCH(Combine!B227,'WR Stats'!C:C,0),38)/5)))))</f>
        <v>54.760000000000005</v>
      </c>
      <c r="P227" t="str">
        <f>IF(E227="QB",INDEX('QB Stats'!C:AR,MATCH(Combine!B227,'QB Stats'!C:C,0),42),(IF(Combine!E227="RB",INDEX('RB Stats'!C:BN,MATCH(Combine!B227,'RB Stats'!C:C,0),64),(IF(Combine!E227="WR",INDEX('WR Stats'!C:BJ,MATCH(Combine!B227,'WR Stats'!C:C,0),60))))))</f>
        <v>Backup</v>
      </c>
      <c r="Q227">
        <f>IF(E227="QB",INDEX('QB Stats'!C:AS,MATCH(Combine!B227,'QB Stats'!C:C,0),43),(IF(Combine!E227="RB",INDEX('RB Stats'!C:BO,MATCH(Combine!B227,'RB Stats'!C:C,0),65),(IF(Combine!E227="WR",INDEX('WR Stats'!C:BK,MATCH(Combine!B227,'WR Stats'!C:C,0),61))))))</f>
        <v>1</v>
      </c>
    </row>
    <row r="228" spans="1:17" x14ac:dyDescent="0.25">
      <c r="A228" t="s">
        <v>459</v>
      </c>
      <c r="B228" s="5" t="s">
        <v>2546</v>
      </c>
      <c r="C228" t="str">
        <f>IFERROR(INDEX('Combine Data'!A:O,MATCH(Combine!B228,'Combine Data'!A:A,0),4),"No Data")</f>
        <v>Washington State</v>
      </c>
      <c r="D228" t="str">
        <f>IFERROR(INDEX(Conference!A:B,MATCH(Combine!C228,Conference!A:A,0),2),"N/A")</f>
        <v>Pac-12</v>
      </c>
      <c r="E228" t="str">
        <f>IFERROR(INDEX('Combine Data'!A:O,MATCH(Combine!B228,'Combine Data'!A:A,0),6),"No Data")</f>
        <v>WR</v>
      </c>
      <c r="F228">
        <f>IFERROR(INDEX('Combine Data'!A:O,MATCH(Combine!B228,'Combine Data'!A:A,0),7),"No Data")</f>
        <v>73</v>
      </c>
      <c r="G228">
        <f>IFERROR(INDEX('Combine Data'!A:O,MATCH(Combine!B228,'Combine Data'!A:A,0),8),"No Data")</f>
        <v>204</v>
      </c>
      <c r="H228">
        <f>IFERROR(INDEX('Combine Data'!A:O,MATCH(Combine!B228,'Combine Data'!A:A,0),9),"No Data")</f>
        <v>0</v>
      </c>
      <c r="I228">
        <f>IFERROR(INDEX('Combine Data'!A:O,MATCH(Combine!B228,'Combine Data'!A:A,0),10),"No Data")</f>
        <v>4.32</v>
      </c>
      <c r="J228">
        <f>IFERROR(INDEX('Combine Data'!A:O,MATCH(Combine!B228,'Combine Data'!A:A,0),11),"No Data")</f>
        <v>0</v>
      </c>
      <c r="K228">
        <f>IFERROR(INDEX('Combine Data'!A:O,MATCH(Combine!B228,'Combine Data'!A:A,0),12),"No Data")</f>
        <v>37</v>
      </c>
      <c r="L228">
        <f>IFERROR(INDEX('Combine Data'!A:O,MATCH(Combine!B228,'Combine Data'!A:A,0),13),"No Data")</f>
        <v>123</v>
      </c>
      <c r="M228">
        <f>IFERROR(INDEX('Combine Data'!A:O,MATCH(Combine!B228,'Combine Data'!A:A,0),14),"No Data")</f>
        <v>4.22</v>
      </c>
      <c r="N228">
        <f>IFERROR(INDEX('Combine Data'!A:O,MATCH(Combine!B228,'Combine Data'!A:A,0),15),"No Data")</f>
        <v>7.02</v>
      </c>
      <c r="O228">
        <f>IF(E228="QB",INDEX('QB Stats'!C:Y,MATCH(Combine!B228,'QB Stats'!C:C,0),23)/5,(IF(Combine!E228="RB",INDEX('RB Stats'!C:AX,MATCH(Combine!B228,'RB Stats'!C:C,0),48)/5,(IF(Combine!E228="WR",INDEX('WR Stats'!C:AN,MATCH(Combine!B228,'WR Stats'!C:C,0),38)/5)))))</f>
        <v>29.76</v>
      </c>
      <c r="P228" t="str">
        <f>IF(E228="QB",INDEX('QB Stats'!C:AR,MATCH(Combine!B228,'QB Stats'!C:C,0),42),(IF(Combine!E228="RB",INDEX('RB Stats'!C:BN,MATCH(Combine!B228,'RB Stats'!C:C,0),64),(IF(Combine!E228="WR",INDEX('WR Stats'!C:BJ,MATCH(Combine!B228,'WR Stats'!C:C,0),60))))))</f>
        <v>Bust</v>
      </c>
      <c r="Q228">
        <f>IF(E228="QB",INDEX('QB Stats'!C:AS,MATCH(Combine!B228,'QB Stats'!C:C,0),43),(IF(Combine!E228="RB",INDEX('RB Stats'!C:BO,MATCH(Combine!B228,'RB Stats'!C:C,0),65),(IF(Combine!E228="WR",INDEX('WR Stats'!C:BK,MATCH(Combine!B228,'WR Stats'!C:C,0),61))))))</f>
        <v>0</v>
      </c>
    </row>
    <row r="229" spans="1:17" x14ac:dyDescent="0.25">
      <c r="A229" t="s">
        <v>460</v>
      </c>
      <c r="B229" s="5" t="s">
        <v>2547</v>
      </c>
      <c r="C229" t="str">
        <f>IFERROR(INDEX('Combine Data'!A:O,MATCH(Combine!B229,'Combine Data'!A:A,0),4),"No Data")</f>
        <v>San Jose State</v>
      </c>
      <c r="D229" t="str">
        <f>IFERROR(INDEX(Conference!A:B,MATCH(Combine!C229,Conference!A:A,0),2),"N/A")</f>
        <v>Mountain West</v>
      </c>
      <c r="E229" t="str">
        <f>IFERROR(INDEX('Combine Data'!A:O,MATCH(Combine!B229,'Combine Data'!A:A,0),6),"No Data")</f>
        <v>WR</v>
      </c>
      <c r="F229">
        <f>IFERROR(INDEX('Combine Data'!A:O,MATCH(Combine!B229,'Combine Data'!A:A,0),7),"No Data")</f>
        <v>73</v>
      </c>
      <c r="G229">
        <f>IFERROR(INDEX('Combine Data'!A:O,MATCH(Combine!B229,'Combine Data'!A:A,0),8),"No Data")</f>
        <v>207</v>
      </c>
      <c r="H229">
        <f>IFERROR(INDEX('Combine Data'!A:O,MATCH(Combine!B229,'Combine Data'!A:A,0),9),"No Data")</f>
        <v>0</v>
      </c>
      <c r="I229">
        <f>IFERROR(INDEX('Combine Data'!A:O,MATCH(Combine!B229,'Combine Data'!A:A,0),10),"No Data")</f>
        <v>4.54</v>
      </c>
      <c r="J229">
        <f>IFERROR(INDEX('Combine Data'!A:O,MATCH(Combine!B229,'Combine Data'!A:A,0),11),"No Data")</f>
        <v>22</v>
      </c>
      <c r="K229">
        <f>IFERROR(INDEX('Combine Data'!A:O,MATCH(Combine!B229,'Combine Data'!A:A,0),12),"No Data")</f>
        <v>34</v>
      </c>
      <c r="L229">
        <f>IFERROR(INDEX('Combine Data'!A:O,MATCH(Combine!B229,'Combine Data'!A:A,0),13),"No Data")</f>
        <v>119</v>
      </c>
      <c r="M229">
        <f>IFERROR(INDEX('Combine Data'!A:O,MATCH(Combine!B229,'Combine Data'!A:A,0),14),"No Data")</f>
        <v>4.2</v>
      </c>
      <c r="N229">
        <f>IFERROR(INDEX('Combine Data'!A:O,MATCH(Combine!B229,'Combine Data'!A:A,0),15),"No Data")</f>
        <v>7.06</v>
      </c>
      <c r="O229">
        <f>IF(E229="QB",INDEX('QB Stats'!C:Y,MATCH(Combine!B229,'QB Stats'!C:C,0),23)/5,(IF(Combine!E229="RB",INDEX('RB Stats'!C:AX,MATCH(Combine!B229,'RB Stats'!C:C,0),48)/5,(IF(Combine!E229="WR",INDEX('WR Stats'!C:AN,MATCH(Combine!B229,'WR Stats'!C:C,0),38)/5)))))</f>
        <v>75.28</v>
      </c>
      <c r="P229" t="str">
        <f>IF(E229="QB",INDEX('QB Stats'!C:AR,MATCH(Combine!B229,'QB Stats'!C:C,0),42),(IF(Combine!E229="RB",INDEX('RB Stats'!C:BN,MATCH(Combine!B229,'RB Stats'!C:C,0),64),(IF(Combine!E229="WR",INDEX('WR Stats'!C:BJ,MATCH(Combine!B229,'WR Stats'!C:C,0),60))))))</f>
        <v>Bust</v>
      </c>
      <c r="Q229">
        <f>IF(E229="QB",INDEX('QB Stats'!C:AS,MATCH(Combine!B229,'QB Stats'!C:C,0),43),(IF(Combine!E229="RB",INDEX('RB Stats'!C:BO,MATCH(Combine!B229,'RB Stats'!C:C,0),65),(IF(Combine!E229="WR",INDEX('WR Stats'!C:BK,MATCH(Combine!B229,'WR Stats'!C:C,0),61))))))</f>
        <v>0</v>
      </c>
    </row>
    <row r="230" spans="1:17" hidden="1" x14ac:dyDescent="0.25">
      <c r="A230" t="s">
        <v>461</v>
      </c>
      <c r="B230" s="5" t="s">
        <v>2548</v>
      </c>
      <c r="C230" t="s">
        <v>225</v>
      </c>
      <c r="D230" t="str">
        <f>IFERROR(INDEX(Conference!A:B,MATCH(Combine!C230,Conference!A:A,0),2),"N/A")</f>
        <v>The American</v>
      </c>
      <c r="E230" t="str">
        <f>IFERROR(INDEX('Combine Data'!A:O,MATCH(Combine!B230,'Combine Data'!A:A,0),6),"No Data")</f>
        <v>No Data</v>
      </c>
      <c r="F230" t="str">
        <f>IFERROR(INDEX('Combine Data'!A:O,MATCH(Combine!B230,'Combine Data'!A:A,0),7),"No Data")</f>
        <v>No Data</v>
      </c>
      <c r="G230" t="str">
        <f>IFERROR(INDEX('Combine Data'!A:O,MATCH(Combine!B230,'Combine Data'!A:A,0),8),"No Data")</f>
        <v>No Data</v>
      </c>
      <c r="H230" t="str">
        <f>IFERROR(INDEX('Combine Data'!A:O,MATCH(Combine!B230,'Combine Data'!A:A,0),9),"No Data")</f>
        <v>No Data</v>
      </c>
      <c r="I230" t="str">
        <f>IFERROR(INDEX('Combine Data'!A:O,MATCH(Combine!B230,'Combine Data'!A:A,0),10),"No Data")</f>
        <v>No Data</v>
      </c>
      <c r="J230" t="str">
        <f>IFERROR(INDEX('Combine Data'!A:O,MATCH(Combine!B230,'Combine Data'!A:A,0),11),"No Data")</f>
        <v>No Data</v>
      </c>
      <c r="K230" t="str">
        <f>IFERROR(INDEX('Combine Data'!A:O,MATCH(Combine!B230,'Combine Data'!A:A,0),12),"No Data")</f>
        <v>No Data</v>
      </c>
      <c r="L230" t="str">
        <f>IFERROR(INDEX('Combine Data'!A:O,MATCH(Combine!B230,'Combine Data'!A:A,0),13),"No Data")</f>
        <v>No Data</v>
      </c>
      <c r="M230" t="str">
        <f>IFERROR(INDEX('Combine Data'!A:O,MATCH(Combine!B230,'Combine Data'!A:A,0),14),"No Data")</f>
        <v>No Data</v>
      </c>
      <c r="N230" t="str">
        <f>IFERROR(INDEX('Combine Data'!A:O,MATCH(Combine!B230,'Combine Data'!A:A,0),15),"No Data")</f>
        <v>No Data</v>
      </c>
      <c r="O230" t="b">
        <f>IF(E230="QB",INDEX('QB Stats'!C:Y,MATCH(Combine!B230,'QB Stats'!C:C,0),23)/5,(IF(Combine!E230="RB",INDEX('RB Stats'!C:AX,MATCH(Combine!B230,'RB Stats'!C:C,0),48)/5,(IF(Combine!E230="WR",INDEX('WR Stats'!C:AN,MATCH(Combine!B230,'WR Stats'!C:C,0),38)/5)))))</f>
        <v>0</v>
      </c>
      <c r="P230" t="b">
        <f>IF(E230="QB",INDEX('QB Stats'!C:AR,MATCH(Combine!B230,'QB Stats'!C:C,0),42),(IF(Combine!E230="RB",INDEX('RB Stats'!C:BN,MATCH(Combine!B230,'RB Stats'!C:C,0),64),(IF(Combine!E230="WR",INDEX('WR Stats'!C:BJ,MATCH(Combine!B230,'WR Stats'!C:C,0),60))))))</f>
        <v>0</v>
      </c>
      <c r="Q230" t="b">
        <f>IF(E230="QB",INDEX('QB Stats'!C:AS,MATCH(Combine!B230,'QB Stats'!C:C,0),43),(IF(Combine!E230="RB",INDEX('RB Stats'!C:BO,MATCH(Combine!B230,'RB Stats'!C:C,0),65),(IF(Combine!E230="WR",INDEX('WR Stats'!C:BK,MATCH(Combine!B230,'WR Stats'!C:C,0),61))))))</f>
        <v>0</v>
      </c>
    </row>
    <row r="231" spans="1:17" x14ac:dyDescent="0.25">
      <c r="A231" t="s">
        <v>462</v>
      </c>
      <c r="B231" s="5" t="s">
        <v>2549</v>
      </c>
      <c r="C231" t="str">
        <f>IFERROR(INDEX('Combine Data'!A:O,MATCH(Combine!B231,'Combine Data'!A:A,0),4),"No Data")</f>
        <v>Fresno State</v>
      </c>
      <c r="D231" t="str">
        <f>IFERROR(INDEX(Conference!A:B,MATCH(Combine!C231,Conference!A:A,0),2),"N/A")</f>
        <v>Mountain West</v>
      </c>
      <c r="E231" t="str">
        <f>IFERROR(INDEX('Combine Data'!A:O,MATCH(Combine!B231,'Combine Data'!A:A,0),6),"No Data")</f>
        <v>WR</v>
      </c>
      <c r="F231">
        <f>IFERROR(INDEX('Combine Data'!A:O,MATCH(Combine!B231,'Combine Data'!A:A,0),7),"No Data")</f>
        <v>73</v>
      </c>
      <c r="G231">
        <f>IFERROR(INDEX('Combine Data'!A:O,MATCH(Combine!B231,'Combine Data'!A:A,0),8),"No Data")</f>
        <v>205</v>
      </c>
      <c r="H231">
        <f>IFERROR(INDEX('Combine Data'!A:O,MATCH(Combine!B231,'Combine Data'!A:A,0),9),"No Data")</f>
        <v>0</v>
      </c>
      <c r="I231">
        <f>IFERROR(INDEX('Combine Data'!A:O,MATCH(Combine!B231,'Combine Data'!A:A,0),10),"No Data")</f>
        <v>4.45</v>
      </c>
      <c r="J231">
        <f>IFERROR(INDEX('Combine Data'!A:O,MATCH(Combine!B231,'Combine Data'!A:A,0),11),"No Data")</f>
        <v>0</v>
      </c>
      <c r="K231">
        <f>IFERROR(INDEX('Combine Data'!A:O,MATCH(Combine!B231,'Combine Data'!A:A,0),12),"No Data")</f>
        <v>38.5</v>
      </c>
      <c r="L231">
        <f>IFERROR(INDEX('Combine Data'!A:O,MATCH(Combine!B231,'Combine Data'!A:A,0),13),"No Data")</f>
        <v>125</v>
      </c>
      <c r="M231">
        <f>IFERROR(INDEX('Combine Data'!A:O,MATCH(Combine!B231,'Combine Data'!A:A,0),14),"No Data")</f>
        <v>4.24</v>
      </c>
      <c r="N231">
        <f>IFERROR(INDEX('Combine Data'!A:O,MATCH(Combine!B231,'Combine Data'!A:A,0),15),"No Data")</f>
        <v>7.03</v>
      </c>
      <c r="O231">
        <f>IF(E231="QB",INDEX('QB Stats'!C:Y,MATCH(Combine!B231,'QB Stats'!C:C,0),23)/5,(IF(Combine!E231="RB",INDEX('RB Stats'!C:AX,MATCH(Combine!B231,'RB Stats'!C:C,0),48)/5,(IF(Combine!E231="WR",INDEX('WR Stats'!C:AN,MATCH(Combine!B231,'WR Stats'!C:C,0),38)/5)))))</f>
        <v>0.13999999999999999</v>
      </c>
      <c r="P231" t="str">
        <f>IF(E231="QB",INDEX('QB Stats'!C:AR,MATCH(Combine!B231,'QB Stats'!C:C,0),42),(IF(Combine!E231="RB",INDEX('RB Stats'!C:BN,MATCH(Combine!B231,'RB Stats'!C:C,0),64),(IF(Combine!E231="WR",INDEX('WR Stats'!C:BJ,MATCH(Combine!B231,'WR Stats'!C:C,0),60))))))</f>
        <v>Bust</v>
      </c>
      <c r="Q231">
        <f>IF(E231="QB",INDEX('QB Stats'!C:AS,MATCH(Combine!B231,'QB Stats'!C:C,0),43),(IF(Combine!E231="RB",INDEX('RB Stats'!C:BO,MATCH(Combine!B231,'RB Stats'!C:C,0),65),(IF(Combine!E231="WR",INDEX('WR Stats'!C:BK,MATCH(Combine!B231,'WR Stats'!C:C,0),61))))))</f>
        <v>0</v>
      </c>
    </row>
    <row r="232" spans="1:17" hidden="1" x14ac:dyDescent="0.25">
      <c r="A232" t="s">
        <v>463</v>
      </c>
      <c r="B232" s="5" t="s">
        <v>2550</v>
      </c>
      <c r="C232" t="s">
        <v>2285</v>
      </c>
      <c r="D232" t="str">
        <f>IFERROR(INDEX(Conference!A:B,MATCH(Combine!C232,Conference!A:A,0),2),"N/A")</f>
        <v>Big Ten</v>
      </c>
      <c r="E232" t="str">
        <f>IFERROR(INDEX('Combine Data'!A:O,MATCH(Combine!B232,'Combine Data'!A:A,0),6),"No Data")</f>
        <v>No Data</v>
      </c>
      <c r="F232" t="str">
        <f>IFERROR(INDEX('Combine Data'!A:O,MATCH(Combine!B232,'Combine Data'!A:A,0),7),"No Data")</f>
        <v>No Data</v>
      </c>
      <c r="G232" t="str">
        <f>IFERROR(INDEX('Combine Data'!A:O,MATCH(Combine!B232,'Combine Data'!A:A,0),8),"No Data")</f>
        <v>No Data</v>
      </c>
      <c r="H232" t="str">
        <f>IFERROR(INDEX('Combine Data'!A:O,MATCH(Combine!B232,'Combine Data'!A:A,0),9),"No Data")</f>
        <v>No Data</v>
      </c>
      <c r="I232" t="str">
        <f>IFERROR(INDEX('Combine Data'!A:O,MATCH(Combine!B232,'Combine Data'!A:A,0),10),"No Data")</f>
        <v>No Data</v>
      </c>
      <c r="J232" t="str">
        <f>IFERROR(INDEX('Combine Data'!A:O,MATCH(Combine!B232,'Combine Data'!A:A,0),11),"No Data")</f>
        <v>No Data</v>
      </c>
      <c r="K232" t="str">
        <f>IFERROR(INDEX('Combine Data'!A:O,MATCH(Combine!B232,'Combine Data'!A:A,0),12),"No Data")</f>
        <v>No Data</v>
      </c>
      <c r="L232" t="str">
        <f>IFERROR(INDEX('Combine Data'!A:O,MATCH(Combine!B232,'Combine Data'!A:A,0),13),"No Data")</f>
        <v>No Data</v>
      </c>
      <c r="M232" t="str">
        <f>IFERROR(INDEX('Combine Data'!A:O,MATCH(Combine!B232,'Combine Data'!A:A,0),14),"No Data")</f>
        <v>No Data</v>
      </c>
      <c r="N232" t="str">
        <f>IFERROR(INDEX('Combine Data'!A:O,MATCH(Combine!B232,'Combine Data'!A:A,0),15),"No Data")</f>
        <v>No Data</v>
      </c>
      <c r="O232" t="b">
        <f>IF(E232="QB",INDEX('QB Stats'!C:Y,MATCH(Combine!B232,'QB Stats'!C:C,0),23)/5,(IF(Combine!E232="RB",INDEX('RB Stats'!C:AX,MATCH(Combine!B232,'RB Stats'!C:C,0),48)/5,(IF(Combine!E232="WR",INDEX('WR Stats'!C:AN,MATCH(Combine!B232,'WR Stats'!C:C,0),38)/5)))))</f>
        <v>0</v>
      </c>
      <c r="P232" t="b">
        <f>IF(E232="QB",INDEX('QB Stats'!C:AR,MATCH(Combine!B232,'QB Stats'!C:C,0),42),(IF(Combine!E232="RB",INDEX('RB Stats'!C:BN,MATCH(Combine!B232,'RB Stats'!C:C,0),64),(IF(Combine!E232="WR",INDEX('WR Stats'!C:BJ,MATCH(Combine!B232,'WR Stats'!C:C,0),60))))))</f>
        <v>0</v>
      </c>
      <c r="Q232" t="b">
        <f>IF(E232="QB",INDEX('QB Stats'!C:AS,MATCH(Combine!B232,'QB Stats'!C:C,0),43),(IF(Combine!E232="RB",INDEX('RB Stats'!C:BO,MATCH(Combine!B232,'RB Stats'!C:C,0),65),(IF(Combine!E232="WR",INDEX('WR Stats'!C:BK,MATCH(Combine!B232,'WR Stats'!C:C,0),61))))))</f>
        <v>0</v>
      </c>
    </row>
    <row r="233" spans="1:17" x14ac:dyDescent="0.25">
      <c r="A233" t="s">
        <v>464</v>
      </c>
      <c r="B233" s="5" t="s">
        <v>2551</v>
      </c>
      <c r="C233" t="str">
        <f>IFERROR(INDEX('Combine Data'!A:O,MATCH(Combine!B233,'Combine Data'!A:A,0),4),"No Data")</f>
        <v>Stanford</v>
      </c>
      <c r="D233" t="str">
        <f>IFERROR(INDEX(Conference!A:B,MATCH(Combine!C233,Conference!A:A,0),2),"N/A")</f>
        <v>Pac-12</v>
      </c>
      <c r="E233" t="str">
        <f>IFERROR(INDEX('Combine Data'!A:O,MATCH(Combine!B233,'Combine Data'!A:A,0),6),"No Data")</f>
        <v>QB</v>
      </c>
      <c r="F233">
        <f>IFERROR(INDEX('Combine Data'!A:O,MATCH(Combine!B233,'Combine Data'!A:A,0),7),"No Data")</f>
        <v>76</v>
      </c>
      <c r="G233">
        <f>IFERROR(INDEX('Combine Data'!A:O,MATCH(Combine!B233,'Combine Data'!A:A,0),8),"No Data")</f>
        <v>231</v>
      </c>
      <c r="H233">
        <f>IFERROR(INDEX('Combine Data'!A:O,MATCH(Combine!B233,'Combine Data'!A:A,0),9),"No Data")</f>
        <v>31</v>
      </c>
      <c r="I233">
        <f>IFERROR(INDEX('Combine Data'!A:O,MATCH(Combine!B233,'Combine Data'!A:A,0),10),"No Data")</f>
        <v>4.76</v>
      </c>
      <c r="J233">
        <f>IFERROR(INDEX('Combine Data'!A:O,MATCH(Combine!B233,'Combine Data'!A:A,0),11),"No Data")</f>
        <v>19</v>
      </c>
      <c r="K233">
        <f>IFERROR(INDEX('Combine Data'!A:O,MATCH(Combine!B233,'Combine Data'!A:A,0),12),"No Data")</f>
        <v>0</v>
      </c>
      <c r="L233">
        <f>IFERROR(INDEX('Combine Data'!A:O,MATCH(Combine!B233,'Combine Data'!A:A,0),13),"No Data")</f>
        <v>0</v>
      </c>
      <c r="M233">
        <f>IFERROR(INDEX('Combine Data'!A:O,MATCH(Combine!B233,'Combine Data'!A:A,0),14),"No Data")</f>
        <v>4.46</v>
      </c>
      <c r="N233">
        <f>IFERROR(INDEX('Combine Data'!A:O,MATCH(Combine!B233,'Combine Data'!A:A,0),15),"No Data")</f>
        <v>7.14</v>
      </c>
      <c r="O233">
        <f>IF(E233="QB",INDEX('QB Stats'!C:Y,MATCH(Combine!B233,'QB Stats'!C:C,0),23)/5,(IF(Combine!E233="RB",INDEX('RB Stats'!C:AX,MATCH(Combine!B233,'RB Stats'!C:C,0),48)/5,(IF(Combine!E233="WR",INDEX('WR Stats'!C:AN,MATCH(Combine!B233,'WR Stats'!C:C,0),38)/5)))))</f>
        <v>56.951999999999984</v>
      </c>
      <c r="P233" t="str">
        <f>IF(E233="QB",INDEX('QB Stats'!C:AR,MATCH(Combine!B233,'QB Stats'!C:C,0),42),(IF(Combine!E233="RB",INDEX('RB Stats'!C:BN,MATCH(Combine!B233,'RB Stats'!C:C,0),64),(IF(Combine!E233="WR",INDEX('WR Stats'!C:BJ,MATCH(Combine!B233,'WR Stats'!C:C,0),60))))))</f>
        <v>Bust</v>
      </c>
      <c r="Q233">
        <f>IF(E233="QB",INDEX('QB Stats'!C:AS,MATCH(Combine!B233,'QB Stats'!C:C,0),43),(IF(Combine!E233="RB",INDEX('RB Stats'!C:BO,MATCH(Combine!B233,'RB Stats'!C:C,0),65),(IF(Combine!E233="WR",INDEX('WR Stats'!C:BK,MATCH(Combine!B233,'WR Stats'!C:C,0),61))))))</f>
        <v>0</v>
      </c>
    </row>
    <row r="234" spans="1:17" x14ac:dyDescent="0.25">
      <c r="A234" t="s">
        <v>465</v>
      </c>
      <c r="B234" s="5" t="s">
        <v>2552</v>
      </c>
      <c r="C234" t="str">
        <f>IFERROR(INDEX('Combine Data'!A:O,MATCH(Combine!B234,'Combine Data'!A:A,0),4),"No Data")</f>
        <v>Northern Illinois</v>
      </c>
      <c r="D234" t="str">
        <f>IFERROR(INDEX(Conference!A:B,MATCH(Combine!C234,Conference!A:A,0),2),"N/A")</f>
        <v>Mid-American</v>
      </c>
      <c r="E234" t="str">
        <f>IFERROR(INDEX('Combine Data'!A:O,MATCH(Combine!B234,'Combine Data'!A:A,0),6),"No Data")</f>
        <v>RB</v>
      </c>
      <c r="F234">
        <f>IFERROR(INDEX('Combine Data'!A:O,MATCH(Combine!B234,'Combine Data'!A:A,0),7),"No Data")</f>
        <v>68</v>
      </c>
      <c r="G234">
        <f>IFERROR(INDEX('Combine Data'!A:O,MATCH(Combine!B234,'Combine Data'!A:A,0),8),"No Data")</f>
        <v>186</v>
      </c>
      <c r="H234">
        <f>IFERROR(INDEX('Combine Data'!A:O,MATCH(Combine!B234,'Combine Data'!A:A,0),9),"No Data")</f>
        <v>0</v>
      </c>
      <c r="I234">
        <f>IFERROR(INDEX('Combine Data'!A:O,MATCH(Combine!B234,'Combine Data'!A:A,0),10),"No Data")</f>
        <v>4.4000000000000004</v>
      </c>
      <c r="J234">
        <f>IFERROR(INDEX('Combine Data'!A:O,MATCH(Combine!B234,'Combine Data'!A:A,0),11),"No Data")</f>
        <v>0</v>
      </c>
      <c r="K234">
        <f>IFERROR(INDEX('Combine Data'!A:O,MATCH(Combine!B234,'Combine Data'!A:A,0),12),"No Data")</f>
        <v>35.5</v>
      </c>
      <c r="L234">
        <f>IFERROR(INDEX('Combine Data'!A:O,MATCH(Combine!B234,'Combine Data'!A:A,0),13),"No Data")</f>
        <v>0</v>
      </c>
      <c r="M234">
        <f>IFERROR(INDEX('Combine Data'!A:O,MATCH(Combine!B234,'Combine Data'!A:A,0),14),"No Data")</f>
        <v>4.08</v>
      </c>
      <c r="N234">
        <f>IFERROR(INDEX('Combine Data'!A:O,MATCH(Combine!B234,'Combine Data'!A:A,0),15),"No Data")</f>
        <v>6.69</v>
      </c>
      <c r="O234">
        <f>IF(E234="QB",INDEX('QB Stats'!C:Y,MATCH(Combine!B234,'QB Stats'!C:C,0),23)/5,(IF(Combine!E234="RB",INDEX('RB Stats'!C:AX,MATCH(Combine!B234,'RB Stats'!C:C,0),48)/5,(IF(Combine!E234="WR",INDEX('WR Stats'!C:AN,MATCH(Combine!B234,'WR Stats'!C:C,0),38)/5)))))</f>
        <v>9.02</v>
      </c>
      <c r="P234" t="str">
        <f>IF(E234="QB",INDEX('QB Stats'!C:AR,MATCH(Combine!B234,'QB Stats'!C:C,0),42),(IF(Combine!E234="RB",INDEX('RB Stats'!C:BN,MATCH(Combine!B234,'RB Stats'!C:C,0),64),(IF(Combine!E234="WR",INDEX('WR Stats'!C:BJ,MATCH(Combine!B234,'WR Stats'!C:C,0),60))))))</f>
        <v>Bust</v>
      </c>
      <c r="Q234">
        <f>IF(E234="QB",INDEX('QB Stats'!C:AS,MATCH(Combine!B234,'QB Stats'!C:C,0),43),(IF(Combine!E234="RB",INDEX('RB Stats'!C:BO,MATCH(Combine!B234,'RB Stats'!C:C,0),65),(IF(Combine!E234="WR",INDEX('WR Stats'!C:BK,MATCH(Combine!B234,'WR Stats'!C:C,0),61))))))</f>
        <v>0</v>
      </c>
    </row>
    <row r="235" spans="1:17" hidden="1" x14ac:dyDescent="0.25">
      <c r="A235" t="s">
        <v>466</v>
      </c>
      <c r="B235" s="5" t="s">
        <v>2553</v>
      </c>
      <c r="C235" t="s">
        <v>2818</v>
      </c>
      <c r="D235" t="str">
        <f>IFERROR(INDEX(Conference!A:B,MATCH(Combine!C235,Conference!A:A,0),2),"N/A")</f>
        <v>N/A</v>
      </c>
      <c r="E235" t="str">
        <f>IFERROR(INDEX('Combine Data'!A:O,MATCH(Combine!B235,'Combine Data'!A:A,0),6),"No Data")</f>
        <v>No Data</v>
      </c>
      <c r="F235" t="str">
        <f>IFERROR(INDEX('Combine Data'!A:O,MATCH(Combine!B235,'Combine Data'!A:A,0),7),"No Data")</f>
        <v>No Data</v>
      </c>
      <c r="G235" t="str">
        <f>IFERROR(INDEX('Combine Data'!A:O,MATCH(Combine!B235,'Combine Data'!A:A,0),8),"No Data")</f>
        <v>No Data</v>
      </c>
      <c r="H235" t="str">
        <f>IFERROR(INDEX('Combine Data'!A:O,MATCH(Combine!B235,'Combine Data'!A:A,0),9),"No Data")</f>
        <v>No Data</v>
      </c>
      <c r="I235" t="str">
        <f>IFERROR(INDEX('Combine Data'!A:O,MATCH(Combine!B235,'Combine Data'!A:A,0),10),"No Data")</f>
        <v>No Data</v>
      </c>
      <c r="J235" t="str">
        <f>IFERROR(INDEX('Combine Data'!A:O,MATCH(Combine!B235,'Combine Data'!A:A,0),11),"No Data")</f>
        <v>No Data</v>
      </c>
      <c r="K235" t="str">
        <f>IFERROR(INDEX('Combine Data'!A:O,MATCH(Combine!B235,'Combine Data'!A:A,0),12),"No Data")</f>
        <v>No Data</v>
      </c>
      <c r="L235" t="str">
        <f>IFERROR(INDEX('Combine Data'!A:O,MATCH(Combine!B235,'Combine Data'!A:A,0),13),"No Data")</f>
        <v>No Data</v>
      </c>
      <c r="M235" t="str">
        <f>IFERROR(INDEX('Combine Data'!A:O,MATCH(Combine!B235,'Combine Data'!A:A,0),14),"No Data")</f>
        <v>No Data</v>
      </c>
      <c r="N235" t="str">
        <f>IFERROR(INDEX('Combine Data'!A:O,MATCH(Combine!B235,'Combine Data'!A:A,0),15),"No Data")</f>
        <v>No Data</v>
      </c>
      <c r="O235" t="b">
        <f>IF(E235="QB",INDEX('QB Stats'!C:Y,MATCH(Combine!B235,'QB Stats'!C:C,0),23)/5,(IF(Combine!E235="RB",INDEX('RB Stats'!C:AX,MATCH(Combine!B235,'RB Stats'!C:C,0),48)/5,(IF(Combine!E235="WR",INDEX('WR Stats'!C:AN,MATCH(Combine!B235,'WR Stats'!C:C,0),38)/5)))))</f>
        <v>0</v>
      </c>
      <c r="P235" t="b">
        <f>IF(E235="QB",INDEX('QB Stats'!C:AR,MATCH(Combine!B235,'QB Stats'!C:C,0),42),(IF(Combine!E235="RB",INDEX('RB Stats'!C:BN,MATCH(Combine!B235,'RB Stats'!C:C,0),64),(IF(Combine!E235="WR",INDEX('WR Stats'!C:BJ,MATCH(Combine!B235,'WR Stats'!C:C,0),60))))))</f>
        <v>0</v>
      </c>
      <c r="Q235" t="b">
        <f>IF(E235="QB",INDEX('QB Stats'!C:AS,MATCH(Combine!B235,'QB Stats'!C:C,0),43),(IF(Combine!E235="RB",INDEX('RB Stats'!C:BO,MATCH(Combine!B235,'RB Stats'!C:C,0),65),(IF(Combine!E235="WR",INDEX('WR Stats'!C:BK,MATCH(Combine!B235,'WR Stats'!C:C,0),61))))))</f>
        <v>0</v>
      </c>
    </row>
    <row r="236" spans="1:17" hidden="1" x14ac:dyDescent="0.25">
      <c r="A236" t="s">
        <v>467</v>
      </c>
      <c r="B236" s="5" t="s">
        <v>2554</v>
      </c>
      <c r="C236" t="s">
        <v>182</v>
      </c>
      <c r="D236" t="str">
        <f>IFERROR(INDEX(Conference!A:B,MATCH(Combine!C236,Conference!A:A,0),2),"N/A")</f>
        <v>ACC</v>
      </c>
      <c r="E236" t="str">
        <f>IFERROR(INDEX('Combine Data'!A:O,MATCH(Combine!B236,'Combine Data'!A:A,0),6),"No Data")</f>
        <v>No Data</v>
      </c>
      <c r="F236" t="str">
        <f>IFERROR(INDEX('Combine Data'!A:O,MATCH(Combine!B236,'Combine Data'!A:A,0),7),"No Data")</f>
        <v>No Data</v>
      </c>
      <c r="G236" t="str">
        <f>IFERROR(INDEX('Combine Data'!A:O,MATCH(Combine!B236,'Combine Data'!A:A,0),8),"No Data")</f>
        <v>No Data</v>
      </c>
      <c r="H236" t="str">
        <f>IFERROR(INDEX('Combine Data'!A:O,MATCH(Combine!B236,'Combine Data'!A:A,0),9),"No Data")</f>
        <v>No Data</v>
      </c>
      <c r="I236" t="str">
        <f>IFERROR(INDEX('Combine Data'!A:O,MATCH(Combine!B236,'Combine Data'!A:A,0),10),"No Data")</f>
        <v>No Data</v>
      </c>
      <c r="J236" t="str">
        <f>IFERROR(INDEX('Combine Data'!A:O,MATCH(Combine!B236,'Combine Data'!A:A,0),11),"No Data")</f>
        <v>No Data</v>
      </c>
      <c r="K236" t="str">
        <f>IFERROR(INDEX('Combine Data'!A:O,MATCH(Combine!B236,'Combine Data'!A:A,0),12),"No Data")</f>
        <v>No Data</v>
      </c>
      <c r="L236" t="str">
        <f>IFERROR(INDEX('Combine Data'!A:O,MATCH(Combine!B236,'Combine Data'!A:A,0),13),"No Data")</f>
        <v>No Data</v>
      </c>
      <c r="M236" t="str">
        <f>IFERROR(INDEX('Combine Data'!A:O,MATCH(Combine!B236,'Combine Data'!A:A,0),14),"No Data")</f>
        <v>No Data</v>
      </c>
      <c r="N236" t="str">
        <f>IFERROR(INDEX('Combine Data'!A:O,MATCH(Combine!B236,'Combine Data'!A:A,0),15),"No Data")</f>
        <v>No Data</v>
      </c>
      <c r="O236" t="b">
        <f>IF(E236="QB",INDEX('QB Stats'!C:Y,MATCH(Combine!B236,'QB Stats'!C:C,0),23)/5,(IF(Combine!E236="RB",INDEX('RB Stats'!C:AX,MATCH(Combine!B236,'RB Stats'!C:C,0),48)/5,(IF(Combine!E236="WR",INDEX('WR Stats'!C:AN,MATCH(Combine!B236,'WR Stats'!C:C,0),38)/5)))))</f>
        <v>0</v>
      </c>
      <c r="P236" t="b">
        <f>IF(E236="QB",INDEX('QB Stats'!C:AR,MATCH(Combine!B236,'QB Stats'!C:C,0),42),(IF(Combine!E236="RB",INDEX('RB Stats'!C:BN,MATCH(Combine!B236,'RB Stats'!C:C,0),64),(IF(Combine!E236="WR",INDEX('WR Stats'!C:BJ,MATCH(Combine!B236,'WR Stats'!C:C,0),60))))))</f>
        <v>0</v>
      </c>
      <c r="Q236" t="b">
        <f>IF(E236="QB",INDEX('QB Stats'!C:AS,MATCH(Combine!B236,'QB Stats'!C:C,0),43),(IF(Combine!E236="RB",INDEX('RB Stats'!C:BO,MATCH(Combine!B236,'RB Stats'!C:C,0),65),(IF(Combine!E236="WR",INDEX('WR Stats'!C:BK,MATCH(Combine!B236,'WR Stats'!C:C,0),61))))))</f>
        <v>0</v>
      </c>
    </row>
    <row r="237" spans="1:17" hidden="1" x14ac:dyDescent="0.25">
      <c r="A237" t="s">
        <v>469</v>
      </c>
      <c r="B237" s="5" t="s">
        <v>2555</v>
      </c>
      <c r="C237" t="s">
        <v>217</v>
      </c>
      <c r="D237" t="str">
        <f>IFERROR(INDEX(Conference!A:B,MATCH(Combine!C237,Conference!A:A,0),2),"N/A")</f>
        <v>Pac-12</v>
      </c>
      <c r="E237" t="str">
        <f>IFERROR(INDEX('Combine Data'!A:O,MATCH(Combine!B237,'Combine Data'!A:A,0),6),"No Data")</f>
        <v>No Data</v>
      </c>
      <c r="F237" t="str">
        <f>IFERROR(INDEX('Combine Data'!A:O,MATCH(Combine!B237,'Combine Data'!A:A,0),7),"No Data")</f>
        <v>No Data</v>
      </c>
      <c r="G237" t="str">
        <f>IFERROR(INDEX('Combine Data'!A:O,MATCH(Combine!B237,'Combine Data'!A:A,0),8),"No Data")</f>
        <v>No Data</v>
      </c>
      <c r="H237" t="str">
        <f>IFERROR(INDEX('Combine Data'!A:O,MATCH(Combine!B237,'Combine Data'!A:A,0),9),"No Data")</f>
        <v>No Data</v>
      </c>
      <c r="I237" t="str">
        <f>IFERROR(INDEX('Combine Data'!A:O,MATCH(Combine!B237,'Combine Data'!A:A,0),10),"No Data")</f>
        <v>No Data</v>
      </c>
      <c r="J237" t="str">
        <f>IFERROR(INDEX('Combine Data'!A:O,MATCH(Combine!B237,'Combine Data'!A:A,0),11),"No Data")</f>
        <v>No Data</v>
      </c>
      <c r="K237" t="str">
        <f>IFERROR(INDEX('Combine Data'!A:O,MATCH(Combine!B237,'Combine Data'!A:A,0),12),"No Data")</f>
        <v>No Data</v>
      </c>
      <c r="L237" t="str">
        <f>IFERROR(INDEX('Combine Data'!A:O,MATCH(Combine!B237,'Combine Data'!A:A,0),13),"No Data")</f>
        <v>No Data</v>
      </c>
      <c r="M237" t="str">
        <f>IFERROR(INDEX('Combine Data'!A:O,MATCH(Combine!B237,'Combine Data'!A:A,0),14),"No Data")</f>
        <v>No Data</v>
      </c>
      <c r="N237" t="str">
        <f>IFERROR(INDEX('Combine Data'!A:O,MATCH(Combine!B237,'Combine Data'!A:A,0),15),"No Data")</f>
        <v>No Data</v>
      </c>
      <c r="O237" t="b">
        <f>IF(E237="QB",INDEX('QB Stats'!C:Y,MATCH(Combine!B237,'QB Stats'!C:C,0),23)/5,(IF(Combine!E237="RB",INDEX('RB Stats'!C:AX,MATCH(Combine!B237,'RB Stats'!C:C,0),48)/5,(IF(Combine!E237="WR",INDEX('WR Stats'!C:AN,MATCH(Combine!B237,'WR Stats'!C:C,0),38)/5)))))</f>
        <v>0</v>
      </c>
      <c r="P237" t="b">
        <f>IF(E237="QB",INDEX('QB Stats'!C:AR,MATCH(Combine!B237,'QB Stats'!C:C,0),42),(IF(Combine!E237="RB",INDEX('RB Stats'!C:BN,MATCH(Combine!B237,'RB Stats'!C:C,0),64),(IF(Combine!E237="WR",INDEX('WR Stats'!C:BJ,MATCH(Combine!B237,'WR Stats'!C:C,0),60))))))</f>
        <v>0</v>
      </c>
      <c r="Q237" t="b">
        <f>IF(E237="QB",INDEX('QB Stats'!C:AS,MATCH(Combine!B237,'QB Stats'!C:C,0),43),(IF(Combine!E237="RB",INDEX('RB Stats'!C:BO,MATCH(Combine!B237,'RB Stats'!C:C,0),65),(IF(Combine!E237="WR",INDEX('WR Stats'!C:BK,MATCH(Combine!B237,'WR Stats'!C:C,0),61))))))</f>
        <v>0</v>
      </c>
    </row>
    <row r="238" spans="1:17" x14ac:dyDescent="0.25">
      <c r="A238" t="s">
        <v>470</v>
      </c>
      <c r="B238" s="5" t="s">
        <v>2556</v>
      </c>
      <c r="C238" t="str">
        <f>IFERROR(INDEX('Combine Data'!A:O,MATCH(Combine!B238,'Combine Data'!A:A,0),4),"No Data")</f>
        <v>Ohio State</v>
      </c>
      <c r="D238" t="str">
        <f>IFERROR(INDEX(Conference!A:B,MATCH(Combine!C238,Conference!A:A,0),2),"N/A")</f>
        <v>Big Ten</v>
      </c>
      <c r="E238" t="str">
        <f>IFERROR(INDEX('Combine Data'!A:O,MATCH(Combine!B238,'Combine Data'!A:A,0),6),"No Data")</f>
        <v>RB</v>
      </c>
      <c r="F238">
        <f>IFERROR(INDEX('Combine Data'!A:O,MATCH(Combine!B238,'Combine Data'!A:A,0),7),"No Data")</f>
        <v>71</v>
      </c>
      <c r="G238">
        <f>IFERROR(INDEX('Combine Data'!A:O,MATCH(Combine!B238,'Combine Data'!A:A,0),8),"No Data")</f>
        <v>207</v>
      </c>
      <c r="H238">
        <f>IFERROR(INDEX('Combine Data'!A:O,MATCH(Combine!B238,'Combine Data'!A:A,0),9),"No Data")</f>
        <v>0</v>
      </c>
      <c r="I238">
        <f>IFERROR(INDEX('Combine Data'!A:O,MATCH(Combine!B238,'Combine Data'!A:A,0),10),"No Data")</f>
        <v>4.4000000000000004</v>
      </c>
      <c r="J238">
        <f>IFERROR(INDEX('Combine Data'!A:O,MATCH(Combine!B238,'Combine Data'!A:A,0),11),"No Data")</f>
        <v>16</v>
      </c>
      <c r="K238">
        <f>IFERROR(INDEX('Combine Data'!A:O,MATCH(Combine!B238,'Combine Data'!A:A,0),12),"No Data")</f>
        <v>35.5</v>
      </c>
      <c r="L238">
        <f>IFERROR(INDEX('Combine Data'!A:O,MATCH(Combine!B238,'Combine Data'!A:A,0),13),"No Data")</f>
        <v>123</v>
      </c>
      <c r="M238">
        <f>IFERROR(INDEX('Combine Data'!A:O,MATCH(Combine!B238,'Combine Data'!A:A,0),14),"No Data")</f>
        <v>4.16</v>
      </c>
      <c r="N238">
        <f>IFERROR(INDEX('Combine Data'!A:O,MATCH(Combine!B238,'Combine Data'!A:A,0),15),"No Data")</f>
        <v>6.84</v>
      </c>
      <c r="O238">
        <f>IF(E238="QB",INDEX('QB Stats'!C:Y,MATCH(Combine!B238,'QB Stats'!C:C,0),23)/5,(IF(Combine!E238="RB",INDEX('RB Stats'!C:AX,MATCH(Combine!B238,'RB Stats'!C:C,0),48)/5,(IF(Combine!E238="WR",INDEX('WR Stats'!C:AN,MATCH(Combine!B238,'WR Stats'!C:C,0),38)/5)))))</f>
        <v>11.239999999999998</v>
      </c>
      <c r="P238" t="str">
        <f>IF(E238="QB",INDEX('QB Stats'!C:AR,MATCH(Combine!B238,'QB Stats'!C:C,0),42),(IF(Combine!E238="RB",INDEX('RB Stats'!C:BN,MATCH(Combine!B238,'RB Stats'!C:C,0),64),(IF(Combine!E238="WR",INDEX('WR Stats'!C:BJ,MATCH(Combine!B238,'WR Stats'!C:C,0),60))))))</f>
        <v>Bust</v>
      </c>
      <c r="Q238">
        <f>IF(E238="QB",INDEX('QB Stats'!C:AS,MATCH(Combine!B238,'QB Stats'!C:C,0),43),(IF(Combine!E238="RB",INDEX('RB Stats'!C:BO,MATCH(Combine!B238,'RB Stats'!C:C,0),65),(IF(Combine!E238="WR",INDEX('WR Stats'!C:BK,MATCH(Combine!B238,'WR Stats'!C:C,0),61))))))</f>
        <v>0</v>
      </c>
    </row>
    <row r="239" spans="1:17" x14ac:dyDescent="0.25">
      <c r="A239" t="s">
        <v>471</v>
      </c>
      <c r="B239" s="5" t="s">
        <v>2557</v>
      </c>
      <c r="C239" t="str">
        <f>IFERROR(INDEX('Combine Data'!A:O,MATCH(Combine!B239,'Combine Data'!A:A,0),4),"No Data")</f>
        <v>Fresno State</v>
      </c>
      <c r="D239" t="str">
        <f>IFERROR(INDEX(Conference!A:B,MATCH(Combine!C239,Conference!A:A,0),2),"N/A")</f>
        <v>Mountain West</v>
      </c>
      <c r="E239" t="str">
        <f>IFERROR(INDEX('Combine Data'!A:O,MATCH(Combine!B239,'Combine Data'!A:A,0),6),"No Data")</f>
        <v>RB</v>
      </c>
      <c r="F239">
        <f>IFERROR(INDEX('Combine Data'!A:O,MATCH(Combine!B239,'Combine Data'!A:A,0),7),"No Data")</f>
        <v>73</v>
      </c>
      <c r="G239">
        <f>IFERROR(INDEX('Combine Data'!A:O,MATCH(Combine!B239,'Combine Data'!A:A,0),8),"No Data")</f>
        <v>228</v>
      </c>
      <c r="H239">
        <f>IFERROR(INDEX('Combine Data'!A:O,MATCH(Combine!B239,'Combine Data'!A:A,0),9),"No Data")</f>
        <v>0</v>
      </c>
      <c r="I239">
        <f>IFERROR(INDEX('Combine Data'!A:O,MATCH(Combine!B239,'Combine Data'!A:A,0),10),"No Data")</f>
        <v>4.66</v>
      </c>
      <c r="J239">
        <f>IFERROR(INDEX('Combine Data'!A:O,MATCH(Combine!B239,'Combine Data'!A:A,0),11),"No Data")</f>
        <v>14</v>
      </c>
      <c r="K239">
        <f>IFERROR(INDEX('Combine Data'!A:O,MATCH(Combine!B239,'Combine Data'!A:A,0),12),"No Data")</f>
        <v>34</v>
      </c>
      <c r="L239">
        <f>IFERROR(INDEX('Combine Data'!A:O,MATCH(Combine!B239,'Combine Data'!A:A,0),13),"No Data")</f>
        <v>115</v>
      </c>
      <c r="M239">
        <f>IFERROR(INDEX('Combine Data'!A:O,MATCH(Combine!B239,'Combine Data'!A:A,0),14),"No Data")</f>
        <v>4.43</v>
      </c>
      <c r="N239">
        <f>IFERROR(INDEX('Combine Data'!A:O,MATCH(Combine!B239,'Combine Data'!A:A,0),15),"No Data")</f>
        <v>7.23</v>
      </c>
      <c r="O239">
        <f>IF(E239="QB",INDEX('QB Stats'!C:Y,MATCH(Combine!B239,'QB Stats'!C:C,0),23)/5,(IF(Combine!E239="RB",INDEX('RB Stats'!C:AX,MATCH(Combine!B239,'RB Stats'!C:C,0),48)/5,(IF(Combine!E239="WR",INDEX('WR Stats'!C:AN,MATCH(Combine!B239,'WR Stats'!C:C,0),38)/5)))))</f>
        <v>1.8199999999999998</v>
      </c>
      <c r="P239" t="str">
        <f>IF(E239="QB",INDEX('QB Stats'!C:AR,MATCH(Combine!B239,'QB Stats'!C:C,0),42),(IF(Combine!E239="RB",INDEX('RB Stats'!C:BN,MATCH(Combine!B239,'RB Stats'!C:C,0),64),(IF(Combine!E239="WR",INDEX('WR Stats'!C:BJ,MATCH(Combine!B239,'WR Stats'!C:C,0),60))))))</f>
        <v>Bust</v>
      </c>
      <c r="Q239">
        <f>IF(E239="QB",INDEX('QB Stats'!C:AS,MATCH(Combine!B239,'QB Stats'!C:C,0),43),(IF(Combine!E239="RB",INDEX('RB Stats'!C:BO,MATCH(Combine!B239,'RB Stats'!C:C,0),65),(IF(Combine!E239="WR",INDEX('WR Stats'!C:BK,MATCH(Combine!B239,'WR Stats'!C:C,0),61))))))</f>
        <v>0</v>
      </c>
    </row>
    <row r="240" spans="1:17" x14ac:dyDescent="0.25">
      <c r="A240" t="s">
        <v>473</v>
      </c>
      <c r="B240" s="5" t="s">
        <v>2558</v>
      </c>
      <c r="C240" t="str">
        <f>IFERROR(INDEX('Combine Data'!A:O,MATCH(Combine!B240,'Combine Data'!A:A,0),4),"No Data")</f>
        <v>Miami</v>
      </c>
      <c r="D240" t="str">
        <f>IFERROR(INDEX(Conference!A:B,MATCH(Combine!C240,Conference!A:A,0),2),"N/A")</f>
        <v>Mid-American</v>
      </c>
      <c r="E240" t="str">
        <f>IFERROR(INDEX('Combine Data'!A:O,MATCH(Combine!B240,'Combine Data'!A:A,0),6),"No Data")</f>
        <v>WR</v>
      </c>
      <c r="F240">
        <f>IFERROR(INDEX('Combine Data'!A:O,MATCH(Combine!B240,'Combine Data'!A:A,0),7),"No Data")</f>
        <v>69</v>
      </c>
      <c r="G240">
        <f>IFERROR(INDEX('Combine Data'!A:O,MATCH(Combine!B240,'Combine Data'!A:A,0),8),"No Data")</f>
        <v>179</v>
      </c>
      <c r="H240">
        <f>IFERROR(INDEX('Combine Data'!A:O,MATCH(Combine!B240,'Combine Data'!A:A,0),9),"No Data")</f>
        <v>0</v>
      </c>
      <c r="I240">
        <f>IFERROR(INDEX('Combine Data'!A:O,MATCH(Combine!B240,'Combine Data'!A:A,0),10),"No Data")</f>
        <v>4.47</v>
      </c>
      <c r="J240">
        <f>IFERROR(INDEX('Combine Data'!A:O,MATCH(Combine!B240,'Combine Data'!A:A,0),11),"No Data")</f>
        <v>0</v>
      </c>
      <c r="K240">
        <f>IFERROR(INDEX('Combine Data'!A:O,MATCH(Combine!B240,'Combine Data'!A:A,0),12),"No Data")</f>
        <v>35</v>
      </c>
      <c r="L240">
        <f>IFERROR(INDEX('Combine Data'!A:O,MATCH(Combine!B240,'Combine Data'!A:A,0),13),"No Data")</f>
        <v>123</v>
      </c>
      <c r="M240">
        <f>IFERROR(INDEX('Combine Data'!A:O,MATCH(Combine!B240,'Combine Data'!A:A,0),14),"No Data")</f>
        <v>4.21</v>
      </c>
      <c r="N240">
        <f>IFERROR(INDEX('Combine Data'!A:O,MATCH(Combine!B240,'Combine Data'!A:A,0),15),"No Data")</f>
        <v>6.71</v>
      </c>
      <c r="O240">
        <f>IF(E240="QB",INDEX('QB Stats'!C:Y,MATCH(Combine!B240,'QB Stats'!C:C,0),23)/5,(IF(Combine!E240="RB",INDEX('RB Stats'!C:AX,MATCH(Combine!B240,'RB Stats'!C:C,0),48)/5,(IF(Combine!E240="WR",INDEX('WR Stats'!C:AN,MATCH(Combine!B240,'WR Stats'!C:C,0),38)/5)))))</f>
        <v>-0.1</v>
      </c>
      <c r="P240" t="str">
        <f>IF(E240="QB",INDEX('QB Stats'!C:AR,MATCH(Combine!B240,'QB Stats'!C:C,0),42),(IF(Combine!E240="RB",INDEX('RB Stats'!C:BN,MATCH(Combine!B240,'RB Stats'!C:C,0),64),(IF(Combine!E240="WR",INDEX('WR Stats'!C:BJ,MATCH(Combine!B240,'WR Stats'!C:C,0),60))))))</f>
        <v>Bust</v>
      </c>
      <c r="Q240">
        <f>IF(E240="QB",INDEX('QB Stats'!C:AS,MATCH(Combine!B240,'QB Stats'!C:C,0),43),(IF(Combine!E240="RB",INDEX('RB Stats'!C:BO,MATCH(Combine!B240,'RB Stats'!C:C,0),65),(IF(Combine!E240="WR",INDEX('WR Stats'!C:BK,MATCH(Combine!B240,'WR Stats'!C:C,0),61))))))</f>
        <v>0</v>
      </c>
    </row>
    <row r="241" spans="1:17" x14ac:dyDescent="0.25">
      <c r="A241" t="s">
        <v>133</v>
      </c>
      <c r="B241" s="5" t="s">
        <v>2559</v>
      </c>
      <c r="C241" t="str">
        <f>IFERROR(INDEX('Combine Data'!A:O,MATCH(Combine!B241,'Combine Data'!A:A,0),4),"No Data")</f>
        <v>Florida State</v>
      </c>
      <c r="D241" t="str">
        <f>IFERROR(INDEX(Conference!A:B,MATCH(Combine!C241,Conference!A:A,0),2),"N/A")</f>
        <v>ACC</v>
      </c>
      <c r="E241" t="str">
        <f>IFERROR(INDEX('Combine Data'!A:O,MATCH(Combine!B241,'Combine Data'!A:A,0),6),"No Data")</f>
        <v>WR</v>
      </c>
      <c r="F241">
        <f>IFERROR(INDEX('Combine Data'!A:O,MATCH(Combine!B241,'Combine Data'!A:A,0),7),"No Data")</f>
        <v>70</v>
      </c>
      <c r="G241">
        <f>IFERROR(INDEX('Combine Data'!A:O,MATCH(Combine!B241,'Combine Data'!A:A,0),8),"No Data")</f>
        <v>181</v>
      </c>
      <c r="H241">
        <f>IFERROR(INDEX('Combine Data'!A:O,MATCH(Combine!B241,'Combine Data'!A:A,0),9),"No Data")</f>
        <v>0</v>
      </c>
      <c r="I241">
        <f>IFERROR(INDEX('Combine Data'!A:O,MATCH(Combine!B241,'Combine Data'!A:A,0),10),"No Data")</f>
        <v>4.5</v>
      </c>
      <c r="J241">
        <f>IFERROR(INDEX('Combine Data'!A:O,MATCH(Combine!B241,'Combine Data'!A:A,0),11),"No Data")</f>
        <v>15</v>
      </c>
      <c r="K241">
        <f>IFERROR(INDEX('Combine Data'!A:O,MATCH(Combine!B241,'Combine Data'!A:A,0),12),"No Data")</f>
        <v>35.5</v>
      </c>
      <c r="L241">
        <f>IFERROR(INDEX('Combine Data'!A:O,MATCH(Combine!B241,'Combine Data'!A:A,0),13),"No Data")</f>
        <v>115</v>
      </c>
      <c r="M241">
        <f>IFERROR(INDEX('Combine Data'!A:O,MATCH(Combine!B241,'Combine Data'!A:A,0),14),"No Data")</f>
        <v>4.1399999999999997</v>
      </c>
      <c r="N241">
        <f>IFERROR(INDEX('Combine Data'!A:O,MATCH(Combine!B241,'Combine Data'!A:A,0),15),"No Data")</f>
        <v>6.66</v>
      </c>
      <c r="O241">
        <f>IF(E241="QB",INDEX('QB Stats'!C:Y,MATCH(Combine!B241,'QB Stats'!C:C,0),23)/5,(IF(Combine!E241="RB",INDEX('RB Stats'!C:AX,MATCH(Combine!B241,'RB Stats'!C:C,0),48)/5,(IF(Combine!E241="WR",INDEX('WR Stats'!C:AN,MATCH(Combine!B241,'WR Stats'!C:C,0),38)/5)))))</f>
        <v>-0.96000000000000019</v>
      </c>
      <c r="P241" t="str">
        <f>IF(E241="QB",INDEX('QB Stats'!C:AR,MATCH(Combine!B241,'QB Stats'!C:C,0),42),(IF(Combine!E241="RB",INDEX('RB Stats'!C:BN,MATCH(Combine!B241,'RB Stats'!C:C,0),64),(IF(Combine!E241="WR",INDEX('WR Stats'!C:BJ,MATCH(Combine!B241,'WR Stats'!C:C,0),60))))))</f>
        <v>Bust</v>
      </c>
      <c r="Q241">
        <f>IF(E241="QB",INDEX('QB Stats'!C:AS,MATCH(Combine!B241,'QB Stats'!C:C,0),43),(IF(Combine!E241="RB",INDEX('RB Stats'!C:BO,MATCH(Combine!B241,'RB Stats'!C:C,0),65),(IF(Combine!E241="WR",INDEX('WR Stats'!C:BK,MATCH(Combine!B241,'WR Stats'!C:C,0),61))))))</f>
        <v>0</v>
      </c>
    </row>
    <row r="242" spans="1:17" hidden="1" x14ac:dyDescent="0.25">
      <c r="A242" t="s">
        <v>474</v>
      </c>
      <c r="B242" s="5" t="s">
        <v>2560</v>
      </c>
      <c r="C242" t="s">
        <v>154</v>
      </c>
      <c r="D242" t="str">
        <f>IFERROR(INDEX(Conference!A:B,MATCH(Combine!C242,Conference!A:A,0),2),"N/A")</f>
        <v>SEC</v>
      </c>
      <c r="E242" t="str">
        <f>IFERROR(INDEX('Combine Data'!A:O,MATCH(Combine!B242,'Combine Data'!A:A,0),6),"No Data")</f>
        <v>No Data</v>
      </c>
      <c r="F242" t="str">
        <f>IFERROR(INDEX('Combine Data'!A:O,MATCH(Combine!B242,'Combine Data'!A:A,0),7),"No Data")</f>
        <v>No Data</v>
      </c>
      <c r="G242" t="str">
        <f>IFERROR(INDEX('Combine Data'!A:O,MATCH(Combine!B242,'Combine Data'!A:A,0),8),"No Data")</f>
        <v>No Data</v>
      </c>
      <c r="H242" t="str">
        <f>IFERROR(INDEX('Combine Data'!A:O,MATCH(Combine!B242,'Combine Data'!A:A,0),9),"No Data")</f>
        <v>No Data</v>
      </c>
      <c r="I242" t="str">
        <f>IFERROR(INDEX('Combine Data'!A:O,MATCH(Combine!B242,'Combine Data'!A:A,0),10),"No Data")</f>
        <v>No Data</v>
      </c>
      <c r="J242" t="str">
        <f>IFERROR(INDEX('Combine Data'!A:O,MATCH(Combine!B242,'Combine Data'!A:A,0),11),"No Data")</f>
        <v>No Data</v>
      </c>
      <c r="K242" t="str">
        <f>IFERROR(INDEX('Combine Data'!A:O,MATCH(Combine!B242,'Combine Data'!A:A,0),12),"No Data")</f>
        <v>No Data</v>
      </c>
      <c r="L242" t="str">
        <f>IFERROR(INDEX('Combine Data'!A:O,MATCH(Combine!B242,'Combine Data'!A:A,0),13),"No Data")</f>
        <v>No Data</v>
      </c>
      <c r="M242" t="str">
        <f>IFERROR(INDEX('Combine Data'!A:O,MATCH(Combine!B242,'Combine Data'!A:A,0),14),"No Data")</f>
        <v>No Data</v>
      </c>
      <c r="N242" t="str">
        <f>IFERROR(INDEX('Combine Data'!A:O,MATCH(Combine!B242,'Combine Data'!A:A,0),15),"No Data")</f>
        <v>No Data</v>
      </c>
      <c r="O242" t="b">
        <f>IF(E242="QB",INDEX('QB Stats'!C:Y,MATCH(Combine!B242,'QB Stats'!C:C,0),23)/5,(IF(Combine!E242="RB",INDEX('RB Stats'!C:AX,MATCH(Combine!B242,'RB Stats'!C:C,0),48)/5,(IF(Combine!E242="WR",INDEX('WR Stats'!C:AN,MATCH(Combine!B242,'WR Stats'!C:C,0),38)/5)))))</f>
        <v>0</v>
      </c>
      <c r="P242" t="b">
        <f>IF(E242="QB",INDEX('QB Stats'!C:AR,MATCH(Combine!B242,'QB Stats'!C:C,0),42),(IF(Combine!E242="RB",INDEX('RB Stats'!C:BN,MATCH(Combine!B242,'RB Stats'!C:C,0),64),(IF(Combine!E242="WR",INDEX('WR Stats'!C:BJ,MATCH(Combine!B242,'WR Stats'!C:C,0),60))))))</f>
        <v>0</v>
      </c>
      <c r="Q242" t="b">
        <f>IF(E242="QB",INDEX('QB Stats'!C:AS,MATCH(Combine!B242,'QB Stats'!C:C,0),43),(IF(Combine!E242="RB",INDEX('RB Stats'!C:BO,MATCH(Combine!B242,'RB Stats'!C:C,0),65),(IF(Combine!E242="WR",INDEX('WR Stats'!C:BK,MATCH(Combine!B242,'WR Stats'!C:C,0),61))))))</f>
        <v>0</v>
      </c>
    </row>
    <row r="243" spans="1:17" x14ac:dyDescent="0.25">
      <c r="A243" t="s">
        <v>475</v>
      </c>
      <c r="B243" s="5" t="s">
        <v>2561</v>
      </c>
      <c r="C243" t="str">
        <f>IFERROR(INDEX('Combine Data'!A:O,MATCH(Combine!B243,'Combine Data'!A:A,0),4),"No Data")</f>
        <v>Michigan</v>
      </c>
      <c r="D243" t="str">
        <f>IFERROR(INDEX(Conference!A:B,MATCH(Combine!C243,Conference!A:A,0),2),"N/A")</f>
        <v>Big Ten</v>
      </c>
      <c r="E243" t="str">
        <f>IFERROR(INDEX('Combine Data'!A:O,MATCH(Combine!B243,'Combine Data'!A:A,0),6),"No Data")</f>
        <v>WR</v>
      </c>
      <c r="F243">
        <f>IFERROR(INDEX('Combine Data'!A:O,MATCH(Combine!B243,'Combine Data'!A:A,0),7),"No Data")</f>
        <v>73</v>
      </c>
      <c r="G243">
        <f>IFERROR(INDEX('Combine Data'!A:O,MATCH(Combine!B243,'Combine Data'!A:A,0),8),"No Data")</f>
        <v>193</v>
      </c>
      <c r="H243">
        <f>IFERROR(INDEX('Combine Data'!A:O,MATCH(Combine!B243,'Combine Data'!A:A,0),9),"No Data")</f>
        <v>0</v>
      </c>
      <c r="I243">
        <f>IFERROR(INDEX('Combine Data'!A:O,MATCH(Combine!B243,'Combine Data'!A:A,0),10),"No Data")</f>
        <v>4.46</v>
      </c>
      <c r="J243">
        <f>IFERROR(INDEX('Combine Data'!A:O,MATCH(Combine!B243,'Combine Data'!A:A,0),11),"No Data")</f>
        <v>0</v>
      </c>
      <c r="K243">
        <f>IFERROR(INDEX('Combine Data'!A:O,MATCH(Combine!B243,'Combine Data'!A:A,0),12),"No Data")</f>
        <v>33</v>
      </c>
      <c r="L243">
        <f>IFERROR(INDEX('Combine Data'!A:O,MATCH(Combine!B243,'Combine Data'!A:A,0),13),"No Data")</f>
        <v>124</v>
      </c>
      <c r="M243">
        <f>IFERROR(INDEX('Combine Data'!A:O,MATCH(Combine!B243,'Combine Data'!A:A,0),14),"No Data")</f>
        <v>4.29</v>
      </c>
      <c r="N243">
        <f>IFERROR(INDEX('Combine Data'!A:O,MATCH(Combine!B243,'Combine Data'!A:A,0),15),"No Data")</f>
        <v>6.9</v>
      </c>
      <c r="O243">
        <f>IF(E243="QB",INDEX('QB Stats'!C:Y,MATCH(Combine!B243,'QB Stats'!C:C,0),23)/5,(IF(Combine!E243="RB",INDEX('RB Stats'!C:AX,MATCH(Combine!B243,'RB Stats'!C:C,0),48)/5,(IF(Combine!E243="WR",INDEX('WR Stats'!C:AN,MATCH(Combine!B243,'WR Stats'!C:C,0),38)/5)))))</f>
        <v>75.86</v>
      </c>
      <c r="P243" t="str">
        <f>IF(E243="QB",INDEX('QB Stats'!C:AR,MATCH(Combine!B243,'QB Stats'!C:C,0),42),(IF(Combine!E243="RB",INDEX('RB Stats'!C:BN,MATCH(Combine!B243,'RB Stats'!C:C,0),64),(IF(Combine!E243="WR",INDEX('WR Stats'!C:BJ,MATCH(Combine!B243,'WR Stats'!C:C,0),60))))))</f>
        <v>Bust</v>
      </c>
      <c r="Q243">
        <f>IF(E243="QB",INDEX('QB Stats'!C:AS,MATCH(Combine!B243,'QB Stats'!C:C,0),43),(IF(Combine!E243="RB",INDEX('RB Stats'!C:BO,MATCH(Combine!B243,'RB Stats'!C:C,0),65),(IF(Combine!E243="WR",INDEX('WR Stats'!C:BK,MATCH(Combine!B243,'WR Stats'!C:C,0),61))))))</f>
        <v>0</v>
      </c>
    </row>
    <row r="244" spans="1:17" x14ac:dyDescent="0.25">
      <c r="A244" t="s">
        <v>476</v>
      </c>
      <c r="B244" s="5" t="s">
        <v>2562</v>
      </c>
      <c r="C244" t="str">
        <f>IFERROR(INDEX('Combine Data'!A:O,MATCH(Combine!B244,'Combine Data'!A:A,0),4),"No Data")</f>
        <v>East Carolina</v>
      </c>
      <c r="D244" t="str">
        <f>IFERROR(INDEX(Conference!A:B,MATCH(Combine!C244,Conference!A:A,0),2),"N/A")</f>
        <v>The American</v>
      </c>
      <c r="E244" t="str">
        <f>IFERROR(INDEX('Combine Data'!A:O,MATCH(Combine!B244,'Combine Data'!A:A,0),6),"No Data")</f>
        <v>WR</v>
      </c>
      <c r="F244">
        <f>IFERROR(INDEX('Combine Data'!A:O,MATCH(Combine!B244,'Combine Data'!A:A,0),7),"No Data")</f>
        <v>73</v>
      </c>
      <c r="G244">
        <f>IFERROR(INDEX('Combine Data'!A:O,MATCH(Combine!B244,'Combine Data'!A:A,0),8),"No Data")</f>
        <v>198</v>
      </c>
      <c r="H244">
        <f>IFERROR(INDEX('Combine Data'!A:O,MATCH(Combine!B244,'Combine Data'!A:A,0),9),"No Data")</f>
        <v>0</v>
      </c>
      <c r="I244">
        <f>IFERROR(INDEX('Combine Data'!A:O,MATCH(Combine!B244,'Combine Data'!A:A,0),10),"No Data")</f>
        <v>4.3899999999999997</v>
      </c>
      <c r="J244">
        <f>IFERROR(INDEX('Combine Data'!A:O,MATCH(Combine!B244,'Combine Data'!A:A,0),11),"No Data")</f>
        <v>0</v>
      </c>
      <c r="K244">
        <f>IFERROR(INDEX('Combine Data'!A:O,MATCH(Combine!B244,'Combine Data'!A:A,0),12),"No Data")</f>
        <v>37</v>
      </c>
      <c r="L244">
        <f>IFERROR(INDEX('Combine Data'!A:O,MATCH(Combine!B244,'Combine Data'!A:A,0),13),"No Data")</f>
        <v>127</v>
      </c>
      <c r="M244">
        <f>IFERROR(INDEX('Combine Data'!A:O,MATCH(Combine!B244,'Combine Data'!A:A,0),14),"No Data")</f>
        <v>0</v>
      </c>
      <c r="N244">
        <f>IFERROR(INDEX('Combine Data'!A:O,MATCH(Combine!B244,'Combine Data'!A:A,0),15),"No Data")</f>
        <v>0</v>
      </c>
      <c r="O244">
        <f>IF(E244="QB",INDEX('QB Stats'!C:Y,MATCH(Combine!B244,'QB Stats'!C:C,0),23)/5,(IF(Combine!E244="RB",INDEX('RB Stats'!C:AX,MATCH(Combine!B244,'RB Stats'!C:C,0),48)/5,(IF(Combine!E244="WR",INDEX('WR Stats'!C:AN,MATCH(Combine!B244,'WR Stats'!C:C,0),38)/5)))))</f>
        <v>3.02</v>
      </c>
      <c r="P244" t="str">
        <f>IF(E244="QB",INDEX('QB Stats'!C:AR,MATCH(Combine!B244,'QB Stats'!C:C,0),42),(IF(Combine!E244="RB",INDEX('RB Stats'!C:BN,MATCH(Combine!B244,'RB Stats'!C:C,0),64),(IF(Combine!E244="WR",INDEX('WR Stats'!C:BJ,MATCH(Combine!B244,'WR Stats'!C:C,0),60))))))</f>
        <v>Bust</v>
      </c>
      <c r="Q244">
        <f>IF(E244="QB",INDEX('QB Stats'!C:AS,MATCH(Combine!B244,'QB Stats'!C:C,0),43),(IF(Combine!E244="RB",INDEX('RB Stats'!C:BO,MATCH(Combine!B244,'RB Stats'!C:C,0),65),(IF(Combine!E244="WR",INDEX('WR Stats'!C:BK,MATCH(Combine!B244,'WR Stats'!C:C,0),61))))))</f>
        <v>0</v>
      </c>
    </row>
    <row r="245" spans="1:17" x14ac:dyDescent="0.25">
      <c r="A245" t="s">
        <v>477</v>
      </c>
      <c r="B245" s="5" t="s">
        <v>2563</v>
      </c>
      <c r="C245" t="str">
        <f>IFERROR(INDEX('Combine Data'!A:O,MATCH(Combine!B245,'Combine Data'!A:A,0),4),"No Data")</f>
        <v>Louisville</v>
      </c>
      <c r="D245" t="str">
        <f>IFERROR(INDEX(Conference!A:B,MATCH(Combine!C245,Conference!A:A,0),2),"N/A")</f>
        <v>ACC</v>
      </c>
      <c r="E245" t="str">
        <f>IFERROR(INDEX('Combine Data'!A:O,MATCH(Combine!B245,'Combine Data'!A:A,0),6),"No Data")</f>
        <v>RB</v>
      </c>
      <c r="F245">
        <f>IFERROR(INDEX('Combine Data'!A:O,MATCH(Combine!B245,'Combine Data'!A:A,0),7),"No Data")</f>
        <v>71</v>
      </c>
      <c r="G245">
        <f>IFERROR(INDEX('Combine Data'!A:O,MATCH(Combine!B245,'Combine Data'!A:A,0),8),"No Data")</f>
        <v>220</v>
      </c>
      <c r="H245">
        <f>IFERROR(INDEX('Combine Data'!A:O,MATCH(Combine!B245,'Combine Data'!A:A,0),9),"No Data")</f>
        <v>0</v>
      </c>
      <c r="I245">
        <f>IFERROR(INDEX('Combine Data'!A:O,MATCH(Combine!B245,'Combine Data'!A:A,0),10),"No Data")</f>
        <v>4.5</v>
      </c>
      <c r="J245">
        <f>IFERROR(INDEX('Combine Data'!A:O,MATCH(Combine!B245,'Combine Data'!A:A,0),11),"No Data")</f>
        <v>18</v>
      </c>
      <c r="K245">
        <f>IFERROR(INDEX('Combine Data'!A:O,MATCH(Combine!B245,'Combine Data'!A:A,0),12),"No Data")</f>
        <v>38</v>
      </c>
      <c r="L245">
        <f>IFERROR(INDEX('Combine Data'!A:O,MATCH(Combine!B245,'Combine Data'!A:A,0),13),"No Data")</f>
        <v>114</v>
      </c>
      <c r="M245">
        <f>IFERROR(INDEX('Combine Data'!A:O,MATCH(Combine!B245,'Combine Data'!A:A,0),14),"No Data")</f>
        <v>4.34</v>
      </c>
      <c r="N245">
        <f>IFERROR(INDEX('Combine Data'!A:O,MATCH(Combine!B245,'Combine Data'!A:A,0),15),"No Data")</f>
        <v>7.22</v>
      </c>
      <c r="O245">
        <f>IF(E245="QB",INDEX('QB Stats'!C:Y,MATCH(Combine!B245,'QB Stats'!C:C,0),23)/5,(IF(Combine!E245="RB",INDEX('RB Stats'!C:AX,MATCH(Combine!B245,'RB Stats'!C:C,0),48)/5,(IF(Combine!E245="WR",INDEX('WR Stats'!C:AN,MATCH(Combine!B245,'WR Stats'!C:C,0),38)/5)))))</f>
        <v>18.580000000000002</v>
      </c>
      <c r="P245" t="str">
        <f>IF(E245="QB",INDEX('QB Stats'!C:AR,MATCH(Combine!B245,'QB Stats'!C:C,0),42),(IF(Combine!E245="RB",INDEX('RB Stats'!C:BN,MATCH(Combine!B245,'RB Stats'!C:C,0),64),(IF(Combine!E245="WR",INDEX('WR Stats'!C:BJ,MATCH(Combine!B245,'WR Stats'!C:C,0),60))))))</f>
        <v>Bust</v>
      </c>
      <c r="Q245">
        <f>IF(E245="QB",INDEX('QB Stats'!C:AS,MATCH(Combine!B245,'QB Stats'!C:C,0),43),(IF(Combine!E245="RB",INDEX('RB Stats'!C:BO,MATCH(Combine!B245,'RB Stats'!C:C,0),65),(IF(Combine!E245="WR",INDEX('WR Stats'!C:BK,MATCH(Combine!B245,'WR Stats'!C:C,0),61))))))</f>
        <v>0</v>
      </c>
    </row>
    <row r="246" spans="1:17" x14ac:dyDescent="0.25">
      <c r="A246" t="s">
        <v>478</v>
      </c>
      <c r="B246" s="5" t="s">
        <v>2564</v>
      </c>
      <c r="C246" t="str">
        <f>IFERROR(INDEX('Combine Data'!A:O,MATCH(Combine!B246,'Combine Data'!A:A,0),4),"No Data")</f>
        <v>Nevada</v>
      </c>
      <c r="D246" t="str">
        <f>IFERROR(INDEX(Conference!A:B,MATCH(Combine!C246,Conference!A:A,0),2),"N/A")</f>
        <v>Mountain West</v>
      </c>
      <c r="E246" t="str">
        <f>IFERROR(INDEX('Combine Data'!A:O,MATCH(Combine!B246,'Combine Data'!A:A,0),6),"No Data")</f>
        <v>QB</v>
      </c>
      <c r="F246">
        <f>IFERROR(INDEX('Combine Data'!A:O,MATCH(Combine!B246,'Combine Data'!A:A,0),7),"No Data")</f>
        <v>77</v>
      </c>
      <c r="G246">
        <f>IFERROR(INDEX('Combine Data'!A:O,MATCH(Combine!B246,'Combine Data'!A:A,0),8),"No Data")</f>
        <v>226</v>
      </c>
      <c r="H246">
        <f>IFERROR(INDEX('Combine Data'!A:O,MATCH(Combine!B246,'Combine Data'!A:A,0),9),"No Data")</f>
        <v>21</v>
      </c>
      <c r="I246">
        <f>IFERROR(INDEX('Combine Data'!A:O,MATCH(Combine!B246,'Combine Data'!A:A,0),10),"No Data")</f>
        <v>4.91</v>
      </c>
      <c r="J246">
        <f>IFERROR(INDEX('Combine Data'!A:O,MATCH(Combine!B246,'Combine Data'!A:A,0),11),"No Data")</f>
        <v>0</v>
      </c>
      <c r="K246">
        <f>IFERROR(INDEX('Combine Data'!A:O,MATCH(Combine!B246,'Combine Data'!A:A,0),12),"No Data")</f>
        <v>29.5</v>
      </c>
      <c r="L246">
        <f>IFERROR(INDEX('Combine Data'!A:O,MATCH(Combine!B246,'Combine Data'!A:A,0),13),"No Data")</f>
        <v>114</v>
      </c>
      <c r="M246">
        <f>IFERROR(INDEX('Combine Data'!A:O,MATCH(Combine!B246,'Combine Data'!A:A,0),14),"No Data")</f>
        <v>4.1500000000000004</v>
      </c>
      <c r="N246">
        <f>IFERROR(INDEX('Combine Data'!A:O,MATCH(Combine!B246,'Combine Data'!A:A,0),15),"No Data")</f>
        <v>6.72</v>
      </c>
      <c r="O246">
        <f>IF(E246="QB",INDEX('QB Stats'!C:Y,MATCH(Combine!B246,'QB Stats'!C:C,0),23)/5,(IF(Combine!E246="RB",INDEX('RB Stats'!C:AX,MATCH(Combine!B246,'RB Stats'!C:C,0),48)/5,(IF(Combine!E246="WR",INDEX('WR Stats'!C:AN,MATCH(Combine!B246,'WR Stats'!C:C,0),38)/5)))))</f>
        <v>0</v>
      </c>
      <c r="P246" t="str">
        <f>IF(E246="QB",INDEX('QB Stats'!C:AR,MATCH(Combine!B246,'QB Stats'!C:C,0),42),(IF(Combine!E246="RB",INDEX('RB Stats'!C:BN,MATCH(Combine!B246,'RB Stats'!C:C,0),64),(IF(Combine!E246="WR",INDEX('WR Stats'!C:BJ,MATCH(Combine!B246,'WR Stats'!C:C,0),60))))))</f>
        <v>Bust</v>
      </c>
      <c r="Q246">
        <f>IF(E246="QB",INDEX('QB Stats'!C:AS,MATCH(Combine!B246,'QB Stats'!C:C,0),43),(IF(Combine!E246="RB",INDEX('RB Stats'!C:BO,MATCH(Combine!B246,'RB Stats'!C:C,0),65),(IF(Combine!E246="WR",INDEX('WR Stats'!C:BK,MATCH(Combine!B246,'WR Stats'!C:C,0),61))))))</f>
        <v>0</v>
      </c>
    </row>
    <row r="247" spans="1:17" x14ac:dyDescent="0.25">
      <c r="A247" t="s">
        <v>479</v>
      </c>
      <c r="B247" s="5" t="s">
        <v>2565</v>
      </c>
      <c r="C247" t="str">
        <f>IFERROR(INDEX('Combine Data'!A:O,MATCH(Combine!B247,'Combine Data'!A:A,0),4),"No Data")</f>
        <v>Virginia Tech</v>
      </c>
      <c r="D247" t="str">
        <f>IFERROR(INDEX(Conference!A:B,MATCH(Combine!C247,Conference!A:A,0),2),"N/A")</f>
        <v>ACC</v>
      </c>
      <c r="E247" t="str">
        <f>IFERROR(INDEX('Combine Data'!A:O,MATCH(Combine!B247,'Combine Data'!A:A,0),6),"No Data")</f>
        <v>WR</v>
      </c>
      <c r="F247">
        <f>IFERROR(INDEX('Combine Data'!A:O,MATCH(Combine!B247,'Combine Data'!A:A,0),7),"No Data")</f>
        <v>73</v>
      </c>
      <c r="G247">
        <f>IFERROR(INDEX('Combine Data'!A:O,MATCH(Combine!B247,'Combine Data'!A:A,0),8),"No Data")</f>
        <v>188</v>
      </c>
      <c r="H247">
        <f>IFERROR(INDEX('Combine Data'!A:O,MATCH(Combine!B247,'Combine Data'!A:A,0),9),"No Data")</f>
        <v>0</v>
      </c>
      <c r="I247">
        <f>IFERROR(INDEX('Combine Data'!A:O,MATCH(Combine!B247,'Combine Data'!A:A,0),10),"No Data")</f>
        <v>4.3600000000000003</v>
      </c>
      <c r="J247">
        <f>IFERROR(INDEX('Combine Data'!A:O,MATCH(Combine!B247,'Combine Data'!A:A,0),11),"No Data")</f>
        <v>0</v>
      </c>
      <c r="K247">
        <f>IFERROR(INDEX('Combine Data'!A:O,MATCH(Combine!B247,'Combine Data'!A:A,0),12),"No Data")</f>
        <v>32.5</v>
      </c>
      <c r="L247">
        <f>IFERROR(INDEX('Combine Data'!A:O,MATCH(Combine!B247,'Combine Data'!A:A,0),13),"No Data")</f>
        <v>123</v>
      </c>
      <c r="M247">
        <f>IFERROR(INDEX('Combine Data'!A:O,MATCH(Combine!B247,'Combine Data'!A:A,0),14),"No Data")</f>
        <v>4.1500000000000004</v>
      </c>
      <c r="N247">
        <f>IFERROR(INDEX('Combine Data'!A:O,MATCH(Combine!B247,'Combine Data'!A:A,0),15),"No Data")</f>
        <v>7</v>
      </c>
      <c r="O247">
        <f>IF(E247="QB",INDEX('QB Stats'!C:Y,MATCH(Combine!B247,'QB Stats'!C:C,0),23)/5,(IF(Combine!E247="RB",INDEX('RB Stats'!C:AX,MATCH(Combine!B247,'RB Stats'!C:C,0),48)/5,(IF(Combine!E247="WR",INDEX('WR Stats'!C:AN,MATCH(Combine!B247,'WR Stats'!C:C,0),38)/5)))))</f>
        <v>7.62</v>
      </c>
      <c r="P247" t="str">
        <f>IF(E247="QB",INDEX('QB Stats'!C:AR,MATCH(Combine!B247,'QB Stats'!C:C,0),42),(IF(Combine!E247="RB",INDEX('RB Stats'!C:BN,MATCH(Combine!B247,'RB Stats'!C:C,0),64),(IF(Combine!E247="WR",INDEX('WR Stats'!C:BJ,MATCH(Combine!B247,'WR Stats'!C:C,0),60))))))</f>
        <v>Bust</v>
      </c>
      <c r="Q247">
        <f>IF(E247="QB",INDEX('QB Stats'!C:AS,MATCH(Combine!B247,'QB Stats'!C:C,0),43),(IF(Combine!E247="RB",INDEX('RB Stats'!C:BO,MATCH(Combine!B247,'RB Stats'!C:C,0),65),(IF(Combine!E247="WR",INDEX('WR Stats'!C:BK,MATCH(Combine!B247,'WR Stats'!C:C,0),61))))))</f>
        <v>0</v>
      </c>
    </row>
    <row r="248" spans="1:17" hidden="1" x14ac:dyDescent="0.25">
      <c r="A248" t="s">
        <v>480</v>
      </c>
      <c r="B248" s="5" t="s">
        <v>2566</v>
      </c>
      <c r="C248" t="s">
        <v>2298</v>
      </c>
      <c r="D248" t="str">
        <f>IFERROR(INDEX(Conference!A:B,MATCH(Combine!C248,Conference!A:A,0),2),"N/A")</f>
        <v>Big Ten</v>
      </c>
      <c r="E248" t="str">
        <f>IFERROR(INDEX('Combine Data'!A:O,MATCH(Combine!B248,'Combine Data'!A:A,0),6),"No Data")</f>
        <v>No Data</v>
      </c>
      <c r="F248" t="str">
        <f>IFERROR(INDEX('Combine Data'!A:O,MATCH(Combine!B248,'Combine Data'!A:A,0),7),"No Data")</f>
        <v>No Data</v>
      </c>
      <c r="G248" t="str">
        <f>IFERROR(INDEX('Combine Data'!A:O,MATCH(Combine!B248,'Combine Data'!A:A,0),8),"No Data")</f>
        <v>No Data</v>
      </c>
      <c r="H248" t="str">
        <f>IFERROR(INDEX('Combine Data'!A:O,MATCH(Combine!B248,'Combine Data'!A:A,0),9),"No Data")</f>
        <v>No Data</v>
      </c>
      <c r="I248" t="str">
        <f>IFERROR(INDEX('Combine Data'!A:O,MATCH(Combine!B248,'Combine Data'!A:A,0),10),"No Data")</f>
        <v>No Data</v>
      </c>
      <c r="J248" t="str">
        <f>IFERROR(INDEX('Combine Data'!A:O,MATCH(Combine!B248,'Combine Data'!A:A,0),11),"No Data")</f>
        <v>No Data</v>
      </c>
      <c r="K248" t="str">
        <f>IFERROR(INDEX('Combine Data'!A:O,MATCH(Combine!B248,'Combine Data'!A:A,0),12),"No Data")</f>
        <v>No Data</v>
      </c>
      <c r="L248" t="str">
        <f>IFERROR(INDEX('Combine Data'!A:O,MATCH(Combine!B248,'Combine Data'!A:A,0),13),"No Data")</f>
        <v>No Data</v>
      </c>
      <c r="M248" t="str">
        <f>IFERROR(INDEX('Combine Data'!A:O,MATCH(Combine!B248,'Combine Data'!A:A,0),14),"No Data")</f>
        <v>No Data</v>
      </c>
      <c r="N248" t="str">
        <f>IFERROR(INDEX('Combine Data'!A:O,MATCH(Combine!B248,'Combine Data'!A:A,0),15),"No Data")</f>
        <v>No Data</v>
      </c>
      <c r="O248" t="b">
        <f>IF(E248="QB",INDEX('QB Stats'!C:Y,MATCH(Combine!B248,'QB Stats'!C:C,0),23)/5,(IF(Combine!E248="RB",INDEX('RB Stats'!C:AX,MATCH(Combine!B248,'RB Stats'!C:C,0),48)/5,(IF(Combine!E248="WR",INDEX('WR Stats'!C:AN,MATCH(Combine!B248,'WR Stats'!C:C,0),38)/5)))))</f>
        <v>0</v>
      </c>
      <c r="P248" t="b">
        <f>IF(E248="QB",INDEX('QB Stats'!C:AR,MATCH(Combine!B248,'QB Stats'!C:C,0),42),(IF(Combine!E248="RB",INDEX('RB Stats'!C:BN,MATCH(Combine!B248,'RB Stats'!C:C,0),64),(IF(Combine!E248="WR",INDEX('WR Stats'!C:BJ,MATCH(Combine!B248,'WR Stats'!C:C,0),60))))))</f>
        <v>0</v>
      </c>
      <c r="Q248" t="b">
        <f>IF(E248="QB",INDEX('QB Stats'!C:AS,MATCH(Combine!B248,'QB Stats'!C:C,0),43),(IF(Combine!E248="RB",INDEX('RB Stats'!C:BO,MATCH(Combine!B248,'RB Stats'!C:C,0),65),(IF(Combine!E248="WR",INDEX('WR Stats'!C:BK,MATCH(Combine!B248,'WR Stats'!C:C,0),61))))))</f>
        <v>0</v>
      </c>
    </row>
    <row r="249" spans="1:17" x14ac:dyDescent="0.25">
      <c r="A249" t="s">
        <v>481</v>
      </c>
      <c r="B249" s="5" t="s">
        <v>2567</v>
      </c>
      <c r="C249" t="str">
        <f>IFERROR(INDEX('Combine Data'!A:O,MATCH(Combine!B249,'Combine Data'!A:A,0),4),"No Data")</f>
        <v>Boise State</v>
      </c>
      <c r="D249" t="str">
        <f>IFERROR(INDEX(Conference!A:B,MATCH(Combine!C249,Conference!A:A,0),2),"N/A")</f>
        <v>Mountain West</v>
      </c>
      <c r="E249" t="str">
        <f>IFERROR(INDEX('Combine Data'!A:O,MATCH(Combine!B249,'Combine Data'!A:A,0),6),"No Data")</f>
        <v>WR</v>
      </c>
      <c r="F249">
        <f>IFERROR(INDEX('Combine Data'!A:O,MATCH(Combine!B249,'Combine Data'!A:A,0),7),"No Data")</f>
        <v>74</v>
      </c>
      <c r="G249">
        <f>IFERROR(INDEX('Combine Data'!A:O,MATCH(Combine!B249,'Combine Data'!A:A,0),8),"No Data")</f>
        <v>225</v>
      </c>
      <c r="H249">
        <f>IFERROR(INDEX('Combine Data'!A:O,MATCH(Combine!B249,'Combine Data'!A:A,0),9),"No Data")</f>
        <v>0</v>
      </c>
      <c r="I249">
        <f>IFERROR(INDEX('Combine Data'!A:O,MATCH(Combine!B249,'Combine Data'!A:A,0),10),"No Data")</f>
        <v>4.41</v>
      </c>
      <c r="J249">
        <f>IFERROR(INDEX('Combine Data'!A:O,MATCH(Combine!B249,'Combine Data'!A:A,0),11),"No Data")</f>
        <v>19</v>
      </c>
      <c r="K249">
        <f>IFERROR(INDEX('Combine Data'!A:O,MATCH(Combine!B249,'Combine Data'!A:A,0),12),"No Data")</f>
        <v>40</v>
      </c>
      <c r="L249">
        <f>IFERROR(INDEX('Combine Data'!A:O,MATCH(Combine!B249,'Combine Data'!A:A,0),13),"No Data")</f>
        <v>119</v>
      </c>
      <c r="M249">
        <f>IFERROR(INDEX('Combine Data'!A:O,MATCH(Combine!B249,'Combine Data'!A:A,0),14),"No Data")</f>
        <v>0</v>
      </c>
      <c r="N249">
        <f>IFERROR(INDEX('Combine Data'!A:O,MATCH(Combine!B249,'Combine Data'!A:A,0),15),"No Data")</f>
        <v>0</v>
      </c>
      <c r="O249">
        <f>IF(E249="QB",INDEX('QB Stats'!C:Y,MATCH(Combine!B249,'QB Stats'!C:C,0),23)/5,(IF(Combine!E249="RB",INDEX('RB Stats'!C:AX,MATCH(Combine!B249,'RB Stats'!C:C,0),48)/5,(IF(Combine!E249="WR",INDEX('WR Stats'!C:AN,MATCH(Combine!B249,'WR Stats'!C:C,0),38)/5)))))</f>
        <v>28.660000000000004</v>
      </c>
      <c r="P249" t="str">
        <f>IF(E249="QB",INDEX('QB Stats'!C:AR,MATCH(Combine!B249,'QB Stats'!C:C,0),42),(IF(Combine!E249="RB",INDEX('RB Stats'!C:BN,MATCH(Combine!B249,'RB Stats'!C:C,0),64),(IF(Combine!E249="WR",INDEX('WR Stats'!C:BJ,MATCH(Combine!B249,'WR Stats'!C:C,0),60))))))</f>
        <v>Bust</v>
      </c>
      <c r="Q249">
        <f>IF(E249="QB",INDEX('QB Stats'!C:AS,MATCH(Combine!B249,'QB Stats'!C:C,0),43),(IF(Combine!E249="RB",INDEX('RB Stats'!C:BO,MATCH(Combine!B249,'RB Stats'!C:C,0),65),(IF(Combine!E249="WR",INDEX('WR Stats'!C:BK,MATCH(Combine!B249,'WR Stats'!C:C,0),61))))))</f>
        <v>0</v>
      </c>
    </row>
    <row r="250" spans="1:17" hidden="1" x14ac:dyDescent="0.25">
      <c r="A250" t="s">
        <v>483</v>
      </c>
      <c r="B250" s="5" t="s">
        <v>2568</v>
      </c>
      <c r="C250" t="s">
        <v>2298</v>
      </c>
      <c r="D250" t="str">
        <f>IFERROR(INDEX(Conference!A:B,MATCH(Combine!C250,Conference!A:A,0),2),"N/A")</f>
        <v>Big Ten</v>
      </c>
      <c r="E250" t="str">
        <f>IFERROR(INDEX('Combine Data'!A:O,MATCH(Combine!B250,'Combine Data'!A:A,0),6),"No Data")</f>
        <v>No Data</v>
      </c>
      <c r="F250" t="str">
        <f>IFERROR(INDEX('Combine Data'!A:O,MATCH(Combine!B250,'Combine Data'!A:A,0),7),"No Data")</f>
        <v>No Data</v>
      </c>
      <c r="G250" t="str">
        <f>IFERROR(INDEX('Combine Data'!A:O,MATCH(Combine!B250,'Combine Data'!A:A,0),8),"No Data")</f>
        <v>No Data</v>
      </c>
      <c r="H250" t="str">
        <f>IFERROR(INDEX('Combine Data'!A:O,MATCH(Combine!B250,'Combine Data'!A:A,0),9),"No Data")</f>
        <v>No Data</v>
      </c>
      <c r="I250" t="str">
        <f>IFERROR(INDEX('Combine Data'!A:O,MATCH(Combine!B250,'Combine Data'!A:A,0),10),"No Data")</f>
        <v>No Data</v>
      </c>
      <c r="J250" t="str">
        <f>IFERROR(INDEX('Combine Data'!A:O,MATCH(Combine!B250,'Combine Data'!A:A,0),11),"No Data")</f>
        <v>No Data</v>
      </c>
      <c r="K250" t="str">
        <f>IFERROR(INDEX('Combine Data'!A:O,MATCH(Combine!B250,'Combine Data'!A:A,0),12),"No Data")</f>
        <v>No Data</v>
      </c>
      <c r="L250" t="str">
        <f>IFERROR(INDEX('Combine Data'!A:O,MATCH(Combine!B250,'Combine Data'!A:A,0),13),"No Data")</f>
        <v>No Data</v>
      </c>
      <c r="M250" t="str">
        <f>IFERROR(INDEX('Combine Data'!A:O,MATCH(Combine!B250,'Combine Data'!A:A,0),14),"No Data")</f>
        <v>No Data</v>
      </c>
      <c r="N250" t="str">
        <f>IFERROR(INDEX('Combine Data'!A:O,MATCH(Combine!B250,'Combine Data'!A:A,0),15),"No Data")</f>
        <v>No Data</v>
      </c>
      <c r="O250" t="b">
        <f>IF(E250="QB",INDEX('QB Stats'!C:Y,MATCH(Combine!B250,'QB Stats'!C:C,0),23)/5,(IF(Combine!E250="RB",INDEX('RB Stats'!C:AX,MATCH(Combine!B250,'RB Stats'!C:C,0),48)/5,(IF(Combine!E250="WR",INDEX('WR Stats'!C:AN,MATCH(Combine!B250,'WR Stats'!C:C,0),38)/5)))))</f>
        <v>0</v>
      </c>
      <c r="P250" t="b">
        <f>IF(E250="QB",INDEX('QB Stats'!C:AR,MATCH(Combine!B250,'QB Stats'!C:C,0),42),(IF(Combine!E250="RB",INDEX('RB Stats'!C:BN,MATCH(Combine!B250,'RB Stats'!C:C,0),64),(IF(Combine!E250="WR",INDEX('WR Stats'!C:BJ,MATCH(Combine!B250,'WR Stats'!C:C,0),60))))))</f>
        <v>0</v>
      </c>
      <c r="Q250" t="b">
        <f>IF(E250="QB",INDEX('QB Stats'!C:AS,MATCH(Combine!B250,'QB Stats'!C:C,0),43),(IF(Combine!E250="RB",INDEX('RB Stats'!C:BO,MATCH(Combine!B250,'RB Stats'!C:C,0),65),(IF(Combine!E250="WR",INDEX('WR Stats'!C:BK,MATCH(Combine!B250,'WR Stats'!C:C,0),61))))))</f>
        <v>0</v>
      </c>
    </row>
    <row r="251" spans="1:17" hidden="1" x14ac:dyDescent="0.25">
      <c r="A251" t="s">
        <v>484</v>
      </c>
      <c r="B251" s="5" t="s">
        <v>2569</v>
      </c>
      <c r="C251" t="s">
        <v>2804</v>
      </c>
      <c r="D251" t="str">
        <f>IFERROR(INDEX(Conference!A:B,MATCH(Combine!C251,Conference!A:A,0),2),"N/A")</f>
        <v>Sun Belt</v>
      </c>
      <c r="E251" t="str">
        <f>IFERROR(INDEX('Combine Data'!A:O,MATCH(Combine!B251,'Combine Data'!A:A,0),6),"No Data")</f>
        <v>No Data</v>
      </c>
      <c r="F251" t="str">
        <f>IFERROR(INDEX('Combine Data'!A:O,MATCH(Combine!B251,'Combine Data'!A:A,0),7),"No Data")</f>
        <v>No Data</v>
      </c>
      <c r="G251" t="str">
        <f>IFERROR(INDEX('Combine Data'!A:O,MATCH(Combine!B251,'Combine Data'!A:A,0),8),"No Data")</f>
        <v>No Data</v>
      </c>
      <c r="H251" t="str">
        <f>IFERROR(INDEX('Combine Data'!A:O,MATCH(Combine!B251,'Combine Data'!A:A,0),9),"No Data")</f>
        <v>No Data</v>
      </c>
      <c r="I251" t="str">
        <f>IFERROR(INDEX('Combine Data'!A:O,MATCH(Combine!B251,'Combine Data'!A:A,0),10),"No Data")</f>
        <v>No Data</v>
      </c>
      <c r="J251" t="str">
        <f>IFERROR(INDEX('Combine Data'!A:O,MATCH(Combine!B251,'Combine Data'!A:A,0),11),"No Data")</f>
        <v>No Data</v>
      </c>
      <c r="K251" t="str">
        <f>IFERROR(INDEX('Combine Data'!A:O,MATCH(Combine!B251,'Combine Data'!A:A,0),12),"No Data")</f>
        <v>No Data</v>
      </c>
      <c r="L251" t="str">
        <f>IFERROR(INDEX('Combine Data'!A:O,MATCH(Combine!B251,'Combine Data'!A:A,0),13),"No Data")</f>
        <v>No Data</v>
      </c>
      <c r="M251" t="str">
        <f>IFERROR(INDEX('Combine Data'!A:O,MATCH(Combine!B251,'Combine Data'!A:A,0),14),"No Data")</f>
        <v>No Data</v>
      </c>
      <c r="N251" t="str">
        <f>IFERROR(INDEX('Combine Data'!A:O,MATCH(Combine!B251,'Combine Data'!A:A,0),15),"No Data")</f>
        <v>No Data</v>
      </c>
      <c r="O251" t="b">
        <f>IF(E251="QB",INDEX('QB Stats'!C:Y,MATCH(Combine!B251,'QB Stats'!C:C,0),23)/5,(IF(Combine!E251="RB",INDEX('RB Stats'!C:AX,MATCH(Combine!B251,'RB Stats'!C:C,0),48)/5,(IF(Combine!E251="WR",INDEX('WR Stats'!C:AN,MATCH(Combine!B251,'WR Stats'!C:C,0),38)/5)))))</f>
        <v>0</v>
      </c>
      <c r="P251" t="b">
        <f>IF(E251="QB",INDEX('QB Stats'!C:AR,MATCH(Combine!B251,'QB Stats'!C:C,0),42),(IF(Combine!E251="RB",INDEX('RB Stats'!C:BN,MATCH(Combine!B251,'RB Stats'!C:C,0),64),(IF(Combine!E251="WR",INDEX('WR Stats'!C:BJ,MATCH(Combine!B251,'WR Stats'!C:C,0),60))))))</f>
        <v>0</v>
      </c>
      <c r="Q251" t="b">
        <f>IF(E251="QB",INDEX('QB Stats'!C:AS,MATCH(Combine!B251,'QB Stats'!C:C,0),43),(IF(Combine!E251="RB",INDEX('RB Stats'!C:BO,MATCH(Combine!B251,'RB Stats'!C:C,0),65),(IF(Combine!E251="WR",INDEX('WR Stats'!C:BK,MATCH(Combine!B251,'WR Stats'!C:C,0),61))))))</f>
        <v>0</v>
      </c>
    </row>
    <row r="252" spans="1:17" hidden="1" x14ac:dyDescent="0.25">
      <c r="A252" t="s">
        <v>485</v>
      </c>
      <c r="B252" s="5" t="s">
        <v>2570</v>
      </c>
      <c r="C252" t="s">
        <v>242</v>
      </c>
      <c r="D252" t="str">
        <f>IFERROR(INDEX(Conference!A:B,MATCH(Combine!C252,Conference!A:A,0),2),"N/A")</f>
        <v>Mountain West</v>
      </c>
      <c r="E252" t="str">
        <f>IFERROR(INDEX('Combine Data'!A:O,MATCH(Combine!B252,'Combine Data'!A:A,0),6),"No Data")</f>
        <v>No Data</v>
      </c>
      <c r="F252" t="str">
        <f>IFERROR(INDEX('Combine Data'!A:O,MATCH(Combine!B252,'Combine Data'!A:A,0),7),"No Data")</f>
        <v>No Data</v>
      </c>
      <c r="G252" t="str">
        <f>IFERROR(INDEX('Combine Data'!A:O,MATCH(Combine!B252,'Combine Data'!A:A,0),8),"No Data")</f>
        <v>No Data</v>
      </c>
      <c r="H252" t="str">
        <f>IFERROR(INDEX('Combine Data'!A:O,MATCH(Combine!B252,'Combine Data'!A:A,0),9),"No Data")</f>
        <v>No Data</v>
      </c>
      <c r="I252" t="str">
        <f>IFERROR(INDEX('Combine Data'!A:O,MATCH(Combine!B252,'Combine Data'!A:A,0),10),"No Data")</f>
        <v>No Data</v>
      </c>
      <c r="J252" t="str">
        <f>IFERROR(INDEX('Combine Data'!A:O,MATCH(Combine!B252,'Combine Data'!A:A,0),11),"No Data")</f>
        <v>No Data</v>
      </c>
      <c r="K252" t="str">
        <f>IFERROR(INDEX('Combine Data'!A:O,MATCH(Combine!B252,'Combine Data'!A:A,0),12),"No Data")</f>
        <v>No Data</v>
      </c>
      <c r="L252" t="str">
        <f>IFERROR(INDEX('Combine Data'!A:O,MATCH(Combine!B252,'Combine Data'!A:A,0),13),"No Data")</f>
        <v>No Data</v>
      </c>
      <c r="M252" t="str">
        <f>IFERROR(INDEX('Combine Data'!A:O,MATCH(Combine!B252,'Combine Data'!A:A,0),14),"No Data")</f>
        <v>No Data</v>
      </c>
      <c r="N252" t="str">
        <f>IFERROR(INDEX('Combine Data'!A:O,MATCH(Combine!B252,'Combine Data'!A:A,0),15),"No Data")</f>
        <v>No Data</v>
      </c>
      <c r="O252" t="b">
        <f>IF(E252="QB",INDEX('QB Stats'!C:Y,MATCH(Combine!B252,'QB Stats'!C:C,0),23)/5,(IF(Combine!E252="RB",INDEX('RB Stats'!C:AX,MATCH(Combine!B252,'RB Stats'!C:C,0),48)/5,(IF(Combine!E252="WR",INDEX('WR Stats'!C:AN,MATCH(Combine!B252,'WR Stats'!C:C,0),38)/5)))))</f>
        <v>0</v>
      </c>
      <c r="P252" t="b">
        <f>IF(E252="QB",INDEX('QB Stats'!C:AR,MATCH(Combine!B252,'QB Stats'!C:C,0),42),(IF(Combine!E252="RB",INDEX('RB Stats'!C:BN,MATCH(Combine!B252,'RB Stats'!C:C,0),64),(IF(Combine!E252="WR",INDEX('WR Stats'!C:BJ,MATCH(Combine!B252,'WR Stats'!C:C,0),60))))))</f>
        <v>0</v>
      </c>
      <c r="Q252" t="b">
        <f>IF(E252="QB",INDEX('QB Stats'!C:AS,MATCH(Combine!B252,'QB Stats'!C:C,0),43),(IF(Combine!E252="RB",INDEX('RB Stats'!C:BO,MATCH(Combine!B252,'RB Stats'!C:C,0),65),(IF(Combine!E252="WR",INDEX('WR Stats'!C:BK,MATCH(Combine!B252,'WR Stats'!C:C,0),61))))))</f>
        <v>0</v>
      </c>
    </row>
    <row r="253" spans="1:17" x14ac:dyDescent="0.25">
      <c r="A253" t="s">
        <v>486</v>
      </c>
      <c r="B253" s="5" t="s">
        <v>2571</v>
      </c>
      <c r="C253" t="str">
        <f>IFERROR(INDEX('Combine Data'!A:O,MATCH(Combine!B253,'Combine Data'!A:A,0),4),"No Data")</f>
        <v>Kansas State</v>
      </c>
      <c r="D253" t="str">
        <f>IFERROR(INDEX(Conference!A:B,MATCH(Combine!C253,Conference!A:A,0),2),"N/A")</f>
        <v>Big 12</v>
      </c>
      <c r="E253" t="str">
        <f>IFERROR(INDEX('Combine Data'!A:O,MATCH(Combine!B253,'Combine Data'!A:A,0),6),"No Data")</f>
        <v>RB</v>
      </c>
      <c r="F253">
        <f>IFERROR(INDEX('Combine Data'!A:O,MATCH(Combine!B253,'Combine Data'!A:A,0),7),"No Data")</f>
        <v>70</v>
      </c>
      <c r="G253">
        <f>IFERROR(INDEX('Combine Data'!A:O,MATCH(Combine!B253,'Combine Data'!A:A,0),8),"No Data")</f>
        <v>218</v>
      </c>
      <c r="H253">
        <f>IFERROR(INDEX('Combine Data'!A:O,MATCH(Combine!B253,'Combine Data'!A:A,0),9),"No Data")</f>
        <v>0</v>
      </c>
      <c r="I253">
        <f>IFERROR(INDEX('Combine Data'!A:O,MATCH(Combine!B253,'Combine Data'!A:A,0),10),"No Data")</f>
        <v>4.63</v>
      </c>
      <c r="J253">
        <f>IFERROR(INDEX('Combine Data'!A:O,MATCH(Combine!B253,'Combine Data'!A:A,0),11),"No Data")</f>
        <v>23</v>
      </c>
      <c r="K253">
        <f>IFERROR(INDEX('Combine Data'!A:O,MATCH(Combine!B253,'Combine Data'!A:A,0),12),"No Data")</f>
        <v>36.5</v>
      </c>
      <c r="L253">
        <f>IFERROR(INDEX('Combine Data'!A:O,MATCH(Combine!B253,'Combine Data'!A:A,0),13),"No Data")</f>
        <v>121</v>
      </c>
      <c r="M253">
        <f>IFERROR(INDEX('Combine Data'!A:O,MATCH(Combine!B253,'Combine Data'!A:A,0),14),"No Data")</f>
        <v>0</v>
      </c>
      <c r="N253">
        <f>IFERROR(INDEX('Combine Data'!A:O,MATCH(Combine!B253,'Combine Data'!A:A,0),15),"No Data")</f>
        <v>0</v>
      </c>
      <c r="O253">
        <f>IF(E253="QB",INDEX('QB Stats'!C:Y,MATCH(Combine!B253,'QB Stats'!C:C,0),23)/5,(IF(Combine!E253="RB",INDEX('RB Stats'!C:AX,MATCH(Combine!B253,'RB Stats'!C:C,0),48)/5,(IF(Combine!E253="WR",INDEX('WR Stats'!C:AN,MATCH(Combine!B253,'WR Stats'!C:C,0),38)/5)))))</f>
        <v>0.64</v>
      </c>
      <c r="P253" t="str">
        <f>IF(E253="QB",INDEX('QB Stats'!C:AR,MATCH(Combine!B253,'QB Stats'!C:C,0),42),(IF(Combine!E253="RB",INDEX('RB Stats'!C:BN,MATCH(Combine!B253,'RB Stats'!C:C,0),64),(IF(Combine!E253="WR",INDEX('WR Stats'!C:BJ,MATCH(Combine!B253,'WR Stats'!C:C,0),60))))))</f>
        <v>Bust</v>
      </c>
      <c r="Q253">
        <f>IF(E253="QB",INDEX('QB Stats'!C:AS,MATCH(Combine!B253,'QB Stats'!C:C,0),43),(IF(Combine!E253="RB",INDEX('RB Stats'!C:BO,MATCH(Combine!B253,'RB Stats'!C:C,0),65),(IF(Combine!E253="WR",INDEX('WR Stats'!C:BK,MATCH(Combine!B253,'WR Stats'!C:C,0),61))))))</f>
        <v>0</v>
      </c>
    </row>
    <row r="254" spans="1:17" x14ac:dyDescent="0.25">
      <c r="A254" t="s">
        <v>487</v>
      </c>
      <c r="B254" s="5" t="s">
        <v>2572</v>
      </c>
      <c r="C254" t="str">
        <f>IFERROR(INDEX('Combine Data'!A:O,MATCH(Combine!B254,'Combine Data'!A:A,0),4),"No Data")</f>
        <v>Texas Tech</v>
      </c>
      <c r="D254" t="str">
        <f>IFERROR(INDEX(Conference!A:B,MATCH(Combine!C254,Conference!A:A,0),2),"N/A")</f>
        <v>Big 12</v>
      </c>
      <c r="E254" t="str">
        <f>IFERROR(INDEX('Combine Data'!A:O,MATCH(Combine!B254,'Combine Data'!A:A,0),6),"No Data")</f>
        <v>WR</v>
      </c>
      <c r="F254">
        <f>IFERROR(INDEX('Combine Data'!A:O,MATCH(Combine!B254,'Combine Data'!A:A,0),7),"No Data")</f>
        <v>74</v>
      </c>
      <c r="G254">
        <f>IFERROR(INDEX('Combine Data'!A:O,MATCH(Combine!B254,'Combine Data'!A:A,0),8),"No Data")</f>
        <v>211</v>
      </c>
      <c r="H254">
        <f>IFERROR(INDEX('Combine Data'!A:O,MATCH(Combine!B254,'Combine Data'!A:A,0),9),"No Data")</f>
        <v>0</v>
      </c>
      <c r="I254">
        <f>IFERROR(INDEX('Combine Data'!A:O,MATCH(Combine!B254,'Combine Data'!A:A,0),10),"No Data")</f>
        <v>4.57</v>
      </c>
      <c r="J254">
        <f>IFERROR(INDEX('Combine Data'!A:O,MATCH(Combine!B254,'Combine Data'!A:A,0),11),"No Data")</f>
        <v>17</v>
      </c>
      <c r="K254">
        <f>IFERROR(INDEX('Combine Data'!A:O,MATCH(Combine!B254,'Combine Data'!A:A,0),12),"No Data")</f>
        <v>32.5</v>
      </c>
      <c r="L254">
        <f>IFERROR(INDEX('Combine Data'!A:O,MATCH(Combine!B254,'Combine Data'!A:A,0),13),"No Data")</f>
        <v>117</v>
      </c>
      <c r="M254">
        <f>IFERROR(INDEX('Combine Data'!A:O,MATCH(Combine!B254,'Combine Data'!A:A,0),14),"No Data")</f>
        <v>0</v>
      </c>
      <c r="N254">
        <f>IFERROR(INDEX('Combine Data'!A:O,MATCH(Combine!B254,'Combine Data'!A:A,0),15),"No Data")</f>
        <v>0</v>
      </c>
      <c r="O254">
        <f>IF(E254="QB",INDEX('QB Stats'!C:Y,MATCH(Combine!B254,'QB Stats'!C:C,0),23)/5,(IF(Combine!E254="RB",INDEX('RB Stats'!C:AX,MATCH(Combine!B254,'RB Stats'!C:C,0),48)/5,(IF(Combine!E254="WR",INDEX('WR Stats'!C:AN,MATCH(Combine!B254,'WR Stats'!C:C,0),38)/5)))))</f>
        <v>0</v>
      </c>
      <c r="P254" t="str">
        <f>IF(E254="QB",INDEX('QB Stats'!C:AR,MATCH(Combine!B254,'QB Stats'!C:C,0),42),(IF(Combine!E254="RB",INDEX('RB Stats'!C:BN,MATCH(Combine!B254,'RB Stats'!C:C,0),64),(IF(Combine!E254="WR",INDEX('WR Stats'!C:BJ,MATCH(Combine!B254,'WR Stats'!C:C,0),60))))))</f>
        <v>Bust</v>
      </c>
      <c r="Q254">
        <f>IF(E254="QB",INDEX('QB Stats'!C:AS,MATCH(Combine!B254,'QB Stats'!C:C,0),43),(IF(Combine!E254="RB",INDEX('RB Stats'!C:BO,MATCH(Combine!B254,'RB Stats'!C:C,0),65),(IF(Combine!E254="WR",INDEX('WR Stats'!C:BK,MATCH(Combine!B254,'WR Stats'!C:C,0),61))))))</f>
        <v>0</v>
      </c>
    </row>
    <row r="255" spans="1:17" hidden="1" x14ac:dyDescent="0.25">
      <c r="A255" t="s">
        <v>488</v>
      </c>
      <c r="B255" s="5" t="s">
        <v>2573</v>
      </c>
      <c r="C255" t="s">
        <v>226</v>
      </c>
      <c r="D255" t="str">
        <f>IFERROR(INDEX(Conference!A:B,MATCH(Combine!C255,Conference!A:A,0),2),"N/A")</f>
        <v>The American</v>
      </c>
      <c r="E255" t="str">
        <f>IFERROR(INDEX('Combine Data'!A:O,MATCH(Combine!B255,'Combine Data'!A:A,0),6),"No Data")</f>
        <v>No Data</v>
      </c>
      <c r="F255" t="str">
        <f>IFERROR(INDEX('Combine Data'!A:O,MATCH(Combine!B255,'Combine Data'!A:A,0),7),"No Data")</f>
        <v>No Data</v>
      </c>
      <c r="G255" t="str">
        <f>IFERROR(INDEX('Combine Data'!A:O,MATCH(Combine!B255,'Combine Data'!A:A,0),8),"No Data")</f>
        <v>No Data</v>
      </c>
      <c r="H255" t="str">
        <f>IFERROR(INDEX('Combine Data'!A:O,MATCH(Combine!B255,'Combine Data'!A:A,0),9),"No Data")</f>
        <v>No Data</v>
      </c>
      <c r="I255" t="str">
        <f>IFERROR(INDEX('Combine Data'!A:O,MATCH(Combine!B255,'Combine Data'!A:A,0),10),"No Data")</f>
        <v>No Data</v>
      </c>
      <c r="J255" t="str">
        <f>IFERROR(INDEX('Combine Data'!A:O,MATCH(Combine!B255,'Combine Data'!A:A,0),11),"No Data")</f>
        <v>No Data</v>
      </c>
      <c r="K255" t="str">
        <f>IFERROR(INDEX('Combine Data'!A:O,MATCH(Combine!B255,'Combine Data'!A:A,0),12),"No Data")</f>
        <v>No Data</v>
      </c>
      <c r="L255" t="str">
        <f>IFERROR(INDEX('Combine Data'!A:O,MATCH(Combine!B255,'Combine Data'!A:A,0),13),"No Data")</f>
        <v>No Data</v>
      </c>
      <c r="M255" t="str">
        <f>IFERROR(INDEX('Combine Data'!A:O,MATCH(Combine!B255,'Combine Data'!A:A,0),14),"No Data")</f>
        <v>No Data</v>
      </c>
      <c r="N255" t="str">
        <f>IFERROR(INDEX('Combine Data'!A:O,MATCH(Combine!B255,'Combine Data'!A:A,0),15),"No Data")</f>
        <v>No Data</v>
      </c>
      <c r="O255" t="b">
        <f>IF(E255="QB",INDEX('QB Stats'!C:Y,MATCH(Combine!B255,'QB Stats'!C:C,0),23)/5,(IF(Combine!E255="RB",INDEX('RB Stats'!C:AX,MATCH(Combine!B255,'RB Stats'!C:C,0),48)/5,(IF(Combine!E255="WR",INDEX('WR Stats'!C:AN,MATCH(Combine!B255,'WR Stats'!C:C,0),38)/5)))))</f>
        <v>0</v>
      </c>
      <c r="P255" t="b">
        <f>IF(E255="QB",INDEX('QB Stats'!C:AR,MATCH(Combine!B255,'QB Stats'!C:C,0),42),(IF(Combine!E255="RB",INDEX('RB Stats'!C:BN,MATCH(Combine!B255,'RB Stats'!C:C,0),64),(IF(Combine!E255="WR",INDEX('WR Stats'!C:BJ,MATCH(Combine!B255,'WR Stats'!C:C,0),60))))))</f>
        <v>0</v>
      </c>
      <c r="Q255" t="b">
        <f>IF(E255="QB",INDEX('QB Stats'!C:AS,MATCH(Combine!B255,'QB Stats'!C:C,0),43),(IF(Combine!E255="RB",INDEX('RB Stats'!C:BO,MATCH(Combine!B255,'RB Stats'!C:C,0),65),(IF(Combine!E255="WR",INDEX('WR Stats'!C:BK,MATCH(Combine!B255,'WR Stats'!C:C,0),61))))))</f>
        <v>0</v>
      </c>
    </row>
    <row r="256" spans="1:17" x14ac:dyDescent="0.25">
      <c r="A256" t="s">
        <v>489</v>
      </c>
      <c r="B256" s="5" t="s">
        <v>2574</v>
      </c>
      <c r="C256" t="str">
        <f>IFERROR(INDEX('Combine Data'!A:O,MATCH(Combine!B256,'Combine Data'!A:A,0),4),"No Data")</f>
        <v>Auburn</v>
      </c>
      <c r="D256" t="str">
        <f>IFERROR(INDEX(Conference!A:B,MATCH(Combine!C256,Conference!A:A,0),2),"N/A")</f>
        <v>SEC</v>
      </c>
      <c r="E256" t="str">
        <f>IFERROR(INDEX('Combine Data'!A:O,MATCH(Combine!B256,'Combine Data'!A:A,0),6),"No Data")</f>
        <v>WR</v>
      </c>
      <c r="F256">
        <f>IFERROR(INDEX('Combine Data'!A:O,MATCH(Combine!B256,'Combine Data'!A:A,0),7),"No Data")</f>
        <v>74</v>
      </c>
      <c r="G256">
        <f>IFERROR(INDEX('Combine Data'!A:O,MATCH(Combine!B256,'Combine Data'!A:A,0),8),"No Data")</f>
        <v>204</v>
      </c>
      <c r="H256">
        <f>IFERROR(INDEX('Combine Data'!A:O,MATCH(Combine!B256,'Combine Data'!A:A,0),9),"No Data")</f>
        <v>0</v>
      </c>
      <c r="I256">
        <f>IFERROR(INDEX('Combine Data'!A:O,MATCH(Combine!B256,'Combine Data'!A:A,0),10),"No Data")</f>
        <v>4.5</v>
      </c>
      <c r="J256">
        <f>IFERROR(INDEX('Combine Data'!A:O,MATCH(Combine!B256,'Combine Data'!A:A,0),11),"No Data")</f>
        <v>0</v>
      </c>
      <c r="K256">
        <f>IFERROR(INDEX('Combine Data'!A:O,MATCH(Combine!B256,'Combine Data'!A:A,0),12),"No Data")</f>
        <v>36</v>
      </c>
      <c r="L256">
        <f>IFERROR(INDEX('Combine Data'!A:O,MATCH(Combine!B256,'Combine Data'!A:A,0),13),"No Data")</f>
        <v>122</v>
      </c>
      <c r="M256">
        <f>IFERROR(INDEX('Combine Data'!A:O,MATCH(Combine!B256,'Combine Data'!A:A,0),14),"No Data")</f>
        <v>4.28</v>
      </c>
      <c r="N256">
        <f>IFERROR(INDEX('Combine Data'!A:O,MATCH(Combine!B256,'Combine Data'!A:A,0),15),"No Data")</f>
        <v>7.22</v>
      </c>
      <c r="O256">
        <f>IF(E256="QB",INDEX('QB Stats'!C:Y,MATCH(Combine!B256,'QB Stats'!C:C,0),23)/5,(IF(Combine!E256="RB",INDEX('RB Stats'!C:AX,MATCH(Combine!B256,'RB Stats'!C:C,0),48)/5,(IF(Combine!E256="WR",INDEX('WR Stats'!C:AN,MATCH(Combine!B256,'WR Stats'!C:C,0),38)/5)))))</f>
        <v>2.72</v>
      </c>
      <c r="P256" t="str">
        <f>IF(E256="QB",INDEX('QB Stats'!C:AR,MATCH(Combine!B256,'QB Stats'!C:C,0),42),(IF(Combine!E256="RB",INDEX('RB Stats'!C:BN,MATCH(Combine!B256,'RB Stats'!C:C,0),64),(IF(Combine!E256="WR",INDEX('WR Stats'!C:BJ,MATCH(Combine!B256,'WR Stats'!C:C,0),60))))))</f>
        <v>Bust</v>
      </c>
      <c r="Q256">
        <f>IF(E256="QB",INDEX('QB Stats'!C:AS,MATCH(Combine!B256,'QB Stats'!C:C,0),43),(IF(Combine!E256="RB",INDEX('RB Stats'!C:BO,MATCH(Combine!B256,'RB Stats'!C:C,0),65),(IF(Combine!E256="WR",INDEX('WR Stats'!C:BK,MATCH(Combine!B256,'WR Stats'!C:C,0),61))))))</f>
        <v>0</v>
      </c>
    </row>
    <row r="257" spans="1:17" x14ac:dyDescent="0.25">
      <c r="A257" t="s">
        <v>490</v>
      </c>
      <c r="B257" s="5" t="s">
        <v>2575</v>
      </c>
      <c r="C257" t="str">
        <f>IFERROR(INDEX('Combine Data'!A:O,MATCH(Combine!B257,'Combine Data'!A:A,0),4),"No Data")</f>
        <v>Texas-El Paso</v>
      </c>
      <c r="D257" t="str">
        <f>IFERROR(INDEX(Conference!A:B,MATCH(Combine!C257,Conference!A:A,0),2),"N/A")</f>
        <v>N/A</v>
      </c>
      <c r="E257" t="str">
        <f>IFERROR(INDEX('Combine Data'!A:O,MATCH(Combine!B257,'Combine Data'!A:A,0),6),"No Data")</f>
        <v>QB</v>
      </c>
      <c r="F257">
        <f>IFERROR(INDEX('Combine Data'!A:O,MATCH(Combine!B257,'Combine Data'!A:A,0),7),"No Data")</f>
        <v>78</v>
      </c>
      <c r="G257">
        <f>IFERROR(INDEX('Combine Data'!A:O,MATCH(Combine!B257,'Combine Data'!A:A,0),8),"No Data")</f>
        <v>231</v>
      </c>
      <c r="H257">
        <f>IFERROR(INDEX('Combine Data'!A:O,MATCH(Combine!B257,'Combine Data'!A:A,0),9),"No Data")</f>
        <v>23</v>
      </c>
      <c r="I257">
        <f>IFERROR(INDEX('Combine Data'!A:O,MATCH(Combine!B257,'Combine Data'!A:A,0),10),"No Data")</f>
        <v>4.9800000000000004</v>
      </c>
      <c r="J257">
        <f>IFERROR(INDEX('Combine Data'!A:O,MATCH(Combine!B257,'Combine Data'!A:A,0),11),"No Data")</f>
        <v>0</v>
      </c>
      <c r="K257">
        <f>IFERROR(INDEX('Combine Data'!A:O,MATCH(Combine!B257,'Combine Data'!A:A,0),12),"No Data")</f>
        <v>30.5</v>
      </c>
      <c r="L257">
        <f>IFERROR(INDEX('Combine Data'!A:O,MATCH(Combine!B257,'Combine Data'!A:A,0),13),"No Data")</f>
        <v>104</v>
      </c>
      <c r="M257">
        <f>IFERROR(INDEX('Combine Data'!A:O,MATCH(Combine!B257,'Combine Data'!A:A,0),14),"No Data")</f>
        <v>4.58</v>
      </c>
      <c r="N257">
        <f>IFERROR(INDEX('Combine Data'!A:O,MATCH(Combine!B257,'Combine Data'!A:A,0),15),"No Data")</f>
        <v>7.32</v>
      </c>
      <c r="O257">
        <f>IF(E257="QB",INDEX('QB Stats'!C:Y,MATCH(Combine!B257,'QB Stats'!C:C,0),23)/5,(IF(Combine!E257="RB",INDEX('RB Stats'!C:AX,MATCH(Combine!B257,'RB Stats'!C:C,0),48)/5,(IF(Combine!E257="WR",INDEX('WR Stats'!C:AN,MATCH(Combine!B257,'WR Stats'!C:C,0),38)/5)))))</f>
        <v>-0.32800000000000007</v>
      </c>
      <c r="P257" t="str">
        <f>IF(E257="QB",INDEX('QB Stats'!C:AR,MATCH(Combine!B257,'QB Stats'!C:C,0),42),(IF(Combine!E257="RB",INDEX('RB Stats'!C:BN,MATCH(Combine!B257,'RB Stats'!C:C,0),64),(IF(Combine!E257="WR",INDEX('WR Stats'!C:BJ,MATCH(Combine!B257,'WR Stats'!C:C,0),60))))))</f>
        <v>Bust</v>
      </c>
      <c r="Q257">
        <f>IF(E257="QB",INDEX('QB Stats'!C:AS,MATCH(Combine!B257,'QB Stats'!C:C,0),43),(IF(Combine!E257="RB",INDEX('RB Stats'!C:BO,MATCH(Combine!B257,'RB Stats'!C:C,0),65),(IF(Combine!E257="WR",INDEX('WR Stats'!C:BK,MATCH(Combine!B257,'WR Stats'!C:C,0),61))))))</f>
        <v>0</v>
      </c>
    </row>
    <row r="258" spans="1:17" hidden="1" x14ac:dyDescent="0.25">
      <c r="A258" t="s">
        <v>491</v>
      </c>
      <c r="B258" s="5" t="s">
        <v>2576</v>
      </c>
      <c r="C258" t="s">
        <v>2819</v>
      </c>
      <c r="D258" t="str">
        <f>IFERROR(INDEX(Conference!A:B,MATCH(Combine!C258,Conference!A:A,0),2),"N/A")</f>
        <v>N/A</v>
      </c>
      <c r="E258" t="str">
        <f>IFERROR(INDEX('Combine Data'!A:O,MATCH(Combine!B258,'Combine Data'!A:A,0),6),"No Data")</f>
        <v>No Data</v>
      </c>
      <c r="F258" t="str">
        <f>IFERROR(INDEX('Combine Data'!A:O,MATCH(Combine!B258,'Combine Data'!A:A,0),7),"No Data")</f>
        <v>No Data</v>
      </c>
      <c r="G258" t="str">
        <f>IFERROR(INDEX('Combine Data'!A:O,MATCH(Combine!B258,'Combine Data'!A:A,0),8),"No Data")</f>
        <v>No Data</v>
      </c>
      <c r="H258" t="str">
        <f>IFERROR(INDEX('Combine Data'!A:O,MATCH(Combine!B258,'Combine Data'!A:A,0),9),"No Data")</f>
        <v>No Data</v>
      </c>
      <c r="I258" t="str">
        <f>IFERROR(INDEX('Combine Data'!A:O,MATCH(Combine!B258,'Combine Data'!A:A,0),10),"No Data")</f>
        <v>No Data</v>
      </c>
      <c r="J258" t="str">
        <f>IFERROR(INDEX('Combine Data'!A:O,MATCH(Combine!B258,'Combine Data'!A:A,0),11),"No Data")</f>
        <v>No Data</v>
      </c>
      <c r="K258" t="str">
        <f>IFERROR(INDEX('Combine Data'!A:O,MATCH(Combine!B258,'Combine Data'!A:A,0),12),"No Data")</f>
        <v>No Data</v>
      </c>
      <c r="L258" t="str">
        <f>IFERROR(INDEX('Combine Data'!A:O,MATCH(Combine!B258,'Combine Data'!A:A,0),13),"No Data")</f>
        <v>No Data</v>
      </c>
      <c r="M258" t="str">
        <f>IFERROR(INDEX('Combine Data'!A:O,MATCH(Combine!B258,'Combine Data'!A:A,0),14),"No Data")</f>
        <v>No Data</v>
      </c>
      <c r="N258" t="str">
        <f>IFERROR(INDEX('Combine Data'!A:O,MATCH(Combine!B258,'Combine Data'!A:A,0),15),"No Data")</f>
        <v>No Data</v>
      </c>
      <c r="O258" t="b">
        <f>IF(E258="QB",INDEX('QB Stats'!C:Y,MATCH(Combine!B258,'QB Stats'!C:C,0),23)/5,(IF(Combine!E258="RB",INDEX('RB Stats'!C:AX,MATCH(Combine!B258,'RB Stats'!C:C,0),48)/5,(IF(Combine!E258="WR",INDEX('WR Stats'!C:AN,MATCH(Combine!B258,'WR Stats'!C:C,0),38)/5)))))</f>
        <v>0</v>
      </c>
      <c r="P258" t="b">
        <f>IF(E258="QB",INDEX('QB Stats'!C:AR,MATCH(Combine!B258,'QB Stats'!C:C,0),42),(IF(Combine!E258="RB",INDEX('RB Stats'!C:BN,MATCH(Combine!B258,'RB Stats'!C:C,0),64),(IF(Combine!E258="WR",INDEX('WR Stats'!C:BJ,MATCH(Combine!B258,'WR Stats'!C:C,0),60))))))</f>
        <v>0</v>
      </c>
      <c r="Q258" t="b">
        <f>IF(E258="QB",INDEX('QB Stats'!C:AS,MATCH(Combine!B258,'QB Stats'!C:C,0),43),(IF(Combine!E258="RB",INDEX('RB Stats'!C:BO,MATCH(Combine!B258,'RB Stats'!C:C,0),65),(IF(Combine!E258="WR",INDEX('WR Stats'!C:BK,MATCH(Combine!B258,'WR Stats'!C:C,0),61))))))</f>
        <v>0</v>
      </c>
    </row>
    <row r="259" spans="1:17" hidden="1" x14ac:dyDescent="0.25">
      <c r="A259" t="s">
        <v>493</v>
      </c>
      <c r="B259" s="5" t="s">
        <v>2577</v>
      </c>
      <c r="C259" t="s">
        <v>139</v>
      </c>
      <c r="D259" t="str">
        <f>IFERROR(INDEX(Conference!A:B,MATCH(Combine!C259,Conference!A:A,0),2),"N/A")</f>
        <v>Pac-12</v>
      </c>
      <c r="E259" t="str">
        <f>IFERROR(INDEX('Combine Data'!A:O,MATCH(Combine!B259,'Combine Data'!A:A,0),6),"No Data")</f>
        <v>No Data</v>
      </c>
      <c r="F259" t="str">
        <f>IFERROR(INDEX('Combine Data'!A:O,MATCH(Combine!B259,'Combine Data'!A:A,0),7),"No Data")</f>
        <v>No Data</v>
      </c>
      <c r="G259" t="str">
        <f>IFERROR(INDEX('Combine Data'!A:O,MATCH(Combine!B259,'Combine Data'!A:A,0),8),"No Data")</f>
        <v>No Data</v>
      </c>
      <c r="H259" t="str">
        <f>IFERROR(INDEX('Combine Data'!A:O,MATCH(Combine!B259,'Combine Data'!A:A,0),9),"No Data")</f>
        <v>No Data</v>
      </c>
      <c r="I259" t="str">
        <f>IFERROR(INDEX('Combine Data'!A:O,MATCH(Combine!B259,'Combine Data'!A:A,0),10),"No Data")</f>
        <v>No Data</v>
      </c>
      <c r="J259" t="str">
        <f>IFERROR(INDEX('Combine Data'!A:O,MATCH(Combine!B259,'Combine Data'!A:A,0),11),"No Data")</f>
        <v>No Data</v>
      </c>
      <c r="K259" t="str">
        <f>IFERROR(INDEX('Combine Data'!A:O,MATCH(Combine!B259,'Combine Data'!A:A,0),12),"No Data")</f>
        <v>No Data</v>
      </c>
      <c r="L259" t="str">
        <f>IFERROR(INDEX('Combine Data'!A:O,MATCH(Combine!B259,'Combine Data'!A:A,0),13),"No Data")</f>
        <v>No Data</v>
      </c>
      <c r="M259" t="str">
        <f>IFERROR(INDEX('Combine Data'!A:O,MATCH(Combine!B259,'Combine Data'!A:A,0),14),"No Data")</f>
        <v>No Data</v>
      </c>
      <c r="N259" t="str">
        <f>IFERROR(INDEX('Combine Data'!A:O,MATCH(Combine!B259,'Combine Data'!A:A,0),15),"No Data")</f>
        <v>No Data</v>
      </c>
      <c r="O259" t="b">
        <f>IF(E259="QB",INDEX('QB Stats'!C:Y,MATCH(Combine!B259,'QB Stats'!C:C,0),23)/5,(IF(Combine!E259="RB",INDEX('RB Stats'!C:AX,MATCH(Combine!B259,'RB Stats'!C:C,0),48)/5,(IF(Combine!E259="WR",INDEX('WR Stats'!C:AN,MATCH(Combine!B259,'WR Stats'!C:C,0),38)/5)))))</f>
        <v>0</v>
      </c>
      <c r="P259" t="b">
        <f>IF(E259="QB",INDEX('QB Stats'!C:AR,MATCH(Combine!B259,'QB Stats'!C:C,0),42),(IF(Combine!E259="RB",INDEX('RB Stats'!C:BN,MATCH(Combine!B259,'RB Stats'!C:C,0),64),(IF(Combine!E259="WR",INDEX('WR Stats'!C:BJ,MATCH(Combine!B259,'WR Stats'!C:C,0),60))))))</f>
        <v>0</v>
      </c>
      <c r="Q259" t="b">
        <f>IF(E259="QB",INDEX('QB Stats'!C:AS,MATCH(Combine!B259,'QB Stats'!C:C,0),43),(IF(Combine!E259="RB",INDEX('RB Stats'!C:BO,MATCH(Combine!B259,'RB Stats'!C:C,0),65),(IF(Combine!E259="WR",INDEX('WR Stats'!C:BK,MATCH(Combine!B259,'WR Stats'!C:C,0),61))))))</f>
        <v>0</v>
      </c>
    </row>
    <row r="260" spans="1:17" hidden="1" x14ac:dyDescent="0.25">
      <c r="A260" t="s">
        <v>494</v>
      </c>
      <c r="B260" s="5" t="s">
        <v>2578</v>
      </c>
      <c r="C260" t="s">
        <v>249</v>
      </c>
      <c r="D260" t="str">
        <f>IFERROR(INDEX(Conference!A:B,MATCH(Combine!C260,Conference!A:A,0),2),"N/A")</f>
        <v>N/A</v>
      </c>
      <c r="E260" t="str">
        <f>IFERROR(INDEX('Combine Data'!A:O,MATCH(Combine!B260,'Combine Data'!A:A,0),6),"No Data")</f>
        <v>No Data</v>
      </c>
      <c r="F260" t="str">
        <f>IFERROR(INDEX('Combine Data'!A:O,MATCH(Combine!B260,'Combine Data'!A:A,0),7),"No Data")</f>
        <v>No Data</v>
      </c>
      <c r="G260" t="str">
        <f>IFERROR(INDEX('Combine Data'!A:O,MATCH(Combine!B260,'Combine Data'!A:A,0),8),"No Data")</f>
        <v>No Data</v>
      </c>
      <c r="H260" t="str">
        <f>IFERROR(INDEX('Combine Data'!A:O,MATCH(Combine!B260,'Combine Data'!A:A,0),9),"No Data")</f>
        <v>No Data</v>
      </c>
      <c r="I260" t="str">
        <f>IFERROR(INDEX('Combine Data'!A:O,MATCH(Combine!B260,'Combine Data'!A:A,0),10),"No Data")</f>
        <v>No Data</v>
      </c>
      <c r="J260" t="str">
        <f>IFERROR(INDEX('Combine Data'!A:O,MATCH(Combine!B260,'Combine Data'!A:A,0),11),"No Data")</f>
        <v>No Data</v>
      </c>
      <c r="K260" t="str">
        <f>IFERROR(INDEX('Combine Data'!A:O,MATCH(Combine!B260,'Combine Data'!A:A,0),12),"No Data")</f>
        <v>No Data</v>
      </c>
      <c r="L260" t="str">
        <f>IFERROR(INDEX('Combine Data'!A:O,MATCH(Combine!B260,'Combine Data'!A:A,0),13),"No Data")</f>
        <v>No Data</v>
      </c>
      <c r="M260" t="str">
        <f>IFERROR(INDEX('Combine Data'!A:O,MATCH(Combine!B260,'Combine Data'!A:A,0),14),"No Data")</f>
        <v>No Data</v>
      </c>
      <c r="N260" t="str">
        <f>IFERROR(INDEX('Combine Data'!A:O,MATCH(Combine!B260,'Combine Data'!A:A,0),15),"No Data")</f>
        <v>No Data</v>
      </c>
      <c r="O260" t="b">
        <f>IF(E260="QB",INDEX('QB Stats'!C:Y,MATCH(Combine!B260,'QB Stats'!C:C,0),23)/5,(IF(Combine!E260="RB",INDEX('RB Stats'!C:AX,MATCH(Combine!B260,'RB Stats'!C:C,0),48)/5,(IF(Combine!E260="WR",INDEX('WR Stats'!C:AN,MATCH(Combine!B260,'WR Stats'!C:C,0),38)/5)))))</f>
        <v>0</v>
      </c>
      <c r="P260" t="b">
        <f>IF(E260="QB",INDEX('QB Stats'!C:AR,MATCH(Combine!B260,'QB Stats'!C:C,0),42),(IF(Combine!E260="RB",INDEX('RB Stats'!C:BN,MATCH(Combine!B260,'RB Stats'!C:C,0),64),(IF(Combine!E260="WR",INDEX('WR Stats'!C:BJ,MATCH(Combine!B260,'WR Stats'!C:C,0),60))))))</f>
        <v>0</v>
      </c>
      <c r="Q260" t="b">
        <f>IF(E260="QB",INDEX('QB Stats'!C:AS,MATCH(Combine!B260,'QB Stats'!C:C,0),43),(IF(Combine!E260="RB",INDEX('RB Stats'!C:BO,MATCH(Combine!B260,'RB Stats'!C:C,0),65),(IF(Combine!E260="WR",INDEX('WR Stats'!C:BK,MATCH(Combine!B260,'WR Stats'!C:C,0),61))))))</f>
        <v>0</v>
      </c>
    </row>
    <row r="261" spans="1:17" x14ac:dyDescent="0.25">
      <c r="A261" t="s">
        <v>496</v>
      </c>
      <c r="B261" s="5" t="s">
        <v>2579</v>
      </c>
      <c r="C261" t="str">
        <f>IFERROR(INDEX('Combine Data'!A:O,MATCH(Combine!B261,'Combine Data'!A:A,0),4),"No Data")</f>
        <v>Florida</v>
      </c>
      <c r="D261" t="str">
        <f>IFERROR(INDEX(Conference!A:B,MATCH(Combine!C261,Conference!A:A,0),2),"N/A")</f>
        <v>SEC</v>
      </c>
      <c r="E261" t="str">
        <f>IFERROR(INDEX('Combine Data'!A:O,MATCH(Combine!B261,'Combine Data'!A:A,0),6),"No Data")</f>
        <v>WR</v>
      </c>
      <c r="F261">
        <f>IFERROR(INDEX('Combine Data'!A:O,MATCH(Combine!B261,'Combine Data'!A:A,0),7),"No Data")</f>
        <v>75</v>
      </c>
      <c r="G261">
        <f>IFERROR(INDEX('Combine Data'!A:O,MATCH(Combine!B261,'Combine Data'!A:A,0),8),"No Data")</f>
        <v>208</v>
      </c>
      <c r="H261">
        <f>IFERROR(INDEX('Combine Data'!A:O,MATCH(Combine!B261,'Combine Data'!A:A,0),9),"No Data")</f>
        <v>0</v>
      </c>
      <c r="I261">
        <f>IFERROR(INDEX('Combine Data'!A:O,MATCH(Combine!B261,'Combine Data'!A:A,0),10),"No Data")</f>
        <v>4.53</v>
      </c>
      <c r="J261">
        <f>IFERROR(INDEX('Combine Data'!A:O,MATCH(Combine!B261,'Combine Data'!A:A,0),11),"No Data")</f>
        <v>0</v>
      </c>
      <c r="K261">
        <f>IFERROR(INDEX('Combine Data'!A:O,MATCH(Combine!B261,'Combine Data'!A:A,0),12),"No Data")</f>
        <v>36</v>
      </c>
      <c r="L261">
        <f>IFERROR(INDEX('Combine Data'!A:O,MATCH(Combine!B261,'Combine Data'!A:A,0),13),"No Data")</f>
        <v>129</v>
      </c>
      <c r="M261">
        <f>IFERROR(INDEX('Combine Data'!A:O,MATCH(Combine!B261,'Combine Data'!A:A,0),14),"No Data")</f>
        <v>4.1900000000000004</v>
      </c>
      <c r="N261">
        <f>IFERROR(INDEX('Combine Data'!A:O,MATCH(Combine!B261,'Combine Data'!A:A,0),15),"No Data")</f>
        <v>6.69</v>
      </c>
      <c r="O261">
        <f>IF(E261="QB",INDEX('QB Stats'!C:Y,MATCH(Combine!B261,'QB Stats'!C:C,0),23)/5,(IF(Combine!E261="RB",INDEX('RB Stats'!C:AX,MATCH(Combine!B261,'RB Stats'!C:C,0),48)/5,(IF(Combine!E261="WR",INDEX('WR Stats'!C:AN,MATCH(Combine!B261,'WR Stats'!C:C,0),38)/5)))))</f>
        <v>0.12</v>
      </c>
      <c r="P261" t="str">
        <f>IF(E261="QB",INDEX('QB Stats'!C:AR,MATCH(Combine!B261,'QB Stats'!C:C,0),42),(IF(Combine!E261="RB",INDEX('RB Stats'!C:BN,MATCH(Combine!B261,'RB Stats'!C:C,0),64),(IF(Combine!E261="WR",INDEX('WR Stats'!C:BJ,MATCH(Combine!B261,'WR Stats'!C:C,0),60))))))</f>
        <v>Bust</v>
      </c>
      <c r="Q261">
        <f>IF(E261="QB",INDEX('QB Stats'!C:AS,MATCH(Combine!B261,'QB Stats'!C:C,0),43),(IF(Combine!E261="RB",INDEX('RB Stats'!C:BO,MATCH(Combine!B261,'RB Stats'!C:C,0),65),(IF(Combine!E261="WR",INDEX('WR Stats'!C:BK,MATCH(Combine!B261,'WR Stats'!C:C,0),61))))))</f>
        <v>0</v>
      </c>
    </row>
    <row r="262" spans="1:17" x14ac:dyDescent="0.25">
      <c r="A262" t="s">
        <v>497</v>
      </c>
      <c r="B262" s="5" t="s">
        <v>2580</v>
      </c>
      <c r="C262" t="str">
        <f>IFERROR(INDEX('Combine Data'!A:O,MATCH(Combine!B262,'Combine Data'!A:A,0),4),"No Data")</f>
        <v>Florida</v>
      </c>
      <c r="D262" t="str">
        <f>IFERROR(INDEX(Conference!A:B,MATCH(Combine!C262,Conference!A:A,0),2),"N/A")</f>
        <v>SEC</v>
      </c>
      <c r="E262" t="str">
        <f>IFERROR(INDEX('Combine Data'!A:O,MATCH(Combine!B262,'Combine Data'!A:A,0),6),"No Data")</f>
        <v>RB</v>
      </c>
      <c r="F262">
        <f>IFERROR(INDEX('Combine Data'!A:O,MATCH(Combine!B262,'Combine Data'!A:A,0),7),"No Data")</f>
        <v>71</v>
      </c>
      <c r="G262">
        <f>IFERROR(INDEX('Combine Data'!A:O,MATCH(Combine!B262,'Combine Data'!A:A,0),8),"No Data")</f>
        <v>232</v>
      </c>
      <c r="H262">
        <f>IFERROR(INDEX('Combine Data'!A:O,MATCH(Combine!B262,'Combine Data'!A:A,0),9),"No Data")</f>
        <v>0</v>
      </c>
      <c r="I262">
        <f>IFERROR(INDEX('Combine Data'!A:O,MATCH(Combine!B262,'Combine Data'!A:A,0),10),"No Data")</f>
        <v>4.47</v>
      </c>
      <c r="J262">
        <f>IFERROR(INDEX('Combine Data'!A:O,MATCH(Combine!B262,'Combine Data'!A:A,0),11),"No Data")</f>
        <v>0</v>
      </c>
      <c r="K262">
        <f>IFERROR(INDEX('Combine Data'!A:O,MATCH(Combine!B262,'Combine Data'!A:A,0),12),"No Data")</f>
        <v>31.5</v>
      </c>
      <c r="L262">
        <f>IFERROR(INDEX('Combine Data'!A:O,MATCH(Combine!B262,'Combine Data'!A:A,0),13),"No Data")</f>
        <v>115</v>
      </c>
      <c r="M262">
        <f>IFERROR(INDEX('Combine Data'!A:O,MATCH(Combine!B262,'Combine Data'!A:A,0),14),"No Data")</f>
        <v>0</v>
      </c>
      <c r="N262">
        <f>IFERROR(INDEX('Combine Data'!A:O,MATCH(Combine!B262,'Combine Data'!A:A,0),15),"No Data")</f>
        <v>0</v>
      </c>
      <c r="O262">
        <f>IF(E262="QB",INDEX('QB Stats'!C:Y,MATCH(Combine!B262,'QB Stats'!C:C,0),23)/5,(IF(Combine!E262="RB",INDEX('RB Stats'!C:AX,MATCH(Combine!B262,'RB Stats'!C:C,0),48)/5,(IF(Combine!E262="WR",INDEX('WR Stats'!C:AN,MATCH(Combine!B262,'WR Stats'!C:C,0),38)/5)))))</f>
        <v>14.679999999999998</v>
      </c>
      <c r="P262" t="str">
        <f>IF(E262="QB",INDEX('QB Stats'!C:AR,MATCH(Combine!B262,'QB Stats'!C:C,0),42),(IF(Combine!E262="RB",INDEX('RB Stats'!C:BN,MATCH(Combine!B262,'RB Stats'!C:C,0),64),(IF(Combine!E262="WR",INDEX('WR Stats'!C:BJ,MATCH(Combine!B262,'WR Stats'!C:C,0),60))))))</f>
        <v>Bust</v>
      </c>
      <c r="Q262">
        <f>IF(E262="QB",INDEX('QB Stats'!C:AS,MATCH(Combine!B262,'QB Stats'!C:C,0),43),(IF(Combine!E262="RB",INDEX('RB Stats'!C:BO,MATCH(Combine!B262,'RB Stats'!C:C,0),65),(IF(Combine!E262="WR",INDEX('WR Stats'!C:BK,MATCH(Combine!B262,'WR Stats'!C:C,0),61))))))</f>
        <v>0</v>
      </c>
    </row>
    <row r="263" spans="1:17" hidden="1" x14ac:dyDescent="0.25">
      <c r="A263" t="s">
        <v>498</v>
      </c>
      <c r="B263" s="5" t="s">
        <v>2581</v>
      </c>
      <c r="C263" t="s">
        <v>2288</v>
      </c>
      <c r="D263" t="str">
        <f>IFERROR(INDEX(Conference!A:B,MATCH(Combine!C263,Conference!A:A,0),2),"N/A")</f>
        <v>Mountain West</v>
      </c>
      <c r="E263" t="str">
        <f>IFERROR(INDEX('Combine Data'!A:O,MATCH(Combine!B263,'Combine Data'!A:A,0),6),"No Data")</f>
        <v>No Data</v>
      </c>
      <c r="F263" t="str">
        <f>IFERROR(INDEX('Combine Data'!A:O,MATCH(Combine!B263,'Combine Data'!A:A,0),7),"No Data")</f>
        <v>No Data</v>
      </c>
      <c r="G263" t="str">
        <f>IFERROR(INDEX('Combine Data'!A:O,MATCH(Combine!B263,'Combine Data'!A:A,0),8),"No Data")</f>
        <v>No Data</v>
      </c>
      <c r="H263" t="str">
        <f>IFERROR(INDEX('Combine Data'!A:O,MATCH(Combine!B263,'Combine Data'!A:A,0),9),"No Data")</f>
        <v>No Data</v>
      </c>
      <c r="I263" t="str">
        <f>IFERROR(INDEX('Combine Data'!A:O,MATCH(Combine!B263,'Combine Data'!A:A,0),10),"No Data")</f>
        <v>No Data</v>
      </c>
      <c r="J263" t="str">
        <f>IFERROR(INDEX('Combine Data'!A:O,MATCH(Combine!B263,'Combine Data'!A:A,0),11),"No Data")</f>
        <v>No Data</v>
      </c>
      <c r="K263" t="str">
        <f>IFERROR(INDEX('Combine Data'!A:O,MATCH(Combine!B263,'Combine Data'!A:A,0),12),"No Data")</f>
        <v>No Data</v>
      </c>
      <c r="L263" t="str">
        <f>IFERROR(INDEX('Combine Data'!A:O,MATCH(Combine!B263,'Combine Data'!A:A,0),13),"No Data")</f>
        <v>No Data</v>
      </c>
      <c r="M263" t="str">
        <f>IFERROR(INDEX('Combine Data'!A:O,MATCH(Combine!B263,'Combine Data'!A:A,0),14),"No Data")</f>
        <v>No Data</v>
      </c>
      <c r="N263" t="str">
        <f>IFERROR(INDEX('Combine Data'!A:O,MATCH(Combine!B263,'Combine Data'!A:A,0),15),"No Data")</f>
        <v>No Data</v>
      </c>
      <c r="O263" t="b">
        <f>IF(E263="QB",INDEX('QB Stats'!C:Y,MATCH(Combine!B263,'QB Stats'!C:C,0),23)/5,(IF(Combine!E263="RB",INDEX('RB Stats'!C:AX,MATCH(Combine!B263,'RB Stats'!C:C,0),48)/5,(IF(Combine!E263="WR",INDEX('WR Stats'!C:AN,MATCH(Combine!B263,'WR Stats'!C:C,0),38)/5)))))</f>
        <v>0</v>
      </c>
      <c r="P263" t="b">
        <f>IF(E263="QB",INDEX('QB Stats'!C:AR,MATCH(Combine!B263,'QB Stats'!C:C,0),42),(IF(Combine!E263="RB",INDEX('RB Stats'!C:BN,MATCH(Combine!B263,'RB Stats'!C:C,0),64),(IF(Combine!E263="WR",INDEX('WR Stats'!C:BJ,MATCH(Combine!B263,'WR Stats'!C:C,0),60))))))</f>
        <v>0</v>
      </c>
      <c r="Q263" t="b">
        <f>IF(E263="QB",INDEX('QB Stats'!C:AS,MATCH(Combine!B263,'QB Stats'!C:C,0),43),(IF(Combine!E263="RB",INDEX('RB Stats'!C:BO,MATCH(Combine!B263,'RB Stats'!C:C,0),65),(IF(Combine!E263="WR",INDEX('WR Stats'!C:BK,MATCH(Combine!B263,'WR Stats'!C:C,0),61))))))</f>
        <v>0</v>
      </c>
    </row>
    <row r="264" spans="1:17" x14ac:dyDescent="0.25">
      <c r="A264" t="s">
        <v>499</v>
      </c>
      <c r="B264" s="5" t="s">
        <v>2582</v>
      </c>
      <c r="C264" t="str">
        <f>IFERROR(INDEX('Combine Data'!A:O,MATCH(Combine!B264,'Combine Data'!A:A,0),4),"No Data")</f>
        <v>Florida International</v>
      </c>
      <c r="D264" t="str">
        <f>IFERROR(INDEX(Conference!A:B,MATCH(Combine!C264,Conference!A:A,0),2),"N/A")</f>
        <v>N/A</v>
      </c>
      <c r="E264" t="str">
        <f>IFERROR(INDEX('Combine Data'!A:O,MATCH(Combine!B264,'Combine Data'!A:A,0),6),"No Data")</f>
        <v>WR</v>
      </c>
      <c r="F264">
        <f>IFERROR(INDEX('Combine Data'!A:O,MATCH(Combine!B264,'Combine Data'!A:A,0),7),"No Data")</f>
        <v>71</v>
      </c>
      <c r="G264">
        <f>IFERROR(INDEX('Combine Data'!A:O,MATCH(Combine!B264,'Combine Data'!A:A,0),8),"No Data")</f>
        <v>184</v>
      </c>
      <c r="H264">
        <f>IFERROR(INDEX('Combine Data'!A:O,MATCH(Combine!B264,'Combine Data'!A:A,0),9),"No Data")</f>
        <v>0</v>
      </c>
      <c r="I264">
        <f>IFERROR(INDEX('Combine Data'!A:O,MATCH(Combine!B264,'Combine Data'!A:A,0),10),"No Data")</f>
        <v>4.42</v>
      </c>
      <c r="J264">
        <f>IFERROR(INDEX('Combine Data'!A:O,MATCH(Combine!B264,'Combine Data'!A:A,0),11),"No Data")</f>
        <v>0</v>
      </c>
      <c r="K264">
        <f>IFERROR(INDEX('Combine Data'!A:O,MATCH(Combine!B264,'Combine Data'!A:A,0),12),"No Data")</f>
        <v>32.5</v>
      </c>
      <c r="L264">
        <f>IFERROR(INDEX('Combine Data'!A:O,MATCH(Combine!B264,'Combine Data'!A:A,0),13),"No Data")</f>
        <v>123</v>
      </c>
      <c r="M264">
        <f>IFERROR(INDEX('Combine Data'!A:O,MATCH(Combine!B264,'Combine Data'!A:A,0),14),"No Data")</f>
        <v>4.29</v>
      </c>
      <c r="N264">
        <f>IFERROR(INDEX('Combine Data'!A:O,MATCH(Combine!B264,'Combine Data'!A:A,0),15),"No Data")</f>
        <v>6.99</v>
      </c>
      <c r="O264">
        <f>IF(E264="QB",INDEX('QB Stats'!C:Y,MATCH(Combine!B264,'QB Stats'!C:C,0),23)/5,(IF(Combine!E264="RB",INDEX('RB Stats'!C:AX,MATCH(Combine!B264,'RB Stats'!C:C,0),48)/5,(IF(Combine!E264="WR",INDEX('WR Stats'!C:AN,MATCH(Combine!B264,'WR Stats'!C:C,0),38)/5)))))</f>
        <v>0</v>
      </c>
      <c r="P264" t="str">
        <f>IF(E264="QB",INDEX('QB Stats'!C:AR,MATCH(Combine!B264,'QB Stats'!C:C,0),42),(IF(Combine!E264="RB",INDEX('RB Stats'!C:BN,MATCH(Combine!B264,'RB Stats'!C:C,0),64),(IF(Combine!E264="WR",INDEX('WR Stats'!C:BJ,MATCH(Combine!B264,'WR Stats'!C:C,0),60))))))</f>
        <v>Bust</v>
      </c>
      <c r="Q264">
        <f>IF(E264="QB",INDEX('QB Stats'!C:AS,MATCH(Combine!B264,'QB Stats'!C:C,0),43),(IF(Combine!E264="RB",INDEX('RB Stats'!C:BO,MATCH(Combine!B264,'RB Stats'!C:C,0),65),(IF(Combine!E264="WR",INDEX('WR Stats'!C:BK,MATCH(Combine!B264,'WR Stats'!C:C,0),61))))))</f>
        <v>0</v>
      </c>
    </row>
    <row r="265" spans="1:17" x14ac:dyDescent="0.25">
      <c r="A265" t="s">
        <v>500</v>
      </c>
      <c r="B265" s="5" t="s">
        <v>2583</v>
      </c>
      <c r="C265" t="str">
        <f>IFERROR(INDEX('Combine Data'!A:O,MATCH(Combine!B265,'Combine Data'!A:A,0),4),"No Data")</f>
        <v>Arizona</v>
      </c>
      <c r="D265" t="str">
        <f>IFERROR(INDEX(Conference!A:B,MATCH(Combine!C265,Conference!A:A,0),2),"N/A")</f>
        <v>Pac-12</v>
      </c>
      <c r="E265" t="str">
        <f>IFERROR(INDEX('Combine Data'!A:O,MATCH(Combine!B265,'Combine Data'!A:A,0),6),"No Data")</f>
        <v>WR</v>
      </c>
      <c r="F265">
        <f>IFERROR(INDEX('Combine Data'!A:O,MATCH(Combine!B265,'Combine Data'!A:A,0),7),"No Data")</f>
        <v>69</v>
      </c>
      <c r="G265">
        <f>IFERROR(INDEX('Combine Data'!A:O,MATCH(Combine!B265,'Combine Data'!A:A,0),8),"No Data")</f>
        <v>194</v>
      </c>
      <c r="H265">
        <f>IFERROR(INDEX('Combine Data'!A:O,MATCH(Combine!B265,'Combine Data'!A:A,0),9),"No Data")</f>
        <v>0</v>
      </c>
      <c r="I265">
        <f>IFERROR(INDEX('Combine Data'!A:O,MATCH(Combine!B265,'Combine Data'!A:A,0),10),"No Data")</f>
        <v>4.59</v>
      </c>
      <c r="J265">
        <f>IFERROR(INDEX('Combine Data'!A:O,MATCH(Combine!B265,'Combine Data'!A:A,0),11),"No Data")</f>
        <v>17</v>
      </c>
      <c r="K265">
        <f>IFERROR(INDEX('Combine Data'!A:O,MATCH(Combine!B265,'Combine Data'!A:A,0),12),"No Data")</f>
        <v>33</v>
      </c>
      <c r="L265">
        <f>IFERROR(INDEX('Combine Data'!A:O,MATCH(Combine!B265,'Combine Data'!A:A,0),13),"No Data")</f>
        <v>0</v>
      </c>
      <c r="M265">
        <f>IFERROR(INDEX('Combine Data'!A:O,MATCH(Combine!B265,'Combine Data'!A:A,0),14),"No Data")</f>
        <v>0</v>
      </c>
      <c r="N265">
        <f>IFERROR(INDEX('Combine Data'!A:O,MATCH(Combine!B265,'Combine Data'!A:A,0),15),"No Data")</f>
        <v>0</v>
      </c>
      <c r="O265">
        <f>IF(E265="QB",INDEX('QB Stats'!C:Y,MATCH(Combine!B265,'QB Stats'!C:C,0),23)/5,(IF(Combine!E265="RB",INDEX('RB Stats'!C:AX,MATCH(Combine!B265,'RB Stats'!C:C,0),48)/5,(IF(Combine!E265="WR",INDEX('WR Stats'!C:AN,MATCH(Combine!B265,'WR Stats'!C:C,0),38)/5)))))</f>
        <v>3.2399999999999998</v>
      </c>
      <c r="P265" t="str">
        <f>IF(E265="QB",INDEX('QB Stats'!C:AR,MATCH(Combine!B265,'QB Stats'!C:C,0),42),(IF(Combine!E265="RB",INDEX('RB Stats'!C:BN,MATCH(Combine!B265,'RB Stats'!C:C,0),64),(IF(Combine!E265="WR",INDEX('WR Stats'!C:BJ,MATCH(Combine!B265,'WR Stats'!C:C,0),60))))))</f>
        <v>Bust</v>
      </c>
      <c r="Q265">
        <f>IF(E265="QB",INDEX('QB Stats'!C:AS,MATCH(Combine!B265,'QB Stats'!C:C,0),43),(IF(Combine!E265="RB",INDEX('RB Stats'!C:BO,MATCH(Combine!B265,'RB Stats'!C:C,0),65),(IF(Combine!E265="WR",INDEX('WR Stats'!C:BK,MATCH(Combine!B265,'WR Stats'!C:C,0),61))))))</f>
        <v>0</v>
      </c>
    </row>
    <row r="266" spans="1:17" x14ac:dyDescent="0.25">
      <c r="A266" t="s">
        <v>501</v>
      </c>
      <c r="B266" s="5" t="s">
        <v>2584</v>
      </c>
      <c r="C266" t="str">
        <f>IFERROR(INDEX('Combine Data'!A:O,MATCH(Combine!B266,'Combine Data'!A:A,0),4),"No Data")</f>
        <v>Clemson</v>
      </c>
      <c r="D266" t="str">
        <f>IFERROR(INDEX(Conference!A:B,MATCH(Combine!C266,Conference!A:A,0),2),"N/A")</f>
        <v>ACC</v>
      </c>
      <c r="E266" t="str">
        <f>IFERROR(INDEX('Combine Data'!A:O,MATCH(Combine!B266,'Combine Data'!A:A,0),6),"No Data")</f>
        <v>WR</v>
      </c>
      <c r="F266">
        <f>IFERROR(INDEX('Combine Data'!A:O,MATCH(Combine!B266,'Combine Data'!A:A,0),7),"No Data")</f>
        <v>71</v>
      </c>
      <c r="G266">
        <f>IFERROR(INDEX('Combine Data'!A:O,MATCH(Combine!B266,'Combine Data'!A:A,0),8),"No Data")</f>
        <v>197</v>
      </c>
      <c r="H266">
        <f>IFERROR(INDEX('Combine Data'!A:O,MATCH(Combine!B266,'Combine Data'!A:A,0),9),"No Data")</f>
        <v>0</v>
      </c>
      <c r="I266">
        <f>IFERROR(INDEX('Combine Data'!A:O,MATCH(Combine!B266,'Combine Data'!A:A,0),10),"No Data")</f>
        <v>4.5599999999999996</v>
      </c>
      <c r="J266">
        <f>IFERROR(INDEX('Combine Data'!A:O,MATCH(Combine!B266,'Combine Data'!A:A,0),11),"No Data")</f>
        <v>0</v>
      </c>
      <c r="K266">
        <f>IFERROR(INDEX('Combine Data'!A:O,MATCH(Combine!B266,'Combine Data'!A:A,0),12),"No Data")</f>
        <v>35</v>
      </c>
      <c r="L266">
        <f>IFERROR(INDEX('Combine Data'!A:O,MATCH(Combine!B266,'Combine Data'!A:A,0),13),"No Data")</f>
        <v>120</v>
      </c>
      <c r="M266">
        <f>IFERROR(INDEX('Combine Data'!A:O,MATCH(Combine!B266,'Combine Data'!A:A,0),14),"No Data")</f>
        <v>4.1399999999999997</v>
      </c>
      <c r="N266">
        <f>IFERROR(INDEX('Combine Data'!A:O,MATCH(Combine!B266,'Combine Data'!A:A,0),15),"No Data")</f>
        <v>6.91</v>
      </c>
      <c r="O266">
        <f>IF(E266="QB",INDEX('QB Stats'!C:Y,MATCH(Combine!B266,'QB Stats'!C:C,0),23)/5,(IF(Combine!E266="RB",INDEX('RB Stats'!C:AX,MATCH(Combine!B266,'RB Stats'!C:C,0),48)/5,(IF(Combine!E266="WR",INDEX('WR Stats'!C:AN,MATCH(Combine!B266,'WR Stats'!C:C,0),38)/5)))))</f>
        <v>25.639999999999997</v>
      </c>
      <c r="P266" t="str">
        <f>IF(E266="QB",INDEX('QB Stats'!C:AR,MATCH(Combine!B266,'QB Stats'!C:C,0),42),(IF(Combine!E266="RB",INDEX('RB Stats'!C:BN,MATCH(Combine!B266,'RB Stats'!C:C,0),64),(IF(Combine!E266="WR",INDEX('WR Stats'!C:BJ,MATCH(Combine!B266,'WR Stats'!C:C,0),60))))))</f>
        <v>Bust</v>
      </c>
      <c r="Q266">
        <f>IF(E266="QB",INDEX('QB Stats'!C:AS,MATCH(Combine!B266,'QB Stats'!C:C,0),43),(IF(Combine!E266="RB",INDEX('RB Stats'!C:BO,MATCH(Combine!B266,'RB Stats'!C:C,0),65),(IF(Combine!E266="WR",INDEX('WR Stats'!C:BK,MATCH(Combine!B266,'WR Stats'!C:C,0),61))))))</f>
        <v>0</v>
      </c>
    </row>
    <row r="267" spans="1:17" x14ac:dyDescent="0.25">
      <c r="A267" t="s">
        <v>502</v>
      </c>
      <c r="B267" s="5" t="s">
        <v>2585</v>
      </c>
      <c r="C267" t="str">
        <f>IFERROR(INDEX('Combine Data'!A:O,MATCH(Combine!B267,'Combine Data'!A:A,0),4),"No Data")</f>
        <v>Hawaii</v>
      </c>
      <c r="D267" t="str">
        <f>IFERROR(INDEX(Conference!A:B,MATCH(Combine!C267,Conference!A:A,0),2),"N/A")</f>
        <v>Mountain West</v>
      </c>
      <c r="E267" t="str">
        <f>IFERROR(INDEX('Combine Data'!A:O,MATCH(Combine!B267,'Combine Data'!A:A,0),6),"No Data")</f>
        <v>RB</v>
      </c>
      <c r="F267">
        <f>IFERROR(INDEX('Combine Data'!A:O,MATCH(Combine!B267,'Combine Data'!A:A,0),7),"No Data")</f>
        <v>69</v>
      </c>
      <c r="G267">
        <f>IFERROR(INDEX('Combine Data'!A:O,MATCH(Combine!B267,'Combine Data'!A:A,0),8),"No Data")</f>
        <v>245</v>
      </c>
      <c r="H267">
        <f>IFERROR(INDEX('Combine Data'!A:O,MATCH(Combine!B267,'Combine Data'!A:A,0),9),"No Data")</f>
        <v>0</v>
      </c>
      <c r="I267">
        <f>IFERROR(INDEX('Combine Data'!A:O,MATCH(Combine!B267,'Combine Data'!A:A,0),10),"No Data")</f>
        <v>4.7699999999999996</v>
      </c>
      <c r="J267">
        <f>IFERROR(INDEX('Combine Data'!A:O,MATCH(Combine!B267,'Combine Data'!A:A,0),11),"No Data")</f>
        <v>25</v>
      </c>
      <c r="K267">
        <f>IFERROR(INDEX('Combine Data'!A:O,MATCH(Combine!B267,'Combine Data'!A:A,0),12),"No Data")</f>
        <v>30</v>
      </c>
      <c r="L267">
        <f>IFERROR(INDEX('Combine Data'!A:O,MATCH(Combine!B267,'Combine Data'!A:A,0),13),"No Data")</f>
        <v>103</v>
      </c>
      <c r="M267">
        <f>IFERROR(INDEX('Combine Data'!A:O,MATCH(Combine!B267,'Combine Data'!A:A,0),14),"No Data")</f>
        <v>4.42</v>
      </c>
      <c r="N267">
        <f>IFERROR(INDEX('Combine Data'!A:O,MATCH(Combine!B267,'Combine Data'!A:A,0),15),"No Data")</f>
        <v>7.1</v>
      </c>
      <c r="O267">
        <f>IF(E267="QB",INDEX('QB Stats'!C:Y,MATCH(Combine!B267,'QB Stats'!C:C,0),23)/5,(IF(Combine!E267="RB",INDEX('RB Stats'!C:AX,MATCH(Combine!B267,'RB Stats'!C:C,0),48)/5,(IF(Combine!E267="WR",INDEX('WR Stats'!C:AN,MATCH(Combine!B267,'WR Stats'!C:C,0),38)/5)))))</f>
        <v>0</v>
      </c>
      <c r="P267" t="str">
        <f>IF(E267="QB",INDEX('QB Stats'!C:AR,MATCH(Combine!B267,'QB Stats'!C:C,0),42),(IF(Combine!E267="RB",INDEX('RB Stats'!C:BN,MATCH(Combine!B267,'RB Stats'!C:C,0),64),(IF(Combine!E267="WR",INDEX('WR Stats'!C:BJ,MATCH(Combine!B267,'WR Stats'!C:C,0),60))))))</f>
        <v>Bust</v>
      </c>
      <c r="Q267">
        <f>IF(E267="QB",INDEX('QB Stats'!C:AS,MATCH(Combine!B267,'QB Stats'!C:C,0),43),(IF(Combine!E267="RB",INDEX('RB Stats'!C:BO,MATCH(Combine!B267,'RB Stats'!C:C,0),65),(IF(Combine!E267="WR",INDEX('WR Stats'!C:BK,MATCH(Combine!B267,'WR Stats'!C:C,0),61))))))</f>
        <v>0</v>
      </c>
    </row>
    <row r="268" spans="1:17" hidden="1" x14ac:dyDescent="0.25">
      <c r="A268" t="s">
        <v>503</v>
      </c>
      <c r="B268" s="5" t="s">
        <v>2586</v>
      </c>
      <c r="C268" t="s">
        <v>158</v>
      </c>
      <c r="D268" t="str">
        <f>IFERROR(INDEX(Conference!A:B,MATCH(Combine!C268,Conference!A:A,0),2),"N/A")</f>
        <v>ACC</v>
      </c>
      <c r="E268" t="str">
        <f>IFERROR(INDEX('Combine Data'!A:O,MATCH(Combine!B268,'Combine Data'!A:A,0),6),"No Data")</f>
        <v>No Data</v>
      </c>
      <c r="F268" t="str">
        <f>IFERROR(INDEX('Combine Data'!A:O,MATCH(Combine!B268,'Combine Data'!A:A,0),7),"No Data")</f>
        <v>No Data</v>
      </c>
      <c r="G268" t="str">
        <f>IFERROR(INDEX('Combine Data'!A:O,MATCH(Combine!B268,'Combine Data'!A:A,0),8),"No Data")</f>
        <v>No Data</v>
      </c>
      <c r="H268" t="str">
        <f>IFERROR(INDEX('Combine Data'!A:O,MATCH(Combine!B268,'Combine Data'!A:A,0),9),"No Data")</f>
        <v>No Data</v>
      </c>
      <c r="I268" t="str">
        <f>IFERROR(INDEX('Combine Data'!A:O,MATCH(Combine!B268,'Combine Data'!A:A,0),10),"No Data")</f>
        <v>No Data</v>
      </c>
      <c r="J268" t="str">
        <f>IFERROR(INDEX('Combine Data'!A:O,MATCH(Combine!B268,'Combine Data'!A:A,0),11),"No Data")</f>
        <v>No Data</v>
      </c>
      <c r="K268" t="str">
        <f>IFERROR(INDEX('Combine Data'!A:O,MATCH(Combine!B268,'Combine Data'!A:A,0),12),"No Data")</f>
        <v>No Data</v>
      </c>
      <c r="L268" t="str">
        <f>IFERROR(INDEX('Combine Data'!A:O,MATCH(Combine!B268,'Combine Data'!A:A,0),13),"No Data")</f>
        <v>No Data</v>
      </c>
      <c r="M268" t="str">
        <f>IFERROR(INDEX('Combine Data'!A:O,MATCH(Combine!B268,'Combine Data'!A:A,0),14),"No Data")</f>
        <v>No Data</v>
      </c>
      <c r="N268" t="str">
        <f>IFERROR(INDEX('Combine Data'!A:O,MATCH(Combine!B268,'Combine Data'!A:A,0),15),"No Data")</f>
        <v>No Data</v>
      </c>
      <c r="O268" t="b">
        <f>IF(E268="QB",INDEX('QB Stats'!C:Y,MATCH(Combine!B268,'QB Stats'!C:C,0),23)/5,(IF(Combine!E268="RB",INDEX('RB Stats'!C:AX,MATCH(Combine!B268,'RB Stats'!C:C,0),48)/5,(IF(Combine!E268="WR",INDEX('WR Stats'!C:AN,MATCH(Combine!B268,'WR Stats'!C:C,0),38)/5)))))</f>
        <v>0</v>
      </c>
      <c r="P268" t="b">
        <f>IF(E268="QB",INDEX('QB Stats'!C:AR,MATCH(Combine!B268,'QB Stats'!C:C,0),42),(IF(Combine!E268="RB",INDEX('RB Stats'!C:BN,MATCH(Combine!B268,'RB Stats'!C:C,0),64),(IF(Combine!E268="WR",INDEX('WR Stats'!C:BJ,MATCH(Combine!B268,'WR Stats'!C:C,0),60))))))</f>
        <v>0</v>
      </c>
      <c r="Q268" t="b">
        <f>IF(E268="QB",INDEX('QB Stats'!C:AS,MATCH(Combine!B268,'QB Stats'!C:C,0),43),(IF(Combine!E268="RB",INDEX('RB Stats'!C:BO,MATCH(Combine!B268,'RB Stats'!C:C,0),65),(IF(Combine!E268="WR",INDEX('WR Stats'!C:BK,MATCH(Combine!B268,'WR Stats'!C:C,0),61))))))</f>
        <v>0</v>
      </c>
    </row>
    <row r="269" spans="1:17" x14ac:dyDescent="0.25">
      <c r="A269" t="s">
        <v>504</v>
      </c>
      <c r="B269" s="5" t="s">
        <v>2587</v>
      </c>
      <c r="C269" t="str">
        <f>IFERROR(INDEX('Combine Data'!A:O,MATCH(Combine!B269,'Combine Data'!A:A,0),4),"No Data")</f>
        <v>Alabama</v>
      </c>
      <c r="D269" t="str">
        <f>IFERROR(INDEX(Conference!A:B,MATCH(Combine!C269,Conference!A:A,0),2),"N/A")</f>
        <v>SEC</v>
      </c>
      <c r="E269" t="str">
        <f>IFERROR(INDEX('Combine Data'!A:O,MATCH(Combine!B269,'Combine Data'!A:A,0),6),"No Data")</f>
        <v>RB</v>
      </c>
      <c r="F269">
        <f>IFERROR(INDEX('Combine Data'!A:O,MATCH(Combine!B269,'Combine Data'!A:A,0),7),"No Data")</f>
        <v>71</v>
      </c>
      <c r="G269">
        <f>IFERROR(INDEX('Combine Data'!A:O,MATCH(Combine!B269,'Combine Data'!A:A,0),8),"No Data")</f>
        <v>211</v>
      </c>
      <c r="H269">
        <f>IFERROR(INDEX('Combine Data'!A:O,MATCH(Combine!B269,'Combine Data'!A:A,0),9),"No Data")</f>
        <v>0</v>
      </c>
      <c r="I269">
        <f>IFERROR(INDEX('Combine Data'!A:O,MATCH(Combine!B269,'Combine Data'!A:A,0),10),"No Data")</f>
        <v>4.75</v>
      </c>
      <c r="J269">
        <f>IFERROR(INDEX('Combine Data'!A:O,MATCH(Combine!B269,'Combine Data'!A:A,0),11),"No Data")</f>
        <v>19</v>
      </c>
      <c r="K269">
        <f>IFERROR(INDEX('Combine Data'!A:O,MATCH(Combine!B269,'Combine Data'!A:A,0),12),"No Data")</f>
        <v>30</v>
      </c>
      <c r="L269">
        <f>IFERROR(INDEX('Combine Data'!A:O,MATCH(Combine!B269,'Combine Data'!A:A,0),13),"No Data")</f>
        <v>108</v>
      </c>
      <c r="M269">
        <f>IFERROR(INDEX('Combine Data'!A:O,MATCH(Combine!B269,'Combine Data'!A:A,0),14),"No Data")</f>
        <v>4.53</v>
      </c>
      <c r="N269">
        <f>IFERROR(INDEX('Combine Data'!A:O,MATCH(Combine!B269,'Combine Data'!A:A,0),15),"No Data")</f>
        <v>7.25</v>
      </c>
      <c r="O269">
        <f>IF(E269="QB",INDEX('QB Stats'!C:Y,MATCH(Combine!B269,'QB Stats'!C:C,0),23)/5,(IF(Combine!E269="RB",INDEX('RB Stats'!C:AX,MATCH(Combine!B269,'RB Stats'!C:C,0),48)/5,(IF(Combine!E269="WR",INDEX('WR Stats'!C:AN,MATCH(Combine!B269,'WR Stats'!C:C,0),38)/5)))))</f>
        <v>17.279999999999998</v>
      </c>
      <c r="P269" t="str">
        <f>IF(E269="QB",INDEX('QB Stats'!C:AR,MATCH(Combine!B269,'QB Stats'!C:C,0),42),(IF(Combine!E269="RB",INDEX('RB Stats'!C:BN,MATCH(Combine!B269,'RB Stats'!C:C,0),64),(IF(Combine!E269="WR",INDEX('WR Stats'!C:BJ,MATCH(Combine!B269,'WR Stats'!C:C,0),60))))))</f>
        <v>Bust</v>
      </c>
      <c r="Q269">
        <f>IF(E269="QB",INDEX('QB Stats'!C:AS,MATCH(Combine!B269,'QB Stats'!C:C,0),43),(IF(Combine!E269="RB",INDEX('RB Stats'!C:BO,MATCH(Combine!B269,'RB Stats'!C:C,0),65),(IF(Combine!E269="WR",INDEX('WR Stats'!C:BK,MATCH(Combine!B269,'WR Stats'!C:C,0),61))))))</f>
        <v>0</v>
      </c>
    </row>
    <row r="270" spans="1:17" hidden="1" x14ac:dyDescent="0.25">
      <c r="A270" t="s">
        <v>505</v>
      </c>
      <c r="B270" s="5" t="s">
        <v>2588</v>
      </c>
      <c r="C270" t="s">
        <v>2820</v>
      </c>
      <c r="D270" t="str">
        <f>IFERROR(INDEX(Conference!A:B,MATCH(Combine!C270,Conference!A:A,0),2),"N/A")</f>
        <v>N/A</v>
      </c>
      <c r="E270" t="str">
        <f>IFERROR(INDEX('Combine Data'!A:O,MATCH(Combine!B270,'Combine Data'!A:A,0),6),"No Data")</f>
        <v>No Data</v>
      </c>
      <c r="F270" t="str">
        <f>IFERROR(INDEX('Combine Data'!A:O,MATCH(Combine!B270,'Combine Data'!A:A,0),7),"No Data")</f>
        <v>No Data</v>
      </c>
      <c r="G270" t="str">
        <f>IFERROR(INDEX('Combine Data'!A:O,MATCH(Combine!B270,'Combine Data'!A:A,0),8),"No Data")</f>
        <v>No Data</v>
      </c>
      <c r="H270" t="str">
        <f>IFERROR(INDEX('Combine Data'!A:O,MATCH(Combine!B270,'Combine Data'!A:A,0),9),"No Data")</f>
        <v>No Data</v>
      </c>
      <c r="I270" t="str">
        <f>IFERROR(INDEX('Combine Data'!A:O,MATCH(Combine!B270,'Combine Data'!A:A,0),10),"No Data")</f>
        <v>No Data</v>
      </c>
      <c r="J270" t="str">
        <f>IFERROR(INDEX('Combine Data'!A:O,MATCH(Combine!B270,'Combine Data'!A:A,0),11),"No Data")</f>
        <v>No Data</v>
      </c>
      <c r="K270" t="str">
        <f>IFERROR(INDEX('Combine Data'!A:O,MATCH(Combine!B270,'Combine Data'!A:A,0),12),"No Data")</f>
        <v>No Data</v>
      </c>
      <c r="L270" t="str">
        <f>IFERROR(INDEX('Combine Data'!A:O,MATCH(Combine!B270,'Combine Data'!A:A,0),13),"No Data")</f>
        <v>No Data</v>
      </c>
      <c r="M270" t="str">
        <f>IFERROR(INDEX('Combine Data'!A:O,MATCH(Combine!B270,'Combine Data'!A:A,0),14),"No Data")</f>
        <v>No Data</v>
      </c>
      <c r="N270" t="str">
        <f>IFERROR(INDEX('Combine Data'!A:O,MATCH(Combine!B270,'Combine Data'!A:A,0),15),"No Data")</f>
        <v>No Data</v>
      </c>
      <c r="O270" t="b">
        <f>IF(E270="QB",INDEX('QB Stats'!C:Y,MATCH(Combine!B270,'QB Stats'!C:C,0),23)/5,(IF(Combine!E270="RB",INDEX('RB Stats'!C:AX,MATCH(Combine!B270,'RB Stats'!C:C,0),48)/5,(IF(Combine!E270="WR",INDEX('WR Stats'!C:AN,MATCH(Combine!B270,'WR Stats'!C:C,0),38)/5)))))</f>
        <v>0</v>
      </c>
      <c r="P270" t="b">
        <f>IF(E270="QB",INDEX('QB Stats'!C:AR,MATCH(Combine!B270,'QB Stats'!C:C,0),42),(IF(Combine!E270="RB",INDEX('RB Stats'!C:BN,MATCH(Combine!B270,'RB Stats'!C:C,0),64),(IF(Combine!E270="WR",INDEX('WR Stats'!C:BJ,MATCH(Combine!B270,'WR Stats'!C:C,0),60))))))</f>
        <v>0</v>
      </c>
      <c r="Q270" t="b">
        <f>IF(E270="QB",INDEX('QB Stats'!C:AS,MATCH(Combine!B270,'QB Stats'!C:C,0),43),(IF(Combine!E270="RB",INDEX('RB Stats'!C:BO,MATCH(Combine!B270,'RB Stats'!C:C,0),65),(IF(Combine!E270="WR",INDEX('WR Stats'!C:BK,MATCH(Combine!B270,'WR Stats'!C:C,0),61))))))</f>
        <v>0</v>
      </c>
    </row>
    <row r="271" spans="1:17" x14ac:dyDescent="0.25">
      <c r="A271" t="s">
        <v>507</v>
      </c>
      <c r="B271" s="5" t="s">
        <v>2589</v>
      </c>
      <c r="C271" t="str">
        <f>IFERROR(INDEX('Combine Data'!A:O,MATCH(Combine!B271,'Combine Data'!A:A,0),4),"No Data")</f>
        <v>Marshall</v>
      </c>
      <c r="D271" t="str">
        <f>IFERROR(INDEX(Conference!A:B,MATCH(Combine!C271,Conference!A:A,0),2),"N/A")</f>
        <v>Conference USA</v>
      </c>
      <c r="E271" t="str">
        <f>IFERROR(INDEX('Combine Data'!A:O,MATCH(Combine!B271,'Combine Data'!A:A,0),6),"No Data")</f>
        <v>RB</v>
      </c>
      <c r="F271">
        <f>IFERROR(INDEX('Combine Data'!A:O,MATCH(Combine!B271,'Combine Data'!A:A,0),7),"No Data")</f>
        <v>70</v>
      </c>
      <c r="G271">
        <f>IFERROR(INDEX('Combine Data'!A:O,MATCH(Combine!B271,'Combine Data'!A:A,0),8),"No Data")</f>
        <v>198</v>
      </c>
      <c r="H271">
        <f>IFERROR(INDEX('Combine Data'!A:O,MATCH(Combine!B271,'Combine Data'!A:A,0),9),"No Data")</f>
        <v>0</v>
      </c>
      <c r="I271">
        <f>IFERROR(INDEX('Combine Data'!A:O,MATCH(Combine!B271,'Combine Data'!A:A,0),10),"No Data")</f>
        <v>4.55</v>
      </c>
      <c r="J271">
        <f>IFERROR(INDEX('Combine Data'!A:O,MATCH(Combine!B271,'Combine Data'!A:A,0),11),"No Data")</f>
        <v>0</v>
      </c>
      <c r="K271">
        <f>IFERROR(INDEX('Combine Data'!A:O,MATCH(Combine!B271,'Combine Data'!A:A,0),12),"No Data")</f>
        <v>34</v>
      </c>
      <c r="L271">
        <f>IFERROR(INDEX('Combine Data'!A:O,MATCH(Combine!B271,'Combine Data'!A:A,0),13),"No Data")</f>
        <v>112</v>
      </c>
      <c r="M271">
        <f>IFERROR(INDEX('Combine Data'!A:O,MATCH(Combine!B271,'Combine Data'!A:A,0),14),"No Data")</f>
        <v>4.09</v>
      </c>
      <c r="N271">
        <f>IFERROR(INDEX('Combine Data'!A:O,MATCH(Combine!B271,'Combine Data'!A:A,0),15),"No Data")</f>
        <v>6.7</v>
      </c>
      <c r="O271">
        <f>IF(E271="QB",INDEX('QB Stats'!C:Y,MATCH(Combine!B271,'QB Stats'!C:C,0),23)/5,(IF(Combine!E271="RB",INDEX('RB Stats'!C:AX,MATCH(Combine!B271,'RB Stats'!C:C,0),48)/5,(IF(Combine!E271="WR",INDEX('WR Stats'!C:AN,MATCH(Combine!B271,'WR Stats'!C:C,0),38)/5)))))</f>
        <v>109.58</v>
      </c>
      <c r="P271" t="str">
        <f>IF(E271="QB",INDEX('QB Stats'!C:AR,MATCH(Combine!B271,'QB Stats'!C:C,0),42),(IF(Combine!E271="RB",INDEX('RB Stats'!C:BN,MATCH(Combine!B271,'RB Stats'!C:C,0),64),(IF(Combine!E271="WR",INDEX('WR Stats'!C:BJ,MATCH(Combine!B271,'WR Stats'!C:C,0),60))))))</f>
        <v>Backup</v>
      </c>
      <c r="Q271">
        <f>IF(E271="QB",INDEX('QB Stats'!C:AS,MATCH(Combine!B271,'QB Stats'!C:C,0),43),(IF(Combine!E271="RB",INDEX('RB Stats'!C:BO,MATCH(Combine!B271,'RB Stats'!C:C,0),65),(IF(Combine!E271="WR",INDEX('WR Stats'!C:BK,MATCH(Combine!B271,'WR Stats'!C:C,0),61))))))</f>
        <v>1</v>
      </c>
    </row>
    <row r="272" spans="1:17" hidden="1" x14ac:dyDescent="0.25">
      <c r="A272" t="s">
        <v>508</v>
      </c>
      <c r="B272" s="5" t="s">
        <v>2590</v>
      </c>
      <c r="C272" t="s">
        <v>135</v>
      </c>
      <c r="D272" t="str">
        <f>IFERROR(INDEX(Conference!A:B,MATCH(Combine!C272,Conference!A:A,0),2),"N/A")</f>
        <v>Conference USA</v>
      </c>
      <c r="E272" t="str">
        <f>IFERROR(INDEX('Combine Data'!A:O,MATCH(Combine!B272,'Combine Data'!A:A,0),6),"No Data")</f>
        <v>No Data</v>
      </c>
      <c r="F272" t="str">
        <f>IFERROR(INDEX('Combine Data'!A:O,MATCH(Combine!B272,'Combine Data'!A:A,0),7),"No Data")</f>
        <v>No Data</v>
      </c>
      <c r="G272" t="str">
        <f>IFERROR(INDEX('Combine Data'!A:O,MATCH(Combine!B272,'Combine Data'!A:A,0),8),"No Data")</f>
        <v>No Data</v>
      </c>
      <c r="H272" t="str">
        <f>IFERROR(INDEX('Combine Data'!A:O,MATCH(Combine!B272,'Combine Data'!A:A,0),9),"No Data")</f>
        <v>No Data</v>
      </c>
      <c r="I272" t="str">
        <f>IFERROR(INDEX('Combine Data'!A:O,MATCH(Combine!B272,'Combine Data'!A:A,0),10),"No Data")</f>
        <v>No Data</v>
      </c>
      <c r="J272" t="str">
        <f>IFERROR(INDEX('Combine Data'!A:O,MATCH(Combine!B272,'Combine Data'!A:A,0),11),"No Data")</f>
        <v>No Data</v>
      </c>
      <c r="K272" t="str">
        <f>IFERROR(INDEX('Combine Data'!A:O,MATCH(Combine!B272,'Combine Data'!A:A,0),12),"No Data")</f>
        <v>No Data</v>
      </c>
      <c r="L272" t="str">
        <f>IFERROR(INDEX('Combine Data'!A:O,MATCH(Combine!B272,'Combine Data'!A:A,0),13),"No Data")</f>
        <v>No Data</v>
      </c>
      <c r="M272" t="str">
        <f>IFERROR(INDEX('Combine Data'!A:O,MATCH(Combine!B272,'Combine Data'!A:A,0),14),"No Data")</f>
        <v>No Data</v>
      </c>
      <c r="N272" t="str">
        <f>IFERROR(INDEX('Combine Data'!A:O,MATCH(Combine!B272,'Combine Data'!A:A,0),15),"No Data")</f>
        <v>No Data</v>
      </c>
      <c r="O272" t="b">
        <f>IF(E272="QB",INDEX('QB Stats'!C:Y,MATCH(Combine!B272,'QB Stats'!C:C,0),23)/5,(IF(Combine!E272="RB",INDEX('RB Stats'!C:AX,MATCH(Combine!B272,'RB Stats'!C:C,0),48)/5,(IF(Combine!E272="WR",INDEX('WR Stats'!C:AN,MATCH(Combine!B272,'WR Stats'!C:C,0),38)/5)))))</f>
        <v>0</v>
      </c>
      <c r="P272" t="b">
        <f>IF(E272="QB",INDEX('QB Stats'!C:AR,MATCH(Combine!B272,'QB Stats'!C:C,0),42),(IF(Combine!E272="RB",INDEX('RB Stats'!C:BN,MATCH(Combine!B272,'RB Stats'!C:C,0),64),(IF(Combine!E272="WR",INDEX('WR Stats'!C:BJ,MATCH(Combine!B272,'WR Stats'!C:C,0),60))))))</f>
        <v>0</v>
      </c>
      <c r="Q272" t="b">
        <f>IF(E272="QB",INDEX('QB Stats'!C:AS,MATCH(Combine!B272,'QB Stats'!C:C,0),43),(IF(Combine!E272="RB",INDEX('RB Stats'!C:BO,MATCH(Combine!B272,'RB Stats'!C:C,0),65),(IF(Combine!E272="WR",INDEX('WR Stats'!C:BK,MATCH(Combine!B272,'WR Stats'!C:C,0),61))))))</f>
        <v>0</v>
      </c>
    </row>
    <row r="273" spans="1:17" hidden="1" x14ac:dyDescent="0.25">
      <c r="A273" t="s">
        <v>98</v>
      </c>
      <c r="B273" s="5" t="s">
        <v>2591</v>
      </c>
      <c r="C273" t="s">
        <v>2271</v>
      </c>
      <c r="D273" t="str">
        <f>IFERROR(INDEX(Conference!A:B,MATCH(Combine!C273,Conference!A:A,0),2),"N/A")</f>
        <v>Pac-12</v>
      </c>
      <c r="E273" t="str">
        <f>IFERROR(INDEX('Combine Data'!A:O,MATCH(Combine!B273,'Combine Data'!A:A,0),6),"No Data")</f>
        <v>No Data</v>
      </c>
      <c r="F273" t="str">
        <f>IFERROR(INDEX('Combine Data'!A:O,MATCH(Combine!B273,'Combine Data'!A:A,0),7),"No Data")</f>
        <v>No Data</v>
      </c>
      <c r="G273" t="str">
        <f>IFERROR(INDEX('Combine Data'!A:O,MATCH(Combine!B273,'Combine Data'!A:A,0),8),"No Data")</f>
        <v>No Data</v>
      </c>
      <c r="H273" t="str">
        <f>IFERROR(INDEX('Combine Data'!A:O,MATCH(Combine!B273,'Combine Data'!A:A,0),9),"No Data")</f>
        <v>No Data</v>
      </c>
      <c r="I273" t="str">
        <f>IFERROR(INDEX('Combine Data'!A:O,MATCH(Combine!B273,'Combine Data'!A:A,0),10),"No Data")</f>
        <v>No Data</v>
      </c>
      <c r="J273" t="str">
        <f>IFERROR(INDEX('Combine Data'!A:O,MATCH(Combine!B273,'Combine Data'!A:A,0),11),"No Data")</f>
        <v>No Data</v>
      </c>
      <c r="K273" t="str">
        <f>IFERROR(INDEX('Combine Data'!A:O,MATCH(Combine!B273,'Combine Data'!A:A,0),12),"No Data")</f>
        <v>No Data</v>
      </c>
      <c r="L273" t="str">
        <f>IFERROR(INDEX('Combine Data'!A:O,MATCH(Combine!B273,'Combine Data'!A:A,0),13),"No Data")</f>
        <v>No Data</v>
      </c>
      <c r="M273" t="str">
        <f>IFERROR(INDEX('Combine Data'!A:O,MATCH(Combine!B273,'Combine Data'!A:A,0),14),"No Data")</f>
        <v>No Data</v>
      </c>
      <c r="N273" t="str">
        <f>IFERROR(INDEX('Combine Data'!A:O,MATCH(Combine!B273,'Combine Data'!A:A,0),15),"No Data")</f>
        <v>No Data</v>
      </c>
      <c r="O273" t="b">
        <f>IF(E273="QB",INDEX('QB Stats'!C:Y,MATCH(Combine!B273,'QB Stats'!C:C,0),23)/5,(IF(Combine!E273="RB",INDEX('RB Stats'!C:AX,MATCH(Combine!B273,'RB Stats'!C:C,0),48)/5,(IF(Combine!E273="WR",INDEX('WR Stats'!C:AN,MATCH(Combine!B273,'WR Stats'!C:C,0),38)/5)))))</f>
        <v>0</v>
      </c>
      <c r="P273" t="b">
        <f>IF(E273="QB",INDEX('QB Stats'!C:AR,MATCH(Combine!B273,'QB Stats'!C:C,0),42),(IF(Combine!E273="RB",INDEX('RB Stats'!C:BN,MATCH(Combine!B273,'RB Stats'!C:C,0),64),(IF(Combine!E273="WR",INDEX('WR Stats'!C:BJ,MATCH(Combine!B273,'WR Stats'!C:C,0),60))))))</f>
        <v>0</v>
      </c>
      <c r="Q273" t="b">
        <f>IF(E273="QB",INDEX('QB Stats'!C:AS,MATCH(Combine!B273,'QB Stats'!C:C,0),43),(IF(Combine!E273="RB",INDEX('RB Stats'!C:BO,MATCH(Combine!B273,'RB Stats'!C:C,0),65),(IF(Combine!E273="WR",INDEX('WR Stats'!C:BK,MATCH(Combine!B273,'WR Stats'!C:C,0),61))))))</f>
        <v>0</v>
      </c>
    </row>
    <row r="274" spans="1:17" x14ac:dyDescent="0.25">
      <c r="A274" t="s">
        <v>509</v>
      </c>
      <c r="B274" s="5" t="s">
        <v>2592</v>
      </c>
      <c r="C274" t="str">
        <f>IFERROR(INDEX('Combine Data'!A:O,MATCH(Combine!B274,'Combine Data'!A:A,0),4),"No Data")</f>
        <v>Texas</v>
      </c>
      <c r="D274" t="str">
        <f>IFERROR(INDEX(Conference!A:B,MATCH(Combine!C274,Conference!A:A,0),2),"N/A")</f>
        <v>Big 12</v>
      </c>
      <c r="E274" t="str">
        <f>IFERROR(INDEX('Combine Data'!A:O,MATCH(Combine!B274,'Combine Data'!A:A,0),6),"No Data")</f>
        <v>QB</v>
      </c>
      <c r="F274">
        <f>IFERROR(INDEX('Combine Data'!A:O,MATCH(Combine!B274,'Combine Data'!A:A,0),7),"No Data")</f>
        <v>77</v>
      </c>
      <c r="G274">
        <f>IFERROR(INDEX('Combine Data'!A:O,MATCH(Combine!B274,'Combine Data'!A:A,0),8),"No Data")</f>
        <v>229</v>
      </c>
      <c r="H274">
        <f>IFERROR(INDEX('Combine Data'!A:O,MATCH(Combine!B274,'Combine Data'!A:A,0),9),"No Data")</f>
        <v>15</v>
      </c>
      <c r="I274">
        <f>IFERROR(INDEX('Combine Data'!A:O,MATCH(Combine!B274,'Combine Data'!A:A,0),10),"No Data")</f>
        <v>4.4800000000000004</v>
      </c>
      <c r="J274">
        <f>IFERROR(INDEX('Combine Data'!A:O,MATCH(Combine!B274,'Combine Data'!A:A,0),11),"No Data")</f>
        <v>0</v>
      </c>
      <c r="K274">
        <f>IFERROR(INDEX('Combine Data'!A:O,MATCH(Combine!B274,'Combine Data'!A:A,0),12),"No Data")</f>
        <v>0</v>
      </c>
      <c r="L274">
        <f>IFERROR(INDEX('Combine Data'!A:O,MATCH(Combine!B274,'Combine Data'!A:A,0),13),"No Data")</f>
        <v>0</v>
      </c>
      <c r="M274">
        <f>IFERROR(INDEX('Combine Data'!A:O,MATCH(Combine!B274,'Combine Data'!A:A,0),14),"No Data")</f>
        <v>0</v>
      </c>
      <c r="N274">
        <f>IFERROR(INDEX('Combine Data'!A:O,MATCH(Combine!B274,'Combine Data'!A:A,0),15),"No Data")</f>
        <v>0</v>
      </c>
      <c r="O274">
        <f>IF(E274="QB",INDEX('QB Stats'!C:Y,MATCH(Combine!B274,'QB Stats'!C:C,0),23)/5,(IF(Combine!E274="RB",INDEX('RB Stats'!C:AX,MATCH(Combine!B274,'RB Stats'!C:C,0),48)/5,(IF(Combine!E274="WR",INDEX('WR Stats'!C:AN,MATCH(Combine!B274,'WR Stats'!C:C,0),38)/5)))))</f>
        <v>81.583999999999989</v>
      </c>
      <c r="P274" t="str">
        <f>IF(E274="QB",INDEX('QB Stats'!C:AR,MATCH(Combine!B274,'QB Stats'!C:C,0),42),(IF(Combine!E274="RB",INDEX('RB Stats'!C:BN,MATCH(Combine!B274,'RB Stats'!C:C,0),64),(IF(Combine!E274="WR",INDEX('WR Stats'!C:BJ,MATCH(Combine!B274,'WR Stats'!C:C,0),60))))))</f>
        <v>Bust</v>
      </c>
      <c r="Q274">
        <f>IF(E274="QB",INDEX('QB Stats'!C:AS,MATCH(Combine!B274,'QB Stats'!C:C,0),43),(IF(Combine!E274="RB",INDEX('RB Stats'!C:BO,MATCH(Combine!B274,'RB Stats'!C:C,0),65),(IF(Combine!E274="WR",INDEX('WR Stats'!C:BK,MATCH(Combine!B274,'WR Stats'!C:C,0),61))))))</f>
        <v>0</v>
      </c>
    </row>
    <row r="275" spans="1:17" x14ac:dyDescent="0.25">
      <c r="A275" t="s">
        <v>510</v>
      </c>
      <c r="B275" s="5" t="s">
        <v>2593</v>
      </c>
      <c r="C275" t="str">
        <f>IFERROR(INDEX('Combine Data'!A:O,MATCH(Combine!B275,'Combine Data'!A:A,0),4),"No Data")</f>
        <v>Southern California</v>
      </c>
      <c r="D275" t="str">
        <f>IFERROR(INDEX(Conference!A:B,MATCH(Combine!C275,Conference!A:A,0),2),"N/A")</f>
        <v>Pac-12</v>
      </c>
      <c r="E275" t="str">
        <f>IFERROR(INDEX('Combine Data'!A:O,MATCH(Combine!B275,'Combine Data'!A:A,0),6),"No Data")</f>
        <v>QB</v>
      </c>
      <c r="F275">
        <f>IFERROR(INDEX('Combine Data'!A:O,MATCH(Combine!B275,'Combine Data'!A:A,0),7),"No Data")</f>
        <v>77</v>
      </c>
      <c r="G275">
        <f>IFERROR(INDEX('Combine Data'!A:O,MATCH(Combine!B275,'Combine Data'!A:A,0),8),"No Data")</f>
        <v>223</v>
      </c>
      <c r="H275">
        <f>IFERROR(INDEX('Combine Data'!A:O,MATCH(Combine!B275,'Combine Data'!A:A,0),9),"No Data")</f>
        <v>35</v>
      </c>
      <c r="I275">
        <f>IFERROR(INDEX('Combine Data'!A:O,MATCH(Combine!B275,'Combine Data'!A:A,0),10),"No Data")</f>
        <v>4.9000000000000004</v>
      </c>
      <c r="J275">
        <f>IFERROR(INDEX('Combine Data'!A:O,MATCH(Combine!B275,'Combine Data'!A:A,0),11),"No Data")</f>
        <v>0</v>
      </c>
      <c r="K275">
        <f>IFERROR(INDEX('Combine Data'!A:O,MATCH(Combine!B275,'Combine Data'!A:A,0),12),"No Data")</f>
        <v>0</v>
      </c>
      <c r="L275">
        <f>IFERROR(INDEX('Combine Data'!A:O,MATCH(Combine!B275,'Combine Data'!A:A,0),13),"No Data")</f>
        <v>0</v>
      </c>
      <c r="M275">
        <f>IFERROR(INDEX('Combine Data'!A:O,MATCH(Combine!B275,'Combine Data'!A:A,0),14),"No Data")</f>
        <v>0</v>
      </c>
      <c r="N275">
        <f>IFERROR(INDEX('Combine Data'!A:O,MATCH(Combine!B275,'Combine Data'!A:A,0),15),"No Data")</f>
        <v>0</v>
      </c>
      <c r="O275">
        <f>IF(E275="QB",INDEX('QB Stats'!C:Y,MATCH(Combine!B275,'QB Stats'!C:C,0),23)/5,(IF(Combine!E275="RB",INDEX('RB Stats'!C:AX,MATCH(Combine!B275,'RB Stats'!C:C,0),48)/5,(IF(Combine!E275="WR",INDEX('WR Stats'!C:AN,MATCH(Combine!B275,'WR Stats'!C:C,0),38)/5)))))</f>
        <v>34.344000000000001</v>
      </c>
      <c r="P275" t="str">
        <f>IF(E275="QB",INDEX('QB Stats'!C:AR,MATCH(Combine!B275,'QB Stats'!C:C,0),42),(IF(Combine!E275="RB",INDEX('RB Stats'!C:BN,MATCH(Combine!B275,'RB Stats'!C:C,0),64),(IF(Combine!E275="WR",INDEX('WR Stats'!C:BJ,MATCH(Combine!B275,'WR Stats'!C:C,0),60))))))</f>
        <v>Bust</v>
      </c>
      <c r="Q275">
        <f>IF(E275="QB",INDEX('QB Stats'!C:AS,MATCH(Combine!B275,'QB Stats'!C:C,0),43),(IF(Combine!E275="RB",INDEX('RB Stats'!C:BO,MATCH(Combine!B275,'RB Stats'!C:C,0),65),(IF(Combine!E275="WR",INDEX('WR Stats'!C:BK,MATCH(Combine!B275,'WR Stats'!C:C,0),61))))))</f>
        <v>0</v>
      </c>
    </row>
    <row r="276" spans="1:17" x14ac:dyDescent="0.25">
      <c r="A276" t="s">
        <v>66</v>
      </c>
      <c r="B276" s="5" t="s">
        <v>2594</v>
      </c>
      <c r="C276" t="str">
        <f>IFERROR(INDEX('Combine Data'!A:O,MATCH(Combine!B276,'Combine Data'!A:A,0),4),"No Data")</f>
        <v>Vanderbilt</v>
      </c>
      <c r="D276" t="str">
        <f>IFERROR(INDEX(Conference!A:B,MATCH(Combine!C276,Conference!A:A,0),2),"N/A")</f>
        <v>SEC</v>
      </c>
      <c r="E276" t="str">
        <f>IFERROR(INDEX('Combine Data'!A:O,MATCH(Combine!B276,'Combine Data'!A:A,0),6),"No Data")</f>
        <v>QB</v>
      </c>
      <c r="F276">
        <f>IFERROR(INDEX('Combine Data'!A:O,MATCH(Combine!B276,'Combine Data'!A:A,0),7),"No Data")</f>
        <v>75</v>
      </c>
      <c r="G276">
        <f>IFERROR(INDEX('Combine Data'!A:O,MATCH(Combine!B276,'Combine Data'!A:A,0),8),"No Data")</f>
        <v>226</v>
      </c>
      <c r="H276">
        <f>IFERROR(INDEX('Combine Data'!A:O,MATCH(Combine!B276,'Combine Data'!A:A,0),9),"No Data")</f>
        <v>26</v>
      </c>
      <c r="I276">
        <f>IFERROR(INDEX('Combine Data'!A:O,MATCH(Combine!B276,'Combine Data'!A:A,0),10),"No Data")</f>
        <v>4.7699999999999996</v>
      </c>
      <c r="J276">
        <f>IFERROR(INDEX('Combine Data'!A:O,MATCH(Combine!B276,'Combine Data'!A:A,0),11),"No Data")</f>
        <v>0</v>
      </c>
      <c r="K276">
        <f>IFERROR(INDEX('Combine Data'!A:O,MATCH(Combine!B276,'Combine Data'!A:A,0),12),"No Data")</f>
        <v>0</v>
      </c>
      <c r="L276">
        <f>IFERROR(INDEX('Combine Data'!A:O,MATCH(Combine!B276,'Combine Data'!A:A,0),13),"No Data")</f>
        <v>0</v>
      </c>
      <c r="M276">
        <f>IFERROR(INDEX('Combine Data'!A:O,MATCH(Combine!B276,'Combine Data'!A:A,0),14),"No Data")</f>
        <v>4.3099999999999996</v>
      </c>
      <c r="N276">
        <f>IFERROR(INDEX('Combine Data'!A:O,MATCH(Combine!B276,'Combine Data'!A:A,0),15),"No Data")</f>
        <v>7.12</v>
      </c>
      <c r="O276">
        <f>IF(E276="QB",INDEX('QB Stats'!C:Y,MATCH(Combine!B276,'QB Stats'!C:C,0),23)/5,(IF(Combine!E276="RB",INDEX('RB Stats'!C:AX,MATCH(Combine!B276,'RB Stats'!C:C,0),48)/5,(IF(Combine!E276="WR",INDEX('WR Stats'!C:AN,MATCH(Combine!B276,'WR Stats'!C:C,0),38)/5)))))</f>
        <v>179.31199999999998</v>
      </c>
      <c r="P276" t="str">
        <f>IF(E276="QB",INDEX('QB Stats'!C:AR,MATCH(Combine!B276,'QB Stats'!C:C,0),42),(IF(Combine!E276="RB",INDEX('RB Stats'!C:BN,MATCH(Combine!B276,'RB Stats'!C:C,0),64),(IF(Combine!E276="WR",INDEX('WR Stats'!C:BJ,MATCH(Combine!B276,'WR Stats'!C:C,0),60))))))</f>
        <v>Backup</v>
      </c>
      <c r="Q276">
        <f>IF(E276="QB",INDEX('QB Stats'!C:AS,MATCH(Combine!B276,'QB Stats'!C:C,0),43),(IF(Combine!E276="RB",INDEX('RB Stats'!C:BO,MATCH(Combine!B276,'RB Stats'!C:C,0),65),(IF(Combine!E276="WR",INDEX('WR Stats'!C:BK,MATCH(Combine!B276,'WR Stats'!C:C,0),61))))))</f>
        <v>1</v>
      </c>
    </row>
    <row r="277" spans="1:17" hidden="1" x14ac:dyDescent="0.25">
      <c r="A277" t="s">
        <v>511</v>
      </c>
      <c r="B277" s="5" t="s">
        <v>2595</v>
      </c>
      <c r="C277" t="s">
        <v>201</v>
      </c>
      <c r="D277" t="str">
        <f>IFERROR(INDEX(Conference!A:B,MATCH(Combine!C277,Conference!A:A,0),2),"N/A")</f>
        <v>Big Ten</v>
      </c>
      <c r="E277" t="str">
        <f>IFERROR(INDEX('Combine Data'!A:O,MATCH(Combine!B277,'Combine Data'!A:A,0),6),"No Data")</f>
        <v>No Data</v>
      </c>
      <c r="F277" t="str">
        <f>IFERROR(INDEX('Combine Data'!A:O,MATCH(Combine!B277,'Combine Data'!A:A,0),7),"No Data")</f>
        <v>No Data</v>
      </c>
      <c r="G277" t="str">
        <f>IFERROR(INDEX('Combine Data'!A:O,MATCH(Combine!B277,'Combine Data'!A:A,0),8),"No Data")</f>
        <v>No Data</v>
      </c>
      <c r="H277" t="str">
        <f>IFERROR(INDEX('Combine Data'!A:O,MATCH(Combine!B277,'Combine Data'!A:A,0),9),"No Data")</f>
        <v>No Data</v>
      </c>
      <c r="I277" t="str">
        <f>IFERROR(INDEX('Combine Data'!A:O,MATCH(Combine!B277,'Combine Data'!A:A,0),10),"No Data")</f>
        <v>No Data</v>
      </c>
      <c r="J277" t="str">
        <f>IFERROR(INDEX('Combine Data'!A:O,MATCH(Combine!B277,'Combine Data'!A:A,0),11),"No Data")</f>
        <v>No Data</v>
      </c>
      <c r="K277" t="str">
        <f>IFERROR(INDEX('Combine Data'!A:O,MATCH(Combine!B277,'Combine Data'!A:A,0),12),"No Data")</f>
        <v>No Data</v>
      </c>
      <c r="L277" t="str">
        <f>IFERROR(INDEX('Combine Data'!A:O,MATCH(Combine!B277,'Combine Data'!A:A,0),13),"No Data")</f>
        <v>No Data</v>
      </c>
      <c r="M277" t="str">
        <f>IFERROR(INDEX('Combine Data'!A:O,MATCH(Combine!B277,'Combine Data'!A:A,0),14),"No Data")</f>
        <v>No Data</v>
      </c>
      <c r="N277" t="str">
        <f>IFERROR(INDEX('Combine Data'!A:O,MATCH(Combine!B277,'Combine Data'!A:A,0),15),"No Data")</f>
        <v>No Data</v>
      </c>
      <c r="O277" t="b">
        <f>IF(E277="QB",INDEX('QB Stats'!C:Y,MATCH(Combine!B277,'QB Stats'!C:C,0),23)/5,(IF(Combine!E277="RB",INDEX('RB Stats'!C:AX,MATCH(Combine!B277,'RB Stats'!C:C,0),48)/5,(IF(Combine!E277="WR",INDEX('WR Stats'!C:AN,MATCH(Combine!B277,'WR Stats'!C:C,0),38)/5)))))</f>
        <v>0</v>
      </c>
      <c r="P277" t="b">
        <f>IF(E277="QB",INDEX('QB Stats'!C:AR,MATCH(Combine!B277,'QB Stats'!C:C,0),42),(IF(Combine!E277="RB",INDEX('RB Stats'!C:BN,MATCH(Combine!B277,'RB Stats'!C:C,0),64),(IF(Combine!E277="WR",INDEX('WR Stats'!C:BJ,MATCH(Combine!B277,'WR Stats'!C:C,0),60))))))</f>
        <v>0</v>
      </c>
      <c r="Q277" t="b">
        <f>IF(E277="QB",INDEX('QB Stats'!C:AS,MATCH(Combine!B277,'QB Stats'!C:C,0),43),(IF(Combine!E277="RB",INDEX('RB Stats'!C:BO,MATCH(Combine!B277,'RB Stats'!C:C,0),65),(IF(Combine!E277="WR",INDEX('WR Stats'!C:BK,MATCH(Combine!B277,'WR Stats'!C:C,0),61))))))</f>
        <v>0</v>
      </c>
    </row>
    <row r="278" spans="1:17" hidden="1" x14ac:dyDescent="0.25">
      <c r="A278" t="s">
        <v>512</v>
      </c>
      <c r="B278" s="5" t="s">
        <v>2596</v>
      </c>
      <c r="C278" t="s">
        <v>2298</v>
      </c>
      <c r="D278" t="str">
        <f>IFERROR(INDEX(Conference!A:B,MATCH(Combine!C278,Conference!A:A,0),2),"N/A")</f>
        <v>Big Ten</v>
      </c>
      <c r="E278" t="str">
        <f>IFERROR(INDEX('Combine Data'!A:O,MATCH(Combine!B278,'Combine Data'!A:A,0),6),"No Data")</f>
        <v>No Data</v>
      </c>
      <c r="F278" t="str">
        <f>IFERROR(INDEX('Combine Data'!A:O,MATCH(Combine!B278,'Combine Data'!A:A,0),7),"No Data")</f>
        <v>No Data</v>
      </c>
      <c r="G278" t="str">
        <f>IFERROR(INDEX('Combine Data'!A:O,MATCH(Combine!B278,'Combine Data'!A:A,0),8),"No Data")</f>
        <v>No Data</v>
      </c>
      <c r="H278" t="str">
        <f>IFERROR(INDEX('Combine Data'!A:O,MATCH(Combine!B278,'Combine Data'!A:A,0),9),"No Data")</f>
        <v>No Data</v>
      </c>
      <c r="I278" t="str">
        <f>IFERROR(INDEX('Combine Data'!A:O,MATCH(Combine!B278,'Combine Data'!A:A,0),10),"No Data")</f>
        <v>No Data</v>
      </c>
      <c r="J278" t="str">
        <f>IFERROR(INDEX('Combine Data'!A:O,MATCH(Combine!B278,'Combine Data'!A:A,0),11),"No Data")</f>
        <v>No Data</v>
      </c>
      <c r="K278" t="str">
        <f>IFERROR(INDEX('Combine Data'!A:O,MATCH(Combine!B278,'Combine Data'!A:A,0),12),"No Data")</f>
        <v>No Data</v>
      </c>
      <c r="L278" t="str">
        <f>IFERROR(INDEX('Combine Data'!A:O,MATCH(Combine!B278,'Combine Data'!A:A,0),13),"No Data")</f>
        <v>No Data</v>
      </c>
      <c r="M278" t="str">
        <f>IFERROR(INDEX('Combine Data'!A:O,MATCH(Combine!B278,'Combine Data'!A:A,0),14),"No Data")</f>
        <v>No Data</v>
      </c>
      <c r="N278" t="str">
        <f>IFERROR(INDEX('Combine Data'!A:O,MATCH(Combine!B278,'Combine Data'!A:A,0),15),"No Data")</f>
        <v>No Data</v>
      </c>
      <c r="O278" t="b">
        <f>IF(E278="QB",INDEX('QB Stats'!C:Y,MATCH(Combine!B278,'QB Stats'!C:C,0),23)/5,(IF(Combine!E278="RB",INDEX('RB Stats'!C:AX,MATCH(Combine!B278,'RB Stats'!C:C,0),48)/5,(IF(Combine!E278="WR",INDEX('WR Stats'!C:AN,MATCH(Combine!B278,'WR Stats'!C:C,0),38)/5)))))</f>
        <v>0</v>
      </c>
      <c r="P278" t="b">
        <f>IF(E278="QB",INDEX('QB Stats'!C:AR,MATCH(Combine!B278,'QB Stats'!C:C,0),42),(IF(Combine!E278="RB",INDEX('RB Stats'!C:BN,MATCH(Combine!B278,'RB Stats'!C:C,0),64),(IF(Combine!E278="WR",INDEX('WR Stats'!C:BJ,MATCH(Combine!B278,'WR Stats'!C:C,0),60))))))</f>
        <v>0</v>
      </c>
      <c r="Q278" t="b">
        <f>IF(E278="QB",INDEX('QB Stats'!C:AS,MATCH(Combine!B278,'QB Stats'!C:C,0),43),(IF(Combine!E278="RB",INDEX('RB Stats'!C:BO,MATCH(Combine!B278,'RB Stats'!C:C,0),65),(IF(Combine!E278="WR",INDEX('WR Stats'!C:BK,MATCH(Combine!B278,'WR Stats'!C:C,0),61))))))</f>
        <v>0</v>
      </c>
    </row>
    <row r="279" spans="1:17" x14ac:dyDescent="0.25">
      <c r="A279" t="s">
        <v>91</v>
      </c>
      <c r="B279" s="5" t="s">
        <v>2597</v>
      </c>
      <c r="C279" t="str">
        <f>IFERROR(INDEX('Combine Data'!A:O,MATCH(Combine!B279,'Combine Data'!A:A,0),4),"No Data")</f>
        <v>Memphis</v>
      </c>
      <c r="D279" t="str">
        <f>IFERROR(INDEX(Conference!A:B,MATCH(Combine!C279,Conference!A:A,0),2),"N/A")</f>
        <v>The American</v>
      </c>
      <c r="E279" t="str">
        <f>IFERROR(INDEX('Combine Data'!A:O,MATCH(Combine!B279,'Combine Data'!A:A,0),6),"No Data")</f>
        <v>RB</v>
      </c>
      <c r="F279">
        <f>IFERROR(INDEX('Combine Data'!A:O,MATCH(Combine!B279,'Combine Data'!A:A,0),7),"No Data")</f>
        <v>69</v>
      </c>
      <c r="G279">
        <f>IFERROR(INDEX('Combine Data'!A:O,MATCH(Combine!B279,'Combine Data'!A:A,0),8),"No Data")</f>
        <v>214</v>
      </c>
      <c r="H279">
        <f>IFERROR(INDEX('Combine Data'!A:O,MATCH(Combine!B279,'Combine Data'!A:A,0),9),"No Data")</f>
        <v>0</v>
      </c>
      <c r="I279">
        <f>IFERROR(INDEX('Combine Data'!A:O,MATCH(Combine!B279,'Combine Data'!A:A,0),10),"No Data")</f>
        <v>4.49</v>
      </c>
      <c r="J279">
        <f>IFERROR(INDEX('Combine Data'!A:O,MATCH(Combine!B279,'Combine Data'!A:A,0),11),"No Data")</f>
        <v>25</v>
      </c>
      <c r="K279">
        <f>IFERROR(INDEX('Combine Data'!A:O,MATCH(Combine!B279,'Combine Data'!A:A,0),12),"No Data")</f>
        <v>35.5</v>
      </c>
      <c r="L279">
        <f>IFERROR(INDEX('Combine Data'!A:O,MATCH(Combine!B279,'Combine Data'!A:A,0),13),"No Data")</f>
        <v>0</v>
      </c>
      <c r="M279">
        <f>IFERROR(INDEX('Combine Data'!A:O,MATCH(Combine!B279,'Combine Data'!A:A,0),14),"No Data")</f>
        <v>0</v>
      </c>
      <c r="N279">
        <f>IFERROR(INDEX('Combine Data'!A:O,MATCH(Combine!B279,'Combine Data'!A:A,0),15),"No Data")</f>
        <v>0</v>
      </c>
      <c r="O279">
        <f>IF(E279="QB",INDEX('QB Stats'!C:Y,MATCH(Combine!B279,'QB Stats'!C:C,0),23)/5,(IF(Combine!E279="RB",INDEX('RB Stats'!C:AX,MATCH(Combine!B279,'RB Stats'!C:C,0),48)/5,(IF(Combine!E279="WR",INDEX('WR Stats'!C:AN,MATCH(Combine!B279,'WR Stats'!C:C,0),38)/5)))))</f>
        <v>142.26000000000002</v>
      </c>
      <c r="P279" t="str">
        <f>IF(E279="QB",INDEX('QB Stats'!C:AR,MATCH(Combine!B279,'QB Stats'!C:C,0),42),(IF(Combine!E279="RB",INDEX('RB Stats'!C:BN,MATCH(Combine!B279,'RB Stats'!C:C,0),64),(IF(Combine!E279="WR",INDEX('WR Stats'!C:BJ,MATCH(Combine!B279,'WR Stats'!C:C,0),60))))))</f>
        <v>Backup</v>
      </c>
      <c r="Q279">
        <f>IF(E279="QB",INDEX('QB Stats'!C:AS,MATCH(Combine!B279,'QB Stats'!C:C,0),43),(IF(Combine!E279="RB",INDEX('RB Stats'!C:BO,MATCH(Combine!B279,'RB Stats'!C:C,0),65),(IF(Combine!E279="WR",INDEX('WR Stats'!C:BK,MATCH(Combine!B279,'WR Stats'!C:C,0),61))))))</f>
        <v>1</v>
      </c>
    </row>
    <row r="280" spans="1:17" x14ac:dyDescent="0.25">
      <c r="A280" t="s">
        <v>513</v>
      </c>
      <c r="B280" s="5" t="s">
        <v>2598</v>
      </c>
      <c r="C280" t="str">
        <f>IFERROR(INDEX('Combine Data'!A:O,MATCH(Combine!B280,'Combine Data'!A:A,0),4),"No Data")</f>
        <v>Louisiana State</v>
      </c>
      <c r="D280" t="str">
        <f>IFERROR(INDEX(Conference!A:B,MATCH(Combine!C280,Conference!A:A,0),2),"N/A")</f>
        <v>SEC</v>
      </c>
      <c r="E280" t="str">
        <f>IFERROR(INDEX('Combine Data'!A:O,MATCH(Combine!B280,'Combine Data'!A:A,0),6),"No Data")</f>
        <v>RB</v>
      </c>
      <c r="F280">
        <f>IFERROR(INDEX('Combine Data'!A:O,MATCH(Combine!B280,'Combine Data'!A:A,0),7),"No Data")</f>
        <v>71</v>
      </c>
      <c r="G280">
        <f>IFERROR(INDEX('Combine Data'!A:O,MATCH(Combine!B280,'Combine Data'!A:A,0),8),"No Data")</f>
        <v>214</v>
      </c>
      <c r="H280">
        <f>IFERROR(INDEX('Combine Data'!A:O,MATCH(Combine!B280,'Combine Data'!A:A,0),9),"No Data")</f>
        <v>0</v>
      </c>
      <c r="I280">
        <f>IFERROR(INDEX('Combine Data'!A:O,MATCH(Combine!B280,'Combine Data'!A:A,0),10),"No Data")</f>
        <v>4.4000000000000004</v>
      </c>
      <c r="J280">
        <f>IFERROR(INDEX('Combine Data'!A:O,MATCH(Combine!B280,'Combine Data'!A:A,0),11),"No Data")</f>
        <v>18</v>
      </c>
      <c r="K280">
        <f>IFERROR(INDEX('Combine Data'!A:O,MATCH(Combine!B280,'Combine Data'!A:A,0),12),"No Data")</f>
        <v>38.5</v>
      </c>
      <c r="L280">
        <f>IFERROR(INDEX('Combine Data'!A:O,MATCH(Combine!B280,'Combine Data'!A:A,0),13),"No Data")</f>
        <v>125</v>
      </c>
      <c r="M280">
        <f>IFERROR(INDEX('Combine Data'!A:O,MATCH(Combine!B280,'Combine Data'!A:A,0),14),"No Data")</f>
        <v>4.4800000000000004</v>
      </c>
      <c r="N280">
        <f>IFERROR(INDEX('Combine Data'!A:O,MATCH(Combine!B280,'Combine Data'!A:A,0),15),"No Data")</f>
        <v>7.1</v>
      </c>
      <c r="O280">
        <f>IF(E280="QB",INDEX('QB Stats'!C:Y,MATCH(Combine!B280,'QB Stats'!C:C,0),23)/5,(IF(Combine!E280="RB",INDEX('RB Stats'!C:AX,MATCH(Combine!B280,'RB Stats'!C:C,0),48)/5,(IF(Combine!E280="WR",INDEX('WR Stats'!C:AN,MATCH(Combine!B280,'WR Stats'!C:C,0),38)/5)))))</f>
        <v>157.9</v>
      </c>
      <c r="P280" t="str">
        <f>IF(E280="QB",INDEX('QB Stats'!C:AR,MATCH(Combine!B280,'QB Stats'!C:C,0),42),(IF(Combine!E280="RB",INDEX('RB Stats'!C:BN,MATCH(Combine!B280,'RB Stats'!C:C,0),64),(IF(Combine!E280="WR",INDEX('WR Stats'!C:BJ,MATCH(Combine!B280,'WR Stats'!C:C,0),60))))))</f>
        <v>Backup</v>
      </c>
      <c r="Q280">
        <f>IF(E280="QB",INDEX('QB Stats'!C:AS,MATCH(Combine!B280,'QB Stats'!C:C,0),43),(IF(Combine!E280="RB",INDEX('RB Stats'!C:BO,MATCH(Combine!B280,'RB Stats'!C:C,0),65),(IF(Combine!E280="WR",INDEX('WR Stats'!C:BK,MATCH(Combine!B280,'WR Stats'!C:C,0),61))))))</f>
        <v>1</v>
      </c>
    </row>
    <row r="281" spans="1:17" x14ac:dyDescent="0.25">
      <c r="A281" t="s">
        <v>514</v>
      </c>
      <c r="B281" s="5" t="s">
        <v>2599</v>
      </c>
      <c r="C281" t="str">
        <f>IFERROR(INDEX('Combine Data'!A:O,MATCH(Combine!B281,'Combine Data'!A:A,0),4),"No Data")</f>
        <v>Florida</v>
      </c>
      <c r="D281" t="str">
        <f>IFERROR(INDEX(Conference!A:B,MATCH(Combine!C281,Conference!A:A,0),2),"N/A")</f>
        <v>SEC</v>
      </c>
      <c r="E281" t="str">
        <f>IFERROR(INDEX('Combine Data'!A:O,MATCH(Combine!B281,'Combine Data'!A:A,0),6),"No Data")</f>
        <v>WR</v>
      </c>
      <c r="F281">
        <f>IFERROR(INDEX('Combine Data'!A:O,MATCH(Combine!B281,'Combine Data'!A:A,0),7),"No Data")</f>
        <v>73</v>
      </c>
      <c r="G281">
        <f>IFERROR(INDEX('Combine Data'!A:O,MATCH(Combine!B281,'Combine Data'!A:A,0),8),"No Data")</f>
        <v>213</v>
      </c>
      <c r="H281">
        <f>IFERROR(INDEX('Combine Data'!A:O,MATCH(Combine!B281,'Combine Data'!A:A,0),9),"No Data")</f>
        <v>15</v>
      </c>
      <c r="I281">
        <f>IFERROR(INDEX('Combine Data'!A:O,MATCH(Combine!B281,'Combine Data'!A:A,0),10),"No Data")</f>
        <v>4.32</v>
      </c>
      <c r="J281">
        <f>IFERROR(INDEX('Combine Data'!A:O,MATCH(Combine!B281,'Combine Data'!A:A,0),11),"No Data")</f>
        <v>0</v>
      </c>
      <c r="K281">
        <f>IFERROR(INDEX('Combine Data'!A:O,MATCH(Combine!B281,'Combine Data'!A:A,0),12),"No Data")</f>
        <v>38.5</v>
      </c>
      <c r="L281">
        <f>IFERROR(INDEX('Combine Data'!A:O,MATCH(Combine!B281,'Combine Data'!A:A,0),13),"No Data")</f>
        <v>122</v>
      </c>
      <c r="M281">
        <f>IFERROR(INDEX('Combine Data'!A:O,MATCH(Combine!B281,'Combine Data'!A:A,0),14),"No Data")</f>
        <v>4.03</v>
      </c>
      <c r="N281">
        <f>IFERROR(INDEX('Combine Data'!A:O,MATCH(Combine!B281,'Combine Data'!A:A,0),15),"No Data")</f>
        <v>6.74</v>
      </c>
      <c r="O281">
        <f>IF(E281="QB",INDEX('QB Stats'!C:Y,MATCH(Combine!B281,'QB Stats'!C:C,0),23)/5,(IF(Combine!E281="RB",INDEX('RB Stats'!C:AX,MATCH(Combine!B281,'RB Stats'!C:C,0),48)/5,(IF(Combine!E281="WR",INDEX('WR Stats'!C:AN,MATCH(Combine!B281,'WR Stats'!C:C,0),38)/5)))))</f>
        <v>6.62</v>
      </c>
      <c r="P281" t="str">
        <f>IF(E281="QB",INDEX('QB Stats'!C:AR,MATCH(Combine!B281,'QB Stats'!C:C,0),42),(IF(Combine!E281="RB",INDEX('RB Stats'!C:BN,MATCH(Combine!B281,'RB Stats'!C:C,0),64),(IF(Combine!E281="WR",INDEX('WR Stats'!C:BJ,MATCH(Combine!B281,'WR Stats'!C:C,0),60))))))</f>
        <v>Bust</v>
      </c>
      <c r="Q281">
        <f>IF(E281="QB",INDEX('QB Stats'!C:AS,MATCH(Combine!B281,'QB Stats'!C:C,0),43),(IF(Combine!E281="RB",INDEX('RB Stats'!C:BO,MATCH(Combine!B281,'RB Stats'!C:C,0),65),(IF(Combine!E281="WR",INDEX('WR Stats'!C:BK,MATCH(Combine!B281,'WR Stats'!C:C,0),61))))))</f>
        <v>0</v>
      </c>
    </row>
    <row r="282" spans="1:17" x14ac:dyDescent="0.25">
      <c r="A282" t="s">
        <v>515</v>
      </c>
      <c r="B282" s="5" t="s">
        <v>2600</v>
      </c>
      <c r="C282" t="str">
        <f>IFERROR(INDEX('Combine Data'!A:O,MATCH(Combine!B282,'Combine Data'!A:A,0),4),"No Data")</f>
        <v>Miami (FL)</v>
      </c>
      <c r="D282" t="str">
        <f>IFERROR(INDEX(Conference!A:B,MATCH(Combine!C282,Conference!A:A,0),2),"N/A")</f>
        <v>ACC</v>
      </c>
      <c r="E282" t="str">
        <f>IFERROR(INDEX('Combine Data'!A:O,MATCH(Combine!B282,'Combine Data'!A:A,0),6),"No Data")</f>
        <v>WR</v>
      </c>
      <c r="F282">
        <f>IFERROR(INDEX('Combine Data'!A:O,MATCH(Combine!B282,'Combine Data'!A:A,0),7),"No Data")</f>
        <v>68</v>
      </c>
      <c r="G282">
        <f>IFERROR(INDEX('Combine Data'!A:O,MATCH(Combine!B282,'Combine Data'!A:A,0),8),"No Data")</f>
        <v>185</v>
      </c>
      <c r="H282">
        <f>IFERROR(INDEX('Combine Data'!A:O,MATCH(Combine!B282,'Combine Data'!A:A,0),9),"No Data")</f>
        <v>0</v>
      </c>
      <c r="I282">
        <f>IFERROR(INDEX('Combine Data'!A:O,MATCH(Combine!B282,'Combine Data'!A:A,0),10),"No Data")</f>
        <v>4.38</v>
      </c>
      <c r="J282">
        <f>IFERROR(INDEX('Combine Data'!A:O,MATCH(Combine!B282,'Combine Data'!A:A,0),11),"No Data")</f>
        <v>0</v>
      </c>
      <c r="K282">
        <f>IFERROR(INDEX('Combine Data'!A:O,MATCH(Combine!B282,'Combine Data'!A:A,0),12),"No Data")</f>
        <v>0</v>
      </c>
      <c r="L282">
        <f>IFERROR(INDEX('Combine Data'!A:O,MATCH(Combine!B282,'Combine Data'!A:A,0),13),"No Data")</f>
        <v>0</v>
      </c>
      <c r="M282">
        <f>IFERROR(INDEX('Combine Data'!A:O,MATCH(Combine!B282,'Combine Data'!A:A,0),14),"No Data")</f>
        <v>0</v>
      </c>
      <c r="N282">
        <f>IFERROR(INDEX('Combine Data'!A:O,MATCH(Combine!B282,'Combine Data'!A:A,0),15),"No Data")</f>
        <v>0</v>
      </c>
      <c r="O282">
        <f>IF(E282="QB",INDEX('QB Stats'!C:Y,MATCH(Combine!B282,'QB Stats'!C:C,0),23)/5,(IF(Combine!E282="RB",INDEX('RB Stats'!C:AX,MATCH(Combine!B282,'RB Stats'!C:C,0),48)/5,(IF(Combine!E282="WR",INDEX('WR Stats'!C:AN,MATCH(Combine!B282,'WR Stats'!C:C,0),38)/5)))))</f>
        <v>11.219999999999999</v>
      </c>
      <c r="P282" t="str">
        <f>IF(E282="QB",INDEX('QB Stats'!C:AR,MATCH(Combine!B282,'QB Stats'!C:C,0),42),(IF(Combine!E282="RB",INDEX('RB Stats'!C:BN,MATCH(Combine!B282,'RB Stats'!C:C,0),64),(IF(Combine!E282="WR",INDEX('WR Stats'!C:BJ,MATCH(Combine!B282,'WR Stats'!C:C,0),60))))))</f>
        <v>Bust</v>
      </c>
      <c r="Q282">
        <f>IF(E282="QB",INDEX('QB Stats'!C:AS,MATCH(Combine!B282,'QB Stats'!C:C,0),43),(IF(Combine!E282="RB",INDEX('RB Stats'!C:BO,MATCH(Combine!B282,'RB Stats'!C:C,0),65),(IF(Combine!E282="WR",INDEX('WR Stats'!C:BK,MATCH(Combine!B282,'WR Stats'!C:C,0),61))))))</f>
        <v>0</v>
      </c>
    </row>
    <row r="283" spans="1:17" hidden="1" x14ac:dyDescent="0.25">
      <c r="A283" t="s">
        <v>516</v>
      </c>
      <c r="B283" s="5" t="s">
        <v>2601</v>
      </c>
      <c r="C283" t="s">
        <v>2271</v>
      </c>
      <c r="D283" t="str">
        <f>IFERROR(INDEX(Conference!A:B,MATCH(Combine!C283,Conference!A:A,0),2),"N/A")</f>
        <v>Pac-12</v>
      </c>
      <c r="E283" t="str">
        <f>IFERROR(INDEX('Combine Data'!A:O,MATCH(Combine!B283,'Combine Data'!A:A,0),6),"No Data")</f>
        <v>No Data</v>
      </c>
      <c r="F283" t="str">
        <f>IFERROR(INDEX('Combine Data'!A:O,MATCH(Combine!B283,'Combine Data'!A:A,0),7),"No Data")</f>
        <v>No Data</v>
      </c>
      <c r="G283" t="str">
        <f>IFERROR(INDEX('Combine Data'!A:O,MATCH(Combine!B283,'Combine Data'!A:A,0),8),"No Data")</f>
        <v>No Data</v>
      </c>
      <c r="H283" t="str">
        <f>IFERROR(INDEX('Combine Data'!A:O,MATCH(Combine!B283,'Combine Data'!A:A,0),9),"No Data")</f>
        <v>No Data</v>
      </c>
      <c r="I283" t="str">
        <f>IFERROR(INDEX('Combine Data'!A:O,MATCH(Combine!B283,'Combine Data'!A:A,0),10),"No Data")</f>
        <v>No Data</v>
      </c>
      <c r="J283" t="str">
        <f>IFERROR(INDEX('Combine Data'!A:O,MATCH(Combine!B283,'Combine Data'!A:A,0),11),"No Data")</f>
        <v>No Data</v>
      </c>
      <c r="K283" t="str">
        <f>IFERROR(INDEX('Combine Data'!A:O,MATCH(Combine!B283,'Combine Data'!A:A,0),12),"No Data")</f>
        <v>No Data</v>
      </c>
      <c r="L283" t="str">
        <f>IFERROR(INDEX('Combine Data'!A:O,MATCH(Combine!B283,'Combine Data'!A:A,0),13),"No Data")</f>
        <v>No Data</v>
      </c>
      <c r="M283" t="str">
        <f>IFERROR(INDEX('Combine Data'!A:O,MATCH(Combine!B283,'Combine Data'!A:A,0),14),"No Data")</f>
        <v>No Data</v>
      </c>
      <c r="N283" t="str">
        <f>IFERROR(INDEX('Combine Data'!A:O,MATCH(Combine!B283,'Combine Data'!A:A,0),15),"No Data")</f>
        <v>No Data</v>
      </c>
      <c r="O283" t="b">
        <f>IF(E283="QB",INDEX('QB Stats'!C:Y,MATCH(Combine!B283,'QB Stats'!C:C,0),23)/5,(IF(Combine!E283="RB",INDEX('RB Stats'!C:AX,MATCH(Combine!B283,'RB Stats'!C:C,0),48)/5,(IF(Combine!E283="WR",INDEX('WR Stats'!C:AN,MATCH(Combine!B283,'WR Stats'!C:C,0),38)/5)))))</f>
        <v>0</v>
      </c>
      <c r="P283" t="b">
        <f>IF(E283="QB",INDEX('QB Stats'!C:AR,MATCH(Combine!B283,'QB Stats'!C:C,0),42),(IF(Combine!E283="RB",INDEX('RB Stats'!C:BN,MATCH(Combine!B283,'RB Stats'!C:C,0),64),(IF(Combine!E283="WR",INDEX('WR Stats'!C:BJ,MATCH(Combine!B283,'WR Stats'!C:C,0),60))))))</f>
        <v>0</v>
      </c>
      <c r="Q283" t="b">
        <f>IF(E283="QB",INDEX('QB Stats'!C:AS,MATCH(Combine!B283,'QB Stats'!C:C,0),43),(IF(Combine!E283="RB",INDEX('RB Stats'!C:BO,MATCH(Combine!B283,'RB Stats'!C:C,0),65),(IF(Combine!E283="WR",INDEX('WR Stats'!C:BK,MATCH(Combine!B283,'WR Stats'!C:C,0),61))))))</f>
        <v>0</v>
      </c>
    </row>
    <row r="284" spans="1:17" x14ac:dyDescent="0.25">
      <c r="A284" t="s">
        <v>78</v>
      </c>
      <c r="B284" s="5" t="s">
        <v>2602</v>
      </c>
      <c r="C284" t="str">
        <f>IFERROR(INDEX('Combine Data'!A:O,MATCH(Combine!B284,'Combine Data'!A:A,0),4),"No Data")</f>
        <v>Oregon</v>
      </c>
      <c r="D284" t="str">
        <f>IFERROR(INDEX(Conference!A:B,MATCH(Combine!C284,Conference!A:A,0),2),"N/A")</f>
        <v>Pac-12</v>
      </c>
      <c r="E284" t="str">
        <f>IFERROR(INDEX('Combine Data'!A:O,MATCH(Combine!B284,'Combine Data'!A:A,0),6),"No Data")</f>
        <v>QB</v>
      </c>
      <c r="F284">
        <f>IFERROR(INDEX('Combine Data'!A:O,MATCH(Combine!B284,'Combine Data'!A:A,0),7),"No Data")</f>
        <v>74</v>
      </c>
      <c r="G284">
        <f>IFERROR(INDEX('Combine Data'!A:O,MATCH(Combine!B284,'Combine Data'!A:A,0),8),"No Data")</f>
        <v>224</v>
      </c>
      <c r="H284">
        <f>IFERROR(INDEX('Combine Data'!A:O,MATCH(Combine!B284,'Combine Data'!A:A,0),9),"No Data")</f>
        <v>35</v>
      </c>
      <c r="I284">
        <f>IFERROR(INDEX('Combine Data'!A:O,MATCH(Combine!B284,'Combine Data'!A:A,0),10),"No Data")</f>
        <v>4.8899999999999997</v>
      </c>
      <c r="J284">
        <f>IFERROR(INDEX('Combine Data'!A:O,MATCH(Combine!B284,'Combine Data'!A:A,0),11),"No Data")</f>
        <v>0</v>
      </c>
      <c r="K284">
        <f>IFERROR(INDEX('Combine Data'!A:O,MATCH(Combine!B284,'Combine Data'!A:A,0),12),"No Data")</f>
        <v>0</v>
      </c>
      <c r="L284">
        <f>IFERROR(INDEX('Combine Data'!A:O,MATCH(Combine!B284,'Combine Data'!A:A,0),13),"No Data")</f>
        <v>0</v>
      </c>
      <c r="M284">
        <f>IFERROR(INDEX('Combine Data'!A:O,MATCH(Combine!B284,'Combine Data'!A:A,0),14),"No Data")</f>
        <v>0</v>
      </c>
      <c r="N284">
        <f>IFERROR(INDEX('Combine Data'!A:O,MATCH(Combine!B284,'Combine Data'!A:A,0),15),"No Data")</f>
        <v>0</v>
      </c>
      <c r="O284">
        <f>IF(E284="QB",INDEX('QB Stats'!C:Y,MATCH(Combine!B284,'QB Stats'!C:C,0),23)/5,(IF(Combine!E284="RB",INDEX('RB Stats'!C:AX,MATCH(Combine!B284,'RB Stats'!C:C,0),48)/5,(IF(Combine!E284="WR",INDEX('WR Stats'!C:AN,MATCH(Combine!B284,'WR Stats'!C:C,0),38)/5)))))</f>
        <v>13.087999999999997</v>
      </c>
      <c r="P284" t="str">
        <f>IF(E284="QB",INDEX('QB Stats'!C:AR,MATCH(Combine!B284,'QB Stats'!C:C,0),42),(IF(Combine!E284="RB",INDEX('RB Stats'!C:BN,MATCH(Combine!B284,'RB Stats'!C:C,0),64),(IF(Combine!E284="WR",INDEX('WR Stats'!C:BJ,MATCH(Combine!B284,'WR Stats'!C:C,0),60))))))</f>
        <v>Bust</v>
      </c>
      <c r="Q284">
        <f>IF(E284="QB",INDEX('QB Stats'!C:AS,MATCH(Combine!B284,'QB Stats'!C:C,0),43),(IF(Combine!E284="RB",INDEX('RB Stats'!C:BO,MATCH(Combine!B284,'RB Stats'!C:C,0),65),(IF(Combine!E284="WR",INDEX('WR Stats'!C:BK,MATCH(Combine!B284,'WR Stats'!C:C,0),61))))))</f>
        <v>0</v>
      </c>
    </row>
    <row r="285" spans="1:17" x14ac:dyDescent="0.25">
      <c r="A285" t="s">
        <v>517</v>
      </c>
      <c r="B285" s="5" t="s">
        <v>2603</v>
      </c>
      <c r="C285" t="str">
        <f>IFERROR(INDEX('Combine Data'!A:O,MATCH(Combine!B285,'Combine Data'!A:A,0),4),"No Data")</f>
        <v>Western Michigan</v>
      </c>
      <c r="D285" t="str">
        <f>IFERROR(INDEX(Conference!A:B,MATCH(Combine!C285,Conference!A:A,0),2),"N/A")</f>
        <v>Mid-American</v>
      </c>
      <c r="E285" t="str">
        <f>IFERROR(INDEX('Combine Data'!A:O,MATCH(Combine!B285,'Combine Data'!A:A,0),6),"No Data")</f>
        <v>WR</v>
      </c>
      <c r="F285">
        <f>IFERROR(INDEX('Combine Data'!A:O,MATCH(Combine!B285,'Combine Data'!A:A,0),7),"No Data")</f>
        <v>71</v>
      </c>
      <c r="G285">
        <f>IFERROR(INDEX('Combine Data'!A:O,MATCH(Combine!B285,'Combine Data'!A:A,0),8),"No Data")</f>
        <v>197</v>
      </c>
      <c r="H285">
        <f>IFERROR(INDEX('Combine Data'!A:O,MATCH(Combine!B285,'Combine Data'!A:A,0),9),"No Data")</f>
        <v>0</v>
      </c>
      <c r="I285">
        <f>IFERROR(INDEX('Combine Data'!A:O,MATCH(Combine!B285,'Combine Data'!A:A,0),10),"No Data")</f>
        <v>4.42</v>
      </c>
      <c r="J285">
        <f>IFERROR(INDEX('Combine Data'!A:O,MATCH(Combine!B285,'Combine Data'!A:A,0),11),"No Data")</f>
        <v>0</v>
      </c>
      <c r="K285">
        <f>IFERROR(INDEX('Combine Data'!A:O,MATCH(Combine!B285,'Combine Data'!A:A,0),12),"No Data")</f>
        <v>36.5</v>
      </c>
      <c r="L285">
        <f>IFERROR(INDEX('Combine Data'!A:O,MATCH(Combine!B285,'Combine Data'!A:A,0),13),"No Data")</f>
        <v>117</v>
      </c>
      <c r="M285">
        <f>IFERROR(INDEX('Combine Data'!A:O,MATCH(Combine!B285,'Combine Data'!A:A,0),14),"No Data")</f>
        <v>4.18</v>
      </c>
      <c r="N285">
        <f>IFERROR(INDEX('Combine Data'!A:O,MATCH(Combine!B285,'Combine Data'!A:A,0),15),"No Data")</f>
        <v>6.69</v>
      </c>
      <c r="O285">
        <f>IF(E285="QB",INDEX('QB Stats'!C:Y,MATCH(Combine!B285,'QB Stats'!C:C,0),23)/5,(IF(Combine!E285="RB",INDEX('RB Stats'!C:AX,MATCH(Combine!B285,'RB Stats'!C:C,0),48)/5,(IF(Combine!E285="WR",INDEX('WR Stats'!C:AN,MATCH(Combine!B285,'WR Stats'!C:C,0),38)/5)))))</f>
        <v>150.44</v>
      </c>
      <c r="P285" t="str">
        <f>IF(E285="QB",INDEX('QB Stats'!C:AR,MATCH(Combine!B285,'QB Stats'!C:C,0),42),(IF(Combine!E285="RB",INDEX('RB Stats'!C:BN,MATCH(Combine!B285,'RB Stats'!C:C,0),64),(IF(Combine!E285="WR",INDEX('WR Stats'!C:BJ,MATCH(Combine!B285,'WR Stats'!C:C,0),60))))))</f>
        <v>Super Star</v>
      </c>
      <c r="Q285">
        <f>IF(E285="QB",INDEX('QB Stats'!C:AS,MATCH(Combine!B285,'QB Stats'!C:C,0),43),(IF(Combine!E285="RB",INDEX('RB Stats'!C:BO,MATCH(Combine!B285,'RB Stats'!C:C,0),65),(IF(Combine!E285="WR",INDEX('WR Stats'!C:BK,MATCH(Combine!B285,'WR Stats'!C:C,0),61))))))</f>
        <v>1</v>
      </c>
    </row>
    <row r="286" spans="1:17" hidden="1" x14ac:dyDescent="0.25">
      <c r="A286" t="s">
        <v>518</v>
      </c>
      <c r="B286" s="5" t="s">
        <v>2604</v>
      </c>
      <c r="C286" t="s">
        <v>164</v>
      </c>
      <c r="D286" t="str">
        <f>IFERROR(INDEX(Conference!A:B,MATCH(Combine!C286,Conference!A:A,0),2),"N/A")</f>
        <v>Pac-12</v>
      </c>
      <c r="E286" t="str">
        <f>IFERROR(INDEX('Combine Data'!A:O,MATCH(Combine!B286,'Combine Data'!A:A,0),6),"No Data")</f>
        <v>No Data</v>
      </c>
      <c r="F286" t="str">
        <f>IFERROR(INDEX('Combine Data'!A:O,MATCH(Combine!B286,'Combine Data'!A:A,0),7),"No Data")</f>
        <v>No Data</v>
      </c>
      <c r="G286" t="str">
        <f>IFERROR(INDEX('Combine Data'!A:O,MATCH(Combine!B286,'Combine Data'!A:A,0),8),"No Data")</f>
        <v>No Data</v>
      </c>
      <c r="H286" t="str">
        <f>IFERROR(INDEX('Combine Data'!A:O,MATCH(Combine!B286,'Combine Data'!A:A,0),9),"No Data")</f>
        <v>No Data</v>
      </c>
      <c r="I286" t="str">
        <f>IFERROR(INDEX('Combine Data'!A:O,MATCH(Combine!B286,'Combine Data'!A:A,0),10),"No Data")</f>
        <v>No Data</v>
      </c>
      <c r="J286" t="str">
        <f>IFERROR(INDEX('Combine Data'!A:O,MATCH(Combine!B286,'Combine Data'!A:A,0),11),"No Data")</f>
        <v>No Data</v>
      </c>
      <c r="K286" t="str">
        <f>IFERROR(INDEX('Combine Data'!A:O,MATCH(Combine!B286,'Combine Data'!A:A,0),12),"No Data")</f>
        <v>No Data</v>
      </c>
      <c r="L286" t="str">
        <f>IFERROR(INDEX('Combine Data'!A:O,MATCH(Combine!B286,'Combine Data'!A:A,0),13),"No Data")</f>
        <v>No Data</v>
      </c>
      <c r="M286" t="str">
        <f>IFERROR(INDEX('Combine Data'!A:O,MATCH(Combine!B286,'Combine Data'!A:A,0),14),"No Data")</f>
        <v>No Data</v>
      </c>
      <c r="N286" t="str">
        <f>IFERROR(INDEX('Combine Data'!A:O,MATCH(Combine!B286,'Combine Data'!A:A,0),15),"No Data")</f>
        <v>No Data</v>
      </c>
      <c r="O286" t="b">
        <f>IF(E286="QB",INDEX('QB Stats'!C:Y,MATCH(Combine!B286,'QB Stats'!C:C,0),23)/5,(IF(Combine!E286="RB",INDEX('RB Stats'!C:AX,MATCH(Combine!B286,'RB Stats'!C:C,0),48)/5,(IF(Combine!E286="WR",INDEX('WR Stats'!C:AN,MATCH(Combine!B286,'WR Stats'!C:C,0),38)/5)))))</f>
        <v>0</v>
      </c>
      <c r="P286" t="b">
        <f>IF(E286="QB",INDEX('QB Stats'!C:AR,MATCH(Combine!B286,'QB Stats'!C:C,0),42),(IF(Combine!E286="RB",INDEX('RB Stats'!C:BN,MATCH(Combine!B286,'RB Stats'!C:C,0),64),(IF(Combine!E286="WR",INDEX('WR Stats'!C:BJ,MATCH(Combine!B286,'WR Stats'!C:C,0),60))))))</f>
        <v>0</v>
      </c>
      <c r="Q286" t="b">
        <f>IF(E286="QB",INDEX('QB Stats'!C:AS,MATCH(Combine!B286,'QB Stats'!C:C,0),43),(IF(Combine!E286="RB",INDEX('RB Stats'!C:BO,MATCH(Combine!B286,'RB Stats'!C:C,0),65),(IF(Combine!E286="WR",INDEX('WR Stats'!C:BK,MATCH(Combine!B286,'WR Stats'!C:C,0),61))))))</f>
        <v>0</v>
      </c>
    </row>
    <row r="287" spans="1:17" x14ac:dyDescent="0.25">
      <c r="A287" t="s">
        <v>519</v>
      </c>
      <c r="B287" s="5" t="s">
        <v>2605</v>
      </c>
      <c r="C287" t="str">
        <f>IFERROR(INDEX('Combine Data'!A:O,MATCH(Combine!B287,'Combine Data'!A:A,0),4),"No Data")</f>
        <v>Alabama State</v>
      </c>
      <c r="D287" t="str">
        <f>IFERROR(INDEX(Conference!A:B,MATCH(Combine!C287,Conference!A:A,0),2),"N/A")</f>
        <v>N/A</v>
      </c>
      <c r="E287" t="str">
        <f>IFERROR(INDEX('Combine Data'!A:O,MATCH(Combine!B287,'Combine Data'!A:A,0),6),"No Data")</f>
        <v>QB</v>
      </c>
      <c r="F287">
        <f>IFERROR(INDEX('Combine Data'!A:O,MATCH(Combine!B287,'Combine Data'!A:A,0),7),"No Data")</f>
        <v>74</v>
      </c>
      <c r="G287">
        <f>IFERROR(INDEX('Combine Data'!A:O,MATCH(Combine!B287,'Combine Data'!A:A,0),8),"No Data")</f>
        <v>226</v>
      </c>
      <c r="H287">
        <f>IFERROR(INDEX('Combine Data'!A:O,MATCH(Combine!B287,'Combine Data'!A:A,0),9),"No Data")</f>
        <v>19</v>
      </c>
      <c r="I287">
        <f>IFERROR(INDEX('Combine Data'!A:O,MATCH(Combine!B287,'Combine Data'!A:A,0),10),"No Data")</f>
        <v>4.6900000000000004</v>
      </c>
      <c r="J287">
        <f>IFERROR(INDEX('Combine Data'!A:O,MATCH(Combine!B287,'Combine Data'!A:A,0),11),"No Data")</f>
        <v>0</v>
      </c>
      <c r="K287">
        <f>IFERROR(INDEX('Combine Data'!A:O,MATCH(Combine!B287,'Combine Data'!A:A,0),12),"No Data")</f>
        <v>31.5</v>
      </c>
      <c r="L287">
        <f>IFERROR(INDEX('Combine Data'!A:O,MATCH(Combine!B287,'Combine Data'!A:A,0),13),"No Data")</f>
        <v>107</v>
      </c>
      <c r="M287">
        <f>IFERROR(INDEX('Combine Data'!A:O,MATCH(Combine!B287,'Combine Data'!A:A,0),14),"No Data")</f>
        <v>4.4000000000000004</v>
      </c>
      <c r="N287">
        <f>IFERROR(INDEX('Combine Data'!A:O,MATCH(Combine!B287,'Combine Data'!A:A,0),15),"No Data")</f>
        <v>7.41</v>
      </c>
      <c r="O287">
        <f>IF(E287="QB",INDEX('QB Stats'!C:Y,MATCH(Combine!B287,'QB Stats'!C:C,0),23)/5,(IF(Combine!E287="RB",INDEX('RB Stats'!C:AX,MATCH(Combine!B287,'RB Stats'!C:C,0),48)/5,(IF(Combine!E287="WR",INDEX('WR Stats'!C:AN,MATCH(Combine!B287,'WR Stats'!C:C,0),38)/5)))))</f>
        <v>42.272000000000006</v>
      </c>
      <c r="P287" t="str">
        <f>IF(E287="QB",INDEX('QB Stats'!C:AR,MATCH(Combine!B287,'QB Stats'!C:C,0),42),(IF(Combine!E287="RB",INDEX('RB Stats'!C:BN,MATCH(Combine!B287,'RB Stats'!C:C,0),64),(IF(Combine!E287="WR",INDEX('WR Stats'!C:BJ,MATCH(Combine!B287,'WR Stats'!C:C,0),60))))))</f>
        <v>Bust</v>
      </c>
      <c r="Q287">
        <f>IF(E287="QB",INDEX('QB Stats'!C:AS,MATCH(Combine!B287,'QB Stats'!C:C,0),43),(IF(Combine!E287="RB",INDEX('RB Stats'!C:BO,MATCH(Combine!B287,'RB Stats'!C:C,0),65),(IF(Combine!E287="WR",INDEX('WR Stats'!C:BK,MATCH(Combine!B287,'WR Stats'!C:C,0),61))))))</f>
        <v>0</v>
      </c>
    </row>
    <row r="288" spans="1:17" x14ac:dyDescent="0.25">
      <c r="A288" t="s">
        <v>520</v>
      </c>
      <c r="B288" s="5" t="s">
        <v>2606</v>
      </c>
      <c r="C288" t="str">
        <f>IFERROR(INDEX('Combine Data'!A:O,MATCH(Combine!B288,'Combine Data'!A:A,0),4),"No Data")</f>
        <v>Wisconsin</v>
      </c>
      <c r="D288" t="str">
        <f>IFERROR(INDEX(Conference!A:B,MATCH(Combine!C288,Conference!A:A,0),2),"N/A")</f>
        <v>Big Ten</v>
      </c>
      <c r="E288" t="str">
        <f>IFERROR(INDEX('Combine Data'!A:O,MATCH(Combine!B288,'Combine Data'!A:A,0),6),"No Data")</f>
        <v>RB</v>
      </c>
      <c r="F288">
        <f>IFERROR(INDEX('Combine Data'!A:O,MATCH(Combine!B288,'Combine Data'!A:A,0),7),"No Data")</f>
        <v>69</v>
      </c>
      <c r="G288">
        <f>IFERROR(INDEX('Combine Data'!A:O,MATCH(Combine!B288,'Combine Data'!A:A,0),8),"No Data")</f>
        <v>201</v>
      </c>
      <c r="H288">
        <f>IFERROR(INDEX('Combine Data'!A:O,MATCH(Combine!B288,'Combine Data'!A:A,0),9),"No Data")</f>
        <v>0</v>
      </c>
      <c r="I288">
        <f>IFERROR(INDEX('Combine Data'!A:O,MATCH(Combine!B288,'Combine Data'!A:A,0),10),"No Data")</f>
        <v>4.57</v>
      </c>
      <c r="J288">
        <f>IFERROR(INDEX('Combine Data'!A:O,MATCH(Combine!B288,'Combine Data'!A:A,0),11),"No Data")</f>
        <v>18</v>
      </c>
      <c r="K288">
        <f>IFERROR(INDEX('Combine Data'!A:O,MATCH(Combine!B288,'Combine Data'!A:A,0),12),"No Data")</f>
        <v>31.5</v>
      </c>
      <c r="L288">
        <f>IFERROR(INDEX('Combine Data'!A:O,MATCH(Combine!B288,'Combine Data'!A:A,0),13),"No Data")</f>
        <v>124</v>
      </c>
      <c r="M288">
        <f>IFERROR(INDEX('Combine Data'!A:O,MATCH(Combine!B288,'Combine Data'!A:A,0),14),"No Data")</f>
        <v>4.24</v>
      </c>
      <c r="N288">
        <f>IFERROR(INDEX('Combine Data'!A:O,MATCH(Combine!B288,'Combine Data'!A:A,0),15),"No Data")</f>
        <v>7.05</v>
      </c>
      <c r="O288">
        <f>IF(E288="QB",INDEX('QB Stats'!C:Y,MATCH(Combine!B288,'QB Stats'!C:C,0),23)/5,(IF(Combine!E288="RB",INDEX('RB Stats'!C:AX,MATCH(Combine!B288,'RB Stats'!C:C,0),48)/5,(IF(Combine!E288="WR",INDEX('WR Stats'!C:AN,MATCH(Combine!B288,'WR Stats'!C:C,0),38)/5)))))</f>
        <v>1.78</v>
      </c>
      <c r="P288" t="str">
        <f>IF(E288="QB",INDEX('QB Stats'!C:AR,MATCH(Combine!B288,'QB Stats'!C:C,0),42),(IF(Combine!E288="RB",INDEX('RB Stats'!C:BN,MATCH(Combine!B288,'RB Stats'!C:C,0),64),(IF(Combine!E288="WR",INDEX('WR Stats'!C:BJ,MATCH(Combine!B288,'WR Stats'!C:C,0),60))))))</f>
        <v>Bust</v>
      </c>
      <c r="Q288">
        <f>IF(E288="QB",INDEX('QB Stats'!C:AS,MATCH(Combine!B288,'QB Stats'!C:C,0),43),(IF(Combine!E288="RB",INDEX('RB Stats'!C:BO,MATCH(Combine!B288,'RB Stats'!C:C,0),65),(IF(Combine!E288="WR",INDEX('WR Stats'!C:BK,MATCH(Combine!B288,'WR Stats'!C:C,0),61))))))</f>
        <v>0</v>
      </c>
    </row>
    <row r="289" spans="1:17" x14ac:dyDescent="0.25">
      <c r="A289" t="s">
        <v>521</v>
      </c>
      <c r="B289" s="5" t="s">
        <v>2607</v>
      </c>
      <c r="C289" t="str">
        <f>IFERROR(INDEX('Combine Data'!A:O,MATCH(Combine!B289,'Combine Data'!A:A,0),4),"No Data")</f>
        <v>Oklahoma</v>
      </c>
      <c r="D289" t="str">
        <f>IFERROR(INDEX(Conference!A:B,MATCH(Combine!C289,Conference!A:A,0),2),"N/A")</f>
        <v>Big 12</v>
      </c>
      <c r="E289" t="str">
        <f>IFERROR(INDEX('Combine Data'!A:O,MATCH(Combine!B289,'Combine Data'!A:A,0),6),"No Data")</f>
        <v>WR</v>
      </c>
      <c r="F289">
        <f>IFERROR(INDEX('Combine Data'!A:O,MATCH(Combine!B289,'Combine Data'!A:A,0),7),"No Data")</f>
        <v>74</v>
      </c>
      <c r="G289">
        <f>IFERROR(INDEX('Combine Data'!A:O,MATCH(Combine!B289,'Combine Data'!A:A,0),8),"No Data")</f>
        <v>214</v>
      </c>
      <c r="H289">
        <f>IFERROR(INDEX('Combine Data'!A:O,MATCH(Combine!B289,'Combine Data'!A:A,0),9),"No Data")</f>
        <v>0</v>
      </c>
      <c r="I289">
        <f>IFERROR(INDEX('Combine Data'!A:O,MATCH(Combine!B289,'Combine Data'!A:A,0),10),"No Data")</f>
        <v>4.47</v>
      </c>
      <c r="J289">
        <f>IFERROR(INDEX('Combine Data'!A:O,MATCH(Combine!B289,'Combine Data'!A:A,0),11),"No Data")</f>
        <v>0</v>
      </c>
      <c r="K289">
        <f>IFERROR(INDEX('Combine Data'!A:O,MATCH(Combine!B289,'Combine Data'!A:A,0),12),"No Data")</f>
        <v>36.5</v>
      </c>
      <c r="L289">
        <f>IFERROR(INDEX('Combine Data'!A:O,MATCH(Combine!B289,'Combine Data'!A:A,0),13),"No Data")</f>
        <v>120</v>
      </c>
      <c r="M289">
        <f>IFERROR(INDEX('Combine Data'!A:O,MATCH(Combine!B289,'Combine Data'!A:A,0),14),"No Data")</f>
        <v>4.03</v>
      </c>
      <c r="N289">
        <f>IFERROR(INDEX('Combine Data'!A:O,MATCH(Combine!B289,'Combine Data'!A:A,0),15),"No Data")</f>
        <v>6.71</v>
      </c>
      <c r="O289">
        <f>IF(E289="QB",INDEX('QB Stats'!C:Y,MATCH(Combine!B289,'QB Stats'!C:C,0),23)/5,(IF(Combine!E289="RB",INDEX('RB Stats'!C:AX,MATCH(Combine!B289,'RB Stats'!C:C,0),48)/5,(IF(Combine!E289="WR",INDEX('WR Stats'!C:AN,MATCH(Combine!B289,'WR Stats'!C:C,0),38)/5)))))</f>
        <v>0.64</v>
      </c>
      <c r="P289" t="str">
        <f>IF(E289="QB",INDEX('QB Stats'!C:AR,MATCH(Combine!B289,'QB Stats'!C:C,0),42),(IF(Combine!E289="RB",INDEX('RB Stats'!C:BN,MATCH(Combine!B289,'RB Stats'!C:C,0),64),(IF(Combine!E289="WR",INDEX('WR Stats'!C:BJ,MATCH(Combine!B289,'WR Stats'!C:C,0),60))))))</f>
        <v>Bust</v>
      </c>
      <c r="Q289">
        <f>IF(E289="QB",INDEX('QB Stats'!C:AS,MATCH(Combine!B289,'QB Stats'!C:C,0),43),(IF(Combine!E289="RB",INDEX('RB Stats'!C:BO,MATCH(Combine!B289,'RB Stats'!C:C,0),65),(IF(Combine!E289="WR",INDEX('WR Stats'!C:BK,MATCH(Combine!B289,'WR Stats'!C:C,0),61))))))</f>
        <v>0</v>
      </c>
    </row>
    <row r="290" spans="1:17" x14ac:dyDescent="0.25">
      <c r="A290" t="s">
        <v>522</v>
      </c>
      <c r="B290" s="5" t="s">
        <v>2608</v>
      </c>
      <c r="C290" t="str">
        <f>IFERROR(INDEX('Combine Data'!A:O,MATCH(Combine!B290,'Combine Data'!A:A,0),4),"No Data")</f>
        <v>Mississippi State</v>
      </c>
      <c r="D290" t="str">
        <f>IFERROR(INDEX(Conference!A:B,MATCH(Combine!C290,Conference!A:A,0),2),"N/A")</f>
        <v>SEC</v>
      </c>
      <c r="E290" t="str">
        <f>IFERROR(INDEX('Combine Data'!A:O,MATCH(Combine!B290,'Combine Data'!A:A,0),6),"No Data")</f>
        <v>RB</v>
      </c>
      <c r="F290">
        <f>IFERROR(INDEX('Combine Data'!A:O,MATCH(Combine!B290,'Combine Data'!A:A,0),7),"No Data")</f>
        <v>73</v>
      </c>
      <c r="G290">
        <f>IFERROR(INDEX('Combine Data'!A:O,MATCH(Combine!B290,'Combine Data'!A:A,0),8),"No Data")</f>
        <v>210</v>
      </c>
      <c r="H290">
        <f>IFERROR(INDEX('Combine Data'!A:O,MATCH(Combine!B290,'Combine Data'!A:A,0),9),"No Data")</f>
        <v>0</v>
      </c>
      <c r="I290">
        <f>IFERROR(INDEX('Combine Data'!A:O,MATCH(Combine!B290,'Combine Data'!A:A,0),10),"No Data")</f>
        <v>4.4000000000000004</v>
      </c>
      <c r="J290">
        <f>IFERROR(INDEX('Combine Data'!A:O,MATCH(Combine!B290,'Combine Data'!A:A,0),11),"No Data")</f>
        <v>15</v>
      </c>
      <c r="K290">
        <f>IFERROR(INDEX('Combine Data'!A:O,MATCH(Combine!B290,'Combine Data'!A:A,0),12),"No Data")</f>
        <v>36.5</v>
      </c>
      <c r="L290">
        <f>IFERROR(INDEX('Combine Data'!A:O,MATCH(Combine!B290,'Combine Data'!A:A,0),13),"No Data")</f>
        <v>122</v>
      </c>
      <c r="M290">
        <f>IFERROR(INDEX('Combine Data'!A:O,MATCH(Combine!B290,'Combine Data'!A:A,0),14),"No Data")</f>
        <v>4.26</v>
      </c>
      <c r="N290">
        <f>IFERROR(INDEX('Combine Data'!A:O,MATCH(Combine!B290,'Combine Data'!A:A,0),15),"No Data")</f>
        <v>6.81</v>
      </c>
      <c r="O290">
        <f>IF(E290="QB",INDEX('QB Stats'!C:Y,MATCH(Combine!B290,'QB Stats'!C:C,0),23)/5,(IF(Combine!E290="RB",INDEX('RB Stats'!C:AX,MATCH(Combine!B290,'RB Stats'!C:C,0),48)/5,(IF(Combine!E290="WR",INDEX('WR Stats'!C:AN,MATCH(Combine!B290,'WR Stats'!C:C,0),38)/5)))))</f>
        <v>67.739999999999995</v>
      </c>
      <c r="P290" t="str">
        <f>IF(E290="QB",INDEX('QB Stats'!C:AR,MATCH(Combine!B290,'QB Stats'!C:C,0),42),(IF(Combine!E290="RB",INDEX('RB Stats'!C:BN,MATCH(Combine!B290,'RB Stats'!C:C,0),64),(IF(Combine!E290="WR",INDEX('WR Stats'!C:BJ,MATCH(Combine!B290,'WR Stats'!C:C,0),60))))))</f>
        <v>Bust</v>
      </c>
      <c r="Q290">
        <f>IF(E290="QB",INDEX('QB Stats'!C:AS,MATCH(Combine!B290,'QB Stats'!C:C,0),43),(IF(Combine!E290="RB",INDEX('RB Stats'!C:BO,MATCH(Combine!B290,'RB Stats'!C:C,0),65),(IF(Combine!E290="WR",INDEX('WR Stats'!C:BK,MATCH(Combine!B290,'WR Stats'!C:C,0),61))))))</f>
        <v>0</v>
      </c>
    </row>
    <row r="291" spans="1:17" x14ac:dyDescent="0.25">
      <c r="A291" t="s">
        <v>72</v>
      </c>
      <c r="B291" s="5" t="s">
        <v>2609</v>
      </c>
      <c r="C291" t="str">
        <f>IFERROR(INDEX('Combine Data'!A:O,MATCH(Combine!B291,'Combine Data'!A:A,0),4),"No Data")</f>
        <v>Clemson</v>
      </c>
      <c r="D291" t="str">
        <f>IFERROR(INDEX(Conference!A:B,MATCH(Combine!C291,Conference!A:A,0),2),"N/A")</f>
        <v>ACC</v>
      </c>
      <c r="E291" t="str">
        <f>IFERROR(INDEX('Combine Data'!A:O,MATCH(Combine!B291,'Combine Data'!A:A,0),6),"No Data")</f>
        <v>QB</v>
      </c>
      <c r="F291">
        <f>IFERROR(INDEX('Combine Data'!A:O,MATCH(Combine!B291,'Combine Data'!A:A,0),7),"No Data")</f>
        <v>77</v>
      </c>
      <c r="G291">
        <f>IFERROR(INDEX('Combine Data'!A:O,MATCH(Combine!B291,'Combine Data'!A:A,0),8),"No Data")</f>
        <v>223</v>
      </c>
      <c r="H291">
        <f>IFERROR(INDEX('Combine Data'!A:O,MATCH(Combine!B291,'Combine Data'!A:A,0),9),"No Data")</f>
        <v>33</v>
      </c>
      <c r="I291">
        <f>IFERROR(INDEX('Combine Data'!A:O,MATCH(Combine!B291,'Combine Data'!A:A,0),10),"No Data")</f>
        <v>4.75</v>
      </c>
      <c r="J291">
        <f>IFERROR(INDEX('Combine Data'!A:O,MATCH(Combine!B291,'Combine Data'!A:A,0),11),"No Data")</f>
        <v>0</v>
      </c>
      <c r="K291">
        <f>IFERROR(INDEX('Combine Data'!A:O,MATCH(Combine!B291,'Combine Data'!A:A,0),12),"No Data")</f>
        <v>33</v>
      </c>
      <c r="L291">
        <f>IFERROR(INDEX('Combine Data'!A:O,MATCH(Combine!B291,'Combine Data'!A:A,0),13),"No Data")</f>
        <v>112</v>
      </c>
      <c r="M291">
        <f>IFERROR(INDEX('Combine Data'!A:O,MATCH(Combine!B291,'Combine Data'!A:A,0),14),"No Data")</f>
        <v>4.12</v>
      </c>
      <c r="N291">
        <f>IFERROR(INDEX('Combine Data'!A:O,MATCH(Combine!B291,'Combine Data'!A:A,0),15),"No Data")</f>
        <v>7</v>
      </c>
      <c r="O291">
        <f>IF(E291="QB",INDEX('QB Stats'!C:Y,MATCH(Combine!B291,'QB Stats'!C:C,0),23)/5,(IF(Combine!E291="RB",INDEX('RB Stats'!C:AX,MATCH(Combine!B291,'RB Stats'!C:C,0),48)/5,(IF(Combine!E291="WR",INDEX('WR Stats'!C:AN,MATCH(Combine!B291,'WR Stats'!C:C,0),38)/5)))))</f>
        <v>4.4560000000000004</v>
      </c>
      <c r="P291" t="str">
        <f>IF(E291="QB",INDEX('QB Stats'!C:AR,MATCH(Combine!B291,'QB Stats'!C:C,0),42),(IF(Combine!E291="RB",INDEX('RB Stats'!C:BN,MATCH(Combine!B291,'RB Stats'!C:C,0),64),(IF(Combine!E291="WR",INDEX('WR Stats'!C:BJ,MATCH(Combine!B291,'WR Stats'!C:C,0),60))))))</f>
        <v>Bust</v>
      </c>
      <c r="Q291">
        <f>IF(E291="QB",INDEX('QB Stats'!C:AS,MATCH(Combine!B291,'QB Stats'!C:C,0),43),(IF(Combine!E291="RB",INDEX('RB Stats'!C:BO,MATCH(Combine!B291,'RB Stats'!C:C,0),65),(IF(Combine!E291="WR",INDEX('WR Stats'!C:BK,MATCH(Combine!B291,'WR Stats'!C:C,0),61))))))</f>
        <v>0</v>
      </c>
    </row>
    <row r="292" spans="1:17" x14ac:dyDescent="0.25">
      <c r="A292" t="s">
        <v>523</v>
      </c>
      <c r="B292" s="5" t="s">
        <v>2610</v>
      </c>
      <c r="C292" t="str">
        <f>IFERROR(INDEX('Combine Data'!A:O,MATCH(Combine!B292,'Combine Data'!A:A,0),4),"No Data")</f>
        <v>Arizona State</v>
      </c>
      <c r="D292" t="str">
        <f>IFERROR(INDEX(Conference!A:B,MATCH(Combine!C292,Conference!A:A,0),2),"N/A")</f>
        <v>Pac-12</v>
      </c>
      <c r="E292" t="str">
        <f>IFERROR(INDEX('Combine Data'!A:O,MATCH(Combine!B292,'Combine Data'!A:A,0),6),"No Data")</f>
        <v>WR</v>
      </c>
      <c r="F292">
        <f>IFERROR(INDEX('Combine Data'!A:O,MATCH(Combine!B292,'Combine Data'!A:A,0),7),"No Data")</f>
        <v>74</v>
      </c>
      <c r="G292">
        <f>IFERROR(INDEX('Combine Data'!A:O,MATCH(Combine!B292,'Combine Data'!A:A,0),8),"No Data")</f>
        <v>208</v>
      </c>
      <c r="H292">
        <f>IFERROR(INDEX('Combine Data'!A:O,MATCH(Combine!B292,'Combine Data'!A:A,0),9),"No Data")</f>
        <v>0</v>
      </c>
      <c r="I292">
        <f>IFERROR(INDEX('Combine Data'!A:O,MATCH(Combine!B292,'Combine Data'!A:A,0),10),"No Data")</f>
        <v>4.45</v>
      </c>
      <c r="J292">
        <f>IFERROR(INDEX('Combine Data'!A:O,MATCH(Combine!B292,'Combine Data'!A:A,0),11),"No Data")</f>
        <v>0</v>
      </c>
      <c r="K292">
        <f>IFERROR(INDEX('Combine Data'!A:O,MATCH(Combine!B292,'Combine Data'!A:A,0),12),"No Data")</f>
        <v>36</v>
      </c>
      <c r="L292">
        <f>IFERROR(INDEX('Combine Data'!A:O,MATCH(Combine!B292,'Combine Data'!A:A,0),13),"No Data")</f>
        <v>124</v>
      </c>
      <c r="M292">
        <f>IFERROR(INDEX('Combine Data'!A:O,MATCH(Combine!B292,'Combine Data'!A:A,0),14),"No Data")</f>
        <v>4.07</v>
      </c>
      <c r="N292">
        <f>IFERROR(INDEX('Combine Data'!A:O,MATCH(Combine!B292,'Combine Data'!A:A,0),15),"No Data")</f>
        <v>0</v>
      </c>
      <c r="O292">
        <f>IF(E292="QB",INDEX('QB Stats'!C:Y,MATCH(Combine!B292,'QB Stats'!C:C,0),23)/5,(IF(Combine!E292="RB",INDEX('RB Stats'!C:AX,MATCH(Combine!B292,'RB Stats'!C:C,0),48)/5,(IF(Combine!E292="WR",INDEX('WR Stats'!C:AN,MATCH(Combine!B292,'WR Stats'!C:C,0),38)/5)))))</f>
        <v>25.38</v>
      </c>
      <c r="P292" t="str">
        <f>IF(E292="QB",INDEX('QB Stats'!C:AR,MATCH(Combine!B292,'QB Stats'!C:C,0),42),(IF(Combine!E292="RB",INDEX('RB Stats'!C:BN,MATCH(Combine!B292,'RB Stats'!C:C,0),64),(IF(Combine!E292="WR",INDEX('WR Stats'!C:BJ,MATCH(Combine!B292,'WR Stats'!C:C,0),60))))))</f>
        <v>Bust</v>
      </c>
      <c r="Q292">
        <f>IF(E292="QB",INDEX('QB Stats'!C:AS,MATCH(Combine!B292,'QB Stats'!C:C,0),43),(IF(Combine!E292="RB",INDEX('RB Stats'!C:BO,MATCH(Combine!B292,'RB Stats'!C:C,0),65),(IF(Combine!E292="WR",INDEX('WR Stats'!C:BK,MATCH(Combine!B292,'WR Stats'!C:C,0),61))))))</f>
        <v>0</v>
      </c>
    </row>
    <row r="293" spans="1:17" x14ac:dyDescent="0.25">
      <c r="A293" t="s">
        <v>129</v>
      </c>
      <c r="B293" s="5" t="s">
        <v>2611</v>
      </c>
      <c r="C293" t="str">
        <f>IFERROR(INDEX('Combine Data'!A:O,MATCH(Combine!B293,'Combine Data'!A:A,0),4),"No Data")</f>
        <v>Wisconsin</v>
      </c>
      <c r="D293" t="str">
        <f>IFERROR(INDEX(Conference!A:B,MATCH(Combine!C293,Conference!A:A,0),2),"N/A")</f>
        <v>Big Ten</v>
      </c>
      <c r="E293" t="str">
        <f>IFERROR(INDEX('Combine Data'!A:O,MATCH(Combine!B293,'Combine Data'!A:A,0),6),"No Data")</f>
        <v>WR</v>
      </c>
      <c r="F293">
        <f>IFERROR(INDEX('Combine Data'!A:O,MATCH(Combine!B293,'Combine Data'!A:A,0),7),"No Data")</f>
        <v>70</v>
      </c>
      <c r="G293">
        <f>IFERROR(INDEX('Combine Data'!A:O,MATCH(Combine!B293,'Combine Data'!A:A,0),8),"No Data")</f>
        <v>179</v>
      </c>
      <c r="H293">
        <f>IFERROR(INDEX('Combine Data'!A:O,MATCH(Combine!B293,'Combine Data'!A:A,0),9),"No Data")</f>
        <v>0</v>
      </c>
      <c r="I293">
        <f>IFERROR(INDEX('Combine Data'!A:O,MATCH(Combine!B293,'Combine Data'!A:A,0),10),"No Data")</f>
        <v>4.4800000000000004</v>
      </c>
      <c r="J293">
        <f>IFERROR(INDEX('Combine Data'!A:O,MATCH(Combine!B293,'Combine Data'!A:A,0),11),"No Data")</f>
        <v>38</v>
      </c>
      <c r="K293">
        <f>IFERROR(INDEX('Combine Data'!A:O,MATCH(Combine!B293,'Combine Data'!A:A,0),12),"No Data")</f>
        <v>34.5</v>
      </c>
      <c r="L293">
        <f>IFERROR(INDEX('Combine Data'!A:O,MATCH(Combine!B293,'Combine Data'!A:A,0),13),"No Data")</f>
        <v>115</v>
      </c>
      <c r="M293">
        <f>IFERROR(INDEX('Combine Data'!A:O,MATCH(Combine!B293,'Combine Data'!A:A,0),14),"No Data")</f>
        <v>4.09</v>
      </c>
      <c r="N293">
        <f>IFERROR(INDEX('Combine Data'!A:O,MATCH(Combine!B293,'Combine Data'!A:A,0),15),"No Data")</f>
        <v>6.87</v>
      </c>
      <c r="O293">
        <f>IF(E293="QB",INDEX('QB Stats'!C:Y,MATCH(Combine!B293,'QB Stats'!C:C,0),23)/5,(IF(Combine!E293="RB",INDEX('RB Stats'!C:AX,MATCH(Combine!B293,'RB Stats'!C:C,0),48)/5,(IF(Combine!E293="WR",INDEX('WR Stats'!C:AN,MATCH(Combine!B293,'WR Stats'!C:C,0),38)/5)))))</f>
        <v>0</v>
      </c>
      <c r="P293" t="str">
        <f>IF(E293="QB",INDEX('QB Stats'!C:AR,MATCH(Combine!B293,'QB Stats'!C:C,0),42),(IF(Combine!E293="RB",INDEX('RB Stats'!C:BN,MATCH(Combine!B293,'RB Stats'!C:C,0),64),(IF(Combine!E293="WR",INDEX('WR Stats'!C:BJ,MATCH(Combine!B293,'WR Stats'!C:C,0),60))))))</f>
        <v>Bust</v>
      </c>
      <c r="Q293">
        <f>IF(E293="QB",INDEX('QB Stats'!C:AS,MATCH(Combine!B293,'QB Stats'!C:C,0),43),(IF(Combine!E293="RB",INDEX('RB Stats'!C:BO,MATCH(Combine!B293,'RB Stats'!C:C,0),65),(IF(Combine!E293="WR",INDEX('WR Stats'!C:BK,MATCH(Combine!B293,'WR Stats'!C:C,0),61))))))</f>
        <v>0</v>
      </c>
    </row>
    <row r="294" spans="1:17" x14ac:dyDescent="0.25">
      <c r="A294" t="s">
        <v>524</v>
      </c>
      <c r="B294" s="5" t="s">
        <v>2612</v>
      </c>
      <c r="C294" t="str">
        <f>IFERROR(INDEX('Combine Data'!A:O,MATCH(Combine!B294,'Combine Data'!A:A,0),4),"No Data")</f>
        <v>Alabama</v>
      </c>
      <c r="D294" t="str">
        <f>IFERROR(INDEX(Conference!A:B,MATCH(Combine!C294,Conference!A:A,0),2),"N/A")</f>
        <v>SEC</v>
      </c>
      <c r="E294" t="str">
        <f>IFERROR(INDEX('Combine Data'!A:O,MATCH(Combine!B294,'Combine Data'!A:A,0),6),"No Data")</f>
        <v>QB</v>
      </c>
      <c r="F294">
        <f>IFERROR(INDEX('Combine Data'!A:O,MATCH(Combine!B294,'Combine Data'!A:A,0),7),"No Data")</f>
        <v>75</v>
      </c>
      <c r="G294">
        <f>IFERROR(INDEX('Combine Data'!A:O,MATCH(Combine!B294,'Combine Data'!A:A,0),8),"No Data")</f>
        <v>205</v>
      </c>
      <c r="H294">
        <f>IFERROR(INDEX('Combine Data'!A:O,MATCH(Combine!B294,'Combine Data'!A:A,0),9),"No Data")</f>
        <v>24</v>
      </c>
      <c r="I294">
        <f>IFERROR(INDEX('Combine Data'!A:O,MATCH(Combine!B294,'Combine Data'!A:A,0),10),"No Data")</f>
        <v>4.88</v>
      </c>
      <c r="J294">
        <f>IFERROR(INDEX('Combine Data'!A:O,MATCH(Combine!B294,'Combine Data'!A:A,0),11),"No Data")</f>
        <v>0</v>
      </c>
      <c r="K294">
        <f>IFERROR(INDEX('Combine Data'!A:O,MATCH(Combine!B294,'Combine Data'!A:A,0),12),"No Data")</f>
        <v>30.5</v>
      </c>
      <c r="L294">
        <f>IFERROR(INDEX('Combine Data'!A:O,MATCH(Combine!B294,'Combine Data'!A:A,0),13),"No Data")</f>
        <v>104</v>
      </c>
      <c r="M294">
        <f>IFERROR(INDEX('Combine Data'!A:O,MATCH(Combine!B294,'Combine Data'!A:A,0),14),"No Data")</f>
        <v>4.26</v>
      </c>
      <c r="N294">
        <f>IFERROR(INDEX('Combine Data'!A:O,MATCH(Combine!B294,'Combine Data'!A:A,0),15),"No Data")</f>
        <v>7.36</v>
      </c>
      <c r="O294">
        <f>IF(E294="QB",INDEX('QB Stats'!C:Y,MATCH(Combine!B294,'QB Stats'!C:C,0),23)/5,(IF(Combine!E294="RB",INDEX('RB Stats'!C:AX,MATCH(Combine!B294,'RB Stats'!C:C,0),48)/5,(IF(Combine!E294="WR",INDEX('WR Stats'!C:AN,MATCH(Combine!B294,'WR Stats'!C:C,0),38)/5)))))</f>
        <v>16.152000000000001</v>
      </c>
      <c r="P294" t="str">
        <f>IF(E294="QB",INDEX('QB Stats'!C:AR,MATCH(Combine!B294,'QB Stats'!C:C,0),42),(IF(Combine!E294="RB",INDEX('RB Stats'!C:BN,MATCH(Combine!B294,'RB Stats'!C:C,0),64),(IF(Combine!E294="WR",INDEX('WR Stats'!C:BJ,MATCH(Combine!B294,'WR Stats'!C:C,0),60))))))</f>
        <v>Bust</v>
      </c>
      <c r="Q294">
        <f>IF(E294="QB",INDEX('QB Stats'!C:AS,MATCH(Combine!B294,'QB Stats'!C:C,0),43),(IF(Combine!E294="RB",INDEX('RB Stats'!C:BO,MATCH(Combine!B294,'RB Stats'!C:C,0),65),(IF(Combine!E294="WR",INDEX('WR Stats'!C:BK,MATCH(Combine!B294,'WR Stats'!C:C,0),61))))))</f>
        <v>0</v>
      </c>
    </row>
    <row r="295" spans="1:17" x14ac:dyDescent="0.25">
      <c r="A295" t="s">
        <v>525</v>
      </c>
      <c r="B295" s="5" t="s">
        <v>2613</v>
      </c>
      <c r="C295" t="str">
        <f>IFERROR(INDEX('Combine Data'!A:O,MATCH(Combine!B295,'Combine Data'!A:A,0),4),"No Data")</f>
        <v>Notre Dame</v>
      </c>
      <c r="D295" t="str">
        <f>IFERROR(INDEX(Conference!A:B,MATCH(Combine!C295,Conference!A:A,0),2),"N/A")</f>
        <v>Division I FBS Independents</v>
      </c>
      <c r="E295" t="str">
        <f>IFERROR(INDEX('Combine Data'!A:O,MATCH(Combine!B295,'Combine Data'!A:A,0),6),"No Data")</f>
        <v>WR</v>
      </c>
      <c r="F295">
        <f>IFERROR(INDEX('Combine Data'!A:O,MATCH(Combine!B295,'Combine Data'!A:A,0),7),"No Data")</f>
        <v>77</v>
      </c>
      <c r="G295">
        <f>IFERROR(INDEX('Combine Data'!A:O,MATCH(Combine!B295,'Combine Data'!A:A,0),8),"No Data")</f>
        <v>217</v>
      </c>
      <c r="H295">
        <f>IFERROR(INDEX('Combine Data'!A:O,MATCH(Combine!B295,'Combine Data'!A:A,0),9),"No Data")</f>
        <v>0</v>
      </c>
      <c r="I295">
        <f>IFERROR(INDEX('Combine Data'!A:O,MATCH(Combine!B295,'Combine Data'!A:A,0),10),"No Data")</f>
        <v>4.57</v>
      </c>
      <c r="J295">
        <f>IFERROR(INDEX('Combine Data'!A:O,MATCH(Combine!B295,'Combine Data'!A:A,0),11),"No Data")</f>
        <v>0</v>
      </c>
      <c r="K295">
        <f>IFERROR(INDEX('Combine Data'!A:O,MATCH(Combine!B295,'Combine Data'!A:A,0),12),"No Data")</f>
        <v>35</v>
      </c>
      <c r="L295">
        <f>IFERROR(INDEX('Combine Data'!A:O,MATCH(Combine!B295,'Combine Data'!A:A,0),13),"No Data")</f>
        <v>122</v>
      </c>
      <c r="M295">
        <f>IFERROR(INDEX('Combine Data'!A:O,MATCH(Combine!B295,'Combine Data'!A:A,0),14),"No Data")</f>
        <v>4.16</v>
      </c>
      <c r="N295">
        <f>IFERROR(INDEX('Combine Data'!A:O,MATCH(Combine!B295,'Combine Data'!A:A,0),15),"No Data")</f>
        <v>6.81</v>
      </c>
      <c r="O295">
        <f>IF(E295="QB",INDEX('QB Stats'!C:Y,MATCH(Combine!B295,'QB Stats'!C:C,0),23)/5,(IF(Combine!E295="RB",INDEX('RB Stats'!C:AX,MATCH(Combine!B295,'RB Stats'!C:C,0),48)/5,(IF(Combine!E295="WR",INDEX('WR Stats'!C:AN,MATCH(Combine!B295,'WR Stats'!C:C,0),38)/5)))))</f>
        <v>16.399999999999999</v>
      </c>
      <c r="P295" t="str">
        <f>IF(E295="QB",INDEX('QB Stats'!C:AR,MATCH(Combine!B295,'QB Stats'!C:C,0),42),(IF(Combine!E295="RB",INDEX('RB Stats'!C:BN,MATCH(Combine!B295,'RB Stats'!C:C,0),64),(IF(Combine!E295="WR",INDEX('WR Stats'!C:BJ,MATCH(Combine!B295,'WR Stats'!C:C,0),60))))))</f>
        <v>Bust</v>
      </c>
      <c r="Q295">
        <f>IF(E295="QB",INDEX('QB Stats'!C:AS,MATCH(Combine!B295,'QB Stats'!C:C,0),43),(IF(Combine!E295="RB",INDEX('RB Stats'!C:BO,MATCH(Combine!B295,'RB Stats'!C:C,0),65),(IF(Combine!E295="WR",INDEX('WR Stats'!C:BK,MATCH(Combine!B295,'WR Stats'!C:C,0),61))))))</f>
        <v>0</v>
      </c>
    </row>
    <row r="296" spans="1:17" x14ac:dyDescent="0.25">
      <c r="A296" t="s">
        <v>526</v>
      </c>
      <c r="B296" s="5" t="s">
        <v>2614</v>
      </c>
      <c r="C296" t="str">
        <f>IFERROR(INDEX('Combine Data'!A:O,MATCH(Combine!B296,'Combine Data'!A:A,0),4),"No Data")</f>
        <v>Florida State</v>
      </c>
      <c r="D296" t="str">
        <f>IFERROR(INDEX(Conference!A:B,MATCH(Combine!C296,Conference!A:A,0),2),"N/A")</f>
        <v>ACC</v>
      </c>
      <c r="E296" t="str">
        <f>IFERROR(INDEX('Combine Data'!A:O,MATCH(Combine!B296,'Combine Data'!A:A,0),6),"No Data")</f>
        <v>WR</v>
      </c>
      <c r="F296">
        <f>IFERROR(INDEX('Combine Data'!A:O,MATCH(Combine!B296,'Combine Data'!A:A,0),7),"No Data")</f>
        <v>71</v>
      </c>
      <c r="G296">
        <f>IFERROR(INDEX('Combine Data'!A:O,MATCH(Combine!B296,'Combine Data'!A:A,0),8),"No Data")</f>
        <v>188</v>
      </c>
      <c r="H296">
        <f>IFERROR(INDEX('Combine Data'!A:O,MATCH(Combine!B296,'Combine Data'!A:A,0),9),"No Data")</f>
        <v>0</v>
      </c>
      <c r="I296">
        <f>IFERROR(INDEX('Combine Data'!A:O,MATCH(Combine!B296,'Combine Data'!A:A,0),10),"No Data")</f>
        <v>4.34</v>
      </c>
      <c r="J296">
        <f>IFERROR(INDEX('Combine Data'!A:O,MATCH(Combine!B296,'Combine Data'!A:A,0),11),"No Data")</f>
        <v>0</v>
      </c>
      <c r="K296">
        <f>IFERROR(INDEX('Combine Data'!A:O,MATCH(Combine!B296,'Combine Data'!A:A,0),12),"No Data")</f>
        <v>37.5</v>
      </c>
      <c r="L296">
        <f>IFERROR(INDEX('Combine Data'!A:O,MATCH(Combine!B296,'Combine Data'!A:A,0),13),"No Data")</f>
        <v>117</v>
      </c>
      <c r="M296">
        <f>IFERROR(INDEX('Combine Data'!A:O,MATCH(Combine!B296,'Combine Data'!A:A,0),14),"No Data")</f>
        <v>4.26</v>
      </c>
      <c r="N296">
        <f>IFERROR(INDEX('Combine Data'!A:O,MATCH(Combine!B296,'Combine Data'!A:A,0),15),"No Data")</f>
        <v>7.06</v>
      </c>
      <c r="O296">
        <f>IF(E296="QB",INDEX('QB Stats'!C:Y,MATCH(Combine!B296,'QB Stats'!C:C,0),23)/5,(IF(Combine!E296="RB",INDEX('RB Stats'!C:AX,MATCH(Combine!B296,'RB Stats'!C:C,0),48)/5,(IF(Combine!E296="WR",INDEX('WR Stats'!C:AN,MATCH(Combine!B296,'WR Stats'!C:C,0),38)/5)))))</f>
        <v>0.68</v>
      </c>
      <c r="P296" t="str">
        <f>IF(E296="QB",INDEX('QB Stats'!C:AR,MATCH(Combine!B296,'QB Stats'!C:C,0),42),(IF(Combine!E296="RB",INDEX('RB Stats'!C:BN,MATCH(Combine!B296,'RB Stats'!C:C,0),64),(IF(Combine!E296="WR",INDEX('WR Stats'!C:BJ,MATCH(Combine!B296,'WR Stats'!C:C,0),60))))))</f>
        <v>Bust</v>
      </c>
      <c r="Q296">
        <f>IF(E296="QB",INDEX('QB Stats'!C:AS,MATCH(Combine!B296,'QB Stats'!C:C,0),43),(IF(Combine!E296="RB",INDEX('RB Stats'!C:BO,MATCH(Combine!B296,'RB Stats'!C:C,0),65),(IF(Combine!E296="WR",INDEX('WR Stats'!C:BK,MATCH(Combine!B296,'WR Stats'!C:C,0),61))))))</f>
        <v>0</v>
      </c>
    </row>
    <row r="297" spans="1:17" hidden="1" x14ac:dyDescent="0.25">
      <c r="A297" t="s">
        <v>527</v>
      </c>
      <c r="B297" s="5" t="s">
        <v>2615</v>
      </c>
      <c r="C297" t="s">
        <v>2285</v>
      </c>
      <c r="D297" t="str">
        <f>IFERROR(INDEX(Conference!A:B,MATCH(Combine!C297,Conference!A:A,0),2),"N/A")</f>
        <v>Big Ten</v>
      </c>
      <c r="E297" t="str">
        <f>IFERROR(INDEX('Combine Data'!A:O,MATCH(Combine!B297,'Combine Data'!A:A,0),6),"No Data")</f>
        <v>No Data</v>
      </c>
      <c r="F297" t="str">
        <f>IFERROR(INDEX('Combine Data'!A:O,MATCH(Combine!B297,'Combine Data'!A:A,0),7),"No Data")</f>
        <v>No Data</v>
      </c>
      <c r="G297" t="str">
        <f>IFERROR(INDEX('Combine Data'!A:O,MATCH(Combine!B297,'Combine Data'!A:A,0),8),"No Data")</f>
        <v>No Data</v>
      </c>
      <c r="H297" t="str">
        <f>IFERROR(INDEX('Combine Data'!A:O,MATCH(Combine!B297,'Combine Data'!A:A,0),9),"No Data")</f>
        <v>No Data</v>
      </c>
      <c r="I297" t="str">
        <f>IFERROR(INDEX('Combine Data'!A:O,MATCH(Combine!B297,'Combine Data'!A:A,0),10),"No Data")</f>
        <v>No Data</v>
      </c>
      <c r="J297" t="str">
        <f>IFERROR(INDEX('Combine Data'!A:O,MATCH(Combine!B297,'Combine Data'!A:A,0),11),"No Data")</f>
        <v>No Data</v>
      </c>
      <c r="K297" t="str">
        <f>IFERROR(INDEX('Combine Data'!A:O,MATCH(Combine!B297,'Combine Data'!A:A,0),12),"No Data")</f>
        <v>No Data</v>
      </c>
      <c r="L297" t="str">
        <f>IFERROR(INDEX('Combine Data'!A:O,MATCH(Combine!B297,'Combine Data'!A:A,0),13),"No Data")</f>
        <v>No Data</v>
      </c>
      <c r="M297" t="str">
        <f>IFERROR(INDEX('Combine Data'!A:O,MATCH(Combine!B297,'Combine Data'!A:A,0),14),"No Data")</f>
        <v>No Data</v>
      </c>
      <c r="N297" t="str">
        <f>IFERROR(INDEX('Combine Data'!A:O,MATCH(Combine!B297,'Combine Data'!A:A,0),15),"No Data")</f>
        <v>No Data</v>
      </c>
      <c r="O297" t="b">
        <f>IF(E297="QB",INDEX('QB Stats'!C:Y,MATCH(Combine!B297,'QB Stats'!C:C,0),23)/5,(IF(Combine!E297="RB",INDEX('RB Stats'!C:AX,MATCH(Combine!B297,'RB Stats'!C:C,0),48)/5,(IF(Combine!E297="WR",INDEX('WR Stats'!C:AN,MATCH(Combine!B297,'WR Stats'!C:C,0),38)/5)))))</f>
        <v>0</v>
      </c>
      <c r="P297" t="b">
        <f>IF(E297="QB",INDEX('QB Stats'!C:AR,MATCH(Combine!B297,'QB Stats'!C:C,0),42),(IF(Combine!E297="RB",INDEX('RB Stats'!C:BN,MATCH(Combine!B297,'RB Stats'!C:C,0),64),(IF(Combine!E297="WR",INDEX('WR Stats'!C:BJ,MATCH(Combine!B297,'WR Stats'!C:C,0),60))))))</f>
        <v>0</v>
      </c>
      <c r="Q297" t="b">
        <f>IF(E297="QB",INDEX('QB Stats'!C:AS,MATCH(Combine!B297,'QB Stats'!C:C,0),43),(IF(Combine!E297="RB",INDEX('RB Stats'!C:BO,MATCH(Combine!B297,'RB Stats'!C:C,0),65),(IF(Combine!E297="WR",INDEX('WR Stats'!C:BK,MATCH(Combine!B297,'WR Stats'!C:C,0),61))))))</f>
        <v>0</v>
      </c>
    </row>
    <row r="298" spans="1:17" hidden="1" x14ac:dyDescent="0.25">
      <c r="A298" t="s">
        <v>528</v>
      </c>
      <c r="B298" s="5" t="s">
        <v>2616</v>
      </c>
      <c r="C298" t="str">
        <f>IFERROR(INDEX('Combine Data'!A:O,MATCH(Combine!B298,'Combine Data'!A:A,0),4),"No Data")</f>
        <v>Missouri</v>
      </c>
      <c r="D298" t="str">
        <f>IFERROR(INDEX(Conference!A:B,MATCH(Combine!C298,Conference!A:A,0),2),"N/A")</f>
        <v>SEC</v>
      </c>
      <c r="E298" t="str">
        <f>IFERROR(INDEX('Combine Data'!A:O,MATCH(Combine!B298,'Combine Data'!A:A,0),6),"No Data")</f>
        <v>WR</v>
      </c>
      <c r="F298">
        <f>IFERROR(INDEX('Combine Data'!A:O,MATCH(Combine!B298,'Combine Data'!A:A,0),7),"No Data")</f>
        <v>74</v>
      </c>
      <c r="G298">
        <f>IFERROR(INDEX('Combine Data'!A:O,MATCH(Combine!B298,'Combine Data'!A:A,0),8),"No Data")</f>
        <v>213</v>
      </c>
      <c r="H298">
        <f>IFERROR(INDEX('Combine Data'!A:O,MATCH(Combine!B298,'Combine Data'!A:A,0),9),"No Data")</f>
        <v>24</v>
      </c>
      <c r="I298">
        <f>IFERROR(INDEX('Combine Data'!A:O,MATCH(Combine!B298,'Combine Data'!A:A,0),10),"No Data")</f>
        <v>4.46</v>
      </c>
      <c r="J298">
        <f>IFERROR(INDEX('Combine Data'!A:O,MATCH(Combine!B298,'Combine Data'!A:A,0),11),"No Data")</f>
        <v>0</v>
      </c>
      <c r="K298">
        <f>IFERROR(INDEX('Combine Data'!A:O,MATCH(Combine!B298,'Combine Data'!A:A,0),12),"No Data")</f>
        <v>39.5</v>
      </c>
      <c r="L298">
        <f>IFERROR(INDEX('Combine Data'!A:O,MATCH(Combine!B298,'Combine Data'!A:A,0),13),"No Data")</f>
        <v>128</v>
      </c>
      <c r="M298">
        <f>IFERROR(INDEX('Combine Data'!A:O,MATCH(Combine!B298,'Combine Data'!A:A,0),14),"No Data")</f>
        <v>4.33</v>
      </c>
      <c r="N298">
        <f>IFERROR(INDEX('Combine Data'!A:O,MATCH(Combine!B298,'Combine Data'!A:A,0),15),"No Data")</f>
        <v>7.01</v>
      </c>
      <c r="O298" t="e">
        <f>IF(E298="QB",INDEX('QB Stats'!C:Y,MATCH(Combine!B298,'QB Stats'!C:C,0),23)/5,(IF(Combine!E298="RB",INDEX('RB Stats'!C:AX,MATCH(Combine!B298,'RB Stats'!C:C,0),48)/5,(IF(Combine!E298="WR",INDEX('WR Stats'!C:AN,MATCH(Combine!B298,'WR Stats'!C:C,0),38)/5)))))</f>
        <v>#N/A</v>
      </c>
      <c r="P298" t="e">
        <f>IF(E298="QB",INDEX('QB Stats'!C:AR,MATCH(Combine!B298,'QB Stats'!C:C,0),42),(IF(Combine!E298="RB",INDEX('RB Stats'!C:BN,MATCH(Combine!B298,'RB Stats'!C:C,0),64),(IF(Combine!E298="WR",INDEX('WR Stats'!C:BJ,MATCH(Combine!B298,'WR Stats'!C:C,0),60))))))</f>
        <v>#N/A</v>
      </c>
      <c r="Q298" t="e">
        <f>IF(E298="QB",INDEX('QB Stats'!C:AS,MATCH(Combine!B298,'QB Stats'!C:C,0),43),(IF(Combine!E298="RB",INDEX('RB Stats'!C:BO,MATCH(Combine!B298,'RB Stats'!C:C,0),65),(IF(Combine!E298="WR",INDEX('WR Stats'!C:BK,MATCH(Combine!B298,'WR Stats'!C:C,0),61))))))</f>
        <v>#N/A</v>
      </c>
    </row>
    <row r="299" spans="1:17" x14ac:dyDescent="0.25">
      <c r="A299" t="s">
        <v>529</v>
      </c>
      <c r="B299" s="5" t="s">
        <v>2617</v>
      </c>
      <c r="C299" t="str">
        <f>IFERROR(INDEX('Combine Data'!A:O,MATCH(Combine!B299,'Combine Data'!A:A,0),4),"No Data")</f>
        <v>Texas Christian</v>
      </c>
      <c r="D299" t="str">
        <f>IFERROR(INDEX(Conference!A:B,MATCH(Combine!C299,Conference!A:A,0),2),"N/A")</f>
        <v>Big 12</v>
      </c>
      <c r="E299" t="str">
        <f>IFERROR(INDEX('Combine Data'!A:O,MATCH(Combine!B299,'Combine Data'!A:A,0),6),"No Data")</f>
        <v>WR</v>
      </c>
      <c r="F299">
        <f>IFERROR(INDEX('Combine Data'!A:O,MATCH(Combine!B299,'Combine Data'!A:A,0),7),"No Data")</f>
        <v>73</v>
      </c>
      <c r="G299">
        <f>IFERROR(INDEX('Combine Data'!A:O,MATCH(Combine!B299,'Combine Data'!A:A,0),8),"No Data")</f>
        <v>188</v>
      </c>
      <c r="H299">
        <f>IFERROR(INDEX('Combine Data'!A:O,MATCH(Combine!B299,'Combine Data'!A:A,0),9),"No Data")</f>
        <v>0</v>
      </c>
      <c r="I299">
        <f>IFERROR(INDEX('Combine Data'!A:O,MATCH(Combine!B299,'Combine Data'!A:A,0),10),"No Data")</f>
        <v>4.58</v>
      </c>
      <c r="J299">
        <f>IFERROR(INDEX('Combine Data'!A:O,MATCH(Combine!B299,'Combine Data'!A:A,0),11),"No Data")</f>
        <v>0</v>
      </c>
      <c r="K299">
        <f>IFERROR(INDEX('Combine Data'!A:O,MATCH(Combine!B299,'Combine Data'!A:A,0),12),"No Data")</f>
        <v>33.5</v>
      </c>
      <c r="L299">
        <f>IFERROR(INDEX('Combine Data'!A:O,MATCH(Combine!B299,'Combine Data'!A:A,0),13),"No Data")</f>
        <v>110</v>
      </c>
      <c r="M299">
        <f>IFERROR(INDEX('Combine Data'!A:O,MATCH(Combine!B299,'Combine Data'!A:A,0),14),"No Data")</f>
        <v>4.1900000000000004</v>
      </c>
      <c r="N299">
        <f>IFERROR(INDEX('Combine Data'!A:O,MATCH(Combine!B299,'Combine Data'!A:A,0),15),"No Data")</f>
        <v>7.38</v>
      </c>
      <c r="O299">
        <f>IF(E299="QB",INDEX('QB Stats'!C:Y,MATCH(Combine!B299,'QB Stats'!C:C,0),23)/5,(IF(Combine!E299="RB",INDEX('RB Stats'!C:AX,MATCH(Combine!B299,'RB Stats'!C:C,0),48)/5,(IF(Combine!E299="WR",INDEX('WR Stats'!C:AN,MATCH(Combine!B299,'WR Stats'!C:C,0),38)/5)))))</f>
        <v>0</v>
      </c>
      <c r="P299" t="str">
        <f>IF(E299="QB",INDEX('QB Stats'!C:AR,MATCH(Combine!B299,'QB Stats'!C:C,0),42),(IF(Combine!E299="RB",INDEX('RB Stats'!C:BN,MATCH(Combine!B299,'RB Stats'!C:C,0),64),(IF(Combine!E299="WR",INDEX('WR Stats'!C:BJ,MATCH(Combine!B299,'WR Stats'!C:C,0),60))))))</f>
        <v>Bust</v>
      </c>
      <c r="Q299">
        <f>IF(E299="QB",INDEX('QB Stats'!C:AS,MATCH(Combine!B299,'QB Stats'!C:C,0),43),(IF(Combine!E299="RB",INDEX('RB Stats'!C:BO,MATCH(Combine!B299,'RB Stats'!C:C,0),65),(IF(Combine!E299="WR",INDEX('WR Stats'!C:BK,MATCH(Combine!B299,'WR Stats'!C:C,0),61))))))</f>
        <v>0</v>
      </c>
    </row>
    <row r="300" spans="1:17" hidden="1" x14ac:dyDescent="0.25">
      <c r="A300" t="s">
        <v>530</v>
      </c>
      <c r="B300" s="5" t="s">
        <v>2618</v>
      </c>
      <c r="C300" t="s">
        <v>263</v>
      </c>
      <c r="D300" t="str">
        <f>IFERROR(INDEX(Conference!A:B,MATCH(Combine!C300,Conference!A:A,0),2),"N/A")</f>
        <v>The American</v>
      </c>
      <c r="E300" t="str">
        <f>IFERROR(INDEX('Combine Data'!A:O,MATCH(Combine!B300,'Combine Data'!A:A,0),6),"No Data")</f>
        <v>No Data</v>
      </c>
      <c r="F300" t="str">
        <f>IFERROR(INDEX('Combine Data'!A:O,MATCH(Combine!B300,'Combine Data'!A:A,0),7),"No Data")</f>
        <v>No Data</v>
      </c>
      <c r="G300" t="str">
        <f>IFERROR(INDEX('Combine Data'!A:O,MATCH(Combine!B300,'Combine Data'!A:A,0),8),"No Data")</f>
        <v>No Data</v>
      </c>
      <c r="H300" t="str">
        <f>IFERROR(INDEX('Combine Data'!A:O,MATCH(Combine!B300,'Combine Data'!A:A,0),9),"No Data")</f>
        <v>No Data</v>
      </c>
      <c r="I300" t="str">
        <f>IFERROR(INDEX('Combine Data'!A:O,MATCH(Combine!B300,'Combine Data'!A:A,0),10),"No Data")</f>
        <v>No Data</v>
      </c>
      <c r="J300" t="str">
        <f>IFERROR(INDEX('Combine Data'!A:O,MATCH(Combine!B300,'Combine Data'!A:A,0),11),"No Data")</f>
        <v>No Data</v>
      </c>
      <c r="K300" t="str">
        <f>IFERROR(INDEX('Combine Data'!A:O,MATCH(Combine!B300,'Combine Data'!A:A,0),12),"No Data")</f>
        <v>No Data</v>
      </c>
      <c r="L300" t="str">
        <f>IFERROR(INDEX('Combine Data'!A:O,MATCH(Combine!B300,'Combine Data'!A:A,0),13),"No Data")</f>
        <v>No Data</v>
      </c>
      <c r="M300" t="str">
        <f>IFERROR(INDEX('Combine Data'!A:O,MATCH(Combine!B300,'Combine Data'!A:A,0),14),"No Data")</f>
        <v>No Data</v>
      </c>
      <c r="N300" t="str">
        <f>IFERROR(INDEX('Combine Data'!A:O,MATCH(Combine!B300,'Combine Data'!A:A,0),15),"No Data")</f>
        <v>No Data</v>
      </c>
      <c r="O300" t="b">
        <f>IF(E300="QB",INDEX('QB Stats'!C:Y,MATCH(Combine!B300,'QB Stats'!C:C,0),23)/5,(IF(Combine!E300="RB",INDEX('RB Stats'!C:AX,MATCH(Combine!B300,'RB Stats'!C:C,0),48)/5,(IF(Combine!E300="WR",INDEX('WR Stats'!C:AN,MATCH(Combine!B300,'WR Stats'!C:C,0),38)/5)))))</f>
        <v>0</v>
      </c>
      <c r="P300" t="b">
        <f>IF(E300="QB",INDEX('QB Stats'!C:AR,MATCH(Combine!B300,'QB Stats'!C:C,0),42),(IF(Combine!E300="RB",INDEX('RB Stats'!C:BN,MATCH(Combine!B300,'RB Stats'!C:C,0),64),(IF(Combine!E300="WR",INDEX('WR Stats'!C:BJ,MATCH(Combine!B300,'WR Stats'!C:C,0),60))))))</f>
        <v>0</v>
      </c>
      <c r="Q300" t="b">
        <f>IF(E300="QB",INDEX('QB Stats'!C:AS,MATCH(Combine!B300,'QB Stats'!C:C,0),43),(IF(Combine!E300="RB",INDEX('RB Stats'!C:BO,MATCH(Combine!B300,'RB Stats'!C:C,0),65),(IF(Combine!E300="WR",INDEX('WR Stats'!C:BK,MATCH(Combine!B300,'WR Stats'!C:C,0),61))))))</f>
        <v>0</v>
      </c>
    </row>
    <row r="301" spans="1:17" hidden="1" x14ac:dyDescent="0.25">
      <c r="A301" t="s">
        <v>531</v>
      </c>
      <c r="B301" s="5" t="s">
        <v>2619</v>
      </c>
      <c r="C301" t="s">
        <v>141</v>
      </c>
      <c r="D301" t="str">
        <f>IFERROR(INDEX(Conference!A:B,MATCH(Combine!C301,Conference!A:A,0),2),"N/A")</f>
        <v>Big Ten</v>
      </c>
      <c r="E301" t="str">
        <f>IFERROR(INDEX('Combine Data'!A:O,MATCH(Combine!B301,'Combine Data'!A:A,0),6),"No Data")</f>
        <v>No Data</v>
      </c>
      <c r="F301" t="str">
        <f>IFERROR(INDEX('Combine Data'!A:O,MATCH(Combine!B301,'Combine Data'!A:A,0),7),"No Data")</f>
        <v>No Data</v>
      </c>
      <c r="G301" t="str">
        <f>IFERROR(INDEX('Combine Data'!A:O,MATCH(Combine!B301,'Combine Data'!A:A,0),8),"No Data")</f>
        <v>No Data</v>
      </c>
      <c r="H301" t="str">
        <f>IFERROR(INDEX('Combine Data'!A:O,MATCH(Combine!B301,'Combine Data'!A:A,0),9),"No Data")</f>
        <v>No Data</v>
      </c>
      <c r="I301" t="str">
        <f>IFERROR(INDEX('Combine Data'!A:O,MATCH(Combine!B301,'Combine Data'!A:A,0),10),"No Data")</f>
        <v>No Data</v>
      </c>
      <c r="J301" t="str">
        <f>IFERROR(INDEX('Combine Data'!A:O,MATCH(Combine!B301,'Combine Data'!A:A,0),11),"No Data")</f>
        <v>No Data</v>
      </c>
      <c r="K301" t="str">
        <f>IFERROR(INDEX('Combine Data'!A:O,MATCH(Combine!B301,'Combine Data'!A:A,0),12),"No Data")</f>
        <v>No Data</v>
      </c>
      <c r="L301" t="str">
        <f>IFERROR(INDEX('Combine Data'!A:O,MATCH(Combine!B301,'Combine Data'!A:A,0),13),"No Data")</f>
        <v>No Data</v>
      </c>
      <c r="M301" t="str">
        <f>IFERROR(INDEX('Combine Data'!A:O,MATCH(Combine!B301,'Combine Data'!A:A,0),14),"No Data")</f>
        <v>No Data</v>
      </c>
      <c r="N301" t="str">
        <f>IFERROR(INDEX('Combine Data'!A:O,MATCH(Combine!B301,'Combine Data'!A:A,0),15),"No Data")</f>
        <v>No Data</v>
      </c>
      <c r="O301" t="b">
        <f>IF(E301="QB",INDEX('QB Stats'!C:Y,MATCH(Combine!B301,'QB Stats'!C:C,0),23)/5,(IF(Combine!E301="RB",INDEX('RB Stats'!C:AX,MATCH(Combine!B301,'RB Stats'!C:C,0),48)/5,(IF(Combine!E301="WR",INDEX('WR Stats'!C:AN,MATCH(Combine!B301,'WR Stats'!C:C,0),38)/5)))))</f>
        <v>0</v>
      </c>
      <c r="P301" t="b">
        <f>IF(E301="QB",INDEX('QB Stats'!C:AR,MATCH(Combine!B301,'QB Stats'!C:C,0),42),(IF(Combine!E301="RB",INDEX('RB Stats'!C:BN,MATCH(Combine!B301,'RB Stats'!C:C,0),64),(IF(Combine!E301="WR",INDEX('WR Stats'!C:BJ,MATCH(Combine!B301,'WR Stats'!C:C,0),60))))))</f>
        <v>0</v>
      </c>
      <c r="Q301" t="b">
        <f>IF(E301="QB",INDEX('QB Stats'!C:AS,MATCH(Combine!B301,'QB Stats'!C:C,0),43),(IF(Combine!E301="RB",INDEX('RB Stats'!C:BO,MATCH(Combine!B301,'RB Stats'!C:C,0),65),(IF(Combine!E301="WR",INDEX('WR Stats'!C:BK,MATCH(Combine!B301,'WR Stats'!C:C,0),61))))))</f>
        <v>0</v>
      </c>
    </row>
    <row r="302" spans="1:17" hidden="1" x14ac:dyDescent="0.25">
      <c r="A302" t="s">
        <v>532</v>
      </c>
      <c r="B302" s="5" t="s">
        <v>2620</v>
      </c>
      <c r="C302" t="s">
        <v>139</v>
      </c>
      <c r="D302" t="str">
        <f>IFERROR(INDEX(Conference!A:B,MATCH(Combine!C302,Conference!A:A,0),2),"N/A")</f>
        <v>Pac-12</v>
      </c>
      <c r="E302" t="str">
        <f>IFERROR(INDEX('Combine Data'!A:O,MATCH(Combine!B302,'Combine Data'!A:A,0),6),"No Data")</f>
        <v>No Data</v>
      </c>
      <c r="F302" t="str">
        <f>IFERROR(INDEX('Combine Data'!A:O,MATCH(Combine!B302,'Combine Data'!A:A,0),7),"No Data")</f>
        <v>No Data</v>
      </c>
      <c r="G302" t="str">
        <f>IFERROR(INDEX('Combine Data'!A:O,MATCH(Combine!B302,'Combine Data'!A:A,0),8),"No Data")</f>
        <v>No Data</v>
      </c>
      <c r="H302" t="str">
        <f>IFERROR(INDEX('Combine Data'!A:O,MATCH(Combine!B302,'Combine Data'!A:A,0),9),"No Data")</f>
        <v>No Data</v>
      </c>
      <c r="I302" t="str">
        <f>IFERROR(INDEX('Combine Data'!A:O,MATCH(Combine!B302,'Combine Data'!A:A,0),10),"No Data")</f>
        <v>No Data</v>
      </c>
      <c r="J302" t="str">
        <f>IFERROR(INDEX('Combine Data'!A:O,MATCH(Combine!B302,'Combine Data'!A:A,0),11),"No Data")</f>
        <v>No Data</v>
      </c>
      <c r="K302" t="str">
        <f>IFERROR(INDEX('Combine Data'!A:O,MATCH(Combine!B302,'Combine Data'!A:A,0),12),"No Data")</f>
        <v>No Data</v>
      </c>
      <c r="L302" t="str">
        <f>IFERROR(INDEX('Combine Data'!A:O,MATCH(Combine!B302,'Combine Data'!A:A,0),13),"No Data")</f>
        <v>No Data</v>
      </c>
      <c r="M302" t="str">
        <f>IFERROR(INDEX('Combine Data'!A:O,MATCH(Combine!B302,'Combine Data'!A:A,0),14),"No Data")</f>
        <v>No Data</v>
      </c>
      <c r="N302" t="str">
        <f>IFERROR(INDEX('Combine Data'!A:O,MATCH(Combine!B302,'Combine Data'!A:A,0),15),"No Data")</f>
        <v>No Data</v>
      </c>
      <c r="O302" t="b">
        <f>IF(E302="QB",INDEX('QB Stats'!C:Y,MATCH(Combine!B302,'QB Stats'!C:C,0),23)/5,(IF(Combine!E302="RB",INDEX('RB Stats'!C:AX,MATCH(Combine!B302,'RB Stats'!C:C,0),48)/5,(IF(Combine!E302="WR",INDEX('WR Stats'!C:AN,MATCH(Combine!B302,'WR Stats'!C:C,0),38)/5)))))</f>
        <v>0</v>
      </c>
      <c r="P302" t="b">
        <f>IF(E302="QB",INDEX('QB Stats'!C:AR,MATCH(Combine!B302,'QB Stats'!C:C,0),42),(IF(Combine!E302="RB",INDEX('RB Stats'!C:BN,MATCH(Combine!B302,'RB Stats'!C:C,0),64),(IF(Combine!E302="WR",INDEX('WR Stats'!C:BJ,MATCH(Combine!B302,'WR Stats'!C:C,0),60))))))</f>
        <v>0</v>
      </c>
      <c r="Q302" t="b">
        <f>IF(E302="QB",INDEX('QB Stats'!C:AS,MATCH(Combine!B302,'QB Stats'!C:C,0),43),(IF(Combine!E302="RB",INDEX('RB Stats'!C:BO,MATCH(Combine!B302,'RB Stats'!C:C,0),65),(IF(Combine!E302="WR",INDEX('WR Stats'!C:BK,MATCH(Combine!B302,'WR Stats'!C:C,0),61))))))</f>
        <v>0</v>
      </c>
    </row>
    <row r="303" spans="1:17" x14ac:dyDescent="0.25">
      <c r="A303" t="s">
        <v>533</v>
      </c>
      <c r="B303" s="5" t="s">
        <v>2621</v>
      </c>
      <c r="C303" t="str">
        <f>IFERROR(INDEX('Combine Data'!A:O,MATCH(Combine!B303,'Combine Data'!A:A,0),4),"No Data")</f>
        <v>Florida State</v>
      </c>
      <c r="D303" t="str">
        <f>IFERROR(INDEX(Conference!A:B,MATCH(Combine!C303,Conference!A:A,0),2),"N/A")</f>
        <v>ACC</v>
      </c>
      <c r="E303" t="str">
        <f>IFERROR(INDEX('Combine Data'!A:O,MATCH(Combine!B303,'Combine Data'!A:A,0),6),"No Data")</f>
        <v>RB</v>
      </c>
      <c r="F303">
        <f>IFERROR(INDEX('Combine Data'!A:O,MATCH(Combine!B303,'Combine Data'!A:A,0),7),"No Data")</f>
        <v>68</v>
      </c>
      <c r="G303">
        <f>IFERROR(INDEX('Combine Data'!A:O,MATCH(Combine!B303,'Combine Data'!A:A,0),8),"No Data")</f>
        <v>201</v>
      </c>
      <c r="H303">
        <f>IFERROR(INDEX('Combine Data'!A:O,MATCH(Combine!B303,'Combine Data'!A:A,0),9),"No Data")</f>
        <v>0</v>
      </c>
      <c r="I303">
        <f>IFERROR(INDEX('Combine Data'!A:O,MATCH(Combine!B303,'Combine Data'!A:A,0),10),"No Data")</f>
        <v>4.42</v>
      </c>
      <c r="J303">
        <f>IFERROR(INDEX('Combine Data'!A:O,MATCH(Combine!B303,'Combine Data'!A:A,0),11),"No Data")</f>
        <v>17</v>
      </c>
      <c r="K303">
        <f>IFERROR(INDEX('Combine Data'!A:O,MATCH(Combine!B303,'Combine Data'!A:A,0),12),"No Data")</f>
        <v>32.5</v>
      </c>
      <c r="L303">
        <f>IFERROR(INDEX('Combine Data'!A:O,MATCH(Combine!B303,'Combine Data'!A:A,0),13),"No Data")</f>
        <v>105</v>
      </c>
      <c r="M303">
        <f>IFERROR(INDEX('Combine Data'!A:O,MATCH(Combine!B303,'Combine Data'!A:A,0),14),"No Data")</f>
        <v>4.37</v>
      </c>
      <c r="N303">
        <f>IFERROR(INDEX('Combine Data'!A:O,MATCH(Combine!B303,'Combine Data'!A:A,0),15),"No Data")</f>
        <v>6.96</v>
      </c>
      <c r="O303">
        <f>IF(E303="QB",INDEX('QB Stats'!C:Y,MATCH(Combine!B303,'QB Stats'!C:C,0),23)/5,(IF(Combine!E303="RB",INDEX('RB Stats'!C:AX,MATCH(Combine!B303,'RB Stats'!C:C,0),48)/5,(IF(Combine!E303="WR",INDEX('WR Stats'!C:AN,MATCH(Combine!B303,'WR Stats'!C:C,0),38)/5)))))</f>
        <v>72.199999999999989</v>
      </c>
      <c r="P303" t="str">
        <f>IF(E303="QB",INDEX('QB Stats'!C:AR,MATCH(Combine!B303,'QB Stats'!C:C,0),42),(IF(Combine!E303="RB",INDEX('RB Stats'!C:BN,MATCH(Combine!B303,'RB Stats'!C:C,0),64),(IF(Combine!E303="WR",INDEX('WR Stats'!C:BJ,MATCH(Combine!B303,'WR Stats'!C:C,0),60))))))</f>
        <v>Bust</v>
      </c>
      <c r="Q303">
        <f>IF(E303="QB",INDEX('QB Stats'!C:AS,MATCH(Combine!B303,'QB Stats'!C:C,0),43),(IF(Combine!E303="RB",INDEX('RB Stats'!C:BO,MATCH(Combine!B303,'RB Stats'!C:C,0),65),(IF(Combine!E303="WR",INDEX('WR Stats'!C:BK,MATCH(Combine!B303,'WR Stats'!C:C,0),61))))))</f>
        <v>0</v>
      </c>
    </row>
    <row r="304" spans="1:17" x14ac:dyDescent="0.25">
      <c r="A304" t="s">
        <v>121</v>
      </c>
      <c r="B304" s="5" t="s">
        <v>2622</v>
      </c>
      <c r="C304" t="str">
        <f>IFERROR(INDEX('Combine Data'!A:O,MATCH(Combine!B304,'Combine Data'!A:A,0),4),"No Data")</f>
        <v>Central Florida</v>
      </c>
      <c r="D304" t="str">
        <f>IFERROR(INDEX(Conference!A:B,MATCH(Combine!C304,Conference!A:A,0),2),"N/A")</f>
        <v>The American</v>
      </c>
      <c r="E304" t="str">
        <f>IFERROR(INDEX('Combine Data'!A:O,MATCH(Combine!B304,'Combine Data'!A:A,0),6),"No Data")</f>
        <v>WR</v>
      </c>
      <c r="F304">
        <f>IFERROR(INDEX('Combine Data'!A:O,MATCH(Combine!B304,'Combine Data'!A:A,0),7),"No Data")</f>
        <v>77</v>
      </c>
      <c r="G304">
        <f>IFERROR(INDEX('Combine Data'!A:O,MATCH(Combine!B304,'Combine Data'!A:A,0),8),"No Data")</f>
        <v>229</v>
      </c>
      <c r="H304">
        <f>IFERROR(INDEX('Combine Data'!A:O,MATCH(Combine!B304,'Combine Data'!A:A,0),9),"No Data")</f>
        <v>0</v>
      </c>
      <c r="I304">
        <f>IFERROR(INDEX('Combine Data'!A:O,MATCH(Combine!B304,'Combine Data'!A:A,0),10),"No Data")</f>
        <v>4.5199999999999996</v>
      </c>
      <c r="J304">
        <f>IFERROR(INDEX('Combine Data'!A:O,MATCH(Combine!B304,'Combine Data'!A:A,0),11),"No Data")</f>
        <v>28</v>
      </c>
      <c r="K304">
        <f>IFERROR(INDEX('Combine Data'!A:O,MATCH(Combine!B304,'Combine Data'!A:A,0),12),"No Data")</f>
        <v>37</v>
      </c>
      <c r="L304">
        <f>IFERROR(INDEX('Combine Data'!A:O,MATCH(Combine!B304,'Combine Data'!A:A,0),13),"No Data")</f>
        <v>120</v>
      </c>
      <c r="M304">
        <f>IFERROR(INDEX('Combine Data'!A:O,MATCH(Combine!B304,'Combine Data'!A:A,0),14),"No Data")</f>
        <v>4.09</v>
      </c>
      <c r="N304">
        <f>IFERROR(INDEX('Combine Data'!A:O,MATCH(Combine!B304,'Combine Data'!A:A,0),15),"No Data")</f>
        <v>7.05</v>
      </c>
      <c r="O304">
        <f>IF(E304="QB",INDEX('QB Stats'!C:Y,MATCH(Combine!B304,'QB Stats'!C:C,0),23)/5,(IF(Combine!E304="RB",INDEX('RB Stats'!C:AX,MATCH(Combine!B304,'RB Stats'!C:C,0),48)/5,(IF(Combine!E304="WR",INDEX('WR Stats'!C:AN,MATCH(Combine!B304,'WR Stats'!C:C,0),38)/5)))))</f>
        <v>130.26</v>
      </c>
      <c r="P304" t="str">
        <f>IF(E304="QB",INDEX('QB Stats'!C:AR,MATCH(Combine!B304,'QB Stats'!C:C,0),42),(IF(Combine!E304="RB",INDEX('RB Stats'!C:BN,MATCH(Combine!B304,'RB Stats'!C:C,0),64),(IF(Combine!E304="WR",INDEX('WR Stats'!C:BJ,MATCH(Combine!B304,'WR Stats'!C:C,0),60))))))</f>
        <v>Pro Bowl</v>
      </c>
      <c r="Q304">
        <f>IF(E304="QB",INDEX('QB Stats'!C:AS,MATCH(Combine!B304,'QB Stats'!C:C,0),43),(IF(Combine!E304="RB",INDEX('RB Stats'!C:BO,MATCH(Combine!B304,'RB Stats'!C:C,0),65),(IF(Combine!E304="WR",INDEX('WR Stats'!C:BK,MATCH(Combine!B304,'WR Stats'!C:C,0),61))))))</f>
        <v>1</v>
      </c>
    </row>
    <row r="305" spans="1:17" x14ac:dyDescent="0.25">
      <c r="A305" t="s">
        <v>534</v>
      </c>
      <c r="B305" s="5" t="s">
        <v>2623</v>
      </c>
      <c r="C305" t="str">
        <f>IFERROR(INDEX('Combine Data'!A:O,MATCH(Combine!B305,'Combine Data'!A:A,0),4),"No Data")</f>
        <v>Louisiana State</v>
      </c>
      <c r="D305" t="str">
        <f>IFERROR(INDEX(Conference!A:B,MATCH(Combine!C305,Conference!A:A,0),2),"N/A")</f>
        <v>SEC</v>
      </c>
      <c r="E305" t="str">
        <f>IFERROR(INDEX('Combine Data'!A:O,MATCH(Combine!B305,'Combine Data'!A:A,0),6),"No Data")</f>
        <v>WR</v>
      </c>
      <c r="F305">
        <f>IFERROR(INDEX('Combine Data'!A:O,MATCH(Combine!B305,'Combine Data'!A:A,0),7),"No Data")</f>
        <v>69</v>
      </c>
      <c r="G305">
        <f>IFERROR(INDEX('Combine Data'!A:O,MATCH(Combine!B305,'Combine Data'!A:A,0),8),"No Data")</f>
        <v>192</v>
      </c>
      <c r="H305">
        <f>IFERROR(INDEX('Combine Data'!A:O,MATCH(Combine!B305,'Combine Data'!A:A,0),9),"No Data")</f>
        <v>0</v>
      </c>
      <c r="I305">
        <f>IFERROR(INDEX('Combine Data'!A:O,MATCH(Combine!B305,'Combine Data'!A:A,0),10),"No Data")</f>
        <v>4.53</v>
      </c>
      <c r="J305">
        <f>IFERROR(INDEX('Combine Data'!A:O,MATCH(Combine!B305,'Combine Data'!A:A,0),11),"No Data")</f>
        <v>0</v>
      </c>
      <c r="K305">
        <f>IFERROR(INDEX('Combine Data'!A:O,MATCH(Combine!B305,'Combine Data'!A:A,0),12),"No Data")</f>
        <v>34</v>
      </c>
      <c r="L305">
        <f>IFERROR(INDEX('Combine Data'!A:O,MATCH(Combine!B305,'Combine Data'!A:A,0),13),"No Data")</f>
        <v>118</v>
      </c>
      <c r="M305">
        <f>IFERROR(INDEX('Combine Data'!A:O,MATCH(Combine!B305,'Combine Data'!A:A,0),14),"No Data")</f>
        <v>0</v>
      </c>
      <c r="N305">
        <f>IFERROR(INDEX('Combine Data'!A:O,MATCH(Combine!B305,'Combine Data'!A:A,0),15),"No Data")</f>
        <v>0</v>
      </c>
      <c r="O305">
        <f>IF(E305="QB",INDEX('QB Stats'!C:Y,MATCH(Combine!B305,'QB Stats'!C:C,0),23)/5,(IF(Combine!E305="RB",INDEX('RB Stats'!C:AX,MATCH(Combine!B305,'RB Stats'!C:C,0),48)/5,(IF(Combine!E305="WR",INDEX('WR Stats'!C:AN,MATCH(Combine!B305,'WR Stats'!C:C,0),38)/5)))))</f>
        <v>0.65999999999999992</v>
      </c>
      <c r="P305" t="str">
        <f>IF(E305="QB",INDEX('QB Stats'!C:AR,MATCH(Combine!B305,'QB Stats'!C:C,0),42),(IF(Combine!E305="RB",INDEX('RB Stats'!C:BN,MATCH(Combine!B305,'RB Stats'!C:C,0),64),(IF(Combine!E305="WR",INDEX('WR Stats'!C:BJ,MATCH(Combine!B305,'WR Stats'!C:C,0),60))))))</f>
        <v>Bust</v>
      </c>
      <c r="Q305">
        <f>IF(E305="QB",INDEX('QB Stats'!C:AS,MATCH(Combine!B305,'QB Stats'!C:C,0),43),(IF(Combine!E305="RB",INDEX('RB Stats'!C:BO,MATCH(Combine!B305,'RB Stats'!C:C,0),65),(IF(Combine!E305="WR",INDEX('WR Stats'!C:BK,MATCH(Combine!B305,'WR Stats'!C:C,0),61))))))</f>
        <v>0</v>
      </c>
    </row>
    <row r="306" spans="1:17" hidden="1" x14ac:dyDescent="0.25">
      <c r="A306" t="s">
        <v>535</v>
      </c>
      <c r="B306" s="5" t="s">
        <v>2624</v>
      </c>
      <c r="C306" t="s">
        <v>211</v>
      </c>
      <c r="D306" t="str">
        <f>IFERROR(INDEX(Conference!A:B,MATCH(Combine!C306,Conference!A:A,0),2),"N/A")</f>
        <v>Mid-American</v>
      </c>
      <c r="E306" t="str">
        <f>IFERROR(INDEX('Combine Data'!A:O,MATCH(Combine!B306,'Combine Data'!A:A,0),6),"No Data")</f>
        <v>No Data</v>
      </c>
      <c r="F306" t="str">
        <f>IFERROR(INDEX('Combine Data'!A:O,MATCH(Combine!B306,'Combine Data'!A:A,0),7),"No Data")</f>
        <v>No Data</v>
      </c>
      <c r="G306" t="str">
        <f>IFERROR(INDEX('Combine Data'!A:O,MATCH(Combine!B306,'Combine Data'!A:A,0),8),"No Data")</f>
        <v>No Data</v>
      </c>
      <c r="H306" t="str">
        <f>IFERROR(INDEX('Combine Data'!A:O,MATCH(Combine!B306,'Combine Data'!A:A,0),9),"No Data")</f>
        <v>No Data</v>
      </c>
      <c r="I306" t="str">
        <f>IFERROR(INDEX('Combine Data'!A:O,MATCH(Combine!B306,'Combine Data'!A:A,0),10),"No Data")</f>
        <v>No Data</v>
      </c>
      <c r="J306" t="str">
        <f>IFERROR(INDEX('Combine Data'!A:O,MATCH(Combine!B306,'Combine Data'!A:A,0),11),"No Data")</f>
        <v>No Data</v>
      </c>
      <c r="K306" t="str">
        <f>IFERROR(INDEX('Combine Data'!A:O,MATCH(Combine!B306,'Combine Data'!A:A,0),12),"No Data")</f>
        <v>No Data</v>
      </c>
      <c r="L306" t="str">
        <f>IFERROR(INDEX('Combine Data'!A:O,MATCH(Combine!B306,'Combine Data'!A:A,0),13),"No Data")</f>
        <v>No Data</v>
      </c>
      <c r="M306" t="str">
        <f>IFERROR(INDEX('Combine Data'!A:O,MATCH(Combine!B306,'Combine Data'!A:A,0),14),"No Data")</f>
        <v>No Data</v>
      </c>
      <c r="N306" t="str">
        <f>IFERROR(INDEX('Combine Data'!A:O,MATCH(Combine!B306,'Combine Data'!A:A,0),15),"No Data")</f>
        <v>No Data</v>
      </c>
      <c r="O306" t="b">
        <f>IF(E306="QB",INDEX('QB Stats'!C:Y,MATCH(Combine!B306,'QB Stats'!C:C,0),23)/5,(IF(Combine!E306="RB",INDEX('RB Stats'!C:AX,MATCH(Combine!B306,'RB Stats'!C:C,0),48)/5,(IF(Combine!E306="WR",INDEX('WR Stats'!C:AN,MATCH(Combine!B306,'WR Stats'!C:C,0),38)/5)))))</f>
        <v>0</v>
      </c>
      <c r="P306" t="b">
        <f>IF(E306="QB",INDEX('QB Stats'!C:AR,MATCH(Combine!B306,'QB Stats'!C:C,0),42),(IF(Combine!E306="RB",INDEX('RB Stats'!C:BN,MATCH(Combine!B306,'RB Stats'!C:C,0),64),(IF(Combine!E306="WR",INDEX('WR Stats'!C:BJ,MATCH(Combine!B306,'WR Stats'!C:C,0),60))))))</f>
        <v>0</v>
      </c>
      <c r="Q306" t="b">
        <f>IF(E306="QB",INDEX('QB Stats'!C:AS,MATCH(Combine!B306,'QB Stats'!C:C,0),43),(IF(Combine!E306="RB",INDEX('RB Stats'!C:BO,MATCH(Combine!B306,'RB Stats'!C:C,0),65),(IF(Combine!E306="WR",INDEX('WR Stats'!C:BK,MATCH(Combine!B306,'WR Stats'!C:C,0),61))))))</f>
        <v>0</v>
      </c>
    </row>
    <row r="307" spans="1:17" x14ac:dyDescent="0.25">
      <c r="A307" t="s">
        <v>537</v>
      </c>
      <c r="B307" s="5" t="s">
        <v>2625</v>
      </c>
      <c r="C307" t="str">
        <f>IFERROR(INDEX('Combine Data'!A:O,MATCH(Combine!B307,'Combine Data'!A:A,0),4),"No Data")</f>
        <v>Georgia Tech</v>
      </c>
      <c r="D307" t="str">
        <f>IFERROR(INDEX(Conference!A:B,MATCH(Combine!C307,Conference!A:A,0),2),"N/A")</f>
        <v>ACC</v>
      </c>
      <c r="E307" t="str">
        <f>IFERROR(INDEX('Combine Data'!A:O,MATCH(Combine!B307,'Combine Data'!A:A,0),6),"No Data")</f>
        <v>RB</v>
      </c>
      <c r="F307">
        <f>IFERROR(INDEX('Combine Data'!A:O,MATCH(Combine!B307,'Combine Data'!A:A,0),7),"No Data")</f>
        <v>70</v>
      </c>
      <c r="G307">
        <f>IFERROR(INDEX('Combine Data'!A:O,MATCH(Combine!B307,'Combine Data'!A:A,0),8),"No Data")</f>
        <v>214</v>
      </c>
      <c r="H307">
        <f>IFERROR(INDEX('Combine Data'!A:O,MATCH(Combine!B307,'Combine Data'!A:A,0),9),"No Data")</f>
        <v>0</v>
      </c>
      <c r="I307">
        <f>IFERROR(INDEX('Combine Data'!A:O,MATCH(Combine!B307,'Combine Data'!A:A,0),10),"No Data")</f>
        <v>4.6399999999999997</v>
      </c>
      <c r="J307">
        <f>IFERROR(INDEX('Combine Data'!A:O,MATCH(Combine!B307,'Combine Data'!A:A,0),11),"No Data")</f>
        <v>21</v>
      </c>
      <c r="K307">
        <f>IFERROR(INDEX('Combine Data'!A:O,MATCH(Combine!B307,'Combine Data'!A:A,0),12),"No Data")</f>
        <v>33</v>
      </c>
      <c r="L307">
        <f>IFERROR(INDEX('Combine Data'!A:O,MATCH(Combine!B307,'Combine Data'!A:A,0),13),"No Data")</f>
        <v>116</v>
      </c>
      <c r="M307">
        <f>IFERROR(INDEX('Combine Data'!A:O,MATCH(Combine!B307,'Combine Data'!A:A,0),14),"No Data")</f>
        <v>4.4000000000000004</v>
      </c>
      <c r="N307">
        <f>IFERROR(INDEX('Combine Data'!A:O,MATCH(Combine!B307,'Combine Data'!A:A,0),15),"No Data")</f>
        <v>7.13</v>
      </c>
      <c r="O307">
        <f>IF(E307="QB",INDEX('QB Stats'!C:Y,MATCH(Combine!B307,'QB Stats'!C:C,0),23)/5,(IF(Combine!E307="RB",INDEX('RB Stats'!C:AX,MATCH(Combine!B307,'RB Stats'!C:C,0),48)/5,(IF(Combine!E307="WR",INDEX('WR Stats'!C:AN,MATCH(Combine!B307,'WR Stats'!C:C,0),38)/5)))))</f>
        <v>0</v>
      </c>
      <c r="P307" t="str">
        <f>IF(E307="QB",INDEX('QB Stats'!C:AR,MATCH(Combine!B307,'QB Stats'!C:C,0),42),(IF(Combine!E307="RB",INDEX('RB Stats'!C:BN,MATCH(Combine!B307,'RB Stats'!C:C,0),64),(IF(Combine!E307="WR",INDEX('WR Stats'!C:BJ,MATCH(Combine!B307,'WR Stats'!C:C,0),60))))))</f>
        <v>Bust</v>
      </c>
      <c r="Q307">
        <f>IF(E307="QB",INDEX('QB Stats'!C:AS,MATCH(Combine!B307,'QB Stats'!C:C,0),43),(IF(Combine!E307="RB",INDEX('RB Stats'!C:BO,MATCH(Combine!B307,'RB Stats'!C:C,0),65),(IF(Combine!E307="WR",INDEX('WR Stats'!C:BK,MATCH(Combine!B307,'WR Stats'!C:C,0),61))))))</f>
        <v>0</v>
      </c>
    </row>
    <row r="308" spans="1:17" hidden="1" x14ac:dyDescent="0.25">
      <c r="A308" t="s">
        <v>538</v>
      </c>
      <c r="B308" s="5" t="s">
        <v>2626</v>
      </c>
      <c r="C308" t="str">
        <f>IFERROR(INDEX('Combine Data'!A:O,MATCH(Combine!B308,'Combine Data'!A:A,0),4),"No Data")</f>
        <v>Virginia</v>
      </c>
      <c r="D308" t="str">
        <f>IFERROR(INDEX(Conference!A:B,MATCH(Combine!C308,Conference!A:A,0),2),"N/A")</f>
        <v>ACC</v>
      </c>
      <c r="E308" t="str">
        <f>IFERROR(INDEX('Combine Data'!A:O,MATCH(Combine!B308,'Combine Data'!A:A,0),6),"No Data")</f>
        <v>RB</v>
      </c>
      <c r="F308">
        <f>IFERROR(INDEX('Combine Data'!A:O,MATCH(Combine!B308,'Combine Data'!A:A,0),7),"No Data")</f>
        <v>70</v>
      </c>
      <c r="G308">
        <f>IFERROR(INDEX('Combine Data'!A:O,MATCH(Combine!B308,'Combine Data'!A:A,0),8),"No Data")</f>
        <v>202</v>
      </c>
      <c r="H308">
        <f>IFERROR(INDEX('Combine Data'!A:O,MATCH(Combine!B308,'Combine Data'!A:A,0),9),"No Data")</f>
        <v>0</v>
      </c>
      <c r="I308">
        <f>IFERROR(INDEX('Combine Data'!A:O,MATCH(Combine!B308,'Combine Data'!A:A,0),10),"No Data")</f>
        <v>4.67</v>
      </c>
      <c r="J308">
        <f>IFERROR(INDEX('Combine Data'!A:O,MATCH(Combine!B308,'Combine Data'!A:A,0),11),"No Data")</f>
        <v>0</v>
      </c>
      <c r="K308">
        <f>IFERROR(INDEX('Combine Data'!A:O,MATCH(Combine!B308,'Combine Data'!A:A,0),12),"No Data")</f>
        <v>35</v>
      </c>
      <c r="L308">
        <f>IFERROR(INDEX('Combine Data'!A:O,MATCH(Combine!B308,'Combine Data'!A:A,0),13),"No Data")</f>
        <v>114</v>
      </c>
      <c r="M308">
        <f>IFERROR(INDEX('Combine Data'!A:O,MATCH(Combine!B308,'Combine Data'!A:A,0),14),"No Data")</f>
        <v>4.43</v>
      </c>
      <c r="N308">
        <f>IFERROR(INDEX('Combine Data'!A:O,MATCH(Combine!B308,'Combine Data'!A:A,0),15),"No Data")</f>
        <v>7.03</v>
      </c>
      <c r="O308" t="e">
        <f>IF(E308="QB",INDEX('QB Stats'!C:Y,MATCH(Combine!B308,'QB Stats'!C:C,0),23)/5,(IF(Combine!E308="RB",INDEX('RB Stats'!C:AX,MATCH(Combine!B308,'RB Stats'!C:C,0),48)/5,(IF(Combine!E308="WR",INDEX('WR Stats'!C:AN,MATCH(Combine!B308,'WR Stats'!C:C,0),38)/5)))))</f>
        <v>#N/A</v>
      </c>
      <c r="P308" t="e">
        <f>IF(E308="QB",INDEX('QB Stats'!C:AR,MATCH(Combine!B308,'QB Stats'!C:C,0),42),(IF(Combine!E308="RB",INDEX('RB Stats'!C:BN,MATCH(Combine!B308,'RB Stats'!C:C,0),64),(IF(Combine!E308="WR",INDEX('WR Stats'!C:BJ,MATCH(Combine!B308,'WR Stats'!C:C,0),60))))))</f>
        <v>#N/A</v>
      </c>
      <c r="Q308" t="e">
        <f>IF(E308="QB",INDEX('QB Stats'!C:AS,MATCH(Combine!B308,'QB Stats'!C:C,0),43),(IF(Combine!E308="RB",INDEX('RB Stats'!C:BO,MATCH(Combine!B308,'RB Stats'!C:C,0),65),(IF(Combine!E308="WR",INDEX('WR Stats'!C:BK,MATCH(Combine!B308,'WR Stats'!C:C,0),61))))))</f>
        <v>#N/A</v>
      </c>
    </row>
    <row r="309" spans="1:17" x14ac:dyDescent="0.25">
      <c r="A309" t="s">
        <v>539</v>
      </c>
      <c r="B309" s="5" t="s">
        <v>2627</v>
      </c>
      <c r="C309" t="str">
        <f>IFERROR(INDEX('Combine Data'!A:O,MATCH(Combine!B309,'Combine Data'!A:A,0),4),"No Data")</f>
        <v>Washington State</v>
      </c>
      <c r="D309" t="str">
        <f>IFERROR(INDEX(Conference!A:B,MATCH(Combine!C309,Conference!A:A,0),2),"N/A")</f>
        <v>Pac-12</v>
      </c>
      <c r="E309" t="str">
        <f>IFERROR(INDEX('Combine Data'!A:O,MATCH(Combine!B309,'Combine Data'!A:A,0),6),"No Data")</f>
        <v>RB</v>
      </c>
      <c r="F309">
        <f>IFERROR(INDEX('Combine Data'!A:O,MATCH(Combine!B309,'Combine Data'!A:A,0),7),"No Data")</f>
        <v>69</v>
      </c>
      <c r="G309">
        <f>IFERROR(INDEX('Combine Data'!A:O,MATCH(Combine!B309,'Combine Data'!A:A,0),8),"No Data")</f>
        <v>201</v>
      </c>
      <c r="H309">
        <f>IFERROR(INDEX('Combine Data'!A:O,MATCH(Combine!B309,'Combine Data'!A:A,0),9),"No Data")</f>
        <v>0</v>
      </c>
      <c r="I309">
        <f>IFERROR(INDEX('Combine Data'!A:O,MATCH(Combine!B309,'Combine Data'!A:A,0),10),"No Data")</f>
        <v>4.47</v>
      </c>
      <c r="J309">
        <f>IFERROR(INDEX('Combine Data'!A:O,MATCH(Combine!B309,'Combine Data'!A:A,0),11),"No Data")</f>
        <v>19</v>
      </c>
      <c r="K309">
        <f>IFERROR(INDEX('Combine Data'!A:O,MATCH(Combine!B309,'Combine Data'!A:A,0),12),"No Data")</f>
        <v>34.5</v>
      </c>
      <c r="L309">
        <f>IFERROR(INDEX('Combine Data'!A:O,MATCH(Combine!B309,'Combine Data'!A:A,0),13),"No Data")</f>
        <v>124</v>
      </c>
      <c r="M309">
        <f>IFERROR(INDEX('Combine Data'!A:O,MATCH(Combine!B309,'Combine Data'!A:A,0),14),"No Data")</f>
        <v>4.08</v>
      </c>
      <c r="N309">
        <f>IFERROR(INDEX('Combine Data'!A:O,MATCH(Combine!B309,'Combine Data'!A:A,0),15),"No Data")</f>
        <v>6.79</v>
      </c>
      <c r="O309">
        <f>IF(E309="QB",INDEX('QB Stats'!C:Y,MATCH(Combine!B309,'QB Stats'!C:C,0),23)/5,(IF(Combine!E309="RB",INDEX('RB Stats'!C:AX,MATCH(Combine!B309,'RB Stats'!C:C,0),48)/5,(IF(Combine!E309="WR",INDEX('WR Stats'!C:AN,MATCH(Combine!B309,'WR Stats'!C:C,0),38)/5)))))</f>
        <v>50.14</v>
      </c>
      <c r="P309" t="str">
        <f>IF(E309="QB",INDEX('QB Stats'!C:AR,MATCH(Combine!B309,'QB Stats'!C:C,0),42),(IF(Combine!E309="RB",INDEX('RB Stats'!C:BN,MATCH(Combine!B309,'RB Stats'!C:C,0),64),(IF(Combine!E309="WR",INDEX('WR Stats'!C:BJ,MATCH(Combine!B309,'WR Stats'!C:C,0),60))))))</f>
        <v>Bust</v>
      </c>
      <c r="Q309">
        <f>IF(E309="QB",INDEX('QB Stats'!C:AS,MATCH(Combine!B309,'QB Stats'!C:C,0),43),(IF(Combine!E309="RB",INDEX('RB Stats'!C:BO,MATCH(Combine!B309,'RB Stats'!C:C,0),65),(IF(Combine!E309="WR",INDEX('WR Stats'!C:BK,MATCH(Combine!B309,'WR Stats'!C:C,0),61))))))</f>
        <v>0</v>
      </c>
    </row>
    <row r="310" spans="1:17" x14ac:dyDescent="0.25">
      <c r="A310" t="s">
        <v>540</v>
      </c>
      <c r="B310" s="5" t="s">
        <v>2628</v>
      </c>
      <c r="C310" t="str">
        <f>IFERROR(INDEX('Combine Data'!A:O,MATCH(Combine!B310,'Combine Data'!A:A,0),4),"No Data")</f>
        <v>Furman</v>
      </c>
      <c r="D310" t="str">
        <f>IFERROR(INDEX(Conference!A:B,MATCH(Combine!C310,Conference!A:A,0),2),"N/A")</f>
        <v>N/A</v>
      </c>
      <c r="E310" t="str">
        <f>IFERROR(INDEX('Combine Data'!A:O,MATCH(Combine!B310,'Combine Data'!A:A,0),6),"No Data")</f>
        <v>QB</v>
      </c>
      <c r="F310">
        <f>IFERROR(INDEX('Combine Data'!A:O,MATCH(Combine!B310,'Combine Data'!A:A,0),7),"No Data")</f>
        <v>74</v>
      </c>
      <c r="G310">
        <f>IFERROR(INDEX('Combine Data'!A:O,MATCH(Combine!B310,'Combine Data'!A:A,0),8),"No Data")</f>
        <v>220</v>
      </c>
      <c r="H310">
        <f>IFERROR(INDEX('Combine Data'!A:O,MATCH(Combine!B310,'Combine Data'!A:A,0),9),"No Data")</f>
        <v>30</v>
      </c>
      <c r="I310">
        <f>IFERROR(INDEX('Combine Data'!A:O,MATCH(Combine!B310,'Combine Data'!A:A,0),10),"No Data")</f>
        <v>4.71</v>
      </c>
      <c r="J310">
        <f>IFERROR(INDEX('Combine Data'!A:O,MATCH(Combine!B310,'Combine Data'!A:A,0),11),"No Data")</f>
        <v>0</v>
      </c>
      <c r="K310">
        <f>IFERROR(INDEX('Combine Data'!A:O,MATCH(Combine!B310,'Combine Data'!A:A,0),12),"No Data")</f>
        <v>36</v>
      </c>
      <c r="L310">
        <f>IFERROR(INDEX('Combine Data'!A:O,MATCH(Combine!B310,'Combine Data'!A:A,0),13),"No Data")</f>
        <v>111</v>
      </c>
      <c r="M310">
        <f>IFERROR(INDEX('Combine Data'!A:O,MATCH(Combine!B310,'Combine Data'!A:A,0),14),"No Data")</f>
        <v>4.22</v>
      </c>
      <c r="N310">
        <f>IFERROR(INDEX('Combine Data'!A:O,MATCH(Combine!B310,'Combine Data'!A:A,0),15),"No Data")</f>
        <v>7.15</v>
      </c>
      <c r="O310">
        <f>IF(E310="QB",INDEX('QB Stats'!C:Y,MATCH(Combine!B310,'QB Stats'!C:C,0),23)/5,(IF(Combine!E310="RB",INDEX('RB Stats'!C:AX,MATCH(Combine!B310,'RB Stats'!C:C,0),48)/5,(IF(Combine!E310="WR",INDEX('WR Stats'!C:AN,MATCH(Combine!B310,'WR Stats'!C:C,0),38)/5)))))</f>
        <v>0</v>
      </c>
      <c r="P310" t="str">
        <f>IF(E310="QB",INDEX('QB Stats'!C:AR,MATCH(Combine!B310,'QB Stats'!C:C,0),42),(IF(Combine!E310="RB",INDEX('RB Stats'!C:BN,MATCH(Combine!B310,'RB Stats'!C:C,0),64),(IF(Combine!E310="WR",INDEX('WR Stats'!C:BJ,MATCH(Combine!B310,'WR Stats'!C:C,0),60))))))</f>
        <v>Bust</v>
      </c>
      <c r="Q310">
        <f>IF(E310="QB",INDEX('QB Stats'!C:AS,MATCH(Combine!B310,'QB Stats'!C:C,0),43),(IF(Combine!E310="RB",INDEX('RB Stats'!C:BO,MATCH(Combine!B310,'RB Stats'!C:C,0),65),(IF(Combine!E310="WR",INDEX('WR Stats'!C:BK,MATCH(Combine!B310,'WR Stats'!C:C,0),61))))))</f>
        <v>0</v>
      </c>
    </row>
    <row r="311" spans="1:17" hidden="1" x14ac:dyDescent="0.25">
      <c r="A311" t="s">
        <v>541</v>
      </c>
      <c r="B311" s="5" t="s">
        <v>2629</v>
      </c>
      <c r="C311" t="s">
        <v>2271</v>
      </c>
      <c r="D311" t="str">
        <f>IFERROR(INDEX(Conference!A:B,MATCH(Combine!C311,Conference!A:A,0),2),"N/A")</f>
        <v>Pac-12</v>
      </c>
      <c r="E311" t="str">
        <f>IFERROR(INDEX('Combine Data'!A:O,MATCH(Combine!B311,'Combine Data'!A:A,0),6),"No Data")</f>
        <v>No Data</v>
      </c>
      <c r="F311" t="str">
        <f>IFERROR(INDEX('Combine Data'!A:O,MATCH(Combine!B311,'Combine Data'!A:A,0),7),"No Data")</f>
        <v>No Data</v>
      </c>
      <c r="G311" t="str">
        <f>IFERROR(INDEX('Combine Data'!A:O,MATCH(Combine!B311,'Combine Data'!A:A,0),8),"No Data")</f>
        <v>No Data</v>
      </c>
      <c r="H311" t="str">
        <f>IFERROR(INDEX('Combine Data'!A:O,MATCH(Combine!B311,'Combine Data'!A:A,0),9),"No Data")</f>
        <v>No Data</v>
      </c>
      <c r="I311" t="str">
        <f>IFERROR(INDEX('Combine Data'!A:O,MATCH(Combine!B311,'Combine Data'!A:A,0),10),"No Data")</f>
        <v>No Data</v>
      </c>
      <c r="J311" t="str">
        <f>IFERROR(INDEX('Combine Data'!A:O,MATCH(Combine!B311,'Combine Data'!A:A,0),11),"No Data")</f>
        <v>No Data</v>
      </c>
      <c r="K311" t="str">
        <f>IFERROR(INDEX('Combine Data'!A:O,MATCH(Combine!B311,'Combine Data'!A:A,0),12),"No Data")</f>
        <v>No Data</v>
      </c>
      <c r="L311" t="str">
        <f>IFERROR(INDEX('Combine Data'!A:O,MATCH(Combine!B311,'Combine Data'!A:A,0),13),"No Data")</f>
        <v>No Data</v>
      </c>
      <c r="M311" t="str">
        <f>IFERROR(INDEX('Combine Data'!A:O,MATCH(Combine!B311,'Combine Data'!A:A,0),14),"No Data")</f>
        <v>No Data</v>
      </c>
      <c r="N311" t="str">
        <f>IFERROR(INDEX('Combine Data'!A:O,MATCH(Combine!B311,'Combine Data'!A:A,0),15),"No Data")</f>
        <v>No Data</v>
      </c>
      <c r="O311" t="b">
        <f>IF(E311="QB",INDEX('QB Stats'!C:Y,MATCH(Combine!B311,'QB Stats'!C:C,0),23)/5,(IF(Combine!E311="RB",INDEX('RB Stats'!C:AX,MATCH(Combine!B311,'RB Stats'!C:C,0),48)/5,(IF(Combine!E311="WR",INDEX('WR Stats'!C:AN,MATCH(Combine!B311,'WR Stats'!C:C,0),38)/5)))))</f>
        <v>0</v>
      </c>
      <c r="P311" t="b">
        <f>IF(E311="QB",INDEX('QB Stats'!C:AR,MATCH(Combine!B311,'QB Stats'!C:C,0),42),(IF(Combine!E311="RB",INDEX('RB Stats'!C:BN,MATCH(Combine!B311,'RB Stats'!C:C,0),64),(IF(Combine!E311="WR",INDEX('WR Stats'!C:BJ,MATCH(Combine!B311,'WR Stats'!C:C,0),60))))))</f>
        <v>0</v>
      </c>
      <c r="Q311" t="b">
        <f>IF(E311="QB",INDEX('QB Stats'!C:AS,MATCH(Combine!B311,'QB Stats'!C:C,0),43),(IF(Combine!E311="RB",INDEX('RB Stats'!C:BO,MATCH(Combine!B311,'RB Stats'!C:C,0),65),(IF(Combine!E311="WR",INDEX('WR Stats'!C:BK,MATCH(Combine!B311,'WR Stats'!C:C,0),61))))))</f>
        <v>0</v>
      </c>
    </row>
    <row r="312" spans="1:17" x14ac:dyDescent="0.25">
      <c r="A312" t="s">
        <v>542</v>
      </c>
      <c r="B312" s="5" t="s">
        <v>2630</v>
      </c>
      <c r="C312" t="str">
        <f>IFERROR(INDEX('Combine Data'!A:O,MATCH(Combine!B312,'Combine Data'!A:A,0),4),"No Data")</f>
        <v>Bowling Green</v>
      </c>
      <c r="D312" t="str">
        <f>IFERROR(INDEX(Conference!A:B,MATCH(Combine!C312,Conference!A:A,0),2),"N/A")</f>
        <v>Mid-American</v>
      </c>
      <c r="E312" t="str">
        <f>IFERROR(INDEX('Combine Data'!A:O,MATCH(Combine!B312,'Combine Data'!A:A,0),6),"No Data")</f>
        <v>QB</v>
      </c>
      <c r="F312">
        <f>IFERROR(INDEX('Combine Data'!A:O,MATCH(Combine!B312,'Combine Data'!A:A,0),7),"No Data")</f>
        <v>76</v>
      </c>
      <c r="G312">
        <f>IFERROR(INDEX('Combine Data'!A:O,MATCH(Combine!B312,'Combine Data'!A:A,0),8),"No Data")</f>
        <v>232</v>
      </c>
      <c r="H312">
        <f>IFERROR(INDEX('Combine Data'!A:O,MATCH(Combine!B312,'Combine Data'!A:A,0),9),"No Data")</f>
        <v>38</v>
      </c>
      <c r="I312">
        <f>IFERROR(INDEX('Combine Data'!A:O,MATCH(Combine!B312,'Combine Data'!A:A,0),10),"No Data")</f>
        <v>4.84</v>
      </c>
      <c r="J312">
        <f>IFERROR(INDEX('Combine Data'!A:O,MATCH(Combine!B312,'Combine Data'!A:A,0),11),"No Data")</f>
        <v>0</v>
      </c>
      <c r="K312">
        <f>IFERROR(INDEX('Combine Data'!A:O,MATCH(Combine!B312,'Combine Data'!A:A,0),12),"No Data")</f>
        <v>32.5</v>
      </c>
      <c r="L312">
        <f>IFERROR(INDEX('Combine Data'!A:O,MATCH(Combine!B312,'Combine Data'!A:A,0),13),"No Data")</f>
        <v>108</v>
      </c>
      <c r="M312">
        <f>IFERROR(INDEX('Combine Data'!A:O,MATCH(Combine!B312,'Combine Data'!A:A,0),14),"No Data")</f>
        <v>4.3099999999999996</v>
      </c>
      <c r="N312">
        <f>IFERROR(INDEX('Combine Data'!A:O,MATCH(Combine!B312,'Combine Data'!A:A,0),15),"No Data")</f>
        <v>7.47</v>
      </c>
      <c r="O312">
        <f>IF(E312="QB",INDEX('QB Stats'!C:Y,MATCH(Combine!B312,'QB Stats'!C:C,0),23)/5,(IF(Combine!E312="RB",INDEX('RB Stats'!C:AX,MATCH(Combine!B312,'RB Stats'!C:C,0),48)/5,(IF(Combine!E312="WR",INDEX('WR Stats'!C:AN,MATCH(Combine!B312,'WR Stats'!C:C,0),38)/5)))))</f>
        <v>0</v>
      </c>
      <c r="P312" t="str">
        <f>IF(E312="QB",INDEX('QB Stats'!C:AR,MATCH(Combine!B312,'QB Stats'!C:C,0),42),(IF(Combine!E312="RB",INDEX('RB Stats'!C:BN,MATCH(Combine!B312,'RB Stats'!C:C,0),64),(IF(Combine!E312="WR",INDEX('WR Stats'!C:BJ,MATCH(Combine!B312,'WR Stats'!C:C,0),60))))))</f>
        <v>Bust</v>
      </c>
      <c r="Q312">
        <f>IF(E312="QB",INDEX('QB Stats'!C:AS,MATCH(Combine!B312,'QB Stats'!C:C,0),43),(IF(Combine!E312="RB",INDEX('RB Stats'!C:BO,MATCH(Combine!B312,'RB Stats'!C:C,0),65),(IF(Combine!E312="WR",INDEX('WR Stats'!C:BK,MATCH(Combine!B312,'WR Stats'!C:C,0),61))))))</f>
        <v>0</v>
      </c>
    </row>
    <row r="313" spans="1:17" x14ac:dyDescent="0.25">
      <c r="A313" t="s">
        <v>543</v>
      </c>
      <c r="B313" s="5" t="s">
        <v>2631</v>
      </c>
      <c r="C313" t="str">
        <f>IFERROR(INDEX('Combine Data'!A:O,MATCH(Combine!B313,'Combine Data'!A:A,0),4),"No Data")</f>
        <v>Virginia</v>
      </c>
      <c r="D313" t="str">
        <f>IFERROR(INDEX(Conference!A:B,MATCH(Combine!C313,Conference!A:A,0),2),"N/A")</f>
        <v>ACC</v>
      </c>
      <c r="E313" t="str">
        <f>IFERROR(INDEX('Combine Data'!A:O,MATCH(Combine!B313,'Combine Data'!A:A,0),6),"No Data")</f>
        <v>RB</v>
      </c>
      <c r="F313">
        <f>IFERROR(INDEX('Combine Data'!A:O,MATCH(Combine!B313,'Combine Data'!A:A,0),7),"No Data")</f>
        <v>71</v>
      </c>
      <c r="G313">
        <f>IFERROR(INDEX('Combine Data'!A:O,MATCH(Combine!B313,'Combine Data'!A:A,0),8),"No Data")</f>
        <v>214</v>
      </c>
      <c r="H313">
        <f>IFERROR(INDEX('Combine Data'!A:O,MATCH(Combine!B313,'Combine Data'!A:A,0),9),"No Data")</f>
        <v>0</v>
      </c>
      <c r="I313">
        <f>IFERROR(INDEX('Combine Data'!A:O,MATCH(Combine!B313,'Combine Data'!A:A,0),10),"No Data")</f>
        <v>4.4800000000000004</v>
      </c>
      <c r="J313">
        <f>IFERROR(INDEX('Combine Data'!A:O,MATCH(Combine!B313,'Combine Data'!A:A,0),11),"No Data")</f>
        <v>18</v>
      </c>
      <c r="K313">
        <f>IFERROR(INDEX('Combine Data'!A:O,MATCH(Combine!B313,'Combine Data'!A:A,0),12),"No Data")</f>
        <v>35</v>
      </c>
      <c r="L313">
        <f>IFERROR(INDEX('Combine Data'!A:O,MATCH(Combine!B313,'Combine Data'!A:A,0),13),"No Data")</f>
        <v>111</v>
      </c>
      <c r="M313">
        <f>IFERROR(INDEX('Combine Data'!A:O,MATCH(Combine!B313,'Combine Data'!A:A,0),14),"No Data")</f>
        <v>4.37</v>
      </c>
      <c r="N313">
        <f>IFERROR(INDEX('Combine Data'!A:O,MATCH(Combine!B313,'Combine Data'!A:A,0),15),"No Data")</f>
        <v>7.01</v>
      </c>
      <c r="O313">
        <f>IF(E313="QB",INDEX('QB Stats'!C:Y,MATCH(Combine!B313,'QB Stats'!C:C,0),23)/5,(IF(Combine!E313="RB",INDEX('RB Stats'!C:AX,MATCH(Combine!B313,'RB Stats'!C:C,0),48)/5,(IF(Combine!E313="WR",INDEX('WR Stats'!C:AN,MATCH(Combine!B313,'WR Stats'!C:C,0),38)/5)))))</f>
        <v>18</v>
      </c>
      <c r="P313" t="str">
        <f>IF(E313="QB",INDEX('QB Stats'!C:AR,MATCH(Combine!B313,'QB Stats'!C:C,0),42),(IF(Combine!E313="RB",INDEX('RB Stats'!C:BN,MATCH(Combine!B313,'RB Stats'!C:C,0),64),(IF(Combine!E313="WR",INDEX('WR Stats'!C:BJ,MATCH(Combine!B313,'WR Stats'!C:C,0),60))))))</f>
        <v>Bust</v>
      </c>
      <c r="Q313">
        <f>IF(E313="QB",INDEX('QB Stats'!C:AS,MATCH(Combine!B313,'QB Stats'!C:C,0),43),(IF(Combine!E313="RB",INDEX('RB Stats'!C:BO,MATCH(Combine!B313,'RB Stats'!C:C,0),65),(IF(Combine!E313="WR",INDEX('WR Stats'!C:BK,MATCH(Combine!B313,'WR Stats'!C:C,0),61))))))</f>
        <v>0</v>
      </c>
    </row>
    <row r="314" spans="1:17" x14ac:dyDescent="0.25">
      <c r="A314" t="s">
        <v>544</v>
      </c>
      <c r="B314" s="5" t="s">
        <v>2632</v>
      </c>
      <c r="C314" t="str">
        <f>IFERROR(INDEX('Combine Data'!A:O,MATCH(Combine!B314,'Combine Data'!A:A,0),4),"No Data")</f>
        <v>Oregon State</v>
      </c>
      <c r="D314" t="str">
        <f>IFERROR(INDEX(Conference!A:B,MATCH(Combine!C314,Conference!A:A,0),2),"N/A")</f>
        <v>Pac-12</v>
      </c>
      <c r="E314" t="str">
        <f>IFERROR(INDEX('Combine Data'!A:O,MATCH(Combine!B314,'Combine Data'!A:A,0),6),"No Data")</f>
        <v>WR</v>
      </c>
      <c r="F314">
        <f>IFERROR(INDEX('Combine Data'!A:O,MATCH(Combine!B314,'Combine Data'!A:A,0),7),"No Data")</f>
        <v>73</v>
      </c>
      <c r="G314">
        <f>IFERROR(INDEX('Combine Data'!A:O,MATCH(Combine!B314,'Combine Data'!A:A,0),8),"No Data")</f>
        <v>208</v>
      </c>
      <c r="H314">
        <f>IFERROR(INDEX('Combine Data'!A:O,MATCH(Combine!B314,'Combine Data'!A:A,0),9),"No Data")</f>
        <v>0</v>
      </c>
      <c r="I314">
        <f>IFERROR(INDEX('Combine Data'!A:O,MATCH(Combine!B314,'Combine Data'!A:A,0),10),"No Data")</f>
        <v>4.59</v>
      </c>
      <c r="J314">
        <f>IFERROR(INDEX('Combine Data'!A:O,MATCH(Combine!B314,'Combine Data'!A:A,0),11),"No Data")</f>
        <v>0</v>
      </c>
      <c r="K314">
        <f>IFERROR(INDEX('Combine Data'!A:O,MATCH(Combine!B314,'Combine Data'!A:A,0),12),"No Data")</f>
        <v>32</v>
      </c>
      <c r="L314">
        <f>IFERROR(INDEX('Combine Data'!A:O,MATCH(Combine!B314,'Combine Data'!A:A,0),13),"No Data")</f>
        <v>116</v>
      </c>
      <c r="M314">
        <f>IFERROR(INDEX('Combine Data'!A:O,MATCH(Combine!B314,'Combine Data'!A:A,0),14),"No Data")</f>
        <v>4.1500000000000004</v>
      </c>
      <c r="N314">
        <f>IFERROR(INDEX('Combine Data'!A:O,MATCH(Combine!B314,'Combine Data'!A:A,0),15),"No Data")</f>
        <v>6.97</v>
      </c>
      <c r="O314">
        <f>IF(E314="QB",INDEX('QB Stats'!C:Y,MATCH(Combine!B314,'QB Stats'!C:C,0),23)/5,(IF(Combine!E314="RB",INDEX('RB Stats'!C:AX,MATCH(Combine!B314,'RB Stats'!C:C,0),48)/5,(IF(Combine!E314="WR",INDEX('WR Stats'!C:AN,MATCH(Combine!B314,'WR Stats'!C:C,0),38)/5)))))</f>
        <v>0</v>
      </c>
      <c r="P314" t="str">
        <f>IF(E314="QB",INDEX('QB Stats'!C:AR,MATCH(Combine!B314,'QB Stats'!C:C,0),42),(IF(Combine!E314="RB",INDEX('RB Stats'!C:BN,MATCH(Combine!B314,'RB Stats'!C:C,0),64),(IF(Combine!E314="WR",INDEX('WR Stats'!C:BJ,MATCH(Combine!B314,'WR Stats'!C:C,0),60))))))</f>
        <v>Bust</v>
      </c>
      <c r="Q314">
        <f>IF(E314="QB",INDEX('QB Stats'!C:AS,MATCH(Combine!B314,'QB Stats'!C:C,0),43),(IF(Combine!E314="RB",INDEX('RB Stats'!C:BO,MATCH(Combine!B314,'RB Stats'!C:C,0),65),(IF(Combine!E314="WR",INDEX('WR Stats'!C:BK,MATCH(Combine!B314,'WR Stats'!C:C,0),61))))))</f>
        <v>0</v>
      </c>
    </row>
    <row r="315" spans="1:17" x14ac:dyDescent="0.25">
      <c r="A315" t="s">
        <v>545</v>
      </c>
      <c r="B315" s="5" t="s">
        <v>2633</v>
      </c>
      <c r="C315" t="str">
        <f>IFERROR(INDEX('Combine Data'!A:O,MATCH(Combine!B315,'Combine Data'!A:A,0),4),"No Data")</f>
        <v>Wisconsin</v>
      </c>
      <c r="D315" t="str">
        <f>IFERROR(INDEX(Conference!A:B,MATCH(Combine!C315,Conference!A:A,0),2),"N/A")</f>
        <v>Big Ten</v>
      </c>
      <c r="E315" t="str">
        <f>IFERROR(INDEX('Combine Data'!A:O,MATCH(Combine!B315,'Combine Data'!A:A,0),6),"No Data")</f>
        <v>WR</v>
      </c>
      <c r="F315">
        <f>IFERROR(INDEX('Combine Data'!A:O,MATCH(Combine!B315,'Combine Data'!A:A,0),7),"No Data")</f>
        <v>74</v>
      </c>
      <c r="G315">
        <f>IFERROR(INDEX('Combine Data'!A:O,MATCH(Combine!B315,'Combine Data'!A:A,0),8),"No Data")</f>
        <v>198</v>
      </c>
      <c r="H315">
        <f>IFERROR(INDEX('Combine Data'!A:O,MATCH(Combine!B315,'Combine Data'!A:A,0),9),"No Data")</f>
        <v>0</v>
      </c>
      <c r="I315">
        <f>IFERROR(INDEX('Combine Data'!A:O,MATCH(Combine!B315,'Combine Data'!A:A,0),10),"No Data")</f>
        <v>4.4400000000000004</v>
      </c>
      <c r="J315">
        <f>IFERROR(INDEX('Combine Data'!A:O,MATCH(Combine!B315,'Combine Data'!A:A,0),11),"No Data")</f>
        <v>0</v>
      </c>
      <c r="K315">
        <f>IFERROR(INDEX('Combine Data'!A:O,MATCH(Combine!B315,'Combine Data'!A:A,0),12),"No Data")</f>
        <v>35.5</v>
      </c>
      <c r="L315">
        <f>IFERROR(INDEX('Combine Data'!A:O,MATCH(Combine!B315,'Combine Data'!A:A,0),13),"No Data")</f>
        <v>119</v>
      </c>
      <c r="M315">
        <f>IFERROR(INDEX('Combine Data'!A:O,MATCH(Combine!B315,'Combine Data'!A:A,0),14),"No Data")</f>
        <v>4.16</v>
      </c>
      <c r="N315">
        <f>IFERROR(INDEX('Combine Data'!A:O,MATCH(Combine!B315,'Combine Data'!A:A,0),15),"No Data")</f>
        <v>7.34</v>
      </c>
      <c r="O315">
        <f>IF(E315="QB",INDEX('QB Stats'!C:Y,MATCH(Combine!B315,'QB Stats'!C:C,0),23)/5,(IF(Combine!E315="RB",INDEX('RB Stats'!C:AX,MATCH(Combine!B315,'RB Stats'!C:C,0),48)/5,(IF(Combine!E315="WR",INDEX('WR Stats'!C:AN,MATCH(Combine!B315,'WR Stats'!C:C,0),38)/5)))))</f>
        <v>0</v>
      </c>
      <c r="P315" t="str">
        <f>IF(E315="QB",INDEX('QB Stats'!C:AR,MATCH(Combine!B315,'QB Stats'!C:C,0),42),(IF(Combine!E315="RB",INDEX('RB Stats'!C:BN,MATCH(Combine!B315,'RB Stats'!C:C,0),64),(IF(Combine!E315="WR",INDEX('WR Stats'!C:BJ,MATCH(Combine!B315,'WR Stats'!C:C,0),60))))))</f>
        <v>Bust</v>
      </c>
      <c r="Q315">
        <f>IF(E315="QB",INDEX('QB Stats'!C:AS,MATCH(Combine!B315,'QB Stats'!C:C,0),43),(IF(Combine!E315="RB",INDEX('RB Stats'!C:BO,MATCH(Combine!B315,'RB Stats'!C:C,0),65),(IF(Combine!E315="WR",INDEX('WR Stats'!C:BK,MATCH(Combine!B315,'WR Stats'!C:C,0),61))))))</f>
        <v>0</v>
      </c>
    </row>
    <row r="316" spans="1:17" x14ac:dyDescent="0.25">
      <c r="A316" t="s">
        <v>546</v>
      </c>
      <c r="B316" s="5" t="s">
        <v>2634</v>
      </c>
      <c r="C316" t="str">
        <f>IFERROR(INDEX('Combine Data'!A:O,MATCH(Combine!B316,'Combine Data'!A:A,0),4),"No Data")</f>
        <v>Central Missouri</v>
      </c>
      <c r="D316" t="str">
        <f>IFERROR(INDEX(Conference!A:B,MATCH(Combine!C316,Conference!A:A,0),2),"N/A")</f>
        <v>N/A</v>
      </c>
      <c r="E316" t="str">
        <f>IFERROR(INDEX('Combine Data'!A:O,MATCH(Combine!B316,'Combine Data'!A:A,0),6),"No Data")</f>
        <v>WR</v>
      </c>
      <c r="F316">
        <f>IFERROR(INDEX('Combine Data'!A:O,MATCH(Combine!B316,'Combine Data'!A:A,0),7),"No Data")</f>
        <v>73</v>
      </c>
      <c r="G316">
        <f>IFERROR(INDEX('Combine Data'!A:O,MATCH(Combine!B316,'Combine Data'!A:A,0),8),"No Data")</f>
        <v>240</v>
      </c>
      <c r="H316">
        <f>IFERROR(INDEX('Combine Data'!A:O,MATCH(Combine!B316,'Combine Data'!A:A,0),9),"No Data")</f>
        <v>0</v>
      </c>
      <c r="I316">
        <f>IFERROR(INDEX('Combine Data'!A:O,MATCH(Combine!B316,'Combine Data'!A:A,0),10),"No Data")</f>
        <v>4.49</v>
      </c>
      <c r="J316">
        <f>IFERROR(INDEX('Combine Data'!A:O,MATCH(Combine!B316,'Combine Data'!A:A,0),11),"No Data")</f>
        <v>0</v>
      </c>
      <c r="K316">
        <f>IFERROR(INDEX('Combine Data'!A:O,MATCH(Combine!B316,'Combine Data'!A:A,0),12),"No Data")</f>
        <v>36.5</v>
      </c>
      <c r="L316">
        <f>IFERROR(INDEX('Combine Data'!A:O,MATCH(Combine!B316,'Combine Data'!A:A,0),13),"No Data")</f>
        <v>118</v>
      </c>
      <c r="M316">
        <f>IFERROR(INDEX('Combine Data'!A:O,MATCH(Combine!B316,'Combine Data'!A:A,0),14),"No Data")</f>
        <v>0</v>
      </c>
      <c r="N316">
        <f>IFERROR(INDEX('Combine Data'!A:O,MATCH(Combine!B316,'Combine Data'!A:A,0),15),"No Data")</f>
        <v>0</v>
      </c>
      <c r="O316">
        <f>IF(E316="QB",INDEX('QB Stats'!C:Y,MATCH(Combine!B316,'QB Stats'!C:C,0),23)/5,(IF(Combine!E316="RB",INDEX('RB Stats'!C:AX,MATCH(Combine!B316,'RB Stats'!C:C,0),48)/5,(IF(Combine!E316="WR",INDEX('WR Stats'!C:AN,MATCH(Combine!B316,'WR Stats'!C:C,0),38)/5)))))</f>
        <v>18.860000000000003</v>
      </c>
      <c r="P316" t="str">
        <f>IF(E316="QB",INDEX('QB Stats'!C:AR,MATCH(Combine!B316,'QB Stats'!C:C,0),42),(IF(Combine!E316="RB",INDEX('RB Stats'!C:BN,MATCH(Combine!B316,'RB Stats'!C:C,0),64),(IF(Combine!E316="WR",INDEX('WR Stats'!C:BJ,MATCH(Combine!B316,'WR Stats'!C:C,0),60))))))</f>
        <v>Bust</v>
      </c>
      <c r="Q316">
        <f>IF(E316="QB",INDEX('QB Stats'!C:AS,MATCH(Combine!B316,'QB Stats'!C:C,0),43),(IF(Combine!E316="RB",INDEX('RB Stats'!C:BO,MATCH(Combine!B316,'RB Stats'!C:C,0),65),(IF(Combine!E316="WR",INDEX('WR Stats'!C:BK,MATCH(Combine!B316,'WR Stats'!C:C,0),61))))))</f>
        <v>0</v>
      </c>
    </row>
    <row r="317" spans="1:17" hidden="1" x14ac:dyDescent="0.25">
      <c r="A317" t="s">
        <v>548</v>
      </c>
      <c r="B317" s="5" t="s">
        <v>2635</v>
      </c>
      <c r="C317" t="s">
        <v>165</v>
      </c>
      <c r="D317" t="str">
        <f>IFERROR(INDEX(Conference!A:B,MATCH(Combine!C317,Conference!A:A,0),2),"N/A")</f>
        <v>Pac-12</v>
      </c>
      <c r="E317" t="str">
        <f>IFERROR(INDEX('Combine Data'!A:O,MATCH(Combine!B317,'Combine Data'!A:A,0),6),"No Data")</f>
        <v>No Data</v>
      </c>
      <c r="F317" t="str">
        <f>IFERROR(INDEX('Combine Data'!A:O,MATCH(Combine!B317,'Combine Data'!A:A,0),7),"No Data")</f>
        <v>No Data</v>
      </c>
      <c r="G317" t="str">
        <f>IFERROR(INDEX('Combine Data'!A:O,MATCH(Combine!B317,'Combine Data'!A:A,0),8),"No Data")</f>
        <v>No Data</v>
      </c>
      <c r="H317" t="str">
        <f>IFERROR(INDEX('Combine Data'!A:O,MATCH(Combine!B317,'Combine Data'!A:A,0),9),"No Data")</f>
        <v>No Data</v>
      </c>
      <c r="I317" t="str">
        <f>IFERROR(INDEX('Combine Data'!A:O,MATCH(Combine!B317,'Combine Data'!A:A,0),10),"No Data")</f>
        <v>No Data</v>
      </c>
      <c r="J317" t="str">
        <f>IFERROR(INDEX('Combine Data'!A:O,MATCH(Combine!B317,'Combine Data'!A:A,0),11),"No Data")</f>
        <v>No Data</v>
      </c>
      <c r="K317" t="str">
        <f>IFERROR(INDEX('Combine Data'!A:O,MATCH(Combine!B317,'Combine Data'!A:A,0),12),"No Data")</f>
        <v>No Data</v>
      </c>
      <c r="L317" t="str">
        <f>IFERROR(INDEX('Combine Data'!A:O,MATCH(Combine!B317,'Combine Data'!A:A,0),13),"No Data")</f>
        <v>No Data</v>
      </c>
      <c r="M317" t="str">
        <f>IFERROR(INDEX('Combine Data'!A:O,MATCH(Combine!B317,'Combine Data'!A:A,0),14),"No Data")</f>
        <v>No Data</v>
      </c>
      <c r="N317" t="str">
        <f>IFERROR(INDEX('Combine Data'!A:O,MATCH(Combine!B317,'Combine Data'!A:A,0),15),"No Data")</f>
        <v>No Data</v>
      </c>
      <c r="O317" t="b">
        <f>IF(E317="QB",INDEX('QB Stats'!C:Y,MATCH(Combine!B317,'QB Stats'!C:C,0),23)/5,(IF(Combine!E317="RB",INDEX('RB Stats'!C:AX,MATCH(Combine!B317,'RB Stats'!C:C,0),48)/5,(IF(Combine!E317="WR",INDEX('WR Stats'!C:AN,MATCH(Combine!B317,'WR Stats'!C:C,0),38)/5)))))</f>
        <v>0</v>
      </c>
      <c r="P317" t="b">
        <f>IF(E317="QB",INDEX('QB Stats'!C:AR,MATCH(Combine!B317,'QB Stats'!C:C,0),42),(IF(Combine!E317="RB",INDEX('RB Stats'!C:BN,MATCH(Combine!B317,'RB Stats'!C:C,0),64),(IF(Combine!E317="WR",INDEX('WR Stats'!C:BJ,MATCH(Combine!B317,'WR Stats'!C:C,0),60))))))</f>
        <v>0</v>
      </c>
      <c r="Q317" t="b">
        <f>IF(E317="QB",INDEX('QB Stats'!C:AS,MATCH(Combine!B317,'QB Stats'!C:C,0),43),(IF(Combine!E317="RB",INDEX('RB Stats'!C:BO,MATCH(Combine!B317,'RB Stats'!C:C,0),65),(IF(Combine!E317="WR",INDEX('WR Stats'!C:BK,MATCH(Combine!B317,'WR Stats'!C:C,0),61))))))</f>
        <v>0</v>
      </c>
    </row>
    <row r="318" spans="1:17" x14ac:dyDescent="0.25">
      <c r="A318" t="s">
        <v>549</v>
      </c>
      <c r="B318" s="5" t="s">
        <v>2636</v>
      </c>
      <c r="C318" t="str">
        <f>IFERROR(INDEX('Combine Data'!A:O,MATCH(Combine!B318,'Combine Data'!A:A,0),4),"No Data")</f>
        <v>Fresno State</v>
      </c>
      <c r="D318" t="str">
        <f>IFERROR(INDEX(Conference!A:B,MATCH(Combine!C318,Conference!A:A,0),2),"N/A")</f>
        <v>Mountain West</v>
      </c>
      <c r="E318" t="str">
        <f>IFERROR(INDEX('Combine Data'!A:O,MATCH(Combine!B318,'Combine Data'!A:A,0),6),"No Data")</f>
        <v>WR</v>
      </c>
      <c r="F318">
        <f>IFERROR(INDEX('Combine Data'!A:O,MATCH(Combine!B318,'Combine Data'!A:A,0),7),"No Data")</f>
        <v>69</v>
      </c>
      <c r="G318">
        <f>IFERROR(INDEX('Combine Data'!A:O,MATCH(Combine!B318,'Combine Data'!A:A,0),8),"No Data")</f>
        <v>181</v>
      </c>
      <c r="H318">
        <f>IFERROR(INDEX('Combine Data'!A:O,MATCH(Combine!B318,'Combine Data'!A:A,0),9),"No Data")</f>
        <v>0</v>
      </c>
      <c r="I318">
        <f>IFERROR(INDEX('Combine Data'!A:O,MATCH(Combine!B318,'Combine Data'!A:A,0),10),"No Data")</f>
        <v>4.4400000000000004</v>
      </c>
      <c r="J318">
        <f>IFERROR(INDEX('Combine Data'!A:O,MATCH(Combine!B318,'Combine Data'!A:A,0),11),"No Data")</f>
        <v>0</v>
      </c>
      <c r="K318">
        <f>IFERROR(INDEX('Combine Data'!A:O,MATCH(Combine!B318,'Combine Data'!A:A,0),12),"No Data")</f>
        <v>37.5</v>
      </c>
      <c r="L318">
        <f>IFERROR(INDEX('Combine Data'!A:O,MATCH(Combine!B318,'Combine Data'!A:A,0),13),"No Data")</f>
        <v>118</v>
      </c>
      <c r="M318">
        <f>IFERROR(INDEX('Combine Data'!A:O,MATCH(Combine!B318,'Combine Data'!A:A,0),14),"No Data")</f>
        <v>4.16</v>
      </c>
      <c r="N318">
        <f>IFERROR(INDEX('Combine Data'!A:O,MATCH(Combine!B318,'Combine Data'!A:A,0),15),"No Data")</f>
        <v>6.89</v>
      </c>
      <c r="O318">
        <f>IF(E318="QB",INDEX('QB Stats'!C:Y,MATCH(Combine!B318,'QB Stats'!C:C,0),23)/5,(IF(Combine!E318="RB",INDEX('RB Stats'!C:AX,MATCH(Combine!B318,'RB Stats'!C:C,0),48)/5,(IF(Combine!E318="WR",INDEX('WR Stats'!C:AN,MATCH(Combine!B318,'WR Stats'!C:C,0),38)/5)))))</f>
        <v>2.04</v>
      </c>
      <c r="P318" t="str">
        <f>IF(E318="QB",INDEX('QB Stats'!C:AR,MATCH(Combine!B318,'QB Stats'!C:C,0),42),(IF(Combine!E318="RB",INDEX('RB Stats'!C:BN,MATCH(Combine!B318,'RB Stats'!C:C,0),64),(IF(Combine!E318="WR",INDEX('WR Stats'!C:BJ,MATCH(Combine!B318,'WR Stats'!C:C,0),60))))))</f>
        <v>Bust</v>
      </c>
      <c r="Q318">
        <f>IF(E318="QB",INDEX('QB Stats'!C:AS,MATCH(Combine!B318,'QB Stats'!C:C,0),43),(IF(Combine!E318="RB",INDEX('RB Stats'!C:BO,MATCH(Combine!B318,'RB Stats'!C:C,0),65),(IF(Combine!E318="WR",INDEX('WR Stats'!C:BK,MATCH(Combine!B318,'WR Stats'!C:C,0),61))))))</f>
        <v>0</v>
      </c>
    </row>
    <row r="319" spans="1:17" x14ac:dyDescent="0.25">
      <c r="A319" t="s">
        <v>550</v>
      </c>
      <c r="B319" s="5" t="s">
        <v>2637</v>
      </c>
      <c r="C319" t="str">
        <f>IFERROR(INDEX('Combine Data'!A:O,MATCH(Combine!B319,'Combine Data'!A:A,0),4),"No Data")</f>
        <v>San Diego State</v>
      </c>
      <c r="D319" t="str">
        <f>IFERROR(INDEX(Conference!A:B,MATCH(Combine!C319,Conference!A:A,0),2),"N/A")</f>
        <v>Mountain West</v>
      </c>
      <c r="E319" t="str">
        <f>IFERROR(INDEX('Combine Data'!A:O,MATCH(Combine!B319,'Combine Data'!A:A,0),6),"No Data")</f>
        <v>WR</v>
      </c>
      <c r="F319">
        <f>IFERROR(INDEX('Combine Data'!A:O,MATCH(Combine!B319,'Combine Data'!A:A,0),7),"No Data")</f>
        <v>74</v>
      </c>
      <c r="G319">
        <f>IFERROR(INDEX('Combine Data'!A:O,MATCH(Combine!B319,'Combine Data'!A:A,0),8),"No Data")</f>
        <v>211</v>
      </c>
      <c r="H319">
        <f>IFERROR(INDEX('Combine Data'!A:O,MATCH(Combine!B319,'Combine Data'!A:A,0),9),"No Data")</f>
        <v>0</v>
      </c>
      <c r="I319">
        <f>IFERROR(INDEX('Combine Data'!A:O,MATCH(Combine!B319,'Combine Data'!A:A,0),10),"No Data")</f>
        <v>4.4000000000000004</v>
      </c>
      <c r="J319">
        <f>IFERROR(INDEX('Combine Data'!A:O,MATCH(Combine!B319,'Combine Data'!A:A,0),11),"No Data")</f>
        <v>0</v>
      </c>
      <c r="K319">
        <f>IFERROR(INDEX('Combine Data'!A:O,MATCH(Combine!B319,'Combine Data'!A:A,0),12),"No Data")</f>
        <v>36</v>
      </c>
      <c r="L319">
        <f>IFERROR(INDEX('Combine Data'!A:O,MATCH(Combine!B319,'Combine Data'!A:A,0),13),"No Data")</f>
        <v>126</v>
      </c>
      <c r="M319">
        <f>IFERROR(INDEX('Combine Data'!A:O,MATCH(Combine!B319,'Combine Data'!A:A,0),14),"No Data")</f>
        <v>4.08</v>
      </c>
      <c r="N319">
        <f>IFERROR(INDEX('Combine Data'!A:O,MATCH(Combine!B319,'Combine Data'!A:A,0),15),"No Data")</f>
        <v>6.81</v>
      </c>
      <c r="O319">
        <f>IF(E319="QB",INDEX('QB Stats'!C:Y,MATCH(Combine!B319,'QB Stats'!C:C,0),23)/5,(IF(Combine!E319="RB",INDEX('RB Stats'!C:AX,MATCH(Combine!B319,'RB Stats'!C:C,0),48)/5,(IF(Combine!E319="WR",INDEX('WR Stats'!C:AN,MATCH(Combine!B319,'WR Stats'!C:C,0),38)/5)))))</f>
        <v>8.0399999999999991</v>
      </c>
      <c r="P319" t="str">
        <f>IF(E319="QB",INDEX('QB Stats'!C:AR,MATCH(Combine!B319,'QB Stats'!C:C,0),42),(IF(Combine!E319="RB",INDEX('RB Stats'!C:BN,MATCH(Combine!B319,'RB Stats'!C:C,0),64),(IF(Combine!E319="WR",INDEX('WR Stats'!C:BJ,MATCH(Combine!B319,'WR Stats'!C:C,0),60))))))</f>
        <v>Bust</v>
      </c>
      <c r="Q319">
        <f>IF(E319="QB",INDEX('QB Stats'!C:AS,MATCH(Combine!B319,'QB Stats'!C:C,0),43),(IF(Combine!E319="RB",INDEX('RB Stats'!C:BO,MATCH(Combine!B319,'RB Stats'!C:C,0),65),(IF(Combine!E319="WR",INDEX('WR Stats'!C:BK,MATCH(Combine!B319,'WR Stats'!C:C,0),61))))))</f>
        <v>0</v>
      </c>
    </row>
    <row r="320" spans="1:17" x14ac:dyDescent="0.25">
      <c r="A320" t="s">
        <v>551</v>
      </c>
      <c r="B320" s="5" t="s">
        <v>2638</v>
      </c>
      <c r="C320" t="str">
        <f>IFERROR(INDEX('Combine Data'!A:O,MATCH(Combine!B320,'Combine Data'!A:A,0),4),"No Data")</f>
        <v>Texas A&amp;M</v>
      </c>
      <c r="D320" t="str">
        <f>IFERROR(INDEX(Conference!A:B,MATCH(Combine!C320,Conference!A:A,0),2),"N/A")</f>
        <v>SEC</v>
      </c>
      <c r="E320" t="str">
        <f>IFERROR(INDEX('Combine Data'!A:O,MATCH(Combine!B320,'Combine Data'!A:A,0),6),"No Data")</f>
        <v>QB</v>
      </c>
      <c r="F320">
        <f>IFERROR(INDEX('Combine Data'!A:O,MATCH(Combine!B320,'Combine Data'!A:A,0),7),"No Data")</f>
        <v>74</v>
      </c>
      <c r="G320">
        <f>IFERROR(INDEX('Combine Data'!A:O,MATCH(Combine!B320,'Combine Data'!A:A,0),8),"No Data")</f>
        <v>198</v>
      </c>
      <c r="H320">
        <f>IFERROR(INDEX('Combine Data'!A:O,MATCH(Combine!B320,'Combine Data'!A:A,0),9),"No Data")</f>
        <v>0</v>
      </c>
      <c r="I320">
        <f>IFERROR(INDEX('Combine Data'!A:O,MATCH(Combine!B320,'Combine Data'!A:A,0),10),"No Data")</f>
        <v>4.4000000000000004</v>
      </c>
      <c r="J320">
        <f>IFERROR(INDEX('Combine Data'!A:O,MATCH(Combine!B320,'Combine Data'!A:A,0),11),"No Data")</f>
        <v>0</v>
      </c>
      <c r="K320">
        <f>IFERROR(INDEX('Combine Data'!A:O,MATCH(Combine!B320,'Combine Data'!A:A,0),12),"No Data")</f>
        <v>32</v>
      </c>
      <c r="L320">
        <f>IFERROR(INDEX('Combine Data'!A:O,MATCH(Combine!B320,'Combine Data'!A:A,0),13),"No Data")</f>
        <v>121</v>
      </c>
      <c r="M320">
        <f>IFERROR(INDEX('Combine Data'!A:O,MATCH(Combine!B320,'Combine Data'!A:A,0),14),"No Data")</f>
        <v>4.2699999999999996</v>
      </c>
      <c r="N320">
        <f>IFERROR(INDEX('Combine Data'!A:O,MATCH(Combine!B320,'Combine Data'!A:A,0),15),"No Data")</f>
        <v>6.98</v>
      </c>
      <c r="O320">
        <f>IF(E320="QB",INDEX('QB Stats'!C:Y,MATCH(Combine!B320,'QB Stats'!C:C,0),23)/5,(IF(Combine!E320="RB",INDEX('RB Stats'!C:AX,MATCH(Combine!B320,'RB Stats'!C:C,0),48)/5,(IF(Combine!E320="WR",INDEX('WR Stats'!C:AN,MATCH(Combine!B320,'WR Stats'!C:C,0),38)/5)))))</f>
        <v>0</v>
      </c>
      <c r="P320" t="str">
        <f>IF(E320="QB",INDEX('QB Stats'!C:AR,MATCH(Combine!B320,'QB Stats'!C:C,0),42),(IF(Combine!E320="RB",INDEX('RB Stats'!C:BN,MATCH(Combine!B320,'RB Stats'!C:C,0),64),(IF(Combine!E320="WR",INDEX('WR Stats'!C:BJ,MATCH(Combine!B320,'WR Stats'!C:C,0),60))))))</f>
        <v>Bust</v>
      </c>
      <c r="Q320">
        <f>IF(E320="QB",INDEX('QB Stats'!C:AS,MATCH(Combine!B320,'QB Stats'!C:C,0),43),(IF(Combine!E320="RB",INDEX('RB Stats'!C:BO,MATCH(Combine!B320,'RB Stats'!C:C,0),65),(IF(Combine!E320="WR",INDEX('WR Stats'!C:BK,MATCH(Combine!B320,'WR Stats'!C:C,0),61))))))</f>
        <v>0</v>
      </c>
    </row>
    <row r="321" spans="1:17" x14ac:dyDescent="0.25">
      <c r="A321" t="s">
        <v>552</v>
      </c>
      <c r="B321" s="5" t="s">
        <v>2639</v>
      </c>
      <c r="C321" t="str">
        <f>IFERROR(INDEX('Combine Data'!A:O,MATCH(Combine!B321,'Combine Data'!A:A,0),4),"No Data")</f>
        <v>Toledo</v>
      </c>
      <c r="D321" t="str">
        <f>IFERROR(INDEX(Conference!A:B,MATCH(Combine!C321,Conference!A:A,0),2),"N/A")</f>
        <v>Mid-American</v>
      </c>
      <c r="E321" t="str">
        <f>IFERROR(INDEX('Combine Data'!A:O,MATCH(Combine!B321,'Combine Data'!A:A,0),6),"No Data")</f>
        <v>QB</v>
      </c>
      <c r="F321">
        <f>IFERROR(INDEX('Combine Data'!A:O,MATCH(Combine!B321,'Combine Data'!A:A,0),7),"No Data")</f>
        <v>74</v>
      </c>
      <c r="G321">
        <f>IFERROR(INDEX('Combine Data'!A:O,MATCH(Combine!B321,'Combine Data'!A:A,0),8),"No Data")</f>
        <v>217</v>
      </c>
      <c r="H321">
        <f>IFERROR(INDEX('Combine Data'!A:O,MATCH(Combine!B321,'Combine Data'!A:A,0),9),"No Data")</f>
        <v>0</v>
      </c>
      <c r="I321">
        <f>IFERROR(INDEX('Combine Data'!A:O,MATCH(Combine!B321,'Combine Data'!A:A,0),10),"No Data")</f>
        <v>4.59</v>
      </c>
      <c r="J321">
        <f>IFERROR(INDEX('Combine Data'!A:O,MATCH(Combine!B321,'Combine Data'!A:A,0),11),"No Data")</f>
        <v>0</v>
      </c>
      <c r="K321">
        <f>IFERROR(INDEX('Combine Data'!A:O,MATCH(Combine!B321,'Combine Data'!A:A,0),12),"No Data")</f>
        <v>34</v>
      </c>
      <c r="L321">
        <f>IFERROR(INDEX('Combine Data'!A:O,MATCH(Combine!B321,'Combine Data'!A:A,0),13),"No Data")</f>
        <v>107</v>
      </c>
      <c r="M321">
        <f>IFERROR(INDEX('Combine Data'!A:O,MATCH(Combine!B321,'Combine Data'!A:A,0),14),"No Data")</f>
        <v>4.16</v>
      </c>
      <c r="N321">
        <f>IFERROR(INDEX('Combine Data'!A:O,MATCH(Combine!B321,'Combine Data'!A:A,0),15),"No Data")</f>
        <v>7.13</v>
      </c>
      <c r="O321">
        <f>IF(E321="QB",INDEX('QB Stats'!C:Y,MATCH(Combine!B321,'QB Stats'!C:C,0),23)/5,(IF(Combine!E321="RB",INDEX('RB Stats'!C:AX,MATCH(Combine!B321,'RB Stats'!C:C,0),48)/5,(IF(Combine!E321="WR",INDEX('WR Stats'!C:AN,MATCH(Combine!B321,'WR Stats'!C:C,0),38)/5)))))</f>
        <v>37.863999999999997</v>
      </c>
      <c r="P321" t="str">
        <f>IF(E321="QB",INDEX('QB Stats'!C:AR,MATCH(Combine!B321,'QB Stats'!C:C,0),42),(IF(Combine!E321="RB",INDEX('RB Stats'!C:BN,MATCH(Combine!B321,'RB Stats'!C:C,0),64),(IF(Combine!E321="WR",INDEX('WR Stats'!C:BJ,MATCH(Combine!B321,'WR Stats'!C:C,0),60))))))</f>
        <v>Bust</v>
      </c>
      <c r="Q321">
        <f>IF(E321="QB",INDEX('QB Stats'!C:AS,MATCH(Combine!B321,'QB Stats'!C:C,0),43),(IF(Combine!E321="RB",INDEX('RB Stats'!C:BO,MATCH(Combine!B321,'RB Stats'!C:C,0),65),(IF(Combine!E321="WR",INDEX('WR Stats'!C:BK,MATCH(Combine!B321,'WR Stats'!C:C,0),61))))))</f>
        <v>0</v>
      </c>
    </row>
    <row r="322" spans="1:17" hidden="1" x14ac:dyDescent="0.25">
      <c r="A322" t="s">
        <v>553</v>
      </c>
      <c r="B322" s="5" t="s">
        <v>2640</v>
      </c>
      <c r="C322" t="s">
        <v>152</v>
      </c>
      <c r="D322" t="str">
        <f>IFERROR(INDEX(Conference!A:B,MATCH(Combine!C322,Conference!A:A,0),2),"N/A")</f>
        <v>Big 12</v>
      </c>
      <c r="E322" t="str">
        <f>IFERROR(INDEX('Combine Data'!A:O,MATCH(Combine!B322,'Combine Data'!A:A,0),6),"No Data")</f>
        <v>No Data</v>
      </c>
      <c r="F322" t="str">
        <f>IFERROR(INDEX('Combine Data'!A:O,MATCH(Combine!B322,'Combine Data'!A:A,0),7),"No Data")</f>
        <v>No Data</v>
      </c>
      <c r="G322" t="str">
        <f>IFERROR(INDEX('Combine Data'!A:O,MATCH(Combine!B322,'Combine Data'!A:A,0),8),"No Data")</f>
        <v>No Data</v>
      </c>
      <c r="H322" t="str">
        <f>IFERROR(INDEX('Combine Data'!A:O,MATCH(Combine!B322,'Combine Data'!A:A,0),9),"No Data")</f>
        <v>No Data</v>
      </c>
      <c r="I322" t="str">
        <f>IFERROR(INDEX('Combine Data'!A:O,MATCH(Combine!B322,'Combine Data'!A:A,0),10),"No Data")</f>
        <v>No Data</v>
      </c>
      <c r="J322" t="str">
        <f>IFERROR(INDEX('Combine Data'!A:O,MATCH(Combine!B322,'Combine Data'!A:A,0),11),"No Data")</f>
        <v>No Data</v>
      </c>
      <c r="K322" t="str">
        <f>IFERROR(INDEX('Combine Data'!A:O,MATCH(Combine!B322,'Combine Data'!A:A,0),12),"No Data")</f>
        <v>No Data</v>
      </c>
      <c r="L322" t="str">
        <f>IFERROR(INDEX('Combine Data'!A:O,MATCH(Combine!B322,'Combine Data'!A:A,0),13),"No Data")</f>
        <v>No Data</v>
      </c>
      <c r="M322" t="str">
        <f>IFERROR(INDEX('Combine Data'!A:O,MATCH(Combine!B322,'Combine Data'!A:A,0),14),"No Data")</f>
        <v>No Data</v>
      </c>
      <c r="N322" t="str">
        <f>IFERROR(INDEX('Combine Data'!A:O,MATCH(Combine!B322,'Combine Data'!A:A,0),15),"No Data")</f>
        <v>No Data</v>
      </c>
      <c r="O322" t="b">
        <f>IF(E322="QB",INDEX('QB Stats'!C:Y,MATCH(Combine!B322,'QB Stats'!C:C,0),23)/5,(IF(Combine!E322="RB",INDEX('RB Stats'!C:AX,MATCH(Combine!B322,'RB Stats'!C:C,0),48)/5,(IF(Combine!E322="WR",INDEX('WR Stats'!C:AN,MATCH(Combine!B322,'WR Stats'!C:C,0),38)/5)))))</f>
        <v>0</v>
      </c>
      <c r="P322" t="b">
        <f>IF(E322="QB",INDEX('QB Stats'!C:AR,MATCH(Combine!B322,'QB Stats'!C:C,0),42),(IF(Combine!E322="RB",INDEX('RB Stats'!C:BN,MATCH(Combine!B322,'RB Stats'!C:C,0),64),(IF(Combine!E322="WR",INDEX('WR Stats'!C:BJ,MATCH(Combine!B322,'WR Stats'!C:C,0),60))))))</f>
        <v>0</v>
      </c>
      <c r="Q322" t="b">
        <f>IF(E322="QB",INDEX('QB Stats'!C:AS,MATCH(Combine!B322,'QB Stats'!C:C,0),43),(IF(Combine!E322="RB",INDEX('RB Stats'!C:BO,MATCH(Combine!B322,'RB Stats'!C:C,0),65),(IF(Combine!E322="WR",INDEX('WR Stats'!C:BK,MATCH(Combine!B322,'WR Stats'!C:C,0),61))))))</f>
        <v>0</v>
      </c>
    </row>
    <row r="323" spans="1:17" hidden="1" x14ac:dyDescent="0.25">
      <c r="A323" t="s">
        <v>554</v>
      </c>
      <c r="B323" s="5" t="s">
        <v>2641</v>
      </c>
      <c r="C323" t="s">
        <v>2285</v>
      </c>
      <c r="D323" t="str">
        <f>IFERROR(INDEX(Conference!A:B,MATCH(Combine!C323,Conference!A:A,0),2),"N/A")</f>
        <v>Big Ten</v>
      </c>
      <c r="E323" t="str">
        <f>IFERROR(INDEX('Combine Data'!A:O,MATCH(Combine!B323,'Combine Data'!A:A,0),6),"No Data")</f>
        <v>No Data</v>
      </c>
      <c r="F323" t="str">
        <f>IFERROR(INDEX('Combine Data'!A:O,MATCH(Combine!B323,'Combine Data'!A:A,0),7),"No Data")</f>
        <v>No Data</v>
      </c>
      <c r="G323" t="str">
        <f>IFERROR(INDEX('Combine Data'!A:O,MATCH(Combine!B323,'Combine Data'!A:A,0),8),"No Data")</f>
        <v>No Data</v>
      </c>
      <c r="H323" t="str">
        <f>IFERROR(INDEX('Combine Data'!A:O,MATCH(Combine!B323,'Combine Data'!A:A,0),9),"No Data")</f>
        <v>No Data</v>
      </c>
      <c r="I323" t="str">
        <f>IFERROR(INDEX('Combine Data'!A:O,MATCH(Combine!B323,'Combine Data'!A:A,0),10),"No Data")</f>
        <v>No Data</v>
      </c>
      <c r="J323" t="str">
        <f>IFERROR(INDEX('Combine Data'!A:O,MATCH(Combine!B323,'Combine Data'!A:A,0),11),"No Data")</f>
        <v>No Data</v>
      </c>
      <c r="K323" t="str">
        <f>IFERROR(INDEX('Combine Data'!A:O,MATCH(Combine!B323,'Combine Data'!A:A,0),12),"No Data")</f>
        <v>No Data</v>
      </c>
      <c r="L323" t="str">
        <f>IFERROR(INDEX('Combine Data'!A:O,MATCH(Combine!B323,'Combine Data'!A:A,0),13),"No Data")</f>
        <v>No Data</v>
      </c>
      <c r="M323" t="str">
        <f>IFERROR(INDEX('Combine Data'!A:O,MATCH(Combine!B323,'Combine Data'!A:A,0),14),"No Data")</f>
        <v>No Data</v>
      </c>
      <c r="N323" t="str">
        <f>IFERROR(INDEX('Combine Data'!A:O,MATCH(Combine!B323,'Combine Data'!A:A,0),15),"No Data")</f>
        <v>No Data</v>
      </c>
      <c r="O323" t="b">
        <f>IF(E323="QB",INDEX('QB Stats'!C:Y,MATCH(Combine!B323,'QB Stats'!C:C,0),23)/5,(IF(Combine!E323="RB",INDEX('RB Stats'!C:AX,MATCH(Combine!B323,'RB Stats'!C:C,0),48)/5,(IF(Combine!E323="WR",INDEX('WR Stats'!C:AN,MATCH(Combine!B323,'WR Stats'!C:C,0),38)/5)))))</f>
        <v>0</v>
      </c>
      <c r="P323" t="b">
        <f>IF(E323="QB",INDEX('QB Stats'!C:AR,MATCH(Combine!B323,'QB Stats'!C:C,0),42),(IF(Combine!E323="RB",INDEX('RB Stats'!C:BN,MATCH(Combine!B323,'RB Stats'!C:C,0),64),(IF(Combine!E323="WR",INDEX('WR Stats'!C:BJ,MATCH(Combine!B323,'WR Stats'!C:C,0),60))))))</f>
        <v>0</v>
      </c>
      <c r="Q323" t="b">
        <f>IF(E323="QB",INDEX('QB Stats'!C:AS,MATCH(Combine!B323,'QB Stats'!C:C,0),43),(IF(Combine!E323="RB",INDEX('RB Stats'!C:BO,MATCH(Combine!B323,'RB Stats'!C:C,0),65),(IF(Combine!E323="WR",INDEX('WR Stats'!C:BK,MATCH(Combine!B323,'WR Stats'!C:C,0),61))))))</f>
        <v>0</v>
      </c>
    </row>
    <row r="324" spans="1:17" x14ac:dyDescent="0.25">
      <c r="A324" t="s">
        <v>555</v>
      </c>
      <c r="B324" s="5" t="s">
        <v>2642</v>
      </c>
      <c r="C324" t="str">
        <f>IFERROR(INDEX('Combine Data'!A:O,MATCH(Combine!B324,'Combine Data'!A:A,0),4),"No Data")</f>
        <v>BYU</v>
      </c>
      <c r="D324" t="str">
        <f>IFERROR(INDEX(Conference!A:B,MATCH(Combine!C324,Conference!A:A,0),2),"N/A")</f>
        <v>Division I FBS Independents</v>
      </c>
      <c r="E324" t="str">
        <f>IFERROR(INDEX('Combine Data'!A:O,MATCH(Combine!B324,'Combine Data'!A:A,0),6),"No Data")</f>
        <v>WR</v>
      </c>
      <c r="F324">
        <f>IFERROR(INDEX('Combine Data'!A:O,MATCH(Combine!B324,'Combine Data'!A:A,0),7),"No Data")</f>
        <v>75</v>
      </c>
      <c r="G324">
        <f>IFERROR(INDEX('Combine Data'!A:O,MATCH(Combine!B324,'Combine Data'!A:A,0),8),"No Data")</f>
        <v>202</v>
      </c>
      <c r="H324">
        <f>IFERROR(INDEX('Combine Data'!A:O,MATCH(Combine!B324,'Combine Data'!A:A,0),9),"No Data")</f>
        <v>0</v>
      </c>
      <c r="I324">
        <f>IFERROR(INDEX('Combine Data'!A:O,MATCH(Combine!B324,'Combine Data'!A:A,0),10),"No Data")</f>
        <v>4.4000000000000004</v>
      </c>
      <c r="J324">
        <f>IFERROR(INDEX('Combine Data'!A:O,MATCH(Combine!B324,'Combine Data'!A:A,0),11),"No Data")</f>
        <v>0</v>
      </c>
      <c r="K324">
        <f>IFERROR(INDEX('Combine Data'!A:O,MATCH(Combine!B324,'Combine Data'!A:A,0),12),"No Data")</f>
        <v>37</v>
      </c>
      <c r="L324">
        <f>IFERROR(INDEX('Combine Data'!A:O,MATCH(Combine!B324,'Combine Data'!A:A,0),13),"No Data")</f>
        <v>118</v>
      </c>
      <c r="M324">
        <f>IFERROR(INDEX('Combine Data'!A:O,MATCH(Combine!B324,'Combine Data'!A:A,0),14),"No Data")</f>
        <v>4.25</v>
      </c>
      <c r="N324">
        <f>IFERROR(INDEX('Combine Data'!A:O,MATCH(Combine!B324,'Combine Data'!A:A,0),15),"No Data")</f>
        <v>7.13</v>
      </c>
      <c r="O324">
        <f>IF(E324="QB",INDEX('QB Stats'!C:Y,MATCH(Combine!B324,'QB Stats'!C:C,0),23)/5,(IF(Combine!E324="RB",INDEX('RB Stats'!C:AX,MATCH(Combine!B324,'RB Stats'!C:C,0),48)/5,(IF(Combine!E324="WR",INDEX('WR Stats'!C:AN,MATCH(Combine!B324,'WR Stats'!C:C,0),38)/5)))))</f>
        <v>1.8</v>
      </c>
      <c r="P324" t="str">
        <f>IF(E324="QB",INDEX('QB Stats'!C:AR,MATCH(Combine!B324,'QB Stats'!C:C,0),42),(IF(Combine!E324="RB",INDEX('RB Stats'!C:BN,MATCH(Combine!B324,'RB Stats'!C:C,0),64),(IF(Combine!E324="WR",INDEX('WR Stats'!C:BJ,MATCH(Combine!B324,'WR Stats'!C:C,0),60))))))</f>
        <v>Bust</v>
      </c>
      <c r="Q324">
        <f>IF(E324="QB",INDEX('QB Stats'!C:AS,MATCH(Combine!B324,'QB Stats'!C:C,0),43),(IF(Combine!E324="RB",INDEX('RB Stats'!C:BO,MATCH(Combine!B324,'RB Stats'!C:C,0),65),(IF(Combine!E324="WR",INDEX('WR Stats'!C:BK,MATCH(Combine!B324,'WR Stats'!C:C,0),61))))))</f>
        <v>0</v>
      </c>
    </row>
    <row r="325" spans="1:17" hidden="1" x14ac:dyDescent="0.25">
      <c r="A325" t="s">
        <v>556</v>
      </c>
      <c r="B325" s="5" t="s">
        <v>2643</v>
      </c>
      <c r="C325" t="s">
        <v>2807</v>
      </c>
      <c r="D325" t="str">
        <f>IFERROR(INDEX(Conference!A:B,MATCH(Combine!C325,Conference!A:A,0),2),"N/A")</f>
        <v>Sun Belt</v>
      </c>
      <c r="E325" t="str">
        <f>IFERROR(INDEX('Combine Data'!A:O,MATCH(Combine!B325,'Combine Data'!A:A,0),6),"No Data")</f>
        <v>No Data</v>
      </c>
      <c r="F325" t="str">
        <f>IFERROR(INDEX('Combine Data'!A:O,MATCH(Combine!B325,'Combine Data'!A:A,0),7),"No Data")</f>
        <v>No Data</v>
      </c>
      <c r="G325" t="str">
        <f>IFERROR(INDEX('Combine Data'!A:O,MATCH(Combine!B325,'Combine Data'!A:A,0),8),"No Data")</f>
        <v>No Data</v>
      </c>
      <c r="H325" t="str">
        <f>IFERROR(INDEX('Combine Data'!A:O,MATCH(Combine!B325,'Combine Data'!A:A,0),9),"No Data")</f>
        <v>No Data</v>
      </c>
      <c r="I325" t="str">
        <f>IFERROR(INDEX('Combine Data'!A:O,MATCH(Combine!B325,'Combine Data'!A:A,0),10),"No Data")</f>
        <v>No Data</v>
      </c>
      <c r="J325" t="str">
        <f>IFERROR(INDEX('Combine Data'!A:O,MATCH(Combine!B325,'Combine Data'!A:A,0),11),"No Data")</f>
        <v>No Data</v>
      </c>
      <c r="K325" t="str">
        <f>IFERROR(INDEX('Combine Data'!A:O,MATCH(Combine!B325,'Combine Data'!A:A,0),12),"No Data")</f>
        <v>No Data</v>
      </c>
      <c r="L325" t="str">
        <f>IFERROR(INDEX('Combine Data'!A:O,MATCH(Combine!B325,'Combine Data'!A:A,0),13),"No Data")</f>
        <v>No Data</v>
      </c>
      <c r="M325" t="str">
        <f>IFERROR(INDEX('Combine Data'!A:O,MATCH(Combine!B325,'Combine Data'!A:A,0),14),"No Data")</f>
        <v>No Data</v>
      </c>
      <c r="N325" t="str">
        <f>IFERROR(INDEX('Combine Data'!A:O,MATCH(Combine!B325,'Combine Data'!A:A,0),15),"No Data")</f>
        <v>No Data</v>
      </c>
      <c r="O325" t="b">
        <f>IF(E325="QB",INDEX('QB Stats'!C:Y,MATCH(Combine!B325,'QB Stats'!C:C,0),23)/5,(IF(Combine!E325="RB",INDEX('RB Stats'!C:AX,MATCH(Combine!B325,'RB Stats'!C:C,0),48)/5,(IF(Combine!E325="WR",INDEX('WR Stats'!C:AN,MATCH(Combine!B325,'WR Stats'!C:C,0),38)/5)))))</f>
        <v>0</v>
      </c>
      <c r="P325" t="b">
        <f>IF(E325="QB",INDEX('QB Stats'!C:AR,MATCH(Combine!B325,'QB Stats'!C:C,0),42),(IF(Combine!E325="RB",INDEX('RB Stats'!C:BN,MATCH(Combine!B325,'RB Stats'!C:C,0),64),(IF(Combine!E325="WR",INDEX('WR Stats'!C:BJ,MATCH(Combine!B325,'WR Stats'!C:C,0),60))))))</f>
        <v>0</v>
      </c>
      <c r="Q325" t="b">
        <f>IF(E325="QB",INDEX('QB Stats'!C:AS,MATCH(Combine!B325,'QB Stats'!C:C,0),43),(IF(Combine!E325="RB",INDEX('RB Stats'!C:BO,MATCH(Combine!B325,'RB Stats'!C:C,0),65),(IF(Combine!E325="WR",INDEX('WR Stats'!C:BK,MATCH(Combine!B325,'WR Stats'!C:C,0),61))))))</f>
        <v>0</v>
      </c>
    </row>
    <row r="326" spans="1:17" x14ac:dyDescent="0.25">
      <c r="A326" t="s">
        <v>557</v>
      </c>
      <c r="B326" s="5" t="s">
        <v>2644</v>
      </c>
      <c r="C326" t="str">
        <f>IFERROR(INDEX('Combine Data'!A:O,MATCH(Combine!B326,'Combine Data'!A:A,0),4),"No Data")</f>
        <v>Georgia</v>
      </c>
      <c r="D326" t="str">
        <f>IFERROR(INDEX(Conference!A:B,MATCH(Combine!C326,Conference!A:A,0),2),"N/A")</f>
        <v>SEC</v>
      </c>
      <c r="E326" t="str">
        <f>IFERROR(INDEX('Combine Data'!A:O,MATCH(Combine!B326,'Combine Data'!A:A,0),6),"No Data")</f>
        <v>QB</v>
      </c>
      <c r="F326">
        <f>IFERROR(INDEX('Combine Data'!A:O,MATCH(Combine!B326,'Combine Data'!A:A,0),7),"No Data")</f>
        <v>73</v>
      </c>
      <c r="G326">
        <f>IFERROR(INDEX('Combine Data'!A:O,MATCH(Combine!B326,'Combine Data'!A:A,0),8),"No Data")</f>
        <v>214</v>
      </c>
      <c r="H326">
        <f>IFERROR(INDEX('Combine Data'!A:O,MATCH(Combine!B326,'Combine Data'!A:A,0),9),"No Data")</f>
        <v>19</v>
      </c>
      <c r="I326">
        <f>IFERROR(INDEX('Combine Data'!A:O,MATCH(Combine!B326,'Combine Data'!A:A,0),10),"No Data")</f>
        <v>4.5599999999999996</v>
      </c>
      <c r="J326">
        <f>IFERROR(INDEX('Combine Data'!A:O,MATCH(Combine!B326,'Combine Data'!A:A,0),11),"No Data")</f>
        <v>0</v>
      </c>
      <c r="K326">
        <f>IFERROR(INDEX('Combine Data'!A:O,MATCH(Combine!B326,'Combine Data'!A:A,0),12),"No Data")</f>
        <v>37.5</v>
      </c>
      <c r="L326">
        <f>IFERROR(INDEX('Combine Data'!A:O,MATCH(Combine!B326,'Combine Data'!A:A,0),13),"No Data")</f>
        <v>121</v>
      </c>
      <c r="M326">
        <f>IFERROR(INDEX('Combine Data'!A:O,MATCH(Combine!B326,'Combine Data'!A:A,0),14),"No Data")</f>
        <v>4.18</v>
      </c>
      <c r="N326">
        <f>IFERROR(INDEX('Combine Data'!A:O,MATCH(Combine!B326,'Combine Data'!A:A,0),15),"No Data")</f>
        <v>7.08</v>
      </c>
      <c r="O326">
        <f>IF(E326="QB",INDEX('QB Stats'!C:Y,MATCH(Combine!B326,'QB Stats'!C:C,0),23)/5,(IF(Combine!E326="RB",INDEX('RB Stats'!C:AX,MATCH(Combine!B326,'RB Stats'!C:C,0),48)/5,(IF(Combine!E326="WR",INDEX('WR Stats'!C:AN,MATCH(Combine!B326,'WR Stats'!C:C,0),38)/5)))))</f>
        <v>0</v>
      </c>
      <c r="P326" t="str">
        <f>IF(E326="QB",INDEX('QB Stats'!C:AR,MATCH(Combine!B326,'QB Stats'!C:C,0),42),(IF(Combine!E326="RB",INDEX('RB Stats'!C:BN,MATCH(Combine!B326,'RB Stats'!C:C,0),64),(IF(Combine!E326="WR",INDEX('WR Stats'!C:BJ,MATCH(Combine!B326,'WR Stats'!C:C,0),60))))))</f>
        <v>Bust</v>
      </c>
      <c r="Q326">
        <f>IF(E326="QB",INDEX('QB Stats'!C:AS,MATCH(Combine!B326,'QB Stats'!C:C,0),43),(IF(Combine!E326="RB",INDEX('RB Stats'!C:BO,MATCH(Combine!B326,'RB Stats'!C:C,0),65),(IF(Combine!E326="WR",INDEX('WR Stats'!C:BK,MATCH(Combine!B326,'WR Stats'!C:C,0),61))))))</f>
        <v>0</v>
      </c>
    </row>
    <row r="327" spans="1:17" hidden="1" x14ac:dyDescent="0.25">
      <c r="A327" t="s">
        <v>558</v>
      </c>
      <c r="B327" s="5" t="s">
        <v>2645</v>
      </c>
      <c r="C327" t="s">
        <v>2281</v>
      </c>
      <c r="D327" t="str">
        <f>IFERROR(INDEX(Conference!A:B,MATCH(Combine!C327,Conference!A:A,0),2),"N/A")</f>
        <v>SEC</v>
      </c>
      <c r="E327" t="str">
        <f>IFERROR(INDEX('Combine Data'!A:O,MATCH(Combine!B327,'Combine Data'!A:A,0),6),"No Data")</f>
        <v>No Data</v>
      </c>
      <c r="F327" t="str">
        <f>IFERROR(INDEX('Combine Data'!A:O,MATCH(Combine!B327,'Combine Data'!A:A,0),7),"No Data")</f>
        <v>No Data</v>
      </c>
      <c r="G327" t="str">
        <f>IFERROR(INDEX('Combine Data'!A:O,MATCH(Combine!B327,'Combine Data'!A:A,0),8),"No Data")</f>
        <v>No Data</v>
      </c>
      <c r="H327" t="str">
        <f>IFERROR(INDEX('Combine Data'!A:O,MATCH(Combine!B327,'Combine Data'!A:A,0),9),"No Data")</f>
        <v>No Data</v>
      </c>
      <c r="I327" t="str">
        <f>IFERROR(INDEX('Combine Data'!A:O,MATCH(Combine!B327,'Combine Data'!A:A,0),10),"No Data")</f>
        <v>No Data</v>
      </c>
      <c r="J327" t="str">
        <f>IFERROR(INDEX('Combine Data'!A:O,MATCH(Combine!B327,'Combine Data'!A:A,0),11),"No Data")</f>
        <v>No Data</v>
      </c>
      <c r="K327" t="str">
        <f>IFERROR(INDEX('Combine Data'!A:O,MATCH(Combine!B327,'Combine Data'!A:A,0),12),"No Data")</f>
        <v>No Data</v>
      </c>
      <c r="L327" t="str">
        <f>IFERROR(INDEX('Combine Data'!A:O,MATCH(Combine!B327,'Combine Data'!A:A,0),13),"No Data")</f>
        <v>No Data</v>
      </c>
      <c r="M327" t="str">
        <f>IFERROR(INDEX('Combine Data'!A:O,MATCH(Combine!B327,'Combine Data'!A:A,0),14),"No Data")</f>
        <v>No Data</v>
      </c>
      <c r="N327" t="str">
        <f>IFERROR(INDEX('Combine Data'!A:O,MATCH(Combine!B327,'Combine Data'!A:A,0),15),"No Data")</f>
        <v>No Data</v>
      </c>
      <c r="O327" t="b">
        <f>IF(E327="QB",INDEX('QB Stats'!C:Y,MATCH(Combine!B327,'QB Stats'!C:C,0),23)/5,(IF(Combine!E327="RB",INDEX('RB Stats'!C:AX,MATCH(Combine!B327,'RB Stats'!C:C,0),48)/5,(IF(Combine!E327="WR",INDEX('WR Stats'!C:AN,MATCH(Combine!B327,'WR Stats'!C:C,0),38)/5)))))</f>
        <v>0</v>
      </c>
      <c r="P327" t="b">
        <f>IF(E327="QB",INDEX('QB Stats'!C:AR,MATCH(Combine!B327,'QB Stats'!C:C,0),42),(IF(Combine!E327="RB",INDEX('RB Stats'!C:BN,MATCH(Combine!B327,'RB Stats'!C:C,0),64),(IF(Combine!E327="WR",INDEX('WR Stats'!C:BJ,MATCH(Combine!B327,'WR Stats'!C:C,0),60))))))</f>
        <v>0</v>
      </c>
      <c r="Q327" t="b">
        <f>IF(E327="QB",INDEX('QB Stats'!C:AS,MATCH(Combine!B327,'QB Stats'!C:C,0),43),(IF(Combine!E327="RB",INDEX('RB Stats'!C:BO,MATCH(Combine!B327,'RB Stats'!C:C,0),65),(IF(Combine!E327="WR",INDEX('WR Stats'!C:BK,MATCH(Combine!B327,'WR Stats'!C:C,0),61))))))</f>
        <v>0</v>
      </c>
    </row>
    <row r="328" spans="1:17" x14ac:dyDescent="0.25">
      <c r="A328" t="s">
        <v>559</v>
      </c>
      <c r="B328" s="5" t="s">
        <v>2646</v>
      </c>
      <c r="C328" t="str">
        <f>IFERROR(INDEX('Combine Data'!A:O,MATCH(Combine!B328,'Combine Data'!A:A,0),4),"No Data")</f>
        <v>Auburn</v>
      </c>
      <c r="D328" t="str">
        <f>IFERROR(INDEX(Conference!A:B,MATCH(Combine!C328,Conference!A:A,0),2),"N/A")</f>
        <v>SEC</v>
      </c>
      <c r="E328" t="str">
        <f>IFERROR(INDEX('Combine Data'!A:O,MATCH(Combine!B328,'Combine Data'!A:A,0),6),"No Data")</f>
        <v>WR</v>
      </c>
      <c r="F328">
        <f>IFERROR(INDEX('Combine Data'!A:O,MATCH(Combine!B328,'Combine Data'!A:A,0),7),"No Data")</f>
        <v>75</v>
      </c>
      <c r="G328">
        <f>IFERROR(INDEX('Combine Data'!A:O,MATCH(Combine!B328,'Combine Data'!A:A,0),8),"No Data")</f>
        <v>201</v>
      </c>
      <c r="H328">
        <f>IFERROR(INDEX('Combine Data'!A:O,MATCH(Combine!B328,'Combine Data'!A:A,0),9),"No Data")</f>
        <v>0</v>
      </c>
      <c r="I328">
        <f>IFERROR(INDEX('Combine Data'!A:O,MATCH(Combine!B328,'Combine Data'!A:A,0),10),"No Data")</f>
        <v>4.3499999999999996</v>
      </c>
      <c r="J328">
        <f>IFERROR(INDEX('Combine Data'!A:O,MATCH(Combine!B328,'Combine Data'!A:A,0),11),"No Data")</f>
        <v>0</v>
      </c>
      <c r="K328">
        <f>IFERROR(INDEX('Combine Data'!A:O,MATCH(Combine!B328,'Combine Data'!A:A,0),12),"No Data")</f>
        <v>39</v>
      </c>
      <c r="L328">
        <f>IFERROR(INDEX('Combine Data'!A:O,MATCH(Combine!B328,'Combine Data'!A:A,0),13),"No Data")</f>
        <v>120</v>
      </c>
      <c r="M328">
        <f>IFERROR(INDEX('Combine Data'!A:O,MATCH(Combine!B328,'Combine Data'!A:A,0),14),"No Data")</f>
        <v>4.17</v>
      </c>
      <c r="N328">
        <f>IFERROR(INDEX('Combine Data'!A:O,MATCH(Combine!B328,'Combine Data'!A:A,0),15),"No Data")</f>
        <v>7.05</v>
      </c>
      <c r="O328">
        <f>IF(E328="QB",INDEX('QB Stats'!C:Y,MATCH(Combine!B328,'QB Stats'!C:C,0),23)/5,(IF(Combine!E328="RB",INDEX('RB Stats'!C:AX,MATCH(Combine!B328,'RB Stats'!C:C,0),48)/5,(IF(Combine!E328="WR",INDEX('WR Stats'!C:AN,MATCH(Combine!B328,'WR Stats'!C:C,0),38)/5)))))</f>
        <v>15.66</v>
      </c>
      <c r="P328" t="str">
        <f>IF(E328="QB",INDEX('QB Stats'!C:AR,MATCH(Combine!B328,'QB Stats'!C:C,0),42),(IF(Combine!E328="RB",INDEX('RB Stats'!C:BN,MATCH(Combine!B328,'RB Stats'!C:C,0),64),(IF(Combine!E328="WR",INDEX('WR Stats'!C:BJ,MATCH(Combine!B328,'WR Stats'!C:C,0),60))))))</f>
        <v>Bust</v>
      </c>
      <c r="Q328">
        <f>IF(E328="QB",INDEX('QB Stats'!C:AS,MATCH(Combine!B328,'QB Stats'!C:C,0),43),(IF(Combine!E328="RB",INDEX('RB Stats'!C:BO,MATCH(Combine!B328,'RB Stats'!C:C,0),65),(IF(Combine!E328="WR",INDEX('WR Stats'!C:BK,MATCH(Combine!B328,'WR Stats'!C:C,0),61))))))</f>
        <v>0</v>
      </c>
    </row>
    <row r="329" spans="1:17" x14ac:dyDescent="0.25">
      <c r="A329" t="s">
        <v>560</v>
      </c>
      <c r="B329" s="5" t="s">
        <v>2647</v>
      </c>
      <c r="C329" t="str">
        <f>IFERROR(INDEX('Combine Data'!A:O,MATCH(Combine!B329,'Combine Data'!A:A,0),4),"No Data")</f>
        <v>Virginia Tech</v>
      </c>
      <c r="D329" t="str">
        <f>IFERROR(INDEX(Conference!A:B,MATCH(Combine!C329,Conference!A:A,0),2),"N/A")</f>
        <v>ACC</v>
      </c>
      <c r="E329" t="str">
        <f>IFERROR(INDEX('Combine Data'!A:O,MATCH(Combine!B329,'Combine Data'!A:A,0),6),"No Data")</f>
        <v>RB</v>
      </c>
      <c r="F329">
        <f>IFERROR(INDEX('Combine Data'!A:O,MATCH(Combine!B329,'Combine Data'!A:A,0),7),"No Data")</f>
        <v>73</v>
      </c>
      <c r="G329">
        <f>IFERROR(INDEX('Combine Data'!A:O,MATCH(Combine!B329,'Combine Data'!A:A,0),8),"No Data")</f>
        <v>227</v>
      </c>
      <c r="H329">
        <f>IFERROR(INDEX('Combine Data'!A:O,MATCH(Combine!B329,'Combine Data'!A:A,0),9),"No Data")</f>
        <v>0</v>
      </c>
      <c r="I329">
        <f>IFERROR(INDEX('Combine Data'!A:O,MATCH(Combine!B329,'Combine Data'!A:A,0),10),"No Data")</f>
        <v>4.62</v>
      </c>
      <c r="J329">
        <f>IFERROR(INDEX('Combine Data'!A:O,MATCH(Combine!B329,'Combine Data'!A:A,0),11),"No Data")</f>
        <v>18</v>
      </c>
      <c r="K329">
        <f>IFERROR(INDEX('Combine Data'!A:O,MATCH(Combine!B329,'Combine Data'!A:A,0),12),"No Data")</f>
        <v>30.5</v>
      </c>
      <c r="L329">
        <f>IFERROR(INDEX('Combine Data'!A:O,MATCH(Combine!B329,'Combine Data'!A:A,0),13),"No Data")</f>
        <v>106</v>
      </c>
      <c r="M329">
        <f>IFERROR(INDEX('Combine Data'!A:O,MATCH(Combine!B329,'Combine Data'!A:A,0),14),"No Data")</f>
        <v>4.2300000000000004</v>
      </c>
      <c r="N329">
        <f>IFERROR(INDEX('Combine Data'!A:O,MATCH(Combine!B329,'Combine Data'!A:A,0),15),"No Data")</f>
        <v>7.07</v>
      </c>
      <c r="O329">
        <f>IF(E329="QB",INDEX('QB Stats'!C:Y,MATCH(Combine!B329,'QB Stats'!C:C,0),23)/5,(IF(Combine!E329="RB",INDEX('RB Stats'!C:AX,MATCH(Combine!B329,'RB Stats'!C:C,0),48)/5,(IF(Combine!E329="WR",INDEX('WR Stats'!C:AN,MATCH(Combine!B329,'WR Stats'!C:C,0),38)/5)))))</f>
        <v>0</v>
      </c>
      <c r="P329" t="str">
        <f>IF(E329="QB",INDEX('QB Stats'!C:AR,MATCH(Combine!B329,'QB Stats'!C:C,0),42),(IF(Combine!E329="RB",INDEX('RB Stats'!C:BN,MATCH(Combine!B329,'RB Stats'!C:C,0),64),(IF(Combine!E329="WR",INDEX('WR Stats'!C:BJ,MATCH(Combine!B329,'WR Stats'!C:C,0),60))))))</f>
        <v>Bust</v>
      </c>
      <c r="Q329">
        <f>IF(E329="QB",INDEX('QB Stats'!C:AS,MATCH(Combine!B329,'QB Stats'!C:C,0),43),(IF(Combine!E329="RB",INDEX('RB Stats'!C:BO,MATCH(Combine!B329,'RB Stats'!C:C,0),65),(IF(Combine!E329="WR",INDEX('WR Stats'!C:BK,MATCH(Combine!B329,'WR Stats'!C:C,0),61))))))</f>
        <v>0</v>
      </c>
    </row>
    <row r="330" spans="1:17" x14ac:dyDescent="0.25">
      <c r="A330" t="s">
        <v>561</v>
      </c>
      <c r="B330" s="5" t="s">
        <v>2648</v>
      </c>
      <c r="C330" t="str">
        <f>IFERROR(INDEX('Combine Data'!A:O,MATCH(Combine!B330,'Combine Data'!A:A,0),4),"No Data")</f>
        <v>Utah</v>
      </c>
      <c r="D330" t="str">
        <f>IFERROR(INDEX(Conference!A:B,MATCH(Combine!C330,Conference!A:A,0),2),"N/A")</f>
        <v>Pac-12</v>
      </c>
      <c r="E330" t="str">
        <f>IFERROR(INDEX('Combine Data'!A:O,MATCH(Combine!B330,'Combine Data'!A:A,0),6),"No Data")</f>
        <v>RB</v>
      </c>
      <c r="F330">
        <f>IFERROR(INDEX('Combine Data'!A:O,MATCH(Combine!B330,'Combine Data'!A:A,0),7),"No Data")</f>
        <v>70</v>
      </c>
      <c r="G330">
        <f>IFERROR(INDEX('Combine Data'!A:O,MATCH(Combine!B330,'Combine Data'!A:A,0),8),"No Data")</f>
        <v>218</v>
      </c>
      <c r="H330">
        <f>IFERROR(INDEX('Combine Data'!A:O,MATCH(Combine!B330,'Combine Data'!A:A,0),9),"No Data")</f>
        <v>0</v>
      </c>
      <c r="I330">
        <f>IFERROR(INDEX('Combine Data'!A:O,MATCH(Combine!B330,'Combine Data'!A:A,0),10),"No Data")</f>
        <v>4.5</v>
      </c>
      <c r="J330">
        <f>IFERROR(INDEX('Combine Data'!A:O,MATCH(Combine!B330,'Combine Data'!A:A,0),11),"No Data")</f>
        <v>29</v>
      </c>
      <c r="K330">
        <f>IFERROR(INDEX('Combine Data'!A:O,MATCH(Combine!B330,'Combine Data'!A:A,0),12),"No Data")</f>
        <v>35</v>
      </c>
      <c r="L330">
        <f>IFERROR(INDEX('Combine Data'!A:O,MATCH(Combine!B330,'Combine Data'!A:A,0),13),"No Data")</f>
        <v>119</v>
      </c>
      <c r="M330">
        <f>IFERROR(INDEX('Combine Data'!A:O,MATCH(Combine!B330,'Combine Data'!A:A,0),14),"No Data")</f>
        <v>0</v>
      </c>
      <c r="N330">
        <f>IFERROR(INDEX('Combine Data'!A:O,MATCH(Combine!B330,'Combine Data'!A:A,0),15),"No Data")</f>
        <v>7.21</v>
      </c>
      <c r="O330">
        <f>IF(E330="QB",INDEX('QB Stats'!C:Y,MATCH(Combine!B330,'QB Stats'!C:C,0),23)/5,(IF(Combine!E330="RB",INDEX('RB Stats'!C:AX,MATCH(Combine!B330,'RB Stats'!C:C,0),48)/5,(IF(Combine!E330="WR",INDEX('WR Stats'!C:AN,MATCH(Combine!B330,'WR Stats'!C:C,0),38)/5)))))</f>
        <v>12.22</v>
      </c>
      <c r="P330" t="str">
        <f>IF(E330="QB",INDEX('QB Stats'!C:AR,MATCH(Combine!B330,'QB Stats'!C:C,0),42),(IF(Combine!E330="RB",INDEX('RB Stats'!C:BN,MATCH(Combine!B330,'RB Stats'!C:C,0),64),(IF(Combine!E330="WR",INDEX('WR Stats'!C:BJ,MATCH(Combine!B330,'WR Stats'!C:C,0),60))))))</f>
        <v>Bust</v>
      </c>
      <c r="Q330">
        <f>IF(E330="QB",INDEX('QB Stats'!C:AS,MATCH(Combine!B330,'QB Stats'!C:C,0),43),(IF(Combine!E330="RB",INDEX('RB Stats'!C:BO,MATCH(Combine!B330,'RB Stats'!C:C,0),65),(IF(Combine!E330="WR",INDEX('WR Stats'!C:BK,MATCH(Combine!B330,'WR Stats'!C:C,0),61))))))</f>
        <v>0</v>
      </c>
    </row>
    <row r="331" spans="1:17" x14ac:dyDescent="0.25">
      <c r="A331" t="s">
        <v>562</v>
      </c>
      <c r="B331" s="5" t="s">
        <v>2649</v>
      </c>
      <c r="C331" t="str">
        <f>IFERROR(INDEX('Combine Data'!A:O,MATCH(Combine!B331,'Combine Data'!A:A,0),4),"No Data")</f>
        <v>Auburn</v>
      </c>
      <c r="D331" t="str">
        <f>IFERROR(INDEX(Conference!A:B,MATCH(Combine!C331,Conference!A:A,0),2),"N/A")</f>
        <v>SEC</v>
      </c>
      <c r="E331" t="str">
        <f>IFERROR(INDEX('Combine Data'!A:O,MATCH(Combine!B331,'Combine Data'!A:A,0),6),"No Data")</f>
        <v>WR</v>
      </c>
      <c r="F331">
        <f>IFERROR(INDEX('Combine Data'!A:O,MATCH(Combine!B331,'Combine Data'!A:A,0),7),"No Data")</f>
        <v>73</v>
      </c>
      <c r="G331">
        <f>IFERROR(INDEX('Combine Data'!A:O,MATCH(Combine!B331,'Combine Data'!A:A,0),8),"No Data")</f>
        <v>205</v>
      </c>
      <c r="H331">
        <f>IFERROR(INDEX('Combine Data'!A:O,MATCH(Combine!B331,'Combine Data'!A:A,0),9),"No Data")</f>
        <v>0</v>
      </c>
      <c r="I331">
        <f>IFERROR(INDEX('Combine Data'!A:O,MATCH(Combine!B331,'Combine Data'!A:A,0),10),"No Data")</f>
        <v>4.45</v>
      </c>
      <c r="J331">
        <f>IFERROR(INDEX('Combine Data'!A:O,MATCH(Combine!B331,'Combine Data'!A:A,0),11),"No Data")</f>
        <v>0</v>
      </c>
      <c r="K331">
        <f>IFERROR(INDEX('Combine Data'!A:O,MATCH(Combine!B331,'Combine Data'!A:A,0),12),"No Data")</f>
        <v>38</v>
      </c>
      <c r="L331">
        <f>IFERROR(INDEX('Combine Data'!A:O,MATCH(Combine!B331,'Combine Data'!A:A,0),13),"No Data")</f>
        <v>116</v>
      </c>
      <c r="M331">
        <f>IFERROR(INDEX('Combine Data'!A:O,MATCH(Combine!B331,'Combine Data'!A:A,0),14),"No Data")</f>
        <v>4.2300000000000004</v>
      </c>
      <c r="N331">
        <f>IFERROR(INDEX('Combine Data'!A:O,MATCH(Combine!B331,'Combine Data'!A:A,0),15),"No Data")</f>
        <v>7.18</v>
      </c>
      <c r="O331">
        <f>IF(E331="QB",INDEX('QB Stats'!C:Y,MATCH(Combine!B331,'QB Stats'!C:C,0),23)/5,(IF(Combine!E331="RB",INDEX('RB Stats'!C:AX,MATCH(Combine!B331,'RB Stats'!C:C,0),48)/5,(IF(Combine!E331="WR",INDEX('WR Stats'!C:AN,MATCH(Combine!B331,'WR Stats'!C:C,0),38)/5)))))</f>
        <v>19.899999999999999</v>
      </c>
      <c r="P331" t="str">
        <f>IF(E331="QB",INDEX('QB Stats'!C:AR,MATCH(Combine!B331,'QB Stats'!C:C,0),42),(IF(Combine!E331="RB",INDEX('RB Stats'!C:BN,MATCH(Combine!B331,'RB Stats'!C:C,0),64),(IF(Combine!E331="WR",INDEX('WR Stats'!C:BJ,MATCH(Combine!B331,'WR Stats'!C:C,0),60))))))</f>
        <v>Bust</v>
      </c>
      <c r="Q331">
        <f>IF(E331="QB",INDEX('QB Stats'!C:AS,MATCH(Combine!B331,'QB Stats'!C:C,0),43),(IF(Combine!E331="RB",INDEX('RB Stats'!C:BO,MATCH(Combine!B331,'RB Stats'!C:C,0),65),(IF(Combine!E331="WR",INDEX('WR Stats'!C:BK,MATCH(Combine!B331,'WR Stats'!C:C,0),61))))))</f>
        <v>0</v>
      </c>
    </row>
    <row r="332" spans="1:17" x14ac:dyDescent="0.25">
      <c r="A332" t="s">
        <v>563</v>
      </c>
      <c r="B332" s="5" t="s">
        <v>2650</v>
      </c>
      <c r="C332" t="str">
        <f>IFERROR(INDEX('Combine Data'!A:O,MATCH(Combine!B332,'Combine Data'!A:A,0),4),"No Data")</f>
        <v>Colorado State</v>
      </c>
      <c r="D332" t="str">
        <f>IFERROR(INDEX(Conference!A:B,MATCH(Combine!C332,Conference!A:A,0),2),"N/A")</f>
        <v>Mountain West</v>
      </c>
      <c r="E332" t="str">
        <f>IFERROR(INDEX('Combine Data'!A:O,MATCH(Combine!B332,'Combine Data'!A:A,0),6),"No Data")</f>
        <v>WR</v>
      </c>
      <c r="F332">
        <f>IFERROR(INDEX('Combine Data'!A:O,MATCH(Combine!B332,'Combine Data'!A:A,0),7),"No Data")</f>
        <v>71</v>
      </c>
      <c r="G332">
        <f>IFERROR(INDEX('Combine Data'!A:O,MATCH(Combine!B332,'Combine Data'!A:A,0),8),"No Data")</f>
        <v>192</v>
      </c>
      <c r="H332">
        <f>IFERROR(INDEX('Combine Data'!A:O,MATCH(Combine!B332,'Combine Data'!A:A,0),9),"No Data")</f>
        <v>0</v>
      </c>
      <c r="I332">
        <f>IFERROR(INDEX('Combine Data'!A:O,MATCH(Combine!B332,'Combine Data'!A:A,0),10),"No Data")</f>
        <v>4.57</v>
      </c>
      <c r="J332">
        <f>IFERROR(INDEX('Combine Data'!A:O,MATCH(Combine!B332,'Combine Data'!A:A,0),11),"No Data")</f>
        <v>0</v>
      </c>
      <c r="K332">
        <f>IFERROR(INDEX('Combine Data'!A:O,MATCH(Combine!B332,'Combine Data'!A:A,0),12),"No Data")</f>
        <v>34</v>
      </c>
      <c r="L332">
        <f>IFERROR(INDEX('Combine Data'!A:O,MATCH(Combine!B332,'Combine Data'!A:A,0),13),"No Data")</f>
        <v>116</v>
      </c>
      <c r="M332">
        <f>IFERROR(INDEX('Combine Data'!A:O,MATCH(Combine!B332,'Combine Data'!A:A,0),14),"No Data")</f>
        <v>4.21</v>
      </c>
      <c r="N332">
        <f>IFERROR(INDEX('Combine Data'!A:O,MATCH(Combine!B332,'Combine Data'!A:A,0),15),"No Data")</f>
        <v>6.88</v>
      </c>
      <c r="O332">
        <f>IF(E332="QB",INDEX('QB Stats'!C:Y,MATCH(Combine!B332,'QB Stats'!C:C,0),23)/5,(IF(Combine!E332="RB",INDEX('RB Stats'!C:AX,MATCH(Combine!B332,'RB Stats'!C:C,0),48)/5,(IF(Combine!E332="WR",INDEX('WR Stats'!C:AN,MATCH(Combine!B332,'WR Stats'!C:C,0),38)/5)))))</f>
        <v>20.92</v>
      </c>
      <c r="P332" t="str">
        <f>IF(E332="QB",INDEX('QB Stats'!C:AR,MATCH(Combine!B332,'QB Stats'!C:C,0),42),(IF(Combine!E332="RB",INDEX('RB Stats'!C:BN,MATCH(Combine!B332,'RB Stats'!C:C,0),64),(IF(Combine!E332="WR",INDEX('WR Stats'!C:BJ,MATCH(Combine!B332,'WR Stats'!C:C,0),60))))))</f>
        <v>Bust</v>
      </c>
      <c r="Q332">
        <f>IF(E332="QB",INDEX('QB Stats'!C:AS,MATCH(Combine!B332,'QB Stats'!C:C,0),43),(IF(Combine!E332="RB",INDEX('RB Stats'!C:BO,MATCH(Combine!B332,'RB Stats'!C:C,0),65),(IF(Combine!E332="WR",INDEX('WR Stats'!C:BK,MATCH(Combine!B332,'WR Stats'!C:C,0),61))))))</f>
        <v>0</v>
      </c>
    </row>
    <row r="333" spans="1:17" x14ac:dyDescent="0.25">
      <c r="A333" t="s">
        <v>564</v>
      </c>
      <c r="B333" s="5" t="s">
        <v>2651</v>
      </c>
      <c r="C333" t="str">
        <f>IFERROR(INDEX('Combine Data'!A:O,MATCH(Combine!B333,'Combine Data'!A:A,0),4),"No Data")</f>
        <v>Hofstra</v>
      </c>
      <c r="D333" t="str">
        <f>IFERROR(INDEX(Conference!A:B,MATCH(Combine!C333,Conference!A:A,0),2),"N/A")</f>
        <v>N/A</v>
      </c>
      <c r="E333" t="str">
        <f>IFERROR(INDEX('Combine Data'!A:O,MATCH(Combine!B333,'Combine Data'!A:A,0),6),"No Data")</f>
        <v>WR</v>
      </c>
      <c r="F333">
        <f>IFERROR(INDEX('Combine Data'!A:O,MATCH(Combine!B333,'Combine Data'!A:A,0),7),"No Data")</f>
        <v>77</v>
      </c>
      <c r="G333">
        <f>IFERROR(INDEX('Combine Data'!A:O,MATCH(Combine!B333,'Combine Data'!A:A,0),8),"No Data")</f>
        <v>224</v>
      </c>
      <c r="H333">
        <f>IFERROR(INDEX('Combine Data'!A:O,MATCH(Combine!B333,'Combine Data'!A:A,0),9),"No Data")</f>
        <v>0</v>
      </c>
      <c r="I333">
        <f>IFERROR(INDEX('Combine Data'!A:O,MATCH(Combine!B333,'Combine Data'!A:A,0),10),"No Data")</f>
        <v>4.5</v>
      </c>
      <c r="J333">
        <f>IFERROR(INDEX('Combine Data'!A:O,MATCH(Combine!B333,'Combine Data'!A:A,0),11),"No Data")</f>
        <v>0</v>
      </c>
      <c r="K333">
        <f>IFERROR(INDEX('Combine Data'!A:O,MATCH(Combine!B333,'Combine Data'!A:A,0),12),"No Data")</f>
        <v>37</v>
      </c>
      <c r="L333">
        <f>IFERROR(INDEX('Combine Data'!A:O,MATCH(Combine!B333,'Combine Data'!A:A,0),13),"No Data")</f>
        <v>123</v>
      </c>
      <c r="M333">
        <f>IFERROR(INDEX('Combine Data'!A:O,MATCH(Combine!B333,'Combine Data'!A:A,0),14),"No Data")</f>
        <v>4.4400000000000004</v>
      </c>
      <c r="N333">
        <f>IFERROR(INDEX('Combine Data'!A:O,MATCH(Combine!B333,'Combine Data'!A:A,0),15),"No Data")</f>
        <v>6.96</v>
      </c>
      <c r="O333">
        <f>IF(E333="QB",INDEX('QB Stats'!C:Y,MATCH(Combine!B333,'QB Stats'!C:C,0),23)/5,(IF(Combine!E333="RB",INDEX('RB Stats'!C:AX,MATCH(Combine!B333,'RB Stats'!C:C,0),48)/5,(IF(Combine!E333="WR",INDEX('WR Stats'!C:AN,MATCH(Combine!B333,'WR Stats'!C:C,0),38)/5)))))</f>
        <v>148.34</v>
      </c>
      <c r="P333" t="str">
        <f>IF(E333="QB",INDEX('QB Stats'!C:AR,MATCH(Combine!B333,'QB Stats'!C:C,0),42),(IF(Combine!E333="RB",INDEX('RB Stats'!C:BN,MATCH(Combine!B333,'RB Stats'!C:C,0),64),(IF(Combine!E333="WR",INDEX('WR Stats'!C:BJ,MATCH(Combine!B333,'WR Stats'!C:C,0),60))))))</f>
        <v>Super Star</v>
      </c>
      <c r="Q333">
        <f>IF(E333="QB",INDEX('QB Stats'!C:AS,MATCH(Combine!B333,'QB Stats'!C:C,0),43),(IF(Combine!E333="RB",INDEX('RB Stats'!C:BO,MATCH(Combine!B333,'RB Stats'!C:C,0),65),(IF(Combine!E333="WR",INDEX('WR Stats'!C:BK,MATCH(Combine!B333,'WR Stats'!C:C,0),61))))))</f>
        <v>1</v>
      </c>
    </row>
    <row r="334" spans="1:17" hidden="1" x14ac:dyDescent="0.25">
      <c r="A334" t="s">
        <v>565</v>
      </c>
      <c r="B334" s="5" t="s">
        <v>2652</v>
      </c>
      <c r="C334" t="s">
        <v>221</v>
      </c>
      <c r="D334" t="str">
        <f>IFERROR(INDEX(Conference!A:B,MATCH(Combine!C334,Conference!A:A,0),2),"N/A")</f>
        <v>N/A</v>
      </c>
      <c r="E334" t="str">
        <f>IFERROR(INDEX('Combine Data'!A:O,MATCH(Combine!B334,'Combine Data'!A:A,0),6),"No Data")</f>
        <v>No Data</v>
      </c>
      <c r="F334" t="str">
        <f>IFERROR(INDEX('Combine Data'!A:O,MATCH(Combine!B334,'Combine Data'!A:A,0),7),"No Data")</f>
        <v>No Data</v>
      </c>
      <c r="G334" t="str">
        <f>IFERROR(INDEX('Combine Data'!A:O,MATCH(Combine!B334,'Combine Data'!A:A,0),8),"No Data")</f>
        <v>No Data</v>
      </c>
      <c r="H334" t="str">
        <f>IFERROR(INDEX('Combine Data'!A:O,MATCH(Combine!B334,'Combine Data'!A:A,0),9),"No Data")</f>
        <v>No Data</v>
      </c>
      <c r="I334" t="str">
        <f>IFERROR(INDEX('Combine Data'!A:O,MATCH(Combine!B334,'Combine Data'!A:A,0),10),"No Data")</f>
        <v>No Data</v>
      </c>
      <c r="J334" t="str">
        <f>IFERROR(INDEX('Combine Data'!A:O,MATCH(Combine!B334,'Combine Data'!A:A,0),11),"No Data")</f>
        <v>No Data</v>
      </c>
      <c r="K334" t="str">
        <f>IFERROR(INDEX('Combine Data'!A:O,MATCH(Combine!B334,'Combine Data'!A:A,0),12),"No Data")</f>
        <v>No Data</v>
      </c>
      <c r="L334" t="str">
        <f>IFERROR(INDEX('Combine Data'!A:O,MATCH(Combine!B334,'Combine Data'!A:A,0),13),"No Data")</f>
        <v>No Data</v>
      </c>
      <c r="M334" t="str">
        <f>IFERROR(INDEX('Combine Data'!A:O,MATCH(Combine!B334,'Combine Data'!A:A,0),14),"No Data")</f>
        <v>No Data</v>
      </c>
      <c r="N334" t="str">
        <f>IFERROR(INDEX('Combine Data'!A:O,MATCH(Combine!B334,'Combine Data'!A:A,0),15),"No Data")</f>
        <v>No Data</v>
      </c>
      <c r="O334" t="b">
        <f>IF(E334="QB",INDEX('QB Stats'!C:Y,MATCH(Combine!B334,'QB Stats'!C:C,0),23)/5,(IF(Combine!E334="RB",INDEX('RB Stats'!C:AX,MATCH(Combine!B334,'RB Stats'!C:C,0),48)/5,(IF(Combine!E334="WR",INDEX('WR Stats'!C:AN,MATCH(Combine!B334,'WR Stats'!C:C,0),38)/5)))))</f>
        <v>0</v>
      </c>
      <c r="P334" t="b">
        <f>IF(E334="QB",INDEX('QB Stats'!C:AR,MATCH(Combine!B334,'QB Stats'!C:C,0),42),(IF(Combine!E334="RB",INDEX('RB Stats'!C:BN,MATCH(Combine!B334,'RB Stats'!C:C,0),64),(IF(Combine!E334="WR",INDEX('WR Stats'!C:BJ,MATCH(Combine!B334,'WR Stats'!C:C,0),60))))))</f>
        <v>0</v>
      </c>
      <c r="Q334" t="b">
        <f>IF(E334="QB",INDEX('QB Stats'!C:AS,MATCH(Combine!B334,'QB Stats'!C:C,0),43),(IF(Combine!E334="RB",INDEX('RB Stats'!C:BO,MATCH(Combine!B334,'RB Stats'!C:C,0),65),(IF(Combine!E334="WR",INDEX('WR Stats'!C:BK,MATCH(Combine!B334,'WR Stats'!C:C,0),61))))))</f>
        <v>0</v>
      </c>
    </row>
  </sheetData>
  <autoFilter ref="A1:Q334">
    <filterColumn colId="15">
      <filters>
        <filter val="Backup"/>
        <filter val="Bust"/>
        <filter val="Pro Bowl"/>
        <filter val="Starter"/>
        <filter val="Super Star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1"/>
  <sheetViews>
    <sheetView workbookViewId="0">
      <selection sqref="A1:Q1"/>
    </sheetView>
  </sheetViews>
  <sheetFormatPr defaultRowHeight="15" x14ac:dyDescent="0.25"/>
  <sheetData>
    <row r="1" spans="1:17" x14ac:dyDescent="0.25">
      <c r="A1" t="s">
        <v>861</v>
      </c>
      <c r="B1" t="s">
        <v>862</v>
      </c>
      <c r="C1" t="s">
        <v>2254</v>
      </c>
      <c r="D1" t="s">
        <v>2255</v>
      </c>
      <c r="E1" t="s">
        <v>2256</v>
      </c>
      <c r="F1" t="s">
        <v>2257</v>
      </c>
      <c r="G1" t="s">
        <v>2258</v>
      </c>
      <c r="H1" t="s">
        <v>2259</v>
      </c>
      <c r="I1" t="s">
        <v>2260</v>
      </c>
      <c r="J1" t="s">
        <v>2261</v>
      </c>
      <c r="K1" t="s">
        <v>2262</v>
      </c>
      <c r="L1" t="s">
        <v>2263</v>
      </c>
      <c r="M1" t="s">
        <v>2264</v>
      </c>
      <c r="N1" t="s">
        <v>2265</v>
      </c>
      <c r="O1" t="s">
        <v>3087</v>
      </c>
      <c r="P1" t="s">
        <v>3085</v>
      </c>
      <c r="Q1" t="s">
        <v>3086</v>
      </c>
    </row>
    <row r="2" spans="1:17" x14ac:dyDescent="0.25">
      <c r="A2" t="s">
        <v>17</v>
      </c>
      <c r="B2" t="s">
        <v>2320</v>
      </c>
      <c r="C2" t="s">
        <v>152</v>
      </c>
      <c r="D2" t="s">
        <v>2277</v>
      </c>
      <c r="E2" t="s">
        <v>1</v>
      </c>
      <c r="F2">
        <v>76</v>
      </c>
      <c r="G2">
        <v>236</v>
      </c>
      <c r="H2">
        <v>36</v>
      </c>
      <c r="I2">
        <v>4.79</v>
      </c>
      <c r="J2">
        <v>0</v>
      </c>
      <c r="K2">
        <v>0</v>
      </c>
      <c r="L2">
        <v>0</v>
      </c>
      <c r="M2">
        <v>0</v>
      </c>
      <c r="N2">
        <v>0</v>
      </c>
      <c r="O2">
        <v>120.52000000000001</v>
      </c>
      <c r="P2" t="s">
        <v>3112</v>
      </c>
      <c r="Q2">
        <v>0</v>
      </c>
    </row>
    <row r="3" spans="1:17" x14ac:dyDescent="0.25">
      <c r="A3" t="s">
        <v>267</v>
      </c>
      <c r="B3" t="s">
        <v>2325</v>
      </c>
      <c r="C3" t="s">
        <v>181</v>
      </c>
      <c r="D3" t="s">
        <v>2268</v>
      </c>
      <c r="E3" t="s">
        <v>1</v>
      </c>
      <c r="F3">
        <v>75</v>
      </c>
      <c r="G3">
        <v>236</v>
      </c>
      <c r="H3">
        <v>22</v>
      </c>
      <c r="I3">
        <v>4.71</v>
      </c>
      <c r="J3">
        <v>0</v>
      </c>
      <c r="K3">
        <v>38.5</v>
      </c>
      <c r="L3">
        <v>115</v>
      </c>
      <c r="M3">
        <v>4.17</v>
      </c>
      <c r="N3">
        <v>6.66</v>
      </c>
      <c r="O3">
        <v>29.375999999999998</v>
      </c>
      <c r="P3" t="s">
        <v>3112</v>
      </c>
      <c r="Q3">
        <v>0</v>
      </c>
    </row>
    <row r="4" spans="1:17" x14ac:dyDescent="0.25">
      <c r="A4" t="s">
        <v>269</v>
      </c>
      <c r="B4" t="s">
        <v>2329</v>
      </c>
      <c r="C4" t="s">
        <v>149</v>
      </c>
      <c r="D4" t="s">
        <v>2280</v>
      </c>
      <c r="E4" t="s">
        <v>1</v>
      </c>
      <c r="F4">
        <v>80</v>
      </c>
      <c r="G4">
        <v>222</v>
      </c>
      <c r="H4">
        <v>23</v>
      </c>
      <c r="I4">
        <v>4.76</v>
      </c>
      <c r="J4">
        <v>0</v>
      </c>
      <c r="K4">
        <v>0</v>
      </c>
      <c r="L4">
        <v>0</v>
      </c>
      <c r="M4">
        <v>0</v>
      </c>
      <c r="N4">
        <v>0</v>
      </c>
      <c r="O4">
        <v>14.247999999999999</v>
      </c>
      <c r="P4" t="s">
        <v>3112</v>
      </c>
      <c r="Q4">
        <v>0</v>
      </c>
    </row>
    <row r="5" spans="1:17" x14ac:dyDescent="0.25">
      <c r="A5" t="s">
        <v>276</v>
      </c>
      <c r="B5" t="s">
        <v>2338</v>
      </c>
      <c r="C5" t="s">
        <v>142</v>
      </c>
      <c r="D5" t="s">
        <v>2277</v>
      </c>
      <c r="E5" t="s">
        <v>1</v>
      </c>
      <c r="F5">
        <v>73</v>
      </c>
      <c r="G5">
        <v>216</v>
      </c>
      <c r="H5">
        <v>25</v>
      </c>
      <c r="I5">
        <v>4.79</v>
      </c>
      <c r="J5">
        <v>0</v>
      </c>
      <c r="K5">
        <v>0</v>
      </c>
      <c r="L5">
        <v>114</v>
      </c>
      <c r="M5">
        <v>0</v>
      </c>
      <c r="N5">
        <v>0</v>
      </c>
      <c r="O5">
        <v>54.463999999999999</v>
      </c>
      <c r="P5" t="s">
        <v>3112</v>
      </c>
      <c r="Q5">
        <v>0</v>
      </c>
    </row>
    <row r="6" spans="1:17" x14ac:dyDescent="0.25">
      <c r="A6" t="s">
        <v>286</v>
      </c>
      <c r="B6" t="s">
        <v>2348</v>
      </c>
      <c r="C6" t="s">
        <v>206</v>
      </c>
      <c r="D6" t="s">
        <v>2266</v>
      </c>
      <c r="E6" t="s">
        <v>1</v>
      </c>
      <c r="F6">
        <v>75</v>
      </c>
      <c r="G6">
        <v>225</v>
      </c>
      <c r="H6">
        <v>0</v>
      </c>
      <c r="I6">
        <v>4.93</v>
      </c>
      <c r="J6">
        <v>0</v>
      </c>
      <c r="K6">
        <v>32</v>
      </c>
      <c r="L6">
        <v>110</v>
      </c>
      <c r="M6">
        <v>4.37</v>
      </c>
      <c r="N6">
        <v>6.96</v>
      </c>
      <c r="O6">
        <v>5.600000000000005E-2</v>
      </c>
      <c r="P6" t="s">
        <v>3112</v>
      </c>
      <c r="Q6">
        <v>0</v>
      </c>
    </row>
    <row r="7" spans="1:17" x14ac:dyDescent="0.25">
      <c r="A7" t="s">
        <v>288</v>
      </c>
      <c r="B7" t="s">
        <v>2350</v>
      </c>
      <c r="C7" t="s">
        <v>289</v>
      </c>
      <c r="D7" t="s">
        <v>3088</v>
      </c>
      <c r="E7" t="s">
        <v>1</v>
      </c>
      <c r="F7">
        <v>78</v>
      </c>
      <c r="G7">
        <v>243</v>
      </c>
      <c r="H7">
        <v>24</v>
      </c>
      <c r="I7">
        <v>4.8499999999999996</v>
      </c>
      <c r="J7">
        <v>0</v>
      </c>
      <c r="K7">
        <v>33.5</v>
      </c>
      <c r="L7">
        <v>108</v>
      </c>
      <c r="M7">
        <v>4.33</v>
      </c>
      <c r="N7">
        <v>7.17</v>
      </c>
      <c r="O7">
        <v>31.655999999999999</v>
      </c>
      <c r="P7" t="s">
        <v>3112</v>
      </c>
      <c r="Q7">
        <v>0</v>
      </c>
    </row>
    <row r="8" spans="1:17" x14ac:dyDescent="0.25">
      <c r="A8" t="s">
        <v>300</v>
      </c>
      <c r="B8" t="s">
        <v>2360</v>
      </c>
      <c r="C8" t="s">
        <v>216</v>
      </c>
      <c r="D8" t="s">
        <v>2269</v>
      </c>
      <c r="E8" t="s">
        <v>1</v>
      </c>
      <c r="F8">
        <v>75</v>
      </c>
      <c r="G8">
        <v>230</v>
      </c>
      <c r="H8">
        <v>0</v>
      </c>
      <c r="I8">
        <v>4.5999999999999996</v>
      </c>
      <c r="J8">
        <v>0</v>
      </c>
      <c r="K8">
        <v>29.5</v>
      </c>
      <c r="L8">
        <v>110</v>
      </c>
      <c r="M8">
        <v>4.22</v>
      </c>
      <c r="N8">
        <v>6.93</v>
      </c>
      <c r="O8">
        <v>0</v>
      </c>
      <c r="P8" t="s">
        <v>3112</v>
      </c>
      <c r="Q8">
        <v>0</v>
      </c>
    </row>
    <row r="9" spans="1:17" x14ac:dyDescent="0.25">
      <c r="A9" t="s">
        <v>308</v>
      </c>
      <c r="B9" t="s">
        <v>2369</v>
      </c>
      <c r="C9" t="s">
        <v>200</v>
      </c>
      <c r="D9" t="s">
        <v>2278</v>
      </c>
      <c r="E9" t="s">
        <v>1</v>
      </c>
      <c r="F9">
        <v>78</v>
      </c>
      <c r="G9">
        <v>223</v>
      </c>
      <c r="H9">
        <v>0</v>
      </c>
      <c r="I9">
        <v>4.9000000000000004</v>
      </c>
      <c r="J9">
        <v>0</v>
      </c>
      <c r="K9">
        <v>28.5</v>
      </c>
      <c r="L9">
        <v>108</v>
      </c>
      <c r="M9">
        <v>4.53</v>
      </c>
      <c r="N9">
        <v>7.06</v>
      </c>
      <c r="O9">
        <v>0.376</v>
      </c>
      <c r="P9" t="s">
        <v>3112</v>
      </c>
      <c r="Q9">
        <v>0</v>
      </c>
    </row>
    <row r="10" spans="1:17" x14ac:dyDescent="0.25">
      <c r="A10" t="s">
        <v>310</v>
      </c>
      <c r="B10" t="s">
        <v>2371</v>
      </c>
      <c r="C10" t="s">
        <v>259</v>
      </c>
      <c r="D10" t="s">
        <v>2272</v>
      </c>
      <c r="E10" t="s">
        <v>1</v>
      </c>
      <c r="F10">
        <v>76</v>
      </c>
      <c r="G10">
        <v>229</v>
      </c>
      <c r="H10">
        <v>0</v>
      </c>
      <c r="I10">
        <v>4.93</v>
      </c>
      <c r="J10">
        <v>20</v>
      </c>
      <c r="K10">
        <v>31.5</v>
      </c>
      <c r="L10">
        <v>106</v>
      </c>
      <c r="M10">
        <v>4.43</v>
      </c>
      <c r="N10">
        <v>7.07</v>
      </c>
      <c r="O10">
        <v>-0.20800000000000002</v>
      </c>
      <c r="P10" t="s">
        <v>3112</v>
      </c>
      <c r="Q10">
        <v>0</v>
      </c>
    </row>
    <row r="11" spans="1:17" x14ac:dyDescent="0.25">
      <c r="A11" t="s">
        <v>315</v>
      </c>
      <c r="B11" t="s">
        <v>2376</v>
      </c>
      <c r="C11" t="s">
        <v>2293</v>
      </c>
      <c r="D11" t="s">
        <v>2267</v>
      </c>
      <c r="E11" t="s">
        <v>1</v>
      </c>
      <c r="F11">
        <v>76</v>
      </c>
      <c r="G11">
        <v>223</v>
      </c>
      <c r="H11">
        <v>0</v>
      </c>
      <c r="I11">
        <v>4.93</v>
      </c>
      <c r="J11">
        <v>0</v>
      </c>
      <c r="K11">
        <v>29.5</v>
      </c>
      <c r="L11">
        <v>100</v>
      </c>
      <c r="M11">
        <v>4.3899999999999997</v>
      </c>
      <c r="N11">
        <v>7.26</v>
      </c>
      <c r="O11">
        <v>0</v>
      </c>
      <c r="P11" t="s">
        <v>3112</v>
      </c>
      <c r="Q11">
        <v>0</v>
      </c>
    </row>
    <row r="12" spans="1:17" x14ac:dyDescent="0.25">
      <c r="A12" t="s">
        <v>316</v>
      </c>
      <c r="B12" t="s">
        <v>2377</v>
      </c>
      <c r="C12" t="s">
        <v>2295</v>
      </c>
      <c r="D12" t="s">
        <v>2277</v>
      </c>
      <c r="E12" t="s">
        <v>1</v>
      </c>
      <c r="F12">
        <v>75</v>
      </c>
      <c r="G12">
        <v>214</v>
      </c>
      <c r="H12">
        <v>0</v>
      </c>
      <c r="I12">
        <v>4.68</v>
      </c>
      <c r="J12">
        <v>0</v>
      </c>
      <c r="K12">
        <v>35</v>
      </c>
      <c r="L12">
        <v>110</v>
      </c>
      <c r="M12">
        <v>4.4000000000000004</v>
      </c>
      <c r="N12">
        <v>7.24</v>
      </c>
      <c r="O12">
        <v>0</v>
      </c>
      <c r="P12" t="s">
        <v>3112</v>
      </c>
      <c r="Q12">
        <v>0</v>
      </c>
    </row>
    <row r="13" spans="1:17" x14ac:dyDescent="0.25">
      <c r="A13" t="s">
        <v>11</v>
      </c>
      <c r="B13" t="s">
        <v>2379</v>
      </c>
      <c r="C13" t="s">
        <v>137</v>
      </c>
      <c r="D13" t="s">
        <v>2268</v>
      </c>
      <c r="E13" t="s">
        <v>1</v>
      </c>
      <c r="F13">
        <v>74</v>
      </c>
      <c r="G13">
        <v>225</v>
      </c>
      <c r="H13">
        <v>38</v>
      </c>
      <c r="I13">
        <v>4.8099999999999996</v>
      </c>
      <c r="J13">
        <v>0</v>
      </c>
      <c r="K13">
        <v>30.5</v>
      </c>
      <c r="L13">
        <v>107</v>
      </c>
      <c r="M13">
        <v>4.47</v>
      </c>
      <c r="N13">
        <v>7.06</v>
      </c>
      <c r="O13">
        <v>197.65600000000001</v>
      </c>
      <c r="P13" t="s">
        <v>3114</v>
      </c>
      <c r="Q13">
        <v>1</v>
      </c>
    </row>
    <row r="14" spans="1:17" x14ac:dyDescent="0.25">
      <c r="A14" t="s">
        <v>73</v>
      </c>
      <c r="B14" t="s">
        <v>2380</v>
      </c>
      <c r="C14" t="s">
        <v>2271</v>
      </c>
      <c r="D14" t="s">
        <v>2267</v>
      </c>
      <c r="E14" t="s">
        <v>1</v>
      </c>
      <c r="F14">
        <v>74</v>
      </c>
      <c r="G14">
        <v>227</v>
      </c>
      <c r="H14">
        <v>28</v>
      </c>
      <c r="I14">
        <v>4.93</v>
      </c>
      <c r="J14">
        <v>0</v>
      </c>
      <c r="K14">
        <v>32.5</v>
      </c>
      <c r="L14">
        <v>116</v>
      </c>
      <c r="M14">
        <v>4.21</v>
      </c>
      <c r="N14">
        <v>7.06</v>
      </c>
      <c r="O14">
        <v>123.53600000000002</v>
      </c>
      <c r="P14" t="s">
        <v>3112</v>
      </c>
      <c r="Q14">
        <v>0</v>
      </c>
    </row>
    <row r="15" spans="1:17" x14ac:dyDescent="0.25">
      <c r="A15" t="s">
        <v>320</v>
      </c>
      <c r="B15" t="s">
        <v>2384</v>
      </c>
      <c r="C15" t="s">
        <v>2292</v>
      </c>
      <c r="D15" t="s">
        <v>2277</v>
      </c>
      <c r="E15" t="s">
        <v>1</v>
      </c>
      <c r="F15">
        <v>78</v>
      </c>
      <c r="G15">
        <v>248</v>
      </c>
      <c r="H15">
        <v>27</v>
      </c>
      <c r="I15">
        <v>4.9000000000000004</v>
      </c>
      <c r="J15">
        <v>0</v>
      </c>
      <c r="K15">
        <v>33.5</v>
      </c>
      <c r="L15">
        <v>119</v>
      </c>
      <c r="M15">
        <v>4.43</v>
      </c>
      <c r="N15">
        <v>7.11</v>
      </c>
      <c r="O15">
        <v>146.99200000000002</v>
      </c>
      <c r="P15" t="s">
        <v>3115</v>
      </c>
      <c r="Q15">
        <v>1</v>
      </c>
    </row>
    <row r="16" spans="1:17" x14ac:dyDescent="0.25">
      <c r="A16" t="s">
        <v>325</v>
      </c>
      <c r="B16" t="s">
        <v>2392</v>
      </c>
      <c r="C16" t="s">
        <v>183</v>
      </c>
      <c r="D16" t="s">
        <v>2277</v>
      </c>
      <c r="E16" t="s">
        <v>1</v>
      </c>
      <c r="F16">
        <v>73</v>
      </c>
      <c r="G16">
        <v>197</v>
      </c>
      <c r="H16">
        <v>0</v>
      </c>
      <c r="I16">
        <v>4.55</v>
      </c>
      <c r="J16">
        <v>0</v>
      </c>
      <c r="K16">
        <v>35</v>
      </c>
      <c r="L16">
        <v>117</v>
      </c>
      <c r="M16">
        <v>4.42</v>
      </c>
      <c r="N16">
        <v>7.06</v>
      </c>
      <c r="O16">
        <v>0</v>
      </c>
      <c r="P16" t="s">
        <v>3112</v>
      </c>
      <c r="Q16">
        <v>0</v>
      </c>
    </row>
    <row r="17" spans="1:17" x14ac:dyDescent="0.25">
      <c r="A17" t="s">
        <v>336</v>
      </c>
      <c r="B17" t="s">
        <v>2404</v>
      </c>
      <c r="C17" t="s">
        <v>138</v>
      </c>
      <c r="D17" t="s">
        <v>2268</v>
      </c>
      <c r="E17" t="s">
        <v>1</v>
      </c>
      <c r="F17">
        <v>75</v>
      </c>
      <c r="G17">
        <v>225</v>
      </c>
      <c r="H17">
        <v>0</v>
      </c>
      <c r="I17">
        <v>4.6100000000000003</v>
      </c>
      <c r="J17">
        <v>0</v>
      </c>
      <c r="K17">
        <v>33</v>
      </c>
      <c r="L17">
        <v>112</v>
      </c>
      <c r="M17">
        <v>4.49</v>
      </c>
      <c r="N17">
        <v>7.34</v>
      </c>
      <c r="O17">
        <v>5.76</v>
      </c>
      <c r="P17" t="s">
        <v>3112</v>
      </c>
      <c r="Q17">
        <v>0</v>
      </c>
    </row>
    <row r="18" spans="1:17" x14ac:dyDescent="0.25">
      <c r="A18" t="s">
        <v>348</v>
      </c>
      <c r="B18" t="s">
        <v>2417</v>
      </c>
      <c r="C18" t="s">
        <v>2290</v>
      </c>
      <c r="D18" t="s">
        <v>3088</v>
      </c>
      <c r="E18" t="s">
        <v>1</v>
      </c>
      <c r="F18">
        <v>74</v>
      </c>
      <c r="G18">
        <v>225</v>
      </c>
      <c r="H18">
        <v>0</v>
      </c>
      <c r="I18">
        <v>4.7</v>
      </c>
      <c r="J18">
        <v>25</v>
      </c>
      <c r="K18">
        <v>0</v>
      </c>
      <c r="L18">
        <v>106</v>
      </c>
      <c r="M18">
        <v>4.0599999999999996</v>
      </c>
      <c r="N18">
        <v>6.91</v>
      </c>
      <c r="O18">
        <v>0</v>
      </c>
      <c r="P18" t="s">
        <v>3112</v>
      </c>
      <c r="Q18">
        <v>0</v>
      </c>
    </row>
    <row r="19" spans="1:17" x14ac:dyDescent="0.25">
      <c r="A19" t="s">
        <v>351</v>
      </c>
      <c r="B19" t="s">
        <v>2420</v>
      </c>
      <c r="C19" t="s">
        <v>2291</v>
      </c>
      <c r="D19" t="s">
        <v>2269</v>
      </c>
      <c r="E19" t="s">
        <v>1</v>
      </c>
      <c r="F19">
        <v>74</v>
      </c>
      <c r="G19">
        <v>226</v>
      </c>
      <c r="H19">
        <v>0</v>
      </c>
      <c r="I19">
        <v>4.95</v>
      </c>
      <c r="J19">
        <v>0</v>
      </c>
      <c r="K19">
        <v>26.5</v>
      </c>
      <c r="L19">
        <v>99</v>
      </c>
      <c r="M19">
        <v>0</v>
      </c>
      <c r="N19">
        <v>0</v>
      </c>
      <c r="O19">
        <v>0</v>
      </c>
      <c r="P19" t="s">
        <v>3112</v>
      </c>
      <c r="Q19">
        <v>0</v>
      </c>
    </row>
    <row r="20" spans="1:17" x14ac:dyDescent="0.25">
      <c r="A20" t="s">
        <v>353</v>
      </c>
      <c r="B20" t="s">
        <v>2422</v>
      </c>
      <c r="C20" t="s">
        <v>2273</v>
      </c>
      <c r="D20" t="s">
        <v>2274</v>
      </c>
      <c r="E20" t="s">
        <v>1</v>
      </c>
      <c r="F20">
        <v>77</v>
      </c>
      <c r="G20">
        <v>220</v>
      </c>
      <c r="H20">
        <v>0</v>
      </c>
      <c r="I20">
        <v>4.87</v>
      </c>
      <c r="J20">
        <v>0</v>
      </c>
      <c r="K20">
        <v>28.5</v>
      </c>
      <c r="L20">
        <v>106</v>
      </c>
      <c r="M20">
        <v>4.37</v>
      </c>
      <c r="N20">
        <v>6.93</v>
      </c>
      <c r="O20">
        <v>0</v>
      </c>
      <c r="P20" t="s">
        <v>3112</v>
      </c>
      <c r="Q20">
        <v>0</v>
      </c>
    </row>
    <row r="21" spans="1:17" x14ac:dyDescent="0.25">
      <c r="A21" t="s">
        <v>360</v>
      </c>
      <c r="B21" t="s">
        <v>2430</v>
      </c>
      <c r="C21" t="s">
        <v>161</v>
      </c>
      <c r="D21" t="s">
        <v>2266</v>
      </c>
      <c r="E21" t="s">
        <v>1</v>
      </c>
      <c r="F21">
        <v>75</v>
      </c>
      <c r="G21">
        <v>225</v>
      </c>
      <c r="H21">
        <v>0</v>
      </c>
      <c r="I21">
        <v>4.87</v>
      </c>
      <c r="J21">
        <v>0</v>
      </c>
      <c r="K21">
        <v>29</v>
      </c>
      <c r="L21">
        <v>102</v>
      </c>
      <c r="M21">
        <v>4.4800000000000004</v>
      </c>
      <c r="N21">
        <v>7</v>
      </c>
      <c r="O21">
        <v>13.047999999999998</v>
      </c>
      <c r="P21" t="s">
        <v>3112</v>
      </c>
      <c r="Q21">
        <v>0</v>
      </c>
    </row>
    <row r="22" spans="1:17" x14ac:dyDescent="0.25">
      <c r="A22" t="s">
        <v>82</v>
      </c>
      <c r="B22" t="s">
        <v>2447</v>
      </c>
      <c r="C22" t="s">
        <v>2275</v>
      </c>
      <c r="D22" t="s">
        <v>2276</v>
      </c>
      <c r="E22" t="s">
        <v>1</v>
      </c>
      <c r="F22">
        <v>77</v>
      </c>
      <c r="G22">
        <v>228</v>
      </c>
      <c r="H22">
        <v>32</v>
      </c>
      <c r="I22">
        <v>4.8899999999999997</v>
      </c>
      <c r="J22">
        <v>0</v>
      </c>
      <c r="K22">
        <v>0</v>
      </c>
      <c r="L22">
        <v>0</v>
      </c>
      <c r="M22">
        <v>4.51</v>
      </c>
      <c r="N22">
        <v>7.4</v>
      </c>
      <c r="O22">
        <v>229.25600000000003</v>
      </c>
      <c r="P22" t="s">
        <v>3114</v>
      </c>
      <c r="Q22">
        <v>1</v>
      </c>
    </row>
    <row r="23" spans="1:17" x14ac:dyDescent="0.25">
      <c r="A23" t="s">
        <v>2</v>
      </c>
      <c r="B23" t="s">
        <v>2450</v>
      </c>
      <c r="C23" t="s">
        <v>236</v>
      </c>
      <c r="D23" t="s">
        <v>3088</v>
      </c>
      <c r="E23" t="s">
        <v>1</v>
      </c>
      <c r="F23">
        <v>79</v>
      </c>
      <c r="G23">
        <v>236</v>
      </c>
      <c r="H23">
        <v>27</v>
      </c>
      <c r="I23">
        <v>4.84</v>
      </c>
      <c r="J23">
        <v>0</v>
      </c>
      <c r="K23">
        <v>28.5</v>
      </c>
      <c r="L23">
        <v>110</v>
      </c>
      <c r="M23">
        <v>4.2699999999999996</v>
      </c>
      <c r="N23">
        <v>6.82</v>
      </c>
      <c r="O23">
        <v>200.26399999999998</v>
      </c>
      <c r="P23" t="s">
        <v>3112</v>
      </c>
      <c r="Q23">
        <v>0</v>
      </c>
    </row>
    <row r="24" spans="1:17" x14ac:dyDescent="0.25">
      <c r="A24" t="s">
        <v>385</v>
      </c>
      <c r="B24" t="s">
        <v>2465</v>
      </c>
      <c r="C24" t="s">
        <v>182</v>
      </c>
      <c r="D24" t="s">
        <v>2276</v>
      </c>
      <c r="E24" t="s">
        <v>1</v>
      </c>
      <c r="F24">
        <v>75</v>
      </c>
      <c r="G24">
        <v>230</v>
      </c>
      <c r="H24">
        <v>32</v>
      </c>
      <c r="I24">
        <v>4.8099999999999996</v>
      </c>
      <c r="J24">
        <v>0</v>
      </c>
      <c r="K24">
        <v>30</v>
      </c>
      <c r="L24">
        <v>115</v>
      </c>
      <c r="M24">
        <v>4.55</v>
      </c>
      <c r="N24">
        <v>7.13</v>
      </c>
      <c r="O24">
        <v>1.6000000000000014E-2</v>
      </c>
      <c r="P24" t="s">
        <v>3112</v>
      </c>
      <c r="Q24">
        <v>0</v>
      </c>
    </row>
    <row r="25" spans="1:17" x14ac:dyDescent="0.25">
      <c r="A25" t="s">
        <v>111</v>
      </c>
      <c r="B25" t="s">
        <v>2466</v>
      </c>
      <c r="C25" t="s">
        <v>141</v>
      </c>
      <c r="D25" t="s">
        <v>2266</v>
      </c>
      <c r="E25" t="s">
        <v>1</v>
      </c>
      <c r="F25">
        <v>75</v>
      </c>
      <c r="G25">
        <v>230</v>
      </c>
      <c r="H25">
        <v>22</v>
      </c>
      <c r="I25">
        <v>4.92</v>
      </c>
      <c r="J25">
        <v>0</v>
      </c>
      <c r="K25">
        <v>25.5</v>
      </c>
      <c r="L25">
        <v>106</v>
      </c>
      <c r="M25">
        <v>4.4000000000000004</v>
      </c>
      <c r="N25">
        <v>7.17</v>
      </c>
      <c r="O25">
        <v>87.984000000000009</v>
      </c>
      <c r="P25" t="s">
        <v>3112</v>
      </c>
      <c r="Q25">
        <v>0</v>
      </c>
    </row>
    <row r="26" spans="1:17" x14ac:dyDescent="0.25">
      <c r="A26" t="s">
        <v>393</v>
      </c>
      <c r="B26" t="s">
        <v>2475</v>
      </c>
      <c r="C26" t="s">
        <v>2287</v>
      </c>
      <c r="D26" t="s">
        <v>2274</v>
      </c>
      <c r="E26" t="s">
        <v>1</v>
      </c>
      <c r="F26">
        <v>77</v>
      </c>
      <c r="G26">
        <v>225</v>
      </c>
      <c r="H26">
        <v>24</v>
      </c>
      <c r="I26">
        <v>4.6100000000000003</v>
      </c>
      <c r="J26">
        <v>0</v>
      </c>
      <c r="K26">
        <v>31</v>
      </c>
      <c r="L26">
        <v>113</v>
      </c>
      <c r="M26">
        <v>4.38</v>
      </c>
      <c r="N26">
        <v>7.01</v>
      </c>
      <c r="O26">
        <v>0.184</v>
      </c>
      <c r="P26" t="s">
        <v>3112</v>
      </c>
      <c r="Q26">
        <v>0</v>
      </c>
    </row>
    <row r="27" spans="1:17" x14ac:dyDescent="0.25">
      <c r="A27" t="s">
        <v>403</v>
      </c>
      <c r="B27" t="s">
        <v>2485</v>
      </c>
      <c r="C27" t="s">
        <v>2271</v>
      </c>
      <c r="D27" t="s">
        <v>2267</v>
      </c>
      <c r="E27" t="s">
        <v>1</v>
      </c>
      <c r="F27">
        <v>75</v>
      </c>
      <c r="G27">
        <v>218</v>
      </c>
      <c r="H27">
        <v>14</v>
      </c>
      <c r="I27">
        <v>4.82</v>
      </c>
      <c r="J27">
        <v>0</v>
      </c>
      <c r="K27">
        <v>22.5</v>
      </c>
      <c r="L27">
        <v>99</v>
      </c>
      <c r="M27">
        <v>4.58</v>
      </c>
      <c r="N27">
        <v>0</v>
      </c>
      <c r="O27">
        <v>0</v>
      </c>
      <c r="P27" t="s">
        <v>3112</v>
      </c>
      <c r="Q27">
        <v>0</v>
      </c>
    </row>
    <row r="28" spans="1:17" x14ac:dyDescent="0.25">
      <c r="A28" t="s">
        <v>132</v>
      </c>
      <c r="B28" t="s">
        <v>2491</v>
      </c>
      <c r="C28" t="s">
        <v>407</v>
      </c>
      <c r="D28" t="s">
        <v>3088</v>
      </c>
      <c r="E28" t="s">
        <v>1</v>
      </c>
      <c r="F28">
        <v>75</v>
      </c>
      <c r="G28">
        <v>213</v>
      </c>
      <c r="H28">
        <v>24</v>
      </c>
      <c r="I28">
        <v>4.53</v>
      </c>
      <c r="J28">
        <v>16</v>
      </c>
      <c r="K28">
        <v>33.5</v>
      </c>
      <c r="L28">
        <v>110</v>
      </c>
      <c r="M28">
        <v>4.42</v>
      </c>
      <c r="N28">
        <v>7.56</v>
      </c>
      <c r="O28">
        <v>8.3360000000000003</v>
      </c>
      <c r="P28" t="s">
        <v>3112</v>
      </c>
      <c r="Q28">
        <v>0</v>
      </c>
    </row>
    <row r="29" spans="1:17" x14ac:dyDescent="0.25">
      <c r="A29" t="s">
        <v>408</v>
      </c>
      <c r="B29" t="s">
        <v>2492</v>
      </c>
      <c r="C29" t="s">
        <v>144</v>
      </c>
      <c r="D29" t="s">
        <v>2268</v>
      </c>
      <c r="E29" t="s">
        <v>1</v>
      </c>
      <c r="F29">
        <v>78</v>
      </c>
      <c r="G29">
        <v>225</v>
      </c>
      <c r="H29">
        <v>22</v>
      </c>
      <c r="I29">
        <v>4.9800000000000004</v>
      </c>
      <c r="J29">
        <v>0</v>
      </c>
      <c r="K29">
        <v>21.5</v>
      </c>
      <c r="L29">
        <v>108</v>
      </c>
      <c r="M29">
        <v>4.5999999999999996</v>
      </c>
      <c r="N29">
        <v>7.51</v>
      </c>
      <c r="O29">
        <v>0</v>
      </c>
      <c r="P29" t="s">
        <v>3112</v>
      </c>
      <c r="Q29">
        <v>0</v>
      </c>
    </row>
    <row r="30" spans="1:17" x14ac:dyDescent="0.25">
      <c r="A30" t="s">
        <v>424</v>
      </c>
      <c r="B30" t="s">
        <v>2508</v>
      </c>
      <c r="C30" t="s">
        <v>2281</v>
      </c>
      <c r="D30" t="s">
        <v>2268</v>
      </c>
      <c r="E30" t="s">
        <v>1</v>
      </c>
      <c r="F30">
        <v>74</v>
      </c>
      <c r="G30">
        <v>231</v>
      </c>
      <c r="H30">
        <v>38</v>
      </c>
      <c r="I30">
        <v>4.79</v>
      </c>
      <c r="J30">
        <v>0</v>
      </c>
      <c r="K30">
        <v>28</v>
      </c>
      <c r="L30">
        <v>109</v>
      </c>
      <c r="M30">
        <v>4.34</v>
      </c>
      <c r="N30">
        <v>7.21</v>
      </c>
      <c r="O30">
        <v>13.863999999999999</v>
      </c>
      <c r="P30" t="s">
        <v>3112</v>
      </c>
      <c r="Q30">
        <v>0</v>
      </c>
    </row>
    <row r="31" spans="1:17" x14ac:dyDescent="0.25">
      <c r="A31" t="s">
        <v>428</v>
      </c>
      <c r="B31" t="s">
        <v>2512</v>
      </c>
      <c r="C31" t="s">
        <v>2284</v>
      </c>
      <c r="D31" t="s">
        <v>2267</v>
      </c>
      <c r="E31" t="s">
        <v>1</v>
      </c>
      <c r="F31">
        <v>74</v>
      </c>
      <c r="G31">
        <v>211</v>
      </c>
      <c r="H31">
        <v>27</v>
      </c>
      <c r="I31">
        <v>4.96</v>
      </c>
      <c r="J31">
        <v>0</v>
      </c>
      <c r="K31">
        <v>28</v>
      </c>
      <c r="L31">
        <v>112</v>
      </c>
      <c r="M31">
        <v>4.1900000000000004</v>
      </c>
      <c r="N31">
        <v>7.22</v>
      </c>
      <c r="O31">
        <v>0</v>
      </c>
      <c r="P31" t="s">
        <v>3112</v>
      </c>
      <c r="Q31">
        <v>0</v>
      </c>
    </row>
    <row r="32" spans="1:17" x14ac:dyDescent="0.25">
      <c r="A32" t="s">
        <v>437</v>
      </c>
      <c r="B32" t="s">
        <v>2522</v>
      </c>
      <c r="C32" t="s">
        <v>2281</v>
      </c>
      <c r="D32" t="s">
        <v>2268</v>
      </c>
      <c r="E32" t="s">
        <v>1</v>
      </c>
      <c r="F32">
        <v>78</v>
      </c>
      <c r="G32">
        <v>265</v>
      </c>
      <c r="H32">
        <v>24</v>
      </c>
      <c r="I32">
        <v>4.83</v>
      </c>
      <c r="J32">
        <v>0</v>
      </c>
      <c r="K32">
        <v>0</v>
      </c>
      <c r="L32">
        <v>0</v>
      </c>
      <c r="M32">
        <v>0</v>
      </c>
      <c r="N32">
        <v>0</v>
      </c>
      <c r="O32">
        <v>37.864000000000004</v>
      </c>
      <c r="P32" t="s">
        <v>3112</v>
      </c>
      <c r="Q32">
        <v>0</v>
      </c>
    </row>
    <row r="33" spans="1:17" x14ac:dyDescent="0.25">
      <c r="A33" t="s">
        <v>440</v>
      </c>
      <c r="B33" t="s">
        <v>2527</v>
      </c>
      <c r="C33" t="s">
        <v>149</v>
      </c>
      <c r="D33" t="s">
        <v>2280</v>
      </c>
      <c r="E33" t="s">
        <v>1</v>
      </c>
      <c r="F33">
        <v>75</v>
      </c>
      <c r="G33">
        <v>232</v>
      </c>
      <c r="H33">
        <v>29</v>
      </c>
      <c r="I33">
        <v>4.7300000000000004</v>
      </c>
      <c r="J33">
        <v>24</v>
      </c>
      <c r="K33">
        <v>0</v>
      </c>
      <c r="L33">
        <v>0</v>
      </c>
      <c r="M33">
        <v>0</v>
      </c>
      <c r="N33">
        <v>0</v>
      </c>
      <c r="O33">
        <v>19.616</v>
      </c>
      <c r="P33" t="s">
        <v>3112</v>
      </c>
      <c r="Q33">
        <v>0</v>
      </c>
    </row>
    <row r="34" spans="1:17" x14ac:dyDescent="0.25">
      <c r="A34" t="s">
        <v>445</v>
      </c>
      <c r="B34" t="s">
        <v>2532</v>
      </c>
      <c r="C34" t="s">
        <v>162</v>
      </c>
      <c r="D34" t="s">
        <v>2278</v>
      </c>
      <c r="E34" t="s">
        <v>1</v>
      </c>
      <c r="F34">
        <v>75</v>
      </c>
      <c r="G34">
        <v>218</v>
      </c>
      <c r="H34">
        <v>0</v>
      </c>
      <c r="I34">
        <v>4.8499999999999996</v>
      </c>
      <c r="J34">
        <v>0</v>
      </c>
      <c r="K34">
        <v>32.5</v>
      </c>
      <c r="L34">
        <v>112</v>
      </c>
      <c r="M34">
        <v>4.4400000000000004</v>
      </c>
      <c r="N34">
        <v>6.94</v>
      </c>
      <c r="O34">
        <v>39.496000000000002</v>
      </c>
      <c r="P34" t="s">
        <v>3112</v>
      </c>
      <c r="Q34">
        <v>0</v>
      </c>
    </row>
    <row r="35" spans="1:17" x14ac:dyDescent="0.25">
      <c r="A35" t="s">
        <v>447</v>
      </c>
      <c r="B35" t="s">
        <v>2533</v>
      </c>
      <c r="C35" t="s">
        <v>168</v>
      </c>
      <c r="D35" t="s">
        <v>2280</v>
      </c>
      <c r="E35" t="s">
        <v>1</v>
      </c>
      <c r="F35">
        <v>74</v>
      </c>
      <c r="G35">
        <v>215</v>
      </c>
      <c r="H35">
        <v>30</v>
      </c>
      <c r="I35">
        <v>4.75</v>
      </c>
      <c r="J35">
        <v>0</v>
      </c>
      <c r="K35">
        <v>29.5</v>
      </c>
      <c r="L35">
        <v>111</v>
      </c>
      <c r="M35">
        <v>4.17</v>
      </c>
      <c r="N35">
        <v>6.81</v>
      </c>
      <c r="O35">
        <v>10.936</v>
      </c>
      <c r="P35" t="s">
        <v>3112</v>
      </c>
      <c r="Q35">
        <v>0</v>
      </c>
    </row>
    <row r="36" spans="1:17" x14ac:dyDescent="0.25">
      <c r="A36" t="s">
        <v>70</v>
      </c>
      <c r="B36" t="s">
        <v>2534</v>
      </c>
      <c r="C36" t="s">
        <v>2282</v>
      </c>
      <c r="D36" t="s">
        <v>2266</v>
      </c>
      <c r="E36" t="s">
        <v>1</v>
      </c>
      <c r="F36">
        <v>75</v>
      </c>
      <c r="G36">
        <v>226</v>
      </c>
      <c r="H36">
        <v>35</v>
      </c>
      <c r="I36">
        <v>4.75</v>
      </c>
      <c r="J36">
        <v>0</v>
      </c>
      <c r="K36">
        <v>30.5</v>
      </c>
      <c r="L36">
        <v>108</v>
      </c>
      <c r="M36">
        <v>4.41</v>
      </c>
      <c r="N36">
        <v>6.77</v>
      </c>
      <c r="O36">
        <v>9.6639999999999997</v>
      </c>
      <c r="P36" t="s">
        <v>3112</v>
      </c>
      <c r="Q36">
        <v>0</v>
      </c>
    </row>
    <row r="37" spans="1:17" x14ac:dyDescent="0.25">
      <c r="A37" t="s">
        <v>464</v>
      </c>
      <c r="B37" t="s">
        <v>2551</v>
      </c>
      <c r="C37" t="s">
        <v>148</v>
      </c>
      <c r="D37" t="s">
        <v>2267</v>
      </c>
      <c r="E37" t="s">
        <v>1</v>
      </c>
      <c r="F37">
        <v>76</v>
      </c>
      <c r="G37">
        <v>231</v>
      </c>
      <c r="H37">
        <v>31</v>
      </c>
      <c r="I37">
        <v>4.76</v>
      </c>
      <c r="J37">
        <v>19</v>
      </c>
      <c r="K37">
        <v>0</v>
      </c>
      <c r="L37">
        <v>0</v>
      </c>
      <c r="M37">
        <v>4.46</v>
      </c>
      <c r="N37">
        <v>7.14</v>
      </c>
      <c r="O37">
        <v>56.951999999999984</v>
      </c>
      <c r="P37" t="s">
        <v>3112</v>
      </c>
      <c r="Q37">
        <v>0</v>
      </c>
    </row>
    <row r="38" spans="1:17" x14ac:dyDescent="0.25">
      <c r="A38" t="s">
        <v>478</v>
      </c>
      <c r="B38" t="s">
        <v>2564</v>
      </c>
      <c r="C38" t="s">
        <v>246</v>
      </c>
      <c r="D38" t="s">
        <v>2274</v>
      </c>
      <c r="E38" t="s">
        <v>1</v>
      </c>
      <c r="F38">
        <v>77</v>
      </c>
      <c r="G38">
        <v>226</v>
      </c>
      <c r="H38">
        <v>21</v>
      </c>
      <c r="I38">
        <v>4.91</v>
      </c>
      <c r="J38">
        <v>0</v>
      </c>
      <c r="K38">
        <v>29.5</v>
      </c>
      <c r="L38">
        <v>114</v>
      </c>
      <c r="M38">
        <v>4.1500000000000004</v>
      </c>
      <c r="N38">
        <v>6.72</v>
      </c>
      <c r="O38">
        <v>0</v>
      </c>
      <c r="P38" t="s">
        <v>3112</v>
      </c>
      <c r="Q38">
        <v>0</v>
      </c>
    </row>
    <row r="39" spans="1:17" x14ac:dyDescent="0.25">
      <c r="A39" t="s">
        <v>490</v>
      </c>
      <c r="B39" t="s">
        <v>2575</v>
      </c>
      <c r="C39" t="s">
        <v>396</v>
      </c>
      <c r="D39" t="s">
        <v>3088</v>
      </c>
      <c r="E39" t="s">
        <v>1</v>
      </c>
      <c r="F39">
        <v>78</v>
      </c>
      <c r="G39">
        <v>231</v>
      </c>
      <c r="H39">
        <v>23</v>
      </c>
      <c r="I39">
        <v>4.9800000000000004</v>
      </c>
      <c r="J39">
        <v>0</v>
      </c>
      <c r="K39">
        <v>30.5</v>
      </c>
      <c r="L39">
        <v>104</v>
      </c>
      <c r="M39">
        <v>4.58</v>
      </c>
      <c r="N39">
        <v>7.32</v>
      </c>
      <c r="O39">
        <v>-0.32800000000000007</v>
      </c>
      <c r="P39" t="s">
        <v>3112</v>
      </c>
      <c r="Q39">
        <v>0</v>
      </c>
    </row>
    <row r="40" spans="1:17" x14ac:dyDescent="0.25">
      <c r="A40" t="s">
        <v>509</v>
      </c>
      <c r="B40" t="s">
        <v>2592</v>
      </c>
      <c r="C40" t="s">
        <v>142</v>
      </c>
      <c r="D40" t="s">
        <v>2277</v>
      </c>
      <c r="E40" t="s">
        <v>1</v>
      </c>
      <c r="F40">
        <v>77</v>
      </c>
      <c r="G40">
        <v>229</v>
      </c>
      <c r="H40">
        <v>15</v>
      </c>
      <c r="I40">
        <v>4.4800000000000004</v>
      </c>
      <c r="J40">
        <v>0</v>
      </c>
      <c r="K40">
        <v>0</v>
      </c>
      <c r="L40">
        <v>0</v>
      </c>
      <c r="M40">
        <v>0</v>
      </c>
      <c r="N40">
        <v>0</v>
      </c>
      <c r="O40">
        <v>81.583999999999989</v>
      </c>
      <c r="P40" t="s">
        <v>3112</v>
      </c>
      <c r="Q40">
        <v>0</v>
      </c>
    </row>
    <row r="41" spans="1:17" x14ac:dyDescent="0.25">
      <c r="A41" t="s">
        <v>510</v>
      </c>
      <c r="B41" t="s">
        <v>2593</v>
      </c>
      <c r="C41" t="s">
        <v>2271</v>
      </c>
      <c r="D41" t="s">
        <v>2267</v>
      </c>
      <c r="E41" t="s">
        <v>1</v>
      </c>
      <c r="F41">
        <v>77</v>
      </c>
      <c r="G41">
        <v>223</v>
      </c>
      <c r="H41">
        <v>35</v>
      </c>
      <c r="I41">
        <v>4.9000000000000004</v>
      </c>
      <c r="J41">
        <v>0</v>
      </c>
      <c r="K41">
        <v>0</v>
      </c>
      <c r="L41">
        <v>0</v>
      </c>
      <c r="M41">
        <v>0</v>
      </c>
      <c r="N41">
        <v>0</v>
      </c>
      <c r="O41">
        <v>34.344000000000001</v>
      </c>
      <c r="P41" t="s">
        <v>3112</v>
      </c>
      <c r="Q41">
        <v>0</v>
      </c>
    </row>
    <row r="42" spans="1:17" x14ac:dyDescent="0.25">
      <c r="A42" t="s">
        <v>66</v>
      </c>
      <c r="B42" t="s">
        <v>2594</v>
      </c>
      <c r="C42" t="s">
        <v>218</v>
      </c>
      <c r="D42" t="s">
        <v>2268</v>
      </c>
      <c r="E42" t="s">
        <v>1</v>
      </c>
      <c r="F42">
        <v>75</v>
      </c>
      <c r="G42">
        <v>226</v>
      </c>
      <c r="H42">
        <v>26</v>
      </c>
      <c r="I42">
        <v>4.7699999999999996</v>
      </c>
      <c r="J42">
        <v>0</v>
      </c>
      <c r="K42">
        <v>0</v>
      </c>
      <c r="L42">
        <v>0</v>
      </c>
      <c r="M42">
        <v>4.3099999999999996</v>
      </c>
      <c r="N42">
        <v>7.12</v>
      </c>
      <c r="O42">
        <v>179.31199999999998</v>
      </c>
      <c r="P42" t="s">
        <v>3113</v>
      </c>
      <c r="Q42">
        <v>1</v>
      </c>
    </row>
    <row r="43" spans="1:17" x14ac:dyDescent="0.25">
      <c r="A43" t="s">
        <v>78</v>
      </c>
      <c r="B43" t="s">
        <v>2602</v>
      </c>
      <c r="C43" t="s">
        <v>139</v>
      </c>
      <c r="D43" t="s">
        <v>2267</v>
      </c>
      <c r="E43" t="s">
        <v>1</v>
      </c>
      <c r="F43">
        <v>74</v>
      </c>
      <c r="G43">
        <v>224</v>
      </c>
      <c r="H43">
        <v>35</v>
      </c>
      <c r="I43">
        <v>4.8899999999999997</v>
      </c>
      <c r="J43">
        <v>0</v>
      </c>
      <c r="K43">
        <v>0</v>
      </c>
      <c r="L43">
        <v>0</v>
      </c>
      <c r="M43">
        <v>0</v>
      </c>
      <c r="N43">
        <v>0</v>
      </c>
      <c r="O43">
        <v>13.087999999999997</v>
      </c>
      <c r="P43" t="s">
        <v>3112</v>
      </c>
      <c r="Q43">
        <v>0</v>
      </c>
    </row>
    <row r="44" spans="1:17" x14ac:dyDescent="0.25">
      <c r="A44" t="s">
        <v>519</v>
      </c>
      <c r="B44" t="s">
        <v>2605</v>
      </c>
      <c r="C44" t="s">
        <v>2270</v>
      </c>
      <c r="D44" t="s">
        <v>3088</v>
      </c>
      <c r="E44" t="s">
        <v>1</v>
      </c>
      <c r="F44">
        <v>74</v>
      </c>
      <c r="G44">
        <v>226</v>
      </c>
      <c r="H44">
        <v>19</v>
      </c>
      <c r="I44">
        <v>4.6900000000000004</v>
      </c>
      <c r="J44">
        <v>0</v>
      </c>
      <c r="K44">
        <v>31.5</v>
      </c>
      <c r="L44">
        <v>107</v>
      </c>
      <c r="M44">
        <v>4.4000000000000004</v>
      </c>
      <c r="N44">
        <v>7.41</v>
      </c>
      <c r="O44">
        <v>42.272000000000006</v>
      </c>
      <c r="P44" t="s">
        <v>3112</v>
      </c>
      <c r="Q44">
        <v>0</v>
      </c>
    </row>
    <row r="45" spans="1:17" x14ac:dyDescent="0.25">
      <c r="A45" t="s">
        <v>72</v>
      </c>
      <c r="B45" t="s">
        <v>2609</v>
      </c>
      <c r="C45" t="s">
        <v>185</v>
      </c>
      <c r="D45" t="s">
        <v>2276</v>
      </c>
      <c r="E45" t="s">
        <v>1</v>
      </c>
      <c r="F45">
        <v>77</v>
      </c>
      <c r="G45">
        <v>223</v>
      </c>
      <c r="H45">
        <v>33</v>
      </c>
      <c r="I45">
        <v>4.75</v>
      </c>
      <c r="J45">
        <v>0</v>
      </c>
      <c r="K45">
        <v>33</v>
      </c>
      <c r="L45">
        <v>112</v>
      </c>
      <c r="M45">
        <v>4.12</v>
      </c>
      <c r="N45">
        <v>7</v>
      </c>
      <c r="O45">
        <v>4.4560000000000004</v>
      </c>
      <c r="P45" t="s">
        <v>3112</v>
      </c>
      <c r="Q45">
        <v>0</v>
      </c>
    </row>
    <row r="46" spans="1:17" x14ac:dyDescent="0.25">
      <c r="A46" t="s">
        <v>524</v>
      </c>
      <c r="B46" t="s">
        <v>2612</v>
      </c>
      <c r="C46" t="s">
        <v>154</v>
      </c>
      <c r="D46" t="s">
        <v>2268</v>
      </c>
      <c r="E46" t="s">
        <v>1</v>
      </c>
      <c r="F46">
        <v>75</v>
      </c>
      <c r="G46">
        <v>205</v>
      </c>
      <c r="H46">
        <v>24</v>
      </c>
      <c r="I46">
        <v>4.88</v>
      </c>
      <c r="J46">
        <v>0</v>
      </c>
      <c r="K46">
        <v>30.5</v>
      </c>
      <c r="L46">
        <v>104</v>
      </c>
      <c r="M46">
        <v>4.26</v>
      </c>
      <c r="N46">
        <v>7.36</v>
      </c>
      <c r="O46">
        <v>16.152000000000001</v>
      </c>
      <c r="P46" t="s">
        <v>3112</v>
      </c>
      <c r="Q46">
        <v>0</v>
      </c>
    </row>
    <row r="47" spans="1:17" x14ac:dyDescent="0.25">
      <c r="A47" t="s">
        <v>540</v>
      </c>
      <c r="B47" t="s">
        <v>2628</v>
      </c>
      <c r="C47" t="s">
        <v>248</v>
      </c>
      <c r="D47" t="s">
        <v>3088</v>
      </c>
      <c r="E47" t="s">
        <v>1</v>
      </c>
      <c r="F47">
        <v>74</v>
      </c>
      <c r="G47">
        <v>220</v>
      </c>
      <c r="H47">
        <v>30</v>
      </c>
      <c r="I47">
        <v>4.71</v>
      </c>
      <c r="J47">
        <v>0</v>
      </c>
      <c r="K47">
        <v>36</v>
      </c>
      <c r="L47">
        <v>111</v>
      </c>
      <c r="M47">
        <v>4.22</v>
      </c>
      <c r="N47">
        <v>7.15</v>
      </c>
      <c r="O47">
        <v>0</v>
      </c>
      <c r="P47" t="s">
        <v>3112</v>
      </c>
      <c r="Q47">
        <v>0</v>
      </c>
    </row>
    <row r="48" spans="1:17" x14ac:dyDescent="0.25">
      <c r="A48" t="s">
        <v>542</v>
      </c>
      <c r="B48" t="s">
        <v>2630</v>
      </c>
      <c r="C48" t="s">
        <v>257</v>
      </c>
      <c r="D48" t="s">
        <v>2269</v>
      </c>
      <c r="E48" t="s">
        <v>1</v>
      </c>
      <c r="F48">
        <v>76</v>
      </c>
      <c r="G48">
        <v>232</v>
      </c>
      <c r="H48">
        <v>38</v>
      </c>
      <c r="I48">
        <v>4.84</v>
      </c>
      <c r="J48">
        <v>0</v>
      </c>
      <c r="K48">
        <v>32.5</v>
      </c>
      <c r="L48">
        <v>108</v>
      </c>
      <c r="M48">
        <v>4.3099999999999996</v>
      </c>
      <c r="N48">
        <v>7.47</v>
      </c>
      <c r="O48">
        <v>0</v>
      </c>
      <c r="P48" t="s">
        <v>3112</v>
      </c>
      <c r="Q48">
        <v>0</v>
      </c>
    </row>
    <row r="49" spans="1:17" x14ac:dyDescent="0.25">
      <c r="A49" t="s">
        <v>551</v>
      </c>
      <c r="B49" t="s">
        <v>2638</v>
      </c>
      <c r="C49" t="s">
        <v>138</v>
      </c>
      <c r="D49" t="s">
        <v>2268</v>
      </c>
      <c r="E49" t="s">
        <v>1</v>
      </c>
      <c r="F49">
        <v>74</v>
      </c>
      <c r="G49">
        <v>198</v>
      </c>
      <c r="H49">
        <v>0</v>
      </c>
      <c r="I49">
        <v>4.4000000000000004</v>
      </c>
      <c r="J49">
        <v>0</v>
      </c>
      <c r="K49">
        <v>32</v>
      </c>
      <c r="L49">
        <v>121</v>
      </c>
      <c r="M49">
        <v>4.2699999999999996</v>
      </c>
      <c r="N49">
        <v>6.98</v>
      </c>
      <c r="O49">
        <v>0</v>
      </c>
      <c r="P49" t="s">
        <v>3112</v>
      </c>
      <c r="Q49">
        <v>0</v>
      </c>
    </row>
    <row r="50" spans="1:17" x14ac:dyDescent="0.25">
      <c r="A50" t="s">
        <v>552</v>
      </c>
      <c r="B50" t="s">
        <v>2639</v>
      </c>
      <c r="C50" t="s">
        <v>388</v>
      </c>
      <c r="D50" t="s">
        <v>2269</v>
      </c>
      <c r="E50" t="s">
        <v>1</v>
      </c>
      <c r="F50">
        <v>74</v>
      </c>
      <c r="G50">
        <v>217</v>
      </c>
      <c r="H50">
        <v>0</v>
      </c>
      <c r="I50">
        <v>4.59</v>
      </c>
      <c r="J50">
        <v>0</v>
      </c>
      <c r="K50">
        <v>34</v>
      </c>
      <c r="L50">
        <v>107</v>
      </c>
      <c r="M50">
        <v>4.16</v>
      </c>
      <c r="N50">
        <v>7.13</v>
      </c>
      <c r="O50">
        <v>37.863999999999997</v>
      </c>
      <c r="P50" t="s">
        <v>3112</v>
      </c>
      <c r="Q50">
        <v>0</v>
      </c>
    </row>
    <row r="51" spans="1:17" x14ac:dyDescent="0.25">
      <c r="A51" t="s">
        <v>557</v>
      </c>
      <c r="B51" t="s">
        <v>2644</v>
      </c>
      <c r="C51" t="s">
        <v>137</v>
      </c>
      <c r="D51" t="s">
        <v>2268</v>
      </c>
      <c r="E51" t="s">
        <v>1</v>
      </c>
      <c r="F51">
        <v>73</v>
      </c>
      <c r="G51">
        <v>214</v>
      </c>
      <c r="H51">
        <v>19</v>
      </c>
      <c r="I51">
        <v>4.5599999999999996</v>
      </c>
      <c r="J51">
        <v>0</v>
      </c>
      <c r="K51">
        <v>37.5</v>
      </c>
      <c r="L51">
        <v>121</v>
      </c>
      <c r="M51">
        <v>4.18</v>
      </c>
      <c r="N51">
        <v>7.08</v>
      </c>
      <c r="O51">
        <v>0</v>
      </c>
      <c r="P51" t="s">
        <v>3112</v>
      </c>
      <c r="Q5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1"/>
  <sheetViews>
    <sheetView workbookViewId="0">
      <selection sqref="A1:Q1"/>
    </sheetView>
  </sheetViews>
  <sheetFormatPr defaultRowHeight="15" x14ac:dyDescent="0.25"/>
  <sheetData>
    <row r="1" spans="1:17" x14ac:dyDescent="0.25">
      <c r="A1" t="s">
        <v>861</v>
      </c>
      <c r="B1" t="s">
        <v>862</v>
      </c>
      <c r="C1" t="s">
        <v>2254</v>
      </c>
      <c r="D1" t="s">
        <v>2255</v>
      </c>
      <c r="E1" t="s">
        <v>2256</v>
      </c>
      <c r="F1" t="s">
        <v>2257</v>
      </c>
      <c r="G1" t="s">
        <v>2258</v>
      </c>
      <c r="H1" t="s">
        <v>2259</v>
      </c>
      <c r="I1" t="s">
        <v>2260</v>
      </c>
      <c r="J1" t="s">
        <v>2261</v>
      </c>
      <c r="K1" t="s">
        <v>2262</v>
      </c>
      <c r="L1" t="s">
        <v>2263</v>
      </c>
      <c r="M1" t="s">
        <v>2264</v>
      </c>
      <c r="N1" t="s">
        <v>2265</v>
      </c>
      <c r="O1" t="s">
        <v>3087</v>
      </c>
      <c r="P1" t="s">
        <v>3085</v>
      </c>
      <c r="Q1" t="s">
        <v>3086</v>
      </c>
    </row>
    <row r="2" spans="1:17" x14ac:dyDescent="0.25">
      <c r="A2" t="s">
        <v>104</v>
      </c>
      <c r="B2" t="s">
        <v>2321</v>
      </c>
      <c r="C2" t="s">
        <v>185</v>
      </c>
      <c r="D2" t="s">
        <v>2276</v>
      </c>
      <c r="E2" t="s">
        <v>76</v>
      </c>
      <c r="F2">
        <v>71</v>
      </c>
      <c r="G2">
        <v>196</v>
      </c>
      <c r="H2">
        <v>10</v>
      </c>
      <c r="I2">
        <v>4.2699999999999996</v>
      </c>
      <c r="J2">
        <v>18</v>
      </c>
      <c r="K2">
        <v>0</v>
      </c>
      <c r="L2">
        <v>0</v>
      </c>
      <c r="M2">
        <v>0</v>
      </c>
      <c r="N2">
        <v>0</v>
      </c>
      <c r="O2">
        <v>105.12</v>
      </c>
      <c r="P2" t="s">
        <v>3113</v>
      </c>
      <c r="Q2">
        <v>1</v>
      </c>
    </row>
    <row r="3" spans="1:17" x14ac:dyDescent="0.25">
      <c r="A3" t="s">
        <v>89</v>
      </c>
      <c r="B3" t="s">
        <v>2322</v>
      </c>
      <c r="C3" t="s">
        <v>2273</v>
      </c>
      <c r="D3" t="s">
        <v>2274</v>
      </c>
      <c r="E3" t="s">
        <v>76</v>
      </c>
      <c r="F3">
        <v>73</v>
      </c>
      <c r="G3">
        <v>218</v>
      </c>
      <c r="H3">
        <v>16</v>
      </c>
      <c r="I3">
        <v>4.37</v>
      </c>
      <c r="J3">
        <v>19</v>
      </c>
      <c r="K3">
        <v>36</v>
      </c>
      <c r="L3">
        <v>121</v>
      </c>
      <c r="M3">
        <v>4.33</v>
      </c>
      <c r="N3">
        <v>7</v>
      </c>
      <c r="O3">
        <v>125.01999999999998</v>
      </c>
      <c r="P3" t="s">
        <v>3112</v>
      </c>
      <c r="Q3">
        <v>0</v>
      </c>
    </row>
    <row r="4" spans="1:17" x14ac:dyDescent="0.25">
      <c r="A4" t="s">
        <v>268</v>
      </c>
      <c r="B4" t="s">
        <v>2326</v>
      </c>
      <c r="C4" t="s">
        <v>177</v>
      </c>
      <c r="D4" t="s">
        <v>2267</v>
      </c>
      <c r="E4" t="s">
        <v>76</v>
      </c>
      <c r="F4">
        <v>70</v>
      </c>
      <c r="G4">
        <v>199</v>
      </c>
      <c r="H4">
        <v>24</v>
      </c>
      <c r="I4">
        <v>4.34</v>
      </c>
      <c r="J4">
        <v>18</v>
      </c>
      <c r="K4">
        <v>32.5</v>
      </c>
      <c r="L4">
        <v>113</v>
      </c>
      <c r="M4">
        <v>4.17</v>
      </c>
      <c r="N4">
        <v>6.75</v>
      </c>
      <c r="O4">
        <v>44.779999999999994</v>
      </c>
      <c r="P4" t="s">
        <v>3112</v>
      </c>
      <c r="Q4">
        <v>0</v>
      </c>
    </row>
    <row r="5" spans="1:17" x14ac:dyDescent="0.25">
      <c r="A5" t="s">
        <v>270</v>
      </c>
      <c r="B5" t="s">
        <v>2330</v>
      </c>
      <c r="C5" t="s">
        <v>148</v>
      </c>
      <c r="D5" t="s">
        <v>2267</v>
      </c>
      <c r="E5" t="s">
        <v>76</v>
      </c>
      <c r="F5">
        <v>73</v>
      </c>
      <c r="G5">
        <v>231</v>
      </c>
      <c r="H5">
        <v>0</v>
      </c>
      <c r="I5">
        <v>4.5</v>
      </c>
      <c r="J5">
        <v>22</v>
      </c>
      <c r="K5">
        <v>38</v>
      </c>
      <c r="L5">
        <v>118</v>
      </c>
      <c r="M5">
        <v>4.25</v>
      </c>
      <c r="N5">
        <v>6.94</v>
      </c>
      <c r="O5">
        <v>57.14</v>
      </c>
      <c r="P5" t="s">
        <v>3112</v>
      </c>
      <c r="Q5">
        <v>0</v>
      </c>
    </row>
    <row r="6" spans="1:17" x14ac:dyDescent="0.25">
      <c r="A6" t="s">
        <v>271</v>
      </c>
      <c r="B6" t="s">
        <v>2331</v>
      </c>
      <c r="C6" t="s">
        <v>195</v>
      </c>
      <c r="D6" t="s">
        <v>2268</v>
      </c>
      <c r="E6" t="s">
        <v>76</v>
      </c>
      <c r="F6">
        <v>71</v>
      </c>
      <c r="G6">
        <v>220</v>
      </c>
      <c r="H6">
        <v>0</v>
      </c>
      <c r="I6">
        <v>4.34</v>
      </c>
      <c r="J6">
        <v>26</v>
      </c>
      <c r="K6">
        <v>40.5</v>
      </c>
      <c r="L6">
        <v>124</v>
      </c>
      <c r="M6">
        <v>4.12</v>
      </c>
      <c r="N6">
        <v>6.91</v>
      </c>
      <c r="O6">
        <v>67.16</v>
      </c>
      <c r="P6" t="s">
        <v>3112</v>
      </c>
      <c r="Q6">
        <v>0</v>
      </c>
    </row>
    <row r="7" spans="1:17" x14ac:dyDescent="0.25">
      <c r="A7" t="s">
        <v>272</v>
      </c>
      <c r="B7" t="s">
        <v>2332</v>
      </c>
      <c r="C7" t="s">
        <v>144</v>
      </c>
      <c r="D7" t="s">
        <v>2268</v>
      </c>
      <c r="E7" t="s">
        <v>76</v>
      </c>
      <c r="F7">
        <v>73</v>
      </c>
      <c r="G7">
        <v>225</v>
      </c>
      <c r="H7">
        <v>25</v>
      </c>
      <c r="I7">
        <v>4.49</v>
      </c>
      <c r="J7">
        <v>21</v>
      </c>
      <c r="K7">
        <v>41</v>
      </c>
      <c r="L7">
        <v>124</v>
      </c>
      <c r="M7">
        <v>4.1399999999999997</v>
      </c>
      <c r="N7">
        <v>6.87</v>
      </c>
      <c r="O7">
        <v>13.5</v>
      </c>
      <c r="P7" t="s">
        <v>3112</v>
      </c>
      <c r="Q7">
        <v>0</v>
      </c>
    </row>
    <row r="8" spans="1:17" x14ac:dyDescent="0.25">
      <c r="A8" t="s">
        <v>284</v>
      </c>
      <c r="B8" t="s">
        <v>2347</v>
      </c>
      <c r="C8" t="s">
        <v>2271</v>
      </c>
      <c r="D8" t="s">
        <v>2267</v>
      </c>
      <c r="E8" t="s">
        <v>76</v>
      </c>
      <c r="F8">
        <v>73</v>
      </c>
      <c r="G8">
        <v>198</v>
      </c>
      <c r="H8">
        <v>0</v>
      </c>
      <c r="I8">
        <v>4.4000000000000004</v>
      </c>
      <c r="J8">
        <v>18</v>
      </c>
      <c r="K8">
        <v>36.5</v>
      </c>
      <c r="L8">
        <v>120</v>
      </c>
      <c r="M8">
        <v>0</v>
      </c>
      <c r="N8">
        <v>0</v>
      </c>
      <c r="O8">
        <v>14.920000000000002</v>
      </c>
      <c r="P8" t="s">
        <v>3112</v>
      </c>
      <c r="Q8">
        <v>0</v>
      </c>
    </row>
    <row r="9" spans="1:17" x14ac:dyDescent="0.25">
      <c r="A9" t="s">
        <v>295</v>
      </c>
      <c r="B9" t="s">
        <v>2355</v>
      </c>
      <c r="C9" t="s">
        <v>2296</v>
      </c>
      <c r="D9" t="s">
        <v>2268</v>
      </c>
      <c r="E9" t="s">
        <v>76</v>
      </c>
      <c r="F9">
        <v>73</v>
      </c>
      <c r="G9">
        <v>233</v>
      </c>
      <c r="H9">
        <v>25</v>
      </c>
      <c r="I9">
        <v>4.67</v>
      </c>
      <c r="J9">
        <v>15</v>
      </c>
      <c r="K9">
        <v>33</v>
      </c>
      <c r="L9">
        <v>121</v>
      </c>
      <c r="M9">
        <v>4.49</v>
      </c>
      <c r="N9">
        <v>7.09</v>
      </c>
      <c r="O9">
        <v>31.32</v>
      </c>
      <c r="P9" t="s">
        <v>3112</v>
      </c>
      <c r="Q9">
        <v>0</v>
      </c>
    </row>
    <row r="10" spans="1:17" x14ac:dyDescent="0.25">
      <c r="A10" t="s">
        <v>301</v>
      </c>
      <c r="B10" t="s">
        <v>2361</v>
      </c>
      <c r="C10" t="s">
        <v>159</v>
      </c>
      <c r="D10" t="s">
        <v>2276</v>
      </c>
      <c r="E10" t="s">
        <v>76</v>
      </c>
      <c r="F10">
        <v>71</v>
      </c>
      <c r="G10">
        <v>229</v>
      </c>
      <c r="H10">
        <v>17</v>
      </c>
      <c r="I10">
        <v>4.6399999999999997</v>
      </c>
      <c r="J10">
        <v>15</v>
      </c>
      <c r="K10">
        <v>33</v>
      </c>
      <c r="L10">
        <v>107</v>
      </c>
      <c r="M10">
        <v>4.67</v>
      </c>
      <c r="N10">
        <v>7.56</v>
      </c>
      <c r="O10">
        <v>26.919999999999998</v>
      </c>
      <c r="P10" t="s">
        <v>3112</v>
      </c>
      <c r="Q10">
        <v>0</v>
      </c>
    </row>
    <row r="11" spans="1:17" x14ac:dyDescent="0.25">
      <c r="A11" t="s">
        <v>93</v>
      </c>
      <c r="B11" t="s">
        <v>2363</v>
      </c>
      <c r="C11" t="s">
        <v>240</v>
      </c>
      <c r="D11" t="s">
        <v>2269</v>
      </c>
      <c r="E11" t="s">
        <v>76</v>
      </c>
      <c r="F11">
        <v>74</v>
      </c>
      <c r="G11">
        <v>218</v>
      </c>
      <c r="H11">
        <v>0</v>
      </c>
      <c r="I11">
        <v>4.5</v>
      </c>
      <c r="J11">
        <v>15</v>
      </c>
      <c r="K11">
        <v>36</v>
      </c>
      <c r="L11">
        <v>119</v>
      </c>
      <c r="M11">
        <v>4.2300000000000004</v>
      </c>
      <c r="N11">
        <v>6.89</v>
      </c>
      <c r="O11">
        <v>51.42</v>
      </c>
      <c r="P11" t="s">
        <v>3112</v>
      </c>
      <c r="Q11">
        <v>0</v>
      </c>
    </row>
    <row r="12" spans="1:17" x14ac:dyDescent="0.25">
      <c r="A12" t="s">
        <v>307</v>
      </c>
      <c r="B12" t="s">
        <v>2368</v>
      </c>
      <c r="C12" t="s">
        <v>2281</v>
      </c>
      <c r="D12" t="s">
        <v>2268</v>
      </c>
      <c r="E12" t="s">
        <v>76</v>
      </c>
      <c r="F12">
        <v>73</v>
      </c>
      <c r="G12">
        <v>238</v>
      </c>
      <c r="H12">
        <v>26</v>
      </c>
      <c r="I12">
        <v>4.68</v>
      </c>
      <c r="J12">
        <v>0</v>
      </c>
      <c r="K12">
        <v>30.5</v>
      </c>
      <c r="L12">
        <v>111</v>
      </c>
      <c r="M12">
        <v>4.47</v>
      </c>
      <c r="N12">
        <v>6.98</v>
      </c>
      <c r="O12">
        <v>0</v>
      </c>
      <c r="P12" t="s">
        <v>3112</v>
      </c>
      <c r="Q12">
        <v>0</v>
      </c>
    </row>
    <row r="13" spans="1:17" x14ac:dyDescent="0.25">
      <c r="A13" t="s">
        <v>319</v>
      </c>
      <c r="B13" t="s">
        <v>2383</v>
      </c>
      <c r="C13" t="s">
        <v>137</v>
      </c>
      <c r="D13" t="s">
        <v>2268</v>
      </c>
      <c r="E13" t="s">
        <v>76</v>
      </c>
      <c r="F13">
        <v>71</v>
      </c>
      <c r="G13">
        <v>217</v>
      </c>
      <c r="H13">
        <v>0</v>
      </c>
      <c r="I13">
        <v>4.5</v>
      </c>
      <c r="J13">
        <v>25</v>
      </c>
      <c r="K13">
        <v>35.5</v>
      </c>
      <c r="L13">
        <v>115</v>
      </c>
      <c r="M13">
        <v>4.2699999999999996</v>
      </c>
      <c r="N13">
        <v>6.84</v>
      </c>
      <c r="O13">
        <v>137.38000000000002</v>
      </c>
      <c r="P13" t="s">
        <v>3113</v>
      </c>
      <c r="Q13">
        <v>1</v>
      </c>
    </row>
    <row r="14" spans="1:17" x14ac:dyDescent="0.25">
      <c r="A14" t="s">
        <v>321</v>
      </c>
      <c r="B14" t="s">
        <v>2387</v>
      </c>
      <c r="C14" t="s">
        <v>226</v>
      </c>
      <c r="D14" t="s">
        <v>2278</v>
      </c>
      <c r="E14" t="s">
        <v>76</v>
      </c>
      <c r="F14">
        <v>70</v>
      </c>
      <c r="G14">
        <v>210</v>
      </c>
      <c r="H14">
        <v>0</v>
      </c>
      <c r="I14">
        <v>4.46</v>
      </c>
      <c r="J14">
        <v>0</v>
      </c>
      <c r="K14">
        <v>41.5</v>
      </c>
      <c r="L14">
        <v>125</v>
      </c>
      <c r="M14">
        <v>4.0999999999999996</v>
      </c>
      <c r="N14">
        <v>6.93</v>
      </c>
      <c r="O14">
        <v>84.88</v>
      </c>
      <c r="P14" t="s">
        <v>3112</v>
      </c>
      <c r="Q14">
        <v>0</v>
      </c>
    </row>
    <row r="15" spans="1:17" x14ac:dyDescent="0.25">
      <c r="A15" t="s">
        <v>2714</v>
      </c>
      <c r="B15" t="s">
        <v>2390</v>
      </c>
      <c r="C15" t="s">
        <v>2298</v>
      </c>
      <c r="D15" t="s">
        <v>2266</v>
      </c>
      <c r="E15" t="s">
        <v>76</v>
      </c>
      <c r="F15">
        <v>73</v>
      </c>
      <c r="G15">
        <v>235</v>
      </c>
      <c r="H15">
        <v>0</v>
      </c>
      <c r="I15">
        <v>4.5199999999999996</v>
      </c>
      <c r="J15">
        <v>25</v>
      </c>
      <c r="K15">
        <v>33.5</v>
      </c>
      <c r="L15">
        <v>128</v>
      </c>
      <c r="M15">
        <v>0</v>
      </c>
      <c r="N15">
        <v>0</v>
      </c>
      <c r="O15">
        <v>0</v>
      </c>
      <c r="P15" t="s">
        <v>3112</v>
      </c>
      <c r="Q15">
        <v>0</v>
      </c>
    </row>
    <row r="16" spans="1:17" x14ac:dyDescent="0.25">
      <c r="A16" t="s">
        <v>328</v>
      </c>
      <c r="B16" t="s">
        <v>2395</v>
      </c>
      <c r="C16" t="s">
        <v>222</v>
      </c>
      <c r="D16" t="s">
        <v>2266</v>
      </c>
      <c r="E16" t="s">
        <v>76</v>
      </c>
      <c r="F16">
        <v>71</v>
      </c>
      <c r="G16">
        <v>227</v>
      </c>
      <c r="H16">
        <v>0</v>
      </c>
      <c r="I16">
        <v>4.62</v>
      </c>
      <c r="J16">
        <v>19</v>
      </c>
      <c r="K16">
        <v>37</v>
      </c>
      <c r="L16">
        <v>121</v>
      </c>
      <c r="M16">
        <v>4.4000000000000004</v>
      </c>
      <c r="N16">
        <v>7.1</v>
      </c>
      <c r="O16">
        <v>106.78</v>
      </c>
      <c r="P16" t="s">
        <v>3112</v>
      </c>
      <c r="Q16">
        <v>0</v>
      </c>
    </row>
    <row r="17" spans="1:17" x14ac:dyDescent="0.25">
      <c r="A17" t="s">
        <v>329</v>
      </c>
      <c r="B17" t="s">
        <v>2396</v>
      </c>
      <c r="C17" t="s">
        <v>154</v>
      </c>
      <c r="D17" t="s">
        <v>2268</v>
      </c>
      <c r="E17" t="s">
        <v>76</v>
      </c>
      <c r="F17">
        <v>73</v>
      </c>
      <c r="G17">
        <v>209</v>
      </c>
      <c r="H17">
        <v>0</v>
      </c>
      <c r="I17">
        <v>4.5</v>
      </c>
      <c r="J17">
        <v>24</v>
      </c>
      <c r="K17">
        <v>36</v>
      </c>
      <c r="L17">
        <v>121</v>
      </c>
      <c r="M17">
        <v>4.51</v>
      </c>
      <c r="N17">
        <v>7.35</v>
      </c>
      <c r="O17">
        <v>7.24</v>
      </c>
      <c r="P17" t="s">
        <v>3112</v>
      </c>
      <c r="Q17">
        <v>0</v>
      </c>
    </row>
    <row r="18" spans="1:17" x14ac:dyDescent="0.25">
      <c r="A18" t="s">
        <v>338</v>
      </c>
      <c r="B18" t="s">
        <v>2407</v>
      </c>
      <c r="C18" t="s">
        <v>138</v>
      </c>
      <c r="D18" t="s">
        <v>2268</v>
      </c>
      <c r="E18" t="s">
        <v>76</v>
      </c>
      <c r="F18">
        <v>73</v>
      </c>
      <c r="G18">
        <v>208</v>
      </c>
      <c r="H18">
        <v>0</v>
      </c>
      <c r="I18">
        <v>4.46</v>
      </c>
      <c r="J18">
        <v>14</v>
      </c>
      <c r="K18">
        <v>39.5</v>
      </c>
      <c r="L18">
        <v>118</v>
      </c>
      <c r="M18">
        <v>4.22</v>
      </c>
      <c r="N18">
        <v>6.89</v>
      </c>
      <c r="O18">
        <v>27.640000000000004</v>
      </c>
      <c r="P18" t="s">
        <v>3112</v>
      </c>
      <c r="Q18">
        <v>0</v>
      </c>
    </row>
    <row r="19" spans="1:17" x14ac:dyDescent="0.25">
      <c r="A19" t="s">
        <v>342</v>
      </c>
      <c r="B19" t="s">
        <v>2411</v>
      </c>
      <c r="C19" t="s">
        <v>2301</v>
      </c>
      <c r="D19" t="s">
        <v>2276</v>
      </c>
      <c r="E19" t="s">
        <v>76</v>
      </c>
      <c r="F19">
        <v>73</v>
      </c>
      <c r="G19">
        <v>224</v>
      </c>
      <c r="H19">
        <v>0</v>
      </c>
      <c r="I19">
        <v>4.37</v>
      </c>
      <c r="J19">
        <v>24</v>
      </c>
      <c r="K19">
        <v>37</v>
      </c>
      <c r="L19">
        <v>115</v>
      </c>
      <c r="M19">
        <v>4.33</v>
      </c>
      <c r="N19">
        <v>7.35</v>
      </c>
      <c r="O19">
        <v>33.299999999999997</v>
      </c>
      <c r="P19" t="s">
        <v>3112</v>
      </c>
      <c r="Q19">
        <v>0</v>
      </c>
    </row>
    <row r="20" spans="1:17" x14ac:dyDescent="0.25">
      <c r="A20" t="s">
        <v>343</v>
      </c>
      <c r="B20" t="s">
        <v>2412</v>
      </c>
      <c r="C20" t="s">
        <v>2302</v>
      </c>
      <c r="D20" t="s">
        <v>2274</v>
      </c>
      <c r="E20" t="s">
        <v>76</v>
      </c>
      <c r="F20">
        <v>70</v>
      </c>
      <c r="G20">
        <v>219</v>
      </c>
      <c r="H20">
        <v>0</v>
      </c>
      <c r="I20">
        <v>4.75</v>
      </c>
      <c r="J20">
        <v>20</v>
      </c>
      <c r="K20">
        <v>34</v>
      </c>
      <c r="L20">
        <v>114</v>
      </c>
      <c r="M20">
        <v>0</v>
      </c>
      <c r="N20">
        <v>0</v>
      </c>
      <c r="O20">
        <v>1.3</v>
      </c>
      <c r="P20" t="s">
        <v>3112</v>
      </c>
      <c r="Q20">
        <v>0</v>
      </c>
    </row>
    <row r="21" spans="1:17" x14ac:dyDescent="0.25">
      <c r="A21" t="s">
        <v>352</v>
      </c>
      <c r="B21" t="s">
        <v>2421</v>
      </c>
      <c r="C21" t="s">
        <v>2282</v>
      </c>
      <c r="D21" t="s">
        <v>2266</v>
      </c>
      <c r="E21" t="s">
        <v>76</v>
      </c>
      <c r="F21">
        <v>69</v>
      </c>
      <c r="G21">
        <v>205</v>
      </c>
      <c r="H21">
        <v>0</v>
      </c>
      <c r="I21">
        <v>4.55</v>
      </c>
      <c r="J21">
        <v>23</v>
      </c>
      <c r="K21">
        <v>34</v>
      </c>
      <c r="L21">
        <v>115</v>
      </c>
      <c r="M21">
        <v>4.1100000000000003</v>
      </c>
      <c r="N21">
        <v>6.87</v>
      </c>
      <c r="O21">
        <v>17.779999999999998</v>
      </c>
      <c r="P21" t="s">
        <v>3112</v>
      </c>
      <c r="Q21">
        <v>0</v>
      </c>
    </row>
    <row r="22" spans="1:17" x14ac:dyDescent="0.25">
      <c r="A22" t="s">
        <v>103</v>
      </c>
      <c r="B22" t="s">
        <v>2425</v>
      </c>
      <c r="C22" t="s">
        <v>158</v>
      </c>
      <c r="D22" t="s">
        <v>2276</v>
      </c>
      <c r="E22" t="s">
        <v>76</v>
      </c>
      <c r="F22">
        <v>70</v>
      </c>
      <c r="G22">
        <v>216</v>
      </c>
      <c r="H22">
        <v>0</v>
      </c>
      <c r="I22">
        <v>4.34</v>
      </c>
      <c r="J22">
        <v>27</v>
      </c>
      <c r="K22">
        <v>40</v>
      </c>
      <c r="L22">
        <v>117</v>
      </c>
      <c r="M22">
        <v>4.29</v>
      </c>
      <c r="N22">
        <v>6.99</v>
      </c>
      <c r="O22">
        <v>8.9400000000000013</v>
      </c>
      <c r="P22" t="s">
        <v>3112</v>
      </c>
      <c r="Q22">
        <v>0</v>
      </c>
    </row>
    <row r="23" spans="1:17" x14ac:dyDescent="0.25">
      <c r="A23" t="s">
        <v>358</v>
      </c>
      <c r="B23" t="s">
        <v>2428</v>
      </c>
      <c r="C23" t="s">
        <v>185</v>
      </c>
      <c r="D23" t="s">
        <v>2276</v>
      </c>
      <c r="E23" t="s">
        <v>76</v>
      </c>
      <c r="F23">
        <v>71</v>
      </c>
      <c r="G23">
        <v>218</v>
      </c>
      <c r="H23">
        <v>0</v>
      </c>
      <c r="I23">
        <v>4.55</v>
      </c>
      <c r="J23">
        <v>17</v>
      </c>
      <c r="K23">
        <v>32</v>
      </c>
      <c r="L23">
        <v>109</v>
      </c>
      <c r="M23">
        <v>4.37</v>
      </c>
      <c r="N23">
        <v>7.15</v>
      </c>
      <c r="O23">
        <v>2.5</v>
      </c>
      <c r="P23" t="s">
        <v>3112</v>
      </c>
      <c r="Q23">
        <v>0</v>
      </c>
    </row>
    <row r="24" spans="1:17" x14ac:dyDescent="0.25">
      <c r="A24" t="s">
        <v>362</v>
      </c>
      <c r="B24" t="s">
        <v>2432</v>
      </c>
      <c r="C24" t="s">
        <v>261</v>
      </c>
      <c r="D24" t="s">
        <v>3088</v>
      </c>
      <c r="E24" t="s">
        <v>76</v>
      </c>
      <c r="F24">
        <v>70</v>
      </c>
      <c r="G24">
        <v>200</v>
      </c>
      <c r="H24">
        <v>0</v>
      </c>
      <c r="I24">
        <v>4.4400000000000004</v>
      </c>
      <c r="J24">
        <v>21</v>
      </c>
      <c r="K24">
        <v>36</v>
      </c>
      <c r="L24">
        <v>125</v>
      </c>
      <c r="M24">
        <v>4.08</v>
      </c>
      <c r="N24">
        <v>6.82</v>
      </c>
      <c r="O24">
        <v>28.080000000000002</v>
      </c>
      <c r="P24" t="s">
        <v>3112</v>
      </c>
      <c r="Q24">
        <v>0</v>
      </c>
    </row>
    <row r="25" spans="1:17" x14ac:dyDescent="0.25">
      <c r="A25" t="s">
        <v>363</v>
      </c>
      <c r="B25" t="s">
        <v>2433</v>
      </c>
      <c r="C25" t="s">
        <v>142</v>
      </c>
      <c r="D25" t="s">
        <v>2277</v>
      </c>
      <c r="E25" t="s">
        <v>76</v>
      </c>
      <c r="F25">
        <v>73</v>
      </c>
      <c r="G25">
        <v>220</v>
      </c>
      <c r="H25">
        <v>0</v>
      </c>
      <c r="I25">
        <v>4.57</v>
      </c>
      <c r="J25">
        <v>19</v>
      </c>
      <c r="K25">
        <v>35</v>
      </c>
      <c r="L25">
        <v>111</v>
      </c>
      <c r="M25">
        <v>4.29</v>
      </c>
      <c r="N25">
        <v>6.85</v>
      </c>
      <c r="O25">
        <v>29.079999999999995</v>
      </c>
      <c r="P25" t="s">
        <v>3112</v>
      </c>
      <c r="Q25">
        <v>0</v>
      </c>
    </row>
    <row r="26" spans="1:17" x14ac:dyDescent="0.25">
      <c r="A26" t="s">
        <v>364</v>
      </c>
      <c r="B26" t="s">
        <v>2434</v>
      </c>
      <c r="C26" t="s">
        <v>2303</v>
      </c>
      <c r="D26" t="s">
        <v>3088</v>
      </c>
      <c r="E26" t="s">
        <v>76</v>
      </c>
      <c r="F26">
        <v>70</v>
      </c>
      <c r="G26">
        <v>223</v>
      </c>
      <c r="H26">
        <v>0</v>
      </c>
      <c r="I26">
        <v>4.51</v>
      </c>
      <c r="J26">
        <v>25</v>
      </c>
      <c r="K26">
        <v>33.5</v>
      </c>
      <c r="L26">
        <v>116</v>
      </c>
      <c r="M26">
        <v>0</v>
      </c>
      <c r="N26">
        <v>0</v>
      </c>
      <c r="O26">
        <v>0.12</v>
      </c>
      <c r="P26" t="s">
        <v>3112</v>
      </c>
      <c r="Q26">
        <v>0</v>
      </c>
    </row>
    <row r="27" spans="1:17" x14ac:dyDescent="0.25">
      <c r="A27" t="s">
        <v>88</v>
      </c>
      <c r="B27" t="s">
        <v>2443</v>
      </c>
      <c r="C27" t="s">
        <v>247</v>
      </c>
      <c r="D27" t="s">
        <v>3088</v>
      </c>
      <c r="E27" t="s">
        <v>76</v>
      </c>
      <c r="F27">
        <v>73</v>
      </c>
      <c r="G27">
        <v>231</v>
      </c>
      <c r="H27">
        <v>0</v>
      </c>
      <c r="I27">
        <v>4.59</v>
      </c>
      <c r="J27">
        <v>29</v>
      </c>
      <c r="K27">
        <v>34</v>
      </c>
      <c r="L27">
        <v>120</v>
      </c>
      <c r="M27">
        <v>4.2</v>
      </c>
      <c r="N27">
        <v>6.86</v>
      </c>
      <c r="O27">
        <v>62.86</v>
      </c>
      <c r="P27" t="s">
        <v>3112</v>
      </c>
      <c r="Q27">
        <v>0</v>
      </c>
    </row>
    <row r="28" spans="1:17" x14ac:dyDescent="0.25">
      <c r="A28" t="s">
        <v>96</v>
      </c>
      <c r="B28" t="s">
        <v>2448</v>
      </c>
      <c r="C28" t="s">
        <v>145</v>
      </c>
      <c r="D28" t="s">
        <v>2268</v>
      </c>
      <c r="E28" t="s">
        <v>76</v>
      </c>
      <c r="F28">
        <v>73</v>
      </c>
      <c r="G28">
        <v>211</v>
      </c>
      <c r="H28">
        <v>0</v>
      </c>
      <c r="I28">
        <v>4.33</v>
      </c>
      <c r="J28">
        <v>0</v>
      </c>
      <c r="K28">
        <v>33</v>
      </c>
      <c r="L28">
        <v>128</v>
      </c>
      <c r="M28">
        <v>0</v>
      </c>
      <c r="N28">
        <v>0</v>
      </c>
      <c r="O28">
        <v>116.05999999999999</v>
      </c>
      <c r="P28" t="s">
        <v>3113</v>
      </c>
      <c r="Q28">
        <v>1</v>
      </c>
    </row>
    <row r="29" spans="1:17" x14ac:dyDescent="0.25">
      <c r="A29" t="s">
        <v>87</v>
      </c>
      <c r="B29" t="s">
        <v>2449</v>
      </c>
      <c r="C29" t="s">
        <v>139</v>
      </c>
      <c r="D29" t="s">
        <v>2267</v>
      </c>
      <c r="E29" t="s">
        <v>76</v>
      </c>
      <c r="F29">
        <v>70</v>
      </c>
      <c r="G29">
        <v>235</v>
      </c>
      <c r="H29">
        <v>0</v>
      </c>
      <c r="I29">
        <v>4.46</v>
      </c>
      <c r="J29">
        <v>28</v>
      </c>
      <c r="K29">
        <v>36.5</v>
      </c>
      <c r="L29">
        <v>128</v>
      </c>
      <c r="M29">
        <v>4.53</v>
      </c>
      <c r="N29">
        <v>7.44</v>
      </c>
      <c r="O29">
        <v>125.1</v>
      </c>
      <c r="P29" t="s">
        <v>3113</v>
      </c>
      <c r="Q29">
        <v>1</v>
      </c>
    </row>
    <row r="30" spans="1:17" x14ac:dyDescent="0.25">
      <c r="A30" t="s">
        <v>376</v>
      </c>
      <c r="B30" t="s">
        <v>2451</v>
      </c>
      <c r="C30" t="s">
        <v>145</v>
      </c>
      <c r="D30" t="s">
        <v>2268</v>
      </c>
      <c r="E30" t="s">
        <v>76</v>
      </c>
      <c r="F30">
        <v>70</v>
      </c>
      <c r="G30">
        <v>207</v>
      </c>
      <c r="H30">
        <v>0</v>
      </c>
      <c r="I30">
        <v>4.4400000000000004</v>
      </c>
      <c r="J30">
        <v>0</v>
      </c>
      <c r="K30">
        <v>33.5</v>
      </c>
      <c r="L30">
        <v>124</v>
      </c>
      <c r="M30">
        <v>4.1900000000000004</v>
      </c>
      <c r="N30">
        <v>6.9</v>
      </c>
      <c r="O30">
        <v>87.8</v>
      </c>
      <c r="P30" t="s">
        <v>3112</v>
      </c>
      <c r="Q30">
        <v>0</v>
      </c>
    </row>
    <row r="31" spans="1:17" x14ac:dyDescent="0.25">
      <c r="A31" t="s">
        <v>377</v>
      </c>
      <c r="B31" t="s">
        <v>2452</v>
      </c>
      <c r="C31" t="s">
        <v>156</v>
      </c>
      <c r="D31" t="s">
        <v>2266</v>
      </c>
      <c r="E31" t="s">
        <v>76</v>
      </c>
      <c r="F31">
        <v>70</v>
      </c>
      <c r="G31">
        <v>225</v>
      </c>
      <c r="H31">
        <v>0</v>
      </c>
      <c r="I31">
        <v>4.41</v>
      </c>
      <c r="J31">
        <v>26</v>
      </c>
      <c r="K31">
        <v>33.5</v>
      </c>
      <c r="L31">
        <v>117</v>
      </c>
      <c r="M31">
        <v>4.18</v>
      </c>
      <c r="N31">
        <v>0</v>
      </c>
      <c r="O31">
        <v>117.8</v>
      </c>
      <c r="P31" t="s">
        <v>3113</v>
      </c>
      <c r="Q31">
        <v>1</v>
      </c>
    </row>
    <row r="32" spans="1:17" x14ac:dyDescent="0.25">
      <c r="A32" t="s">
        <v>95</v>
      </c>
      <c r="B32" t="s">
        <v>2453</v>
      </c>
      <c r="C32" t="s">
        <v>229</v>
      </c>
      <c r="D32" t="s">
        <v>2278</v>
      </c>
      <c r="E32" t="s">
        <v>76</v>
      </c>
      <c r="F32">
        <v>71</v>
      </c>
      <c r="G32">
        <v>197</v>
      </c>
      <c r="H32">
        <v>10</v>
      </c>
      <c r="I32">
        <v>4.24</v>
      </c>
      <c r="J32">
        <v>0</v>
      </c>
      <c r="K32">
        <v>35</v>
      </c>
      <c r="L32">
        <v>130</v>
      </c>
      <c r="M32">
        <v>0</v>
      </c>
      <c r="N32">
        <v>0</v>
      </c>
      <c r="O32">
        <v>223.71999999999997</v>
      </c>
      <c r="P32" t="s">
        <v>3114</v>
      </c>
      <c r="Q32">
        <v>1</v>
      </c>
    </row>
    <row r="33" spans="1:17" x14ac:dyDescent="0.25">
      <c r="A33" t="s">
        <v>86</v>
      </c>
      <c r="B33" t="s">
        <v>2459</v>
      </c>
      <c r="C33" t="s">
        <v>235</v>
      </c>
      <c r="D33" t="s">
        <v>2278</v>
      </c>
      <c r="E33" t="s">
        <v>76</v>
      </c>
      <c r="F33">
        <v>74</v>
      </c>
      <c r="G33">
        <v>217</v>
      </c>
      <c r="H33">
        <v>0</v>
      </c>
      <c r="I33">
        <v>4.4400000000000004</v>
      </c>
      <c r="J33">
        <v>23</v>
      </c>
      <c r="K33">
        <v>33</v>
      </c>
      <c r="L33">
        <v>118</v>
      </c>
      <c r="M33">
        <v>4.2300000000000004</v>
      </c>
      <c r="N33">
        <v>6.84</v>
      </c>
      <c r="O33">
        <v>193.04</v>
      </c>
      <c r="P33" t="s">
        <v>3114</v>
      </c>
      <c r="Q33">
        <v>1</v>
      </c>
    </row>
    <row r="34" spans="1:17" x14ac:dyDescent="0.25">
      <c r="A34" t="s">
        <v>384</v>
      </c>
      <c r="B34" t="s">
        <v>2464</v>
      </c>
      <c r="C34" t="s">
        <v>150</v>
      </c>
      <c r="D34" t="s">
        <v>2266</v>
      </c>
      <c r="E34" t="s">
        <v>76</v>
      </c>
      <c r="F34">
        <v>68</v>
      </c>
      <c r="G34">
        <v>199</v>
      </c>
      <c r="H34">
        <v>0</v>
      </c>
      <c r="I34">
        <v>4.42</v>
      </c>
      <c r="J34">
        <v>23</v>
      </c>
      <c r="K34">
        <v>31.5</v>
      </c>
      <c r="L34">
        <v>119</v>
      </c>
      <c r="M34">
        <v>4.2</v>
      </c>
      <c r="N34">
        <v>6.65</v>
      </c>
      <c r="O34">
        <v>205.06000000000003</v>
      </c>
      <c r="P34" t="s">
        <v>3116</v>
      </c>
      <c r="Q34">
        <v>1</v>
      </c>
    </row>
    <row r="35" spans="1:17" x14ac:dyDescent="0.25">
      <c r="A35" t="s">
        <v>387</v>
      </c>
      <c r="B35" t="s">
        <v>2468</v>
      </c>
      <c r="C35" t="s">
        <v>225</v>
      </c>
      <c r="D35" t="s">
        <v>2278</v>
      </c>
      <c r="E35" t="s">
        <v>76</v>
      </c>
      <c r="F35">
        <v>73</v>
      </c>
      <c r="G35">
        <v>217</v>
      </c>
      <c r="H35">
        <v>0</v>
      </c>
      <c r="I35">
        <v>4.53</v>
      </c>
      <c r="J35">
        <v>0</v>
      </c>
      <c r="K35">
        <v>32</v>
      </c>
      <c r="L35">
        <v>120</v>
      </c>
      <c r="M35">
        <v>4.49</v>
      </c>
      <c r="N35">
        <v>6.74</v>
      </c>
      <c r="O35">
        <v>88.960000000000008</v>
      </c>
      <c r="P35" t="s">
        <v>3112</v>
      </c>
      <c r="Q35">
        <v>0</v>
      </c>
    </row>
    <row r="36" spans="1:17" x14ac:dyDescent="0.25">
      <c r="A36" t="s">
        <v>99</v>
      </c>
      <c r="B36" t="s">
        <v>2471</v>
      </c>
      <c r="C36" t="s">
        <v>142</v>
      </c>
      <c r="D36" t="s">
        <v>2277</v>
      </c>
      <c r="E36" t="s">
        <v>76</v>
      </c>
      <c r="F36">
        <v>71</v>
      </c>
      <c r="G36">
        <v>200</v>
      </c>
      <c r="H36">
        <v>0</v>
      </c>
      <c r="I36">
        <v>4.38</v>
      </c>
      <c r="J36">
        <v>0</v>
      </c>
      <c r="K36">
        <v>30.5</v>
      </c>
      <c r="L36">
        <v>122</v>
      </c>
      <c r="M36">
        <v>4.22</v>
      </c>
      <c r="N36">
        <v>6.8</v>
      </c>
      <c r="O36">
        <v>137.95999999999998</v>
      </c>
      <c r="P36" t="s">
        <v>3115</v>
      </c>
      <c r="Q36">
        <v>1</v>
      </c>
    </row>
    <row r="37" spans="1:17" x14ac:dyDescent="0.25">
      <c r="A37" t="s">
        <v>392</v>
      </c>
      <c r="B37" t="s">
        <v>2474</v>
      </c>
      <c r="C37" t="s">
        <v>183</v>
      </c>
      <c r="D37" t="s">
        <v>2277</v>
      </c>
      <c r="E37" t="s">
        <v>76</v>
      </c>
      <c r="F37">
        <v>69</v>
      </c>
      <c r="G37">
        <v>197</v>
      </c>
      <c r="H37">
        <v>0</v>
      </c>
      <c r="I37">
        <v>4.45</v>
      </c>
      <c r="J37">
        <v>19</v>
      </c>
      <c r="K37">
        <v>33.5</v>
      </c>
      <c r="L37">
        <v>118</v>
      </c>
      <c r="M37">
        <v>0</v>
      </c>
      <c r="N37">
        <v>0</v>
      </c>
      <c r="O37">
        <v>71.679999999999978</v>
      </c>
      <c r="P37" t="s">
        <v>3113</v>
      </c>
      <c r="Q37">
        <v>1</v>
      </c>
    </row>
    <row r="38" spans="1:17" x14ac:dyDescent="0.25">
      <c r="A38" t="s">
        <v>398</v>
      </c>
      <c r="B38" t="s">
        <v>2480</v>
      </c>
      <c r="C38" t="s">
        <v>159</v>
      </c>
      <c r="D38" t="s">
        <v>2276</v>
      </c>
      <c r="E38" t="s">
        <v>76</v>
      </c>
      <c r="F38">
        <v>71</v>
      </c>
      <c r="G38">
        <v>215</v>
      </c>
      <c r="H38">
        <v>0</v>
      </c>
      <c r="I38">
        <v>4.4800000000000004</v>
      </c>
      <c r="J38">
        <v>20</v>
      </c>
      <c r="K38">
        <v>34</v>
      </c>
      <c r="L38">
        <v>119</v>
      </c>
      <c r="M38">
        <v>0</v>
      </c>
      <c r="N38">
        <v>6.88</v>
      </c>
      <c r="O38">
        <v>48.559999999999995</v>
      </c>
      <c r="P38" t="s">
        <v>3112</v>
      </c>
      <c r="Q38">
        <v>0</v>
      </c>
    </row>
    <row r="39" spans="1:17" x14ac:dyDescent="0.25">
      <c r="A39" t="s">
        <v>404</v>
      </c>
      <c r="B39" t="s">
        <v>2486</v>
      </c>
      <c r="C39" t="s">
        <v>2300</v>
      </c>
      <c r="D39" t="s">
        <v>2267</v>
      </c>
      <c r="E39" t="s">
        <v>76</v>
      </c>
      <c r="F39">
        <v>73</v>
      </c>
      <c r="G39">
        <v>222</v>
      </c>
      <c r="H39">
        <v>0</v>
      </c>
      <c r="I39">
        <v>4.6100000000000003</v>
      </c>
      <c r="J39">
        <v>21</v>
      </c>
      <c r="K39">
        <v>34</v>
      </c>
      <c r="L39">
        <v>120</v>
      </c>
      <c r="M39">
        <v>0</v>
      </c>
      <c r="N39">
        <v>0</v>
      </c>
      <c r="O39">
        <v>31.580000000000002</v>
      </c>
      <c r="P39" t="s">
        <v>3112</v>
      </c>
      <c r="Q39">
        <v>0</v>
      </c>
    </row>
    <row r="40" spans="1:17" x14ac:dyDescent="0.25">
      <c r="A40" t="s">
        <v>410</v>
      </c>
      <c r="B40" t="s">
        <v>2494</v>
      </c>
      <c r="C40" t="s">
        <v>396</v>
      </c>
      <c r="D40" t="s">
        <v>3088</v>
      </c>
      <c r="E40" t="s">
        <v>76</v>
      </c>
      <c r="F40">
        <v>73</v>
      </c>
      <c r="G40">
        <v>213</v>
      </c>
      <c r="H40">
        <v>0</v>
      </c>
      <c r="I40">
        <v>4.59</v>
      </c>
      <c r="J40">
        <v>21</v>
      </c>
      <c r="K40">
        <v>30</v>
      </c>
      <c r="L40">
        <v>116</v>
      </c>
      <c r="M40">
        <v>0</v>
      </c>
      <c r="N40">
        <v>0</v>
      </c>
      <c r="O40">
        <v>0</v>
      </c>
      <c r="P40" t="s">
        <v>3112</v>
      </c>
      <c r="Q40">
        <v>0</v>
      </c>
    </row>
    <row r="41" spans="1:17" x14ac:dyDescent="0.25">
      <c r="A41" t="s">
        <v>412</v>
      </c>
      <c r="B41" t="s">
        <v>2496</v>
      </c>
      <c r="C41" t="s">
        <v>137</v>
      </c>
      <c r="D41" t="s">
        <v>2268</v>
      </c>
      <c r="E41" t="s">
        <v>76</v>
      </c>
      <c r="F41">
        <v>69</v>
      </c>
      <c r="G41">
        <v>204</v>
      </c>
      <c r="H41">
        <v>0</v>
      </c>
      <c r="I41">
        <v>4.51</v>
      </c>
      <c r="J41">
        <v>25</v>
      </c>
      <c r="K41">
        <v>36</v>
      </c>
      <c r="L41">
        <v>128</v>
      </c>
      <c r="M41">
        <v>0</v>
      </c>
      <c r="N41">
        <v>7.17</v>
      </c>
      <c r="O41">
        <v>0</v>
      </c>
      <c r="P41" t="s">
        <v>3112</v>
      </c>
      <c r="Q41">
        <v>0</v>
      </c>
    </row>
    <row r="42" spans="1:17" x14ac:dyDescent="0.25">
      <c r="A42" t="s">
        <v>414</v>
      </c>
      <c r="B42" t="s">
        <v>2498</v>
      </c>
      <c r="C42" t="s">
        <v>388</v>
      </c>
      <c r="D42" t="s">
        <v>2269</v>
      </c>
      <c r="E42" t="s">
        <v>76</v>
      </c>
      <c r="F42">
        <v>73</v>
      </c>
      <c r="G42">
        <v>224</v>
      </c>
      <c r="H42">
        <v>0</v>
      </c>
      <c r="I42">
        <v>4.47</v>
      </c>
      <c r="J42">
        <v>19</v>
      </c>
      <c r="K42">
        <v>34</v>
      </c>
      <c r="L42">
        <v>125</v>
      </c>
      <c r="M42">
        <v>4.29</v>
      </c>
      <c r="N42">
        <v>6.96</v>
      </c>
      <c r="O42">
        <v>4.9400000000000004</v>
      </c>
      <c r="P42" t="s">
        <v>3112</v>
      </c>
      <c r="Q42">
        <v>0</v>
      </c>
    </row>
    <row r="43" spans="1:17" x14ac:dyDescent="0.25">
      <c r="A43" t="s">
        <v>415</v>
      </c>
      <c r="B43" t="s">
        <v>2499</v>
      </c>
      <c r="C43" t="s">
        <v>2299</v>
      </c>
      <c r="D43" t="s">
        <v>3088</v>
      </c>
      <c r="E43" t="s">
        <v>76</v>
      </c>
      <c r="F43">
        <v>71</v>
      </c>
      <c r="G43">
        <v>228</v>
      </c>
      <c r="H43">
        <v>0</v>
      </c>
      <c r="I43">
        <v>4.5199999999999996</v>
      </c>
      <c r="J43">
        <v>17</v>
      </c>
      <c r="K43">
        <v>31</v>
      </c>
      <c r="L43">
        <v>112</v>
      </c>
      <c r="M43">
        <v>0</v>
      </c>
      <c r="N43">
        <v>0</v>
      </c>
      <c r="O43">
        <v>0.54</v>
      </c>
      <c r="P43" t="s">
        <v>3112</v>
      </c>
      <c r="Q43">
        <v>0</v>
      </c>
    </row>
    <row r="44" spans="1:17" x14ac:dyDescent="0.25">
      <c r="A44" t="s">
        <v>422</v>
      </c>
      <c r="B44" t="s">
        <v>2505</v>
      </c>
      <c r="C44" t="s">
        <v>141</v>
      </c>
      <c r="D44" t="s">
        <v>2266</v>
      </c>
      <c r="E44" t="s">
        <v>76</v>
      </c>
      <c r="F44">
        <v>69</v>
      </c>
      <c r="G44">
        <v>206</v>
      </c>
      <c r="H44">
        <v>0</v>
      </c>
      <c r="I44">
        <v>4.6900000000000004</v>
      </c>
      <c r="J44">
        <v>23</v>
      </c>
      <c r="K44">
        <v>28</v>
      </c>
      <c r="L44">
        <v>110</v>
      </c>
      <c r="M44">
        <v>0</v>
      </c>
      <c r="N44">
        <v>0</v>
      </c>
      <c r="O44">
        <v>9.2199999999999989</v>
      </c>
      <c r="P44" t="s">
        <v>3112</v>
      </c>
      <c r="Q44">
        <v>0</v>
      </c>
    </row>
    <row r="45" spans="1:17" x14ac:dyDescent="0.25">
      <c r="A45" t="s">
        <v>433</v>
      </c>
      <c r="B45" t="s">
        <v>2518</v>
      </c>
      <c r="C45" t="s">
        <v>202</v>
      </c>
      <c r="D45" t="s">
        <v>2268</v>
      </c>
      <c r="E45" t="s">
        <v>76</v>
      </c>
      <c r="F45">
        <v>73</v>
      </c>
      <c r="G45">
        <v>213</v>
      </c>
      <c r="H45">
        <v>0</v>
      </c>
      <c r="I45">
        <v>4.5199999999999996</v>
      </c>
      <c r="J45">
        <v>25</v>
      </c>
      <c r="K45">
        <v>33.5</v>
      </c>
      <c r="L45">
        <v>118</v>
      </c>
      <c r="M45">
        <v>4.24</v>
      </c>
      <c r="N45">
        <v>6.97</v>
      </c>
      <c r="O45">
        <v>0</v>
      </c>
      <c r="P45" t="s">
        <v>3112</v>
      </c>
      <c r="Q45">
        <v>0</v>
      </c>
    </row>
    <row r="46" spans="1:17" x14ac:dyDescent="0.25">
      <c r="A46" t="s">
        <v>94</v>
      </c>
      <c r="B46" t="s">
        <v>2524</v>
      </c>
      <c r="C46" t="s">
        <v>152</v>
      </c>
      <c r="D46" t="s">
        <v>2277</v>
      </c>
      <c r="E46" t="s">
        <v>76</v>
      </c>
      <c r="F46">
        <v>74</v>
      </c>
      <c r="G46">
        <v>217</v>
      </c>
      <c r="H46">
        <v>16</v>
      </c>
      <c r="I46">
        <v>4.4000000000000004</v>
      </c>
      <c r="J46">
        <v>0</v>
      </c>
      <c r="K46">
        <v>38.5</v>
      </c>
      <c r="L46">
        <v>127</v>
      </c>
      <c r="M46">
        <v>4.4000000000000004</v>
      </c>
      <c r="N46">
        <v>7.09</v>
      </c>
      <c r="O46">
        <v>257.96000000000004</v>
      </c>
      <c r="P46" t="s">
        <v>3116</v>
      </c>
      <c r="Q46">
        <v>1</v>
      </c>
    </row>
    <row r="47" spans="1:17" x14ac:dyDescent="0.25">
      <c r="A47" t="s">
        <v>439</v>
      </c>
      <c r="B47" t="s">
        <v>2526</v>
      </c>
      <c r="C47" t="s">
        <v>177</v>
      </c>
      <c r="D47" t="s">
        <v>2267</v>
      </c>
      <c r="E47" t="s">
        <v>76</v>
      </c>
      <c r="F47">
        <v>71</v>
      </c>
      <c r="G47">
        <v>215</v>
      </c>
      <c r="H47">
        <v>0</v>
      </c>
      <c r="I47">
        <v>4.46</v>
      </c>
      <c r="J47">
        <v>20</v>
      </c>
      <c r="K47">
        <v>35.5</v>
      </c>
      <c r="L47">
        <v>125</v>
      </c>
      <c r="M47">
        <v>4.58</v>
      </c>
      <c r="N47">
        <v>7.09</v>
      </c>
      <c r="O47">
        <v>150.04000000000002</v>
      </c>
      <c r="P47" t="s">
        <v>3113</v>
      </c>
      <c r="Q47">
        <v>1</v>
      </c>
    </row>
    <row r="48" spans="1:17" x14ac:dyDescent="0.25">
      <c r="A48" t="s">
        <v>450</v>
      </c>
      <c r="B48" t="s">
        <v>2537</v>
      </c>
      <c r="C48" t="s">
        <v>195</v>
      </c>
      <c r="D48" t="s">
        <v>2268</v>
      </c>
      <c r="E48" t="s">
        <v>76</v>
      </c>
      <c r="F48">
        <v>71</v>
      </c>
      <c r="G48">
        <v>203</v>
      </c>
      <c r="H48">
        <v>0</v>
      </c>
      <c r="I48">
        <v>4.45</v>
      </c>
      <c r="J48">
        <v>0</v>
      </c>
      <c r="K48">
        <v>38</v>
      </c>
      <c r="L48">
        <v>123</v>
      </c>
      <c r="M48">
        <v>4.17</v>
      </c>
      <c r="N48">
        <v>7</v>
      </c>
      <c r="O48">
        <v>0</v>
      </c>
      <c r="P48" t="s">
        <v>3112</v>
      </c>
      <c r="Q48">
        <v>0</v>
      </c>
    </row>
    <row r="49" spans="1:17" x14ac:dyDescent="0.25">
      <c r="A49" t="s">
        <v>451</v>
      </c>
      <c r="B49" t="s">
        <v>2538</v>
      </c>
      <c r="C49" t="s">
        <v>153</v>
      </c>
      <c r="D49" t="s">
        <v>2267</v>
      </c>
      <c r="E49" t="s">
        <v>76</v>
      </c>
      <c r="F49">
        <v>71</v>
      </c>
      <c r="G49">
        <v>230</v>
      </c>
      <c r="H49">
        <v>0</v>
      </c>
      <c r="I49">
        <v>4.4000000000000004</v>
      </c>
      <c r="J49">
        <v>26</v>
      </c>
      <c r="K49">
        <v>36</v>
      </c>
      <c r="L49">
        <v>127</v>
      </c>
      <c r="M49">
        <v>4.16</v>
      </c>
      <c r="N49">
        <v>6.96</v>
      </c>
      <c r="O49">
        <v>5.9</v>
      </c>
      <c r="P49" t="s">
        <v>3112</v>
      </c>
      <c r="Q49">
        <v>0</v>
      </c>
    </row>
    <row r="50" spans="1:17" x14ac:dyDescent="0.25">
      <c r="A50" t="s">
        <v>452</v>
      </c>
      <c r="B50" t="s">
        <v>2540</v>
      </c>
      <c r="C50" t="s">
        <v>150</v>
      </c>
      <c r="D50" t="s">
        <v>2266</v>
      </c>
      <c r="E50" t="s">
        <v>76</v>
      </c>
      <c r="F50">
        <v>74</v>
      </c>
      <c r="G50">
        <v>226</v>
      </c>
      <c r="H50">
        <v>0</v>
      </c>
      <c r="I50">
        <v>4.5199999999999996</v>
      </c>
      <c r="J50">
        <v>28</v>
      </c>
      <c r="K50">
        <v>34.5</v>
      </c>
      <c r="L50">
        <v>122</v>
      </c>
      <c r="M50">
        <v>4.22</v>
      </c>
      <c r="N50">
        <v>6.88</v>
      </c>
      <c r="O50">
        <v>25.34</v>
      </c>
      <c r="P50" t="s">
        <v>3112</v>
      </c>
      <c r="Q50">
        <v>0</v>
      </c>
    </row>
    <row r="51" spans="1:17" x14ac:dyDescent="0.25">
      <c r="A51" t="s">
        <v>453</v>
      </c>
      <c r="B51" t="s">
        <v>2541</v>
      </c>
      <c r="C51" t="s">
        <v>167</v>
      </c>
      <c r="D51" t="s">
        <v>2266</v>
      </c>
      <c r="E51" t="s">
        <v>76</v>
      </c>
      <c r="F51">
        <v>70</v>
      </c>
      <c r="G51">
        <v>210</v>
      </c>
      <c r="H51">
        <v>0</v>
      </c>
      <c r="I51">
        <v>4.54</v>
      </c>
      <c r="J51">
        <v>21</v>
      </c>
      <c r="K51">
        <v>37</v>
      </c>
      <c r="L51">
        <v>122</v>
      </c>
      <c r="M51">
        <v>4.1399999999999997</v>
      </c>
      <c r="N51">
        <v>7</v>
      </c>
      <c r="O51">
        <v>51.86</v>
      </c>
      <c r="P51" t="s">
        <v>3112</v>
      </c>
      <c r="Q51">
        <v>0</v>
      </c>
    </row>
    <row r="52" spans="1:17" x14ac:dyDescent="0.25">
      <c r="A52" t="s">
        <v>454</v>
      </c>
      <c r="B52" t="s">
        <v>2542</v>
      </c>
      <c r="C52" t="s">
        <v>2297</v>
      </c>
      <c r="D52" t="s">
        <v>2276</v>
      </c>
      <c r="E52" t="s">
        <v>76</v>
      </c>
      <c r="F52">
        <v>71</v>
      </c>
      <c r="G52">
        <v>191</v>
      </c>
      <c r="H52">
        <v>0</v>
      </c>
      <c r="I52">
        <v>4.46</v>
      </c>
      <c r="J52">
        <v>26</v>
      </c>
      <c r="K52">
        <v>35.5</v>
      </c>
      <c r="L52">
        <v>121</v>
      </c>
      <c r="M52">
        <v>0</v>
      </c>
      <c r="N52">
        <v>0</v>
      </c>
      <c r="O52">
        <v>10</v>
      </c>
      <c r="P52" t="s">
        <v>3112</v>
      </c>
      <c r="Q52">
        <v>0</v>
      </c>
    </row>
    <row r="53" spans="1:17" x14ac:dyDescent="0.25">
      <c r="A53" t="s">
        <v>465</v>
      </c>
      <c r="B53" t="s">
        <v>2552</v>
      </c>
      <c r="C53" t="s">
        <v>243</v>
      </c>
      <c r="D53" t="s">
        <v>2269</v>
      </c>
      <c r="E53" t="s">
        <v>76</v>
      </c>
      <c r="F53">
        <v>68</v>
      </c>
      <c r="G53">
        <v>186</v>
      </c>
      <c r="H53">
        <v>0</v>
      </c>
      <c r="I53">
        <v>4.4000000000000004</v>
      </c>
      <c r="J53">
        <v>0</v>
      </c>
      <c r="K53">
        <v>35.5</v>
      </c>
      <c r="L53">
        <v>0</v>
      </c>
      <c r="M53">
        <v>4.08</v>
      </c>
      <c r="N53">
        <v>6.69</v>
      </c>
      <c r="O53">
        <v>9.02</v>
      </c>
      <c r="P53" t="s">
        <v>3112</v>
      </c>
      <c r="Q53">
        <v>0</v>
      </c>
    </row>
    <row r="54" spans="1:17" x14ac:dyDescent="0.25">
      <c r="A54" t="s">
        <v>470</v>
      </c>
      <c r="B54" t="s">
        <v>2556</v>
      </c>
      <c r="C54" t="s">
        <v>2298</v>
      </c>
      <c r="D54" t="s">
        <v>2266</v>
      </c>
      <c r="E54" t="s">
        <v>76</v>
      </c>
      <c r="F54">
        <v>71</v>
      </c>
      <c r="G54">
        <v>207</v>
      </c>
      <c r="H54">
        <v>0</v>
      </c>
      <c r="I54">
        <v>4.4000000000000004</v>
      </c>
      <c r="J54">
        <v>16</v>
      </c>
      <c r="K54">
        <v>35.5</v>
      </c>
      <c r="L54">
        <v>123</v>
      </c>
      <c r="M54">
        <v>4.16</v>
      </c>
      <c r="N54">
        <v>6.84</v>
      </c>
      <c r="O54">
        <v>11.239999999999998</v>
      </c>
      <c r="P54" t="s">
        <v>3112</v>
      </c>
      <c r="Q54">
        <v>0</v>
      </c>
    </row>
    <row r="55" spans="1:17" x14ac:dyDescent="0.25">
      <c r="A55" t="s">
        <v>471</v>
      </c>
      <c r="B55" t="s">
        <v>2557</v>
      </c>
      <c r="C55" t="s">
        <v>2273</v>
      </c>
      <c r="D55" t="s">
        <v>2274</v>
      </c>
      <c r="E55" t="s">
        <v>76</v>
      </c>
      <c r="F55">
        <v>73</v>
      </c>
      <c r="G55">
        <v>228</v>
      </c>
      <c r="H55">
        <v>0</v>
      </c>
      <c r="I55">
        <v>4.66</v>
      </c>
      <c r="J55">
        <v>14</v>
      </c>
      <c r="K55">
        <v>34</v>
      </c>
      <c r="L55">
        <v>115</v>
      </c>
      <c r="M55">
        <v>4.43</v>
      </c>
      <c r="N55">
        <v>7.23</v>
      </c>
      <c r="O55">
        <v>1.8199999999999998</v>
      </c>
      <c r="P55" t="s">
        <v>3112</v>
      </c>
      <c r="Q55">
        <v>0</v>
      </c>
    </row>
    <row r="56" spans="1:17" x14ac:dyDescent="0.25">
      <c r="A56" t="s">
        <v>477</v>
      </c>
      <c r="B56" t="s">
        <v>2563</v>
      </c>
      <c r="C56" t="s">
        <v>182</v>
      </c>
      <c r="D56" t="s">
        <v>2276</v>
      </c>
      <c r="E56" t="s">
        <v>76</v>
      </c>
      <c r="F56">
        <v>71</v>
      </c>
      <c r="G56">
        <v>220</v>
      </c>
      <c r="H56">
        <v>0</v>
      </c>
      <c r="I56">
        <v>4.5</v>
      </c>
      <c r="J56">
        <v>18</v>
      </c>
      <c r="K56">
        <v>38</v>
      </c>
      <c r="L56">
        <v>114</v>
      </c>
      <c r="M56">
        <v>4.34</v>
      </c>
      <c r="N56">
        <v>7.22</v>
      </c>
      <c r="O56">
        <v>18.580000000000002</v>
      </c>
      <c r="P56" t="s">
        <v>3112</v>
      </c>
      <c r="Q56">
        <v>0</v>
      </c>
    </row>
    <row r="57" spans="1:17" x14ac:dyDescent="0.25">
      <c r="A57" t="s">
        <v>486</v>
      </c>
      <c r="B57" t="s">
        <v>2571</v>
      </c>
      <c r="C57" t="s">
        <v>2292</v>
      </c>
      <c r="D57" t="s">
        <v>2277</v>
      </c>
      <c r="E57" t="s">
        <v>76</v>
      </c>
      <c r="F57">
        <v>70</v>
      </c>
      <c r="G57">
        <v>218</v>
      </c>
      <c r="H57">
        <v>0</v>
      </c>
      <c r="I57">
        <v>4.63</v>
      </c>
      <c r="J57">
        <v>23</v>
      </c>
      <c r="K57">
        <v>36.5</v>
      </c>
      <c r="L57">
        <v>121</v>
      </c>
      <c r="M57">
        <v>0</v>
      </c>
      <c r="N57">
        <v>0</v>
      </c>
      <c r="O57">
        <v>0.64</v>
      </c>
      <c r="P57" t="s">
        <v>3112</v>
      </c>
      <c r="Q57">
        <v>0</v>
      </c>
    </row>
    <row r="58" spans="1:17" x14ac:dyDescent="0.25">
      <c r="A58" t="s">
        <v>497</v>
      </c>
      <c r="B58" t="s">
        <v>2580</v>
      </c>
      <c r="C58" t="s">
        <v>181</v>
      </c>
      <c r="D58" t="s">
        <v>2268</v>
      </c>
      <c r="E58" t="s">
        <v>76</v>
      </c>
      <c r="F58">
        <v>71</v>
      </c>
      <c r="G58">
        <v>232</v>
      </c>
      <c r="H58">
        <v>0</v>
      </c>
      <c r="I58">
        <v>4.47</v>
      </c>
      <c r="J58">
        <v>0</v>
      </c>
      <c r="K58">
        <v>31.5</v>
      </c>
      <c r="L58">
        <v>115</v>
      </c>
      <c r="M58">
        <v>0</v>
      </c>
      <c r="N58">
        <v>0</v>
      </c>
      <c r="O58">
        <v>14.679999999999998</v>
      </c>
      <c r="P58" t="s">
        <v>3112</v>
      </c>
      <c r="Q58">
        <v>0</v>
      </c>
    </row>
    <row r="59" spans="1:17" x14ac:dyDescent="0.25">
      <c r="A59" t="s">
        <v>502</v>
      </c>
      <c r="B59" t="s">
        <v>2585</v>
      </c>
      <c r="C59" t="s">
        <v>242</v>
      </c>
      <c r="D59" t="s">
        <v>2274</v>
      </c>
      <c r="E59" t="s">
        <v>76</v>
      </c>
      <c r="F59">
        <v>69</v>
      </c>
      <c r="G59">
        <v>245</v>
      </c>
      <c r="H59">
        <v>0</v>
      </c>
      <c r="I59">
        <v>4.7699999999999996</v>
      </c>
      <c r="J59">
        <v>25</v>
      </c>
      <c r="K59">
        <v>30</v>
      </c>
      <c r="L59">
        <v>103</v>
      </c>
      <c r="M59">
        <v>4.42</v>
      </c>
      <c r="N59">
        <v>7.1</v>
      </c>
      <c r="O59">
        <v>0</v>
      </c>
      <c r="P59" t="s">
        <v>3112</v>
      </c>
      <c r="Q59">
        <v>0</v>
      </c>
    </row>
    <row r="60" spans="1:17" x14ac:dyDescent="0.25">
      <c r="A60" t="s">
        <v>504</v>
      </c>
      <c r="B60" t="s">
        <v>2587</v>
      </c>
      <c r="C60" t="s">
        <v>154</v>
      </c>
      <c r="D60" t="s">
        <v>2268</v>
      </c>
      <c r="E60" t="s">
        <v>76</v>
      </c>
      <c r="F60">
        <v>71</v>
      </c>
      <c r="G60">
        <v>211</v>
      </c>
      <c r="H60">
        <v>0</v>
      </c>
      <c r="I60">
        <v>4.75</v>
      </c>
      <c r="J60">
        <v>19</v>
      </c>
      <c r="K60">
        <v>30</v>
      </c>
      <c r="L60">
        <v>108</v>
      </c>
      <c r="M60">
        <v>4.53</v>
      </c>
      <c r="N60">
        <v>7.25</v>
      </c>
      <c r="O60">
        <v>17.279999999999998</v>
      </c>
      <c r="P60" t="s">
        <v>3112</v>
      </c>
      <c r="Q60">
        <v>0</v>
      </c>
    </row>
    <row r="61" spans="1:17" x14ac:dyDescent="0.25">
      <c r="A61" t="s">
        <v>507</v>
      </c>
      <c r="B61" t="s">
        <v>2589</v>
      </c>
      <c r="C61" t="s">
        <v>244</v>
      </c>
      <c r="D61" t="s">
        <v>2286</v>
      </c>
      <c r="E61" t="s">
        <v>76</v>
      </c>
      <c r="F61">
        <v>70</v>
      </c>
      <c r="G61">
        <v>198</v>
      </c>
      <c r="H61">
        <v>0</v>
      </c>
      <c r="I61">
        <v>4.55</v>
      </c>
      <c r="J61">
        <v>0</v>
      </c>
      <c r="K61">
        <v>34</v>
      </c>
      <c r="L61">
        <v>112</v>
      </c>
      <c r="M61">
        <v>4.09</v>
      </c>
      <c r="N61">
        <v>6.7</v>
      </c>
      <c r="O61">
        <v>109.58</v>
      </c>
      <c r="P61" t="s">
        <v>3113</v>
      </c>
      <c r="Q61">
        <v>1</v>
      </c>
    </row>
    <row r="62" spans="1:17" x14ac:dyDescent="0.25">
      <c r="A62" t="s">
        <v>91</v>
      </c>
      <c r="B62" t="s">
        <v>2597</v>
      </c>
      <c r="C62" t="s">
        <v>151</v>
      </c>
      <c r="D62" t="s">
        <v>2278</v>
      </c>
      <c r="E62" t="s">
        <v>76</v>
      </c>
      <c r="F62">
        <v>69</v>
      </c>
      <c r="G62">
        <v>214</v>
      </c>
      <c r="H62">
        <v>0</v>
      </c>
      <c r="I62">
        <v>4.49</v>
      </c>
      <c r="J62">
        <v>25</v>
      </c>
      <c r="K62">
        <v>35.5</v>
      </c>
      <c r="L62">
        <v>0</v>
      </c>
      <c r="M62">
        <v>0</v>
      </c>
      <c r="N62">
        <v>0</v>
      </c>
      <c r="O62">
        <v>142.26000000000002</v>
      </c>
      <c r="P62" t="s">
        <v>3113</v>
      </c>
      <c r="Q62">
        <v>1</v>
      </c>
    </row>
    <row r="63" spans="1:17" x14ac:dyDescent="0.25">
      <c r="A63" t="s">
        <v>513</v>
      </c>
      <c r="B63" t="s">
        <v>2598</v>
      </c>
      <c r="C63" t="s">
        <v>2281</v>
      </c>
      <c r="D63" t="s">
        <v>2268</v>
      </c>
      <c r="E63" t="s">
        <v>76</v>
      </c>
      <c r="F63">
        <v>71</v>
      </c>
      <c r="G63">
        <v>214</v>
      </c>
      <c r="H63">
        <v>0</v>
      </c>
      <c r="I63">
        <v>4.4000000000000004</v>
      </c>
      <c r="J63">
        <v>18</v>
      </c>
      <c r="K63">
        <v>38.5</v>
      </c>
      <c r="L63">
        <v>125</v>
      </c>
      <c r="M63">
        <v>4.4800000000000004</v>
      </c>
      <c r="N63">
        <v>7.1</v>
      </c>
      <c r="O63">
        <v>157.9</v>
      </c>
      <c r="P63" t="s">
        <v>3113</v>
      </c>
      <c r="Q63">
        <v>1</v>
      </c>
    </row>
    <row r="64" spans="1:17" x14ac:dyDescent="0.25">
      <c r="A64" t="s">
        <v>520</v>
      </c>
      <c r="B64" t="s">
        <v>2606</v>
      </c>
      <c r="C64" t="s">
        <v>169</v>
      </c>
      <c r="D64" t="s">
        <v>2266</v>
      </c>
      <c r="E64" t="s">
        <v>76</v>
      </c>
      <c r="F64">
        <v>69</v>
      </c>
      <c r="G64">
        <v>201</v>
      </c>
      <c r="H64">
        <v>0</v>
      </c>
      <c r="I64">
        <v>4.57</v>
      </c>
      <c r="J64">
        <v>18</v>
      </c>
      <c r="K64">
        <v>31.5</v>
      </c>
      <c r="L64">
        <v>124</v>
      </c>
      <c r="M64">
        <v>4.24</v>
      </c>
      <c r="N64">
        <v>7.05</v>
      </c>
      <c r="O64">
        <v>1.78</v>
      </c>
      <c r="P64" t="s">
        <v>3112</v>
      </c>
      <c r="Q64">
        <v>0</v>
      </c>
    </row>
    <row r="65" spans="1:17" x14ac:dyDescent="0.25">
      <c r="A65" t="s">
        <v>522</v>
      </c>
      <c r="B65" t="s">
        <v>2608</v>
      </c>
      <c r="C65" t="s">
        <v>2296</v>
      </c>
      <c r="D65" t="s">
        <v>2268</v>
      </c>
      <c r="E65" t="s">
        <v>76</v>
      </c>
      <c r="F65">
        <v>73</v>
      </c>
      <c r="G65">
        <v>210</v>
      </c>
      <c r="H65">
        <v>0</v>
      </c>
      <c r="I65">
        <v>4.4000000000000004</v>
      </c>
      <c r="J65">
        <v>15</v>
      </c>
      <c r="K65">
        <v>36.5</v>
      </c>
      <c r="L65">
        <v>122</v>
      </c>
      <c r="M65">
        <v>4.26</v>
      </c>
      <c r="N65">
        <v>6.81</v>
      </c>
      <c r="O65">
        <v>67.739999999999995</v>
      </c>
      <c r="P65" t="s">
        <v>3112</v>
      </c>
      <c r="Q65">
        <v>0</v>
      </c>
    </row>
    <row r="66" spans="1:17" x14ac:dyDescent="0.25">
      <c r="A66" t="s">
        <v>533</v>
      </c>
      <c r="B66" t="s">
        <v>2621</v>
      </c>
      <c r="C66" t="s">
        <v>2297</v>
      </c>
      <c r="D66" t="s">
        <v>2276</v>
      </c>
      <c r="E66" t="s">
        <v>76</v>
      </c>
      <c r="F66">
        <v>68</v>
      </c>
      <c r="G66">
        <v>201</v>
      </c>
      <c r="H66">
        <v>0</v>
      </c>
      <c r="I66">
        <v>4.42</v>
      </c>
      <c r="J66">
        <v>17</v>
      </c>
      <c r="K66">
        <v>32.5</v>
      </c>
      <c r="L66">
        <v>105</v>
      </c>
      <c r="M66">
        <v>4.37</v>
      </c>
      <c r="N66">
        <v>6.96</v>
      </c>
      <c r="O66">
        <v>72.199999999999989</v>
      </c>
      <c r="P66" t="s">
        <v>3112</v>
      </c>
      <c r="Q66">
        <v>0</v>
      </c>
    </row>
    <row r="67" spans="1:17" x14ac:dyDescent="0.25">
      <c r="A67" t="s">
        <v>537</v>
      </c>
      <c r="B67" t="s">
        <v>2625</v>
      </c>
      <c r="C67" t="s">
        <v>159</v>
      </c>
      <c r="D67" t="s">
        <v>2276</v>
      </c>
      <c r="E67" t="s">
        <v>76</v>
      </c>
      <c r="F67">
        <v>70</v>
      </c>
      <c r="G67">
        <v>214</v>
      </c>
      <c r="H67">
        <v>0</v>
      </c>
      <c r="I67">
        <v>4.6399999999999997</v>
      </c>
      <c r="J67">
        <v>21</v>
      </c>
      <c r="K67">
        <v>33</v>
      </c>
      <c r="L67">
        <v>116</v>
      </c>
      <c r="M67">
        <v>4.4000000000000004</v>
      </c>
      <c r="N67">
        <v>7.13</v>
      </c>
      <c r="O67">
        <v>0</v>
      </c>
      <c r="P67" t="s">
        <v>3112</v>
      </c>
      <c r="Q67">
        <v>0</v>
      </c>
    </row>
    <row r="68" spans="1:17" x14ac:dyDescent="0.25">
      <c r="A68" t="s">
        <v>539</v>
      </c>
      <c r="B68" t="s">
        <v>2627</v>
      </c>
      <c r="C68" t="s">
        <v>2284</v>
      </c>
      <c r="D68" t="s">
        <v>2267</v>
      </c>
      <c r="E68" t="s">
        <v>76</v>
      </c>
      <c r="F68">
        <v>69</v>
      </c>
      <c r="G68">
        <v>201</v>
      </c>
      <c r="H68">
        <v>0</v>
      </c>
      <c r="I68">
        <v>4.47</v>
      </c>
      <c r="J68">
        <v>19</v>
      </c>
      <c r="K68">
        <v>34.5</v>
      </c>
      <c r="L68">
        <v>124</v>
      </c>
      <c r="M68">
        <v>4.08</v>
      </c>
      <c r="N68">
        <v>6.79</v>
      </c>
      <c r="O68">
        <v>50.14</v>
      </c>
      <c r="P68" t="s">
        <v>3112</v>
      </c>
      <c r="Q68">
        <v>0</v>
      </c>
    </row>
    <row r="69" spans="1:17" x14ac:dyDescent="0.25">
      <c r="A69" t="s">
        <v>543</v>
      </c>
      <c r="B69" t="s">
        <v>2631</v>
      </c>
      <c r="C69" t="s">
        <v>158</v>
      </c>
      <c r="D69" t="s">
        <v>2276</v>
      </c>
      <c r="E69" t="s">
        <v>76</v>
      </c>
      <c r="F69">
        <v>71</v>
      </c>
      <c r="G69">
        <v>214</v>
      </c>
      <c r="H69">
        <v>0</v>
      </c>
      <c r="I69">
        <v>4.4800000000000004</v>
      </c>
      <c r="J69">
        <v>18</v>
      </c>
      <c r="K69">
        <v>35</v>
      </c>
      <c r="L69">
        <v>111</v>
      </c>
      <c r="M69">
        <v>4.37</v>
      </c>
      <c r="N69">
        <v>7.01</v>
      </c>
      <c r="O69">
        <v>18</v>
      </c>
      <c r="P69" t="s">
        <v>3112</v>
      </c>
      <c r="Q69">
        <v>0</v>
      </c>
    </row>
    <row r="70" spans="1:17" x14ac:dyDescent="0.25">
      <c r="A70" t="s">
        <v>560</v>
      </c>
      <c r="B70" t="s">
        <v>2647</v>
      </c>
      <c r="C70" t="s">
        <v>197</v>
      </c>
      <c r="D70" t="s">
        <v>2276</v>
      </c>
      <c r="E70" t="s">
        <v>76</v>
      </c>
      <c r="F70">
        <v>73</v>
      </c>
      <c r="G70">
        <v>227</v>
      </c>
      <c r="H70">
        <v>0</v>
      </c>
      <c r="I70">
        <v>4.62</v>
      </c>
      <c r="J70">
        <v>18</v>
      </c>
      <c r="K70">
        <v>30.5</v>
      </c>
      <c r="L70">
        <v>106</v>
      </c>
      <c r="M70">
        <v>4.2300000000000004</v>
      </c>
      <c r="N70">
        <v>7.07</v>
      </c>
      <c r="O70">
        <v>0</v>
      </c>
      <c r="P70" t="s">
        <v>3112</v>
      </c>
      <c r="Q70">
        <v>0</v>
      </c>
    </row>
    <row r="71" spans="1:17" x14ac:dyDescent="0.25">
      <c r="A71" t="s">
        <v>561</v>
      </c>
      <c r="B71" t="s">
        <v>2648</v>
      </c>
      <c r="C71" t="s">
        <v>163</v>
      </c>
      <c r="D71" t="s">
        <v>2267</v>
      </c>
      <c r="E71" t="s">
        <v>76</v>
      </c>
      <c r="F71">
        <v>70</v>
      </c>
      <c r="G71">
        <v>218</v>
      </c>
      <c r="H71">
        <v>0</v>
      </c>
      <c r="I71">
        <v>4.5</v>
      </c>
      <c r="J71">
        <v>29</v>
      </c>
      <c r="K71">
        <v>35</v>
      </c>
      <c r="L71">
        <v>119</v>
      </c>
      <c r="M71">
        <v>0</v>
      </c>
      <c r="N71">
        <v>7.21</v>
      </c>
      <c r="O71">
        <v>12.22</v>
      </c>
      <c r="P71" t="s">
        <v>3112</v>
      </c>
      <c r="Q7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2"/>
  <sheetViews>
    <sheetView workbookViewId="0">
      <selection sqref="A1:Q1"/>
    </sheetView>
  </sheetViews>
  <sheetFormatPr defaultRowHeight="15" x14ac:dyDescent="0.25"/>
  <sheetData>
    <row r="1" spans="1:17" x14ac:dyDescent="0.25">
      <c r="A1" t="s">
        <v>861</v>
      </c>
      <c r="B1" t="s">
        <v>862</v>
      </c>
      <c r="C1" t="s">
        <v>2254</v>
      </c>
      <c r="D1" t="s">
        <v>2255</v>
      </c>
      <c r="E1" t="s">
        <v>2256</v>
      </c>
      <c r="F1" t="s">
        <v>2257</v>
      </c>
      <c r="G1" t="s">
        <v>2258</v>
      </c>
      <c r="H1" t="s">
        <v>2259</v>
      </c>
      <c r="I1" t="s">
        <v>2260</v>
      </c>
      <c r="J1" t="s">
        <v>2261</v>
      </c>
      <c r="K1" t="s">
        <v>2262</v>
      </c>
      <c r="L1" t="s">
        <v>2263</v>
      </c>
      <c r="M1" t="s">
        <v>2264</v>
      </c>
      <c r="N1" t="s">
        <v>2265</v>
      </c>
      <c r="O1" t="s">
        <v>3087</v>
      </c>
      <c r="P1" t="s">
        <v>3085</v>
      </c>
      <c r="Q1" t="s">
        <v>3086</v>
      </c>
    </row>
    <row r="2" spans="1:17" x14ac:dyDescent="0.25">
      <c r="A2" t="s">
        <v>106</v>
      </c>
      <c r="B2" t="s">
        <v>2327</v>
      </c>
      <c r="C2" t="s">
        <v>140</v>
      </c>
      <c r="D2" t="s">
        <v>2268</v>
      </c>
      <c r="E2" t="s">
        <v>74</v>
      </c>
      <c r="F2">
        <v>69</v>
      </c>
      <c r="G2">
        <v>172</v>
      </c>
      <c r="H2">
        <v>18</v>
      </c>
      <c r="I2">
        <v>4.53</v>
      </c>
      <c r="J2">
        <v>20</v>
      </c>
      <c r="K2">
        <v>37.5</v>
      </c>
      <c r="L2">
        <v>118</v>
      </c>
      <c r="M2">
        <v>4.0599999999999996</v>
      </c>
      <c r="N2">
        <v>0</v>
      </c>
      <c r="O2">
        <v>36.739999999999995</v>
      </c>
      <c r="P2" t="s">
        <v>3112</v>
      </c>
      <c r="Q2">
        <v>0</v>
      </c>
    </row>
    <row r="3" spans="1:17" x14ac:dyDescent="0.25">
      <c r="A3" t="s">
        <v>127</v>
      </c>
      <c r="B3" t="s">
        <v>2328</v>
      </c>
      <c r="C3" t="s">
        <v>156</v>
      </c>
      <c r="D3" t="s">
        <v>2266</v>
      </c>
      <c r="E3" t="s">
        <v>74</v>
      </c>
      <c r="F3">
        <v>73</v>
      </c>
      <c r="G3">
        <v>219</v>
      </c>
      <c r="H3">
        <v>0</v>
      </c>
      <c r="I3">
        <v>4.57</v>
      </c>
      <c r="J3">
        <v>20</v>
      </c>
      <c r="K3">
        <v>37</v>
      </c>
      <c r="L3">
        <v>118</v>
      </c>
      <c r="M3">
        <v>0</v>
      </c>
      <c r="N3">
        <v>0</v>
      </c>
      <c r="O3">
        <v>22.439999999999998</v>
      </c>
      <c r="P3" t="s">
        <v>3112</v>
      </c>
      <c r="Q3">
        <v>0</v>
      </c>
    </row>
    <row r="4" spans="1:17" x14ac:dyDescent="0.25">
      <c r="A4" t="s">
        <v>101</v>
      </c>
      <c r="B4" t="s">
        <v>2333</v>
      </c>
      <c r="C4" t="s">
        <v>149</v>
      </c>
      <c r="D4" t="s">
        <v>2280</v>
      </c>
      <c r="E4" t="s">
        <v>74</v>
      </c>
      <c r="F4">
        <v>70</v>
      </c>
      <c r="G4">
        <v>199</v>
      </c>
      <c r="H4">
        <v>0</v>
      </c>
      <c r="I4">
        <v>4.42</v>
      </c>
      <c r="J4">
        <v>17</v>
      </c>
      <c r="K4">
        <v>35</v>
      </c>
      <c r="L4">
        <v>120</v>
      </c>
      <c r="M4">
        <v>4.34</v>
      </c>
      <c r="N4">
        <v>7.12</v>
      </c>
      <c r="O4">
        <v>90.52000000000001</v>
      </c>
      <c r="P4" t="s">
        <v>3113</v>
      </c>
      <c r="Q4">
        <v>1</v>
      </c>
    </row>
    <row r="5" spans="1:17" x14ac:dyDescent="0.25">
      <c r="A5" t="s">
        <v>273</v>
      </c>
      <c r="B5" t="s">
        <v>2334</v>
      </c>
      <c r="C5" t="s">
        <v>2271</v>
      </c>
      <c r="D5" t="s">
        <v>2267</v>
      </c>
      <c r="E5" t="s">
        <v>74</v>
      </c>
      <c r="F5">
        <v>73</v>
      </c>
      <c r="G5">
        <v>197</v>
      </c>
      <c r="H5">
        <v>0</v>
      </c>
      <c r="I5">
        <v>4.5199999999999996</v>
      </c>
      <c r="J5">
        <v>19</v>
      </c>
      <c r="K5">
        <v>38</v>
      </c>
      <c r="L5">
        <v>118</v>
      </c>
      <c r="M5">
        <v>4.24</v>
      </c>
      <c r="N5">
        <v>6.79</v>
      </c>
      <c r="O5">
        <v>31.740000000000002</v>
      </c>
      <c r="P5" t="s">
        <v>3112</v>
      </c>
      <c r="Q5">
        <v>0</v>
      </c>
    </row>
    <row r="6" spans="1:17" x14ac:dyDescent="0.25">
      <c r="A6" t="s">
        <v>114</v>
      </c>
      <c r="B6" t="s">
        <v>2335</v>
      </c>
      <c r="C6" t="s">
        <v>2281</v>
      </c>
      <c r="D6" t="s">
        <v>2268</v>
      </c>
      <c r="E6" t="s">
        <v>74</v>
      </c>
      <c r="F6">
        <v>75</v>
      </c>
      <c r="G6">
        <v>211</v>
      </c>
      <c r="H6">
        <v>0</v>
      </c>
      <c r="I6">
        <v>4.58</v>
      </c>
      <c r="J6">
        <v>0</v>
      </c>
      <c r="K6">
        <v>36</v>
      </c>
      <c r="L6">
        <v>115</v>
      </c>
      <c r="M6">
        <v>4.2300000000000004</v>
      </c>
      <c r="N6">
        <v>6.81</v>
      </c>
      <c r="O6">
        <v>89.56</v>
      </c>
      <c r="P6" t="s">
        <v>3113</v>
      </c>
      <c r="Q6">
        <v>1</v>
      </c>
    </row>
    <row r="7" spans="1:17" x14ac:dyDescent="0.25">
      <c r="A7" t="s">
        <v>274</v>
      </c>
      <c r="B7" t="s">
        <v>2336</v>
      </c>
      <c r="C7" t="s">
        <v>2304</v>
      </c>
      <c r="D7" t="s">
        <v>2278</v>
      </c>
      <c r="E7" t="s">
        <v>74</v>
      </c>
      <c r="F7">
        <v>71</v>
      </c>
      <c r="G7">
        <v>186</v>
      </c>
      <c r="H7">
        <v>0</v>
      </c>
      <c r="I7">
        <v>4.4000000000000004</v>
      </c>
      <c r="J7">
        <v>12</v>
      </c>
      <c r="K7">
        <v>39.5</v>
      </c>
      <c r="L7">
        <v>126</v>
      </c>
      <c r="M7">
        <v>4.0999999999999996</v>
      </c>
      <c r="N7">
        <v>6.64</v>
      </c>
      <c r="O7">
        <v>89.88</v>
      </c>
      <c r="P7" t="s">
        <v>3113</v>
      </c>
      <c r="Q7">
        <v>1</v>
      </c>
    </row>
    <row r="8" spans="1:17" x14ac:dyDescent="0.25">
      <c r="A8" t="s">
        <v>275</v>
      </c>
      <c r="B8" t="s">
        <v>2337</v>
      </c>
      <c r="C8" t="s">
        <v>142</v>
      </c>
      <c r="D8" t="s">
        <v>2277</v>
      </c>
      <c r="E8" t="s">
        <v>74</v>
      </c>
      <c r="F8">
        <v>71</v>
      </c>
      <c r="G8">
        <v>193</v>
      </c>
      <c r="H8">
        <v>0</v>
      </c>
      <c r="I8">
        <v>4.5999999999999996</v>
      </c>
      <c r="J8">
        <v>16</v>
      </c>
      <c r="K8">
        <v>36.5</v>
      </c>
      <c r="L8">
        <v>116</v>
      </c>
      <c r="M8">
        <v>0</v>
      </c>
      <c r="N8">
        <v>0</v>
      </c>
      <c r="O8">
        <v>21.160000000000004</v>
      </c>
      <c r="P8" t="s">
        <v>3112</v>
      </c>
      <c r="Q8">
        <v>0</v>
      </c>
    </row>
    <row r="9" spans="1:17" x14ac:dyDescent="0.25">
      <c r="A9" t="s">
        <v>126</v>
      </c>
      <c r="B9" t="s">
        <v>2339</v>
      </c>
      <c r="C9" t="s">
        <v>201</v>
      </c>
      <c r="D9" t="s">
        <v>2266</v>
      </c>
      <c r="E9" t="s">
        <v>74</v>
      </c>
      <c r="F9">
        <v>75</v>
      </c>
      <c r="G9">
        <v>217</v>
      </c>
      <c r="H9">
        <v>0</v>
      </c>
      <c r="I9">
        <v>4.54</v>
      </c>
      <c r="J9">
        <v>15</v>
      </c>
      <c r="K9">
        <v>0</v>
      </c>
      <c r="L9">
        <v>0</v>
      </c>
      <c r="M9">
        <v>0</v>
      </c>
      <c r="N9">
        <v>0</v>
      </c>
      <c r="O9">
        <v>123.84</v>
      </c>
      <c r="P9" t="s">
        <v>3114</v>
      </c>
      <c r="Q9">
        <v>1</v>
      </c>
    </row>
    <row r="10" spans="1:17" x14ac:dyDescent="0.25">
      <c r="A10" t="s">
        <v>125</v>
      </c>
      <c r="B10" t="s">
        <v>2340</v>
      </c>
      <c r="C10" t="s">
        <v>277</v>
      </c>
      <c r="D10" t="s">
        <v>3088</v>
      </c>
      <c r="E10" t="s">
        <v>74</v>
      </c>
      <c r="F10">
        <v>71</v>
      </c>
      <c r="G10">
        <v>195</v>
      </c>
      <c r="H10">
        <v>0</v>
      </c>
      <c r="I10">
        <v>4.4000000000000004</v>
      </c>
      <c r="J10">
        <v>15</v>
      </c>
      <c r="K10">
        <v>36</v>
      </c>
      <c r="L10">
        <v>120</v>
      </c>
      <c r="M10">
        <v>4.1500000000000004</v>
      </c>
      <c r="N10">
        <v>6.77</v>
      </c>
      <c r="O10">
        <v>63.92</v>
      </c>
      <c r="P10" t="s">
        <v>3112</v>
      </c>
      <c r="Q10">
        <v>0</v>
      </c>
    </row>
    <row r="11" spans="1:17" x14ac:dyDescent="0.25">
      <c r="A11" t="s">
        <v>279</v>
      </c>
      <c r="B11" t="s">
        <v>2342</v>
      </c>
      <c r="C11" t="s">
        <v>254</v>
      </c>
      <c r="D11" t="s">
        <v>2269</v>
      </c>
      <c r="E11" t="s">
        <v>74</v>
      </c>
      <c r="F11">
        <v>73</v>
      </c>
      <c r="G11">
        <v>204</v>
      </c>
      <c r="H11">
        <v>0</v>
      </c>
      <c r="I11">
        <v>4.4000000000000004</v>
      </c>
      <c r="J11">
        <v>16</v>
      </c>
      <c r="K11">
        <v>37</v>
      </c>
      <c r="L11">
        <v>114</v>
      </c>
      <c r="M11">
        <v>4.34</v>
      </c>
      <c r="N11">
        <v>6.82</v>
      </c>
      <c r="O11">
        <v>1.6</v>
      </c>
      <c r="P11" t="s">
        <v>3112</v>
      </c>
      <c r="Q11">
        <v>0</v>
      </c>
    </row>
    <row r="12" spans="1:17" x14ac:dyDescent="0.25">
      <c r="A12" t="s">
        <v>280</v>
      </c>
      <c r="B12" t="s">
        <v>2343</v>
      </c>
      <c r="C12" t="s">
        <v>200</v>
      </c>
      <c r="D12" t="s">
        <v>2278</v>
      </c>
      <c r="E12" t="s">
        <v>74</v>
      </c>
      <c r="F12">
        <v>73</v>
      </c>
      <c r="G12">
        <v>187</v>
      </c>
      <c r="H12">
        <v>0</v>
      </c>
      <c r="I12">
        <v>4.6100000000000003</v>
      </c>
      <c r="J12">
        <v>0</v>
      </c>
      <c r="K12">
        <v>39</v>
      </c>
      <c r="L12">
        <v>116</v>
      </c>
      <c r="M12">
        <v>4.4000000000000004</v>
      </c>
      <c r="N12">
        <v>6.92</v>
      </c>
      <c r="O12">
        <v>1.1599999999999999</v>
      </c>
      <c r="P12" t="s">
        <v>3112</v>
      </c>
      <c r="Q12">
        <v>0</v>
      </c>
    </row>
    <row r="13" spans="1:17" x14ac:dyDescent="0.25">
      <c r="A13" t="s">
        <v>281</v>
      </c>
      <c r="B13" t="s">
        <v>2344</v>
      </c>
      <c r="C13" t="s">
        <v>219</v>
      </c>
      <c r="D13" t="s">
        <v>2276</v>
      </c>
      <c r="E13" t="s">
        <v>74</v>
      </c>
      <c r="F13">
        <v>74</v>
      </c>
      <c r="G13">
        <v>221</v>
      </c>
      <c r="H13">
        <v>0</v>
      </c>
      <c r="I13">
        <v>4.53</v>
      </c>
      <c r="J13">
        <v>8</v>
      </c>
      <c r="K13">
        <v>33.5</v>
      </c>
      <c r="L13">
        <v>116</v>
      </c>
      <c r="M13">
        <v>4.3099999999999996</v>
      </c>
      <c r="N13">
        <v>6.9</v>
      </c>
      <c r="O13">
        <v>90.98</v>
      </c>
      <c r="P13" t="s">
        <v>3115</v>
      </c>
      <c r="Q13">
        <v>1</v>
      </c>
    </row>
    <row r="14" spans="1:17" x14ac:dyDescent="0.25">
      <c r="A14" t="s">
        <v>282</v>
      </c>
      <c r="B14" t="s">
        <v>2345</v>
      </c>
      <c r="C14" t="s">
        <v>226</v>
      </c>
      <c r="D14" t="s">
        <v>2278</v>
      </c>
      <c r="E14" t="s">
        <v>74</v>
      </c>
      <c r="F14">
        <v>75</v>
      </c>
      <c r="G14">
        <v>210</v>
      </c>
      <c r="H14">
        <v>0</v>
      </c>
      <c r="I14">
        <v>4.3899999999999997</v>
      </c>
      <c r="J14">
        <v>16</v>
      </c>
      <c r="K14">
        <v>34</v>
      </c>
      <c r="L14">
        <v>123</v>
      </c>
      <c r="M14">
        <v>4.5999999999999996</v>
      </c>
      <c r="N14">
        <v>6.94</v>
      </c>
      <c r="O14">
        <v>0.26</v>
      </c>
      <c r="P14" t="s">
        <v>3112</v>
      </c>
      <c r="Q14">
        <v>0</v>
      </c>
    </row>
    <row r="15" spans="1:17" x14ac:dyDescent="0.25">
      <c r="A15" t="s">
        <v>283</v>
      </c>
      <c r="B15" t="s">
        <v>2346</v>
      </c>
      <c r="C15" t="s">
        <v>185</v>
      </c>
      <c r="D15" t="s">
        <v>2276</v>
      </c>
      <c r="E15" t="s">
        <v>74</v>
      </c>
      <c r="F15">
        <v>69</v>
      </c>
      <c r="G15">
        <v>186</v>
      </c>
      <c r="H15">
        <v>0</v>
      </c>
      <c r="I15">
        <v>4.22</v>
      </c>
      <c r="J15">
        <v>15</v>
      </c>
      <c r="K15">
        <v>33.5</v>
      </c>
      <c r="L15">
        <v>115</v>
      </c>
      <c r="M15">
        <v>4.4400000000000004</v>
      </c>
      <c r="N15">
        <v>7</v>
      </c>
      <c r="O15">
        <v>16.560000000000002</v>
      </c>
      <c r="P15" t="s">
        <v>3112</v>
      </c>
      <c r="Q15">
        <v>0</v>
      </c>
    </row>
    <row r="16" spans="1:17" x14ac:dyDescent="0.25">
      <c r="A16" t="s">
        <v>290</v>
      </c>
      <c r="B16" t="s">
        <v>2351</v>
      </c>
      <c r="C16" t="s">
        <v>163</v>
      </c>
      <c r="D16" t="s">
        <v>2267</v>
      </c>
      <c r="E16" t="s">
        <v>74</v>
      </c>
      <c r="F16">
        <v>73</v>
      </c>
      <c r="G16">
        <v>191</v>
      </c>
      <c r="H16">
        <v>0</v>
      </c>
      <c r="I16">
        <v>4.5599999999999996</v>
      </c>
      <c r="J16">
        <v>15</v>
      </c>
      <c r="K16">
        <v>37</v>
      </c>
      <c r="L16">
        <v>114</v>
      </c>
      <c r="M16">
        <v>4.38</v>
      </c>
      <c r="N16">
        <v>6.95</v>
      </c>
      <c r="O16">
        <v>1.3599999999999999</v>
      </c>
      <c r="P16" t="s">
        <v>3112</v>
      </c>
      <c r="Q16">
        <v>0</v>
      </c>
    </row>
    <row r="17" spans="1:17" x14ac:dyDescent="0.25">
      <c r="A17" t="s">
        <v>291</v>
      </c>
      <c r="B17" t="s">
        <v>2352</v>
      </c>
      <c r="C17" t="s">
        <v>181</v>
      </c>
      <c r="D17" t="s">
        <v>2268</v>
      </c>
      <c r="E17" t="s">
        <v>74</v>
      </c>
      <c r="F17">
        <v>76</v>
      </c>
      <c r="G17">
        <v>222</v>
      </c>
      <c r="H17">
        <v>0</v>
      </c>
      <c r="I17">
        <v>4.53</v>
      </c>
      <c r="J17">
        <v>0</v>
      </c>
      <c r="K17">
        <v>33</v>
      </c>
      <c r="L17">
        <v>114</v>
      </c>
      <c r="M17">
        <v>0</v>
      </c>
      <c r="N17">
        <v>0</v>
      </c>
      <c r="O17">
        <v>60.620000000000005</v>
      </c>
      <c r="P17" t="s">
        <v>3113</v>
      </c>
      <c r="Q17">
        <v>1</v>
      </c>
    </row>
    <row r="18" spans="1:17" x14ac:dyDescent="0.25">
      <c r="A18" t="s">
        <v>292</v>
      </c>
      <c r="B18" t="s">
        <v>2353</v>
      </c>
      <c r="C18" t="s">
        <v>231</v>
      </c>
      <c r="D18" t="s">
        <v>2277</v>
      </c>
      <c r="E18" t="s">
        <v>74</v>
      </c>
      <c r="F18">
        <v>74</v>
      </c>
      <c r="G18">
        <v>224</v>
      </c>
      <c r="H18">
        <v>0</v>
      </c>
      <c r="I18">
        <v>4.62</v>
      </c>
      <c r="J18">
        <v>13</v>
      </c>
      <c r="K18">
        <v>35</v>
      </c>
      <c r="L18">
        <v>115</v>
      </c>
      <c r="M18">
        <v>4.2300000000000004</v>
      </c>
      <c r="N18">
        <v>0</v>
      </c>
      <c r="O18">
        <v>0</v>
      </c>
      <c r="P18" t="s">
        <v>3112</v>
      </c>
      <c r="Q18">
        <v>0</v>
      </c>
    </row>
    <row r="19" spans="1:17" x14ac:dyDescent="0.25">
      <c r="A19" t="s">
        <v>298</v>
      </c>
      <c r="B19" t="s">
        <v>2358</v>
      </c>
      <c r="C19" t="s">
        <v>239</v>
      </c>
      <c r="D19" t="s">
        <v>2278</v>
      </c>
      <c r="E19" t="s">
        <v>74</v>
      </c>
      <c r="F19">
        <v>75</v>
      </c>
      <c r="G19">
        <v>215</v>
      </c>
      <c r="H19">
        <v>0</v>
      </c>
      <c r="I19">
        <v>4.46</v>
      </c>
      <c r="J19">
        <v>16</v>
      </c>
      <c r="K19">
        <v>36</v>
      </c>
      <c r="L19">
        <v>122</v>
      </c>
      <c r="M19">
        <v>4.55</v>
      </c>
      <c r="N19">
        <v>6.96</v>
      </c>
      <c r="O19">
        <v>0.62</v>
      </c>
      <c r="P19" t="s">
        <v>3112</v>
      </c>
      <c r="Q19">
        <v>0</v>
      </c>
    </row>
    <row r="20" spans="1:17" x14ac:dyDescent="0.25">
      <c r="A20" t="s">
        <v>303</v>
      </c>
      <c r="B20" t="s">
        <v>2362</v>
      </c>
      <c r="C20" t="s">
        <v>231</v>
      </c>
      <c r="D20" t="s">
        <v>2277</v>
      </c>
      <c r="E20" t="s">
        <v>74</v>
      </c>
      <c r="F20">
        <v>74</v>
      </c>
      <c r="G20">
        <v>207</v>
      </c>
      <c r="H20">
        <v>0</v>
      </c>
      <c r="I20">
        <v>4.66</v>
      </c>
      <c r="J20">
        <v>9</v>
      </c>
      <c r="K20">
        <v>33</v>
      </c>
      <c r="L20">
        <v>115</v>
      </c>
      <c r="M20">
        <v>4.57</v>
      </c>
      <c r="N20">
        <v>7.1</v>
      </c>
      <c r="O20">
        <v>18.440000000000001</v>
      </c>
      <c r="P20" t="s">
        <v>3112</v>
      </c>
      <c r="Q20">
        <v>0</v>
      </c>
    </row>
    <row r="21" spans="1:17" x14ac:dyDescent="0.25">
      <c r="A21" t="s">
        <v>304</v>
      </c>
      <c r="B21" t="s">
        <v>2364</v>
      </c>
      <c r="C21" t="s">
        <v>216</v>
      </c>
      <c r="D21" t="s">
        <v>2269</v>
      </c>
      <c r="E21" t="s">
        <v>74</v>
      </c>
      <c r="F21">
        <v>70</v>
      </c>
      <c r="G21">
        <v>186</v>
      </c>
      <c r="H21">
        <v>0</v>
      </c>
      <c r="I21">
        <v>4.5599999999999996</v>
      </c>
      <c r="J21">
        <v>13</v>
      </c>
      <c r="K21">
        <v>33.5</v>
      </c>
      <c r="L21">
        <v>105</v>
      </c>
      <c r="M21">
        <v>4.18</v>
      </c>
      <c r="N21">
        <v>6.98</v>
      </c>
      <c r="O21">
        <v>135.58000000000001</v>
      </c>
      <c r="P21" t="s">
        <v>3115</v>
      </c>
      <c r="Q21">
        <v>1</v>
      </c>
    </row>
    <row r="22" spans="1:17" x14ac:dyDescent="0.25">
      <c r="A22" t="s">
        <v>305</v>
      </c>
      <c r="B22" t="s">
        <v>2365</v>
      </c>
      <c r="C22" t="s">
        <v>2281</v>
      </c>
      <c r="D22" t="s">
        <v>2268</v>
      </c>
      <c r="E22" t="s">
        <v>74</v>
      </c>
      <c r="F22">
        <v>65</v>
      </c>
      <c r="G22">
        <v>166</v>
      </c>
      <c r="H22">
        <v>0</v>
      </c>
      <c r="I22">
        <v>4.21</v>
      </c>
      <c r="J22">
        <v>10</v>
      </c>
      <c r="K22">
        <v>42</v>
      </c>
      <c r="L22">
        <v>116</v>
      </c>
      <c r="M22">
        <v>4.4800000000000004</v>
      </c>
      <c r="N22">
        <v>6.54</v>
      </c>
      <c r="O22">
        <v>-2.06</v>
      </c>
      <c r="P22" t="s">
        <v>3112</v>
      </c>
      <c r="Q22">
        <v>0</v>
      </c>
    </row>
    <row r="23" spans="1:17" x14ac:dyDescent="0.25">
      <c r="A23" t="s">
        <v>306</v>
      </c>
      <c r="B23" t="s">
        <v>2366</v>
      </c>
      <c r="C23" t="s">
        <v>184</v>
      </c>
      <c r="D23" t="s">
        <v>2277</v>
      </c>
      <c r="E23" t="s">
        <v>74</v>
      </c>
      <c r="F23">
        <v>75</v>
      </c>
      <c r="G23">
        <v>217</v>
      </c>
      <c r="H23">
        <v>0</v>
      </c>
      <c r="I23">
        <v>4.43</v>
      </c>
      <c r="J23">
        <v>15</v>
      </c>
      <c r="K23">
        <v>34.5</v>
      </c>
      <c r="L23">
        <v>124</v>
      </c>
      <c r="M23">
        <v>4.41</v>
      </c>
      <c r="N23">
        <v>6.94</v>
      </c>
      <c r="O23">
        <v>13.36</v>
      </c>
      <c r="P23" t="s">
        <v>3112</v>
      </c>
      <c r="Q23">
        <v>0</v>
      </c>
    </row>
    <row r="24" spans="1:17" x14ac:dyDescent="0.25">
      <c r="A24" t="s">
        <v>309</v>
      </c>
      <c r="B24" t="s">
        <v>2370</v>
      </c>
      <c r="C24" t="s">
        <v>2300</v>
      </c>
      <c r="D24" t="s">
        <v>2267</v>
      </c>
      <c r="E24" t="s">
        <v>74</v>
      </c>
      <c r="F24">
        <v>70</v>
      </c>
      <c r="G24">
        <v>188</v>
      </c>
      <c r="H24">
        <v>0</v>
      </c>
      <c r="I24">
        <v>4.4000000000000004</v>
      </c>
      <c r="J24">
        <v>11</v>
      </c>
      <c r="K24">
        <v>33</v>
      </c>
      <c r="L24">
        <v>118</v>
      </c>
      <c r="M24">
        <v>4.1900000000000004</v>
      </c>
      <c r="N24">
        <v>7</v>
      </c>
      <c r="O24">
        <v>14.279999999999998</v>
      </c>
      <c r="P24" t="s">
        <v>3112</v>
      </c>
      <c r="Q24">
        <v>0</v>
      </c>
    </row>
    <row r="25" spans="1:17" x14ac:dyDescent="0.25">
      <c r="A25" t="s">
        <v>112</v>
      </c>
      <c r="B25" t="s">
        <v>2381</v>
      </c>
      <c r="C25" t="s">
        <v>193</v>
      </c>
      <c r="D25" t="s">
        <v>2266</v>
      </c>
      <c r="E25" t="s">
        <v>74</v>
      </c>
      <c r="F25">
        <v>74</v>
      </c>
      <c r="G25">
        <v>210</v>
      </c>
      <c r="H25">
        <v>0</v>
      </c>
      <c r="I25">
        <v>4.25</v>
      </c>
      <c r="J25">
        <v>16</v>
      </c>
      <c r="K25">
        <v>38.5</v>
      </c>
      <c r="L25">
        <v>126</v>
      </c>
      <c r="M25">
        <v>4.18</v>
      </c>
      <c r="N25">
        <v>6.8</v>
      </c>
      <c r="O25">
        <v>61.2</v>
      </c>
      <c r="P25" t="s">
        <v>3112</v>
      </c>
      <c r="Q25">
        <v>0</v>
      </c>
    </row>
    <row r="26" spans="1:17" x14ac:dyDescent="0.25">
      <c r="A26" t="s">
        <v>79</v>
      </c>
      <c r="B26" t="s">
        <v>2385</v>
      </c>
      <c r="C26" t="s">
        <v>205</v>
      </c>
      <c r="D26" t="s">
        <v>2268</v>
      </c>
      <c r="E26" t="s">
        <v>74</v>
      </c>
      <c r="F26">
        <v>73</v>
      </c>
      <c r="G26">
        <v>198</v>
      </c>
      <c r="H26">
        <v>25</v>
      </c>
      <c r="I26">
        <v>4.45</v>
      </c>
      <c r="J26">
        <v>0</v>
      </c>
      <c r="K26">
        <v>0</v>
      </c>
      <c r="L26">
        <v>0</v>
      </c>
      <c r="M26">
        <v>0</v>
      </c>
      <c r="N26">
        <v>0</v>
      </c>
      <c r="O26">
        <v>99.06</v>
      </c>
      <c r="P26" t="s">
        <v>3115</v>
      </c>
      <c r="Q26">
        <v>1</v>
      </c>
    </row>
    <row r="27" spans="1:17" x14ac:dyDescent="0.25">
      <c r="A27" t="s">
        <v>110</v>
      </c>
      <c r="B27" t="s">
        <v>2386</v>
      </c>
      <c r="C27" t="s">
        <v>181</v>
      </c>
      <c r="D27" t="s">
        <v>2268</v>
      </c>
      <c r="E27" t="s">
        <v>74</v>
      </c>
      <c r="F27">
        <v>71</v>
      </c>
      <c r="G27">
        <v>192</v>
      </c>
      <c r="H27">
        <v>12</v>
      </c>
      <c r="I27">
        <v>4.3899999999999997</v>
      </c>
      <c r="J27">
        <v>19</v>
      </c>
      <c r="K27">
        <v>0</v>
      </c>
      <c r="L27">
        <v>0</v>
      </c>
      <c r="M27">
        <v>0</v>
      </c>
      <c r="N27">
        <v>0</v>
      </c>
      <c r="O27">
        <v>87.97999999999999</v>
      </c>
      <c r="P27" t="s">
        <v>3113</v>
      </c>
      <c r="Q27">
        <v>1</v>
      </c>
    </row>
    <row r="28" spans="1:17" x14ac:dyDescent="0.25">
      <c r="A28" t="s">
        <v>322</v>
      </c>
      <c r="B28" t="s">
        <v>2388</v>
      </c>
      <c r="C28" t="s">
        <v>245</v>
      </c>
      <c r="D28" t="s">
        <v>2276</v>
      </c>
      <c r="E28" t="s">
        <v>74</v>
      </c>
      <c r="F28">
        <v>73</v>
      </c>
      <c r="G28">
        <v>212</v>
      </c>
      <c r="H28">
        <v>11</v>
      </c>
      <c r="I28">
        <v>4.51</v>
      </c>
      <c r="J28">
        <v>0</v>
      </c>
      <c r="K28">
        <v>36</v>
      </c>
      <c r="L28">
        <v>0</v>
      </c>
      <c r="M28">
        <v>0</v>
      </c>
      <c r="N28">
        <v>0</v>
      </c>
      <c r="O28">
        <v>123.64000000000001</v>
      </c>
      <c r="P28" t="s">
        <v>3115</v>
      </c>
      <c r="Q28">
        <v>1</v>
      </c>
    </row>
    <row r="29" spans="1:17" x14ac:dyDescent="0.25">
      <c r="A29" t="s">
        <v>120</v>
      </c>
      <c r="B29" t="s">
        <v>2389</v>
      </c>
      <c r="C29" t="s">
        <v>150</v>
      </c>
      <c r="D29" t="s">
        <v>2266</v>
      </c>
      <c r="E29" t="s">
        <v>74</v>
      </c>
      <c r="F29">
        <v>75</v>
      </c>
      <c r="G29">
        <v>218</v>
      </c>
      <c r="H29">
        <v>0</v>
      </c>
      <c r="I29">
        <v>4.49</v>
      </c>
      <c r="J29">
        <v>23</v>
      </c>
      <c r="K29">
        <v>37</v>
      </c>
      <c r="L29">
        <v>124</v>
      </c>
      <c r="M29">
        <v>4.47</v>
      </c>
      <c r="N29">
        <v>0</v>
      </c>
      <c r="O29">
        <v>69.8</v>
      </c>
      <c r="P29" t="s">
        <v>3113</v>
      </c>
      <c r="Q29">
        <v>1</v>
      </c>
    </row>
    <row r="30" spans="1:17" x14ac:dyDescent="0.25">
      <c r="A30" t="s">
        <v>324</v>
      </c>
      <c r="B30" t="s">
        <v>2391</v>
      </c>
      <c r="C30" t="s">
        <v>2298</v>
      </c>
      <c r="D30" t="s">
        <v>2266</v>
      </c>
      <c r="E30" t="s">
        <v>74</v>
      </c>
      <c r="F30">
        <v>75</v>
      </c>
      <c r="G30">
        <v>209</v>
      </c>
      <c r="H30">
        <v>0</v>
      </c>
      <c r="I30">
        <v>4.46</v>
      </c>
      <c r="J30">
        <v>0</v>
      </c>
      <c r="K30">
        <v>37.5</v>
      </c>
      <c r="L30">
        <v>0</v>
      </c>
      <c r="M30">
        <v>4.1900000000000004</v>
      </c>
      <c r="N30">
        <v>6.72</v>
      </c>
      <c r="O30">
        <v>14.5</v>
      </c>
      <c r="P30" t="s">
        <v>3112</v>
      </c>
      <c r="Q30">
        <v>0</v>
      </c>
    </row>
    <row r="31" spans="1:17" x14ac:dyDescent="0.25">
      <c r="A31" t="s">
        <v>326</v>
      </c>
      <c r="B31" t="s">
        <v>2393</v>
      </c>
      <c r="C31" t="s">
        <v>137</v>
      </c>
      <c r="D31" t="s">
        <v>2268</v>
      </c>
      <c r="E31" t="s">
        <v>74</v>
      </c>
      <c r="F31">
        <v>74</v>
      </c>
      <c r="G31">
        <v>210</v>
      </c>
      <c r="H31">
        <v>0</v>
      </c>
      <c r="I31">
        <v>4.5999999999999996</v>
      </c>
      <c r="J31">
        <v>0</v>
      </c>
      <c r="K31">
        <v>36.5</v>
      </c>
      <c r="L31">
        <v>127</v>
      </c>
      <c r="M31">
        <v>0</v>
      </c>
      <c r="N31">
        <v>0</v>
      </c>
      <c r="O31">
        <v>42.5</v>
      </c>
      <c r="P31" t="s">
        <v>3112</v>
      </c>
      <c r="Q31">
        <v>0</v>
      </c>
    </row>
    <row r="32" spans="1:17" x14ac:dyDescent="0.25">
      <c r="A32" t="s">
        <v>330</v>
      </c>
      <c r="B32" t="s">
        <v>2397</v>
      </c>
      <c r="C32" t="s">
        <v>2285</v>
      </c>
      <c r="D32" t="s">
        <v>2266</v>
      </c>
      <c r="E32" t="s">
        <v>74</v>
      </c>
      <c r="F32">
        <v>73</v>
      </c>
      <c r="G32">
        <v>194</v>
      </c>
      <c r="H32">
        <v>0</v>
      </c>
      <c r="I32">
        <v>4.6500000000000004</v>
      </c>
      <c r="J32">
        <v>15</v>
      </c>
      <c r="K32">
        <v>33</v>
      </c>
      <c r="L32">
        <v>0</v>
      </c>
      <c r="M32">
        <v>0</v>
      </c>
      <c r="N32">
        <v>0</v>
      </c>
      <c r="O32">
        <v>0.84000000000000008</v>
      </c>
      <c r="P32" t="s">
        <v>3112</v>
      </c>
      <c r="Q32">
        <v>0</v>
      </c>
    </row>
    <row r="33" spans="1:17" x14ac:dyDescent="0.25">
      <c r="A33" t="s">
        <v>105</v>
      </c>
      <c r="B33" t="s">
        <v>2399</v>
      </c>
      <c r="C33" t="s">
        <v>140</v>
      </c>
      <c r="D33" t="s">
        <v>2268</v>
      </c>
      <c r="E33" t="s">
        <v>74</v>
      </c>
      <c r="F33">
        <v>73</v>
      </c>
      <c r="G33">
        <v>199</v>
      </c>
      <c r="H33">
        <v>0</v>
      </c>
      <c r="I33">
        <v>4.28</v>
      </c>
      <c r="J33">
        <v>14</v>
      </c>
      <c r="K33">
        <v>40</v>
      </c>
      <c r="L33">
        <v>129</v>
      </c>
      <c r="M33">
        <v>4.2699999999999996</v>
      </c>
      <c r="N33">
        <v>6.9</v>
      </c>
      <c r="O33">
        <v>141.83999999999997</v>
      </c>
      <c r="P33" t="s">
        <v>3114</v>
      </c>
      <c r="Q33">
        <v>1</v>
      </c>
    </row>
    <row r="34" spans="1:17" x14ac:dyDescent="0.25">
      <c r="A34" t="s">
        <v>331</v>
      </c>
      <c r="B34" t="s">
        <v>2400</v>
      </c>
      <c r="C34" t="s">
        <v>2311</v>
      </c>
      <c r="D34" t="s">
        <v>3088</v>
      </c>
      <c r="E34" t="s">
        <v>74</v>
      </c>
      <c r="F34">
        <v>78</v>
      </c>
      <c r="G34">
        <v>229</v>
      </c>
      <c r="H34">
        <v>0</v>
      </c>
      <c r="I34">
        <v>4.55</v>
      </c>
      <c r="J34">
        <v>17</v>
      </c>
      <c r="K34">
        <v>33.5</v>
      </c>
      <c r="L34">
        <v>118</v>
      </c>
      <c r="M34">
        <v>4.26</v>
      </c>
      <c r="N34">
        <v>0</v>
      </c>
      <c r="O34">
        <v>7.88</v>
      </c>
      <c r="P34" t="s">
        <v>3112</v>
      </c>
      <c r="Q34">
        <v>0</v>
      </c>
    </row>
    <row r="35" spans="1:17" x14ac:dyDescent="0.25">
      <c r="A35" t="s">
        <v>334</v>
      </c>
      <c r="B35" t="s">
        <v>2402</v>
      </c>
      <c r="C35" t="s">
        <v>2285</v>
      </c>
      <c r="D35" t="s">
        <v>2266</v>
      </c>
      <c r="E35" t="s">
        <v>74</v>
      </c>
      <c r="F35">
        <v>71</v>
      </c>
      <c r="G35">
        <v>182</v>
      </c>
      <c r="H35">
        <v>0</v>
      </c>
      <c r="I35">
        <v>4.3099999999999996</v>
      </c>
      <c r="J35">
        <v>12</v>
      </c>
      <c r="K35">
        <v>34.5</v>
      </c>
      <c r="L35">
        <v>118</v>
      </c>
      <c r="M35">
        <v>4.4800000000000004</v>
      </c>
      <c r="N35">
        <v>7.01</v>
      </c>
      <c r="O35">
        <v>17.02</v>
      </c>
      <c r="P35" t="s">
        <v>3112</v>
      </c>
      <c r="Q35">
        <v>0</v>
      </c>
    </row>
    <row r="36" spans="1:17" x14ac:dyDescent="0.25">
      <c r="A36" t="s">
        <v>335</v>
      </c>
      <c r="B36" t="s">
        <v>2403</v>
      </c>
      <c r="C36" t="s">
        <v>152</v>
      </c>
      <c r="D36" t="s">
        <v>2277</v>
      </c>
      <c r="E36" t="s">
        <v>74</v>
      </c>
      <c r="F36">
        <v>73</v>
      </c>
      <c r="G36">
        <v>210</v>
      </c>
      <c r="H36">
        <v>0</v>
      </c>
      <c r="I36">
        <v>4.4400000000000004</v>
      </c>
      <c r="J36">
        <v>0</v>
      </c>
      <c r="K36">
        <v>34.5</v>
      </c>
      <c r="L36">
        <v>116</v>
      </c>
      <c r="M36">
        <v>4.4000000000000004</v>
      </c>
      <c r="N36">
        <v>0</v>
      </c>
      <c r="O36">
        <v>0</v>
      </c>
      <c r="P36" t="s">
        <v>3112</v>
      </c>
      <c r="Q36">
        <v>0</v>
      </c>
    </row>
    <row r="37" spans="1:17" x14ac:dyDescent="0.25">
      <c r="A37" t="s">
        <v>128</v>
      </c>
      <c r="B37" t="s">
        <v>2405</v>
      </c>
      <c r="C37" t="s">
        <v>153</v>
      </c>
      <c r="D37" t="s">
        <v>2267</v>
      </c>
      <c r="E37" t="s">
        <v>74</v>
      </c>
      <c r="F37">
        <v>68</v>
      </c>
      <c r="G37">
        <v>195</v>
      </c>
      <c r="H37">
        <v>0</v>
      </c>
      <c r="I37">
        <v>4.3</v>
      </c>
      <c r="J37">
        <v>0</v>
      </c>
      <c r="K37">
        <v>40.5</v>
      </c>
      <c r="L37">
        <v>126</v>
      </c>
      <c r="M37">
        <v>4.28</v>
      </c>
      <c r="N37">
        <v>6.65</v>
      </c>
      <c r="O37">
        <v>41.92</v>
      </c>
      <c r="P37" t="s">
        <v>3112</v>
      </c>
      <c r="Q37">
        <v>0</v>
      </c>
    </row>
    <row r="38" spans="1:17" x14ac:dyDescent="0.25">
      <c r="A38" t="s">
        <v>337</v>
      </c>
      <c r="B38" t="s">
        <v>2406</v>
      </c>
      <c r="C38" t="s">
        <v>2298</v>
      </c>
      <c r="D38" t="s">
        <v>2266</v>
      </c>
      <c r="E38" t="s">
        <v>74</v>
      </c>
      <c r="F38">
        <v>74</v>
      </c>
      <c r="G38">
        <v>195</v>
      </c>
      <c r="H38">
        <v>0</v>
      </c>
      <c r="I38">
        <v>4.5199999999999996</v>
      </c>
      <c r="J38">
        <v>0</v>
      </c>
      <c r="K38">
        <v>34.5</v>
      </c>
      <c r="L38">
        <v>120</v>
      </c>
      <c r="M38">
        <v>4.12</v>
      </c>
      <c r="N38">
        <v>6.65</v>
      </c>
      <c r="O38">
        <v>86.58</v>
      </c>
      <c r="P38" t="s">
        <v>3113</v>
      </c>
      <c r="Q38">
        <v>1</v>
      </c>
    </row>
    <row r="39" spans="1:17" x14ac:dyDescent="0.25">
      <c r="A39" t="s">
        <v>339</v>
      </c>
      <c r="B39" t="s">
        <v>2408</v>
      </c>
      <c r="C39" t="s">
        <v>181</v>
      </c>
      <c r="D39" t="s">
        <v>2268</v>
      </c>
      <c r="E39" t="s">
        <v>74</v>
      </c>
      <c r="F39">
        <v>75</v>
      </c>
      <c r="G39">
        <v>203</v>
      </c>
      <c r="H39">
        <v>0</v>
      </c>
      <c r="I39">
        <v>4.32</v>
      </c>
      <c r="J39">
        <v>12</v>
      </c>
      <c r="K39">
        <v>0</v>
      </c>
      <c r="L39">
        <v>0</v>
      </c>
      <c r="M39">
        <v>0</v>
      </c>
      <c r="N39">
        <v>0</v>
      </c>
      <c r="O39">
        <v>42.879999999999995</v>
      </c>
      <c r="P39" t="s">
        <v>3112</v>
      </c>
      <c r="Q39">
        <v>0</v>
      </c>
    </row>
    <row r="40" spans="1:17" x14ac:dyDescent="0.25">
      <c r="A40" t="s">
        <v>340</v>
      </c>
      <c r="B40" t="s">
        <v>2409</v>
      </c>
      <c r="C40" t="s">
        <v>168</v>
      </c>
      <c r="D40" t="s">
        <v>2280</v>
      </c>
      <c r="E40" t="s">
        <v>74</v>
      </c>
      <c r="F40">
        <v>73</v>
      </c>
      <c r="G40">
        <v>200</v>
      </c>
      <c r="H40">
        <v>0</v>
      </c>
      <c r="I40">
        <v>4.5599999999999996</v>
      </c>
      <c r="J40">
        <v>17</v>
      </c>
      <c r="K40">
        <v>34</v>
      </c>
      <c r="L40">
        <v>120</v>
      </c>
      <c r="M40">
        <v>4.24</v>
      </c>
      <c r="N40">
        <v>6.78</v>
      </c>
      <c r="O40">
        <v>56.96</v>
      </c>
      <c r="P40" t="s">
        <v>3112</v>
      </c>
      <c r="Q40">
        <v>0</v>
      </c>
    </row>
    <row r="41" spans="1:17" x14ac:dyDescent="0.25">
      <c r="A41" t="s">
        <v>344</v>
      </c>
      <c r="B41" t="s">
        <v>2413</v>
      </c>
      <c r="C41" t="s">
        <v>261</v>
      </c>
      <c r="D41" t="s">
        <v>3088</v>
      </c>
      <c r="E41" t="s">
        <v>74</v>
      </c>
      <c r="F41">
        <v>73</v>
      </c>
      <c r="G41">
        <v>185</v>
      </c>
      <c r="H41">
        <v>0</v>
      </c>
      <c r="I41">
        <v>4.29</v>
      </c>
      <c r="J41">
        <v>0</v>
      </c>
      <c r="K41">
        <v>35</v>
      </c>
      <c r="L41">
        <v>122</v>
      </c>
      <c r="M41">
        <v>4.1500000000000004</v>
      </c>
      <c r="N41">
        <v>6.81</v>
      </c>
      <c r="O41">
        <v>56.679999999999993</v>
      </c>
      <c r="P41" t="s">
        <v>3112</v>
      </c>
      <c r="Q41">
        <v>0</v>
      </c>
    </row>
    <row r="42" spans="1:17" x14ac:dyDescent="0.25">
      <c r="A42" t="s">
        <v>345</v>
      </c>
      <c r="B42" t="s">
        <v>2414</v>
      </c>
      <c r="C42" t="s">
        <v>202</v>
      </c>
      <c r="D42" t="s">
        <v>2268</v>
      </c>
      <c r="E42" t="s">
        <v>74</v>
      </c>
      <c r="F42">
        <v>73</v>
      </c>
      <c r="G42">
        <v>189</v>
      </c>
      <c r="H42">
        <v>0</v>
      </c>
      <c r="I42">
        <v>4.37</v>
      </c>
      <c r="J42">
        <v>0</v>
      </c>
      <c r="K42">
        <v>37</v>
      </c>
      <c r="L42">
        <v>113</v>
      </c>
      <c r="M42">
        <v>4.0999999999999996</v>
      </c>
      <c r="N42">
        <v>6.96</v>
      </c>
      <c r="O42">
        <v>0</v>
      </c>
      <c r="P42" t="s">
        <v>3112</v>
      </c>
      <c r="Q42">
        <v>0</v>
      </c>
    </row>
    <row r="43" spans="1:17" x14ac:dyDescent="0.25">
      <c r="A43" t="s">
        <v>346</v>
      </c>
      <c r="B43" t="s">
        <v>2415</v>
      </c>
      <c r="C43" t="s">
        <v>241</v>
      </c>
      <c r="D43" t="s">
        <v>2286</v>
      </c>
      <c r="E43" t="s">
        <v>74</v>
      </c>
      <c r="F43">
        <v>70</v>
      </c>
      <c r="G43">
        <v>191</v>
      </c>
      <c r="H43">
        <v>0</v>
      </c>
      <c r="I43">
        <v>4.5199999999999996</v>
      </c>
      <c r="J43">
        <v>13</v>
      </c>
      <c r="K43">
        <v>42.5</v>
      </c>
      <c r="L43">
        <v>129</v>
      </c>
      <c r="M43">
        <v>4.41</v>
      </c>
      <c r="N43">
        <v>7.1</v>
      </c>
      <c r="O43">
        <v>8.7600000000000016</v>
      </c>
      <c r="P43" t="s">
        <v>3112</v>
      </c>
      <c r="Q43">
        <v>0</v>
      </c>
    </row>
    <row r="44" spans="1:17" x14ac:dyDescent="0.25">
      <c r="A44" t="s">
        <v>349</v>
      </c>
      <c r="B44" t="s">
        <v>2418</v>
      </c>
      <c r="C44" t="s">
        <v>245</v>
      </c>
      <c r="D44" t="s">
        <v>2276</v>
      </c>
      <c r="E44" t="s">
        <v>74</v>
      </c>
      <c r="F44">
        <v>73</v>
      </c>
      <c r="G44">
        <v>201</v>
      </c>
      <c r="H44">
        <v>0</v>
      </c>
      <c r="I44">
        <v>4.45</v>
      </c>
      <c r="J44">
        <v>27</v>
      </c>
      <c r="K44">
        <v>0</v>
      </c>
      <c r="L44">
        <v>0</v>
      </c>
      <c r="M44">
        <v>0</v>
      </c>
      <c r="N44">
        <v>0</v>
      </c>
      <c r="O44">
        <v>0</v>
      </c>
      <c r="P44" t="s">
        <v>3112</v>
      </c>
      <c r="Q44">
        <v>0</v>
      </c>
    </row>
    <row r="45" spans="1:17" x14ac:dyDescent="0.25">
      <c r="A45" t="s">
        <v>354</v>
      </c>
      <c r="B45" t="s">
        <v>2423</v>
      </c>
      <c r="C45" t="s">
        <v>2313</v>
      </c>
      <c r="D45" t="s">
        <v>3088</v>
      </c>
      <c r="E45" t="s">
        <v>74</v>
      </c>
      <c r="F45">
        <v>72</v>
      </c>
      <c r="G45">
        <v>184</v>
      </c>
      <c r="H45">
        <v>0</v>
      </c>
      <c r="I45">
        <v>4.4000000000000004</v>
      </c>
      <c r="J45">
        <v>20</v>
      </c>
      <c r="K45">
        <v>0</v>
      </c>
      <c r="L45">
        <v>0</v>
      </c>
      <c r="M45">
        <v>0</v>
      </c>
      <c r="N45">
        <v>0</v>
      </c>
      <c r="O45">
        <v>0.18</v>
      </c>
      <c r="P45" t="s">
        <v>3112</v>
      </c>
      <c r="Q45">
        <v>0</v>
      </c>
    </row>
    <row r="46" spans="1:17" x14ac:dyDescent="0.25">
      <c r="A46" t="s">
        <v>361</v>
      </c>
      <c r="B46" t="s">
        <v>2431</v>
      </c>
      <c r="C46" t="s">
        <v>2312</v>
      </c>
      <c r="D46" t="s">
        <v>3088</v>
      </c>
      <c r="E46" t="s">
        <v>74</v>
      </c>
      <c r="F46">
        <v>74</v>
      </c>
      <c r="G46">
        <v>204</v>
      </c>
      <c r="H46">
        <v>0</v>
      </c>
      <c r="I46">
        <v>4.43</v>
      </c>
      <c r="J46">
        <v>0</v>
      </c>
      <c r="K46">
        <v>37</v>
      </c>
      <c r="L46">
        <v>120</v>
      </c>
      <c r="M46">
        <v>4.18</v>
      </c>
      <c r="N46">
        <v>0</v>
      </c>
      <c r="O46">
        <v>0</v>
      </c>
      <c r="P46" t="s">
        <v>3112</v>
      </c>
      <c r="Q46">
        <v>0</v>
      </c>
    </row>
    <row r="47" spans="1:17" x14ac:dyDescent="0.25">
      <c r="A47" t="s">
        <v>368</v>
      </c>
      <c r="B47" t="s">
        <v>2437</v>
      </c>
      <c r="C47" t="s">
        <v>2281</v>
      </c>
      <c r="D47" t="s">
        <v>2268</v>
      </c>
      <c r="E47" t="s">
        <v>74</v>
      </c>
      <c r="F47">
        <v>73</v>
      </c>
      <c r="G47">
        <v>196</v>
      </c>
      <c r="H47">
        <v>0</v>
      </c>
      <c r="I47">
        <v>4.3499999999999996</v>
      </c>
      <c r="J47">
        <v>0</v>
      </c>
      <c r="K47">
        <v>31.5</v>
      </c>
      <c r="L47">
        <v>117</v>
      </c>
      <c r="M47">
        <v>0</v>
      </c>
      <c r="N47">
        <v>0</v>
      </c>
      <c r="O47">
        <v>0</v>
      </c>
      <c r="P47" t="s">
        <v>3112</v>
      </c>
      <c r="Q47">
        <v>0</v>
      </c>
    </row>
    <row r="48" spans="1:17" x14ac:dyDescent="0.25">
      <c r="A48" t="s">
        <v>370</v>
      </c>
      <c r="B48" t="s">
        <v>2440</v>
      </c>
      <c r="C48" t="s">
        <v>2293</v>
      </c>
      <c r="D48" t="s">
        <v>2267</v>
      </c>
      <c r="E48" t="s">
        <v>74</v>
      </c>
      <c r="F48">
        <v>70</v>
      </c>
      <c r="G48">
        <v>189</v>
      </c>
      <c r="H48">
        <v>0</v>
      </c>
      <c r="I48">
        <v>4.54</v>
      </c>
      <c r="J48">
        <v>13</v>
      </c>
      <c r="K48">
        <v>30</v>
      </c>
      <c r="L48">
        <v>110</v>
      </c>
      <c r="M48">
        <v>4.28</v>
      </c>
      <c r="N48">
        <v>7.03</v>
      </c>
      <c r="O48">
        <v>13.180000000000001</v>
      </c>
      <c r="P48" t="s">
        <v>3112</v>
      </c>
      <c r="Q48">
        <v>0</v>
      </c>
    </row>
    <row r="49" spans="1:17" x14ac:dyDescent="0.25">
      <c r="A49" t="s">
        <v>372</v>
      </c>
      <c r="B49" t="s">
        <v>2442</v>
      </c>
      <c r="C49" t="s">
        <v>246</v>
      </c>
      <c r="D49" t="s">
        <v>2274</v>
      </c>
      <c r="E49" t="s">
        <v>74</v>
      </c>
      <c r="F49">
        <v>76</v>
      </c>
      <c r="G49">
        <v>218</v>
      </c>
      <c r="H49">
        <v>0</v>
      </c>
      <c r="I49">
        <v>4.43</v>
      </c>
      <c r="J49">
        <v>9</v>
      </c>
      <c r="K49">
        <v>32</v>
      </c>
      <c r="L49">
        <v>116</v>
      </c>
      <c r="M49">
        <v>4.33</v>
      </c>
      <c r="N49">
        <v>7.04</v>
      </c>
      <c r="O49">
        <v>0.64</v>
      </c>
      <c r="P49" t="s">
        <v>3112</v>
      </c>
      <c r="Q49">
        <v>0</v>
      </c>
    </row>
    <row r="50" spans="1:17" x14ac:dyDescent="0.25">
      <c r="A50" t="s">
        <v>375</v>
      </c>
      <c r="B50" t="s">
        <v>2446</v>
      </c>
      <c r="C50" t="s">
        <v>150</v>
      </c>
      <c r="D50" t="s">
        <v>2266</v>
      </c>
      <c r="E50" t="s">
        <v>74</v>
      </c>
      <c r="F50">
        <v>73</v>
      </c>
      <c r="G50">
        <v>184</v>
      </c>
      <c r="H50">
        <v>0</v>
      </c>
      <c r="I50">
        <v>4.3099999999999996</v>
      </c>
      <c r="J50">
        <v>7</v>
      </c>
      <c r="K50">
        <v>41.5</v>
      </c>
      <c r="L50">
        <v>129</v>
      </c>
      <c r="M50">
        <v>4.1100000000000003</v>
      </c>
      <c r="N50">
        <v>6.62</v>
      </c>
      <c r="O50">
        <v>27.32</v>
      </c>
      <c r="P50" t="s">
        <v>3112</v>
      </c>
      <c r="Q50">
        <v>0</v>
      </c>
    </row>
    <row r="51" spans="1:17" x14ac:dyDescent="0.25">
      <c r="A51" t="s">
        <v>378</v>
      </c>
      <c r="B51" t="s">
        <v>2454</v>
      </c>
      <c r="C51" t="s">
        <v>162</v>
      </c>
      <c r="D51" t="s">
        <v>2278</v>
      </c>
      <c r="E51" t="s">
        <v>74</v>
      </c>
      <c r="F51">
        <v>71</v>
      </c>
      <c r="G51">
        <v>192</v>
      </c>
      <c r="H51">
        <v>0</v>
      </c>
      <c r="I51">
        <v>4.43</v>
      </c>
      <c r="J51">
        <v>16</v>
      </c>
      <c r="K51">
        <v>0</v>
      </c>
      <c r="L51">
        <v>0</v>
      </c>
      <c r="M51">
        <v>0</v>
      </c>
      <c r="N51">
        <v>0</v>
      </c>
      <c r="O51">
        <v>54.98</v>
      </c>
      <c r="P51" t="s">
        <v>3112</v>
      </c>
      <c r="Q51">
        <v>0</v>
      </c>
    </row>
    <row r="52" spans="1:17" x14ac:dyDescent="0.25">
      <c r="A52" t="s">
        <v>379</v>
      </c>
      <c r="B52" t="s">
        <v>2455</v>
      </c>
      <c r="C52" t="s">
        <v>2282</v>
      </c>
      <c r="D52" t="s">
        <v>2266</v>
      </c>
      <c r="E52" t="s">
        <v>74</v>
      </c>
      <c r="F52">
        <v>74</v>
      </c>
      <c r="G52">
        <v>215</v>
      </c>
      <c r="H52">
        <v>23</v>
      </c>
      <c r="I52">
        <v>4.41</v>
      </c>
      <c r="J52">
        <v>0</v>
      </c>
      <c r="K52">
        <v>28</v>
      </c>
      <c r="L52">
        <v>126</v>
      </c>
      <c r="M52">
        <v>4.26</v>
      </c>
      <c r="N52">
        <v>7.15</v>
      </c>
      <c r="O52">
        <v>13.24</v>
      </c>
      <c r="P52" t="s">
        <v>3112</v>
      </c>
      <c r="Q52">
        <v>0</v>
      </c>
    </row>
    <row r="53" spans="1:17" x14ac:dyDescent="0.25">
      <c r="A53" t="s">
        <v>116</v>
      </c>
      <c r="B53" t="s">
        <v>2456</v>
      </c>
      <c r="C53" t="s">
        <v>2292</v>
      </c>
      <c r="D53" t="s">
        <v>2277</v>
      </c>
      <c r="E53" t="s">
        <v>74</v>
      </c>
      <c r="F53">
        <v>75</v>
      </c>
      <c r="G53">
        <v>217</v>
      </c>
      <c r="H53">
        <v>0</v>
      </c>
      <c r="I53">
        <v>4.51</v>
      </c>
      <c r="J53">
        <v>0</v>
      </c>
      <c r="K53">
        <v>31</v>
      </c>
      <c r="L53">
        <v>123</v>
      </c>
      <c r="M53">
        <v>4.3499999999999996</v>
      </c>
      <c r="N53">
        <v>7.03</v>
      </c>
      <c r="O53">
        <v>96.72</v>
      </c>
      <c r="P53" t="s">
        <v>3113</v>
      </c>
      <c r="Q53">
        <v>1</v>
      </c>
    </row>
    <row r="54" spans="1:17" x14ac:dyDescent="0.25">
      <c r="A54" t="s">
        <v>380</v>
      </c>
      <c r="B54" t="s">
        <v>2457</v>
      </c>
      <c r="C54" t="s">
        <v>190</v>
      </c>
      <c r="D54" t="s">
        <v>2266</v>
      </c>
      <c r="E54" t="s">
        <v>74</v>
      </c>
      <c r="F54">
        <v>78</v>
      </c>
      <c r="G54">
        <v>217</v>
      </c>
      <c r="H54">
        <v>14</v>
      </c>
      <c r="I54">
        <v>4.45</v>
      </c>
      <c r="J54">
        <v>18</v>
      </c>
      <c r="K54">
        <v>31.5</v>
      </c>
      <c r="L54">
        <v>125</v>
      </c>
      <c r="M54">
        <v>4.2</v>
      </c>
      <c r="N54">
        <v>6.84</v>
      </c>
      <c r="O54">
        <v>4.3199999999999994</v>
      </c>
      <c r="P54" t="s">
        <v>3112</v>
      </c>
      <c r="Q54">
        <v>0</v>
      </c>
    </row>
    <row r="55" spans="1:17" x14ac:dyDescent="0.25">
      <c r="A55" t="s">
        <v>123</v>
      </c>
      <c r="B55" t="s">
        <v>2458</v>
      </c>
      <c r="C55" t="s">
        <v>197</v>
      </c>
      <c r="D55" t="s">
        <v>2276</v>
      </c>
      <c r="E55" t="s">
        <v>74</v>
      </c>
      <c r="F55">
        <v>70</v>
      </c>
      <c r="G55">
        <v>184</v>
      </c>
      <c r="H55">
        <v>0</v>
      </c>
      <c r="I55">
        <v>4.3899999999999997</v>
      </c>
      <c r="J55">
        <v>24</v>
      </c>
      <c r="K55">
        <v>36</v>
      </c>
      <c r="L55">
        <v>124</v>
      </c>
      <c r="M55">
        <v>4.34</v>
      </c>
      <c r="N55">
        <v>7.07</v>
      </c>
      <c r="O55">
        <v>55.61999999999999</v>
      </c>
      <c r="P55" t="s">
        <v>3112</v>
      </c>
      <c r="Q55">
        <v>0</v>
      </c>
    </row>
    <row r="56" spans="1:17" x14ac:dyDescent="0.25">
      <c r="A56" t="s">
        <v>381</v>
      </c>
      <c r="B56" t="s">
        <v>2460</v>
      </c>
      <c r="C56" t="s">
        <v>249</v>
      </c>
      <c r="D56" t="s">
        <v>3088</v>
      </c>
      <c r="E56" t="s">
        <v>74</v>
      </c>
      <c r="F56">
        <v>74</v>
      </c>
      <c r="G56">
        <v>199</v>
      </c>
      <c r="H56">
        <v>0</v>
      </c>
      <c r="I56">
        <v>4.42</v>
      </c>
      <c r="J56">
        <v>0</v>
      </c>
      <c r="K56">
        <v>37.5</v>
      </c>
      <c r="L56">
        <v>136</v>
      </c>
      <c r="M56">
        <v>4.5199999999999996</v>
      </c>
      <c r="N56">
        <v>7.08</v>
      </c>
      <c r="O56">
        <v>32.36</v>
      </c>
      <c r="P56" t="s">
        <v>3112</v>
      </c>
      <c r="Q56">
        <v>0</v>
      </c>
    </row>
    <row r="57" spans="1:17" x14ac:dyDescent="0.25">
      <c r="A57" t="s">
        <v>122</v>
      </c>
      <c r="B57" t="s">
        <v>2461</v>
      </c>
      <c r="C57" t="s">
        <v>177</v>
      </c>
      <c r="D57" t="s">
        <v>2267</v>
      </c>
      <c r="E57" t="s">
        <v>74</v>
      </c>
      <c r="F57">
        <v>70</v>
      </c>
      <c r="G57">
        <v>169</v>
      </c>
      <c r="H57">
        <v>0</v>
      </c>
      <c r="I57">
        <v>4.3499999999999996</v>
      </c>
      <c r="J57">
        <v>0</v>
      </c>
      <c r="K57">
        <v>0</v>
      </c>
      <c r="L57">
        <v>120</v>
      </c>
      <c r="M57">
        <v>0</v>
      </c>
      <c r="N57">
        <v>0</v>
      </c>
      <c r="O57">
        <v>118.1</v>
      </c>
      <c r="P57" t="s">
        <v>3115</v>
      </c>
      <c r="Q57">
        <v>1</v>
      </c>
    </row>
    <row r="58" spans="1:17" x14ac:dyDescent="0.25">
      <c r="A58" t="s">
        <v>383</v>
      </c>
      <c r="B58" t="s">
        <v>2463</v>
      </c>
      <c r="C58" t="s">
        <v>142</v>
      </c>
      <c r="D58" t="s">
        <v>2277</v>
      </c>
      <c r="E58" t="s">
        <v>74</v>
      </c>
      <c r="F58">
        <v>76</v>
      </c>
      <c r="G58">
        <v>215</v>
      </c>
      <c r="H58">
        <v>0</v>
      </c>
      <c r="I58">
        <v>4.4800000000000004</v>
      </c>
      <c r="J58">
        <v>35</v>
      </c>
      <c r="K58">
        <v>35</v>
      </c>
      <c r="L58">
        <v>0</v>
      </c>
      <c r="M58">
        <v>0</v>
      </c>
      <c r="N58">
        <v>0</v>
      </c>
      <c r="O58">
        <v>0.58000000000000007</v>
      </c>
      <c r="P58" t="s">
        <v>3112</v>
      </c>
      <c r="Q58">
        <v>0</v>
      </c>
    </row>
    <row r="59" spans="1:17" x14ac:dyDescent="0.25">
      <c r="A59" t="s">
        <v>386</v>
      </c>
      <c r="B59" t="s">
        <v>2467</v>
      </c>
      <c r="C59" t="s">
        <v>2308</v>
      </c>
      <c r="D59" t="s">
        <v>3088</v>
      </c>
      <c r="E59" t="s">
        <v>74</v>
      </c>
      <c r="F59">
        <v>70</v>
      </c>
      <c r="G59">
        <v>182</v>
      </c>
      <c r="H59">
        <v>0</v>
      </c>
      <c r="I59">
        <v>4.33</v>
      </c>
      <c r="J59">
        <v>0</v>
      </c>
      <c r="K59">
        <v>29.5</v>
      </c>
      <c r="L59">
        <v>122</v>
      </c>
      <c r="M59">
        <v>4.38</v>
      </c>
      <c r="N59">
        <v>6.81</v>
      </c>
      <c r="O59">
        <v>0</v>
      </c>
      <c r="P59" t="s">
        <v>3112</v>
      </c>
      <c r="Q59">
        <v>0</v>
      </c>
    </row>
    <row r="60" spans="1:17" x14ac:dyDescent="0.25">
      <c r="A60" t="s">
        <v>390</v>
      </c>
      <c r="B60" t="s">
        <v>2470</v>
      </c>
      <c r="C60" t="s">
        <v>218</v>
      </c>
      <c r="D60" t="s">
        <v>2268</v>
      </c>
      <c r="E60" t="s">
        <v>74</v>
      </c>
      <c r="F60">
        <v>73</v>
      </c>
      <c r="G60">
        <v>209</v>
      </c>
      <c r="H60">
        <v>0</v>
      </c>
      <c r="I60">
        <v>4.4800000000000004</v>
      </c>
      <c r="J60">
        <v>15</v>
      </c>
      <c r="K60">
        <v>26</v>
      </c>
      <c r="L60">
        <v>110</v>
      </c>
      <c r="M60">
        <v>4.22</v>
      </c>
      <c r="N60">
        <v>7.15</v>
      </c>
      <c r="O60">
        <v>48.68</v>
      </c>
      <c r="P60" t="s">
        <v>3112</v>
      </c>
      <c r="Q60">
        <v>0</v>
      </c>
    </row>
    <row r="61" spans="1:17" x14ac:dyDescent="0.25">
      <c r="A61" t="s">
        <v>124</v>
      </c>
      <c r="B61" t="s">
        <v>2473</v>
      </c>
      <c r="C61" t="s">
        <v>182</v>
      </c>
      <c r="D61" t="s">
        <v>2276</v>
      </c>
      <c r="E61" t="s">
        <v>74</v>
      </c>
      <c r="F61">
        <v>71</v>
      </c>
      <c r="G61">
        <v>176</v>
      </c>
      <c r="H61">
        <v>0</v>
      </c>
      <c r="I61">
        <v>4.51</v>
      </c>
      <c r="J61">
        <v>0</v>
      </c>
      <c r="K61">
        <v>31</v>
      </c>
      <c r="L61">
        <v>120</v>
      </c>
      <c r="M61">
        <v>4.12</v>
      </c>
      <c r="N61">
        <v>6.57</v>
      </c>
      <c r="O61">
        <v>34.14</v>
      </c>
      <c r="P61" t="s">
        <v>3112</v>
      </c>
      <c r="Q61">
        <v>0</v>
      </c>
    </row>
    <row r="62" spans="1:17" x14ac:dyDescent="0.25">
      <c r="A62" t="s">
        <v>394</v>
      </c>
      <c r="B62" t="s">
        <v>2476</v>
      </c>
      <c r="C62" t="s">
        <v>141</v>
      </c>
      <c r="D62" t="s">
        <v>2266</v>
      </c>
      <c r="E62" t="s">
        <v>74</v>
      </c>
      <c r="F62">
        <v>73</v>
      </c>
      <c r="G62">
        <v>181</v>
      </c>
      <c r="H62">
        <v>0</v>
      </c>
      <c r="I62">
        <v>4.59</v>
      </c>
      <c r="J62">
        <v>16</v>
      </c>
      <c r="K62">
        <v>32</v>
      </c>
      <c r="L62">
        <v>117</v>
      </c>
      <c r="M62">
        <v>4.2699999999999996</v>
      </c>
      <c r="N62">
        <v>7.34</v>
      </c>
      <c r="O62">
        <v>76.47999999999999</v>
      </c>
      <c r="P62" t="s">
        <v>3113</v>
      </c>
      <c r="Q62">
        <v>1</v>
      </c>
    </row>
    <row r="63" spans="1:17" x14ac:dyDescent="0.25">
      <c r="A63" t="s">
        <v>395</v>
      </c>
      <c r="B63" t="s">
        <v>2477</v>
      </c>
      <c r="C63" t="s">
        <v>181</v>
      </c>
      <c r="D63" t="s">
        <v>2268</v>
      </c>
      <c r="E63" t="s">
        <v>74</v>
      </c>
      <c r="F63">
        <v>73</v>
      </c>
      <c r="G63">
        <v>204</v>
      </c>
      <c r="H63">
        <v>0</v>
      </c>
      <c r="I63">
        <v>4.3499999999999996</v>
      </c>
      <c r="J63">
        <v>0</v>
      </c>
      <c r="K63">
        <v>33</v>
      </c>
      <c r="L63">
        <v>124</v>
      </c>
      <c r="M63">
        <v>4.1100000000000003</v>
      </c>
      <c r="N63">
        <v>6.75</v>
      </c>
      <c r="O63">
        <v>29</v>
      </c>
      <c r="P63" t="s">
        <v>3112</v>
      </c>
      <c r="Q63">
        <v>0</v>
      </c>
    </row>
    <row r="64" spans="1:17" x14ac:dyDescent="0.25">
      <c r="A64" t="s">
        <v>397</v>
      </c>
      <c r="B64" t="s">
        <v>2478</v>
      </c>
      <c r="C64" t="s">
        <v>205</v>
      </c>
      <c r="D64" t="s">
        <v>2268</v>
      </c>
      <c r="E64" t="s">
        <v>74</v>
      </c>
      <c r="F64">
        <v>73</v>
      </c>
      <c r="G64">
        <v>214</v>
      </c>
      <c r="H64">
        <v>0</v>
      </c>
      <c r="I64">
        <v>4.37</v>
      </c>
      <c r="J64">
        <v>0</v>
      </c>
      <c r="K64">
        <v>34.5</v>
      </c>
      <c r="L64">
        <v>0</v>
      </c>
      <c r="M64">
        <v>0</v>
      </c>
      <c r="N64">
        <v>0</v>
      </c>
      <c r="O64">
        <v>1.6600000000000001</v>
      </c>
      <c r="P64" t="s">
        <v>3112</v>
      </c>
      <c r="Q64">
        <v>0</v>
      </c>
    </row>
    <row r="65" spans="1:17" x14ac:dyDescent="0.25">
      <c r="A65" t="s">
        <v>131</v>
      </c>
      <c r="B65" t="s">
        <v>2479</v>
      </c>
      <c r="C65" t="s">
        <v>313</v>
      </c>
      <c r="D65" t="s">
        <v>2274</v>
      </c>
      <c r="E65" t="s">
        <v>74</v>
      </c>
      <c r="F65">
        <v>74</v>
      </c>
      <c r="G65">
        <v>221</v>
      </c>
      <c r="H65">
        <v>0</v>
      </c>
      <c r="I65">
        <v>4.51</v>
      </c>
      <c r="J65">
        <v>20</v>
      </c>
      <c r="K65">
        <v>26.5</v>
      </c>
      <c r="L65">
        <v>111</v>
      </c>
      <c r="M65">
        <v>4.42</v>
      </c>
      <c r="N65">
        <v>7.1</v>
      </c>
      <c r="O65">
        <v>0</v>
      </c>
      <c r="P65" t="s">
        <v>3112</v>
      </c>
      <c r="Q65">
        <v>0</v>
      </c>
    </row>
    <row r="66" spans="1:17" x14ac:dyDescent="0.25">
      <c r="A66" t="s">
        <v>399</v>
      </c>
      <c r="B66" t="s">
        <v>2481</v>
      </c>
      <c r="C66" t="s">
        <v>256</v>
      </c>
      <c r="D66" t="s">
        <v>3088</v>
      </c>
      <c r="E66" t="s">
        <v>74</v>
      </c>
      <c r="F66">
        <v>73</v>
      </c>
      <c r="G66">
        <v>194</v>
      </c>
      <c r="H66">
        <v>0</v>
      </c>
      <c r="I66">
        <v>4.37</v>
      </c>
      <c r="J66">
        <v>19</v>
      </c>
      <c r="K66">
        <v>37.5</v>
      </c>
      <c r="L66">
        <v>128</v>
      </c>
      <c r="M66">
        <v>3.96</v>
      </c>
      <c r="N66">
        <v>6.67</v>
      </c>
      <c r="O66">
        <v>0</v>
      </c>
      <c r="P66" t="s">
        <v>3112</v>
      </c>
      <c r="Q66">
        <v>0</v>
      </c>
    </row>
    <row r="67" spans="1:17" x14ac:dyDescent="0.25">
      <c r="A67" t="s">
        <v>400</v>
      </c>
      <c r="B67" t="s">
        <v>2482</v>
      </c>
      <c r="C67" t="s">
        <v>177</v>
      </c>
      <c r="D67" t="s">
        <v>2267</v>
      </c>
      <c r="E67" t="s">
        <v>74</v>
      </c>
      <c r="F67">
        <v>71</v>
      </c>
      <c r="G67">
        <v>187</v>
      </c>
      <c r="H67">
        <v>0</v>
      </c>
      <c r="I67">
        <v>4.57</v>
      </c>
      <c r="J67">
        <v>14</v>
      </c>
      <c r="K67">
        <v>0</v>
      </c>
      <c r="L67">
        <v>117</v>
      </c>
      <c r="M67">
        <v>0</v>
      </c>
      <c r="N67">
        <v>0</v>
      </c>
      <c r="O67">
        <v>16.220000000000002</v>
      </c>
      <c r="P67" t="s">
        <v>3112</v>
      </c>
      <c r="Q67">
        <v>0</v>
      </c>
    </row>
    <row r="68" spans="1:17" x14ac:dyDescent="0.25">
      <c r="A68" t="s">
        <v>401</v>
      </c>
      <c r="B68" t="s">
        <v>2483</v>
      </c>
      <c r="C68" t="s">
        <v>215</v>
      </c>
      <c r="D68" t="s">
        <v>2268</v>
      </c>
      <c r="E68" t="s">
        <v>74</v>
      </c>
      <c r="F68">
        <v>73</v>
      </c>
      <c r="G68">
        <v>201</v>
      </c>
      <c r="H68">
        <v>0</v>
      </c>
      <c r="I68">
        <v>4.4400000000000004</v>
      </c>
      <c r="J68">
        <v>10</v>
      </c>
      <c r="K68">
        <v>38.5</v>
      </c>
      <c r="L68">
        <v>125</v>
      </c>
      <c r="M68">
        <v>4.2</v>
      </c>
      <c r="N68">
        <v>6.77</v>
      </c>
      <c r="O68">
        <v>9.6999999999999993</v>
      </c>
      <c r="P68" t="s">
        <v>3112</v>
      </c>
      <c r="Q68">
        <v>0</v>
      </c>
    </row>
    <row r="69" spans="1:17" x14ac:dyDescent="0.25">
      <c r="A69" t="s">
        <v>411</v>
      </c>
      <c r="B69" t="s">
        <v>2495</v>
      </c>
      <c r="C69" t="s">
        <v>231</v>
      </c>
      <c r="D69" t="s">
        <v>2277</v>
      </c>
      <c r="E69" t="s">
        <v>74</v>
      </c>
      <c r="F69">
        <v>76</v>
      </c>
      <c r="G69">
        <v>207</v>
      </c>
      <c r="H69">
        <v>0</v>
      </c>
      <c r="I69">
        <v>4.55</v>
      </c>
      <c r="J69">
        <v>0</v>
      </c>
      <c r="K69">
        <v>31.5</v>
      </c>
      <c r="L69">
        <v>126</v>
      </c>
      <c r="M69">
        <v>4.3</v>
      </c>
      <c r="N69">
        <v>7.08</v>
      </c>
      <c r="O69">
        <v>0</v>
      </c>
      <c r="P69" t="s">
        <v>3112</v>
      </c>
      <c r="Q69">
        <v>0</v>
      </c>
    </row>
    <row r="70" spans="1:17" x14ac:dyDescent="0.25">
      <c r="A70" t="s">
        <v>416</v>
      </c>
      <c r="B70" t="s">
        <v>2500</v>
      </c>
      <c r="C70" t="s">
        <v>2310</v>
      </c>
      <c r="D70" t="s">
        <v>2274</v>
      </c>
      <c r="E70" t="s">
        <v>74</v>
      </c>
      <c r="F70">
        <v>73</v>
      </c>
      <c r="G70">
        <v>202</v>
      </c>
      <c r="H70">
        <v>0</v>
      </c>
      <c r="I70">
        <v>4.6900000000000004</v>
      </c>
      <c r="J70">
        <v>0</v>
      </c>
      <c r="K70">
        <v>27.5</v>
      </c>
      <c r="L70">
        <v>115</v>
      </c>
      <c r="M70">
        <v>4.7699999999999996</v>
      </c>
      <c r="N70">
        <v>7.31</v>
      </c>
      <c r="O70">
        <v>0</v>
      </c>
      <c r="P70" t="s">
        <v>3112</v>
      </c>
      <c r="Q70">
        <v>0</v>
      </c>
    </row>
    <row r="71" spans="1:17" x14ac:dyDescent="0.25">
      <c r="A71" t="s">
        <v>418</v>
      </c>
      <c r="B71" t="s">
        <v>2502</v>
      </c>
      <c r="C71" t="s">
        <v>169</v>
      </c>
      <c r="D71" t="s">
        <v>2266</v>
      </c>
      <c r="E71" t="s">
        <v>74</v>
      </c>
      <c r="F71">
        <v>75</v>
      </c>
      <c r="G71">
        <v>221</v>
      </c>
      <c r="H71">
        <v>0</v>
      </c>
      <c r="I71">
        <v>4.49</v>
      </c>
      <c r="J71">
        <v>0</v>
      </c>
      <c r="K71">
        <v>29.5</v>
      </c>
      <c r="L71">
        <v>126</v>
      </c>
      <c r="M71">
        <v>0</v>
      </c>
      <c r="N71">
        <v>0</v>
      </c>
      <c r="O71">
        <v>0.16</v>
      </c>
      <c r="P71" t="s">
        <v>3112</v>
      </c>
      <c r="Q71">
        <v>0</v>
      </c>
    </row>
    <row r="72" spans="1:17" x14ac:dyDescent="0.25">
      <c r="A72" t="s">
        <v>419</v>
      </c>
      <c r="B72" t="s">
        <v>2503</v>
      </c>
      <c r="C72" t="s">
        <v>2309</v>
      </c>
      <c r="D72" t="s">
        <v>3088</v>
      </c>
      <c r="E72" t="s">
        <v>74</v>
      </c>
      <c r="F72">
        <v>71</v>
      </c>
      <c r="G72">
        <v>177</v>
      </c>
      <c r="H72">
        <v>0</v>
      </c>
      <c r="I72">
        <v>4.5</v>
      </c>
      <c r="J72">
        <v>14</v>
      </c>
      <c r="K72">
        <v>32</v>
      </c>
      <c r="L72">
        <v>118</v>
      </c>
      <c r="M72">
        <v>4.18</v>
      </c>
      <c r="N72">
        <v>6.75</v>
      </c>
      <c r="O72">
        <v>0.18</v>
      </c>
      <c r="P72" t="s">
        <v>3112</v>
      </c>
      <c r="Q72">
        <v>0</v>
      </c>
    </row>
    <row r="73" spans="1:17" x14ac:dyDescent="0.25">
      <c r="A73" t="s">
        <v>118</v>
      </c>
      <c r="B73" t="s">
        <v>2507</v>
      </c>
      <c r="C73" t="s">
        <v>262</v>
      </c>
      <c r="D73" t="s">
        <v>3088</v>
      </c>
      <c r="E73" t="s">
        <v>74</v>
      </c>
      <c r="F73">
        <v>73</v>
      </c>
      <c r="G73">
        <v>210</v>
      </c>
      <c r="H73">
        <v>0</v>
      </c>
      <c r="I73">
        <v>4.42</v>
      </c>
      <c r="J73">
        <v>20</v>
      </c>
      <c r="K73">
        <v>36.5</v>
      </c>
      <c r="L73">
        <v>125</v>
      </c>
      <c r="M73">
        <v>4.1900000000000004</v>
      </c>
      <c r="N73">
        <v>6.9</v>
      </c>
      <c r="O73">
        <v>85.84</v>
      </c>
      <c r="P73" t="s">
        <v>3113</v>
      </c>
      <c r="Q73">
        <v>1</v>
      </c>
    </row>
    <row r="74" spans="1:17" x14ac:dyDescent="0.25">
      <c r="A74" t="s">
        <v>426</v>
      </c>
      <c r="B74" t="s">
        <v>2510</v>
      </c>
      <c r="C74" t="s">
        <v>197</v>
      </c>
      <c r="D74" t="s">
        <v>2276</v>
      </c>
      <c r="E74" t="s">
        <v>74</v>
      </c>
      <c r="F74">
        <v>76</v>
      </c>
      <c r="G74">
        <v>213</v>
      </c>
      <c r="H74">
        <v>0</v>
      </c>
      <c r="I74">
        <v>4.5599999999999996</v>
      </c>
      <c r="J74">
        <v>0</v>
      </c>
      <c r="K74">
        <v>28.5</v>
      </c>
      <c r="L74">
        <v>120</v>
      </c>
      <c r="M74">
        <v>4.43</v>
      </c>
      <c r="N74">
        <v>7.03</v>
      </c>
      <c r="O74">
        <v>0</v>
      </c>
      <c r="P74" t="s">
        <v>3112</v>
      </c>
      <c r="Q74">
        <v>0</v>
      </c>
    </row>
    <row r="75" spans="1:17" x14ac:dyDescent="0.25">
      <c r="A75" t="s">
        <v>429</v>
      </c>
      <c r="B75" t="s">
        <v>2513</v>
      </c>
      <c r="C75" t="s">
        <v>215</v>
      </c>
      <c r="D75" t="s">
        <v>2268</v>
      </c>
      <c r="E75" t="s">
        <v>74</v>
      </c>
      <c r="F75">
        <v>74</v>
      </c>
      <c r="G75">
        <v>210</v>
      </c>
      <c r="H75">
        <v>0</v>
      </c>
      <c r="I75">
        <v>4.58</v>
      </c>
      <c r="J75">
        <v>16</v>
      </c>
      <c r="K75">
        <v>32.5</v>
      </c>
      <c r="L75">
        <v>121</v>
      </c>
      <c r="M75">
        <v>4.26</v>
      </c>
      <c r="N75">
        <v>7.07</v>
      </c>
      <c r="O75">
        <v>93.9</v>
      </c>
      <c r="P75" t="s">
        <v>3114</v>
      </c>
      <c r="Q75">
        <v>1</v>
      </c>
    </row>
    <row r="76" spans="1:17" x14ac:dyDescent="0.25">
      <c r="A76" t="s">
        <v>435</v>
      </c>
      <c r="B76" t="s">
        <v>2520</v>
      </c>
      <c r="C76" t="s">
        <v>182</v>
      </c>
      <c r="D76" t="s">
        <v>2276</v>
      </c>
      <c r="E76" t="s">
        <v>74</v>
      </c>
      <c r="F76">
        <v>78</v>
      </c>
      <c r="G76">
        <v>232</v>
      </c>
      <c r="H76">
        <v>0</v>
      </c>
      <c r="I76">
        <v>4.59</v>
      </c>
      <c r="J76">
        <v>0</v>
      </c>
      <c r="K76">
        <v>30</v>
      </c>
      <c r="L76">
        <v>115</v>
      </c>
      <c r="M76">
        <v>4.4400000000000004</v>
      </c>
      <c r="N76">
        <v>7.07</v>
      </c>
      <c r="O76">
        <v>0</v>
      </c>
      <c r="P76" t="s">
        <v>3112</v>
      </c>
      <c r="Q76">
        <v>0</v>
      </c>
    </row>
    <row r="77" spans="1:17" x14ac:dyDescent="0.25">
      <c r="A77" t="s">
        <v>436</v>
      </c>
      <c r="B77" t="s">
        <v>2521</v>
      </c>
      <c r="C77" t="s">
        <v>145</v>
      </c>
      <c r="D77" t="s">
        <v>2268</v>
      </c>
      <c r="E77" t="s">
        <v>74</v>
      </c>
      <c r="F77">
        <v>76</v>
      </c>
      <c r="G77">
        <v>222</v>
      </c>
      <c r="H77">
        <v>0</v>
      </c>
      <c r="I77">
        <v>4.5599999999999996</v>
      </c>
      <c r="J77">
        <v>9</v>
      </c>
      <c r="K77">
        <v>34.5</v>
      </c>
      <c r="L77">
        <v>119</v>
      </c>
      <c r="M77">
        <v>4.3</v>
      </c>
      <c r="N77">
        <v>7.08</v>
      </c>
      <c r="O77">
        <v>0</v>
      </c>
      <c r="P77" t="s">
        <v>3112</v>
      </c>
      <c r="Q77">
        <v>0</v>
      </c>
    </row>
    <row r="78" spans="1:17" x14ac:dyDescent="0.25">
      <c r="A78" t="s">
        <v>438</v>
      </c>
      <c r="B78" t="s">
        <v>2523</v>
      </c>
      <c r="C78" t="s">
        <v>159</v>
      </c>
      <c r="D78" t="s">
        <v>2276</v>
      </c>
      <c r="E78" t="s">
        <v>74</v>
      </c>
      <c r="F78">
        <v>77</v>
      </c>
      <c r="G78">
        <v>239</v>
      </c>
      <c r="H78">
        <v>0</v>
      </c>
      <c r="I78">
        <v>4.3499999999999996</v>
      </c>
      <c r="J78">
        <v>0</v>
      </c>
      <c r="K78">
        <v>0</v>
      </c>
      <c r="L78">
        <v>0</v>
      </c>
      <c r="M78">
        <v>0</v>
      </c>
      <c r="N78">
        <v>0</v>
      </c>
      <c r="O78">
        <v>172.64000000000001</v>
      </c>
      <c r="P78" t="s">
        <v>3114</v>
      </c>
      <c r="Q78">
        <v>1</v>
      </c>
    </row>
    <row r="79" spans="1:17" x14ac:dyDescent="0.25">
      <c r="A79" t="s">
        <v>441</v>
      </c>
      <c r="B79" t="s">
        <v>2528</v>
      </c>
      <c r="C79" t="s">
        <v>2281</v>
      </c>
      <c r="D79" t="s">
        <v>2268</v>
      </c>
      <c r="E79" t="s">
        <v>74</v>
      </c>
      <c r="F79">
        <v>74</v>
      </c>
      <c r="G79">
        <v>221</v>
      </c>
      <c r="H79">
        <v>0</v>
      </c>
      <c r="I79">
        <v>4.51</v>
      </c>
      <c r="J79">
        <v>0</v>
      </c>
      <c r="K79">
        <v>33</v>
      </c>
      <c r="L79">
        <v>125</v>
      </c>
      <c r="M79">
        <v>4.3499999999999996</v>
      </c>
      <c r="N79">
        <v>6.81</v>
      </c>
      <c r="O79">
        <v>140.54</v>
      </c>
      <c r="P79" t="s">
        <v>3116</v>
      </c>
      <c r="Q79">
        <v>1</v>
      </c>
    </row>
    <row r="80" spans="1:17" x14ac:dyDescent="0.25">
      <c r="A80" t="s">
        <v>442</v>
      </c>
      <c r="B80" t="s">
        <v>2529</v>
      </c>
      <c r="C80" t="s">
        <v>144</v>
      </c>
      <c r="D80" t="s">
        <v>2268</v>
      </c>
      <c r="E80" t="s">
        <v>74</v>
      </c>
      <c r="F80">
        <v>74</v>
      </c>
      <c r="G80">
        <v>214</v>
      </c>
      <c r="H80">
        <v>0</v>
      </c>
      <c r="I80">
        <v>4.3899999999999997</v>
      </c>
      <c r="J80">
        <v>0</v>
      </c>
      <c r="K80">
        <v>37.5</v>
      </c>
      <c r="L80">
        <v>121</v>
      </c>
      <c r="M80">
        <v>4.3099999999999996</v>
      </c>
      <c r="N80">
        <v>6.97</v>
      </c>
      <c r="O80">
        <v>72.179999999999993</v>
      </c>
      <c r="P80" t="s">
        <v>3112</v>
      </c>
      <c r="Q80">
        <v>0</v>
      </c>
    </row>
    <row r="81" spans="1:17" x14ac:dyDescent="0.25">
      <c r="A81" t="s">
        <v>444</v>
      </c>
      <c r="B81" t="s">
        <v>2531</v>
      </c>
      <c r="C81" t="s">
        <v>2298</v>
      </c>
      <c r="D81" t="s">
        <v>2266</v>
      </c>
      <c r="E81" t="s">
        <v>74</v>
      </c>
      <c r="F81">
        <v>73</v>
      </c>
      <c r="G81">
        <v>193</v>
      </c>
      <c r="H81">
        <v>0</v>
      </c>
      <c r="I81">
        <v>4.4400000000000004</v>
      </c>
      <c r="J81">
        <v>0</v>
      </c>
      <c r="K81">
        <v>38</v>
      </c>
      <c r="L81">
        <v>123</v>
      </c>
      <c r="M81">
        <v>4.08</v>
      </c>
      <c r="N81">
        <v>6.54</v>
      </c>
      <c r="O81">
        <v>34.54</v>
      </c>
      <c r="P81" t="s">
        <v>3112</v>
      </c>
      <c r="Q81">
        <v>0</v>
      </c>
    </row>
    <row r="82" spans="1:17" x14ac:dyDescent="0.25">
      <c r="A82" t="s">
        <v>448</v>
      </c>
      <c r="B82" t="s">
        <v>2535</v>
      </c>
      <c r="C82" t="s">
        <v>202</v>
      </c>
      <c r="D82" t="s">
        <v>2268</v>
      </c>
      <c r="E82" t="s">
        <v>74</v>
      </c>
      <c r="F82">
        <v>76</v>
      </c>
      <c r="G82">
        <v>200</v>
      </c>
      <c r="H82">
        <v>0</v>
      </c>
      <c r="I82">
        <v>4.51</v>
      </c>
      <c r="J82">
        <v>0</v>
      </c>
      <c r="K82">
        <v>39.5</v>
      </c>
      <c r="L82">
        <v>119</v>
      </c>
      <c r="M82">
        <v>4.34</v>
      </c>
      <c r="N82">
        <v>7.09</v>
      </c>
      <c r="O82">
        <v>75.459999999999994</v>
      </c>
      <c r="P82" t="s">
        <v>3113</v>
      </c>
      <c r="Q82">
        <v>1</v>
      </c>
    </row>
    <row r="83" spans="1:17" x14ac:dyDescent="0.25">
      <c r="A83" t="s">
        <v>119</v>
      </c>
      <c r="B83" t="s">
        <v>2539</v>
      </c>
      <c r="C83" t="s">
        <v>2271</v>
      </c>
      <c r="D83" t="s">
        <v>2267</v>
      </c>
      <c r="E83" t="s">
        <v>74</v>
      </c>
      <c r="F83">
        <v>73</v>
      </c>
      <c r="G83">
        <v>197</v>
      </c>
      <c r="H83">
        <v>0</v>
      </c>
      <c r="I83">
        <v>4.4400000000000004</v>
      </c>
      <c r="J83">
        <v>0</v>
      </c>
      <c r="K83">
        <v>38</v>
      </c>
      <c r="L83">
        <v>120</v>
      </c>
      <c r="M83">
        <v>4.1900000000000004</v>
      </c>
      <c r="N83">
        <v>6.68</v>
      </c>
      <c r="O83">
        <v>63.8</v>
      </c>
      <c r="P83" t="s">
        <v>3113</v>
      </c>
      <c r="Q83">
        <v>1</v>
      </c>
    </row>
    <row r="84" spans="1:17" x14ac:dyDescent="0.25">
      <c r="A84" t="s">
        <v>455</v>
      </c>
      <c r="B84" t="s">
        <v>2543</v>
      </c>
      <c r="C84" t="s">
        <v>2306</v>
      </c>
      <c r="D84" t="s">
        <v>3088</v>
      </c>
      <c r="E84" t="s">
        <v>74</v>
      </c>
      <c r="F84">
        <v>75</v>
      </c>
      <c r="G84">
        <v>210</v>
      </c>
      <c r="H84">
        <v>0</v>
      </c>
      <c r="I84">
        <v>4.5</v>
      </c>
      <c r="J84">
        <v>0</v>
      </c>
      <c r="K84">
        <v>34</v>
      </c>
      <c r="L84">
        <v>129</v>
      </c>
      <c r="M84">
        <v>4.3099999999999996</v>
      </c>
      <c r="N84">
        <v>7.03</v>
      </c>
      <c r="O84">
        <v>43.620000000000005</v>
      </c>
      <c r="P84" t="s">
        <v>3112</v>
      </c>
      <c r="Q84">
        <v>0</v>
      </c>
    </row>
    <row r="85" spans="1:17" x14ac:dyDescent="0.25">
      <c r="A85" t="s">
        <v>457</v>
      </c>
      <c r="B85" t="s">
        <v>2544</v>
      </c>
      <c r="C85" t="s">
        <v>2292</v>
      </c>
      <c r="D85" t="s">
        <v>2277</v>
      </c>
      <c r="E85" t="s">
        <v>74</v>
      </c>
      <c r="F85">
        <v>71</v>
      </c>
      <c r="G85">
        <v>174</v>
      </c>
      <c r="H85">
        <v>0</v>
      </c>
      <c r="I85">
        <v>4.3</v>
      </c>
      <c r="J85">
        <v>0</v>
      </c>
      <c r="K85">
        <v>0</v>
      </c>
      <c r="L85">
        <v>123</v>
      </c>
      <c r="M85">
        <v>4.21</v>
      </c>
      <c r="N85">
        <v>6.85</v>
      </c>
      <c r="O85">
        <v>6.0000000000000053E-2</v>
      </c>
      <c r="P85" t="s">
        <v>3112</v>
      </c>
      <c r="Q85">
        <v>0</v>
      </c>
    </row>
    <row r="86" spans="1:17" x14ac:dyDescent="0.25">
      <c r="A86" t="s">
        <v>458</v>
      </c>
      <c r="B86" t="s">
        <v>2545</v>
      </c>
      <c r="C86" t="s">
        <v>2307</v>
      </c>
      <c r="D86" t="s">
        <v>3088</v>
      </c>
      <c r="E86" t="s">
        <v>74</v>
      </c>
      <c r="F86">
        <v>74</v>
      </c>
      <c r="G86">
        <v>199</v>
      </c>
      <c r="H86">
        <v>0</v>
      </c>
      <c r="I86">
        <v>4.38</v>
      </c>
      <c r="J86">
        <v>19</v>
      </c>
      <c r="K86">
        <v>39</v>
      </c>
      <c r="L86">
        <v>127</v>
      </c>
      <c r="M86">
        <v>4.28</v>
      </c>
      <c r="N86">
        <v>6.83</v>
      </c>
      <c r="O86">
        <v>54.760000000000005</v>
      </c>
      <c r="P86" t="s">
        <v>3113</v>
      </c>
      <c r="Q86">
        <v>1</v>
      </c>
    </row>
    <row r="87" spans="1:17" x14ac:dyDescent="0.25">
      <c r="A87" t="s">
        <v>459</v>
      </c>
      <c r="B87" t="s">
        <v>2546</v>
      </c>
      <c r="C87" t="s">
        <v>2284</v>
      </c>
      <c r="D87" t="s">
        <v>2267</v>
      </c>
      <c r="E87" t="s">
        <v>74</v>
      </c>
      <c r="F87">
        <v>73</v>
      </c>
      <c r="G87">
        <v>204</v>
      </c>
      <c r="H87">
        <v>0</v>
      </c>
      <c r="I87">
        <v>4.32</v>
      </c>
      <c r="J87">
        <v>0</v>
      </c>
      <c r="K87">
        <v>37</v>
      </c>
      <c r="L87">
        <v>123</v>
      </c>
      <c r="M87">
        <v>4.22</v>
      </c>
      <c r="N87">
        <v>7.02</v>
      </c>
      <c r="O87">
        <v>29.76</v>
      </c>
      <c r="P87" t="s">
        <v>3112</v>
      </c>
      <c r="Q87">
        <v>0</v>
      </c>
    </row>
    <row r="88" spans="1:17" x14ac:dyDescent="0.25">
      <c r="A88" t="s">
        <v>460</v>
      </c>
      <c r="B88" t="s">
        <v>2547</v>
      </c>
      <c r="C88" t="s">
        <v>2288</v>
      </c>
      <c r="D88" t="s">
        <v>2274</v>
      </c>
      <c r="E88" t="s">
        <v>74</v>
      </c>
      <c r="F88">
        <v>73</v>
      </c>
      <c r="G88">
        <v>207</v>
      </c>
      <c r="H88">
        <v>0</v>
      </c>
      <c r="I88">
        <v>4.54</v>
      </c>
      <c r="J88">
        <v>22</v>
      </c>
      <c r="K88">
        <v>34</v>
      </c>
      <c r="L88">
        <v>119</v>
      </c>
      <c r="M88">
        <v>4.2</v>
      </c>
      <c r="N88">
        <v>7.06</v>
      </c>
      <c r="O88">
        <v>75.28</v>
      </c>
      <c r="P88" t="s">
        <v>3112</v>
      </c>
      <c r="Q88">
        <v>0</v>
      </c>
    </row>
    <row r="89" spans="1:17" x14ac:dyDescent="0.25">
      <c r="A89" t="s">
        <v>462</v>
      </c>
      <c r="B89" t="s">
        <v>2549</v>
      </c>
      <c r="C89" t="s">
        <v>2273</v>
      </c>
      <c r="D89" t="s">
        <v>2274</v>
      </c>
      <c r="E89" t="s">
        <v>74</v>
      </c>
      <c r="F89">
        <v>73</v>
      </c>
      <c r="G89">
        <v>205</v>
      </c>
      <c r="H89">
        <v>0</v>
      </c>
      <c r="I89">
        <v>4.45</v>
      </c>
      <c r="J89">
        <v>0</v>
      </c>
      <c r="K89">
        <v>38.5</v>
      </c>
      <c r="L89">
        <v>125</v>
      </c>
      <c r="M89">
        <v>4.24</v>
      </c>
      <c r="N89">
        <v>7.03</v>
      </c>
      <c r="O89">
        <v>0.13999999999999999</v>
      </c>
      <c r="P89" t="s">
        <v>3112</v>
      </c>
      <c r="Q89">
        <v>0</v>
      </c>
    </row>
    <row r="90" spans="1:17" x14ac:dyDescent="0.25">
      <c r="A90" t="s">
        <v>473</v>
      </c>
      <c r="B90" t="s">
        <v>2558</v>
      </c>
      <c r="C90" t="s">
        <v>227</v>
      </c>
      <c r="D90" t="s">
        <v>3088</v>
      </c>
      <c r="E90" t="s">
        <v>74</v>
      </c>
      <c r="F90">
        <v>69</v>
      </c>
      <c r="G90">
        <v>179</v>
      </c>
      <c r="H90">
        <v>0</v>
      </c>
      <c r="I90">
        <v>4.47</v>
      </c>
      <c r="J90">
        <v>0</v>
      </c>
      <c r="K90">
        <v>35</v>
      </c>
      <c r="L90">
        <v>123</v>
      </c>
      <c r="M90">
        <v>4.21</v>
      </c>
      <c r="N90">
        <v>6.71</v>
      </c>
      <c r="O90">
        <v>-0.1</v>
      </c>
      <c r="P90" t="s">
        <v>3112</v>
      </c>
      <c r="Q90">
        <v>0</v>
      </c>
    </row>
    <row r="91" spans="1:17" x14ac:dyDescent="0.25">
      <c r="A91" t="s">
        <v>133</v>
      </c>
      <c r="B91" t="s">
        <v>2559</v>
      </c>
      <c r="C91" t="s">
        <v>2297</v>
      </c>
      <c r="D91" t="s">
        <v>2276</v>
      </c>
      <c r="E91" t="s">
        <v>74</v>
      </c>
      <c r="F91">
        <v>70</v>
      </c>
      <c r="G91">
        <v>181</v>
      </c>
      <c r="H91">
        <v>0</v>
      </c>
      <c r="I91">
        <v>4.5</v>
      </c>
      <c r="J91">
        <v>15</v>
      </c>
      <c r="K91">
        <v>35.5</v>
      </c>
      <c r="L91">
        <v>115</v>
      </c>
      <c r="M91">
        <v>4.1399999999999997</v>
      </c>
      <c r="N91">
        <v>6.66</v>
      </c>
      <c r="O91">
        <v>-0.96000000000000019</v>
      </c>
      <c r="P91" t="s">
        <v>3112</v>
      </c>
      <c r="Q91">
        <v>0</v>
      </c>
    </row>
    <row r="92" spans="1:17" x14ac:dyDescent="0.25">
      <c r="A92" t="s">
        <v>475</v>
      </c>
      <c r="B92" t="s">
        <v>2561</v>
      </c>
      <c r="C92" t="s">
        <v>141</v>
      </c>
      <c r="D92" t="s">
        <v>2266</v>
      </c>
      <c r="E92" t="s">
        <v>74</v>
      </c>
      <c r="F92">
        <v>73</v>
      </c>
      <c r="G92">
        <v>193</v>
      </c>
      <c r="H92">
        <v>0</v>
      </c>
      <c r="I92">
        <v>4.46</v>
      </c>
      <c r="J92">
        <v>0</v>
      </c>
      <c r="K92">
        <v>33</v>
      </c>
      <c r="L92">
        <v>124</v>
      </c>
      <c r="M92">
        <v>4.29</v>
      </c>
      <c r="N92">
        <v>6.9</v>
      </c>
      <c r="O92">
        <v>75.86</v>
      </c>
      <c r="P92" t="s">
        <v>3112</v>
      </c>
      <c r="Q92">
        <v>0</v>
      </c>
    </row>
    <row r="93" spans="1:17" x14ac:dyDescent="0.25">
      <c r="A93" t="s">
        <v>476</v>
      </c>
      <c r="B93" t="s">
        <v>2562</v>
      </c>
      <c r="C93" t="s">
        <v>229</v>
      </c>
      <c r="D93" t="s">
        <v>2278</v>
      </c>
      <c r="E93" t="s">
        <v>74</v>
      </c>
      <c r="F93">
        <v>73</v>
      </c>
      <c r="G93">
        <v>198</v>
      </c>
      <c r="H93">
        <v>0</v>
      </c>
      <c r="I93">
        <v>4.3899999999999997</v>
      </c>
      <c r="J93">
        <v>0</v>
      </c>
      <c r="K93">
        <v>37</v>
      </c>
      <c r="L93">
        <v>127</v>
      </c>
      <c r="M93">
        <v>0</v>
      </c>
      <c r="N93">
        <v>0</v>
      </c>
      <c r="O93">
        <v>3.02</v>
      </c>
      <c r="P93" t="s">
        <v>3112</v>
      </c>
      <c r="Q93">
        <v>0</v>
      </c>
    </row>
    <row r="94" spans="1:17" x14ac:dyDescent="0.25">
      <c r="A94" t="s">
        <v>479</v>
      </c>
      <c r="B94" t="s">
        <v>2565</v>
      </c>
      <c r="C94" t="s">
        <v>197</v>
      </c>
      <c r="D94" t="s">
        <v>2276</v>
      </c>
      <c r="E94" t="s">
        <v>74</v>
      </c>
      <c r="F94">
        <v>73</v>
      </c>
      <c r="G94">
        <v>188</v>
      </c>
      <c r="H94">
        <v>0</v>
      </c>
      <c r="I94">
        <v>4.3600000000000003</v>
      </c>
      <c r="J94">
        <v>0</v>
      </c>
      <c r="K94">
        <v>32.5</v>
      </c>
      <c r="L94">
        <v>123</v>
      </c>
      <c r="M94">
        <v>4.1500000000000004</v>
      </c>
      <c r="N94">
        <v>7</v>
      </c>
      <c r="O94">
        <v>7.62</v>
      </c>
      <c r="P94" t="s">
        <v>3112</v>
      </c>
      <c r="Q94">
        <v>0</v>
      </c>
    </row>
    <row r="95" spans="1:17" x14ac:dyDescent="0.25">
      <c r="A95" t="s">
        <v>481</v>
      </c>
      <c r="B95" t="s">
        <v>2567</v>
      </c>
      <c r="C95" t="s">
        <v>2283</v>
      </c>
      <c r="D95" t="s">
        <v>2274</v>
      </c>
      <c r="E95" t="s">
        <v>74</v>
      </c>
      <c r="F95">
        <v>74</v>
      </c>
      <c r="G95">
        <v>225</v>
      </c>
      <c r="H95">
        <v>0</v>
      </c>
      <c r="I95">
        <v>4.41</v>
      </c>
      <c r="J95">
        <v>19</v>
      </c>
      <c r="K95">
        <v>40</v>
      </c>
      <c r="L95">
        <v>119</v>
      </c>
      <c r="M95">
        <v>0</v>
      </c>
      <c r="N95">
        <v>0</v>
      </c>
      <c r="O95">
        <v>28.660000000000004</v>
      </c>
      <c r="P95" t="s">
        <v>3112</v>
      </c>
      <c r="Q95">
        <v>0</v>
      </c>
    </row>
    <row r="96" spans="1:17" x14ac:dyDescent="0.25">
      <c r="A96" t="s">
        <v>487</v>
      </c>
      <c r="B96" t="s">
        <v>2572</v>
      </c>
      <c r="C96" t="s">
        <v>136</v>
      </c>
      <c r="D96" t="s">
        <v>2277</v>
      </c>
      <c r="E96" t="s">
        <v>74</v>
      </c>
      <c r="F96">
        <v>74</v>
      </c>
      <c r="G96">
        <v>211</v>
      </c>
      <c r="H96">
        <v>0</v>
      </c>
      <c r="I96">
        <v>4.57</v>
      </c>
      <c r="J96">
        <v>17</v>
      </c>
      <c r="K96">
        <v>32.5</v>
      </c>
      <c r="L96">
        <v>117</v>
      </c>
      <c r="M96">
        <v>0</v>
      </c>
      <c r="N96">
        <v>0</v>
      </c>
      <c r="O96">
        <v>0</v>
      </c>
      <c r="P96" t="s">
        <v>3112</v>
      </c>
      <c r="Q96">
        <v>0</v>
      </c>
    </row>
    <row r="97" spans="1:17" x14ac:dyDescent="0.25">
      <c r="A97" t="s">
        <v>489</v>
      </c>
      <c r="B97" t="s">
        <v>2574</v>
      </c>
      <c r="C97" t="s">
        <v>195</v>
      </c>
      <c r="D97" t="s">
        <v>2268</v>
      </c>
      <c r="E97" t="s">
        <v>74</v>
      </c>
      <c r="F97">
        <v>74</v>
      </c>
      <c r="G97">
        <v>204</v>
      </c>
      <c r="H97">
        <v>0</v>
      </c>
      <c r="I97">
        <v>4.5</v>
      </c>
      <c r="J97">
        <v>0</v>
      </c>
      <c r="K97">
        <v>36</v>
      </c>
      <c r="L97">
        <v>122</v>
      </c>
      <c r="M97">
        <v>4.28</v>
      </c>
      <c r="N97">
        <v>7.22</v>
      </c>
      <c r="O97">
        <v>2.72</v>
      </c>
      <c r="P97" t="s">
        <v>3112</v>
      </c>
      <c r="Q97">
        <v>0</v>
      </c>
    </row>
    <row r="98" spans="1:17" x14ac:dyDescent="0.25">
      <c r="A98" t="s">
        <v>496</v>
      </c>
      <c r="B98" t="s">
        <v>2579</v>
      </c>
      <c r="C98" t="s">
        <v>181</v>
      </c>
      <c r="D98" t="s">
        <v>2268</v>
      </c>
      <c r="E98" t="s">
        <v>74</v>
      </c>
      <c r="F98">
        <v>75</v>
      </c>
      <c r="G98">
        <v>208</v>
      </c>
      <c r="H98">
        <v>0</v>
      </c>
      <c r="I98">
        <v>4.53</v>
      </c>
      <c r="J98">
        <v>0</v>
      </c>
      <c r="K98">
        <v>36</v>
      </c>
      <c r="L98">
        <v>129</v>
      </c>
      <c r="M98">
        <v>4.1900000000000004</v>
      </c>
      <c r="N98">
        <v>6.69</v>
      </c>
      <c r="O98">
        <v>0.12</v>
      </c>
      <c r="P98" t="s">
        <v>3112</v>
      </c>
      <c r="Q98">
        <v>0</v>
      </c>
    </row>
    <row r="99" spans="1:17" x14ac:dyDescent="0.25">
      <c r="A99" t="s">
        <v>499</v>
      </c>
      <c r="B99" t="s">
        <v>2582</v>
      </c>
      <c r="C99" t="s">
        <v>255</v>
      </c>
      <c r="D99" t="s">
        <v>3088</v>
      </c>
      <c r="E99" t="s">
        <v>74</v>
      </c>
      <c r="F99">
        <v>71</v>
      </c>
      <c r="G99">
        <v>184</v>
      </c>
      <c r="H99">
        <v>0</v>
      </c>
      <c r="I99">
        <v>4.42</v>
      </c>
      <c r="J99">
        <v>0</v>
      </c>
      <c r="K99">
        <v>32.5</v>
      </c>
      <c r="L99">
        <v>123</v>
      </c>
      <c r="M99">
        <v>4.29</v>
      </c>
      <c r="N99">
        <v>6.99</v>
      </c>
      <c r="O99">
        <v>0</v>
      </c>
      <c r="P99" t="s">
        <v>3112</v>
      </c>
      <c r="Q99">
        <v>0</v>
      </c>
    </row>
    <row r="100" spans="1:17" x14ac:dyDescent="0.25">
      <c r="A100" t="s">
        <v>500</v>
      </c>
      <c r="B100" t="s">
        <v>2583</v>
      </c>
      <c r="C100" t="s">
        <v>153</v>
      </c>
      <c r="D100" t="s">
        <v>2267</v>
      </c>
      <c r="E100" t="s">
        <v>74</v>
      </c>
      <c r="F100">
        <v>69</v>
      </c>
      <c r="G100">
        <v>194</v>
      </c>
      <c r="H100">
        <v>0</v>
      </c>
      <c r="I100">
        <v>4.59</v>
      </c>
      <c r="J100">
        <v>17</v>
      </c>
      <c r="K100">
        <v>33</v>
      </c>
      <c r="L100">
        <v>0</v>
      </c>
      <c r="M100">
        <v>0</v>
      </c>
      <c r="N100">
        <v>0</v>
      </c>
      <c r="O100">
        <v>3.2399999999999998</v>
      </c>
      <c r="P100" t="s">
        <v>3112</v>
      </c>
      <c r="Q100">
        <v>0</v>
      </c>
    </row>
    <row r="101" spans="1:17" x14ac:dyDescent="0.25">
      <c r="A101" t="s">
        <v>501</v>
      </c>
      <c r="B101" t="s">
        <v>2584</v>
      </c>
      <c r="C101" t="s">
        <v>185</v>
      </c>
      <c r="D101" t="s">
        <v>2276</v>
      </c>
      <c r="E101" t="s">
        <v>74</v>
      </c>
      <c r="F101">
        <v>71</v>
      </c>
      <c r="G101">
        <v>197</v>
      </c>
      <c r="H101">
        <v>0</v>
      </c>
      <c r="I101">
        <v>4.5599999999999996</v>
      </c>
      <c r="J101">
        <v>0</v>
      </c>
      <c r="K101">
        <v>35</v>
      </c>
      <c r="L101">
        <v>120</v>
      </c>
      <c r="M101">
        <v>4.1399999999999997</v>
      </c>
      <c r="N101">
        <v>6.91</v>
      </c>
      <c r="O101">
        <v>25.639999999999997</v>
      </c>
      <c r="P101" t="s">
        <v>3112</v>
      </c>
      <c r="Q101">
        <v>0</v>
      </c>
    </row>
    <row r="102" spans="1:17" x14ac:dyDescent="0.25">
      <c r="A102" t="s">
        <v>514</v>
      </c>
      <c r="B102" t="s">
        <v>2599</v>
      </c>
      <c r="C102" t="s">
        <v>181</v>
      </c>
      <c r="D102" t="s">
        <v>2268</v>
      </c>
      <c r="E102" t="s">
        <v>74</v>
      </c>
      <c r="F102">
        <v>73</v>
      </c>
      <c r="G102">
        <v>213</v>
      </c>
      <c r="H102">
        <v>15</v>
      </c>
      <c r="I102">
        <v>4.32</v>
      </c>
      <c r="J102">
        <v>0</v>
      </c>
      <c r="K102">
        <v>38.5</v>
      </c>
      <c r="L102">
        <v>122</v>
      </c>
      <c r="M102">
        <v>4.03</v>
      </c>
      <c r="N102">
        <v>6.74</v>
      </c>
      <c r="O102">
        <v>6.62</v>
      </c>
      <c r="P102" t="s">
        <v>3112</v>
      </c>
      <c r="Q102">
        <v>0</v>
      </c>
    </row>
    <row r="103" spans="1:17" x14ac:dyDescent="0.25">
      <c r="A103" t="s">
        <v>515</v>
      </c>
      <c r="B103" t="s">
        <v>2600</v>
      </c>
      <c r="C103" t="s">
        <v>2289</v>
      </c>
      <c r="D103" t="s">
        <v>2269</v>
      </c>
      <c r="E103" t="s">
        <v>74</v>
      </c>
      <c r="F103">
        <v>68</v>
      </c>
      <c r="G103">
        <v>185</v>
      </c>
      <c r="H103">
        <v>0</v>
      </c>
      <c r="I103">
        <v>4.38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11.219999999999999</v>
      </c>
      <c r="P103" t="s">
        <v>3112</v>
      </c>
      <c r="Q103">
        <v>0</v>
      </c>
    </row>
    <row r="104" spans="1:17" x14ac:dyDescent="0.25">
      <c r="A104" t="s">
        <v>517</v>
      </c>
      <c r="B104" t="s">
        <v>2603</v>
      </c>
      <c r="C104" t="s">
        <v>2294</v>
      </c>
      <c r="D104" t="s">
        <v>2269</v>
      </c>
      <c r="E104" t="s">
        <v>74</v>
      </c>
      <c r="F104">
        <v>71</v>
      </c>
      <c r="G104">
        <v>197</v>
      </c>
      <c r="H104">
        <v>0</v>
      </c>
      <c r="I104">
        <v>4.42</v>
      </c>
      <c r="J104">
        <v>0</v>
      </c>
      <c r="K104">
        <v>36.5</v>
      </c>
      <c r="L104">
        <v>117</v>
      </c>
      <c r="M104">
        <v>4.18</v>
      </c>
      <c r="N104">
        <v>6.69</v>
      </c>
      <c r="O104">
        <v>150.44</v>
      </c>
      <c r="P104" t="s">
        <v>3116</v>
      </c>
      <c r="Q104">
        <v>1</v>
      </c>
    </row>
    <row r="105" spans="1:17" x14ac:dyDescent="0.25">
      <c r="A105" t="s">
        <v>521</v>
      </c>
      <c r="B105" t="s">
        <v>2607</v>
      </c>
      <c r="C105" t="s">
        <v>152</v>
      </c>
      <c r="D105" t="s">
        <v>2277</v>
      </c>
      <c r="E105" t="s">
        <v>74</v>
      </c>
      <c r="F105">
        <v>74</v>
      </c>
      <c r="G105">
        <v>214</v>
      </c>
      <c r="H105">
        <v>0</v>
      </c>
      <c r="I105">
        <v>4.47</v>
      </c>
      <c r="J105">
        <v>0</v>
      </c>
      <c r="K105">
        <v>36.5</v>
      </c>
      <c r="L105">
        <v>120</v>
      </c>
      <c r="M105">
        <v>4.03</v>
      </c>
      <c r="N105">
        <v>6.71</v>
      </c>
      <c r="O105">
        <v>0.64</v>
      </c>
      <c r="P105" t="s">
        <v>3112</v>
      </c>
      <c r="Q105">
        <v>0</v>
      </c>
    </row>
    <row r="106" spans="1:17" x14ac:dyDescent="0.25">
      <c r="A106" t="s">
        <v>523</v>
      </c>
      <c r="B106" t="s">
        <v>2610</v>
      </c>
      <c r="C106" t="s">
        <v>2300</v>
      </c>
      <c r="D106" t="s">
        <v>2267</v>
      </c>
      <c r="E106" t="s">
        <v>74</v>
      </c>
      <c r="F106">
        <v>74</v>
      </c>
      <c r="G106">
        <v>208</v>
      </c>
      <c r="H106">
        <v>0</v>
      </c>
      <c r="I106">
        <v>4.45</v>
      </c>
      <c r="J106">
        <v>0</v>
      </c>
      <c r="K106">
        <v>36</v>
      </c>
      <c r="L106">
        <v>124</v>
      </c>
      <c r="M106">
        <v>4.07</v>
      </c>
      <c r="N106">
        <v>0</v>
      </c>
      <c r="O106">
        <v>25.38</v>
      </c>
      <c r="P106" t="s">
        <v>3112</v>
      </c>
      <c r="Q106">
        <v>0</v>
      </c>
    </row>
    <row r="107" spans="1:17" x14ac:dyDescent="0.25">
      <c r="A107" t="s">
        <v>129</v>
      </c>
      <c r="B107" t="s">
        <v>2611</v>
      </c>
      <c r="C107" t="s">
        <v>169</v>
      </c>
      <c r="D107" t="s">
        <v>2266</v>
      </c>
      <c r="E107" t="s">
        <v>74</v>
      </c>
      <c r="F107">
        <v>70</v>
      </c>
      <c r="G107">
        <v>179</v>
      </c>
      <c r="H107">
        <v>0</v>
      </c>
      <c r="I107">
        <v>4.4800000000000004</v>
      </c>
      <c r="J107">
        <v>38</v>
      </c>
      <c r="K107">
        <v>34.5</v>
      </c>
      <c r="L107">
        <v>115</v>
      </c>
      <c r="M107">
        <v>4.09</v>
      </c>
      <c r="N107">
        <v>6.87</v>
      </c>
      <c r="O107">
        <v>0</v>
      </c>
      <c r="P107" t="s">
        <v>3112</v>
      </c>
      <c r="Q107">
        <v>0</v>
      </c>
    </row>
    <row r="108" spans="1:17" x14ac:dyDescent="0.25">
      <c r="A108" t="s">
        <v>525</v>
      </c>
      <c r="B108" t="s">
        <v>2613</v>
      </c>
      <c r="C108" t="s">
        <v>149</v>
      </c>
      <c r="D108" t="s">
        <v>2280</v>
      </c>
      <c r="E108" t="s">
        <v>74</v>
      </c>
      <c r="F108">
        <v>77</v>
      </c>
      <c r="G108">
        <v>217</v>
      </c>
      <c r="H108">
        <v>0</v>
      </c>
      <c r="I108">
        <v>4.57</v>
      </c>
      <c r="J108">
        <v>0</v>
      </c>
      <c r="K108">
        <v>35</v>
      </c>
      <c r="L108">
        <v>122</v>
      </c>
      <c r="M108">
        <v>4.16</v>
      </c>
      <c r="N108">
        <v>6.81</v>
      </c>
      <c r="O108">
        <v>16.399999999999999</v>
      </c>
      <c r="P108" t="s">
        <v>3112</v>
      </c>
      <c r="Q108">
        <v>0</v>
      </c>
    </row>
    <row r="109" spans="1:17" x14ac:dyDescent="0.25">
      <c r="A109" t="s">
        <v>526</v>
      </c>
      <c r="B109" t="s">
        <v>2614</v>
      </c>
      <c r="C109" t="s">
        <v>2297</v>
      </c>
      <c r="D109" t="s">
        <v>2276</v>
      </c>
      <c r="E109" t="s">
        <v>74</v>
      </c>
      <c r="F109">
        <v>71</v>
      </c>
      <c r="G109">
        <v>188</v>
      </c>
      <c r="H109">
        <v>0</v>
      </c>
      <c r="I109">
        <v>4.34</v>
      </c>
      <c r="J109">
        <v>0</v>
      </c>
      <c r="K109">
        <v>37.5</v>
      </c>
      <c r="L109">
        <v>117</v>
      </c>
      <c r="M109">
        <v>4.26</v>
      </c>
      <c r="N109">
        <v>7.06</v>
      </c>
      <c r="O109">
        <v>0.68</v>
      </c>
      <c r="P109" t="s">
        <v>3112</v>
      </c>
      <c r="Q109">
        <v>0</v>
      </c>
    </row>
    <row r="110" spans="1:17" x14ac:dyDescent="0.25">
      <c r="A110" t="s">
        <v>529</v>
      </c>
      <c r="B110" t="s">
        <v>2617</v>
      </c>
      <c r="C110" t="s">
        <v>2305</v>
      </c>
      <c r="D110" t="s">
        <v>2277</v>
      </c>
      <c r="E110" t="s">
        <v>74</v>
      </c>
      <c r="F110">
        <v>73</v>
      </c>
      <c r="G110">
        <v>188</v>
      </c>
      <c r="H110">
        <v>0</v>
      </c>
      <c r="I110">
        <v>4.58</v>
      </c>
      <c r="J110">
        <v>0</v>
      </c>
      <c r="K110">
        <v>33.5</v>
      </c>
      <c r="L110">
        <v>110</v>
      </c>
      <c r="M110">
        <v>4.1900000000000004</v>
      </c>
      <c r="N110">
        <v>7.38</v>
      </c>
      <c r="O110">
        <v>0</v>
      </c>
      <c r="P110" t="s">
        <v>3112</v>
      </c>
      <c r="Q110">
        <v>0</v>
      </c>
    </row>
    <row r="111" spans="1:17" x14ac:dyDescent="0.25">
      <c r="A111" t="s">
        <v>121</v>
      </c>
      <c r="B111" t="s">
        <v>2622</v>
      </c>
      <c r="C111" t="s">
        <v>225</v>
      </c>
      <c r="D111" t="s">
        <v>2278</v>
      </c>
      <c r="E111" t="s">
        <v>74</v>
      </c>
      <c r="F111">
        <v>77</v>
      </c>
      <c r="G111">
        <v>229</v>
      </c>
      <c r="H111">
        <v>0</v>
      </c>
      <c r="I111">
        <v>4.5199999999999996</v>
      </c>
      <c r="J111">
        <v>28</v>
      </c>
      <c r="K111">
        <v>37</v>
      </c>
      <c r="L111">
        <v>120</v>
      </c>
      <c r="M111">
        <v>4.09</v>
      </c>
      <c r="N111">
        <v>7.05</v>
      </c>
      <c r="O111">
        <v>130.26</v>
      </c>
      <c r="P111" t="s">
        <v>3114</v>
      </c>
      <c r="Q111">
        <v>1</v>
      </c>
    </row>
    <row r="112" spans="1:17" x14ac:dyDescent="0.25">
      <c r="A112" t="s">
        <v>534</v>
      </c>
      <c r="B112" t="s">
        <v>2623</v>
      </c>
      <c r="C112" t="s">
        <v>2281</v>
      </c>
      <c r="D112" t="s">
        <v>2268</v>
      </c>
      <c r="E112" t="s">
        <v>74</v>
      </c>
      <c r="F112">
        <v>69</v>
      </c>
      <c r="G112">
        <v>192</v>
      </c>
      <c r="H112">
        <v>0</v>
      </c>
      <c r="I112">
        <v>4.53</v>
      </c>
      <c r="J112">
        <v>0</v>
      </c>
      <c r="K112">
        <v>34</v>
      </c>
      <c r="L112">
        <v>118</v>
      </c>
      <c r="M112">
        <v>0</v>
      </c>
      <c r="N112">
        <v>0</v>
      </c>
      <c r="O112">
        <v>0.65999999999999992</v>
      </c>
      <c r="P112" t="s">
        <v>3112</v>
      </c>
      <c r="Q112">
        <v>0</v>
      </c>
    </row>
    <row r="113" spans="1:17" x14ac:dyDescent="0.25">
      <c r="A113" t="s">
        <v>544</v>
      </c>
      <c r="B113" t="s">
        <v>2632</v>
      </c>
      <c r="C113" t="s">
        <v>2293</v>
      </c>
      <c r="D113" t="s">
        <v>2267</v>
      </c>
      <c r="E113" t="s">
        <v>74</v>
      </c>
      <c r="F113">
        <v>73</v>
      </c>
      <c r="G113">
        <v>208</v>
      </c>
      <c r="H113">
        <v>0</v>
      </c>
      <c r="I113">
        <v>4.59</v>
      </c>
      <c r="J113">
        <v>0</v>
      </c>
      <c r="K113">
        <v>32</v>
      </c>
      <c r="L113">
        <v>116</v>
      </c>
      <c r="M113">
        <v>4.1500000000000004</v>
      </c>
      <c r="N113">
        <v>6.97</v>
      </c>
      <c r="O113">
        <v>0</v>
      </c>
      <c r="P113" t="s">
        <v>3112</v>
      </c>
      <c r="Q113">
        <v>0</v>
      </c>
    </row>
    <row r="114" spans="1:17" x14ac:dyDescent="0.25">
      <c r="A114" t="s">
        <v>545</v>
      </c>
      <c r="B114" t="s">
        <v>2633</v>
      </c>
      <c r="C114" t="s">
        <v>169</v>
      </c>
      <c r="D114" t="s">
        <v>2266</v>
      </c>
      <c r="E114" t="s">
        <v>74</v>
      </c>
      <c r="F114">
        <v>74</v>
      </c>
      <c r="G114">
        <v>198</v>
      </c>
      <c r="H114">
        <v>0</v>
      </c>
      <c r="I114">
        <v>4.4400000000000004</v>
      </c>
      <c r="J114">
        <v>0</v>
      </c>
      <c r="K114">
        <v>35.5</v>
      </c>
      <c r="L114">
        <v>119</v>
      </c>
      <c r="M114">
        <v>4.16</v>
      </c>
      <c r="N114">
        <v>7.34</v>
      </c>
      <c r="O114">
        <v>0</v>
      </c>
      <c r="P114" t="s">
        <v>3112</v>
      </c>
      <c r="Q114">
        <v>0</v>
      </c>
    </row>
    <row r="115" spans="1:17" x14ac:dyDescent="0.25">
      <c r="A115" t="s">
        <v>546</v>
      </c>
      <c r="B115" t="s">
        <v>2634</v>
      </c>
      <c r="C115" t="s">
        <v>2279</v>
      </c>
      <c r="D115" t="s">
        <v>3088</v>
      </c>
      <c r="E115" t="s">
        <v>74</v>
      </c>
      <c r="F115">
        <v>73</v>
      </c>
      <c r="G115">
        <v>240</v>
      </c>
      <c r="H115">
        <v>0</v>
      </c>
      <c r="I115">
        <v>4.49</v>
      </c>
      <c r="J115">
        <v>0</v>
      </c>
      <c r="K115">
        <v>36.5</v>
      </c>
      <c r="L115">
        <v>118</v>
      </c>
      <c r="M115">
        <v>0</v>
      </c>
      <c r="N115">
        <v>0</v>
      </c>
      <c r="O115">
        <v>18.860000000000003</v>
      </c>
      <c r="P115" t="s">
        <v>3112</v>
      </c>
      <c r="Q115">
        <v>0</v>
      </c>
    </row>
    <row r="116" spans="1:17" x14ac:dyDescent="0.25">
      <c r="A116" t="s">
        <v>549</v>
      </c>
      <c r="B116" t="s">
        <v>2636</v>
      </c>
      <c r="C116" t="s">
        <v>2273</v>
      </c>
      <c r="D116" t="s">
        <v>2274</v>
      </c>
      <c r="E116" t="s">
        <v>74</v>
      </c>
      <c r="F116">
        <v>69</v>
      </c>
      <c r="G116">
        <v>181</v>
      </c>
      <c r="H116">
        <v>0</v>
      </c>
      <c r="I116">
        <v>4.4400000000000004</v>
      </c>
      <c r="J116">
        <v>0</v>
      </c>
      <c r="K116">
        <v>37.5</v>
      </c>
      <c r="L116">
        <v>118</v>
      </c>
      <c r="M116">
        <v>4.16</v>
      </c>
      <c r="N116">
        <v>6.89</v>
      </c>
      <c r="O116">
        <v>2.04</v>
      </c>
      <c r="P116" t="s">
        <v>3112</v>
      </c>
      <c r="Q116">
        <v>0</v>
      </c>
    </row>
    <row r="117" spans="1:17" x14ac:dyDescent="0.25">
      <c r="A117" t="s">
        <v>550</v>
      </c>
      <c r="B117" t="s">
        <v>2637</v>
      </c>
      <c r="C117" t="s">
        <v>2287</v>
      </c>
      <c r="D117" t="s">
        <v>2274</v>
      </c>
      <c r="E117" t="s">
        <v>74</v>
      </c>
      <c r="F117">
        <v>74</v>
      </c>
      <c r="G117">
        <v>211</v>
      </c>
      <c r="H117">
        <v>0</v>
      </c>
      <c r="I117">
        <v>4.4000000000000004</v>
      </c>
      <c r="J117">
        <v>0</v>
      </c>
      <c r="K117">
        <v>36</v>
      </c>
      <c r="L117">
        <v>126</v>
      </c>
      <c r="M117">
        <v>4.08</v>
      </c>
      <c r="N117">
        <v>6.81</v>
      </c>
      <c r="O117">
        <v>8.0399999999999991</v>
      </c>
      <c r="P117" t="s">
        <v>3112</v>
      </c>
      <c r="Q117">
        <v>0</v>
      </c>
    </row>
    <row r="118" spans="1:17" x14ac:dyDescent="0.25">
      <c r="A118" t="s">
        <v>555</v>
      </c>
      <c r="B118" t="s">
        <v>2642</v>
      </c>
      <c r="C118" t="s">
        <v>168</v>
      </c>
      <c r="D118" t="s">
        <v>2280</v>
      </c>
      <c r="E118" t="s">
        <v>74</v>
      </c>
      <c r="F118">
        <v>75</v>
      </c>
      <c r="G118">
        <v>202</v>
      </c>
      <c r="H118">
        <v>0</v>
      </c>
      <c r="I118">
        <v>4.4000000000000004</v>
      </c>
      <c r="J118">
        <v>0</v>
      </c>
      <c r="K118">
        <v>37</v>
      </c>
      <c r="L118">
        <v>118</v>
      </c>
      <c r="M118">
        <v>4.25</v>
      </c>
      <c r="N118">
        <v>7.13</v>
      </c>
      <c r="O118">
        <v>1.8</v>
      </c>
      <c r="P118" t="s">
        <v>3112</v>
      </c>
      <c r="Q118">
        <v>0</v>
      </c>
    </row>
    <row r="119" spans="1:17" x14ac:dyDescent="0.25">
      <c r="A119" t="s">
        <v>559</v>
      </c>
      <c r="B119" t="s">
        <v>2646</v>
      </c>
      <c r="C119" t="s">
        <v>195</v>
      </c>
      <c r="D119" t="s">
        <v>2268</v>
      </c>
      <c r="E119" t="s">
        <v>74</v>
      </c>
      <c r="F119">
        <v>75</v>
      </c>
      <c r="G119">
        <v>201</v>
      </c>
      <c r="H119">
        <v>0</v>
      </c>
      <c r="I119">
        <v>4.3499999999999996</v>
      </c>
      <c r="J119">
        <v>0</v>
      </c>
      <c r="K119">
        <v>39</v>
      </c>
      <c r="L119">
        <v>120</v>
      </c>
      <c r="M119">
        <v>4.17</v>
      </c>
      <c r="N119">
        <v>7.05</v>
      </c>
      <c r="O119">
        <v>15.66</v>
      </c>
      <c r="P119" t="s">
        <v>3112</v>
      </c>
      <c r="Q119">
        <v>0</v>
      </c>
    </row>
    <row r="120" spans="1:17" x14ac:dyDescent="0.25">
      <c r="A120" t="s">
        <v>562</v>
      </c>
      <c r="B120" t="s">
        <v>2649</v>
      </c>
      <c r="C120" t="s">
        <v>195</v>
      </c>
      <c r="D120" t="s">
        <v>2268</v>
      </c>
      <c r="E120" t="s">
        <v>74</v>
      </c>
      <c r="F120">
        <v>73</v>
      </c>
      <c r="G120">
        <v>205</v>
      </c>
      <c r="H120">
        <v>0</v>
      </c>
      <c r="I120">
        <v>4.45</v>
      </c>
      <c r="J120">
        <v>0</v>
      </c>
      <c r="K120">
        <v>38</v>
      </c>
      <c r="L120">
        <v>116</v>
      </c>
      <c r="M120">
        <v>4.2300000000000004</v>
      </c>
      <c r="N120">
        <v>7.18</v>
      </c>
      <c r="O120">
        <v>19.899999999999999</v>
      </c>
      <c r="P120" t="s">
        <v>3112</v>
      </c>
      <c r="Q120">
        <v>0</v>
      </c>
    </row>
    <row r="121" spans="1:17" x14ac:dyDescent="0.25">
      <c r="A121" t="s">
        <v>563</v>
      </c>
      <c r="B121" t="s">
        <v>2650</v>
      </c>
      <c r="C121" t="s">
        <v>2302</v>
      </c>
      <c r="D121" t="s">
        <v>2274</v>
      </c>
      <c r="E121" t="s">
        <v>74</v>
      </c>
      <c r="F121">
        <v>71</v>
      </c>
      <c r="G121">
        <v>192</v>
      </c>
      <c r="H121">
        <v>0</v>
      </c>
      <c r="I121">
        <v>4.57</v>
      </c>
      <c r="J121">
        <v>0</v>
      </c>
      <c r="K121">
        <v>34</v>
      </c>
      <c r="L121">
        <v>116</v>
      </c>
      <c r="M121">
        <v>4.21</v>
      </c>
      <c r="N121">
        <v>6.88</v>
      </c>
      <c r="O121">
        <v>20.92</v>
      </c>
      <c r="P121" t="s">
        <v>3112</v>
      </c>
      <c r="Q121">
        <v>0</v>
      </c>
    </row>
    <row r="122" spans="1:17" x14ac:dyDescent="0.25">
      <c r="A122" t="s">
        <v>564</v>
      </c>
      <c r="B122" t="s">
        <v>2651</v>
      </c>
      <c r="C122" t="s">
        <v>536</v>
      </c>
      <c r="D122" t="s">
        <v>3088</v>
      </c>
      <c r="E122" t="s">
        <v>74</v>
      </c>
      <c r="F122">
        <v>77</v>
      </c>
      <c r="G122">
        <v>224</v>
      </c>
      <c r="H122">
        <v>0</v>
      </c>
      <c r="I122">
        <v>4.5</v>
      </c>
      <c r="J122">
        <v>0</v>
      </c>
      <c r="K122">
        <v>37</v>
      </c>
      <c r="L122">
        <v>123</v>
      </c>
      <c r="M122">
        <v>4.4400000000000004</v>
      </c>
      <c r="N122">
        <v>6.96</v>
      </c>
      <c r="O122">
        <v>148.34</v>
      </c>
      <c r="P122" t="s">
        <v>3116</v>
      </c>
      <c r="Q122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42"/>
  <sheetViews>
    <sheetView workbookViewId="0">
      <selection activeCell="D2" sqref="D2"/>
    </sheetView>
  </sheetViews>
  <sheetFormatPr defaultRowHeight="15" x14ac:dyDescent="0.25"/>
  <cols>
    <col min="2" max="2" width="10.7109375" bestFit="1" customWidth="1"/>
    <col min="15" max="15" width="29.85546875" bestFit="1" customWidth="1"/>
  </cols>
  <sheetData>
    <row r="1" spans="1:17" x14ac:dyDescent="0.25">
      <c r="A1" t="s">
        <v>861</v>
      </c>
      <c r="B1" t="s">
        <v>862</v>
      </c>
      <c r="C1" t="s">
        <v>2254</v>
      </c>
      <c r="D1" t="s">
        <v>2255</v>
      </c>
      <c r="E1" t="s">
        <v>2256</v>
      </c>
      <c r="F1" t="s">
        <v>2257</v>
      </c>
      <c r="G1" t="s">
        <v>2258</v>
      </c>
      <c r="H1" t="s">
        <v>2259</v>
      </c>
      <c r="I1" t="s">
        <v>2260</v>
      </c>
      <c r="J1" t="s">
        <v>2261</v>
      </c>
      <c r="K1" t="s">
        <v>2262</v>
      </c>
      <c r="L1" t="s">
        <v>2263</v>
      </c>
      <c r="M1" t="s">
        <v>2264</v>
      </c>
      <c r="N1" t="s">
        <v>2265</v>
      </c>
      <c r="O1" t="s">
        <v>3087</v>
      </c>
      <c r="P1" t="s">
        <v>3085</v>
      </c>
      <c r="Q1" t="s">
        <v>3086</v>
      </c>
    </row>
    <row r="2" spans="1:17" x14ac:dyDescent="0.25">
      <c r="A2" t="s">
        <v>17</v>
      </c>
      <c r="B2" t="s">
        <v>2320</v>
      </c>
      <c r="C2" t="s">
        <v>152</v>
      </c>
      <c r="D2" t="s">
        <v>2277</v>
      </c>
      <c r="E2" t="s">
        <v>1</v>
      </c>
      <c r="F2">
        <v>76</v>
      </c>
      <c r="G2">
        <v>236</v>
      </c>
      <c r="H2">
        <v>36</v>
      </c>
      <c r="I2">
        <v>4.79</v>
      </c>
      <c r="J2">
        <v>0</v>
      </c>
      <c r="K2">
        <v>0</v>
      </c>
      <c r="L2">
        <v>0</v>
      </c>
      <c r="M2">
        <v>0</v>
      </c>
      <c r="N2">
        <v>0</v>
      </c>
      <c r="O2">
        <v>120.52000000000001</v>
      </c>
      <c r="P2" t="s">
        <v>3112</v>
      </c>
      <c r="Q2">
        <v>0</v>
      </c>
    </row>
    <row r="3" spans="1:17" x14ac:dyDescent="0.25">
      <c r="A3" t="s">
        <v>104</v>
      </c>
      <c r="B3" t="s">
        <v>2321</v>
      </c>
      <c r="C3" t="s">
        <v>185</v>
      </c>
      <c r="D3" t="s">
        <v>2276</v>
      </c>
      <c r="E3" t="s">
        <v>76</v>
      </c>
      <c r="F3">
        <v>71</v>
      </c>
      <c r="G3">
        <v>196</v>
      </c>
      <c r="H3">
        <v>10</v>
      </c>
      <c r="I3">
        <v>4.2699999999999996</v>
      </c>
      <c r="J3">
        <v>18</v>
      </c>
      <c r="K3">
        <v>0</v>
      </c>
      <c r="L3">
        <v>0</v>
      </c>
      <c r="M3">
        <v>0</v>
      </c>
      <c r="N3">
        <v>0</v>
      </c>
      <c r="O3">
        <v>105.12</v>
      </c>
      <c r="P3" t="s">
        <v>3113</v>
      </c>
      <c r="Q3">
        <v>1</v>
      </c>
    </row>
    <row r="4" spans="1:17" x14ac:dyDescent="0.25">
      <c r="A4" t="s">
        <v>89</v>
      </c>
      <c r="B4" t="s">
        <v>2322</v>
      </c>
      <c r="C4" t="s">
        <v>2273</v>
      </c>
      <c r="D4" t="s">
        <v>2274</v>
      </c>
      <c r="E4" t="s">
        <v>76</v>
      </c>
      <c r="F4">
        <v>73</v>
      </c>
      <c r="G4">
        <v>218</v>
      </c>
      <c r="H4">
        <v>16</v>
      </c>
      <c r="I4">
        <v>4.37</v>
      </c>
      <c r="J4">
        <v>19</v>
      </c>
      <c r="K4">
        <v>36</v>
      </c>
      <c r="L4">
        <v>121</v>
      </c>
      <c r="M4">
        <v>4.33</v>
      </c>
      <c r="N4">
        <v>7</v>
      </c>
      <c r="O4">
        <v>125.01999999999998</v>
      </c>
      <c r="P4" t="s">
        <v>3112</v>
      </c>
      <c r="Q4">
        <v>0</v>
      </c>
    </row>
    <row r="5" spans="1:17" x14ac:dyDescent="0.25">
      <c r="A5" t="s">
        <v>267</v>
      </c>
      <c r="B5" t="s">
        <v>2325</v>
      </c>
      <c r="C5" t="s">
        <v>181</v>
      </c>
      <c r="D5" t="s">
        <v>2268</v>
      </c>
      <c r="E5" t="s">
        <v>1</v>
      </c>
      <c r="F5">
        <v>75</v>
      </c>
      <c r="G5">
        <v>236</v>
      </c>
      <c r="H5">
        <v>22</v>
      </c>
      <c r="I5">
        <v>4.71</v>
      </c>
      <c r="J5">
        <v>0</v>
      </c>
      <c r="K5">
        <v>38.5</v>
      </c>
      <c r="L5">
        <v>115</v>
      </c>
      <c r="M5">
        <v>4.17</v>
      </c>
      <c r="N5">
        <v>6.66</v>
      </c>
      <c r="O5">
        <v>29.375999999999998</v>
      </c>
      <c r="P5" t="s">
        <v>3112</v>
      </c>
      <c r="Q5">
        <v>0</v>
      </c>
    </row>
    <row r="6" spans="1:17" x14ac:dyDescent="0.25">
      <c r="A6" t="s">
        <v>268</v>
      </c>
      <c r="B6" t="s">
        <v>2326</v>
      </c>
      <c r="C6" t="s">
        <v>177</v>
      </c>
      <c r="D6" t="s">
        <v>2267</v>
      </c>
      <c r="E6" t="s">
        <v>76</v>
      </c>
      <c r="F6">
        <v>70</v>
      </c>
      <c r="G6">
        <v>199</v>
      </c>
      <c r="H6">
        <v>24</v>
      </c>
      <c r="I6">
        <v>4.34</v>
      </c>
      <c r="J6">
        <v>18</v>
      </c>
      <c r="K6">
        <v>32.5</v>
      </c>
      <c r="L6">
        <v>113</v>
      </c>
      <c r="M6">
        <v>4.17</v>
      </c>
      <c r="N6">
        <v>6.75</v>
      </c>
      <c r="O6">
        <v>44.779999999999994</v>
      </c>
      <c r="P6" t="s">
        <v>3112</v>
      </c>
      <c r="Q6">
        <v>0</v>
      </c>
    </row>
    <row r="7" spans="1:17" x14ac:dyDescent="0.25">
      <c r="A7" t="s">
        <v>106</v>
      </c>
      <c r="B7" t="s">
        <v>2327</v>
      </c>
      <c r="C7" t="s">
        <v>140</v>
      </c>
      <c r="D7" t="s">
        <v>2268</v>
      </c>
      <c r="E7" t="s">
        <v>74</v>
      </c>
      <c r="F7">
        <v>69</v>
      </c>
      <c r="G7">
        <v>172</v>
      </c>
      <c r="H7">
        <v>18</v>
      </c>
      <c r="I7">
        <v>4.53</v>
      </c>
      <c r="J7">
        <v>20</v>
      </c>
      <c r="K7">
        <v>37.5</v>
      </c>
      <c r="L7">
        <v>118</v>
      </c>
      <c r="M7">
        <v>4.0599999999999996</v>
      </c>
      <c r="N7">
        <v>0</v>
      </c>
      <c r="O7">
        <v>36.739999999999995</v>
      </c>
      <c r="P7" t="s">
        <v>3112</v>
      </c>
      <c r="Q7">
        <v>0</v>
      </c>
    </row>
    <row r="8" spans="1:17" x14ac:dyDescent="0.25">
      <c r="A8" t="s">
        <v>127</v>
      </c>
      <c r="B8" t="s">
        <v>2328</v>
      </c>
      <c r="C8" t="s">
        <v>156</v>
      </c>
      <c r="D8" t="s">
        <v>2266</v>
      </c>
      <c r="E8" t="s">
        <v>74</v>
      </c>
      <c r="F8">
        <v>73</v>
      </c>
      <c r="G8">
        <v>219</v>
      </c>
      <c r="H8">
        <v>0</v>
      </c>
      <c r="I8">
        <v>4.57</v>
      </c>
      <c r="J8">
        <v>20</v>
      </c>
      <c r="K8">
        <v>37</v>
      </c>
      <c r="L8">
        <v>118</v>
      </c>
      <c r="M8">
        <v>0</v>
      </c>
      <c r="N8">
        <v>0</v>
      </c>
      <c r="O8">
        <v>22.439999999999998</v>
      </c>
      <c r="P8" t="s">
        <v>3112</v>
      </c>
      <c r="Q8">
        <v>0</v>
      </c>
    </row>
    <row r="9" spans="1:17" x14ac:dyDescent="0.25">
      <c r="A9" t="s">
        <v>269</v>
      </c>
      <c r="B9" t="s">
        <v>2329</v>
      </c>
      <c r="C9" t="s">
        <v>149</v>
      </c>
      <c r="D9" t="s">
        <v>2280</v>
      </c>
      <c r="E9" t="s">
        <v>1</v>
      </c>
      <c r="F9">
        <v>80</v>
      </c>
      <c r="G9">
        <v>222</v>
      </c>
      <c r="H9">
        <v>23</v>
      </c>
      <c r="I9">
        <v>4.76</v>
      </c>
      <c r="J9">
        <v>0</v>
      </c>
      <c r="K9">
        <v>0</v>
      </c>
      <c r="L9">
        <v>0</v>
      </c>
      <c r="M9">
        <v>0</v>
      </c>
      <c r="N9">
        <v>0</v>
      </c>
      <c r="O9">
        <v>14.247999999999999</v>
      </c>
      <c r="P9" t="s">
        <v>3112</v>
      </c>
      <c r="Q9">
        <v>0</v>
      </c>
    </row>
    <row r="10" spans="1:17" x14ac:dyDescent="0.25">
      <c r="A10" t="s">
        <v>270</v>
      </c>
      <c r="B10" t="s">
        <v>2330</v>
      </c>
      <c r="C10" t="s">
        <v>148</v>
      </c>
      <c r="D10" t="s">
        <v>2267</v>
      </c>
      <c r="E10" t="s">
        <v>76</v>
      </c>
      <c r="F10">
        <v>73</v>
      </c>
      <c r="G10">
        <v>231</v>
      </c>
      <c r="H10">
        <v>0</v>
      </c>
      <c r="I10">
        <v>4.5</v>
      </c>
      <c r="J10">
        <v>22</v>
      </c>
      <c r="K10">
        <v>38</v>
      </c>
      <c r="L10">
        <v>118</v>
      </c>
      <c r="M10">
        <v>4.25</v>
      </c>
      <c r="N10">
        <v>6.94</v>
      </c>
      <c r="O10">
        <v>57.14</v>
      </c>
      <c r="P10" t="s">
        <v>3112</v>
      </c>
      <c r="Q10">
        <v>0</v>
      </c>
    </row>
    <row r="11" spans="1:17" x14ac:dyDescent="0.25">
      <c r="A11" t="s">
        <v>271</v>
      </c>
      <c r="B11" t="s">
        <v>2331</v>
      </c>
      <c r="C11" t="s">
        <v>195</v>
      </c>
      <c r="D11" t="s">
        <v>2268</v>
      </c>
      <c r="E11" t="s">
        <v>76</v>
      </c>
      <c r="F11">
        <v>71</v>
      </c>
      <c r="G11">
        <v>220</v>
      </c>
      <c r="H11">
        <v>0</v>
      </c>
      <c r="I11">
        <v>4.34</v>
      </c>
      <c r="J11">
        <v>26</v>
      </c>
      <c r="K11">
        <v>40.5</v>
      </c>
      <c r="L11">
        <v>124</v>
      </c>
      <c r="M11">
        <v>4.12</v>
      </c>
      <c r="N11">
        <v>6.91</v>
      </c>
      <c r="O11">
        <v>67.16</v>
      </c>
      <c r="P11" t="s">
        <v>3112</v>
      </c>
      <c r="Q11">
        <v>0</v>
      </c>
    </row>
    <row r="12" spans="1:17" x14ac:dyDescent="0.25">
      <c r="A12" t="s">
        <v>272</v>
      </c>
      <c r="B12" t="s">
        <v>2332</v>
      </c>
      <c r="C12" t="s">
        <v>144</v>
      </c>
      <c r="D12" t="s">
        <v>2268</v>
      </c>
      <c r="E12" t="s">
        <v>76</v>
      </c>
      <c r="F12">
        <v>73</v>
      </c>
      <c r="G12">
        <v>225</v>
      </c>
      <c r="H12">
        <v>25</v>
      </c>
      <c r="I12">
        <v>4.49</v>
      </c>
      <c r="J12">
        <v>21</v>
      </c>
      <c r="K12">
        <v>41</v>
      </c>
      <c r="L12">
        <v>124</v>
      </c>
      <c r="M12">
        <v>4.1399999999999997</v>
      </c>
      <c r="N12">
        <v>6.87</v>
      </c>
      <c r="O12">
        <v>13.5</v>
      </c>
      <c r="P12" t="s">
        <v>3112</v>
      </c>
      <c r="Q12">
        <v>0</v>
      </c>
    </row>
    <row r="13" spans="1:17" x14ac:dyDescent="0.25">
      <c r="A13" t="s">
        <v>101</v>
      </c>
      <c r="B13" t="s">
        <v>2333</v>
      </c>
      <c r="C13" t="s">
        <v>149</v>
      </c>
      <c r="D13" t="s">
        <v>2280</v>
      </c>
      <c r="E13" t="s">
        <v>74</v>
      </c>
      <c r="F13">
        <v>70</v>
      </c>
      <c r="G13">
        <v>199</v>
      </c>
      <c r="H13">
        <v>0</v>
      </c>
      <c r="I13">
        <v>4.42</v>
      </c>
      <c r="J13">
        <v>17</v>
      </c>
      <c r="K13">
        <v>35</v>
      </c>
      <c r="L13">
        <v>120</v>
      </c>
      <c r="M13">
        <v>4.34</v>
      </c>
      <c r="N13">
        <v>7.12</v>
      </c>
      <c r="O13">
        <v>90.52000000000001</v>
      </c>
      <c r="P13" t="s">
        <v>3113</v>
      </c>
      <c r="Q13">
        <v>1</v>
      </c>
    </row>
    <row r="14" spans="1:17" x14ac:dyDescent="0.25">
      <c r="A14" t="s">
        <v>273</v>
      </c>
      <c r="B14" t="s">
        <v>2334</v>
      </c>
      <c r="C14" t="s">
        <v>2271</v>
      </c>
      <c r="D14" t="s">
        <v>2267</v>
      </c>
      <c r="E14" t="s">
        <v>74</v>
      </c>
      <c r="F14">
        <v>73</v>
      </c>
      <c r="G14">
        <v>197</v>
      </c>
      <c r="H14">
        <v>0</v>
      </c>
      <c r="I14">
        <v>4.5199999999999996</v>
      </c>
      <c r="J14">
        <v>19</v>
      </c>
      <c r="K14">
        <v>38</v>
      </c>
      <c r="L14">
        <v>118</v>
      </c>
      <c r="M14">
        <v>4.24</v>
      </c>
      <c r="N14">
        <v>6.79</v>
      </c>
      <c r="O14">
        <v>31.740000000000002</v>
      </c>
      <c r="P14" t="s">
        <v>3112</v>
      </c>
      <c r="Q14">
        <v>0</v>
      </c>
    </row>
    <row r="15" spans="1:17" x14ac:dyDescent="0.25">
      <c r="A15" t="s">
        <v>114</v>
      </c>
      <c r="B15" t="s">
        <v>2335</v>
      </c>
      <c r="C15" t="s">
        <v>2281</v>
      </c>
      <c r="D15" t="s">
        <v>2268</v>
      </c>
      <c r="E15" t="s">
        <v>74</v>
      </c>
      <c r="F15">
        <v>75</v>
      </c>
      <c r="G15">
        <v>211</v>
      </c>
      <c r="H15">
        <v>0</v>
      </c>
      <c r="I15">
        <v>4.58</v>
      </c>
      <c r="J15">
        <v>0</v>
      </c>
      <c r="K15">
        <v>36</v>
      </c>
      <c r="L15">
        <v>115</v>
      </c>
      <c r="M15">
        <v>4.2300000000000004</v>
      </c>
      <c r="N15">
        <v>6.81</v>
      </c>
      <c r="O15">
        <v>89.56</v>
      </c>
      <c r="P15" t="s">
        <v>3113</v>
      </c>
      <c r="Q15">
        <v>1</v>
      </c>
    </row>
    <row r="16" spans="1:17" x14ac:dyDescent="0.25">
      <c r="A16" t="s">
        <v>274</v>
      </c>
      <c r="B16" t="s">
        <v>2336</v>
      </c>
      <c r="C16" t="s">
        <v>2304</v>
      </c>
      <c r="D16" t="s">
        <v>2278</v>
      </c>
      <c r="E16" t="s">
        <v>74</v>
      </c>
      <c r="F16">
        <v>71</v>
      </c>
      <c r="G16">
        <v>186</v>
      </c>
      <c r="H16">
        <v>0</v>
      </c>
      <c r="I16">
        <v>4.4000000000000004</v>
      </c>
      <c r="J16">
        <v>12</v>
      </c>
      <c r="K16">
        <v>39.5</v>
      </c>
      <c r="L16">
        <v>126</v>
      </c>
      <c r="M16">
        <v>4.0999999999999996</v>
      </c>
      <c r="N16">
        <v>6.64</v>
      </c>
      <c r="O16">
        <v>89.88</v>
      </c>
      <c r="P16" t="s">
        <v>3113</v>
      </c>
      <c r="Q16">
        <v>1</v>
      </c>
    </row>
    <row r="17" spans="1:17" x14ac:dyDescent="0.25">
      <c r="A17" t="s">
        <v>275</v>
      </c>
      <c r="B17" t="s">
        <v>2337</v>
      </c>
      <c r="C17" t="s">
        <v>142</v>
      </c>
      <c r="D17" t="s">
        <v>2277</v>
      </c>
      <c r="E17" t="s">
        <v>74</v>
      </c>
      <c r="F17">
        <v>71</v>
      </c>
      <c r="G17">
        <v>193</v>
      </c>
      <c r="H17">
        <v>0</v>
      </c>
      <c r="I17">
        <v>4.5999999999999996</v>
      </c>
      <c r="J17">
        <v>16</v>
      </c>
      <c r="K17">
        <v>36.5</v>
      </c>
      <c r="L17">
        <v>116</v>
      </c>
      <c r="M17">
        <v>0</v>
      </c>
      <c r="N17">
        <v>0</v>
      </c>
      <c r="O17">
        <v>21.160000000000004</v>
      </c>
      <c r="P17" t="s">
        <v>3112</v>
      </c>
      <c r="Q17">
        <v>0</v>
      </c>
    </row>
    <row r="18" spans="1:17" x14ac:dyDescent="0.25">
      <c r="A18" t="s">
        <v>276</v>
      </c>
      <c r="B18" t="s">
        <v>2338</v>
      </c>
      <c r="C18" t="s">
        <v>142</v>
      </c>
      <c r="D18" t="s">
        <v>2277</v>
      </c>
      <c r="E18" t="s">
        <v>1</v>
      </c>
      <c r="F18">
        <v>73</v>
      </c>
      <c r="G18">
        <v>216</v>
      </c>
      <c r="H18">
        <v>25</v>
      </c>
      <c r="I18">
        <v>4.79</v>
      </c>
      <c r="J18">
        <v>0</v>
      </c>
      <c r="K18">
        <v>0</v>
      </c>
      <c r="L18">
        <v>114</v>
      </c>
      <c r="M18">
        <v>0</v>
      </c>
      <c r="N18">
        <v>0</v>
      </c>
      <c r="O18">
        <v>54.463999999999999</v>
      </c>
      <c r="P18" t="s">
        <v>3112</v>
      </c>
      <c r="Q18">
        <v>0</v>
      </c>
    </row>
    <row r="19" spans="1:17" x14ac:dyDescent="0.25">
      <c r="A19" t="s">
        <v>126</v>
      </c>
      <c r="B19" t="s">
        <v>2339</v>
      </c>
      <c r="C19" t="s">
        <v>201</v>
      </c>
      <c r="D19" t="s">
        <v>2266</v>
      </c>
      <c r="E19" t="s">
        <v>74</v>
      </c>
      <c r="F19">
        <v>75</v>
      </c>
      <c r="G19">
        <v>217</v>
      </c>
      <c r="H19">
        <v>0</v>
      </c>
      <c r="I19">
        <v>4.54</v>
      </c>
      <c r="J19">
        <v>15</v>
      </c>
      <c r="K19">
        <v>0</v>
      </c>
      <c r="L19">
        <v>0</v>
      </c>
      <c r="M19">
        <v>0</v>
      </c>
      <c r="N19">
        <v>0</v>
      </c>
      <c r="O19">
        <v>123.84</v>
      </c>
      <c r="P19" t="s">
        <v>3114</v>
      </c>
      <c r="Q19">
        <v>1</v>
      </c>
    </row>
    <row r="20" spans="1:17" x14ac:dyDescent="0.25">
      <c r="A20" t="s">
        <v>125</v>
      </c>
      <c r="B20" t="s">
        <v>2340</v>
      </c>
      <c r="C20" t="s">
        <v>277</v>
      </c>
      <c r="D20" t="s">
        <v>3088</v>
      </c>
      <c r="E20" t="s">
        <v>74</v>
      </c>
      <c r="F20">
        <v>71</v>
      </c>
      <c r="G20">
        <v>195</v>
      </c>
      <c r="H20">
        <v>0</v>
      </c>
      <c r="I20">
        <v>4.4000000000000004</v>
      </c>
      <c r="J20">
        <v>15</v>
      </c>
      <c r="K20">
        <v>36</v>
      </c>
      <c r="L20">
        <v>120</v>
      </c>
      <c r="M20">
        <v>4.1500000000000004</v>
      </c>
      <c r="N20">
        <v>6.77</v>
      </c>
      <c r="O20">
        <v>63.92</v>
      </c>
      <c r="P20" t="s">
        <v>3112</v>
      </c>
      <c r="Q20">
        <v>0</v>
      </c>
    </row>
    <row r="21" spans="1:17" x14ac:dyDescent="0.25">
      <c r="A21" t="s">
        <v>279</v>
      </c>
      <c r="B21" t="s">
        <v>2342</v>
      </c>
      <c r="C21" t="s">
        <v>254</v>
      </c>
      <c r="D21" t="s">
        <v>2269</v>
      </c>
      <c r="E21" t="s">
        <v>74</v>
      </c>
      <c r="F21">
        <v>73</v>
      </c>
      <c r="G21">
        <v>204</v>
      </c>
      <c r="H21">
        <v>0</v>
      </c>
      <c r="I21">
        <v>4.4000000000000004</v>
      </c>
      <c r="J21">
        <v>16</v>
      </c>
      <c r="K21">
        <v>37</v>
      </c>
      <c r="L21">
        <v>114</v>
      </c>
      <c r="M21">
        <v>4.34</v>
      </c>
      <c r="N21">
        <v>6.82</v>
      </c>
      <c r="O21">
        <v>1.6</v>
      </c>
      <c r="P21" t="s">
        <v>3112</v>
      </c>
      <c r="Q21">
        <v>0</v>
      </c>
    </row>
    <row r="22" spans="1:17" x14ac:dyDescent="0.25">
      <c r="A22" t="s">
        <v>280</v>
      </c>
      <c r="B22" t="s">
        <v>2343</v>
      </c>
      <c r="C22" t="s">
        <v>200</v>
      </c>
      <c r="D22" t="s">
        <v>2278</v>
      </c>
      <c r="E22" t="s">
        <v>74</v>
      </c>
      <c r="F22">
        <v>73</v>
      </c>
      <c r="G22">
        <v>187</v>
      </c>
      <c r="H22">
        <v>0</v>
      </c>
      <c r="I22">
        <v>4.6100000000000003</v>
      </c>
      <c r="J22">
        <v>0</v>
      </c>
      <c r="K22">
        <v>39</v>
      </c>
      <c r="L22">
        <v>116</v>
      </c>
      <c r="M22">
        <v>4.4000000000000004</v>
      </c>
      <c r="N22">
        <v>6.92</v>
      </c>
      <c r="O22">
        <v>1.1599999999999999</v>
      </c>
      <c r="P22" t="s">
        <v>3112</v>
      </c>
      <c r="Q22">
        <v>0</v>
      </c>
    </row>
    <row r="23" spans="1:17" x14ac:dyDescent="0.25">
      <c r="A23" t="s">
        <v>281</v>
      </c>
      <c r="B23" t="s">
        <v>2344</v>
      </c>
      <c r="C23" t="s">
        <v>219</v>
      </c>
      <c r="D23" t="s">
        <v>2276</v>
      </c>
      <c r="E23" t="s">
        <v>74</v>
      </c>
      <c r="F23">
        <v>74</v>
      </c>
      <c r="G23">
        <v>221</v>
      </c>
      <c r="H23">
        <v>0</v>
      </c>
      <c r="I23">
        <v>4.53</v>
      </c>
      <c r="J23">
        <v>8</v>
      </c>
      <c r="K23">
        <v>33.5</v>
      </c>
      <c r="L23">
        <v>116</v>
      </c>
      <c r="M23">
        <v>4.3099999999999996</v>
      </c>
      <c r="N23">
        <v>6.9</v>
      </c>
      <c r="O23">
        <v>90.98</v>
      </c>
      <c r="P23" t="s">
        <v>3115</v>
      </c>
      <c r="Q23">
        <v>1</v>
      </c>
    </row>
    <row r="24" spans="1:17" x14ac:dyDescent="0.25">
      <c r="A24" t="s">
        <v>282</v>
      </c>
      <c r="B24" t="s">
        <v>2345</v>
      </c>
      <c r="C24" t="s">
        <v>226</v>
      </c>
      <c r="D24" t="s">
        <v>2278</v>
      </c>
      <c r="E24" t="s">
        <v>74</v>
      </c>
      <c r="F24">
        <v>75</v>
      </c>
      <c r="G24">
        <v>210</v>
      </c>
      <c r="H24">
        <v>0</v>
      </c>
      <c r="I24">
        <v>4.3899999999999997</v>
      </c>
      <c r="J24">
        <v>16</v>
      </c>
      <c r="K24">
        <v>34</v>
      </c>
      <c r="L24">
        <v>123</v>
      </c>
      <c r="M24">
        <v>4.5999999999999996</v>
      </c>
      <c r="N24">
        <v>6.94</v>
      </c>
      <c r="O24">
        <v>0.26</v>
      </c>
      <c r="P24" t="s">
        <v>3112</v>
      </c>
      <c r="Q24">
        <v>0</v>
      </c>
    </row>
    <row r="25" spans="1:17" x14ac:dyDescent="0.25">
      <c r="A25" t="s">
        <v>283</v>
      </c>
      <c r="B25" t="s">
        <v>2346</v>
      </c>
      <c r="C25" t="s">
        <v>185</v>
      </c>
      <c r="D25" t="s">
        <v>2276</v>
      </c>
      <c r="E25" t="s">
        <v>74</v>
      </c>
      <c r="F25">
        <v>69</v>
      </c>
      <c r="G25">
        <v>186</v>
      </c>
      <c r="H25">
        <v>0</v>
      </c>
      <c r="I25">
        <v>4.22</v>
      </c>
      <c r="J25">
        <v>15</v>
      </c>
      <c r="K25">
        <v>33.5</v>
      </c>
      <c r="L25">
        <v>115</v>
      </c>
      <c r="M25">
        <v>4.4400000000000004</v>
      </c>
      <c r="N25">
        <v>7</v>
      </c>
      <c r="O25">
        <v>16.560000000000002</v>
      </c>
      <c r="P25" t="s">
        <v>3112</v>
      </c>
      <c r="Q25">
        <v>0</v>
      </c>
    </row>
    <row r="26" spans="1:17" x14ac:dyDescent="0.25">
      <c r="A26" t="s">
        <v>284</v>
      </c>
      <c r="B26" t="s">
        <v>2347</v>
      </c>
      <c r="C26" t="s">
        <v>2271</v>
      </c>
      <c r="D26" t="s">
        <v>2267</v>
      </c>
      <c r="E26" t="s">
        <v>76</v>
      </c>
      <c r="F26">
        <v>73</v>
      </c>
      <c r="G26">
        <v>198</v>
      </c>
      <c r="H26">
        <v>0</v>
      </c>
      <c r="I26">
        <v>4.4000000000000004</v>
      </c>
      <c r="J26">
        <v>18</v>
      </c>
      <c r="K26">
        <v>36.5</v>
      </c>
      <c r="L26">
        <v>120</v>
      </c>
      <c r="M26">
        <v>0</v>
      </c>
      <c r="N26">
        <v>0</v>
      </c>
      <c r="O26">
        <v>14.920000000000002</v>
      </c>
      <c r="P26" t="s">
        <v>3112</v>
      </c>
      <c r="Q26">
        <v>0</v>
      </c>
    </row>
    <row r="27" spans="1:17" x14ac:dyDescent="0.25">
      <c r="A27" t="s">
        <v>286</v>
      </c>
      <c r="B27" t="s">
        <v>2348</v>
      </c>
      <c r="C27" t="s">
        <v>206</v>
      </c>
      <c r="D27" t="s">
        <v>2266</v>
      </c>
      <c r="E27" t="s">
        <v>1</v>
      </c>
      <c r="F27">
        <v>75</v>
      </c>
      <c r="G27">
        <v>225</v>
      </c>
      <c r="H27">
        <v>0</v>
      </c>
      <c r="I27">
        <v>4.93</v>
      </c>
      <c r="J27">
        <v>0</v>
      </c>
      <c r="K27">
        <v>32</v>
      </c>
      <c r="L27">
        <v>110</v>
      </c>
      <c r="M27">
        <v>4.37</v>
      </c>
      <c r="N27">
        <v>6.96</v>
      </c>
      <c r="O27">
        <v>5.600000000000005E-2</v>
      </c>
      <c r="P27" t="s">
        <v>3112</v>
      </c>
      <c r="Q27">
        <v>0</v>
      </c>
    </row>
    <row r="28" spans="1:17" x14ac:dyDescent="0.25">
      <c r="A28" t="s">
        <v>288</v>
      </c>
      <c r="B28" t="s">
        <v>2350</v>
      </c>
      <c r="C28" t="s">
        <v>289</v>
      </c>
      <c r="D28" t="s">
        <v>3088</v>
      </c>
      <c r="E28" t="s">
        <v>1</v>
      </c>
      <c r="F28">
        <v>78</v>
      </c>
      <c r="G28">
        <v>243</v>
      </c>
      <c r="H28">
        <v>24</v>
      </c>
      <c r="I28">
        <v>4.8499999999999996</v>
      </c>
      <c r="J28">
        <v>0</v>
      </c>
      <c r="K28">
        <v>33.5</v>
      </c>
      <c r="L28">
        <v>108</v>
      </c>
      <c r="M28">
        <v>4.33</v>
      </c>
      <c r="N28">
        <v>7.17</v>
      </c>
      <c r="O28">
        <v>31.655999999999999</v>
      </c>
      <c r="P28" t="s">
        <v>3112</v>
      </c>
      <c r="Q28">
        <v>0</v>
      </c>
    </row>
    <row r="29" spans="1:17" x14ac:dyDescent="0.25">
      <c r="A29" t="s">
        <v>290</v>
      </c>
      <c r="B29" t="s">
        <v>2351</v>
      </c>
      <c r="C29" t="s">
        <v>163</v>
      </c>
      <c r="D29" t="s">
        <v>2267</v>
      </c>
      <c r="E29" t="s">
        <v>74</v>
      </c>
      <c r="F29">
        <v>73</v>
      </c>
      <c r="G29">
        <v>191</v>
      </c>
      <c r="H29">
        <v>0</v>
      </c>
      <c r="I29">
        <v>4.5599999999999996</v>
      </c>
      <c r="J29">
        <v>15</v>
      </c>
      <c r="K29">
        <v>37</v>
      </c>
      <c r="L29">
        <v>114</v>
      </c>
      <c r="M29">
        <v>4.38</v>
      </c>
      <c r="N29">
        <v>6.95</v>
      </c>
      <c r="O29">
        <v>1.3599999999999999</v>
      </c>
      <c r="P29" t="s">
        <v>3112</v>
      </c>
      <c r="Q29">
        <v>0</v>
      </c>
    </row>
    <row r="30" spans="1:17" x14ac:dyDescent="0.25">
      <c r="A30" t="s">
        <v>291</v>
      </c>
      <c r="B30" t="s">
        <v>2352</v>
      </c>
      <c r="C30" t="s">
        <v>181</v>
      </c>
      <c r="D30" t="s">
        <v>2268</v>
      </c>
      <c r="E30" t="s">
        <v>74</v>
      </c>
      <c r="F30">
        <v>76</v>
      </c>
      <c r="G30">
        <v>222</v>
      </c>
      <c r="H30">
        <v>0</v>
      </c>
      <c r="I30">
        <v>4.53</v>
      </c>
      <c r="J30">
        <v>0</v>
      </c>
      <c r="K30">
        <v>33</v>
      </c>
      <c r="L30">
        <v>114</v>
      </c>
      <c r="M30">
        <v>0</v>
      </c>
      <c r="N30">
        <v>0</v>
      </c>
      <c r="O30">
        <v>60.620000000000005</v>
      </c>
      <c r="P30" t="s">
        <v>3113</v>
      </c>
      <c r="Q30">
        <v>1</v>
      </c>
    </row>
    <row r="31" spans="1:17" x14ac:dyDescent="0.25">
      <c r="A31" t="s">
        <v>292</v>
      </c>
      <c r="B31" t="s">
        <v>2353</v>
      </c>
      <c r="C31" t="s">
        <v>231</v>
      </c>
      <c r="D31" t="s">
        <v>2277</v>
      </c>
      <c r="E31" t="s">
        <v>74</v>
      </c>
      <c r="F31">
        <v>74</v>
      </c>
      <c r="G31">
        <v>224</v>
      </c>
      <c r="H31">
        <v>0</v>
      </c>
      <c r="I31">
        <v>4.62</v>
      </c>
      <c r="J31">
        <v>13</v>
      </c>
      <c r="K31">
        <v>35</v>
      </c>
      <c r="L31">
        <v>115</v>
      </c>
      <c r="M31">
        <v>4.2300000000000004</v>
      </c>
      <c r="N31">
        <v>0</v>
      </c>
      <c r="O31">
        <v>0</v>
      </c>
      <c r="P31" t="s">
        <v>3112</v>
      </c>
      <c r="Q31">
        <v>0</v>
      </c>
    </row>
    <row r="32" spans="1:17" x14ac:dyDescent="0.25">
      <c r="A32" t="s">
        <v>295</v>
      </c>
      <c r="B32" t="s">
        <v>2355</v>
      </c>
      <c r="C32" t="s">
        <v>2296</v>
      </c>
      <c r="D32" t="s">
        <v>2268</v>
      </c>
      <c r="E32" t="s">
        <v>76</v>
      </c>
      <c r="F32">
        <v>73</v>
      </c>
      <c r="G32">
        <v>233</v>
      </c>
      <c r="H32">
        <v>25</v>
      </c>
      <c r="I32">
        <v>4.67</v>
      </c>
      <c r="J32">
        <v>15</v>
      </c>
      <c r="K32">
        <v>33</v>
      </c>
      <c r="L32">
        <v>121</v>
      </c>
      <c r="M32">
        <v>4.49</v>
      </c>
      <c r="N32">
        <v>7.09</v>
      </c>
      <c r="O32">
        <v>31.32</v>
      </c>
      <c r="P32" t="s">
        <v>3112</v>
      </c>
      <c r="Q32">
        <v>0</v>
      </c>
    </row>
    <row r="33" spans="1:17" x14ac:dyDescent="0.25">
      <c r="A33" t="s">
        <v>298</v>
      </c>
      <c r="B33" t="s">
        <v>2358</v>
      </c>
      <c r="C33" t="s">
        <v>239</v>
      </c>
      <c r="D33" t="s">
        <v>2278</v>
      </c>
      <c r="E33" t="s">
        <v>74</v>
      </c>
      <c r="F33">
        <v>75</v>
      </c>
      <c r="G33">
        <v>215</v>
      </c>
      <c r="H33">
        <v>0</v>
      </c>
      <c r="I33">
        <v>4.46</v>
      </c>
      <c r="J33">
        <v>16</v>
      </c>
      <c r="K33">
        <v>36</v>
      </c>
      <c r="L33">
        <v>122</v>
      </c>
      <c r="M33">
        <v>4.55</v>
      </c>
      <c r="N33">
        <v>6.96</v>
      </c>
      <c r="O33">
        <v>0.62</v>
      </c>
      <c r="P33" t="s">
        <v>3112</v>
      </c>
      <c r="Q33">
        <v>0</v>
      </c>
    </row>
    <row r="34" spans="1:17" x14ac:dyDescent="0.25">
      <c r="A34" t="s">
        <v>300</v>
      </c>
      <c r="B34" t="s">
        <v>2360</v>
      </c>
      <c r="C34" t="s">
        <v>216</v>
      </c>
      <c r="D34" t="s">
        <v>2269</v>
      </c>
      <c r="E34" t="s">
        <v>1</v>
      </c>
      <c r="F34">
        <v>75</v>
      </c>
      <c r="G34">
        <v>230</v>
      </c>
      <c r="H34">
        <v>0</v>
      </c>
      <c r="I34">
        <v>4.5999999999999996</v>
      </c>
      <c r="J34">
        <v>0</v>
      </c>
      <c r="K34">
        <v>29.5</v>
      </c>
      <c r="L34">
        <v>110</v>
      </c>
      <c r="M34">
        <v>4.22</v>
      </c>
      <c r="N34">
        <v>6.93</v>
      </c>
      <c r="O34">
        <v>0</v>
      </c>
      <c r="P34" t="s">
        <v>3112</v>
      </c>
      <c r="Q34">
        <v>0</v>
      </c>
    </row>
    <row r="35" spans="1:17" x14ac:dyDescent="0.25">
      <c r="A35" t="s">
        <v>301</v>
      </c>
      <c r="B35" t="s">
        <v>2361</v>
      </c>
      <c r="C35" t="s">
        <v>159</v>
      </c>
      <c r="D35" t="s">
        <v>2276</v>
      </c>
      <c r="E35" t="s">
        <v>76</v>
      </c>
      <c r="F35">
        <v>71</v>
      </c>
      <c r="G35">
        <v>229</v>
      </c>
      <c r="H35">
        <v>17</v>
      </c>
      <c r="I35">
        <v>4.6399999999999997</v>
      </c>
      <c r="J35">
        <v>15</v>
      </c>
      <c r="K35">
        <v>33</v>
      </c>
      <c r="L35">
        <v>107</v>
      </c>
      <c r="M35">
        <v>4.67</v>
      </c>
      <c r="N35">
        <v>7.56</v>
      </c>
      <c r="O35">
        <v>26.919999999999998</v>
      </c>
      <c r="P35" t="s">
        <v>3112</v>
      </c>
      <c r="Q35">
        <v>0</v>
      </c>
    </row>
    <row r="36" spans="1:17" x14ac:dyDescent="0.25">
      <c r="A36" t="s">
        <v>303</v>
      </c>
      <c r="B36" t="s">
        <v>2362</v>
      </c>
      <c r="C36" t="s">
        <v>231</v>
      </c>
      <c r="D36" t="s">
        <v>2277</v>
      </c>
      <c r="E36" t="s">
        <v>74</v>
      </c>
      <c r="F36">
        <v>74</v>
      </c>
      <c r="G36">
        <v>207</v>
      </c>
      <c r="H36">
        <v>0</v>
      </c>
      <c r="I36">
        <v>4.66</v>
      </c>
      <c r="J36">
        <v>9</v>
      </c>
      <c r="K36">
        <v>33</v>
      </c>
      <c r="L36">
        <v>115</v>
      </c>
      <c r="M36">
        <v>4.57</v>
      </c>
      <c r="N36">
        <v>7.1</v>
      </c>
      <c r="O36">
        <v>18.440000000000001</v>
      </c>
      <c r="P36" t="s">
        <v>3112</v>
      </c>
      <c r="Q36">
        <v>0</v>
      </c>
    </row>
    <row r="37" spans="1:17" x14ac:dyDescent="0.25">
      <c r="A37" t="s">
        <v>93</v>
      </c>
      <c r="B37" t="s">
        <v>2363</v>
      </c>
      <c r="C37" t="s">
        <v>240</v>
      </c>
      <c r="D37" t="s">
        <v>2269</v>
      </c>
      <c r="E37" t="s">
        <v>76</v>
      </c>
      <c r="F37">
        <v>74</v>
      </c>
      <c r="G37">
        <v>218</v>
      </c>
      <c r="H37">
        <v>0</v>
      </c>
      <c r="I37">
        <v>4.5</v>
      </c>
      <c r="J37">
        <v>15</v>
      </c>
      <c r="K37">
        <v>36</v>
      </c>
      <c r="L37">
        <v>119</v>
      </c>
      <c r="M37">
        <v>4.2300000000000004</v>
      </c>
      <c r="N37">
        <v>6.89</v>
      </c>
      <c r="O37">
        <v>51.42</v>
      </c>
      <c r="P37" t="s">
        <v>3112</v>
      </c>
      <c r="Q37">
        <v>0</v>
      </c>
    </row>
    <row r="38" spans="1:17" x14ac:dyDescent="0.25">
      <c r="A38" t="s">
        <v>304</v>
      </c>
      <c r="B38" t="s">
        <v>2364</v>
      </c>
      <c r="C38" t="s">
        <v>216</v>
      </c>
      <c r="D38" t="s">
        <v>2269</v>
      </c>
      <c r="E38" t="s">
        <v>74</v>
      </c>
      <c r="F38">
        <v>70</v>
      </c>
      <c r="G38">
        <v>186</v>
      </c>
      <c r="H38">
        <v>0</v>
      </c>
      <c r="I38">
        <v>4.5599999999999996</v>
      </c>
      <c r="J38">
        <v>13</v>
      </c>
      <c r="K38">
        <v>33.5</v>
      </c>
      <c r="L38">
        <v>105</v>
      </c>
      <c r="M38">
        <v>4.18</v>
      </c>
      <c r="N38">
        <v>6.98</v>
      </c>
      <c r="O38">
        <v>135.58000000000001</v>
      </c>
      <c r="P38" t="s">
        <v>3115</v>
      </c>
      <c r="Q38">
        <v>1</v>
      </c>
    </row>
    <row r="39" spans="1:17" x14ac:dyDescent="0.25">
      <c r="A39" t="s">
        <v>305</v>
      </c>
      <c r="B39" t="s">
        <v>2365</v>
      </c>
      <c r="C39" t="s">
        <v>2281</v>
      </c>
      <c r="D39" t="s">
        <v>2268</v>
      </c>
      <c r="E39" t="s">
        <v>74</v>
      </c>
      <c r="F39">
        <v>65</v>
      </c>
      <c r="G39">
        <v>166</v>
      </c>
      <c r="H39">
        <v>0</v>
      </c>
      <c r="I39">
        <v>4.21</v>
      </c>
      <c r="J39">
        <v>10</v>
      </c>
      <c r="K39">
        <v>42</v>
      </c>
      <c r="L39">
        <v>116</v>
      </c>
      <c r="M39">
        <v>4.4800000000000004</v>
      </c>
      <c r="N39">
        <v>6.54</v>
      </c>
      <c r="O39">
        <v>-2.06</v>
      </c>
      <c r="P39" t="s">
        <v>3112</v>
      </c>
      <c r="Q39">
        <v>0</v>
      </c>
    </row>
    <row r="40" spans="1:17" x14ac:dyDescent="0.25">
      <c r="A40" t="s">
        <v>306</v>
      </c>
      <c r="B40" t="s">
        <v>2366</v>
      </c>
      <c r="C40" t="s">
        <v>184</v>
      </c>
      <c r="D40" t="s">
        <v>2277</v>
      </c>
      <c r="E40" t="s">
        <v>74</v>
      </c>
      <c r="F40">
        <v>75</v>
      </c>
      <c r="G40">
        <v>217</v>
      </c>
      <c r="H40">
        <v>0</v>
      </c>
      <c r="I40">
        <v>4.43</v>
      </c>
      <c r="J40">
        <v>15</v>
      </c>
      <c r="K40">
        <v>34.5</v>
      </c>
      <c r="L40">
        <v>124</v>
      </c>
      <c r="M40">
        <v>4.41</v>
      </c>
      <c r="N40">
        <v>6.94</v>
      </c>
      <c r="O40">
        <v>13.36</v>
      </c>
      <c r="P40" t="s">
        <v>3112</v>
      </c>
      <c r="Q40">
        <v>0</v>
      </c>
    </row>
    <row r="41" spans="1:17" x14ac:dyDescent="0.25">
      <c r="A41" t="s">
        <v>307</v>
      </c>
      <c r="B41" t="s">
        <v>2368</v>
      </c>
      <c r="C41" t="s">
        <v>2281</v>
      </c>
      <c r="D41" t="s">
        <v>2268</v>
      </c>
      <c r="E41" t="s">
        <v>76</v>
      </c>
      <c r="F41">
        <v>73</v>
      </c>
      <c r="G41">
        <v>238</v>
      </c>
      <c r="H41">
        <v>26</v>
      </c>
      <c r="I41">
        <v>4.68</v>
      </c>
      <c r="J41">
        <v>0</v>
      </c>
      <c r="K41">
        <v>30.5</v>
      </c>
      <c r="L41">
        <v>111</v>
      </c>
      <c r="M41">
        <v>4.47</v>
      </c>
      <c r="N41">
        <v>6.98</v>
      </c>
      <c r="O41">
        <v>0</v>
      </c>
      <c r="P41" t="s">
        <v>3112</v>
      </c>
      <c r="Q41">
        <v>0</v>
      </c>
    </row>
    <row r="42" spans="1:17" x14ac:dyDescent="0.25">
      <c r="A42" t="s">
        <v>308</v>
      </c>
      <c r="B42" t="s">
        <v>2369</v>
      </c>
      <c r="C42" t="s">
        <v>200</v>
      </c>
      <c r="D42" t="s">
        <v>2278</v>
      </c>
      <c r="E42" t="s">
        <v>1</v>
      </c>
      <c r="F42">
        <v>78</v>
      </c>
      <c r="G42">
        <v>223</v>
      </c>
      <c r="H42">
        <v>0</v>
      </c>
      <c r="I42">
        <v>4.9000000000000004</v>
      </c>
      <c r="J42">
        <v>0</v>
      </c>
      <c r="K42">
        <v>28.5</v>
      </c>
      <c r="L42">
        <v>108</v>
      </c>
      <c r="M42">
        <v>4.53</v>
      </c>
      <c r="N42">
        <v>7.06</v>
      </c>
      <c r="O42">
        <v>0.376</v>
      </c>
      <c r="P42" t="s">
        <v>3112</v>
      </c>
      <c r="Q42">
        <v>0</v>
      </c>
    </row>
    <row r="43" spans="1:17" x14ac:dyDescent="0.25">
      <c r="A43" t="s">
        <v>309</v>
      </c>
      <c r="B43" t="s">
        <v>2370</v>
      </c>
      <c r="C43" t="s">
        <v>2300</v>
      </c>
      <c r="D43" t="s">
        <v>2267</v>
      </c>
      <c r="E43" t="s">
        <v>74</v>
      </c>
      <c r="F43">
        <v>70</v>
      </c>
      <c r="G43">
        <v>188</v>
      </c>
      <c r="H43">
        <v>0</v>
      </c>
      <c r="I43">
        <v>4.4000000000000004</v>
      </c>
      <c r="J43">
        <v>11</v>
      </c>
      <c r="K43">
        <v>33</v>
      </c>
      <c r="L43">
        <v>118</v>
      </c>
      <c r="M43">
        <v>4.1900000000000004</v>
      </c>
      <c r="N43">
        <v>7</v>
      </c>
      <c r="O43">
        <v>14.279999999999998</v>
      </c>
      <c r="P43" t="s">
        <v>3112</v>
      </c>
      <c r="Q43">
        <v>0</v>
      </c>
    </row>
    <row r="44" spans="1:17" x14ac:dyDescent="0.25">
      <c r="A44" t="s">
        <v>310</v>
      </c>
      <c r="B44" t="s">
        <v>2371</v>
      </c>
      <c r="C44" t="s">
        <v>259</v>
      </c>
      <c r="D44" t="s">
        <v>2272</v>
      </c>
      <c r="E44" t="s">
        <v>1</v>
      </c>
      <c r="F44">
        <v>76</v>
      </c>
      <c r="G44">
        <v>229</v>
      </c>
      <c r="H44">
        <v>0</v>
      </c>
      <c r="I44">
        <v>4.93</v>
      </c>
      <c r="J44">
        <v>20</v>
      </c>
      <c r="K44">
        <v>31.5</v>
      </c>
      <c r="L44">
        <v>106</v>
      </c>
      <c r="M44">
        <v>4.43</v>
      </c>
      <c r="N44">
        <v>7.07</v>
      </c>
      <c r="O44">
        <v>-0.20800000000000002</v>
      </c>
      <c r="P44" t="s">
        <v>3112</v>
      </c>
      <c r="Q44">
        <v>0</v>
      </c>
    </row>
    <row r="45" spans="1:17" x14ac:dyDescent="0.25">
      <c r="A45" t="s">
        <v>315</v>
      </c>
      <c r="B45" t="s">
        <v>2376</v>
      </c>
      <c r="C45" t="s">
        <v>2293</v>
      </c>
      <c r="D45" t="s">
        <v>2267</v>
      </c>
      <c r="E45" t="s">
        <v>1</v>
      </c>
      <c r="F45">
        <v>76</v>
      </c>
      <c r="G45">
        <v>223</v>
      </c>
      <c r="H45">
        <v>0</v>
      </c>
      <c r="I45">
        <v>4.93</v>
      </c>
      <c r="J45">
        <v>0</v>
      </c>
      <c r="K45">
        <v>29.5</v>
      </c>
      <c r="L45">
        <v>100</v>
      </c>
      <c r="M45">
        <v>4.3899999999999997</v>
      </c>
      <c r="N45">
        <v>7.26</v>
      </c>
      <c r="O45">
        <v>0</v>
      </c>
      <c r="P45" t="s">
        <v>3112</v>
      </c>
      <c r="Q45">
        <v>0</v>
      </c>
    </row>
    <row r="46" spans="1:17" x14ac:dyDescent="0.25">
      <c r="A46" t="s">
        <v>316</v>
      </c>
      <c r="B46" t="s">
        <v>2377</v>
      </c>
      <c r="C46" t="s">
        <v>2295</v>
      </c>
      <c r="D46" t="s">
        <v>2277</v>
      </c>
      <c r="E46" t="s">
        <v>1</v>
      </c>
      <c r="F46">
        <v>75</v>
      </c>
      <c r="G46">
        <v>214</v>
      </c>
      <c r="H46">
        <v>0</v>
      </c>
      <c r="I46">
        <v>4.68</v>
      </c>
      <c r="J46">
        <v>0</v>
      </c>
      <c r="K46">
        <v>35</v>
      </c>
      <c r="L46">
        <v>110</v>
      </c>
      <c r="M46">
        <v>4.4000000000000004</v>
      </c>
      <c r="N46">
        <v>7.24</v>
      </c>
      <c r="O46">
        <v>0</v>
      </c>
      <c r="P46" t="s">
        <v>3112</v>
      </c>
      <c r="Q46">
        <v>0</v>
      </c>
    </row>
    <row r="47" spans="1:17" x14ac:dyDescent="0.25">
      <c r="A47" t="s">
        <v>11</v>
      </c>
      <c r="B47" t="s">
        <v>2379</v>
      </c>
      <c r="C47" t="s">
        <v>137</v>
      </c>
      <c r="D47" t="s">
        <v>2268</v>
      </c>
      <c r="E47" t="s">
        <v>1</v>
      </c>
      <c r="F47">
        <v>74</v>
      </c>
      <c r="G47">
        <v>225</v>
      </c>
      <c r="H47">
        <v>38</v>
      </c>
      <c r="I47">
        <v>4.8099999999999996</v>
      </c>
      <c r="J47">
        <v>0</v>
      </c>
      <c r="K47">
        <v>30.5</v>
      </c>
      <c r="L47">
        <v>107</v>
      </c>
      <c r="M47">
        <v>4.47</v>
      </c>
      <c r="N47">
        <v>7.06</v>
      </c>
      <c r="O47">
        <v>197.65600000000001</v>
      </c>
      <c r="P47" t="s">
        <v>3114</v>
      </c>
      <c r="Q47">
        <v>1</v>
      </c>
    </row>
    <row r="48" spans="1:17" x14ac:dyDescent="0.25">
      <c r="A48" t="s">
        <v>73</v>
      </c>
      <c r="B48" t="s">
        <v>2380</v>
      </c>
      <c r="C48" t="s">
        <v>2271</v>
      </c>
      <c r="D48" t="s">
        <v>2267</v>
      </c>
      <c r="E48" t="s">
        <v>1</v>
      </c>
      <c r="F48">
        <v>74</v>
      </c>
      <c r="G48">
        <v>227</v>
      </c>
      <c r="H48">
        <v>28</v>
      </c>
      <c r="I48">
        <v>4.93</v>
      </c>
      <c r="J48">
        <v>0</v>
      </c>
      <c r="K48">
        <v>32.5</v>
      </c>
      <c r="L48">
        <v>116</v>
      </c>
      <c r="M48">
        <v>4.21</v>
      </c>
      <c r="N48">
        <v>7.06</v>
      </c>
      <c r="O48">
        <v>123.53600000000002</v>
      </c>
      <c r="P48" t="s">
        <v>3112</v>
      </c>
      <c r="Q48">
        <v>0</v>
      </c>
    </row>
    <row r="49" spans="1:17" x14ac:dyDescent="0.25">
      <c r="A49" t="s">
        <v>112</v>
      </c>
      <c r="B49" t="s">
        <v>2381</v>
      </c>
      <c r="C49" t="s">
        <v>193</v>
      </c>
      <c r="D49" t="s">
        <v>2266</v>
      </c>
      <c r="E49" t="s">
        <v>74</v>
      </c>
      <c r="F49">
        <v>74</v>
      </c>
      <c r="G49">
        <v>210</v>
      </c>
      <c r="H49">
        <v>0</v>
      </c>
      <c r="I49">
        <v>4.25</v>
      </c>
      <c r="J49">
        <v>16</v>
      </c>
      <c r="K49">
        <v>38.5</v>
      </c>
      <c r="L49">
        <v>126</v>
      </c>
      <c r="M49">
        <v>4.18</v>
      </c>
      <c r="N49">
        <v>6.8</v>
      </c>
      <c r="O49">
        <v>61.2</v>
      </c>
      <c r="P49" t="s">
        <v>3112</v>
      </c>
      <c r="Q49">
        <v>0</v>
      </c>
    </row>
    <row r="50" spans="1:17" x14ac:dyDescent="0.25">
      <c r="A50" t="s">
        <v>319</v>
      </c>
      <c r="B50" t="s">
        <v>2383</v>
      </c>
      <c r="C50" t="s">
        <v>137</v>
      </c>
      <c r="D50" t="s">
        <v>2268</v>
      </c>
      <c r="E50" t="s">
        <v>76</v>
      </c>
      <c r="F50">
        <v>71</v>
      </c>
      <c r="G50">
        <v>217</v>
      </c>
      <c r="H50">
        <v>0</v>
      </c>
      <c r="I50">
        <v>4.5</v>
      </c>
      <c r="J50">
        <v>25</v>
      </c>
      <c r="K50">
        <v>35.5</v>
      </c>
      <c r="L50">
        <v>115</v>
      </c>
      <c r="M50">
        <v>4.2699999999999996</v>
      </c>
      <c r="N50">
        <v>6.84</v>
      </c>
      <c r="O50">
        <v>137.38000000000002</v>
      </c>
      <c r="P50" t="s">
        <v>3113</v>
      </c>
      <c r="Q50">
        <v>1</v>
      </c>
    </row>
    <row r="51" spans="1:17" x14ac:dyDescent="0.25">
      <c r="A51" t="s">
        <v>320</v>
      </c>
      <c r="B51" t="s">
        <v>2384</v>
      </c>
      <c r="C51" t="s">
        <v>2292</v>
      </c>
      <c r="D51" t="s">
        <v>2277</v>
      </c>
      <c r="E51" t="s">
        <v>1</v>
      </c>
      <c r="F51">
        <v>78</v>
      </c>
      <c r="G51">
        <v>248</v>
      </c>
      <c r="H51">
        <v>27</v>
      </c>
      <c r="I51">
        <v>4.9000000000000004</v>
      </c>
      <c r="J51">
        <v>0</v>
      </c>
      <c r="K51">
        <v>33.5</v>
      </c>
      <c r="L51">
        <v>119</v>
      </c>
      <c r="M51">
        <v>4.43</v>
      </c>
      <c r="N51">
        <v>7.11</v>
      </c>
      <c r="O51">
        <v>146.99200000000002</v>
      </c>
      <c r="P51" t="s">
        <v>3115</v>
      </c>
      <c r="Q51">
        <v>1</v>
      </c>
    </row>
    <row r="52" spans="1:17" x14ac:dyDescent="0.25">
      <c r="A52" t="s">
        <v>79</v>
      </c>
      <c r="B52" t="s">
        <v>2385</v>
      </c>
      <c r="C52" t="s">
        <v>205</v>
      </c>
      <c r="D52" t="s">
        <v>2268</v>
      </c>
      <c r="E52" t="s">
        <v>74</v>
      </c>
      <c r="F52">
        <v>73</v>
      </c>
      <c r="G52">
        <v>198</v>
      </c>
      <c r="H52">
        <v>25</v>
      </c>
      <c r="I52">
        <v>4.45</v>
      </c>
      <c r="J52">
        <v>0</v>
      </c>
      <c r="K52">
        <v>0</v>
      </c>
      <c r="L52">
        <v>0</v>
      </c>
      <c r="M52">
        <v>0</v>
      </c>
      <c r="N52">
        <v>0</v>
      </c>
      <c r="O52">
        <v>99.06</v>
      </c>
      <c r="P52" t="s">
        <v>3115</v>
      </c>
      <c r="Q52">
        <v>1</v>
      </c>
    </row>
    <row r="53" spans="1:17" x14ac:dyDescent="0.25">
      <c r="A53" t="s">
        <v>110</v>
      </c>
      <c r="B53" t="s">
        <v>2386</v>
      </c>
      <c r="C53" t="s">
        <v>181</v>
      </c>
      <c r="D53" t="s">
        <v>2268</v>
      </c>
      <c r="E53" t="s">
        <v>74</v>
      </c>
      <c r="F53">
        <v>71</v>
      </c>
      <c r="G53">
        <v>192</v>
      </c>
      <c r="H53">
        <v>12</v>
      </c>
      <c r="I53">
        <v>4.3899999999999997</v>
      </c>
      <c r="J53">
        <v>19</v>
      </c>
      <c r="K53">
        <v>0</v>
      </c>
      <c r="L53">
        <v>0</v>
      </c>
      <c r="M53">
        <v>0</v>
      </c>
      <c r="N53">
        <v>0</v>
      </c>
      <c r="O53">
        <v>87.97999999999999</v>
      </c>
      <c r="P53" t="s">
        <v>3113</v>
      </c>
      <c r="Q53">
        <v>1</v>
      </c>
    </row>
    <row r="54" spans="1:17" x14ac:dyDescent="0.25">
      <c r="A54" t="s">
        <v>321</v>
      </c>
      <c r="B54" t="s">
        <v>2387</v>
      </c>
      <c r="C54" t="s">
        <v>226</v>
      </c>
      <c r="D54" t="s">
        <v>2278</v>
      </c>
      <c r="E54" t="s">
        <v>76</v>
      </c>
      <c r="F54">
        <v>70</v>
      </c>
      <c r="G54">
        <v>210</v>
      </c>
      <c r="H54">
        <v>0</v>
      </c>
      <c r="I54">
        <v>4.46</v>
      </c>
      <c r="J54">
        <v>0</v>
      </c>
      <c r="K54">
        <v>41.5</v>
      </c>
      <c r="L54">
        <v>125</v>
      </c>
      <c r="M54">
        <v>4.0999999999999996</v>
      </c>
      <c r="N54">
        <v>6.93</v>
      </c>
      <c r="O54">
        <v>84.88</v>
      </c>
      <c r="P54" t="s">
        <v>3112</v>
      </c>
      <c r="Q54">
        <v>0</v>
      </c>
    </row>
    <row r="55" spans="1:17" x14ac:dyDescent="0.25">
      <c r="A55" t="s">
        <v>322</v>
      </c>
      <c r="B55" t="s">
        <v>2388</v>
      </c>
      <c r="C55" t="s">
        <v>245</v>
      </c>
      <c r="D55" t="s">
        <v>2276</v>
      </c>
      <c r="E55" t="s">
        <v>74</v>
      </c>
      <c r="F55">
        <v>73</v>
      </c>
      <c r="G55">
        <v>212</v>
      </c>
      <c r="H55">
        <v>11</v>
      </c>
      <c r="I55">
        <v>4.51</v>
      </c>
      <c r="J55">
        <v>0</v>
      </c>
      <c r="K55">
        <v>36</v>
      </c>
      <c r="L55">
        <v>0</v>
      </c>
      <c r="M55">
        <v>0</v>
      </c>
      <c r="N55">
        <v>0</v>
      </c>
      <c r="O55">
        <v>123.64000000000001</v>
      </c>
      <c r="P55" t="s">
        <v>3115</v>
      </c>
      <c r="Q55">
        <v>1</v>
      </c>
    </row>
    <row r="56" spans="1:17" x14ac:dyDescent="0.25">
      <c r="A56" t="s">
        <v>120</v>
      </c>
      <c r="B56" t="s">
        <v>2389</v>
      </c>
      <c r="C56" t="s">
        <v>150</v>
      </c>
      <c r="D56" t="s">
        <v>2266</v>
      </c>
      <c r="E56" t="s">
        <v>74</v>
      </c>
      <c r="F56">
        <v>75</v>
      </c>
      <c r="G56">
        <v>218</v>
      </c>
      <c r="H56">
        <v>0</v>
      </c>
      <c r="I56">
        <v>4.49</v>
      </c>
      <c r="J56">
        <v>23</v>
      </c>
      <c r="K56">
        <v>37</v>
      </c>
      <c r="L56">
        <v>124</v>
      </c>
      <c r="M56">
        <v>4.47</v>
      </c>
      <c r="N56">
        <v>0</v>
      </c>
      <c r="O56">
        <v>69.8</v>
      </c>
      <c r="P56" t="s">
        <v>3113</v>
      </c>
      <c r="Q56">
        <v>1</v>
      </c>
    </row>
    <row r="57" spans="1:17" x14ac:dyDescent="0.25">
      <c r="A57" t="s">
        <v>2714</v>
      </c>
      <c r="B57" t="s">
        <v>2390</v>
      </c>
      <c r="C57" t="s">
        <v>2298</v>
      </c>
      <c r="D57" t="s">
        <v>2266</v>
      </c>
      <c r="E57" t="s">
        <v>76</v>
      </c>
      <c r="F57">
        <v>73</v>
      </c>
      <c r="G57">
        <v>235</v>
      </c>
      <c r="H57">
        <v>0</v>
      </c>
      <c r="I57">
        <v>4.5199999999999996</v>
      </c>
      <c r="J57">
        <v>25</v>
      </c>
      <c r="K57">
        <v>33.5</v>
      </c>
      <c r="L57">
        <v>128</v>
      </c>
      <c r="M57">
        <v>0</v>
      </c>
      <c r="N57">
        <v>0</v>
      </c>
      <c r="O57">
        <v>0</v>
      </c>
      <c r="P57" t="s">
        <v>3112</v>
      </c>
      <c r="Q57">
        <v>0</v>
      </c>
    </row>
    <row r="58" spans="1:17" x14ac:dyDescent="0.25">
      <c r="A58" t="s">
        <v>324</v>
      </c>
      <c r="B58" t="s">
        <v>2391</v>
      </c>
      <c r="C58" t="s">
        <v>2298</v>
      </c>
      <c r="D58" t="s">
        <v>2266</v>
      </c>
      <c r="E58" t="s">
        <v>74</v>
      </c>
      <c r="F58">
        <v>75</v>
      </c>
      <c r="G58">
        <v>209</v>
      </c>
      <c r="H58">
        <v>0</v>
      </c>
      <c r="I58">
        <v>4.46</v>
      </c>
      <c r="J58">
        <v>0</v>
      </c>
      <c r="K58">
        <v>37.5</v>
      </c>
      <c r="L58">
        <v>0</v>
      </c>
      <c r="M58">
        <v>4.1900000000000004</v>
      </c>
      <c r="N58">
        <v>6.72</v>
      </c>
      <c r="O58">
        <v>14.5</v>
      </c>
      <c r="P58" t="s">
        <v>3112</v>
      </c>
      <c r="Q58">
        <v>0</v>
      </c>
    </row>
    <row r="59" spans="1:17" x14ac:dyDescent="0.25">
      <c r="A59" t="s">
        <v>325</v>
      </c>
      <c r="B59" t="s">
        <v>2392</v>
      </c>
      <c r="C59" t="s">
        <v>183</v>
      </c>
      <c r="D59" t="s">
        <v>2277</v>
      </c>
      <c r="E59" t="s">
        <v>1</v>
      </c>
      <c r="F59">
        <v>73</v>
      </c>
      <c r="G59">
        <v>197</v>
      </c>
      <c r="H59">
        <v>0</v>
      </c>
      <c r="I59">
        <v>4.55</v>
      </c>
      <c r="J59">
        <v>0</v>
      </c>
      <c r="K59">
        <v>35</v>
      </c>
      <c r="L59">
        <v>117</v>
      </c>
      <c r="M59">
        <v>4.42</v>
      </c>
      <c r="N59">
        <v>7.06</v>
      </c>
      <c r="O59">
        <v>0</v>
      </c>
      <c r="P59" t="s">
        <v>3112</v>
      </c>
      <c r="Q59">
        <v>0</v>
      </c>
    </row>
    <row r="60" spans="1:17" x14ac:dyDescent="0.25">
      <c r="A60" t="s">
        <v>326</v>
      </c>
      <c r="B60" t="s">
        <v>2393</v>
      </c>
      <c r="C60" t="s">
        <v>137</v>
      </c>
      <c r="D60" t="s">
        <v>2268</v>
      </c>
      <c r="E60" t="s">
        <v>74</v>
      </c>
      <c r="F60">
        <v>74</v>
      </c>
      <c r="G60">
        <v>210</v>
      </c>
      <c r="H60">
        <v>0</v>
      </c>
      <c r="I60">
        <v>4.5999999999999996</v>
      </c>
      <c r="J60">
        <v>0</v>
      </c>
      <c r="K60">
        <v>36.5</v>
      </c>
      <c r="L60">
        <v>127</v>
      </c>
      <c r="M60">
        <v>0</v>
      </c>
      <c r="N60">
        <v>0</v>
      </c>
      <c r="O60">
        <v>42.5</v>
      </c>
      <c r="P60" t="s">
        <v>3112</v>
      </c>
      <c r="Q60">
        <v>0</v>
      </c>
    </row>
    <row r="61" spans="1:17" x14ac:dyDescent="0.25">
      <c r="A61" t="s">
        <v>328</v>
      </c>
      <c r="B61" t="s">
        <v>2395</v>
      </c>
      <c r="C61" t="s">
        <v>222</v>
      </c>
      <c r="D61" t="s">
        <v>2266</v>
      </c>
      <c r="E61" t="s">
        <v>76</v>
      </c>
      <c r="F61">
        <v>71</v>
      </c>
      <c r="G61">
        <v>227</v>
      </c>
      <c r="H61">
        <v>0</v>
      </c>
      <c r="I61">
        <v>4.62</v>
      </c>
      <c r="J61">
        <v>19</v>
      </c>
      <c r="K61">
        <v>37</v>
      </c>
      <c r="L61">
        <v>121</v>
      </c>
      <c r="M61">
        <v>4.4000000000000004</v>
      </c>
      <c r="N61">
        <v>7.1</v>
      </c>
      <c r="O61">
        <v>106.78</v>
      </c>
      <c r="P61" t="s">
        <v>3112</v>
      </c>
      <c r="Q61">
        <v>0</v>
      </c>
    </row>
    <row r="62" spans="1:17" x14ac:dyDescent="0.25">
      <c r="A62" t="s">
        <v>329</v>
      </c>
      <c r="B62" t="s">
        <v>2396</v>
      </c>
      <c r="C62" t="s">
        <v>154</v>
      </c>
      <c r="D62" t="s">
        <v>2268</v>
      </c>
      <c r="E62" t="s">
        <v>76</v>
      </c>
      <c r="F62">
        <v>73</v>
      </c>
      <c r="G62">
        <v>209</v>
      </c>
      <c r="H62">
        <v>0</v>
      </c>
      <c r="I62">
        <v>4.5</v>
      </c>
      <c r="J62">
        <v>24</v>
      </c>
      <c r="K62">
        <v>36</v>
      </c>
      <c r="L62">
        <v>121</v>
      </c>
      <c r="M62">
        <v>4.51</v>
      </c>
      <c r="N62">
        <v>7.35</v>
      </c>
      <c r="O62">
        <v>7.24</v>
      </c>
      <c r="P62" t="s">
        <v>3112</v>
      </c>
      <c r="Q62">
        <v>0</v>
      </c>
    </row>
    <row r="63" spans="1:17" x14ac:dyDescent="0.25">
      <c r="A63" t="s">
        <v>330</v>
      </c>
      <c r="B63" t="s">
        <v>2397</v>
      </c>
      <c r="C63" t="s">
        <v>2285</v>
      </c>
      <c r="D63" t="s">
        <v>2266</v>
      </c>
      <c r="E63" t="s">
        <v>74</v>
      </c>
      <c r="F63">
        <v>73</v>
      </c>
      <c r="G63">
        <v>194</v>
      </c>
      <c r="H63">
        <v>0</v>
      </c>
      <c r="I63">
        <v>4.6500000000000004</v>
      </c>
      <c r="J63">
        <v>15</v>
      </c>
      <c r="K63">
        <v>33</v>
      </c>
      <c r="L63">
        <v>0</v>
      </c>
      <c r="M63">
        <v>0</v>
      </c>
      <c r="N63">
        <v>0</v>
      </c>
      <c r="O63">
        <v>0.84000000000000008</v>
      </c>
      <c r="P63" t="s">
        <v>3112</v>
      </c>
      <c r="Q63">
        <v>0</v>
      </c>
    </row>
    <row r="64" spans="1:17" x14ac:dyDescent="0.25">
      <c r="A64" t="s">
        <v>105</v>
      </c>
      <c r="B64" t="s">
        <v>2399</v>
      </c>
      <c r="C64" t="s">
        <v>140</v>
      </c>
      <c r="D64" t="s">
        <v>2268</v>
      </c>
      <c r="E64" t="s">
        <v>74</v>
      </c>
      <c r="F64">
        <v>73</v>
      </c>
      <c r="G64">
        <v>199</v>
      </c>
      <c r="H64">
        <v>0</v>
      </c>
      <c r="I64">
        <v>4.28</v>
      </c>
      <c r="J64">
        <v>14</v>
      </c>
      <c r="K64">
        <v>40</v>
      </c>
      <c r="L64">
        <v>129</v>
      </c>
      <c r="M64">
        <v>4.2699999999999996</v>
      </c>
      <c r="N64">
        <v>6.9</v>
      </c>
      <c r="O64">
        <v>141.83999999999997</v>
      </c>
      <c r="P64" t="s">
        <v>3114</v>
      </c>
      <c r="Q64">
        <v>1</v>
      </c>
    </row>
    <row r="65" spans="1:17" x14ac:dyDescent="0.25">
      <c r="A65" t="s">
        <v>331</v>
      </c>
      <c r="B65" t="s">
        <v>2400</v>
      </c>
      <c r="C65" t="s">
        <v>2311</v>
      </c>
      <c r="D65" t="s">
        <v>3088</v>
      </c>
      <c r="E65" t="s">
        <v>74</v>
      </c>
      <c r="F65">
        <v>78</v>
      </c>
      <c r="G65">
        <v>229</v>
      </c>
      <c r="H65">
        <v>0</v>
      </c>
      <c r="I65">
        <v>4.55</v>
      </c>
      <c r="J65">
        <v>17</v>
      </c>
      <c r="K65">
        <v>33.5</v>
      </c>
      <c r="L65">
        <v>118</v>
      </c>
      <c r="M65">
        <v>4.26</v>
      </c>
      <c r="N65">
        <v>0</v>
      </c>
      <c r="O65">
        <v>7.88</v>
      </c>
      <c r="P65" t="s">
        <v>3112</v>
      </c>
      <c r="Q65">
        <v>0</v>
      </c>
    </row>
    <row r="66" spans="1:17" x14ac:dyDescent="0.25">
      <c r="A66" t="s">
        <v>334</v>
      </c>
      <c r="B66" t="s">
        <v>2402</v>
      </c>
      <c r="C66" t="s">
        <v>2285</v>
      </c>
      <c r="D66" t="s">
        <v>2266</v>
      </c>
      <c r="E66" t="s">
        <v>74</v>
      </c>
      <c r="F66">
        <v>71</v>
      </c>
      <c r="G66">
        <v>182</v>
      </c>
      <c r="H66">
        <v>0</v>
      </c>
      <c r="I66">
        <v>4.3099999999999996</v>
      </c>
      <c r="J66">
        <v>12</v>
      </c>
      <c r="K66">
        <v>34.5</v>
      </c>
      <c r="L66">
        <v>118</v>
      </c>
      <c r="M66">
        <v>4.4800000000000004</v>
      </c>
      <c r="N66">
        <v>7.01</v>
      </c>
      <c r="O66">
        <v>17.02</v>
      </c>
      <c r="P66" t="s">
        <v>3112</v>
      </c>
      <c r="Q66">
        <v>0</v>
      </c>
    </row>
    <row r="67" spans="1:17" x14ac:dyDescent="0.25">
      <c r="A67" t="s">
        <v>335</v>
      </c>
      <c r="B67" t="s">
        <v>2403</v>
      </c>
      <c r="C67" t="s">
        <v>152</v>
      </c>
      <c r="D67" t="s">
        <v>2277</v>
      </c>
      <c r="E67" t="s">
        <v>74</v>
      </c>
      <c r="F67">
        <v>73</v>
      </c>
      <c r="G67">
        <v>210</v>
      </c>
      <c r="H67">
        <v>0</v>
      </c>
      <c r="I67">
        <v>4.4400000000000004</v>
      </c>
      <c r="J67">
        <v>0</v>
      </c>
      <c r="K67">
        <v>34.5</v>
      </c>
      <c r="L67">
        <v>116</v>
      </c>
      <c r="M67">
        <v>4.4000000000000004</v>
      </c>
      <c r="N67">
        <v>0</v>
      </c>
      <c r="O67">
        <v>0</v>
      </c>
      <c r="P67" t="s">
        <v>3112</v>
      </c>
      <c r="Q67">
        <v>0</v>
      </c>
    </row>
    <row r="68" spans="1:17" x14ac:dyDescent="0.25">
      <c r="A68" t="s">
        <v>336</v>
      </c>
      <c r="B68" t="s">
        <v>2404</v>
      </c>
      <c r="C68" t="s">
        <v>138</v>
      </c>
      <c r="D68" t="s">
        <v>2268</v>
      </c>
      <c r="E68" t="s">
        <v>1</v>
      </c>
      <c r="F68">
        <v>75</v>
      </c>
      <c r="G68">
        <v>225</v>
      </c>
      <c r="H68">
        <v>0</v>
      </c>
      <c r="I68">
        <v>4.6100000000000003</v>
      </c>
      <c r="J68">
        <v>0</v>
      </c>
      <c r="K68">
        <v>33</v>
      </c>
      <c r="L68">
        <v>112</v>
      </c>
      <c r="M68">
        <v>4.49</v>
      </c>
      <c r="N68">
        <v>7.34</v>
      </c>
      <c r="O68">
        <v>5.76</v>
      </c>
      <c r="P68" t="s">
        <v>3112</v>
      </c>
      <c r="Q68">
        <v>0</v>
      </c>
    </row>
    <row r="69" spans="1:17" x14ac:dyDescent="0.25">
      <c r="A69" t="s">
        <v>128</v>
      </c>
      <c r="B69" t="s">
        <v>2405</v>
      </c>
      <c r="C69" t="s">
        <v>153</v>
      </c>
      <c r="D69" t="s">
        <v>2267</v>
      </c>
      <c r="E69" t="s">
        <v>74</v>
      </c>
      <c r="F69">
        <v>68</v>
      </c>
      <c r="G69">
        <v>195</v>
      </c>
      <c r="H69">
        <v>0</v>
      </c>
      <c r="I69">
        <v>4.3</v>
      </c>
      <c r="J69">
        <v>0</v>
      </c>
      <c r="K69">
        <v>40.5</v>
      </c>
      <c r="L69">
        <v>126</v>
      </c>
      <c r="M69">
        <v>4.28</v>
      </c>
      <c r="N69">
        <v>6.65</v>
      </c>
      <c r="O69">
        <v>41.92</v>
      </c>
      <c r="P69" t="s">
        <v>3112</v>
      </c>
      <c r="Q69">
        <v>0</v>
      </c>
    </row>
    <row r="70" spans="1:17" x14ac:dyDescent="0.25">
      <c r="A70" t="s">
        <v>337</v>
      </c>
      <c r="B70" t="s">
        <v>2406</v>
      </c>
      <c r="C70" t="s">
        <v>2298</v>
      </c>
      <c r="D70" t="s">
        <v>2266</v>
      </c>
      <c r="E70" t="s">
        <v>74</v>
      </c>
      <c r="F70">
        <v>74</v>
      </c>
      <c r="G70">
        <v>195</v>
      </c>
      <c r="H70">
        <v>0</v>
      </c>
      <c r="I70">
        <v>4.5199999999999996</v>
      </c>
      <c r="J70">
        <v>0</v>
      </c>
      <c r="K70">
        <v>34.5</v>
      </c>
      <c r="L70">
        <v>120</v>
      </c>
      <c r="M70">
        <v>4.12</v>
      </c>
      <c r="N70">
        <v>6.65</v>
      </c>
      <c r="O70">
        <v>86.58</v>
      </c>
      <c r="P70" t="s">
        <v>3113</v>
      </c>
      <c r="Q70">
        <v>1</v>
      </c>
    </row>
    <row r="71" spans="1:17" x14ac:dyDescent="0.25">
      <c r="A71" t="s">
        <v>338</v>
      </c>
      <c r="B71" t="s">
        <v>2407</v>
      </c>
      <c r="C71" t="s">
        <v>138</v>
      </c>
      <c r="D71" t="s">
        <v>2268</v>
      </c>
      <c r="E71" t="s">
        <v>76</v>
      </c>
      <c r="F71">
        <v>73</v>
      </c>
      <c r="G71">
        <v>208</v>
      </c>
      <c r="H71">
        <v>0</v>
      </c>
      <c r="I71">
        <v>4.46</v>
      </c>
      <c r="J71">
        <v>14</v>
      </c>
      <c r="K71">
        <v>39.5</v>
      </c>
      <c r="L71">
        <v>118</v>
      </c>
      <c r="M71">
        <v>4.22</v>
      </c>
      <c r="N71">
        <v>6.89</v>
      </c>
      <c r="O71">
        <v>27.640000000000004</v>
      </c>
      <c r="P71" t="s">
        <v>3112</v>
      </c>
      <c r="Q71">
        <v>0</v>
      </c>
    </row>
    <row r="72" spans="1:17" x14ac:dyDescent="0.25">
      <c r="A72" t="s">
        <v>339</v>
      </c>
      <c r="B72" t="s">
        <v>2408</v>
      </c>
      <c r="C72" t="s">
        <v>181</v>
      </c>
      <c r="D72" t="s">
        <v>2268</v>
      </c>
      <c r="E72" t="s">
        <v>74</v>
      </c>
      <c r="F72">
        <v>75</v>
      </c>
      <c r="G72">
        <v>203</v>
      </c>
      <c r="H72">
        <v>0</v>
      </c>
      <c r="I72">
        <v>4.32</v>
      </c>
      <c r="J72">
        <v>12</v>
      </c>
      <c r="K72">
        <v>0</v>
      </c>
      <c r="L72">
        <v>0</v>
      </c>
      <c r="M72">
        <v>0</v>
      </c>
      <c r="N72">
        <v>0</v>
      </c>
      <c r="O72">
        <v>42.879999999999995</v>
      </c>
      <c r="P72" t="s">
        <v>3112</v>
      </c>
      <c r="Q72">
        <v>0</v>
      </c>
    </row>
    <row r="73" spans="1:17" x14ac:dyDescent="0.25">
      <c r="A73" t="s">
        <v>340</v>
      </c>
      <c r="B73" t="s">
        <v>2409</v>
      </c>
      <c r="C73" t="s">
        <v>168</v>
      </c>
      <c r="D73" t="s">
        <v>2280</v>
      </c>
      <c r="E73" t="s">
        <v>74</v>
      </c>
      <c r="F73">
        <v>73</v>
      </c>
      <c r="G73">
        <v>200</v>
      </c>
      <c r="H73">
        <v>0</v>
      </c>
      <c r="I73">
        <v>4.5599999999999996</v>
      </c>
      <c r="J73">
        <v>17</v>
      </c>
      <c r="K73">
        <v>34</v>
      </c>
      <c r="L73">
        <v>120</v>
      </c>
      <c r="M73">
        <v>4.24</v>
      </c>
      <c r="N73">
        <v>6.78</v>
      </c>
      <c r="O73">
        <v>56.96</v>
      </c>
      <c r="P73" t="s">
        <v>3112</v>
      </c>
      <c r="Q73">
        <v>0</v>
      </c>
    </row>
    <row r="74" spans="1:17" x14ac:dyDescent="0.25">
      <c r="A74" t="s">
        <v>342</v>
      </c>
      <c r="B74" t="s">
        <v>2411</v>
      </c>
      <c r="C74" t="s">
        <v>2301</v>
      </c>
      <c r="D74" t="s">
        <v>2276</v>
      </c>
      <c r="E74" t="s">
        <v>76</v>
      </c>
      <c r="F74">
        <v>73</v>
      </c>
      <c r="G74">
        <v>224</v>
      </c>
      <c r="H74">
        <v>0</v>
      </c>
      <c r="I74">
        <v>4.37</v>
      </c>
      <c r="J74">
        <v>24</v>
      </c>
      <c r="K74">
        <v>37</v>
      </c>
      <c r="L74">
        <v>115</v>
      </c>
      <c r="M74">
        <v>4.33</v>
      </c>
      <c r="N74">
        <v>7.35</v>
      </c>
      <c r="O74">
        <v>33.299999999999997</v>
      </c>
      <c r="P74" t="s">
        <v>3112</v>
      </c>
      <c r="Q74">
        <v>0</v>
      </c>
    </row>
    <row r="75" spans="1:17" x14ac:dyDescent="0.25">
      <c r="A75" t="s">
        <v>343</v>
      </c>
      <c r="B75" t="s">
        <v>2412</v>
      </c>
      <c r="C75" t="s">
        <v>2302</v>
      </c>
      <c r="D75" t="s">
        <v>2274</v>
      </c>
      <c r="E75" t="s">
        <v>76</v>
      </c>
      <c r="F75">
        <v>70</v>
      </c>
      <c r="G75">
        <v>219</v>
      </c>
      <c r="H75">
        <v>0</v>
      </c>
      <c r="I75">
        <v>4.75</v>
      </c>
      <c r="J75">
        <v>20</v>
      </c>
      <c r="K75">
        <v>34</v>
      </c>
      <c r="L75">
        <v>114</v>
      </c>
      <c r="M75">
        <v>0</v>
      </c>
      <c r="N75">
        <v>0</v>
      </c>
      <c r="O75">
        <v>1.3</v>
      </c>
      <c r="P75" t="s">
        <v>3112</v>
      </c>
      <c r="Q75">
        <v>0</v>
      </c>
    </row>
    <row r="76" spans="1:17" x14ac:dyDescent="0.25">
      <c r="A76" t="s">
        <v>344</v>
      </c>
      <c r="B76" t="s">
        <v>2413</v>
      </c>
      <c r="C76" t="s">
        <v>261</v>
      </c>
      <c r="D76" t="s">
        <v>3088</v>
      </c>
      <c r="E76" t="s">
        <v>74</v>
      </c>
      <c r="F76">
        <v>73</v>
      </c>
      <c r="G76">
        <v>185</v>
      </c>
      <c r="H76">
        <v>0</v>
      </c>
      <c r="I76">
        <v>4.29</v>
      </c>
      <c r="J76">
        <v>0</v>
      </c>
      <c r="K76">
        <v>35</v>
      </c>
      <c r="L76">
        <v>122</v>
      </c>
      <c r="M76">
        <v>4.1500000000000004</v>
      </c>
      <c r="N76">
        <v>6.81</v>
      </c>
      <c r="O76">
        <v>56.679999999999993</v>
      </c>
      <c r="P76" t="s">
        <v>3112</v>
      </c>
      <c r="Q76">
        <v>0</v>
      </c>
    </row>
    <row r="77" spans="1:17" x14ac:dyDescent="0.25">
      <c r="A77" t="s">
        <v>345</v>
      </c>
      <c r="B77" t="s">
        <v>2414</v>
      </c>
      <c r="C77" t="s">
        <v>202</v>
      </c>
      <c r="D77" t="s">
        <v>2268</v>
      </c>
      <c r="E77" t="s">
        <v>74</v>
      </c>
      <c r="F77">
        <v>73</v>
      </c>
      <c r="G77">
        <v>189</v>
      </c>
      <c r="H77">
        <v>0</v>
      </c>
      <c r="I77">
        <v>4.37</v>
      </c>
      <c r="J77">
        <v>0</v>
      </c>
      <c r="K77">
        <v>37</v>
      </c>
      <c r="L77">
        <v>113</v>
      </c>
      <c r="M77">
        <v>4.0999999999999996</v>
      </c>
      <c r="N77">
        <v>6.96</v>
      </c>
      <c r="O77">
        <v>0</v>
      </c>
      <c r="P77" t="s">
        <v>3112</v>
      </c>
      <c r="Q77">
        <v>0</v>
      </c>
    </row>
    <row r="78" spans="1:17" x14ac:dyDescent="0.25">
      <c r="A78" t="s">
        <v>346</v>
      </c>
      <c r="B78" t="s">
        <v>2415</v>
      </c>
      <c r="C78" t="s">
        <v>241</v>
      </c>
      <c r="D78" t="s">
        <v>2286</v>
      </c>
      <c r="E78" t="s">
        <v>74</v>
      </c>
      <c r="F78">
        <v>70</v>
      </c>
      <c r="G78">
        <v>191</v>
      </c>
      <c r="H78">
        <v>0</v>
      </c>
      <c r="I78">
        <v>4.5199999999999996</v>
      </c>
      <c r="J78">
        <v>13</v>
      </c>
      <c r="K78">
        <v>42.5</v>
      </c>
      <c r="L78">
        <v>129</v>
      </c>
      <c r="M78">
        <v>4.41</v>
      </c>
      <c r="N78">
        <v>7.1</v>
      </c>
      <c r="O78">
        <v>8.7600000000000016</v>
      </c>
      <c r="P78" t="s">
        <v>3112</v>
      </c>
      <c r="Q78">
        <v>0</v>
      </c>
    </row>
    <row r="79" spans="1:17" x14ac:dyDescent="0.25">
      <c r="A79" t="s">
        <v>348</v>
      </c>
      <c r="B79" t="s">
        <v>2417</v>
      </c>
      <c r="C79" t="s">
        <v>2290</v>
      </c>
      <c r="D79" t="s">
        <v>3088</v>
      </c>
      <c r="E79" t="s">
        <v>1</v>
      </c>
      <c r="F79">
        <v>74</v>
      </c>
      <c r="G79">
        <v>225</v>
      </c>
      <c r="H79">
        <v>0</v>
      </c>
      <c r="I79">
        <v>4.7</v>
      </c>
      <c r="J79">
        <v>25</v>
      </c>
      <c r="K79">
        <v>0</v>
      </c>
      <c r="L79">
        <v>106</v>
      </c>
      <c r="M79">
        <v>4.0599999999999996</v>
      </c>
      <c r="N79">
        <v>6.91</v>
      </c>
      <c r="O79">
        <v>0</v>
      </c>
      <c r="P79" t="s">
        <v>3112</v>
      </c>
      <c r="Q79">
        <v>0</v>
      </c>
    </row>
    <row r="80" spans="1:17" x14ac:dyDescent="0.25">
      <c r="A80" t="s">
        <v>349</v>
      </c>
      <c r="B80" t="s">
        <v>2418</v>
      </c>
      <c r="C80" t="s">
        <v>245</v>
      </c>
      <c r="D80" t="s">
        <v>2276</v>
      </c>
      <c r="E80" t="s">
        <v>74</v>
      </c>
      <c r="F80">
        <v>73</v>
      </c>
      <c r="G80">
        <v>201</v>
      </c>
      <c r="H80">
        <v>0</v>
      </c>
      <c r="I80">
        <v>4.45</v>
      </c>
      <c r="J80">
        <v>27</v>
      </c>
      <c r="K80">
        <v>0</v>
      </c>
      <c r="L80">
        <v>0</v>
      </c>
      <c r="M80">
        <v>0</v>
      </c>
      <c r="N80">
        <v>0</v>
      </c>
      <c r="O80">
        <v>0</v>
      </c>
      <c r="P80" t="s">
        <v>3112</v>
      </c>
      <c r="Q80">
        <v>0</v>
      </c>
    </row>
    <row r="81" spans="1:17" x14ac:dyDescent="0.25">
      <c r="A81" t="s">
        <v>351</v>
      </c>
      <c r="B81" t="s">
        <v>2420</v>
      </c>
      <c r="C81" t="s">
        <v>2291</v>
      </c>
      <c r="D81" t="s">
        <v>2269</v>
      </c>
      <c r="E81" t="s">
        <v>1</v>
      </c>
      <c r="F81">
        <v>74</v>
      </c>
      <c r="G81">
        <v>226</v>
      </c>
      <c r="H81">
        <v>0</v>
      </c>
      <c r="I81">
        <v>4.95</v>
      </c>
      <c r="J81">
        <v>0</v>
      </c>
      <c r="K81">
        <v>26.5</v>
      </c>
      <c r="L81">
        <v>99</v>
      </c>
      <c r="M81">
        <v>0</v>
      </c>
      <c r="N81">
        <v>0</v>
      </c>
      <c r="O81">
        <v>0</v>
      </c>
      <c r="P81" t="s">
        <v>3112</v>
      </c>
      <c r="Q81">
        <v>0</v>
      </c>
    </row>
    <row r="82" spans="1:17" x14ac:dyDescent="0.25">
      <c r="A82" t="s">
        <v>352</v>
      </c>
      <c r="B82" t="s">
        <v>2421</v>
      </c>
      <c r="C82" t="s">
        <v>2282</v>
      </c>
      <c r="D82" t="s">
        <v>2266</v>
      </c>
      <c r="E82" t="s">
        <v>76</v>
      </c>
      <c r="F82">
        <v>69</v>
      </c>
      <c r="G82">
        <v>205</v>
      </c>
      <c r="H82">
        <v>0</v>
      </c>
      <c r="I82">
        <v>4.55</v>
      </c>
      <c r="J82">
        <v>23</v>
      </c>
      <c r="K82">
        <v>34</v>
      </c>
      <c r="L82">
        <v>115</v>
      </c>
      <c r="M82">
        <v>4.1100000000000003</v>
      </c>
      <c r="N82">
        <v>6.87</v>
      </c>
      <c r="O82">
        <v>17.779999999999998</v>
      </c>
      <c r="P82" t="s">
        <v>3112</v>
      </c>
      <c r="Q82">
        <v>0</v>
      </c>
    </row>
    <row r="83" spans="1:17" x14ac:dyDescent="0.25">
      <c r="A83" t="s">
        <v>353</v>
      </c>
      <c r="B83" t="s">
        <v>2422</v>
      </c>
      <c r="C83" t="s">
        <v>2273</v>
      </c>
      <c r="D83" t="s">
        <v>2274</v>
      </c>
      <c r="E83" t="s">
        <v>1</v>
      </c>
      <c r="F83">
        <v>77</v>
      </c>
      <c r="G83">
        <v>220</v>
      </c>
      <c r="H83">
        <v>0</v>
      </c>
      <c r="I83">
        <v>4.87</v>
      </c>
      <c r="J83">
        <v>0</v>
      </c>
      <c r="K83">
        <v>28.5</v>
      </c>
      <c r="L83">
        <v>106</v>
      </c>
      <c r="M83">
        <v>4.37</v>
      </c>
      <c r="N83">
        <v>6.93</v>
      </c>
      <c r="O83">
        <v>0</v>
      </c>
      <c r="P83" t="s">
        <v>3112</v>
      </c>
      <c r="Q83">
        <v>0</v>
      </c>
    </row>
    <row r="84" spans="1:17" x14ac:dyDescent="0.25">
      <c r="A84" t="s">
        <v>354</v>
      </c>
      <c r="B84" t="s">
        <v>2423</v>
      </c>
      <c r="C84" t="s">
        <v>2313</v>
      </c>
      <c r="D84" t="s">
        <v>3088</v>
      </c>
      <c r="E84" t="s">
        <v>74</v>
      </c>
      <c r="F84">
        <v>72</v>
      </c>
      <c r="G84">
        <v>184</v>
      </c>
      <c r="H84">
        <v>0</v>
      </c>
      <c r="I84">
        <v>4.4000000000000004</v>
      </c>
      <c r="J84">
        <v>20</v>
      </c>
      <c r="K84">
        <v>0</v>
      </c>
      <c r="L84">
        <v>0</v>
      </c>
      <c r="M84">
        <v>0</v>
      </c>
      <c r="N84">
        <v>0</v>
      </c>
      <c r="O84">
        <v>0.18</v>
      </c>
      <c r="P84" t="s">
        <v>3112</v>
      </c>
      <c r="Q84">
        <v>0</v>
      </c>
    </row>
    <row r="85" spans="1:17" x14ac:dyDescent="0.25">
      <c r="A85" t="s">
        <v>103</v>
      </c>
      <c r="B85" t="s">
        <v>2425</v>
      </c>
      <c r="C85" t="s">
        <v>158</v>
      </c>
      <c r="D85" t="s">
        <v>2276</v>
      </c>
      <c r="E85" t="s">
        <v>76</v>
      </c>
      <c r="F85">
        <v>70</v>
      </c>
      <c r="G85">
        <v>216</v>
      </c>
      <c r="H85">
        <v>0</v>
      </c>
      <c r="I85">
        <v>4.34</v>
      </c>
      <c r="J85">
        <v>27</v>
      </c>
      <c r="K85">
        <v>40</v>
      </c>
      <c r="L85">
        <v>117</v>
      </c>
      <c r="M85">
        <v>4.29</v>
      </c>
      <c r="N85">
        <v>6.99</v>
      </c>
      <c r="O85">
        <v>8.9400000000000013</v>
      </c>
      <c r="P85" t="s">
        <v>3112</v>
      </c>
      <c r="Q85">
        <v>0</v>
      </c>
    </row>
    <row r="86" spans="1:17" x14ac:dyDescent="0.25">
      <c r="A86" t="s">
        <v>358</v>
      </c>
      <c r="B86" t="s">
        <v>2428</v>
      </c>
      <c r="C86" t="s">
        <v>185</v>
      </c>
      <c r="D86" t="s">
        <v>2276</v>
      </c>
      <c r="E86" t="s">
        <v>76</v>
      </c>
      <c r="F86">
        <v>71</v>
      </c>
      <c r="G86">
        <v>218</v>
      </c>
      <c r="H86">
        <v>0</v>
      </c>
      <c r="I86">
        <v>4.55</v>
      </c>
      <c r="J86">
        <v>17</v>
      </c>
      <c r="K86">
        <v>32</v>
      </c>
      <c r="L86">
        <v>109</v>
      </c>
      <c r="M86">
        <v>4.37</v>
      </c>
      <c r="N86">
        <v>7.15</v>
      </c>
      <c r="O86">
        <v>2.5</v>
      </c>
      <c r="P86" t="s">
        <v>3112</v>
      </c>
      <c r="Q86">
        <v>0</v>
      </c>
    </row>
    <row r="87" spans="1:17" x14ac:dyDescent="0.25">
      <c r="A87" t="s">
        <v>360</v>
      </c>
      <c r="B87" t="s">
        <v>2430</v>
      </c>
      <c r="C87" t="s">
        <v>161</v>
      </c>
      <c r="D87" t="s">
        <v>2266</v>
      </c>
      <c r="E87" t="s">
        <v>1</v>
      </c>
      <c r="F87">
        <v>75</v>
      </c>
      <c r="G87">
        <v>225</v>
      </c>
      <c r="H87">
        <v>0</v>
      </c>
      <c r="I87">
        <v>4.87</v>
      </c>
      <c r="J87">
        <v>0</v>
      </c>
      <c r="K87">
        <v>29</v>
      </c>
      <c r="L87">
        <v>102</v>
      </c>
      <c r="M87">
        <v>4.4800000000000004</v>
      </c>
      <c r="N87">
        <v>7</v>
      </c>
      <c r="O87">
        <v>13.047999999999998</v>
      </c>
      <c r="P87" t="s">
        <v>3112</v>
      </c>
      <c r="Q87">
        <v>0</v>
      </c>
    </row>
    <row r="88" spans="1:17" x14ac:dyDescent="0.25">
      <c r="A88" t="s">
        <v>361</v>
      </c>
      <c r="B88" t="s">
        <v>2431</v>
      </c>
      <c r="C88" t="s">
        <v>2312</v>
      </c>
      <c r="D88" t="s">
        <v>3088</v>
      </c>
      <c r="E88" t="s">
        <v>74</v>
      </c>
      <c r="F88">
        <v>74</v>
      </c>
      <c r="G88">
        <v>204</v>
      </c>
      <c r="H88">
        <v>0</v>
      </c>
      <c r="I88">
        <v>4.43</v>
      </c>
      <c r="J88">
        <v>0</v>
      </c>
      <c r="K88">
        <v>37</v>
      </c>
      <c r="L88">
        <v>120</v>
      </c>
      <c r="M88">
        <v>4.18</v>
      </c>
      <c r="N88">
        <v>0</v>
      </c>
      <c r="O88">
        <v>0</v>
      </c>
      <c r="P88" t="s">
        <v>3112</v>
      </c>
      <c r="Q88">
        <v>0</v>
      </c>
    </row>
    <row r="89" spans="1:17" x14ac:dyDescent="0.25">
      <c r="A89" t="s">
        <v>362</v>
      </c>
      <c r="B89" t="s">
        <v>2432</v>
      </c>
      <c r="C89" t="s">
        <v>261</v>
      </c>
      <c r="D89" t="s">
        <v>3088</v>
      </c>
      <c r="E89" t="s">
        <v>76</v>
      </c>
      <c r="F89">
        <v>70</v>
      </c>
      <c r="G89">
        <v>200</v>
      </c>
      <c r="H89">
        <v>0</v>
      </c>
      <c r="I89">
        <v>4.4400000000000004</v>
      </c>
      <c r="J89">
        <v>21</v>
      </c>
      <c r="K89">
        <v>36</v>
      </c>
      <c r="L89">
        <v>125</v>
      </c>
      <c r="M89">
        <v>4.08</v>
      </c>
      <c r="N89">
        <v>6.82</v>
      </c>
      <c r="O89">
        <v>28.080000000000002</v>
      </c>
      <c r="P89" t="s">
        <v>3112</v>
      </c>
      <c r="Q89">
        <v>0</v>
      </c>
    </row>
    <row r="90" spans="1:17" x14ac:dyDescent="0.25">
      <c r="A90" t="s">
        <v>363</v>
      </c>
      <c r="B90" t="s">
        <v>2433</v>
      </c>
      <c r="C90" t="s">
        <v>142</v>
      </c>
      <c r="D90" t="s">
        <v>2277</v>
      </c>
      <c r="E90" t="s">
        <v>76</v>
      </c>
      <c r="F90">
        <v>73</v>
      </c>
      <c r="G90">
        <v>220</v>
      </c>
      <c r="H90">
        <v>0</v>
      </c>
      <c r="I90">
        <v>4.57</v>
      </c>
      <c r="J90">
        <v>19</v>
      </c>
      <c r="K90">
        <v>35</v>
      </c>
      <c r="L90">
        <v>111</v>
      </c>
      <c r="M90">
        <v>4.29</v>
      </c>
      <c r="N90">
        <v>6.85</v>
      </c>
      <c r="O90">
        <v>29.079999999999995</v>
      </c>
      <c r="P90" t="s">
        <v>3112</v>
      </c>
      <c r="Q90">
        <v>0</v>
      </c>
    </row>
    <row r="91" spans="1:17" x14ac:dyDescent="0.25">
      <c r="A91" t="s">
        <v>364</v>
      </c>
      <c r="B91" t="s">
        <v>2434</v>
      </c>
      <c r="C91" t="s">
        <v>2303</v>
      </c>
      <c r="D91" t="s">
        <v>3088</v>
      </c>
      <c r="E91" t="s">
        <v>76</v>
      </c>
      <c r="F91">
        <v>70</v>
      </c>
      <c r="G91">
        <v>223</v>
      </c>
      <c r="H91">
        <v>0</v>
      </c>
      <c r="I91">
        <v>4.51</v>
      </c>
      <c r="J91">
        <v>25</v>
      </c>
      <c r="K91">
        <v>33.5</v>
      </c>
      <c r="L91">
        <v>116</v>
      </c>
      <c r="M91">
        <v>0</v>
      </c>
      <c r="N91">
        <v>0</v>
      </c>
      <c r="O91">
        <v>0.12</v>
      </c>
      <c r="P91" t="s">
        <v>3112</v>
      </c>
      <c r="Q91">
        <v>0</v>
      </c>
    </row>
    <row r="92" spans="1:17" x14ac:dyDescent="0.25">
      <c r="A92" t="s">
        <v>368</v>
      </c>
      <c r="B92" t="s">
        <v>2437</v>
      </c>
      <c r="C92" t="s">
        <v>2281</v>
      </c>
      <c r="D92" t="s">
        <v>2268</v>
      </c>
      <c r="E92" t="s">
        <v>74</v>
      </c>
      <c r="F92">
        <v>73</v>
      </c>
      <c r="G92">
        <v>196</v>
      </c>
      <c r="H92">
        <v>0</v>
      </c>
      <c r="I92">
        <v>4.3499999999999996</v>
      </c>
      <c r="J92">
        <v>0</v>
      </c>
      <c r="K92">
        <v>31.5</v>
      </c>
      <c r="L92">
        <v>117</v>
      </c>
      <c r="M92">
        <v>0</v>
      </c>
      <c r="N92">
        <v>0</v>
      </c>
      <c r="O92">
        <v>0</v>
      </c>
      <c r="P92" t="s">
        <v>3112</v>
      </c>
      <c r="Q92">
        <v>0</v>
      </c>
    </row>
    <row r="93" spans="1:17" x14ac:dyDescent="0.25">
      <c r="A93" t="s">
        <v>370</v>
      </c>
      <c r="B93" t="s">
        <v>2440</v>
      </c>
      <c r="C93" t="s">
        <v>2293</v>
      </c>
      <c r="D93" t="s">
        <v>2267</v>
      </c>
      <c r="E93" t="s">
        <v>74</v>
      </c>
      <c r="F93">
        <v>70</v>
      </c>
      <c r="G93">
        <v>189</v>
      </c>
      <c r="H93">
        <v>0</v>
      </c>
      <c r="I93">
        <v>4.54</v>
      </c>
      <c r="J93">
        <v>13</v>
      </c>
      <c r="K93">
        <v>30</v>
      </c>
      <c r="L93">
        <v>110</v>
      </c>
      <c r="M93">
        <v>4.28</v>
      </c>
      <c r="N93">
        <v>7.03</v>
      </c>
      <c r="O93">
        <v>13.180000000000001</v>
      </c>
      <c r="P93" t="s">
        <v>3112</v>
      </c>
      <c r="Q93">
        <v>0</v>
      </c>
    </row>
    <row r="94" spans="1:17" x14ac:dyDescent="0.25">
      <c r="A94" t="s">
        <v>372</v>
      </c>
      <c r="B94" t="s">
        <v>2442</v>
      </c>
      <c r="C94" t="s">
        <v>246</v>
      </c>
      <c r="D94" t="s">
        <v>2274</v>
      </c>
      <c r="E94" t="s">
        <v>74</v>
      </c>
      <c r="F94">
        <v>76</v>
      </c>
      <c r="G94">
        <v>218</v>
      </c>
      <c r="H94">
        <v>0</v>
      </c>
      <c r="I94">
        <v>4.43</v>
      </c>
      <c r="J94">
        <v>9</v>
      </c>
      <c r="K94">
        <v>32</v>
      </c>
      <c r="L94">
        <v>116</v>
      </c>
      <c r="M94">
        <v>4.33</v>
      </c>
      <c r="N94">
        <v>7.04</v>
      </c>
      <c r="O94">
        <v>0.64</v>
      </c>
      <c r="P94" t="s">
        <v>3112</v>
      </c>
      <c r="Q94">
        <v>0</v>
      </c>
    </row>
    <row r="95" spans="1:17" x14ac:dyDescent="0.25">
      <c r="A95" t="s">
        <v>88</v>
      </c>
      <c r="B95" t="s">
        <v>2443</v>
      </c>
      <c r="C95" t="s">
        <v>247</v>
      </c>
      <c r="D95" t="s">
        <v>3088</v>
      </c>
      <c r="E95" t="s">
        <v>76</v>
      </c>
      <c r="F95">
        <v>73</v>
      </c>
      <c r="G95">
        <v>231</v>
      </c>
      <c r="H95">
        <v>0</v>
      </c>
      <c r="I95">
        <v>4.59</v>
      </c>
      <c r="J95">
        <v>29</v>
      </c>
      <c r="K95">
        <v>34</v>
      </c>
      <c r="L95">
        <v>120</v>
      </c>
      <c r="M95">
        <v>4.2</v>
      </c>
      <c r="N95">
        <v>6.86</v>
      </c>
      <c r="O95">
        <v>62.86</v>
      </c>
      <c r="P95" t="s">
        <v>3112</v>
      </c>
      <c r="Q95">
        <v>0</v>
      </c>
    </row>
    <row r="96" spans="1:17" x14ac:dyDescent="0.25">
      <c r="A96" t="s">
        <v>375</v>
      </c>
      <c r="B96" t="s">
        <v>2446</v>
      </c>
      <c r="C96" t="s">
        <v>150</v>
      </c>
      <c r="D96" t="s">
        <v>2266</v>
      </c>
      <c r="E96" t="s">
        <v>74</v>
      </c>
      <c r="F96">
        <v>73</v>
      </c>
      <c r="G96">
        <v>184</v>
      </c>
      <c r="H96">
        <v>0</v>
      </c>
      <c r="I96">
        <v>4.3099999999999996</v>
      </c>
      <c r="J96">
        <v>7</v>
      </c>
      <c r="K96">
        <v>41.5</v>
      </c>
      <c r="L96">
        <v>129</v>
      </c>
      <c r="M96">
        <v>4.1100000000000003</v>
      </c>
      <c r="N96">
        <v>6.62</v>
      </c>
      <c r="O96">
        <v>27.32</v>
      </c>
      <c r="P96" t="s">
        <v>3112</v>
      </c>
      <c r="Q96">
        <v>0</v>
      </c>
    </row>
    <row r="97" spans="1:17" x14ac:dyDescent="0.25">
      <c r="A97" t="s">
        <v>82</v>
      </c>
      <c r="B97" t="s">
        <v>2447</v>
      </c>
      <c r="C97" t="s">
        <v>2275</v>
      </c>
      <c r="D97" t="s">
        <v>2276</v>
      </c>
      <c r="E97" t="s">
        <v>1</v>
      </c>
      <c r="F97">
        <v>77</v>
      </c>
      <c r="G97">
        <v>228</v>
      </c>
      <c r="H97">
        <v>32</v>
      </c>
      <c r="I97">
        <v>4.8899999999999997</v>
      </c>
      <c r="J97">
        <v>0</v>
      </c>
      <c r="K97">
        <v>0</v>
      </c>
      <c r="L97">
        <v>0</v>
      </c>
      <c r="M97">
        <v>4.51</v>
      </c>
      <c r="N97">
        <v>7.4</v>
      </c>
      <c r="O97">
        <v>229.25600000000003</v>
      </c>
      <c r="P97" t="s">
        <v>3114</v>
      </c>
      <c r="Q97">
        <v>1</v>
      </c>
    </row>
    <row r="98" spans="1:17" x14ac:dyDescent="0.25">
      <c r="A98" t="s">
        <v>96</v>
      </c>
      <c r="B98" t="s">
        <v>2448</v>
      </c>
      <c r="C98" t="s">
        <v>145</v>
      </c>
      <c r="D98" t="s">
        <v>2268</v>
      </c>
      <c r="E98" t="s">
        <v>76</v>
      </c>
      <c r="F98">
        <v>73</v>
      </c>
      <c r="G98">
        <v>211</v>
      </c>
      <c r="H98">
        <v>0</v>
      </c>
      <c r="I98">
        <v>4.33</v>
      </c>
      <c r="J98">
        <v>0</v>
      </c>
      <c r="K98">
        <v>33</v>
      </c>
      <c r="L98">
        <v>128</v>
      </c>
      <c r="M98">
        <v>0</v>
      </c>
      <c r="N98">
        <v>0</v>
      </c>
      <c r="O98">
        <v>116.05999999999999</v>
      </c>
      <c r="P98" t="s">
        <v>3113</v>
      </c>
      <c r="Q98">
        <v>1</v>
      </c>
    </row>
    <row r="99" spans="1:17" x14ac:dyDescent="0.25">
      <c r="A99" t="s">
        <v>87</v>
      </c>
      <c r="B99" t="s">
        <v>2449</v>
      </c>
      <c r="C99" t="s">
        <v>139</v>
      </c>
      <c r="D99" t="s">
        <v>2267</v>
      </c>
      <c r="E99" t="s">
        <v>76</v>
      </c>
      <c r="F99">
        <v>70</v>
      </c>
      <c r="G99">
        <v>235</v>
      </c>
      <c r="H99">
        <v>0</v>
      </c>
      <c r="I99">
        <v>4.46</v>
      </c>
      <c r="J99">
        <v>28</v>
      </c>
      <c r="K99">
        <v>36.5</v>
      </c>
      <c r="L99">
        <v>128</v>
      </c>
      <c r="M99">
        <v>4.53</v>
      </c>
      <c r="N99">
        <v>7.44</v>
      </c>
      <c r="O99">
        <v>125.1</v>
      </c>
      <c r="P99" t="s">
        <v>3113</v>
      </c>
      <c r="Q99">
        <v>1</v>
      </c>
    </row>
    <row r="100" spans="1:17" x14ac:dyDescent="0.25">
      <c r="A100" t="s">
        <v>2</v>
      </c>
      <c r="B100" t="s">
        <v>2450</v>
      </c>
      <c r="C100" t="s">
        <v>236</v>
      </c>
      <c r="D100" t="s">
        <v>3088</v>
      </c>
      <c r="E100" t="s">
        <v>1</v>
      </c>
      <c r="F100">
        <v>79</v>
      </c>
      <c r="G100">
        <v>236</v>
      </c>
      <c r="H100">
        <v>27</v>
      </c>
      <c r="I100">
        <v>4.84</v>
      </c>
      <c r="J100">
        <v>0</v>
      </c>
      <c r="K100">
        <v>28.5</v>
      </c>
      <c r="L100">
        <v>110</v>
      </c>
      <c r="M100">
        <v>4.2699999999999996</v>
      </c>
      <c r="N100">
        <v>6.82</v>
      </c>
      <c r="O100">
        <v>200.26399999999998</v>
      </c>
      <c r="P100" t="s">
        <v>3112</v>
      </c>
      <c r="Q100">
        <v>0</v>
      </c>
    </row>
    <row r="101" spans="1:17" x14ac:dyDescent="0.25">
      <c r="A101" t="s">
        <v>376</v>
      </c>
      <c r="B101" t="s">
        <v>2451</v>
      </c>
      <c r="C101" t="s">
        <v>145</v>
      </c>
      <c r="D101" t="s">
        <v>2268</v>
      </c>
      <c r="E101" t="s">
        <v>76</v>
      </c>
      <c r="F101">
        <v>70</v>
      </c>
      <c r="G101">
        <v>207</v>
      </c>
      <c r="H101">
        <v>0</v>
      </c>
      <c r="I101">
        <v>4.4400000000000004</v>
      </c>
      <c r="J101">
        <v>0</v>
      </c>
      <c r="K101">
        <v>33.5</v>
      </c>
      <c r="L101">
        <v>124</v>
      </c>
      <c r="M101">
        <v>4.1900000000000004</v>
      </c>
      <c r="N101">
        <v>6.9</v>
      </c>
      <c r="O101">
        <v>87.8</v>
      </c>
      <c r="P101" t="s">
        <v>3112</v>
      </c>
      <c r="Q101">
        <v>0</v>
      </c>
    </row>
    <row r="102" spans="1:17" x14ac:dyDescent="0.25">
      <c r="A102" t="s">
        <v>377</v>
      </c>
      <c r="B102" t="s">
        <v>2452</v>
      </c>
      <c r="C102" t="s">
        <v>156</v>
      </c>
      <c r="D102" t="s">
        <v>2266</v>
      </c>
      <c r="E102" t="s">
        <v>76</v>
      </c>
      <c r="F102">
        <v>70</v>
      </c>
      <c r="G102">
        <v>225</v>
      </c>
      <c r="H102">
        <v>0</v>
      </c>
      <c r="I102">
        <v>4.41</v>
      </c>
      <c r="J102">
        <v>26</v>
      </c>
      <c r="K102">
        <v>33.5</v>
      </c>
      <c r="L102">
        <v>117</v>
      </c>
      <c r="M102">
        <v>4.18</v>
      </c>
      <c r="N102">
        <v>0</v>
      </c>
      <c r="O102">
        <v>117.8</v>
      </c>
      <c r="P102" t="s">
        <v>3113</v>
      </c>
      <c r="Q102">
        <v>1</v>
      </c>
    </row>
    <row r="103" spans="1:17" x14ac:dyDescent="0.25">
      <c r="A103" t="s">
        <v>95</v>
      </c>
      <c r="B103" t="s">
        <v>2453</v>
      </c>
      <c r="C103" t="s">
        <v>229</v>
      </c>
      <c r="D103" t="s">
        <v>2278</v>
      </c>
      <c r="E103" t="s">
        <v>76</v>
      </c>
      <c r="F103">
        <v>71</v>
      </c>
      <c r="G103">
        <v>197</v>
      </c>
      <c r="H103">
        <v>10</v>
      </c>
      <c r="I103">
        <v>4.24</v>
      </c>
      <c r="J103">
        <v>0</v>
      </c>
      <c r="K103">
        <v>35</v>
      </c>
      <c r="L103">
        <v>130</v>
      </c>
      <c r="M103">
        <v>0</v>
      </c>
      <c r="N103">
        <v>0</v>
      </c>
      <c r="O103">
        <v>223.71999999999997</v>
      </c>
      <c r="P103" t="s">
        <v>3114</v>
      </c>
      <c r="Q103">
        <v>1</v>
      </c>
    </row>
    <row r="104" spans="1:17" x14ac:dyDescent="0.25">
      <c r="A104" t="s">
        <v>378</v>
      </c>
      <c r="B104" t="s">
        <v>2454</v>
      </c>
      <c r="C104" t="s">
        <v>162</v>
      </c>
      <c r="D104" t="s">
        <v>2278</v>
      </c>
      <c r="E104" t="s">
        <v>74</v>
      </c>
      <c r="F104">
        <v>71</v>
      </c>
      <c r="G104">
        <v>192</v>
      </c>
      <c r="H104">
        <v>0</v>
      </c>
      <c r="I104">
        <v>4.43</v>
      </c>
      <c r="J104">
        <v>16</v>
      </c>
      <c r="K104">
        <v>0</v>
      </c>
      <c r="L104">
        <v>0</v>
      </c>
      <c r="M104">
        <v>0</v>
      </c>
      <c r="N104">
        <v>0</v>
      </c>
      <c r="O104">
        <v>54.98</v>
      </c>
      <c r="P104" t="s">
        <v>3112</v>
      </c>
      <c r="Q104">
        <v>0</v>
      </c>
    </row>
    <row r="105" spans="1:17" x14ac:dyDescent="0.25">
      <c r="A105" t="s">
        <v>379</v>
      </c>
      <c r="B105" t="s">
        <v>2455</v>
      </c>
      <c r="C105" t="s">
        <v>2282</v>
      </c>
      <c r="D105" t="s">
        <v>2266</v>
      </c>
      <c r="E105" t="s">
        <v>74</v>
      </c>
      <c r="F105">
        <v>74</v>
      </c>
      <c r="G105">
        <v>215</v>
      </c>
      <c r="H105">
        <v>23</v>
      </c>
      <c r="I105">
        <v>4.41</v>
      </c>
      <c r="J105">
        <v>0</v>
      </c>
      <c r="K105">
        <v>28</v>
      </c>
      <c r="L105">
        <v>126</v>
      </c>
      <c r="M105">
        <v>4.26</v>
      </c>
      <c r="N105">
        <v>7.15</v>
      </c>
      <c r="O105">
        <v>13.24</v>
      </c>
      <c r="P105" t="s">
        <v>3112</v>
      </c>
      <c r="Q105">
        <v>0</v>
      </c>
    </row>
    <row r="106" spans="1:17" x14ac:dyDescent="0.25">
      <c r="A106" t="s">
        <v>116</v>
      </c>
      <c r="B106" t="s">
        <v>2456</v>
      </c>
      <c r="C106" t="s">
        <v>2292</v>
      </c>
      <c r="D106" t="s">
        <v>2277</v>
      </c>
      <c r="E106" t="s">
        <v>74</v>
      </c>
      <c r="F106">
        <v>75</v>
      </c>
      <c r="G106">
        <v>217</v>
      </c>
      <c r="H106">
        <v>0</v>
      </c>
      <c r="I106">
        <v>4.51</v>
      </c>
      <c r="J106">
        <v>0</v>
      </c>
      <c r="K106">
        <v>31</v>
      </c>
      <c r="L106">
        <v>123</v>
      </c>
      <c r="M106">
        <v>4.3499999999999996</v>
      </c>
      <c r="N106">
        <v>7.03</v>
      </c>
      <c r="O106">
        <v>96.72</v>
      </c>
      <c r="P106" t="s">
        <v>3113</v>
      </c>
      <c r="Q106">
        <v>1</v>
      </c>
    </row>
    <row r="107" spans="1:17" x14ac:dyDescent="0.25">
      <c r="A107" t="s">
        <v>380</v>
      </c>
      <c r="B107" t="s">
        <v>2457</v>
      </c>
      <c r="C107" t="s">
        <v>190</v>
      </c>
      <c r="D107" t="s">
        <v>2266</v>
      </c>
      <c r="E107" t="s">
        <v>74</v>
      </c>
      <c r="F107">
        <v>78</v>
      </c>
      <c r="G107">
        <v>217</v>
      </c>
      <c r="H107">
        <v>14</v>
      </c>
      <c r="I107">
        <v>4.45</v>
      </c>
      <c r="J107">
        <v>18</v>
      </c>
      <c r="K107">
        <v>31.5</v>
      </c>
      <c r="L107">
        <v>125</v>
      </c>
      <c r="M107">
        <v>4.2</v>
      </c>
      <c r="N107">
        <v>6.84</v>
      </c>
      <c r="O107">
        <v>4.3199999999999994</v>
      </c>
      <c r="P107" t="s">
        <v>3112</v>
      </c>
      <c r="Q107">
        <v>0</v>
      </c>
    </row>
    <row r="108" spans="1:17" x14ac:dyDescent="0.25">
      <c r="A108" t="s">
        <v>123</v>
      </c>
      <c r="B108" t="s">
        <v>2458</v>
      </c>
      <c r="C108" t="s">
        <v>197</v>
      </c>
      <c r="D108" t="s">
        <v>2276</v>
      </c>
      <c r="E108" t="s">
        <v>74</v>
      </c>
      <c r="F108">
        <v>70</v>
      </c>
      <c r="G108">
        <v>184</v>
      </c>
      <c r="H108">
        <v>0</v>
      </c>
      <c r="I108">
        <v>4.3899999999999997</v>
      </c>
      <c r="J108">
        <v>24</v>
      </c>
      <c r="K108">
        <v>36</v>
      </c>
      <c r="L108">
        <v>124</v>
      </c>
      <c r="M108">
        <v>4.34</v>
      </c>
      <c r="N108">
        <v>7.07</v>
      </c>
      <c r="O108">
        <v>55.61999999999999</v>
      </c>
      <c r="P108" t="s">
        <v>3112</v>
      </c>
      <c r="Q108">
        <v>0</v>
      </c>
    </row>
    <row r="109" spans="1:17" x14ac:dyDescent="0.25">
      <c r="A109" t="s">
        <v>86</v>
      </c>
      <c r="B109" t="s">
        <v>2459</v>
      </c>
      <c r="C109" t="s">
        <v>235</v>
      </c>
      <c r="D109" t="s">
        <v>2278</v>
      </c>
      <c r="E109" t="s">
        <v>76</v>
      </c>
      <c r="F109">
        <v>74</v>
      </c>
      <c r="G109">
        <v>217</v>
      </c>
      <c r="H109">
        <v>0</v>
      </c>
      <c r="I109">
        <v>4.4400000000000004</v>
      </c>
      <c r="J109">
        <v>23</v>
      </c>
      <c r="K109">
        <v>33</v>
      </c>
      <c r="L109">
        <v>118</v>
      </c>
      <c r="M109">
        <v>4.2300000000000004</v>
      </c>
      <c r="N109">
        <v>6.84</v>
      </c>
      <c r="O109">
        <v>193.04</v>
      </c>
      <c r="P109" t="s">
        <v>3114</v>
      </c>
      <c r="Q109">
        <v>1</v>
      </c>
    </row>
    <row r="110" spans="1:17" x14ac:dyDescent="0.25">
      <c r="A110" t="s">
        <v>381</v>
      </c>
      <c r="B110" t="s">
        <v>2460</v>
      </c>
      <c r="C110" t="s">
        <v>249</v>
      </c>
      <c r="D110" t="s">
        <v>3088</v>
      </c>
      <c r="E110" t="s">
        <v>74</v>
      </c>
      <c r="F110">
        <v>74</v>
      </c>
      <c r="G110">
        <v>199</v>
      </c>
      <c r="H110">
        <v>0</v>
      </c>
      <c r="I110">
        <v>4.42</v>
      </c>
      <c r="J110">
        <v>0</v>
      </c>
      <c r="K110">
        <v>37.5</v>
      </c>
      <c r="L110">
        <v>136</v>
      </c>
      <c r="M110">
        <v>4.5199999999999996</v>
      </c>
      <c r="N110">
        <v>7.08</v>
      </c>
      <c r="O110">
        <v>32.36</v>
      </c>
      <c r="P110" t="s">
        <v>3112</v>
      </c>
      <c r="Q110">
        <v>0</v>
      </c>
    </row>
    <row r="111" spans="1:17" x14ac:dyDescent="0.25">
      <c r="A111" t="s">
        <v>122</v>
      </c>
      <c r="B111" t="s">
        <v>2461</v>
      </c>
      <c r="C111" t="s">
        <v>177</v>
      </c>
      <c r="D111" t="s">
        <v>2267</v>
      </c>
      <c r="E111" t="s">
        <v>74</v>
      </c>
      <c r="F111">
        <v>70</v>
      </c>
      <c r="G111">
        <v>169</v>
      </c>
      <c r="H111">
        <v>0</v>
      </c>
      <c r="I111">
        <v>4.3499999999999996</v>
      </c>
      <c r="J111">
        <v>0</v>
      </c>
      <c r="K111">
        <v>0</v>
      </c>
      <c r="L111">
        <v>120</v>
      </c>
      <c r="M111">
        <v>0</v>
      </c>
      <c r="N111">
        <v>0</v>
      </c>
      <c r="O111">
        <v>118.1</v>
      </c>
      <c r="P111" t="s">
        <v>3115</v>
      </c>
      <c r="Q111">
        <v>1</v>
      </c>
    </row>
    <row r="112" spans="1:17" x14ac:dyDescent="0.25">
      <c r="A112" t="s">
        <v>383</v>
      </c>
      <c r="B112" t="s">
        <v>2463</v>
      </c>
      <c r="C112" t="s">
        <v>142</v>
      </c>
      <c r="D112" t="s">
        <v>2277</v>
      </c>
      <c r="E112" t="s">
        <v>74</v>
      </c>
      <c r="F112">
        <v>76</v>
      </c>
      <c r="G112">
        <v>215</v>
      </c>
      <c r="H112">
        <v>0</v>
      </c>
      <c r="I112">
        <v>4.4800000000000004</v>
      </c>
      <c r="J112">
        <v>35</v>
      </c>
      <c r="K112">
        <v>35</v>
      </c>
      <c r="L112">
        <v>0</v>
      </c>
      <c r="M112">
        <v>0</v>
      </c>
      <c r="N112">
        <v>0</v>
      </c>
      <c r="O112">
        <v>0.58000000000000007</v>
      </c>
      <c r="P112" t="s">
        <v>3112</v>
      </c>
      <c r="Q112">
        <v>0</v>
      </c>
    </row>
    <row r="113" spans="1:17" x14ac:dyDescent="0.25">
      <c r="A113" t="s">
        <v>384</v>
      </c>
      <c r="B113" t="s">
        <v>2464</v>
      </c>
      <c r="C113" t="s">
        <v>150</v>
      </c>
      <c r="D113" t="s">
        <v>2266</v>
      </c>
      <c r="E113" t="s">
        <v>76</v>
      </c>
      <c r="F113">
        <v>68</v>
      </c>
      <c r="G113">
        <v>199</v>
      </c>
      <c r="H113">
        <v>0</v>
      </c>
      <c r="I113">
        <v>4.42</v>
      </c>
      <c r="J113">
        <v>23</v>
      </c>
      <c r="K113">
        <v>31.5</v>
      </c>
      <c r="L113">
        <v>119</v>
      </c>
      <c r="M113">
        <v>4.2</v>
      </c>
      <c r="N113">
        <v>6.65</v>
      </c>
      <c r="O113">
        <v>205.06000000000003</v>
      </c>
      <c r="P113" t="s">
        <v>3116</v>
      </c>
      <c r="Q113">
        <v>1</v>
      </c>
    </row>
    <row r="114" spans="1:17" x14ac:dyDescent="0.25">
      <c r="A114" t="s">
        <v>385</v>
      </c>
      <c r="B114" t="s">
        <v>2465</v>
      </c>
      <c r="C114" t="s">
        <v>182</v>
      </c>
      <c r="D114" t="s">
        <v>2276</v>
      </c>
      <c r="E114" t="s">
        <v>1</v>
      </c>
      <c r="F114">
        <v>75</v>
      </c>
      <c r="G114">
        <v>230</v>
      </c>
      <c r="H114">
        <v>32</v>
      </c>
      <c r="I114">
        <v>4.8099999999999996</v>
      </c>
      <c r="J114">
        <v>0</v>
      </c>
      <c r="K114">
        <v>30</v>
      </c>
      <c r="L114">
        <v>115</v>
      </c>
      <c r="M114">
        <v>4.55</v>
      </c>
      <c r="N114">
        <v>7.13</v>
      </c>
      <c r="O114">
        <v>1.6000000000000014E-2</v>
      </c>
      <c r="P114" t="s">
        <v>3112</v>
      </c>
      <c r="Q114">
        <v>0</v>
      </c>
    </row>
    <row r="115" spans="1:17" x14ac:dyDescent="0.25">
      <c r="A115" t="s">
        <v>111</v>
      </c>
      <c r="B115" t="s">
        <v>2466</v>
      </c>
      <c r="C115" t="s">
        <v>141</v>
      </c>
      <c r="D115" t="s">
        <v>2266</v>
      </c>
      <c r="E115" t="s">
        <v>1</v>
      </c>
      <c r="F115">
        <v>75</v>
      </c>
      <c r="G115">
        <v>230</v>
      </c>
      <c r="H115">
        <v>22</v>
      </c>
      <c r="I115">
        <v>4.92</v>
      </c>
      <c r="J115">
        <v>0</v>
      </c>
      <c r="K115">
        <v>25.5</v>
      </c>
      <c r="L115">
        <v>106</v>
      </c>
      <c r="M115">
        <v>4.4000000000000004</v>
      </c>
      <c r="N115">
        <v>7.17</v>
      </c>
      <c r="O115">
        <v>87.984000000000009</v>
      </c>
      <c r="P115" t="s">
        <v>3112</v>
      </c>
      <c r="Q115">
        <v>0</v>
      </c>
    </row>
    <row r="116" spans="1:17" x14ac:dyDescent="0.25">
      <c r="A116" t="s">
        <v>386</v>
      </c>
      <c r="B116" t="s">
        <v>2467</v>
      </c>
      <c r="C116" t="s">
        <v>2308</v>
      </c>
      <c r="D116" t="s">
        <v>3088</v>
      </c>
      <c r="E116" t="s">
        <v>74</v>
      </c>
      <c r="F116">
        <v>70</v>
      </c>
      <c r="G116">
        <v>182</v>
      </c>
      <c r="H116">
        <v>0</v>
      </c>
      <c r="I116">
        <v>4.33</v>
      </c>
      <c r="J116">
        <v>0</v>
      </c>
      <c r="K116">
        <v>29.5</v>
      </c>
      <c r="L116">
        <v>122</v>
      </c>
      <c r="M116">
        <v>4.38</v>
      </c>
      <c r="N116">
        <v>6.81</v>
      </c>
      <c r="O116">
        <v>0</v>
      </c>
      <c r="P116" t="s">
        <v>3112</v>
      </c>
      <c r="Q116">
        <v>0</v>
      </c>
    </row>
    <row r="117" spans="1:17" x14ac:dyDescent="0.25">
      <c r="A117" t="s">
        <v>387</v>
      </c>
      <c r="B117" t="s">
        <v>2468</v>
      </c>
      <c r="C117" t="s">
        <v>225</v>
      </c>
      <c r="D117" t="s">
        <v>2278</v>
      </c>
      <c r="E117" t="s">
        <v>76</v>
      </c>
      <c r="F117">
        <v>73</v>
      </c>
      <c r="G117">
        <v>217</v>
      </c>
      <c r="H117">
        <v>0</v>
      </c>
      <c r="I117">
        <v>4.53</v>
      </c>
      <c r="J117">
        <v>0</v>
      </c>
      <c r="K117">
        <v>32</v>
      </c>
      <c r="L117">
        <v>120</v>
      </c>
      <c r="M117">
        <v>4.49</v>
      </c>
      <c r="N117">
        <v>6.74</v>
      </c>
      <c r="O117">
        <v>88.960000000000008</v>
      </c>
      <c r="P117" t="s">
        <v>3112</v>
      </c>
      <c r="Q117">
        <v>0</v>
      </c>
    </row>
    <row r="118" spans="1:17" x14ac:dyDescent="0.25">
      <c r="A118" t="s">
        <v>390</v>
      </c>
      <c r="B118" t="s">
        <v>2470</v>
      </c>
      <c r="C118" t="s">
        <v>218</v>
      </c>
      <c r="D118" t="s">
        <v>2268</v>
      </c>
      <c r="E118" t="s">
        <v>74</v>
      </c>
      <c r="F118">
        <v>73</v>
      </c>
      <c r="G118">
        <v>209</v>
      </c>
      <c r="H118">
        <v>0</v>
      </c>
      <c r="I118">
        <v>4.4800000000000004</v>
      </c>
      <c r="J118">
        <v>15</v>
      </c>
      <c r="K118">
        <v>26</v>
      </c>
      <c r="L118">
        <v>110</v>
      </c>
      <c r="M118">
        <v>4.22</v>
      </c>
      <c r="N118">
        <v>7.15</v>
      </c>
      <c r="O118">
        <v>48.68</v>
      </c>
      <c r="P118" t="s">
        <v>3112</v>
      </c>
      <c r="Q118">
        <v>0</v>
      </c>
    </row>
    <row r="119" spans="1:17" x14ac:dyDescent="0.25">
      <c r="A119" t="s">
        <v>99</v>
      </c>
      <c r="B119" t="s">
        <v>2471</v>
      </c>
      <c r="C119" t="s">
        <v>142</v>
      </c>
      <c r="D119" t="s">
        <v>2277</v>
      </c>
      <c r="E119" t="s">
        <v>76</v>
      </c>
      <c r="F119">
        <v>71</v>
      </c>
      <c r="G119">
        <v>200</v>
      </c>
      <c r="H119">
        <v>0</v>
      </c>
      <c r="I119">
        <v>4.38</v>
      </c>
      <c r="J119">
        <v>0</v>
      </c>
      <c r="K119">
        <v>30.5</v>
      </c>
      <c r="L119">
        <v>122</v>
      </c>
      <c r="M119">
        <v>4.22</v>
      </c>
      <c r="N119">
        <v>6.8</v>
      </c>
      <c r="O119">
        <v>137.95999999999998</v>
      </c>
      <c r="P119" t="s">
        <v>3115</v>
      </c>
      <c r="Q119">
        <v>1</v>
      </c>
    </row>
    <row r="120" spans="1:17" x14ac:dyDescent="0.25">
      <c r="A120" t="s">
        <v>124</v>
      </c>
      <c r="B120" t="s">
        <v>2473</v>
      </c>
      <c r="C120" t="s">
        <v>182</v>
      </c>
      <c r="D120" t="s">
        <v>2276</v>
      </c>
      <c r="E120" t="s">
        <v>74</v>
      </c>
      <c r="F120">
        <v>71</v>
      </c>
      <c r="G120">
        <v>176</v>
      </c>
      <c r="H120">
        <v>0</v>
      </c>
      <c r="I120">
        <v>4.51</v>
      </c>
      <c r="J120">
        <v>0</v>
      </c>
      <c r="K120">
        <v>31</v>
      </c>
      <c r="L120">
        <v>120</v>
      </c>
      <c r="M120">
        <v>4.12</v>
      </c>
      <c r="N120">
        <v>6.57</v>
      </c>
      <c r="O120">
        <v>34.14</v>
      </c>
      <c r="P120" t="s">
        <v>3112</v>
      </c>
      <c r="Q120">
        <v>0</v>
      </c>
    </row>
    <row r="121" spans="1:17" x14ac:dyDescent="0.25">
      <c r="A121" t="s">
        <v>392</v>
      </c>
      <c r="B121" t="s">
        <v>2474</v>
      </c>
      <c r="C121" t="s">
        <v>183</v>
      </c>
      <c r="D121" t="s">
        <v>2277</v>
      </c>
      <c r="E121" t="s">
        <v>76</v>
      </c>
      <c r="F121">
        <v>69</v>
      </c>
      <c r="G121">
        <v>197</v>
      </c>
      <c r="H121">
        <v>0</v>
      </c>
      <c r="I121">
        <v>4.45</v>
      </c>
      <c r="J121">
        <v>19</v>
      </c>
      <c r="K121">
        <v>33.5</v>
      </c>
      <c r="L121">
        <v>118</v>
      </c>
      <c r="M121">
        <v>0</v>
      </c>
      <c r="N121">
        <v>0</v>
      </c>
      <c r="O121">
        <v>71.679999999999978</v>
      </c>
      <c r="P121" t="s">
        <v>3113</v>
      </c>
      <c r="Q121">
        <v>1</v>
      </c>
    </row>
    <row r="122" spans="1:17" x14ac:dyDescent="0.25">
      <c r="A122" t="s">
        <v>393</v>
      </c>
      <c r="B122" t="s">
        <v>2475</v>
      </c>
      <c r="C122" t="s">
        <v>2287</v>
      </c>
      <c r="D122" t="s">
        <v>2274</v>
      </c>
      <c r="E122" t="s">
        <v>1</v>
      </c>
      <c r="F122">
        <v>77</v>
      </c>
      <c r="G122">
        <v>225</v>
      </c>
      <c r="H122">
        <v>24</v>
      </c>
      <c r="I122">
        <v>4.6100000000000003</v>
      </c>
      <c r="J122">
        <v>0</v>
      </c>
      <c r="K122">
        <v>31</v>
      </c>
      <c r="L122">
        <v>113</v>
      </c>
      <c r="M122">
        <v>4.38</v>
      </c>
      <c r="N122">
        <v>7.01</v>
      </c>
      <c r="O122">
        <v>0.184</v>
      </c>
      <c r="P122" t="s">
        <v>3112</v>
      </c>
      <c r="Q122">
        <v>0</v>
      </c>
    </row>
    <row r="123" spans="1:17" x14ac:dyDescent="0.25">
      <c r="A123" t="s">
        <v>394</v>
      </c>
      <c r="B123" t="s">
        <v>2476</v>
      </c>
      <c r="C123" t="s">
        <v>141</v>
      </c>
      <c r="D123" t="s">
        <v>2266</v>
      </c>
      <c r="E123" t="s">
        <v>74</v>
      </c>
      <c r="F123">
        <v>73</v>
      </c>
      <c r="G123">
        <v>181</v>
      </c>
      <c r="H123">
        <v>0</v>
      </c>
      <c r="I123">
        <v>4.59</v>
      </c>
      <c r="J123">
        <v>16</v>
      </c>
      <c r="K123">
        <v>32</v>
      </c>
      <c r="L123">
        <v>117</v>
      </c>
      <c r="M123">
        <v>4.2699999999999996</v>
      </c>
      <c r="N123">
        <v>7.34</v>
      </c>
      <c r="O123">
        <v>76.47999999999999</v>
      </c>
      <c r="P123" t="s">
        <v>3113</v>
      </c>
      <c r="Q123">
        <v>1</v>
      </c>
    </row>
    <row r="124" spans="1:17" x14ac:dyDescent="0.25">
      <c r="A124" t="s">
        <v>395</v>
      </c>
      <c r="B124" t="s">
        <v>2477</v>
      </c>
      <c r="C124" t="s">
        <v>181</v>
      </c>
      <c r="D124" t="s">
        <v>2268</v>
      </c>
      <c r="E124" t="s">
        <v>74</v>
      </c>
      <c r="F124">
        <v>73</v>
      </c>
      <c r="G124">
        <v>204</v>
      </c>
      <c r="H124">
        <v>0</v>
      </c>
      <c r="I124">
        <v>4.3499999999999996</v>
      </c>
      <c r="J124">
        <v>0</v>
      </c>
      <c r="K124">
        <v>33</v>
      </c>
      <c r="L124">
        <v>124</v>
      </c>
      <c r="M124">
        <v>4.1100000000000003</v>
      </c>
      <c r="N124">
        <v>6.75</v>
      </c>
      <c r="O124">
        <v>29</v>
      </c>
      <c r="P124" t="s">
        <v>3112</v>
      </c>
      <c r="Q124">
        <v>0</v>
      </c>
    </row>
    <row r="125" spans="1:17" x14ac:dyDescent="0.25">
      <c r="A125" t="s">
        <v>397</v>
      </c>
      <c r="B125" t="s">
        <v>2478</v>
      </c>
      <c r="C125" t="s">
        <v>205</v>
      </c>
      <c r="D125" t="s">
        <v>2268</v>
      </c>
      <c r="E125" t="s">
        <v>74</v>
      </c>
      <c r="F125">
        <v>73</v>
      </c>
      <c r="G125">
        <v>214</v>
      </c>
      <c r="H125">
        <v>0</v>
      </c>
      <c r="I125">
        <v>4.37</v>
      </c>
      <c r="J125">
        <v>0</v>
      </c>
      <c r="K125">
        <v>34.5</v>
      </c>
      <c r="L125">
        <v>0</v>
      </c>
      <c r="M125">
        <v>0</v>
      </c>
      <c r="N125">
        <v>0</v>
      </c>
      <c r="O125">
        <v>1.6600000000000001</v>
      </c>
      <c r="P125" t="s">
        <v>3112</v>
      </c>
      <c r="Q125">
        <v>0</v>
      </c>
    </row>
    <row r="126" spans="1:17" x14ac:dyDescent="0.25">
      <c r="A126" t="s">
        <v>131</v>
      </c>
      <c r="B126" t="s">
        <v>2479</v>
      </c>
      <c r="C126" t="s">
        <v>313</v>
      </c>
      <c r="D126" t="s">
        <v>2274</v>
      </c>
      <c r="E126" t="s">
        <v>74</v>
      </c>
      <c r="F126">
        <v>74</v>
      </c>
      <c r="G126">
        <v>221</v>
      </c>
      <c r="H126">
        <v>0</v>
      </c>
      <c r="I126">
        <v>4.51</v>
      </c>
      <c r="J126">
        <v>20</v>
      </c>
      <c r="K126">
        <v>26.5</v>
      </c>
      <c r="L126">
        <v>111</v>
      </c>
      <c r="M126">
        <v>4.42</v>
      </c>
      <c r="N126">
        <v>7.1</v>
      </c>
      <c r="O126">
        <v>0</v>
      </c>
      <c r="P126" t="s">
        <v>3112</v>
      </c>
      <c r="Q126">
        <v>0</v>
      </c>
    </row>
    <row r="127" spans="1:17" x14ac:dyDescent="0.25">
      <c r="A127" t="s">
        <v>398</v>
      </c>
      <c r="B127" t="s">
        <v>2480</v>
      </c>
      <c r="C127" t="s">
        <v>159</v>
      </c>
      <c r="D127" t="s">
        <v>2276</v>
      </c>
      <c r="E127" t="s">
        <v>76</v>
      </c>
      <c r="F127">
        <v>71</v>
      </c>
      <c r="G127">
        <v>215</v>
      </c>
      <c r="H127">
        <v>0</v>
      </c>
      <c r="I127">
        <v>4.4800000000000004</v>
      </c>
      <c r="J127">
        <v>20</v>
      </c>
      <c r="K127">
        <v>34</v>
      </c>
      <c r="L127">
        <v>119</v>
      </c>
      <c r="M127">
        <v>0</v>
      </c>
      <c r="N127">
        <v>6.88</v>
      </c>
      <c r="O127">
        <v>48.559999999999995</v>
      </c>
      <c r="P127" t="s">
        <v>3112</v>
      </c>
      <c r="Q127">
        <v>0</v>
      </c>
    </row>
    <row r="128" spans="1:17" x14ac:dyDescent="0.25">
      <c r="A128" t="s">
        <v>399</v>
      </c>
      <c r="B128" t="s">
        <v>2481</v>
      </c>
      <c r="C128" t="s">
        <v>256</v>
      </c>
      <c r="D128" t="s">
        <v>3088</v>
      </c>
      <c r="E128" t="s">
        <v>74</v>
      </c>
      <c r="F128">
        <v>73</v>
      </c>
      <c r="G128">
        <v>194</v>
      </c>
      <c r="H128">
        <v>0</v>
      </c>
      <c r="I128">
        <v>4.37</v>
      </c>
      <c r="J128">
        <v>19</v>
      </c>
      <c r="K128">
        <v>37.5</v>
      </c>
      <c r="L128">
        <v>128</v>
      </c>
      <c r="M128">
        <v>3.96</v>
      </c>
      <c r="N128">
        <v>6.67</v>
      </c>
      <c r="O128">
        <v>0</v>
      </c>
      <c r="P128" t="s">
        <v>3112</v>
      </c>
      <c r="Q128">
        <v>0</v>
      </c>
    </row>
    <row r="129" spans="1:17" x14ac:dyDescent="0.25">
      <c r="A129" t="s">
        <v>400</v>
      </c>
      <c r="B129" t="s">
        <v>2482</v>
      </c>
      <c r="C129" t="s">
        <v>177</v>
      </c>
      <c r="D129" t="s">
        <v>2267</v>
      </c>
      <c r="E129" t="s">
        <v>74</v>
      </c>
      <c r="F129">
        <v>71</v>
      </c>
      <c r="G129">
        <v>187</v>
      </c>
      <c r="H129">
        <v>0</v>
      </c>
      <c r="I129">
        <v>4.57</v>
      </c>
      <c r="J129">
        <v>14</v>
      </c>
      <c r="K129">
        <v>0</v>
      </c>
      <c r="L129">
        <v>117</v>
      </c>
      <c r="M129">
        <v>0</v>
      </c>
      <c r="N129">
        <v>0</v>
      </c>
      <c r="O129">
        <v>16.220000000000002</v>
      </c>
      <c r="P129" t="s">
        <v>3112</v>
      </c>
      <c r="Q129">
        <v>0</v>
      </c>
    </row>
    <row r="130" spans="1:17" x14ac:dyDescent="0.25">
      <c r="A130" t="s">
        <v>401</v>
      </c>
      <c r="B130" t="s">
        <v>2483</v>
      </c>
      <c r="C130" t="s">
        <v>215</v>
      </c>
      <c r="D130" t="s">
        <v>2268</v>
      </c>
      <c r="E130" t="s">
        <v>74</v>
      </c>
      <c r="F130">
        <v>73</v>
      </c>
      <c r="G130">
        <v>201</v>
      </c>
      <c r="H130">
        <v>0</v>
      </c>
      <c r="I130">
        <v>4.4400000000000004</v>
      </c>
      <c r="J130">
        <v>10</v>
      </c>
      <c r="K130">
        <v>38.5</v>
      </c>
      <c r="L130">
        <v>125</v>
      </c>
      <c r="M130">
        <v>4.2</v>
      </c>
      <c r="N130">
        <v>6.77</v>
      </c>
      <c r="O130">
        <v>9.6999999999999993</v>
      </c>
      <c r="P130" t="s">
        <v>3112</v>
      </c>
      <c r="Q130">
        <v>0</v>
      </c>
    </row>
    <row r="131" spans="1:17" x14ac:dyDescent="0.25">
      <c r="A131" t="s">
        <v>403</v>
      </c>
      <c r="B131" t="s">
        <v>2485</v>
      </c>
      <c r="C131" t="s">
        <v>2271</v>
      </c>
      <c r="D131" t="s">
        <v>2267</v>
      </c>
      <c r="E131" t="s">
        <v>1</v>
      </c>
      <c r="F131">
        <v>75</v>
      </c>
      <c r="G131">
        <v>218</v>
      </c>
      <c r="H131">
        <v>14</v>
      </c>
      <c r="I131">
        <v>4.82</v>
      </c>
      <c r="J131">
        <v>0</v>
      </c>
      <c r="K131">
        <v>22.5</v>
      </c>
      <c r="L131">
        <v>99</v>
      </c>
      <c r="M131">
        <v>4.58</v>
      </c>
      <c r="N131">
        <v>0</v>
      </c>
      <c r="O131">
        <v>0</v>
      </c>
      <c r="P131" t="s">
        <v>3112</v>
      </c>
      <c r="Q131">
        <v>0</v>
      </c>
    </row>
    <row r="132" spans="1:17" x14ac:dyDescent="0.25">
      <c r="A132" t="s">
        <v>404</v>
      </c>
      <c r="B132" t="s">
        <v>2486</v>
      </c>
      <c r="C132" t="s">
        <v>2300</v>
      </c>
      <c r="D132" t="s">
        <v>2267</v>
      </c>
      <c r="E132" t="s">
        <v>76</v>
      </c>
      <c r="F132">
        <v>73</v>
      </c>
      <c r="G132">
        <v>222</v>
      </c>
      <c r="H132">
        <v>0</v>
      </c>
      <c r="I132">
        <v>4.6100000000000003</v>
      </c>
      <c r="J132">
        <v>21</v>
      </c>
      <c r="K132">
        <v>34</v>
      </c>
      <c r="L132">
        <v>120</v>
      </c>
      <c r="M132">
        <v>0</v>
      </c>
      <c r="N132">
        <v>0</v>
      </c>
      <c r="O132">
        <v>31.580000000000002</v>
      </c>
      <c r="P132" t="s">
        <v>3112</v>
      </c>
      <c r="Q132">
        <v>0</v>
      </c>
    </row>
    <row r="133" spans="1:17" x14ac:dyDescent="0.25">
      <c r="A133" t="s">
        <v>132</v>
      </c>
      <c r="B133" t="s">
        <v>2491</v>
      </c>
      <c r="C133" t="s">
        <v>407</v>
      </c>
      <c r="D133" t="s">
        <v>3088</v>
      </c>
      <c r="E133" t="s">
        <v>1</v>
      </c>
      <c r="F133">
        <v>75</v>
      </c>
      <c r="G133">
        <v>213</v>
      </c>
      <c r="H133">
        <v>24</v>
      </c>
      <c r="I133">
        <v>4.53</v>
      </c>
      <c r="J133">
        <v>16</v>
      </c>
      <c r="K133">
        <v>33.5</v>
      </c>
      <c r="L133">
        <v>110</v>
      </c>
      <c r="M133">
        <v>4.42</v>
      </c>
      <c r="N133">
        <v>7.56</v>
      </c>
      <c r="O133">
        <v>8.3360000000000003</v>
      </c>
      <c r="P133" t="s">
        <v>3112</v>
      </c>
      <c r="Q133">
        <v>0</v>
      </c>
    </row>
    <row r="134" spans="1:17" x14ac:dyDescent="0.25">
      <c r="A134" t="s">
        <v>408</v>
      </c>
      <c r="B134" t="s">
        <v>2492</v>
      </c>
      <c r="C134" t="s">
        <v>144</v>
      </c>
      <c r="D134" t="s">
        <v>2268</v>
      </c>
      <c r="E134" t="s">
        <v>1</v>
      </c>
      <c r="F134">
        <v>78</v>
      </c>
      <c r="G134">
        <v>225</v>
      </c>
      <c r="H134">
        <v>22</v>
      </c>
      <c r="I134">
        <v>4.9800000000000004</v>
      </c>
      <c r="J134">
        <v>0</v>
      </c>
      <c r="K134">
        <v>21.5</v>
      </c>
      <c r="L134">
        <v>108</v>
      </c>
      <c r="M134">
        <v>4.5999999999999996</v>
      </c>
      <c r="N134">
        <v>7.51</v>
      </c>
      <c r="O134">
        <v>0</v>
      </c>
      <c r="P134" t="s">
        <v>3112</v>
      </c>
      <c r="Q134">
        <v>0</v>
      </c>
    </row>
    <row r="135" spans="1:17" x14ac:dyDescent="0.25">
      <c r="A135" t="s">
        <v>410</v>
      </c>
      <c r="B135" t="s">
        <v>2494</v>
      </c>
      <c r="C135" t="s">
        <v>396</v>
      </c>
      <c r="D135" t="s">
        <v>3088</v>
      </c>
      <c r="E135" t="s">
        <v>76</v>
      </c>
      <c r="F135">
        <v>73</v>
      </c>
      <c r="G135">
        <v>213</v>
      </c>
      <c r="H135">
        <v>0</v>
      </c>
      <c r="I135">
        <v>4.59</v>
      </c>
      <c r="J135">
        <v>21</v>
      </c>
      <c r="K135">
        <v>30</v>
      </c>
      <c r="L135">
        <v>116</v>
      </c>
      <c r="M135">
        <v>0</v>
      </c>
      <c r="N135">
        <v>0</v>
      </c>
      <c r="O135">
        <v>0</v>
      </c>
      <c r="P135" t="s">
        <v>3112</v>
      </c>
      <c r="Q135">
        <v>0</v>
      </c>
    </row>
    <row r="136" spans="1:17" x14ac:dyDescent="0.25">
      <c r="A136" t="s">
        <v>411</v>
      </c>
      <c r="B136" t="s">
        <v>2495</v>
      </c>
      <c r="C136" t="s">
        <v>231</v>
      </c>
      <c r="D136" t="s">
        <v>2277</v>
      </c>
      <c r="E136" t="s">
        <v>74</v>
      </c>
      <c r="F136">
        <v>76</v>
      </c>
      <c r="G136">
        <v>207</v>
      </c>
      <c r="H136">
        <v>0</v>
      </c>
      <c r="I136">
        <v>4.55</v>
      </c>
      <c r="J136">
        <v>0</v>
      </c>
      <c r="K136">
        <v>31.5</v>
      </c>
      <c r="L136">
        <v>126</v>
      </c>
      <c r="M136">
        <v>4.3</v>
      </c>
      <c r="N136">
        <v>7.08</v>
      </c>
      <c r="O136">
        <v>0</v>
      </c>
      <c r="P136" t="s">
        <v>3112</v>
      </c>
      <c r="Q136">
        <v>0</v>
      </c>
    </row>
    <row r="137" spans="1:17" x14ac:dyDescent="0.25">
      <c r="A137" t="s">
        <v>412</v>
      </c>
      <c r="B137" t="s">
        <v>2496</v>
      </c>
      <c r="C137" t="s">
        <v>137</v>
      </c>
      <c r="D137" t="s">
        <v>2268</v>
      </c>
      <c r="E137" t="s">
        <v>76</v>
      </c>
      <c r="F137">
        <v>69</v>
      </c>
      <c r="G137">
        <v>204</v>
      </c>
      <c r="H137">
        <v>0</v>
      </c>
      <c r="I137">
        <v>4.51</v>
      </c>
      <c r="J137">
        <v>25</v>
      </c>
      <c r="K137">
        <v>36</v>
      </c>
      <c r="L137">
        <v>128</v>
      </c>
      <c r="M137">
        <v>0</v>
      </c>
      <c r="N137">
        <v>7.17</v>
      </c>
      <c r="O137">
        <v>0</v>
      </c>
      <c r="P137" t="s">
        <v>3112</v>
      </c>
      <c r="Q137">
        <v>0</v>
      </c>
    </row>
    <row r="138" spans="1:17" x14ac:dyDescent="0.25">
      <c r="A138" t="s">
        <v>414</v>
      </c>
      <c r="B138" t="s">
        <v>2498</v>
      </c>
      <c r="C138" t="s">
        <v>388</v>
      </c>
      <c r="D138" t="s">
        <v>2269</v>
      </c>
      <c r="E138" t="s">
        <v>76</v>
      </c>
      <c r="F138">
        <v>73</v>
      </c>
      <c r="G138">
        <v>224</v>
      </c>
      <c r="H138">
        <v>0</v>
      </c>
      <c r="I138">
        <v>4.47</v>
      </c>
      <c r="J138">
        <v>19</v>
      </c>
      <c r="K138">
        <v>34</v>
      </c>
      <c r="L138">
        <v>125</v>
      </c>
      <c r="M138">
        <v>4.29</v>
      </c>
      <c r="N138">
        <v>6.96</v>
      </c>
      <c r="O138">
        <v>4.9400000000000004</v>
      </c>
      <c r="P138" t="s">
        <v>3112</v>
      </c>
      <c r="Q138">
        <v>0</v>
      </c>
    </row>
    <row r="139" spans="1:17" x14ac:dyDescent="0.25">
      <c r="A139" t="s">
        <v>415</v>
      </c>
      <c r="B139" t="s">
        <v>2499</v>
      </c>
      <c r="C139" t="s">
        <v>2299</v>
      </c>
      <c r="D139" t="s">
        <v>3088</v>
      </c>
      <c r="E139" t="s">
        <v>76</v>
      </c>
      <c r="F139">
        <v>71</v>
      </c>
      <c r="G139">
        <v>228</v>
      </c>
      <c r="H139">
        <v>0</v>
      </c>
      <c r="I139">
        <v>4.5199999999999996</v>
      </c>
      <c r="J139">
        <v>17</v>
      </c>
      <c r="K139">
        <v>31</v>
      </c>
      <c r="L139">
        <v>112</v>
      </c>
      <c r="M139">
        <v>0</v>
      </c>
      <c r="N139">
        <v>0</v>
      </c>
      <c r="O139">
        <v>0.54</v>
      </c>
      <c r="P139" t="s">
        <v>3112</v>
      </c>
      <c r="Q139">
        <v>0</v>
      </c>
    </row>
    <row r="140" spans="1:17" x14ac:dyDescent="0.25">
      <c r="A140" t="s">
        <v>416</v>
      </c>
      <c r="B140" t="s">
        <v>2500</v>
      </c>
      <c r="C140" t="s">
        <v>2310</v>
      </c>
      <c r="D140" t="s">
        <v>2274</v>
      </c>
      <c r="E140" t="s">
        <v>74</v>
      </c>
      <c r="F140">
        <v>73</v>
      </c>
      <c r="G140">
        <v>202</v>
      </c>
      <c r="H140">
        <v>0</v>
      </c>
      <c r="I140">
        <v>4.6900000000000004</v>
      </c>
      <c r="J140">
        <v>0</v>
      </c>
      <c r="K140">
        <v>27.5</v>
      </c>
      <c r="L140">
        <v>115</v>
      </c>
      <c r="M140">
        <v>4.7699999999999996</v>
      </c>
      <c r="N140">
        <v>7.31</v>
      </c>
      <c r="O140">
        <v>0</v>
      </c>
      <c r="P140" t="s">
        <v>3112</v>
      </c>
      <c r="Q140">
        <v>0</v>
      </c>
    </row>
    <row r="141" spans="1:17" x14ac:dyDescent="0.25">
      <c r="A141" t="s">
        <v>418</v>
      </c>
      <c r="B141" t="s">
        <v>2502</v>
      </c>
      <c r="C141" t="s">
        <v>169</v>
      </c>
      <c r="D141" t="s">
        <v>2266</v>
      </c>
      <c r="E141" t="s">
        <v>74</v>
      </c>
      <c r="F141">
        <v>75</v>
      </c>
      <c r="G141">
        <v>221</v>
      </c>
      <c r="H141">
        <v>0</v>
      </c>
      <c r="I141">
        <v>4.49</v>
      </c>
      <c r="J141">
        <v>0</v>
      </c>
      <c r="K141">
        <v>29.5</v>
      </c>
      <c r="L141">
        <v>126</v>
      </c>
      <c r="M141">
        <v>0</v>
      </c>
      <c r="N141">
        <v>0</v>
      </c>
      <c r="O141">
        <v>0.16</v>
      </c>
      <c r="P141" t="s">
        <v>3112</v>
      </c>
      <c r="Q141">
        <v>0</v>
      </c>
    </row>
    <row r="142" spans="1:17" x14ac:dyDescent="0.25">
      <c r="A142" t="s">
        <v>419</v>
      </c>
      <c r="B142" t="s">
        <v>2503</v>
      </c>
      <c r="C142" t="s">
        <v>2309</v>
      </c>
      <c r="D142" t="s">
        <v>3088</v>
      </c>
      <c r="E142" t="s">
        <v>74</v>
      </c>
      <c r="F142">
        <v>71</v>
      </c>
      <c r="G142">
        <v>177</v>
      </c>
      <c r="H142">
        <v>0</v>
      </c>
      <c r="I142">
        <v>4.5</v>
      </c>
      <c r="J142">
        <v>14</v>
      </c>
      <c r="K142">
        <v>32</v>
      </c>
      <c r="L142">
        <v>118</v>
      </c>
      <c r="M142">
        <v>4.18</v>
      </c>
      <c r="N142">
        <v>6.75</v>
      </c>
      <c r="O142">
        <v>0.18</v>
      </c>
      <c r="P142" t="s">
        <v>3112</v>
      </c>
      <c r="Q142">
        <v>0</v>
      </c>
    </row>
    <row r="143" spans="1:17" x14ac:dyDescent="0.25">
      <c r="A143" t="s">
        <v>422</v>
      </c>
      <c r="B143" t="s">
        <v>2505</v>
      </c>
      <c r="C143" t="s">
        <v>141</v>
      </c>
      <c r="D143" t="s">
        <v>2266</v>
      </c>
      <c r="E143" t="s">
        <v>76</v>
      </c>
      <c r="F143">
        <v>69</v>
      </c>
      <c r="G143">
        <v>206</v>
      </c>
      <c r="H143">
        <v>0</v>
      </c>
      <c r="I143">
        <v>4.6900000000000004</v>
      </c>
      <c r="J143">
        <v>23</v>
      </c>
      <c r="K143">
        <v>28</v>
      </c>
      <c r="L143">
        <v>110</v>
      </c>
      <c r="M143">
        <v>0</v>
      </c>
      <c r="N143">
        <v>0</v>
      </c>
      <c r="O143">
        <v>9.2199999999999989</v>
      </c>
      <c r="P143" t="s">
        <v>3112</v>
      </c>
      <c r="Q143">
        <v>0</v>
      </c>
    </row>
    <row r="144" spans="1:17" x14ac:dyDescent="0.25">
      <c r="A144" t="s">
        <v>118</v>
      </c>
      <c r="B144" t="s">
        <v>2507</v>
      </c>
      <c r="C144" t="s">
        <v>262</v>
      </c>
      <c r="D144" t="s">
        <v>3088</v>
      </c>
      <c r="E144" t="s">
        <v>74</v>
      </c>
      <c r="F144">
        <v>73</v>
      </c>
      <c r="G144">
        <v>210</v>
      </c>
      <c r="H144">
        <v>0</v>
      </c>
      <c r="I144">
        <v>4.42</v>
      </c>
      <c r="J144">
        <v>20</v>
      </c>
      <c r="K144">
        <v>36.5</v>
      </c>
      <c r="L144">
        <v>125</v>
      </c>
      <c r="M144">
        <v>4.1900000000000004</v>
      </c>
      <c r="N144">
        <v>6.9</v>
      </c>
      <c r="O144">
        <v>85.84</v>
      </c>
      <c r="P144" t="s">
        <v>3113</v>
      </c>
      <c r="Q144">
        <v>1</v>
      </c>
    </row>
    <row r="145" spans="1:17" x14ac:dyDescent="0.25">
      <c r="A145" t="s">
        <v>424</v>
      </c>
      <c r="B145" t="s">
        <v>2508</v>
      </c>
      <c r="C145" t="s">
        <v>2281</v>
      </c>
      <c r="D145" t="s">
        <v>2268</v>
      </c>
      <c r="E145" t="s">
        <v>1</v>
      </c>
      <c r="F145">
        <v>74</v>
      </c>
      <c r="G145">
        <v>231</v>
      </c>
      <c r="H145">
        <v>38</v>
      </c>
      <c r="I145">
        <v>4.79</v>
      </c>
      <c r="J145">
        <v>0</v>
      </c>
      <c r="K145">
        <v>28</v>
      </c>
      <c r="L145">
        <v>109</v>
      </c>
      <c r="M145">
        <v>4.34</v>
      </c>
      <c r="N145">
        <v>7.21</v>
      </c>
      <c r="O145">
        <v>13.863999999999999</v>
      </c>
      <c r="P145" t="s">
        <v>3112</v>
      </c>
      <c r="Q145">
        <v>0</v>
      </c>
    </row>
    <row r="146" spans="1:17" x14ac:dyDescent="0.25">
      <c r="A146" t="s">
        <v>426</v>
      </c>
      <c r="B146" t="s">
        <v>2510</v>
      </c>
      <c r="C146" t="s">
        <v>197</v>
      </c>
      <c r="D146" t="s">
        <v>2276</v>
      </c>
      <c r="E146" t="s">
        <v>74</v>
      </c>
      <c r="F146">
        <v>76</v>
      </c>
      <c r="G146">
        <v>213</v>
      </c>
      <c r="H146">
        <v>0</v>
      </c>
      <c r="I146">
        <v>4.5599999999999996</v>
      </c>
      <c r="J146">
        <v>0</v>
      </c>
      <c r="K146">
        <v>28.5</v>
      </c>
      <c r="L146">
        <v>120</v>
      </c>
      <c r="M146">
        <v>4.43</v>
      </c>
      <c r="N146">
        <v>7.03</v>
      </c>
      <c r="O146">
        <v>0</v>
      </c>
      <c r="P146" t="s">
        <v>3112</v>
      </c>
      <c r="Q146">
        <v>0</v>
      </c>
    </row>
    <row r="147" spans="1:17" x14ac:dyDescent="0.25">
      <c r="A147" t="s">
        <v>428</v>
      </c>
      <c r="B147" t="s">
        <v>2512</v>
      </c>
      <c r="C147" t="s">
        <v>2284</v>
      </c>
      <c r="D147" t="s">
        <v>2267</v>
      </c>
      <c r="E147" t="s">
        <v>1</v>
      </c>
      <c r="F147">
        <v>74</v>
      </c>
      <c r="G147">
        <v>211</v>
      </c>
      <c r="H147">
        <v>27</v>
      </c>
      <c r="I147">
        <v>4.96</v>
      </c>
      <c r="J147">
        <v>0</v>
      </c>
      <c r="K147">
        <v>28</v>
      </c>
      <c r="L147">
        <v>112</v>
      </c>
      <c r="M147">
        <v>4.1900000000000004</v>
      </c>
      <c r="N147">
        <v>7.22</v>
      </c>
      <c r="O147">
        <v>0</v>
      </c>
      <c r="P147" t="s">
        <v>3112</v>
      </c>
      <c r="Q147">
        <v>0</v>
      </c>
    </row>
    <row r="148" spans="1:17" x14ac:dyDescent="0.25">
      <c r="A148" t="s">
        <v>429</v>
      </c>
      <c r="B148" t="s">
        <v>2513</v>
      </c>
      <c r="C148" t="s">
        <v>215</v>
      </c>
      <c r="D148" t="s">
        <v>2268</v>
      </c>
      <c r="E148" t="s">
        <v>74</v>
      </c>
      <c r="F148">
        <v>74</v>
      </c>
      <c r="G148">
        <v>210</v>
      </c>
      <c r="H148">
        <v>0</v>
      </c>
      <c r="I148">
        <v>4.58</v>
      </c>
      <c r="J148">
        <v>16</v>
      </c>
      <c r="K148">
        <v>32.5</v>
      </c>
      <c r="L148">
        <v>121</v>
      </c>
      <c r="M148">
        <v>4.26</v>
      </c>
      <c r="N148">
        <v>7.07</v>
      </c>
      <c r="O148">
        <v>93.9</v>
      </c>
      <c r="P148" t="s">
        <v>3114</v>
      </c>
      <c r="Q148">
        <v>1</v>
      </c>
    </row>
    <row r="149" spans="1:17" x14ac:dyDescent="0.25">
      <c r="A149" t="s">
        <v>433</v>
      </c>
      <c r="B149" t="s">
        <v>2518</v>
      </c>
      <c r="C149" t="s">
        <v>202</v>
      </c>
      <c r="D149" t="s">
        <v>2268</v>
      </c>
      <c r="E149" t="s">
        <v>76</v>
      </c>
      <c r="F149">
        <v>73</v>
      </c>
      <c r="G149">
        <v>213</v>
      </c>
      <c r="H149">
        <v>0</v>
      </c>
      <c r="I149">
        <v>4.5199999999999996</v>
      </c>
      <c r="J149">
        <v>25</v>
      </c>
      <c r="K149">
        <v>33.5</v>
      </c>
      <c r="L149">
        <v>118</v>
      </c>
      <c r="M149">
        <v>4.24</v>
      </c>
      <c r="N149">
        <v>6.97</v>
      </c>
      <c r="O149">
        <v>0</v>
      </c>
      <c r="P149" t="s">
        <v>3112</v>
      </c>
      <c r="Q149">
        <v>0</v>
      </c>
    </row>
    <row r="150" spans="1:17" x14ac:dyDescent="0.25">
      <c r="A150" t="s">
        <v>435</v>
      </c>
      <c r="B150" t="s">
        <v>2520</v>
      </c>
      <c r="C150" t="s">
        <v>182</v>
      </c>
      <c r="D150" t="s">
        <v>2276</v>
      </c>
      <c r="E150" t="s">
        <v>74</v>
      </c>
      <c r="F150">
        <v>78</v>
      </c>
      <c r="G150">
        <v>232</v>
      </c>
      <c r="H150">
        <v>0</v>
      </c>
      <c r="I150">
        <v>4.59</v>
      </c>
      <c r="J150">
        <v>0</v>
      </c>
      <c r="K150">
        <v>30</v>
      </c>
      <c r="L150">
        <v>115</v>
      </c>
      <c r="M150">
        <v>4.4400000000000004</v>
      </c>
      <c r="N150">
        <v>7.07</v>
      </c>
      <c r="O150">
        <v>0</v>
      </c>
      <c r="P150" t="s">
        <v>3112</v>
      </c>
      <c r="Q150">
        <v>0</v>
      </c>
    </row>
    <row r="151" spans="1:17" x14ac:dyDescent="0.25">
      <c r="A151" t="s">
        <v>436</v>
      </c>
      <c r="B151" t="s">
        <v>2521</v>
      </c>
      <c r="C151" t="s">
        <v>145</v>
      </c>
      <c r="D151" t="s">
        <v>2268</v>
      </c>
      <c r="E151" t="s">
        <v>74</v>
      </c>
      <c r="F151">
        <v>76</v>
      </c>
      <c r="G151">
        <v>222</v>
      </c>
      <c r="H151">
        <v>0</v>
      </c>
      <c r="I151">
        <v>4.5599999999999996</v>
      </c>
      <c r="J151">
        <v>9</v>
      </c>
      <c r="K151">
        <v>34.5</v>
      </c>
      <c r="L151">
        <v>119</v>
      </c>
      <c r="M151">
        <v>4.3</v>
      </c>
      <c r="N151">
        <v>7.08</v>
      </c>
      <c r="O151">
        <v>0</v>
      </c>
      <c r="P151" t="s">
        <v>3112</v>
      </c>
      <c r="Q151">
        <v>0</v>
      </c>
    </row>
    <row r="152" spans="1:17" x14ac:dyDescent="0.25">
      <c r="A152" t="s">
        <v>437</v>
      </c>
      <c r="B152" t="s">
        <v>2522</v>
      </c>
      <c r="C152" t="s">
        <v>2281</v>
      </c>
      <c r="D152" t="s">
        <v>2268</v>
      </c>
      <c r="E152" t="s">
        <v>1</v>
      </c>
      <c r="F152">
        <v>78</v>
      </c>
      <c r="G152">
        <v>265</v>
      </c>
      <c r="H152">
        <v>24</v>
      </c>
      <c r="I152">
        <v>4.83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37.864000000000004</v>
      </c>
      <c r="P152" t="s">
        <v>3112</v>
      </c>
      <c r="Q152">
        <v>0</v>
      </c>
    </row>
    <row r="153" spans="1:17" x14ac:dyDescent="0.25">
      <c r="A153" t="s">
        <v>438</v>
      </c>
      <c r="B153" t="s">
        <v>2523</v>
      </c>
      <c r="C153" t="s">
        <v>159</v>
      </c>
      <c r="D153" t="s">
        <v>2276</v>
      </c>
      <c r="E153" t="s">
        <v>74</v>
      </c>
      <c r="F153">
        <v>77</v>
      </c>
      <c r="G153">
        <v>239</v>
      </c>
      <c r="H153">
        <v>0</v>
      </c>
      <c r="I153">
        <v>4.3499999999999996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172.64000000000001</v>
      </c>
      <c r="P153" t="s">
        <v>3114</v>
      </c>
      <c r="Q153">
        <v>1</v>
      </c>
    </row>
    <row r="154" spans="1:17" x14ac:dyDescent="0.25">
      <c r="A154" t="s">
        <v>94</v>
      </c>
      <c r="B154" t="s">
        <v>2524</v>
      </c>
      <c r="C154" t="s">
        <v>152</v>
      </c>
      <c r="D154" t="s">
        <v>2277</v>
      </c>
      <c r="E154" t="s">
        <v>76</v>
      </c>
      <c r="F154">
        <v>74</v>
      </c>
      <c r="G154">
        <v>217</v>
      </c>
      <c r="H154">
        <v>16</v>
      </c>
      <c r="I154">
        <v>4.4000000000000004</v>
      </c>
      <c r="J154">
        <v>0</v>
      </c>
      <c r="K154">
        <v>38.5</v>
      </c>
      <c r="L154">
        <v>127</v>
      </c>
      <c r="M154">
        <v>4.4000000000000004</v>
      </c>
      <c r="N154">
        <v>7.09</v>
      </c>
      <c r="O154">
        <v>257.96000000000004</v>
      </c>
      <c r="P154" t="s">
        <v>3116</v>
      </c>
      <c r="Q154">
        <v>1</v>
      </c>
    </row>
    <row r="155" spans="1:17" x14ac:dyDescent="0.25">
      <c r="A155" t="s">
        <v>439</v>
      </c>
      <c r="B155" t="s">
        <v>2526</v>
      </c>
      <c r="C155" t="s">
        <v>177</v>
      </c>
      <c r="D155" t="s">
        <v>2267</v>
      </c>
      <c r="E155" t="s">
        <v>76</v>
      </c>
      <c r="F155">
        <v>71</v>
      </c>
      <c r="G155">
        <v>215</v>
      </c>
      <c r="H155">
        <v>0</v>
      </c>
      <c r="I155">
        <v>4.46</v>
      </c>
      <c r="J155">
        <v>20</v>
      </c>
      <c r="K155">
        <v>35.5</v>
      </c>
      <c r="L155">
        <v>125</v>
      </c>
      <c r="M155">
        <v>4.58</v>
      </c>
      <c r="N155">
        <v>7.09</v>
      </c>
      <c r="O155">
        <v>150.04000000000002</v>
      </c>
      <c r="P155" t="s">
        <v>3113</v>
      </c>
      <c r="Q155">
        <v>1</v>
      </c>
    </row>
    <row r="156" spans="1:17" x14ac:dyDescent="0.25">
      <c r="A156" t="s">
        <v>440</v>
      </c>
      <c r="B156" t="s">
        <v>2527</v>
      </c>
      <c r="C156" t="s">
        <v>149</v>
      </c>
      <c r="D156" t="s">
        <v>2280</v>
      </c>
      <c r="E156" t="s">
        <v>1</v>
      </c>
      <c r="F156">
        <v>75</v>
      </c>
      <c r="G156">
        <v>232</v>
      </c>
      <c r="H156">
        <v>29</v>
      </c>
      <c r="I156">
        <v>4.7300000000000004</v>
      </c>
      <c r="J156">
        <v>24</v>
      </c>
      <c r="K156">
        <v>0</v>
      </c>
      <c r="L156">
        <v>0</v>
      </c>
      <c r="M156">
        <v>0</v>
      </c>
      <c r="N156">
        <v>0</v>
      </c>
      <c r="O156">
        <v>19.616</v>
      </c>
      <c r="P156" t="s">
        <v>3112</v>
      </c>
      <c r="Q156">
        <v>0</v>
      </c>
    </row>
    <row r="157" spans="1:17" x14ac:dyDescent="0.25">
      <c r="A157" t="s">
        <v>441</v>
      </c>
      <c r="B157" t="s">
        <v>2528</v>
      </c>
      <c r="C157" t="s">
        <v>2281</v>
      </c>
      <c r="D157" t="s">
        <v>2268</v>
      </c>
      <c r="E157" t="s">
        <v>74</v>
      </c>
      <c r="F157">
        <v>74</v>
      </c>
      <c r="G157">
        <v>221</v>
      </c>
      <c r="H157">
        <v>0</v>
      </c>
      <c r="I157">
        <v>4.51</v>
      </c>
      <c r="J157">
        <v>0</v>
      </c>
      <c r="K157">
        <v>33</v>
      </c>
      <c r="L157">
        <v>125</v>
      </c>
      <c r="M157">
        <v>4.3499999999999996</v>
      </c>
      <c r="N157">
        <v>6.81</v>
      </c>
      <c r="O157">
        <v>140.54</v>
      </c>
      <c r="P157" t="s">
        <v>3116</v>
      </c>
      <c r="Q157">
        <v>1</v>
      </c>
    </row>
    <row r="158" spans="1:17" x14ac:dyDescent="0.25">
      <c r="A158" t="s">
        <v>442</v>
      </c>
      <c r="B158" t="s">
        <v>2529</v>
      </c>
      <c r="C158" t="s">
        <v>144</v>
      </c>
      <c r="D158" t="s">
        <v>2268</v>
      </c>
      <c r="E158" t="s">
        <v>74</v>
      </c>
      <c r="F158">
        <v>74</v>
      </c>
      <c r="G158">
        <v>214</v>
      </c>
      <c r="H158">
        <v>0</v>
      </c>
      <c r="I158">
        <v>4.3899999999999997</v>
      </c>
      <c r="J158">
        <v>0</v>
      </c>
      <c r="K158">
        <v>37.5</v>
      </c>
      <c r="L158">
        <v>121</v>
      </c>
      <c r="M158">
        <v>4.3099999999999996</v>
      </c>
      <c r="N158">
        <v>6.97</v>
      </c>
      <c r="O158">
        <v>72.179999999999993</v>
      </c>
      <c r="P158" t="s">
        <v>3112</v>
      </c>
      <c r="Q158">
        <v>0</v>
      </c>
    </row>
    <row r="159" spans="1:17" x14ac:dyDescent="0.25">
      <c r="A159" t="s">
        <v>444</v>
      </c>
      <c r="B159" t="s">
        <v>2531</v>
      </c>
      <c r="C159" t="s">
        <v>2298</v>
      </c>
      <c r="D159" t="s">
        <v>2266</v>
      </c>
      <c r="E159" t="s">
        <v>74</v>
      </c>
      <c r="F159">
        <v>73</v>
      </c>
      <c r="G159">
        <v>193</v>
      </c>
      <c r="H159">
        <v>0</v>
      </c>
      <c r="I159">
        <v>4.4400000000000004</v>
      </c>
      <c r="J159">
        <v>0</v>
      </c>
      <c r="K159">
        <v>38</v>
      </c>
      <c r="L159">
        <v>123</v>
      </c>
      <c r="M159">
        <v>4.08</v>
      </c>
      <c r="N159">
        <v>6.54</v>
      </c>
      <c r="O159">
        <v>34.54</v>
      </c>
      <c r="P159" t="s">
        <v>3112</v>
      </c>
      <c r="Q159">
        <v>0</v>
      </c>
    </row>
    <row r="160" spans="1:17" x14ac:dyDescent="0.25">
      <c r="A160" t="s">
        <v>445</v>
      </c>
      <c r="B160" t="s">
        <v>2532</v>
      </c>
      <c r="C160" t="s">
        <v>162</v>
      </c>
      <c r="D160" t="s">
        <v>2278</v>
      </c>
      <c r="E160" t="s">
        <v>1</v>
      </c>
      <c r="F160">
        <v>75</v>
      </c>
      <c r="G160">
        <v>218</v>
      </c>
      <c r="H160">
        <v>0</v>
      </c>
      <c r="I160">
        <v>4.8499999999999996</v>
      </c>
      <c r="J160">
        <v>0</v>
      </c>
      <c r="K160">
        <v>32.5</v>
      </c>
      <c r="L160">
        <v>112</v>
      </c>
      <c r="M160">
        <v>4.4400000000000004</v>
      </c>
      <c r="N160">
        <v>6.94</v>
      </c>
      <c r="O160">
        <v>39.496000000000002</v>
      </c>
      <c r="P160" t="s">
        <v>3112</v>
      </c>
      <c r="Q160">
        <v>0</v>
      </c>
    </row>
    <row r="161" spans="1:17" x14ac:dyDescent="0.25">
      <c r="A161" t="s">
        <v>447</v>
      </c>
      <c r="B161" t="s">
        <v>2533</v>
      </c>
      <c r="C161" t="s">
        <v>168</v>
      </c>
      <c r="D161" t="s">
        <v>2280</v>
      </c>
      <c r="E161" t="s">
        <v>1</v>
      </c>
      <c r="F161">
        <v>74</v>
      </c>
      <c r="G161">
        <v>215</v>
      </c>
      <c r="H161">
        <v>30</v>
      </c>
      <c r="I161">
        <v>4.75</v>
      </c>
      <c r="J161">
        <v>0</v>
      </c>
      <c r="K161">
        <v>29.5</v>
      </c>
      <c r="L161">
        <v>111</v>
      </c>
      <c r="M161">
        <v>4.17</v>
      </c>
      <c r="N161">
        <v>6.81</v>
      </c>
      <c r="O161">
        <v>10.936</v>
      </c>
      <c r="P161" t="s">
        <v>3112</v>
      </c>
      <c r="Q161">
        <v>0</v>
      </c>
    </row>
    <row r="162" spans="1:17" x14ac:dyDescent="0.25">
      <c r="A162" t="s">
        <v>70</v>
      </c>
      <c r="B162" t="s">
        <v>2534</v>
      </c>
      <c r="C162" t="s">
        <v>2282</v>
      </c>
      <c r="D162" t="s">
        <v>2266</v>
      </c>
      <c r="E162" t="s">
        <v>1</v>
      </c>
      <c r="F162">
        <v>75</v>
      </c>
      <c r="G162">
        <v>226</v>
      </c>
      <c r="H162">
        <v>35</v>
      </c>
      <c r="I162">
        <v>4.75</v>
      </c>
      <c r="J162">
        <v>0</v>
      </c>
      <c r="K162">
        <v>30.5</v>
      </c>
      <c r="L162">
        <v>108</v>
      </c>
      <c r="M162">
        <v>4.41</v>
      </c>
      <c r="N162">
        <v>6.77</v>
      </c>
      <c r="O162">
        <v>9.6639999999999997</v>
      </c>
      <c r="P162" t="s">
        <v>3112</v>
      </c>
      <c r="Q162">
        <v>0</v>
      </c>
    </row>
    <row r="163" spans="1:17" x14ac:dyDescent="0.25">
      <c r="A163" t="s">
        <v>448</v>
      </c>
      <c r="B163" t="s">
        <v>2535</v>
      </c>
      <c r="C163" t="s">
        <v>202</v>
      </c>
      <c r="D163" t="s">
        <v>2268</v>
      </c>
      <c r="E163" t="s">
        <v>74</v>
      </c>
      <c r="F163">
        <v>76</v>
      </c>
      <c r="G163">
        <v>200</v>
      </c>
      <c r="H163">
        <v>0</v>
      </c>
      <c r="I163">
        <v>4.51</v>
      </c>
      <c r="J163">
        <v>0</v>
      </c>
      <c r="K163">
        <v>39.5</v>
      </c>
      <c r="L163">
        <v>119</v>
      </c>
      <c r="M163">
        <v>4.34</v>
      </c>
      <c r="N163">
        <v>7.09</v>
      </c>
      <c r="O163">
        <v>75.459999999999994</v>
      </c>
      <c r="P163" t="s">
        <v>3113</v>
      </c>
      <c r="Q163">
        <v>1</v>
      </c>
    </row>
    <row r="164" spans="1:17" x14ac:dyDescent="0.25">
      <c r="A164" t="s">
        <v>450</v>
      </c>
      <c r="B164" t="s">
        <v>2537</v>
      </c>
      <c r="C164" t="s">
        <v>195</v>
      </c>
      <c r="D164" t="s">
        <v>2268</v>
      </c>
      <c r="E164" t="s">
        <v>76</v>
      </c>
      <c r="F164">
        <v>71</v>
      </c>
      <c r="G164">
        <v>203</v>
      </c>
      <c r="H164">
        <v>0</v>
      </c>
      <c r="I164">
        <v>4.45</v>
      </c>
      <c r="J164">
        <v>0</v>
      </c>
      <c r="K164">
        <v>38</v>
      </c>
      <c r="L164">
        <v>123</v>
      </c>
      <c r="M164">
        <v>4.17</v>
      </c>
      <c r="N164">
        <v>7</v>
      </c>
      <c r="O164">
        <v>0</v>
      </c>
      <c r="P164" t="s">
        <v>3112</v>
      </c>
      <c r="Q164">
        <v>0</v>
      </c>
    </row>
    <row r="165" spans="1:17" x14ac:dyDescent="0.25">
      <c r="A165" t="s">
        <v>451</v>
      </c>
      <c r="B165" t="s">
        <v>2538</v>
      </c>
      <c r="C165" t="s">
        <v>153</v>
      </c>
      <c r="D165" t="s">
        <v>2267</v>
      </c>
      <c r="E165" t="s">
        <v>76</v>
      </c>
      <c r="F165">
        <v>71</v>
      </c>
      <c r="G165">
        <v>230</v>
      </c>
      <c r="H165">
        <v>0</v>
      </c>
      <c r="I165">
        <v>4.4000000000000004</v>
      </c>
      <c r="J165">
        <v>26</v>
      </c>
      <c r="K165">
        <v>36</v>
      </c>
      <c r="L165">
        <v>127</v>
      </c>
      <c r="M165">
        <v>4.16</v>
      </c>
      <c r="N165">
        <v>6.96</v>
      </c>
      <c r="O165">
        <v>5.9</v>
      </c>
      <c r="P165" t="s">
        <v>3112</v>
      </c>
      <c r="Q165">
        <v>0</v>
      </c>
    </row>
    <row r="166" spans="1:17" x14ac:dyDescent="0.25">
      <c r="A166" t="s">
        <v>119</v>
      </c>
      <c r="B166" t="s">
        <v>2539</v>
      </c>
      <c r="C166" t="s">
        <v>2271</v>
      </c>
      <c r="D166" t="s">
        <v>2267</v>
      </c>
      <c r="E166" t="s">
        <v>74</v>
      </c>
      <c r="F166">
        <v>73</v>
      </c>
      <c r="G166">
        <v>197</v>
      </c>
      <c r="H166">
        <v>0</v>
      </c>
      <c r="I166">
        <v>4.4400000000000004</v>
      </c>
      <c r="J166">
        <v>0</v>
      </c>
      <c r="K166">
        <v>38</v>
      </c>
      <c r="L166">
        <v>120</v>
      </c>
      <c r="M166">
        <v>4.1900000000000004</v>
      </c>
      <c r="N166">
        <v>6.68</v>
      </c>
      <c r="O166">
        <v>63.8</v>
      </c>
      <c r="P166" t="s">
        <v>3113</v>
      </c>
      <c r="Q166">
        <v>1</v>
      </c>
    </row>
    <row r="167" spans="1:17" x14ac:dyDescent="0.25">
      <c r="A167" t="s">
        <v>452</v>
      </c>
      <c r="B167" t="s">
        <v>2540</v>
      </c>
      <c r="C167" t="s">
        <v>150</v>
      </c>
      <c r="D167" t="s">
        <v>2266</v>
      </c>
      <c r="E167" t="s">
        <v>76</v>
      </c>
      <c r="F167">
        <v>74</v>
      </c>
      <c r="G167">
        <v>226</v>
      </c>
      <c r="H167">
        <v>0</v>
      </c>
      <c r="I167">
        <v>4.5199999999999996</v>
      </c>
      <c r="J167">
        <v>28</v>
      </c>
      <c r="K167">
        <v>34.5</v>
      </c>
      <c r="L167">
        <v>122</v>
      </c>
      <c r="M167">
        <v>4.22</v>
      </c>
      <c r="N167">
        <v>6.88</v>
      </c>
      <c r="O167">
        <v>25.34</v>
      </c>
      <c r="P167" t="s">
        <v>3112</v>
      </c>
      <c r="Q167">
        <v>0</v>
      </c>
    </row>
    <row r="168" spans="1:17" x14ac:dyDescent="0.25">
      <c r="A168" t="s">
        <v>453</v>
      </c>
      <c r="B168" t="s">
        <v>2541</v>
      </c>
      <c r="C168" t="s">
        <v>167</v>
      </c>
      <c r="D168" t="s">
        <v>2266</v>
      </c>
      <c r="E168" t="s">
        <v>76</v>
      </c>
      <c r="F168">
        <v>70</v>
      </c>
      <c r="G168">
        <v>210</v>
      </c>
      <c r="H168">
        <v>0</v>
      </c>
      <c r="I168">
        <v>4.54</v>
      </c>
      <c r="J168">
        <v>21</v>
      </c>
      <c r="K168">
        <v>37</v>
      </c>
      <c r="L168">
        <v>122</v>
      </c>
      <c r="M168">
        <v>4.1399999999999997</v>
      </c>
      <c r="N168">
        <v>7</v>
      </c>
      <c r="O168">
        <v>51.86</v>
      </c>
      <c r="P168" t="s">
        <v>3112</v>
      </c>
      <c r="Q168">
        <v>0</v>
      </c>
    </row>
    <row r="169" spans="1:17" x14ac:dyDescent="0.25">
      <c r="A169" t="s">
        <v>454</v>
      </c>
      <c r="B169" t="s">
        <v>2542</v>
      </c>
      <c r="C169" t="s">
        <v>2297</v>
      </c>
      <c r="D169" t="s">
        <v>2276</v>
      </c>
      <c r="E169" t="s">
        <v>76</v>
      </c>
      <c r="F169">
        <v>71</v>
      </c>
      <c r="G169">
        <v>191</v>
      </c>
      <c r="H169">
        <v>0</v>
      </c>
      <c r="I169">
        <v>4.46</v>
      </c>
      <c r="J169">
        <v>26</v>
      </c>
      <c r="K169">
        <v>35.5</v>
      </c>
      <c r="L169">
        <v>121</v>
      </c>
      <c r="M169">
        <v>0</v>
      </c>
      <c r="N169">
        <v>0</v>
      </c>
      <c r="O169">
        <v>10</v>
      </c>
      <c r="P169" t="s">
        <v>3112</v>
      </c>
      <c r="Q169">
        <v>0</v>
      </c>
    </row>
    <row r="170" spans="1:17" x14ac:dyDescent="0.25">
      <c r="A170" t="s">
        <v>455</v>
      </c>
      <c r="B170" t="s">
        <v>2543</v>
      </c>
      <c r="C170" t="s">
        <v>2306</v>
      </c>
      <c r="D170" t="s">
        <v>3088</v>
      </c>
      <c r="E170" t="s">
        <v>74</v>
      </c>
      <c r="F170">
        <v>75</v>
      </c>
      <c r="G170">
        <v>210</v>
      </c>
      <c r="H170">
        <v>0</v>
      </c>
      <c r="I170">
        <v>4.5</v>
      </c>
      <c r="J170">
        <v>0</v>
      </c>
      <c r="K170">
        <v>34</v>
      </c>
      <c r="L170">
        <v>129</v>
      </c>
      <c r="M170">
        <v>4.3099999999999996</v>
      </c>
      <c r="N170">
        <v>7.03</v>
      </c>
      <c r="O170">
        <v>43.620000000000005</v>
      </c>
      <c r="P170" t="s">
        <v>3112</v>
      </c>
      <c r="Q170">
        <v>0</v>
      </c>
    </row>
    <row r="171" spans="1:17" x14ac:dyDescent="0.25">
      <c r="A171" t="s">
        <v>457</v>
      </c>
      <c r="B171" t="s">
        <v>2544</v>
      </c>
      <c r="C171" t="s">
        <v>2292</v>
      </c>
      <c r="D171" t="s">
        <v>2277</v>
      </c>
      <c r="E171" t="s">
        <v>74</v>
      </c>
      <c r="F171">
        <v>71</v>
      </c>
      <c r="G171">
        <v>174</v>
      </c>
      <c r="H171">
        <v>0</v>
      </c>
      <c r="I171">
        <v>4.3</v>
      </c>
      <c r="J171">
        <v>0</v>
      </c>
      <c r="K171">
        <v>0</v>
      </c>
      <c r="L171">
        <v>123</v>
      </c>
      <c r="M171">
        <v>4.21</v>
      </c>
      <c r="N171">
        <v>6.85</v>
      </c>
      <c r="O171">
        <v>6.0000000000000053E-2</v>
      </c>
      <c r="P171" t="s">
        <v>3112</v>
      </c>
      <c r="Q171">
        <v>0</v>
      </c>
    </row>
    <row r="172" spans="1:17" x14ac:dyDescent="0.25">
      <c r="A172" t="s">
        <v>458</v>
      </c>
      <c r="B172" t="s">
        <v>2545</v>
      </c>
      <c r="C172" t="s">
        <v>2307</v>
      </c>
      <c r="D172" t="s">
        <v>3088</v>
      </c>
      <c r="E172" t="s">
        <v>74</v>
      </c>
      <c r="F172">
        <v>74</v>
      </c>
      <c r="G172">
        <v>199</v>
      </c>
      <c r="H172">
        <v>0</v>
      </c>
      <c r="I172">
        <v>4.38</v>
      </c>
      <c r="J172">
        <v>19</v>
      </c>
      <c r="K172">
        <v>39</v>
      </c>
      <c r="L172">
        <v>127</v>
      </c>
      <c r="M172">
        <v>4.28</v>
      </c>
      <c r="N172">
        <v>6.83</v>
      </c>
      <c r="O172">
        <v>54.760000000000005</v>
      </c>
      <c r="P172" t="s">
        <v>3113</v>
      </c>
      <c r="Q172">
        <v>1</v>
      </c>
    </row>
    <row r="173" spans="1:17" x14ac:dyDescent="0.25">
      <c r="A173" t="s">
        <v>459</v>
      </c>
      <c r="B173" t="s">
        <v>2546</v>
      </c>
      <c r="C173" t="s">
        <v>2284</v>
      </c>
      <c r="D173" t="s">
        <v>2267</v>
      </c>
      <c r="E173" t="s">
        <v>74</v>
      </c>
      <c r="F173">
        <v>73</v>
      </c>
      <c r="G173">
        <v>204</v>
      </c>
      <c r="H173">
        <v>0</v>
      </c>
      <c r="I173">
        <v>4.32</v>
      </c>
      <c r="J173">
        <v>0</v>
      </c>
      <c r="K173">
        <v>37</v>
      </c>
      <c r="L173">
        <v>123</v>
      </c>
      <c r="M173">
        <v>4.22</v>
      </c>
      <c r="N173">
        <v>7.02</v>
      </c>
      <c r="O173">
        <v>29.76</v>
      </c>
      <c r="P173" t="s">
        <v>3112</v>
      </c>
      <c r="Q173">
        <v>0</v>
      </c>
    </row>
    <row r="174" spans="1:17" x14ac:dyDescent="0.25">
      <c r="A174" t="s">
        <v>460</v>
      </c>
      <c r="B174" t="s">
        <v>2547</v>
      </c>
      <c r="C174" t="s">
        <v>2288</v>
      </c>
      <c r="D174" t="s">
        <v>2274</v>
      </c>
      <c r="E174" t="s">
        <v>74</v>
      </c>
      <c r="F174">
        <v>73</v>
      </c>
      <c r="G174">
        <v>207</v>
      </c>
      <c r="H174">
        <v>0</v>
      </c>
      <c r="I174">
        <v>4.54</v>
      </c>
      <c r="J174">
        <v>22</v>
      </c>
      <c r="K174">
        <v>34</v>
      </c>
      <c r="L174">
        <v>119</v>
      </c>
      <c r="M174">
        <v>4.2</v>
      </c>
      <c r="N174">
        <v>7.06</v>
      </c>
      <c r="O174">
        <v>75.28</v>
      </c>
      <c r="P174" t="s">
        <v>3112</v>
      </c>
      <c r="Q174">
        <v>0</v>
      </c>
    </row>
    <row r="175" spans="1:17" x14ac:dyDescent="0.25">
      <c r="A175" t="s">
        <v>462</v>
      </c>
      <c r="B175" t="s">
        <v>2549</v>
      </c>
      <c r="C175" t="s">
        <v>2273</v>
      </c>
      <c r="D175" t="s">
        <v>2274</v>
      </c>
      <c r="E175" t="s">
        <v>74</v>
      </c>
      <c r="F175">
        <v>73</v>
      </c>
      <c r="G175">
        <v>205</v>
      </c>
      <c r="H175">
        <v>0</v>
      </c>
      <c r="I175">
        <v>4.45</v>
      </c>
      <c r="J175">
        <v>0</v>
      </c>
      <c r="K175">
        <v>38.5</v>
      </c>
      <c r="L175">
        <v>125</v>
      </c>
      <c r="M175">
        <v>4.24</v>
      </c>
      <c r="N175">
        <v>7.03</v>
      </c>
      <c r="O175">
        <v>0.13999999999999999</v>
      </c>
      <c r="P175" t="s">
        <v>3112</v>
      </c>
      <c r="Q175">
        <v>0</v>
      </c>
    </row>
    <row r="176" spans="1:17" x14ac:dyDescent="0.25">
      <c r="A176" t="s">
        <v>464</v>
      </c>
      <c r="B176" t="s">
        <v>2551</v>
      </c>
      <c r="C176" t="s">
        <v>148</v>
      </c>
      <c r="D176" t="s">
        <v>2267</v>
      </c>
      <c r="E176" t="s">
        <v>1</v>
      </c>
      <c r="F176">
        <v>76</v>
      </c>
      <c r="G176">
        <v>231</v>
      </c>
      <c r="H176">
        <v>31</v>
      </c>
      <c r="I176">
        <v>4.76</v>
      </c>
      <c r="J176">
        <v>19</v>
      </c>
      <c r="K176">
        <v>0</v>
      </c>
      <c r="L176">
        <v>0</v>
      </c>
      <c r="M176">
        <v>4.46</v>
      </c>
      <c r="N176">
        <v>7.14</v>
      </c>
      <c r="O176">
        <v>56.951999999999984</v>
      </c>
      <c r="P176" t="s">
        <v>3112</v>
      </c>
      <c r="Q176">
        <v>0</v>
      </c>
    </row>
    <row r="177" spans="1:17" x14ac:dyDescent="0.25">
      <c r="A177" t="s">
        <v>465</v>
      </c>
      <c r="B177" t="s">
        <v>2552</v>
      </c>
      <c r="C177" t="s">
        <v>243</v>
      </c>
      <c r="D177" t="s">
        <v>2269</v>
      </c>
      <c r="E177" t="s">
        <v>76</v>
      </c>
      <c r="F177">
        <v>68</v>
      </c>
      <c r="G177">
        <v>186</v>
      </c>
      <c r="H177">
        <v>0</v>
      </c>
      <c r="I177">
        <v>4.4000000000000004</v>
      </c>
      <c r="J177">
        <v>0</v>
      </c>
      <c r="K177">
        <v>35.5</v>
      </c>
      <c r="L177">
        <v>0</v>
      </c>
      <c r="M177">
        <v>4.08</v>
      </c>
      <c r="N177">
        <v>6.69</v>
      </c>
      <c r="O177">
        <v>9.02</v>
      </c>
      <c r="P177" t="s">
        <v>3112</v>
      </c>
      <c r="Q177">
        <v>0</v>
      </c>
    </row>
    <row r="178" spans="1:17" x14ac:dyDescent="0.25">
      <c r="A178" t="s">
        <v>470</v>
      </c>
      <c r="B178" t="s">
        <v>2556</v>
      </c>
      <c r="C178" t="s">
        <v>2298</v>
      </c>
      <c r="D178" t="s">
        <v>2266</v>
      </c>
      <c r="E178" t="s">
        <v>76</v>
      </c>
      <c r="F178">
        <v>71</v>
      </c>
      <c r="G178">
        <v>207</v>
      </c>
      <c r="H178">
        <v>0</v>
      </c>
      <c r="I178">
        <v>4.4000000000000004</v>
      </c>
      <c r="J178">
        <v>16</v>
      </c>
      <c r="K178">
        <v>35.5</v>
      </c>
      <c r="L178">
        <v>123</v>
      </c>
      <c r="M178">
        <v>4.16</v>
      </c>
      <c r="N178">
        <v>6.84</v>
      </c>
      <c r="O178">
        <v>11.239999999999998</v>
      </c>
      <c r="P178" t="s">
        <v>3112</v>
      </c>
      <c r="Q178">
        <v>0</v>
      </c>
    </row>
    <row r="179" spans="1:17" x14ac:dyDescent="0.25">
      <c r="A179" t="s">
        <v>471</v>
      </c>
      <c r="B179" t="s">
        <v>2557</v>
      </c>
      <c r="C179" t="s">
        <v>2273</v>
      </c>
      <c r="D179" t="s">
        <v>2274</v>
      </c>
      <c r="E179" t="s">
        <v>76</v>
      </c>
      <c r="F179">
        <v>73</v>
      </c>
      <c r="G179">
        <v>228</v>
      </c>
      <c r="H179">
        <v>0</v>
      </c>
      <c r="I179">
        <v>4.66</v>
      </c>
      <c r="J179">
        <v>14</v>
      </c>
      <c r="K179">
        <v>34</v>
      </c>
      <c r="L179">
        <v>115</v>
      </c>
      <c r="M179">
        <v>4.43</v>
      </c>
      <c r="N179">
        <v>7.23</v>
      </c>
      <c r="O179">
        <v>1.8199999999999998</v>
      </c>
      <c r="P179" t="s">
        <v>3112</v>
      </c>
      <c r="Q179">
        <v>0</v>
      </c>
    </row>
    <row r="180" spans="1:17" x14ac:dyDescent="0.25">
      <c r="A180" t="s">
        <v>473</v>
      </c>
      <c r="B180" t="s">
        <v>2558</v>
      </c>
      <c r="C180" t="s">
        <v>227</v>
      </c>
      <c r="D180" t="s">
        <v>3088</v>
      </c>
      <c r="E180" t="s">
        <v>74</v>
      </c>
      <c r="F180">
        <v>69</v>
      </c>
      <c r="G180">
        <v>179</v>
      </c>
      <c r="H180">
        <v>0</v>
      </c>
      <c r="I180">
        <v>4.47</v>
      </c>
      <c r="J180">
        <v>0</v>
      </c>
      <c r="K180">
        <v>35</v>
      </c>
      <c r="L180">
        <v>123</v>
      </c>
      <c r="M180">
        <v>4.21</v>
      </c>
      <c r="N180">
        <v>6.71</v>
      </c>
      <c r="O180">
        <v>-0.1</v>
      </c>
      <c r="P180" t="s">
        <v>3112</v>
      </c>
      <c r="Q180">
        <v>0</v>
      </c>
    </row>
    <row r="181" spans="1:17" x14ac:dyDescent="0.25">
      <c r="A181" t="s">
        <v>133</v>
      </c>
      <c r="B181" t="s">
        <v>2559</v>
      </c>
      <c r="C181" t="s">
        <v>2297</v>
      </c>
      <c r="D181" t="s">
        <v>2276</v>
      </c>
      <c r="E181" t="s">
        <v>74</v>
      </c>
      <c r="F181">
        <v>70</v>
      </c>
      <c r="G181">
        <v>181</v>
      </c>
      <c r="H181">
        <v>0</v>
      </c>
      <c r="I181">
        <v>4.5</v>
      </c>
      <c r="J181">
        <v>15</v>
      </c>
      <c r="K181">
        <v>35.5</v>
      </c>
      <c r="L181">
        <v>115</v>
      </c>
      <c r="M181">
        <v>4.1399999999999997</v>
      </c>
      <c r="N181">
        <v>6.66</v>
      </c>
      <c r="O181">
        <v>-0.96000000000000019</v>
      </c>
      <c r="P181" t="s">
        <v>3112</v>
      </c>
      <c r="Q181">
        <v>0</v>
      </c>
    </row>
    <row r="182" spans="1:17" x14ac:dyDescent="0.25">
      <c r="A182" t="s">
        <v>475</v>
      </c>
      <c r="B182" t="s">
        <v>2561</v>
      </c>
      <c r="C182" t="s">
        <v>141</v>
      </c>
      <c r="D182" t="s">
        <v>2266</v>
      </c>
      <c r="E182" t="s">
        <v>74</v>
      </c>
      <c r="F182">
        <v>73</v>
      </c>
      <c r="G182">
        <v>193</v>
      </c>
      <c r="H182">
        <v>0</v>
      </c>
      <c r="I182">
        <v>4.46</v>
      </c>
      <c r="J182">
        <v>0</v>
      </c>
      <c r="K182">
        <v>33</v>
      </c>
      <c r="L182">
        <v>124</v>
      </c>
      <c r="M182">
        <v>4.29</v>
      </c>
      <c r="N182">
        <v>6.9</v>
      </c>
      <c r="O182">
        <v>75.86</v>
      </c>
      <c r="P182" t="s">
        <v>3112</v>
      </c>
      <c r="Q182">
        <v>0</v>
      </c>
    </row>
    <row r="183" spans="1:17" x14ac:dyDescent="0.25">
      <c r="A183" t="s">
        <v>476</v>
      </c>
      <c r="B183" t="s">
        <v>2562</v>
      </c>
      <c r="C183" t="s">
        <v>229</v>
      </c>
      <c r="D183" t="s">
        <v>2278</v>
      </c>
      <c r="E183" t="s">
        <v>74</v>
      </c>
      <c r="F183">
        <v>73</v>
      </c>
      <c r="G183">
        <v>198</v>
      </c>
      <c r="H183">
        <v>0</v>
      </c>
      <c r="I183">
        <v>4.3899999999999997</v>
      </c>
      <c r="J183">
        <v>0</v>
      </c>
      <c r="K183">
        <v>37</v>
      </c>
      <c r="L183">
        <v>127</v>
      </c>
      <c r="M183">
        <v>0</v>
      </c>
      <c r="N183">
        <v>0</v>
      </c>
      <c r="O183">
        <v>3.02</v>
      </c>
      <c r="P183" t="s">
        <v>3112</v>
      </c>
      <c r="Q183">
        <v>0</v>
      </c>
    </row>
    <row r="184" spans="1:17" x14ac:dyDescent="0.25">
      <c r="A184" t="s">
        <v>477</v>
      </c>
      <c r="B184" t="s">
        <v>2563</v>
      </c>
      <c r="C184" t="s">
        <v>182</v>
      </c>
      <c r="D184" t="s">
        <v>2276</v>
      </c>
      <c r="E184" t="s">
        <v>76</v>
      </c>
      <c r="F184">
        <v>71</v>
      </c>
      <c r="G184">
        <v>220</v>
      </c>
      <c r="H184">
        <v>0</v>
      </c>
      <c r="I184">
        <v>4.5</v>
      </c>
      <c r="J184">
        <v>18</v>
      </c>
      <c r="K184">
        <v>38</v>
      </c>
      <c r="L184">
        <v>114</v>
      </c>
      <c r="M184">
        <v>4.34</v>
      </c>
      <c r="N184">
        <v>7.22</v>
      </c>
      <c r="O184">
        <v>18.580000000000002</v>
      </c>
      <c r="P184" t="s">
        <v>3112</v>
      </c>
      <c r="Q184">
        <v>0</v>
      </c>
    </row>
    <row r="185" spans="1:17" x14ac:dyDescent="0.25">
      <c r="A185" t="s">
        <v>478</v>
      </c>
      <c r="B185" t="s">
        <v>2564</v>
      </c>
      <c r="C185" t="s">
        <v>246</v>
      </c>
      <c r="D185" t="s">
        <v>2274</v>
      </c>
      <c r="E185" t="s">
        <v>1</v>
      </c>
      <c r="F185">
        <v>77</v>
      </c>
      <c r="G185">
        <v>226</v>
      </c>
      <c r="H185">
        <v>21</v>
      </c>
      <c r="I185">
        <v>4.91</v>
      </c>
      <c r="J185">
        <v>0</v>
      </c>
      <c r="K185">
        <v>29.5</v>
      </c>
      <c r="L185">
        <v>114</v>
      </c>
      <c r="M185">
        <v>4.1500000000000004</v>
      </c>
      <c r="N185">
        <v>6.72</v>
      </c>
      <c r="O185">
        <v>0</v>
      </c>
      <c r="P185" t="s">
        <v>3112</v>
      </c>
      <c r="Q185">
        <v>0</v>
      </c>
    </row>
    <row r="186" spans="1:17" x14ac:dyDescent="0.25">
      <c r="A186" t="s">
        <v>479</v>
      </c>
      <c r="B186" t="s">
        <v>2565</v>
      </c>
      <c r="C186" t="s">
        <v>197</v>
      </c>
      <c r="D186" t="s">
        <v>2276</v>
      </c>
      <c r="E186" t="s">
        <v>74</v>
      </c>
      <c r="F186">
        <v>73</v>
      </c>
      <c r="G186">
        <v>188</v>
      </c>
      <c r="H186">
        <v>0</v>
      </c>
      <c r="I186">
        <v>4.3600000000000003</v>
      </c>
      <c r="J186">
        <v>0</v>
      </c>
      <c r="K186">
        <v>32.5</v>
      </c>
      <c r="L186">
        <v>123</v>
      </c>
      <c r="M186">
        <v>4.1500000000000004</v>
      </c>
      <c r="N186">
        <v>7</v>
      </c>
      <c r="O186">
        <v>7.62</v>
      </c>
      <c r="P186" t="s">
        <v>3112</v>
      </c>
      <c r="Q186">
        <v>0</v>
      </c>
    </row>
    <row r="187" spans="1:17" x14ac:dyDescent="0.25">
      <c r="A187" t="s">
        <v>481</v>
      </c>
      <c r="B187" t="s">
        <v>2567</v>
      </c>
      <c r="C187" t="s">
        <v>2283</v>
      </c>
      <c r="D187" t="s">
        <v>2274</v>
      </c>
      <c r="E187" t="s">
        <v>74</v>
      </c>
      <c r="F187">
        <v>74</v>
      </c>
      <c r="G187">
        <v>225</v>
      </c>
      <c r="H187">
        <v>0</v>
      </c>
      <c r="I187">
        <v>4.41</v>
      </c>
      <c r="J187">
        <v>19</v>
      </c>
      <c r="K187">
        <v>40</v>
      </c>
      <c r="L187">
        <v>119</v>
      </c>
      <c r="M187">
        <v>0</v>
      </c>
      <c r="N187">
        <v>0</v>
      </c>
      <c r="O187">
        <v>28.660000000000004</v>
      </c>
      <c r="P187" t="s">
        <v>3112</v>
      </c>
      <c r="Q187">
        <v>0</v>
      </c>
    </row>
    <row r="188" spans="1:17" x14ac:dyDescent="0.25">
      <c r="A188" t="s">
        <v>486</v>
      </c>
      <c r="B188" t="s">
        <v>2571</v>
      </c>
      <c r="C188" t="s">
        <v>2292</v>
      </c>
      <c r="D188" t="s">
        <v>2277</v>
      </c>
      <c r="E188" t="s">
        <v>76</v>
      </c>
      <c r="F188">
        <v>70</v>
      </c>
      <c r="G188">
        <v>218</v>
      </c>
      <c r="H188">
        <v>0</v>
      </c>
      <c r="I188">
        <v>4.63</v>
      </c>
      <c r="J188">
        <v>23</v>
      </c>
      <c r="K188">
        <v>36.5</v>
      </c>
      <c r="L188">
        <v>121</v>
      </c>
      <c r="M188">
        <v>0</v>
      </c>
      <c r="N188">
        <v>0</v>
      </c>
      <c r="O188">
        <v>0.64</v>
      </c>
      <c r="P188" t="s">
        <v>3112</v>
      </c>
      <c r="Q188">
        <v>0</v>
      </c>
    </row>
    <row r="189" spans="1:17" x14ac:dyDescent="0.25">
      <c r="A189" t="s">
        <v>487</v>
      </c>
      <c r="B189" t="s">
        <v>2572</v>
      </c>
      <c r="C189" t="s">
        <v>136</v>
      </c>
      <c r="D189" t="s">
        <v>2277</v>
      </c>
      <c r="E189" t="s">
        <v>74</v>
      </c>
      <c r="F189">
        <v>74</v>
      </c>
      <c r="G189">
        <v>211</v>
      </c>
      <c r="H189">
        <v>0</v>
      </c>
      <c r="I189">
        <v>4.57</v>
      </c>
      <c r="J189">
        <v>17</v>
      </c>
      <c r="K189">
        <v>32.5</v>
      </c>
      <c r="L189">
        <v>117</v>
      </c>
      <c r="M189">
        <v>0</v>
      </c>
      <c r="N189">
        <v>0</v>
      </c>
      <c r="O189">
        <v>0</v>
      </c>
      <c r="P189" t="s">
        <v>3112</v>
      </c>
      <c r="Q189">
        <v>0</v>
      </c>
    </row>
    <row r="190" spans="1:17" x14ac:dyDescent="0.25">
      <c r="A190" t="s">
        <v>489</v>
      </c>
      <c r="B190" t="s">
        <v>2574</v>
      </c>
      <c r="C190" t="s">
        <v>195</v>
      </c>
      <c r="D190" t="s">
        <v>2268</v>
      </c>
      <c r="E190" t="s">
        <v>74</v>
      </c>
      <c r="F190">
        <v>74</v>
      </c>
      <c r="G190">
        <v>204</v>
      </c>
      <c r="H190">
        <v>0</v>
      </c>
      <c r="I190">
        <v>4.5</v>
      </c>
      <c r="J190">
        <v>0</v>
      </c>
      <c r="K190">
        <v>36</v>
      </c>
      <c r="L190">
        <v>122</v>
      </c>
      <c r="M190">
        <v>4.28</v>
      </c>
      <c r="N190">
        <v>7.22</v>
      </c>
      <c r="O190">
        <v>2.72</v>
      </c>
      <c r="P190" t="s">
        <v>3112</v>
      </c>
      <c r="Q190">
        <v>0</v>
      </c>
    </row>
    <row r="191" spans="1:17" x14ac:dyDescent="0.25">
      <c r="A191" t="s">
        <v>490</v>
      </c>
      <c r="B191" t="s">
        <v>2575</v>
      </c>
      <c r="C191" t="s">
        <v>396</v>
      </c>
      <c r="D191" t="s">
        <v>3088</v>
      </c>
      <c r="E191" t="s">
        <v>1</v>
      </c>
      <c r="F191">
        <v>78</v>
      </c>
      <c r="G191">
        <v>231</v>
      </c>
      <c r="H191">
        <v>23</v>
      </c>
      <c r="I191">
        <v>4.9800000000000004</v>
      </c>
      <c r="J191">
        <v>0</v>
      </c>
      <c r="K191">
        <v>30.5</v>
      </c>
      <c r="L191">
        <v>104</v>
      </c>
      <c r="M191">
        <v>4.58</v>
      </c>
      <c r="N191">
        <v>7.32</v>
      </c>
      <c r="O191">
        <v>-0.32800000000000007</v>
      </c>
      <c r="P191" t="s">
        <v>3112</v>
      </c>
      <c r="Q191">
        <v>0</v>
      </c>
    </row>
    <row r="192" spans="1:17" x14ac:dyDescent="0.25">
      <c r="A192" t="s">
        <v>496</v>
      </c>
      <c r="B192" t="s">
        <v>2579</v>
      </c>
      <c r="C192" t="s">
        <v>181</v>
      </c>
      <c r="D192" t="s">
        <v>2268</v>
      </c>
      <c r="E192" t="s">
        <v>74</v>
      </c>
      <c r="F192">
        <v>75</v>
      </c>
      <c r="G192">
        <v>208</v>
      </c>
      <c r="H192">
        <v>0</v>
      </c>
      <c r="I192">
        <v>4.53</v>
      </c>
      <c r="J192">
        <v>0</v>
      </c>
      <c r="K192">
        <v>36</v>
      </c>
      <c r="L192">
        <v>129</v>
      </c>
      <c r="M192">
        <v>4.1900000000000004</v>
      </c>
      <c r="N192">
        <v>6.69</v>
      </c>
      <c r="O192">
        <v>0.12</v>
      </c>
      <c r="P192" t="s">
        <v>3112</v>
      </c>
      <c r="Q192">
        <v>0</v>
      </c>
    </row>
    <row r="193" spans="1:17" x14ac:dyDescent="0.25">
      <c r="A193" t="s">
        <v>497</v>
      </c>
      <c r="B193" t="s">
        <v>2580</v>
      </c>
      <c r="C193" t="s">
        <v>181</v>
      </c>
      <c r="D193" t="s">
        <v>2268</v>
      </c>
      <c r="E193" t="s">
        <v>76</v>
      </c>
      <c r="F193">
        <v>71</v>
      </c>
      <c r="G193">
        <v>232</v>
      </c>
      <c r="H193">
        <v>0</v>
      </c>
      <c r="I193">
        <v>4.47</v>
      </c>
      <c r="J193">
        <v>0</v>
      </c>
      <c r="K193">
        <v>31.5</v>
      </c>
      <c r="L193">
        <v>115</v>
      </c>
      <c r="M193">
        <v>0</v>
      </c>
      <c r="N193">
        <v>0</v>
      </c>
      <c r="O193">
        <v>14.679999999999998</v>
      </c>
      <c r="P193" t="s">
        <v>3112</v>
      </c>
      <c r="Q193">
        <v>0</v>
      </c>
    </row>
    <row r="194" spans="1:17" x14ac:dyDescent="0.25">
      <c r="A194" t="s">
        <v>499</v>
      </c>
      <c r="B194" t="s">
        <v>2582</v>
      </c>
      <c r="C194" t="s">
        <v>255</v>
      </c>
      <c r="D194" t="s">
        <v>3088</v>
      </c>
      <c r="E194" t="s">
        <v>74</v>
      </c>
      <c r="F194">
        <v>71</v>
      </c>
      <c r="G194">
        <v>184</v>
      </c>
      <c r="H194">
        <v>0</v>
      </c>
      <c r="I194">
        <v>4.42</v>
      </c>
      <c r="J194">
        <v>0</v>
      </c>
      <c r="K194">
        <v>32.5</v>
      </c>
      <c r="L194">
        <v>123</v>
      </c>
      <c r="M194">
        <v>4.29</v>
      </c>
      <c r="N194">
        <v>6.99</v>
      </c>
      <c r="O194">
        <v>0</v>
      </c>
      <c r="P194" t="s">
        <v>3112</v>
      </c>
      <c r="Q194">
        <v>0</v>
      </c>
    </row>
    <row r="195" spans="1:17" x14ac:dyDescent="0.25">
      <c r="A195" t="s">
        <v>500</v>
      </c>
      <c r="B195" t="s">
        <v>2583</v>
      </c>
      <c r="C195" t="s">
        <v>153</v>
      </c>
      <c r="D195" t="s">
        <v>2267</v>
      </c>
      <c r="E195" t="s">
        <v>74</v>
      </c>
      <c r="F195">
        <v>69</v>
      </c>
      <c r="G195">
        <v>194</v>
      </c>
      <c r="H195">
        <v>0</v>
      </c>
      <c r="I195">
        <v>4.59</v>
      </c>
      <c r="J195">
        <v>17</v>
      </c>
      <c r="K195">
        <v>33</v>
      </c>
      <c r="L195">
        <v>0</v>
      </c>
      <c r="M195">
        <v>0</v>
      </c>
      <c r="N195">
        <v>0</v>
      </c>
      <c r="O195">
        <v>3.2399999999999998</v>
      </c>
      <c r="P195" t="s">
        <v>3112</v>
      </c>
      <c r="Q195">
        <v>0</v>
      </c>
    </row>
    <row r="196" spans="1:17" x14ac:dyDescent="0.25">
      <c r="A196" t="s">
        <v>501</v>
      </c>
      <c r="B196" t="s">
        <v>2584</v>
      </c>
      <c r="C196" t="s">
        <v>185</v>
      </c>
      <c r="D196" t="s">
        <v>2276</v>
      </c>
      <c r="E196" t="s">
        <v>74</v>
      </c>
      <c r="F196">
        <v>71</v>
      </c>
      <c r="G196">
        <v>197</v>
      </c>
      <c r="H196">
        <v>0</v>
      </c>
      <c r="I196">
        <v>4.5599999999999996</v>
      </c>
      <c r="J196">
        <v>0</v>
      </c>
      <c r="K196">
        <v>35</v>
      </c>
      <c r="L196">
        <v>120</v>
      </c>
      <c r="M196">
        <v>4.1399999999999997</v>
      </c>
      <c r="N196">
        <v>6.91</v>
      </c>
      <c r="O196">
        <v>25.639999999999997</v>
      </c>
      <c r="P196" t="s">
        <v>3112</v>
      </c>
      <c r="Q196">
        <v>0</v>
      </c>
    </row>
    <row r="197" spans="1:17" x14ac:dyDescent="0.25">
      <c r="A197" t="s">
        <v>502</v>
      </c>
      <c r="B197" t="s">
        <v>2585</v>
      </c>
      <c r="C197" t="s">
        <v>242</v>
      </c>
      <c r="D197" t="s">
        <v>2274</v>
      </c>
      <c r="E197" t="s">
        <v>76</v>
      </c>
      <c r="F197">
        <v>69</v>
      </c>
      <c r="G197">
        <v>245</v>
      </c>
      <c r="H197">
        <v>0</v>
      </c>
      <c r="I197">
        <v>4.7699999999999996</v>
      </c>
      <c r="J197">
        <v>25</v>
      </c>
      <c r="K197">
        <v>30</v>
      </c>
      <c r="L197">
        <v>103</v>
      </c>
      <c r="M197">
        <v>4.42</v>
      </c>
      <c r="N197">
        <v>7.1</v>
      </c>
      <c r="O197">
        <v>0</v>
      </c>
      <c r="P197" t="s">
        <v>3112</v>
      </c>
      <c r="Q197">
        <v>0</v>
      </c>
    </row>
    <row r="198" spans="1:17" x14ac:dyDescent="0.25">
      <c r="A198" t="s">
        <v>504</v>
      </c>
      <c r="B198" t="s">
        <v>2587</v>
      </c>
      <c r="C198" t="s">
        <v>154</v>
      </c>
      <c r="D198" t="s">
        <v>2268</v>
      </c>
      <c r="E198" t="s">
        <v>76</v>
      </c>
      <c r="F198">
        <v>71</v>
      </c>
      <c r="G198">
        <v>211</v>
      </c>
      <c r="H198">
        <v>0</v>
      </c>
      <c r="I198">
        <v>4.75</v>
      </c>
      <c r="J198">
        <v>19</v>
      </c>
      <c r="K198">
        <v>30</v>
      </c>
      <c r="L198">
        <v>108</v>
      </c>
      <c r="M198">
        <v>4.53</v>
      </c>
      <c r="N198">
        <v>7.25</v>
      </c>
      <c r="O198">
        <v>17.279999999999998</v>
      </c>
      <c r="P198" t="s">
        <v>3112</v>
      </c>
      <c r="Q198">
        <v>0</v>
      </c>
    </row>
    <row r="199" spans="1:17" x14ac:dyDescent="0.25">
      <c r="A199" t="s">
        <v>507</v>
      </c>
      <c r="B199" t="s">
        <v>2589</v>
      </c>
      <c r="C199" t="s">
        <v>244</v>
      </c>
      <c r="D199" t="s">
        <v>2286</v>
      </c>
      <c r="E199" t="s">
        <v>76</v>
      </c>
      <c r="F199">
        <v>70</v>
      </c>
      <c r="G199">
        <v>198</v>
      </c>
      <c r="H199">
        <v>0</v>
      </c>
      <c r="I199">
        <v>4.55</v>
      </c>
      <c r="J199">
        <v>0</v>
      </c>
      <c r="K199">
        <v>34</v>
      </c>
      <c r="L199">
        <v>112</v>
      </c>
      <c r="M199">
        <v>4.09</v>
      </c>
      <c r="N199">
        <v>6.7</v>
      </c>
      <c r="O199">
        <v>109.58</v>
      </c>
      <c r="P199" t="s">
        <v>3113</v>
      </c>
      <c r="Q199">
        <v>1</v>
      </c>
    </row>
    <row r="200" spans="1:17" x14ac:dyDescent="0.25">
      <c r="A200" t="s">
        <v>509</v>
      </c>
      <c r="B200" t="s">
        <v>2592</v>
      </c>
      <c r="C200" t="s">
        <v>142</v>
      </c>
      <c r="D200" t="s">
        <v>2277</v>
      </c>
      <c r="E200" t="s">
        <v>1</v>
      </c>
      <c r="F200">
        <v>77</v>
      </c>
      <c r="G200">
        <v>229</v>
      </c>
      <c r="H200">
        <v>15</v>
      </c>
      <c r="I200">
        <v>4.4800000000000004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81.583999999999989</v>
      </c>
      <c r="P200" t="s">
        <v>3112</v>
      </c>
      <c r="Q200">
        <v>0</v>
      </c>
    </row>
    <row r="201" spans="1:17" x14ac:dyDescent="0.25">
      <c r="A201" t="s">
        <v>510</v>
      </c>
      <c r="B201" t="s">
        <v>2593</v>
      </c>
      <c r="C201" t="s">
        <v>2271</v>
      </c>
      <c r="D201" t="s">
        <v>2267</v>
      </c>
      <c r="E201" t="s">
        <v>1</v>
      </c>
      <c r="F201">
        <v>77</v>
      </c>
      <c r="G201">
        <v>223</v>
      </c>
      <c r="H201">
        <v>35</v>
      </c>
      <c r="I201">
        <v>4.9000000000000004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34.344000000000001</v>
      </c>
      <c r="P201" t="s">
        <v>3112</v>
      </c>
      <c r="Q201">
        <v>0</v>
      </c>
    </row>
    <row r="202" spans="1:17" x14ac:dyDescent="0.25">
      <c r="A202" t="s">
        <v>66</v>
      </c>
      <c r="B202" t="s">
        <v>2594</v>
      </c>
      <c r="C202" t="s">
        <v>218</v>
      </c>
      <c r="D202" t="s">
        <v>2268</v>
      </c>
      <c r="E202" t="s">
        <v>1</v>
      </c>
      <c r="F202">
        <v>75</v>
      </c>
      <c r="G202">
        <v>226</v>
      </c>
      <c r="H202">
        <v>26</v>
      </c>
      <c r="I202">
        <v>4.7699999999999996</v>
      </c>
      <c r="J202">
        <v>0</v>
      </c>
      <c r="K202">
        <v>0</v>
      </c>
      <c r="L202">
        <v>0</v>
      </c>
      <c r="M202">
        <v>4.3099999999999996</v>
      </c>
      <c r="N202">
        <v>7.12</v>
      </c>
      <c r="O202">
        <v>179.31199999999998</v>
      </c>
      <c r="P202" t="s">
        <v>3113</v>
      </c>
      <c r="Q202">
        <v>1</v>
      </c>
    </row>
    <row r="203" spans="1:17" x14ac:dyDescent="0.25">
      <c r="A203" t="s">
        <v>91</v>
      </c>
      <c r="B203" t="s">
        <v>2597</v>
      </c>
      <c r="C203" t="s">
        <v>151</v>
      </c>
      <c r="D203" t="s">
        <v>2278</v>
      </c>
      <c r="E203" t="s">
        <v>76</v>
      </c>
      <c r="F203">
        <v>69</v>
      </c>
      <c r="G203">
        <v>214</v>
      </c>
      <c r="H203">
        <v>0</v>
      </c>
      <c r="I203">
        <v>4.49</v>
      </c>
      <c r="J203">
        <v>25</v>
      </c>
      <c r="K203">
        <v>35.5</v>
      </c>
      <c r="L203">
        <v>0</v>
      </c>
      <c r="M203">
        <v>0</v>
      </c>
      <c r="N203">
        <v>0</v>
      </c>
      <c r="O203">
        <v>142.26000000000002</v>
      </c>
      <c r="P203" t="s">
        <v>3113</v>
      </c>
      <c r="Q203">
        <v>1</v>
      </c>
    </row>
    <row r="204" spans="1:17" x14ac:dyDescent="0.25">
      <c r="A204" t="s">
        <v>513</v>
      </c>
      <c r="B204" t="s">
        <v>2598</v>
      </c>
      <c r="C204" t="s">
        <v>2281</v>
      </c>
      <c r="D204" t="s">
        <v>2268</v>
      </c>
      <c r="E204" t="s">
        <v>76</v>
      </c>
      <c r="F204">
        <v>71</v>
      </c>
      <c r="G204">
        <v>214</v>
      </c>
      <c r="H204">
        <v>0</v>
      </c>
      <c r="I204">
        <v>4.4000000000000004</v>
      </c>
      <c r="J204">
        <v>18</v>
      </c>
      <c r="K204">
        <v>38.5</v>
      </c>
      <c r="L204">
        <v>125</v>
      </c>
      <c r="M204">
        <v>4.4800000000000004</v>
      </c>
      <c r="N204">
        <v>7.1</v>
      </c>
      <c r="O204">
        <v>157.9</v>
      </c>
      <c r="P204" t="s">
        <v>3113</v>
      </c>
      <c r="Q204">
        <v>1</v>
      </c>
    </row>
    <row r="205" spans="1:17" x14ac:dyDescent="0.25">
      <c r="A205" t="s">
        <v>514</v>
      </c>
      <c r="B205" t="s">
        <v>2599</v>
      </c>
      <c r="C205" t="s">
        <v>181</v>
      </c>
      <c r="D205" t="s">
        <v>2268</v>
      </c>
      <c r="E205" t="s">
        <v>74</v>
      </c>
      <c r="F205">
        <v>73</v>
      </c>
      <c r="G205">
        <v>213</v>
      </c>
      <c r="H205">
        <v>15</v>
      </c>
      <c r="I205">
        <v>4.32</v>
      </c>
      <c r="J205">
        <v>0</v>
      </c>
      <c r="K205">
        <v>38.5</v>
      </c>
      <c r="L205">
        <v>122</v>
      </c>
      <c r="M205">
        <v>4.03</v>
      </c>
      <c r="N205">
        <v>6.74</v>
      </c>
      <c r="O205">
        <v>6.62</v>
      </c>
      <c r="P205" t="s">
        <v>3112</v>
      </c>
      <c r="Q205">
        <v>0</v>
      </c>
    </row>
    <row r="206" spans="1:17" x14ac:dyDescent="0.25">
      <c r="A206" t="s">
        <v>515</v>
      </c>
      <c r="B206" t="s">
        <v>2600</v>
      </c>
      <c r="C206" t="s">
        <v>2289</v>
      </c>
      <c r="D206" t="s">
        <v>2269</v>
      </c>
      <c r="E206" t="s">
        <v>74</v>
      </c>
      <c r="F206">
        <v>68</v>
      </c>
      <c r="G206">
        <v>185</v>
      </c>
      <c r="H206">
        <v>0</v>
      </c>
      <c r="I206">
        <v>4.38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11.219999999999999</v>
      </c>
      <c r="P206" t="s">
        <v>3112</v>
      </c>
      <c r="Q206">
        <v>0</v>
      </c>
    </row>
    <row r="207" spans="1:17" x14ac:dyDescent="0.25">
      <c r="A207" t="s">
        <v>78</v>
      </c>
      <c r="B207" t="s">
        <v>2602</v>
      </c>
      <c r="C207" t="s">
        <v>139</v>
      </c>
      <c r="D207" t="s">
        <v>2267</v>
      </c>
      <c r="E207" t="s">
        <v>1</v>
      </c>
      <c r="F207">
        <v>74</v>
      </c>
      <c r="G207">
        <v>224</v>
      </c>
      <c r="H207">
        <v>35</v>
      </c>
      <c r="I207">
        <v>4.8899999999999997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13.087999999999997</v>
      </c>
      <c r="P207" t="s">
        <v>3112</v>
      </c>
      <c r="Q207">
        <v>0</v>
      </c>
    </row>
    <row r="208" spans="1:17" x14ac:dyDescent="0.25">
      <c r="A208" t="s">
        <v>517</v>
      </c>
      <c r="B208" t="s">
        <v>2603</v>
      </c>
      <c r="C208" t="s">
        <v>2294</v>
      </c>
      <c r="D208" t="s">
        <v>2269</v>
      </c>
      <c r="E208" t="s">
        <v>74</v>
      </c>
      <c r="F208">
        <v>71</v>
      </c>
      <c r="G208">
        <v>197</v>
      </c>
      <c r="H208">
        <v>0</v>
      </c>
      <c r="I208">
        <v>4.42</v>
      </c>
      <c r="J208">
        <v>0</v>
      </c>
      <c r="K208">
        <v>36.5</v>
      </c>
      <c r="L208">
        <v>117</v>
      </c>
      <c r="M208">
        <v>4.18</v>
      </c>
      <c r="N208">
        <v>6.69</v>
      </c>
      <c r="O208">
        <v>150.44</v>
      </c>
      <c r="P208" t="s">
        <v>3116</v>
      </c>
      <c r="Q208">
        <v>1</v>
      </c>
    </row>
    <row r="209" spans="1:17" x14ac:dyDescent="0.25">
      <c r="A209" t="s">
        <v>519</v>
      </c>
      <c r="B209" t="s">
        <v>2605</v>
      </c>
      <c r="C209" t="s">
        <v>2270</v>
      </c>
      <c r="D209" t="s">
        <v>3088</v>
      </c>
      <c r="E209" t="s">
        <v>1</v>
      </c>
      <c r="F209">
        <v>74</v>
      </c>
      <c r="G209">
        <v>226</v>
      </c>
      <c r="H209">
        <v>19</v>
      </c>
      <c r="I209">
        <v>4.6900000000000004</v>
      </c>
      <c r="J209">
        <v>0</v>
      </c>
      <c r="K209">
        <v>31.5</v>
      </c>
      <c r="L209">
        <v>107</v>
      </c>
      <c r="M209">
        <v>4.4000000000000004</v>
      </c>
      <c r="N209">
        <v>7.41</v>
      </c>
      <c r="O209">
        <v>42.272000000000006</v>
      </c>
      <c r="P209" t="s">
        <v>3112</v>
      </c>
      <c r="Q209">
        <v>0</v>
      </c>
    </row>
    <row r="210" spans="1:17" x14ac:dyDescent="0.25">
      <c r="A210" t="s">
        <v>520</v>
      </c>
      <c r="B210" t="s">
        <v>2606</v>
      </c>
      <c r="C210" t="s">
        <v>169</v>
      </c>
      <c r="D210" t="s">
        <v>2266</v>
      </c>
      <c r="E210" t="s">
        <v>76</v>
      </c>
      <c r="F210">
        <v>69</v>
      </c>
      <c r="G210">
        <v>201</v>
      </c>
      <c r="H210">
        <v>0</v>
      </c>
      <c r="I210">
        <v>4.57</v>
      </c>
      <c r="J210">
        <v>18</v>
      </c>
      <c r="K210">
        <v>31.5</v>
      </c>
      <c r="L210">
        <v>124</v>
      </c>
      <c r="M210">
        <v>4.24</v>
      </c>
      <c r="N210">
        <v>7.05</v>
      </c>
      <c r="O210">
        <v>1.78</v>
      </c>
      <c r="P210" t="s">
        <v>3112</v>
      </c>
      <c r="Q210">
        <v>0</v>
      </c>
    </row>
    <row r="211" spans="1:17" x14ac:dyDescent="0.25">
      <c r="A211" t="s">
        <v>521</v>
      </c>
      <c r="B211" t="s">
        <v>2607</v>
      </c>
      <c r="C211" t="s">
        <v>152</v>
      </c>
      <c r="D211" t="s">
        <v>2277</v>
      </c>
      <c r="E211" t="s">
        <v>74</v>
      </c>
      <c r="F211">
        <v>74</v>
      </c>
      <c r="G211">
        <v>214</v>
      </c>
      <c r="H211">
        <v>0</v>
      </c>
      <c r="I211">
        <v>4.47</v>
      </c>
      <c r="J211">
        <v>0</v>
      </c>
      <c r="K211">
        <v>36.5</v>
      </c>
      <c r="L211">
        <v>120</v>
      </c>
      <c r="M211">
        <v>4.03</v>
      </c>
      <c r="N211">
        <v>6.71</v>
      </c>
      <c r="O211">
        <v>0.64</v>
      </c>
      <c r="P211" t="s">
        <v>3112</v>
      </c>
      <c r="Q211">
        <v>0</v>
      </c>
    </row>
    <row r="212" spans="1:17" x14ac:dyDescent="0.25">
      <c r="A212" t="s">
        <v>522</v>
      </c>
      <c r="B212" t="s">
        <v>2608</v>
      </c>
      <c r="C212" t="s">
        <v>2296</v>
      </c>
      <c r="D212" t="s">
        <v>2268</v>
      </c>
      <c r="E212" t="s">
        <v>76</v>
      </c>
      <c r="F212">
        <v>73</v>
      </c>
      <c r="G212">
        <v>210</v>
      </c>
      <c r="H212">
        <v>0</v>
      </c>
      <c r="I212">
        <v>4.4000000000000004</v>
      </c>
      <c r="J212">
        <v>15</v>
      </c>
      <c r="K212">
        <v>36.5</v>
      </c>
      <c r="L212">
        <v>122</v>
      </c>
      <c r="M212">
        <v>4.26</v>
      </c>
      <c r="N212">
        <v>6.81</v>
      </c>
      <c r="O212">
        <v>67.739999999999995</v>
      </c>
      <c r="P212" t="s">
        <v>3112</v>
      </c>
      <c r="Q212">
        <v>0</v>
      </c>
    </row>
    <row r="213" spans="1:17" x14ac:dyDescent="0.25">
      <c r="A213" t="s">
        <v>72</v>
      </c>
      <c r="B213" t="s">
        <v>2609</v>
      </c>
      <c r="C213" t="s">
        <v>185</v>
      </c>
      <c r="D213" t="s">
        <v>2276</v>
      </c>
      <c r="E213" t="s">
        <v>1</v>
      </c>
      <c r="F213">
        <v>77</v>
      </c>
      <c r="G213">
        <v>223</v>
      </c>
      <c r="H213">
        <v>33</v>
      </c>
      <c r="I213">
        <v>4.75</v>
      </c>
      <c r="J213">
        <v>0</v>
      </c>
      <c r="K213">
        <v>33</v>
      </c>
      <c r="L213">
        <v>112</v>
      </c>
      <c r="M213">
        <v>4.12</v>
      </c>
      <c r="N213">
        <v>7</v>
      </c>
      <c r="O213">
        <v>4.4560000000000004</v>
      </c>
      <c r="P213" t="s">
        <v>3112</v>
      </c>
      <c r="Q213">
        <v>0</v>
      </c>
    </row>
    <row r="214" spans="1:17" x14ac:dyDescent="0.25">
      <c r="A214" t="s">
        <v>523</v>
      </c>
      <c r="B214" t="s">
        <v>2610</v>
      </c>
      <c r="C214" t="s">
        <v>2300</v>
      </c>
      <c r="D214" t="s">
        <v>2267</v>
      </c>
      <c r="E214" t="s">
        <v>74</v>
      </c>
      <c r="F214">
        <v>74</v>
      </c>
      <c r="G214">
        <v>208</v>
      </c>
      <c r="H214">
        <v>0</v>
      </c>
      <c r="I214">
        <v>4.45</v>
      </c>
      <c r="J214">
        <v>0</v>
      </c>
      <c r="K214">
        <v>36</v>
      </c>
      <c r="L214">
        <v>124</v>
      </c>
      <c r="M214">
        <v>4.07</v>
      </c>
      <c r="N214">
        <v>0</v>
      </c>
      <c r="O214">
        <v>25.38</v>
      </c>
      <c r="P214" t="s">
        <v>3112</v>
      </c>
      <c r="Q214">
        <v>0</v>
      </c>
    </row>
    <row r="215" spans="1:17" x14ac:dyDescent="0.25">
      <c r="A215" t="s">
        <v>129</v>
      </c>
      <c r="B215" t="s">
        <v>2611</v>
      </c>
      <c r="C215" t="s">
        <v>169</v>
      </c>
      <c r="D215" t="s">
        <v>2266</v>
      </c>
      <c r="E215" t="s">
        <v>74</v>
      </c>
      <c r="F215">
        <v>70</v>
      </c>
      <c r="G215">
        <v>179</v>
      </c>
      <c r="H215">
        <v>0</v>
      </c>
      <c r="I215">
        <v>4.4800000000000004</v>
      </c>
      <c r="J215">
        <v>38</v>
      </c>
      <c r="K215">
        <v>34.5</v>
      </c>
      <c r="L215">
        <v>115</v>
      </c>
      <c r="M215">
        <v>4.09</v>
      </c>
      <c r="N215">
        <v>6.87</v>
      </c>
      <c r="O215">
        <v>0</v>
      </c>
      <c r="P215" t="s">
        <v>3112</v>
      </c>
      <c r="Q215">
        <v>0</v>
      </c>
    </row>
    <row r="216" spans="1:17" x14ac:dyDescent="0.25">
      <c r="A216" t="s">
        <v>524</v>
      </c>
      <c r="B216" t="s">
        <v>2612</v>
      </c>
      <c r="C216" t="s">
        <v>154</v>
      </c>
      <c r="D216" t="s">
        <v>2268</v>
      </c>
      <c r="E216" t="s">
        <v>1</v>
      </c>
      <c r="F216">
        <v>75</v>
      </c>
      <c r="G216">
        <v>205</v>
      </c>
      <c r="H216">
        <v>24</v>
      </c>
      <c r="I216">
        <v>4.88</v>
      </c>
      <c r="J216">
        <v>0</v>
      </c>
      <c r="K216">
        <v>30.5</v>
      </c>
      <c r="L216">
        <v>104</v>
      </c>
      <c r="M216">
        <v>4.26</v>
      </c>
      <c r="N216">
        <v>7.36</v>
      </c>
      <c r="O216">
        <v>16.152000000000001</v>
      </c>
      <c r="P216" t="s">
        <v>3112</v>
      </c>
      <c r="Q216">
        <v>0</v>
      </c>
    </row>
    <row r="217" spans="1:17" x14ac:dyDescent="0.25">
      <c r="A217" t="s">
        <v>525</v>
      </c>
      <c r="B217" t="s">
        <v>2613</v>
      </c>
      <c r="C217" t="s">
        <v>149</v>
      </c>
      <c r="D217" t="s">
        <v>2280</v>
      </c>
      <c r="E217" t="s">
        <v>74</v>
      </c>
      <c r="F217">
        <v>77</v>
      </c>
      <c r="G217">
        <v>217</v>
      </c>
      <c r="H217">
        <v>0</v>
      </c>
      <c r="I217">
        <v>4.57</v>
      </c>
      <c r="J217">
        <v>0</v>
      </c>
      <c r="K217">
        <v>35</v>
      </c>
      <c r="L217">
        <v>122</v>
      </c>
      <c r="M217">
        <v>4.16</v>
      </c>
      <c r="N217">
        <v>6.81</v>
      </c>
      <c r="O217">
        <v>16.399999999999999</v>
      </c>
      <c r="P217" t="s">
        <v>3112</v>
      </c>
      <c r="Q217">
        <v>0</v>
      </c>
    </row>
    <row r="218" spans="1:17" x14ac:dyDescent="0.25">
      <c r="A218" t="s">
        <v>526</v>
      </c>
      <c r="B218" t="s">
        <v>2614</v>
      </c>
      <c r="C218" t="s">
        <v>2297</v>
      </c>
      <c r="D218" t="s">
        <v>2276</v>
      </c>
      <c r="E218" t="s">
        <v>74</v>
      </c>
      <c r="F218">
        <v>71</v>
      </c>
      <c r="G218">
        <v>188</v>
      </c>
      <c r="H218">
        <v>0</v>
      </c>
      <c r="I218">
        <v>4.34</v>
      </c>
      <c r="J218">
        <v>0</v>
      </c>
      <c r="K218">
        <v>37.5</v>
      </c>
      <c r="L218">
        <v>117</v>
      </c>
      <c r="M218">
        <v>4.26</v>
      </c>
      <c r="N218">
        <v>7.06</v>
      </c>
      <c r="O218">
        <v>0.68</v>
      </c>
      <c r="P218" t="s">
        <v>3112</v>
      </c>
      <c r="Q218">
        <v>0</v>
      </c>
    </row>
    <row r="219" spans="1:17" x14ac:dyDescent="0.25">
      <c r="A219" t="s">
        <v>529</v>
      </c>
      <c r="B219" t="s">
        <v>2617</v>
      </c>
      <c r="C219" t="s">
        <v>2305</v>
      </c>
      <c r="D219" t="s">
        <v>2277</v>
      </c>
      <c r="E219" t="s">
        <v>74</v>
      </c>
      <c r="F219">
        <v>73</v>
      </c>
      <c r="G219">
        <v>188</v>
      </c>
      <c r="H219">
        <v>0</v>
      </c>
      <c r="I219">
        <v>4.58</v>
      </c>
      <c r="J219">
        <v>0</v>
      </c>
      <c r="K219">
        <v>33.5</v>
      </c>
      <c r="L219">
        <v>110</v>
      </c>
      <c r="M219">
        <v>4.1900000000000004</v>
      </c>
      <c r="N219">
        <v>7.38</v>
      </c>
      <c r="O219">
        <v>0</v>
      </c>
      <c r="P219" t="s">
        <v>3112</v>
      </c>
      <c r="Q219">
        <v>0</v>
      </c>
    </row>
    <row r="220" spans="1:17" x14ac:dyDescent="0.25">
      <c r="A220" t="s">
        <v>533</v>
      </c>
      <c r="B220" t="s">
        <v>2621</v>
      </c>
      <c r="C220" t="s">
        <v>2297</v>
      </c>
      <c r="D220" t="s">
        <v>2276</v>
      </c>
      <c r="E220" t="s">
        <v>76</v>
      </c>
      <c r="F220">
        <v>68</v>
      </c>
      <c r="G220">
        <v>201</v>
      </c>
      <c r="H220">
        <v>0</v>
      </c>
      <c r="I220">
        <v>4.42</v>
      </c>
      <c r="J220">
        <v>17</v>
      </c>
      <c r="K220">
        <v>32.5</v>
      </c>
      <c r="L220">
        <v>105</v>
      </c>
      <c r="M220">
        <v>4.37</v>
      </c>
      <c r="N220">
        <v>6.96</v>
      </c>
      <c r="O220">
        <v>72.199999999999989</v>
      </c>
      <c r="P220" t="s">
        <v>3112</v>
      </c>
      <c r="Q220">
        <v>0</v>
      </c>
    </row>
    <row r="221" spans="1:17" x14ac:dyDescent="0.25">
      <c r="A221" t="s">
        <v>121</v>
      </c>
      <c r="B221" t="s">
        <v>2622</v>
      </c>
      <c r="C221" t="s">
        <v>225</v>
      </c>
      <c r="D221" t="s">
        <v>2278</v>
      </c>
      <c r="E221" t="s">
        <v>74</v>
      </c>
      <c r="F221">
        <v>77</v>
      </c>
      <c r="G221">
        <v>229</v>
      </c>
      <c r="H221">
        <v>0</v>
      </c>
      <c r="I221">
        <v>4.5199999999999996</v>
      </c>
      <c r="J221">
        <v>28</v>
      </c>
      <c r="K221">
        <v>37</v>
      </c>
      <c r="L221">
        <v>120</v>
      </c>
      <c r="M221">
        <v>4.09</v>
      </c>
      <c r="N221">
        <v>7.05</v>
      </c>
      <c r="O221">
        <v>130.26</v>
      </c>
      <c r="P221" t="s">
        <v>3114</v>
      </c>
      <c r="Q221">
        <v>1</v>
      </c>
    </row>
    <row r="222" spans="1:17" x14ac:dyDescent="0.25">
      <c r="A222" t="s">
        <v>534</v>
      </c>
      <c r="B222" t="s">
        <v>2623</v>
      </c>
      <c r="C222" t="s">
        <v>2281</v>
      </c>
      <c r="D222" t="s">
        <v>2268</v>
      </c>
      <c r="E222" t="s">
        <v>74</v>
      </c>
      <c r="F222">
        <v>69</v>
      </c>
      <c r="G222">
        <v>192</v>
      </c>
      <c r="H222">
        <v>0</v>
      </c>
      <c r="I222">
        <v>4.53</v>
      </c>
      <c r="J222">
        <v>0</v>
      </c>
      <c r="K222">
        <v>34</v>
      </c>
      <c r="L222">
        <v>118</v>
      </c>
      <c r="M222">
        <v>0</v>
      </c>
      <c r="N222">
        <v>0</v>
      </c>
      <c r="O222">
        <v>0.65999999999999992</v>
      </c>
      <c r="P222" t="s">
        <v>3112</v>
      </c>
      <c r="Q222">
        <v>0</v>
      </c>
    </row>
    <row r="223" spans="1:17" x14ac:dyDescent="0.25">
      <c r="A223" t="s">
        <v>537</v>
      </c>
      <c r="B223" t="s">
        <v>2625</v>
      </c>
      <c r="C223" t="s">
        <v>159</v>
      </c>
      <c r="D223" t="s">
        <v>2276</v>
      </c>
      <c r="E223" t="s">
        <v>76</v>
      </c>
      <c r="F223">
        <v>70</v>
      </c>
      <c r="G223">
        <v>214</v>
      </c>
      <c r="H223">
        <v>0</v>
      </c>
      <c r="I223">
        <v>4.6399999999999997</v>
      </c>
      <c r="J223">
        <v>21</v>
      </c>
      <c r="K223">
        <v>33</v>
      </c>
      <c r="L223">
        <v>116</v>
      </c>
      <c r="M223">
        <v>4.4000000000000004</v>
      </c>
      <c r="N223">
        <v>7.13</v>
      </c>
      <c r="O223">
        <v>0</v>
      </c>
      <c r="P223" t="s">
        <v>3112</v>
      </c>
      <c r="Q223">
        <v>0</v>
      </c>
    </row>
    <row r="224" spans="1:17" x14ac:dyDescent="0.25">
      <c r="A224" t="s">
        <v>539</v>
      </c>
      <c r="B224" t="s">
        <v>2627</v>
      </c>
      <c r="C224" t="s">
        <v>2284</v>
      </c>
      <c r="D224" t="s">
        <v>2267</v>
      </c>
      <c r="E224" t="s">
        <v>76</v>
      </c>
      <c r="F224">
        <v>69</v>
      </c>
      <c r="G224">
        <v>201</v>
      </c>
      <c r="H224">
        <v>0</v>
      </c>
      <c r="I224">
        <v>4.47</v>
      </c>
      <c r="J224">
        <v>19</v>
      </c>
      <c r="K224">
        <v>34.5</v>
      </c>
      <c r="L224">
        <v>124</v>
      </c>
      <c r="M224">
        <v>4.08</v>
      </c>
      <c r="N224">
        <v>6.79</v>
      </c>
      <c r="O224">
        <v>50.14</v>
      </c>
      <c r="P224" t="s">
        <v>3112</v>
      </c>
      <c r="Q224">
        <v>0</v>
      </c>
    </row>
    <row r="225" spans="1:17" x14ac:dyDescent="0.25">
      <c r="A225" t="s">
        <v>540</v>
      </c>
      <c r="B225" t="s">
        <v>2628</v>
      </c>
      <c r="C225" t="s">
        <v>248</v>
      </c>
      <c r="D225" t="s">
        <v>3088</v>
      </c>
      <c r="E225" t="s">
        <v>1</v>
      </c>
      <c r="F225">
        <v>74</v>
      </c>
      <c r="G225">
        <v>220</v>
      </c>
      <c r="H225">
        <v>30</v>
      </c>
      <c r="I225">
        <v>4.71</v>
      </c>
      <c r="J225">
        <v>0</v>
      </c>
      <c r="K225">
        <v>36</v>
      </c>
      <c r="L225">
        <v>111</v>
      </c>
      <c r="M225">
        <v>4.22</v>
      </c>
      <c r="N225">
        <v>7.15</v>
      </c>
      <c r="O225">
        <v>0</v>
      </c>
      <c r="P225" t="s">
        <v>3112</v>
      </c>
      <c r="Q225">
        <v>0</v>
      </c>
    </row>
    <row r="226" spans="1:17" x14ac:dyDescent="0.25">
      <c r="A226" t="s">
        <v>542</v>
      </c>
      <c r="B226" t="s">
        <v>2630</v>
      </c>
      <c r="C226" t="s">
        <v>257</v>
      </c>
      <c r="D226" t="s">
        <v>2269</v>
      </c>
      <c r="E226" t="s">
        <v>1</v>
      </c>
      <c r="F226">
        <v>76</v>
      </c>
      <c r="G226">
        <v>232</v>
      </c>
      <c r="H226">
        <v>38</v>
      </c>
      <c r="I226">
        <v>4.84</v>
      </c>
      <c r="J226">
        <v>0</v>
      </c>
      <c r="K226">
        <v>32.5</v>
      </c>
      <c r="L226">
        <v>108</v>
      </c>
      <c r="M226">
        <v>4.3099999999999996</v>
      </c>
      <c r="N226">
        <v>7.47</v>
      </c>
      <c r="O226">
        <v>0</v>
      </c>
      <c r="P226" t="s">
        <v>3112</v>
      </c>
      <c r="Q226">
        <v>0</v>
      </c>
    </row>
    <row r="227" spans="1:17" x14ac:dyDescent="0.25">
      <c r="A227" t="s">
        <v>543</v>
      </c>
      <c r="B227" t="s">
        <v>2631</v>
      </c>
      <c r="C227" t="s">
        <v>158</v>
      </c>
      <c r="D227" t="s">
        <v>2276</v>
      </c>
      <c r="E227" t="s">
        <v>76</v>
      </c>
      <c r="F227">
        <v>71</v>
      </c>
      <c r="G227">
        <v>214</v>
      </c>
      <c r="H227">
        <v>0</v>
      </c>
      <c r="I227">
        <v>4.4800000000000004</v>
      </c>
      <c r="J227">
        <v>18</v>
      </c>
      <c r="K227">
        <v>35</v>
      </c>
      <c r="L227">
        <v>111</v>
      </c>
      <c r="M227">
        <v>4.37</v>
      </c>
      <c r="N227">
        <v>7.01</v>
      </c>
      <c r="O227">
        <v>18</v>
      </c>
      <c r="P227" t="s">
        <v>3112</v>
      </c>
      <c r="Q227">
        <v>0</v>
      </c>
    </row>
    <row r="228" spans="1:17" x14ac:dyDescent="0.25">
      <c r="A228" t="s">
        <v>544</v>
      </c>
      <c r="B228" t="s">
        <v>2632</v>
      </c>
      <c r="C228" t="s">
        <v>2293</v>
      </c>
      <c r="D228" t="s">
        <v>2267</v>
      </c>
      <c r="E228" t="s">
        <v>74</v>
      </c>
      <c r="F228">
        <v>73</v>
      </c>
      <c r="G228">
        <v>208</v>
      </c>
      <c r="H228">
        <v>0</v>
      </c>
      <c r="I228">
        <v>4.59</v>
      </c>
      <c r="J228">
        <v>0</v>
      </c>
      <c r="K228">
        <v>32</v>
      </c>
      <c r="L228">
        <v>116</v>
      </c>
      <c r="M228">
        <v>4.1500000000000004</v>
      </c>
      <c r="N228">
        <v>6.97</v>
      </c>
      <c r="O228">
        <v>0</v>
      </c>
      <c r="P228" t="s">
        <v>3112</v>
      </c>
      <c r="Q228">
        <v>0</v>
      </c>
    </row>
    <row r="229" spans="1:17" x14ac:dyDescent="0.25">
      <c r="A229" t="s">
        <v>545</v>
      </c>
      <c r="B229" t="s">
        <v>2633</v>
      </c>
      <c r="C229" t="s">
        <v>169</v>
      </c>
      <c r="D229" t="s">
        <v>2266</v>
      </c>
      <c r="E229" t="s">
        <v>74</v>
      </c>
      <c r="F229">
        <v>74</v>
      </c>
      <c r="G229">
        <v>198</v>
      </c>
      <c r="H229">
        <v>0</v>
      </c>
      <c r="I229">
        <v>4.4400000000000004</v>
      </c>
      <c r="J229">
        <v>0</v>
      </c>
      <c r="K229">
        <v>35.5</v>
      </c>
      <c r="L229">
        <v>119</v>
      </c>
      <c r="M229">
        <v>4.16</v>
      </c>
      <c r="N229">
        <v>7.34</v>
      </c>
      <c r="O229">
        <v>0</v>
      </c>
      <c r="P229" t="s">
        <v>3112</v>
      </c>
      <c r="Q229">
        <v>0</v>
      </c>
    </row>
    <row r="230" spans="1:17" x14ac:dyDescent="0.25">
      <c r="A230" t="s">
        <v>546</v>
      </c>
      <c r="B230" t="s">
        <v>2634</v>
      </c>
      <c r="C230" t="s">
        <v>2279</v>
      </c>
      <c r="D230" t="s">
        <v>3088</v>
      </c>
      <c r="E230" t="s">
        <v>74</v>
      </c>
      <c r="F230">
        <v>73</v>
      </c>
      <c r="G230">
        <v>240</v>
      </c>
      <c r="H230">
        <v>0</v>
      </c>
      <c r="I230">
        <v>4.49</v>
      </c>
      <c r="J230">
        <v>0</v>
      </c>
      <c r="K230">
        <v>36.5</v>
      </c>
      <c r="L230">
        <v>118</v>
      </c>
      <c r="M230">
        <v>0</v>
      </c>
      <c r="N230">
        <v>0</v>
      </c>
      <c r="O230">
        <v>18.860000000000003</v>
      </c>
      <c r="P230" t="s">
        <v>3112</v>
      </c>
      <c r="Q230">
        <v>0</v>
      </c>
    </row>
    <row r="231" spans="1:17" x14ac:dyDescent="0.25">
      <c r="A231" t="s">
        <v>549</v>
      </c>
      <c r="B231" t="s">
        <v>2636</v>
      </c>
      <c r="C231" t="s">
        <v>2273</v>
      </c>
      <c r="D231" t="s">
        <v>2274</v>
      </c>
      <c r="E231" t="s">
        <v>74</v>
      </c>
      <c r="F231">
        <v>69</v>
      </c>
      <c r="G231">
        <v>181</v>
      </c>
      <c r="H231">
        <v>0</v>
      </c>
      <c r="I231">
        <v>4.4400000000000004</v>
      </c>
      <c r="J231">
        <v>0</v>
      </c>
      <c r="K231">
        <v>37.5</v>
      </c>
      <c r="L231">
        <v>118</v>
      </c>
      <c r="M231">
        <v>4.16</v>
      </c>
      <c r="N231">
        <v>6.89</v>
      </c>
      <c r="O231">
        <v>2.04</v>
      </c>
      <c r="P231" t="s">
        <v>3112</v>
      </c>
      <c r="Q231">
        <v>0</v>
      </c>
    </row>
    <row r="232" spans="1:17" x14ac:dyDescent="0.25">
      <c r="A232" t="s">
        <v>550</v>
      </c>
      <c r="B232" t="s">
        <v>2637</v>
      </c>
      <c r="C232" t="s">
        <v>2287</v>
      </c>
      <c r="D232" t="s">
        <v>2274</v>
      </c>
      <c r="E232" t="s">
        <v>74</v>
      </c>
      <c r="F232">
        <v>74</v>
      </c>
      <c r="G232">
        <v>211</v>
      </c>
      <c r="H232">
        <v>0</v>
      </c>
      <c r="I232">
        <v>4.4000000000000004</v>
      </c>
      <c r="J232">
        <v>0</v>
      </c>
      <c r="K232">
        <v>36</v>
      </c>
      <c r="L232">
        <v>126</v>
      </c>
      <c r="M232">
        <v>4.08</v>
      </c>
      <c r="N232">
        <v>6.81</v>
      </c>
      <c r="O232">
        <v>8.0399999999999991</v>
      </c>
      <c r="P232" t="s">
        <v>3112</v>
      </c>
      <c r="Q232">
        <v>0</v>
      </c>
    </row>
    <row r="233" spans="1:17" x14ac:dyDescent="0.25">
      <c r="A233" t="s">
        <v>551</v>
      </c>
      <c r="B233" t="s">
        <v>2638</v>
      </c>
      <c r="C233" t="s">
        <v>138</v>
      </c>
      <c r="D233" t="s">
        <v>2268</v>
      </c>
      <c r="E233" t="s">
        <v>1</v>
      </c>
      <c r="F233">
        <v>74</v>
      </c>
      <c r="G233">
        <v>198</v>
      </c>
      <c r="H233">
        <v>0</v>
      </c>
      <c r="I233">
        <v>4.4000000000000004</v>
      </c>
      <c r="J233">
        <v>0</v>
      </c>
      <c r="K233">
        <v>32</v>
      </c>
      <c r="L233">
        <v>121</v>
      </c>
      <c r="M233">
        <v>4.2699999999999996</v>
      </c>
      <c r="N233">
        <v>6.98</v>
      </c>
      <c r="O233">
        <v>0</v>
      </c>
      <c r="P233" t="s">
        <v>3112</v>
      </c>
      <c r="Q233">
        <v>0</v>
      </c>
    </row>
    <row r="234" spans="1:17" x14ac:dyDescent="0.25">
      <c r="A234" t="s">
        <v>552</v>
      </c>
      <c r="B234" t="s">
        <v>2639</v>
      </c>
      <c r="C234" t="s">
        <v>388</v>
      </c>
      <c r="D234" t="s">
        <v>2269</v>
      </c>
      <c r="E234" t="s">
        <v>1</v>
      </c>
      <c r="F234">
        <v>74</v>
      </c>
      <c r="G234">
        <v>217</v>
      </c>
      <c r="H234">
        <v>0</v>
      </c>
      <c r="I234">
        <v>4.59</v>
      </c>
      <c r="J234">
        <v>0</v>
      </c>
      <c r="K234">
        <v>34</v>
      </c>
      <c r="L234">
        <v>107</v>
      </c>
      <c r="M234">
        <v>4.16</v>
      </c>
      <c r="N234">
        <v>7.13</v>
      </c>
      <c r="O234">
        <v>37.863999999999997</v>
      </c>
      <c r="P234" t="s">
        <v>3112</v>
      </c>
      <c r="Q234">
        <v>0</v>
      </c>
    </row>
    <row r="235" spans="1:17" x14ac:dyDescent="0.25">
      <c r="A235" t="s">
        <v>555</v>
      </c>
      <c r="B235" t="s">
        <v>2642</v>
      </c>
      <c r="C235" t="s">
        <v>168</v>
      </c>
      <c r="D235" t="s">
        <v>2280</v>
      </c>
      <c r="E235" t="s">
        <v>74</v>
      </c>
      <c r="F235">
        <v>75</v>
      </c>
      <c r="G235">
        <v>202</v>
      </c>
      <c r="H235">
        <v>0</v>
      </c>
      <c r="I235">
        <v>4.4000000000000004</v>
      </c>
      <c r="J235">
        <v>0</v>
      </c>
      <c r="K235">
        <v>37</v>
      </c>
      <c r="L235">
        <v>118</v>
      </c>
      <c r="M235">
        <v>4.25</v>
      </c>
      <c r="N235">
        <v>7.13</v>
      </c>
      <c r="O235">
        <v>1.8</v>
      </c>
      <c r="P235" t="s">
        <v>3112</v>
      </c>
      <c r="Q235">
        <v>0</v>
      </c>
    </row>
    <row r="236" spans="1:17" x14ac:dyDescent="0.25">
      <c r="A236" t="s">
        <v>557</v>
      </c>
      <c r="B236" t="s">
        <v>2644</v>
      </c>
      <c r="C236" t="s">
        <v>137</v>
      </c>
      <c r="D236" t="s">
        <v>2268</v>
      </c>
      <c r="E236" t="s">
        <v>1</v>
      </c>
      <c r="F236">
        <v>73</v>
      </c>
      <c r="G236">
        <v>214</v>
      </c>
      <c r="H236">
        <v>19</v>
      </c>
      <c r="I236">
        <v>4.5599999999999996</v>
      </c>
      <c r="J236">
        <v>0</v>
      </c>
      <c r="K236">
        <v>37.5</v>
      </c>
      <c r="L236">
        <v>121</v>
      </c>
      <c r="M236">
        <v>4.18</v>
      </c>
      <c r="N236">
        <v>7.08</v>
      </c>
      <c r="O236">
        <v>0</v>
      </c>
      <c r="P236" t="s">
        <v>3112</v>
      </c>
      <c r="Q236">
        <v>0</v>
      </c>
    </row>
    <row r="237" spans="1:17" x14ac:dyDescent="0.25">
      <c r="A237" t="s">
        <v>559</v>
      </c>
      <c r="B237" t="s">
        <v>2646</v>
      </c>
      <c r="C237" t="s">
        <v>195</v>
      </c>
      <c r="D237" t="s">
        <v>2268</v>
      </c>
      <c r="E237" t="s">
        <v>74</v>
      </c>
      <c r="F237">
        <v>75</v>
      </c>
      <c r="G237">
        <v>201</v>
      </c>
      <c r="H237">
        <v>0</v>
      </c>
      <c r="I237">
        <v>4.3499999999999996</v>
      </c>
      <c r="J237">
        <v>0</v>
      </c>
      <c r="K237">
        <v>39</v>
      </c>
      <c r="L237">
        <v>120</v>
      </c>
      <c r="M237">
        <v>4.17</v>
      </c>
      <c r="N237">
        <v>7.05</v>
      </c>
      <c r="O237">
        <v>15.66</v>
      </c>
      <c r="P237" t="s">
        <v>3112</v>
      </c>
      <c r="Q237">
        <v>0</v>
      </c>
    </row>
    <row r="238" spans="1:17" x14ac:dyDescent="0.25">
      <c r="A238" t="s">
        <v>560</v>
      </c>
      <c r="B238" t="s">
        <v>2647</v>
      </c>
      <c r="C238" t="s">
        <v>197</v>
      </c>
      <c r="D238" t="s">
        <v>2276</v>
      </c>
      <c r="E238" t="s">
        <v>76</v>
      </c>
      <c r="F238">
        <v>73</v>
      </c>
      <c r="G238">
        <v>227</v>
      </c>
      <c r="H238">
        <v>0</v>
      </c>
      <c r="I238">
        <v>4.62</v>
      </c>
      <c r="J238">
        <v>18</v>
      </c>
      <c r="K238">
        <v>30.5</v>
      </c>
      <c r="L238">
        <v>106</v>
      </c>
      <c r="M238">
        <v>4.2300000000000004</v>
      </c>
      <c r="N238">
        <v>7.07</v>
      </c>
      <c r="O238">
        <v>0</v>
      </c>
      <c r="P238" t="s">
        <v>3112</v>
      </c>
      <c r="Q238">
        <v>0</v>
      </c>
    </row>
    <row r="239" spans="1:17" x14ac:dyDescent="0.25">
      <c r="A239" t="s">
        <v>561</v>
      </c>
      <c r="B239" t="s">
        <v>2648</v>
      </c>
      <c r="C239" t="s">
        <v>163</v>
      </c>
      <c r="D239" t="s">
        <v>2267</v>
      </c>
      <c r="E239" t="s">
        <v>76</v>
      </c>
      <c r="F239">
        <v>70</v>
      </c>
      <c r="G239">
        <v>218</v>
      </c>
      <c r="H239">
        <v>0</v>
      </c>
      <c r="I239">
        <v>4.5</v>
      </c>
      <c r="J239">
        <v>29</v>
      </c>
      <c r="K239">
        <v>35</v>
      </c>
      <c r="L239">
        <v>119</v>
      </c>
      <c r="M239">
        <v>0</v>
      </c>
      <c r="N239">
        <v>7.21</v>
      </c>
      <c r="O239">
        <v>12.22</v>
      </c>
      <c r="P239" t="s">
        <v>3112</v>
      </c>
      <c r="Q239">
        <v>0</v>
      </c>
    </row>
    <row r="240" spans="1:17" x14ac:dyDescent="0.25">
      <c r="A240" t="s">
        <v>562</v>
      </c>
      <c r="B240" t="s">
        <v>2649</v>
      </c>
      <c r="C240" t="s">
        <v>195</v>
      </c>
      <c r="D240" t="s">
        <v>2268</v>
      </c>
      <c r="E240" t="s">
        <v>74</v>
      </c>
      <c r="F240">
        <v>73</v>
      </c>
      <c r="G240">
        <v>205</v>
      </c>
      <c r="H240">
        <v>0</v>
      </c>
      <c r="I240">
        <v>4.45</v>
      </c>
      <c r="J240">
        <v>0</v>
      </c>
      <c r="K240">
        <v>38</v>
      </c>
      <c r="L240">
        <v>116</v>
      </c>
      <c r="M240">
        <v>4.2300000000000004</v>
      </c>
      <c r="N240">
        <v>7.18</v>
      </c>
      <c r="O240">
        <v>19.899999999999999</v>
      </c>
      <c r="P240" t="s">
        <v>3112</v>
      </c>
      <c r="Q240">
        <v>0</v>
      </c>
    </row>
    <row r="241" spans="1:17" x14ac:dyDescent="0.25">
      <c r="A241" t="s">
        <v>563</v>
      </c>
      <c r="B241" t="s">
        <v>2650</v>
      </c>
      <c r="C241" t="s">
        <v>2302</v>
      </c>
      <c r="D241" t="s">
        <v>2274</v>
      </c>
      <c r="E241" t="s">
        <v>74</v>
      </c>
      <c r="F241">
        <v>71</v>
      </c>
      <c r="G241">
        <v>192</v>
      </c>
      <c r="H241">
        <v>0</v>
      </c>
      <c r="I241">
        <v>4.57</v>
      </c>
      <c r="J241">
        <v>0</v>
      </c>
      <c r="K241">
        <v>34</v>
      </c>
      <c r="L241">
        <v>116</v>
      </c>
      <c r="M241">
        <v>4.21</v>
      </c>
      <c r="N241">
        <v>6.88</v>
      </c>
      <c r="O241">
        <v>20.92</v>
      </c>
      <c r="P241" t="s">
        <v>3112</v>
      </c>
      <c r="Q241">
        <v>0</v>
      </c>
    </row>
    <row r="242" spans="1:17" x14ac:dyDescent="0.25">
      <c r="A242" t="s">
        <v>564</v>
      </c>
      <c r="B242" t="s">
        <v>2651</v>
      </c>
      <c r="C242" t="s">
        <v>536</v>
      </c>
      <c r="D242" t="s">
        <v>3088</v>
      </c>
      <c r="E242" t="s">
        <v>74</v>
      </c>
      <c r="F242">
        <v>77</v>
      </c>
      <c r="G242">
        <v>224</v>
      </c>
      <c r="H242">
        <v>0</v>
      </c>
      <c r="I242">
        <v>4.5</v>
      </c>
      <c r="J242">
        <v>0</v>
      </c>
      <c r="K242">
        <v>37</v>
      </c>
      <c r="L242">
        <v>123</v>
      </c>
      <c r="M242">
        <v>4.4400000000000004</v>
      </c>
      <c r="N242">
        <v>6.96</v>
      </c>
      <c r="O242">
        <v>148.34</v>
      </c>
      <c r="P242" t="s">
        <v>3116</v>
      </c>
      <c r="Q242">
        <v>1</v>
      </c>
    </row>
  </sheetData>
  <autoFilter ref="A1:Q242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>
      <selection activeCell="C28" sqref="C28"/>
    </sheetView>
  </sheetViews>
  <sheetFormatPr defaultRowHeight="15" x14ac:dyDescent="0.25"/>
  <cols>
    <col min="1" max="1" width="18" bestFit="1" customWidth="1"/>
    <col min="2" max="2" width="12.7109375" bestFit="1" customWidth="1"/>
    <col min="3" max="3" width="14.5703125" bestFit="1" customWidth="1"/>
    <col min="4" max="4" width="12.7109375" bestFit="1" customWidth="1"/>
  </cols>
  <sheetData>
    <row r="1" spans="1:9" x14ac:dyDescent="0.25">
      <c r="A1" t="s">
        <v>3089</v>
      </c>
    </row>
    <row r="2" spans="1:9" ht="15.75" thickBot="1" x14ac:dyDescent="0.3"/>
    <row r="3" spans="1:9" x14ac:dyDescent="0.25">
      <c r="A3" s="12" t="s">
        <v>3090</v>
      </c>
      <c r="B3" s="12"/>
    </row>
    <row r="4" spans="1:9" x14ac:dyDescent="0.25">
      <c r="A4" s="9" t="s">
        <v>3091</v>
      </c>
      <c r="B4" s="9">
        <v>0.46001422727123153</v>
      </c>
    </row>
    <row r="5" spans="1:9" x14ac:dyDescent="0.25">
      <c r="A5" s="9" t="s">
        <v>3092</v>
      </c>
      <c r="B5" s="9">
        <v>0.21161308929194828</v>
      </c>
    </row>
    <row r="6" spans="1:9" x14ac:dyDescent="0.25">
      <c r="A6" s="9" t="s">
        <v>3093</v>
      </c>
      <c r="B6" s="9">
        <v>3.4226034382636647E-2</v>
      </c>
    </row>
    <row r="7" spans="1:9" x14ac:dyDescent="0.25">
      <c r="A7" s="9" t="s">
        <v>3094</v>
      </c>
      <c r="B7" s="9">
        <v>41.065002625548047</v>
      </c>
    </row>
    <row r="8" spans="1:9" ht="15.75" thickBot="1" x14ac:dyDescent="0.3">
      <c r="A8" s="10" t="s">
        <v>3095</v>
      </c>
      <c r="B8" s="10">
        <v>50</v>
      </c>
    </row>
    <row r="10" spans="1:9" ht="15.75" thickBot="1" x14ac:dyDescent="0.3">
      <c r="A10" t="s">
        <v>3096</v>
      </c>
    </row>
    <row r="11" spans="1:9" x14ac:dyDescent="0.25">
      <c r="A11" s="11"/>
      <c r="B11" s="11" t="s">
        <v>3101</v>
      </c>
      <c r="C11" s="11" t="s">
        <v>1325</v>
      </c>
      <c r="D11" s="11" t="s">
        <v>3102</v>
      </c>
      <c r="E11" s="11" t="s">
        <v>3103</v>
      </c>
      <c r="F11" s="11" t="s">
        <v>3104</v>
      </c>
    </row>
    <row r="12" spans="1:9" x14ac:dyDescent="0.25">
      <c r="A12" s="9" t="s">
        <v>3097</v>
      </c>
      <c r="B12" s="9">
        <v>9</v>
      </c>
      <c r="C12" s="9">
        <v>18105.345774549307</v>
      </c>
      <c r="D12" s="9">
        <v>2011.7050860610341</v>
      </c>
      <c r="E12" s="9">
        <v>1.1929455021401338</v>
      </c>
      <c r="F12" s="9">
        <v>0.32607031282714505</v>
      </c>
    </row>
    <row r="13" spans="1:9" x14ac:dyDescent="0.25">
      <c r="A13" s="9" t="s">
        <v>3098</v>
      </c>
      <c r="B13" s="9">
        <v>40</v>
      </c>
      <c r="C13" s="9">
        <v>67453.37762545071</v>
      </c>
      <c r="D13" s="9">
        <v>1686.3344406362678</v>
      </c>
      <c r="E13" s="9"/>
      <c r="F13" s="9"/>
    </row>
    <row r="14" spans="1:9" ht="15.75" thickBot="1" x14ac:dyDescent="0.3">
      <c r="A14" s="10" t="s">
        <v>3099</v>
      </c>
      <c r="B14" s="10">
        <v>49</v>
      </c>
      <c r="C14" s="10">
        <v>85558.723400000017</v>
      </c>
      <c r="D14" s="10"/>
      <c r="E14" s="10"/>
      <c r="F14" s="10"/>
    </row>
    <row r="15" spans="1:9" ht="15.75" thickBot="1" x14ac:dyDescent="0.3"/>
    <row r="16" spans="1:9" x14ac:dyDescent="0.25">
      <c r="A16" s="11"/>
      <c r="B16" s="11" t="s">
        <v>3105</v>
      </c>
      <c r="C16" s="11" t="s">
        <v>3094</v>
      </c>
      <c r="D16" s="11" t="s">
        <v>3106</v>
      </c>
      <c r="E16" s="11" t="s">
        <v>3107</v>
      </c>
      <c r="F16" s="11" t="s">
        <v>3108</v>
      </c>
      <c r="G16" s="11" t="s">
        <v>3109</v>
      </c>
      <c r="H16" s="11" t="s">
        <v>3110</v>
      </c>
      <c r="I16" s="11" t="s">
        <v>3111</v>
      </c>
    </row>
    <row r="17" spans="1:9" x14ac:dyDescent="0.25">
      <c r="A17" s="9" t="s">
        <v>3100</v>
      </c>
      <c r="B17" s="9">
        <v>99.237077281912775</v>
      </c>
      <c r="C17" s="9">
        <v>301.09892623016327</v>
      </c>
      <c r="D17" s="9">
        <v>0.32958296638379536</v>
      </c>
      <c r="E17" s="9">
        <v>0.74343483461027859</v>
      </c>
      <c r="F17" s="9">
        <v>-509.30655256951434</v>
      </c>
      <c r="G17" s="9">
        <v>707.78070713333989</v>
      </c>
      <c r="H17" s="9">
        <v>-509.30655256951434</v>
      </c>
      <c r="I17" s="9">
        <v>707.78070713333989</v>
      </c>
    </row>
    <row r="18" spans="1:9" x14ac:dyDescent="0.25">
      <c r="A18" s="9" t="s">
        <v>2257</v>
      </c>
      <c r="B18" s="9">
        <v>-4.2014206084259778</v>
      </c>
      <c r="C18" s="9">
        <v>4.3790500665504943</v>
      </c>
      <c r="D18" s="9">
        <v>-0.95943653179913502</v>
      </c>
      <c r="E18" s="9">
        <v>0.34310267607350486</v>
      </c>
      <c r="F18" s="9">
        <v>-13.05181093085023</v>
      </c>
      <c r="G18" s="9">
        <v>4.6489697139982757</v>
      </c>
      <c r="H18" s="9">
        <v>-13.05181093085023</v>
      </c>
      <c r="I18" s="9">
        <v>4.6489697139982757</v>
      </c>
    </row>
    <row r="19" spans="1:9" x14ac:dyDescent="0.25">
      <c r="A19" s="9" t="s">
        <v>2258</v>
      </c>
      <c r="B19" s="9">
        <v>1.2142283421630131</v>
      </c>
      <c r="C19" s="9">
        <v>0.734086394772966</v>
      </c>
      <c r="D19" s="9">
        <v>1.6540673561162276</v>
      </c>
      <c r="E19" s="9">
        <v>0.10594150744579038</v>
      </c>
      <c r="F19" s="9">
        <v>-0.26941560467128456</v>
      </c>
      <c r="G19" s="9">
        <v>2.6978722889973108</v>
      </c>
      <c r="H19" s="9">
        <v>-0.26941560467128456</v>
      </c>
      <c r="I19" s="9">
        <v>2.6978722889973108</v>
      </c>
    </row>
    <row r="20" spans="1:9" x14ac:dyDescent="0.25">
      <c r="A20" s="9" t="s">
        <v>2259</v>
      </c>
      <c r="B20" s="9">
        <v>3.1490407568356367</v>
      </c>
      <c r="C20" s="9">
        <v>1.4265858047728246</v>
      </c>
      <c r="D20" s="9">
        <v>2.2073966713394451</v>
      </c>
      <c r="E20" s="9">
        <v>3.3085366537430834E-2</v>
      </c>
      <c r="F20" s="9">
        <v>0.26580329464901054</v>
      </c>
      <c r="G20" s="9">
        <v>6.0322782190222632</v>
      </c>
      <c r="H20" s="9">
        <v>0.26580329464901054</v>
      </c>
      <c r="I20" s="9">
        <v>6.0322782190222632</v>
      </c>
    </row>
    <row r="21" spans="1:9" x14ac:dyDescent="0.25">
      <c r="A21" s="9" t="s">
        <v>2260</v>
      </c>
      <c r="B21" s="9">
        <v>2.6079085362541434</v>
      </c>
      <c r="C21" s="9">
        <v>58.811894060297796</v>
      </c>
      <c r="D21" s="9">
        <v>4.4343216247726101E-2</v>
      </c>
      <c r="E21" s="9">
        <v>0.96485145679014961</v>
      </c>
      <c r="F21" s="9">
        <v>-116.25536320631345</v>
      </c>
      <c r="G21" s="9">
        <v>121.47118027882173</v>
      </c>
      <c r="H21" s="9">
        <v>-116.25536320631345</v>
      </c>
      <c r="I21" s="9">
        <v>121.47118027882173</v>
      </c>
    </row>
    <row r="22" spans="1:9" x14ac:dyDescent="0.25">
      <c r="A22" s="9" t="s">
        <v>2261</v>
      </c>
      <c r="B22" s="9">
        <v>-0.37127881268251967</v>
      </c>
      <c r="C22" s="9">
        <v>0.8543916727375267</v>
      </c>
      <c r="D22" s="9">
        <v>-0.43455340744709992</v>
      </c>
      <c r="E22" s="9">
        <v>0.66622197524525828</v>
      </c>
      <c r="F22" s="9">
        <v>-2.0980687961349465</v>
      </c>
      <c r="G22" s="9">
        <v>1.355511170769907</v>
      </c>
      <c r="H22" s="9">
        <v>-2.0980687961349465</v>
      </c>
      <c r="I22" s="9">
        <v>1.355511170769907</v>
      </c>
    </row>
    <row r="23" spans="1:9" x14ac:dyDescent="0.25">
      <c r="A23" s="9" t="s">
        <v>2262</v>
      </c>
      <c r="B23" s="9">
        <v>-0.42227323240880654</v>
      </c>
      <c r="C23" s="9">
        <v>0.86717167318286315</v>
      </c>
      <c r="D23" s="9">
        <v>-0.48695459672811581</v>
      </c>
      <c r="E23" s="9">
        <v>0.6289483746177319</v>
      </c>
      <c r="F23" s="9">
        <v>-2.1748925602494058</v>
      </c>
      <c r="G23" s="9">
        <v>1.3303460954317929</v>
      </c>
      <c r="H23" s="9">
        <v>-2.1748925602494058</v>
      </c>
      <c r="I23" s="9">
        <v>1.3303460954317929</v>
      </c>
    </row>
    <row r="24" spans="1:9" x14ac:dyDescent="0.25">
      <c r="A24" s="9" t="s">
        <v>2263</v>
      </c>
      <c r="B24" s="9">
        <v>2.5490845341029165E-2</v>
      </c>
      <c r="C24" s="9">
        <v>0.22426988159280375</v>
      </c>
      <c r="D24" s="9">
        <v>0.11366147411319229</v>
      </c>
      <c r="E24" s="9">
        <v>0.91007473109001591</v>
      </c>
      <c r="F24" s="9">
        <v>-0.42777549313308844</v>
      </c>
      <c r="G24" s="9">
        <v>0.47875718381514681</v>
      </c>
      <c r="H24" s="9">
        <v>-0.42777549313308844</v>
      </c>
      <c r="I24" s="9">
        <v>0.47875718381514681</v>
      </c>
    </row>
    <row r="25" spans="1:9" x14ac:dyDescent="0.25">
      <c r="A25" s="9" t="s">
        <v>2264</v>
      </c>
      <c r="B25" s="9">
        <v>-7.2771747994476232</v>
      </c>
      <c r="C25" s="9">
        <v>5.8358729780575871</v>
      </c>
      <c r="D25" s="9">
        <v>-1.2469727882716459</v>
      </c>
      <c r="E25" s="9">
        <v>0.2196598625447698</v>
      </c>
      <c r="F25" s="9">
        <v>-19.071914056353197</v>
      </c>
      <c r="G25" s="9">
        <v>4.5175644574579508</v>
      </c>
      <c r="H25" s="9">
        <v>-19.071914056353197</v>
      </c>
      <c r="I25" s="9">
        <v>4.5175644574579508</v>
      </c>
    </row>
    <row r="26" spans="1:9" ht="15.75" thickBot="1" x14ac:dyDescent="0.3">
      <c r="A26" s="10" t="s">
        <v>2265</v>
      </c>
      <c r="B26" s="10">
        <v>5.8841300725777161</v>
      </c>
      <c r="C26" s="10">
        <v>2.9634905046327775</v>
      </c>
      <c r="D26" s="10">
        <v>1.9855403833348375</v>
      </c>
      <c r="E26" s="10">
        <v>5.3969313706486298E-2</v>
      </c>
      <c r="F26" s="10">
        <v>-0.10530765574191037</v>
      </c>
      <c r="G26" s="10">
        <v>11.873567800897343</v>
      </c>
      <c r="H26" s="10">
        <v>-0.10530765574191037</v>
      </c>
      <c r="I26" s="10">
        <v>11.873567800897343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3"/>
  <sheetViews>
    <sheetView workbookViewId="0">
      <selection sqref="A1:O1048365"/>
    </sheetView>
  </sheetViews>
  <sheetFormatPr defaultRowHeight="15" x14ac:dyDescent="0.25"/>
  <sheetData>
    <row r="1" spans="1:15" x14ac:dyDescent="0.25">
      <c r="A1" t="s">
        <v>861</v>
      </c>
      <c r="B1" t="s">
        <v>862</v>
      </c>
      <c r="C1" t="s">
        <v>2254</v>
      </c>
      <c r="D1" t="s">
        <v>2255</v>
      </c>
      <c r="E1" t="s">
        <v>2256</v>
      </c>
      <c r="F1" t="s">
        <v>2257</v>
      </c>
      <c r="G1" t="s">
        <v>2258</v>
      </c>
      <c r="H1" t="s">
        <v>2259</v>
      </c>
      <c r="I1" t="s">
        <v>2260</v>
      </c>
      <c r="J1" t="s">
        <v>2261</v>
      </c>
      <c r="K1" t="s">
        <v>2262</v>
      </c>
      <c r="L1" t="s">
        <v>2263</v>
      </c>
      <c r="M1" t="s">
        <v>2264</v>
      </c>
      <c r="N1" t="s">
        <v>2265</v>
      </c>
      <c r="O1" t="s">
        <v>3087</v>
      </c>
    </row>
    <row r="2" spans="1:15" x14ac:dyDescent="0.25">
      <c r="A2" t="s">
        <v>106</v>
      </c>
      <c r="B2" t="s">
        <v>2327</v>
      </c>
      <c r="C2" t="s">
        <v>140</v>
      </c>
      <c r="D2" t="s">
        <v>2268</v>
      </c>
      <c r="E2" t="s">
        <v>74</v>
      </c>
      <c r="F2">
        <v>69</v>
      </c>
      <c r="G2">
        <v>172</v>
      </c>
      <c r="H2">
        <v>18</v>
      </c>
      <c r="I2">
        <v>4.53</v>
      </c>
      <c r="J2">
        <v>20</v>
      </c>
      <c r="K2">
        <v>37.5</v>
      </c>
      <c r="L2">
        <v>118</v>
      </c>
      <c r="M2">
        <v>4.0599999999999996</v>
      </c>
      <c r="N2">
        <v>0</v>
      </c>
      <c r="O2">
        <v>36.739999999999995</v>
      </c>
    </row>
    <row r="3" spans="1:15" x14ac:dyDescent="0.25">
      <c r="A3" t="s">
        <v>127</v>
      </c>
      <c r="B3" t="s">
        <v>2328</v>
      </c>
      <c r="C3" t="s">
        <v>156</v>
      </c>
      <c r="D3" t="s">
        <v>2266</v>
      </c>
      <c r="E3" t="s">
        <v>74</v>
      </c>
      <c r="F3">
        <v>73</v>
      </c>
      <c r="G3">
        <v>219</v>
      </c>
      <c r="H3">
        <v>0</v>
      </c>
      <c r="I3">
        <v>4.57</v>
      </c>
      <c r="J3">
        <v>20</v>
      </c>
      <c r="K3">
        <v>37</v>
      </c>
      <c r="L3">
        <v>118</v>
      </c>
      <c r="M3">
        <v>0</v>
      </c>
      <c r="N3">
        <v>0</v>
      </c>
      <c r="O3">
        <v>22.439999999999998</v>
      </c>
    </row>
    <row r="4" spans="1:15" x14ac:dyDescent="0.25">
      <c r="A4" t="s">
        <v>101</v>
      </c>
      <c r="B4" t="s">
        <v>2333</v>
      </c>
      <c r="C4" t="s">
        <v>149</v>
      </c>
      <c r="D4" t="s">
        <v>2280</v>
      </c>
      <c r="E4" t="s">
        <v>74</v>
      </c>
      <c r="F4">
        <v>70</v>
      </c>
      <c r="G4">
        <v>199</v>
      </c>
      <c r="H4">
        <v>0</v>
      </c>
      <c r="I4">
        <v>4.42</v>
      </c>
      <c r="J4">
        <v>17</v>
      </c>
      <c r="K4">
        <v>35</v>
      </c>
      <c r="L4">
        <v>120</v>
      </c>
      <c r="M4">
        <v>4.34</v>
      </c>
      <c r="N4">
        <v>7.12</v>
      </c>
      <c r="O4">
        <v>90.52000000000001</v>
      </c>
    </row>
    <row r="5" spans="1:15" x14ac:dyDescent="0.25">
      <c r="A5" t="s">
        <v>273</v>
      </c>
      <c r="B5" t="s">
        <v>2334</v>
      </c>
      <c r="C5" t="s">
        <v>2271</v>
      </c>
      <c r="D5" t="s">
        <v>2267</v>
      </c>
      <c r="E5" t="s">
        <v>74</v>
      </c>
      <c r="F5">
        <v>73</v>
      </c>
      <c r="G5">
        <v>197</v>
      </c>
      <c r="H5">
        <v>0</v>
      </c>
      <c r="I5">
        <v>4.5199999999999996</v>
      </c>
      <c r="J5">
        <v>19</v>
      </c>
      <c r="K5">
        <v>38</v>
      </c>
      <c r="L5">
        <v>118</v>
      </c>
      <c r="M5">
        <v>4.24</v>
      </c>
      <c r="N5">
        <v>6.79</v>
      </c>
      <c r="O5">
        <v>31.740000000000002</v>
      </c>
    </row>
    <row r="6" spans="1:15" x14ac:dyDescent="0.25">
      <c r="A6" t="s">
        <v>114</v>
      </c>
      <c r="B6" t="s">
        <v>2335</v>
      </c>
      <c r="C6" t="s">
        <v>2281</v>
      </c>
      <c r="D6" t="s">
        <v>2268</v>
      </c>
      <c r="E6" t="s">
        <v>74</v>
      </c>
      <c r="F6">
        <v>75</v>
      </c>
      <c r="G6">
        <v>211</v>
      </c>
      <c r="H6">
        <v>0</v>
      </c>
      <c r="I6">
        <v>4.58</v>
      </c>
      <c r="J6">
        <v>0</v>
      </c>
      <c r="K6">
        <v>36</v>
      </c>
      <c r="L6">
        <v>115</v>
      </c>
      <c r="M6">
        <v>4.2300000000000004</v>
      </c>
      <c r="N6">
        <v>6.81</v>
      </c>
      <c r="O6">
        <v>89.56</v>
      </c>
    </row>
    <row r="7" spans="1:15" x14ac:dyDescent="0.25">
      <c r="A7" t="s">
        <v>274</v>
      </c>
      <c r="B7" t="s">
        <v>2336</v>
      </c>
      <c r="C7" t="s">
        <v>2304</v>
      </c>
      <c r="D7" t="s">
        <v>2278</v>
      </c>
      <c r="E7" t="s">
        <v>74</v>
      </c>
      <c r="F7">
        <v>71</v>
      </c>
      <c r="G7">
        <v>186</v>
      </c>
      <c r="H7">
        <v>0</v>
      </c>
      <c r="I7">
        <v>4.4000000000000004</v>
      </c>
      <c r="J7">
        <v>12</v>
      </c>
      <c r="K7">
        <v>39.5</v>
      </c>
      <c r="L7">
        <v>126</v>
      </c>
      <c r="M7">
        <v>4.0999999999999996</v>
      </c>
      <c r="N7">
        <v>6.64</v>
      </c>
      <c r="O7">
        <v>89.88</v>
      </c>
    </row>
    <row r="8" spans="1:15" x14ac:dyDescent="0.25">
      <c r="A8" t="s">
        <v>275</v>
      </c>
      <c r="B8" t="s">
        <v>2337</v>
      </c>
      <c r="C8" t="s">
        <v>142</v>
      </c>
      <c r="D8" t="s">
        <v>2277</v>
      </c>
      <c r="E8" t="s">
        <v>74</v>
      </c>
      <c r="F8">
        <v>71</v>
      </c>
      <c r="G8">
        <v>193</v>
      </c>
      <c r="H8">
        <v>0</v>
      </c>
      <c r="I8">
        <v>4.5999999999999996</v>
      </c>
      <c r="J8">
        <v>16</v>
      </c>
      <c r="K8">
        <v>36.5</v>
      </c>
      <c r="L8">
        <v>116</v>
      </c>
      <c r="M8">
        <v>0</v>
      </c>
      <c r="N8">
        <v>0</v>
      </c>
      <c r="O8">
        <v>21.160000000000004</v>
      </c>
    </row>
    <row r="9" spans="1:15" x14ac:dyDescent="0.25">
      <c r="A9" t="s">
        <v>126</v>
      </c>
      <c r="B9" t="s">
        <v>2339</v>
      </c>
      <c r="C9" t="s">
        <v>201</v>
      </c>
      <c r="D9" t="s">
        <v>2266</v>
      </c>
      <c r="E9" t="s">
        <v>74</v>
      </c>
      <c r="F9">
        <v>75</v>
      </c>
      <c r="G9">
        <v>217</v>
      </c>
      <c r="H9">
        <v>0</v>
      </c>
      <c r="I9">
        <v>4.54</v>
      </c>
      <c r="J9">
        <v>15</v>
      </c>
      <c r="K9">
        <v>0</v>
      </c>
      <c r="L9">
        <v>0</v>
      </c>
      <c r="M9">
        <v>0</v>
      </c>
      <c r="N9">
        <v>0</v>
      </c>
      <c r="O9">
        <v>123.84</v>
      </c>
    </row>
    <row r="10" spans="1:15" x14ac:dyDescent="0.25">
      <c r="A10" t="s">
        <v>125</v>
      </c>
      <c r="B10" t="s">
        <v>2340</v>
      </c>
      <c r="C10" t="s">
        <v>277</v>
      </c>
      <c r="D10" t="s">
        <v>3088</v>
      </c>
      <c r="E10" t="s">
        <v>74</v>
      </c>
      <c r="F10">
        <v>71</v>
      </c>
      <c r="G10">
        <v>195</v>
      </c>
      <c r="H10">
        <v>0</v>
      </c>
      <c r="I10">
        <v>4.4000000000000004</v>
      </c>
      <c r="J10">
        <v>15</v>
      </c>
      <c r="K10">
        <v>36</v>
      </c>
      <c r="L10">
        <v>120</v>
      </c>
      <c r="M10">
        <v>4.1500000000000004</v>
      </c>
      <c r="N10">
        <v>6.77</v>
      </c>
      <c r="O10">
        <v>63.92</v>
      </c>
    </row>
    <row r="11" spans="1:15" x14ac:dyDescent="0.25">
      <c r="A11" t="s">
        <v>279</v>
      </c>
      <c r="B11" t="s">
        <v>2342</v>
      </c>
      <c r="C11" t="s">
        <v>254</v>
      </c>
      <c r="D11" t="s">
        <v>2269</v>
      </c>
      <c r="E11" t="s">
        <v>74</v>
      </c>
      <c r="F11">
        <v>73</v>
      </c>
      <c r="G11">
        <v>204</v>
      </c>
      <c r="H11">
        <v>0</v>
      </c>
      <c r="I11">
        <v>4.4000000000000004</v>
      </c>
      <c r="J11">
        <v>16</v>
      </c>
      <c r="K11">
        <v>37</v>
      </c>
      <c r="L11">
        <v>114</v>
      </c>
      <c r="M11">
        <v>4.34</v>
      </c>
      <c r="N11">
        <v>6.82</v>
      </c>
      <c r="O11">
        <v>1.6</v>
      </c>
    </row>
    <row r="12" spans="1:15" x14ac:dyDescent="0.25">
      <c r="A12" t="s">
        <v>280</v>
      </c>
      <c r="B12" t="s">
        <v>2343</v>
      </c>
      <c r="C12" t="s">
        <v>200</v>
      </c>
      <c r="D12" t="s">
        <v>2278</v>
      </c>
      <c r="E12" t="s">
        <v>74</v>
      </c>
      <c r="F12">
        <v>73</v>
      </c>
      <c r="G12">
        <v>187</v>
      </c>
      <c r="H12">
        <v>0</v>
      </c>
      <c r="I12">
        <v>4.6100000000000003</v>
      </c>
      <c r="J12">
        <v>0</v>
      </c>
      <c r="K12">
        <v>39</v>
      </c>
      <c r="L12">
        <v>116</v>
      </c>
      <c r="M12">
        <v>4.4000000000000004</v>
      </c>
      <c r="N12">
        <v>6.92</v>
      </c>
      <c r="O12">
        <v>1.1599999999999999</v>
      </c>
    </row>
    <row r="13" spans="1:15" x14ac:dyDescent="0.25">
      <c r="A13" t="s">
        <v>281</v>
      </c>
      <c r="B13" t="s">
        <v>2344</v>
      </c>
      <c r="C13" t="s">
        <v>219</v>
      </c>
      <c r="D13" t="s">
        <v>2276</v>
      </c>
      <c r="E13" t="s">
        <v>74</v>
      </c>
      <c r="F13">
        <v>74</v>
      </c>
      <c r="G13">
        <v>221</v>
      </c>
      <c r="H13">
        <v>0</v>
      </c>
      <c r="I13">
        <v>4.53</v>
      </c>
      <c r="J13">
        <v>8</v>
      </c>
      <c r="K13">
        <v>33.5</v>
      </c>
      <c r="L13">
        <v>116</v>
      </c>
      <c r="M13">
        <v>4.3099999999999996</v>
      </c>
      <c r="N13">
        <v>6.9</v>
      </c>
      <c r="O13">
        <v>90.98</v>
      </c>
    </row>
    <row r="14" spans="1:15" x14ac:dyDescent="0.25">
      <c r="A14" t="s">
        <v>282</v>
      </c>
      <c r="B14" t="s">
        <v>2345</v>
      </c>
      <c r="C14" t="s">
        <v>226</v>
      </c>
      <c r="D14" t="s">
        <v>2278</v>
      </c>
      <c r="E14" t="s">
        <v>74</v>
      </c>
      <c r="F14">
        <v>75</v>
      </c>
      <c r="G14">
        <v>210</v>
      </c>
      <c r="H14">
        <v>0</v>
      </c>
      <c r="I14">
        <v>4.3899999999999997</v>
      </c>
      <c r="J14">
        <v>16</v>
      </c>
      <c r="K14">
        <v>34</v>
      </c>
      <c r="L14">
        <v>123</v>
      </c>
      <c r="M14">
        <v>4.5999999999999996</v>
      </c>
      <c r="N14">
        <v>6.94</v>
      </c>
      <c r="O14">
        <v>0.26</v>
      </c>
    </row>
    <row r="15" spans="1:15" x14ac:dyDescent="0.25">
      <c r="A15" t="s">
        <v>283</v>
      </c>
      <c r="B15" t="s">
        <v>2346</v>
      </c>
      <c r="C15" t="s">
        <v>185</v>
      </c>
      <c r="D15" t="s">
        <v>2276</v>
      </c>
      <c r="E15" t="s">
        <v>74</v>
      </c>
      <c r="F15">
        <v>69</v>
      </c>
      <c r="G15">
        <v>186</v>
      </c>
      <c r="H15">
        <v>0</v>
      </c>
      <c r="I15">
        <v>4.22</v>
      </c>
      <c r="J15">
        <v>15</v>
      </c>
      <c r="K15">
        <v>33.5</v>
      </c>
      <c r="L15">
        <v>115</v>
      </c>
      <c r="M15">
        <v>4.4400000000000004</v>
      </c>
      <c r="N15">
        <v>7</v>
      </c>
      <c r="O15">
        <v>16.560000000000002</v>
      </c>
    </row>
    <row r="16" spans="1:15" x14ac:dyDescent="0.25">
      <c r="A16" t="s">
        <v>290</v>
      </c>
      <c r="B16" t="s">
        <v>2351</v>
      </c>
      <c r="C16" t="s">
        <v>163</v>
      </c>
      <c r="D16" t="s">
        <v>2267</v>
      </c>
      <c r="E16" t="s">
        <v>74</v>
      </c>
      <c r="F16">
        <v>73</v>
      </c>
      <c r="G16">
        <v>191</v>
      </c>
      <c r="H16">
        <v>0</v>
      </c>
      <c r="I16">
        <v>4.5599999999999996</v>
      </c>
      <c r="J16">
        <v>15</v>
      </c>
      <c r="K16">
        <v>37</v>
      </c>
      <c r="L16">
        <v>114</v>
      </c>
      <c r="M16">
        <v>4.38</v>
      </c>
      <c r="N16">
        <v>6.95</v>
      </c>
      <c r="O16">
        <v>1.3599999999999999</v>
      </c>
    </row>
    <row r="17" spans="1:15" x14ac:dyDescent="0.25">
      <c r="A17" t="s">
        <v>291</v>
      </c>
      <c r="B17" t="s">
        <v>2352</v>
      </c>
      <c r="C17" t="s">
        <v>181</v>
      </c>
      <c r="D17" t="s">
        <v>2268</v>
      </c>
      <c r="E17" t="s">
        <v>74</v>
      </c>
      <c r="F17">
        <v>76</v>
      </c>
      <c r="G17">
        <v>222</v>
      </c>
      <c r="H17">
        <v>0</v>
      </c>
      <c r="I17">
        <v>4.53</v>
      </c>
      <c r="J17">
        <v>0</v>
      </c>
      <c r="K17">
        <v>33</v>
      </c>
      <c r="L17">
        <v>114</v>
      </c>
      <c r="M17">
        <v>0</v>
      </c>
      <c r="N17">
        <v>0</v>
      </c>
      <c r="O17">
        <v>60.620000000000005</v>
      </c>
    </row>
    <row r="18" spans="1:15" x14ac:dyDescent="0.25">
      <c r="A18" t="s">
        <v>292</v>
      </c>
      <c r="B18" t="s">
        <v>2353</v>
      </c>
      <c r="C18" t="s">
        <v>231</v>
      </c>
      <c r="D18" t="s">
        <v>2277</v>
      </c>
      <c r="E18" t="s">
        <v>74</v>
      </c>
      <c r="F18">
        <v>74</v>
      </c>
      <c r="G18">
        <v>224</v>
      </c>
      <c r="H18">
        <v>0</v>
      </c>
      <c r="I18">
        <v>4.62</v>
      </c>
      <c r="J18">
        <v>13</v>
      </c>
      <c r="K18">
        <v>35</v>
      </c>
      <c r="L18">
        <v>115</v>
      </c>
      <c r="M18">
        <v>4.2300000000000004</v>
      </c>
      <c r="N18">
        <v>0</v>
      </c>
      <c r="O18">
        <v>0</v>
      </c>
    </row>
    <row r="19" spans="1:15" x14ac:dyDescent="0.25">
      <c r="A19" t="s">
        <v>298</v>
      </c>
      <c r="B19" t="s">
        <v>2358</v>
      </c>
      <c r="C19" t="s">
        <v>239</v>
      </c>
      <c r="D19" t="s">
        <v>2278</v>
      </c>
      <c r="E19" t="s">
        <v>74</v>
      </c>
      <c r="F19">
        <v>75</v>
      </c>
      <c r="G19">
        <v>215</v>
      </c>
      <c r="H19">
        <v>0</v>
      </c>
      <c r="I19">
        <v>4.46</v>
      </c>
      <c r="J19">
        <v>16</v>
      </c>
      <c r="K19">
        <v>36</v>
      </c>
      <c r="L19">
        <v>122</v>
      </c>
      <c r="M19">
        <v>4.55</v>
      </c>
      <c r="N19">
        <v>6.96</v>
      </c>
      <c r="O19">
        <v>0.62</v>
      </c>
    </row>
    <row r="20" spans="1:15" x14ac:dyDescent="0.25">
      <c r="A20" t="s">
        <v>303</v>
      </c>
      <c r="B20" t="s">
        <v>2362</v>
      </c>
      <c r="C20" t="s">
        <v>231</v>
      </c>
      <c r="D20" t="s">
        <v>2277</v>
      </c>
      <c r="E20" t="s">
        <v>74</v>
      </c>
      <c r="F20">
        <v>74</v>
      </c>
      <c r="G20">
        <v>207</v>
      </c>
      <c r="H20">
        <v>0</v>
      </c>
      <c r="I20">
        <v>4.66</v>
      </c>
      <c r="J20">
        <v>9</v>
      </c>
      <c r="K20">
        <v>33</v>
      </c>
      <c r="L20">
        <v>115</v>
      </c>
      <c r="M20">
        <v>4.57</v>
      </c>
      <c r="N20">
        <v>7.1</v>
      </c>
      <c r="O20">
        <v>18.440000000000001</v>
      </c>
    </row>
    <row r="21" spans="1:15" x14ac:dyDescent="0.25">
      <c r="A21" t="s">
        <v>304</v>
      </c>
      <c r="B21" t="s">
        <v>2364</v>
      </c>
      <c r="C21" t="s">
        <v>216</v>
      </c>
      <c r="D21" t="s">
        <v>2269</v>
      </c>
      <c r="E21" t="s">
        <v>74</v>
      </c>
      <c r="F21">
        <v>70</v>
      </c>
      <c r="G21">
        <v>186</v>
      </c>
      <c r="H21">
        <v>0</v>
      </c>
      <c r="I21">
        <v>4.5599999999999996</v>
      </c>
      <c r="J21">
        <v>13</v>
      </c>
      <c r="K21">
        <v>33.5</v>
      </c>
      <c r="L21">
        <v>105</v>
      </c>
      <c r="M21">
        <v>4.18</v>
      </c>
      <c r="N21">
        <v>6.98</v>
      </c>
      <c r="O21">
        <v>135.58000000000001</v>
      </c>
    </row>
    <row r="22" spans="1:15" x14ac:dyDescent="0.25">
      <c r="A22" t="s">
        <v>305</v>
      </c>
      <c r="B22" t="s">
        <v>2365</v>
      </c>
      <c r="C22" t="s">
        <v>2281</v>
      </c>
      <c r="D22" t="s">
        <v>2268</v>
      </c>
      <c r="E22" t="s">
        <v>74</v>
      </c>
      <c r="F22">
        <v>65</v>
      </c>
      <c r="G22">
        <v>166</v>
      </c>
      <c r="H22">
        <v>0</v>
      </c>
      <c r="I22">
        <v>4.21</v>
      </c>
      <c r="J22">
        <v>10</v>
      </c>
      <c r="K22">
        <v>42</v>
      </c>
      <c r="L22">
        <v>116</v>
      </c>
      <c r="M22">
        <v>4.4800000000000004</v>
      </c>
      <c r="N22">
        <v>6.54</v>
      </c>
      <c r="O22">
        <v>-2.06</v>
      </c>
    </row>
    <row r="23" spans="1:15" x14ac:dyDescent="0.25">
      <c r="A23" t="s">
        <v>306</v>
      </c>
      <c r="B23" t="s">
        <v>2366</v>
      </c>
      <c r="C23" t="s">
        <v>184</v>
      </c>
      <c r="D23" t="s">
        <v>2277</v>
      </c>
      <c r="E23" t="s">
        <v>74</v>
      </c>
      <c r="F23">
        <v>75</v>
      </c>
      <c r="G23">
        <v>217</v>
      </c>
      <c r="H23">
        <v>0</v>
      </c>
      <c r="I23">
        <v>4.43</v>
      </c>
      <c r="J23">
        <v>15</v>
      </c>
      <c r="K23">
        <v>34.5</v>
      </c>
      <c r="L23">
        <v>124</v>
      </c>
      <c r="M23">
        <v>4.41</v>
      </c>
      <c r="N23">
        <v>6.94</v>
      </c>
      <c r="O23">
        <v>13.36</v>
      </c>
    </row>
    <row r="24" spans="1:15" x14ac:dyDescent="0.25">
      <c r="A24" t="s">
        <v>309</v>
      </c>
      <c r="B24" t="s">
        <v>2370</v>
      </c>
      <c r="C24" t="s">
        <v>2300</v>
      </c>
      <c r="D24" t="s">
        <v>2267</v>
      </c>
      <c r="E24" t="s">
        <v>74</v>
      </c>
      <c r="F24">
        <v>70</v>
      </c>
      <c r="G24">
        <v>188</v>
      </c>
      <c r="H24">
        <v>0</v>
      </c>
      <c r="I24">
        <v>4.4000000000000004</v>
      </c>
      <c r="J24">
        <v>11</v>
      </c>
      <c r="K24">
        <v>33</v>
      </c>
      <c r="L24">
        <v>118</v>
      </c>
      <c r="M24">
        <v>4.1900000000000004</v>
      </c>
      <c r="N24">
        <v>7</v>
      </c>
      <c r="O24">
        <v>14.279999999999998</v>
      </c>
    </row>
    <row r="25" spans="1:15" x14ac:dyDescent="0.25">
      <c r="A25" t="s">
        <v>112</v>
      </c>
      <c r="B25" t="s">
        <v>2381</v>
      </c>
      <c r="C25" t="s">
        <v>193</v>
      </c>
      <c r="D25" t="s">
        <v>2266</v>
      </c>
      <c r="E25" t="s">
        <v>74</v>
      </c>
      <c r="F25">
        <v>74</v>
      </c>
      <c r="G25">
        <v>210</v>
      </c>
      <c r="H25">
        <v>0</v>
      </c>
      <c r="I25">
        <v>4.25</v>
      </c>
      <c r="J25">
        <v>16</v>
      </c>
      <c r="K25">
        <v>38.5</v>
      </c>
      <c r="L25">
        <v>126</v>
      </c>
      <c r="M25">
        <v>4.18</v>
      </c>
      <c r="N25">
        <v>6.8</v>
      </c>
      <c r="O25">
        <v>61.2</v>
      </c>
    </row>
    <row r="26" spans="1:15" x14ac:dyDescent="0.25">
      <c r="A26" t="s">
        <v>79</v>
      </c>
      <c r="B26" t="s">
        <v>2385</v>
      </c>
      <c r="C26" t="s">
        <v>205</v>
      </c>
      <c r="D26" t="s">
        <v>2268</v>
      </c>
      <c r="E26" t="s">
        <v>74</v>
      </c>
      <c r="F26">
        <v>73</v>
      </c>
      <c r="G26">
        <v>198</v>
      </c>
      <c r="H26">
        <v>25</v>
      </c>
      <c r="I26">
        <v>4.45</v>
      </c>
      <c r="J26">
        <v>0</v>
      </c>
      <c r="K26">
        <v>0</v>
      </c>
      <c r="L26">
        <v>0</v>
      </c>
      <c r="M26">
        <v>0</v>
      </c>
      <c r="N26">
        <v>0</v>
      </c>
      <c r="O26">
        <v>99.06</v>
      </c>
    </row>
    <row r="27" spans="1:15" x14ac:dyDescent="0.25">
      <c r="A27" t="s">
        <v>110</v>
      </c>
      <c r="B27" t="s">
        <v>2386</v>
      </c>
      <c r="C27" t="s">
        <v>181</v>
      </c>
      <c r="D27" t="s">
        <v>2268</v>
      </c>
      <c r="E27" t="s">
        <v>74</v>
      </c>
      <c r="F27">
        <v>71</v>
      </c>
      <c r="G27">
        <v>192</v>
      </c>
      <c r="H27">
        <v>12</v>
      </c>
      <c r="I27">
        <v>4.3899999999999997</v>
      </c>
      <c r="J27">
        <v>19</v>
      </c>
      <c r="K27">
        <v>0</v>
      </c>
      <c r="L27">
        <v>0</v>
      </c>
      <c r="M27">
        <v>0</v>
      </c>
      <c r="N27">
        <v>0</v>
      </c>
      <c r="O27">
        <v>87.97999999999999</v>
      </c>
    </row>
    <row r="28" spans="1:15" x14ac:dyDescent="0.25">
      <c r="A28" t="s">
        <v>322</v>
      </c>
      <c r="B28" t="s">
        <v>2388</v>
      </c>
      <c r="C28" t="s">
        <v>245</v>
      </c>
      <c r="D28" t="s">
        <v>2276</v>
      </c>
      <c r="E28" t="s">
        <v>74</v>
      </c>
      <c r="F28">
        <v>73</v>
      </c>
      <c r="G28">
        <v>212</v>
      </c>
      <c r="H28">
        <v>11</v>
      </c>
      <c r="I28">
        <v>4.51</v>
      </c>
      <c r="J28">
        <v>0</v>
      </c>
      <c r="K28">
        <v>36</v>
      </c>
      <c r="L28">
        <v>0</v>
      </c>
      <c r="M28">
        <v>0</v>
      </c>
      <c r="N28">
        <v>0</v>
      </c>
      <c r="O28">
        <v>123.64000000000001</v>
      </c>
    </row>
    <row r="29" spans="1:15" x14ac:dyDescent="0.25">
      <c r="A29" t="s">
        <v>120</v>
      </c>
      <c r="B29" t="s">
        <v>2389</v>
      </c>
      <c r="C29" t="s">
        <v>150</v>
      </c>
      <c r="D29" t="s">
        <v>2266</v>
      </c>
      <c r="E29" t="s">
        <v>74</v>
      </c>
      <c r="F29">
        <v>75</v>
      </c>
      <c r="G29">
        <v>218</v>
      </c>
      <c r="H29">
        <v>0</v>
      </c>
      <c r="I29">
        <v>4.49</v>
      </c>
      <c r="J29">
        <v>23</v>
      </c>
      <c r="K29">
        <v>37</v>
      </c>
      <c r="L29">
        <v>124</v>
      </c>
      <c r="M29">
        <v>4.47</v>
      </c>
      <c r="N29">
        <v>0</v>
      </c>
      <c r="O29">
        <v>69.8</v>
      </c>
    </row>
    <row r="30" spans="1:15" x14ac:dyDescent="0.25">
      <c r="A30" t="s">
        <v>324</v>
      </c>
      <c r="B30" t="s">
        <v>2391</v>
      </c>
      <c r="C30" t="s">
        <v>2298</v>
      </c>
      <c r="D30" t="s">
        <v>2266</v>
      </c>
      <c r="E30" t="s">
        <v>74</v>
      </c>
      <c r="F30">
        <v>75</v>
      </c>
      <c r="G30">
        <v>209</v>
      </c>
      <c r="H30">
        <v>0</v>
      </c>
      <c r="I30">
        <v>4.46</v>
      </c>
      <c r="J30">
        <v>0</v>
      </c>
      <c r="K30">
        <v>37.5</v>
      </c>
      <c r="L30">
        <v>0</v>
      </c>
      <c r="M30">
        <v>4.1900000000000004</v>
      </c>
      <c r="N30">
        <v>6.72</v>
      </c>
      <c r="O30">
        <v>14.5</v>
      </c>
    </row>
    <row r="31" spans="1:15" x14ac:dyDescent="0.25">
      <c r="A31" t="s">
        <v>326</v>
      </c>
      <c r="B31" t="s">
        <v>2393</v>
      </c>
      <c r="C31" t="s">
        <v>137</v>
      </c>
      <c r="D31" t="s">
        <v>2268</v>
      </c>
      <c r="E31" t="s">
        <v>74</v>
      </c>
      <c r="F31">
        <v>74</v>
      </c>
      <c r="G31">
        <v>210</v>
      </c>
      <c r="H31">
        <v>0</v>
      </c>
      <c r="I31">
        <v>4.5999999999999996</v>
      </c>
      <c r="J31">
        <v>0</v>
      </c>
      <c r="K31">
        <v>36.5</v>
      </c>
      <c r="L31">
        <v>127</v>
      </c>
      <c r="M31">
        <v>0</v>
      </c>
      <c r="N31">
        <v>0</v>
      </c>
      <c r="O31">
        <v>42.5</v>
      </c>
    </row>
    <row r="32" spans="1:15" x14ac:dyDescent="0.25">
      <c r="A32" t="s">
        <v>330</v>
      </c>
      <c r="B32" t="s">
        <v>2397</v>
      </c>
      <c r="C32" t="s">
        <v>2285</v>
      </c>
      <c r="D32" t="s">
        <v>2266</v>
      </c>
      <c r="E32" t="s">
        <v>74</v>
      </c>
      <c r="F32">
        <v>73</v>
      </c>
      <c r="G32">
        <v>194</v>
      </c>
      <c r="H32">
        <v>0</v>
      </c>
      <c r="I32">
        <v>4.6500000000000004</v>
      </c>
      <c r="J32">
        <v>15</v>
      </c>
      <c r="K32">
        <v>33</v>
      </c>
      <c r="L32">
        <v>0</v>
      </c>
      <c r="M32">
        <v>0</v>
      </c>
      <c r="N32">
        <v>0</v>
      </c>
      <c r="O32">
        <v>0.84000000000000008</v>
      </c>
    </row>
    <row r="33" spans="1:15" x14ac:dyDescent="0.25">
      <c r="A33" t="s">
        <v>105</v>
      </c>
      <c r="B33" t="s">
        <v>2399</v>
      </c>
      <c r="C33" t="s">
        <v>140</v>
      </c>
      <c r="D33" t="s">
        <v>2268</v>
      </c>
      <c r="E33" t="s">
        <v>74</v>
      </c>
      <c r="F33">
        <v>73</v>
      </c>
      <c r="G33">
        <v>199</v>
      </c>
      <c r="H33">
        <v>0</v>
      </c>
      <c r="I33">
        <v>4.28</v>
      </c>
      <c r="J33">
        <v>14</v>
      </c>
      <c r="K33">
        <v>40</v>
      </c>
      <c r="L33">
        <v>129</v>
      </c>
      <c r="M33">
        <v>4.2699999999999996</v>
      </c>
      <c r="N33">
        <v>6.9</v>
      </c>
      <c r="O33">
        <v>141.83999999999997</v>
      </c>
    </row>
    <row r="34" spans="1:15" x14ac:dyDescent="0.25">
      <c r="A34" t="s">
        <v>331</v>
      </c>
      <c r="B34" t="s">
        <v>2400</v>
      </c>
      <c r="C34" t="s">
        <v>2311</v>
      </c>
      <c r="D34" t="s">
        <v>3088</v>
      </c>
      <c r="E34" t="s">
        <v>74</v>
      </c>
      <c r="F34">
        <v>78</v>
      </c>
      <c r="G34">
        <v>229</v>
      </c>
      <c r="H34">
        <v>0</v>
      </c>
      <c r="I34">
        <v>4.55</v>
      </c>
      <c r="J34">
        <v>17</v>
      </c>
      <c r="K34">
        <v>33.5</v>
      </c>
      <c r="L34">
        <v>118</v>
      </c>
      <c r="M34">
        <v>4.26</v>
      </c>
      <c r="N34">
        <v>0</v>
      </c>
      <c r="O34">
        <v>7.88</v>
      </c>
    </row>
    <row r="35" spans="1:15" x14ac:dyDescent="0.25">
      <c r="A35" t="s">
        <v>334</v>
      </c>
      <c r="B35" t="s">
        <v>2402</v>
      </c>
      <c r="C35" t="s">
        <v>2285</v>
      </c>
      <c r="D35" t="s">
        <v>2266</v>
      </c>
      <c r="E35" t="s">
        <v>74</v>
      </c>
      <c r="F35">
        <v>71</v>
      </c>
      <c r="G35">
        <v>182</v>
      </c>
      <c r="H35">
        <v>0</v>
      </c>
      <c r="I35">
        <v>4.3099999999999996</v>
      </c>
      <c r="J35">
        <v>12</v>
      </c>
      <c r="K35">
        <v>34.5</v>
      </c>
      <c r="L35">
        <v>118</v>
      </c>
      <c r="M35">
        <v>4.4800000000000004</v>
      </c>
      <c r="N35">
        <v>7.01</v>
      </c>
      <c r="O35">
        <v>17.02</v>
      </c>
    </row>
    <row r="36" spans="1:15" x14ac:dyDescent="0.25">
      <c r="A36" t="s">
        <v>335</v>
      </c>
      <c r="B36" t="s">
        <v>2403</v>
      </c>
      <c r="C36" t="s">
        <v>152</v>
      </c>
      <c r="D36" t="s">
        <v>2277</v>
      </c>
      <c r="E36" t="s">
        <v>74</v>
      </c>
      <c r="F36">
        <v>73</v>
      </c>
      <c r="G36">
        <v>210</v>
      </c>
      <c r="H36">
        <v>0</v>
      </c>
      <c r="I36">
        <v>4.4400000000000004</v>
      </c>
      <c r="J36">
        <v>0</v>
      </c>
      <c r="K36">
        <v>34.5</v>
      </c>
      <c r="L36">
        <v>116</v>
      </c>
      <c r="M36">
        <v>4.4000000000000004</v>
      </c>
      <c r="N36">
        <v>0</v>
      </c>
      <c r="O36">
        <v>0</v>
      </c>
    </row>
    <row r="37" spans="1:15" x14ac:dyDescent="0.25">
      <c r="A37" t="s">
        <v>128</v>
      </c>
      <c r="B37" t="s">
        <v>2405</v>
      </c>
      <c r="C37" t="s">
        <v>153</v>
      </c>
      <c r="D37" t="s">
        <v>2267</v>
      </c>
      <c r="E37" t="s">
        <v>74</v>
      </c>
      <c r="F37">
        <v>68</v>
      </c>
      <c r="G37">
        <v>195</v>
      </c>
      <c r="H37">
        <v>0</v>
      </c>
      <c r="I37">
        <v>4.3</v>
      </c>
      <c r="J37">
        <v>0</v>
      </c>
      <c r="K37">
        <v>40.5</v>
      </c>
      <c r="L37">
        <v>126</v>
      </c>
      <c r="M37">
        <v>4.28</v>
      </c>
      <c r="N37">
        <v>6.65</v>
      </c>
      <c r="O37">
        <v>41.92</v>
      </c>
    </row>
    <row r="38" spans="1:15" x14ac:dyDescent="0.25">
      <c r="A38" t="s">
        <v>337</v>
      </c>
      <c r="B38" t="s">
        <v>2406</v>
      </c>
      <c r="C38" t="s">
        <v>2298</v>
      </c>
      <c r="D38" t="s">
        <v>2266</v>
      </c>
      <c r="E38" t="s">
        <v>74</v>
      </c>
      <c r="F38">
        <v>74</v>
      </c>
      <c r="G38">
        <v>195</v>
      </c>
      <c r="H38">
        <v>0</v>
      </c>
      <c r="I38">
        <v>4.5199999999999996</v>
      </c>
      <c r="J38">
        <v>0</v>
      </c>
      <c r="K38">
        <v>34.5</v>
      </c>
      <c r="L38">
        <v>120</v>
      </c>
      <c r="M38">
        <v>4.12</v>
      </c>
      <c r="N38">
        <v>6.65</v>
      </c>
      <c r="O38">
        <v>86.58</v>
      </c>
    </row>
    <row r="39" spans="1:15" x14ac:dyDescent="0.25">
      <c r="A39" t="s">
        <v>339</v>
      </c>
      <c r="B39" t="s">
        <v>2408</v>
      </c>
      <c r="C39" t="s">
        <v>181</v>
      </c>
      <c r="D39" t="s">
        <v>2268</v>
      </c>
      <c r="E39" t="s">
        <v>74</v>
      </c>
      <c r="F39">
        <v>75</v>
      </c>
      <c r="G39">
        <v>203</v>
      </c>
      <c r="H39">
        <v>0</v>
      </c>
      <c r="I39">
        <v>4.32</v>
      </c>
      <c r="J39">
        <v>12</v>
      </c>
      <c r="K39">
        <v>0</v>
      </c>
      <c r="L39">
        <v>0</v>
      </c>
      <c r="M39">
        <v>0</v>
      </c>
      <c r="N39">
        <v>0</v>
      </c>
      <c r="O39">
        <v>42.879999999999995</v>
      </c>
    </row>
    <row r="40" spans="1:15" x14ac:dyDescent="0.25">
      <c r="A40" t="s">
        <v>340</v>
      </c>
      <c r="B40" t="s">
        <v>2409</v>
      </c>
      <c r="C40" t="s">
        <v>168</v>
      </c>
      <c r="D40" t="s">
        <v>2280</v>
      </c>
      <c r="E40" t="s">
        <v>74</v>
      </c>
      <c r="F40">
        <v>73</v>
      </c>
      <c r="G40">
        <v>200</v>
      </c>
      <c r="H40">
        <v>0</v>
      </c>
      <c r="I40">
        <v>4.5599999999999996</v>
      </c>
      <c r="J40">
        <v>17</v>
      </c>
      <c r="K40">
        <v>34</v>
      </c>
      <c r="L40">
        <v>120</v>
      </c>
      <c r="M40">
        <v>4.24</v>
      </c>
      <c r="N40">
        <v>6.78</v>
      </c>
      <c r="O40">
        <v>56.96</v>
      </c>
    </row>
    <row r="41" spans="1:15" x14ac:dyDescent="0.25">
      <c r="A41" t="s">
        <v>344</v>
      </c>
      <c r="B41" t="s">
        <v>2413</v>
      </c>
      <c r="C41" t="s">
        <v>261</v>
      </c>
      <c r="D41" t="s">
        <v>3088</v>
      </c>
      <c r="E41" t="s">
        <v>74</v>
      </c>
      <c r="F41">
        <v>73</v>
      </c>
      <c r="G41">
        <v>185</v>
      </c>
      <c r="H41">
        <v>0</v>
      </c>
      <c r="I41">
        <v>4.29</v>
      </c>
      <c r="J41">
        <v>0</v>
      </c>
      <c r="K41">
        <v>35</v>
      </c>
      <c r="L41">
        <v>122</v>
      </c>
      <c r="M41">
        <v>4.1500000000000004</v>
      </c>
      <c r="N41">
        <v>6.81</v>
      </c>
      <c r="O41">
        <v>56.679999999999993</v>
      </c>
    </row>
    <row r="42" spans="1:15" x14ac:dyDescent="0.25">
      <c r="A42" t="s">
        <v>345</v>
      </c>
      <c r="B42" t="s">
        <v>2414</v>
      </c>
      <c r="C42" t="s">
        <v>202</v>
      </c>
      <c r="D42" t="s">
        <v>2268</v>
      </c>
      <c r="E42" t="s">
        <v>74</v>
      </c>
      <c r="F42">
        <v>73</v>
      </c>
      <c r="G42">
        <v>189</v>
      </c>
      <c r="H42">
        <v>0</v>
      </c>
      <c r="I42">
        <v>4.37</v>
      </c>
      <c r="J42">
        <v>0</v>
      </c>
      <c r="K42">
        <v>37</v>
      </c>
      <c r="L42">
        <v>113</v>
      </c>
      <c r="M42">
        <v>4.0999999999999996</v>
      </c>
      <c r="N42">
        <v>6.96</v>
      </c>
      <c r="O42">
        <v>0</v>
      </c>
    </row>
    <row r="43" spans="1:15" x14ac:dyDescent="0.25">
      <c r="A43" t="s">
        <v>346</v>
      </c>
      <c r="B43" t="s">
        <v>2415</v>
      </c>
      <c r="C43" t="s">
        <v>241</v>
      </c>
      <c r="D43" t="s">
        <v>2286</v>
      </c>
      <c r="E43" t="s">
        <v>74</v>
      </c>
      <c r="F43">
        <v>70</v>
      </c>
      <c r="G43">
        <v>191</v>
      </c>
      <c r="H43">
        <v>0</v>
      </c>
      <c r="I43">
        <v>4.5199999999999996</v>
      </c>
      <c r="J43">
        <v>13</v>
      </c>
      <c r="K43">
        <v>42.5</v>
      </c>
      <c r="L43">
        <v>129</v>
      </c>
      <c r="M43">
        <v>4.41</v>
      </c>
      <c r="N43">
        <v>7.1</v>
      </c>
      <c r="O43">
        <v>8.7600000000000016</v>
      </c>
    </row>
    <row r="44" spans="1:15" x14ac:dyDescent="0.25">
      <c r="A44" t="s">
        <v>349</v>
      </c>
      <c r="B44" t="s">
        <v>2418</v>
      </c>
      <c r="C44" t="s">
        <v>245</v>
      </c>
      <c r="D44" t="s">
        <v>2276</v>
      </c>
      <c r="E44" t="s">
        <v>74</v>
      </c>
      <c r="F44">
        <v>73</v>
      </c>
      <c r="G44">
        <v>201</v>
      </c>
      <c r="H44">
        <v>0</v>
      </c>
      <c r="I44">
        <v>4.45</v>
      </c>
      <c r="J44">
        <v>27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 t="s">
        <v>354</v>
      </c>
      <c r="B45" t="s">
        <v>2423</v>
      </c>
      <c r="C45" t="s">
        <v>2313</v>
      </c>
      <c r="D45" t="s">
        <v>3088</v>
      </c>
      <c r="E45" t="s">
        <v>74</v>
      </c>
      <c r="F45">
        <v>72</v>
      </c>
      <c r="G45">
        <v>184</v>
      </c>
      <c r="H45">
        <v>0</v>
      </c>
      <c r="I45">
        <v>4.4000000000000004</v>
      </c>
      <c r="J45">
        <v>20</v>
      </c>
      <c r="K45">
        <v>0</v>
      </c>
      <c r="L45">
        <v>0</v>
      </c>
      <c r="M45">
        <v>0</v>
      </c>
      <c r="N45">
        <v>0</v>
      </c>
      <c r="O45">
        <v>0.18</v>
      </c>
    </row>
    <row r="46" spans="1:15" x14ac:dyDescent="0.25">
      <c r="A46" t="s">
        <v>361</v>
      </c>
      <c r="B46" t="s">
        <v>2431</v>
      </c>
      <c r="C46" t="s">
        <v>2312</v>
      </c>
      <c r="D46" t="s">
        <v>3088</v>
      </c>
      <c r="E46" t="s">
        <v>74</v>
      </c>
      <c r="F46">
        <v>74</v>
      </c>
      <c r="G46">
        <v>204</v>
      </c>
      <c r="H46">
        <v>0</v>
      </c>
      <c r="I46">
        <v>4.43</v>
      </c>
      <c r="J46">
        <v>0</v>
      </c>
      <c r="K46">
        <v>37</v>
      </c>
      <c r="L46">
        <v>120</v>
      </c>
      <c r="M46">
        <v>4.18</v>
      </c>
      <c r="N46">
        <v>0</v>
      </c>
      <c r="O46">
        <v>0</v>
      </c>
    </row>
    <row r="47" spans="1:15" x14ac:dyDescent="0.25">
      <c r="A47" t="s">
        <v>368</v>
      </c>
      <c r="B47" t="s">
        <v>2437</v>
      </c>
      <c r="C47" t="s">
        <v>2281</v>
      </c>
      <c r="D47" t="s">
        <v>2268</v>
      </c>
      <c r="E47" t="s">
        <v>74</v>
      </c>
      <c r="F47">
        <v>73</v>
      </c>
      <c r="G47">
        <v>196</v>
      </c>
      <c r="H47">
        <v>0</v>
      </c>
      <c r="I47">
        <v>4.3499999999999996</v>
      </c>
      <c r="J47">
        <v>0</v>
      </c>
      <c r="K47">
        <v>31.5</v>
      </c>
      <c r="L47">
        <v>117</v>
      </c>
      <c r="M47">
        <v>0</v>
      </c>
      <c r="N47">
        <v>0</v>
      </c>
      <c r="O47">
        <v>0</v>
      </c>
    </row>
    <row r="48" spans="1:15" x14ac:dyDescent="0.25">
      <c r="A48" t="s">
        <v>370</v>
      </c>
      <c r="B48" t="s">
        <v>2440</v>
      </c>
      <c r="C48" t="s">
        <v>2293</v>
      </c>
      <c r="D48" t="s">
        <v>2267</v>
      </c>
      <c r="E48" t="s">
        <v>74</v>
      </c>
      <c r="F48">
        <v>70</v>
      </c>
      <c r="G48">
        <v>189</v>
      </c>
      <c r="H48">
        <v>0</v>
      </c>
      <c r="I48">
        <v>4.54</v>
      </c>
      <c r="J48">
        <v>13</v>
      </c>
      <c r="K48">
        <v>30</v>
      </c>
      <c r="L48">
        <v>110</v>
      </c>
      <c r="M48">
        <v>4.28</v>
      </c>
      <c r="N48">
        <v>7.03</v>
      </c>
      <c r="O48">
        <v>13.180000000000001</v>
      </c>
    </row>
    <row r="49" spans="1:15" x14ac:dyDescent="0.25">
      <c r="A49" t="s">
        <v>372</v>
      </c>
      <c r="B49" t="s">
        <v>2442</v>
      </c>
      <c r="C49" t="s">
        <v>246</v>
      </c>
      <c r="D49" t="s">
        <v>2274</v>
      </c>
      <c r="E49" t="s">
        <v>74</v>
      </c>
      <c r="F49">
        <v>76</v>
      </c>
      <c r="G49">
        <v>218</v>
      </c>
      <c r="H49">
        <v>0</v>
      </c>
      <c r="I49">
        <v>4.43</v>
      </c>
      <c r="J49">
        <v>9</v>
      </c>
      <c r="K49">
        <v>32</v>
      </c>
      <c r="L49">
        <v>116</v>
      </c>
      <c r="M49">
        <v>4.33</v>
      </c>
      <c r="N49">
        <v>7.04</v>
      </c>
      <c r="O49">
        <v>0.64</v>
      </c>
    </row>
    <row r="50" spans="1:15" x14ac:dyDescent="0.25">
      <c r="A50" t="s">
        <v>375</v>
      </c>
      <c r="B50" t="s">
        <v>2446</v>
      </c>
      <c r="C50" t="s">
        <v>150</v>
      </c>
      <c r="D50" t="s">
        <v>2266</v>
      </c>
      <c r="E50" t="s">
        <v>74</v>
      </c>
      <c r="F50">
        <v>73</v>
      </c>
      <c r="G50">
        <v>184</v>
      </c>
      <c r="H50">
        <v>0</v>
      </c>
      <c r="I50">
        <v>4.3099999999999996</v>
      </c>
      <c r="J50">
        <v>7</v>
      </c>
      <c r="K50">
        <v>41.5</v>
      </c>
      <c r="L50">
        <v>129</v>
      </c>
      <c r="M50">
        <v>4.1100000000000003</v>
      </c>
      <c r="N50">
        <v>6.62</v>
      </c>
      <c r="O50">
        <v>27.32</v>
      </c>
    </row>
    <row r="51" spans="1:15" x14ac:dyDescent="0.25">
      <c r="A51" t="s">
        <v>378</v>
      </c>
      <c r="B51" t="s">
        <v>2454</v>
      </c>
      <c r="C51" t="s">
        <v>162</v>
      </c>
      <c r="D51" t="s">
        <v>2278</v>
      </c>
      <c r="E51" t="s">
        <v>74</v>
      </c>
      <c r="F51">
        <v>71</v>
      </c>
      <c r="G51">
        <v>192</v>
      </c>
      <c r="H51">
        <v>0</v>
      </c>
      <c r="I51">
        <v>4.43</v>
      </c>
      <c r="J51">
        <v>16</v>
      </c>
      <c r="K51">
        <v>0</v>
      </c>
      <c r="L51">
        <v>0</v>
      </c>
      <c r="M51">
        <v>0</v>
      </c>
      <c r="N51">
        <v>0</v>
      </c>
      <c r="O51">
        <v>54.98</v>
      </c>
    </row>
    <row r="52" spans="1:15" x14ac:dyDescent="0.25">
      <c r="A52" t="s">
        <v>379</v>
      </c>
      <c r="B52" t="s">
        <v>2455</v>
      </c>
      <c r="C52" t="s">
        <v>2282</v>
      </c>
      <c r="D52" t="s">
        <v>2266</v>
      </c>
      <c r="E52" t="s">
        <v>74</v>
      </c>
      <c r="F52">
        <v>74</v>
      </c>
      <c r="G52">
        <v>215</v>
      </c>
      <c r="H52">
        <v>23</v>
      </c>
      <c r="I52">
        <v>4.41</v>
      </c>
      <c r="J52">
        <v>0</v>
      </c>
      <c r="K52">
        <v>28</v>
      </c>
      <c r="L52">
        <v>126</v>
      </c>
      <c r="M52">
        <v>4.26</v>
      </c>
      <c r="N52">
        <v>7.15</v>
      </c>
      <c r="O52">
        <v>13.24</v>
      </c>
    </row>
    <row r="53" spans="1:15" x14ac:dyDescent="0.25">
      <c r="A53" t="s">
        <v>116</v>
      </c>
      <c r="B53" t="s">
        <v>2456</v>
      </c>
      <c r="C53" t="s">
        <v>2292</v>
      </c>
      <c r="D53" t="s">
        <v>2277</v>
      </c>
      <c r="E53" t="s">
        <v>74</v>
      </c>
      <c r="F53">
        <v>75</v>
      </c>
      <c r="G53">
        <v>217</v>
      </c>
      <c r="H53">
        <v>0</v>
      </c>
      <c r="I53">
        <v>4.51</v>
      </c>
      <c r="J53">
        <v>0</v>
      </c>
      <c r="K53">
        <v>31</v>
      </c>
      <c r="L53">
        <v>123</v>
      </c>
      <c r="M53">
        <v>4.3499999999999996</v>
      </c>
      <c r="N53">
        <v>7.03</v>
      </c>
      <c r="O53">
        <v>96.72</v>
      </c>
    </row>
    <row r="54" spans="1:15" x14ac:dyDescent="0.25">
      <c r="A54" t="s">
        <v>380</v>
      </c>
      <c r="B54" t="s">
        <v>2457</v>
      </c>
      <c r="C54" t="s">
        <v>190</v>
      </c>
      <c r="D54" t="s">
        <v>2266</v>
      </c>
      <c r="E54" t="s">
        <v>74</v>
      </c>
      <c r="F54">
        <v>78</v>
      </c>
      <c r="G54">
        <v>217</v>
      </c>
      <c r="H54">
        <v>14</v>
      </c>
      <c r="I54">
        <v>4.45</v>
      </c>
      <c r="J54">
        <v>18</v>
      </c>
      <c r="K54">
        <v>31.5</v>
      </c>
      <c r="L54">
        <v>125</v>
      </c>
      <c r="M54">
        <v>4.2</v>
      </c>
      <c r="N54">
        <v>6.84</v>
      </c>
      <c r="O54">
        <v>4.3199999999999994</v>
      </c>
    </row>
    <row r="55" spans="1:15" x14ac:dyDescent="0.25">
      <c r="A55" t="s">
        <v>123</v>
      </c>
      <c r="B55" t="s">
        <v>2458</v>
      </c>
      <c r="C55" t="s">
        <v>197</v>
      </c>
      <c r="D55" t="s">
        <v>2276</v>
      </c>
      <c r="E55" t="s">
        <v>74</v>
      </c>
      <c r="F55">
        <v>70</v>
      </c>
      <c r="G55">
        <v>184</v>
      </c>
      <c r="H55">
        <v>0</v>
      </c>
      <c r="I55">
        <v>4.3899999999999997</v>
      </c>
      <c r="J55">
        <v>24</v>
      </c>
      <c r="K55">
        <v>36</v>
      </c>
      <c r="L55">
        <v>124</v>
      </c>
      <c r="M55">
        <v>4.34</v>
      </c>
      <c r="N55">
        <v>7.07</v>
      </c>
      <c r="O55">
        <v>55.61999999999999</v>
      </c>
    </row>
    <row r="56" spans="1:15" x14ac:dyDescent="0.25">
      <c r="A56" t="s">
        <v>381</v>
      </c>
      <c r="B56" t="s">
        <v>2460</v>
      </c>
      <c r="C56" t="s">
        <v>249</v>
      </c>
      <c r="D56" t="s">
        <v>3088</v>
      </c>
      <c r="E56" t="s">
        <v>74</v>
      </c>
      <c r="F56">
        <v>74</v>
      </c>
      <c r="G56">
        <v>199</v>
      </c>
      <c r="H56">
        <v>0</v>
      </c>
      <c r="I56">
        <v>4.42</v>
      </c>
      <c r="J56">
        <v>0</v>
      </c>
      <c r="K56">
        <v>37.5</v>
      </c>
      <c r="L56">
        <v>136</v>
      </c>
      <c r="M56">
        <v>4.5199999999999996</v>
      </c>
      <c r="N56">
        <v>7.08</v>
      </c>
      <c r="O56">
        <v>32.36</v>
      </c>
    </row>
    <row r="57" spans="1:15" x14ac:dyDescent="0.25">
      <c r="A57" t="s">
        <v>122</v>
      </c>
      <c r="B57" t="s">
        <v>2461</v>
      </c>
      <c r="C57" t="s">
        <v>177</v>
      </c>
      <c r="D57" t="s">
        <v>2267</v>
      </c>
      <c r="E57" t="s">
        <v>74</v>
      </c>
      <c r="F57">
        <v>70</v>
      </c>
      <c r="G57">
        <v>169</v>
      </c>
      <c r="H57">
        <v>0</v>
      </c>
      <c r="I57">
        <v>4.3499999999999996</v>
      </c>
      <c r="J57">
        <v>0</v>
      </c>
      <c r="K57">
        <v>0</v>
      </c>
      <c r="L57">
        <v>120</v>
      </c>
      <c r="M57">
        <v>0</v>
      </c>
      <c r="N57">
        <v>0</v>
      </c>
      <c r="O57">
        <v>118.1</v>
      </c>
    </row>
    <row r="58" spans="1:15" x14ac:dyDescent="0.25">
      <c r="A58" t="s">
        <v>383</v>
      </c>
      <c r="B58" t="s">
        <v>2463</v>
      </c>
      <c r="C58" t="s">
        <v>142</v>
      </c>
      <c r="D58" t="s">
        <v>2277</v>
      </c>
      <c r="E58" t="s">
        <v>74</v>
      </c>
      <c r="F58">
        <v>76</v>
      </c>
      <c r="G58">
        <v>215</v>
      </c>
      <c r="H58">
        <v>0</v>
      </c>
      <c r="I58">
        <v>4.4800000000000004</v>
      </c>
      <c r="J58">
        <v>35</v>
      </c>
      <c r="K58">
        <v>35</v>
      </c>
      <c r="L58">
        <v>0</v>
      </c>
      <c r="M58">
        <v>0</v>
      </c>
      <c r="N58">
        <v>0</v>
      </c>
      <c r="O58">
        <v>0.58000000000000007</v>
      </c>
    </row>
    <row r="59" spans="1:15" x14ac:dyDescent="0.25">
      <c r="A59" t="s">
        <v>386</v>
      </c>
      <c r="B59" t="s">
        <v>2467</v>
      </c>
      <c r="C59" t="s">
        <v>2308</v>
      </c>
      <c r="D59" t="s">
        <v>3088</v>
      </c>
      <c r="E59" t="s">
        <v>74</v>
      </c>
      <c r="F59">
        <v>70</v>
      </c>
      <c r="G59">
        <v>182</v>
      </c>
      <c r="H59">
        <v>0</v>
      </c>
      <c r="I59">
        <v>4.33</v>
      </c>
      <c r="J59">
        <v>0</v>
      </c>
      <c r="K59">
        <v>29.5</v>
      </c>
      <c r="L59">
        <v>122</v>
      </c>
      <c r="M59">
        <v>4.38</v>
      </c>
      <c r="N59">
        <v>6.81</v>
      </c>
      <c r="O59">
        <v>0</v>
      </c>
    </row>
    <row r="60" spans="1:15" x14ac:dyDescent="0.25">
      <c r="A60" t="s">
        <v>390</v>
      </c>
      <c r="B60" t="s">
        <v>2470</v>
      </c>
      <c r="C60" t="s">
        <v>218</v>
      </c>
      <c r="D60" t="s">
        <v>2268</v>
      </c>
      <c r="E60" t="s">
        <v>74</v>
      </c>
      <c r="F60">
        <v>73</v>
      </c>
      <c r="G60">
        <v>209</v>
      </c>
      <c r="H60">
        <v>0</v>
      </c>
      <c r="I60">
        <v>4.4800000000000004</v>
      </c>
      <c r="J60">
        <v>15</v>
      </c>
      <c r="K60">
        <v>26</v>
      </c>
      <c r="L60">
        <v>110</v>
      </c>
      <c r="M60">
        <v>4.22</v>
      </c>
      <c r="N60">
        <v>7.15</v>
      </c>
      <c r="O60">
        <v>48.68</v>
      </c>
    </row>
    <row r="61" spans="1:15" x14ac:dyDescent="0.25">
      <c r="A61" t="s">
        <v>124</v>
      </c>
      <c r="B61" t="s">
        <v>2473</v>
      </c>
      <c r="C61" t="s">
        <v>182</v>
      </c>
      <c r="D61" t="s">
        <v>2276</v>
      </c>
      <c r="E61" t="s">
        <v>74</v>
      </c>
      <c r="F61">
        <v>71</v>
      </c>
      <c r="G61">
        <v>176</v>
      </c>
      <c r="H61">
        <v>0</v>
      </c>
      <c r="I61">
        <v>4.51</v>
      </c>
      <c r="J61">
        <v>0</v>
      </c>
      <c r="K61">
        <v>31</v>
      </c>
      <c r="L61">
        <v>120</v>
      </c>
      <c r="M61">
        <v>4.12</v>
      </c>
      <c r="N61">
        <v>6.57</v>
      </c>
      <c r="O61">
        <v>34.14</v>
      </c>
    </row>
    <row r="62" spans="1:15" x14ac:dyDescent="0.25">
      <c r="A62" t="s">
        <v>394</v>
      </c>
      <c r="B62" t="s">
        <v>2476</v>
      </c>
      <c r="C62" t="s">
        <v>141</v>
      </c>
      <c r="D62" t="s">
        <v>2266</v>
      </c>
      <c r="E62" t="s">
        <v>74</v>
      </c>
      <c r="F62">
        <v>73</v>
      </c>
      <c r="G62">
        <v>181</v>
      </c>
      <c r="H62">
        <v>0</v>
      </c>
      <c r="I62">
        <v>4.59</v>
      </c>
      <c r="J62">
        <v>16</v>
      </c>
      <c r="K62">
        <v>32</v>
      </c>
      <c r="L62">
        <v>117</v>
      </c>
      <c r="M62">
        <v>4.2699999999999996</v>
      </c>
      <c r="N62">
        <v>7.34</v>
      </c>
      <c r="O62">
        <v>76.47999999999999</v>
      </c>
    </row>
    <row r="63" spans="1:15" x14ac:dyDescent="0.25">
      <c r="A63" t="s">
        <v>395</v>
      </c>
      <c r="B63" t="s">
        <v>2477</v>
      </c>
      <c r="C63" t="s">
        <v>181</v>
      </c>
      <c r="D63" t="s">
        <v>2268</v>
      </c>
      <c r="E63" t="s">
        <v>74</v>
      </c>
      <c r="F63">
        <v>73</v>
      </c>
      <c r="G63">
        <v>204</v>
      </c>
      <c r="H63">
        <v>0</v>
      </c>
      <c r="I63">
        <v>4.3499999999999996</v>
      </c>
      <c r="J63">
        <v>0</v>
      </c>
      <c r="K63">
        <v>33</v>
      </c>
      <c r="L63">
        <v>124</v>
      </c>
      <c r="M63">
        <v>4.1100000000000003</v>
      </c>
      <c r="N63">
        <v>6.75</v>
      </c>
      <c r="O63">
        <v>29</v>
      </c>
    </row>
    <row r="64" spans="1:15" x14ac:dyDescent="0.25">
      <c r="A64" t="s">
        <v>397</v>
      </c>
      <c r="B64" t="s">
        <v>2478</v>
      </c>
      <c r="C64" t="s">
        <v>205</v>
      </c>
      <c r="D64" t="s">
        <v>2268</v>
      </c>
      <c r="E64" t="s">
        <v>74</v>
      </c>
      <c r="F64">
        <v>73</v>
      </c>
      <c r="G64">
        <v>214</v>
      </c>
      <c r="H64">
        <v>0</v>
      </c>
      <c r="I64">
        <v>4.37</v>
      </c>
      <c r="J64">
        <v>0</v>
      </c>
      <c r="K64">
        <v>34.5</v>
      </c>
      <c r="L64">
        <v>0</v>
      </c>
      <c r="M64">
        <v>0</v>
      </c>
      <c r="N64">
        <v>0</v>
      </c>
      <c r="O64">
        <v>1.6600000000000001</v>
      </c>
    </row>
    <row r="65" spans="1:15" x14ac:dyDescent="0.25">
      <c r="A65" t="s">
        <v>131</v>
      </c>
      <c r="B65" t="s">
        <v>2479</v>
      </c>
      <c r="C65" t="s">
        <v>313</v>
      </c>
      <c r="D65" t="s">
        <v>2274</v>
      </c>
      <c r="E65" t="s">
        <v>74</v>
      </c>
      <c r="F65">
        <v>74</v>
      </c>
      <c r="G65">
        <v>221</v>
      </c>
      <c r="H65">
        <v>0</v>
      </c>
      <c r="I65">
        <v>4.51</v>
      </c>
      <c r="J65">
        <v>20</v>
      </c>
      <c r="K65">
        <v>26.5</v>
      </c>
      <c r="L65">
        <v>111</v>
      </c>
      <c r="M65">
        <v>4.42</v>
      </c>
      <c r="N65">
        <v>7.1</v>
      </c>
      <c r="O65">
        <v>0</v>
      </c>
    </row>
    <row r="66" spans="1:15" x14ac:dyDescent="0.25">
      <c r="A66" t="s">
        <v>399</v>
      </c>
      <c r="B66" t="s">
        <v>2481</v>
      </c>
      <c r="C66" t="s">
        <v>256</v>
      </c>
      <c r="D66" t="s">
        <v>3088</v>
      </c>
      <c r="E66" t="s">
        <v>74</v>
      </c>
      <c r="F66">
        <v>73</v>
      </c>
      <c r="G66">
        <v>194</v>
      </c>
      <c r="H66">
        <v>0</v>
      </c>
      <c r="I66">
        <v>4.37</v>
      </c>
      <c r="J66">
        <v>19</v>
      </c>
      <c r="K66">
        <v>37.5</v>
      </c>
      <c r="L66">
        <v>128</v>
      </c>
      <c r="M66">
        <v>3.96</v>
      </c>
      <c r="N66">
        <v>6.67</v>
      </c>
      <c r="O66">
        <v>0</v>
      </c>
    </row>
    <row r="67" spans="1:15" x14ac:dyDescent="0.25">
      <c r="A67" t="s">
        <v>400</v>
      </c>
      <c r="B67" t="s">
        <v>2482</v>
      </c>
      <c r="C67" t="s">
        <v>177</v>
      </c>
      <c r="D67" t="s">
        <v>2267</v>
      </c>
      <c r="E67" t="s">
        <v>74</v>
      </c>
      <c r="F67">
        <v>71</v>
      </c>
      <c r="G67">
        <v>187</v>
      </c>
      <c r="H67">
        <v>0</v>
      </c>
      <c r="I67">
        <v>4.57</v>
      </c>
      <c r="J67">
        <v>14</v>
      </c>
      <c r="K67">
        <v>0</v>
      </c>
      <c r="L67">
        <v>117</v>
      </c>
      <c r="M67">
        <v>0</v>
      </c>
      <c r="N67">
        <v>0</v>
      </c>
      <c r="O67">
        <v>16.220000000000002</v>
      </c>
    </row>
    <row r="68" spans="1:15" x14ac:dyDescent="0.25">
      <c r="A68" t="s">
        <v>401</v>
      </c>
      <c r="B68" t="s">
        <v>2483</v>
      </c>
      <c r="C68" t="s">
        <v>215</v>
      </c>
      <c r="D68" t="s">
        <v>2268</v>
      </c>
      <c r="E68" t="s">
        <v>74</v>
      </c>
      <c r="F68">
        <v>73</v>
      </c>
      <c r="G68">
        <v>201</v>
      </c>
      <c r="H68">
        <v>0</v>
      </c>
      <c r="I68">
        <v>4.4400000000000004</v>
      </c>
      <c r="J68">
        <v>10</v>
      </c>
      <c r="K68">
        <v>38.5</v>
      </c>
      <c r="L68">
        <v>125</v>
      </c>
      <c r="M68">
        <v>4.2</v>
      </c>
      <c r="N68">
        <v>6.77</v>
      </c>
      <c r="O68">
        <v>9.6999999999999993</v>
      </c>
    </row>
    <row r="69" spans="1:15" x14ac:dyDescent="0.25">
      <c r="A69" t="s">
        <v>411</v>
      </c>
      <c r="B69" t="s">
        <v>2495</v>
      </c>
      <c r="C69" t="s">
        <v>231</v>
      </c>
      <c r="D69" t="s">
        <v>2277</v>
      </c>
      <c r="E69" t="s">
        <v>74</v>
      </c>
      <c r="F69">
        <v>76</v>
      </c>
      <c r="G69">
        <v>207</v>
      </c>
      <c r="H69">
        <v>0</v>
      </c>
      <c r="I69">
        <v>4.55</v>
      </c>
      <c r="J69">
        <v>0</v>
      </c>
      <c r="K69">
        <v>31.5</v>
      </c>
      <c r="L69">
        <v>126</v>
      </c>
      <c r="M69">
        <v>4.3</v>
      </c>
      <c r="N69">
        <v>7.08</v>
      </c>
      <c r="O69">
        <v>0</v>
      </c>
    </row>
    <row r="70" spans="1:15" x14ac:dyDescent="0.25">
      <c r="A70" t="s">
        <v>416</v>
      </c>
      <c r="B70" t="s">
        <v>2500</v>
      </c>
      <c r="C70" t="s">
        <v>2310</v>
      </c>
      <c r="D70" t="s">
        <v>2274</v>
      </c>
      <c r="E70" t="s">
        <v>74</v>
      </c>
      <c r="F70">
        <v>73</v>
      </c>
      <c r="G70">
        <v>202</v>
      </c>
      <c r="H70">
        <v>0</v>
      </c>
      <c r="I70">
        <v>4.6900000000000004</v>
      </c>
      <c r="J70">
        <v>0</v>
      </c>
      <c r="K70">
        <v>27.5</v>
      </c>
      <c r="L70">
        <v>115</v>
      </c>
      <c r="M70">
        <v>4.7699999999999996</v>
      </c>
      <c r="N70">
        <v>7.31</v>
      </c>
      <c r="O70">
        <v>0</v>
      </c>
    </row>
    <row r="71" spans="1:15" x14ac:dyDescent="0.25">
      <c r="A71" t="s">
        <v>418</v>
      </c>
      <c r="B71" t="s">
        <v>2502</v>
      </c>
      <c r="C71" t="s">
        <v>169</v>
      </c>
      <c r="D71" t="s">
        <v>2266</v>
      </c>
      <c r="E71" t="s">
        <v>74</v>
      </c>
      <c r="F71">
        <v>75</v>
      </c>
      <c r="G71">
        <v>221</v>
      </c>
      <c r="H71">
        <v>0</v>
      </c>
      <c r="I71">
        <v>4.49</v>
      </c>
      <c r="J71">
        <v>0</v>
      </c>
      <c r="K71">
        <v>29.5</v>
      </c>
      <c r="L71">
        <v>126</v>
      </c>
      <c r="M71">
        <v>0</v>
      </c>
      <c r="N71">
        <v>0</v>
      </c>
      <c r="O71">
        <v>0.16</v>
      </c>
    </row>
    <row r="72" spans="1:15" x14ac:dyDescent="0.25">
      <c r="A72" t="s">
        <v>419</v>
      </c>
      <c r="B72" t="s">
        <v>2503</v>
      </c>
      <c r="C72" t="s">
        <v>2309</v>
      </c>
      <c r="D72" t="s">
        <v>3088</v>
      </c>
      <c r="E72" t="s">
        <v>74</v>
      </c>
      <c r="F72">
        <v>71</v>
      </c>
      <c r="G72">
        <v>177</v>
      </c>
      <c r="H72">
        <v>0</v>
      </c>
      <c r="I72">
        <v>4.5</v>
      </c>
      <c r="J72">
        <v>14</v>
      </c>
      <c r="K72">
        <v>32</v>
      </c>
      <c r="L72">
        <v>118</v>
      </c>
      <c r="M72">
        <v>4.18</v>
      </c>
      <c r="N72">
        <v>6.75</v>
      </c>
      <c r="O72">
        <v>0.18</v>
      </c>
    </row>
    <row r="73" spans="1:15" x14ac:dyDescent="0.25">
      <c r="A73" t="s">
        <v>118</v>
      </c>
      <c r="B73" t="s">
        <v>2507</v>
      </c>
      <c r="C73" t="s">
        <v>262</v>
      </c>
      <c r="D73" t="s">
        <v>3088</v>
      </c>
      <c r="E73" t="s">
        <v>74</v>
      </c>
      <c r="F73">
        <v>73</v>
      </c>
      <c r="G73">
        <v>210</v>
      </c>
      <c r="H73">
        <v>0</v>
      </c>
      <c r="I73">
        <v>4.42</v>
      </c>
      <c r="J73">
        <v>20</v>
      </c>
      <c r="K73">
        <v>36.5</v>
      </c>
      <c r="L73">
        <v>125</v>
      </c>
      <c r="M73">
        <v>4.1900000000000004</v>
      </c>
      <c r="N73">
        <v>6.9</v>
      </c>
      <c r="O73">
        <v>85.84</v>
      </c>
    </row>
    <row r="74" spans="1:15" x14ac:dyDescent="0.25">
      <c r="A74" t="s">
        <v>426</v>
      </c>
      <c r="B74" t="s">
        <v>2510</v>
      </c>
      <c r="C74" t="s">
        <v>197</v>
      </c>
      <c r="D74" t="s">
        <v>2276</v>
      </c>
      <c r="E74" t="s">
        <v>74</v>
      </c>
      <c r="F74">
        <v>76</v>
      </c>
      <c r="G74">
        <v>213</v>
      </c>
      <c r="H74">
        <v>0</v>
      </c>
      <c r="I74">
        <v>4.5599999999999996</v>
      </c>
      <c r="J74">
        <v>0</v>
      </c>
      <c r="K74">
        <v>28.5</v>
      </c>
      <c r="L74">
        <v>120</v>
      </c>
      <c r="M74">
        <v>4.43</v>
      </c>
      <c r="N74">
        <v>7.03</v>
      </c>
      <c r="O74">
        <v>0</v>
      </c>
    </row>
    <row r="75" spans="1:15" x14ac:dyDescent="0.25">
      <c r="A75" t="s">
        <v>429</v>
      </c>
      <c r="B75" t="s">
        <v>2513</v>
      </c>
      <c r="C75" t="s">
        <v>215</v>
      </c>
      <c r="D75" t="s">
        <v>2268</v>
      </c>
      <c r="E75" t="s">
        <v>74</v>
      </c>
      <c r="F75">
        <v>74</v>
      </c>
      <c r="G75">
        <v>210</v>
      </c>
      <c r="H75">
        <v>0</v>
      </c>
      <c r="I75">
        <v>4.58</v>
      </c>
      <c r="J75">
        <v>16</v>
      </c>
      <c r="K75">
        <v>32.5</v>
      </c>
      <c r="L75">
        <v>121</v>
      </c>
      <c r="M75">
        <v>4.26</v>
      </c>
      <c r="N75">
        <v>7.07</v>
      </c>
      <c r="O75">
        <v>93.9</v>
      </c>
    </row>
    <row r="76" spans="1:15" x14ac:dyDescent="0.25">
      <c r="A76" t="s">
        <v>435</v>
      </c>
      <c r="B76" t="s">
        <v>2520</v>
      </c>
      <c r="C76" t="s">
        <v>182</v>
      </c>
      <c r="D76" t="s">
        <v>2276</v>
      </c>
      <c r="E76" t="s">
        <v>74</v>
      </c>
      <c r="F76">
        <v>78</v>
      </c>
      <c r="G76">
        <v>232</v>
      </c>
      <c r="H76">
        <v>0</v>
      </c>
      <c r="I76">
        <v>4.59</v>
      </c>
      <c r="J76">
        <v>0</v>
      </c>
      <c r="K76">
        <v>30</v>
      </c>
      <c r="L76">
        <v>115</v>
      </c>
      <c r="M76">
        <v>4.4400000000000004</v>
      </c>
      <c r="N76">
        <v>7.07</v>
      </c>
      <c r="O76">
        <v>0</v>
      </c>
    </row>
    <row r="77" spans="1:15" x14ac:dyDescent="0.25">
      <c r="A77" t="s">
        <v>436</v>
      </c>
      <c r="B77" t="s">
        <v>2521</v>
      </c>
      <c r="C77" t="s">
        <v>145</v>
      </c>
      <c r="D77" t="s">
        <v>2268</v>
      </c>
      <c r="E77" t="s">
        <v>74</v>
      </c>
      <c r="F77">
        <v>76</v>
      </c>
      <c r="G77">
        <v>222</v>
      </c>
      <c r="H77">
        <v>0</v>
      </c>
      <c r="I77">
        <v>4.5599999999999996</v>
      </c>
      <c r="J77">
        <v>9</v>
      </c>
      <c r="K77">
        <v>34.5</v>
      </c>
      <c r="L77">
        <v>119</v>
      </c>
      <c r="M77">
        <v>4.3</v>
      </c>
      <c r="N77">
        <v>7.08</v>
      </c>
      <c r="O77">
        <v>0</v>
      </c>
    </row>
    <row r="78" spans="1:15" x14ac:dyDescent="0.25">
      <c r="A78" t="s">
        <v>438</v>
      </c>
      <c r="B78" t="s">
        <v>2523</v>
      </c>
      <c r="C78" t="s">
        <v>159</v>
      </c>
      <c r="D78" t="s">
        <v>2276</v>
      </c>
      <c r="E78" t="s">
        <v>74</v>
      </c>
      <c r="F78">
        <v>77</v>
      </c>
      <c r="G78">
        <v>239</v>
      </c>
      <c r="H78">
        <v>0</v>
      </c>
      <c r="I78">
        <v>4.3499999999999996</v>
      </c>
      <c r="J78">
        <v>0</v>
      </c>
      <c r="K78">
        <v>0</v>
      </c>
      <c r="L78">
        <v>0</v>
      </c>
      <c r="M78">
        <v>0</v>
      </c>
      <c r="N78">
        <v>0</v>
      </c>
      <c r="O78">
        <v>172.64000000000001</v>
      </c>
    </row>
    <row r="79" spans="1:15" x14ac:dyDescent="0.25">
      <c r="A79" t="s">
        <v>441</v>
      </c>
      <c r="B79" t="s">
        <v>2528</v>
      </c>
      <c r="C79" t="s">
        <v>2281</v>
      </c>
      <c r="D79" t="s">
        <v>2268</v>
      </c>
      <c r="E79" t="s">
        <v>74</v>
      </c>
      <c r="F79">
        <v>74</v>
      </c>
      <c r="G79">
        <v>221</v>
      </c>
      <c r="H79">
        <v>0</v>
      </c>
      <c r="I79">
        <v>4.51</v>
      </c>
      <c r="J79">
        <v>0</v>
      </c>
      <c r="K79">
        <v>33</v>
      </c>
      <c r="L79">
        <v>125</v>
      </c>
      <c r="M79">
        <v>4.3499999999999996</v>
      </c>
      <c r="N79">
        <v>6.81</v>
      </c>
      <c r="O79">
        <v>140.54</v>
      </c>
    </row>
    <row r="80" spans="1:15" x14ac:dyDescent="0.25">
      <c r="A80" t="s">
        <v>442</v>
      </c>
      <c r="B80" t="s">
        <v>2529</v>
      </c>
      <c r="C80" t="s">
        <v>144</v>
      </c>
      <c r="D80" t="s">
        <v>2268</v>
      </c>
      <c r="E80" t="s">
        <v>74</v>
      </c>
      <c r="F80">
        <v>74</v>
      </c>
      <c r="G80">
        <v>214</v>
      </c>
      <c r="H80">
        <v>0</v>
      </c>
      <c r="I80">
        <v>4.3899999999999997</v>
      </c>
      <c r="J80">
        <v>0</v>
      </c>
      <c r="K80">
        <v>37.5</v>
      </c>
      <c r="L80">
        <v>121</v>
      </c>
      <c r="M80">
        <v>4.3099999999999996</v>
      </c>
      <c r="N80">
        <v>6.97</v>
      </c>
      <c r="O80">
        <v>72.179999999999993</v>
      </c>
    </row>
    <row r="81" spans="1:15" x14ac:dyDescent="0.25">
      <c r="A81" t="s">
        <v>444</v>
      </c>
      <c r="B81" t="s">
        <v>2531</v>
      </c>
      <c r="C81" t="s">
        <v>2298</v>
      </c>
      <c r="D81" t="s">
        <v>2266</v>
      </c>
      <c r="E81" t="s">
        <v>74</v>
      </c>
      <c r="F81">
        <v>73</v>
      </c>
      <c r="G81">
        <v>193</v>
      </c>
      <c r="H81">
        <v>0</v>
      </c>
      <c r="I81">
        <v>4.4400000000000004</v>
      </c>
      <c r="J81">
        <v>0</v>
      </c>
      <c r="K81">
        <v>38</v>
      </c>
      <c r="L81">
        <v>123</v>
      </c>
      <c r="M81">
        <v>4.08</v>
      </c>
      <c r="N81">
        <v>6.54</v>
      </c>
      <c r="O81">
        <v>34.54</v>
      </c>
    </row>
    <row r="82" spans="1:15" x14ac:dyDescent="0.25">
      <c r="A82" t="s">
        <v>448</v>
      </c>
      <c r="B82" t="s">
        <v>2535</v>
      </c>
      <c r="C82" t="s">
        <v>202</v>
      </c>
      <c r="D82" t="s">
        <v>2268</v>
      </c>
      <c r="E82" t="s">
        <v>74</v>
      </c>
      <c r="F82">
        <v>76</v>
      </c>
      <c r="G82">
        <v>200</v>
      </c>
      <c r="H82">
        <v>0</v>
      </c>
      <c r="I82">
        <v>4.51</v>
      </c>
      <c r="J82">
        <v>0</v>
      </c>
      <c r="K82">
        <v>39.5</v>
      </c>
      <c r="L82">
        <v>119</v>
      </c>
      <c r="M82">
        <v>4.34</v>
      </c>
      <c r="N82">
        <v>7.09</v>
      </c>
      <c r="O82">
        <v>75.459999999999994</v>
      </c>
    </row>
    <row r="83" spans="1:15" x14ac:dyDescent="0.25">
      <c r="A83" t="s">
        <v>119</v>
      </c>
      <c r="B83" t="s">
        <v>2539</v>
      </c>
      <c r="C83" t="s">
        <v>2271</v>
      </c>
      <c r="D83" t="s">
        <v>2267</v>
      </c>
      <c r="E83" t="s">
        <v>74</v>
      </c>
      <c r="F83">
        <v>73</v>
      </c>
      <c r="G83">
        <v>197</v>
      </c>
      <c r="H83">
        <v>0</v>
      </c>
      <c r="I83">
        <v>4.4400000000000004</v>
      </c>
      <c r="J83">
        <v>0</v>
      </c>
      <c r="K83">
        <v>38</v>
      </c>
      <c r="L83">
        <v>120</v>
      </c>
      <c r="M83">
        <v>4.1900000000000004</v>
      </c>
      <c r="N83">
        <v>6.68</v>
      </c>
      <c r="O83">
        <v>63.8</v>
      </c>
    </row>
    <row r="84" spans="1:15" x14ac:dyDescent="0.25">
      <c r="A84" t="s">
        <v>455</v>
      </c>
      <c r="B84" t="s">
        <v>2543</v>
      </c>
      <c r="C84" t="s">
        <v>2306</v>
      </c>
      <c r="D84" t="s">
        <v>3088</v>
      </c>
      <c r="E84" t="s">
        <v>74</v>
      </c>
      <c r="F84">
        <v>75</v>
      </c>
      <c r="G84">
        <v>210</v>
      </c>
      <c r="H84">
        <v>0</v>
      </c>
      <c r="I84">
        <v>4.5</v>
      </c>
      <c r="J84">
        <v>0</v>
      </c>
      <c r="K84">
        <v>34</v>
      </c>
      <c r="L84">
        <v>129</v>
      </c>
      <c r="M84">
        <v>4.3099999999999996</v>
      </c>
      <c r="N84">
        <v>7.03</v>
      </c>
      <c r="O84">
        <v>43.620000000000005</v>
      </c>
    </row>
    <row r="85" spans="1:15" x14ac:dyDescent="0.25">
      <c r="A85" t="s">
        <v>457</v>
      </c>
      <c r="B85" t="s">
        <v>2544</v>
      </c>
      <c r="C85" t="s">
        <v>2292</v>
      </c>
      <c r="D85" t="s">
        <v>2277</v>
      </c>
      <c r="E85" t="s">
        <v>74</v>
      </c>
      <c r="F85">
        <v>71</v>
      </c>
      <c r="G85">
        <v>174</v>
      </c>
      <c r="H85">
        <v>0</v>
      </c>
      <c r="I85">
        <v>4.3</v>
      </c>
      <c r="J85">
        <v>0</v>
      </c>
      <c r="K85">
        <v>0</v>
      </c>
      <c r="L85">
        <v>123</v>
      </c>
      <c r="M85">
        <v>4.21</v>
      </c>
      <c r="N85">
        <v>6.85</v>
      </c>
      <c r="O85">
        <v>6.0000000000000053E-2</v>
      </c>
    </row>
    <row r="86" spans="1:15" x14ac:dyDescent="0.25">
      <c r="A86" t="s">
        <v>458</v>
      </c>
      <c r="B86" t="s">
        <v>2545</v>
      </c>
      <c r="C86" t="s">
        <v>2307</v>
      </c>
      <c r="D86" t="s">
        <v>3088</v>
      </c>
      <c r="E86" t="s">
        <v>74</v>
      </c>
      <c r="F86">
        <v>74</v>
      </c>
      <c r="G86">
        <v>199</v>
      </c>
      <c r="H86">
        <v>0</v>
      </c>
      <c r="I86">
        <v>4.38</v>
      </c>
      <c r="J86">
        <v>19</v>
      </c>
      <c r="K86">
        <v>39</v>
      </c>
      <c r="L86">
        <v>127</v>
      </c>
      <c r="M86">
        <v>4.28</v>
      </c>
      <c r="N86">
        <v>6.83</v>
      </c>
      <c r="O86">
        <v>54.760000000000005</v>
      </c>
    </row>
    <row r="87" spans="1:15" x14ac:dyDescent="0.25">
      <c r="A87" t="s">
        <v>459</v>
      </c>
      <c r="B87" t="s">
        <v>2546</v>
      </c>
      <c r="C87" t="s">
        <v>2284</v>
      </c>
      <c r="D87" t="s">
        <v>2267</v>
      </c>
      <c r="E87" t="s">
        <v>74</v>
      </c>
      <c r="F87">
        <v>73</v>
      </c>
      <c r="G87">
        <v>204</v>
      </c>
      <c r="H87">
        <v>0</v>
      </c>
      <c r="I87">
        <v>4.32</v>
      </c>
      <c r="J87">
        <v>0</v>
      </c>
      <c r="K87">
        <v>37</v>
      </c>
      <c r="L87">
        <v>123</v>
      </c>
      <c r="M87">
        <v>4.22</v>
      </c>
      <c r="N87">
        <v>7.02</v>
      </c>
      <c r="O87">
        <v>29.76</v>
      </c>
    </row>
    <row r="88" spans="1:15" x14ac:dyDescent="0.25">
      <c r="A88" t="s">
        <v>460</v>
      </c>
      <c r="B88" t="s">
        <v>2547</v>
      </c>
      <c r="C88" t="s">
        <v>2288</v>
      </c>
      <c r="D88" t="s">
        <v>2274</v>
      </c>
      <c r="E88" t="s">
        <v>74</v>
      </c>
      <c r="F88">
        <v>73</v>
      </c>
      <c r="G88">
        <v>207</v>
      </c>
      <c r="H88">
        <v>0</v>
      </c>
      <c r="I88">
        <v>4.54</v>
      </c>
      <c r="J88">
        <v>22</v>
      </c>
      <c r="K88">
        <v>34</v>
      </c>
      <c r="L88">
        <v>119</v>
      </c>
      <c r="M88">
        <v>4.2</v>
      </c>
      <c r="N88">
        <v>7.06</v>
      </c>
      <c r="O88">
        <v>75.28</v>
      </c>
    </row>
    <row r="89" spans="1:15" x14ac:dyDescent="0.25">
      <c r="A89" t="s">
        <v>462</v>
      </c>
      <c r="B89" t="s">
        <v>2549</v>
      </c>
      <c r="C89" t="s">
        <v>2273</v>
      </c>
      <c r="D89" t="s">
        <v>2274</v>
      </c>
      <c r="E89" t="s">
        <v>74</v>
      </c>
      <c r="F89">
        <v>73</v>
      </c>
      <c r="G89">
        <v>205</v>
      </c>
      <c r="H89">
        <v>0</v>
      </c>
      <c r="I89">
        <v>4.45</v>
      </c>
      <c r="J89">
        <v>0</v>
      </c>
      <c r="K89">
        <v>38.5</v>
      </c>
      <c r="L89">
        <v>125</v>
      </c>
      <c r="M89">
        <v>4.24</v>
      </c>
      <c r="N89">
        <v>7.03</v>
      </c>
      <c r="O89">
        <v>0.13999999999999999</v>
      </c>
    </row>
    <row r="90" spans="1:15" x14ac:dyDescent="0.25">
      <c r="A90" t="s">
        <v>473</v>
      </c>
      <c r="B90" t="s">
        <v>2558</v>
      </c>
      <c r="C90" t="s">
        <v>227</v>
      </c>
      <c r="D90" t="s">
        <v>3088</v>
      </c>
      <c r="E90" t="s">
        <v>74</v>
      </c>
      <c r="F90">
        <v>69</v>
      </c>
      <c r="G90">
        <v>179</v>
      </c>
      <c r="H90">
        <v>0</v>
      </c>
      <c r="I90">
        <v>4.47</v>
      </c>
      <c r="J90">
        <v>0</v>
      </c>
      <c r="K90">
        <v>35</v>
      </c>
      <c r="L90">
        <v>123</v>
      </c>
      <c r="M90">
        <v>4.21</v>
      </c>
      <c r="N90">
        <v>6.71</v>
      </c>
      <c r="O90">
        <v>-0.1</v>
      </c>
    </row>
    <row r="91" spans="1:15" x14ac:dyDescent="0.25">
      <c r="A91" t="s">
        <v>133</v>
      </c>
      <c r="B91" t="s">
        <v>2559</v>
      </c>
      <c r="C91" t="s">
        <v>2297</v>
      </c>
      <c r="D91" t="s">
        <v>2276</v>
      </c>
      <c r="E91" t="s">
        <v>74</v>
      </c>
      <c r="F91">
        <v>70</v>
      </c>
      <c r="G91">
        <v>181</v>
      </c>
      <c r="H91">
        <v>0</v>
      </c>
      <c r="I91">
        <v>4.5</v>
      </c>
      <c r="J91">
        <v>15</v>
      </c>
      <c r="K91">
        <v>35.5</v>
      </c>
      <c r="L91">
        <v>115</v>
      </c>
      <c r="M91">
        <v>4.1399999999999997</v>
      </c>
      <c r="N91">
        <v>6.66</v>
      </c>
      <c r="O91">
        <v>-0.96000000000000019</v>
      </c>
    </row>
    <row r="92" spans="1:15" x14ac:dyDescent="0.25">
      <c r="A92" t="s">
        <v>475</v>
      </c>
      <c r="B92" t="s">
        <v>2561</v>
      </c>
      <c r="C92" t="s">
        <v>141</v>
      </c>
      <c r="D92" t="s">
        <v>2266</v>
      </c>
      <c r="E92" t="s">
        <v>74</v>
      </c>
      <c r="F92">
        <v>73</v>
      </c>
      <c r="G92">
        <v>193</v>
      </c>
      <c r="H92">
        <v>0</v>
      </c>
      <c r="I92">
        <v>4.46</v>
      </c>
      <c r="J92">
        <v>0</v>
      </c>
      <c r="K92">
        <v>33</v>
      </c>
      <c r="L92">
        <v>124</v>
      </c>
      <c r="M92">
        <v>4.29</v>
      </c>
      <c r="N92">
        <v>6.9</v>
      </c>
      <c r="O92">
        <v>75.86</v>
      </c>
    </row>
    <row r="93" spans="1:15" x14ac:dyDescent="0.25">
      <c r="A93" t="s">
        <v>476</v>
      </c>
      <c r="B93" t="s">
        <v>2562</v>
      </c>
      <c r="C93" t="s">
        <v>229</v>
      </c>
      <c r="D93" t="s">
        <v>2278</v>
      </c>
      <c r="E93" t="s">
        <v>74</v>
      </c>
      <c r="F93">
        <v>73</v>
      </c>
      <c r="G93">
        <v>198</v>
      </c>
      <c r="H93">
        <v>0</v>
      </c>
      <c r="I93">
        <v>4.3899999999999997</v>
      </c>
      <c r="J93">
        <v>0</v>
      </c>
      <c r="K93">
        <v>37</v>
      </c>
      <c r="L93">
        <v>127</v>
      </c>
      <c r="M93">
        <v>0</v>
      </c>
      <c r="N93">
        <v>0</v>
      </c>
      <c r="O93">
        <v>3.02</v>
      </c>
    </row>
    <row r="94" spans="1:15" x14ac:dyDescent="0.25">
      <c r="A94" t="s">
        <v>479</v>
      </c>
      <c r="B94" t="s">
        <v>2565</v>
      </c>
      <c r="C94" t="s">
        <v>197</v>
      </c>
      <c r="D94" t="s">
        <v>2276</v>
      </c>
      <c r="E94" t="s">
        <v>74</v>
      </c>
      <c r="F94">
        <v>73</v>
      </c>
      <c r="G94">
        <v>188</v>
      </c>
      <c r="H94">
        <v>0</v>
      </c>
      <c r="I94">
        <v>4.3600000000000003</v>
      </c>
      <c r="J94">
        <v>0</v>
      </c>
      <c r="K94">
        <v>32.5</v>
      </c>
      <c r="L94">
        <v>123</v>
      </c>
      <c r="M94">
        <v>4.1500000000000004</v>
      </c>
      <c r="N94">
        <v>7</v>
      </c>
      <c r="O94">
        <v>7.62</v>
      </c>
    </row>
    <row r="95" spans="1:15" x14ac:dyDescent="0.25">
      <c r="A95" t="s">
        <v>481</v>
      </c>
      <c r="B95" t="s">
        <v>2567</v>
      </c>
      <c r="C95" t="s">
        <v>2283</v>
      </c>
      <c r="D95" t="s">
        <v>2274</v>
      </c>
      <c r="E95" t="s">
        <v>74</v>
      </c>
      <c r="F95">
        <v>74</v>
      </c>
      <c r="G95">
        <v>225</v>
      </c>
      <c r="H95">
        <v>0</v>
      </c>
      <c r="I95">
        <v>4.41</v>
      </c>
      <c r="J95">
        <v>19</v>
      </c>
      <c r="K95">
        <v>40</v>
      </c>
      <c r="L95">
        <v>119</v>
      </c>
      <c r="M95">
        <v>0</v>
      </c>
      <c r="N95">
        <v>0</v>
      </c>
      <c r="O95">
        <v>28.660000000000004</v>
      </c>
    </row>
    <row r="96" spans="1:15" x14ac:dyDescent="0.25">
      <c r="A96" t="s">
        <v>487</v>
      </c>
      <c r="B96" t="s">
        <v>2572</v>
      </c>
      <c r="C96" t="s">
        <v>136</v>
      </c>
      <c r="D96" t="s">
        <v>2277</v>
      </c>
      <c r="E96" t="s">
        <v>74</v>
      </c>
      <c r="F96">
        <v>74</v>
      </c>
      <c r="G96">
        <v>211</v>
      </c>
      <c r="H96">
        <v>0</v>
      </c>
      <c r="I96">
        <v>4.57</v>
      </c>
      <c r="J96">
        <v>17</v>
      </c>
      <c r="K96">
        <v>32.5</v>
      </c>
      <c r="L96">
        <v>117</v>
      </c>
      <c r="M96">
        <v>0</v>
      </c>
      <c r="N96">
        <v>0</v>
      </c>
      <c r="O96">
        <v>0</v>
      </c>
    </row>
    <row r="97" spans="1:15" x14ac:dyDescent="0.25">
      <c r="A97" t="s">
        <v>489</v>
      </c>
      <c r="B97" t="s">
        <v>2574</v>
      </c>
      <c r="C97" t="s">
        <v>195</v>
      </c>
      <c r="D97" t="s">
        <v>2268</v>
      </c>
      <c r="E97" t="s">
        <v>74</v>
      </c>
      <c r="F97">
        <v>74</v>
      </c>
      <c r="G97">
        <v>204</v>
      </c>
      <c r="H97">
        <v>0</v>
      </c>
      <c r="I97">
        <v>4.5</v>
      </c>
      <c r="J97">
        <v>0</v>
      </c>
      <c r="K97">
        <v>36</v>
      </c>
      <c r="L97">
        <v>122</v>
      </c>
      <c r="M97">
        <v>4.28</v>
      </c>
      <c r="N97">
        <v>7.22</v>
      </c>
      <c r="O97">
        <v>2.72</v>
      </c>
    </row>
    <row r="98" spans="1:15" x14ac:dyDescent="0.25">
      <c r="A98" t="s">
        <v>496</v>
      </c>
      <c r="B98" t="s">
        <v>2579</v>
      </c>
      <c r="C98" t="s">
        <v>181</v>
      </c>
      <c r="D98" t="s">
        <v>2268</v>
      </c>
      <c r="E98" t="s">
        <v>74</v>
      </c>
      <c r="F98">
        <v>75</v>
      </c>
      <c r="G98">
        <v>208</v>
      </c>
      <c r="H98">
        <v>0</v>
      </c>
      <c r="I98">
        <v>4.53</v>
      </c>
      <c r="J98">
        <v>0</v>
      </c>
      <c r="K98">
        <v>36</v>
      </c>
      <c r="L98">
        <v>129</v>
      </c>
      <c r="M98">
        <v>4.1900000000000004</v>
      </c>
      <c r="N98">
        <v>6.69</v>
      </c>
      <c r="O98">
        <v>0.12</v>
      </c>
    </row>
    <row r="99" spans="1:15" x14ac:dyDescent="0.25">
      <c r="A99" t="s">
        <v>499</v>
      </c>
      <c r="B99" t="s">
        <v>2582</v>
      </c>
      <c r="C99" t="s">
        <v>255</v>
      </c>
      <c r="D99" t="s">
        <v>3088</v>
      </c>
      <c r="E99" t="s">
        <v>74</v>
      </c>
      <c r="F99">
        <v>71</v>
      </c>
      <c r="G99">
        <v>184</v>
      </c>
      <c r="H99">
        <v>0</v>
      </c>
      <c r="I99">
        <v>4.42</v>
      </c>
      <c r="J99">
        <v>0</v>
      </c>
      <c r="K99">
        <v>32.5</v>
      </c>
      <c r="L99">
        <v>123</v>
      </c>
      <c r="M99">
        <v>4.29</v>
      </c>
      <c r="N99">
        <v>6.99</v>
      </c>
      <c r="O99">
        <v>0</v>
      </c>
    </row>
    <row r="100" spans="1:15" x14ac:dyDescent="0.25">
      <c r="A100" t="s">
        <v>500</v>
      </c>
      <c r="B100" t="s">
        <v>2583</v>
      </c>
      <c r="C100" t="s">
        <v>153</v>
      </c>
      <c r="D100" t="s">
        <v>2267</v>
      </c>
      <c r="E100" t="s">
        <v>74</v>
      </c>
      <c r="F100">
        <v>69</v>
      </c>
      <c r="G100">
        <v>194</v>
      </c>
      <c r="H100">
        <v>0</v>
      </c>
      <c r="I100">
        <v>4.59</v>
      </c>
      <c r="J100">
        <v>17</v>
      </c>
      <c r="K100">
        <v>33</v>
      </c>
      <c r="L100">
        <v>0</v>
      </c>
      <c r="M100">
        <v>0</v>
      </c>
      <c r="N100">
        <v>0</v>
      </c>
      <c r="O100">
        <v>3.2399999999999998</v>
      </c>
    </row>
    <row r="101" spans="1:15" x14ac:dyDescent="0.25">
      <c r="A101" t="s">
        <v>501</v>
      </c>
      <c r="B101" t="s">
        <v>2584</v>
      </c>
      <c r="C101" t="s">
        <v>185</v>
      </c>
      <c r="D101" t="s">
        <v>2276</v>
      </c>
      <c r="E101" t="s">
        <v>74</v>
      </c>
      <c r="F101">
        <v>71</v>
      </c>
      <c r="G101">
        <v>197</v>
      </c>
      <c r="H101">
        <v>0</v>
      </c>
      <c r="I101">
        <v>4.5599999999999996</v>
      </c>
      <c r="J101">
        <v>0</v>
      </c>
      <c r="K101">
        <v>35</v>
      </c>
      <c r="L101">
        <v>120</v>
      </c>
      <c r="M101">
        <v>4.1399999999999997</v>
      </c>
      <c r="N101">
        <v>6.91</v>
      </c>
      <c r="O101">
        <v>25.639999999999997</v>
      </c>
    </row>
    <row r="102" spans="1:15" x14ac:dyDescent="0.25">
      <c r="A102" t="s">
        <v>514</v>
      </c>
      <c r="B102" t="s">
        <v>2599</v>
      </c>
      <c r="C102" t="s">
        <v>181</v>
      </c>
      <c r="D102" t="s">
        <v>2268</v>
      </c>
      <c r="E102" t="s">
        <v>74</v>
      </c>
      <c r="F102">
        <v>73</v>
      </c>
      <c r="G102">
        <v>213</v>
      </c>
      <c r="H102">
        <v>15</v>
      </c>
      <c r="I102">
        <v>4.32</v>
      </c>
      <c r="J102">
        <v>0</v>
      </c>
      <c r="K102">
        <v>38.5</v>
      </c>
      <c r="L102">
        <v>122</v>
      </c>
      <c r="M102">
        <v>4.03</v>
      </c>
      <c r="N102">
        <v>6.74</v>
      </c>
      <c r="O102">
        <v>6.62</v>
      </c>
    </row>
    <row r="103" spans="1:15" x14ac:dyDescent="0.25">
      <c r="A103" t="s">
        <v>515</v>
      </c>
      <c r="B103" t="s">
        <v>2600</v>
      </c>
      <c r="C103" t="s">
        <v>2289</v>
      </c>
      <c r="D103" t="s">
        <v>2269</v>
      </c>
      <c r="E103" t="s">
        <v>74</v>
      </c>
      <c r="F103">
        <v>68</v>
      </c>
      <c r="G103">
        <v>185</v>
      </c>
      <c r="H103">
        <v>0</v>
      </c>
      <c r="I103">
        <v>4.38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11.219999999999999</v>
      </c>
    </row>
    <row r="104" spans="1:15" x14ac:dyDescent="0.25">
      <c r="A104" t="s">
        <v>517</v>
      </c>
      <c r="B104" t="s">
        <v>2603</v>
      </c>
      <c r="C104" t="s">
        <v>2294</v>
      </c>
      <c r="D104" t="s">
        <v>2269</v>
      </c>
      <c r="E104" t="s">
        <v>74</v>
      </c>
      <c r="F104">
        <v>71</v>
      </c>
      <c r="G104">
        <v>197</v>
      </c>
      <c r="H104">
        <v>0</v>
      </c>
      <c r="I104">
        <v>4.42</v>
      </c>
      <c r="J104">
        <v>0</v>
      </c>
      <c r="K104">
        <v>36.5</v>
      </c>
      <c r="L104">
        <v>117</v>
      </c>
      <c r="M104">
        <v>4.18</v>
      </c>
      <c r="N104">
        <v>6.69</v>
      </c>
      <c r="O104">
        <v>150.44</v>
      </c>
    </row>
    <row r="105" spans="1:15" x14ac:dyDescent="0.25">
      <c r="A105" t="s">
        <v>521</v>
      </c>
      <c r="B105" t="s">
        <v>2607</v>
      </c>
      <c r="C105" t="s">
        <v>152</v>
      </c>
      <c r="D105" t="s">
        <v>2277</v>
      </c>
      <c r="E105" t="s">
        <v>74</v>
      </c>
      <c r="F105">
        <v>74</v>
      </c>
      <c r="G105">
        <v>214</v>
      </c>
      <c r="H105">
        <v>0</v>
      </c>
      <c r="I105">
        <v>4.47</v>
      </c>
      <c r="J105">
        <v>0</v>
      </c>
      <c r="K105">
        <v>36.5</v>
      </c>
      <c r="L105">
        <v>120</v>
      </c>
      <c r="M105">
        <v>4.03</v>
      </c>
      <c r="N105">
        <v>6.71</v>
      </c>
      <c r="O105">
        <v>0.64</v>
      </c>
    </row>
    <row r="106" spans="1:15" x14ac:dyDescent="0.25">
      <c r="A106" t="s">
        <v>523</v>
      </c>
      <c r="B106" t="s">
        <v>2610</v>
      </c>
      <c r="C106" t="s">
        <v>2300</v>
      </c>
      <c r="D106" t="s">
        <v>2267</v>
      </c>
      <c r="E106" t="s">
        <v>74</v>
      </c>
      <c r="F106">
        <v>74</v>
      </c>
      <c r="G106">
        <v>208</v>
      </c>
      <c r="H106">
        <v>0</v>
      </c>
      <c r="I106">
        <v>4.45</v>
      </c>
      <c r="J106">
        <v>0</v>
      </c>
      <c r="K106">
        <v>36</v>
      </c>
      <c r="L106">
        <v>124</v>
      </c>
      <c r="M106">
        <v>4.07</v>
      </c>
      <c r="N106">
        <v>0</v>
      </c>
      <c r="O106">
        <v>25.38</v>
      </c>
    </row>
    <row r="107" spans="1:15" x14ac:dyDescent="0.25">
      <c r="A107" t="s">
        <v>129</v>
      </c>
      <c r="B107" t="s">
        <v>2611</v>
      </c>
      <c r="C107" t="s">
        <v>169</v>
      </c>
      <c r="D107" t="s">
        <v>2266</v>
      </c>
      <c r="E107" t="s">
        <v>74</v>
      </c>
      <c r="F107">
        <v>70</v>
      </c>
      <c r="G107">
        <v>179</v>
      </c>
      <c r="H107">
        <v>0</v>
      </c>
      <c r="I107">
        <v>4.4800000000000004</v>
      </c>
      <c r="J107">
        <v>38</v>
      </c>
      <c r="K107">
        <v>34.5</v>
      </c>
      <c r="L107">
        <v>115</v>
      </c>
      <c r="M107">
        <v>4.09</v>
      </c>
      <c r="N107">
        <v>6.87</v>
      </c>
      <c r="O107">
        <v>0</v>
      </c>
    </row>
    <row r="108" spans="1:15" x14ac:dyDescent="0.25">
      <c r="A108" t="s">
        <v>525</v>
      </c>
      <c r="B108" t="s">
        <v>2613</v>
      </c>
      <c r="C108" t="s">
        <v>149</v>
      </c>
      <c r="D108" t="s">
        <v>2280</v>
      </c>
      <c r="E108" t="s">
        <v>74</v>
      </c>
      <c r="F108">
        <v>77</v>
      </c>
      <c r="G108">
        <v>217</v>
      </c>
      <c r="H108">
        <v>0</v>
      </c>
      <c r="I108">
        <v>4.57</v>
      </c>
      <c r="J108">
        <v>0</v>
      </c>
      <c r="K108">
        <v>35</v>
      </c>
      <c r="L108">
        <v>122</v>
      </c>
      <c r="M108">
        <v>4.16</v>
      </c>
      <c r="N108">
        <v>6.81</v>
      </c>
      <c r="O108">
        <v>16.399999999999999</v>
      </c>
    </row>
    <row r="109" spans="1:15" x14ac:dyDescent="0.25">
      <c r="A109" t="s">
        <v>526</v>
      </c>
      <c r="B109" t="s">
        <v>2614</v>
      </c>
      <c r="C109" t="s">
        <v>2297</v>
      </c>
      <c r="D109" t="s">
        <v>2276</v>
      </c>
      <c r="E109" t="s">
        <v>74</v>
      </c>
      <c r="F109">
        <v>71</v>
      </c>
      <c r="G109">
        <v>188</v>
      </c>
      <c r="H109">
        <v>0</v>
      </c>
      <c r="I109">
        <v>4.34</v>
      </c>
      <c r="J109">
        <v>0</v>
      </c>
      <c r="K109">
        <v>37.5</v>
      </c>
      <c r="L109">
        <v>117</v>
      </c>
      <c r="M109">
        <v>4.26</v>
      </c>
      <c r="N109">
        <v>7.06</v>
      </c>
      <c r="O109">
        <v>0.68</v>
      </c>
    </row>
    <row r="110" spans="1:15" x14ac:dyDescent="0.25">
      <c r="A110" t="s">
        <v>528</v>
      </c>
      <c r="B110" t="s">
        <v>2616</v>
      </c>
      <c r="C110" t="s">
        <v>205</v>
      </c>
      <c r="D110" t="s">
        <v>2268</v>
      </c>
      <c r="E110" t="s">
        <v>74</v>
      </c>
      <c r="F110">
        <v>74</v>
      </c>
      <c r="G110">
        <v>213</v>
      </c>
      <c r="H110">
        <v>24</v>
      </c>
      <c r="I110">
        <v>4.46</v>
      </c>
      <c r="J110">
        <v>0</v>
      </c>
      <c r="K110">
        <v>39.5</v>
      </c>
      <c r="L110">
        <v>128</v>
      </c>
      <c r="M110">
        <v>4.33</v>
      </c>
      <c r="N110">
        <v>7.01</v>
      </c>
      <c r="O110" t="e">
        <v>#N/A</v>
      </c>
    </row>
    <row r="111" spans="1:15" x14ac:dyDescent="0.25">
      <c r="A111" t="s">
        <v>529</v>
      </c>
      <c r="B111" t="s">
        <v>2617</v>
      </c>
      <c r="C111" t="s">
        <v>2305</v>
      </c>
      <c r="D111" t="s">
        <v>2277</v>
      </c>
      <c r="E111" t="s">
        <v>74</v>
      </c>
      <c r="F111">
        <v>73</v>
      </c>
      <c r="G111">
        <v>188</v>
      </c>
      <c r="H111">
        <v>0</v>
      </c>
      <c r="I111">
        <v>4.58</v>
      </c>
      <c r="J111">
        <v>0</v>
      </c>
      <c r="K111">
        <v>33.5</v>
      </c>
      <c r="L111">
        <v>110</v>
      </c>
      <c r="M111">
        <v>4.1900000000000004</v>
      </c>
      <c r="N111">
        <v>7.38</v>
      </c>
      <c r="O111">
        <v>0</v>
      </c>
    </row>
    <row r="112" spans="1:15" x14ac:dyDescent="0.25">
      <c r="A112" t="s">
        <v>121</v>
      </c>
      <c r="B112" t="s">
        <v>2622</v>
      </c>
      <c r="C112" t="s">
        <v>225</v>
      </c>
      <c r="D112" t="s">
        <v>2278</v>
      </c>
      <c r="E112" t="s">
        <v>74</v>
      </c>
      <c r="F112">
        <v>77</v>
      </c>
      <c r="G112">
        <v>229</v>
      </c>
      <c r="H112">
        <v>0</v>
      </c>
      <c r="I112">
        <v>4.5199999999999996</v>
      </c>
      <c r="J112">
        <v>28</v>
      </c>
      <c r="K112">
        <v>37</v>
      </c>
      <c r="L112">
        <v>120</v>
      </c>
      <c r="M112">
        <v>4.09</v>
      </c>
      <c r="N112">
        <v>7.05</v>
      </c>
      <c r="O112">
        <v>130.26</v>
      </c>
    </row>
    <row r="113" spans="1:15" x14ac:dyDescent="0.25">
      <c r="A113" t="s">
        <v>534</v>
      </c>
      <c r="B113" t="s">
        <v>2623</v>
      </c>
      <c r="C113" t="s">
        <v>2281</v>
      </c>
      <c r="D113" t="s">
        <v>2268</v>
      </c>
      <c r="E113" t="s">
        <v>74</v>
      </c>
      <c r="F113">
        <v>69</v>
      </c>
      <c r="G113">
        <v>192</v>
      </c>
      <c r="H113">
        <v>0</v>
      </c>
      <c r="I113">
        <v>4.53</v>
      </c>
      <c r="J113">
        <v>0</v>
      </c>
      <c r="K113">
        <v>34</v>
      </c>
      <c r="L113">
        <v>118</v>
      </c>
      <c r="M113">
        <v>0</v>
      </c>
      <c r="N113">
        <v>0</v>
      </c>
      <c r="O113">
        <v>0.65999999999999992</v>
      </c>
    </row>
    <row r="114" spans="1:15" x14ac:dyDescent="0.25">
      <c r="A114" t="s">
        <v>544</v>
      </c>
      <c r="B114" t="s">
        <v>2632</v>
      </c>
      <c r="C114" t="s">
        <v>2293</v>
      </c>
      <c r="D114" t="s">
        <v>2267</v>
      </c>
      <c r="E114" t="s">
        <v>74</v>
      </c>
      <c r="F114">
        <v>73</v>
      </c>
      <c r="G114">
        <v>208</v>
      </c>
      <c r="H114">
        <v>0</v>
      </c>
      <c r="I114">
        <v>4.59</v>
      </c>
      <c r="J114">
        <v>0</v>
      </c>
      <c r="K114">
        <v>32</v>
      </c>
      <c r="L114">
        <v>116</v>
      </c>
      <c r="M114">
        <v>4.1500000000000004</v>
      </c>
      <c r="N114">
        <v>6.97</v>
      </c>
      <c r="O114">
        <v>0</v>
      </c>
    </row>
    <row r="115" spans="1:15" x14ac:dyDescent="0.25">
      <c r="A115" t="s">
        <v>545</v>
      </c>
      <c r="B115" t="s">
        <v>2633</v>
      </c>
      <c r="C115" t="s">
        <v>169</v>
      </c>
      <c r="D115" t="s">
        <v>2266</v>
      </c>
      <c r="E115" t="s">
        <v>74</v>
      </c>
      <c r="F115">
        <v>74</v>
      </c>
      <c r="G115">
        <v>198</v>
      </c>
      <c r="H115">
        <v>0</v>
      </c>
      <c r="I115">
        <v>4.4400000000000004</v>
      </c>
      <c r="J115">
        <v>0</v>
      </c>
      <c r="K115">
        <v>35.5</v>
      </c>
      <c r="L115">
        <v>119</v>
      </c>
      <c r="M115">
        <v>4.16</v>
      </c>
      <c r="N115">
        <v>7.34</v>
      </c>
      <c r="O115">
        <v>0</v>
      </c>
    </row>
    <row r="116" spans="1:15" x14ac:dyDescent="0.25">
      <c r="A116" t="s">
        <v>546</v>
      </c>
      <c r="B116" t="s">
        <v>2634</v>
      </c>
      <c r="C116" t="s">
        <v>2279</v>
      </c>
      <c r="D116" t="s">
        <v>3088</v>
      </c>
      <c r="E116" t="s">
        <v>74</v>
      </c>
      <c r="F116">
        <v>73</v>
      </c>
      <c r="G116">
        <v>240</v>
      </c>
      <c r="H116">
        <v>0</v>
      </c>
      <c r="I116">
        <v>4.49</v>
      </c>
      <c r="J116">
        <v>0</v>
      </c>
      <c r="K116">
        <v>36.5</v>
      </c>
      <c r="L116">
        <v>118</v>
      </c>
      <c r="M116">
        <v>0</v>
      </c>
      <c r="N116">
        <v>0</v>
      </c>
      <c r="O116">
        <v>18.860000000000003</v>
      </c>
    </row>
    <row r="117" spans="1:15" x14ac:dyDescent="0.25">
      <c r="A117" t="s">
        <v>549</v>
      </c>
      <c r="B117" t="s">
        <v>2636</v>
      </c>
      <c r="C117" t="s">
        <v>2273</v>
      </c>
      <c r="D117" t="s">
        <v>2274</v>
      </c>
      <c r="E117" t="s">
        <v>74</v>
      </c>
      <c r="F117">
        <v>69</v>
      </c>
      <c r="G117">
        <v>181</v>
      </c>
      <c r="H117">
        <v>0</v>
      </c>
      <c r="I117">
        <v>4.4400000000000004</v>
      </c>
      <c r="J117">
        <v>0</v>
      </c>
      <c r="K117">
        <v>37.5</v>
      </c>
      <c r="L117">
        <v>118</v>
      </c>
      <c r="M117">
        <v>4.16</v>
      </c>
      <c r="N117">
        <v>6.89</v>
      </c>
      <c r="O117">
        <v>2.04</v>
      </c>
    </row>
    <row r="118" spans="1:15" x14ac:dyDescent="0.25">
      <c r="A118" t="s">
        <v>550</v>
      </c>
      <c r="B118" t="s">
        <v>2637</v>
      </c>
      <c r="C118" t="s">
        <v>2287</v>
      </c>
      <c r="D118" t="s">
        <v>2274</v>
      </c>
      <c r="E118" t="s">
        <v>74</v>
      </c>
      <c r="F118">
        <v>74</v>
      </c>
      <c r="G118">
        <v>211</v>
      </c>
      <c r="H118">
        <v>0</v>
      </c>
      <c r="I118">
        <v>4.4000000000000004</v>
      </c>
      <c r="J118">
        <v>0</v>
      </c>
      <c r="K118">
        <v>36</v>
      </c>
      <c r="L118">
        <v>126</v>
      </c>
      <c r="M118">
        <v>4.08</v>
      </c>
      <c r="N118">
        <v>6.81</v>
      </c>
      <c r="O118">
        <v>8.0399999999999991</v>
      </c>
    </row>
    <row r="119" spans="1:15" x14ac:dyDescent="0.25">
      <c r="A119" t="s">
        <v>555</v>
      </c>
      <c r="B119" t="s">
        <v>2642</v>
      </c>
      <c r="C119" t="s">
        <v>168</v>
      </c>
      <c r="D119" t="s">
        <v>2280</v>
      </c>
      <c r="E119" t="s">
        <v>74</v>
      </c>
      <c r="F119">
        <v>75</v>
      </c>
      <c r="G119">
        <v>202</v>
      </c>
      <c r="H119">
        <v>0</v>
      </c>
      <c r="I119">
        <v>4.4000000000000004</v>
      </c>
      <c r="J119">
        <v>0</v>
      </c>
      <c r="K119">
        <v>37</v>
      </c>
      <c r="L119">
        <v>118</v>
      </c>
      <c r="M119">
        <v>4.25</v>
      </c>
      <c r="N119">
        <v>7.13</v>
      </c>
      <c r="O119">
        <v>1.8</v>
      </c>
    </row>
    <row r="120" spans="1:15" x14ac:dyDescent="0.25">
      <c r="A120" t="s">
        <v>559</v>
      </c>
      <c r="B120" t="s">
        <v>2646</v>
      </c>
      <c r="C120" t="s">
        <v>195</v>
      </c>
      <c r="D120" t="s">
        <v>2268</v>
      </c>
      <c r="E120" t="s">
        <v>74</v>
      </c>
      <c r="F120">
        <v>75</v>
      </c>
      <c r="G120">
        <v>201</v>
      </c>
      <c r="H120">
        <v>0</v>
      </c>
      <c r="I120">
        <v>4.3499999999999996</v>
      </c>
      <c r="J120">
        <v>0</v>
      </c>
      <c r="K120">
        <v>39</v>
      </c>
      <c r="L120">
        <v>120</v>
      </c>
      <c r="M120">
        <v>4.17</v>
      </c>
      <c r="N120">
        <v>7.05</v>
      </c>
      <c r="O120">
        <v>15.66</v>
      </c>
    </row>
    <row r="121" spans="1:15" x14ac:dyDescent="0.25">
      <c r="A121" t="s">
        <v>562</v>
      </c>
      <c r="B121" t="s">
        <v>2649</v>
      </c>
      <c r="C121" t="s">
        <v>195</v>
      </c>
      <c r="D121" t="s">
        <v>2268</v>
      </c>
      <c r="E121" t="s">
        <v>74</v>
      </c>
      <c r="F121">
        <v>73</v>
      </c>
      <c r="G121">
        <v>205</v>
      </c>
      <c r="H121">
        <v>0</v>
      </c>
      <c r="I121">
        <v>4.45</v>
      </c>
      <c r="J121">
        <v>0</v>
      </c>
      <c r="K121">
        <v>38</v>
      </c>
      <c r="L121">
        <v>116</v>
      </c>
      <c r="M121">
        <v>4.2300000000000004</v>
      </c>
      <c r="N121">
        <v>7.18</v>
      </c>
      <c r="O121">
        <v>19.899999999999999</v>
      </c>
    </row>
    <row r="122" spans="1:15" x14ac:dyDescent="0.25">
      <c r="A122" t="s">
        <v>563</v>
      </c>
      <c r="B122" t="s">
        <v>2650</v>
      </c>
      <c r="C122" t="s">
        <v>2302</v>
      </c>
      <c r="D122" t="s">
        <v>2274</v>
      </c>
      <c r="E122" t="s">
        <v>74</v>
      </c>
      <c r="F122">
        <v>71</v>
      </c>
      <c r="G122">
        <v>192</v>
      </c>
      <c r="H122">
        <v>0</v>
      </c>
      <c r="I122">
        <v>4.57</v>
      </c>
      <c r="J122">
        <v>0</v>
      </c>
      <c r="K122">
        <v>34</v>
      </c>
      <c r="L122">
        <v>116</v>
      </c>
      <c r="M122">
        <v>4.21</v>
      </c>
      <c r="N122">
        <v>6.88</v>
      </c>
      <c r="O122">
        <v>20.92</v>
      </c>
    </row>
    <row r="123" spans="1:15" x14ac:dyDescent="0.25">
      <c r="A123" t="s">
        <v>564</v>
      </c>
      <c r="B123" t="s">
        <v>2651</v>
      </c>
      <c r="C123" t="s">
        <v>536</v>
      </c>
      <c r="D123" t="s">
        <v>3088</v>
      </c>
      <c r="E123" t="s">
        <v>74</v>
      </c>
      <c r="F123">
        <v>77</v>
      </c>
      <c r="G123">
        <v>224</v>
      </c>
      <c r="H123">
        <v>0</v>
      </c>
      <c r="I123">
        <v>4.5</v>
      </c>
      <c r="J123">
        <v>0</v>
      </c>
      <c r="K123">
        <v>37</v>
      </c>
      <c r="L123">
        <v>123</v>
      </c>
      <c r="M123">
        <v>4.4400000000000004</v>
      </c>
      <c r="N123">
        <v>6.96</v>
      </c>
      <c r="O123">
        <v>148.34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>
      <selection activeCell="B21" sqref="B21"/>
    </sheetView>
  </sheetViews>
  <sheetFormatPr defaultRowHeight="15" x14ac:dyDescent="0.25"/>
  <cols>
    <col min="1" max="1" width="18" bestFit="1" customWidth="1"/>
    <col min="2" max="2" width="12.7109375" bestFit="1" customWidth="1"/>
    <col min="3" max="3" width="14.5703125" bestFit="1" customWidth="1"/>
  </cols>
  <sheetData>
    <row r="1" spans="1:9" x14ac:dyDescent="0.25">
      <c r="A1" t="s">
        <v>3089</v>
      </c>
    </row>
    <row r="2" spans="1:9" ht="15.75" thickBot="1" x14ac:dyDescent="0.3"/>
    <row r="3" spans="1:9" x14ac:dyDescent="0.25">
      <c r="A3" s="12" t="s">
        <v>3090</v>
      </c>
      <c r="B3" s="12"/>
    </row>
    <row r="4" spans="1:9" x14ac:dyDescent="0.25">
      <c r="A4" s="9" t="s">
        <v>3091</v>
      </c>
      <c r="B4" s="9">
        <v>0.60223586733478773</v>
      </c>
    </row>
    <row r="5" spans="1:9" x14ac:dyDescent="0.25">
      <c r="A5" s="9" t="s">
        <v>3092</v>
      </c>
      <c r="B5" s="9">
        <v>0.36268803990448412</v>
      </c>
    </row>
    <row r="6" spans="1:9" x14ac:dyDescent="0.25">
      <c r="A6" s="9" t="s">
        <v>3093</v>
      </c>
      <c r="B6" s="9">
        <v>0.21929284888299305</v>
      </c>
    </row>
    <row r="7" spans="1:9" x14ac:dyDescent="0.25">
      <c r="A7" s="9" t="s">
        <v>3094</v>
      </c>
      <c r="B7" s="9">
        <v>57.847326640229298</v>
      </c>
    </row>
    <row r="8" spans="1:9" ht="15.75" thickBot="1" x14ac:dyDescent="0.3">
      <c r="A8" s="10" t="s">
        <v>3095</v>
      </c>
      <c r="B8" s="10">
        <v>50</v>
      </c>
    </row>
    <row r="10" spans="1:9" ht="15.75" thickBot="1" x14ac:dyDescent="0.3">
      <c r="A10" t="s">
        <v>3096</v>
      </c>
    </row>
    <row r="11" spans="1:9" x14ac:dyDescent="0.25">
      <c r="A11" s="11"/>
      <c r="B11" s="11" t="s">
        <v>3101</v>
      </c>
      <c r="C11" s="11" t="s">
        <v>1325</v>
      </c>
      <c r="D11" s="11" t="s">
        <v>3102</v>
      </c>
      <c r="E11" s="11" t="s">
        <v>3103</v>
      </c>
      <c r="F11" s="11" t="s">
        <v>3104</v>
      </c>
    </row>
    <row r="12" spans="1:9" x14ac:dyDescent="0.25">
      <c r="A12" s="9" t="s">
        <v>3097</v>
      </c>
      <c r="B12" s="9">
        <v>9</v>
      </c>
      <c r="C12" s="9">
        <v>76174.172223144735</v>
      </c>
      <c r="D12" s="9">
        <v>8463.7969136827487</v>
      </c>
      <c r="E12" s="9">
        <v>2.5292901199882429</v>
      </c>
      <c r="F12" s="9">
        <v>2.1230860704952934E-2</v>
      </c>
    </row>
    <row r="13" spans="1:9" x14ac:dyDescent="0.25">
      <c r="A13" s="9" t="s">
        <v>3098</v>
      </c>
      <c r="B13" s="9">
        <v>40</v>
      </c>
      <c r="C13" s="9">
        <v>133852.52797685529</v>
      </c>
      <c r="D13" s="9">
        <v>3346.3131994213823</v>
      </c>
      <c r="E13" s="9"/>
      <c r="F13" s="9"/>
    </row>
    <row r="14" spans="1:9" ht="15.75" thickBot="1" x14ac:dyDescent="0.3">
      <c r="A14" s="10" t="s">
        <v>3099</v>
      </c>
      <c r="B14" s="10">
        <v>49</v>
      </c>
      <c r="C14" s="10">
        <v>210026.70020000002</v>
      </c>
      <c r="D14" s="10"/>
      <c r="E14" s="10"/>
      <c r="F14" s="10"/>
    </row>
    <row r="15" spans="1:9" ht="15.75" thickBot="1" x14ac:dyDescent="0.3"/>
    <row r="16" spans="1:9" x14ac:dyDescent="0.25">
      <c r="A16" s="11"/>
      <c r="B16" s="11" t="s">
        <v>3105</v>
      </c>
      <c r="C16" s="11" t="s">
        <v>3094</v>
      </c>
      <c r="D16" s="11" t="s">
        <v>3106</v>
      </c>
      <c r="E16" s="11" t="s">
        <v>3107</v>
      </c>
      <c r="F16" s="11" t="s">
        <v>3108</v>
      </c>
      <c r="G16" s="11" t="s">
        <v>3109</v>
      </c>
      <c r="H16" s="11" t="s">
        <v>3110</v>
      </c>
      <c r="I16" s="11" t="s">
        <v>3111</v>
      </c>
    </row>
    <row r="17" spans="1:9" x14ac:dyDescent="0.25">
      <c r="A17" s="9" t="s">
        <v>3100</v>
      </c>
      <c r="B17" s="9">
        <v>1470.9965545758955</v>
      </c>
      <c r="C17" s="9">
        <v>523.03677498223146</v>
      </c>
      <c r="D17" s="9">
        <v>2.8124151588114774</v>
      </c>
      <c r="E17" s="9">
        <v>7.5837240972069448E-3</v>
      </c>
      <c r="F17" s="9">
        <v>413.89980043414744</v>
      </c>
      <c r="G17" s="9">
        <v>2528.0933087176436</v>
      </c>
      <c r="H17" s="9">
        <v>413.89980043414744</v>
      </c>
      <c r="I17" s="9">
        <v>2528.0933087176436</v>
      </c>
    </row>
    <row r="18" spans="1:9" x14ac:dyDescent="0.25">
      <c r="A18" s="9" t="s">
        <v>2257</v>
      </c>
      <c r="B18" s="9">
        <v>-2.4427375801732794</v>
      </c>
      <c r="C18" s="9">
        <v>5.8810548695813196</v>
      </c>
      <c r="D18" s="9">
        <v>-0.41535704637069321</v>
      </c>
      <c r="E18" s="9">
        <v>0.68010025311688704</v>
      </c>
      <c r="F18" s="9">
        <v>-14.328792846124957</v>
      </c>
      <c r="G18" s="9">
        <v>9.443317685778398</v>
      </c>
      <c r="H18" s="9">
        <v>-14.328792846124957</v>
      </c>
      <c r="I18" s="9">
        <v>9.443317685778398</v>
      </c>
    </row>
    <row r="19" spans="1:9" x14ac:dyDescent="0.25">
      <c r="A19" s="9" t="s">
        <v>2258</v>
      </c>
      <c r="B19" s="9">
        <v>5.9783640070542862E-2</v>
      </c>
      <c r="C19" s="9">
        <v>1.0168867318663362</v>
      </c>
      <c r="D19" s="9">
        <v>5.8790854671512301E-2</v>
      </c>
      <c r="E19" s="9">
        <v>0.95341142681810143</v>
      </c>
      <c r="F19" s="9">
        <v>-1.9954211084334836</v>
      </c>
      <c r="G19" s="9">
        <v>2.1149883885745693</v>
      </c>
      <c r="H19" s="9">
        <v>-1.9954211084334836</v>
      </c>
      <c r="I19" s="9">
        <v>2.1149883885745693</v>
      </c>
    </row>
    <row r="20" spans="1:9" x14ac:dyDescent="0.25">
      <c r="A20" s="9" t="s">
        <v>2259</v>
      </c>
      <c r="B20" s="9">
        <v>0.18007181444021167</v>
      </c>
      <c r="C20" s="9">
        <v>1.1987204747932383</v>
      </c>
      <c r="D20" s="9">
        <v>0.15022002061929526</v>
      </c>
      <c r="E20" s="9">
        <v>0.88134597843623275</v>
      </c>
      <c r="F20" s="9">
        <v>-2.2426326370206544</v>
      </c>
      <c r="G20" s="9">
        <v>2.6027762659010776</v>
      </c>
      <c r="H20" s="9">
        <v>-2.2426326370206544</v>
      </c>
      <c r="I20" s="9">
        <v>2.6027762659010776</v>
      </c>
    </row>
    <row r="21" spans="1:9" x14ac:dyDescent="0.25">
      <c r="A21" s="9" t="s">
        <v>2260</v>
      </c>
      <c r="B21" s="9">
        <v>-279.91230173113519</v>
      </c>
      <c r="C21" s="9">
        <v>89.608505743342391</v>
      </c>
      <c r="D21" s="9">
        <v>-3.1237246889582435</v>
      </c>
      <c r="E21" s="9">
        <v>3.3159375061047533E-3</v>
      </c>
      <c r="F21" s="9">
        <v>-461.01784745112286</v>
      </c>
      <c r="G21" s="9">
        <v>-98.806756011147485</v>
      </c>
      <c r="H21" s="9">
        <v>-461.01784745112286</v>
      </c>
      <c r="I21" s="9">
        <v>-98.806756011147485</v>
      </c>
    </row>
    <row r="22" spans="1:9" x14ac:dyDescent="0.25">
      <c r="A22" s="9" t="s">
        <v>2261</v>
      </c>
      <c r="B22" s="9">
        <v>-1.3935474331980739</v>
      </c>
      <c r="C22" s="9">
        <v>1.0614421196222983</v>
      </c>
      <c r="D22" s="9">
        <v>-1.3128812277526272</v>
      </c>
      <c r="E22" s="9">
        <v>0.19670563641668712</v>
      </c>
      <c r="F22" s="9">
        <v>-3.5388019794012289</v>
      </c>
      <c r="G22" s="9">
        <v>0.7517071130050812</v>
      </c>
      <c r="H22" s="9">
        <v>-3.5388019794012289</v>
      </c>
      <c r="I22" s="9">
        <v>0.7517071130050812</v>
      </c>
    </row>
    <row r="23" spans="1:9" x14ac:dyDescent="0.25">
      <c r="A23" s="9" t="s">
        <v>2262</v>
      </c>
      <c r="B23" s="9">
        <v>-5.8483052208575055</v>
      </c>
      <c r="C23" s="9">
        <v>3.5158345382157314</v>
      </c>
      <c r="D23" s="9">
        <v>-1.6634187864328482</v>
      </c>
      <c r="E23" s="9">
        <v>0.10404546261642039</v>
      </c>
      <c r="F23" s="9">
        <v>-12.954071882434143</v>
      </c>
      <c r="G23" s="9">
        <v>1.2574614407191316</v>
      </c>
      <c r="H23" s="9">
        <v>-12.954071882434143</v>
      </c>
      <c r="I23" s="9">
        <v>1.2574614407191316</v>
      </c>
    </row>
    <row r="24" spans="1:9" x14ac:dyDescent="0.25">
      <c r="A24" s="9" t="s">
        <v>2263</v>
      </c>
      <c r="B24" s="9">
        <v>1.7932588359726325</v>
      </c>
      <c r="C24" s="9">
        <v>1.0896773170422209</v>
      </c>
      <c r="D24" s="9">
        <v>1.6456787784113802</v>
      </c>
      <c r="E24" s="9">
        <v>0.10766643982043811</v>
      </c>
      <c r="F24" s="9">
        <v>-0.40906117287636756</v>
      </c>
      <c r="G24" s="9">
        <v>3.9955788448216323</v>
      </c>
      <c r="H24" s="9">
        <v>-0.40906117287636756</v>
      </c>
      <c r="I24" s="9">
        <v>3.9955788448216323</v>
      </c>
    </row>
    <row r="25" spans="1:9" x14ac:dyDescent="0.25">
      <c r="A25" s="9" t="s">
        <v>2264</v>
      </c>
      <c r="B25" s="9">
        <v>12.955182318777517</v>
      </c>
      <c r="C25" s="9">
        <v>8.4580271889523022</v>
      </c>
      <c r="D25" s="9">
        <v>1.531702609764521</v>
      </c>
      <c r="E25" s="9">
        <v>0.13346735091518877</v>
      </c>
      <c r="F25" s="9">
        <v>-4.1391282833553333</v>
      </c>
      <c r="G25" s="9">
        <v>30.049492920910367</v>
      </c>
      <c r="H25" s="9">
        <v>-4.1391282833553333</v>
      </c>
      <c r="I25" s="9">
        <v>30.049492920910367</v>
      </c>
    </row>
    <row r="26" spans="1:9" ht="15.75" thickBot="1" x14ac:dyDescent="0.3">
      <c r="A26" s="10" t="s">
        <v>2265</v>
      </c>
      <c r="B26" s="10">
        <v>-3.8566230296061241</v>
      </c>
      <c r="C26" s="10">
        <v>5.2526098837471897</v>
      </c>
      <c r="D26" s="10">
        <v>-0.73422986190910977</v>
      </c>
      <c r="E26" s="10">
        <v>0.46709108882949946</v>
      </c>
      <c r="F26" s="10">
        <v>-14.472543600527066</v>
      </c>
      <c r="G26" s="10">
        <v>6.7592975413148171</v>
      </c>
      <c r="H26" s="10">
        <v>-14.472543600527066</v>
      </c>
      <c r="I26" s="10">
        <v>6.7592975413148171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2"/>
  <sheetViews>
    <sheetView workbookViewId="0">
      <selection activeCell="G3" sqref="G3"/>
    </sheetView>
  </sheetViews>
  <sheetFormatPr defaultRowHeight="15" x14ac:dyDescent="0.25"/>
  <sheetData>
    <row r="1" spans="1:15" x14ac:dyDescent="0.25">
      <c r="A1" t="s">
        <v>861</v>
      </c>
      <c r="B1" t="s">
        <v>862</v>
      </c>
      <c r="C1" t="s">
        <v>2254</v>
      </c>
      <c r="D1" t="s">
        <v>2255</v>
      </c>
      <c r="E1" t="s">
        <v>2256</v>
      </c>
      <c r="F1" t="s">
        <v>2257</v>
      </c>
      <c r="G1" t="s">
        <v>2258</v>
      </c>
      <c r="H1" t="s">
        <v>2259</v>
      </c>
      <c r="I1" t="s">
        <v>2260</v>
      </c>
      <c r="J1" t="s">
        <v>2261</v>
      </c>
      <c r="K1" t="s">
        <v>2262</v>
      </c>
      <c r="L1" t="s">
        <v>2263</v>
      </c>
      <c r="M1" t="s">
        <v>2264</v>
      </c>
      <c r="N1" t="s">
        <v>2265</v>
      </c>
      <c r="O1" t="s">
        <v>3087</v>
      </c>
    </row>
    <row r="2" spans="1:15" x14ac:dyDescent="0.25">
      <c r="A2" t="s">
        <v>104</v>
      </c>
      <c r="B2" t="s">
        <v>2321</v>
      </c>
      <c r="C2" t="s">
        <v>185</v>
      </c>
      <c r="D2" t="s">
        <v>2276</v>
      </c>
      <c r="E2" t="s">
        <v>76</v>
      </c>
      <c r="F2">
        <v>71</v>
      </c>
      <c r="G2">
        <v>196</v>
      </c>
      <c r="H2">
        <v>10</v>
      </c>
      <c r="I2">
        <v>4.2699999999999996</v>
      </c>
      <c r="J2">
        <v>18</v>
      </c>
      <c r="K2">
        <v>0</v>
      </c>
      <c r="L2">
        <v>0</v>
      </c>
      <c r="M2">
        <v>0</v>
      </c>
      <c r="N2">
        <v>0</v>
      </c>
      <c r="O2">
        <v>105.12</v>
      </c>
    </row>
    <row r="3" spans="1:15" x14ac:dyDescent="0.25">
      <c r="A3" t="s">
        <v>89</v>
      </c>
      <c r="B3" t="s">
        <v>2322</v>
      </c>
      <c r="C3" t="s">
        <v>2273</v>
      </c>
      <c r="D3" t="s">
        <v>2274</v>
      </c>
      <c r="E3" t="s">
        <v>76</v>
      </c>
      <c r="F3">
        <v>73</v>
      </c>
      <c r="G3">
        <v>218</v>
      </c>
      <c r="H3">
        <v>16</v>
      </c>
      <c r="I3">
        <v>4.37</v>
      </c>
      <c r="J3">
        <v>19</v>
      </c>
      <c r="K3">
        <v>36</v>
      </c>
      <c r="L3">
        <v>121</v>
      </c>
      <c r="M3">
        <v>4.33</v>
      </c>
      <c r="N3">
        <v>7</v>
      </c>
      <c r="O3">
        <v>125.01999999999998</v>
      </c>
    </row>
    <row r="4" spans="1:15" x14ac:dyDescent="0.25">
      <c r="A4" t="s">
        <v>268</v>
      </c>
      <c r="B4" t="s">
        <v>2326</v>
      </c>
      <c r="C4" t="s">
        <v>177</v>
      </c>
      <c r="D4" t="s">
        <v>2267</v>
      </c>
      <c r="E4" t="s">
        <v>76</v>
      </c>
      <c r="F4">
        <v>70</v>
      </c>
      <c r="G4">
        <v>199</v>
      </c>
      <c r="H4">
        <v>24</v>
      </c>
      <c r="I4">
        <v>4.34</v>
      </c>
      <c r="J4">
        <v>18</v>
      </c>
      <c r="K4">
        <v>32.5</v>
      </c>
      <c r="L4">
        <v>113</v>
      </c>
      <c r="M4">
        <v>4.17</v>
      </c>
      <c r="N4">
        <v>6.75</v>
      </c>
      <c r="O4">
        <v>44.779999999999994</v>
      </c>
    </row>
    <row r="5" spans="1:15" x14ac:dyDescent="0.25">
      <c r="A5" t="s">
        <v>270</v>
      </c>
      <c r="B5" t="s">
        <v>2330</v>
      </c>
      <c r="C5" t="s">
        <v>148</v>
      </c>
      <c r="D5" t="s">
        <v>2267</v>
      </c>
      <c r="E5" t="s">
        <v>76</v>
      </c>
      <c r="F5">
        <v>73</v>
      </c>
      <c r="G5">
        <v>231</v>
      </c>
      <c r="H5">
        <v>0</v>
      </c>
      <c r="I5">
        <v>4.5</v>
      </c>
      <c r="J5">
        <v>22</v>
      </c>
      <c r="K5">
        <v>38</v>
      </c>
      <c r="L5">
        <v>118</v>
      </c>
      <c r="M5">
        <v>4.25</v>
      </c>
      <c r="N5">
        <v>6.94</v>
      </c>
      <c r="O5">
        <v>57.14</v>
      </c>
    </row>
    <row r="6" spans="1:15" x14ac:dyDescent="0.25">
      <c r="A6" t="s">
        <v>271</v>
      </c>
      <c r="B6" t="s">
        <v>2331</v>
      </c>
      <c r="C6" t="s">
        <v>195</v>
      </c>
      <c r="D6" t="s">
        <v>2268</v>
      </c>
      <c r="E6" t="s">
        <v>76</v>
      </c>
      <c r="F6">
        <v>71</v>
      </c>
      <c r="G6">
        <v>220</v>
      </c>
      <c r="H6">
        <v>0</v>
      </c>
      <c r="I6">
        <v>4.34</v>
      </c>
      <c r="J6">
        <v>26</v>
      </c>
      <c r="K6">
        <v>40.5</v>
      </c>
      <c r="L6">
        <v>124</v>
      </c>
      <c r="M6">
        <v>4.12</v>
      </c>
      <c r="N6">
        <v>6.91</v>
      </c>
      <c r="O6">
        <v>67.16</v>
      </c>
    </row>
    <row r="7" spans="1:15" x14ac:dyDescent="0.25">
      <c r="A7" t="s">
        <v>272</v>
      </c>
      <c r="B7" t="s">
        <v>2332</v>
      </c>
      <c r="C7" t="s">
        <v>144</v>
      </c>
      <c r="D7" t="s">
        <v>2268</v>
      </c>
      <c r="E7" t="s">
        <v>76</v>
      </c>
      <c r="F7">
        <v>73</v>
      </c>
      <c r="G7">
        <v>225</v>
      </c>
      <c r="H7">
        <v>25</v>
      </c>
      <c r="I7">
        <v>4.49</v>
      </c>
      <c r="J7">
        <v>21</v>
      </c>
      <c r="K7">
        <v>41</v>
      </c>
      <c r="L7">
        <v>124</v>
      </c>
      <c r="M7">
        <v>4.1399999999999997</v>
      </c>
      <c r="N7">
        <v>6.87</v>
      </c>
      <c r="O7">
        <v>13.5</v>
      </c>
    </row>
    <row r="8" spans="1:15" x14ac:dyDescent="0.25">
      <c r="A8" t="s">
        <v>284</v>
      </c>
      <c r="B8" t="s">
        <v>2347</v>
      </c>
      <c r="C8" t="s">
        <v>2271</v>
      </c>
      <c r="D8" t="s">
        <v>2267</v>
      </c>
      <c r="E8" t="s">
        <v>76</v>
      </c>
      <c r="F8">
        <v>73</v>
      </c>
      <c r="G8">
        <v>198</v>
      </c>
      <c r="H8">
        <v>0</v>
      </c>
      <c r="I8">
        <v>4.4000000000000004</v>
      </c>
      <c r="J8">
        <v>18</v>
      </c>
      <c r="K8">
        <v>36.5</v>
      </c>
      <c r="L8">
        <v>120</v>
      </c>
      <c r="M8">
        <v>0</v>
      </c>
      <c r="N8">
        <v>0</v>
      </c>
      <c r="O8">
        <v>14.920000000000002</v>
      </c>
    </row>
    <row r="9" spans="1:15" x14ac:dyDescent="0.25">
      <c r="A9" t="s">
        <v>295</v>
      </c>
      <c r="B9" t="s">
        <v>2355</v>
      </c>
      <c r="C9" t="s">
        <v>2296</v>
      </c>
      <c r="D9" t="s">
        <v>2268</v>
      </c>
      <c r="E9" t="s">
        <v>76</v>
      </c>
      <c r="F9">
        <v>73</v>
      </c>
      <c r="G9">
        <v>233</v>
      </c>
      <c r="H9">
        <v>25</v>
      </c>
      <c r="I9">
        <v>4.67</v>
      </c>
      <c r="J9">
        <v>15</v>
      </c>
      <c r="K9">
        <v>33</v>
      </c>
      <c r="L9">
        <v>121</v>
      </c>
      <c r="M9">
        <v>4.49</v>
      </c>
      <c r="N9">
        <v>7.09</v>
      </c>
      <c r="O9">
        <v>31.32</v>
      </c>
    </row>
    <row r="10" spans="1:15" x14ac:dyDescent="0.25">
      <c r="A10" t="s">
        <v>301</v>
      </c>
      <c r="B10" t="s">
        <v>2361</v>
      </c>
      <c r="C10" t="s">
        <v>159</v>
      </c>
      <c r="D10" t="s">
        <v>2276</v>
      </c>
      <c r="E10" t="s">
        <v>76</v>
      </c>
      <c r="F10">
        <v>71</v>
      </c>
      <c r="G10">
        <v>229</v>
      </c>
      <c r="H10">
        <v>17</v>
      </c>
      <c r="I10">
        <v>4.6399999999999997</v>
      </c>
      <c r="J10">
        <v>15</v>
      </c>
      <c r="K10">
        <v>33</v>
      </c>
      <c r="L10">
        <v>107</v>
      </c>
      <c r="M10">
        <v>4.67</v>
      </c>
      <c r="N10">
        <v>7.56</v>
      </c>
      <c r="O10">
        <v>26.919999999999998</v>
      </c>
    </row>
    <row r="11" spans="1:15" x14ac:dyDescent="0.25">
      <c r="A11" t="s">
        <v>93</v>
      </c>
      <c r="B11" t="s">
        <v>2363</v>
      </c>
      <c r="C11" t="s">
        <v>240</v>
      </c>
      <c r="D11" t="s">
        <v>2269</v>
      </c>
      <c r="E11" t="s">
        <v>76</v>
      </c>
      <c r="F11">
        <v>74</v>
      </c>
      <c r="G11">
        <v>218</v>
      </c>
      <c r="H11">
        <v>0</v>
      </c>
      <c r="I11">
        <v>4.5</v>
      </c>
      <c r="J11">
        <v>15</v>
      </c>
      <c r="K11">
        <v>36</v>
      </c>
      <c r="L11">
        <v>119</v>
      </c>
      <c r="M11">
        <v>4.2300000000000004</v>
      </c>
      <c r="N11">
        <v>6.89</v>
      </c>
      <c r="O11">
        <v>51.42</v>
      </c>
    </row>
    <row r="12" spans="1:15" x14ac:dyDescent="0.25">
      <c r="A12" t="s">
        <v>307</v>
      </c>
      <c r="B12" t="s">
        <v>2368</v>
      </c>
      <c r="C12" t="s">
        <v>2281</v>
      </c>
      <c r="D12" t="s">
        <v>2268</v>
      </c>
      <c r="E12" t="s">
        <v>76</v>
      </c>
      <c r="F12">
        <v>73</v>
      </c>
      <c r="G12">
        <v>238</v>
      </c>
      <c r="H12">
        <v>26</v>
      </c>
      <c r="I12">
        <v>4.68</v>
      </c>
      <c r="J12">
        <v>0</v>
      </c>
      <c r="K12">
        <v>30.5</v>
      </c>
      <c r="L12">
        <v>111</v>
      </c>
      <c r="M12">
        <v>4.47</v>
      </c>
      <c r="N12">
        <v>6.98</v>
      </c>
      <c r="O12">
        <v>0</v>
      </c>
    </row>
    <row r="13" spans="1:15" x14ac:dyDescent="0.25">
      <c r="A13" t="s">
        <v>319</v>
      </c>
      <c r="B13" t="s">
        <v>2383</v>
      </c>
      <c r="C13" t="s">
        <v>137</v>
      </c>
      <c r="D13" t="s">
        <v>2268</v>
      </c>
      <c r="E13" t="s">
        <v>76</v>
      </c>
      <c r="F13">
        <v>71</v>
      </c>
      <c r="G13">
        <v>217</v>
      </c>
      <c r="H13">
        <v>0</v>
      </c>
      <c r="I13">
        <v>4.5</v>
      </c>
      <c r="J13">
        <v>25</v>
      </c>
      <c r="K13">
        <v>35.5</v>
      </c>
      <c r="L13">
        <v>115</v>
      </c>
      <c r="M13">
        <v>4.2699999999999996</v>
      </c>
      <c r="N13">
        <v>6.84</v>
      </c>
      <c r="O13">
        <v>137.38000000000002</v>
      </c>
    </row>
    <row r="14" spans="1:15" x14ac:dyDescent="0.25">
      <c r="A14" t="s">
        <v>321</v>
      </c>
      <c r="B14" t="s">
        <v>2387</v>
      </c>
      <c r="C14" t="s">
        <v>226</v>
      </c>
      <c r="D14" t="s">
        <v>2278</v>
      </c>
      <c r="E14" t="s">
        <v>76</v>
      </c>
      <c r="F14">
        <v>70</v>
      </c>
      <c r="G14">
        <v>210</v>
      </c>
      <c r="H14">
        <v>0</v>
      </c>
      <c r="I14">
        <v>4.46</v>
      </c>
      <c r="J14">
        <v>0</v>
      </c>
      <c r="K14">
        <v>41.5</v>
      </c>
      <c r="L14">
        <v>125</v>
      </c>
      <c r="M14">
        <v>4.0999999999999996</v>
      </c>
      <c r="N14">
        <v>6.93</v>
      </c>
      <c r="O14">
        <v>84.88</v>
      </c>
    </row>
    <row r="15" spans="1:15" x14ac:dyDescent="0.25">
      <c r="A15" t="s">
        <v>2714</v>
      </c>
      <c r="B15" t="s">
        <v>2390</v>
      </c>
      <c r="C15" t="s">
        <v>2298</v>
      </c>
      <c r="D15" t="s">
        <v>2266</v>
      </c>
      <c r="E15" t="s">
        <v>76</v>
      </c>
      <c r="F15">
        <v>73</v>
      </c>
      <c r="G15">
        <v>235</v>
      </c>
      <c r="H15">
        <v>0</v>
      </c>
      <c r="I15">
        <v>4.5199999999999996</v>
      </c>
      <c r="J15">
        <v>25</v>
      </c>
      <c r="K15">
        <v>33.5</v>
      </c>
      <c r="L15">
        <v>128</v>
      </c>
      <c r="M15">
        <v>0</v>
      </c>
      <c r="N15">
        <v>0</v>
      </c>
      <c r="O15">
        <v>0</v>
      </c>
    </row>
    <row r="16" spans="1:15" x14ac:dyDescent="0.25">
      <c r="A16" t="s">
        <v>328</v>
      </c>
      <c r="B16" t="s">
        <v>2395</v>
      </c>
      <c r="C16" t="s">
        <v>222</v>
      </c>
      <c r="D16" t="s">
        <v>2266</v>
      </c>
      <c r="E16" t="s">
        <v>76</v>
      </c>
      <c r="F16">
        <v>71</v>
      </c>
      <c r="G16">
        <v>227</v>
      </c>
      <c r="H16">
        <v>0</v>
      </c>
      <c r="I16">
        <v>4.62</v>
      </c>
      <c r="J16">
        <v>19</v>
      </c>
      <c r="K16">
        <v>37</v>
      </c>
      <c r="L16">
        <v>121</v>
      </c>
      <c r="M16">
        <v>4.4000000000000004</v>
      </c>
      <c r="N16">
        <v>7.1</v>
      </c>
      <c r="O16">
        <v>106.78</v>
      </c>
    </row>
    <row r="17" spans="1:15" x14ac:dyDescent="0.25">
      <c r="A17" t="s">
        <v>329</v>
      </c>
      <c r="B17" t="s">
        <v>2396</v>
      </c>
      <c r="C17" t="s">
        <v>154</v>
      </c>
      <c r="D17" t="s">
        <v>2268</v>
      </c>
      <c r="E17" t="s">
        <v>76</v>
      </c>
      <c r="F17">
        <v>73</v>
      </c>
      <c r="G17">
        <v>209</v>
      </c>
      <c r="H17">
        <v>0</v>
      </c>
      <c r="I17">
        <v>4.5</v>
      </c>
      <c r="J17">
        <v>24</v>
      </c>
      <c r="K17">
        <v>36</v>
      </c>
      <c r="L17">
        <v>121</v>
      </c>
      <c r="M17">
        <v>4.51</v>
      </c>
      <c r="N17">
        <v>7.35</v>
      </c>
      <c r="O17">
        <v>7.24</v>
      </c>
    </row>
    <row r="18" spans="1:15" x14ac:dyDescent="0.25">
      <c r="A18" t="s">
        <v>338</v>
      </c>
      <c r="B18" t="s">
        <v>2407</v>
      </c>
      <c r="C18" t="s">
        <v>138</v>
      </c>
      <c r="D18" t="s">
        <v>2268</v>
      </c>
      <c r="E18" t="s">
        <v>76</v>
      </c>
      <c r="F18">
        <v>73</v>
      </c>
      <c r="G18">
        <v>208</v>
      </c>
      <c r="H18">
        <v>0</v>
      </c>
      <c r="I18">
        <v>4.46</v>
      </c>
      <c r="J18">
        <v>14</v>
      </c>
      <c r="K18">
        <v>39.5</v>
      </c>
      <c r="L18">
        <v>118</v>
      </c>
      <c r="M18">
        <v>4.22</v>
      </c>
      <c r="N18">
        <v>6.89</v>
      </c>
      <c r="O18">
        <v>27.640000000000004</v>
      </c>
    </row>
    <row r="19" spans="1:15" x14ac:dyDescent="0.25">
      <c r="A19" t="s">
        <v>342</v>
      </c>
      <c r="B19" t="s">
        <v>2411</v>
      </c>
      <c r="C19" t="s">
        <v>2301</v>
      </c>
      <c r="D19" t="s">
        <v>2276</v>
      </c>
      <c r="E19" t="s">
        <v>76</v>
      </c>
      <c r="F19">
        <v>73</v>
      </c>
      <c r="G19">
        <v>224</v>
      </c>
      <c r="H19">
        <v>0</v>
      </c>
      <c r="I19">
        <v>4.37</v>
      </c>
      <c r="J19">
        <v>24</v>
      </c>
      <c r="K19">
        <v>37</v>
      </c>
      <c r="L19">
        <v>115</v>
      </c>
      <c r="M19">
        <v>4.33</v>
      </c>
      <c r="N19">
        <v>7.35</v>
      </c>
      <c r="O19">
        <v>33.299999999999997</v>
      </c>
    </row>
    <row r="20" spans="1:15" x14ac:dyDescent="0.25">
      <c r="A20" t="s">
        <v>343</v>
      </c>
      <c r="B20" t="s">
        <v>2412</v>
      </c>
      <c r="C20" t="s">
        <v>2302</v>
      </c>
      <c r="D20" t="s">
        <v>2274</v>
      </c>
      <c r="E20" t="s">
        <v>76</v>
      </c>
      <c r="F20">
        <v>70</v>
      </c>
      <c r="G20">
        <v>219</v>
      </c>
      <c r="H20">
        <v>0</v>
      </c>
      <c r="I20">
        <v>4.75</v>
      </c>
      <c r="J20">
        <v>20</v>
      </c>
      <c r="K20">
        <v>34</v>
      </c>
      <c r="L20">
        <v>114</v>
      </c>
      <c r="M20">
        <v>0</v>
      </c>
      <c r="N20">
        <v>0</v>
      </c>
      <c r="O20">
        <v>1.3</v>
      </c>
    </row>
    <row r="21" spans="1:15" x14ac:dyDescent="0.25">
      <c r="A21" t="s">
        <v>352</v>
      </c>
      <c r="B21" t="s">
        <v>2421</v>
      </c>
      <c r="C21" t="s">
        <v>2282</v>
      </c>
      <c r="D21" t="s">
        <v>2266</v>
      </c>
      <c r="E21" t="s">
        <v>76</v>
      </c>
      <c r="F21">
        <v>69</v>
      </c>
      <c r="G21">
        <v>205</v>
      </c>
      <c r="H21">
        <v>0</v>
      </c>
      <c r="I21">
        <v>4.55</v>
      </c>
      <c r="J21">
        <v>23</v>
      </c>
      <c r="K21">
        <v>34</v>
      </c>
      <c r="L21">
        <v>115</v>
      </c>
      <c r="M21">
        <v>4.1100000000000003</v>
      </c>
      <c r="N21">
        <v>6.87</v>
      </c>
      <c r="O21">
        <v>17.779999999999998</v>
      </c>
    </row>
    <row r="22" spans="1:15" x14ac:dyDescent="0.25">
      <c r="A22" t="s">
        <v>103</v>
      </c>
      <c r="B22" t="s">
        <v>2425</v>
      </c>
      <c r="C22" t="s">
        <v>158</v>
      </c>
      <c r="D22" t="s">
        <v>2276</v>
      </c>
      <c r="E22" t="s">
        <v>76</v>
      </c>
      <c r="F22">
        <v>70</v>
      </c>
      <c r="G22">
        <v>216</v>
      </c>
      <c r="H22">
        <v>0</v>
      </c>
      <c r="I22">
        <v>4.34</v>
      </c>
      <c r="J22">
        <v>27</v>
      </c>
      <c r="K22">
        <v>40</v>
      </c>
      <c r="L22">
        <v>117</v>
      </c>
      <c r="M22">
        <v>4.29</v>
      </c>
      <c r="N22">
        <v>6.99</v>
      </c>
      <c r="O22">
        <v>8.9400000000000013</v>
      </c>
    </row>
    <row r="23" spans="1:15" x14ac:dyDescent="0.25">
      <c r="A23" t="s">
        <v>358</v>
      </c>
      <c r="B23" t="s">
        <v>2428</v>
      </c>
      <c r="C23" t="s">
        <v>185</v>
      </c>
      <c r="D23" t="s">
        <v>2276</v>
      </c>
      <c r="E23" t="s">
        <v>76</v>
      </c>
      <c r="F23">
        <v>71</v>
      </c>
      <c r="G23">
        <v>218</v>
      </c>
      <c r="H23">
        <v>0</v>
      </c>
      <c r="I23">
        <v>4.55</v>
      </c>
      <c r="J23">
        <v>17</v>
      </c>
      <c r="K23">
        <v>32</v>
      </c>
      <c r="L23">
        <v>109</v>
      </c>
      <c r="M23">
        <v>4.37</v>
      </c>
      <c r="N23">
        <v>7.15</v>
      </c>
      <c r="O23">
        <v>2.5</v>
      </c>
    </row>
    <row r="24" spans="1:15" x14ac:dyDescent="0.25">
      <c r="A24" t="s">
        <v>362</v>
      </c>
      <c r="B24" t="s">
        <v>2432</v>
      </c>
      <c r="C24" t="s">
        <v>261</v>
      </c>
      <c r="D24" t="s">
        <v>3088</v>
      </c>
      <c r="E24" t="s">
        <v>76</v>
      </c>
      <c r="F24">
        <v>70</v>
      </c>
      <c r="G24">
        <v>200</v>
      </c>
      <c r="H24">
        <v>0</v>
      </c>
      <c r="I24">
        <v>4.4400000000000004</v>
      </c>
      <c r="J24">
        <v>21</v>
      </c>
      <c r="K24">
        <v>36</v>
      </c>
      <c r="L24">
        <v>125</v>
      </c>
      <c r="M24">
        <v>4.08</v>
      </c>
      <c r="N24">
        <v>6.82</v>
      </c>
      <c r="O24">
        <v>28.080000000000002</v>
      </c>
    </row>
    <row r="25" spans="1:15" x14ac:dyDescent="0.25">
      <c r="A25" t="s">
        <v>363</v>
      </c>
      <c r="B25" t="s">
        <v>2433</v>
      </c>
      <c r="C25" t="s">
        <v>142</v>
      </c>
      <c r="D25" t="s">
        <v>2277</v>
      </c>
      <c r="E25" t="s">
        <v>76</v>
      </c>
      <c r="F25">
        <v>73</v>
      </c>
      <c r="G25">
        <v>220</v>
      </c>
      <c r="H25">
        <v>0</v>
      </c>
      <c r="I25">
        <v>4.57</v>
      </c>
      <c r="J25">
        <v>19</v>
      </c>
      <c r="K25">
        <v>35</v>
      </c>
      <c r="L25">
        <v>111</v>
      </c>
      <c r="M25">
        <v>4.29</v>
      </c>
      <c r="N25">
        <v>6.85</v>
      </c>
      <c r="O25">
        <v>29.079999999999995</v>
      </c>
    </row>
    <row r="26" spans="1:15" x14ac:dyDescent="0.25">
      <c r="A26" t="s">
        <v>364</v>
      </c>
      <c r="B26" t="s">
        <v>2434</v>
      </c>
      <c r="C26" t="s">
        <v>2303</v>
      </c>
      <c r="D26" t="s">
        <v>3088</v>
      </c>
      <c r="E26" t="s">
        <v>76</v>
      </c>
      <c r="F26">
        <v>70</v>
      </c>
      <c r="G26">
        <v>223</v>
      </c>
      <c r="H26">
        <v>0</v>
      </c>
      <c r="I26">
        <v>4.51</v>
      </c>
      <c r="J26">
        <v>25</v>
      </c>
      <c r="K26">
        <v>33.5</v>
      </c>
      <c r="L26">
        <v>116</v>
      </c>
      <c r="M26">
        <v>0</v>
      </c>
      <c r="N26">
        <v>0</v>
      </c>
      <c r="O26">
        <v>0.12</v>
      </c>
    </row>
    <row r="27" spans="1:15" x14ac:dyDescent="0.25">
      <c r="A27" t="s">
        <v>88</v>
      </c>
      <c r="B27" t="s">
        <v>2443</v>
      </c>
      <c r="C27" t="s">
        <v>247</v>
      </c>
      <c r="D27" t="s">
        <v>3088</v>
      </c>
      <c r="E27" t="s">
        <v>76</v>
      </c>
      <c r="F27">
        <v>73</v>
      </c>
      <c r="G27">
        <v>231</v>
      </c>
      <c r="H27">
        <v>0</v>
      </c>
      <c r="I27">
        <v>4.59</v>
      </c>
      <c r="J27">
        <v>29</v>
      </c>
      <c r="K27">
        <v>34</v>
      </c>
      <c r="L27">
        <v>120</v>
      </c>
      <c r="M27">
        <v>4.2</v>
      </c>
      <c r="N27">
        <v>6.86</v>
      </c>
      <c r="O27">
        <v>62.86</v>
      </c>
    </row>
    <row r="28" spans="1:15" x14ac:dyDescent="0.25">
      <c r="A28" t="s">
        <v>96</v>
      </c>
      <c r="B28" t="s">
        <v>2448</v>
      </c>
      <c r="C28" t="s">
        <v>145</v>
      </c>
      <c r="D28" t="s">
        <v>2268</v>
      </c>
      <c r="E28" t="s">
        <v>76</v>
      </c>
      <c r="F28">
        <v>73</v>
      </c>
      <c r="G28">
        <v>211</v>
      </c>
      <c r="H28">
        <v>0</v>
      </c>
      <c r="I28">
        <v>4.33</v>
      </c>
      <c r="J28">
        <v>0</v>
      </c>
      <c r="K28">
        <v>33</v>
      </c>
      <c r="L28">
        <v>128</v>
      </c>
      <c r="M28">
        <v>0</v>
      </c>
      <c r="N28">
        <v>0</v>
      </c>
      <c r="O28">
        <v>116.05999999999999</v>
      </c>
    </row>
    <row r="29" spans="1:15" x14ac:dyDescent="0.25">
      <c r="A29" t="s">
        <v>87</v>
      </c>
      <c r="B29" t="s">
        <v>2449</v>
      </c>
      <c r="C29" t="s">
        <v>139</v>
      </c>
      <c r="D29" t="s">
        <v>2267</v>
      </c>
      <c r="E29" t="s">
        <v>76</v>
      </c>
      <c r="F29">
        <v>70</v>
      </c>
      <c r="G29">
        <v>235</v>
      </c>
      <c r="H29">
        <v>0</v>
      </c>
      <c r="I29">
        <v>4.46</v>
      </c>
      <c r="J29">
        <v>28</v>
      </c>
      <c r="K29">
        <v>36.5</v>
      </c>
      <c r="L29">
        <v>128</v>
      </c>
      <c r="M29">
        <v>4.53</v>
      </c>
      <c r="N29">
        <v>7.44</v>
      </c>
      <c r="O29">
        <v>125.1</v>
      </c>
    </row>
    <row r="30" spans="1:15" x14ac:dyDescent="0.25">
      <c r="A30" t="s">
        <v>376</v>
      </c>
      <c r="B30" t="s">
        <v>2451</v>
      </c>
      <c r="C30" t="s">
        <v>145</v>
      </c>
      <c r="D30" t="s">
        <v>2268</v>
      </c>
      <c r="E30" t="s">
        <v>76</v>
      </c>
      <c r="F30">
        <v>70</v>
      </c>
      <c r="G30">
        <v>207</v>
      </c>
      <c r="H30">
        <v>0</v>
      </c>
      <c r="I30">
        <v>4.4400000000000004</v>
      </c>
      <c r="J30">
        <v>0</v>
      </c>
      <c r="K30">
        <v>33.5</v>
      </c>
      <c r="L30">
        <v>124</v>
      </c>
      <c r="M30">
        <v>4.1900000000000004</v>
      </c>
      <c r="N30">
        <v>6.9</v>
      </c>
      <c r="O30">
        <v>87.8</v>
      </c>
    </row>
    <row r="31" spans="1:15" x14ac:dyDescent="0.25">
      <c r="A31" t="s">
        <v>377</v>
      </c>
      <c r="B31" t="s">
        <v>2452</v>
      </c>
      <c r="C31" t="s">
        <v>156</v>
      </c>
      <c r="D31" t="s">
        <v>2266</v>
      </c>
      <c r="E31" t="s">
        <v>76</v>
      </c>
      <c r="F31">
        <v>70</v>
      </c>
      <c r="G31">
        <v>225</v>
      </c>
      <c r="H31">
        <v>0</v>
      </c>
      <c r="I31">
        <v>4.41</v>
      </c>
      <c r="J31">
        <v>26</v>
      </c>
      <c r="K31">
        <v>33.5</v>
      </c>
      <c r="L31">
        <v>117</v>
      </c>
      <c r="M31">
        <v>4.18</v>
      </c>
      <c r="N31">
        <v>0</v>
      </c>
      <c r="O31">
        <v>117.8</v>
      </c>
    </row>
    <row r="32" spans="1:15" x14ac:dyDescent="0.25">
      <c r="A32" t="s">
        <v>95</v>
      </c>
      <c r="B32" t="s">
        <v>2453</v>
      </c>
      <c r="C32" t="s">
        <v>229</v>
      </c>
      <c r="D32" t="s">
        <v>2278</v>
      </c>
      <c r="E32" t="s">
        <v>76</v>
      </c>
      <c r="F32">
        <v>71</v>
      </c>
      <c r="G32">
        <v>197</v>
      </c>
      <c r="H32">
        <v>10</v>
      </c>
      <c r="I32">
        <v>4.24</v>
      </c>
      <c r="J32">
        <v>0</v>
      </c>
      <c r="K32">
        <v>35</v>
      </c>
      <c r="L32">
        <v>130</v>
      </c>
      <c r="M32">
        <v>0</v>
      </c>
      <c r="N32">
        <v>0</v>
      </c>
      <c r="O32">
        <v>223.71999999999997</v>
      </c>
    </row>
    <row r="33" spans="1:15" x14ac:dyDescent="0.25">
      <c r="A33" t="s">
        <v>86</v>
      </c>
      <c r="B33" t="s">
        <v>2459</v>
      </c>
      <c r="C33" t="s">
        <v>235</v>
      </c>
      <c r="D33" t="s">
        <v>2278</v>
      </c>
      <c r="E33" t="s">
        <v>76</v>
      </c>
      <c r="F33">
        <v>74</v>
      </c>
      <c r="G33">
        <v>217</v>
      </c>
      <c r="H33">
        <v>0</v>
      </c>
      <c r="I33">
        <v>4.4400000000000004</v>
      </c>
      <c r="J33">
        <v>23</v>
      </c>
      <c r="K33">
        <v>33</v>
      </c>
      <c r="L33">
        <v>118</v>
      </c>
      <c r="M33">
        <v>4.2300000000000004</v>
      </c>
      <c r="N33">
        <v>6.84</v>
      </c>
      <c r="O33">
        <v>193.04</v>
      </c>
    </row>
    <row r="34" spans="1:15" x14ac:dyDescent="0.25">
      <c r="A34" t="s">
        <v>384</v>
      </c>
      <c r="B34" t="s">
        <v>2464</v>
      </c>
      <c r="C34" t="s">
        <v>150</v>
      </c>
      <c r="D34" t="s">
        <v>2266</v>
      </c>
      <c r="E34" t="s">
        <v>76</v>
      </c>
      <c r="F34">
        <v>68</v>
      </c>
      <c r="G34">
        <v>199</v>
      </c>
      <c r="H34">
        <v>0</v>
      </c>
      <c r="I34">
        <v>4.42</v>
      </c>
      <c r="J34">
        <v>23</v>
      </c>
      <c r="K34">
        <v>31.5</v>
      </c>
      <c r="L34">
        <v>119</v>
      </c>
      <c r="M34">
        <v>4.2</v>
      </c>
      <c r="N34">
        <v>6.65</v>
      </c>
      <c r="O34">
        <v>205.06000000000003</v>
      </c>
    </row>
    <row r="35" spans="1:15" x14ac:dyDescent="0.25">
      <c r="A35" t="s">
        <v>387</v>
      </c>
      <c r="B35" t="s">
        <v>2468</v>
      </c>
      <c r="C35" t="s">
        <v>225</v>
      </c>
      <c r="D35" t="s">
        <v>2278</v>
      </c>
      <c r="E35" t="s">
        <v>76</v>
      </c>
      <c r="F35">
        <v>73</v>
      </c>
      <c r="G35">
        <v>217</v>
      </c>
      <c r="H35">
        <v>0</v>
      </c>
      <c r="I35">
        <v>4.53</v>
      </c>
      <c r="J35">
        <v>0</v>
      </c>
      <c r="K35">
        <v>32</v>
      </c>
      <c r="L35">
        <v>120</v>
      </c>
      <c r="M35">
        <v>4.49</v>
      </c>
      <c r="N35">
        <v>6.74</v>
      </c>
      <c r="O35">
        <v>88.960000000000008</v>
      </c>
    </row>
    <row r="36" spans="1:15" x14ac:dyDescent="0.25">
      <c r="A36" t="s">
        <v>99</v>
      </c>
      <c r="B36" t="s">
        <v>2471</v>
      </c>
      <c r="C36" t="s">
        <v>142</v>
      </c>
      <c r="D36" t="s">
        <v>2277</v>
      </c>
      <c r="E36" t="s">
        <v>76</v>
      </c>
      <c r="F36">
        <v>71</v>
      </c>
      <c r="G36">
        <v>200</v>
      </c>
      <c r="H36">
        <v>0</v>
      </c>
      <c r="I36">
        <v>4.38</v>
      </c>
      <c r="J36">
        <v>0</v>
      </c>
      <c r="K36">
        <v>30.5</v>
      </c>
      <c r="L36">
        <v>122</v>
      </c>
      <c r="M36">
        <v>4.22</v>
      </c>
      <c r="N36">
        <v>6.8</v>
      </c>
      <c r="O36">
        <v>137.95999999999998</v>
      </c>
    </row>
    <row r="37" spans="1:15" x14ac:dyDescent="0.25">
      <c r="A37" t="s">
        <v>392</v>
      </c>
      <c r="B37" t="s">
        <v>2474</v>
      </c>
      <c r="C37" t="s">
        <v>183</v>
      </c>
      <c r="D37" t="s">
        <v>2277</v>
      </c>
      <c r="E37" t="s">
        <v>76</v>
      </c>
      <c r="F37">
        <v>69</v>
      </c>
      <c r="G37">
        <v>197</v>
      </c>
      <c r="H37">
        <v>0</v>
      </c>
      <c r="I37">
        <v>4.45</v>
      </c>
      <c r="J37">
        <v>19</v>
      </c>
      <c r="K37">
        <v>33.5</v>
      </c>
      <c r="L37">
        <v>118</v>
      </c>
      <c r="M37">
        <v>0</v>
      </c>
      <c r="N37">
        <v>0</v>
      </c>
      <c r="O37">
        <v>71.679999999999978</v>
      </c>
    </row>
    <row r="38" spans="1:15" x14ac:dyDescent="0.25">
      <c r="A38" t="s">
        <v>398</v>
      </c>
      <c r="B38" t="s">
        <v>2480</v>
      </c>
      <c r="C38" t="s">
        <v>159</v>
      </c>
      <c r="D38" t="s">
        <v>2276</v>
      </c>
      <c r="E38" t="s">
        <v>76</v>
      </c>
      <c r="F38">
        <v>71</v>
      </c>
      <c r="G38">
        <v>215</v>
      </c>
      <c r="H38">
        <v>0</v>
      </c>
      <c r="I38">
        <v>4.4800000000000004</v>
      </c>
      <c r="J38">
        <v>20</v>
      </c>
      <c r="K38">
        <v>34</v>
      </c>
      <c r="L38">
        <v>119</v>
      </c>
      <c r="M38">
        <v>0</v>
      </c>
      <c r="N38">
        <v>6.88</v>
      </c>
      <c r="O38">
        <v>48.559999999999995</v>
      </c>
    </row>
    <row r="39" spans="1:15" x14ac:dyDescent="0.25">
      <c r="A39" t="s">
        <v>404</v>
      </c>
      <c r="B39" t="s">
        <v>2486</v>
      </c>
      <c r="C39" t="s">
        <v>2300</v>
      </c>
      <c r="D39" t="s">
        <v>2267</v>
      </c>
      <c r="E39" t="s">
        <v>76</v>
      </c>
      <c r="F39">
        <v>73</v>
      </c>
      <c r="G39">
        <v>222</v>
      </c>
      <c r="H39">
        <v>0</v>
      </c>
      <c r="I39">
        <v>4.6100000000000003</v>
      </c>
      <c r="J39">
        <v>21</v>
      </c>
      <c r="K39">
        <v>34</v>
      </c>
      <c r="L39">
        <v>120</v>
      </c>
      <c r="M39">
        <v>0</v>
      </c>
      <c r="N39">
        <v>0</v>
      </c>
      <c r="O39">
        <v>31.580000000000002</v>
      </c>
    </row>
    <row r="40" spans="1:15" x14ac:dyDescent="0.25">
      <c r="A40" t="s">
        <v>410</v>
      </c>
      <c r="B40" t="s">
        <v>2494</v>
      </c>
      <c r="C40" t="s">
        <v>396</v>
      </c>
      <c r="D40" t="s">
        <v>3088</v>
      </c>
      <c r="E40" t="s">
        <v>76</v>
      </c>
      <c r="F40">
        <v>73</v>
      </c>
      <c r="G40">
        <v>213</v>
      </c>
      <c r="H40">
        <v>0</v>
      </c>
      <c r="I40">
        <v>4.59</v>
      </c>
      <c r="J40">
        <v>21</v>
      </c>
      <c r="K40">
        <v>30</v>
      </c>
      <c r="L40">
        <v>116</v>
      </c>
      <c r="M40">
        <v>0</v>
      </c>
      <c r="N40">
        <v>0</v>
      </c>
      <c r="O40">
        <v>0</v>
      </c>
    </row>
    <row r="41" spans="1:15" x14ac:dyDescent="0.25">
      <c r="A41" t="s">
        <v>412</v>
      </c>
      <c r="B41" t="s">
        <v>2496</v>
      </c>
      <c r="C41" t="s">
        <v>137</v>
      </c>
      <c r="D41" t="s">
        <v>2268</v>
      </c>
      <c r="E41" t="s">
        <v>76</v>
      </c>
      <c r="F41">
        <v>69</v>
      </c>
      <c r="G41">
        <v>204</v>
      </c>
      <c r="H41">
        <v>0</v>
      </c>
      <c r="I41">
        <v>4.51</v>
      </c>
      <c r="J41">
        <v>25</v>
      </c>
      <c r="K41">
        <v>36</v>
      </c>
      <c r="L41">
        <v>128</v>
      </c>
      <c r="M41">
        <v>0</v>
      </c>
      <c r="N41">
        <v>7.17</v>
      </c>
      <c r="O41">
        <v>0</v>
      </c>
    </row>
    <row r="42" spans="1:15" x14ac:dyDescent="0.25">
      <c r="A42" t="s">
        <v>414</v>
      </c>
      <c r="B42" t="s">
        <v>2498</v>
      </c>
      <c r="C42" t="s">
        <v>388</v>
      </c>
      <c r="D42" t="s">
        <v>2269</v>
      </c>
      <c r="E42" t="s">
        <v>76</v>
      </c>
      <c r="F42">
        <v>73</v>
      </c>
      <c r="G42">
        <v>224</v>
      </c>
      <c r="H42">
        <v>0</v>
      </c>
      <c r="I42">
        <v>4.47</v>
      </c>
      <c r="J42">
        <v>19</v>
      </c>
      <c r="K42">
        <v>34</v>
      </c>
      <c r="L42">
        <v>125</v>
      </c>
      <c r="M42">
        <v>4.29</v>
      </c>
      <c r="N42">
        <v>6.96</v>
      </c>
      <c r="O42">
        <v>4.9400000000000004</v>
      </c>
    </row>
    <row r="43" spans="1:15" x14ac:dyDescent="0.25">
      <c r="A43" t="s">
        <v>415</v>
      </c>
      <c r="B43" t="s">
        <v>2499</v>
      </c>
      <c r="C43" t="s">
        <v>2299</v>
      </c>
      <c r="D43" t="s">
        <v>3088</v>
      </c>
      <c r="E43" t="s">
        <v>76</v>
      </c>
      <c r="F43">
        <v>71</v>
      </c>
      <c r="G43">
        <v>228</v>
      </c>
      <c r="H43">
        <v>0</v>
      </c>
      <c r="I43">
        <v>4.5199999999999996</v>
      </c>
      <c r="J43">
        <v>17</v>
      </c>
      <c r="K43">
        <v>31</v>
      </c>
      <c r="L43">
        <v>112</v>
      </c>
      <c r="M43">
        <v>0</v>
      </c>
      <c r="N43">
        <v>0</v>
      </c>
      <c r="O43">
        <v>0.54</v>
      </c>
    </row>
    <row r="44" spans="1:15" x14ac:dyDescent="0.25">
      <c r="A44" t="s">
        <v>422</v>
      </c>
      <c r="B44" t="s">
        <v>2505</v>
      </c>
      <c r="C44" t="s">
        <v>141</v>
      </c>
      <c r="D44" t="s">
        <v>2266</v>
      </c>
      <c r="E44" t="s">
        <v>76</v>
      </c>
      <c r="F44">
        <v>69</v>
      </c>
      <c r="G44">
        <v>206</v>
      </c>
      <c r="H44">
        <v>0</v>
      </c>
      <c r="I44">
        <v>4.6900000000000004</v>
      </c>
      <c r="J44">
        <v>23</v>
      </c>
      <c r="K44">
        <v>28</v>
      </c>
      <c r="L44">
        <v>110</v>
      </c>
      <c r="M44">
        <v>0</v>
      </c>
      <c r="N44">
        <v>0</v>
      </c>
      <c r="O44">
        <v>9.2199999999999989</v>
      </c>
    </row>
    <row r="45" spans="1:15" x14ac:dyDescent="0.25">
      <c r="A45" t="s">
        <v>433</v>
      </c>
      <c r="B45" t="s">
        <v>2518</v>
      </c>
      <c r="C45" t="s">
        <v>202</v>
      </c>
      <c r="D45" t="s">
        <v>2268</v>
      </c>
      <c r="E45" t="s">
        <v>76</v>
      </c>
      <c r="F45">
        <v>73</v>
      </c>
      <c r="G45">
        <v>213</v>
      </c>
      <c r="H45">
        <v>0</v>
      </c>
      <c r="I45">
        <v>4.5199999999999996</v>
      </c>
      <c r="J45">
        <v>25</v>
      </c>
      <c r="K45">
        <v>33.5</v>
      </c>
      <c r="L45">
        <v>118</v>
      </c>
      <c r="M45">
        <v>4.24</v>
      </c>
      <c r="N45">
        <v>6.97</v>
      </c>
      <c r="O45">
        <v>0</v>
      </c>
    </row>
    <row r="46" spans="1:15" x14ac:dyDescent="0.25">
      <c r="A46" t="s">
        <v>94</v>
      </c>
      <c r="B46" t="s">
        <v>2524</v>
      </c>
      <c r="C46" t="s">
        <v>152</v>
      </c>
      <c r="D46" t="s">
        <v>2277</v>
      </c>
      <c r="E46" t="s">
        <v>76</v>
      </c>
      <c r="F46">
        <v>74</v>
      </c>
      <c r="G46">
        <v>217</v>
      </c>
      <c r="H46">
        <v>16</v>
      </c>
      <c r="I46">
        <v>4.4000000000000004</v>
      </c>
      <c r="J46">
        <v>0</v>
      </c>
      <c r="K46">
        <v>38.5</v>
      </c>
      <c r="L46">
        <v>127</v>
      </c>
      <c r="M46">
        <v>4.4000000000000004</v>
      </c>
      <c r="N46">
        <v>7.09</v>
      </c>
      <c r="O46">
        <v>257.96000000000004</v>
      </c>
    </row>
    <row r="47" spans="1:15" x14ac:dyDescent="0.25">
      <c r="A47" t="s">
        <v>439</v>
      </c>
      <c r="B47" t="s">
        <v>2526</v>
      </c>
      <c r="C47" t="s">
        <v>177</v>
      </c>
      <c r="D47" t="s">
        <v>2267</v>
      </c>
      <c r="E47" t="s">
        <v>76</v>
      </c>
      <c r="F47">
        <v>71</v>
      </c>
      <c r="G47">
        <v>215</v>
      </c>
      <c r="H47">
        <v>0</v>
      </c>
      <c r="I47">
        <v>4.46</v>
      </c>
      <c r="J47">
        <v>20</v>
      </c>
      <c r="K47">
        <v>35.5</v>
      </c>
      <c r="L47">
        <v>125</v>
      </c>
      <c r="M47">
        <v>4.58</v>
      </c>
      <c r="N47">
        <v>7.09</v>
      </c>
      <c r="O47">
        <v>150.04000000000002</v>
      </c>
    </row>
    <row r="48" spans="1:15" x14ac:dyDescent="0.25">
      <c r="A48" t="s">
        <v>450</v>
      </c>
      <c r="B48" t="s">
        <v>2537</v>
      </c>
      <c r="C48" t="s">
        <v>195</v>
      </c>
      <c r="D48" t="s">
        <v>2268</v>
      </c>
      <c r="E48" t="s">
        <v>76</v>
      </c>
      <c r="F48">
        <v>71</v>
      </c>
      <c r="G48">
        <v>203</v>
      </c>
      <c r="H48">
        <v>0</v>
      </c>
      <c r="I48">
        <v>4.45</v>
      </c>
      <c r="J48">
        <v>0</v>
      </c>
      <c r="K48">
        <v>38</v>
      </c>
      <c r="L48">
        <v>123</v>
      </c>
      <c r="M48">
        <v>4.17</v>
      </c>
      <c r="N48">
        <v>7</v>
      </c>
      <c r="O48">
        <v>0</v>
      </c>
    </row>
    <row r="49" spans="1:15" x14ac:dyDescent="0.25">
      <c r="A49" t="s">
        <v>451</v>
      </c>
      <c r="B49" t="s">
        <v>2538</v>
      </c>
      <c r="C49" t="s">
        <v>153</v>
      </c>
      <c r="D49" t="s">
        <v>2267</v>
      </c>
      <c r="E49" t="s">
        <v>76</v>
      </c>
      <c r="F49">
        <v>71</v>
      </c>
      <c r="G49">
        <v>230</v>
      </c>
      <c r="H49">
        <v>0</v>
      </c>
      <c r="I49">
        <v>4.4000000000000004</v>
      </c>
      <c r="J49">
        <v>26</v>
      </c>
      <c r="K49">
        <v>36</v>
      </c>
      <c r="L49">
        <v>127</v>
      </c>
      <c r="M49">
        <v>4.16</v>
      </c>
      <c r="N49">
        <v>6.96</v>
      </c>
      <c r="O49">
        <v>5.9</v>
      </c>
    </row>
    <row r="50" spans="1:15" x14ac:dyDescent="0.25">
      <c r="A50" t="s">
        <v>452</v>
      </c>
      <c r="B50" t="s">
        <v>2540</v>
      </c>
      <c r="C50" t="s">
        <v>150</v>
      </c>
      <c r="D50" t="s">
        <v>2266</v>
      </c>
      <c r="E50" t="s">
        <v>76</v>
      </c>
      <c r="F50">
        <v>74</v>
      </c>
      <c r="G50">
        <v>226</v>
      </c>
      <c r="H50">
        <v>0</v>
      </c>
      <c r="I50">
        <v>4.5199999999999996</v>
      </c>
      <c r="J50">
        <v>28</v>
      </c>
      <c r="K50">
        <v>34.5</v>
      </c>
      <c r="L50">
        <v>122</v>
      </c>
      <c r="M50">
        <v>4.22</v>
      </c>
      <c r="N50">
        <v>6.88</v>
      </c>
      <c r="O50">
        <v>25.34</v>
      </c>
    </row>
    <row r="51" spans="1:15" x14ac:dyDescent="0.25">
      <c r="A51" t="s">
        <v>453</v>
      </c>
      <c r="B51" t="s">
        <v>2541</v>
      </c>
      <c r="C51" t="s">
        <v>167</v>
      </c>
      <c r="D51" t="s">
        <v>2266</v>
      </c>
      <c r="E51" t="s">
        <v>76</v>
      </c>
      <c r="F51">
        <v>70</v>
      </c>
      <c r="G51">
        <v>210</v>
      </c>
      <c r="H51">
        <v>0</v>
      </c>
      <c r="I51">
        <v>4.54</v>
      </c>
      <c r="J51">
        <v>21</v>
      </c>
      <c r="K51">
        <v>37</v>
      </c>
      <c r="L51">
        <v>122</v>
      </c>
      <c r="M51">
        <v>4.1399999999999997</v>
      </c>
      <c r="N51">
        <v>7</v>
      </c>
      <c r="O51">
        <v>51.86</v>
      </c>
    </row>
    <row r="52" spans="1:15" x14ac:dyDescent="0.25">
      <c r="A52" t="s">
        <v>454</v>
      </c>
      <c r="B52" t="s">
        <v>2542</v>
      </c>
      <c r="C52" t="s">
        <v>2297</v>
      </c>
      <c r="D52" t="s">
        <v>2276</v>
      </c>
      <c r="E52" t="s">
        <v>76</v>
      </c>
      <c r="F52">
        <v>71</v>
      </c>
      <c r="G52">
        <v>191</v>
      </c>
      <c r="H52">
        <v>0</v>
      </c>
      <c r="I52">
        <v>4.46</v>
      </c>
      <c r="J52">
        <v>26</v>
      </c>
      <c r="K52">
        <v>35.5</v>
      </c>
      <c r="L52">
        <v>121</v>
      </c>
      <c r="M52">
        <v>0</v>
      </c>
      <c r="N52">
        <v>0</v>
      </c>
      <c r="O52">
        <v>10</v>
      </c>
    </row>
    <row r="53" spans="1:15" x14ac:dyDescent="0.25">
      <c r="A53" t="s">
        <v>465</v>
      </c>
      <c r="B53" t="s">
        <v>2552</v>
      </c>
      <c r="C53" t="s">
        <v>243</v>
      </c>
      <c r="D53" t="s">
        <v>2269</v>
      </c>
      <c r="E53" t="s">
        <v>76</v>
      </c>
      <c r="F53">
        <v>68</v>
      </c>
      <c r="G53">
        <v>186</v>
      </c>
      <c r="H53">
        <v>0</v>
      </c>
      <c r="I53">
        <v>4.4000000000000004</v>
      </c>
      <c r="J53">
        <v>0</v>
      </c>
      <c r="K53">
        <v>35.5</v>
      </c>
      <c r="L53">
        <v>0</v>
      </c>
      <c r="M53">
        <v>4.08</v>
      </c>
      <c r="N53">
        <v>6.69</v>
      </c>
      <c r="O53">
        <v>9.02</v>
      </c>
    </row>
    <row r="54" spans="1:15" x14ac:dyDescent="0.25">
      <c r="A54" t="s">
        <v>470</v>
      </c>
      <c r="B54" t="s">
        <v>2556</v>
      </c>
      <c r="C54" t="s">
        <v>2298</v>
      </c>
      <c r="D54" t="s">
        <v>2266</v>
      </c>
      <c r="E54" t="s">
        <v>76</v>
      </c>
      <c r="F54">
        <v>71</v>
      </c>
      <c r="G54">
        <v>207</v>
      </c>
      <c r="H54">
        <v>0</v>
      </c>
      <c r="I54">
        <v>4.4000000000000004</v>
      </c>
      <c r="J54">
        <v>16</v>
      </c>
      <c r="K54">
        <v>35.5</v>
      </c>
      <c r="L54">
        <v>123</v>
      </c>
      <c r="M54">
        <v>4.16</v>
      </c>
      <c r="N54">
        <v>6.84</v>
      </c>
      <c r="O54">
        <v>11.239999999999998</v>
      </c>
    </row>
    <row r="55" spans="1:15" x14ac:dyDescent="0.25">
      <c r="A55" t="s">
        <v>471</v>
      </c>
      <c r="B55" t="s">
        <v>2557</v>
      </c>
      <c r="C55" t="s">
        <v>2273</v>
      </c>
      <c r="D55" t="s">
        <v>2274</v>
      </c>
      <c r="E55" t="s">
        <v>76</v>
      </c>
      <c r="F55">
        <v>73</v>
      </c>
      <c r="G55">
        <v>228</v>
      </c>
      <c r="H55">
        <v>0</v>
      </c>
      <c r="I55">
        <v>4.66</v>
      </c>
      <c r="J55">
        <v>14</v>
      </c>
      <c r="K55">
        <v>34</v>
      </c>
      <c r="L55">
        <v>115</v>
      </c>
      <c r="M55">
        <v>4.43</v>
      </c>
      <c r="N55">
        <v>7.23</v>
      </c>
      <c r="O55">
        <v>1.8199999999999998</v>
      </c>
    </row>
    <row r="56" spans="1:15" x14ac:dyDescent="0.25">
      <c r="A56" t="s">
        <v>477</v>
      </c>
      <c r="B56" t="s">
        <v>2563</v>
      </c>
      <c r="C56" t="s">
        <v>182</v>
      </c>
      <c r="D56" t="s">
        <v>2276</v>
      </c>
      <c r="E56" t="s">
        <v>76</v>
      </c>
      <c r="F56">
        <v>71</v>
      </c>
      <c r="G56">
        <v>220</v>
      </c>
      <c r="H56">
        <v>0</v>
      </c>
      <c r="I56">
        <v>4.5</v>
      </c>
      <c r="J56">
        <v>18</v>
      </c>
      <c r="K56">
        <v>38</v>
      </c>
      <c r="L56">
        <v>114</v>
      </c>
      <c r="M56">
        <v>4.34</v>
      </c>
      <c r="N56">
        <v>7.22</v>
      </c>
      <c r="O56">
        <v>18.580000000000002</v>
      </c>
    </row>
    <row r="57" spans="1:15" x14ac:dyDescent="0.25">
      <c r="A57" t="s">
        <v>486</v>
      </c>
      <c r="B57" t="s">
        <v>2571</v>
      </c>
      <c r="C57" t="s">
        <v>2292</v>
      </c>
      <c r="D57" t="s">
        <v>2277</v>
      </c>
      <c r="E57" t="s">
        <v>76</v>
      </c>
      <c r="F57">
        <v>70</v>
      </c>
      <c r="G57">
        <v>218</v>
      </c>
      <c r="H57">
        <v>0</v>
      </c>
      <c r="I57">
        <v>4.63</v>
      </c>
      <c r="J57">
        <v>23</v>
      </c>
      <c r="K57">
        <v>36.5</v>
      </c>
      <c r="L57">
        <v>121</v>
      </c>
      <c r="M57">
        <v>0</v>
      </c>
      <c r="N57">
        <v>0</v>
      </c>
      <c r="O57">
        <v>0.64</v>
      </c>
    </row>
    <row r="58" spans="1:15" x14ac:dyDescent="0.25">
      <c r="A58" t="s">
        <v>497</v>
      </c>
      <c r="B58" t="s">
        <v>2580</v>
      </c>
      <c r="C58" t="s">
        <v>181</v>
      </c>
      <c r="D58" t="s">
        <v>2268</v>
      </c>
      <c r="E58" t="s">
        <v>76</v>
      </c>
      <c r="F58">
        <v>71</v>
      </c>
      <c r="G58">
        <v>232</v>
      </c>
      <c r="H58">
        <v>0</v>
      </c>
      <c r="I58">
        <v>4.47</v>
      </c>
      <c r="J58">
        <v>0</v>
      </c>
      <c r="K58">
        <v>31.5</v>
      </c>
      <c r="L58">
        <v>115</v>
      </c>
      <c r="M58">
        <v>0</v>
      </c>
      <c r="N58">
        <v>0</v>
      </c>
      <c r="O58">
        <v>14.679999999999998</v>
      </c>
    </row>
    <row r="59" spans="1:15" x14ac:dyDescent="0.25">
      <c r="A59" t="s">
        <v>502</v>
      </c>
      <c r="B59" t="s">
        <v>2585</v>
      </c>
      <c r="C59" t="s">
        <v>242</v>
      </c>
      <c r="D59" t="s">
        <v>2274</v>
      </c>
      <c r="E59" t="s">
        <v>76</v>
      </c>
      <c r="F59">
        <v>69</v>
      </c>
      <c r="G59">
        <v>245</v>
      </c>
      <c r="H59">
        <v>0</v>
      </c>
      <c r="I59">
        <v>4.7699999999999996</v>
      </c>
      <c r="J59">
        <v>25</v>
      </c>
      <c r="K59">
        <v>30</v>
      </c>
      <c r="L59">
        <v>103</v>
      </c>
      <c r="M59">
        <v>4.42</v>
      </c>
      <c r="N59">
        <v>7.1</v>
      </c>
      <c r="O59">
        <v>0</v>
      </c>
    </row>
    <row r="60" spans="1:15" x14ac:dyDescent="0.25">
      <c r="A60" t="s">
        <v>504</v>
      </c>
      <c r="B60" t="s">
        <v>2587</v>
      </c>
      <c r="C60" t="s">
        <v>154</v>
      </c>
      <c r="D60" t="s">
        <v>2268</v>
      </c>
      <c r="E60" t="s">
        <v>76</v>
      </c>
      <c r="F60">
        <v>71</v>
      </c>
      <c r="G60">
        <v>211</v>
      </c>
      <c r="H60">
        <v>0</v>
      </c>
      <c r="I60">
        <v>4.75</v>
      </c>
      <c r="J60">
        <v>19</v>
      </c>
      <c r="K60">
        <v>30</v>
      </c>
      <c r="L60">
        <v>108</v>
      </c>
      <c r="M60">
        <v>4.53</v>
      </c>
      <c r="N60">
        <v>7.25</v>
      </c>
      <c r="O60">
        <v>17.279999999999998</v>
      </c>
    </row>
    <row r="61" spans="1:15" x14ac:dyDescent="0.25">
      <c r="A61" t="s">
        <v>507</v>
      </c>
      <c r="B61" t="s">
        <v>2589</v>
      </c>
      <c r="C61" t="s">
        <v>244</v>
      </c>
      <c r="D61" t="s">
        <v>2286</v>
      </c>
      <c r="E61" t="s">
        <v>76</v>
      </c>
      <c r="F61">
        <v>70</v>
      </c>
      <c r="G61">
        <v>198</v>
      </c>
      <c r="H61">
        <v>0</v>
      </c>
      <c r="I61">
        <v>4.55</v>
      </c>
      <c r="J61">
        <v>0</v>
      </c>
      <c r="K61">
        <v>34</v>
      </c>
      <c r="L61">
        <v>112</v>
      </c>
      <c r="M61">
        <v>4.09</v>
      </c>
      <c r="N61">
        <v>6.7</v>
      </c>
      <c r="O61">
        <v>109.58</v>
      </c>
    </row>
    <row r="62" spans="1:15" x14ac:dyDescent="0.25">
      <c r="A62" t="s">
        <v>91</v>
      </c>
      <c r="B62" t="s">
        <v>2597</v>
      </c>
      <c r="C62" t="s">
        <v>151</v>
      </c>
      <c r="D62" t="s">
        <v>2278</v>
      </c>
      <c r="E62" t="s">
        <v>76</v>
      </c>
      <c r="F62">
        <v>69</v>
      </c>
      <c r="G62">
        <v>214</v>
      </c>
      <c r="H62">
        <v>0</v>
      </c>
      <c r="I62">
        <v>4.49</v>
      </c>
      <c r="J62">
        <v>25</v>
      </c>
      <c r="K62">
        <v>35.5</v>
      </c>
      <c r="L62">
        <v>0</v>
      </c>
      <c r="M62">
        <v>0</v>
      </c>
      <c r="N62">
        <v>0</v>
      </c>
      <c r="O62">
        <v>142.26000000000002</v>
      </c>
    </row>
    <row r="63" spans="1:15" x14ac:dyDescent="0.25">
      <c r="A63" t="s">
        <v>513</v>
      </c>
      <c r="B63" t="s">
        <v>2598</v>
      </c>
      <c r="C63" t="s">
        <v>2281</v>
      </c>
      <c r="D63" t="s">
        <v>2268</v>
      </c>
      <c r="E63" t="s">
        <v>76</v>
      </c>
      <c r="F63">
        <v>71</v>
      </c>
      <c r="G63">
        <v>214</v>
      </c>
      <c r="H63">
        <v>0</v>
      </c>
      <c r="I63">
        <v>4.4000000000000004</v>
      </c>
      <c r="J63">
        <v>18</v>
      </c>
      <c r="K63">
        <v>38.5</v>
      </c>
      <c r="L63">
        <v>125</v>
      </c>
      <c r="M63">
        <v>4.4800000000000004</v>
      </c>
      <c r="N63">
        <v>7.1</v>
      </c>
      <c r="O63">
        <v>157.9</v>
      </c>
    </row>
    <row r="64" spans="1:15" x14ac:dyDescent="0.25">
      <c r="A64" t="s">
        <v>520</v>
      </c>
      <c r="B64" t="s">
        <v>2606</v>
      </c>
      <c r="C64" t="s">
        <v>169</v>
      </c>
      <c r="D64" t="s">
        <v>2266</v>
      </c>
      <c r="E64" t="s">
        <v>76</v>
      </c>
      <c r="F64">
        <v>69</v>
      </c>
      <c r="G64">
        <v>201</v>
      </c>
      <c r="H64">
        <v>0</v>
      </c>
      <c r="I64">
        <v>4.57</v>
      </c>
      <c r="J64">
        <v>18</v>
      </c>
      <c r="K64">
        <v>31.5</v>
      </c>
      <c r="L64">
        <v>124</v>
      </c>
      <c r="M64">
        <v>4.24</v>
      </c>
      <c r="N64">
        <v>7.05</v>
      </c>
      <c r="O64">
        <v>1.78</v>
      </c>
    </row>
    <row r="65" spans="1:15" x14ac:dyDescent="0.25">
      <c r="A65" t="s">
        <v>522</v>
      </c>
      <c r="B65" t="s">
        <v>2608</v>
      </c>
      <c r="C65" t="s">
        <v>2296</v>
      </c>
      <c r="D65" t="s">
        <v>2268</v>
      </c>
      <c r="E65" t="s">
        <v>76</v>
      </c>
      <c r="F65">
        <v>73</v>
      </c>
      <c r="G65">
        <v>210</v>
      </c>
      <c r="H65">
        <v>0</v>
      </c>
      <c r="I65">
        <v>4.4000000000000004</v>
      </c>
      <c r="J65">
        <v>15</v>
      </c>
      <c r="K65">
        <v>36.5</v>
      </c>
      <c r="L65">
        <v>122</v>
      </c>
      <c r="M65">
        <v>4.26</v>
      </c>
      <c r="N65">
        <v>6.81</v>
      </c>
      <c r="O65">
        <v>67.739999999999995</v>
      </c>
    </row>
    <row r="66" spans="1:15" x14ac:dyDescent="0.25">
      <c r="A66" t="s">
        <v>533</v>
      </c>
      <c r="B66" t="s">
        <v>2621</v>
      </c>
      <c r="C66" t="s">
        <v>2297</v>
      </c>
      <c r="D66" t="s">
        <v>2276</v>
      </c>
      <c r="E66" t="s">
        <v>76</v>
      </c>
      <c r="F66">
        <v>68</v>
      </c>
      <c r="G66">
        <v>201</v>
      </c>
      <c r="H66">
        <v>0</v>
      </c>
      <c r="I66">
        <v>4.42</v>
      </c>
      <c r="J66">
        <v>17</v>
      </c>
      <c r="K66">
        <v>32.5</v>
      </c>
      <c r="L66">
        <v>105</v>
      </c>
      <c r="M66">
        <v>4.37</v>
      </c>
      <c r="N66">
        <v>6.96</v>
      </c>
      <c r="O66">
        <v>72.199999999999989</v>
      </c>
    </row>
    <row r="67" spans="1:15" x14ac:dyDescent="0.25">
      <c r="A67" t="s">
        <v>537</v>
      </c>
      <c r="B67" t="s">
        <v>2625</v>
      </c>
      <c r="C67" t="s">
        <v>159</v>
      </c>
      <c r="D67" t="s">
        <v>2276</v>
      </c>
      <c r="E67" t="s">
        <v>76</v>
      </c>
      <c r="F67">
        <v>70</v>
      </c>
      <c r="G67">
        <v>214</v>
      </c>
      <c r="H67">
        <v>0</v>
      </c>
      <c r="I67">
        <v>4.6399999999999997</v>
      </c>
      <c r="J67">
        <v>21</v>
      </c>
      <c r="K67">
        <v>33</v>
      </c>
      <c r="L67">
        <v>116</v>
      </c>
      <c r="M67">
        <v>4.4000000000000004</v>
      </c>
      <c r="N67">
        <v>7.13</v>
      </c>
      <c r="O67">
        <v>0</v>
      </c>
    </row>
    <row r="68" spans="1:15" x14ac:dyDescent="0.25">
      <c r="A68" t="s">
        <v>538</v>
      </c>
      <c r="B68" t="s">
        <v>2626</v>
      </c>
      <c r="C68" t="s">
        <v>158</v>
      </c>
      <c r="D68" t="s">
        <v>2276</v>
      </c>
      <c r="E68" t="s">
        <v>76</v>
      </c>
      <c r="F68">
        <v>70</v>
      </c>
      <c r="G68">
        <v>202</v>
      </c>
      <c r="H68">
        <v>0</v>
      </c>
      <c r="I68">
        <v>4.67</v>
      </c>
      <c r="J68">
        <v>0</v>
      </c>
      <c r="K68">
        <v>35</v>
      </c>
      <c r="L68">
        <v>114</v>
      </c>
      <c r="M68">
        <v>4.43</v>
      </c>
      <c r="N68">
        <v>7.03</v>
      </c>
      <c r="O68" t="e">
        <v>#N/A</v>
      </c>
    </row>
    <row r="69" spans="1:15" x14ac:dyDescent="0.25">
      <c r="A69" t="s">
        <v>539</v>
      </c>
      <c r="B69" t="s">
        <v>2627</v>
      </c>
      <c r="C69" t="s">
        <v>2284</v>
      </c>
      <c r="D69" t="s">
        <v>2267</v>
      </c>
      <c r="E69" t="s">
        <v>76</v>
      </c>
      <c r="F69">
        <v>69</v>
      </c>
      <c r="G69">
        <v>201</v>
      </c>
      <c r="H69">
        <v>0</v>
      </c>
      <c r="I69">
        <v>4.47</v>
      </c>
      <c r="J69">
        <v>19</v>
      </c>
      <c r="K69">
        <v>34.5</v>
      </c>
      <c r="L69">
        <v>124</v>
      </c>
      <c r="M69">
        <v>4.08</v>
      </c>
      <c r="N69">
        <v>6.79</v>
      </c>
      <c r="O69">
        <v>50.14</v>
      </c>
    </row>
    <row r="70" spans="1:15" x14ac:dyDescent="0.25">
      <c r="A70" t="s">
        <v>543</v>
      </c>
      <c r="B70" t="s">
        <v>2631</v>
      </c>
      <c r="C70" t="s">
        <v>158</v>
      </c>
      <c r="D70" t="s">
        <v>2276</v>
      </c>
      <c r="E70" t="s">
        <v>76</v>
      </c>
      <c r="F70">
        <v>71</v>
      </c>
      <c r="G70">
        <v>214</v>
      </c>
      <c r="H70">
        <v>0</v>
      </c>
      <c r="I70">
        <v>4.4800000000000004</v>
      </c>
      <c r="J70">
        <v>18</v>
      </c>
      <c r="K70">
        <v>35</v>
      </c>
      <c r="L70">
        <v>111</v>
      </c>
      <c r="M70">
        <v>4.37</v>
      </c>
      <c r="N70">
        <v>7.01</v>
      </c>
      <c r="O70">
        <v>18</v>
      </c>
    </row>
    <row r="71" spans="1:15" x14ac:dyDescent="0.25">
      <c r="A71" t="s">
        <v>560</v>
      </c>
      <c r="B71" t="s">
        <v>2647</v>
      </c>
      <c r="C71" t="s">
        <v>197</v>
      </c>
      <c r="D71" t="s">
        <v>2276</v>
      </c>
      <c r="E71" t="s">
        <v>76</v>
      </c>
      <c r="F71">
        <v>73</v>
      </c>
      <c r="G71">
        <v>227</v>
      </c>
      <c r="H71">
        <v>0</v>
      </c>
      <c r="I71">
        <v>4.62</v>
      </c>
      <c r="J71">
        <v>18</v>
      </c>
      <c r="K71">
        <v>30.5</v>
      </c>
      <c r="L71">
        <v>106</v>
      </c>
      <c r="M71">
        <v>4.2300000000000004</v>
      </c>
      <c r="N71">
        <v>7.07</v>
      </c>
      <c r="O71">
        <v>0</v>
      </c>
    </row>
    <row r="72" spans="1:15" x14ac:dyDescent="0.25">
      <c r="A72" t="s">
        <v>561</v>
      </c>
      <c r="B72" t="s">
        <v>2648</v>
      </c>
      <c r="C72" t="s">
        <v>163</v>
      </c>
      <c r="D72" t="s">
        <v>2267</v>
      </c>
      <c r="E72" t="s">
        <v>76</v>
      </c>
      <c r="F72">
        <v>70</v>
      </c>
      <c r="G72">
        <v>218</v>
      </c>
      <c r="H72">
        <v>0</v>
      </c>
      <c r="I72">
        <v>4.5</v>
      </c>
      <c r="J72">
        <v>29</v>
      </c>
      <c r="K72">
        <v>35</v>
      </c>
      <c r="L72">
        <v>119</v>
      </c>
      <c r="M72">
        <v>0</v>
      </c>
      <c r="N72">
        <v>7.21</v>
      </c>
      <c r="O72">
        <v>12.22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>
      <selection activeCell="E22" sqref="E22"/>
    </sheetView>
  </sheetViews>
  <sheetFormatPr defaultRowHeight="15" x14ac:dyDescent="0.25"/>
  <cols>
    <col min="1" max="1" width="18" bestFit="1" customWidth="1"/>
    <col min="2" max="2" width="12.7109375" bestFit="1" customWidth="1"/>
    <col min="3" max="3" width="24.7109375" customWidth="1"/>
  </cols>
  <sheetData>
    <row r="1" spans="1:9" x14ac:dyDescent="0.25">
      <c r="A1" t="s">
        <v>3089</v>
      </c>
    </row>
    <row r="2" spans="1:9" ht="15.75" thickBot="1" x14ac:dyDescent="0.3"/>
    <row r="3" spans="1:9" x14ac:dyDescent="0.25">
      <c r="A3" s="12" t="s">
        <v>3090</v>
      </c>
      <c r="B3" s="12"/>
    </row>
    <row r="4" spans="1:9" x14ac:dyDescent="0.25">
      <c r="A4" s="9" t="s">
        <v>3091</v>
      </c>
      <c r="B4" s="9">
        <v>0.60910368504456502</v>
      </c>
    </row>
    <row r="5" spans="1:9" x14ac:dyDescent="0.25">
      <c r="A5" s="9" t="s">
        <v>3092</v>
      </c>
      <c r="B5" s="9">
        <v>0.37100729913486863</v>
      </c>
    </row>
    <row r="6" spans="1:9" x14ac:dyDescent="0.25">
      <c r="A6" s="9" t="s">
        <v>3093</v>
      </c>
      <c r="B6" s="9">
        <v>0.22948394144021406</v>
      </c>
    </row>
    <row r="7" spans="1:9" x14ac:dyDescent="0.25">
      <c r="A7" s="9" t="s">
        <v>3094</v>
      </c>
      <c r="B7" s="9">
        <v>52.849353661926621</v>
      </c>
    </row>
    <row r="8" spans="1:9" ht="15.75" thickBot="1" x14ac:dyDescent="0.3">
      <c r="A8" s="10" t="s">
        <v>3095</v>
      </c>
      <c r="B8" s="10">
        <v>50</v>
      </c>
    </row>
    <row r="10" spans="1:9" ht="15.75" thickBot="1" x14ac:dyDescent="0.3">
      <c r="A10" t="s">
        <v>3096</v>
      </c>
    </row>
    <row r="11" spans="1:9" x14ac:dyDescent="0.25">
      <c r="A11" s="11"/>
      <c r="B11" s="11" t="s">
        <v>3101</v>
      </c>
      <c r="C11" s="11" t="s">
        <v>1325</v>
      </c>
      <c r="D11" s="11" t="s">
        <v>3102</v>
      </c>
      <c r="E11" s="11" t="s">
        <v>3103</v>
      </c>
      <c r="F11" s="11" t="s">
        <v>3104</v>
      </c>
    </row>
    <row r="12" spans="1:9" x14ac:dyDescent="0.25">
      <c r="A12" s="9" t="s">
        <v>3097</v>
      </c>
      <c r="B12" s="9">
        <v>9</v>
      </c>
      <c r="C12" s="9">
        <v>65898.60182194419</v>
      </c>
      <c r="D12" s="9">
        <v>7322.0668691049104</v>
      </c>
      <c r="E12" s="9">
        <v>2.6215269703771442</v>
      </c>
      <c r="F12" s="9">
        <v>1.7477046809409678E-2</v>
      </c>
    </row>
    <row r="13" spans="1:9" x14ac:dyDescent="0.25">
      <c r="A13" s="9" t="s">
        <v>3098</v>
      </c>
      <c r="B13" s="9">
        <v>40</v>
      </c>
      <c r="C13" s="9">
        <v>111722.16729933587</v>
      </c>
      <c r="D13" s="9">
        <v>2793.0541824833967</v>
      </c>
      <c r="E13" s="9"/>
      <c r="F13" s="9"/>
    </row>
    <row r="14" spans="1:9" ht="15.75" thickBot="1" x14ac:dyDescent="0.3">
      <c r="A14" s="10" t="s">
        <v>3099</v>
      </c>
      <c r="B14" s="10">
        <v>49</v>
      </c>
      <c r="C14" s="10">
        <v>177620.76912128006</v>
      </c>
      <c r="D14" s="10"/>
      <c r="E14" s="10"/>
      <c r="F14" s="10"/>
    </row>
    <row r="15" spans="1:9" ht="15.75" thickBot="1" x14ac:dyDescent="0.3"/>
    <row r="16" spans="1:9" x14ac:dyDescent="0.25">
      <c r="A16" s="11"/>
      <c r="B16" s="11" t="s">
        <v>3105</v>
      </c>
      <c r="C16" s="11" t="s">
        <v>3094</v>
      </c>
      <c r="D16" s="11" t="s">
        <v>3106</v>
      </c>
      <c r="E16" s="11" t="s">
        <v>3107</v>
      </c>
      <c r="F16" s="11" t="s">
        <v>3108</v>
      </c>
      <c r="G16" s="11" t="s">
        <v>3109</v>
      </c>
      <c r="H16" s="11" t="s">
        <v>3110</v>
      </c>
      <c r="I16" s="11" t="s">
        <v>3111</v>
      </c>
    </row>
    <row r="17" spans="1:9" x14ac:dyDescent="0.25">
      <c r="A17" s="9" t="s">
        <v>3100</v>
      </c>
      <c r="B17" s="9">
        <v>58.315445461281428</v>
      </c>
      <c r="C17" s="9">
        <v>405.97835042903262</v>
      </c>
      <c r="D17" s="9">
        <v>0.14364176168422388</v>
      </c>
      <c r="E17" s="9">
        <v>0.88650458443196878</v>
      </c>
      <c r="F17" s="9">
        <v>-762.19740758797275</v>
      </c>
      <c r="G17" s="9">
        <v>878.82829851053566</v>
      </c>
      <c r="H17" s="9">
        <v>-762.19740758797275</v>
      </c>
      <c r="I17" s="9">
        <v>878.82829851053566</v>
      </c>
    </row>
    <row r="18" spans="1:9" x14ac:dyDescent="0.25">
      <c r="A18" s="9" t="s">
        <v>2257</v>
      </c>
      <c r="B18" s="9">
        <v>-3.9500062226388453</v>
      </c>
      <c r="C18" s="9">
        <v>5.6465116023652735</v>
      </c>
      <c r="D18" s="9">
        <v>-0.69954805742083714</v>
      </c>
      <c r="E18" s="9">
        <v>0.48825801977750549</v>
      </c>
      <c r="F18" s="9">
        <v>-15.362031863258142</v>
      </c>
      <c r="G18" s="9">
        <v>7.4620194179804527</v>
      </c>
      <c r="H18" s="9">
        <v>-15.362031863258142</v>
      </c>
      <c r="I18" s="9">
        <v>7.4620194179804527</v>
      </c>
    </row>
    <row r="19" spans="1:9" x14ac:dyDescent="0.25">
      <c r="A19" s="9" t="s">
        <v>2258</v>
      </c>
      <c r="B19" s="9">
        <v>1.4044207699121953</v>
      </c>
      <c r="C19" s="9">
        <v>0.86486152229714064</v>
      </c>
      <c r="D19" s="9">
        <v>1.6238677912065536</v>
      </c>
      <c r="E19" s="9">
        <v>0.11225961245195824</v>
      </c>
      <c r="F19" s="9">
        <v>-0.34352956882537611</v>
      </c>
      <c r="G19" s="9">
        <v>3.152371108649767</v>
      </c>
      <c r="H19" s="9">
        <v>-0.34352956882537611</v>
      </c>
      <c r="I19" s="9">
        <v>3.152371108649767</v>
      </c>
    </row>
    <row r="20" spans="1:9" x14ac:dyDescent="0.25">
      <c r="A20" s="9" t="s">
        <v>2259</v>
      </c>
      <c r="B20" s="9">
        <v>0.80248711852324084</v>
      </c>
      <c r="C20" s="9">
        <v>0.62178282918981909</v>
      </c>
      <c r="D20" s="9">
        <v>1.2906228362222205</v>
      </c>
      <c r="E20" s="9">
        <v>0.20424490032157122</v>
      </c>
      <c r="F20" s="9">
        <v>-0.45418285566731187</v>
      </c>
      <c r="G20" s="9">
        <v>2.0591570927137934</v>
      </c>
      <c r="H20" s="9">
        <v>-0.45418285566731187</v>
      </c>
      <c r="I20" s="9">
        <v>2.0591570927137934</v>
      </c>
    </row>
    <row r="21" spans="1:9" x14ac:dyDescent="0.25">
      <c r="A21" s="9" t="s">
        <v>2260</v>
      </c>
      <c r="B21" s="9">
        <v>-8.283546094385482</v>
      </c>
      <c r="C21" s="9">
        <v>61.107900928623472</v>
      </c>
      <c r="D21" s="9">
        <v>-0.13555605688470632</v>
      </c>
      <c r="E21" s="9">
        <v>0.89285213584739698</v>
      </c>
      <c r="F21" s="9">
        <v>-131.78722081450027</v>
      </c>
      <c r="G21" s="9">
        <v>115.2201286257293</v>
      </c>
      <c r="H21" s="9">
        <v>-131.78722081450027</v>
      </c>
      <c r="I21" s="9">
        <v>115.2201286257293</v>
      </c>
    </row>
    <row r="22" spans="1:9" x14ac:dyDescent="0.25">
      <c r="A22" s="9" t="s">
        <v>2261</v>
      </c>
      <c r="B22" s="9">
        <v>-2.7608102698143031</v>
      </c>
      <c r="C22" s="9">
        <v>1.3466703288249728</v>
      </c>
      <c r="D22" s="9">
        <v>-2.0501010609056989</v>
      </c>
      <c r="E22" s="9">
        <v>4.6948675969844637E-2</v>
      </c>
      <c r="F22" s="9">
        <v>-5.4825325302581129</v>
      </c>
      <c r="G22" s="9">
        <v>-3.9088009370493282E-2</v>
      </c>
      <c r="H22" s="9">
        <v>-5.4825325302581129</v>
      </c>
      <c r="I22" s="9">
        <v>-3.9088009370493282E-2</v>
      </c>
    </row>
    <row r="23" spans="1:9" x14ac:dyDescent="0.25">
      <c r="A23" s="9" t="s">
        <v>2262</v>
      </c>
      <c r="B23" s="9">
        <v>-2.1696063934931034</v>
      </c>
      <c r="C23" s="9">
        <v>1.3193074860647946</v>
      </c>
      <c r="D23" s="9">
        <v>-1.644503966216825</v>
      </c>
      <c r="E23" s="9">
        <v>0.10790984738291812</v>
      </c>
      <c r="F23" s="9">
        <v>-4.836026285825497</v>
      </c>
      <c r="G23" s="9">
        <v>0.49681349883929027</v>
      </c>
      <c r="H23" s="9">
        <v>-4.836026285825497</v>
      </c>
      <c r="I23" s="9">
        <v>0.49681349883929027</v>
      </c>
    </row>
    <row r="24" spans="1:9" x14ac:dyDescent="0.25">
      <c r="A24" s="9" t="s">
        <v>2263</v>
      </c>
      <c r="B24" s="9">
        <v>-0.26938593900232344</v>
      </c>
      <c r="C24" s="9">
        <v>0.38288985459716529</v>
      </c>
      <c r="D24" s="9">
        <v>-0.70355987699319367</v>
      </c>
      <c r="E24" s="9">
        <v>0.48578237248787604</v>
      </c>
      <c r="F24" s="9">
        <v>-1.0432352013266017</v>
      </c>
      <c r="G24" s="9">
        <v>0.50446332332195476</v>
      </c>
      <c r="H24" s="9">
        <v>-1.0432352013266017</v>
      </c>
      <c r="I24" s="9">
        <v>0.50446332332195476</v>
      </c>
    </row>
    <row r="25" spans="1:9" x14ac:dyDescent="0.25">
      <c r="A25" s="9" t="s">
        <v>2264</v>
      </c>
      <c r="B25" s="9">
        <v>9.3171383197376798</v>
      </c>
      <c r="C25" s="9">
        <v>12.634188038550892</v>
      </c>
      <c r="D25" s="9">
        <v>0.73745446017647931</v>
      </c>
      <c r="E25" s="9">
        <v>0.46515023349447249</v>
      </c>
      <c r="F25" s="9">
        <v>-16.217508201479419</v>
      </c>
      <c r="G25" s="9">
        <v>34.851784840954778</v>
      </c>
      <c r="H25" s="9">
        <v>-16.217508201479419</v>
      </c>
      <c r="I25" s="9">
        <v>34.851784840954778</v>
      </c>
    </row>
    <row r="26" spans="1:9" ht="15.75" thickBot="1" x14ac:dyDescent="0.3">
      <c r="A26" s="10" t="s">
        <v>2265</v>
      </c>
      <c r="B26" s="10">
        <v>5.8057670140113586</v>
      </c>
      <c r="C26" s="10">
        <v>7.1840521173400784</v>
      </c>
      <c r="D26" s="10">
        <v>0.80814656118627448</v>
      </c>
      <c r="E26" s="10">
        <v>0.42378657296208277</v>
      </c>
      <c r="F26" s="10">
        <v>-8.7137439230223528</v>
      </c>
      <c r="G26" s="10">
        <v>20.32527795104507</v>
      </c>
      <c r="H26" s="10">
        <v>-8.7137439230223528</v>
      </c>
      <c r="I26" s="10">
        <v>20.32527795104507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1"/>
  <sheetViews>
    <sheetView workbookViewId="0">
      <selection activeCell="E1" sqref="E1:N1048576"/>
    </sheetView>
  </sheetViews>
  <sheetFormatPr defaultRowHeight="15" x14ac:dyDescent="0.25"/>
  <sheetData>
    <row r="1" spans="1:18" x14ac:dyDescent="0.25">
      <c r="A1" t="s">
        <v>861</v>
      </c>
      <c r="B1" t="s">
        <v>862</v>
      </c>
      <c r="C1" t="s">
        <v>2254</v>
      </c>
      <c r="D1" t="s">
        <v>2255</v>
      </c>
      <c r="E1" t="s">
        <v>2257</v>
      </c>
      <c r="F1" t="s">
        <v>2258</v>
      </c>
      <c r="G1" t="s">
        <v>2259</v>
      </c>
      <c r="H1" t="s">
        <v>2260</v>
      </c>
      <c r="I1" t="s">
        <v>2261</v>
      </c>
      <c r="J1" t="s">
        <v>2262</v>
      </c>
      <c r="K1" t="s">
        <v>2263</v>
      </c>
      <c r="L1" t="s">
        <v>2264</v>
      </c>
      <c r="M1" t="s">
        <v>2265</v>
      </c>
      <c r="N1" t="s">
        <v>3087</v>
      </c>
      <c r="R1" t="s">
        <v>2256</v>
      </c>
    </row>
    <row r="2" spans="1:18" x14ac:dyDescent="0.25">
      <c r="A2" t="s">
        <v>17</v>
      </c>
      <c r="B2" t="s">
        <v>2320</v>
      </c>
      <c r="C2" t="s">
        <v>152</v>
      </c>
      <c r="D2" t="s">
        <v>2277</v>
      </c>
      <c r="E2">
        <v>76</v>
      </c>
      <c r="F2">
        <v>236</v>
      </c>
      <c r="G2">
        <v>36</v>
      </c>
      <c r="H2">
        <v>4.79</v>
      </c>
      <c r="I2">
        <v>0</v>
      </c>
      <c r="J2">
        <v>0</v>
      </c>
      <c r="K2">
        <v>0</v>
      </c>
      <c r="L2">
        <v>0</v>
      </c>
      <c r="M2">
        <v>0</v>
      </c>
      <c r="N2">
        <v>120.52000000000001</v>
      </c>
      <c r="R2" t="s">
        <v>1</v>
      </c>
    </row>
    <row r="3" spans="1:18" x14ac:dyDescent="0.25">
      <c r="A3" t="s">
        <v>267</v>
      </c>
      <c r="B3" t="s">
        <v>2325</v>
      </c>
      <c r="C3" t="s">
        <v>181</v>
      </c>
      <c r="D3" t="s">
        <v>2268</v>
      </c>
      <c r="E3">
        <v>75</v>
      </c>
      <c r="F3">
        <v>236</v>
      </c>
      <c r="G3">
        <v>22</v>
      </c>
      <c r="H3">
        <v>4.71</v>
      </c>
      <c r="I3">
        <v>0</v>
      </c>
      <c r="J3">
        <v>38.5</v>
      </c>
      <c r="K3">
        <v>115</v>
      </c>
      <c r="L3">
        <v>4.17</v>
      </c>
      <c r="M3">
        <v>6.66</v>
      </c>
      <c r="N3">
        <v>29.375999999999998</v>
      </c>
      <c r="R3" t="s">
        <v>1</v>
      </c>
    </row>
    <row r="4" spans="1:18" x14ac:dyDescent="0.25">
      <c r="A4" t="s">
        <v>269</v>
      </c>
      <c r="B4" t="s">
        <v>2329</v>
      </c>
      <c r="C4" t="s">
        <v>149</v>
      </c>
      <c r="D4" t="s">
        <v>2280</v>
      </c>
      <c r="E4">
        <v>80</v>
      </c>
      <c r="F4">
        <v>222</v>
      </c>
      <c r="G4">
        <v>23</v>
      </c>
      <c r="H4">
        <v>4.76</v>
      </c>
      <c r="I4">
        <v>0</v>
      </c>
      <c r="J4">
        <v>0</v>
      </c>
      <c r="K4">
        <v>0</v>
      </c>
      <c r="L4">
        <v>0</v>
      </c>
      <c r="M4">
        <v>0</v>
      </c>
      <c r="N4">
        <v>14.247999999999999</v>
      </c>
      <c r="R4" t="s">
        <v>1</v>
      </c>
    </row>
    <row r="5" spans="1:18" x14ac:dyDescent="0.25">
      <c r="A5" t="s">
        <v>276</v>
      </c>
      <c r="B5" t="s">
        <v>2338</v>
      </c>
      <c r="C5" t="s">
        <v>142</v>
      </c>
      <c r="D5" t="s">
        <v>2277</v>
      </c>
      <c r="E5">
        <v>73</v>
      </c>
      <c r="F5">
        <v>216</v>
      </c>
      <c r="G5">
        <v>25</v>
      </c>
      <c r="H5">
        <v>4.79</v>
      </c>
      <c r="I5">
        <v>0</v>
      </c>
      <c r="J5">
        <v>0</v>
      </c>
      <c r="K5">
        <v>114</v>
      </c>
      <c r="L5">
        <v>0</v>
      </c>
      <c r="M5">
        <v>0</v>
      </c>
      <c r="N5">
        <v>54.463999999999999</v>
      </c>
      <c r="R5" t="s">
        <v>1</v>
      </c>
    </row>
    <row r="6" spans="1:18" x14ac:dyDescent="0.25">
      <c r="A6" t="s">
        <v>286</v>
      </c>
      <c r="B6" t="s">
        <v>2348</v>
      </c>
      <c r="C6" t="s">
        <v>206</v>
      </c>
      <c r="D6" t="s">
        <v>2266</v>
      </c>
      <c r="E6">
        <v>75</v>
      </c>
      <c r="F6">
        <v>225</v>
      </c>
      <c r="G6">
        <v>0</v>
      </c>
      <c r="H6">
        <v>4.93</v>
      </c>
      <c r="I6">
        <v>0</v>
      </c>
      <c r="J6">
        <v>32</v>
      </c>
      <c r="K6">
        <v>110</v>
      </c>
      <c r="L6">
        <v>4.37</v>
      </c>
      <c r="M6">
        <v>6.96</v>
      </c>
      <c r="N6">
        <v>5.600000000000005E-2</v>
      </c>
      <c r="R6" t="s">
        <v>1</v>
      </c>
    </row>
    <row r="7" spans="1:18" x14ac:dyDescent="0.25">
      <c r="A7" t="s">
        <v>288</v>
      </c>
      <c r="B7" t="s">
        <v>2350</v>
      </c>
      <c r="C7" t="s">
        <v>289</v>
      </c>
      <c r="D7" t="s">
        <v>3088</v>
      </c>
      <c r="E7">
        <v>78</v>
      </c>
      <c r="F7">
        <v>243</v>
      </c>
      <c r="G7">
        <v>24</v>
      </c>
      <c r="H7">
        <v>4.8499999999999996</v>
      </c>
      <c r="I7">
        <v>0</v>
      </c>
      <c r="J7">
        <v>33.5</v>
      </c>
      <c r="K7">
        <v>108</v>
      </c>
      <c r="L7">
        <v>4.33</v>
      </c>
      <c r="M7">
        <v>7.17</v>
      </c>
      <c r="N7">
        <v>31.655999999999999</v>
      </c>
      <c r="R7" t="s">
        <v>1</v>
      </c>
    </row>
    <row r="8" spans="1:18" x14ac:dyDescent="0.25">
      <c r="A8" t="s">
        <v>300</v>
      </c>
      <c r="B8" t="s">
        <v>2360</v>
      </c>
      <c r="C8" t="s">
        <v>216</v>
      </c>
      <c r="D8" t="s">
        <v>2269</v>
      </c>
      <c r="E8">
        <v>75</v>
      </c>
      <c r="F8">
        <v>230</v>
      </c>
      <c r="G8">
        <v>0</v>
      </c>
      <c r="H8">
        <v>4.5999999999999996</v>
      </c>
      <c r="I8">
        <v>0</v>
      </c>
      <c r="J8">
        <v>29.5</v>
      </c>
      <c r="K8">
        <v>110</v>
      </c>
      <c r="L8">
        <v>4.22</v>
      </c>
      <c r="M8">
        <v>6.93</v>
      </c>
      <c r="N8">
        <v>0</v>
      </c>
      <c r="R8" t="s">
        <v>1</v>
      </c>
    </row>
    <row r="9" spans="1:18" x14ac:dyDescent="0.25">
      <c r="A9" t="s">
        <v>308</v>
      </c>
      <c r="B9" t="s">
        <v>2369</v>
      </c>
      <c r="C9" t="s">
        <v>200</v>
      </c>
      <c r="D9" t="s">
        <v>2278</v>
      </c>
      <c r="E9">
        <v>78</v>
      </c>
      <c r="F9">
        <v>223</v>
      </c>
      <c r="G9">
        <v>0</v>
      </c>
      <c r="H9">
        <v>4.9000000000000004</v>
      </c>
      <c r="I9">
        <v>0</v>
      </c>
      <c r="J9">
        <v>28.5</v>
      </c>
      <c r="K9">
        <v>108</v>
      </c>
      <c r="L9">
        <v>4.53</v>
      </c>
      <c r="M9">
        <v>7.06</v>
      </c>
      <c r="N9">
        <v>0.376</v>
      </c>
      <c r="R9" t="s">
        <v>1</v>
      </c>
    </row>
    <row r="10" spans="1:18" x14ac:dyDescent="0.25">
      <c r="A10" t="s">
        <v>310</v>
      </c>
      <c r="B10" t="s">
        <v>2371</v>
      </c>
      <c r="C10" t="s">
        <v>259</v>
      </c>
      <c r="D10" t="s">
        <v>2272</v>
      </c>
      <c r="E10">
        <v>76</v>
      </c>
      <c r="F10">
        <v>229</v>
      </c>
      <c r="G10">
        <v>0</v>
      </c>
      <c r="H10">
        <v>4.93</v>
      </c>
      <c r="I10">
        <v>20</v>
      </c>
      <c r="J10">
        <v>31.5</v>
      </c>
      <c r="K10">
        <v>106</v>
      </c>
      <c r="L10">
        <v>4.43</v>
      </c>
      <c r="M10">
        <v>7.07</v>
      </c>
      <c r="N10">
        <v>-0.20800000000000002</v>
      </c>
      <c r="R10" t="s">
        <v>1</v>
      </c>
    </row>
    <row r="11" spans="1:18" x14ac:dyDescent="0.25">
      <c r="A11" t="s">
        <v>315</v>
      </c>
      <c r="B11" t="s">
        <v>2376</v>
      </c>
      <c r="C11" t="s">
        <v>2293</v>
      </c>
      <c r="D11" t="s">
        <v>2267</v>
      </c>
      <c r="E11">
        <v>76</v>
      </c>
      <c r="F11">
        <v>223</v>
      </c>
      <c r="G11">
        <v>0</v>
      </c>
      <c r="H11">
        <v>4.93</v>
      </c>
      <c r="I11">
        <v>0</v>
      </c>
      <c r="J11">
        <v>29.5</v>
      </c>
      <c r="K11">
        <v>100</v>
      </c>
      <c r="L11">
        <v>4.3899999999999997</v>
      </c>
      <c r="M11">
        <v>7.26</v>
      </c>
      <c r="N11">
        <v>0</v>
      </c>
      <c r="R11" t="s">
        <v>1</v>
      </c>
    </row>
    <row r="12" spans="1:18" x14ac:dyDescent="0.25">
      <c r="A12" t="s">
        <v>316</v>
      </c>
      <c r="B12" t="s">
        <v>2377</v>
      </c>
      <c r="C12" t="s">
        <v>2295</v>
      </c>
      <c r="D12" t="s">
        <v>2277</v>
      </c>
      <c r="E12">
        <v>75</v>
      </c>
      <c r="F12">
        <v>214</v>
      </c>
      <c r="G12">
        <v>0</v>
      </c>
      <c r="H12">
        <v>4.68</v>
      </c>
      <c r="I12">
        <v>0</v>
      </c>
      <c r="J12">
        <v>35</v>
      </c>
      <c r="K12">
        <v>110</v>
      </c>
      <c r="L12">
        <v>4.4000000000000004</v>
      </c>
      <c r="M12">
        <v>7.24</v>
      </c>
      <c r="N12">
        <v>0</v>
      </c>
      <c r="R12" t="s">
        <v>1</v>
      </c>
    </row>
    <row r="13" spans="1:18" x14ac:dyDescent="0.25">
      <c r="A13" t="s">
        <v>11</v>
      </c>
      <c r="B13" t="s">
        <v>2379</v>
      </c>
      <c r="C13" t="s">
        <v>137</v>
      </c>
      <c r="D13" t="s">
        <v>2268</v>
      </c>
      <c r="E13">
        <v>74</v>
      </c>
      <c r="F13">
        <v>225</v>
      </c>
      <c r="G13">
        <v>38</v>
      </c>
      <c r="H13">
        <v>4.8099999999999996</v>
      </c>
      <c r="I13">
        <v>0</v>
      </c>
      <c r="J13">
        <v>30.5</v>
      </c>
      <c r="K13">
        <v>107</v>
      </c>
      <c r="L13">
        <v>4.47</v>
      </c>
      <c r="M13">
        <v>7.06</v>
      </c>
      <c r="N13">
        <v>197.65600000000001</v>
      </c>
      <c r="R13" t="s">
        <v>1</v>
      </c>
    </row>
    <row r="14" spans="1:18" x14ac:dyDescent="0.25">
      <c r="A14" t="s">
        <v>73</v>
      </c>
      <c r="B14" t="s">
        <v>2380</v>
      </c>
      <c r="C14" t="s">
        <v>2271</v>
      </c>
      <c r="D14" t="s">
        <v>2267</v>
      </c>
      <c r="E14">
        <v>74</v>
      </c>
      <c r="F14">
        <v>227</v>
      </c>
      <c r="G14">
        <v>28</v>
      </c>
      <c r="H14">
        <v>4.93</v>
      </c>
      <c r="I14">
        <v>0</v>
      </c>
      <c r="J14">
        <v>32.5</v>
      </c>
      <c r="K14">
        <v>116</v>
      </c>
      <c r="L14">
        <v>4.21</v>
      </c>
      <c r="M14">
        <v>7.06</v>
      </c>
      <c r="N14">
        <v>123.53600000000002</v>
      </c>
      <c r="R14" t="s">
        <v>1</v>
      </c>
    </row>
    <row r="15" spans="1:18" x14ac:dyDescent="0.25">
      <c r="A15" t="s">
        <v>320</v>
      </c>
      <c r="B15" t="s">
        <v>2384</v>
      </c>
      <c r="C15" t="s">
        <v>2292</v>
      </c>
      <c r="D15" t="s">
        <v>2277</v>
      </c>
      <c r="E15">
        <v>78</v>
      </c>
      <c r="F15">
        <v>248</v>
      </c>
      <c r="G15">
        <v>27</v>
      </c>
      <c r="H15">
        <v>4.9000000000000004</v>
      </c>
      <c r="I15">
        <v>0</v>
      </c>
      <c r="J15">
        <v>33.5</v>
      </c>
      <c r="K15">
        <v>119</v>
      </c>
      <c r="L15">
        <v>4.43</v>
      </c>
      <c r="M15">
        <v>7.11</v>
      </c>
      <c r="N15">
        <v>146.99200000000002</v>
      </c>
      <c r="R15" t="s">
        <v>1</v>
      </c>
    </row>
    <row r="16" spans="1:18" x14ac:dyDescent="0.25">
      <c r="A16" t="s">
        <v>325</v>
      </c>
      <c r="B16" t="s">
        <v>2392</v>
      </c>
      <c r="C16" t="s">
        <v>183</v>
      </c>
      <c r="D16" t="s">
        <v>2277</v>
      </c>
      <c r="E16">
        <v>73</v>
      </c>
      <c r="F16">
        <v>197</v>
      </c>
      <c r="G16">
        <v>0</v>
      </c>
      <c r="H16">
        <v>4.55</v>
      </c>
      <c r="I16">
        <v>0</v>
      </c>
      <c r="J16">
        <v>35</v>
      </c>
      <c r="K16">
        <v>117</v>
      </c>
      <c r="L16">
        <v>4.42</v>
      </c>
      <c r="M16">
        <v>7.06</v>
      </c>
      <c r="N16">
        <v>0</v>
      </c>
      <c r="R16" t="s">
        <v>1</v>
      </c>
    </row>
    <row r="17" spans="1:18" x14ac:dyDescent="0.25">
      <c r="A17" t="s">
        <v>336</v>
      </c>
      <c r="B17" t="s">
        <v>2404</v>
      </c>
      <c r="C17" t="s">
        <v>138</v>
      </c>
      <c r="D17" t="s">
        <v>2268</v>
      </c>
      <c r="E17">
        <v>75</v>
      </c>
      <c r="F17">
        <v>225</v>
      </c>
      <c r="G17">
        <v>0</v>
      </c>
      <c r="H17">
        <v>4.6100000000000003</v>
      </c>
      <c r="I17">
        <v>0</v>
      </c>
      <c r="J17">
        <v>33</v>
      </c>
      <c r="K17">
        <v>112</v>
      </c>
      <c r="L17">
        <v>4.49</v>
      </c>
      <c r="M17">
        <v>7.34</v>
      </c>
      <c r="N17">
        <v>5.76</v>
      </c>
      <c r="R17" t="s">
        <v>1</v>
      </c>
    </row>
    <row r="18" spans="1:18" x14ac:dyDescent="0.25">
      <c r="A18" t="s">
        <v>348</v>
      </c>
      <c r="B18" t="s">
        <v>2417</v>
      </c>
      <c r="C18" t="s">
        <v>2290</v>
      </c>
      <c r="D18" t="s">
        <v>3088</v>
      </c>
      <c r="E18">
        <v>74</v>
      </c>
      <c r="F18">
        <v>225</v>
      </c>
      <c r="G18">
        <v>0</v>
      </c>
      <c r="H18">
        <v>4.7</v>
      </c>
      <c r="I18">
        <v>25</v>
      </c>
      <c r="J18">
        <v>0</v>
      </c>
      <c r="K18">
        <v>106</v>
      </c>
      <c r="L18">
        <v>4.0599999999999996</v>
      </c>
      <c r="M18">
        <v>6.91</v>
      </c>
      <c r="N18">
        <v>0</v>
      </c>
      <c r="R18" t="s">
        <v>1</v>
      </c>
    </row>
    <row r="19" spans="1:18" x14ac:dyDescent="0.25">
      <c r="A19" t="s">
        <v>351</v>
      </c>
      <c r="B19" t="s">
        <v>2420</v>
      </c>
      <c r="C19" t="s">
        <v>2291</v>
      </c>
      <c r="D19" t="s">
        <v>2269</v>
      </c>
      <c r="E19">
        <v>74</v>
      </c>
      <c r="F19">
        <v>226</v>
      </c>
      <c r="G19">
        <v>0</v>
      </c>
      <c r="H19">
        <v>4.95</v>
      </c>
      <c r="I19">
        <v>0</v>
      </c>
      <c r="J19">
        <v>26.5</v>
      </c>
      <c r="K19">
        <v>99</v>
      </c>
      <c r="L19">
        <v>0</v>
      </c>
      <c r="M19">
        <v>0</v>
      </c>
      <c r="N19">
        <v>0</v>
      </c>
      <c r="R19" t="s">
        <v>1</v>
      </c>
    </row>
    <row r="20" spans="1:18" x14ac:dyDescent="0.25">
      <c r="A20" t="s">
        <v>353</v>
      </c>
      <c r="B20" t="s">
        <v>2422</v>
      </c>
      <c r="C20" t="s">
        <v>2273</v>
      </c>
      <c r="D20" t="s">
        <v>2274</v>
      </c>
      <c r="E20">
        <v>77</v>
      </c>
      <c r="F20">
        <v>220</v>
      </c>
      <c r="G20">
        <v>0</v>
      </c>
      <c r="H20">
        <v>4.87</v>
      </c>
      <c r="I20">
        <v>0</v>
      </c>
      <c r="J20">
        <v>28.5</v>
      </c>
      <c r="K20">
        <v>106</v>
      </c>
      <c r="L20">
        <v>4.37</v>
      </c>
      <c r="M20">
        <v>6.93</v>
      </c>
      <c r="N20">
        <v>0</v>
      </c>
      <c r="R20" t="s">
        <v>1</v>
      </c>
    </row>
    <row r="21" spans="1:18" x14ac:dyDescent="0.25">
      <c r="A21" t="s">
        <v>360</v>
      </c>
      <c r="B21" t="s">
        <v>2430</v>
      </c>
      <c r="C21" t="s">
        <v>161</v>
      </c>
      <c r="D21" t="s">
        <v>2266</v>
      </c>
      <c r="E21">
        <v>75</v>
      </c>
      <c r="F21">
        <v>225</v>
      </c>
      <c r="G21">
        <v>0</v>
      </c>
      <c r="H21">
        <v>4.87</v>
      </c>
      <c r="I21">
        <v>0</v>
      </c>
      <c r="J21">
        <v>29</v>
      </c>
      <c r="K21">
        <v>102</v>
      </c>
      <c r="L21">
        <v>4.4800000000000004</v>
      </c>
      <c r="M21">
        <v>7</v>
      </c>
      <c r="N21">
        <v>13.047999999999998</v>
      </c>
      <c r="R21" t="s">
        <v>1</v>
      </c>
    </row>
    <row r="22" spans="1:18" x14ac:dyDescent="0.25">
      <c r="A22" t="s">
        <v>82</v>
      </c>
      <c r="B22" t="s">
        <v>2447</v>
      </c>
      <c r="C22" t="s">
        <v>2275</v>
      </c>
      <c r="D22" t="s">
        <v>2276</v>
      </c>
      <c r="E22">
        <v>77</v>
      </c>
      <c r="F22">
        <v>228</v>
      </c>
      <c r="G22">
        <v>32</v>
      </c>
      <c r="H22">
        <v>4.8899999999999997</v>
      </c>
      <c r="I22">
        <v>0</v>
      </c>
      <c r="J22">
        <v>0</v>
      </c>
      <c r="K22">
        <v>0</v>
      </c>
      <c r="L22">
        <v>4.51</v>
      </c>
      <c r="M22">
        <v>7.4</v>
      </c>
      <c r="N22">
        <v>229.25600000000003</v>
      </c>
      <c r="R22" t="s">
        <v>1</v>
      </c>
    </row>
    <row r="23" spans="1:18" x14ac:dyDescent="0.25">
      <c r="A23" t="s">
        <v>2</v>
      </c>
      <c r="B23" t="s">
        <v>2450</v>
      </c>
      <c r="C23" t="s">
        <v>236</v>
      </c>
      <c r="D23" t="s">
        <v>3088</v>
      </c>
      <c r="E23">
        <v>79</v>
      </c>
      <c r="F23">
        <v>236</v>
      </c>
      <c r="G23">
        <v>27</v>
      </c>
      <c r="H23">
        <v>4.84</v>
      </c>
      <c r="I23">
        <v>0</v>
      </c>
      <c r="J23">
        <v>28.5</v>
      </c>
      <c r="K23">
        <v>110</v>
      </c>
      <c r="L23">
        <v>4.2699999999999996</v>
      </c>
      <c r="M23">
        <v>6.82</v>
      </c>
      <c r="N23">
        <v>200.26399999999998</v>
      </c>
      <c r="R23" t="s">
        <v>1</v>
      </c>
    </row>
    <row r="24" spans="1:18" x14ac:dyDescent="0.25">
      <c r="A24" t="s">
        <v>385</v>
      </c>
      <c r="B24" t="s">
        <v>2465</v>
      </c>
      <c r="C24" t="s">
        <v>182</v>
      </c>
      <c r="D24" t="s">
        <v>2276</v>
      </c>
      <c r="E24">
        <v>75</v>
      </c>
      <c r="F24">
        <v>230</v>
      </c>
      <c r="G24">
        <v>32</v>
      </c>
      <c r="H24">
        <v>4.8099999999999996</v>
      </c>
      <c r="I24">
        <v>0</v>
      </c>
      <c r="J24">
        <v>30</v>
      </c>
      <c r="K24">
        <v>115</v>
      </c>
      <c r="L24">
        <v>4.55</v>
      </c>
      <c r="M24">
        <v>7.13</v>
      </c>
      <c r="N24">
        <v>1.6000000000000014E-2</v>
      </c>
      <c r="R24" t="s">
        <v>1</v>
      </c>
    </row>
    <row r="25" spans="1:18" x14ac:dyDescent="0.25">
      <c r="A25" t="s">
        <v>111</v>
      </c>
      <c r="B25" t="s">
        <v>2466</v>
      </c>
      <c r="C25" t="s">
        <v>141</v>
      </c>
      <c r="D25" t="s">
        <v>2266</v>
      </c>
      <c r="E25">
        <v>75</v>
      </c>
      <c r="F25">
        <v>230</v>
      </c>
      <c r="G25">
        <v>22</v>
      </c>
      <c r="H25">
        <v>4.92</v>
      </c>
      <c r="I25">
        <v>0</v>
      </c>
      <c r="J25">
        <v>25.5</v>
      </c>
      <c r="K25">
        <v>106</v>
      </c>
      <c r="L25">
        <v>4.4000000000000004</v>
      </c>
      <c r="M25">
        <v>7.17</v>
      </c>
      <c r="N25">
        <v>87.984000000000009</v>
      </c>
      <c r="R25" t="s">
        <v>1</v>
      </c>
    </row>
    <row r="26" spans="1:18" x14ac:dyDescent="0.25">
      <c r="A26" t="s">
        <v>393</v>
      </c>
      <c r="B26" t="s">
        <v>2475</v>
      </c>
      <c r="C26" t="s">
        <v>2287</v>
      </c>
      <c r="D26" t="s">
        <v>2274</v>
      </c>
      <c r="E26">
        <v>77</v>
      </c>
      <c r="F26">
        <v>225</v>
      </c>
      <c r="G26">
        <v>24</v>
      </c>
      <c r="H26">
        <v>4.6100000000000003</v>
      </c>
      <c r="I26">
        <v>0</v>
      </c>
      <c r="J26">
        <v>31</v>
      </c>
      <c r="K26">
        <v>113</v>
      </c>
      <c r="L26">
        <v>4.38</v>
      </c>
      <c r="M26">
        <v>7.01</v>
      </c>
      <c r="N26">
        <v>0.184</v>
      </c>
      <c r="R26" t="s">
        <v>1</v>
      </c>
    </row>
    <row r="27" spans="1:18" x14ac:dyDescent="0.25">
      <c r="A27" t="s">
        <v>403</v>
      </c>
      <c r="B27" t="s">
        <v>2485</v>
      </c>
      <c r="C27" t="s">
        <v>2271</v>
      </c>
      <c r="D27" t="s">
        <v>2267</v>
      </c>
      <c r="E27">
        <v>75</v>
      </c>
      <c r="F27">
        <v>218</v>
      </c>
      <c r="G27">
        <v>14</v>
      </c>
      <c r="H27">
        <v>4.82</v>
      </c>
      <c r="I27">
        <v>0</v>
      </c>
      <c r="J27">
        <v>22.5</v>
      </c>
      <c r="K27">
        <v>99</v>
      </c>
      <c r="L27">
        <v>4.58</v>
      </c>
      <c r="M27">
        <v>0</v>
      </c>
      <c r="N27">
        <v>0</v>
      </c>
      <c r="R27" t="s">
        <v>1</v>
      </c>
    </row>
    <row r="28" spans="1:18" x14ac:dyDescent="0.25">
      <c r="A28" t="s">
        <v>132</v>
      </c>
      <c r="B28" t="s">
        <v>2491</v>
      </c>
      <c r="C28" t="s">
        <v>407</v>
      </c>
      <c r="D28" t="s">
        <v>3088</v>
      </c>
      <c r="E28">
        <v>75</v>
      </c>
      <c r="F28">
        <v>213</v>
      </c>
      <c r="G28">
        <v>24</v>
      </c>
      <c r="H28">
        <v>4.53</v>
      </c>
      <c r="I28">
        <v>16</v>
      </c>
      <c r="J28">
        <v>33.5</v>
      </c>
      <c r="K28">
        <v>110</v>
      </c>
      <c r="L28">
        <v>4.42</v>
      </c>
      <c r="M28">
        <v>7.56</v>
      </c>
      <c r="N28">
        <v>8.3360000000000003</v>
      </c>
      <c r="R28" t="s">
        <v>1</v>
      </c>
    </row>
    <row r="29" spans="1:18" x14ac:dyDescent="0.25">
      <c r="A29" t="s">
        <v>408</v>
      </c>
      <c r="B29" t="s">
        <v>2492</v>
      </c>
      <c r="C29" t="s">
        <v>144</v>
      </c>
      <c r="D29" t="s">
        <v>2268</v>
      </c>
      <c r="E29">
        <v>78</v>
      </c>
      <c r="F29">
        <v>225</v>
      </c>
      <c r="G29">
        <v>22</v>
      </c>
      <c r="H29">
        <v>4.9800000000000004</v>
      </c>
      <c r="I29">
        <v>0</v>
      </c>
      <c r="J29">
        <v>21.5</v>
      </c>
      <c r="K29">
        <v>108</v>
      </c>
      <c r="L29">
        <v>4.5999999999999996</v>
      </c>
      <c r="M29">
        <v>7.51</v>
      </c>
      <c r="N29">
        <v>0</v>
      </c>
      <c r="R29" t="s">
        <v>1</v>
      </c>
    </row>
    <row r="30" spans="1:18" x14ac:dyDescent="0.25">
      <c r="A30" t="s">
        <v>424</v>
      </c>
      <c r="B30" t="s">
        <v>2508</v>
      </c>
      <c r="C30" t="s">
        <v>2281</v>
      </c>
      <c r="D30" t="s">
        <v>2268</v>
      </c>
      <c r="E30">
        <v>74</v>
      </c>
      <c r="F30">
        <v>231</v>
      </c>
      <c r="G30">
        <v>38</v>
      </c>
      <c r="H30">
        <v>4.79</v>
      </c>
      <c r="I30">
        <v>0</v>
      </c>
      <c r="J30">
        <v>28</v>
      </c>
      <c r="K30">
        <v>109</v>
      </c>
      <c r="L30">
        <v>4.34</v>
      </c>
      <c r="M30">
        <v>7.21</v>
      </c>
      <c r="N30">
        <v>13.863999999999999</v>
      </c>
      <c r="R30" t="s">
        <v>1</v>
      </c>
    </row>
    <row r="31" spans="1:18" x14ac:dyDescent="0.25">
      <c r="A31" t="s">
        <v>428</v>
      </c>
      <c r="B31" t="s">
        <v>2512</v>
      </c>
      <c r="C31" t="s">
        <v>2284</v>
      </c>
      <c r="D31" t="s">
        <v>2267</v>
      </c>
      <c r="E31">
        <v>74</v>
      </c>
      <c r="F31">
        <v>211</v>
      </c>
      <c r="G31">
        <v>27</v>
      </c>
      <c r="H31">
        <v>4.96</v>
      </c>
      <c r="I31">
        <v>0</v>
      </c>
      <c r="J31">
        <v>28</v>
      </c>
      <c r="K31">
        <v>112</v>
      </c>
      <c r="L31">
        <v>4.1900000000000004</v>
      </c>
      <c r="M31">
        <v>7.22</v>
      </c>
      <c r="N31">
        <v>0</v>
      </c>
      <c r="R31" t="s">
        <v>1</v>
      </c>
    </row>
    <row r="32" spans="1:18" x14ac:dyDescent="0.25">
      <c r="A32" t="s">
        <v>437</v>
      </c>
      <c r="B32" t="s">
        <v>2522</v>
      </c>
      <c r="C32" t="s">
        <v>2281</v>
      </c>
      <c r="D32" t="s">
        <v>2268</v>
      </c>
      <c r="E32">
        <v>78</v>
      </c>
      <c r="F32">
        <v>265</v>
      </c>
      <c r="G32">
        <v>24</v>
      </c>
      <c r="H32">
        <v>4.83</v>
      </c>
      <c r="I32">
        <v>0</v>
      </c>
      <c r="J32">
        <v>0</v>
      </c>
      <c r="K32">
        <v>0</v>
      </c>
      <c r="L32">
        <v>0</v>
      </c>
      <c r="M32">
        <v>0</v>
      </c>
      <c r="N32">
        <v>37.864000000000004</v>
      </c>
      <c r="R32" t="s">
        <v>1</v>
      </c>
    </row>
    <row r="33" spans="1:18" x14ac:dyDescent="0.25">
      <c r="A33" t="s">
        <v>440</v>
      </c>
      <c r="B33" t="s">
        <v>2527</v>
      </c>
      <c r="C33" t="s">
        <v>149</v>
      </c>
      <c r="D33" t="s">
        <v>2280</v>
      </c>
      <c r="E33">
        <v>75</v>
      </c>
      <c r="F33">
        <v>232</v>
      </c>
      <c r="G33">
        <v>29</v>
      </c>
      <c r="H33">
        <v>4.7300000000000004</v>
      </c>
      <c r="I33">
        <v>24</v>
      </c>
      <c r="J33">
        <v>0</v>
      </c>
      <c r="K33">
        <v>0</v>
      </c>
      <c r="L33">
        <v>0</v>
      </c>
      <c r="M33">
        <v>0</v>
      </c>
      <c r="N33">
        <v>19.616</v>
      </c>
      <c r="R33" t="s">
        <v>1</v>
      </c>
    </row>
    <row r="34" spans="1:18" x14ac:dyDescent="0.25">
      <c r="A34" t="s">
        <v>445</v>
      </c>
      <c r="B34" t="s">
        <v>2532</v>
      </c>
      <c r="C34" t="s">
        <v>162</v>
      </c>
      <c r="D34" t="s">
        <v>2278</v>
      </c>
      <c r="E34">
        <v>75</v>
      </c>
      <c r="F34">
        <v>218</v>
      </c>
      <c r="G34">
        <v>0</v>
      </c>
      <c r="H34">
        <v>4.8499999999999996</v>
      </c>
      <c r="I34">
        <v>0</v>
      </c>
      <c r="J34">
        <v>32.5</v>
      </c>
      <c r="K34">
        <v>112</v>
      </c>
      <c r="L34">
        <v>4.4400000000000004</v>
      </c>
      <c r="M34">
        <v>6.94</v>
      </c>
      <c r="N34">
        <v>39.496000000000002</v>
      </c>
      <c r="R34" t="s">
        <v>1</v>
      </c>
    </row>
    <row r="35" spans="1:18" x14ac:dyDescent="0.25">
      <c r="A35" t="s">
        <v>447</v>
      </c>
      <c r="B35" t="s">
        <v>2533</v>
      </c>
      <c r="C35" t="s">
        <v>168</v>
      </c>
      <c r="D35" t="s">
        <v>2280</v>
      </c>
      <c r="E35">
        <v>74</v>
      </c>
      <c r="F35">
        <v>215</v>
      </c>
      <c r="G35">
        <v>30</v>
      </c>
      <c r="H35">
        <v>4.75</v>
      </c>
      <c r="I35">
        <v>0</v>
      </c>
      <c r="J35">
        <v>29.5</v>
      </c>
      <c r="K35">
        <v>111</v>
      </c>
      <c r="L35">
        <v>4.17</v>
      </c>
      <c r="M35">
        <v>6.81</v>
      </c>
      <c r="N35">
        <v>10.936</v>
      </c>
      <c r="R35" t="s">
        <v>1</v>
      </c>
    </row>
    <row r="36" spans="1:18" x14ac:dyDescent="0.25">
      <c r="A36" t="s">
        <v>70</v>
      </c>
      <c r="B36" t="s">
        <v>2534</v>
      </c>
      <c r="C36" t="s">
        <v>2282</v>
      </c>
      <c r="D36" t="s">
        <v>2266</v>
      </c>
      <c r="E36">
        <v>75</v>
      </c>
      <c r="F36">
        <v>226</v>
      </c>
      <c r="G36">
        <v>35</v>
      </c>
      <c r="H36">
        <v>4.75</v>
      </c>
      <c r="I36">
        <v>0</v>
      </c>
      <c r="J36">
        <v>30.5</v>
      </c>
      <c r="K36">
        <v>108</v>
      </c>
      <c r="L36">
        <v>4.41</v>
      </c>
      <c r="M36">
        <v>6.77</v>
      </c>
      <c r="N36">
        <v>9.6639999999999997</v>
      </c>
      <c r="R36" t="s">
        <v>1</v>
      </c>
    </row>
    <row r="37" spans="1:18" x14ac:dyDescent="0.25">
      <c r="A37" t="s">
        <v>464</v>
      </c>
      <c r="B37" t="s">
        <v>2551</v>
      </c>
      <c r="C37" t="s">
        <v>148</v>
      </c>
      <c r="D37" t="s">
        <v>2267</v>
      </c>
      <c r="E37">
        <v>76</v>
      </c>
      <c r="F37">
        <v>231</v>
      </c>
      <c r="G37">
        <v>31</v>
      </c>
      <c r="H37">
        <v>4.76</v>
      </c>
      <c r="I37">
        <v>19</v>
      </c>
      <c r="J37">
        <v>0</v>
      </c>
      <c r="K37">
        <v>0</v>
      </c>
      <c r="L37">
        <v>4.46</v>
      </c>
      <c r="M37">
        <v>7.14</v>
      </c>
      <c r="N37">
        <v>56.951999999999984</v>
      </c>
      <c r="R37" t="s">
        <v>1</v>
      </c>
    </row>
    <row r="38" spans="1:18" x14ac:dyDescent="0.25">
      <c r="A38" t="s">
        <v>478</v>
      </c>
      <c r="B38" t="s">
        <v>2564</v>
      </c>
      <c r="C38" t="s">
        <v>246</v>
      </c>
      <c r="D38" t="s">
        <v>2274</v>
      </c>
      <c r="E38">
        <v>77</v>
      </c>
      <c r="F38">
        <v>226</v>
      </c>
      <c r="G38">
        <v>21</v>
      </c>
      <c r="H38">
        <v>4.91</v>
      </c>
      <c r="I38">
        <v>0</v>
      </c>
      <c r="J38">
        <v>29.5</v>
      </c>
      <c r="K38">
        <v>114</v>
      </c>
      <c r="L38">
        <v>4.1500000000000004</v>
      </c>
      <c r="M38">
        <v>6.72</v>
      </c>
      <c r="N38">
        <v>0</v>
      </c>
      <c r="R38" t="s">
        <v>1</v>
      </c>
    </row>
    <row r="39" spans="1:18" x14ac:dyDescent="0.25">
      <c r="A39" t="s">
        <v>490</v>
      </c>
      <c r="B39" t="s">
        <v>2575</v>
      </c>
      <c r="C39" t="s">
        <v>396</v>
      </c>
      <c r="D39" t="s">
        <v>3088</v>
      </c>
      <c r="E39">
        <v>78</v>
      </c>
      <c r="F39">
        <v>231</v>
      </c>
      <c r="G39">
        <v>23</v>
      </c>
      <c r="H39">
        <v>4.9800000000000004</v>
      </c>
      <c r="I39">
        <v>0</v>
      </c>
      <c r="J39">
        <v>30.5</v>
      </c>
      <c r="K39">
        <v>104</v>
      </c>
      <c r="L39">
        <v>4.58</v>
      </c>
      <c r="M39">
        <v>7.32</v>
      </c>
      <c r="N39">
        <v>-0.32800000000000007</v>
      </c>
      <c r="R39" t="s">
        <v>1</v>
      </c>
    </row>
    <row r="40" spans="1:18" x14ac:dyDescent="0.25">
      <c r="A40" t="s">
        <v>509</v>
      </c>
      <c r="B40" t="s">
        <v>2592</v>
      </c>
      <c r="C40" t="s">
        <v>142</v>
      </c>
      <c r="D40" t="s">
        <v>2277</v>
      </c>
      <c r="E40">
        <v>77</v>
      </c>
      <c r="F40">
        <v>229</v>
      </c>
      <c r="G40">
        <v>15</v>
      </c>
      <c r="H40">
        <v>4.4800000000000004</v>
      </c>
      <c r="I40">
        <v>0</v>
      </c>
      <c r="J40">
        <v>0</v>
      </c>
      <c r="K40">
        <v>0</v>
      </c>
      <c r="L40">
        <v>0</v>
      </c>
      <c r="M40">
        <v>0</v>
      </c>
      <c r="N40">
        <v>81.583999999999989</v>
      </c>
      <c r="R40" t="s">
        <v>1</v>
      </c>
    </row>
    <row r="41" spans="1:18" x14ac:dyDescent="0.25">
      <c r="A41" t="s">
        <v>510</v>
      </c>
      <c r="B41" t="s">
        <v>2593</v>
      </c>
      <c r="C41" t="s">
        <v>2271</v>
      </c>
      <c r="D41" t="s">
        <v>2267</v>
      </c>
      <c r="E41">
        <v>77</v>
      </c>
      <c r="F41">
        <v>223</v>
      </c>
      <c r="G41">
        <v>35</v>
      </c>
      <c r="H41">
        <v>4.9000000000000004</v>
      </c>
      <c r="I41">
        <v>0</v>
      </c>
      <c r="J41">
        <v>0</v>
      </c>
      <c r="K41">
        <v>0</v>
      </c>
      <c r="L41">
        <v>0</v>
      </c>
      <c r="M41">
        <v>0</v>
      </c>
      <c r="N41">
        <v>34.344000000000001</v>
      </c>
      <c r="R41" t="s">
        <v>1</v>
      </c>
    </row>
    <row r="42" spans="1:18" x14ac:dyDescent="0.25">
      <c r="A42" t="s">
        <v>66</v>
      </c>
      <c r="B42" t="s">
        <v>2594</v>
      </c>
      <c r="C42" t="s">
        <v>218</v>
      </c>
      <c r="D42" t="s">
        <v>2268</v>
      </c>
      <c r="E42">
        <v>75</v>
      </c>
      <c r="F42">
        <v>226</v>
      </c>
      <c r="G42">
        <v>26</v>
      </c>
      <c r="H42">
        <v>4.7699999999999996</v>
      </c>
      <c r="I42">
        <v>0</v>
      </c>
      <c r="J42">
        <v>0</v>
      </c>
      <c r="K42">
        <v>0</v>
      </c>
      <c r="L42">
        <v>4.3099999999999996</v>
      </c>
      <c r="M42">
        <v>7.12</v>
      </c>
      <c r="N42">
        <v>179.31199999999998</v>
      </c>
      <c r="R42" t="s">
        <v>1</v>
      </c>
    </row>
    <row r="43" spans="1:18" x14ac:dyDescent="0.25">
      <c r="A43" t="s">
        <v>78</v>
      </c>
      <c r="B43" t="s">
        <v>2602</v>
      </c>
      <c r="C43" t="s">
        <v>139</v>
      </c>
      <c r="D43" t="s">
        <v>2267</v>
      </c>
      <c r="E43">
        <v>74</v>
      </c>
      <c r="F43">
        <v>224</v>
      </c>
      <c r="G43">
        <v>35</v>
      </c>
      <c r="H43">
        <v>4.8899999999999997</v>
      </c>
      <c r="I43">
        <v>0</v>
      </c>
      <c r="J43">
        <v>0</v>
      </c>
      <c r="K43">
        <v>0</v>
      </c>
      <c r="L43">
        <v>0</v>
      </c>
      <c r="M43">
        <v>0</v>
      </c>
      <c r="N43">
        <v>13.087999999999997</v>
      </c>
      <c r="R43" t="s">
        <v>1</v>
      </c>
    </row>
    <row r="44" spans="1:18" x14ac:dyDescent="0.25">
      <c r="A44" t="s">
        <v>519</v>
      </c>
      <c r="B44" t="s">
        <v>2605</v>
      </c>
      <c r="C44" t="s">
        <v>2270</v>
      </c>
      <c r="D44" t="s">
        <v>3088</v>
      </c>
      <c r="E44">
        <v>74</v>
      </c>
      <c r="F44">
        <v>226</v>
      </c>
      <c r="G44">
        <v>19</v>
      </c>
      <c r="H44">
        <v>4.6900000000000004</v>
      </c>
      <c r="I44">
        <v>0</v>
      </c>
      <c r="J44">
        <v>31.5</v>
      </c>
      <c r="K44">
        <v>107</v>
      </c>
      <c r="L44">
        <v>4.4000000000000004</v>
      </c>
      <c r="M44">
        <v>7.41</v>
      </c>
      <c r="N44">
        <v>42.272000000000006</v>
      </c>
      <c r="R44" t="s">
        <v>1</v>
      </c>
    </row>
    <row r="45" spans="1:18" x14ac:dyDescent="0.25">
      <c r="A45" t="s">
        <v>72</v>
      </c>
      <c r="B45" t="s">
        <v>2609</v>
      </c>
      <c r="C45" t="s">
        <v>185</v>
      </c>
      <c r="D45" t="s">
        <v>2276</v>
      </c>
      <c r="E45">
        <v>77</v>
      </c>
      <c r="F45">
        <v>223</v>
      </c>
      <c r="G45">
        <v>33</v>
      </c>
      <c r="H45">
        <v>4.75</v>
      </c>
      <c r="I45">
        <v>0</v>
      </c>
      <c r="J45">
        <v>33</v>
      </c>
      <c r="K45">
        <v>112</v>
      </c>
      <c r="L45">
        <v>4.12</v>
      </c>
      <c r="M45">
        <v>7</v>
      </c>
      <c r="N45">
        <v>4.4560000000000004</v>
      </c>
      <c r="R45" t="s">
        <v>1</v>
      </c>
    </row>
    <row r="46" spans="1:18" x14ac:dyDescent="0.25">
      <c r="A46" t="s">
        <v>524</v>
      </c>
      <c r="B46" t="s">
        <v>2612</v>
      </c>
      <c r="C46" t="s">
        <v>154</v>
      </c>
      <c r="D46" t="s">
        <v>2268</v>
      </c>
      <c r="E46">
        <v>75</v>
      </c>
      <c r="F46">
        <v>205</v>
      </c>
      <c r="G46">
        <v>24</v>
      </c>
      <c r="H46">
        <v>4.88</v>
      </c>
      <c r="I46">
        <v>0</v>
      </c>
      <c r="J46">
        <v>30.5</v>
      </c>
      <c r="K46">
        <v>104</v>
      </c>
      <c r="L46">
        <v>4.26</v>
      </c>
      <c r="M46">
        <v>7.36</v>
      </c>
      <c r="N46">
        <v>16.152000000000001</v>
      </c>
      <c r="R46" t="s">
        <v>1</v>
      </c>
    </row>
    <row r="47" spans="1:18" x14ac:dyDescent="0.25">
      <c r="A47" t="s">
        <v>540</v>
      </c>
      <c r="B47" t="s">
        <v>2628</v>
      </c>
      <c r="C47" t="s">
        <v>248</v>
      </c>
      <c r="D47" t="s">
        <v>3088</v>
      </c>
      <c r="E47">
        <v>74</v>
      </c>
      <c r="F47">
        <v>220</v>
      </c>
      <c r="G47">
        <v>30</v>
      </c>
      <c r="H47">
        <v>4.71</v>
      </c>
      <c r="I47">
        <v>0</v>
      </c>
      <c r="J47">
        <v>36</v>
      </c>
      <c r="K47">
        <v>111</v>
      </c>
      <c r="L47">
        <v>4.22</v>
      </c>
      <c r="M47">
        <v>7.15</v>
      </c>
      <c r="N47">
        <v>0</v>
      </c>
      <c r="R47" t="s">
        <v>1</v>
      </c>
    </row>
    <row r="48" spans="1:18" x14ac:dyDescent="0.25">
      <c r="A48" t="s">
        <v>542</v>
      </c>
      <c r="B48" t="s">
        <v>2630</v>
      </c>
      <c r="C48" t="s">
        <v>257</v>
      </c>
      <c r="D48" t="s">
        <v>2269</v>
      </c>
      <c r="E48">
        <v>76</v>
      </c>
      <c r="F48">
        <v>232</v>
      </c>
      <c r="G48">
        <v>38</v>
      </c>
      <c r="H48">
        <v>4.84</v>
      </c>
      <c r="I48">
        <v>0</v>
      </c>
      <c r="J48">
        <v>32.5</v>
      </c>
      <c r="K48">
        <v>108</v>
      </c>
      <c r="L48">
        <v>4.3099999999999996</v>
      </c>
      <c r="M48">
        <v>7.47</v>
      </c>
      <c r="N48">
        <v>0</v>
      </c>
      <c r="R48" t="s">
        <v>1</v>
      </c>
    </row>
    <row r="49" spans="1:18" x14ac:dyDescent="0.25">
      <c r="A49" t="s">
        <v>551</v>
      </c>
      <c r="B49" t="s">
        <v>2638</v>
      </c>
      <c r="C49" t="s">
        <v>138</v>
      </c>
      <c r="D49" t="s">
        <v>2268</v>
      </c>
      <c r="E49">
        <v>74</v>
      </c>
      <c r="F49">
        <v>198</v>
      </c>
      <c r="G49">
        <v>0</v>
      </c>
      <c r="H49">
        <v>4.4000000000000004</v>
      </c>
      <c r="I49">
        <v>0</v>
      </c>
      <c r="J49">
        <v>32</v>
      </c>
      <c r="K49">
        <v>121</v>
      </c>
      <c r="L49">
        <v>4.2699999999999996</v>
      </c>
      <c r="M49">
        <v>6.98</v>
      </c>
      <c r="N49">
        <v>0</v>
      </c>
      <c r="R49" t="s">
        <v>1</v>
      </c>
    </row>
    <row r="50" spans="1:18" x14ac:dyDescent="0.25">
      <c r="A50" t="s">
        <v>552</v>
      </c>
      <c r="B50" t="s">
        <v>2639</v>
      </c>
      <c r="C50" t="s">
        <v>388</v>
      </c>
      <c r="D50" t="s">
        <v>2269</v>
      </c>
      <c r="E50">
        <v>74</v>
      </c>
      <c r="F50">
        <v>217</v>
      </c>
      <c r="G50">
        <v>0</v>
      </c>
      <c r="H50">
        <v>4.59</v>
      </c>
      <c r="I50">
        <v>0</v>
      </c>
      <c r="J50">
        <v>34</v>
      </c>
      <c r="K50">
        <v>107</v>
      </c>
      <c r="L50">
        <v>4.16</v>
      </c>
      <c r="M50">
        <v>7.13</v>
      </c>
      <c r="N50">
        <v>37.863999999999997</v>
      </c>
      <c r="R50" t="s">
        <v>1</v>
      </c>
    </row>
    <row r="51" spans="1:18" x14ac:dyDescent="0.25">
      <c r="A51" t="s">
        <v>557</v>
      </c>
      <c r="B51" t="s">
        <v>2644</v>
      </c>
      <c r="C51" t="s">
        <v>137</v>
      </c>
      <c r="D51" t="s">
        <v>2268</v>
      </c>
      <c r="E51">
        <v>73</v>
      </c>
      <c r="F51">
        <v>214</v>
      </c>
      <c r="G51">
        <v>19</v>
      </c>
      <c r="H51">
        <v>4.5599999999999996</v>
      </c>
      <c r="I51">
        <v>0</v>
      </c>
      <c r="J51">
        <v>37.5</v>
      </c>
      <c r="K51">
        <v>121</v>
      </c>
      <c r="L51">
        <v>4.18</v>
      </c>
      <c r="M51">
        <v>7.08</v>
      </c>
      <c r="N51">
        <v>0</v>
      </c>
      <c r="R51" t="s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65"/>
  <sheetViews>
    <sheetView topLeftCell="E1" workbookViewId="0">
      <selection activeCell="AG1" sqref="AG1"/>
    </sheetView>
  </sheetViews>
  <sheetFormatPr defaultRowHeight="15" x14ac:dyDescent="0.25"/>
  <cols>
    <col min="3" max="3" width="20.5703125" bestFit="1" customWidth="1"/>
    <col min="4" max="4" width="20.5703125" customWidth="1"/>
    <col min="10" max="10" width="9.7109375" bestFit="1" customWidth="1"/>
    <col min="25" max="25" width="10.85546875" bestFit="1" customWidth="1"/>
  </cols>
  <sheetData>
    <row r="1" spans="1:32" x14ac:dyDescent="0.25">
      <c r="A1" t="s">
        <v>590</v>
      </c>
      <c r="B1" t="s">
        <v>35</v>
      </c>
      <c r="C1" t="s">
        <v>589</v>
      </c>
      <c r="D1" t="s">
        <v>862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  <c r="R1" t="s">
        <v>49</v>
      </c>
      <c r="S1" t="s">
        <v>50</v>
      </c>
      <c r="T1" t="s">
        <v>51</v>
      </c>
      <c r="U1" t="s">
        <v>52</v>
      </c>
      <c r="V1" t="s">
        <v>53</v>
      </c>
      <c r="W1" t="s">
        <v>54</v>
      </c>
      <c r="X1" t="s">
        <v>55</v>
      </c>
      <c r="Y1" t="s">
        <v>879</v>
      </c>
      <c r="Z1" t="s">
        <v>56</v>
      </c>
      <c r="AA1" t="s">
        <v>45</v>
      </c>
      <c r="AB1" t="s">
        <v>57</v>
      </c>
      <c r="AC1" t="s">
        <v>58</v>
      </c>
      <c r="AD1" t="s">
        <v>59</v>
      </c>
      <c r="AE1" t="s">
        <v>60</v>
      </c>
      <c r="AF1" t="s">
        <v>61</v>
      </c>
    </row>
    <row r="2" spans="1:32" x14ac:dyDescent="0.25">
      <c r="A2">
        <v>2006</v>
      </c>
      <c r="B2">
        <v>1</v>
      </c>
      <c r="C2" t="s">
        <v>591</v>
      </c>
      <c r="D2" t="str">
        <f>IFERROR(INDEX('Draft Master List'!E:F,MATCH('Passing Data 2006-2015'!C2,'Draft Master List'!E:E,0),2),"N/A")</f>
        <v>N/A</v>
      </c>
      <c r="E2" t="s">
        <v>5</v>
      </c>
      <c r="F2">
        <v>37</v>
      </c>
      <c r="G2" t="s">
        <v>1</v>
      </c>
      <c r="H2">
        <v>16</v>
      </c>
      <c r="I2">
        <v>16</v>
      </c>
      <c r="J2" s="1">
        <v>36746</v>
      </c>
      <c r="K2">
        <v>343</v>
      </c>
      <c r="L2">
        <v>613</v>
      </c>
      <c r="M2">
        <v>56</v>
      </c>
      <c r="N2">
        <v>3885</v>
      </c>
      <c r="O2">
        <v>18</v>
      </c>
      <c r="P2">
        <v>2.9</v>
      </c>
      <c r="Q2">
        <v>18</v>
      </c>
      <c r="R2">
        <v>2.9</v>
      </c>
      <c r="S2">
        <v>82</v>
      </c>
      <c r="T2">
        <v>6.3</v>
      </c>
      <c r="U2">
        <v>5.6</v>
      </c>
      <c r="V2">
        <v>11.3</v>
      </c>
      <c r="W2">
        <v>242.8</v>
      </c>
      <c r="X2">
        <v>72.7</v>
      </c>
      <c r="Y2">
        <v>47.2</v>
      </c>
      <c r="Z2">
        <v>21</v>
      </c>
      <c r="AA2">
        <v>134</v>
      </c>
      <c r="AB2">
        <v>5.92</v>
      </c>
      <c r="AC2">
        <v>5.21</v>
      </c>
      <c r="AD2">
        <v>3.3</v>
      </c>
      <c r="AE2">
        <v>1</v>
      </c>
      <c r="AF2">
        <v>1</v>
      </c>
    </row>
    <row r="3" spans="1:32" x14ac:dyDescent="0.25">
      <c r="A3">
        <v>2006</v>
      </c>
      <c r="B3">
        <v>2</v>
      </c>
      <c r="C3" t="s">
        <v>630</v>
      </c>
      <c r="D3" t="str">
        <f>IFERROR(INDEX('Draft Master List'!E:F,MATCH('Passing Data 2006-2015'!C3,'Draft Master List'!E:E,0),2),"N/A")</f>
        <v>N/A</v>
      </c>
      <c r="E3" t="s">
        <v>12</v>
      </c>
      <c r="F3">
        <v>34</v>
      </c>
      <c r="G3" t="s">
        <v>1</v>
      </c>
      <c r="H3">
        <v>16</v>
      </c>
      <c r="I3">
        <v>16</v>
      </c>
      <c r="J3" s="1">
        <v>36598</v>
      </c>
      <c r="K3">
        <v>372</v>
      </c>
      <c r="L3">
        <v>596</v>
      </c>
      <c r="M3">
        <v>62.4</v>
      </c>
      <c r="N3">
        <v>4208</v>
      </c>
      <c r="O3">
        <v>21</v>
      </c>
      <c r="P3">
        <v>3.5</v>
      </c>
      <c r="Q3">
        <v>22</v>
      </c>
      <c r="R3">
        <v>3.7</v>
      </c>
      <c r="S3">
        <v>60</v>
      </c>
      <c r="T3">
        <v>7.1</v>
      </c>
      <c r="U3">
        <v>6.1</v>
      </c>
      <c r="V3">
        <v>11.3</v>
      </c>
      <c r="W3">
        <v>263</v>
      </c>
      <c r="X3">
        <v>79.900000000000006</v>
      </c>
      <c r="Y3">
        <v>51.5</v>
      </c>
      <c r="Z3">
        <v>63</v>
      </c>
      <c r="AA3">
        <v>388</v>
      </c>
      <c r="AB3">
        <v>5.8</v>
      </c>
      <c r="AC3">
        <v>4.93</v>
      </c>
      <c r="AD3">
        <v>9.6</v>
      </c>
      <c r="AE3">
        <v>1</v>
      </c>
      <c r="AF3">
        <v>1</v>
      </c>
    </row>
    <row r="4" spans="1:32" x14ac:dyDescent="0.25">
      <c r="A4">
        <v>2006</v>
      </c>
      <c r="B4">
        <v>3</v>
      </c>
      <c r="C4" t="s">
        <v>609</v>
      </c>
      <c r="D4" t="str">
        <f>IFERROR(INDEX('Draft Master List'!E:F,MATCH('Passing Data 2006-2015'!C4,'Draft Master List'!E:E,0),2),"N/A")</f>
        <v>N/A</v>
      </c>
      <c r="E4" t="s">
        <v>223</v>
      </c>
      <c r="F4">
        <v>29</v>
      </c>
      <c r="G4" t="s">
        <v>1</v>
      </c>
      <c r="H4">
        <v>16</v>
      </c>
      <c r="I4">
        <v>16</v>
      </c>
      <c r="J4" s="1">
        <v>36746</v>
      </c>
      <c r="K4">
        <v>370</v>
      </c>
      <c r="L4">
        <v>588</v>
      </c>
      <c r="M4">
        <v>62.9</v>
      </c>
      <c r="N4">
        <v>4301</v>
      </c>
      <c r="O4">
        <v>24</v>
      </c>
      <c r="P4">
        <v>4.0999999999999996</v>
      </c>
      <c r="Q4">
        <v>8</v>
      </c>
      <c r="R4">
        <v>1.4</v>
      </c>
      <c r="S4">
        <v>67</v>
      </c>
      <c r="T4">
        <v>7.3</v>
      </c>
      <c r="U4">
        <v>7.5</v>
      </c>
      <c r="V4">
        <v>11.6</v>
      </c>
      <c r="W4">
        <v>268.8</v>
      </c>
      <c r="X4">
        <v>92.9</v>
      </c>
      <c r="Y4">
        <v>61.2</v>
      </c>
      <c r="Z4">
        <v>49</v>
      </c>
      <c r="AA4">
        <v>366</v>
      </c>
      <c r="AB4">
        <v>6.18</v>
      </c>
      <c r="AC4">
        <v>6.37</v>
      </c>
      <c r="AD4">
        <v>7.7</v>
      </c>
      <c r="AE4">
        <v>2</v>
      </c>
      <c r="AF4">
        <v>3</v>
      </c>
    </row>
    <row r="5" spans="1:32" x14ac:dyDescent="0.25">
      <c r="A5">
        <v>2006</v>
      </c>
      <c r="B5">
        <v>4</v>
      </c>
      <c r="C5" t="s">
        <v>819</v>
      </c>
      <c r="D5" t="str">
        <f>IFERROR(INDEX('Draft Master List'!E:F,MATCH('Passing Data 2006-2015'!C5,'Draft Master List'!E:E,0),2),"N/A")</f>
        <v>N/A</v>
      </c>
      <c r="E5" t="s">
        <v>20</v>
      </c>
      <c r="F5">
        <v>30</v>
      </c>
      <c r="G5" t="s">
        <v>1</v>
      </c>
      <c r="H5">
        <v>16</v>
      </c>
      <c r="I5">
        <v>16</v>
      </c>
      <c r="J5" s="1">
        <v>36864</v>
      </c>
      <c r="K5">
        <v>362</v>
      </c>
      <c r="L5">
        <v>557</v>
      </c>
      <c r="M5">
        <v>65</v>
      </c>
      <c r="N5">
        <v>4397</v>
      </c>
      <c r="O5">
        <v>31</v>
      </c>
      <c r="P5">
        <v>5.6</v>
      </c>
      <c r="Q5">
        <v>9</v>
      </c>
      <c r="R5">
        <v>1.6</v>
      </c>
      <c r="S5">
        <v>68</v>
      </c>
      <c r="T5">
        <v>7.9</v>
      </c>
      <c r="U5">
        <v>8.3000000000000007</v>
      </c>
      <c r="V5">
        <v>12.1</v>
      </c>
      <c r="W5">
        <v>274.8</v>
      </c>
      <c r="X5">
        <v>101</v>
      </c>
      <c r="Y5">
        <v>87.5</v>
      </c>
      <c r="Z5">
        <v>14</v>
      </c>
      <c r="AA5">
        <v>86</v>
      </c>
      <c r="AB5">
        <v>7.55</v>
      </c>
      <c r="AC5">
        <v>7.93</v>
      </c>
      <c r="AD5">
        <v>2.5</v>
      </c>
      <c r="AE5">
        <v>4</v>
      </c>
      <c r="AF5">
        <v>4</v>
      </c>
    </row>
    <row r="6" spans="1:32" x14ac:dyDescent="0.25">
      <c r="A6">
        <v>2006</v>
      </c>
      <c r="B6">
        <v>5</v>
      </c>
      <c r="C6" t="s">
        <v>593</v>
      </c>
      <c r="D6" t="str">
        <f>IFERROR(INDEX('Draft Master List'!E:F,MATCH('Passing Data 2006-2015'!C6,'Draft Master List'!E:E,0),2),"N/A")</f>
        <v>N/A</v>
      </c>
      <c r="E6" t="s">
        <v>0</v>
      </c>
      <c r="F6">
        <v>27</v>
      </c>
      <c r="G6" t="s">
        <v>1</v>
      </c>
      <c r="H6">
        <v>16</v>
      </c>
      <c r="I6">
        <v>16</v>
      </c>
      <c r="J6" s="1">
        <v>36805</v>
      </c>
      <c r="K6">
        <v>356</v>
      </c>
      <c r="L6">
        <v>554</v>
      </c>
      <c r="M6">
        <v>64.3</v>
      </c>
      <c r="N6">
        <v>4418</v>
      </c>
      <c r="O6">
        <v>26</v>
      </c>
      <c r="P6">
        <v>4.7</v>
      </c>
      <c r="Q6">
        <v>11</v>
      </c>
      <c r="R6">
        <v>2</v>
      </c>
      <c r="S6">
        <v>86</v>
      </c>
      <c r="T6">
        <v>8</v>
      </c>
      <c r="U6">
        <v>8</v>
      </c>
      <c r="V6">
        <v>12.4</v>
      </c>
      <c r="W6">
        <v>276.10000000000002</v>
      </c>
      <c r="X6">
        <v>96.2</v>
      </c>
      <c r="Y6">
        <v>68.3</v>
      </c>
      <c r="Z6">
        <v>18</v>
      </c>
      <c r="AA6">
        <v>105</v>
      </c>
      <c r="AB6">
        <v>7.54</v>
      </c>
      <c r="AC6">
        <v>7.58</v>
      </c>
      <c r="AD6">
        <v>3.1</v>
      </c>
      <c r="AE6">
        <v>1</v>
      </c>
      <c r="AF6">
        <v>2</v>
      </c>
    </row>
    <row r="7" spans="1:32" x14ac:dyDescent="0.25">
      <c r="A7">
        <v>2006</v>
      </c>
      <c r="B7">
        <v>6</v>
      </c>
      <c r="C7" t="s">
        <v>8</v>
      </c>
      <c r="D7" t="str">
        <f>IFERROR(INDEX('Draft Master List'!E:F,MATCH('Passing Data 2006-2015'!C7,'Draft Master List'!E:E,0),2),"N/A")</f>
        <v>N/A</v>
      </c>
      <c r="E7" t="s">
        <v>9</v>
      </c>
      <c r="F7">
        <v>25</v>
      </c>
      <c r="G7" t="s">
        <v>1</v>
      </c>
      <c r="H7">
        <v>16</v>
      </c>
      <c r="I7">
        <v>16</v>
      </c>
      <c r="J7" s="1">
        <v>36746</v>
      </c>
      <c r="K7">
        <v>301</v>
      </c>
      <c r="L7">
        <v>522</v>
      </c>
      <c r="M7">
        <v>57.7</v>
      </c>
      <c r="N7">
        <v>3244</v>
      </c>
      <c r="O7">
        <v>24</v>
      </c>
      <c r="P7">
        <v>4.5999999999999996</v>
      </c>
      <c r="Q7">
        <v>18</v>
      </c>
      <c r="R7">
        <v>3.4</v>
      </c>
      <c r="S7">
        <v>55</v>
      </c>
      <c r="T7">
        <v>6.2</v>
      </c>
      <c r="U7">
        <v>5.6</v>
      </c>
      <c r="V7">
        <v>10.8</v>
      </c>
      <c r="W7">
        <v>202.8</v>
      </c>
      <c r="X7">
        <v>77</v>
      </c>
      <c r="Y7">
        <v>50.9</v>
      </c>
      <c r="Z7">
        <v>25</v>
      </c>
      <c r="AA7">
        <v>186</v>
      </c>
      <c r="AB7">
        <v>5.59</v>
      </c>
      <c r="AC7">
        <v>4.99</v>
      </c>
      <c r="AD7">
        <v>4.5999999999999996</v>
      </c>
      <c r="AE7">
        <v>2</v>
      </c>
      <c r="AF7">
        <v>2</v>
      </c>
    </row>
    <row r="8" spans="1:32" x14ac:dyDescent="0.25">
      <c r="A8">
        <v>2006</v>
      </c>
      <c r="B8">
        <v>7</v>
      </c>
      <c r="C8" t="s">
        <v>678</v>
      </c>
      <c r="D8" t="str">
        <f>IFERROR(INDEX('Draft Master List'!E:F,MATCH('Passing Data 2006-2015'!C8,'Draft Master List'!E:E,0),2),"N/A")</f>
        <v>N/A</v>
      </c>
      <c r="E8" t="s">
        <v>15</v>
      </c>
      <c r="F8">
        <v>27</v>
      </c>
      <c r="G8" t="s">
        <v>1</v>
      </c>
      <c r="H8">
        <v>16</v>
      </c>
      <c r="I8">
        <v>16</v>
      </c>
      <c r="J8" s="1">
        <v>36746</v>
      </c>
      <c r="K8">
        <v>324</v>
      </c>
      <c r="L8">
        <v>520</v>
      </c>
      <c r="M8">
        <v>62.3</v>
      </c>
      <c r="N8">
        <v>4035</v>
      </c>
      <c r="O8">
        <v>28</v>
      </c>
      <c r="P8">
        <v>5.4</v>
      </c>
      <c r="Q8">
        <v>13</v>
      </c>
      <c r="R8">
        <v>2.5</v>
      </c>
      <c r="S8">
        <v>74</v>
      </c>
      <c r="T8">
        <v>7.8</v>
      </c>
      <c r="U8">
        <v>7.7</v>
      </c>
      <c r="V8">
        <v>12.5</v>
      </c>
      <c r="W8">
        <v>252.2</v>
      </c>
      <c r="X8">
        <v>93.9</v>
      </c>
      <c r="Y8">
        <v>69</v>
      </c>
      <c r="Z8">
        <v>36</v>
      </c>
      <c r="AA8">
        <v>233</v>
      </c>
      <c r="AB8">
        <v>6.84</v>
      </c>
      <c r="AC8">
        <v>6.79</v>
      </c>
      <c r="AD8">
        <v>6.5</v>
      </c>
      <c r="AE8">
        <v>2</v>
      </c>
      <c r="AF8">
        <v>3</v>
      </c>
    </row>
    <row r="9" spans="1:32" x14ac:dyDescent="0.25">
      <c r="A9">
        <v>2006</v>
      </c>
      <c r="B9">
        <v>8</v>
      </c>
      <c r="C9" t="s">
        <v>646</v>
      </c>
      <c r="D9" t="str">
        <f>IFERROR(INDEX('Draft Master List'!E:F,MATCH('Passing Data 2006-2015'!C9,'Draft Master List'!E:E,0),2),"N/A")</f>
        <v>N/A</v>
      </c>
      <c r="E9" t="s">
        <v>30</v>
      </c>
      <c r="F9">
        <v>29</v>
      </c>
      <c r="G9" t="s">
        <v>1</v>
      </c>
      <c r="H9">
        <v>16</v>
      </c>
      <c r="I9">
        <v>16</v>
      </c>
      <c r="J9" s="1">
        <v>36864</v>
      </c>
      <c r="K9">
        <v>319</v>
      </c>
      <c r="L9">
        <v>516</v>
      </c>
      <c r="M9">
        <v>61.8</v>
      </c>
      <c r="N9">
        <v>3529</v>
      </c>
      <c r="O9">
        <v>24</v>
      </c>
      <c r="P9">
        <v>4.7</v>
      </c>
      <c r="Q9">
        <v>12</v>
      </c>
      <c r="R9">
        <v>2.2999999999999998</v>
      </c>
      <c r="S9">
        <v>62</v>
      </c>
      <c r="T9">
        <v>6.8</v>
      </c>
      <c r="U9">
        <v>6.7</v>
      </c>
      <c r="V9">
        <v>11.1</v>
      </c>
      <c r="W9">
        <v>220.6</v>
      </c>
      <c r="X9">
        <v>87.9</v>
      </c>
      <c r="Y9">
        <v>71.5</v>
      </c>
      <c r="Z9">
        <v>26</v>
      </c>
      <c r="AA9">
        <v>175</v>
      </c>
      <c r="AB9">
        <v>6.19</v>
      </c>
      <c r="AC9">
        <v>6.08</v>
      </c>
      <c r="AD9">
        <v>4.8</v>
      </c>
      <c r="AE9">
        <v>3</v>
      </c>
      <c r="AF9">
        <v>3</v>
      </c>
    </row>
    <row r="10" spans="1:32" x14ac:dyDescent="0.25">
      <c r="A10">
        <v>2006</v>
      </c>
      <c r="B10">
        <v>9</v>
      </c>
      <c r="C10" t="s">
        <v>624</v>
      </c>
      <c r="D10" t="str">
        <f>IFERROR(INDEX('Draft Master List'!E:F,MATCH('Passing Data 2006-2015'!C10,'Draft Master List'!E:E,0),2),"N/A")</f>
        <v>N/A</v>
      </c>
      <c r="E10" t="s">
        <v>32</v>
      </c>
      <c r="F10">
        <v>30</v>
      </c>
      <c r="G10" t="s">
        <v>1</v>
      </c>
      <c r="H10">
        <v>16</v>
      </c>
      <c r="I10">
        <v>16</v>
      </c>
      <c r="J10" s="1">
        <v>36805</v>
      </c>
      <c r="K10">
        <v>313</v>
      </c>
      <c r="L10">
        <v>485</v>
      </c>
      <c r="M10">
        <v>64.5</v>
      </c>
      <c r="N10">
        <v>3352</v>
      </c>
      <c r="O10">
        <v>17</v>
      </c>
      <c r="P10">
        <v>3.5</v>
      </c>
      <c r="Q10">
        <v>16</v>
      </c>
      <c r="R10">
        <v>3.3</v>
      </c>
      <c r="S10">
        <v>71</v>
      </c>
      <c r="T10">
        <v>6.9</v>
      </c>
      <c r="U10">
        <v>6.1</v>
      </c>
      <c r="V10">
        <v>10.7</v>
      </c>
      <c r="W10">
        <v>209.5</v>
      </c>
      <c r="X10">
        <v>82.6</v>
      </c>
      <c r="Y10">
        <v>65.900000000000006</v>
      </c>
      <c r="Z10">
        <v>30</v>
      </c>
      <c r="AA10">
        <v>172</v>
      </c>
      <c r="AB10">
        <v>6.17</v>
      </c>
      <c r="AC10">
        <v>5.44</v>
      </c>
      <c r="AD10">
        <v>5.8</v>
      </c>
      <c r="AE10">
        <v>1</v>
      </c>
      <c r="AF10">
        <v>2</v>
      </c>
    </row>
    <row r="11" spans="1:32" x14ac:dyDescent="0.25">
      <c r="A11">
        <v>2006</v>
      </c>
      <c r="B11">
        <v>10</v>
      </c>
      <c r="C11" t="s">
        <v>626</v>
      </c>
      <c r="D11" t="str">
        <f>IFERROR(INDEX('Draft Master List'!E:F,MATCH('Passing Data 2006-2015'!C11,'Draft Master List'!E:E,0),2),"N/A")</f>
        <v>N/A</v>
      </c>
      <c r="E11" t="s">
        <v>63</v>
      </c>
      <c r="F11">
        <v>26</v>
      </c>
      <c r="G11" t="s">
        <v>1</v>
      </c>
      <c r="H11">
        <v>16</v>
      </c>
      <c r="I11">
        <v>16</v>
      </c>
      <c r="J11" t="s">
        <v>596</v>
      </c>
      <c r="K11">
        <v>262</v>
      </c>
      <c r="L11">
        <v>480</v>
      </c>
      <c r="M11">
        <v>54.6</v>
      </c>
      <c r="N11">
        <v>3193</v>
      </c>
      <c r="O11">
        <v>23</v>
      </c>
      <c r="P11">
        <v>4.8</v>
      </c>
      <c r="Q11">
        <v>20</v>
      </c>
      <c r="R11">
        <v>4.2</v>
      </c>
      <c r="S11">
        <v>62</v>
      </c>
      <c r="T11">
        <v>6.7</v>
      </c>
      <c r="U11">
        <v>5.7</v>
      </c>
      <c r="V11">
        <v>12.2</v>
      </c>
      <c r="W11">
        <v>199.6</v>
      </c>
      <c r="X11">
        <v>73.900000000000006</v>
      </c>
      <c r="Y11">
        <v>50.6</v>
      </c>
      <c r="Z11">
        <v>21</v>
      </c>
      <c r="AA11">
        <v>142</v>
      </c>
      <c r="AB11">
        <v>6.09</v>
      </c>
      <c r="AC11">
        <v>5.21</v>
      </c>
      <c r="AD11">
        <v>4.2</v>
      </c>
      <c r="AE11">
        <v>2</v>
      </c>
      <c r="AF11">
        <v>3</v>
      </c>
    </row>
    <row r="12" spans="1:32" x14ac:dyDescent="0.25">
      <c r="A12">
        <v>2006</v>
      </c>
      <c r="B12">
        <v>11</v>
      </c>
      <c r="C12" t="s">
        <v>83</v>
      </c>
      <c r="D12" t="str">
        <f>IFERROR(INDEX('Draft Master List'!E:F,MATCH('Passing Data 2006-2015'!C12,'Draft Master List'!E:E,0),2),"N/A")</f>
        <v>N/A</v>
      </c>
      <c r="E12" t="s">
        <v>24</v>
      </c>
      <c r="F12">
        <v>24</v>
      </c>
      <c r="G12" t="s">
        <v>1</v>
      </c>
      <c r="H12">
        <v>15</v>
      </c>
      <c r="I12">
        <v>15</v>
      </c>
      <c r="J12" s="1">
        <v>36715</v>
      </c>
      <c r="K12">
        <v>280</v>
      </c>
      <c r="L12">
        <v>469</v>
      </c>
      <c r="M12">
        <v>59.7</v>
      </c>
      <c r="N12">
        <v>3513</v>
      </c>
      <c r="O12">
        <v>18</v>
      </c>
      <c r="P12">
        <v>3.8</v>
      </c>
      <c r="Q12">
        <v>23</v>
      </c>
      <c r="R12">
        <v>4.9000000000000004</v>
      </c>
      <c r="S12">
        <v>67</v>
      </c>
      <c r="T12">
        <v>7.5</v>
      </c>
      <c r="U12">
        <v>6.1</v>
      </c>
      <c r="V12">
        <v>12.5</v>
      </c>
      <c r="W12">
        <v>234.2</v>
      </c>
      <c r="X12">
        <v>75.400000000000006</v>
      </c>
      <c r="Y12">
        <v>60</v>
      </c>
      <c r="Z12">
        <v>46</v>
      </c>
      <c r="AA12">
        <v>280</v>
      </c>
      <c r="AB12">
        <v>6.28</v>
      </c>
      <c r="AC12">
        <v>4.97</v>
      </c>
      <c r="AD12">
        <v>8.9</v>
      </c>
      <c r="AE12">
        <v>2</v>
      </c>
      <c r="AF12">
        <v>3</v>
      </c>
    </row>
    <row r="13" spans="1:32" x14ac:dyDescent="0.25">
      <c r="A13">
        <v>2006</v>
      </c>
      <c r="B13">
        <v>12</v>
      </c>
      <c r="C13" t="s">
        <v>647</v>
      </c>
      <c r="D13" t="str">
        <f>IFERROR(INDEX('Draft Master List'!E:F,MATCH('Passing Data 2006-2015'!C13,'Draft Master List'!E:E,0),2),"N/A")</f>
        <v>N/A</v>
      </c>
      <c r="E13" t="s">
        <v>3</v>
      </c>
      <c r="F13">
        <v>33</v>
      </c>
      <c r="G13" t="s">
        <v>1</v>
      </c>
      <c r="H13">
        <v>16</v>
      </c>
      <c r="I13">
        <v>16</v>
      </c>
      <c r="J13" t="s">
        <v>596</v>
      </c>
      <c r="K13">
        <v>295</v>
      </c>
      <c r="L13">
        <v>468</v>
      </c>
      <c r="M13">
        <v>63</v>
      </c>
      <c r="N13">
        <v>3050</v>
      </c>
      <c r="O13">
        <v>16</v>
      </c>
      <c r="P13">
        <v>3.4</v>
      </c>
      <c r="Q13">
        <v>12</v>
      </c>
      <c r="R13">
        <v>2.6</v>
      </c>
      <c r="S13">
        <v>87</v>
      </c>
      <c r="T13">
        <v>6.5</v>
      </c>
      <c r="U13">
        <v>6</v>
      </c>
      <c r="V13">
        <v>10.3</v>
      </c>
      <c r="W13">
        <v>190.6</v>
      </c>
      <c r="X13">
        <v>82.5</v>
      </c>
      <c r="Y13">
        <v>68.3</v>
      </c>
      <c r="Z13">
        <v>14</v>
      </c>
      <c r="AA13">
        <v>84</v>
      </c>
      <c r="AB13">
        <v>6.15</v>
      </c>
      <c r="AC13">
        <v>5.7</v>
      </c>
      <c r="AD13">
        <v>2.9</v>
      </c>
      <c r="AE13">
        <v>3</v>
      </c>
      <c r="AF13">
        <v>3</v>
      </c>
    </row>
    <row r="14" spans="1:32" x14ac:dyDescent="0.25">
      <c r="A14">
        <v>2006</v>
      </c>
      <c r="B14">
        <v>13</v>
      </c>
      <c r="C14" t="s">
        <v>81</v>
      </c>
      <c r="D14" t="str">
        <f>IFERROR(INDEX('Draft Master List'!E:F,MATCH('Passing Data 2006-2015'!C14,'Draft Master List'!E:E,0),2),"N/A")</f>
        <v>N/A</v>
      </c>
      <c r="E14" t="s">
        <v>13</v>
      </c>
      <c r="F14">
        <v>25</v>
      </c>
      <c r="G14" t="s">
        <v>1</v>
      </c>
      <c r="H14">
        <v>16</v>
      </c>
      <c r="I14">
        <v>16</v>
      </c>
      <c r="J14" t="s">
        <v>598</v>
      </c>
      <c r="K14">
        <v>284</v>
      </c>
      <c r="L14">
        <v>460</v>
      </c>
      <c r="M14">
        <v>61.7</v>
      </c>
      <c r="N14">
        <v>3388</v>
      </c>
      <c r="O14">
        <v>22</v>
      </c>
      <c r="P14">
        <v>4.8</v>
      </c>
      <c r="Q14">
        <v>9</v>
      </c>
      <c r="R14">
        <v>2</v>
      </c>
      <c r="S14">
        <v>57</v>
      </c>
      <c r="T14">
        <v>7.4</v>
      </c>
      <c r="U14">
        <v>7.4</v>
      </c>
      <c r="V14">
        <v>11.9</v>
      </c>
      <c r="W14">
        <v>211.8</v>
      </c>
      <c r="X14">
        <v>92</v>
      </c>
      <c r="Y14">
        <v>69.7</v>
      </c>
      <c r="Z14">
        <v>27</v>
      </c>
      <c r="AA14">
        <v>144</v>
      </c>
      <c r="AB14">
        <v>6.66</v>
      </c>
      <c r="AC14">
        <v>6.73</v>
      </c>
      <c r="AD14">
        <v>5.5</v>
      </c>
      <c r="AE14">
        <v>4</v>
      </c>
      <c r="AF14">
        <v>4</v>
      </c>
    </row>
    <row r="15" spans="1:32" x14ac:dyDescent="0.25">
      <c r="A15">
        <v>2006</v>
      </c>
      <c r="B15">
        <v>14</v>
      </c>
      <c r="C15" t="s">
        <v>600</v>
      </c>
      <c r="D15" t="str">
        <f>IFERROR(INDEX('Draft Master List'!E:F,MATCH('Passing Data 2006-2015'!C15,'Draft Master List'!E:E,0),2),"N/A")</f>
        <v>N/A</v>
      </c>
      <c r="E15" t="s">
        <v>23</v>
      </c>
      <c r="F15">
        <v>27</v>
      </c>
      <c r="G15" t="s">
        <v>1</v>
      </c>
      <c r="H15">
        <v>16</v>
      </c>
      <c r="I15">
        <v>16</v>
      </c>
      <c r="J15" s="1">
        <v>36687</v>
      </c>
      <c r="K15">
        <v>302</v>
      </c>
      <c r="L15">
        <v>442</v>
      </c>
      <c r="M15">
        <v>68.3</v>
      </c>
      <c r="N15">
        <v>2767</v>
      </c>
      <c r="O15">
        <v>11</v>
      </c>
      <c r="P15">
        <v>2.5</v>
      </c>
      <c r="Q15">
        <v>12</v>
      </c>
      <c r="R15">
        <v>2.7</v>
      </c>
      <c r="S15">
        <v>53</v>
      </c>
      <c r="T15">
        <v>6.3</v>
      </c>
      <c r="U15">
        <v>5.5</v>
      </c>
      <c r="V15">
        <v>9.1999999999999993</v>
      </c>
      <c r="W15">
        <v>172.9</v>
      </c>
      <c r="X15">
        <v>82.1</v>
      </c>
      <c r="Y15">
        <v>47.8</v>
      </c>
      <c r="Z15">
        <v>41</v>
      </c>
      <c r="AA15">
        <v>240</v>
      </c>
      <c r="AB15">
        <v>5.23</v>
      </c>
      <c r="AC15">
        <v>4.57</v>
      </c>
      <c r="AD15">
        <v>8.5</v>
      </c>
      <c r="AE15">
        <v>1</v>
      </c>
      <c r="AF15">
        <v>3</v>
      </c>
    </row>
    <row r="16" spans="1:32" x14ac:dyDescent="0.25">
      <c r="A16">
        <v>2006</v>
      </c>
      <c r="B16">
        <v>15</v>
      </c>
      <c r="C16" t="s">
        <v>84</v>
      </c>
      <c r="D16" t="str">
        <f>IFERROR(INDEX('Draft Master List'!E:F,MATCH('Passing Data 2006-2015'!C16,'Draft Master List'!E:E,0),2),"N/A")</f>
        <v>N/A</v>
      </c>
      <c r="E16" t="s">
        <v>34</v>
      </c>
      <c r="F16">
        <v>22</v>
      </c>
      <c r="G16" t="s">
        <v>1</v>
      </c>
      <c r="H16">
        <v>16</v>
      </c>
      <c r="I16">
        <v>16</v>
      </c>
      <c r="J16" s="1">
        <v>36716</v>
      </c>
      <c r="K16">
        <v>257</v>
      </c>
      <c r="L16">
        <v>442</v>
      </c>
      <c r="M16">
        <v>58.1</v>
      </c>
      <c r="N16">
        <v>2890</v>
      </c>
      <c r="O16">
        <v>16</v>
      </c>
      <c r="P16">
        <v>3.6</v>
      </c>
      <c r="Q16">
        <v>16</v>
      </c>
      <c r="R16">
        <v>3.6</v>
      </c>
      <c r="S16">
        <v>75</v>
      </c>
      <c r="T16">
        <v>6.5</v>
      </c>
      <c r="U16">
        <v>5.6</v>
      </c>
      <c r="V16">
        <v>11.2</v>
      </c>
      <c r="W16">
        <v>180.6</v>
      </c>
      <c r="X16">
        <v>74.8</v>
      </c>
      <c r="Y16">
        <v>46.4</v>
      </c>
      <c r="Z16">
        <v>35</v>
      </c>
      <c r="AA16">
        <v>202</v>
      </c>
      <c r="AB16">
        <v>5.64</v>
      </c>
      <c r="AC16">
        <v>4.8</v>
      </c>
      <c r="AD16">
        <v>7.3</v>
      </c>
      <c r="AE16">
        <v>1</v>
      </c>
      <c r="AF16">
        <v>2</v>
      </c>
    </row>
    <row r="17" spans="1:32" x14ac:dyDescent="0.25">
      <c r="A17">
        <v>2006</v>
      </c>
      <c r="B17">
        <v>16</v>
      </c>
      <c r="C17" t="s">
        <v>607</v>
      </c>
      <c r="D17" t="str">
        <f>IFERROR(INDEX('Draft Master List'!E:F,MATCH('Passing Data 2006-2015'!C17,'Draft Master List'!E:E,0),2),"N/A")</f>
        <v>N/A</v>
      </c>
      <c r="E17" t="s">
        <v>18</v>
      </c>
      <c r="F17">
        <v>38</v>
      </c>
      <c r="G17" t="s">
        <v>1</v>
      </c>
      <c r="H17">
        <v>15</v>
      </c>
      <c r="I17">
        <v>14</v>
      </c>
      <c r="J17" s="1">
        <v>36685</v>
      </c>
      <c r="K17">
        <v>270</v>
      </c>
      <c r="L17">
        <v>439</v>
      </c>
      <c r="M17">
        <v>61.5</v>
      </c>
      <c r="N17">
        <v>2750</v>
      </c>
      <c r="O17">
        <v>9</v>
      </c>
      <c r="P17">
        <v>2.1</v>
      </c>
      <c r="Q17">
        <v>15</v>
      </c>
      <c r="R17">
        <v>3.4</v>
      </c>
      <c r="S17">
        <v>46</v>
      </c>
      <c r="T17">
        <v>6.3</v>
      </c>
      <c r="U17">
        <v>5.0999999999999996</v>
      </c>
      <c r="V17">
        <v>10.199999999999999</v>
      </c>
      <c r="W17">
        <v>183.3</v>
      </c>
      <c r="X17">
        <v>72</v>
      </c>
      <c r="Y17">
        <v>41.5</v>
      </c>
      <c r="Z17">
        <v>29</v>
      </c>
      <c r="AA17">
        <v>200</v>
      </c>
      <c r="AB17">
        <v>5.45</v>
      </c>
      <c r="AC17">
        <v>4.3899999999999997</v>
      </c>
      <c r="AD17">
        <v>6.2</v>
      </c>
      <c r="AE17">
        <v>2</v>
      </c>
      <c r="AF17">
        <v>3</v>
      </c>
    </row>
    <row r="18" spans="1:32" x14ac:dyDescent="0.25">
      <c r="A18">
        <v>2006</v>
      </c>
      <c r="B18">
        <v>17</v>
      </c>
      <c r="C18" t="s">
        <v>648</v>
      </c>
      <c r="D18" t="str">
        <f>IFERROR(INDEX('Draft Master List'!E:F,MATCH('Passing Data 2006-2015'!C18,'Draft Master List'!E:E,0),2),"N/A")</f>
        <v>N/A</v>
      </c>
      <c r="E18" t="s">
        <v>22</v>
      </c>
      <c r="F18">
        <v>31</v>
      </c>
      <c r="G18" t="s">
        <v>1</v>
      </c>
      <c r="H18">
        <v>13</v>
      </c>
      <c r="I18">
        <v>13</v>
      </c>
      <c r="J18" s="1">
        <v>36713</v>
      </c>
      <c r="K18">
        <v>263</v>
      </c>
      <c r="L18">
        <v>431</v>
      </c>
      <c r="M18">
        <v>61</v>
      </c>
      <c r="N18">
        <v>2805</v>
      </c>
      <c r="O18">
        <v>17</v>
      </c>
      <c r="P18">
        <v>3.9</v>
      </c>
      <c r="Q18">
        <v>11</v>
      </c>
      <c r="R18">
        <v>2.6</v>
      </c>
      <c r="S18">
        <v>72</v>
      </c>
      <c r="T18">
        <v>6.5</v>
      </c>
      <c r="U18">
        <v>6.1</v>
      </c>
      <c r="V18">
        <v>10.7</v>
      </c>
      <c r="W18">
        <v>215.8</v>
      </c>
      <c r="X18">
        <v>82.6</v>
      </c>
      <c r="Y18">
        <v>45</v>
      </c>
      <c r="Z18">
        <v>22</v>
      </c>
      <c r="AA18">
        <v>167</v>
      </c>
      <c r="AB18">
        <v>5.82</v>
      </c>
      <c r="AC18">
        <v>5.48</v>
      </c>
      <c r="AD18">
        <v>4.9000000000000004</v>
      </c>
      <c r="AE18">
        <v>2</v>
      </c>
      <c r="AF18">
        <v>2</v>
      </c>
    </row>
    <row r="19" spans="1:32" x14ac:dyDescent="0.25">
      <c r="A19">
        <v>2006</v>
      </c>
      <c r="B19">
        <v>18</v>
      </c>
      <c r="C19" t="s">
        <v>581</v>
      </c>
      <c r="D19" t="str">
        <f>IFERROR(INDEX('Draft Master List'!E:F,MATCH('Passing Data 2006-2015'!C19,'Draft Master List'!E:E,0),2),"N/A")</f>
        <v>N/A</v>
      </c>
      <c r="E19" t="s">
        <v>29</v>
      </c>
      <c r="F19">
        <v>25</v>
      </c>
      <c r="G19" t="s">
        <v>1</v>
      </c>
      <c r="H19">
        <v>16</v>
      </c>
      <c r="I19">
        <v>16</v>
      </c>
      <c r="J19" s="1">
        <v>36716</v>
      </c>
      <c r="K19">
        <v>268</v>
      </c>
      <c r="L19">
        <v>429</v>
      </c>
      <c r="M19">
        <v>62.5</v>
      </c>
      <c r="N19">
        <v>3051</v>
      </c>
      <c r="O19">
        <v>19</v>
      </c>
      <c r="P19">
        <v>4.4000000000000004</v>
      </c>
      <c r="Q19">
        <v>14</v>
      </c>
      <c r="R19">
        <v>3.3</v>
      </c>
      <c r="S19">
        <v>83</v>
      </c>
      <c r="T19">
        <v>7.1</v>
      </c>
      <c r="U19">
        <v>6.5</v>
      </c>
      <c r="V19">
        <v>11.4</v>
      </c>
      <c r="W19">
        <v>190.7</v>
      </c>
      <c r="X19">
        <v>84.9</v>
      </c>
      <c r="Y19">
        <v>51.6</v>
      </c>
      <c r="Z19">
        <v>47</v>
      </c>
      <c r="AA19">
        <v>332</v>
      </c>
      <c r="AB19">
        <v>5.71</v>
      </c>
      <c r="AC19">
        <v>5.19</v>
      </c>
      <c r="AD19">
        <v>9.9</v>
      </c>
      <c r="AE19">
        <v>1</v>
      </c>
      <c r="AF19">
        <v>3</v>
      </c>
    </row>
    <row r="20" spans="1:32" x14ac:dyDescent="0.25">
      <c r="A20">
        <v>2006</v>
      </c>
      <c r="B20">
        <v>19</v>
      </c>
      <c r="C20" t="s">
        <v>572</v>
      </c>
      <c r="D20" t="str">
        <f>IFERROR(INDEX('Draft Master List'!E:F,MATCH('Passing Data 2006-2015'!C20,'Draft Master List'!E:E,0),2),"N/A")</f>
        <v>N/A</v>
      </c>
      <c r="E20" t="s">
        <v>64</v>
      </c>
      <c r="F20">
        <v>25</v>
      </c>
      <c r="G20" t="s">
        <v>1</v>
      </c>
      <c r="H20">
        <v>13</v>
      </c>
      <c r="I20">
        <v>13</v>
      </c>
      <c r="J20" s="1">
        <v>36625</v>
      </c>
      <c r="K20">
        <v>252</v>
      </c>
      <c r="L20">
        <v>392</v>
      </c>
      <c r="M20">
        <v>64.3</v>
      </c>
      <c r="N20">
        <v>2454</v>
      </c>
      <c r="O20">
        <v>10</v>
      </c>
      <c r="P20">
        <v>2.6</v>
      </c>
      <c r="Q20">
        <v>17</v>
      </c>
      <c r="R20">
        <v>4.3</v>
      </c>
      <c r="S20">
        <v>75</v>
      </c>
      <c r="T20">
        <v>6.3</v>
      </c>
      <c r="U20">
        <v>4.8</v>
      </c>
      <c r="V20">
        <v>9.6999999999999993</v>
      </c>
      <c r="W20">
        <v>188.8</v>
      </c>
      <c r="X20">
        <v>72.2</v>
      </c>
      <c r="Y20">
        <v>46.1</v>
      </c>
      <c r="Z20">
        <v>44</v>
      </c>
      <c r="AA20">
        <v>262</v>
      </c>
      <c r="AB20">
        <v>5.03</v>
      </c>
      <c r="AC20">
        <v>3.73</v>
      </c>
      <c r="AD20">
        <v>10.1</v>
      </c>
    </row>
    <row r="21" spans="1:32" x14ac:dyDescent="0.25">
      <c r="A21">
        <v>2006</v>
      </c>
      <c r="B21">
        <v>20</v>
      </c>
      <c r="C21" t="s">
        <v>604</v>
      </c>
      <c r="D21" t="str">
        <f>IFERROR(INDEX('Draft Master List'!E:F,MATCH('Passing Data 2006-2015'!C21,'Draft Master List'!E:E,0),2),"N/A")</f>
        <v>N/A</v>
      </c>
      <c r="E21" t="s">
        <v>33</v>
      </c>
      <c r="F21">
        <v>28</v>
      </c>
      <c r="G21" t="s">
        <v>1</v>
      </c>
      <c r="H21">
        <v>11</v>
      </c>
      <c r="I21">
        <v>11</v>
      </c>
      <c r="J21" s="1">
        <v>36652</v>
      </c>
      <c r="K21">
        <v>223</v>
      </c>
      <c r="L21">
        <v>388</v>
      </c>
      <c r="M21">
        <v>57.5</v>
      </c>
      <c r="N21">
        <v>2236</v>
      </c>
      <c r="O21">
        <v>12</v>
      </c>
      <c r="P21">
        <v>3.1</v>
      </c>
      <c r="Q21">
        <v>15</v>
      </c>
      <c r="R21">
        <v>3.9</v>
      </c>
      <c r="S21">
        <v>48</v>
      </c>
      <c r="T21">
        <v>5.8</v>
      </c>
      <c r="U21">
        <v>4.5999999999999996</v>
      </c>
      <c r="V21">
        <v>10</v>
      </c>
      <c r="W21">
        <v>203.3</v>
      </c>
      <c r="X21">
        <v>68.2</v>
      </c>
      <c r="Y21">
        <v>52.4</v>
      </c>
      <c r="Z21">
        <v>15</v>
      </c>
      <c r="AA21">
        <v>116</v>
      </c>
      <c r="AB21">
        <v>5.26</v>
      </c>
      <c r="AC21">
        <v>4.18</v>
      </c>
      <c r="AD21">
        <v>3.7</v>
      </c>
      <c r="AE21">
        <v>0</v>
      </c>
      <c r="AF21">
        <v>0</v>
      </c>
    </row>
    <row r="22" spans="1:32" x14ac:dyDescent="0.25">
      <c r="A22">
        <v>2006</v>
      </c>
      <c r="B22">
        <v>21</v>
      </c>
      <c r="C22" t="s">
        <v>649</v>
      </c>
      <c r="D22" t="str">
        <f>IFERROR(INDEX('Draft Master List'!E:F,MATCH('Passing Data 2006-2015'!C22,'Draft Master List'!E:E,0),2),"N/A")</f>
        <v>N/A</v>
      </c>
      <c r="E22" t="s">
        <v>21</v>
      </c>
      <c r="F22">
        <v>26</v>
      </c>
      <c r="G22" t="s">
        <v>1</v>
      </c>
      <c r="H22">
        <v>16</v>
      </c>
      <c r="I22">
        <v>16</v>
      </c>
      <c r="J22" s="1">
        <v>36716</v>
      </c>
      <c r="K22">
        <v>204</v>
      </c>
      <c r="L22">
        <v>388</v>
      </c>
      <c r="M22">
        <v>52.6</v>
      </c>
      <c r="N22">
        <v>2474</v>
      </c>
      <c r="O22">
        <v>20</v>
      </c>
      <c r="P22">
        <v>5.2</v>
      </c>
      <c r="Q22">
        <v>13</v>
      </c>
      <c r="R22">
        <v>3.4</v>
      </c>
      <c r="S22">
        <v>55</v>
      </c>
      <c r="T22">
        <v>6.4</v>
      </c>
      <c r="U22">
        <v>5.9</v>
      </c>
      <c r="V22">
        <v>12.1</v>
      </c>
      <c r="W22">
        <v>154.6</v>
      </c>
      <c r="X22">
        <v>75.7</v>
      </c>
      <c r="Y22">
        <v>49.27</v>
      </c>
      <c r="Z22">
        <v>45</v>
      </c>
      <c r="AA22">
        <v>303</v>
      </c>
      <c r="AB22">
        <v>5.01</v>
      </c>
      <c r="AC22">
        <v>4.59</v>
      </c>
      <c r="AD22">
        <v>10.4</v>
      </c>
      <c r="AE22">
        <v>0</v>
      </c>
      <c r="AF22">
        <v>1</v>
      </c>
    </row>
    <row r="23" spans="1:32" x14ac:dyDescent="0.25">
      <c r="A23">
        <v>2006</v>
      </c>
      <c r="B23">
        <v>22</v>
      </c>
      <c r="C23" t="s">
        <v>510</v>
      </c>
      <c r="D23" t="str">
        <f>IFERROR(INDEX('Draft Master List'!E:F,MATCH('Passing Data 2006-2015'!C23,'Draft Master List'!E:E,0),2),"N/A")</f>
        <v>102006</v>
      </c>
      <c r="E23" t="s">
        <v>10</v>
      </c>
      <c r="F23">
        <v>23</v>
      </c>
      <c r="G23" t="s">
        <v>1</v>
      </c>
      <c r="H23">
        <v>12</v>
      </c>
      <c r="I23">
        <v>11</v>
      </c>
      <c r="J23" s="1">
        <v>36623</v>
      </c>
      <c r="K23">
        <v>214</v>
      </c>
      <c r="L23">
        <v>377</v>
      </c>
      <c r="M23">
        <v>56.8</v>
      </c>
      <c r="N23">
        <v>2547</v>
      </c>
      <c r="O23">
        <v>11</v>
      </c>
      <c r="P23">
        <v>2.9</v>
      </c>
      <c r="Q23">
        <v>12</v>
      </c>
      <c r="R23">
        <v>3.2</v>
      </c>
      <c r="S23">
        <v>58</v>
      </c>
      <c r="T23">
        <v>6.8</v>
      </c>
      <c r="U23">
        <v>5.9</v>
      </c>
      <c r="V23">
        <v>11.9</v>
      </c>
      <c r="W23">
        <v>212.3</v>
      </c>
      <c r="X23">
        <v>74</v>
      </c>
      <c r="Y23">
        <v>61.7</v>
      </c>
      <c r="Z23">
        <v>21</v>
      </c>
      <c r="AA23">
        <v>158</v>
      </c>
      <c r="AB23">
        <v>6</v>
      </c>
      <c r="AC23">
        <v>5.2</v>
      </c>
      <c r="AD23">
        <v>5.3</v>
      </c>
      <c r="AE23">
        <v>1</v>
      </c>
      <c r="AF23">
        <v>1</v>
      </c>
    </row>
    <row r="24" spans="1:32" x14ac:dyDescent="0.25">
      <c r="A24">
        <v>2006</v>
      </c>
      <c r="B24">
        <v>23</v>
      </c>
      <c r="C24" t="s">
        <v>650</v>
      </c>
      <c r="D24" t="str">
        <f>IFERROR(INDEX('Draft Master List'!E:F,MATCH('Passing Data 2006-2015'!C24,'Draft Master List'!E:E,0),2),"N/A")</f>
        <v>N/A</v>
      </c>
      <c r="E24" t="s">
        <v>19</v>
      </c>
      <c r="F24">
        <v>31</v>
      </c>
      <c r="G24" t="s">
        <v>1</v>
      </c>
      <c r="H24">
        <v>12</v>
      </c>
      <c r="I24">
        <v>12</v>
      </c>
      <c r="J24" s="1">
        <v>36712</v>
      </c>
      <c r="K24">
        <v>210</v>
      </c>
      <c r="L24">
        <v>371</v>
      </c>
      <c r="M24">
        <v>56.6</v>
      </c>
      <c r="N24">
        <v>2442</v>
      </c>
      <c r="O24">
        <v>18</v>
      </c>
      <c r="P24">
        <v>4.9000000000000004</v>
      </c>
      <c r="Q24">
        <v>15</v>
      </c>
      <c r="R24">
        <v>4</v>
      </c>
      <c r="S24">
        <v>72</v>
      </c>
      <c r="T24">
        <v>6.6</v>
      </c>
      <c r="U24">
        <v>5.7</v>
      </c>
      <c r="V24">
        <v>11.6</v>
      </c>
      <c r="W24">
        <v>203.5</v>
      </c>
      <c r="X24">
        <v>76</v>
      </c>
      <c r="Y24">
        <v>58.6</v>
      </c>
      <c r="Z24">
        <v>34</v>
      </c>
      <c r="AA24">
        <v>229</v>
      </c>
      <c r="AB24">
        <v>5.46</v>
      </c>
      <c r="AC24">
        <v>4.6900000000000004</v>
      </c>
      <c r="AD24">
        <v>8.4</v>
      </c>
      <c r="AE24">
        <v>4</v>
      </c>
      <c r="AF24">
        <v>5</v>
      </c>
    </row>
    <row r="25" spans="1:32" x14ac:dyDescent="0.25">
      <c r="A25">
        <v>2006</v>
      </c>
      <c r="B25">
        <v>24</v>
      </c>
      <c r="C25" t="s">
        <v>509</v>
      </c>
      <c r="D25" t="str">
        <f>IFERROR(INDEX('Draft Master List'!E:F,MATCH('Passing Data 2006-2015'!C25,'Draft Master List'!E:E,0),2),"N/A")</f>
        <v>32006</v>
      </c>
      <c r="E25" t="s">
        <v>28</v>
      </c>
      <c r="F25">
        <v>23</v>
      </c>
      <c r="G25" t="s">
        <v>1</v>
      </c>
      <c r="H25">
        <v>15</v>
      </c>
      <c r="I25">
        <v>13</v>
      </c>
      <c r="J25" s="1">
        <v>36743</v>
      </c>
      <c r="K25">
        <v>184</v>
      </c>
      <c r="L25">
        <v>357</v>
      </c>
      <c r="M25">
        <v>51.5</v>
      </c>
      <c r="N25">
        <v>2199</v>
      </c>
      <c r="O25">
        <v>12</v>
      </c>
      <c r="P25">
        <v>3.4</v>
      </c>
      <c r="Q25">
        <v>13</v>
      </c>
      <c r="R25">
        <v>3.6</v>
      </c>
      <c r="S25">
        <v>53</v>
      </c>
      <c r="T25">
        <v>6.2</v>
      </c>
      <c r="U25">
        <v>5.2</v>
      </c>
      <c r="V25">
        <v>12</v>
      </c>
      <c r="W25">
        <v>146.6</v>
      </c>
      <c r="X25">
        <v>66.7</v>
      </c>
      <c r="Y25">
        <v>58.1</v>
      </c>
      <c r="Z25">
        <v>25</v>
      </c>
      <c r="AA25">
        <v>129</v>
      </c>
      <c r="AB25">
        <v>5.42</v>
      </c>
      <c r="AC25">
        <v>4.5199999999999996</v>
      </c>
      <c r="AD25">
        <v>6.5</v>
      </c>
      <c r="AE25">
        <v>4</v>
      </c>
      <c r="AF25">
        <v>5</v>
      </c>
    </row>
    <row r="26" spans="1:32" x14ac:dyDescent="0.25">
      <c r="A26">
        <v>2006</v>
      </c>
      <c r="B26">
        <v>25</v>
      </c>
      <c r="C26" t="s">
        <v>697</v>
      </c>
      <c r="D26" t="str">
        <f>IFERROR(INDEX('Draft Master List'!E:F,MATCH('Passing Data 2006-2015'!C26,'Draft Master List'!E:E,0),2),"N/A")</f>
        <v>N/A</v>
      </c>
      <c r="E26" t="s">
        <v>27</v>
      </c>
      <c r="F26">
        <v>26</v>
      </c>
      <c r="G26" t="s">
        <v>1</v>
      </c>
      <c r="H26">
        <v>16</v>
      </c>
      <c r="I26">
        <v>10</v>
      </c>
      <c r="J26" s="1">
        <v>36681</v>
      </c>
      <c r="K26">
        <v>220</v>
      </c>
      <c r="L26">
        <v>337</v>
      </c>
      <c r="M26">
        <v>65.3</v>
      </c>
      <c r="N26">
        <v>2903</v>
      </c>
      <c r="O26">
        <v>19</v>
      </c>
      <c r="P26">
        <v>5.6</v>
      </c>
      <c r="Q26">
        <v>13</v>
      </c>
      <c r="R26">
        <v>3.9</v>
      </c>
      <c r="S26">
        <v>56</v>
      </c>
      <c r="T26">
        <v>8.6</v>
      </c>
      <c r="U26">
        <v>8</v>
      </c>
      <c r="V26">
        <v>13.2</v>
      </c>
      <c r="W26">
        <v>181.4</v>
      </c>
      <c r="X26">
        <v>95.1</v>
      </c>
      <c r="Y26">
        <v>65.2</v>
      </c>
      <c r="Z26">
        <v>21</v>
      </c>
      <c r="AA26">
        <v>124</v>
      </c>
      <c r="AB26">
        <v>7.76</v>
      </c>
      <c r="AC26">
        <v>7.19</v>
      </c>
      <c r="AD26">
        <v>5.9</v>
      </c>
      <c r="AE26">
        <v>2</v>
      </c>
      <c r="AF26">
        <v>3</v>
      </c>
    </row>
    <row r="27" spans="1:32" x14ac:dyDescent="0.25">
      <c r="A27">
        <v>2006</v>
      </c>
      <c r="B27">
        <v>26</v>
      </c>
      <c r="C27" t="s">
        <v>552</v>
      </c>
      <c r="D27" t="str">
        <f>IFERROR(INDEX('Draft Master List'!E:F,MATCH('Passing Data 2006-2015'!C27,'Draft Master List'!E:E,0),2),"N/A")</f>
        <v>1942006</v>
      </c>
      <c r="E27" t="s">
        <v>14</v>
      </c>
      <c r="F27">
        <v>23</v>
      </c>
      <c r="G27" t="s">
        <v>1</v>
      </c>
      <c r="H27">
        <v>13</v>
      </c>
      <c r="I27">
        <v>11</v>
      </c>
      <c r="J27" s="1">
        <v>36593</v>
      </c>
      <c r="K27">
        <v>177</v>
      </c>
      <c r="L27">
        <v>328</v>
      </c>
      <c r="M27">
        <v>54</v>
      </c>
      <c r="N27">
        <v>1661</v>
      </c>
      <c r="O27">
        <v>9</v>
      </c>
      <c r="P27">
        <v>2.7</v>
      </c>
      <c r="Q27">
        <v>9</v>
      </c>
      <c r="R27">
        <v>2.7</v>
      </c>
      <c r="S27">
        <v>53</v>
      </c>
      <c r="T27">
        <v>5.0999999999999996</v>
      </c>
      <c r="U27">
        <v>4.4000000000000004</v>
      </c>
      <c r="V27">
        <v>9.4</v>
      </c>
      <c r="W27">
        <v>127.8</v>
      </c>
      <c r="X27">
        <v>65.900000000000006</v>
      </c>
      <c r="Y27">
        <v>34</v>
      </c>
      <c r="Z27">
        <v>25</v>
      </c>
      <c r="AA27">
        <v>146</v>
      </c>
      <c r="AB27">
        <v>4.29</v>
      </c>
      <c r="AC27">
        <v>3.65</v>
      </c>
      <c r="AD27">
        <v>7.1</v>
      </c>
      <c r="AE27">
        <v>2</v>
      </c>
      <c r="AF27">
        <v>3</v>
      </c>
    </row>
    <row r="28" spans="1:32" x14ac:dyDescent="0.25">
      <c r="A28">
        <v>2006</v>
      </c>
      <c r="B28">
        <v>27</v>
      </c>
      <c r="C28" t="s">
        <v>651</v>
      </c>
      <c r="D28" t="str">
        <f>IFERROR(INDEX('Draft Master List'!E:F,MATCH('Passing Data 2006-2015'!C28,'Draft Master List'!E:E,0),2),"N/A")</f>
        <v>N/A</v>
      </c>
      <c r="E28" t="s">
        <v>26</v>
      </c>
      <c r="F28">
        <v>32</v>
      </c>
      <c r="G28" t="s">
        <v>1</v>
      </c>
      <c r="H28">
        <v>16</v>
      </c>
      <c r="I28">
        <v>11</v>
      </c>
      <c r="J28" s="1">
        <v>36711</v>
      </c>
      <c r="K28">
        <v>175</v>
      </c>
      <c r="L28">
        <v>317</v>
      </c>
      <c r="M28">
        <v>55.2</v>
      </c>
      <c r="N28">
        <v>1994</v>
      </c>
      <c r="O28">
        <v>11</v>
      </c>
      <c r="P28">
        <v>3.5</v>
      </c>
      <c r="Q28">
        <v>13</v>
      </c>
      <c r="R28">
        <v>4.0999999999999996</v>
      </c>
      <c r="S28">
        <v>83</v>
      </c>
      <c r="T28">
        <v>6.3</v>
      </c>
      <c r="U28">
        <v>5.0999999999999996</v>
      </c>
      <c r="V28">
        <v>11.4</v>
      </c>
      <c r="W28">
        <v>124.6</v>
      </c>
      <c r="X28">
        <v>68.8</v>
      </c>
      <c r="Y28">
        <v>50.8</v>
      </c>
      <c r="Z28">
        <v>18</v>
      </c>
      <c r="AA28">
        <v>111</v>
      </c>
      <c r="AB28">
        <v>5.62</v>
      </c>
      <c r="AC28">
        <v>4.53</v>
      </c>
      <c r="AD28">
        <v>5.4</v>
      </c>
      <c r="AE28">
        <v>2</v>
      </c>
      <c r="AF28">
        <v>3</v>
      </c>
    </row>
    <row r="29" spans="1:32" x14ac:dyDescent="0.25">
      <c r="A29">
        <v>2006</v>
      </c>
      <c r="B29">
        <v>28</v>
      </c>
      <c r="C29" t="s">
        <v>602</v>
      </c>
      <c r="D29" t="str">
        <f>IFERROR(INDEX('Draft Master List'!E:F,MATCH('Passing Data 2006-2015'!C29,'Draft Master List'!E:E,0),2),"N/A")</f>
        <v>N/A</v>
      </c>
      <c r="E29" t="s">
        <v>6</v>
      </c>
      <c r="F29">
        <v>30</v>
      </c>
      <c r="G29" t="s">
        <v>1</v>
      </c>
      <c r="H29">
        <v>10</v>
      </c>
      <c r="I29">
        <v>10</v>
      </c>
      <c r="J29" s="1">
        <v>36651</v>
      </c>
      <c r="K29">
        <v>180</v>
      </c>
      <c r="L29">
        <v>316</v>
      </c>
      <c r="M29">
        <v>57</v>
      </c>
      <c r="N29">
        <v>2647</v>
      </c>
      <c r="O29">
        <v>18</v>
      </c>
      <c r="P29">
        <v>5.7</v>
      </c>
      <c r="Q29">
        <v>6</v>
      </c>
      <c r="R29">
        <v>1.9</v>
      </c>
      <c r="S29">
        <v>87</v>
      </c>
      <c r="T29">
        <v>8.4</v>
      </c>
      <c r="U29">
        <v>8.6999999999999993</v>
      </c>
      <c r="V29">
        <v>14.7</v>
      </c>
      <c r="W29">
        <v>264.7</v>
      </c>
      <c r="X29">
        <v>95.5</v>
      </c>
      <c r="Y29">
        <v>63.3</v>
      </c>
      <c r="Z29">
        <v>21</v>
      </c>
      <c r="AA29">
        <v>140</v>
      </c>
      <c r="AB29">
        <v>7.44</v>
      </c>
      <c r="AC29">
        <v>7.71</v>
      </c>
      <c r="AD29">
        <v>6.2</v>
      </c>
      <c r="AE29">
        <v>0</v>
      </c>
      <c r="AF29">
        <v>1</v>
      </c>
    </row>
    <row r="30" spans="1:32" x14ac:dyDescent="0.25">
      <c r="A30">
        <v>2006</v>
      </c>
      <c r="B30">
        <v>29</v>
      </c>
      <c r="C30" t="s">
        <v>573</v>
      </c>
      <c r="D30" t="str">
        <f>IFERROR(INDEX('Draft Master List'!E:F,MATCH('Passing Data 2006-2015'!C30,'Draft Master List'!E:E,0),2),"N/A")</f>
        <v>N/A</v>
      </c>
      <c r="E30" t="s">
        <v>16</v>
      </c>
      <c r="F30">
        <v>24</v>
      </c>
      <c r="G30" t="s">
        <v>1</v>
      </c>
      <c r="H30">
        <v>12</v>
      </c>
      <c r="I30">
        <v>8</v>
      </c>
      <c r="J30" s="1">
        <v>36562</v>
      </c>
      <c r="K30">
        <v>147</v>
      </c>
      <c r="L30">
        <v>276</v>
      </c>
      <c r="M30">
        <v>53.3</v>
      </c>
      <c r="N30">
        <v>1677</v>
      </c>
      <c r="O30">
        <v>3</v>
      </c>
      <c r="P30">
        <v>1.1000000000000001</v>
      </c>
      <c r="Q30">
        <v>13</v>
      </c>
      <c r="R30">
        <v>4.7</v>
      </c>
      <c r="S30">
        <v>51</v>
      </c>
      <c r="T30">
        <v>6.1</v>
      </c>
      <c r="U30">
        <v>4.2</v>
      </c>
      <c r="V30">
        <v>11.4</v>
      </c>
      <c r="W30">
        <v>139.80000000000001</v>
      </c>
      <c r="X30">
        <v>55.8</v>
      </c>
      <c r="Y30">
        <v>24.9</v>
      </c>
      <c r="Z30">
        <v>46</v>
      </c>
      <c r="AA30">
        <v>256</v>
      </c>
      <c r="AB30">
        <v>4.41</v>
      </c>
      <c r="AC30">
        <v>2.78</v>
      </c>
      <c r="AD30">
        <v>14.3</v>
      </c>
    </row>
    <row r="31" spans="1:32" x14ac:dyDescent="0.25">
      <c r="A31">
        <v>2006</v>
      </c>
      <c r="B31">
        <v>30</v>
      </c>
      <c r="C31" t="s">
        <v>597</v>
      </c>
      <c r="D31" t="str">
        <f>IFERROR(INDEX('Draft Master List'!E:F,MATCH('Passing Data 2006-2015'!C31,'Draft Master List'!E:E,0),2),"N/A")</f>
        <v>N/A</v>
      </c>
      <c r="E31" t="s">
        <v>7</v>
      </c>
      <c r="F31">
        <v>36</v>
      </c>
      <c r="G31" t="s">
        <v>1</v>
      </c>
      <c r="H31">
        <v>10</v>
      </c>
      <c r="I31">
        <v>9</v>
      </c>
      <c r="J31" s="1">
        <v>36591</v>
      </c>
      <c r="K31">
        <v>162</v>
      </c>
      <c r="L31">
        <v>260</v>
      </c>
      <c r="M31">
        <v>62.3</v>
      </c>
      <c r="N31">
        <v>1789</v>
      </c>
      <c r="O31">
        <v>8</v>
      </c>
      <c r="P31">
        <v>3.1</v>
      </c>
      <c r="Q31">
        <v>4</v>
      </c>
      <c r="R31">
        <v>1.5</v>
      </c>
      <c r="S31">
        <v>74</v>
      </c>
      <c r="T31">
        <v>6.9</v>
      </c>
      <c r="U31">
        <v>6.8</v>
      </c>
      <c r="V31">
        <v>11</v>
      </c>
      <c r="W31">
        <v>178.9</v>
      </c>
      <c r="X31">
        <v>86.5</v>
      </c>
      <c r="Y31">
        <v>44.6</v>
      </c>
      <c r="Z31">
        <v>12</v>
      </c>
      <c r="AA31">
        <v>92</v>
      </c>
      <c r="AB31">
        <v>6.24</v>
      </c>
      <c r="AC31">
        <v>6.17</v>
      </c>
      <c r="AD31">
        <v>4.4000000000000004</v>
      </c>
      <c r="AE31">
        <v>1</v>
      </c>
      <c r="AF31">
        <v>1</v>
      </c>
    </row>
    <row r="32" spans="1:32" x14ac:dyDescent="0.25">
      <c r="A32">
        <v>2006</v>
      </c>
      <c r="B32">
        <v>31</v>
      </c>
      <c r="C32" t="s">
        <v>652</v>
      </c>
      <c r="D32" t="str">
        <f>IFERROR(INDEX('Draft Master List'!E:F,MATCH('Passing Data 2006-2015'!C32,'Draft Master List'!E:E,0),2),"N/A")</f>
        <v>N/A</v>
      </c>
      <c r="E32" t="s">
        <v>25</v>
      </c>
      <c r="F32">
        <v>33</v>
      </c>
      <c r="G32" t="s">
        <v>1</v>
      </c>
      <c r="H32">
        <v>10</v>
      </c>
      <c r="I32">
        <v>8</v>
      </c>
      <c r="J32" s="1">
        <v>36649</v>
      </c>
      <c r="K32">
        <v>148</v>
      </c>
      <c r="L32">
        <v>244</v>
      </c>
      <c r="M32">
        <v>60.7</v>
      </c>
      <c r="N32">
        <v>1878</v>
      </c>
      <c r="O32">
        <v>11</v>
      </c>
      <c r="P32">
        <v>4.5</v>
      </c>
      <c r="Q32">
        <v>1</v>
      </c>
      <c r="R32">
        <v>0.4</v>
      </c>
      <c r="S32">
        <v>78</v>
      </c>
      <c r="T32">
        <v>7.7</v>
      </c>
      <c r="U32">
        <v>8.4</v>
      </c>
      <c r="V32">
        <v>12.7</v>
      </c>
      <c r="W32">
        <v>187.8</v>
      </c>
      <c r="X32">
        <v>98</v>
      </c>
      <c r="Y32">
        <v>57.3</v>
      </c>
      <c r="Z32">
        <v>16</v>
      </c>
      <c r="AA32">
        <v>106</v>
      </c>
      <c r="AB32">
        <v>6.82</v>
      </c>
      <c r="AC32">
        <v>7.49</v>
      </c>
      <c r="AD32">
        <v>6.2</v>
      </c>
      <c r="AE32">
        <v>2</v>
      </c>
      <c r="AF32">
        <v>3</v>
      </c>
    </row>
    <row r="33" spans="1:32" x14ac:dyDescent="0.25">
      <c r="A33">
        <v>2006</v>
      </c>
      <c r="B33">
        <v>32</v>
      </c>
      <c r="C33" t="s">
        <v>618</v>
      </c>
      <c r="D33" t="str">
        <f>IFERROR(INDEX('Draft Master List'!E:F,MATCH('Passing Data 2006-2015'!C33,'Draft Master List'!E:E,0),2),"N/A")</f>
        <v>N/A</v>
      </c>
      <c r="E33" t="s">
        <v>4</v>
      </c>
      <c r="F33">
        <v>28</v>
      </c>
      <c r="G33" t="s">
        <v>1</v>
      </c>
      <c r="H33">
        <v>11</v>
      </c>
      <c r="I33">
        <v>10</v>
      </c>
      <c r="J33" s="1">
        <v>36651</v>
      </c>
      <c r="K33">
        <v>145</v>
      </c>
      <c r="L33">
        <v>241</v>
      </c>
      <c r="M33">
        <v>60.2</v>
      </c>
      <c r="N33">
        <v>1735</v>
      </c>
      <c r="O33">
        <v>10</v>
      </c>
      <c r="P33">
        <v>4.0999999999999996</v>
      </c>
      <c r="Q33">
        <v>9</v>
      </c>
      <c r="R33">
        <v>3.7</v>
      </c>
      <c r="S33">
        <v>49</v>
      </c>
      <c r="T33">
        <v>7.2</v>
      </c>
      <c r="U33">
        <v>6.3</v>
      </c>
      <c r="V33">
        <v>12</v>
      </c>
      <c r="W33">
        <v>157.69999999999999</v>
      </c>
      <c r="X33">
        <v>80.5</v>
      </c>
      <c r="Y33">
        <v>62.4</v>
      </c>
      <c r="Z33">
        <v>20</v>
      </c>
      <c r="AA33">
        <v>119</v>
      </c>
      <c r="AB33">
        <v>6.19</v>
      </c>
      <c r="AC33">
        <v>5.41</v>
      </c>
      <c r="AD33">
        <v>7.7</v>
      </c>
    </row>
    <row r="34" spans="1:32" x14ac:dyDescent="0.25">
      <c r="A34">
        <v>2006</v>
      </c>
      <c r="B34">
        <v>33</v>
      </c>
      <c r="C34" t="s">
        <v>569</v>
      </c>
      <c r="D34" t="str">
        <f>IFERROR(INDEX('Draft Master List'!E:F,MATCH('Passing Data 2006-2015'!C34,'Draft Master List'!E:E,0),2),"N/A")</f>
        <v>N/A</v>
      </c>
      <c r="E34" t="s">
        <v>7</v>
      </c>
      <c r="F34">
        <v>25</v>
      </c>
      <c r="G34" t="s">
        <v>62</v>
      </c>
      <c r="H34">
        <v>7</v>
      </c>
      <c r="I34">
        <v>7</v>
      </c>
      <c r="J34" s="1">
        <v>36561</v>
      </c>
      <c r="K34">
        <v>110</v>
      </c>
      <c r="L34">
        <v>207</v>
      </c>
      <c r="M34">
        <v>53.1</v>
      </c>
      <c r="N34">
        <v>1297</v>
      </c>
      <c r="O34">
        <v>10</v>
      </c>
      <c r="P34">
        <v>4.8</v>
      </c>
      <c r="Q34">
        <v>6</v>
      </c>
      <c r="R34">
        <v>2.9</v>
      </c>
      <c r="S34">
        <v>66</v>
      </c>
      <c r="T34">
        <v>6.3</v>
      </c>
      <c r="U34">
        <v>5.9</v>
      </c>
      <c r="V34">
        <v>11.8</v>
      </c>
      <c r="W34">
        <v>185.3</v>
      </c>
      <c r="X34">
        <v>76.5</v>
      </c>
      <c r="Y34">
        <v>54.7</v>
      </c>
      <c r="Z34">
        <v>7</v>
      </c>
      <c r="AA34">
        <v>55</v>
      </c>
      <c r="AB34">
        <v>5.8</v>
      </c>
      <c r="AC34">
        <v>5.48</v>
      </c>
      <c r="AD34">
        <v>3.3</v>
      </c>
      <c r="AE34">
        <v>1</v>
      </c>
      <c r="AF34">
        <v>1</v>
      </c>
    </row>
    <row r="35" spans="1:32" x14ac:dyDescent="0.25">
      <c r="A35">
        <v>2006</v>
      </c>
      <c r="B35">
        <v>34</v>
      </c>
      <c r="C35" t="s">
        <v>653</v>
      </c>
      <c r="D35" t="str">
        <f>IFERROR(INDEX('Draft Master List'!E:F,MATCH('Passing Data 2006-2015'!C35,'Draft Master List'!E:E,0),2),"N/A")</f>
        <v>N/A</v>
      </c>
      <c r="E35" t="s">
        <v>25</v>
      </c>
      <c r="F35">
        <v>36</v>
      </c>
      <c r="G35" t="s">
        <v>1</v>
      </c>
      <c r="H35">
        <v>8</v>
      </c>
      <c r="I35">
        <v>8</v>
      </c>
      <c r="J35" s="1">
        <v>36620</v>
      </c>
      <c r="K35">
        <v>121</v>
      </c>
      <c r="L35">
        <v>198</v>
      </c>
      <c r="M35">
        <v>61.1</v>
      </c>
      <c r="N35">
        <v>1342</v>
      </c>
      <c r="O35">
        <v>7</v>
      </c>
      <c r="P35">
        <v>3.5</v>
      </c>
      <c r="Q35">
        <v>9</v>
      </c>
      <c r="R35">
        <v>4.5</v>
      </c>
      <c r="S35">
        <v>39</v>
      </c>
      <c r="T35">
        <v>6.8</v>
      </c>
      <c r="U35">
        <v>5.4</v>
      </c>
      <c r="V35">
        <v>11.1</v>
      </c>
      <c r="W35">
        <v>167.8</v>
      </c>
      <c r="X35">
        <v>74.099999999999994</v>
      </c>
      <c r="Y35">
        <v>50.5</v>
      </c>
      <c r="Z35">
        <v>24</v>
      </c>
      <c r="AA35">
        <v>127</v>
      </c>
      <c r="AB35">
        <v>5.47</v>
      </c>
      <c r="AC35">
        <v>4.28</v>
      </c>
      <c r="AD35">
        <v>10.8</v>
      </c>
      <c r="AE35">
        <v>1</v>
      </c>
      <c r="AF35">
        <v>1</v>
      </c>
    </row>
    <row r="36" spans="1:32" x14ac:dyDescent="0.25">
      <c r="A36">
        <v>2006</v>
      </c>
      <c r="B36">
        <v>35</v>
      </c>
      <c r="C36" t="s">
        <v>599</v>
      </c>
      <c r="D36" t="str">
        <f>IFERROR(INDEX('Draft Master List'!E:F,MATCH('Passing Data 2006-2015'!C36,'Draft Master List'!E:E,0),2),"N/A")</f>
        <v>N/A</v>
      </c>
      <c r="E36" t="s">
        <v>16</v>
      </c>
      <c r="F36">
        <v>30</v>
      </c>
      <c r="G36" t="s">
        <v>1</v>
      </c>
      <c r="H36">
        <v>8</v>
      </c>
      <c r="I36">
        <v>8</v>
      </c>
      <c r="J36" t="s">
        <v>654</v>
      </c>
      <c r="K36">
        <v>110</v>
      </c>
      <c r="L36">
        <v>192</v>
      </c>
      <c r="M36">
        <v>57.3</v>
      </c>
      <c r="N36">
        <v>1105</v>
      </c>
      <c r="O36">
        <v>3</v>
      </c>
      <c r="P36">
        <v>1.6</v>
      </c>
      <c r="Q36">
        <v>8</v>
      </c>
      <c r="R36">
        <v>4.2</v>
      </c>
      <c r="S36">
        <v>57</v>
      </c>
      <c r="T36">
        <v>5.8</v>
      </c>
      <c r="U36">
        <v>4.2</v>
      </c>
      <c r="V36">
        <v>10</v>
      </c>
      <c r="W36">
        <v>138.1</v>
      </c>
      <c r="X36">
        <v>61.7</v>
      </c>
      <c r="Y36">
        <v>39.799999999999997</v>
      </c>
      <c r="Z36">
        <v>26</v>
      </c>
      <c r="AA36">
        <v>174</v>
      </c>
      <c r="AB36">
        <v>4.2699999999999996</v>
      </c>
      <c r="AC36">
        <v>2.89</v>
      </c>
      <c r="AD36">
        <v>11.9</v>
      </c>
    </row>
    <row r="37" spans="1:32" x14ac:dyDescent="0.25">
      <c r="A37">
        <v>2006</v>
      </c>
      <c r="B37">
        <v>36</v>
      </c>
      <c r="C37" t="s">
        <v>617</v>
      </c>
      <c r="D37" t="str">
        <f>IFERROR(INDEX('Draft Master List'!E:F,MATCH('Passing Data 2006-2015'!C37,'Draft Master List'!E:E,0),2),"N/A")</f>
        <v>N/A</v>
      </c>
      <c r="E37" t="s">
        <v>6</v>
      </c>
      <c r="F37">
        <v>36</v>
      </c>
      <c r="G37" t="s">
        <v>62</v>
      </c>
      <c r="H37">
        <v>8</v>
      </c>
      <c r="I37">
        <v>6</v>
      </c>
      <c r="J37" s="1">
        <v>36647</v>
      </c>
      <c r="K37">
        <v>116</v>
      </c>
      <c r="L37">
        <v>188</v>
      </c>
      <c r="M37">
        <v>61.7</v>
      </c>
      <c r="N37">
        <v>1309</v>
      </c>
      <c r="O37">
        <v>10</v>
      </c>
      <c r="P37">
        <v>5.3</v>
      </c>
      <c r="Q37">
        <v>2</v>
      </c>
      <c r="R37">
        <v>1.1000000000000001</v>
      </c>
      <c r="S37">
        <v>65</v>
      </c>
      <c r="T37">
        <v>7</v>
      </c>
      <c r="U37">
        <v>7.5</v>
      </c>
      <c r="V37">
        <v>11.3</v>
      </c>
      <c r="W37">
        <v>163.6</v>
      </c>
      <c r="X37">
        <v>95.8</v>
      </c>
      <c r="Y37">
        <v>68.5</v>
      </c>
      <c r="Z37">
        <v>6</v>
      </c>
      <c r="AA37">
        <v>40</v>
      </c>
      <c r="AB37">
        <v>6.54</v>
      </c>
      <c r="AC37">
        <v>7.11</v>
      </c>
      <c r="AD37">
        <v>3.1</v>
      </c>
      <c r="AE37">
        <v>2</v>
      </c>
      <c r="AF37">
        <v>3</v>
      </c>
    </row>
    <row r="38" spans="1:32" x14ac:dyDescent="0.25">
      <c r="A38">
        <v>2006</v>
      </c>
      <c r="B38">
        <v>37</v>
      </c>
      <c r="C38" t="s">
        <v>606</v>
      </c>
      <c r="D38" t="str">
        <f>IFERROR(INDEX('Draft Master List'!E:F,MATCH('Passing Data 2006-2015'!C38,'Draft Master List'!E:E,0),2),"N/A")</f>
        <v>N/A</v>
      </c>
      <c r="E38" t="s">
        <v>4</v>
      </c>
      <c r="F38">
        <v>26</v>
      </c>
      <c r="G38" t="s">
        <v>62</v>
      </c>
      <c r="H38">
        <v>6</v>
      </c>
      <c r="I38">
        <v>6</v>
      </c>
      <c r="J38" s="1">
        <v>36588</v>
      </c>
      <c r="K38">
        <v>108</v>
      </c>
      <c r="L38">
        <v>183</v>
      </c>
      <c r="M38">
        <v>59</v>
      </c>
      <c r="N38">
        <v>1159</v>
      </c>
      <c r="O38">
        <v>7</v>
      </c>
      <c r="P38">
        <v>3.8</v>
      </c>
      <c r="Q38">
        <v>5</v>
      </c>
      <c r="R38">
        <v>2.7</v>
      </c>
      <c r="S38">
        <v>51</v>
      </c>
      <c r="T38">
        <v>6.3</v>
      </c>
      <c r="U38">
        <v>5.9</v>
      </c>
      <c r="V38">
        <v>10.7</v>
      </c>
      <c r="W38">
        <v>193.2</v>
      </c>
      <c r="X38">
        <v>79</v>
      </c>
      <c r="Y38">
        <v>46.9</v>
      </c>
      <c r="Z38">
        <v>9</v>
      </c>
      <c r="AA38">
        <v>48</v>
      </c>
      <c r="AB38">
        <v>5.79</v>
      </c>
      <c r="AC38">
        <v>5.34</v>
      </c>
      <c r="AD38">
        <v>4.7</v>
      </c>
      <c r="AE38">
        <v>0</v>
      </c>
      <c r="AF38">
        <v>1</v>
      </c>
    </row>
    <row r="39" spans="1:32" x14ac:dyDescent="0.25">
      <c r="A39">
        <v>2006</v>
      </c>
      <c r="B39">
        <v>38</v>
      </c>
      <c r="C39" t="s">
        <v>594</v>
      </c>
      <c r="D39" t="str">
        <f>IFERROR(INDEX('Draft Master List'!E:F,MATCH('Passing Data 2006-2015'!C39,'Draft Master List'!E:E,0),2),"N/A")</f>
        <v>N/A</v>
      </c>
      <c r="E39" t="s">
        <v>27</v>
      </c>
      <c r="F39">
        <v>34</v>
      </c>
      <c r="G39" t="s">
        <v>62</v>
      </c>
      <c r="H39">
        <v>6</v>
      </c>
      <c r="I39">
        <v>6</v>
      </c>
      <c r="J39" s="1">
        <v>36588</v>
      </c>
      <c r="K39">
        <v>90</v>
      </c>
      <c r="L39">
        <v>169</v>
      </c>
      <c r="M39">
        <v>53.3</v>
      </c>
      <c r="N39">
        <v>1164</v>
      </c>
      <c r="O39">
        <v>7</v>
      </c>
      <c r="P39">
        <v>4.0999999999999996</v>
      </c>
      <c r="Q39">
        <v>8</v>
      </c>
      <c r="R39">
        <v>4.7</v>
      </c>
      <c r="S39">
        <v>51</v>
      </c>
      <c r="T39">
        <v>6.9</v>
      </c>
      <c r="U39">
        <v>5.6</v>
      </c>
      <c r="V39">
        <v>12.9</v>
      </c>
      <c r="W39">
        <v>194</v>
      </c>
      <c r="X39">
        <v>69.2</v>
      </c>
      <c r="Y39">
        <v>49.8</v>
      </c>
      <c r="Z39">
        <v>16</v>
      </c>
      <c r="AA39">
        <v>107</v>
      </c>
      <c r="AB39">
        <v>5.71</v>
      </c>
      <c r="AC39">
        <v>4.5199999999999996</v>
      </c>
      <c r="AD39">
        <v>8.6</v>
      </c>
    </row>
    <row r="40" spans="1:32" x14ac:dyDescent="0.25">
      <c r="A40">
        <v>2006</v>
      </c>
      <c r="B40">
        <v>39</v>
      </c>
      <c r="C40" t="s">
        <v>601</v>
      </c>
      <c r="D40" t="str">
        <f>IFERROR(INDEX('Draft Master List'!E:F,MATCH('Passing Data 2006-2015'!C40,'Draft Master List'!E:E,0),2),"N/A")</f>
        <v>N/A</v>
      </c>
      <c r="E40" t="s">
        <v>10</v>
      </c>
      <c r="F40">
        <v>35</v>
      </c>
      <c r="G40" t="s">
        <v>62</v>
      </c>
      <c r="H40">
        <v>6</v>
      </c>
      <c r="I40">
        <v>5</v>
      </c>
      <c r="J40" s="1">
        <v>36529</v>
      </c>
      <c r="K40">
        <v>108</v>
      </c>
      <c r="L40">
        <v>168</v>
      </c>
      <c r="M40">
        <v>64.3</v>
      </c>
      <c r="N40">
        <v>1377</v>
      </c>
      <c r="O40">
        <v>6</v>
      </c>
      <c r="P40">
        <v>3.6</v>
      </c>
      <c r="Q40">
        <v>5</v>
      </c>
      <c r="R40">
        <v>3</v>
      </c>
      <c r="S40">
        <v>64</v>
      </c>
      <c r="T40">
        <v>8.1999999999999993</v>
      </c>
      <c r="U40">
        <v>7.6</v>
      </c>
      <c r="V40">
        <v>12.8</v>
      </c>
      <c r="W40">
        <v>229.5</v>
      </c>
      <c r="X40">
        <v>89.3</v>
      </c>
      <c r="Y40">
        <v>47.4</v>
      </c>
      <c r="Z40">
        <v>14</v>
      </c>
      <c r="AA40">
        <v>104</v>
      </c>
      <c r="AB40">
        <v>6.99</v>
      </c>
      <c r="AC40">
        <v>6.42</v>
      </c>
      <c r="AD40">
        <v>7.7</v>
      </c>
    </row>
    <row r="41" spans="1:32" x14ac:dyDescent="0.25">
      <c r="A41">
        <v>2006</v>
      </c>
      <c r="B41">
        <v>40</v>
      </c>
      <c r="C41" t="s">
        <v>633</v>
      </c>
      <c r="D41" t="str">
        <f>IFERROR(INDEX('Draft Master List'!E:F,MATCH('Passing Data 2006-2015'!C41,'Draft Master List'!E:E,0),2),"N/A")</f>
        <v>N/A</v>
      </c>
      <c r="E41" t="s">
        <v>19</v>
      </c>
      <c r="F41">
        <v>26</v>
      </c>
      <c r="G41" t="s">
        <v>62</v>
      </c>
      <c r="H41">
        <v>8</v>
      </c>
      <c r="I41">
        <v>4</v>
      </c>
      <c r="J41" s="1">
        <v>36558</v>
      </c>
      <c r="K41">
        <v>82</v>
      </c>
      <c r="L41">
        <v>141</v>
      </c>
      <c r="M41">
        <v>58.2</v>
      </c>
      <c r="N41">
        <v>927</v>
      </c>
      <c r="O41">
        <v>8</v>
      </c>
      <c r="P41">
        <v>5.7</v>
      </c>
      <c r="Q41">
        <v>7</v>
      </c>
      <c r="R41">
        <v>5</v>
      </c>
      <c r="S41">
        <v>49</v>
      </c>
      <c r="T41">
        <v>6.6</v>
      </c>
      <c r="U41">
        <v>5.5</v>
      </c>
      <c r="V41">
        <v>11.3</v>
      </c>
      <c r="W41">
        <v>115.9</v>
      </c>
      <c r="X41">
        <v>76.2</v>
      </c>
      <c r="Y41">
        <v>54.7</v>
      </c>
      <c r="Z41">
        <v>14</v>
      </c>
      <c r="AA41">
        <v>83</v>
      </c>
      <c r="AB41">
        <v>5.45</v>
      </c>
      <c r="AC41">
        <v>4.45</v>
      </c>
      <c r="AD41">
        <v>9</v>
      </c>
      <c r="AE41">
        <v>1</v>
      </c>
      <c r="AF41">
        <v>1</v>
      </c>
    </row>
    <row r="42" spans="1:32" x14ac:dyDescent="0.25">
      <c r="A42">
        <v>2006</v>
      </c>
      <c r="B42">
        <v>41</v>
      </c>
      <c r="C42" t="s">
        <v>66</v>
      </c>
      <c r="D42" t="str">
        <f>IFERROR(INDEX('Draft Master List'!E:F,MATCH('Passing Data 2006-2015'!C42,'Draft Master List'!E:E,0),2),"N/A")</f>
        <v>112006</v>
      </c>
      <c r="E42" t="s">
        <v>26</v>
      </c>
      <c r="F42">
        <v>23</v>
      </c>
      <c r="G42" t="s">
        <v>62</v>
      </c>
      <c r="H42">
        <v>5</v>
      </c>
      <c r="I42">
        <v>5</v>
      </c>
      <c r="J42" s="1">
        <v>36559</v>
      </c>
      <c r="K42">
        <v>81</v>
      </c>
      <c r="L42">
        <v>137</v>
      </c>
      <c r="M42">
        <v>59.1</v>
      </c>
      <c r="N42">
        <v>1001</v>
      </c>
      <c r="O42">
        <v>9</v>
      </c>
      <c r="P42">
        <v>6.6</v>
      </c>
      <c r="Q42">
        <v>5</v>
      </c>
      <c r="R42">
        <v>3.6</v>
      </c>
      <c r="S42">
        <v>71</v>
      </c>
      <c r="T42">
        <v>7.3</v>
      </c>
      <c r="U42">
        <v>7</v>
      </c>
      <c r="V42">
        <v>12.4</v>
      </c>
      <c r="W42">
        <v>200.2</v>
      </c>
      <c r="X42">
        <v>88.5</v>
      </c>
      <c r="Y42">
        <v>43.9</v>
      </c>
      <c r="Z42">
        <v>13</v>
      </c>
      <c r="AA42">
        <v>85</v>
      </c>
      <c r="AB42">
        <v>6.11</v>
      </c>
      <c r="AC42">
        <v>5.81</v>
      </c>
      <c r="AD42">
        <v>8.6999999999999993</v>
      </c>
    </row>
    <row r="43" spans="1:32" x14ac:dyDescent="0.25">
      <c r="A43">
        <v>2006</v>
      </c>
      <c r="B43">
        <v>42</v>
      </c>
      <c r="C43" t="s">
        <v>614</v>
      </c>
      <c r="D43" t="str">
        <f>IFERROR(INDEX('Draft Master List'!E:F,MATCH('Passing Data 2006-2015'!C43,'Draft Master List'!E:E,0),2),"N/A")</f>
        <v>N/A</v>
      </c>
      <c r="E43" t="s">
        <v>33</v>
      </c>
      <c r="F43">
        <v>29</v>
      </c>
      <c r="G43" t="s">
        <v>62</v>
      </c>
      <c r="H43">
        <v>4</v>
      </c>
      <c r="I43">
        <v>4</v>
      </c>
      <c r="J43" s="1">
        <v>36528</v>
      </c>
      <c r="K43">
        <v>81</v>
      </c>
      <c r="L43">
        <v>134</v>
      </c>
      <c r="M43">
        <v>60.4</v>
      </c>
      <c r="N43">
        <v>929</v>
      </c>
      <c r="O43">
        <v>2</v>
      </c>
      <c r="P43">
        <v>1.5</v>
      </c>
      <c r="Q43">
        <v>3</v>
      </c>
      <c r="R43">
        <v>2.2000000000000002</v>
      </c>
      <c r="S43">
        <v>52</v>
      </c>
      <c r="T43">
        <v>6.9</v>
      </c>
      <c r="U43">
        <v>6.2</v>
      </c>
      <c r="V43">
        <v>11.5</v>
      </c>
      <c r="W43">
        <v>232.3</v>
      </c>
      <c r="X43">
        <v>77</v>
      </c>
      <c r="Y43">
        <v>19.5</v>
      </c>
      <c r="Z43">
        <v>21</v>
      </c>
      <c r="AA43">
        <v>150</v>
      </c>
      <c r="AB43">
        <v>5.03</v>
      </c>
      <c r="AC43">
        <v>4.41</v>
      </c>
      <c r="AD43">
        <v>13.5</v>
      </c>
      <c r="AE43">
        <v>0</v>
      </c>
      <c r="AF43">
        <v>1</v>
      </c>
    </row>
    <row r="44" spans="1:32" x14ac:dyDescent="0.25">
      <c r="A44">
        <v>2006</v>
      </c>
      <c r="B44">
        <v>43</v>
      </c>
      <c r="C44" t="s">
        <v>67</v>
      </c>
      <c r="D44" t="str">
        <f>IFERROR(INDEX('Draft Master List'!E:F,MATCH('Passing Data 2006-2015'!C44,'Draft Master List'!E:E,0),2),"N/A")</f>
        <v>N/A</v>
      </c>
      <c r="E44" t="s">
        <v>64</v>
      </c>
      <c r="F44">
        <v>23</v>
      </c>
      <c r="G44" t="s">
        <v>62</v>
      </c>
      <c r="H44">
        <v>5</v>
      </c>
      <c r="I44">
        <v>3</v>
      </c>
      <c r="J44" t="s">
        <v>65</v>
      </c>
      <c r="K44">
        <v>66</v>
      </c>
      <c r="L44">
        <v>117</v>
      </c>
      <c r="M44">
        <v>56.4</v>
      </c>
      <c r="N44">
        <v>793</v>
      </c>
      <c r="O44">
        <v>5</v>
      </c>
      <c r="P44">
        <v>4.3</v>
      </c>
      <c r="Q44">
        <v>8</v>
      </c>
      <c r="R44">
        <v>6.8</v>
      </c>
      <c r="S44">
        <v>66</v>
      </c>
      <c r="T44">
        <v>6.8</v>
      </c>
      <c r="U44">
        <v>4.5999999999999996</v>
      </c>
      <c r="V44">
        <v>12</v>
      </c>
      <c r="W44">
        <v>158.6</v>
      </c>
      <c r="X44">
        <v>63.1</v>
      </c>
      <c r="Y44">
        <v>44.4</v>
      </c>
      <c r="Z44">
        <v>8</v>
      </c>
      <c r="AA44">
        <v>66</v>
      </c>
      <c r="AB44">
        <v>5.82</v>
      </c>
      <c r="AC44">
        <v>3.74</v>
      </c>
      <c r="AD44">
        <v>6.4</v>
      </c>
      <c r="AE44">
        <v>1</v>
      </c>
      <c r="AF44">
        <v>1</v>
      </c>
    </row>
    <row r="45" spans="1:32" x14ac:dyDescent="0.25">
      <c r="A45">
        <v>2006</v>
      </c>
      <c r="B45">
        <v>44</v>
      </c>
      <c r="C45" t="s">
        <v>605</v>
      </c>
      <c r="D45" t="str">
        <f>IFERROR(INDEX('Draft Master List'!E:F,MATCH('Passing Data 2006-2015'!C45,'Draft Master List'!E:E,0),2),"N/A")</f>
        <v>N/A</v>
      </c>
      <c r="E45" t="s">
        <v>14</v>
      </c>
      <c r="F45">
        <v>26</v>
      </c>
      <c r="G45" t="s">
        <v>62</v>
      </c>
      <c r="H45">
        <v>3</v>
      </c>
      <c r="I45">
        <v>3</v>
      </c>
      <c r="J45" t="s">
        <v>65</v>
      </c>
      <c r="K45">
        <v>58</v>
      </c>
      <c r="L45">
        <v>106</v>
      </c>
      <c r="M45">
        <v>54.7</v>
      </c>
      <c r="N45">
        <v>585</v>
      </c>
      <c r="O45">
        <v>1</v>
      </c>
      <c r="P45">
        <v>0.9</v>
      </c>
      <c r="Q45">
        <v>7</v>
      </c>
      <c r="R45">
        <v>6.6</v>
      </c>
      <c r="S45">
        <v>55</v>
      </c>
      <c r="T45">
        <v>5.5</v>
      </c>
      <c r="U45">
        <v>2.7</v>
      </c>
      <c r="V45">
        <v>10.1</v>
      </c>
      <c r="W45">
        <v>195</v>
      </c>
      <c r="X45">
        <v>46.3</v>
      </c>
      <c r="Y45">
        <v>34.4</v>
      </c>
      <c r="Z45">
        <v>4</v>
      </c>
      <c r="AA45">
        <v>32</v>
      </c>
      <c r="AB45">
        <v>5.03</v>
      </c>
      <c r="AC45">
        <v>2.35</v>
      </c>
      <c r="AD45">
        <v>3.6</v>
      </c>
    </row>
    <row r="46" spans="1:32" x14ac:dyDescent="0.25">
      <c r="A46">
        <v>2006</v>
      </c>
      <c r="B46">
        <v>45</v>
      </c>
      <c r="C46" t="s">
        <v>621</v>
      </c>
      <c r="D46" t="str">
        <f>IFERROR(INDEX('Draft Master List'!E:F,MATCH('Passing Data 2006-2015'!C46,'Draft Master List'!E:E,0),2),"N/A")</f>
        <v>N/A</v>
      </c>
      <c r="E46" t="s">
        <v>14</v>
      </c>
      <c r="F46">
        <v>29</v>
      </c>
      <c r="G46" t="s">
        <v>62</v>
      </c>
      <c r="H46">
        <v>4</v>
      </c>
      <c r="I46">
        <v>2</v>
      </c>
      <c r="J46" s="1">
        <v>36526</v>
      </c>
      <c r="K46">
        <v>61</v>
      </c>
      <c r="L46">
        <v>101</v>
      </c>
      <c r="M46">
        <v>60.4</v>
      </c>
      <c r="N46">
        <v>748</v>
      </c>
      <c r="O46">
        <v>4</v>
      </c>
      <c r="P46">
        <v>4</v>
      </c>
      <c r="Q46">
        <v>2</v>
      </c>
      <c r="R46">
        <v>2</v>
      </c>
      <c r="S46">
        <v>64</v>
      </c>
      <c r="T46">
        <v>7.4</v>
      </c>
      <c r="U46">
        <v>7.3</v>
      </c>
      <c r="V46">
        <v>12.3</v>
      </c>
      <c r="W46">
        <v>187</v>
      </c>
      <c r="X46">
        <v>88.2</v>
      </c>
      <c r="Y46">
        <v>66.7</v>
      </c>
      <c r="Z46">
        <v>4</v>
      </c>
      <c r="AA46">
        <v>18</v>
      </c>
      <c r="AB46">
        <v>6.95</v>
      </c>
      <c r="AC46">
        <v>6.86</v>
      </c>
      <c r="AD46">
        <v>3.8</v>
      </c>
    </row>
    <row r="47" spans="1:32" x14ac:dyDescent="0.25">
      <c r="A47">
        <v>2006</v>
      </c>
      <c r="B47">
        <v>46</v>
      </c>
      <c r="C47" t="s">
        <v>635</v>
      </c>
      <c r="D47" t="str">
        <f>IFERROR(INDEX('Draft Master List'!E:F,MATCH('Passing Data 2006-2015'!C47,'Draft Master List'!E:E,0),2),"N/A")</f>
        <v>N/A</v>
      </c>
      <c r="E47" t="s">
        <v>22</v>
      </c>
      <c r="F47">
        <v>34</v>
      </c>
      <c r="G47" t="s">
        <v>62</v>
      </c>
      <c r="H47">
        <v>3</v>
      </c>
      <c r="I47">
        <v>3</v>
      </c>
      <c r="J47" s="1">
        <v>36527</v>
      </c>
      <c r="K47">
        <v>56</v>
      </c>
      <c r="L47">
        <v>96</v>
      </c>
      <c r="M47">
        <v>58.3</v>
      </c>
      <c r="N47">
        <v>625</v>
      </c>
      <c r="O47">
        <v>2</v>
      </c>
      <c r="P47">
        <v>2.1</v>
      </c>
      <c r="Q47">
        <v>4</v>
      </c>
      <c r="R47">
        <v>4.2</v>
      </c>
      <c r="S47">
        <v>38</v>
      </c>
      <c r="T47">
        <v>6.5</v>
      </c>
      <c r="U47">
        <v>5.0999999999999996</v>
      </c>
      <c r="V47">
        <v>11.2</v>
      </c>
      <c r="W47">
        <v>208.3</v>
      </c>
      <c r="X47">
        <v>67.400000000000006</v>
      </c>
      <c r="Y47">
        <v>23.8</v>
      </c>
      <c r="Z47">
        <v>10</v>
      </c>
      <c r="AA47">
        <v>55</v>
      </c>
      <c r="AB47">
        <v>5.38</v>
      </c>
      <c r="AC47">
        <v>4.0599999999999996</v>
      </c>
      <c r="AD47">
        <v>9.4</v>
      </c>
    </row>
    <row r="48" spans="1:32" x14ac:dyDescent="0.25">
      <c r="A48">
        <v>2006</v>
      </c>
      <c r="B48">
        <v>47</v>
      </c>
      <c r="C48" t="s">
        <v>592</v>
      </c>
      <c r="D48" t="str">
        <f>IFERROR(INDEX('Draft Master List'!E:F,MATCH('Passing Data 2006-2015'!C48,'Draft Master List'!E:E,0),2),"N/A")</f>
        <v>N/A</v>
      </c>
      <c r="E48" t="s">
        <v>28</v>
      </c>
      <c r="F48">
        <v>34</v>
      </c>
      <c r="G48" t="s">
        <v>62</v>
      </c>
      <c r="H48">
        <v>4</v>
      </c>
      <c r="I48">
        <v>3</v>
      </c>
      <c r="J48" t="s">
        <v>65</v>
      </c>
      <c r="K48">
        <v>42</v>
      </c>
      <c r="L48">
        <v>90</v>
      </c>
      <c r="M48">
        <v>46.7</v>
      </c>
      <c r="N48">
        <v>549</v>
      </c>
      <c r="O48">
        <v>1</v>
      </c>
      <c r="P48">
        <v>1.1000000000000001</v>
      </c>
      <c r="Q48">
        <v>6</v>
      </c>
      <c r="R48">
        <v>6.7</v>
      </c>
      <c r="S48">
        <v>36</v>
      </c>
      <c r="T48">
        <v>6.1</v>
      </c>
      <c r="U48">
        <v>3.3</v>
      </c>
      <c r="V48">
        <v>13.1</v>
      </c>
      <c r="W48">
        <v>137.30000000000001</v>
      </c>
      <c r="X48">
        <v>42.3</v>
      </c>
      <c r="Y48">
        <v>30.9</v>
      </c>
      <c r="Z48">
        <v>4</v>
      </c>
      <c r="AA48">
        <v>23</v>
      </c>
      <c r="AB48">
        <v>5.6</v>
      </c>
      <c r="AC48">
        <v>2.94</v>
      </c>
      <c r="AD48">
        <v>4.3</v>
      </c>
    </row>
    <row r="49" spans="1:32" x14ac:dyDescent="0.25">
      <c r="A49">
        <v>2006</v>
      </c>
      <c r="B49">
        <v>48</v>
      </c>
      <c r="C49" t="s">
        <v>519</v>
      </c>
      <c r="D49" t="str">
        <f>IFERROR(INDEX('Draft Master List'!E:F,MATCH('Passing Data 2006-2015'!C49,'Draft Master List'!E:E,0),2),"N/A")</f>
        <v>642006</v>
      </c>
      <c r="E49" t="s">
        <v>18</v>
      </c>
      <c r="F49">
        <v>23</v>
      </c>
      <c r="G49" t="s">
        <v>62</v>
      </c>
      <c r="H49">
        <v>4</v>
      </c>
      <c r="I49">
        <v>2</v>
      </c>
      <c r="J49" t="s">
        <v>68</v>
      </c>
      <c r="K49">
        <v>47</v>
      </c>
      <c r="L49">
        <v>81</v>
      </c>
      <c r="M49">
        <v>58</v>
      </c>
      <c r="N49">
        <v>475</v>
      </c>
      <c r="O49">
        <v>2</v>
      </c>
      <c r="P49">
        <v>2.5</v>
      </c>
      <c r="Q49">
        <v>4</v>
      </c>
      <c r="R49">
        <v>4.9000000000000004</v>
      </c>
      <c r="S49">
        <v>50</v>
      </c>
      <c r="T49">
        <v>5.9</v>
      </c>
      <c r="U49">
        <v>4.0999999999999996</v>
      </c>
      <c r="V49">
        <v>10.1</v>
      </c>
      <c r="W49">
        <v>118.8</v>
      </c>
      <c r="X49">
        <v>62.5</v>
      </c>
      <c r="Y49">
        <v>11.7</v>
      </c>
      <c r="Z49">
        <v>8</v>
      </c>
      <c r="AA49">
        <v>37</v>
      </c>
      <c r="AB49">
        <v>4.92</v>
      </c>
      <c r="AC49">
        <v>3.35</v>
      </c>
      <c r="AD49">
        <v>9</v>
      </c>
    </row>
    <row r="50" spans="1:32" x14ac:dyDescent="0.25">
      <c r="A50">
        <v>2006</v>
      </c>
      <c r="B50">
        <v>49</v>
      </c>
      <c r="C50" t="s">
        <v>655</v>
      </c>
      <c r="D50" t="str">
        <f>IFERROR(INDEX('Draft Master List'!E:F,MATCH('Passing Data 2006-2015'!C50,'Draft Master List'!E:E,0),2),"N/A")</f>
        <v>N/A</v>
      </c>
      <c r="E50" t="s">
        <v>33</v>
      </c>
      <c r="F50">
        <v>27</v>
      </c>
      <c r="G50" t="s">
        <v>62</v>
      </c>
      <c r="H50">
        <v>4</v>
      </c>
      <c r="I50">
        <v>1</v>
      </c>
      <c r="J50" t="s">
        <v>71</v>
      </c>
      <c r="K50">
        <v>38</v>
      </c>
      <c r="L50">
        <v>68</v>
      </c>
      <c r="M50">
        <v>55.9</v>
      </c>
      <c r="N50">
        <v>412</v>
      </c>
      <c r="O50">
        <v>2</v>
      </c>
      <c r="P50">
        <v>2.9</v>
      </c>
      <c r="Q50">
        <v>1</v>
      </c>
      <c r="R50">
        <v>1.5</v>
      </c>
      <c r="S50">
        <v>38</v>
      </c>
      <c r="T50">
        <v>6.1</v>
      </c>
      <c r="U50">
        <v>6</v>
      </c>
      <c r="V50">
        <v>10.8</v>
      </c>
      <c r="W50">
        <v>103</v>
      </c>
      <c r="X50">
        <v>77.599999999999994</v>
      </c>
      <c r="Y50">
        <v>49.8</v>
      </c>
      <c r="Z50">
        <v>5</v>
      </c>
      <c r="AA50">
        <v>24</v>
      </c>
      <c r="AB50">
        <v>5.32</v>
      </c>
      <c r="AC50">
        <v>5.25</v>
      </c>
      <c r="AD50">
        <v>6.8</v>
      </c>
    </row>
    <row r="51" spans="1:32" x14ac:dyDescent="0.25">
      <c r="A51">
        <v>2006</v>
      </c>
      <c r="B51">
        <v>50</v>
      </c>
      <c r="C51" t="s">
        <v>608</v>
      </c>
      <c r="D51" t="str">
        <f>IFERROR(INDEX('Draft Master List'!E:F,MATCH('Passing Data 2006-2015'!C51,'Draft Master List'!E:E,0),2),"N/A")</f>
        <v>N/A</v>
      </c>
      <c r="E51" t="s">
        <v>3</v>
      </c>
      <c r="F51">
        <v>25</v>
      </c>
      <c r="H51">
        <v>5</v>
      </c>
      <c r="I51">
        <v>0</v>
      </c>
      <c r="K51">
        <v>33</v>
      </c>
      <c r="L51">
        <v>55</v>
      </c>
      <c r="M51">
        <v>60</v>
      </c>
      <c r="N51">
        <v>485</v>
      </c>
      <c r="O51">
        <v>5</v>
      </c>
      <c r="P51">
        <v>9.1</v>
      </c>
      <c r="Q51">
        <v>2</v>
      </c>
      <c r="R51">
        <v>3.6</v>
      </c>
      <c r="S51">
        <v>77</v>
      </c>
      <c r="T51">
        <v>8.8000000000000007</v>
      </c>
      <c r="U51">
        <v>9</v>
      </c>
      <c r="V51">
        <v>14.7</v>
      </c>
      <c r="W51">
        <v>97</v>
      </c>
      <c r="X51">
        <v>104</v>
      </c>
      <c r="Y51">
        <v>73.8</v>
      </c>
      <c r="Z51">
        <v>3</v>
      </c>
      <c r="AA51">
        <v>16</v>
      </c>
      <c r="AB51">
        <v>8.09</v>
      </c>
      <c r="AC51">
        <v>8.26</v>
      </c>
      <c r="AD51">
        <v>5.2</v>
      </c>
    </row>
    <row r="52" spans="1:32" x14ac:dyDescent="0.25">
      <c r="A52">
        <v>2006</v>
      </c>
      <c r="B52">
        <v>51</v>
      </c>
      <c r="C52" t="s">
        <v>628</v>
      </c>
      <c r="D52" t="str">
        <f>IFERROR(INDEX('Draft Master List'!E:F,MATCH('Passing Data 2006-2015'!C52,'Draft Master List'!E:E,0),2),"N/A")</f>
        <v>N/A</v>
      </c>
      <c r="E52" t="s">
        <v>24</v>
      </c>
      <c r="F52">
        <v>32</v>
      </c>
      <c r="G52" t="s">
        <v>62</v>
      </c>
      <c r="H52">
        <v>8</v>
      </c>
      <c r="I52">
        <v>1</v>
      </c>
      <c r="J52" t="s">
        <v>627</v>
      </c>
      <c r="K52">
        <v>31</v>
      </c>
      <c r="L52">
        <v>53</v>
      </c>
      <c r="M52">
        <v>58.5</v>
      </c>
      <c r="N52">
        <v>492</v>
      </c>
      <c r="O52">
        <v>5</v>
      </c>
      <c r="P52">
        <v>9.4</v>
      </c>
      <c r="Q52">
        <v>0</v>
      </c>
      <c r="R52">
        <v>0</v>
      </c>
      <c r="S52">
        <v>87</v>
      </c>
      <c r="T52">
        <v>9.3000000000000007</v>
      </c>
      <c r="U52">
        <v>11.2</v>
      </c>
      <c r="V52">
        <v>15.9</v>
      </c>
      <c r="W52">
        <v>61.5</v>
      </c>
      <c r="X52">
        <v>121</v>
      </c>
      <c r="Y52">
        <v>85.6</v>
      </c>
      <c r="Z52">
        <v>3</v>
      </c>
      <c r="AA52">
        <v>13</v>
      </c>
      <c r="AB52">
        <v>8.5500000000000007</v>
      </c>
      <c r="AC52">
        <v>10.34</v>
      </c>
      <c r="AD52">
        <v>5.4</v>
      </c>
      <c r="AE52">
        <v>1</v>
      </c>
      <c r="AF52">
        <v>1</v>
      </c>
    </row>
    <row r="53" spans="1:32" x14ac:dyDescent="0.25">
      <c r="A53">
        <v>2006</v>
      </c>
      <c r="B53">
        <v>52</v>
      </c>
      <c r="C53" t="s">
        <v>625</v>
      </c>
      <c r="D53" t="str">
        <f>IFERROR(INDEX('Draft Master List'!E:F,MATCH('Passing Data 2006-2015'!C53,'Draft Master List'!E:E,0),2),"N/A")</f>
        <v>N/A</v>
      </c>
      <c r="E53" t="s">
        <v>23</v>
      </c>
      <c r="F53">
        <v>28</v>
      </c>
      <c r="H53">
        <v>4</v>
      </c>
      <c r="I53">
        <v>0</v>
      </c>
      <c r="K53">
        <v>27</v>
      </c>
      <c r="L53">
        <v>39</v>
      </c>
      <c r="M53">
        <v>69.2</v>
      </c>
      <c r="N53">
        <v>265</v>
      </c>
      <c r="O53">
        <v>3</v>
      </c>
      <c r="P53">
        <v>7.7</v>
      </c>
      <c r="Q53">
        <v>1</v>
      </c>
      <c r="R53">
        <v>2.6</v>
      </c>
      <c r="S53">
        <v>28</v>
      </c>
      <c r="T53">
        <v>6.8</v>
      </c>
      <c r="U53">
        <v>7.2</v>
      </c>
      <c r="V53">
        <v>9.8000000000000007</v>
      </c>
      <c r="W53">
        <v>66.3</v>
      </c>
      <c r="X53">
        <v>103</v>
      </c>
      <c r="Y53">
        <v>70.099999999999994</v>
      </c>
      <c r="Z53">
        <v>1</v>
      </c>
      <c r="AA53">
        <v>5</v>
      </c>
      <c r="AB53">
        <v>6.5</v>
      </c>
      <c r="AC53">
        <v>6.88</v>
      </c>
      <c r="AD53">
        <v>2.5</v>
      </c>
    </row>
    <row r="54" spans="1:32" x14ac:dyDescent="0.25">
      <c r="A54">
        <v>2006</v>
      </c>
      <c r="B54">
        <v>53</v>
      </c>
      <c r="C54" t="s">
        <v>656</v>
      </c>
      <c r="D54" t="str">
        <f>IFERROR(INDEX('Draft Master List'!E:F,MATCH('Passing Data 2006-2015'!C54,'Draft Master List'!E:E,0),2),"N/A")</f>
        <v>N/A</v>
      </c>
      <c r="E54" t="s">
        <v>6</v>
      </c>
      <c r="F54">
        <v>29</v>
      </c>
      <c r="H54">
        <v>2</v>
      </c>
      <c r="I54">
        <v>0</v>
      </c>
      <c r="K54">
        <v>26</v>
      </c>
      <c r="L54">
        <v>38</v>
      </c>
      <c r="M54">
        <v>68.400000000000006</v>
      </c>
      <c r="N54">
        <v>342</v>
      </c>
      <c r="O54">
        <v>3</v>
      </c>
      <c r="P54">
        <v>7.9</v>
      </c>
      <c r="Q54">
        <v>0</v>
      </c>
      <c r="R54">
        <v>0</v>
      </c>
      <c r="S54">
        <v>89</v>
      </c>
      <c r="T54">
        <v>9</v>
      </c>
      <c r="U54">
        <v>10.6</v>
      </c>
      <c r="V54">
        <v>13.2</v>
      </c>
      <c r="W54">
        <v>171</v>
      </c>
      <c r="X54">
        <v>122.9</v>
      </c>
      <c r="Y54">
        <v>82.7</v>
      </c>
      <c r="Z54">
        <v>1</v>
      </c>
      <c r="AA54">
        <v>10</v>
      </c>
      <c r="AB54">
        <v>8.51</v>
      </c>
      <c r="AC54">
        <v>10.050000000000001</v>
      </c>
      <c r="AD54">
        <v>2.6</v>
      </c>
      <c r="AE54">
        <v>0</v>
      </c>
      <c r="AF54">
        <v>1</v>
      </c>
    </row>
    <row r="55" spans="1:32" x14ac:dyDescent="0.25">
      <c r="A55">
        <v>2006</v>
      </c>
      <c r="B55">
        <v>54</v>
      </c>
      <c r="C55" t="s">
        <v>616</v>
      </c>
      <c r="D55" t="str">
        <f>IFERROR(INDEX('Draft Master List'!E:F,MATCH('Passing Data 2006-2015'!C55,'Draft Master List'!E:E,0),2),"N/A")</f>
        <v>N/A</v>
      </c>
      <c r="E55" t="s">
        <v>63</v>
      </c>
      <c r="F55">
        <v>31</v>
      </c>
      <c r="H55">
        <v>6</v>
      </c>
      <c r="I55">
        <v>0</v>
      </c>
      <c r="K55">
        <v>18</v>
      </c>
      <c r="L55">
        <v>32</v>
      </c>
      <c r="M55">
        <v>56.3</v>
      </c>
      <c r="N55">
        <v>220</v>
      </c>
      <c r="O55">
        <v>1</v>
      </c>
      <c r="P55">
        <v>3.1</v>
      </c>
      <c r="Q55">
        <v>2</v>
      </c>
      <c r="R55">
        <v>6.3</v>
      </c>
      <c r="S55">
        <v>75</v>
      </c>
      <c r="T55">
        <v>6.9</v>
      </c>
      <c r="U55">
        <v>4.7</v>
      </c>
      <c r="V55">
        <v>12.2</v>
      </c>
      <c r="W55">
        <v>36.700000000000003</v>
      </c>
      <c r="X55">
        <v>62</v>
      </c>
      <c r="Y55">
        <v>14.2</v>
      </c>
      <c r="Z55">
        <v>3</v>
      </c>
      <c r="AA55">
        <v>22</v>
      </c>
      <c r="AB55">
        <v>5.66</v>
      </c>
      <c r="AC55">
        <v>3.66</v>
      </c>
      <c r="AD55">
        <v>8.6</v>
      </c>
      <c r="AE55">
        <v>1</v>
      </c>
      <c r="AF55">
        <v>1</v>
      </c>
    </row>
    <row r="56" spans="1:32" x14ac:dyDescent="0.25">
      <c r="A56">
        <v>2006</v>
      </c>
      <c r="B56">
        <v>55</v>
      </c>
      <c r="C56" t="s">
        <v>75</v>
      </c>
      <c r="D56" t="str">
        <f>IFERROR(INDEX('Draft Master List'!E:F,MATCH('Passing Data 2006-2015'!C56,'Draft Master List'!E:E,0),2),"N/A")</f>
        <v>N/A</v>
      </c>
      <c r="E56" t="s">
        <v>21</v>
      </c>
      <c r="F56">
        <v>25</v>
      </c>
      <c r="H56">
        <v>16</v>
      </c>
      <c r="I56">
        <v>0</v>
      </c>
      <c r="K56">
        <v>18</v>
      </c>
      <c r="L56">
        <v>27</v>
      </c>
      <c r="M56">
        <v>66.7</v>
      </c>
      <c r="N56">
        <v>208</v>
      </c>
      <c r="O56">
        <v>1</v>
      </c>
      <c r="P56">
        <v>3.7</v>
      </c>
      <c r="Q56">
        <v>2</v>
      </c>
      <c r="R56">
        <v>7.4</v>
      </c>
      <c r="S56">
        <v>47</v>
      </c>
      <c r="T56">
        <v>7.7</v>
      </c>
      <c r="U56">
        <v>5.0999999999999996</v>
      </c>
      <c r="V56">
        <v>11.6</v>
      </c>
      <c r="W56">
        <v>13</v>
      </c>
      <c r="X56">
        <v>71.2</v>
      </c>
      <c r="Y56">
        <v>71.8</v>
      </c>
      <c r="Z56">
        <v>2</v>
      </c>
      <c r="AA56">
        <v>8</v>
      </c>
      <c r="AB56">
        <v>6.9</v>
      </c>
      <c r="AC56">
        <v>4.4800000000000004</v>
      </c>
      <c r="AD56">
        <v>6.9</v>
      </c>
    </row>
    <row r="57" spans="1:32" x14ac:dyDescent="0.25">
      <c r="A57">
        <v>2006</v>
      </c>
      <c r="B57">
        <v>56</v>
      </c>
      <c r="C57" t="s">
        <v>615</v>
      </c>
      <c r="D57" t="str">
        <f>IFERROR(INDEX('Draft Master List'!E:F,MATCH('Passing Data 2006-2015'!C57,'Draft Master List'!E:E,0),2),"N/A")</f>
        <v>N/A</v>
      </c>
      <c r="E57" t="s">
        <v>0</v>
      </c>
      <c r="F57">
        <v>36</v>
      </c>
      <c r="H57">
        <v>16</v>
      </c>
      <c r="I57">
        <v>0</v>
      </c>
      <c r="K57">
        <v>16</v>
      </c>
      <c r="L57">
        <v>24</v>
      </c>
      <c r="M57">
        <v>66.7</v>
      </c>
      <c r="N57">
        <v>208</v>
      </c>
      <c r="O57">
        <v>1</v>
      </c>
      <c r="P57">
        <v>4.2</v>
      </c>
      <c r="Q57">
        <v>1</v>
      </c>
      <c r="R57">
        <v>4.2</v>
      </c>
      <c r="S57">
        <v>65</v>
      </c>
      <c r="T57">
        <v>8.6999999999999993</v>
      </c>
      <c r="U57">
        <v>7.6</v>
      </c>
      <c r="V57">
        <v>13</v>
      </c>
      <c r="W57">
        <v>13</v>
      </c>
      <c r="X57">
        <v>90.3</v>
      </c>
      <c r="Y57">
        <v>1.99</v>
      </c>
      <c r="Z57">
        <v>5</v>
      </c>
      <c r="AA57">
        <v>18</v>
      </c>
      <c r="AB57">
        <v>6.55</v>
      </c>
      <c r="AC57">
        <v>5.69</v>
      </c>
      <c r="AD57">
        <v>17.2</v>
      </c>
    </row>
    <row r="58" spans="1:32" x14ac:dyDescent="0.25">
      <c r="A58">
        <v>2006</v>
      </c>
      <c r="B58">
        <v>57</v>
      </c>
      <c r="C58" t="s">
        <v>634</v>
      </c>
      <c r="D58" t="str">
        <f>IFERROR(INDEX('Draft Master List'!E:F,MATCH('Passing Data 2006-2015'!C58,'Draft Master List'!E:E,0),2),"N/A")</f>
        <v>N/A</v>
      </c>
      <c r="E58" t="s">
        <v>4</v>
      </c>
      <c r="F58">
        <v>27</v>
      </c>
      <c r="H58">
        <v>2</v>
      </c>
      <c r="I58">
        <v>0</v>
      </c>
      <c r="K58">
        <v>13</v>
      </c>
      <c r="L58">
        <v>22</v>
      </c>
      <c r="M58">
        <v>59.1</v>
      </c>
      <c r="N58">
        <v>166</v>
      </c>
      <c r="O58">
        <v>0</v>
      </c>
      <c r="P58">
        <v>0</v>
      </c>
      <c r="Q58">
        <v>0</v>
      </c>
      <c r="R58">
        <v>0</v>
      </c>
      <c r="S58">
        <v>32</v>
      </c>
      <c r="T58">
        <v>7.5</v>
      </c>
      <c r="U58">
        <v>7.5</v>
      </c>
      <c r="V58">
        <v>12.8</v>
      </c>
      <c r="W58">
        <v>83</v>
      </c>
      <c r="X58">
        <v>82.8</v>
      </c>
      <c r="Y58">
        <v>80.900000000000006</v>
      </c>
      <c r="Z58">
        <v>1</v>
      </c>
      <c r="AA58">
        <v>11</v>
      </c>
      <c r="AB58">
        <v>6.74</v>
      </c>
      <c r="AC58">
        <v>6.74</v>
      </c>
      <c r="AD58">
        <v>4.3</v>
      </c>
    </row>
    <row r="59" spans="1:32" x14ac:dyDescent="0.25">
      <c r="A59">
        <v>2006</v>
      </c>
      <c r="B59">
        <v>58</v>
      </c>
      <c r="C59" t="s">
        <v>611</v>
      </c>
      <c r="D59" t="str">
        <f>IFERROR(INDEX('Draft Master List'!E:F,MATCH('Passing Data 2006-2015'!C59,'Draft Master List'!E:E,0),2),"N/A")</f>
        <v>N/A</v>
      </c>
      <c r="E59" t="s">
        <v>18</v>
      </c>
      <c r="F59">
        <v>27</v>
      </c>
      <c r="H59">
        <v>2</v>
      </c>
      <c r="I59">
        <v>0</v>
      </c>
      <c r="K59">
        <v>13</v>
      </c>
      <c r="L59">
        <v>18</v>
      </c>
      <c r="M59">
        <v>72.2</v>
      </c>
      <c r="N59">
        <v>146</v>
      </c>
      <c r="O59">
        <v>0</v>
      </c>
      <c r="P59">
        <v>0</v>
      </c>
      <c r="Q59">
        <v>1</v>
      </c>
      <c r="R59">
        <v>5.6</v>
      </c>
      <c r="S59">
        <v>50</v>
      </c>
      <c r="T59">
        <v>8.1</v>
      </c>
      <c r="U59">
        <v>5.6</v>
      </c>
      <c r="V59">
        <v>11.2</v>
      </c>
      <c r="W59">
        <v>73</v>
      </c>
      <c r="X59">
        <v>72.900000000000006</v>
      </c>
      <c r="Y59">
        <v>33.700000000000003</v>
      </c>
      <c r="Z59">
        <v>6</v>
      </c>
      <c r="AA59">
        <v>42</v>
      </c>
      <c r="AB59">
        <v>4.33</v>
      </c>
      <c r="AC59">
        <v>2.46</v>
      </c>
      <c r="AD59">
        <v>25</v>
      </c>
    </row>
    <row r="60" spans="1:32" x14ac:dyDescent="0.25">
      <c r="A60">
        <v>2006</v>
      </c>
      <c r="B60">
        <v>59</v>
      </c>
      <c r="C60" t="s">
        <v>80</v>
      </c>
      <c r="D60" t="str">
        <f>IFERROR(INDEX('Draft Master List'!E:F,MATCH('Passing Data 2006-2015'!C60,'Draft Master List'!E:E,0),2),"N/A")</f>
        <v>N/A</v>
      </c>
      <c r="E60" t="s">
        <v>5</v>
      </c>
      <c r="F60">
        <v>23</v>
      </c>
      <c r="H60">
        <v>2</v>
      </c>
      <c r="I60">
        <v>0</v>
      </c>
      <c r="K60">
        <v>6</v>
      </c>
      <c r="L60">
        <v>15</v>
      </c>
      <c r="M60">
        <v>40</v>
      </c>
      <c r="N60">
        <v>46</v>
      </c>
      <c r="O60">
        <v>0</v>
      </c>
      <c r="P60">
        <v>0</v>
      </c>
      <c r="Q60">
        <v>0</v>
      </c>
      <c r="R60">
        <v>0</v>
      </c>
      <c r="S60">
        <v>16</v>
      </c>
      <c r="T60">
        <v>3.1</v>
      </c>
      <c r="U60">
        <v>3.1</v>
      </c>
      <c r="V60">
        <v>7.7</v>
      </c>
      <c r="W60">
        <v>23</v>
      </c>
      <c r="X60">
        <v>48.2</v>
      </c>
      <c r="Y60">
        <v>8.4</v>
      </c>
      <c r="Z60">
        <v>3</v>
      </c>
      <c r="AA60">
        <v>18</v>
      </c>
      <c r="AB60">
        <v>1.56</v>
      </c>
      <c r="AC60">
        <v>1.56</v>
      </c>
      <c r="AD60">
        <v>16.7</v>
      </c>
    </row>
    <row r="61" spans="1:32" x14ac:dyDescent="0.25">
      <c r="A61">
        <v>2006</v>
      </c>
      <c r="B61">
        <v>60</v>
      </c>
      <c r="C61" t="s">
        <v>631</v>
      </c>
      <c r="D61" t="str">
        <f>IFERROR(INDEX('Draft Master List'!E:F,MATCH('Passing Data 2006-2015'!C61,'Draft Master List'!E:E,0),2),"N/A")</f>
        <v>N/A</v>
      </c>
      <c r="E61" t="s">
        <v>16</v>
      </c>
      <c r="F61">
        <v>27</v>
      </c>
      <c r="H61">
        <v>2</v>
      </c>
      <c r="I61">
        <v>0</v>
      </c>
      <c r="K61">
        <v>6</v>
      </c>
      <c r="L61">
        <v>13</v>
      </c>
      <c r="M61">
        <v>46.2</v>
      </c>
      <c r="N61">
        <v>68</v>
      </c>
      <c r="O61">
        <v>1</v>
      </c>
      <c r="P61">
        <v>7.7</v>
      </c>
      <c r="Q61">
        <v>2</v>
      </c>
      <c r="R61">
        <v>15.4</v>
      </c>
      <c r="S61">
        <v>29</v>
      </c>
      <c r="T61">
        <v>5.2</v>
      </c>
      <c r="U61">
        <v>-0.2</v>
      </c>
      <c r="V61">
        <v>11.3</v>
      </c>
      <c r="W61">
        <v>34</v>
      </c>
      <c r="X61">
        <v>48.4</v>
      </c>
      <c r="Y61">
        <v>85.1</v>
      </c>
      <c r="Z61">
        <v>0</v>
      </c>
      <c r="AA61">
        <v>0</v>
      </c>
      <c r="AB61">
        <v>5.23</v>
      </c>
      <c r="AC61">
        <v>-0.15</v>
      </c>
      <c r="AD61">
        <v>0</v>
      </c>
    </row>
    <row r="62" spans="1:32" x14ac:dyDescent="0.25">
      <c r="A62">
        <v>2006</v>
      </c>
      <c r="B62">
        <v>61</v>
      </c>
      <c r="C62" t="s">
        <v>657</v>
      </c>
      <c r="D62" t="str">
        <f>IFERROR(INDEX('Draft Master List'!E:F,MATCH('Passing Data 2006-2015'!C62,'Draft Master List'!E:E,0),2),"N/A")</f>
        <v>N/A</v>
      </c>
      <c r="E62" t="s">
        <v>22</v>
      </c>
      <c r="F62">
        <v>23</v>
      </c>
      <c r="H62">
        <v>1</v>
      </c>
      <c r="I62">
        <v>0</v>
      </c>
      <c r="K62">
        <v>6</v>
      </c>
      <c r="L62">
        <v>11</v>
      </c>
      <c r="M62">
        <v>54.5</v>
      </c>
      <c r="N62">
        <v>56</v>
      </c>
      <c r="O62">
        <v>0</v>
      </c>
      <c r="P62">
        <v>0</v>
      </c>
      <c r="Q62">
        <v>1</v>
      </c>
      <c r="R62">
        <v>9.1</v>
      </c>
      <c r="S62">
        <v>18</v>
      </c>
      <c r="T62">
        <v>5.0999999999999996</v>
      </c>
      <c r="U62">
        <v>1</v>
      </c>
      <c r="V62">
        <v>9.3000000000000007</v>
      </c>
      <c r="W62">
        <v>56</v>
      </c>
      <c r="X62">
        <v>30.9</v>
      </c>
      <c r="Y62">
        <v>40.6</v>
      </c>
      <c r="Z62">
        <v>0</v>
      </c>
      <c r="AA62">
        <v>0</v>
      </c>
      <c r="AB62">
        <v>5.09</v>
      </c>
      <c r="AC62">
        <v>1</v>
      </c>
      <c r="AD62">
        <v>0</v>
      </c>
    </row>
    <row r="63" spans="1:32" x14ac:dyDescent="0.25">
      <c r="A63">
        <v>2006</v>
      </c>
      <c r="B63">
        <v>62</v>
      </c>
      <c r="C63" t="s">
        <v>69</v>
      </c>
      <c r="D63" t="str">
        <f>IFERROR(INDEX('Draft Master List'!E:F,MATCH('Passing Data 2006-2015'!C63,'Draft Master List'!E:E,0),2),"N/A")</f>
        <v>N/A</v>
      </c>
      <c r="E63" t="s">
        <v>30</v>
      </c>
      <c r="F63">
        <v>24</v>
      </c>
      <c r="H63">
        <v>6</v>
      </c>
      <c r="I63">
        <v>0</v>
      </c>
      <c r="K63">
        <v>5</v>
      </c>
      <c r="L63">
        <v>8</v>
      </c>
      <c r="M63">
        <v>62.5</v>
      </c>
      <c r="N63">
        <v>32</v>
      </c>
      <c r="O63">
        <v>0</v>
      </c>
      <c r="P63">
        <v>0</v>
      </c>
      <c r="Q63">
        <v>0</v>
      </c>
      <c r="R63">
        <v>0</v>
      </c>
      <c r="S63">
        <v>10</v>
      </c>
      <c r="T63">
        <v>4</v>
      </c>
      <c r="U63">
        <v>4</v>
      </c>
      <c r="V63">
        <v>6.4</v>
      </c>
      <c r="W63">
        <v>5.3</v>
      </c>
      <c r="X63">
        <v>70.8</v>
      </c>
      <c r="Y63">
        <v>8.9</v>
      </c>
      <c r="Z63">
        <v>3</v>
      </c>
      <c r="AA63">
        <v>15</v>
      </c>
      <c r="AB63">
        <v>1.55</v>
      </c>
      <c r="AC63">
        <v>1.55</v>
      </c>
      <c r="AD63">
        <v>27.3</v>
      </c>
    </row>
    <row r="64" spans="1:32" x14ac:dyDescent="0.25">
      <c r="A64">
        <v>2006</v>
      </c>
      <c r="B64">
        <v>63</v>
      </c>
      <c r="C64" t="s">
        <v>524</v>
      </c>
      <c r="D64" t="str">
        <f>IFERROR(INDEX('Draft Master List'!E:F,MATCH('Passing Data 2006-2015'!C64,'Draft Master List'!E:E,0),2),"N/A")</f>
        <v>852006</v>
      </c>
      <c r="E64" t="s">
        <v>25</v>
      </c>
      <c r="F64">
        <v>23</v>
      </c>
      <c r="H64">
        <v>2</v>
      </c>
      <c r="I64">
        <v>0</v>
      </c>
      <c r="K64">
        <v>3</v>
      </c>
      <c r="L64">
        <v>7</v>
      </c>
      <c r="M64">
        <v>42.9</v>
      </c>
      <c r="N64">
        <v>23</v>
      </c>
      <c r="O64">
        <v>0</v>
      </c>
      <c r="P64">
        <v>0</v>
      </c>
      <c r="Q64">
        <v>2</v>
      </c>
      <c r="R64">
        <v>28.6</v>
      </c>
      <c r="S64">
        <v>11</v>
      </c>
      <c r="T64">
        <v>3.3</v>
      </c>
      <c r="U64">
        <v>-9.6</v>
      </c>
      <c r="V64">
        <v>7.7</v>
      </c>
      <c r="W64">
        <v>11.5</v>
      </c>
      <c r="X64">
        <v>11.9</v>
      </c>
      <c r="Y64">
        <v>0.8</v>
      </c>
      <c r="Z64">
        <v>1</v>
      </c>
      <c r="AA64">
        <v>10</v>
      </c>
      <c r="AB64">
        <v>1.63</v>
      </c>
      <c r="AC64">
        <v>-9.6300000000000008</v>
      </c>
      <c r="AD64">
        <v>12.5</v>
      </c>
    </row>
    <row r="65" spans="1:30" x14ac:dyDescent="0.25">
      <c r="A65">
        <v>2006</v>
      </c>
      <c r="B65">
        <v>64</v>
      </c>
      <c r="C65" t="s">
        <v>595</v>
      </c>
      <c r="D65" t="str">
        <f>IFERROR(INDEX('Draft Master List'!E:F,MATCH('Passing Data 2006-2015'!C65,'Draft Master List'!E:E,0),2),"N/A")</f>
        <v>N/A</v>
      </c>
      <c r="E65" t="s">
        <v>223</v>
      </c>
      <c r="F65">
        <v>35</v>
      </c>
      <c r="H65">
        <v>1</v>
      </c>
      <c r="I65">
        <v>0</v>
      </c>
      <c r="K65">
        <v>1</v>
      </c>
      <c r="L65">
        <v>3</v>
      </c>
      <c r="M65">
        <v>33.299999999999997</v>
      </c>
      <c r="N65">
        <v>27</v>
      </c>
      <c r="O65">
        <v>0</v>
      </c>
      <c r="P65">
        <v>0</v>
      </c>
      <c r="Q65">
        <v>0</v>
      </c>
      <c r="R65">
        <v>0</v>
      </c>
      <c r="S65">
        <v>27</v>
      </c>
      <c r="T65">
        <v>9</v>
      </c>
      <c r="U65">
        <v>9</v>
      </c>
      <c r="V65">
        <v>27</v>
      </c>
      <c r="W65">
        <v>27</v>
      </c>
      <c r="X65">
        <v>67.400000000000006</v>
      </c>
      <c r="Y65">
        <v>81.2</v>
      </c>
      <c r="Z65">
        <v>0</v>
      </c>
      <c r="AA65">
        <v>0</v>
      </c>
      <c r="AB65">
        <v>9</v>
      </c>
      <c r="AC65">
        <v>9</v>
      </c>
      <c r="AD65">
        <v>0</v>
      </c>
    </row>
    <row r="66" spans="1:30" x14ac:dyDescent="0.25">
      <c r="A66">
        <v>2006</v>
      </c>
      <c r="B66">
        <v>65</v>
      </c>
      <c r="C66" t="s">
        <v>637</v>
      </c>
      <c r="D66" t="str">
        <f>IFERROR(INDEX('Draft Master List'!E:F,MATCH('Passing Data 2006-2015'!C66,'Draft Master List'!E:E,0),2),"N/A")</f>
        <v>N/A</v>
      </c>
      <c r="E66" t="s">
        <v>7</v>
      </c>
      <c r="F66">
        <v>27</v>
      </c>
      <c r="G66" t="s">
        <v>658</v>
      </c>
      <c r="H66">
        <v>16</v>
      </c>
      <c r="I66">
        <v>16</v>
      </c>
      <c r="K66">
        <v>2</v>
      </c>
      <c r="L66">
        <v>3</v>
      </c>
      <c r="M66">
        <v>66.7</v>
      </c>
      <c r="N66">
        <v>88</v>
      </c>
      <c r="O66">
        <v>1</v>
      </c>
      <c r="P66">
        <v>33.299999999999997</v>
      </c>
      <c r="Q66">
        <v>0</v>
      </c>
      <c r="R66">
        <v>0</v>
      </c>
      <c r="S66">
        <v>48</v>
      </c>
      <c r="T66">
        <v>29.3</v>
      </c>
      <c r="U66">
        <v>36</v>
      </c>
      <c r="V66">
        <v>44</v>
      </c>
      <c r="W66">
        <v>5.5</v>
      </c>
      <c r="X66">
        <v>149.30000000000001</v>
      </c>
      <c r="Y66">
        <v>100</v>
      </c>
      <c r="Z66">
        <v>0</v>
      </c>
      <c r="AA66">
        <v>0</v>
      </c>
      <c r="AB66">
        <v>29.33</v>
      </c>
      <c r="AC66">
        <v>36</v>
      </c>
      <c r="AD66">
        <v>0</v>
      </c>
    </row>
    <row r="67" spans="1:30" x14ac:dyDescent="0.25">
      <c r="A67">
        <v>2006</v>
      </c>
      <c r="B67">
        <v>66</v>
      </c>
      <c r="C67" t="s">
        <v>620</v>
      </c>
      <c r="D67" t="str">
        <f>IFERROR(INDEX('Draft Master List'!E:F,MATCH('Passing Data 2006-2015'!C67,'Draft Master List'!E:E,0),2),"N/A")</f>
        <v>N/A</v>
      </c>
      <c r="E67" t="s">
        <v>30</v>
      </c>
      <c r="F67">
        <v>43</v>
      </c>
      <c r="H67">
        <v>3</v>
      </c>
      <c r="I67">
        <v>0</v>
      </c>
      <c r="K67">
        <v>2</v>
      </c>
      <c r="L67">
        <v>3</v>
      </c>
      <c r="M67">
        <v>66.7</v>
      </c>
      <c r="N67">
        <v>29</v>
      </c>
      <c r="O67">
        <v>1</v>
      </c>
      <c r="P67">
        <v>33.299999999999997</v>
      </c>
      <c r="Q67">
        <v>0</v>
      </c>
      <c r="R67">
        <v>0</v>
      </c>
      <c r="S67">
        <v>23</v>
      </c>
      <c r="T67">
        <v>9.6999999999999993</v>
      </c>
      <c r="U67">
        <v>16.3</v>
      </c>
      <c r="V67">
        <v>14.5</v>
      </c>
      <c r="W67">
        <v>9.6999999999999993</v>
      </c>
      <c r="X67">
        <v>137.5</v>
      </c>
      <c r="Y67">
        <v>99.9</v>
      </c>
      <c r="Z67">
        <v>0</v>
      </c>
      <c r="AA67">
        <v>0</v>
      </c>
      <c r="AB67">
        <v>9.67</v>
      </c>
      <c r="AC67">
        <v>16.329999999999998</v>
      </c>
      <c r="AD67">
        <v>0</v>
      </c>
    </row>
    <row r="68" spans="1:30" x14ac:dyDescent="0.25">
      <c r="A68">
        <v>2006</v>
      </c>
      <c r="B68">
        <v>67</v>
      </c>
      <c r="C68" t="s">
        <v>724</v>
      </c>
      <c r="D68" t="str">
        <f>IFERROR(INDEX('Draft Master List'!E:F,MATCH('Passing Data 2006-2015'!C68,'Draft Master List'!E:E,0),2),"N/A")</f>
        <v>N/A</v>
      </c>
      <c r="E68" t="s">
        <v>13</v>
      </c>
      <c r="F68">
        <v>27</v>
      </c>
      <c r="G68" t="s">
        <v>76</v>
      </c>
      <c r="H68">
        <v>16</v>
      </c>
      <c r="I68">
        <v>16</v>
      </c>
      <c r="K68">
        <v>2</v>
      </c>
      <c r="L68">
        <v>3</v>
      </c>
      <c r="M68">
        <v>66.7</v>
      </c>
      <c r="N68">
        <v>20</v>
      </c>
      <c r="O68">
        <v>2</v>
      </c>
      <c r="P68">
        <v>66.7</v>
      </c>
      <c r="Q68">
        <v>0</v>
      </c>
      <c r="R68">
        <v>0</v>
      </c>
      <c r="S68">
        <v>19</v>
      </c>
      <c r="T68">
        <v>6.7</v>
      </c>
      <c r="U68">
        <v>20</v>
      </c>
      <c r="V68">
        <v>10</v>
      </c>
      <c r="W68">
        <v>1.3</v>
      </c>
      <c r="X68">
        <v>125</v>
      </c>
      <c r="Y68">
        <v>99.7</v>
      </c>
      <c r="Z68">
        <v>0</v>
      </c>
      <c r="AA68">
        <v>0</v>
      </c>
      <c r="AB68">
        <v>6.67</v>
      </c>
      <c r="AC68">
        <v>20</v>
      </c>
      <c r="AD68">
        <v>0</v>
      </c>
    </row>
    <row r="69" spans="1:30" x14ac:dyDescent="0.25">
      <c r="A69">
        <v>2006</v>
      </c>
      <c r="B69">
        <v>68</v>
      </c>
      <c r="C69" t="s">
        <v>612</v>
      </c>
      <c r="D69" t="str">
        <f>IFERROR(INDEX('Draft Master List'!E:F,MATCH('Passing Data 2006-2015'!C69,'Draft Master List'!E:E,0),2),"N/A")</f>
        <v>N/A</v>
      </c>
      <c r="E69" t="s">
        <v>15</v>
      </c>
      <c r="F69">
        <v>30</v>
      </c>
      <c r="H69">
        <v>4</v>
      </c>
      <c r="I69">
        <v>0</v>
      </c>
      <c r="K69">
        <v>3</v>
      </c>
      <c r="L69">
        <v>3</v>
      </c>
      <c r="M69">
        <v>100</v>
      </c>
      <c r="N69">
        <v>31</v>
      </c>
      <c r="O69">
        <v>0</v>
      </c>
      <c r="P69">
        <v>0</v>
      </c>
      <c r="Q69">
        <v>0</v>
      </c>
      <c r="R69">
        <v>0</v>
      </c>
      <c r="S69">
        <v>22</v>
      </c>
      <c r="T69">
        <v>10.3</v>
      </c>
      <c r="U69">
        <v>10.3</v>
      </c>
      <c r="V69">
        <v>10.3</v>
      </c>
      <c r="W69">
        <v>7.8</v>
      </c>
      <c r="X69">
        <v>109.7</v>
      </c>
      <c r="Y69">
        <v>17.7</v>
      </c>
      <c r="Z69">
        <v>0</v>
      </c>
      <c r="AA69">
        <v>0</v>
      </c>
      <c r="AB69">
        <v>10.33</v>
      </c>
      <c r="AC69">
        <v>10.33</v>
      </c>
      <c r="AD69">
        <v>0</v>
      </c>
    </row>
    <row r="70" spans="1:30" x14ac:dyDescent="0.25">
      <c r="A70">
        <v>2006</v>
      </c>
      <c r="B70">
        <v>69</v>
      </c>
      <c r="C70" t="s">
        <v>659</v>
      </c>
      <c r="D70" t="str">
        <f>IFERROR(INDEX('Draft Master List'!E:F,MATCH('Passing Data 2006-2015'!C70,'Draft Master List'!E:E,0),2),"N/A")</f>
        <v>N/A</v>
      </c>
      <c r="E70" t="s">
        <v>16</v>
      </c>
      <c r="F70">
        <v>27</v>
      </c>
      <c r="G70" t="s">
        <v>660</v>
      </c>
      <c r="H70">
        <v>16</v>
      </c>
      <c r="I70">
        <v>4</v>
      </c>
      <c r="K70">
        <v>0</v>
      </c>
      <c r="L70">
        <v>2</v>
      </c>
      <c r="M70">
        <v>0</v>
      </c>
      <c r="N70">
        <v>0</v>
      </c>
      <c r="O70">
        <v>0</v>
      </c>
      <c r="P70">
        <v>0</v>
      </c>
      <c r="Q70">
        <v>1</v>
      </c>
      <c r="R70">
        <v>50</v>
      </c>
      <c r="S70">
        <v>0</v>
      </c>
      <c r="T70">
        <v>0</v>
      </c>
      <c r="U70">
        <v>-22.5</v>
      </c>
      <c r="W70">
        <v>0</v>
      </c>
      <c r="X70">
        <v>0</v>
      </c>
      <c r="Y70">
        <v>0.2</v>
      </c>
      <c r="Z70">
        <v>0</v>
      </c>
      <c r="AA70">
        <v>0</v>
      </c>
      <c r="AB70">
        <v>0</v>
      </c>
      <c r="AC70">
        <v>-22.5</v>
      </c>
      <c r="AD70">
        <v>0</v>
      </c>
    </row>
    <row r="71" spans="1:30" x14ac:dyDescent="0.25">
      <c r="A71">
        <v>2006</v>
      </c>
      <c r="B71">
        <v>70</v>
      </c>
      <c r="C71" t="s">
        <v>623</v>
      </c>
      <c r="D71" t="str">
        <f>IFERROR(INDEX('Draft Master List'!E:F,MATCH('Passing Data 2006-2015'!C71,'Draft Master List'!E:E,0),2),"N/A")</f>
        <v>N/A</v>
      </c>
      <c r="E71" t="s">
        <v>13</v>
      </c>
      <c r="F71">
        <v>30</v>
      </c>
      <c r="H71">
        <v>1</v>
      </c>
      <c r="I71">
        <v>0</v>
      </c>
      <c r="K71">
        <v>1</v>
      </c>
      <c r="L71">
        <v>2</v>
      </c>
      <c r="M71">
        <v>50</v>
      </c>
      <c r="N71">
        <v>4</v>
      </c>
      <c r="O71">
        <v>0</v>
      </c>
      <c r="P71">
        <v>0</v>
      </c>
      <c r="Q71">
        <v>0</v>
      </c>
      <c r="R71">
        <v>0</v>
      </c>
      <c r="S71">
        <v>4</v>
      </c>
      <c r="T71">
        <v>2</v>
      </c>
      <c r="U71">
        <v>2</v>
      </c>
      <c r="V71">
        <v>4</v>
      </c>
      <c r="W71">
        <v>4</v>
      </c>
      <c r="X71">
        <v>56.2</v>
      </c>
      <c r="Y71">
        <v>1</v>
      </c>
      <c r="Z71">
        <v>1</v>
      </c>
      <c r="AA71">
        <v>6</v>
      </c>
      <c r="AB71">
        <v>-0.67</v>
      </c>
      <c r="AC71">
        <v>-0.67</v>
      </c>
      <c r="AD71">
        <v>33.299999999999997</v>
      </c>
    </row>
    <row r="72" spans="1:30" x14ac:dyDescent="0.25">
      <c r="A72">
        <v>2006</v>
      </c>
      <c r="B72">
        <v>71</v>
      </c>
      <c r="C72" t="s">
        <v>661</v>
      </c>
      <c r="D72" t="str">
        <f>IFERROR(INDEX('Draft Master List'!E:F,MATCH('Passing Data 2006-2015'!C72,'Draft Master List'!E:E,0),2),"N/A")</f>
        <v>N/A</v>
      </c>
      <c r="E72" t="s">
        <v>6</v>
      </c>
      <c r="F72">
        <v>32</v>
      </c>
      <c r="G72" t="s">
        <v>194</v>
      </c>
      <c r="H72">
        <v>16</v>
      </c>
      <c r="I72">
        <v>0</v>
      </c>
      <c r="K72">
        <v>1</v>
      </c>
      <c r="L72">
        <v>1</v>
      </c>
      <c r="M72">
        <v>100</v>
      </c>
      <c r="N72">
        <v>11</v>
      </c>
      <c r="O72">
        <v>0</v>
      </c>
      <c r="P72">
        <v>0</v>
      </c>
      <c r="Q72">
        <v>0</v>
      </c>
      <c r="R72">
        <v>0</v>
      </c>
      <c r="S72">
        <v>11</v>
      </c>
      <c r="T72">
        <v>11</v>
      </c>
      <c r="U72">
        <v>11</v>
      </c>
      <c r="V72">
        <v>11</v>
      </c>
      <c r="W72">
        <v>0.7</v>
      </c>
      <c r="X72">
        <v>112.5</v>
      </c>
      <c r="Y72">
        <v>0</v>
      </c>
      <c r="Z72">
        <v>0</v>
      </c>
      <c r="AA72">
        <v>0</v>
      </c>
      <c r="AB72">
        <v>11</v>
      </c>
      <c r="AC72">
        <v>11</v>
      </c>
      <c r="AD72">
        <v>0</v>
      </c>
    </row>
    <row r="73" spans="1:30" x14ac:dyDescent="0.25">
      <c r="A73">
        <v>2006</v>
      </c>
      <c r="B73">
        <v>72</v>
      </c>
      <c r="C73" t="s">
        <v>662</v>
      </c>
      <c r="D73" t="str">
        <f>IFERROR(INDEX('Draft Master List'!E:F,MATCH('Passing Data 2006-2015'!C73,'Draft Master List'!E:E,0),2),"N/A")</f>
        <v>N/A</v>
      </c>
      <c r="E73" t="s">
        <v>6</v>
      </c>
      <c r="F73">
        <v>24</v>
      </c>
      <c r="G73" t="s">
        <v>77</v>
      </c>
      <c r="H73">
        <v>16</v>
      </c>
      <c r="I73">
        <v>5</v>
      </c>
      <c r="K73">
        <v>0</v>
      </c>
      <c r="L73">
        <v>1</v>
      </c>
      <c r="M73">
        <v>0</v>
      </c>
      <c r="N73">
        <v>0</v>
      </c>
      <c r="O73">
        <v>0</v>
      </c>
      <c r="P73">
        <v>0</v>
      </c>
      <c r="Q73">
        <v>1</v>
      </c>
      <c r="R73">
        <v>100</v>
      </c>
      <c r="S73">
        <v>0</v>
      </c>
      <c r="T73">
        <v>0</v>
      </c>
      <c r="U73">
        <v>-45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-45</v>
      </c>
      <c r="AD73">
        <v>0</v>
      </c>
    </row>
    <row r="74" spans="1:30" x14ac:dyDescent="0.25">
      <c r="A74">
        <v>2006</v>
      </c>
      <c r="B74">
        <v>73</v>
      </c>
      <c r="C74" t="s">
        <v>638</v>
      </c>
      <c r="D74" t="str">
        <f>IFERROR(INDEX('Draft Master List'!E:F,MATCH('Passing Data 2006-2015'!C74,'Draft Master List'!E:E,0),2),"N/A")</f>
        <v>N/A</v>
      </c>
      <c r="E74" t="s">
        <v>34</v>
      </c>
      <c r="F74">
        <v>26</v>
      </c>
      <c r="G74" t="s">
        <v>74</v>
      </c>
      <c r="H74">
        <v>16</v>
      </c>
      <c r="I74">
        <v>15</v>
      </c>
      <c r="K74">
        <v>0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W74">
        <v>0</v>
      </c>
      <c r="X74">
        <v>39.6</v>
      </c>
      <c r="Y74">
        <v>3.1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>
        <v>2006</v>
      </c>
      <c r="B75">
        <v>74</v>
      </c>
      <c r="C75" t="s">
        <v>566</v>
      </c>
      <c r="D75" t="str">
        <f>IFERROR(INDEX('Draft Master List'!E:F,MATCH('Passing Data 2006-2015'!C75,'Draft Master List'!E:E,0),2),"N/A")</f>
        <v>N/A</v>
      </c>
      <c r="E75" t="s">
        <v>33</v>
      </c>
      <c r="F75">
        <v>25</v>
      </c>
      <c r="G75" t="s">
        <v>76</v>
      </c>
      <c r="H75">
        <v>13</v>
      </c>
      <c r="I75">
        <v>12</v>
      </c>
      <c r="K75">
        <v>0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W75">
        <v>0</v>
      </c>
      <c r="X75">
        <v>39.6</v>
      </c>
      <c r="Y75">
        <v>0.1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>
        <v>2006</v>
      </c>
      <c r="B76">
        <v>75</v>
      </c>
      <c r="C76" t="s">
        <v>663</v>
      </c>
      <c r="D76" t="str">
        <f>IFERROR(INDEX('Draft Master List'!E:F,MATCH('Passing Data 2006-2015'!C76,'Draft Master List'!E:E,0),2),"N/A")</f>
        <v>N/A</v>
      </c>
      <c r="E76" t="s">
        <v>223</v>
      </c>
      <c r="F76">
        <v>34</v>
      </c>
      <c r="G76" t="s">
        <v>74</v>
      </c>
      <c r="H76">
        <v>16</v>
      </c>
      <c r="I76">
        <v>13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W76">
        <v>0</v>
      </c>
      <c r="X76">
        <v>39.6</v>
      </c>
      <c r="Y76">
        <v>7.6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>
        <v>2006</v>
      </c>
      <c r="B77">
        <v>76</v>
      </c>
      <c r="C77" t="s">
        <v>98</v>
      </c>
      <c r="D77" t="str">
        <f>IFERROR(INDEX('Draft Master List'!E:F,MATCH('Passing Data 2006-2015'!C77,'Draft Master List'!E:E,0),2),"N/A")</f>
        <v>22006</v>
      </c>
      <c r="E77" t="s">
        <v>0</v>
      </c>
      <c r="F77">
        <v>21</v>
      </c>
      <c r="G77" t="s">
        <v>664</v>
      </c>
      <c r="H77">
        <v>16</v>
      </c>
      <c r="I77">
        <v>8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1</v>
      </c>
      <c r="R77">
        <v>100</v>
      </c>
      <c r="S77">
        <v>0</v>
      </c>
      <c r="T77">
        <v>0</v>
      </c>
      <c r="U77">
        <v>-45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-45</v>
      </c>
      <c r="AD77">
        <v>0</v>
      </c>
    </row>
    <row r="78" spans="1:30" x14ac:dyDescent="0.25">
      <c r="A78">
        <v>2006</v>
      </c>
      <c r="B78">
        <v>77</v>
      </c>
      <c r="C78" t="s">
        <v>568</v>
      </c>
      <c r="D78" t="str">
        <f>IFERROR(INDEX('Draft Master List'!E:F,MATCH('Passing Data 2006-2015'!C78,'Draft Master List'!E:E,0),2),"N/A")</f>
        <v>N/A</v>
      </c>
      <c r="E78" t="s">
        <v>3</v>
      </c>
      <c r="F78">
        <v>24</v>
      </c>
      <c r="G78" t="s">
        <v>74</v>
      </c>
      <c r="H78">
        <v>16</v>
      </c>
      <c r="I78">
        <v>12</v>
      </c>
      <c r="K78">
        <v>0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W78">
        <v>0</v>
      </c>
      <c r="X78">
        <v>39.6</v>
      </c>
      <c r="Y78">
        <v>1.49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>
        <v>2006</v>
      </c>
      <c r="B79">
        <v>78</v>
      </c>
      <c r="C79" t="s">
        <v>78</v>
      </c>
      <c r="D79" t="str">
        <f>IFERROR(INDEX('Draft Master List'!E:F,MATCH('Passing Data 2006-2015'!C79,'Draft Master List'!E:E,0),2),"N/A")</f>
        <v>492006</v>
      </c>
      <c r="E79" t="s">
        <v>32</v>
      </c>
      <c r="F79">
        <v>23</v>
      </c>
      <c r="H79">
        <v>2</v>
      </c>
      <c r="I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W79">
        <v>0</v>
      </c>
      <c r="X79">
        <v>39.6</v>
      </c>
      <c r="Y79">
        <v>1</v>
      </c>
      <c r="Z79">
        <v>4</v>
      </c>
      <c r="AA79">
        <v>27</v>
      </c>
      <c r="AB79">
        <v>-5.4</v>
      </c>
      <c r="AC79">
        <v>-5.4</v>
      </c>
      <c r="AD79">
        <v>80</v>
      </c>
    </row>
    <row r="80" spans="1:30" x14ac:dyDescent="0.25">
      <c r="A80">
        <v>2006</v>
      </c>
      <c r="B80">
        <v>79</v>
      </c>
      <c r="C80" t="s">
        <v>665</v>
      </c>
      <c r="D80" t="str">
        <f>IFERROR(INDEX('Draft Master List'!E:F,MATCH('Passing Data 2006-2015'!C80,'Draft Master List'!E:E,0),2),"N/A")</f>
        <v>N/A</v>
      </c>
      <c r="E80" t="s">
        <v>64</v>
      </c>
      <c r="F80">
        <v>23</v>
      </c>
      <c r="G80" t="s">
        <v>77</v>
      </c>
      <c r="H80">
        <v>16</v>
      </c>
      <c r="I80">
        <v>1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W80">
        <v>0</v>
      </c>
      <c r="X80">
        <v>39.6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>
        <v>2006</v>
      </c>
      <c r="B81">
        <v>80</v>
      </c>
      <c r="C81" t="s">
        <v>622</v>
      </c>
      <c r="D81" t="str">
        <f>IFERROR(INDEX('Draft Master List'!E:F,MATCH('Passing Data 2006-2015'!C81,'Draft Master List'!E:E,0),2),"N/A")</f>
        <v>N/A</v>
      </c>
      <c r="E81" t="s">
        <v>64</v>
      </c>
      <c r="F81">
        <v>25</v>
      </c>
      <c r="H81">
        <v>1</v>
      </c>
      <c r="I81">
        <v>0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W81">
        <v>0</v>
      </c>
      <c r="X81">
        <v>39.6</v>
      </c>
      <c r="Y81">
        <v>0.1</v>
      </c>
      <c r="Z81">
        <v>1</v>
      </c>
      <c r="AA81">
        <v>7</v>
      </c>
      <c r="AB81">
        <v>-3.5</v>
      </c>
      <c r="AC81">
        <v>-3.5</v>
      </c>
      <c r="AD81">
        <v>50</v>
      </c>
    </row>
    <row r="82" spans="1:30" x14ac:dyDescent="0.25">
      <c r="A82">
        <v>2006</v>
      </c>
      <c r="B82">
        <v>81</v>
      </c>
      <c r="C82" t="s">
        <v>579</v>
      </c>
      <c r="D82" t="str">
        <f>IFERROR(INDEX('Draft Master List'!E:F,MATCH('Passing Data 2006-2015'!C82,'Draft Master List'!E:E,0),2),"N/A")</f>
        <v>N/A</v>
      </c>
      <c r="E82" t="s">
        <v>29</v>
      </c>
      <c r="F82">
        <v>25</v>
      </c>
      <c r="G82" t="s">
        <v>74</v>
      </c>
      <c r="H82">
        <v>16</v>
      </c>
      <c r="I82">
        <v>15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W82">
        <v>0</v>
      </c>
      <c r="X82">
        <v>39.6</v>
      </c>
      <c r="Y82">
        <v>2.2999999999999998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>
        <v>2006</v>
      </c>
      <c r="B83">
        <v>82</v>
      </c>
      <c r="C83" t="s">
        <v>666</v>
      </c>
      <c r="D83" t="str">
        <f>IFERROR(INDEX('Draft Master List'!E:F,MATCH('Passing Data 2006-2015'!C83,'Draft Master List'!E:E,0),2),"N/A")</f>
        <v>N/A</v>
      </c>
      <c r="E83" t="s">
        <v>9</v>
      </c>
      <c r="F83">
        <v>40</v>
      </c>
      <c r="G83" t="s">
        <v>213</v>
      </c>
      <c r="H83">
        <v>16</v>
      </c>
      <c r="I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W83">
        <v>0</v>
      </c>
      <c r="X83">
        <v>39.6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>
        <v>2006</v>
      </c>
      <c r="B84">
        <v>83</v>
      </c>
      <c r="C84" t="s">
        <v>667</v>
      </c>
      <c r="D84" t="str">
        <f>IFERROR(INDEX('Draft Master List'!E:F,MATCH('Passing Data 2006-2015'!C84,'Draft Master List'!E:E,0),2),"N/A")</f>
        <v>N/A</v>
      </c>
      <c r="E84" t="s">
        <v>32</v>
      </c>
      <c r="F84">
        <v>33</v>
      </c>
      <c r="G84" t="s">
        <v>213</v>
      </c>
      <c r="H84">
        <v>16</v>
      </c>
      <c r="I84">
        <v>0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W84">
        <v>0</v>
      </c>
      <c r="X84">
        <v>39.6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>
        <v>2006</v>
      </c>
      <c r="B85">
        <v>84</v>
      </c>
      <c r="C85" t="s">
        <v>668</v>
      </c>
      <c r="D85" t="str">
        <f>IFERROR(INDEX('Draft Master List'!E:F,MATCH('Passing Data 2006-2015'!C85,'Draft Master List'!E:E,0),2),"N/A")</f>
        <v>N/A</v>
      </c>
      <c r="E85" t="s">
        <v>669</v>
      </c>
      <c r="F85">
        <v>25</v>
      </c>
      <c r="H85">
        <v>8</v>
      </c>
      <c r="I85">
        <v>2</v>
      </c>
      <c r="K85">
        <v>0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W85">
        <v>0</v>
      </c>
      <c r="X85">
        <v>39.6</v>
      </c>
      <c r="Y85">
        <v>4.7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 x14ac:dyDescent="0.25">
      <c r="A86">
        <v>2006</v>
      </c>
      <c r="B86">
        <v>85</v>
      </c>
      <c r="C86" t="s">
        <v>670</v>
      </c>
      <c r="D86" t="str">
        <f>IFERROR(INDEX('Draft Master List'!E:F,MATCH('Passing Data 2006-2015'!C86,'Draft Master List'!E:E,0),2),"N/A")</f>
        <v>N/A</v>
      </c>
      <c r="E86" t="s">
        <v>0</v>
      </c>
      <c r="F86">
        <v>34</v>
      </c>
      <c r="G86" t="s">
        <v>74</v>
      </c>
      <c r="H86">
        <v>10</v>
      </c>
      <c r="I86">
        <v>9</v>
      </c>
      <c r="K86">
        <v>0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W86">
        <v>0</v>
      </c>
      <c r="X86">
        <v>39.6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25">
      <c r="A87">
        <v>2006</v>
      </c>
      <c r="B87">
        <v>86</v>
      </c>
      <c r="C87" t="s">
        <v>644</v>
      </c>
      <c r="D87" t="str">
        <f>IFERROR(INDEX('Draft Master List'!E:F,MATCH('Passing Data 2006-2015'!C87,'Draft Master List'!E:E,0),2),"N/A")</f>
        <v>N/A</v>
      </c>
      <c r="E87" t="s">
        <v>22</v>
      </c>
      <c r="F87">
        <v>34</v>
      </c>
      <c r="G87" t="s">
        <v>74</v>
      </c>
      <c r="H87">
        <v>16</v>
      </c>
      <c r="I87">
        <v>16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1</v>
      </c>
      <c r="R87">
        <v>100</v>
      </c>
      <c r="S87">
        <v>0</v>
      </c>
      <c r="T87">
        <v>0</v>
      </c>
      <c r="U87">
        <v>-45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-45</v>
      </c>
      <c r="AD87">
        <v>0</v>
      </c>
    </row>
    <row r="88" spans="1:30" x14ac:dyDescent="0.25">
      <c r="A88">
        <v>2006</v>
      </c>
      <c r="B88">
        <v>87</v>
      </c>
      <c r="C88" t="s">
        <v>693</v>
      </c>
      <c r="D88" t="str">
        <f>IFERROR(INDEX('Draft Master List'!E:F,MATCH('Passing Data 2006-2015'!C88,'Draft Master List'!E:E,0),2),"N/A")</f>
        <v>N/A</v>
      </c>
      <c r="E88" t="s">
        <v>25</v>
      </c>
      <c r="F88">
        <v>27</v>
      </c>
      <c r="G88" t="s">
        <v>76</v>
      </c>
      <c r="H88">
        <v>16</v>
      </c>
      <c r="I88">
        <v>16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W88">
        <v>0</v>
      </c>
      <c r="X88">
        <v>39.6</v>
      </c>
      <c r="Y88">
        <v>28.1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 x14ac:dyDescent="0.25">
      <c r="A89">
        <v>2006</v>
      </c>
      <c r="B89">
        <v>88</v>
      </c>
      <c r="C89" t="s">
        <v>671</v>
      </c>
      <c r="D89" t="str">
        <f>IFERROR(INDEX('Draft Master List'!E:F,MATCH('Passing Data 2006-2015'!C89,'Draft Master List'!E:E,0),2),"N/A")</f>
        <v>N/A</v>
      </c>
      <c r="E89" t="s">
        <v>63</v>
      </c>
      <c r="F89">
        <v>28</v>
      </c>
      <c r="G89" t="s">
        <v>76</v>
      </c>
      <c r="H89">
        <v>16</v>
      </c>
      <c r="I89">
        <v>16</v>
      </c>
      <c r="K89">
        <v>1</v>
      </c>
      <c r="L89">
        <v>1</v>
      </c>
      <c r="M89">
        <v>100</v>
      </c>
      <c r="N89">
        <v>-4</v>
      </c>
      <c r="O89">
        <v>0</v>
      </c>
      <c r="P89">
        <v>0</v>
      </c>
      <c r="Q89">
        <v>0</v>
      </c>
      <c r="R89">
        <v>0</v>
      </c>
      <c r="S89">
        <v>-4</v>
      </c>
      <c r="T89">
        <v>-4</v>
      </c>
      <c r="U89">
        <v>-4</v>
      </c>
      <c r="V89">
        <v>-4</v>
      </c>
      <c r="W89">
        <v>-0.3</v>
      </c>
      <c r="X89">
        <v>79.2</v>
      </c>
      <c r="Y89">
        <v>0.2</v>
      </c>
      <c r="Z89">
        <v>1</v>
      </c>
      <c r="AA89">
        <v>1</v>
      </c>
      <c r="AB89">
        <v>-2.5</v>
      </c>
      <c r="AC89">
        <v>-2.5</v>
      </c>
      <c r="AD89">
        <v>50</v>
      </c>
    </row>
    <row r="90" spans="1:30" x14ac:dyDescent="0.25">
      <c r="A90">
        <v>2006</v>
      </c>
      <c r="B90">
        <v>89</v>
      </c>
      <c r="C90" t="s">
        <v>672</v>
      </c>
      <c r="D90" t="str">
        <f>IFERROR(INDEX('Draft Master List'!E:F,MATCH('Passing Data 2006-2015'!C90,'Draft Master List'!E:E,0),2),"N/A")</f>
        <v>N/A</v>
      </c>
      <c r="E90" t="s">
        <v>18</v>
      </c>
      <c r="F90">
        <v>32</v>
      </c>
      <c r="G90" t="s">
        <v>194</v>
      </c>
      <c r="H90">
        <v>16</v>
      </c>
      <c r="I90">
        <v>0</v>
      </c>
      <c r="K90">
        <v>1</v>
      </c>
      <c r="L90">
        <v>1</v>
      </c>
      <c r="M90">
        <v>100</v>
      </c>
      <c r="N90">
        <v>16</v>
      </c>
      <c r="O90">
        <v>1</v>
      </c>
      <c r="P90">
        <v>100</v>
      </c>
      <c r="Q90">
        <v>0</v>
      </c>
      <c r="R90">
        <v>0</v>
      </c>
      <c r="S90">
        <v>16</v>
      </c>
      <c r="T90">
        <v>16</v>
      </c>
      <c r="U90">
        <v>36</v>
      </c>
      <c r="V90">
        <v>16</v>
      </c>
      <c r="W90">
        <v>1</v>
      </c>
      <c r="X90">
        <v>158.30000000000001</v>
      </c>
      <c r="Y90">
        <v>63.6</v>
      </c>
      <c r="Z90">
        <v>0</v>
      </c>
      <c r="AA90">
        <v>0</v>
      </c>
      <c r="AB90">
        <v>16</v>
      </c>
      <c r="AC90">
        <v>36</v>
      </c>
      <c r="AD90">
        <v>0</v>
      </c>
    </row>
    <row r="91" spans="1:30" x14ac:dyDescent="0.25">
      <c r="A91">
        <v>2006</v>
      </c>
      <c r="B91">
        <v>90</v>
      </c>
      <c r="C91" t="s">
        <v>639</v>
      </c>
      <c r="D91" t="str">
        <f>IFERROR(INDEX('Draft Master List'!E:F,MATCH('Passing Data 2006-2015'!C91,'Draft Master List'!E:E,0),2),"N/A")</f>
        <v>N/A</v>
      </c>
      <c r="E91" t="s">
        <v>63</v>
      </c>
      <c r="F91">
        <v>32</v>
      </c>
      <c r="G91" t="s">
        <v>213</v>
      </c>
      <c r="H91">
        <v>16</v>
      </c>
      <c r="I91">
        <v>0</v>
      </c>
      <c r="K91">
        <v>1</v>
      </c>
      <c r="L91">
        <v>1</v>
      </c>
      <c r="M91">
        <v>100</v>
      </c>
      <c r="N91">
        <v>37</v>
      </c>
      <c r="O91">
        <v>0</v>
      </c>
      <c r="P91">
        <v>0</v>
      </c>
      <c r="Q91">
        <v>0</v>
      </c>
      <c r="R91">
        <v>0</v>
      </c>
      <c r="S91">
        <v>37</v>
      </c>
      <c r="T91">
        <v>37</v>
      </c>
      <c r="U91">
        <v>37</v>
      </c>
      <c r="V91">
        <v>37</v>
      </c>
      <c r="W91">
        <v>2.2999999999999998</v>
      </c>
      <c r="X91">
        <v>118.7</v>
      </c>
      <c r="Y91">
        <v>100</v>
      </c>
      <c r="Z91">
        <v>0</v>
      </c>
      <c r="AA91">
        <v>0</v>
      </c>
      <c r="AB91">
        <v>37</v>
      </c>
      <c r="AC91">
        <v>37</v>
      </c>
      <c r="AD91">
        <v>0</v>
      </c>
    </row>
    <row r="92" spans="1:30" x14ac:dyDescent="0.25">
      <c r="A92">
        <v>2006</v>
      </c>
      <c r="B92">
        <v>91</v>
      </c>
      <c r="C92" t="s">
        <v>584</v>
      </c>
      <c r="D92" t="str">
        <f>IFERROR(INDEX('Draft Master List'!E:F,MATCH('Passing Data 2006-2015'!C92,'Draft Master List'!E:E,0),2),"N/A")</f>
        <v>N/A</v>
      </c>
      <c r="E92" t="s">
        <v>18</v>
      </c>
      <c r="F92">
        <v>24</v>
      </c>
      <c r="H92">
        <v>16</v>
      </c>
      <c r="I92">
        <v>0</v>
      </c>
      <c r="K92">
        <v>1</v>
      </c>
      <c r="L92">
        <v>1</v>
      </c>
      <c r="M92">
        <v>100</v>
      </c>
      <c r="N92">
        <v>15</v>
      </c>
      <c r="O92">
        <v>1</v>
      </c>
      <c r="P92">
        <v>100</v>
      </c>
      <c r="Q92">
        <v>0</v>
      </c>
      <c r="R92">
        <v>0</v>
      </c>
      <c r="S92">
        <v>15</v>
      </c>
      <c r="T92">
        <v>15</v>
      </c>
      <c r="U92">
        <v>35</v>
      </c>
      <c r="V92">
        <v>15</v>
      </c>
      <c r="W92">
        <v>0.9</v>
      </c>
      <c r="X92">
        <v>158.30000000000001</v>
      </c>
      <c r="Y92">
        <v>100</v>
      </c>
      <c r="Z92">
        <v>0</v>
      </c>
      <c r="AA92">
        <v>0</v>
      </c>
      <c r="AB92">
        <v>15</v>
      </c>
      <c r="AC92">
        <v>35</v>
      </c>
      <c r="AD92">
        <v>0</v>
      </c>
    </row>
    <row r="93" spans="1:30" x14ac:dyDescent="0.25">
      <c r="A93">
        <v>2006</v>
      </c>
      <c r="B93">
        <v>92</v>
      </c>
      <c r="C93" t="s">
        <v>708</v>
      </c>
      <c r="D93" t="str">
        <f>IFERROR(INDEX('Draft Master List'!E:F,MATCH('Passing Data 2006-2015'!C93,'Draft Master List'!E:E,0),2),"N/A")</f>
        <v>N/A</v>
      </c>
      <c r="E93" t="s">
        <v>29</v>
      </c>
      <c r="F93">
        <v>30</v>
      </c>
      <c r="G93" t="s">
        <v>213</v>
      </c>
      <c r="H93">
        <v>16</v>
      </c>
      <c r="I93">
        <v>0</v>
      </c>
      <c r="K93">
        <v>0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W93">
        <v>0</v>
      </c>
      <c r="X93">
        <v>39.6</v>
      </c>
      <c r="Y93">
        <v>4.7</v>
      </c>
      <c r="Z93">
        <v>0</v>
      </c>
      <c r="AA93">
        <v>0</v>
      </c>
      <c r="AB93">
        <v>0</v>
      </c>
      <c r="AC93">
        <v>0</v>
      </c>
      <c r="AD93">
        <v>0</v>
      </c>
    </row>
    <row r="94" spans="1:30" x14ac:dyDescent="0.25">
      <c r="A94">
        <v>2006</v>
      </c>
      <c r="B94">
        <v>93</v>
      </c>
      <c r="C94" t="s">
        <v>522</v>
      </c>
      <c r="D94" t="str">
        <f>IFERROR(INDEX('Draft Master List'!E:F,MATCH('Passing Data 2006-2015'!C94,'Draft Master List'!E:E,0),2),"N/A")</f>
        <v>792006</v>
      </c>
      <c r="E94" t="s">
        <v>21</v>
      </c>
      <c r="F94">
        <v>23</v>
      </c>
      <c r="H94">
        <v>14</v>
      </c>
      <c r="I94">
        <v>0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W94">
        <v>0</v>
      </c>
      <c r="X94">
        <v>39.6</v>
      </c>
      <c r="Y94">
        <v>1.3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 x14ac:dyDescent="0.25">
      <c r="A95">
        <v>2006</v>
      </c>
      <c r="B95">
        <v>94</v>
      </c>
      <c r="C95" t="s">
        <v>632</v>
      </c>
      <c r="D95" t="str">
        <f>IFERROR(INDEX('Draft Master List'!E:F,MATCH('Passing Data 2006-2015'!C95,'Draft Master List'!E:E,0),2),"N/A")</f>
        <v>N/A</v>
      </c>
      <c r="E95" t="s">
        <v>32</v>
      </c>
      <c r="F95">
        <v>27</v>
      </c>
      <c r="H95">
        <v>1</v>
      </c>
      <c r="I95">
        <v>0</v>
      </c>
      <c r="K95">
        <v>0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W95">
        <v>0</v>
      </c>
      <c r="X95">
        <v>39.6</v>
      </c>
      <c r="Y95">
        <v>1.8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25">
      <c r="A96">
        <v>2006</v>
      </c>
      <c r="B96">
        <v>95</v>
      </c>
      <c r="C96" t="s">
        <v>527</v>
      </c>
      <c r="D96" t="str">
        <f>IFERROR(INDEX('Draft Master List'!E:F,MATCH('Passing Data 2006-2015'!C96,'Draft Master List'!E:E,0),2),"N/A")</f>
        <v>1002006</v>
      </c>
      <c r="E96" t="s">
        <v>34</v>
      </c>
      <c r="F96">
        <v>23</v>
      </c>
      <c r="H96">
        <v>16</v>
      </c>
      <c r="I96">
        <v>0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W96">
        <v>0</v>
      </c>
      <c r="X96">
        <v>39.6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2" x14ac:dyDescent="0.25">
      <c r="A97">
        <v>2006</v>
      </c>
      <c r="B97">
        <v>96</v>
      </c>
      <c r="C97" t="s">
        <v>673</v>
      </c>
      <c r="D97" t="str">
        <f>IFERROR(INDEX('Draft Master List'!E:F,MATCH('Passing Data 2006-2015'!C97,'Draft Master List'!E:E,0),2),"N/A")</f>
        <v>N/A</v>
      </c>
      <c r="E97" t="s">
        <v>5</v>
      </c>
      <c r="F97">
        <v>25</v>
      </c>
      <c r="G97" t="s">
        <v>213</v>
      </c>
      <c r="H97">
        <v>16</v>
      </c>
      <c r="I97">
        <v>0</v>
      </c>
      <c r="K97">
        <v>1</v>
      </c>
      <c r="L97">
        <v>1</v>
      </c>
      <c r="M97">
        <v>100</v>
      </c>
      <c r="N97">
        <v>16</v>
      </c>
      <c r="O97">
        <v>0</v>
      </c>
      <c r="P97">
        <v>0</v>
      </c>
      <c r="Q97">
        <v>0</v>
      </c>
      <c r="R97">
        <v>0</v>
      </c>
      <c r="S97">
        <v>16</v>
      </c>
      <c r="T97">
        <v>16</v>
      </c>
      <c r="U97">
        <v>16</v>
      </c>
      <c r="V97">
        <v>16</v>
      </c>
      <c r="W97">
        <v>1</v>
      </c>
      <c r="X97">
        <v>118.7</v>
      </c>
      <c r="Y97">
        <v>7.7</v>
      </c>
      <c r="Z97">
        <v>0</v>
      </c>
      <c r="AA97">
        <v>0</v>
      </c>
      <c r="AB97">
        <v>16</v>
      </c>
      <c r="AC97">
        <v>16</v>
      </c>
      <c r="AD97">
        <v>0</v>
      </c>
    </row>
    <row r="98" spans="1:32" x14ac:dyDescent="0.25">
      <c r="A98">
        <v>2006</v>
      </c>
      <c r="B98">
        <v>97</v>
      </c>
      <c r="C98" t="s">
        <v>674</v>
      </c>
      <c r="D98" t="str">
        <f>IFERROR(INDEX('Draft Master List'!E:F,MATCH('Passing Data 2006-2015'!C98,'Draft Master List'!E:E,0),2),"N/A")</f>
        <v>N/A</v>
      </c>
      <c r="E98" t="s">
        <v>13</v>
      </c>
      <c r="F98">
        <v>26</v>
      </c>
      <c r="G98" t="s">
        <v>213</v>
      </c>
      <c r="H98">
        <v>16</v>
      </c>
      <c r="I98">
        <v>0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W98">
        <v>0</v>
      </c>
      <c r="X98">
        <v>39.6</v>
      </c>
      <c r="Y98">
        <v>0.6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2" x14ac:dyDescent="0.25">
      <c r="A99">
        <v>2006</v>
      </c>
      <c r="B99">
        <v>98</v>
      </c>
      <c r="C99" t="s">
        <v>675</v>
      </c>
      <c r="D99" t="str">
        <f>IFERROR(INDEX('Draft Master List'!E:F,MATCH('Passing Data 2006-2015'!C99,'Draft Master List'!E:E,0),2),"N/A")</f>
        <v>N/A</v>
      </c>
      <c r="E99" t="s">
        <v>24</v>
      </c>
      <c r="F99">
        <v>28</v>
      </c>
      <c r="G99" t="s">
        <v>676</v>
      </c>
      <c r="H99">
        <v>15</v>
      </c>
      <c r="I99">
        <v>12</v>
      </c>
      <c r="K99">
        <v>1</v>
      </c>
      <c r="L99">
        <v>1</v>
      </c>
      <c r="M99">
        <v>100</v>
      </c>
      <c r="N99">
        <v>21</v>
      </c>
      <c r="O99">
        <v>0</v>
      </c>
      <c r="P99">
        <v>0</v>
      </c>
      <c r="Q99">
        <v>0</v>
      </c>
      <c r="R99">
        <v>0</v>
      </c>
      <c r="S99">
        <v>21</v>
      </c>
      <c r="T99">
        <v>21</v>
      </c>
      <c r="U99">
        <v>21</v>
      </c>
      <c r="V99">
        <v>21</v>
      </c>
      <c r="W99">
        <v>1.4</v>
      </c>
      <c r="X99">
        <v>118.7</v>
      </c>
      <c r="Y99">
        <v>99.9</v>
      </c>
      <c r="Z99">
        <v>0</v>
      </c>
      <c r="AA99">
        <v>0</v>
      </c>
      <c r="AB99">
        <v>21</v>
      </c>
      <c r="AC99">
        <v>21</v>
      </c>
      <c r="AD99">
        <v>0</v>
      </c>
    </row>
    <row r="100" spans="1:32" x14ac:dyDescent="0.25">
      <c r="A100">
        <v>2007</v>
      </c>
      <c r="B100">
        <v>1</v>
      </c>
      <c r="C100" t="s">
        <v>593</v>
      </c>
      <c r="D100" t="str">
        <f>IFERROR(INDEX('Draft Master List'!E:F,MATCH('Passing Data 2006-2015'!C100,'Draft Master List'!E:E,0),2),"N/A")</f>
        <v>N/A</v>
      </c>
      <c r="E100" t="s">
        <v>0</v>
      </c>
      <c r="F100">
        <v>28</v>
      </c>
      <c r="G100" t="s">
        <v>1</v>
      </c>
      <c r="H100">
        <v>16</v>
      </c>
      <c r="I100">
        <v>16</v>
      </c>
      <c r="J100" s="1">
        <v>36716</v>
      </c>
      <c r="K100">
        <v>440</v>
      </c>
      <c r="L100">
        <v>652</v>
      </c>
      <c r="M100">
        <v>67.5</v>
      </c>
      <c r="N100">
        <v>4423</v>
      </c>
      <c r="O100">
        <v>28</v>
      </c>
      <c r="P100">
        <v>4.3</v>
      </c>
      <c r="Q100">
        <v>18</v>
      </c>
      <c r="R100">
        <v>2.8</v>
      </c>
      <c r="S100">
        <v>58</v>
      </c>
      <c r="T100">
        <v>6.8</v>
      </c>
      <c r="U100">
        <v>6.4</v>
      </c>
      <c r="V100">
        <v>10.1</v>
      </c>
      <c r="W100">
        <v>276.39999999999998</v>
      </c>
      <c r="X100">
        <v>89.4</v>
      </c>
      <c r="Y100">
        <v>67.099999999999994</v>
      </c>
      <c r="Z100">
        <v>16</v>
      </c>
      <c r="AA100">
        <v>109</v>
      </c>
      <c r="AB100">
        <v>6.46</v>
      </c>
      <c r="AC100">
        <v>6.08</v>
      </c>
      <c r="AD100">
        <v>2.4</v>
      </c>
      <c r="AE100">
        <v>1</v>
      </c>
      <c r="AF100">
        <v>1</v>
      </c>
    </row>
    <row r="101" spans="1:32" x14ac:dyDescent="0.25">
      <c r="A101">
        <v>2007</v>
      </c>
      <c r="B101">
        <v>2</v>
      </c>
      <c r="C101" t="s">
        <v>646</v>
      </c>
      <c r="D101" t="str">
        <f>IFERROR(INDEX('Draft Master List'!E:F,MATCH('Passing Data 2006-2015'!C101,'Draft Master List'!E:E,0),2),"N/A")</f>
        <v>N/A</v>
      </c>
      <c r="E101" t="s">
        <v>30</v>
      </c>
      <c r="F101">
        <v>30</v>
      </c>
      <c r="G101" t="s">
        <v>1</v>
      </c>
      <c r="H101">
        <v>16</v>
      </c>
      <c r="I101">
        <v>16</v>
      </c>
      <c r="J101" t="s">
        <v>677</v>
      </c>
      <c r="K101">
        <v>398</v>
      </c>
      <c r="L101">
        <v>578</v>
      </c>
      <c r="M101">
        <v>68.900000000000006</v>
      </c>
      <c r="N101">
        <v>4806</v>
      </c>
      <c r="O101">
        <v>50</v>
      </c>
      <c r="P101">
        <v>8.6999999999999993</v>
      </c>
      <c r="Q101">
        <v>8</v>
      </c>
      <c r="R101">
        <v>1.4</v>
      </c>
      <c r="S101">
        <v>69</v>
      </c>
      <c r="T101">
        <v>8.3000000000000007</v>
      </c>
      <c r="U101">
        <v>9.4</v>
      </c>
      <c r="V101">
        <v>12.1</v>
      </c>
      <c r="W101">
        <v>300.39999999999998</v>
      </c>
      <c r="X101">
        <v>117.2</v>
      </c>
      <c r="Y101">
        <v>88.2</v>
      </c>
      <c r="Z101">
        <v>21</v>
      </c>
      <c r="AA101">
        <v>128</v>
      </c>
      <c r="AB101">
        <v>7.81</v>
      </c>
      <c r="AC101">
        <v>8.8800000000000008</v>
      </c>
      <c r="AD101">
        <v>3.5</v>
      </c>
      <c r="AE101">
        <v>4</v>
      </c>
      <c r="AF101">
        <v>4</v>
      </c>
    </row>
    <row r="102" spans="1:32" x14ac:dyDescent="0.25">
      <c r="A102">
        <v>2007</v>
      </c>
      <c r="B102">
        <v>3</v>
      </c>
      <c r="C102" t="s">
        <v>678</v>
      </c>
      <c r="D102" t="str">
        <f>IFERROR(INDEX('Draft Master List'!E:F,MATCH('Passing Data 2006-2015'!C102,'Draft Master List'!E:E,0),2),"N/A")</f>
        <v>N/A</v>
      </c>
      <c r="E102" t="s">
        <v>15</v>
      </c>
      <c r="F102">
        <v>28</v>
      </c>
      <c r="G102" t="s">
        <v>1</v>
      </c>
      <c r="H102">
        <v>16</v>
      </c>
      <c r="I102">
        <v>16</v>
      </c>
      <c r="J102" s="1">
        <v>36716</v>
      </c>
      <c r="K102">
        <v>373</v>
      </c>
      <c r="L102">
        <v>575</v>
      </c>
      <c r="M102">
        <v>64.900000000000006</v>
      </c>
      <c r="N102">
        <v>4131</v>
      </c>
      <c r="O102">
        <v>26</v>
      </c>
      <c r="P102">
        <v>4.5</v>
      </c>
      <c r="Q102">
        <v>20</v>
      </c>
      <c r="R102">
        <v>3.5</v>
      </c>
      <c r="S102">
        <v>70</v>
      </c>
      <c r="T102">
        <v>7.2</v>
      </c>
      <c r="U102">
        <v>6.5</v>
      </c>
      <c r="V102">
        <v>11.1</v>
      </c>
      <c r="W102">
        <v>258.2</v>
      </c>
      <c r="X102">
        <v>86.7</v>
      </c>
      <c r="Y102">
        <v>65.099999999999994</v>
      </c>
      <c r="Z102">
        <v>17</v>
      </c>
      <c r="AA102">
        <v>119</v>
      </c>
      <c r="AB102">
        <v>6.78</v>
      </c>
      <c r="AC102">
        <v>6.14</v>
      </c>
      <c r="AD102">
        <v>2.9</v>
      </c>
      <c r="AE102">
        <v>2</v>
      </c>
      <c r="AF102">
        <v>2</v>
      </c>
    </row>
    <row r="103" spans="1:32" x14ac:dyDescent="0.25">
      <c r="A103">
        <v>2007</v>
      </c>
      <c r="B103">
        <v>4</v>
      </c>
      <c r="C103" t="s">
        <v>650</v>
      </c>
      <c r="D103" t="str">
        <f>IFERROR(INDEX('Draft Master List'!E:F,MATCH('Passing Data 2006-2015'!C103,'Draft Master List'!E:E,0),2),"N/A")</f>
        <v>N/A</v>
      </c>
      <c r="E103" t="s">
        <v>19</v>
      </c>
      <c r="F103">
        <v>32</v>
      </c>
      <c r="G103" t="s">
        <v>1</v>
      </c>
      <c r="H103">
        <v>16</v>
      </c>
      <c r="I103">
        <v>16</v>
      </c>
      <c r="J103" s="1">
        <v>36805</v>
      </c>
      <c r="K103">
        <v>352</v>
      </c>
      <c r="L103">
        <v>562</v>
      </c>
      <c r="M103">
        <v>62.6</v>
      </c>
      <c r="N103">
        <v>3966</v>
      </c>
      <c r="O103">
        <v>28</v>
      </c>
      <c r="P103">
        <v>5</v>
      </c>
      <c r="Q103">
        <v>12</v>
      </c>
      <c r="R103">
        <v>2.1</v>
      </c>
      <c r="S103">
        <v>65</v>
      </c>
      <c r="T103">
        <v>7.1</v>
      </c>
      <c r="U103">
        <v>7.1</v>
      </c>
      <c r="V103">
        <v>11.3</v>
      </c>
      <c r="W103">
        <v>247.9</v>
      </c>
      <c r="X103">
        <v>91.4</v>
      </c>
      <c r="Y103">
        <v>57.2</v>
      </c>
      <c r="Z103">
        <v>33</v>
      </c>
      <c r="AA103">
        <v>204</v>
      </c>
      <c r="AB103">
        <v>6.32</v>
      </c>
      <c r="AC103">
        <v>6.36</v>
      </c>
      <c r="AD103">
        <v>5.5</v>
      </c>
      <c r="AE103">
        <v>3</v>
      </c>
      <c r="AF103">
        <v>3</v>
      </c>
    </row>
    <row r="104" spans="1:32" x14ac:dyDescent="0.25">
      <c r="A104">
        <v>2007</v>
      </c>
      <c r="B104">
        <v>5</v>
      </c>
      <c r="C104" t="s">
        <v>630</v>
      </c>
      <c r="D104" t="str">
        <f>IFERROR(INDEX('Draft Master List'!E:F,MATCH('Passing Data 2006-2015'!C104,'Draft Master List'!E:E,0),2),"N/A")</f>
        <v>N/A</v>
      </c>
      <c r="E104" t="s">
        <v>12</v>
      </c>
      <c r="F104">
        <v>35</v>
      </c>
      <c r="G104" t="s">
        <v>1</v>
      </c>
      <c r="H104">
        <v>16</v>
      </c>
      <c r="I104">
        <v>16</v>
      </c>
      <c r="J104" s="1">
        <v>36716</v>
      </c>
      <c r="K104">
        <v>355</v>
      </c>
      <c r="L104">
        <v>561</v>
      </c>
      <c r="M104">
        <v>63.3</v>
      </c>
      <c r="N104">
        <v>4068</v>
      </c>
      <c r="O104">
        <v>18</v>
      </c>
      <c r="P104">
        <v>3.2</v>
      </c>
      <c r="Q104">
        <v>20</v>
      </c>
      <c r="R104">
        <v>3.6</v>
      </c>
      <c r="S104">
        <v>91</v>
      </c>
      <c r="T104">
        <v>7.3</v>
      </c>
      <c r="U104">
        <v>6.3</v>
      </c>
      <c r="V104">
        <v>11.5</v>
      </c>
      <c r="W104">
        <v>254.3</v>
      </c>
      <c r="X104">
        <v>80.900000000000006</v>
      </c>
      <c r="Y104">
        <v>51.8</v>
      </c>
      <c r="Z104">
        <v>51</v>
      </c>
      <c r="AA104">
        <v>320</v>
      </c>
      <c r="AB104">
        <v>6.12</v>
      </c>
      <c r="AC104">
        <v>5.24</v>
      </c>
      <c r="AD104">
        <v>8.3000000000000007</v>
      </c>
      <c r="AE104">
        <v>2</v>
      </c>
      <c r="AF104">
        <v>3</v>
      </c>
    </row>
    <row r="105" spans="1:32" x14ac:dyDescent="0.25">
      <c r="A105">
        <v>2007</v>
      </c>
      <c r="B105">
        <v>6</v>
      </c>
      <c r="C105" t="s">
        <v>591</v>
      </c>
      <c r="D105" t="str">
        <f>IFERROR(INDEX('Draft Master List'!E:F,MATCH('Passing Data 2006-2015'!C105,'Draft Master List'!E:E,0),2),"N/A")</f>
        <v>N/A</v>
      </c>
      <c r="E105" t="s">
        <v>5</v>
      </c>
      <c r="F105">
        <v>38</v>
      </c>
      <c r="G105" t="s">
        <v>1</v>
      </c>
      <c r="H105">
        <v>16</v>
      </c>
      <c r="I105">
        <v>16</v>
      </c>
      <c r="J105" t="s">
        <v>596</v>
      </c>
      <c r="K105">
        <v>356</v>
      </c>
      <c r="L105">
        <v>535</v>
      </c>
      <c r="M105">
        <v>66.5</v>
      </c>
      <c r="N105">
        <v>4155</v>
      </c>
      <c r="O105">
        <v>28</v>
      </c>
      <c r="P105">
        <v>5.2</v>
      </c>
      <c r="Q105">
        <v>15</v>
      </c>
      <c r="R105">
        <v>2.8</v>
      </c>
      <c r="S105">
        <v>82</v>
      </c>
      <c r="T105">
        <v>7.8</v>
      </c>
      <c r="U105">
        <v>7.6</v>
      </c>
      <c r="V105">
        <v>11.7</v>
      </c>
      <c r="W105">
        <v>259.7</v>
      </c>
      <c r="X105">
        <v>95.7</v>
      </c>
      <c r="Y105">
        <v>73.099999999999994</v>
      </c>
      <c r="Z105">
        <v>15</v>
      </c>
      <c r="AA105">
        <v>93</v>
      </c>
      <c r="AB105">
        <v>7.39</v>
      </c>
      <c r="AC105">
        <v>7.18</v>
      </c>
      <c r="AD105">
        <v>2.7</v>
      </c>
      <c r="AE105">
        <v>2</v>
      </c>
      <c r="AF105">
        <v>4</v>
      </c>
    </row>
    <row r="106" spans="1:32" x14ac:dyDescent="0.25">
      <c r="A106">
        <v>2007</v>
      </c>
      <c r="B106">
        <v>7</v>
      </c>
      <c r="C106" t="s">
        <v>8</v>
      </c>
      <c r="D106" t="str">
        <f>IFERROR(INDEX('Draft Master List'!E:F,MATCH('Passing Data 2006-2015'!C106,'Draft Master List'!E:E,0),2),"N/A")</f>
        <v>N/A</v>
      </c>
      <c r="E106" t="s">
        <v>9</v>
      </c>
      <c r="F106">
        <v>26</v>
      </c>
      <c r="G106" t="s">
        <v>1</v>
      </c>
      <c r="H106">
        <v>16</v>
      </c>
      <c r="I106">
        <v>16</v>
      </c>
      <c r="J106" s="1">
        <v>36805</v>
      </c>
      <c r="K106">
        <v>297</v>
      </c>
      <c r="L106">
        <v>529</v>
      </c>
      <c r="M106">
        <v>56.1</v>
      </c>
      <c r="N106">
        <v>3336</v>
      </c>
      <c r="O106">
        <v>23</v>
      </c>
      <c r="P106">
        <v>4.3</v>
      </c>
      <c r="Q106">
        <v>20</v>
      </c>
      <c r="R106">
        <v>3.8</v>
      </c>
      <c r="S106">
        <v>60</v>
      </c>
      <c r="T106">
        <v>6.3</v>
      </c>
      <c r="U106">
        <v>5.5</v>
      </c>
      <c r="V106">
        <v>11.2</v>
      </c>
      <c r="W106">
        <v>208.5</v>
      </c>
      <c r="X106">
        <v>73.900000000000006</v>
      </c>
      <c r="Y106">
        <v>54</v>
      </c>
      <c r="Z106">
        <v>27</v>
      </c>
      <c r="AA106">
        <v>217</v>
      </c>
      <c r="AB106">
        <v>5.61</v>
      </c>
      <c r="AC106">
        <v>4.82</v>
      </c>
      <c r="AD106">
        <v>4.9000000000000004</v>
      </c>
      <c r="AE106">
        <v>5</v>
      </c>
      <c r="AF106">
        <v>6</v>
      </c>
    </row>
    <row r="107" spans="1:32" x14ac:dyDescent="0.25">
      <c r="A107">
        <v>2007</v>
      </c>
      <c r="B107">
        <v>8</v>
      </c>
      <c r="C107" t="s">
        <v>67</v>
      </c>
      <c r="D107" t="str">
        <f>IFERROR(INDEX('Draft Master List'!E:F,MATCH('Passing Data 2006-2015'!C107,'Draft Master List'!E:E,0),2),"N/A")</f>
        <v>N/A</v>
      </c>
      <c r="E107" t="s">
        <v>64</v>
      </c>
      <c r="F107">
        <v>24</v>
      </c>
      <c r="G107" t="s">
        <v>1</v>
      </c>
      <c r="H107">
        <v>16</v>
      </c>
      <c r="I107">
        <v>15</v>
      </c>
      <c r="J107" s="1">
        <v>36804</v>
      </c>
      <c r="K107">
        <v>298</v>
      </c>
      <c r="L107">
        <v>527</v>
      </c>
      <c r="M107">
        <v>56.5</v>
      </c>
      <c r="N107">
        <v>3787</v>
      </c>
      <c r="O107">
        <v>29</v>
      </c>
      <c r="P107">
        <v>5.5</v>
      </c>
      <c r="Q107">
        <v>19</v>
      </c>
      <c r="R107">
        <v>3.6</v>
      </c>
      <c r="S107">
        <v>78</v>
      </c>
      <c r="T107">
        <v>7.2</v>
      </c>
      <c r="U107">
        <v>6.7</v>
      </c>
      <c r="V107">
        <v>12.7</v>
      </c>
      <c r="W107">
        <v>236.7</v>
      </c>
      <c r="X107">
        <v>82.5</v>
      </c>
      <c r="Y107">
        <v>65.2</v>
      </c>
      <c r="Z107">
        <v>14</v>
      </c>
      <c r="AA107">
        <v>109</v>
      </c>
      <c r="AB107">
        <v>6.8</v>
      </c>
      <c r="AC107">
        <v>6.29</v>
      </c>
      <c r="AD107">
        <v>2.6</v>
      </c>
      <c r="AE107">
        <v>2</v>
      </c>
      <c r="AF107">
        <v>2</v>
      </c>
    </row>
    <row r="108" spans="1:32" x14ac:dyDescent="0.25">
      <c r="A108">
        <v>2007</v>
      </c>
      <c r="B108">
        <v>9</v>
      </c>
      <c r="C108" t="s">
        <v>697</v>
      </c>
      <c r="D108" t="str">
        <f>IFERROR(INDEX('Draft Master List'!E:F,MATCH('Passing Data 2006-2015'!C108,'Draft Master List'!E:E,0),2),"N/A")</f>
        <v>N/A</v>
      </c>
      <c r="E108" t="s">
        <v>27</v>
      </c>
      <c r="F108">
        <v>27</v>
      </c>
      <c r="G108" t="s">
        <v>1</v>
      </c>
      <c r="H108">
        <v>16</v>
      </c>
      <c r="I108">
        <v>16</v>
      </c>
      <c r="J108" t="s">
        <v>596</v>
      </c>
      <c r="K108">
        <v>335</v>
      </c>
      <c r="L108">
        <v>520</v>
      </c>
      <c r="M108">
        <v>64.400000000000006</v>
      </c>
      <c r="N108">
        <v>4211</v>
      </c>
      <c r="O108">
        <v>36</v>
      </c>
      <c r="P108">
        <v>6.9</v>
      </c>
      <c r="Q108">
        <v>19</v>
      </c>
      <c r="R108">
        <v>3.7</v>
      </c>
      <c r="S108">
        <v>59</v>
      </c>
      <c r="T108">
        <v>8.1</v>
      </c>
      <c r="U108">
        <v>7.8</v>
      </c>
      <c r="V108">
        <v>12.6</v>
      </c>
      <c r="W108">
        <v>263.2</v>
      </c>
      <c r="X108">
        <v>97.4</v>
      </c>
      <c r="Y108">
        <v>78.8</v>
      </c>
      <c r="Z108">
        <v>24</v>
      </c>
      <c r="AA108">
        <v>176</v>
      </c>
      <c r="AB108">
        <v>7.42</v>
      </c>
      <c r="AC108">
        <v>7.17</v>
      </c>
      <c r="AD108">
        <v>4.4000000000000004</v>
      </c>
      <c r="AE108">
        <v>2</v>
      </c>
      <c r="AF108">
        <v>2</v>
      </c>
    </row>
    <row r="109" spans="1:32" x14ac:dyDescent="0.25">
      <c r="A109">
        <v>2007</v>
      </c>
      <c r="B109">
        <v>10</v>
      </c>
      <c r="C109" t="s">
        <v>819</v>
      </c>
      <c r="D109" t="str">
        <f>IFERROR(INDEX('Draft Master List'!E:F,MATCH('Passing Data 2006-2015'!C109,'Draft Master List'!E:E,0),2),"N/A")</f>
        <v>N/A</v>
      </c>
      <c r="E109" t="s">
        <v>20</v>
      </c>
      <c r="F109">
        <v>31</v>
      </c>
      <c r="G109" t="s">
        <v>1</v>
      </c>
      <c r="H109">
        <v>16</v>
      </c>
      <c r="I109">
        <v>16</v>
      </c>
      <c r="J109" t="s">
        <v>596</v>
      </c>
      <c r="K109">
        <v>337</v>
      </c>
      <c r="L109">
        <v>515</v>
      </c>
      <c r="M109">
        <v>65.400000000000006</v>
      </c>
      <c r="N109">
        <v>4040</v>
      </c>
      <c r="O109">
        <v>31</v>
      </c>
      <c r="P109">
        <v>6</v>
      </c>
      <c r="Q109">
        <v>14</v>
      </c>
      <c r="R109">
        <v>2.7</v>
      </c>
      <c r="S109">
        <v>73</v>
      </c>
      <c r="T109">
        <v>7.8</v>
      </c>
      <c r="U109">
        <v>7.8</v>
      </c>
      <c r="V109">
        <v>12</v>
      </c>
      <c r="W109">
        <v>252.5</v>
      </c>
      <c r="X109">
        <v>98</v>
      </c>
      <c r="Y109">
        <v>78.3</v>
      </c>
      <c r="Z109">
        <v>21</v>
      </c>
      <c r="AA109">
        <v>124</v>
      </c>
      <c r="AB109">
        <v>7.31</v>
      </c>
      <c r="AC109">
        <v>7.29</v>
      </c>
      <c r="AD109">
        <v>3.9</v>
      </c>
      <c r="AE109">
        <v>1</v>
      </c>
      <c r="AF109">
        <v>2</v>
      </c>
    </row>
    <row r="110" spans="1:32" x14ac:dyDescent="0.25">
      <c r="A110">
        <v>2007</v>
      </c>
      <c r="B110">
        <v>11</v>
      </c>
      <c r="C110" t="s">
        <v>602</v>
      </c>
      <c r="D110" t="str">
        <f>IFERROR(INDEX('Draft Master List'!E:F,MATCH('Passing Data 2006-2015'!C110,'Draft Master List'!E:E,0),2),"N/A")</f>
        <v>N/A</v>
      </c>
      <c r="E110" t="s">
        <v>6</v>
      </c>
      <c r="F110">
        <v>31</v>
      </c>
      <c r="G110" t="s">
        <v>1</v>
      </c>
      <c r="H110">
        <v>14</v>
      </c>
      <c r="I110">
        <v>14</v>
      </c>
      <c r="J110" s="1">
        <v>36744</v>
      </c>
      <c r="K110">
        <v>291</v>
      </c>
      <c r="L110">
        <v>473</v>
      </c>
      <c r="M110">
        <v>61.5</v>
      </c>
      <c r="N110">
        <v>3324</v>
      </c>
      <c r="O110">
        <v>19</v>
      </c>
      <c r="P110">
        <v>4</v>
      </c>
      <c r="Q110">
        <v>7</v>
      </c>
      <c r="R110">
        <v>1.5</v>
      </c>
      <c r="S110">
        <v>75</v>
      </c>
      <c r="T110">
        <v>7</v>
      </c>
      <c r="U110">
        <v>7.2</v>
      </c>
      <c r="V110">
        <v>11.4</v>
      </c>
      <c r="W110">
        <v>237.4</v>
      </c>
      <c r="X110">
        <v>89.9</v>
      </c>
      <c r="Y110">
        <v>56.5</v>
      </c>
      <c r="Z110">
        <v>44</v>
      </c>
      <c r="AA110">
        <v>227</v>
      </c>
      <c r="AB110">
        <v>5.99</v>
      </c>
      <c r="AC110">
        <v>6.12</v>
      </c>
      <c r="AD110">
        <v>8.5</v>
      </c>
      <c r="AE110">
        <v>1</v>
      </c>
      <c r="AF110">
        <v>1</v>
      </c>
    </row>
    <row r="111" spans="1:32" x14ac:dyDescent="0.25">
      <c r="A111">
        <v>2007</v>
      </c>
      <c r="B111">
        <v>12</v>
      </c>
      <c r="C111" t="s">
        <v>66</v>
      </c>
      <c r="D111" t="str">
        <f>IFERROR(INDEX('Draft Master List'!E:F,MATCH('Passing Data 2006-2015'!C111,'Draft Master List'!E:E,0),2),"N/A")</f>
        <v>112006</v>
      </c>
      <c r="E111" t="s">
        <v>26</v>
      </c>
      <c r="F111">
        <v>24</v>
      </c>
      <c r="G111" t="s">
        <v>1</v>
      </c>
      <c r="H111">
        <v>16</v>
      </c>
      <c r="I111">
        <v>16</v>
      </c>
      <c r="J111" s="1">
        <v>36716</v>
      </c>
      <c r="K111">
        <v>297</v>
      </c>
      <c r="L111">
        <v>467</v>
      </c>
      <c r="M111">
        <v>63.6</v>
      </c>
      <c r="N111">
        <v>3497</v>
      </c>
      <c r="O111">
        <v>20</v>
      </c>
      <c r="P111">
        <v>4.3</v>
      </c>
      <c r="Q111">
        <v>14</v>
      </c>
      <c r="R111">
        <v>3</v>
      </c>
      <c r="S111">
        <v>68</v>
      </c>
      <c r="T111">
        <v>7.5</v>
      </c>
      <c r="U111">
        <v>7</v>
      </c>
      <c r="V111">
        <v>11.8</v>
      </c>
      <c r="W111">
        <v>218.6</v>
      </c>
      <c r="X111">
        <v>88.1</v>
      </c>
      <c r="Y111">
        <v>67.2</v>
      </c>
      <c r="Z111">
        <v>27</v>
      </c>
      <c r="AA111">
        <v>153</v>
      </c>
      <c r="AB111">
        <v>6.77</v>
      </c>
      <c r="AC111">
        <v>6.3</v>
      </c>
      <c r="AD111">
        <v>5.5</v>
      </c>
      <c r="AE111">
        <v>2</v>
      </c>
      <c r="AF111">
        <v>3</v>
      </c>
    </row>
    <row r="112" spans="1:32" x14ac:dyDescent="0.25">
      <c r="A112">
        <v>2007</v>
      </c>
      <c r="B112">
        <v>13</v>
      </c>
      <c r="C112" t="s">
        <v>81</v>
      </c>
      <c r="D112" t="str">
        <f>IFERROR(INDEX('Draft Master List'!E:F,MATCH('Passing Data 2006-2015'!C112,'Draft Master List'!E:E,0),2),"N/A")</f>
        <v>N/A</v>
      </c>
      <c r="E112" t="s">
        <v>13</v>
      </c>
      <c r="F112">
        <v>26</v>
      </c>
      <c r="G112" t="s">
        <v>1</v>
      </c>
      <c r="H112">
        <v>16</v>
      </c>
      <c r="I112">
        <v>16</v>
      </c>
      <c r="J112" s="1">
        <v>36835</v>
      </c>
      <c r="K112">
        <v>277</v>
      </c>
      <c r="L112">
        <v>460</v>
      </c>
      <c r="M112">
        <v>60.2</v>
      </c>
      <c r="N112">
        <v>3152</v>
      </c>
      <c r="O112">
        <v>21</v>
      </c>
      <c r="P112">
        <v>4.5999999999999996</v>
      </c>
      <c r="Q112">
        <v>15</v>
      </c>
      <c r="R112">
        <v>3.3</v>
      </c>
      <c r="S112">
        <v>49</v>
      </c>
      <c r="T112">
        <v>6.9</v>
      </c>
      <c r="U112">
        <v>6.3</v>
      </c>
      <c r="V112">
        <v>11.4</v>
      </c>
      <c r="W112">
        <v>197</v>
      </c>
      <c r="X112">
        <v>82.4</v>
      </c>
      <c r="Y112">
        <v>57.5</v>
      </c>
      <c r="Z112">
        <v>22</v>
      </c>
      <c r="AA112">
        <v>163</v>
      </c>
      <c r="AB112">
        <v>6.2</v>
      </c>
      <c r="AC112">
        <v>5.67</v>
      </c>
      <c r="AD112">
        <v>4.5999999999999996</v>
      </c>
      <c r="AE112">
        <v>1</v>
      </c>
      <c r="AF112">
        <v>1</v>
      </c>
    </row>
    <row r="113" spans="1:32" x14ac:dyDescent="0.25">
      <c r="A113">
        <v>2007</v>
      </c>
      <c r="B113">
        <v>14</v>
      </c>
      <c r="C113" t="s">
        <v>601</v>
      </c>
      <c r="D113" t="str">
        <f>IFERROR(INDEX('Draft Master List'!E:F,MATCH('Passing Data 2006-2015'!C113,'Draft Master List'!E:E,0),2),"N/A")</f>
        <v>N/A</v>
      </c>
      <c r="E113" t="s">
        <v>10</v>
      </c>
      <c r="F113">
        <v>36</v>
      </c>
      <c r="G113" t="s">
        <v>1</v>
      </c>
      <c r="H113">
        <v>14</v>
      </c>
      <c r="I113">
        <v>11</v>
      </c>
      <c r="J113" s="1">
        <v>36652</v>
      </c>
      <c r="K113">
        <v>281</v>
      </c>
      <c r="L113">
        <v>451</v>
      </c>
      <c r="M113">
        <v>62.3</v>
      </c>
      <c r="N113">
        <v>3417</v>
      </c>
      <c r="O113">
        <v>27</v>
      </c>
      <c r="P113">
        <v>6</v>
      </c>
      <c r="Q113">
        <v>17</v>
      </c>
      <c r="R113">
        <v>3.8</v>
      </c>
      <c r="S113">
        <v>62</v>
      </c>
      <c r="T113">
        <v>7.6</v>
      </c>
      <c r="U113">
        <v>7.1</v>
      </c>
      <c r="V113">
        <v>12.2</v>
      </c>
      <c r="W113">
        <v>244.1</v>
      </c>
      <c r="X113">
        <v>89.8</v>
      </c>
      <c r="Y113">
        <v>72.3</v>
      </c>
      <c r="Z113">
        <v>20</v>
      </c>
      <c r="AA113">
        <v>140</v>
      </c>
      <c r="AB113">
        <v>6.96</v>
      </c>
      <c r="AC113">
        <v>6.48</v>
      </c>
      <c r="AD113">
        <v>4.2</v>
      </c>
      <c r="AE113">
        <v>1</v>
      </c>
      <c r="AF113">
        <v>1</v>
      </c>
    </row>
    <row r="114" spans="1:32" x14ac:dyDescent="0.25">
      <c r="A114">
        <v>2007</v>
      </c>
      <c r="B114">
        <v>15</v>
      </c>
      <c r="C114" t="s">
        <v>569</v>
      </c>
      <c r="D114" t="str">
        <f>IFERROR(INDEX('Draft Master List'!E:F,MATCH('Passing Data 2006-2015'!C114,'Draft Master List'!E:E,0),2),"N/A")</f>
        <v>N/A</v>
      </c>
      <c r="E114" t="s">
        <v>7</v>
      </c>
      <c r="F114">
        <v>26</v>
      </c>
      <c r="G114" t="s">
        <v>1</v>
      </c>
      <c r="H114">
        <v>13</v>
      </c>
      <c r="I114">
        <v>13</v>
      </c>
      <c r="J114" s="1">
        <v>36684</v>
      </c>
      <c r="K114">
        <v>250</v>
      </c>
      <c r="L114">
        <v>417</v>
      </c>
      <c r="M114">
        <v>60</v>
      </c>
      <c r="N114">
        <v>2700</v>
      </c>
      <c r="O114">
        <v>12</v>
      </c>
      <c r="P114">
        <v>2.9</v>
      </c>
      <c r="Q114">
        <v>11</v>
      </c>
      <c r="R114">
        <v>2.6</v>
      </c>
      <c r="S114">
        <v>54</v>
      </c>
      <c r="T114">
        <v>6.5</v>
      </c>
      <c r="U114">
        <v>5.9</v>
      </c>
      <c r="V114">
        <v>10.8</v>
      </c>
      <c r="W114">
        <v>207.7</v>
      </c>
      <c r="X114">
        <v>77.599999999999994</v>
      </c>
      <c r="Y114">
        <v>62.9</v>
      </c>
      <c r="Z114">
        <v>21</v>
      </c>
      <c r="AA114">
        <v>110</v>
      </c>
      <c r="AB114">
        <v>5.91</v>
      </c>
      <c r="AC114">
        <v>5.33</v>
      </c>
      <c r="AD114">
        <v>4.8</v>
      </c>
      <c r="AE114">
        <v>1</v>
      </c>
      <c r="AF114">
        <v>2</v>
      </c>
    </row>
    <row r="115" spans="1:32" x14ac:dyDescent="0.25">
      <c r="A115">
        <v>2007</v>
      </c>
      <c r="B115">
        <v>16</v>
      </c>
      <c r="C115" t="s">
        <v>83</v>
      </c>
      <c r="D115" t="str">
        <f>IFERROR(INDEX('Draft Master List'!E:F,MATCH('Passing Data 2006-2015'!C115,'Draft Master List'!E:E,0),2),"N/A")</f>
        <v>N/A</v>
      </c>
      <c r="E115" t="s">
        <v>24</v>
      </c>
      <c r="F115">
        <v>25</v>
      </c>
      <c r="G115" t="s">
        <v>1</v>
      </c>
      <c r="H115">
        <v>15</v>
      </c>
      <c r="I115">
        <v>15</v>
      </c>
      <c r="J115" s="1">
        <v>36804</v>
      </c>
      <c r="K115">
        <v>264</v>
      </c>
      <c r="L115">
        <v>404</v>
      </c>
      <c r="M115">
        <v>65.3</v>
      </c>
      <c r="N115">
        <v>3154</v>
      </c>
      <c r="O115">
        <v>32</v>
      </c>
      <c r="P115">
        <v>7.9</v>
      </c>
      <c r="Q115">
        <v>11</v>
      </c>
      <c r="R115">
        <v>2.7</v>
      </c>
      <c r="S115">
        <v>83</v>
      </c>
      <c r="T115">
        <v>7.8</v>
      </c>
      <c r="U115">
        <v>8.1999999999999993</v>
      </c>
      <c r="V115">
        <v>11.9</v>
      </c>
      <c r="W115">
        <v>210.3</v>
      </c>
      <c r="X115">
        <v>104.1</v>
      </c>
      <c r="Y115">
        <v>72.8</v>
      </c>
      <c r="Z115">
        <v>47</v>
      </c>
      <c r="AA115">
        <v>347</v>
      </c>
      <c r="AB115">
        <v>6.22</v>
      </c>
      <c r="AC115">
        <v>6.55</v>
      </c>
      <c r="AD115">
        <v>10.4</v>
      </c>
      <c r="AE115">
        <v>1</v>
      </c>
      <c r="AF115">
        <v>2</v>
      </c>
    </row>
    <row r="116" spans="1:32" x14ac:dyDescent="0.25">
      <c r="A116">
        <v>2007</v>
      </c>
      <c r="B116">
        <v>17</v>
      </c>
      <c r="C116" t="s">
        <v>509</v>
      </c>
      <c r="D116" t="str">
        <f>IFERROR(INDEX('Draft Master List'!E:F,MATCH('Passing Data 2006-2015'!C116,'Draft Master List'!E:E,0),2),"N/A")</f>
        <v>32006</v>
      </c>
      <c r="E116" t="s">
        <v>28</v>
      </c>
      <c r="F116">
        <v>24</v>
      </c>
      <c r="G116" t="s">
        <v>1</v>
      </c>
      <c r="H116">
        <v>15</v>
      </c>
      <c r="I116">
        <v>15</v>
      </c>
      <c r="J116" s="1">
        <v>36775</v>
      </c>
      <c r="K116">
        <v>238</v>
      </c>
      <c r="L116">
        <v>382</v>
      </c>
      <c r="M116">
        <v>62.3</v>
      </c>
      <c r="N116">
        <v>2546</v>
      </c>
      <c r="O116">
        <v>9</v>
      </c>
      <c r="P116">
        <v>2.4</v>
      </c>
      <c r="Q116">
        <v>17</v>
      </c>
      <c r="R116">
        <v>4.5</v>
      </c>
      <c r="S116">
        <v>73</v>
      </c>
      <c r="T116">
        <v>6.7</v>
      </c>
      <c r="U116">
        <v>5.0999999999999996</v>
      </c>
      <c r="V116">
        <v>10.7</v>
      </c>
      <c r="W116">
        <v>169.7</v>
      </c>
      <c r="X116">
        <v>71.099999999999994</v>
      </c>
      <c r="Y116">
        <v>49</v>
      </c>
      <c r="Z116">
        <v>25</v>
      </c>
      <c r="AA116">
        <v>157</v>
      </c>
      <c r="AB116">
        <v>5.87</v>
      </c>
      <c r="AC116">
        <v>4.43</v>
      </c>
      <c r="AD116">
        <v>6.1</v>
      </c>
    </row>
    <row r="117" spans="1:32" x14ac:dyDescent="0.25">
      <c r="A117">
        <v>2007</v>
      </c>
      <c r="B117">
        <v>18</v>
      </c>
      <c r="C117" t="s">
        <v>609</v>
      </c>
      <c r="D117" t="str">
        <f>IFERROR(INDEX('Draft Master List'!E:F,MATCH('Passing Data 2006-2015'!C117,'Draft Master List'!E:E,0),2),"N/A")</f>
        <v>N/A</v>
      </c>
      <c r="E117" t="s">
        <v>223</v>
      </c>
      <c r="F117">
        <v>30</v>
      </c>
      <c r="G117" t="s">
        <v>1</v>
      </c>
      <c r="H117">
        <v>12</v>
      </c>
      <c r="I117">
        <v>12</v>
      </c>
      <c r="J117" s="1">
        <v>36566</v>
      </c>
      <c r="K117">
        <v>221</v>
      </c>
      <c r="L117">
        <v>378</v>
      </c>
      <c r="M117">
        <v>58.5</v>
      </c>
      <c r="N117">
        <v>2392</v>
      </c>
      <c r="O117">
        <v>11</v>
      </c>
      <c r="P117">
        <v>2.9</v>
      </c>
      <c r="Q117">
        <v>15</v>
      </c>
      <c r="R117">
        <v>4</v>
      </c>
      <c r="S117">
        <v>40</v>
      </c>
      <c r="T117">
        <v>6.3</v>
      </c>
      <c r="U117">
        <v>5.0999999999999996</v>
      </c>
      <c r="V117">
        <v>10.8</v>
      </c>
      <c r="W117">
        <v>199.3</v>
      </c>
      <c r="X117">
        <v>70.3</v>
      </c>
      <c r="Y117">
        <v>44.7</v>
      </c>
      <c r="Z117">
        <v>37</v>
      </c>
      <c r="AA117">
        <v>269</v>
      </c>
      <c r="AB117">
        <v>5.12</v>
      </c>
      <c r="AC117">
        <v>4.0199999999999996</v>
      </c>
      <c r="AD117">
        <v>8.9</v>
      </c>
    </row>
    <row r="118" spans="1:32" x14ac:dyDescent="0.25">
      <c r="A118">
        <v>2007</v>
      </c>
      <c r="B118">
        <v>19</v>
      </c>
      <c r="C118" t="s">
        <v>604</v>
      </c>
      <c r="D118" t="str">
        <f>IFERROR(INDEX('Draft Master List'!E:F,MATCH('Passing Data 2006-2015'!C118,'Draft Master List'!E:E,0),2),"N/A")</f>
        <v>N/A</v>
      </c>
      <c r="E118" t="s">
        <v>21</v>
      </c>
      <c r="F118">
        <v>29</v>
      </c>
      <c r="G118" t="s">
        <v>1</v>
      </c>
      <c r="H118">
        <v>12</v>
      </c>
      <c r="I118">
        <v>10</v>
      </c>
      <c r="J118" s="1">
        <v>36592</v>
      </c>
      <c r="K118">
        <v>215</v>
      </c>
      <c r="L118">
        <v>348</v>
      </c>
      <c r="M118">
        <v>61.8</v>
      </c>
      <c r="N118">
        <v>2215</v>
      </c>
      <c r="O118">
        <v>7</v>
      </c>
      <c r="P118">
        <v>2</v>
      </c>
      <c r="Q118">
        <v>8</v>
      </c>
      <c r="R118">
        <v>2.2999999999999998</v>
      </c>
      <c r="S118">
        <v>69</v>
      </c>
      <c r="T118">
        <v>6.4</v>
      </c>
      <c r="U118">
        <v>5.7</v>
      </c>
      <c r="V118">
        <v>10.3</v>
      </c>
      <c r="W118">
        <v>184.6</v>
      </c>
      <c r="X118">
        <v>77.2</v>
      </c>
      <c r="Y118">
        <v>45.2</v>
      </c>
      <c r="Z118">
        <v>32</v>
      </c>
      <c r="AA118">
        <v>192</v>
      </c>
      <c r="AB118">
        <v>5.32</v>
      </c>
      <c r="AC118">
        <v>4.74</v>
      </c>
      <c r="AD118">
        <v>8.4</v>
      </c>
      <c r="AE118">
        <v>0</v>
      </c>
      <c r="AF118">
        <v>1</v>
      </c>
    </row>
    <row r="119" spans="1:32" x14ac:dyDescent="0.25">
      <c r="A119">
        <v>2007</v>
      </c>
      <c r="B119">
        <v>20</v>
      </c>
      <c r="C119" t="s">
        <v>652</v>
      </c>
      <c r="D119" t="str">
        <f>IFERROR(INDEX('Draft Master List'!E:F,MATCH('Passing Data 2006-2015'!C119,'Draft Master List'!E:E,0),2),"N/A")</f>
        <v>N/A</v>
      </c>
      <c r="E119" t="s">
        <v>25</v>
      </c>
      <c r="F119">
        <v>34</v>
      </c>
      <c r="G119" t="s">
        <v>1</v>
      </c>
      <c r="H119">
        <v>11</v>
      </c>
      <c r="I119">
        <v>10</v>
      </c>
      <c r="J119" s="1">
        <v>36622</v>
      </c>
      <c r="K119">
        <v>206</v>
      </c>
      <c r="L119">
        <v>332</v>
      </c>
      <c r="M119">
        <v>62</v>
      </c>
      <c r="N119">
        <v>2257</v>
      </c>
      <c r="O119">
        <v>11</v>
      </c>
      <c r="P119">
        <v>3.3</v>
      </c>
      <c r="Q119">
        <v>13</v>
      </c>
      <c r="R119">
        <v>3.9</v>
      </c>
      <c r="S119">
        <v>58</v>
      </c>
      <c r="T119">
        <v>6.8</v>
      </c>
      <c r="U119">
        <v>5.7</v>
      </c>
      <c r="V119">
        <v>11</v>
      </c>
      <c r="W119">
        <v>205.2</v>
      </c>
      <c r="X119">
        <v>76.8</v>
      </c>
      <c r="Y119">
        <v>40.6</v>
      </c>
      <c r="Z119">
        <v>36</v>
      </c>
      <c r="AA119">
        <v>234</v>
      </c>
      <c r="AB119">
        <v>5.5</v>
      </c>
      <c r="AC119">
        <v>4.51</v>
      </c>
      <c r="AD119">
        <v>9.8000000000000007</v>
      </c>
      <c r="AE119">
        <v>2</v>
      </c>
      <c r="AF119">
        <v>3</v>
      </c>
    </row>
    <row r="120" spans="1:32" x14ac:dyDescent="0.25">
      <c r="A120">
        <v>2007</v>
      </c>
      <c r="B120">
        <v>21</v>
      </c>
      <c r="C120" t="s">
        <v>617</v>
      </c>
      <c r="D120" t="str">
        <f>IFERROR(INDEX('Draft Master List'!E:F,MATCH('Passing Data 2006-2015'!C120,'Draft Master List'!E:E,0),2),"N/A")</f>
        <v>N/A</v>
      </c>
      <c r="E120" t="s">
        <v>14</v>
      </c>
      <c r="F120">
        <v>37</v>
      </c>
      <c r="G120" t="s">
        <v>1</v>
      </c>
      <c r="H120">
        <v>13</v>
      </c>
      <c r="I120">
        <v>13</v>
      </c>
      <c r="J120" s="1">
        <v>36743</v>
      </c>
      <c r="K120">
        <v>209</v>
      </c>
      <c r="L120">
        <v>327</v>
      </c>
      <c r="M120">
        <v>63.9</v>
      </c>
      <c r="N120">
        <v>2440</v>
      </c>
      <c r="O120">
        <v>13</v>
      </c>
      <c r="P120">
        <v>4</v>
      </c>
      <c r="Q120">
        <v>4</v>
      </c>
      <c r="R120">
        <v>1.2</v>
      </c>
      <c r="S120">
        <v>69</v>
      </c>
      <c r="T120">
        <v>7.5</v>
      </c>
      <c r="U120">
        <v>7.7</v>
      </c>
      <c r="V120">
        <v>11.7</v>
      </c>
      <c r="W120">
        <v>187.7</v>
      </c>
      <c r="X120">
        <v>94.6</v>
      </c>
      <c r="Y120">
        <v>62.2</v>
      </c>
      <c r="Z120">
        <v>19</v>
      </c>
      <c r="AA120">
        <v>104</v>
      </c>
      <c r="AB120">
        <v>6.75</v>
      </c>
      <c r="AC120">
        <v>6.98</v>
      </c>
      <c r="AD120">
        <v>5.5</v>
      </c>
      <c r="AE120">
        <v>0</v>
      </c>
      <c r="AF120">
        <v>1</v>
      </c>
    </row>
    <row r="121" spans="1:32" x14ac:dyDescent="0.25">
      <c r="A121">
        <v>2007</v>
      </c>
      <c r="B121">
        <v>22</v>
      </c>
      <c r="C121" t="s">
        <v>618</v>
      </c>
      <c r="D121" t="str">
        <f>IFERROR(INDEX('Draft Master List'!E:F,MATCH('Passing Data 2006-2015'!C121,'Draft Master List'!E:E,0),2),"N/A")</f>
        <v>N/A</v>
      </c>
      <c r="E121" t="s">
        <v>4</v>
      </c>
      <c r="F121">
        <v>29</v>
      </c>
      <c r="G121" t="s">
        <v>1</v>
      </c>
      <c r="H121">
        <v>12</v>
      </c>
      <c r="I121">
        <v>12</v>
      </c>
      <c r="J121" s="1">
        <v>36772</v>
      </c>
      <c r="K121">
        <v>208</v>
      </c>
      <c r="L121">
        <v>325</v>
      </c>
      <c r="M121">
        <v>64</v>
      </c>
      <c r="N121">
        <v>2509</v>
      </c>
      <c r="O121">
        <v>18</v>
      </c>
      <c r="P121">
        <v>5.5</v>
      </c>
      <c r="Q121">
        <v>3</v>
      </c>
      <c r="R121">
        <v>0.9</v>
      </c>
      <c r="S121">
        <v>59</v>
      </c>
      <c r="T121">
        <v>7.7</v>
      </c>
      <c r="U121">
        <v>8.4</v>
      </c>
      <c r="V121">
        <v>12.1</v>
      </c>
      <c r="W121">
        <v>209.1</v>
      </c>
      <c r="X121">
        <v>102.2</v>
      </c>
      <c r="Y121">
        <v>82.5</v>
      </c>
      <c r="Z121">
        <v>21</v>
      </c>
      <c r="AA121">
        <v>99</v>
      </c>
      <c r="AB121">
        <v>6.97</v>
      </c>
      <c r="AC121">
        <v>7.62</v>
      </c>
      <c r="AD121">
        <v>6.1</v>
      </c>
      <c r="AE121">
        <v>2</v>
      </c>
      <c r="AF121">
        <v>3</v>
      </c>
    </row>
    <row r="122" spans="1:32" x14ac:dyDescent="0.25">
      <c r="A122">
        <v>2007</v>
      </c>
      <c r="B122">
        <v>23</v>
      </c>
      <c r="C122" t="s">
        <v>655</v>
      </c>
      <c r="D122" t="str">
        <f>IFERROR(INDEX('Draft Master List'!E:F,MATCH('Passing Data 2006-2015'!C122,'Draft Master List'!E:E,0),2),"N/A")</f>
        <v>N/A</v>
      </c>
      <c r="E122" t="s">
        <v>33</v>
      </c>
      <c r="F122">
        <v>28</v>
      </c>
      <c r="G122" t="s">
        <v>62</v>
      </c>
      <c r="H122">
        <v>9</v>
      </c>
      <c r="I122">
        <v>7</v>
      </c>
      <c r="J122" s="1">
        <v>36531</v>
      </c>
      <c r="K122">
        <v>173</v>
      </c>
      <c r="L122">
        <v>309</v>
      </c>
      <c r="M122">
        <v>56</v>
      </c>
      <c r="N122">
        <v>1773</v>
      </c>
      <c r="O122">
        <v>6</v>
      </c>
      <c r="P122">
        <v>1.9</v>
      </c>
      <c r="Q122">
        <v>6</v>
      </c>
      <c r="R122">
        <v>1.9</v>
      </c>
      <c r="S122">
        <v>64</v>
      </c>
      <c r="T122">
        <v>5.7</v>
      </c>
      <c r="U122">
        <v>5.3</v>
      </c>
      <c r="V122">
        <v>10.199999999999999</v>
      </c>
      <c r="W122">
        <v>197</v>
      </c>
      <c r="X122">
        <v>71</v>
      </c>
      <c r="Y122">
        <v>48.7</v>
      </c>
      <c r="Z122">
        <v>25</v>
      </c>
      <c r="AA122">
        <v>166</v>
      </c>
      <c r="AB122">
        <v>4.8099999999999996</v>
      </c>
      <c r="AC122">
        <v>4.3600000000000003</v>
      </c>
      <c r="AD122">
        <v>7.5</v>
      </c>
      <c r="AE122">
        <v>1</v>
      </c>
      <c r="AF122">
        <v>1</v>
      </c>
    </row>
    <row r="123" spans="1:32" x14ac:dyDescent="0.25">
      <c r="A123">
        <v>2007</v>
      </c>
      <c r="B123">
        <v>24</v>
      </c>
      <c r="C123" t="s">
        <v>519</v>
      </c>
      <c r="D123" t="str">
        <f>IFERROR(INDEX('Draft Master List'!E:F,MATCH('Passing Data 2006-2015'!C123,'Draft Master List'!E:E,0),2),"N/A")</f>
        <v>642006</v>
      </c>
      <c r="E123" t="s">
        <v>18</v>
      </c>
      <c r="F123">
        <v>24</v>
      </c>
      <c r="G123" t="s">
        <v>1</v>
      </c>
      <c r="H123">
        <v>12</v>
      </c>
      <c r="I123">
        <v>12</v>
      </c>
      <c r="J123" s="1">
        <v>36742</v>
      </c>
      <c r="K123">
        <v>171</v>
      </c>
      <c r="L123">
        <v>294</v>
      </c>
      <c r="M123">
        <v>58.2</v>
      </c>
      <c r="N123">
        <v>1911</v>
      </c>
      <c r="O123">
        <v>9</v>
      </c>
      <c r="P123">
        <v>3.1</v>
      </c>
      <c r="Q123">
        <v>12</v>
      </c>
      <c r="R123">
        <v>4.0999999999999996</v>
      </c>
      <c r="S123">
        <v>71</v>
      </c>
      <c r="T123">
        <v>6.5</v>
      </c>
      <c r="U123">
        <v>5.3</v>
      </c>
      <c r="V123">
        <v>11.2</v>
      </c>
      <c r="W123">
        <v>159.30000000000001</v>
      </c>
      <c r="X123">
        <v>70.8</v>
      </c>
      <c r="Y123">
        <v>52.9</v>
      </c>
      <c r="Z123">
        <v>19</v>
      </c>
      <c r="AA123">
        <v>70</v>
      </c>
      <c r="AB123">
        <v>5.88</v>
      </c>
      <c r="AC123">
        <v>4.7300000000000004</v>
      </c>
      <c r="AD123">
        <v>6.1</v>
      </c>
      <c r="AE123">
        <v>1</v>
      </c>
      <c r="AF123">
        <v>2</v>
      </c>
    </row>
    <row r="124" spans="1:32" x14ac:dyDescent="0.25">
      <c r="A124">
        <v>2007</v>
      </c>
      <c r="B124">
        <v>25</v>
      </c>
      <c r="C124" t="s">
        <v>75</v>
      </c>
      <c r="D124" t="str">
        <f>IFERROR(INDEX('Draft Master List'!E:F,MATCH('Passing Data 2006-2015'!C124,'Draft Master List'!E:E,0),2),"N/A")</f>
        <v>N/A</v>
      </c>
      <c r="E124" t="s">
        <v>23</v>
      </c>
      <c r="F124">
        <v>26</v>
      </c>
      <c r="G124" t="s">
        <v>1</v>
      </c>
      <c r="H124">
        <v>11</v>
      </c>
      <c r="I124">
        <v>11</v>
      </c>
      <c r="J124" s="1">
        <v>36623</v>
      </c>
      <c r="K124">
        <v>192</v>
      </c>
      <c r="L124">
        <v>289</v>
      </c>
      <c r="M124">
        <v>66.400000000000006</v>
      </c>
      <c r="N124">
        <v>2241</v>
      </c>
      <c r="O124">
        <v>9</v>
      </c>
      <c r="P124">
        <v>3.1</v>
      </c>
      <c r="Q124">
        <v>9</v>
      </c>
      <c r="R124">
        <v>3.1</v>
      </c>
      <c r="S124">
        <v>77</v>
      </c>
      <c r="T124">
        <v>7.8</v>
      </c>
      <c r="U124">
        <v>7</v>
      </c>
      <c r="V124">
        <v>11.7</v>
      </c>
      <c r="W124">
        <v>203.7</v>
      </c>
      <c r="X124">
        <v>87.2</v>
      </c>
      <c r="Y124">
        <v>65.900000000000006</v>
      </c>
      <c r="Z124">
        <v>16</v>
      </c>
      <c r="AA124">
        <v>126</v>
      </c>
      <c r="AB124">
        <v>6.93</v>
      </c>
      <c r="AC124">
        <v>6.2</v>
      </c>
      <c r="AD124">
        <v>5.2</v>
      </c>
      <c r="AE124">
        <v>1</v>
      </c>
      <c r="AF124">
        <v>1</v>
      </c>
    </row>
    <row r="125" spans="1:32" x14ac:dyDescent="0.25">
      <c r="A125">
        <v>2007</v>
      </c>
      <c r="B125">
        <v>26</v>
      </c>
      <c r="C125" t="s">
        <v>608</v>
      </c>
      <c r="D125" t="str">
        <f>IFERROR(INDEX('Draft Master List'!E:F,MATCH('Passing Data 2006-2015'!C125,'Draft Master List'!E:E,0),2),"N/A")</f>
        <v>N/A</v>
      </c>
      <c r="E125" t="s">
        <v>3</v>
      </c>
      <c r="F125">
        <v>26</v>
      </c>
      <c r="G125" t="s">
        <v>1</v>
      </c>
      <c r="H125">
        <v>12</v>
      </c>
      <c r="I125">
        <v>8</v>
      </c>
      <c r="J125" s="1">
        <v>36562</v>
      </c>
      <c r="K125">
        <v>168</v>
      </c>
      <c r="L125">
        <v>275</v>
      </c>
      <c r="M125">
        <v>61.1</v>
      </c>
      <c r="N125">
        <v>1743</v>
      </c>
      <c r="O125">
        <v>9</v>
      </c>
      <c r="P125">
        <v>3.3</v>
      </c>
      <c r="Q125">
        <v>10</v>
      </c>
      <c r="R125">
        <v>3.6</v>
      </c>
      <c r="S125">
        <v>53</v>
      </c>
      <c r="T125">
        <v>6.3</v>
      </c>
      <c r="U125">
        <v>5.4</v>
      </c>
      <c r="V125">
        <v>10.4</v>
      </c>
      <c r="W125">
        <v>145.30000000000001</v>
      </c>
      <c r="X125">
        <v>75.2</v>
      </c>
      <c r="Y125">
        <v>50.7</v>
      </c>
      <c r="Z125">
        <v>24</v>
      </c>
      <c r="AA125">
        <v>159</v>
      </c>
      <c r="AB125">
        <v>5.3</v>
      </c>
      <c r="AC125">
        <v>4.3899999999999997</v>
      </c>
      <c r="AD125">
        <v>8</v>
      </c>
      <c r="AE125">
        <v>0</v>
      </c>
      <c r="AF125">
        <v>1</v>
      </c>
    </row>
    <row r="126" spans="1:32" x14ac:dyDescent="0.25">
      <c r="A126">
        <v>2007</v>
      </c>
      <c r="B126">
        <v>27</v>
      </c>
      <c r="C126" t="s">
        <v>464</v>
      </c>
      <c r="D126" t="str">
        <f>IFERROR(INDEX('Draft Master List'!E:F,MATCH('Passing Data 2006-2015'!C126,'Draft Master List'!E:E,0),2),"N/A")</f>
        <v>922007</v>
      </c>
      <c r="E126" t="s">
        <v>29</v>
      </c>
      <c r="F126">
        <v>24</v>
      </c>
      <c r="G126" t="s">
        <v>1</v>
      </c>
      <c r="H126">
        <v>10</v>
      </c>
      <c r="I126">
        <v>9</v>
      </c>
      <c r="J126" s="1">
        <v>36650</v>
      </c>
      <c r="K126">
        <v>151</v>
      </c>
      <c r="L126">
        <v>269</v>
      </c>
      <c r="M126">
        <v>56.1</v>
      </c>
      <c r="N126">
        <v>1630</v>
      </c>
      <c r="O126">
        <v>7</v>
      </c>
      <c r="P126">
        <v>2.6</v>
      </c>
      <c r="Q126">
        <v>8</v>
      </c>
      <c r="R126">
        <v>3</v>
      </c>
      <c r="S126">
        <v>70</v>
      </c>
      <c r="T126">
        <v>6.1</v>
      </c>
      <c r="U126">
        <v>5.2</v>
      </c>
      <c r="V126">
        <v>10.8</v>
      </c>
      <c r="W126">
        <v>163</v>
      </c>
      <c r="X126">
        <v>70.400000000000006</v>
      </c>
      <c r="Y126">
        <v>38.700000000000003</v>
      </c>
      <c r="Z126">
        <v>12</v>
      </c>
      <c r="AA126">
        <v>105</v>
      </c>
      <c r="AB126">
        <v>5.43</v>
      </c>
      <c r="AC126">
        <v>4.6399999999999997</v>
      </c>
      <c r="AD126">
        <v>4.3</v>
      </c>
      <c r="AE126">
        <v>1</v>
      </c>
      <c r="AF126">
        <v>2</v>
      </c>
    </row>
    <row r="127" spans="1:32" x14ac:dyDescent="0.25">
      <c r="A127">
        <v>2007</v>
      </c>
      <c r="B127">
        <v>28</v>
      </c>
      <c r="C127" t="s">
        <v>616</v>
      </c>
      <c r="D127" t="str">
        <f>IFERROR(INDEX('Draft Master List'!E:F,MATCH('Passing Data 2006-2015'!C127,'Draft Master List'!E:E,0),2),"N/A")</f>
        <v>N/A</v>
      </c>
      <c r="E127" t="s">
        <v>63</v>
      </c>
      <c r="F127">
        <v>32</v>
      </c>
      <c r="G127" t="s">
        <v>62</v>
      </c>
      <c r="H127">
        <v>7</v>
      </c>
      <c r="I127">
        <v>6</v>
      </c>
      <c r="J127" s="1">
        <v>36588</v>
      </c>
      <c r="K127">
        <v>161</v>
      </c>
      <c r="L127">
        <v>262</v>
      </c>
      <c r="M127">
        <v>61.5</v>
      </c>
      <c r="N127">
        <v>1803</v>
      </c>
      <c r="O127">
        <v>10</v>
      </c>
      <c r="P127">
        <v>3.8</v>
      </c>
      <c r="Q127">
        <v>12</v>
      </c>
      <c r="R127">
        <v>4.5999999999999996</v>
      </c>
      <c r="S127">
        <v>81</v>
      </c>
      <c r="T127">
        <v>6.9</v>
      </c>
      <c r="U127">
        <v>5.6</v>
      </c>
      <c r="V127">
        <v>11.2</v>
      </c>
      <c r="W127">
        <v>257.60000000000002</v>
      </c>
      <c r="X127">
        <v>75.599999999999994</v>
      </c>
      <c r="Y127">
        <v>47.8</v>
      </c>
      <c r="Z127">
        <v>15</v>
      </c>
      <c r="AA127">
        <v>114</v>
      </c>
      <c r="AB127">
        <v>6.1</v>
      </c>
      <c r="AC127">
        <v>4.87</v>
      </c>
      <c r="AD127">
        <v>5.4</v>
      </c>
      <c r="AE127">
        <v>2</v>
      </c>
      <c r="AF127">
        <v>2</v>
      </c>
    </row>
    <row r="128" spans="1:32" x14ac:dyDescent="0.25">
      <c r="A128">
        <v>2007</v>
      </c>
      <c r="B128">
        <v>29</v>
      </c>
      <c r="C128" t="s">
        <v>624</v>
      </c>
      <c r="D128" t="str">
        <f>IFERROR(INDEX('Draft Master List'!E:F,MATCH('Passing Data 2006-2015'!C128,'Draft Master List'!E:E,0),2),"N/A")</f>
        <v>N/A</v>
      </c>
      <c r="E128" t="s">
        <v>32</v>
      </c>
      <c r="F128">
        <v>31</v>
      </c>
      <c r="G128" t="s">
        <v>1</v>
      </c>
      <c r="H128">
        <v>9</v>
      </c>
      <c r="I128">
        <v>8</v>
      </c>
      <c r="J128" s="1">
        <v>36532</v>
      </c>
      <c r="K128">
        <v>179</v>
      </c>
      <c r="L128">
        <v>260</v>
      </c>
      <c r="M128">
        <v>68.8</v>
      </c>
      <c r="N128">
        <v>1765</v>
      </c>
      <c r="O128">
        <v>10</v>
      </c>
      <c r="P128">
        <v>3.8</v>
      </c>
      <c r="Q128">
        <v>9</v>
      </c>
      <c r="R128">
        <v>3.5</v>
      </c>
      <c r="S128">
        <v>57</v>
      </c>
      <c r="T128">
        <v>6.8</v>
      </c>
      <c r="U128">
        <v>6</v>
      </c>
      <c r="V128">
        <v>9.9</v>
      </c>
      <c r="W128">
        <v>196.1</v>
      </c>
      <c r="X128">
        <v>86.1</v>
      </c>
      <c r="Y128">
        <v>48.2</v>
      </c>
      <c r="Z128">
        <v>26</v>
      </c>
      <c r="AA128">
        <v>178</v>
      </c>
      <c r="AB128">
        <v>5.55</v>
      </c>
      <c r="AC128">
        <v>4.83</v>
      </c>
      <c r="AD128">
        <v>9.1</v>
      </c>
    </row>
    <row r="129" spans="1:32" x14ac:dyDescent="0.25">
      <c r="A129">
        <v>2007</v>
      </c>
      <c r="B129">
        <v>30</v>
      </c>
      <c r="C129" t="s">
        <v>78</v>
      </c>
      <c r="D129" t="str">
        <f>IFERROR(INDEX('Draft Master List'!E:F,MATCH('Passing Data 2006-2015'!C129,'Draft Master List'!E:E,0),2),"N/A")</f>
        <v>492006</v>
      </c>
      <c r="E129" t="s">
        <v>32</v>
      </c>
      <c r="F129">
        <v>24</v>
      </c>
      <c r="G129" t="s">
        <v>1</v>
      </c>
      <c r="H129">
        <v>10</v>
      </c>
      <c r="I129">
        <v>8</v>
      </c>
      <c r="J129" s="1">
        <v>36590</v>
      </c>
      <c r="K129">
        <v>130</v>
      </c>
      <c r="L129">
        <v>250</v>
      </c>
      <c r="M129">
        <v>52</v>
      </c>
      <c r="N129">
        <v>1529</v>
      </c>
      <c r="O129">
        <v>5</v>
      </c>
      <c r="P129">
        <v>2</v>
      </c>
      <c r="Q129">
        <v>10</v>
      </c>
      <c r="R129">
        <v>4</v>
      </c>
      <c r="S129">
        <v>56</v>
      </c>
      <c r="T129">
        <v>6.1</v>
      </c>
      <c r="U129">
        <v>4.7</v>
      </c>
      <c r="V129">
        <v>11.8</v>
      </c>
      <c r="W129">
        <v>152.9</v>
      </c>
      <c r="X129">
        <v>60.9</v>
      </c>
      <c r="Y129">
        <v>33.700000000000003</v>
      </c>
      <c r="Z129">
        <v>27</v>
      </c>
      <c r="AA129">
        <v>138</v>
      </c>
      <c r="AB129">
        <v>5.0199999999999996</v>
      </c>
      <c r="AC129">
        <v>3.76</v>
      </c>
      <c r="AD129">
        <v>9.6999999999999993</v>
      </c>
      <c r="AE129">
        <v>1</v>
      </c>
      <c r="AF129">
        <v>2</v>
      </c>
    </row>
    <row r="130" spans="1:32" x14ac:dyDescent="0.25">
      <c r="A130">
        <v>2007</v>
      </c>
      <c r="B130">
        <v>31</v>
      </c>
      <c r="C130" t="s">
        <v>625</v>
      </c>
      <c r="D130" t="str">
        <f>IFERROR(INDEX('Draft Master List'!E:F,MATCH('Passing Data 2006-2015'!C130,'Draft Master List'!E:E,0),2),"N/A")</f>
        <v>N/A</v>
      </c>
      <c r="E130" t="s">
        <v>23</v>
      </c>
      <c r="F130">
        <v>29</v>
      </c>
      <c r="G130" t="s">
        <v>62</v>
      </c>
      <c r="H130">
        <v>9</v>
      </c>
      <c r="I130">
        <v>5</v>
      </c>
      <c r="J130" s="1">
        <v>36617</v>
      </c>
      <c r="K130">
        <v>154</v>
      </c>
      <c r="L130">
        <v>240</v>
      </c>
      <c r="M130">
        <v>64.2</v>
      </c>
      <c r="N130">
        <v>1684</v>
      </c>
      <c r="O130">
        <v>15</v>
      </c>
      <c r="P130">
        <v>6.3</v>
      </c>
      <c r="Q130">
        <v>12</v>
      </c>
      <c r="R130">
        <v>5</v>
      </c>
      <c r="S130">
        <v>53</v>
      </c>
      <c r="T130">
        <v>7</v>
      </c>
      <c r="U130">
        <v>6</v>
      </c>
      <c r="V130">
        <v>10.9</v>
      </c>
      <c r="W130">
        <v>187.1</v>
      </c>
      <c r="X130">
        <v>84.8</v>
      </c>
      <c r="Y130">
        <v>77.3</v>
      </c>
      <c r="Z130">
        <v>6</v>
      </c>
      <c r="AA130">
        <v>48</v>
      </c>
      <c r="AB130">
        <v>6.65</v>
      </c>
      <c r="AC130">
        <v>5.67</v>
      </c>
      <c r="AD130">
        <v>2.4</v>
      </c>
    </row>
    <row r="131" spans="1:32" x14ac:dyDescent="0.25">
      <c r="A131">
        <v>2007</v>
      </c>
      <c r="B131">
        <v>32</v>
      </c>
      <c r="C131" t="s">
        <v>626</v>
      </c>
      <c r="D131" t="str">
        <f>IFERROR(INDEX('Draft Master List'!E:F,MATCH('Passing Data 2006-2015'!C131,'Draft Master List'!E:E,0),2),"N/A")</f>
        <v>N/A</v>
      </c>
      <c r="E131" t="s">
        <v>63</v>
      </c>
      <c r="F131">
        <v>27</v>
      </c>
      <c r="G131" t="s">
        <v>62</v>
      </c>
      <c r="H131">
        <v>8</v>
      </c>
      <c r="I131">
        <v>7</v>
      </c>
      <c r="J131" s="1">
        <v>36561</v>
      </c>
      <c r="K131">
        <v>122</v>
      </c>
      <c r="L131">
        <v>225</v>
      </c>
      <c r="M131">
        <v>54.2</v>
      </c>
      <c r="N131">
        <v>1411</v>
      </c>
      <c r="O131">
        <v>4</v>
      </c>
      <c r="P131">
        <v>1.8</v>
      </c>
      <c r="Q131">
        <v>7</v>
      </c>
      <c r="R131">
        <v>3.1</v>
      </c>
      <c r="S131">
        <v>59</v>
      </c>
      <c r="T131">
        <v>6.3</v>
      </c>
      <c r="U131">
        <v>5.2</v>
      </c>
      <c r="V131">
        <v>11.6</v>
      </c>
      <c r="W131">
        <v>176.4</v>
      </c>
      <c r="X131">
        <v>66.400000000000006</v>
      </c>
      <c r="Y131">
        <v>29.9</v>
      </c>
      <c r="Z131">
        <v>25</v>
      </c>
      <c r="AA131">
        <v>198</v>
      </c>
      <c r="AB131">
        <v>4.8499999999999996</v>
      </c>
      <c r="AC131">
        <v>3.91</v>
      </c>
      <c r="AD131">
        <v>10</v>
      </c>
      <c r="AE131">
        <v>2</v>
      </c>
      <c r="AF131">
        <v>2</v>
      </c>
    </row>
    <row r="132" spans="1:32" x14ac:dyDescent="0.25">
      <c r="A132">
        <v>2007</v>
      </c>
      <c r="B132">
        <v>33</v>
      </c>
      <c r="C132" t="s">
        <v>524</v>
      </c>
      <c r="D132" t="str">
        <f>IFERROR(INDEX('Draft Master List'!E:F,MATCH('Passing Data 2006-2015'!C132,'Draft Master List'!E:E,0),2),"N/A")</f>
        <v>852006</v>
      </c>
      <c r="E132" t="s">
        <v>25</v>
      </c>
      <c r="F132">
        <v>24</v>
      </c>
      <c r="G132" t="s">
        <v>62</v>
      </c>
      <c r="H132">
        <v>9</v>
      </c>
      <c r="I132">
        <v>6</v>
      </c>
      <c r="J132" t="s">
        <v>679</v>
      </c>
      <c r="K132">
        <v>127</v>
      </c>
      <c r="L132">
        <v>224</v>
      </c>
      <c r="M132">
        <v>56.7</v>
      </c>
      <c r="N132">
        <v>1227</v>
      </c>
      <c r="O132">
        <v>6</v>
      </c>
      <c r="P132">
        <v>2.7</v>
      </c>
      <c r="Q132">
        <v>6</v>
      </c>
      <c r="R132">
        <v>2.7</v>
      </c>
      <c r="S132">
        <v>35</v>
      </c>
      <c r="T132">
        <v>5.5</v>
      </c>
      <c r="U132">
        <v>4.8</v>
      </c>
      <c r="V132">
        <v>9.6999999999999993</v>
      </c>
      <c r="W132">
        <v>136.30000000000001</v>
      </c>
      <c r="X132">
        <v>69.900000000000006</v>
      </c>
      <c r="Y132">
        <v>37.799999999999997</v>
      </c>
      <c r="Z132">
        <v>17</v>
      </c>
      <c r="AA132">
        <v>101</v>
      </c>
      <c r="AB132">
        <v>4.67</v>
      </c>
      <c r="AC132">
        <v>4.05</v>
      </c>
      <c r="AD132">
        <v>7.1</v>
      </c>
    </row>
    <row r="133" spans="1:32" x14ac:dyDescent="0.25">
      <c r="A133">
        <v>2007</v>
      </c>
      <c r="B133">
        <v>34</v>
      </c>
      <c r="C133" t="s">
        <v>603</v>
      </c>
      <c r="D133" t="str">
        <f>IFERROR(INDEX('Draft Master List'!E:F,MATCH('Passing Data 2006-2015'!C133,'Draft Master List'!E:E,0),2),"N/A")</f>
        <v>N/A</v>
      </c>
      <c r="E133" t="s">
        <v>34</v>
      </c>
      <c r="F133">
        <v>35</v>
      </c>
      <c r="G133" t="s">
        <v>62</v>
      </c>
      <c r="H133">
        <v>7</v>
      </c>
      <c r="I133">
        <v>6</v>
      </c>
      <c r="J133" s="1">
        <v>36530</v>
      </c>
      <c r="K133">
        <v>113</v>
      </c>
      <c r="L133">
        <v>219</v>
      </c>
      <c r="M133">
        <v>51.6</v>
      </c>
      <c r="N133">
        <v>1166</v>
      </c>
      <c r="O133">
        <v>7</v>
      </c>
      <c r="P133">
        <v>3.2</v>
      </c>
      <c r="Q133">
        <v>12</v>
      </c>
      <c r="R133">
        <v>5.5</v>
      </c>
      <c r="S133">
        <v>57</v>
      </c>
      <c r="T133">
        <v>5.3</v>
      </c>
      <c r="U133">
        <v>3.5</v>
      </c>
      <c r="V133">
        <v>10.3</v>
      </c>
      <c r="W133">
        <v>166.6</v>
      </c>
      <c r="X133">
        <v>55.1</v>
      </c>
      <c r="Y133">
        <v>21.6</v>
      </c>
      <c r="Z133">
        <v>27</v>
      </c>
      <c r="AA133">
        <v>182</v>
      </c>
      <c r="AB133">
        <v>4</v>
      </c>
      <c r="AC133">
        <v>2.37</v>
      </c>
      <c r="AD133">
        <v>11</v>
      </c>
      <c r="AE133">
        <v>1</v>
      </c>
      <c r="AF133">
        <v>0</v>
      </c>
    </row>
    <row r="134" spans="1:32" x14ac:dyDescent="0.25">
      <c r="A134">
        <v>2007</v>
      </c>
      <c r="B134">
        <v>35</v>
      </c>
      <c r="C134" t="s">
        <v>647</v>
      </c>
      <c r="D134" t="str">
        <f>IFERROR(INDEX('Draft Master List'!E:F,MATCH('Passing Data 2006-2015'!C134,'Draft Master List'!E:E,0),2),"N/A")</f>
        <v>N/A</v>
      </c>
      <c r="E134" t="s">
        <v>3</v>
      </c>
      <c r="F134">
        <v>34</v>
      </c>
      <c r="G134" t="s">
        <v>62</v>
      </c>
      <c r="H134">
        <v>6</v>
      </c>
      <c r="I134">
        <v>6</v>
      </c>
      <c r="J134" s="1">
        <v>36560</v>
      </c>
      <c r="K134">
        <v>133</v>
      </c>
      <c r="L134">
        <v>205</v>
      </c>
      <c r="M134">
        <v>64.900000000000006</v>
      </c>
      <c r="N134">
        <v>1113</v>
      </c>
      <c r="O134">
        <v>2</v>
      </c>
      <c r="P134">
        <v>1</v>
      </c>
      <c r="Q134">
        <v>4</v>
      </c>
      <c r="R134">
        <v>2</v>
      </c>
      <c r="S134">
        <v>30</v>
      </c>
      <c r="T134">
        <v>5.4</v>
      </c>
      <c r="U134">
        <v>4.7</v>
      </c>
      <c r="V134">
        <v>8.4</v>
      </c>
      <c r="W134">
        <v>185.5</v>
      </c>
      <c r="X134">
        <v>73.900000000000006</v>
      </c>
      <c r="Y134">
        <v>34.9</v>
      </c>
      <c r="Z134">
        <v>11</v>
      </c>
      <c r="AA134">
        <v>85</v>
      </c>
      <c r="AB134">
        <v>4.76</v>
      </c>
      <c r="AC134">
        <v>4.1100000000000003</v>
      </c>
      <c r="AD134">
        <v>5.0999999999999996</v>
      </c>
    </row>
    <row r="135" spans="1:32" x14ac:dyDescent="0.25">
      <c r="A135">
        <v>2007</v>
      </c>
      <c r="B135">
        <v>36</v>
      </c>
      <c r="C135" t="s">
        <v>84</v>
      </c>
      <c r="D135" t="str">
        <f>IFERROR(INDEX('Draft Master List'!E:F,MATCH('Passing Data 2006-2015'!C135,'Draft Master List'!E:E,0),2),"N/A")</f>
        <v>N/A</v>
      </c>
      <c r="E135" t="s">
        <v>34</v>
      </c>
      <c r="F135">
        <v>23</v>
      </c>
      <c r="G135" t="s">
        <v>62</v>
      </c>
      <c r="H135">
        <v>7</v>
      </c>
      <c r="I135">
        <v>7</v>
      </c>
      <c r="J135" s="1">
        <v>36561</v>
      </c>
      <c r="K135">
        <v>94</v>
      </c>
      <c r="L135">
        <v>193</v>
      </c>
      <c r="M135">
        <v>48.7</v>
      </c>
      <c r="N135">
        <v>914</v>
      </c>
      <c r="O135">
        <v>2</v>
      </c>
      <c r="P135">
        <v>1</v>
      </c>
      <c r="Q135">
        <v>4</v>
      </c>
      <c r="R135">
        <v>2.1</v>
      </c>
      <c r="S135">
        <v>45</v>
      </c>
      <c r="T135">
        <v>4.7</v>
      </c>
      <c r="U135">
        <v>4</v>
      </c>
      <c r="V135">
        <v>9.6999999999999993</v>
      </c>
      <c r="W135">
        <v>130.6</v>
      </c>
      <c r="X135">
        <v>57.2</v>
      </c>
      <c r="Y135">
        <v>19.5</v>
      </c>
      <c r="Z135">
        <v>17</v>
      </c>
      <c r="AA135">
        <v>121</v>
      </c>
      <c r="AB135">
        <v>3.78</v>
      </c>
      <c r="AC135">
        <v>3.11</v>
      </c>
      <c r="AD135">
        <v>8.1</v>
      </c>
      <c r="AE135">
        <v>2</v>
      </c>
      <c r="AF135">
        <v>2</v>
      </c>
    </row>
    <row r="136" spans="1:32" x14ac:dyDescent="0.25">
      <c r="A136">
        <v>2007</v>
      </c>
      <c r="B136">
        <v>37</v>
      </c>
      <c r="C136" t="s">
        <v>610</v>
      </c>
      <c r="D136" t="str">
        <f>IFERROR(INDEX('Draft Master List'!E:F,MATCH('Passing Data 2006-2015'!C136,'Draft Master List'!E:E,0),2),"N/A")</f>
        <v>N/A</v>
      </c>
      <c r="E136" t="s">
        <v>16</v>
      </c>
      <c r="F136">
        <v>28</v>
      </c>
      <c r="G136" t="s">
        <v>1</v>
      </c>
      <c r="H136">
        <v>9</v>
      </c>
      <c r="I136">
        <v>9</v>
      </c>
      <c r="J136" s="1">
        <v>36563</v>
      </c>
      <c r="K136">
        <v>111</v>
      </c>
      <c r="L136">
        <v>190</v>
      </c>
      <c r="M136">
        <v>58.4</v>
      </c>
      <c r="N136">
        <v>1151</v>
      </c>
      <c r="O136">
        <v>10</v>
      </c>
      <c r="P136">
        <v>5.3</v>
      </c>
      <c r="Q136">
        <v>11</v>
      </c>
      <c r="R136">
        <v>5.8</v>
      </c>
      <c r="S136">
        <v>46</v>
      </c>
      <c r="T136">
        <v>6.1</v>
      </c>
      <c r="U136">
        <v>4.5</v>
      </c>
      <c r="V136">
        <v>10.4</v>
      </c>
      <c r="W136">
        <v>127.9</v>
      </c>
      <c r="X136">
        <v>69.400000000000006</v>
      </c>
      <c r="Y136">
        <v>32.200000000000003</v>
      </c>
      <c r="Z136">
        <v>14</v>
      </c>
      <c r="AA136">
        <v>92</v>
      </c>
      <c r="AB136">
        <v>5.19</v>
      </c>
      <c r="AC136">
        <v>3.75</v>
      </c>
      <c r="AD136">
        <v>6.9</v>
      </c>
    </row>
    <row r="137" spans="1:32" x14ac:dyDescent="0.25">
      <c r="A137">
        <v>2007</v>
      </c>
      <c r="B137">
        <v>38</v>
      </c>
      <c r="C137" t="s">
        <v>614</v>
      </c>
      <c r="D137" t="str">
        <f>IFERROR(INDEX('Draft Master List'!E:F,MATCH('Passing Data 2006-2015'!C137,'Draft Master List'!E:E,0),2),"N/A")</f>
        <v>N/A</v>
      </c>
      <c r="E137" t="s">
        <v>16</v>
      </c>
      <c r="F137">
        <v>30</v>
      </c>
      <c r="G137" t="s">
        <v>62</v>
      </c>
      <c r="H137">
        <v>7</v>
      </c>
      <c r="I137">
        <v>6</v>
      </c>
      <c r="J137" s="1">
        <v>36560</v>
      </c>
      <c r="K137">
        <v>108</v>
      </c>
      <c r="L137">
        <v>186</v>
      </c>
      <c r="M137">
        <v>58.1</v>
      </c>
      <c r="N137">
        <v>1331</v>
      </c>
      <c r="O137">
        <v>5</v>
      </c>
      <c r="P137">
        <v>2.7</v>
      </c>
      <c r="Q137">
        <v>5</v>
      </c>
      <c r="R137">
        <v>2.7</v>
      </c>
      <c r="S137">
        <v>59</v>
      </c>
      <c r="T137">
        <v>7.2</v>
      </c>
      <c r="U137">
        <v>6.5</v>
      </c>
      <c r="V137">
        <v>12.3</v>
      </c>
      <c r="W137">
        <v>190.1</v>
      </c>
      <c r="X137">
        <v>78</v>
      </c>
      <c r="Y137">
        <v>52</v>
      </c>
      <c r="Z137">
        <v>21</v>
      </c>
      <c r="AA137">
        <v>130</v>
      </c>
      <c r="AB137">
        <v>5.8</v>
      </c>
      <c r="AC137">
        <v>5.2</v>
      </c>
      <c r="AD137">
        <v>10.1</v>
      </c>
      <c r="AE137">
        <v>1</v>
      </c>
      <c r="AF137">
        <v>1</v>
      </c>
    </row>
    <row r="138" spans="1:32" x14ac:dyDescent="0.25">
      <c r="A138">
        <v>2007</v>
      </c>
      <c r="B138">
        <v>39</v>
      </c>
      <c r="C138" t="s">
        <v>581</v>
      </c>
      <c r="D138" t="str">
        <f>IFERROR(INDEX('Draft Master List'!E:F,MATCH('Passing Data 2006-2015'!C138,'Draft Master List'!E:E,0),2),"N/A")</f>
        <v>N/A</v>
      </c>
      <c r="E138" t="s">
        <v>29</v>
      </c>
      <c r="F138">
        <v>26</v>
      </c>
      <c r="G138" t="s">
        <v>62</v>
      </c>
      <c r="H138">
        <v>8</v>
      </c>
      <c r="I138">
        <v>7</v>
      </c>
      <c r="J138" s="1">
        <v>36561</v>
      </c>
      <c r="K138">
        <v>111</v>
      </c>
      <c r="L138">
        <v>175</v>
      </c>
      <c r="M138">
        <v>63.4</v>
      </c>
      <c r="N138">
        <v>1204</v>
      </c>
      <c r="O138">
        <v>4</v>
      </c>
      <c r="P138">
        <v>2.2999999999999998</v>
      </c>
      <c r="Q138">
        <v>6</v>
      </c>
      <c r="R138">
        <v>3.4</v>
      </c>
      <c r="S138">
        <v>85</v>
      </c>
      <c r="T138">
        <v>6.9</v>
      </c>
      <c r="U138">
        <v>5.8</v>
      </c>
      <c r="V138">
        <v>10.8</v>
      </c>
      <c r="W138">
        <v>150.5</v>
      </c>
      <c r="X138">
        <v>76.900000000000006</v>
      </c>
      <c r="Y138">
        <v>35.1</v>
      </c>
      <c r="Z138">
        <v>14</v>
      </c>
      <c r="AA138">
        <v>103</v>
      </c>
      <c r="AB138">
        <v>5.83</v>
      </c>
      <c r="AC138">
        <v>4.82</v>
      </c>
      <c r="AD138">
        <v>7.4</v>
      </c>
      <c r="AE138">
        <v>2</v>
      </c>
      <c r="AF138">
        <v>3</v>
      </c>
    </row>
    <row r="139" spans="1:32" x14ac:dyDescent="0.25">
      <c r="A139">
        <v>2007</v>
      </c>
      <c r="B139">
        <v>40</v>
      </c>
      <c r="C139" t="s">
        <v>620</v>
      </c>
      <c r="D139" t="str">
        <f>IFERROR(INDEX('Draft Master List'!E:F,MATCH('Passing Data 2006-2015'!C139,'Draft Master List'!E:E,0),2),"N/A")</f>
        <v>N/A</v>
      </c>
      <c r="E139" t="s">
        <v>22</v>
      </c>
      <c r="F139">
        <v>44</v>
      </c>
      <c r="G139" t="s">
        <v>62</v>
      </c>
      <c r="H139">
        <v>7</v>
      </c>
      <c r="I139">
        <v>6</v>
      </c>
      <c r="J139" s="1">
        <v>36560</v>
      </c>
      <c r="K139">
        <v>94</v>
      </c>
      <c r="L139">
        <v>172</v>
      </c>
      <c r="M139">
        <v>54.7</v>
      </c>
      <c r="N139">
        <v>952</v>
      </c>
      <c r="O139">
        <v>5</v>
      </c>
      <c r="P139">
        <v>2.9</v>
      </c>
      <c r="Q139">
        <v>6</v>
      </c>
      <c r="R139">
        <v>3.5</v>
      </c>
      <c r="S139">
        <v>65</v>
      </c>
      <c r="T139">
        <v>5.5</v>
      </c>
      <c r="U139">
        <v>4.5</v>
      </c>
      <c r="V139">
        <v>10.1</v>
      </c>
      <c r="W139">
        <v>136</v>
      </c>
      <c r="X139">
        <v>65.8</v>
      </c>
      <c r="Y139">
        <v>33</v>
      </c>
      <c r="Z139">
        <v>9</v>
      </c>
      <c r="AA139">
        <v>46</v>
      </c>
      <c r="AB139">
        <v>5.01</v>
      </c>
      <c r="AC139">
        <v>4.07</v>
      </c>
      <c r="AD139">
        <v>5</v>
      </c>
      <c r="AE139">
        <v>1</v>
      </c>
      <c r="AF139">
        <v>1</v>
      </c>
    </row>
    <row r="140" spans="1:32" x14ac:dyDescent="0.25">
      <c r="A140">
        <v>2007</v>
      </c>
      <c r="B140">
        <v>41</v>
      </c>
      <c r="C140" t="s">
        <v>595</v>
      </c>
      <c r="D140" t="str">
        <f>IFERROR(INDEX('Draft Master List'!E:F,MATCH('Passing Data 2006-2015'!C140,'Draft Master List'!E:E,0),2),"N/A")</f>
        <v>N/A</v>
      </c>
      <c r="E140" t="s">
        <v>223</v>
      </c>
      <c r="F140">
        <v>36</v>
      </c>
      <c r="G140" t="s">
        <v>62</v>
      </c>
      <c r="H140">
        <v>8</v>
      </c>
      <c r="I140">
        <v>3</v>
      </c>
      <c r="J140" s="1">
        <v>36527</v>
      </c>
      <c r="K140">
        <v>94</v>
      </c>
      <c r="L140">
        <v>167</v>
      </c>
      <c r="M140">
        <v>56.3</v>
      </c>
      <c r="N140">
        <v>1014</v>
      </c>
      <c r="O140">
        <v>7</v>
      </c>
      <c r="P140">
        <v>4.2</v>
      </c>
      <c r="Q140">
        <v>12</v>
      </c>
      <c r="R140">
        <v>7.2</v>
      </c>
      <c r="S140">
        <v>38</v>
      </c>
      <c r="T140">
        <v>6.1</v>
      </c>
      <c r="U140">
        <v>3.7</v>
      </c>
      <c r="V140">
        <v>10.8</v>
      </c>
      <c r="W140">
        <v>126.8</v>
      </c>
      <c r="X140">
        <v>58.3</v>
      </c>
      <c r="Y140">
        <v>34.9</v>
      </c>
      <c r="Z140">
        <v>11</v>
      </c>
      <c r="AA140">
        <v>59</v>
      </c>
      <c r="AB140">
        <v>5.37</v>
      </c>
      <c r="AC140">
        <v>3.12</v>
      </c>
      <c r="AD140">
        <v>6.2</v>
      </c>
    </row>
    <row r="141" spans="1:32" x14ac:dyDescent="0.25">
      <c r="A141">
        <v>2007</v>
      </c>
      <c r="B141">
        <v>42</v>
      </c>
      <c r="C141" t="s">
        <v>680</v>
      </c>
      <c r="D141" t="str">
        <f>IFERROR(INDEX('Draft Master List'!E:F,MATCH('Passing Data 2006-2015'!C141,'Draft Master List'!E:E,0),2),"N/A")</f>
        <v>N/A</v>
      </c>
      <c r="E141" t="s">
        <v>21</v>
      </c>
      <c r="F141">
        <v>30</v>
      </c>
      <c r="G141" t="s">
        <v>62</v>
      </c>
      <c r="H141">
        <v>7</v>
      </c>
      <c r="I141">
        <v>4</v>
      </c>
      <c r="J141" s="1">
        <v>36528</v>
      </c>
      <c r="K141">
        <v>89</v>
      </c>
      <c r="L141">
        <v>149</v>
      </c>
      <c r="M141">
        <v>59.7</v>
      </c>
      <c r="N141">
        <v>1079</v>
      </c>
      <c r="O141">
        <v>10</v>
      </c>
      <c r="P141">
        <v>6.7</v>
      </c>
      <c r="Q141">
        <v>5</v>
      </c>
      <c r="R141">
        <v>3.4</v>
      </c>
      <c r="S141">
        <v>74</v>
      </c>
      <c r="T141">
        <v>7.2</v>
      </c>
      <c r="U141">
        <v>7.1</v>
      </c>
      <c r="V141">
        <v>12.1</v>
      </c>
      <c r="W141">
        <v>154.1</v>
      </c>
      <c r="X141">
        <v>90.4</v>
      </c>
      <c r="Y141">
        <v>48.8</v>
      </c>
      <c r="Z141">
        <v>9</v>
      </c>
      <c r="AA141">
        <v>51</v>
      </c>
      <c r="AB141">
        <v>6.51</v>
      </c>
      <c r="AC141">
        <v>6.35</v>
      </c>
      <c r="AD141">
        <v>5.7</v>
      </c>
      <c r="AE141">
        <v>1</v>
      </c>
      <c r="AF141">
        <v>1</v>
      </c>
    </row>
    <row r="142" spans="1:32" x14ac:dyDescent="0.25">
      <c r="A142">
        <v>2007</v>
      </c>
      <c r="B142">
        <v>43</v>
      </c>
      <c r="C142" t="s">
        <v>634</v>
      </c>
      <c r="D142" t="str">
        <f>IFERROR(INDEX('Draft Master List'!E:F,MATCH('Passing Data 2006-2015'!C142,'Draft Master List'!E:E,0),2),"N/A")</f>
        <v>N/A</v>
      </c>
      <c r="E142" t="s">
        <v>4</v>
      </c>
      <c r="F142">
        <v>28</v>
      </c>
      <c r="G142" t="s">
        <v>62</v>
      </c>
      <c r="H142">
        <v>8</v>
      </c>
      <c r="I142">
        <v>4</v>
      </c>
      <c r="J142" s="1">
        <v>36558</v>
      </c>
      <c r="K142">
        <v>80</v>
      </c>
      <c r="L142">
        <v>144</v>
      </c>
      <c r="M142">
        <v>55.6</v>
      </c>
      <c r="N142">
        <v>986</v>
      </c>
      <c r="O142">
        <v>10</v>
      </c>
      <c r="P142">
        <v>6.9</v>
      </c>
      <c r="Q142">
        <v>5</v>
      </c>
      <c r="R142">
        <v>3.5</v>
      </c>
      <c r="S142">
        <v>80</v>
      </c>
      <c r="T142">
        <v>6.8</v>
      </c>
      <c r="U142">
        <v>6.7</v>
      </c>
      <c r="V142">
        <v>12.3</v>
      </c>
      <c r="W142">
        <v>123.3</v>
      </c>
      <c r="X142">
        <v>85.6</v>
      </c>
      <c r="Y142">
        <v>77</v>
      </c>
      <c r="Z142">
        <v>10</v>
      </c>
      <c r="AA142">
        <v>68</v>
      </c>
      <c r="AB142">
        <v>5.96</v>
      </c>
      <c r="AC142">
        <v>5.8</v>
      </c>
      <c r="AD142">
        <v>6.5</v>
      </c>
      <c r="AE142">
        <v>1</v>
      </c>
      <c r="AF142">
        <v>1</v>
      </c>
    </row>
    <row r="143" spans="1:32" x14ac:dyDescent="0.25">
      <c r="A143">
        <v>2007</v>
      </c>
      <c r="B143">
        <v>44</v>
      </c>
      <c r="C143" t="s">
        <v>653</v>
      </c>
      <c r="D143" t="str">
        <f>IFERROR(INDEX('Draft Master List'!E:F,MATCH('Passing Data 2006-2015'!C143,'Draft Master List'!E:E,0),2),"N/A")</f>
        <v>N/A</v>
      </c>
      <c r="E143" t="s">
        <v>33</v>
      </c>
      <c r="F143">
        <v>37</v>
      </c>
      <c r="G143" t="s">
        <v>62</v>
      </c>
      <c r="H143">
        <v>5</v>
      </c>
      <c r="I143">
        <v>5</v>
      </c>
      <c r="J143" t="s">
        <v>681</v>
      </c>
      <c r="K143">
        <v>85</v>
      </c>
      <c r="L143">
        <v>141</v>
      </c>
      <c r="M143">
        <v>60.3</v>
      </c>
      <c r="N143">
        <v>987</v>
      </c>
      <c r="O143">
        <v>5</v>
      </c>
      <c r="P143">
        <v>3.5</v>
      </c>
      <c r="Q143">
        <v>7</v>
      </c>
      <c r="R143">
        <v>5</v>
      </c>
      <c r="S143">
        <v>43</v>
      </c>
      <c r="T143">
        <v>7</v>
      </c>
      <c r="U143">
        <v>5.5</v>
      </c>
      <c r="V143">
        <v>11.6</v>
      </c>
      <c r="W143">
        <v>197.4</v>
      </c>
      <c r="X143">
        <v>72.599999999999994</v>
      </c>
      <c r="Y143">
        <v>47.3</v>
      </c>
      <c r="Z143">
        <v>7</v>
      </c>
      <c r="AA143">
        <v>53</v>
      </c>
      <c r="AB143">
        <v>6.31</v>
      </c>
      <c r="AC143">
        <v>4.8600000000000003</v>
      </c>
      <c r="AD143">
        <v>4.7</v>
      </c>
    </row>
    <row r="144" spans="1:32" x14ac:dyDescent="0.25">
      <c r="A144">
        <v>2007</v>
      </c>
      <c r="B144">
        <v>45</v>
      </c>
      <c r="C144" t="s">
        <v>583</v>
      </c>
      <c r="D144" t="str">
        <f>IFERROR(INDEX('Draft Master List'!E:F,MATCH('Passing Data 2006-2015'!C144,'Draft Master List'!E:E,0),2),"N/A")</f>
        <v>N/A</v>
      </c>
      <c r="E144" t="s">
        <v>14</v>
      </c>
      <c r="F144">
        <v>26</v>
      </c>
      <c r="G144" t="s">
        <v>62</v>
      </c>
      <c r="H144">
        <v>5</v>
      </c>
      <c r="I144">
        <v>3</v>
      </c>
      <c r="J144" s="1">
        <v>36527</v>
      </c>
      <c r="K144">
        <v>94</v>
      </c>
      <c r="L144">
        <v>139</v>
      </c>
      <c r="M144">
        <v>67.599999999999994</v>
      </c>
      <c r="N144">
        <v>1009</v>
      </c>
      <c r="O144">
        <v>5</v>
      </c>
      <c r="P144">
        <v>3.6</v>
      </c>
      <c r="Q144">
        <v>3</v>
      </c>
      <c r="R144">
        <v>2.2000000000000002</v>
      </c>
      <c r="S144">
        <v>60</v>
      </c>
      <c r="T144">
        <v>7.3</v>
      </c>
      <c r="U144">
        <v>7</v>
      </c>
      <c r="V144">
        <v>10.7</v>
      </c>
      <c r="W144">
        <v>201.8</v>
      </c>
      <c r="X144">
        <v>91.7</v>
      </c>
      <c r="Y144">
        <v>55.4</v>
      </c>
      <c r="Z144">
        <v>15</v>
      </c>
      <c r="AA144">
        <v>104</v>
      </c>
      <c r="AB144">
        <v>5.88</v>
      </c>
      <c r="AC144">
        <v>5.65</v>
      </c>
      <c r="AD144">
        <v>9.6999999999999993</v>
      </c>
      <c r="AE144">
        <v>1</v>
      </c>
      <c r="AF144">
        <v>1</v>
      </c>
    </row>
    <row r="145" spans="1:32" x14ac:dyDescent="0.25">
      <c r="A145">
        <v>2007</v>
      </c>
      <c r="B145">
        <v>46</v>
      </c>
      <c r="C145" t="s">
        <v>600</v>
      </c>
      <c r="D145" t="str">
        <f>IFERROR(INDEX('Draft Master List'!E:F,MATCH('Passing Data 2006-2015'!C145,'Draft Master List'!E:E,0),2),"N/A")</f>
        <v>N/A</v>
      </c>
      <c r="E145" t="s">
        <v>22</v>
      </c>
      <c r="F145">
        <v>28</v>
      </c>
      <c r="G145" t="s">
        <v>62</v>
      </c>
      <c r="H145">
        <v>6</v>
      </c>
      <c r="I145">
        <v>4</v>
      </c>
      <c r="J145" s="1">
        <v>36528</v>
      </c>
      <c r="K145">
        <v>73</v>
      </c>
      <c r="L145">
        <v>136</v>
      </c>
      <c r="M145">
        <v>53.7</v>
      </c>
      <c r="N145">
        <v>635</v>
      </c>
      <c r="O145">
        <v>3</v>
      </c>
      <c r="P145">
        <v>2.2000000000000002</v>
      </c>
      <c r="Q145">
        <v>5</v>
      </c>
      <c r="R145">
        <v>3.7</v>
      </c>
      <c r="S145">
        <v>38</v>
      </c>
      <c r="T145">
        <v>4.7</v>
      </c>
      <c r="U145">
        <v>3.5</v>
      </c>
      <c r="V145">
        <v>8.6999999999999993</v>
      </c>
      <c r="W145">
        <v>105.8</v>
      </c>
      <c r="X145">
        <v>58.3</v>
      </c>
      <c r="Y145">
        <v>21.5</v>
      </c>
      <c r="Z145">
        <v>13</v>
      </c>
      <c r="AA145">
        <v>74</v>
      </c>
      <c r="AB145">
        <v>3.77</v>
      </c>
      <c r="AC145">
        <v>2.66</v>
      </c>
      <c r="AD145">
        <v>8.6999999999999993</v>
      </c>
      <c r="AE145">
        <v>1</v>
      </c>
      <c r="AF145">
        <v>1</v>
      </c>
    </row>
    <row r="146" spans="1:32" x14ac:dyDescent="0.25">
      <c r="A146">
        <v>2007</v>
      </c>
      <c r="B146">
        <v>47</v>
      </c>
      <c r="C146" t="s">
        <v>510</v>
      </c>
      <c r="D146" t="str">
        <f>IFERROR(INDEX('Draft Master List'!E:F,MATCH('Passing Data 2006-2015'!C146,'Draft Master List'!E:E,0),2),"N/A")</f>
        <v>102006</v>
      </c>
      <c r="E146" t="s">
        <v>10</v>
      </c>
      <c r="F146">
        <v>24</v>
      </c>
      <c r="G146" t="s">
        <v>62</v>
      </c>
      <c r="H146">
        <v>5</v>
      </c>
      <c r="I146">
        <v>5</v>
      </c>
      <c r="J146" s="1">
        <v>36587</v>
      </c>
      <c r="K146">
        <v>60</v>
      </c>
      <c r="L146">
        <v>112</v>
      </c>
      <c r="M146">
        <v>53.6</v>
      </c>
      <c r="N146">
        <v>647</v>
      </c>
      <c r="O146">
        <v>2</v>
      </c>
      <c r="P146">
        <v>1.8</v>
      </c>
      <c r="Q146">
        <v>4</v>
      </c>
      <c r="R146">
        <v>3.6</v>
      </c>
      <c r="S146">
        <v>40</v>
      </c>
      <c r="T146">
        <v>5.8</v>
      </c>
      <c r="U146">
        <v>4.5</v>
      </c>
      <c r="V146">
        <v>10.8</v>
      </c>
      <c r="W146">
        <v>129.4</v>
      </c>
      <c r="X146">
        <v>61.9</v>
      </c>
      <c r="Y146">
        <v>37</v>
      </c>
      <c r="Z146">
        <v>4</v>
      </c>
      <c r="AA146">
        <v>23</v>
      </c>
      <c r="AB146">
        <v>5.38</v>
      </c>
      <c r="AC146">
        <v>4.17</v>
      </c>
      <c r="AD146">
        <v>3.4</v>
      </c>
      <c r="AE146">
        <v>1</v>
      </c>
      <c r="AF146">
        <v>1</v>
      </c>
    </row>
    <row r="147" spans="1:32" x14ac:dyDescent="0.25">
      <c r="A147">
        <v>2007</v>
      </c>
      <c r="B147">
        <v>48</v>
      </c>
      <c r="C147" t="s">
        <v>682</v>
      </c>
      <c r="D147" t="str">
        <f>IFERROR(INDEX('Draft Master List'!E:F,MATCH('Passing Data 2006-2015'!C147,'Draft Master List'!E:E,0),2),"N/A")</f>
        <v>N/A</v>
      </c>
      <c r="E147" t="s">
        <v>22</v>
      </c>
      <c r="F147">
        <v>23</v>
      </c>
      <c r="G147" t="s">
        <v>62</v>
      </c>
      <c r="H147">
        <v>9</v>
      </c>
      <c r="I147">
        <v>3</v>
      </c>
      <c r="J147" s="1">
        <v>36557</v>
      </c>
      <c r="K147">
        <v>63</v>
      </c>
      <c r="L147">
        <v>111</v>
      </c>
      <c r="M147">
        <v>56.8</v>
      </c>
      <c r="N147">
        <v>730</v>
      </c>
      <c r="O147">
        <v>3</v>
      </c>
      <c r="P147">
        <v>2.7</v>
      </c>
      <c r="Q147">
        <v>5</v>
      </c>
      <c r="R147">
        <v>4.5</v>
      </c>
      <c r="S147">
        <v>57</v>
      </c>
      <c r="T147">
        <v>6.6</v>
      </c>
      <c r="U147">
        <v>5.0999999999999996</v>
      </c>
      <c r="V147">
        <v>11.6</v>
      </c>
      <c r="W147">
        <v>81.099999999999994</v>
      </c>
      <c r="X147">
        <v>67</v>
      </c>
      <c r="Y147">
        <v>52.8</v>
      </c>
      <c r="Z147">
        <v>6</v>
      </c>
      <c r="AA147">
        <v>40</v>
      </c>
      <c r="AB147">
        <v>5.9</v>
      </c>
      <c r="AC147">
        <v>4.49</v>
      </c>
      <c r="AD147">
        <v>5.0999999999999996</v>
      </c>
      <c r="AE147">
        <v>0</v>
      </c>
      <c r="AF147">
        <v>1</v>
      </c>
    </row>
    <row r="148" spans="1:32" x14ac:dyDescent="0.25">
      <c r="A148">
        <v>2007</v>
      </c>
      <c r="B148">
        <v>49</v>
      </c>
      <c r="C148" t="s">
        <v>447</v>
      </c>
      <c r="D148" t="str">
        <f>IFERROR(INDEX('Draft Master List'!E:F,MATCH('Passing Data 2006-2015'!C148,'Draft Master List'!E:E,0),2),"N/A")</f>
        <v>402007</v>
      </c>
      <c r="E148" t="s">
        <v>33</v>
      </c>
      <c r="F148">
        <v>26</v>
      </c>
      <c r="G148" t="s">
        <v>62</v>
      </c>
      <c r="H148">
        <v>5</v>
      </c>
      <c r="I148">
        <v>4</v>
      </c>
      <c r="J148" t="s">
        <v>683</v>
      </c>
      <c r="K148">
        <v>60</v>
      </c>
      <c r="L148">
        <v>107</v>
      </c>
      <c r="M148">
        <v>56.1</v>
      </c>
      <c r="N148">
        <v>559</v>
      </c>
      <c r="O148">
        <v>1</v>
      </c>
      <c r="P148">
        <v>0.9</v>
      </c>
      <c r="Q148">
        <v>3</v>
      </c>
      <c r="R148">
        <v>2.8</v>
      </c>
      <c r="S148">
        <v>22</v>
      </c>
      <c r="T148">
        <v>5.2</v>
      </c>
      <c r="U148">
        <v>4.0999999999999996</v>
      </c>
      <c r="V148">
        <v>9.3000000000000007</v>
      </c>
      <c r="W148">
        <v>111.8</v>
      </c>
      <c r="X148">
        <v>62</v>
      </c>
      <c r="Y148">
        <v>14.4</v>
      </c>
      <c r="Z148">
        <v>10</v>
      </c>
      <c r="AA148">
        <v>69</v>
      </c>
      <c r="AB148">
        <v>4.1900000000000004</v>
      </c>
      <c r="AC148">
        <v>3.21</v>
      </c>
      <c r="AD148">
        <v>8.5</v>
      </c>
    </row>
    <row r="149" spans="1:32" x14ac:dyDescent="0.25">
      <c r="A149">
        <v>2007</v>
      </c>
      <c r="B149">
        <v>50</v>
      </c>
      <c r="C149" t="s">
        <v>684</v>
      </c>
      <c r="D149" t="str">
        <f>IFERROR(INDEX('Draft Master List'!E:F,MATCH('Passing Data 2006-2015'!C149,'Draft Master List'!E:E,0),2),"N/A")</f>
        <v>N/A</v>
      </c>
      <c r="E149" t="s">
        <v>7</v>
      </c>
      <c r="F149">
        <v>36</v>
      </c>
      <c r="G149" t="s">
        <v>62</v>
      </c>
      <c r="H149">
        <v>4</v>
      </c>
      <c r="I149">
        <v>3</v>
      </c>
      <c r="J149" t="s">
        <v>685</v>
      </c>
      <c r="K149">
        <v>67</v>
      </c>
      <c r="L149">
        <v>105</v>
      </c>
      <c r="M149">
        <v>63.8</v>
      </c>
      <c r="N149">
        <v>888</v>
      </c>
      <c r="O149">
        <v>5</v>
      </c>
      <c r="P149">
        <v>4.8</v>
      </c>
      <c r="Q149">
        <v>0</v>
      </c>
      <c r="R149">
        <v>0</v>
      </c>
      <c r="S149">
        <v>54</v>
      </c>
      <c r="T149">
        <v>8.5</v>
      </c>
      <c r="U149">
        <v>9.4</v>
      </c>
      <c r="V149">
        <v>13.3</v>
      </c>
      <c r="W149">
        <v>222</v>
      </c>
      <c r="X149">
        <v>106.4</v>
      </c>
      <c r="Y149">
        <v>73.3</v>
      </c>
      <c r="Z149">
        <v>7</v>
      </c>
      <c r="AA149">
        <v>47</v>
      </c>
      <c r="AB149">
        <v>7.51</v>
      </c>
      <c r="AC149">
        <v>8.4</v>
      </c>
      <c r="AD149">
        <v>6.3</v>
      </c>
    </row>
    <row r="150" spans="1:32" x14ac:dyDescent="0.25">
      <c r="A150">
        <v>2007</v>
      </c>
      <c r="B150">
        <v>51</v>
      </c>
      <c r="C150" t="s">
        <v>656</v>
      </c>
      <c r="D150" t="str">
        <f>IFERROR(INDEX('Draft Master List'!E:F,MATCH('Passing Data 2006-2015'!C150,'Draft Master List'!E:E,0),2),"N/A")</f>
        <v>N/A</v>
      </c>
      <c r="E150" t="s">
        <v>6</v>
      </c>
      <c r="F150">
        <v>30</v>
      </c>
      <c r="G150" t="s">
        <v>62</v>
      </c>
      <c r="H150">
        <v>3</v>
      </c>
      <c r="I150">
        <v>2</v>
      </c>
      <c r="J150" t="s">
        <v>68</v>
      </c>
      <c r="K150">
        <v>59</v>
      </c>
      <c r="L150">
        <v>103</v>
      </c>
      <c r="M150">
        <v>57.3</v>
      </c>
      <c r="N150">
        <v>681</v>
      </c>
      <c r="O150">
        <v>5</v>
      </c>
      <c r="P150">
        <v>4.9000000000000004</v>
      </c>
      <c r="Q150">
        <v>8</v>
      </c>
      <c r="R150">
        <v>7.8</v>
      </c>
      <c r="S150">
        <v>47</v>
      </c>
      <c r="T150">
        <v>6.6</v>
      </c>
      <c r="U150">
        <v>4.0999999999999996</v>
      </c>
      <c r="V150">
        <v>11.5</v>
      </c>
      <c r="W150">
        <v>227</v>
      </c>
      <c r="X150">
        <v>61.2</v>
      </c>
      <c r="Y150">
        <v>55.6</v>
      </c>
      <c r="Z150">
        <v>3</v>
      </c>
      <c r="AA150">
        <v>10</v>
      </c>
      <c r="AB150">
        <v>6.33</v>
      </c>
      <c r="AC150">
        <v>3.88</v>
      </c>
      <c r="AD150">
        <v>2.8</v>
      </c>
    </row>
    <row r="151" spans="1:32" x14ac:dyDescent="0.25">
      <c r="A151">
        <v>2007</v>
      </c>
      <c r="B151">
        <v>52</v>
      </c>
      <c r="C151" t="s">
        <v>648</v>
      </c>
      <c r="D151" t="str">
        <f>IFERROR(INDEX('Draft Master List'!E:F,MATCH('Passing Data 2006-2015'!C151,'Draft Master List'!E:E,0),2),"N/A")</f>
        <v>N/A</v>
      </c>
      <c r="E151" t="s">
        <v>22</v>
      </c>
      <c r="F151">
        <v>32</v>
      </c>
      <c r="G151" t="s">
        <v>62</v>
      </c>
      <c r="H151">
        <v>3</v>
      </c>
      <c r="I151">
        <v>3</v>
      </c>
      <c r="J151" s="1">
        <v>36557</v>
      </c>
      <c r="K151">
        <v>55</v>
      </c>
      <c r="L151">
        <v>86</v>
      </c>
      <c r="M151">
        <v>64</v>
      </c>
      <c r="N151">
        <v>624</v>
      </c>
      <c r="O151">
        <v>8</v>
      </c>
      <c r="P151">
        <v>9.3000000000000007</v>
      </c>
      <c r="Q151">
        <v>1</v>
      </c>
      <c r="R151">
        <v>1.2</v>
      </c>
      <c r="S151">
        <v>74</v>
      </c>
      <c r="T151">
        <v>7.3</v>
      </c>
      <c r="U151">
        <v>8.6</v>
      </c>
      <c r="V151">
        <v>11.3</v>
      </c>
      <c r="W151">
        <v>208</v>
      </c>
      <c r="X151">
        <v>111.8</v>
      </c>
      <c r="Y151">
        <v>58.4</v>
      </c>
      <c r="Z151">
        <v>5</v>
      </c>
      <c r="AA151">
        <v>46</v>
      </c>
      <c r="AB151">
        <v>6.35</v>
      </c>
      <c r="AC151">
        <v>7.62</v>
      </c>
      <c r="AD151">
        <v>5.5</v>
      </c>
    </row>
    <row r="152" spans="1:32" x14ac:dyDescent="0.25">
      <c r="A152">
        <v>2007</v>
      </c>
      <c r="B152">
        <v>53</v>
      </c>
      <c r="C152" t="s">
        <v>613</v>
      </c>
      <c r="D152" t="str">
        <f>IFERROR(INDEX('Draft Master List'!E:F,MATCH('Passing Data 2006-2015'!C152,'Draft Master List'!E:E,0),2),"N/A")</f>
        <v>N/A</v>
      </c>
      <c r="E152" t="s">
        <v>18</v>
      </c>
      <c r="F152">
        <v>34</v>
      </c>
      <c r="G152" t="s">
        <v>62</v>
      </c>
      <c r="H152">
        <v>3</v>
      </c>
      <c r="I152">
        <v>3</v>
      </c>
      <c r="J152" t="s">
        <v>65</v>
      </c>
      <c r="K152">
        <v>42</v>
      </c>
      <c r="L152">
        <v>83</v>
      </c>
      <c r="M152">
        <v>50.6</v>
      </c>
      <c r="N152">
        <v>515</v>
      </c>
      <c r="O152">
        <v>2</v>
      </c>
      <c r="P152">
        <v>2.4</v>
      </c>
      <c r="Q152">
        <v>1</v>
      </c>
      <c r="R152">
        <v>1.2</v>
      </c>
      <c r="S152">
        <v>40</v>
      </c>
      <c r="T152">
        <v>6.2</v>
      </c>
      <c r="U152">
        <v>6.1</v>
      </c>
      <c r="V152">
        <v>12.3</v>
      </c>
      <c r="W152">
        <v>171.7</v>
      </c>
      <c r="X152">
        <v>73.099999999999994</v>
      </c>
      <c r="Y152">
        <v>32.799999999999997</v>
      </c>
      <c r="Z152">
        <v>12</v>
      </c>
      <c r="AA152">
        <v>87</v>
      </c>
      <c r="AB152">
        <v>4.51</v>
      </c>
      <c r="AC152">
        <v>4.45</v>
      </c>
      <c r="AD152">
        <v>12.6</v>
      </c>
    </row>
    <row r="153" spans="1:32" x14ac:dyDescent="0.25">
      <c r="A153">
        <v>2007</v>
      </c>
      <c r="B153">
        <v>54</v>
      </c>
      <c r="C153" t="s">
        <v>592</v>
      </c>
      <c r="D153" t="str">
        <f>IFERROR(INDEX('Draft Master List'!E:F,MATCH('Passing Data 2006-2015'!C153,'Draft Master List'!E:E,0),2),"N/A")</f>
        <v>N/A</v>
      </c>
      <c r="E153" t="s">
        <v>28</v>
      </c>
      <c r="F153">
        <v>35</v>
      </c>
      <c r="G153" t="s">
        <v>62</v>
      </c>
      <c r="H153">
        <v>6</v>
      </c>
      <c r="I153">
        <v>1</v>
      </c>
      <c r="J153" t="s">
        <v>627</v>
      </c>
      <c r="K153">
        <v>50</v>
      </c>
      <c r="L153">
        <v>82</v>
      </c>
      <c r="M153">
        <v>61</v>
      </c>
      <c r="N153">
        <v>531</v>
      </c>
      <c r="O153">
        <v>0</v>
      </c>
      <c r="P153">
        <v>0</v>
      </c>
      <c r="Q153">
        <v>0</v>
      </c>
      <c r="R153">
        <v>0</v>
      </c>
      <c r="S153">
        <v>46</v>
      </c>
      <c r="T153">
        <v>6.5</v>
      </c>
      <c r="U153">
        <v>6.5</v>
      </c>
      <c r="V153">
        <v>10.6</v>
      </c>
      <c r="W153">
        <v>88.5</v>
      </c>
      <c r="X153">
        <v>79.900000000000006</v>
      </c>
      <c r="Y153">
        <v>54.6</v>
      </c>
      <c r="Z153">
        <v>5</v>
      </c>
      <c r="AA153">
        <v>42</v>
      </c>
      <c r="AB153">
        <v>5.62</v>
      </c>
      <c r="AC153">
        <v>5.62</v>
      </c>
      <c r="AD153">
        <v>5.7</v>
      </c>
      <c r="AE153">
        <v>1</v>
      </c>
      <c r="AF153">
        <v>2</v>
      </c>
    </row>
    <row r="154" spans="1:32" x14ac:dyDescent="0.25">
      <c r="A154">
        <v>2007</v>
      </c>
      <c r="B154">
        <v>55</v>
      </c>
      <c r="C154" t="s">
        <v>575</v>
      </c>
      <c r="D154" t="str">
        <f>IFERROR(INDEX('Draft Master List'!E:F,MATCH('Passing Data 2006-2015'!C154,'Draft Master List'!E:E,0),2),"N/A")</f>
        <v>N/A</v>
      </c>
      <c r="E154" t="s">
        <v>63</v>
      </c>
      <c r="F154">
        <v>25</v>
      </c>
      <c r="G154" t="s">
        <v>62</v>
      </c>
      <c r="H154">
        <v>3</v>
      </c>
      <c r="I154">
        <v>3</v>
      </c>
      <c r="J154" s="1">
        <v>36557</v>
      </c>
      <c r="K154">
        <v>43</v>
      </c>
      <c r="L154">
        <v>80</v>
      </c>
      <c r="M154">
        <v>53.8</v>
      </c>
      <c r="N154">
        <v>478</v>
      </c>
      <c r="O154">
        <v>3</v>
      </c>
      <c r="P154">
        <v>3.8</v>
      </c>
      <c r="Q154">
        <v>2</v>
      </c>
      <c r="R154">
        <v>2.5</v>
      </c>
      <c r="S154">
        <v>55</v>
      </c>
      <c r="T154">
        <v>6</v>
      </c>
      <c r="U154">
        <v>5.6</v>
      </c>
      <c r="V154">
        <v>11.1</v>
      </c>
      <c r="W154">
        <v>159.30000000000001</v>
      </c>
      <c r="X154">
        <v>73.900000000000006</v>
      </c>
      <c r="Y154">
        <v>29.9</v>
      </c>
      <c r="Z154">
        <v>2</v>
      </c>
      <c r="AA154">
        <v>12</v>
      </c>
      <c r="AB154">
        <v>5.68</v>
      </c>
      <c r="AC154">
        <v>5.32</v>
      </c>
      <c r="AD154">
        <v>2.4</v>
      </c>
    </row>
    <row r="155" spans="1:32" x14ac:dyDescent="0.25">
      <c r="A155">
        <v>2007</v>
      </c>
      <c r="B155">
        <v>56</v>
      </c>
      <c r="C155" t="s">
        <v>686</v>
      </c>
      <c r="D155" t="str">
        <f>IFERROR(INDEX('Draft Master List'!E:F,MATCH('Passing Data 2006-2015'!C155,'Draft Master List'!E:E,0),2),"N/A")</f>
        <v>N/A</v>
      </c>
      <c r="E155" t="s">
        <v>34</v>
      </c>
      <c r="F155">
        <v>27</v>
      </c>
      <c r="G155" t="s">
        <v>62</v>
      </c>
      <c r="H155">
        <v>3</v>
      </c>
      <c r="I155">
        <v>2</v>
      </c>
      <c r="J155" t="s">
        <v>629</v>
      </c>
      <c r="K155">
        <v>54</v>
      </c>
      <c r="L155">
        <v>79</v>
      </c>
      <c r="M155">
        <v>68.400000000000006</v>
      </c>
      <c r="N155">
        <v>501</v>
      </c>
      <c r="O155">
        <v>5</v>
      </c>
      <c r="P155">
        <v>6.3</v>
      </c>
      <c r="Q155">
        <v>1</v>
      </c>
      <c r="R155">
        <v>1.3</v>
      </c>
      <c r="S155">
        <v>26</v>
      </c>
      <c r="T155">
        <v>6.3</v>
      </c>
      <c r="U155">
        <v>7</v>
      </c>
      <c r="V155">
        <v>9.3000000000000007</v>
      </c>
      <c r="W155">
        <v>167</v>
      </c>
      <c r="X155">
        <v>101.3</v>
      </c>
      <c r="Y155">
        <v>60.9</v>
      </c>
      <c r="Z155">
        <v>6</v>
      </c>
      <c r="AA155">
        <v>31</v>
      </c>
      <c r="AB155">
        <v>5.53</v>
      </c>
      <c r="AC155">
        <v>6.18</v>
      </c>
      <c r="AD155">
        <v>7.1</v>
      </c>
    </row>
    <row r="156" spans="1:32" x14ac:dyDescent="0.25">
      <c r="A156">
        <v>2007</v>
      </c>
      <c r="B156">
        <v>57</v>
      </c>
      <c r="C156" t="s">
        <v>483</v>
      </c>
      <c r="D156" t="str">
        <f>IFERROR(INDEX('Draft Master List'!E:F,MATCH('Passing Data 2006-2015'!C156,'Draft Master List'!E:E,0),2),"N/A")</f>
        <v>1742007</v>
      </c>
      <c r="E156" t="s">
        <v>3</v>
      </c>
      <c r="F156">
        <v>23</v>
      </c>
      <c r="G156" t="s">
        <v>62</v>
      </c>
      <c r="H156">
        <v>4</v>
      </c>
      <c r="I156">
        <v>2</v>
      </c>
      <c r="J156" s="1">
        <v>36526</v>
      </c>
      <c r="K156">
        <v>40</v>
      </c>
      <c r="L156">
        <v>76</v>
      </c>
      <c r="M156">
        <v>52.6</v>
      </c>
      <c r="N156">
        <v>452</v>
      </c>
      <c r="O156">
        <v>2</v>
      </c>
      <c r="P156">
        <v>2.6</v>
      </c>
      <c r="Q156">
        <v>0</v>
      </c>
      <c r="R156">
        <v>0</v>
      </c>
      <c r="S156">
        <v>79</v>
      </c>
      <c r="T156">
        <v>5.9</v>
      </c>
      <c r="U156">
        <v>6.5</v>
      </c>
      <c r="V156">
        <v>11.3</v>
      </c>
      <c r="W156">
        <v>113</v>
      </c>
      <c r="X156">
        <v>79.5</v>
      </c>
      <c r="Y156">
        <v>59.6</v>
      </c>
      <c r="Z156">
        <v>4</v>
      </c>
      <c r="AA156">
        <v>29</v>
      </c>
      <c r="AB156">
        <v>5.29</v>
      </c>
      <c r="AC156">
        <v>5.79</v>
      </c>
      <c r="AD156">
        <v>5</v>
      </c>
    </row>
    <row r="157" spans="1:32" x14ac:dyDescent="0.25">
      <c r="A157">
        <v>2007</v>
      </c>
      <c r="B157">
        <v>58</v>
      </c>
      <c r="C157" t="s">
        <v>437</v>
      </c>
      <c r="D157" t="str">
        <f>IFERROR(INDEX('Draft Master List'!E:F,MATCH('Passing Data 2006-2015'!C157,'Draft Master List'!E:E,0),2),"N/A")</f>
        <v>12007</v>
      </c>
      <c r="E157" t="s">
        <v>16</v>
      </c>
      <c r="F157">
        <v>22</v>
      </c>
      <c r="G157" t="s">
        <v>62</v>
      </c>
      <c r="H157">
        <v>4</v>
      </c>
      <c r="I157">
        <v>1</v>
      </c>
      <c r="J157" t="s">
        <v>71</v>
      </c>
      <c r="K157">
        <v>36</v>
      </c>
      <c r="L157">
        <v>66</v>
      </c>
      <c r="M157">
        <v>54.5</v>
      </c>
      <c r="N157">
        <v>373</v>
      </c>
      <c r="O157">
        <v>2</v>
      </c>
      <c r="P157">
        <v>3</v>
      </c>
      <c r="Q157">
        <v>4</v>
      </c>
      <c r="R157">
        <v>6.1</v>
      </c>
      <c r="S157">
        <v>32</v>
      </c>
      <c r="T157">
        <v>5.7</v>
      </c>
      <c r="U157">
        <v>3.5</v>
      </c>
      <c r="V157">
        <v>10.4</v>
      </c>
      <c r="W157">
        <v>93.3</v>
      </c>
      <c r="X157">
        <v>55.9</v>
      </c>
      <c r="Y157">
        <v>27.9</v>
      </c>
      <c r="Z157">
        <v>6</v>
      </c>
      <c r="AA157">
        <v>40</v>
      </c>
      <c r="AB157">
        <v>4.63</v>
      </c>
      <c r="AC157">
        <v>2.68</v>
      </c>
      <c r="AD157">
        <v>8.3000000000000007</v>
      </c>
    </row>
    <row r="158" spans="1:32" x14ac:dyDescent="0.25">
      <c r="A158">
        <v>2007</v>
      </c>
      <c r="B158">
        <v>59</v>
      </c>
      <c r="C158" t="s">
        <v>606</v>
      </c>
      <c r="D158" t="str">
        <f>IFERROR(INDEX('Draft Master List'!E:F,MATCH('Passing Data 2006-2015'!C158,'Draft Master List'!E:E,0),2),"N/A")</f>
        <v>N/A</v>
      </c>
      <c r="E158" t="s">
        <v>21</v>
      </c>
      <c r="F158">
        <v>27</v>
      </c>
      <c r="G158" t="s">
        <v>62</v>
      </c>
      <c r="H158">
        <v>3</v>
      </c>
      <c r="I158">
        <v>2</v>
      </c>
      <c r="J158" t="s">
        <v>68</v>
      </c>
      <c r="K158">
        <v>32</v>
      </c>
      <c r="L158">
        <v>58</v>
      </c>
      <c r="M158">
        <v>55.2</v>
      </c>
      <c r="N158">
        <v>279</v>
      </c>
      <c r="O158">
        <v>1</v>
      </c>
      <c r="P158">
        <v>1.7</v>
      </c>
      <c r="Q158">
        <v>2</v>
      </c>
      <c r="R158">
        <v>3.4</v>
      </c>
      <c r="S158">
        <v>23</v>
      </c>
      <c r="T158">
        <v>4.8</v>
      </c>
      <c r="U158">
        <v>3.6</v>
      </c>
      <c r="V158">
        <v>8.6999999999999993</v>
      </c>
      <c r="W158">
        <v>93</v>
      </c>
      <c r="X158">
        <v>59.5</v>
      </c>
      <c r="Y158">
        <v>7.1</v>
      </c>
      <c r="Z158">
        <v>6</v>
      </c>
      <c r="AA158">
        <v>37</v>
      </c>
      <c r="AB158">
        <v>3.78</v>
      </c>
      <c r="AC158">
        <v>2.69</v>
      </c>
      <c r="AD158">
        <v>9.4</v>
      </c>
    </row>
    <row r="159" spans="1:32" x14ac:dyDescent="0.25">
      <c r="A159">
        <v>2007</v>
      </c>
      <c r="B159">
        <v>60</v>
      </c>
      <c r="C159" t="s">
        <v>611</v>
      </c>
      <c r="D159" t="str">
        <f>IFERROR(INDEX('Draft Master List'!E:F,MATCH('Passing Data 2006-2015'!C159,'Draft Master List'!E:E,0),2),"N/A")</f>
        <v>N/A</v>
      </c>
      <c r="E159" t="s">
        <v>18</v>
      </c>
      <c r="F159">
        <v>28</v>
      </c>
      <c r="G159" t="s">
        <v>62</v>
      </c>
      <c r="H159">
        <v>5</v>
      </c>
      <c r="I159">
        <v>1</v>
      </c>
      <c r="J159" t="s">
        <v>71</v>
      </c>
      <c r="K159">
        <v>33</v>
      </c>
      <c r="L159">
        <v>50</v>
      </c>
      <c r="M159">
        <v>66</v>
      </c>
      <c r="N159">
        <v>391</v>
      </c>
      <c r="O159">
        <v>1</v>
      </c>
      <c r="P159">
        <v>2</v>
      </c>
      <c r="Q159">
        <v>1</v>
      </c>
      <c r="R159">
        <v>2</v>
      </c>
      <c r="S159">
        <v>50</v>
      </c>
      <c r="T159">
        <v>7.8</v>
      </c>
      <c r="U159">
        <v>7.3</v>
      </c>
      <c r="V159">
        <v>11.8</v>
      </c>
      <c r="W159">
        <v>78.2</v>
      </c>
      <c r="X159">
        <v>88</v>
      </c>
      <c r="Y159">
        <v>46.3</v>
      </c>
      <c r="Z159">
        <v>7</v>
      </c>
      <c r="AA159">
        <v>36</v>
      </c>
      <c r="AB159">
        <v>6.23</v>
      </c>
      <c r="AC159">
        <v>5.79</v>
      </c>
      <c r="AD159">
        <v>12.3</v>
      </c>
      <c r="AE159">
        <v>1</v>
      </c>
      <c r="AF159">
        <v>1</v>
      </c>
    </row>
    <row r="160" spans="1:32" x14ac:dyDescent="0.25">
      <c r="A160">
        <v>2007</v>
      </c>
      <c r="B160">
        <v>61</v>
      </c>
      <c r="C160" t="s">
        <v>632</v>
      </c>
      <c r="D160" t="str">
        <f>IFERROR(INDEX('Draft Master List'!E:F,MATCH('Passing Data 2006-2015'!C160,'Draft Master List'!E:E,0),2),"N/A")</f>
        <v>N/A</v>
      </c>
      <c r="E160" t="s">
        <v>26</v>
      </c>
      <c r="F160">
        <v>28</v>
      </c>
      <c r="H160">
        <v>2</v>
      </c>
      <c r="I160">
        <v>0</v>
      </c>
      <c r="K160">
        <v>29</v>
      </c>
      <c r="L160">
        <v>48</v>
      </c>
      <c r="M160">
        <v>60.4</v>
      </c>
      <c r="N160">
        <v>262</v>
      </c>
      <c r="O160">
        <v>1</v>
      </c>
      <c r="P160">
        <v>2.1</v>
      </c>
      <c r="Q160">
        <v>1</v>
      </c>
      <c r="R160">
        <v>2.1</v>
      </c>
      <c r="S160">
        <v>21</v>
      </c>
      <c r="T160">
        <v>5.5</v>
      </c>
      <c r="U160">
        <v>4.9000000000000004</v>
      </c>
      <c r="V160">
        <v>9</v>
      </c>
      <c r="W160">
        <v>131</v>
      </c>
      <c r="X160">
        <v>73.400000000000006</v>
      </c>
      <c r="Y160">
        <v>62.2</v>
      </c>
      <c r="Z160">
        <v>3</v>
      </c>
      <c r="AA160">
        <v>13</v>
      </c>
      <c r="AB160">
        <v>4.88</v>
      </c>
      <c r="AC160">
        <v>4.3899999999999997</v>
      </c>
      <c r="AD160">
        <v>5.9</v>
      </c>
    </row>
    <row r="161" spans="1:32" x14ac:dyDescent="0.25">
      <c r="A161">
        <v>2007</v>
      </c>
      <c r="B161">
        <v>62</v>
      </c>
      <c r="C161" t="s">
        <v>628</v>
      </c>
      <c r="D161" t="str">
        <f>IFERROR(INDEX('Draft Master List'!E:F,MATCH('Passing Data 2006-2015'!C161,'Draft Master List'!E:E,0),2),"N/A")</f>
        <v>N/A</v>
      </c>
      <c r="E161" t="s">
        <v>24</v>
      </c>
      <c r="F161">
        <v>33</v>
      </c>
      <c r="G161" t="s">
        <v>62</v>
      </c>
      <c r="H161">
        <v>7</v>
      </c>
      <c r="I161">
        <v>1</v>
      </c>
      <c r="J161" t="s">
        <v>71</v>
      </c>
      <c r="K161">
        <v>17</v>
      </c>
      <c r="L161">
        <v>36</v>
      </c>
      <c r="M161">
        <v>47.2</v>
      </c>
      <c r="N161">
        <v>232</v>
      </c>
      <c r="O161">
        <v>2</v>
      </c>
      <c r="P161">
        <v>5.6</v>
      </c>
      <c r="Q161">
        <v>3</v>
      </c>
      <c r="R161">
        <v>8.3000000000000007</v>
      </c>
      <c r="S161">
        <v>59</v>
      </c>
      <c r="T161">
        <v>6.4</v>
      </c>
      <c r="U161">
        <v>3.8</v>
      </c>
      <c r="V161">
        <v>13.6</v>
      </c>
      <c r="W161">
        <v>33.1</v>
      </c>
      <c r="X161">
        <v>52.1</v>
      </c>
      <c r="Y161">
        <v>38.799999999999997</v>
      </c>
      <c r="Z161">
        <v>0</v>
      </c>
      <c r="AA161">
        <v>0</v>
      </c>
      <c r="AB161">
        <v>6.44</v>
      </c>
      <c r="AC161">
        <v>3.81</v>
      </c>
      <c r="AD161">
        <v>0</v>
      </c>
    </row>
    <row r="162" spans="1:32" x14ac:dyDescent="0.25">
      <c r="A162">
        <v>2007</v>
      </c>
      <c r="B162">
        <v>63</v>
      </c>
      <c r="C162" t="s">
        <v>586</v>
      </c>
      <c r="D162" t="str">
        <f>IFERROR(INDEX('Draft Master List'!E:F,MATCH('Passing Data 2006-2015'!C162,'Draft Master List'!E:E,0),2),"N/A")</f>
        <v>N/A</v>
      </c>
      <c r="E162" t="s">
        <v>20</v>
      </c>
      <c r="F162">
        <v>27</v>
      </c>
      <c r="H162">
        <v>4</v>
      </c>
      <c r="I162">
        <v>0</v>
      </c>
      <c r="K162">
        <v>18</v>
      </c>
      <c r="L162">
        <v>36</v>
      </c>
      <c r="M162">
        <v>50</v>
      </c>
      <c r="N162">
        <v>132</v>
      </c>
      <c r="O162">
        <v>1</v>
      </c>
      <c r="P162">
        <v>2.8</v>
      </c>
      <c r="Q162">
        <v>0</v>
      </c>
      <c r="R162">
        <v>0</v>
      </c>
      <c r="S162">
        <v>12</v>
      </c>
      <c r="T162">
        <v>3.7</v>
      </c>
      <c r="U162">
        <v>4.2</v>
      </c>
      <c r="V162">
        <v>7.3</v>
      </c>
      <c r="W162">
        <v>33</v>
      </c>
      <c r="X162">
        <v>68.3</v>
      </c>
      <c r="Y162">
        <v>20.7</v>
      </c>
      <c r="Z162">
        <v>2</v>
      </c>
      <c r="AA162">
        <v>15</v>
      </c>
      <c r="AB162">
        <v>3.08</v>
      </c>
      <c r="AC162">
        <v>3.61</v>
      </c>
      <c r="AD162">
        <v>5.3</v>
      </c>
    </row>
    <row r="163" spans="1:32" x14ac:dyDescent="0.25">
      <c r="A163">
        <v>2007</v>
      </c>
      <c r="B163">
        <v>64</v>
      </c>
      <c r="C163" t="s">
        <v>687</v>
      </c>
      <c r="D163" t="str">
        <f>IFERROR(INDEX('Draft Master List'!E:F,MATCH('Passing Data 2006-2015'!C163,'Draft Master List'!E:E,0),2),"N/A")</f>
        <v>N/A</v>
      </c>
      <c r="E163" t="s">
        <v>223</v>
      </c>
      <c r="F163">
        <v>26</v>
      </c>
      <c r="G163" t="s">
        <v>62</v>
      </c>
      <c r="H163">
        <v>1</v>
      </c>
      <c r="I163">
        <v>1</v>
      </c>
      <c r="J163" t="s">
        <v>71</v>
      </c>
      <c r="K163">
        <v>17</v>
      </c>
      <c r="L163">
        <v>28</v>
      </c>
      <c r="M163">
        <v>60.7</v>
      </c>
      <c r="N163">
        <v>153</v>
      </c>
      <c r="O163">
        <v>0</v>
      </c>
      <c r="P163">
        <v>0</v>
      </c>
      <c r="Q163">
        <v>1</v>
      </c>
      <c r="R163">
        <v>3.6</v>
      </c>
      <c r="S163">
        <v>23</v>
      </c>
      <c r="T163">
        <v>5.5</v>
      </c>
      <c r="U163">
        <v>3.9</v>
      </c>
      <c r="V163">
        <v>9</v>
      </c>
      <c r="W163">
        <v>153</v>
      </c>
      <c r="X163">
        <v>60.6</v>
      </c>
      <c r="Y163">
        <v>3.2</v>
      </c>
      <c r="Z163">
        <v>0</v>
      </c>
      <c r="AA163">
        <v>0</v>
      </c>
      <c r="AB163">
        <v>5.46</v>
      </c>
      <c r="AC163">
        <v>3.86</v>
      </c>
      <c r="AD163">
        <v>0</v>
      </c>
    </row>
    <row r="164" spans="1:32" x14ac:dyDescent="0.25">
      <c r="A164">
        <v>2007</v>
      </c>
      <c r="B164">
        <v>65</v>
      </c>
      <c r="C164" t="s">
        <v>80</v>
      </c>
      <c r="D164" t="str">
        <f>IFERROR(INDEX('Draft Master List'!E:F,MATCH('Passing Data 2006-2015'!C164,'Draft Master List'!E:E,0),2),"N/A")</f>
        <v>N/A</v>
      </c>
      <c r="E164" t="s">
        <v>5</v>
      </c>
      <c r="F164">
        <v>24</v>
      </c>
      <c r="H164">
        <v>2</v>
      </c>
      <c r="I164">
        <v>0</v>
      </c>
      <c r="K164">
        <v>20</v>
      </c>
      <c r="L164">
        <v>28</v>
      </c>
      <c r="M164">
        <v>71.400000000000006</v>
      </c>
      <c r="N164">
        <v>218</v>
      </c>
      <c r="O164">
        <v>1</v>
      </c>
      <c r="P164">
        <v>3.6</v>
      </c>
      <c r="Q164">
        <v>0</v>
      </c>
      <c r="R164">
        <v>0</v>
      </c>
      <c r="S164">
        <v>43</v>
      </c>
      <c r="T164">
        <v>7.8</v>
      </c>
      <c r="U164">
        <v>8.5</v>
      </c>
      <c r="V164">
        <v>10.9</v>
      </c>
      <c r="W164">
        <v>109</v>
      </c>
      <c r="X164">
        <v>106</v>
      </c>
      <c r="Y164">
        <v>80.599999999999994</v>
      </c>
      <c r="Z164">
        <v>3</v>
      </c>
      <c r="AA164">
        <v>24</v>
      </c>
      <c r="AB164">
        <v>6.26</v>
      </c>
      <c r="AC164">
        <v>6.9</v>
      </c>
      <c r="AD164">
        <v>9.6999999999999993</v>
      </c>
    </row>
    <row r="165" spans="1:32" x14ac:dyDescent="0.25">
      <c r="A165">
        <v>2007</v>
      </c>
      <c r="B165">
        <v>66</v>
      </c>
      <c r="C165" t="s">
        <v>633</v>
      </c>
      <c r="D165" t="str">
        <f>IFERROR(INDEX('Draft Master List'!E:F,MATCH('Passing Data 2006-2015'!C165,'Draft Master List'!E:E,0),2),"N/A")</f>
        <v>N/A</v>
      </c>
      <c r="E165" t="s">
        <v>19</v>
      </c>
      <c r="F165">
        <v>27</v>
      </c>
      <c r="H165">
        <v>10</v>
      </c>
      <c r="I165">
        <v>0</v>
      </c>
      <c r="K165">
        <v>19</v>
      </c>
      <c r="L165">
        <v>28</v>
      </c>
      <c r="M165">
        <v>67.900000000000006</v>
      </c>
      <c r="N165">
        <v>215</v>
      </c>
      <c r="O165">
        <v>2</v>
      </c>
      <c r="P165">
        <v>7.1</v>
      </c>
      <c r="Q165">
        <v>1</v>
      </c>
      <c r="R165">
        <v>3.6</v>
      </c>
      <c r="S165">
        <v>45</v>
      </c>
      <c r="T165">
        <v>7.7</v>
      </c>
      <c r="U165">
        <v>7.5</v>
      </c>
      <c r="V165">
        <v>11.3</v>
      </c>
      <c r="W165">
        <v>21.5</v>
      </c>
      <c r="X165">
        <v>99.6</v>
      </c>
      <c r="Y165">
        <v>21.1</v>
      </c>
      <c r="Z165">
        <v>3</v>
      </c>
      <c r="AA165">
        <v>13</v>
      </c>
      <c r="AB165">
        <v>6.52</v>
      </c>
      <c r="AC165">
        <v>6.35</v>
      </c>
      <c r="AD165">
        <v>9.6999999999999993</v>
      </c>
    </row>
    <row r="166" spans="1:32" x14ac:dyDescent="0.25">
      <c r="A166">
        <v>2007</v>
      </c>
      <c r="B166">
        <v>67</v>
      </c>
      <c r="C166" t="s">
        <v>621</v>
      </c>
      <c r="D166" t="str">
        <f>IFERROR(INDEX('Draft Master List'!E:F,MATCH('Passing Data 2006-2015'!C166,'Draft Master List'!E:E,0),2),"N/A")</f>
        <v>N/A</v>
      </c>
      <c r="E166" t="s">
        <v>10</v>
      </c>
      <c r="F166">
        <v>30</v>
      </c>
      <c r="H166">
        <v>4</v>
      </c>
      <c r="I166">
        <v>0</v>
      </c>
      <c r="K166">
        <v>15</v>
      </c>
      <c r="L166">
        <v>27</v>
      </c>
      <c r="M166">
        <v>55.6</v>
      </c>
      <c r="N166">
        <v>164</v>
      </c>
      <c r="O166">
        <v>3</v>
      </c>
      <c r="P166">
        <v>11.1</v>
      </c>
      <c r="Q166">
        <v>3</v>
      </c>
      <c r="R166">
        <v>11.1</v>
      </c>
      <c r="S166">
        <v>42</v>
      </c>
      <c r="T166">
        <v>6.1</v>
      </c>
      <c r="U166">
        <v>3.3</v>
      </c>
      <c r="V166">
        <v>10.9</v>
      </c>
      <c r="W166">
        <v>41</v>
      </c>
      <c r="X166">
        <v>71.099999999999994</v>
      </c>
      <c r="Y166">
        <v>65.599999999999994</v>
      </c>
      <c r="Z166">
        <v>0</v>
      </c>
      <c r="AA166">
        <v>0</v>
      </c>
      <c r="AB166">
        <v>6.07</v>
      </c>
      <c r="AC166">
        <v>3.3</v>
      </c>
      <c r="AD166">
        <v>0</v>
      </c>
    </row>
    <row r="167" spans="1:32" x14ac:dyDescent="0.25">
      <c r="A167">
        <v>2007</v>
      </c>
      <c r="B167">
        <v>68</v>
      </c>
      <c r="C167" t="s">
        <v>688</v>
      </c>
      <c r="D167" t="str">
        <f>IFERROR(INDEX('Draft Master List'!E:F,MATCH('Passing Data 2006-2015'!C167,'Draft Master List'!E:E,0),2),"N/A")</f>
        <v>N/A</v>
      </c>
      <c r="E167" t="s">
        <v>12</v>
      </c>
      <c r="F167">
        <v>28</v>
      </c>
      <c r="H167">
        <v>4</v>
      </c>
      <c r="I167">
        <v>0</v>
      </c>
      <c r="K167">
        <v>13</v>
      </c>
      <c r="L167">
        <v>26</v>
      </c>
      <c r="M167">
        <v>50</v>
      </c>
      <c r="N167">
        <v>148</v>
      </c>
      <c r="O167">
        <v>1</v>
      </c>
      <c r="P167">
        <v>3.8</v>
      </c>
      <c r="Q167">
        <v>2</v>
      </c>
      <c r="R167">
        <v>7.7</v>
      </c>
      <c r="S167">
        <v>42</v>
      </c>
      <c r="T167">
        <v>5.7</v>
      </c>
      <c r="U167">
        <v>3</v>
      </c>
      <c r="V167">
        <v>11.4</v>
      </c>
      <c r="W167">
        <v>37</v>
      </c>
      <c r="X167">
        <v>48.2</v>
      </c>
      <c r="Y167">
        <v>4.7</v>
      </c>
      <c r="Z167">
        <v>3</v>
      </c>
      <c r="AA167">
        <v>18</v>
      </c>
      <c r="AB167">
        <v>4.4800000000000004</v>
      </c>
      <c r="AC167">
        <v>2.0699999999999998</v>
      </c>
      <c r="AD167">
        <v>10.3</v>
      </c>
    </row>
    <row r="168" spans="1:32" x14ac:dyDescent="0.25">
      <c r="A168">
        <v>2007</v>
      </c>
      <c r="B168">
        <v>69</v>
      </c>
      <c r="C168" t="s">
        <v>552</v>
      </c>
      <c r="D168" t="str">
        <f>IFERROR(INDEX('Draft Master List'!E:F,MATCH('Passing Data 2006-2015'!C168,'Draft Master List'!E:E,0),2),"N/A")</f>
        <v>1942006</v>
      </c>
      <c r="E168" t="s">
        <v>14</v>
      </c>
      <c r="F168">
        <v>24</v>
      </c>
      <c r="H168">
        <v>4</v>
      </c>
      <c r="I168">
        <v>0</v>
      </c>
      <c r="K168">
        <v>13</v>
      </c>
      <c r="L168">
        <v>24</v>
      </c>
      <c r="M168">
        <v>54.2</v>
      </c>
      <c r="N168">
        <v>130</v>
      </c>
      <c r="O168">
        <v>0</v>
      </c>
      <c r="P168">
        <v>0</v>
      </c>
      <c r="Q168">
        <v>1</v>
      </c>
      <c r="R168">
        <v>4.2</v>
      </c>
      <c r="S168">
        <v>20</v>
      </c>
      <c r="T168">
        <v>5.4</v>
      </c>
      <c r="U168">
        <v>3.5</v>
      </c>
      <c r="V168">
        <v>10</v>
      </c>
      <c r="W168">
        <v>32.5</v>
      </c>
      <c r="X168">
        <v>52.4</v>
      </c>
      <c r="Y168">
        <v>39.4</v>
      </c>
      <c r="Z168">
        <v>2</v>
      </c>
      <c r="AA168">
        <v>14</v>
      </c>
      <c r="AB168">
        <v>4.46</v>
      </c>
      <c r="AC168">
        <v>2.73</v>
      </c>
      <c r="AD168">
        <v>7.7</v>
      </c>
    </row>
    <row r="169" spans="1:32" x14ac:dyDescent="0.25">
      <c r="A169">
        <v>2007</v>
      </c>
      <c r="B169">
        <v>70</v>
      </c>
      <c r="C169" t="s">
        <v>635</v>
      </c>
      <c r="D169" t="str">
        <f>IFERROR(INDEX('Draft Master List'!E:F,MATCH('Passing Data 2006-2015'!C169,'Draft Master List'!E:E,0),2),"N/A")</f>
        <v>N/A</v>
      </c>
      <c r="E169" t="s">
        <v>34</v>
      </c>
      <c r="F169">
        <v>35</v>
      </c>
      <c r="G169" t="s">
        <v>62</v>
      </c>
      <c r="H169">
        <v>2</v>
      </c>
      <c r="I169">
        <v>1</v>
      </c>
      <c r="J169" t="s">
        <v>71</v>
      </c>
      <c r="K169">
        <v>13</v>
      </c>
      <c r="L169">
        <v>22</v>
      </c>
      <c r="M169">
        <v>59.1</v>
      </c>
      <c r="N169">
        <v>104</v>
      </c>
      <c r="O169">
        <v>1</v>
      </c>
      <c r="P169">
        <v>4.5</v>
      </c>
      <c r="Q169">
        <v>0</v>
      </c>
      <c r="R169">
        <v>0</v>
      </c>
      <c r="S169">
        <v>21</v>
      </c>
      <c r="T169">
        <v>4.7</v>
      </c>
      <c r="U169">
        <v>5.6</v>
      </c>
      <c r="V169">
        <v>8</v>
      </c>
      <c r="W169">
        <v>52</v>
      </c>
      <c r="X169">
        <v>86.2</v>
      </c>
      <c r="Y169">
        <v>3</v>
      </c>
      <c r="Z169">
        <v>5</v>
      </c>
      <c r="AA169">
        <v>31</v>
      </c>
      <c r="AB169">
        <v>2.7</v>
      </c>
      <c r="AC169">
        <v>3.44</v>
      </c>
      <c r="AD169">
        <v>18.5</v>
      </c>
    </row>
    <row r="170" spans="1:32" x14ac:dyDescent="0.25">
      <c r="A170">
        <v>2007</v>
      </c>
      <c r="B170">
        <v>71</v>
      </c>
      <c r="C170" t="s">
        <v>689</v>
      </c>
      <c r="D170" t="str">
        <f>IFERROR(INDEX('Draft Master List'!E:F,MATCH('Passing Data 2006-2015'!C170,'Draft Master List'!E:E,0),2),"N/A")</f>
        <v>N/A</v>
      </c>
      <c r="E170" t="s">
        <v>5</v>
      </c>
      <c r="F170">
        <v>28</v>
      </c>
      <c r="H170">
        <v>1</v>
      </c>
      <c r="I170">
        <v>0</v>
      </c>
      <c r="K170">
        <v>7</v>
      </c>
      <c r="L170">
        <v>15</v>
      </c>
      <c r="M170">
        <v>46.7</v>
      </c>
      <c r="N170">
        <v>88</v>
      </c>
      <c r="O170">
        <v>1</v>
      </c>
      <c r="P170">
        <v>6.7</v>
      </c>
      <c r="Q170">
        <v>0</v>
      </c>
      <c r="R170">
        <v>0</v>
      </c>
      <c r="S170">
        <v>32</v>
      </c>
      <c r="T170">
        <v>5.9</v>
      </c>
      <c r="U170">
        <v>7.2</v>
      </c>
      <c r="V170">
        <v>12.6</v>
      </c>
      <c r="W170">
        <v>88</v>
      </c>
      <c r="X170">
        <v>87.6</v>
      </c>
      <c r="Y170">
        <v>14.38</v>
      </c>
      <c r="Z170">
        <v>1</v>
      </c>
      <c r="AA170">
        <v>10</v>
      </c>
      <c r="AB170">
        <v>4.88</v>
      </c>
      <c r="AC170">
        <v>6.13</v>
      </c>
      <c r="AD170">
        <v>6.3</v>
      </c>
    </row>
    <row r="171" spans="1:32" x14ac:dyDescent="0.25">
      <c r="A171">
        <v>2007</v>
      </c>
      <c r="B171">
        <v>72</v>
      </c>
      <c r="C171" t="s">
        <v>607</v>
      </c>
      <c r="D171" t="str">
        <f>IFERROR(INDEX('Draft Master List'!E:F,MATCH('Passing Data 2006-2015'!C171,'Draft Master List'!E:E,0),2),"N/A")</f>
        <v>N/A</v>
      </c>
      <c r="E171" t="s">
        <v>27</v>
      </c>
      <c r="F171">
        <v>39</v>
      </c>
      <c r="H171">
        <v>16</v>
      </c>
      <c r="I171">
        <v>0</v>
      </c>
      <c r="K171">
        <v>7</v>
      </c>
      <c r="L171">
        <v>11</v>
      </c>
      <c r="M171">
        <v>63.6</v>
      </c>
      <c r="N171">
        <v>79</v>
      </c>
      <c r="O171">
        <v>0</v>
      </c>
      <c r="P171">
        <v>0</v>
      </c>
      <c r="Q171">
        <v>0</v>
      </c>
      <c r="R171">
        <v>0</v>
      </c>
      <c r="S171">
        <v>35</v>
      </c>
      <c r="T171">
        <v>7.2</v>
      </c>
      <c r="U171">
        <v>7.2</v>
      </c>
      <c r="V171">
        <v>11.3</v>
      </c>
      <c r="W171">
        <v>4.9000000000000004</v>
      </c>
      <c r="X171">
        <v>85</v>
      </c>
      <c r="Y171">
        <v>36.1</v>
      </c>
      <c r="Z171">
        <v>1</v>
      </c>
      <c r="AA171">
        <v>9</v>
      </c>
      <c r="AB171">
        <v>5.83</v>
      </c>
      <c r="AC171">
        <v>5.83</v>
      </c>
      <c r="AD171">
        <v>8.3000000000000007</v>
      </c>
    </row>
    <row r="172" spans="1:32" x14ac:dyDescent="0.25">
      <c r="A172">
        <v>2007</v>
      </c>
      <c r="B172">
        <v>73</v>
      </c>
      <c r="C172" t="s">
        <v>572</v>
      </c>
      <c r="D172" t="str">
        <f>IFERROR(INDEX('Draft Master List'!E:F,MATCH('Passing Data 2006-2015'!C172,'Draft Master List'!E:E,0),2),"N/A")</f>
        <v>N/A</v>
      </c>
      <c r="E172" t="s">
        <v>64</v>
      </c>
      <c r="F172">
        <v>26</v>
      </c>
      <c r="G172" t="s">
        <v>62</v>
      </c>
      <c r="H172">
        <v>1</v>
      </c>
      <c r="I172">
        <v>1</v>
      </c>
      <c r="J172" t="s">
        <v>71</v>
      </c>
      <c r="K172">
        <v>4</v>
      </c>
      <c r="L172">
        <v>10</v>
      </c>
      <c r="M172">
        <v>40</v>
      </c>
      <c r="N172">
        <v>34</v>
      </c>
      <c r="O172">
        <v>0</v>
      </c>
      <c r="P172">
        <v>0</v>
      </c>
      <c r="Q172">
        <v>1</v>
      </c>
      <c r="R172">
        <v>10</v>
      </c>
      <c r="S172">
        <v>15</v>
      </c>
      <c r="T172">
        <v>3.4</v>
      </c>
      <c r="U172">
        <v>-1.1000000000000001</v>
      </c>
      <c r="V172">
        <v>8.5</v>
      </c>
      <c r="W172">
        <v>34</v>
      </c>
      <c r="X172">
        <v>10</v>
      </c>
      <c r="Y172">
        <v>0.6</v>
      </c>
      <c r="Z172">
        <v>5</v>
      </c>
      <c r="AA172">
        <v>31</v>
      </c>
      <c r="AB172">
        <v>0.2</v>
      </c>
      <c r="AC172">
        <v>-2.8</v>
      </c>
      <c r="AD172">
        <v>33.299999999999997</v>
      </c>
    </row>
    <row r="173" spans="1:32" x14ac:dyDescent="0.25">
      <c r="A173">
        <v>2007</v>
      </c>
      <c r="B173">
        <v>74</v>
      </c>
      <c r="C173" t="s">
        <v>623</v>
      </c>
      <c r="D173" t="str">
        <f>IFERROR(INDEX('Draft Master List'!E:F,MATCH('Passing Data 2006-2015'!C173,'Draft Master List'!E:E,0),2),"N/A")</f>
        <v>N/A</v>
      </c>
      <c r="E173" t="s">
        <v>13</v>
      </c>
      <c r="F173">
        <v>31</v>
      </c>
      <c r="H173">
        <v>5</v>
      </c>
      <c r="I173">
        <v>0</v>
      </c>
      <c r="K173">
        <v>3</v>
      </c>
      <c r="L173">
        <v>10</v>
      </c>
      <c r="M173">
        <v>30</v>
      </c>
      <c r="N173">
        <v>6</v>
      </c>
      <c r="O173">
        <v>0</v>
      </c>
      <c r="P173">
        <v>0</v>
      </c>
      <c r="Q173">
        <v>1</v>
      </c>
      <c r="R173">
        <v>10</v>
      </c>
      <c r="S173">
        <v>4</v>
      </c>
      <c r="T173">
        <v>0.6</v>
      </c>
      <c r="U173">
        <v>-3.9</v>
      </c>
      <c r="V173">
        <v>2</v>
      </c>
      <c r="W173">
        <v>1.2</v>
      </c>
      <c r="X173">
        <v>0</v>
      </c>
      <c r="Y173">
        <v>0</v>
      </c>
      <c r="Z173">
        <v>2</v>
      </c>
      <c r="AA173">
        <v>7</v>
      </c>
      <c r="AB173">
        <v>-0.08</v>
      </c>
      <c r="AC173">
        <v>-3.83</v>
      </c>
      <c r="AD173">
        <v>16.7</v>
      </c>
      <c r="AE173">
        <v>1</v>
      </c>
      <c r="AF173">
        <v>1</v>
      </c>
    </row>
    <row r="174" spans="1:32" x14ac:dyDescent="0.25">
      <c r="A174">
        <v>2007</v>
      </c>
      <c r="B174">
        <v>75</v>
      </c>
      <c r="C174" t="s">
        <v>690</v>
      </c>
      <c r="D174" t="str">
        <f>IFERROR(INDEX('Draft Master List'!E:F,MATCH('Passing Data 2006-2015'!C174,'Draft Master List'!E:E,0),2),"N/A")</f>
        <v>N/A</v>
      </c>
      <c r="E174" t="s">
        <v>9</v>
      </c>
      <c r="F174">
        <v>26</v>
      </c>
      <c r="H174">
        <v>2</v>
      </c>
      <c r="I174">
        <v>0</v>
      </c>
      <c r="K174">
        <v>4</v>
      </c>
      <c r="L174">
        <v>8</v>
      </c>
      <c r="M174">
        <v>50</v>
      </c>
      <c r="N174">
        <v>28</v>
      </c>
      <c r="O174">
        <v>0</v>
      </c>
      <c r="P174">
        <v>0</v>
      </c>
      <c r="Q174">
        <v>0</v>
      </c>
      <c r="R174">
        <v>0</v>
      </c>
      <c r="S174">
        <v>9</v>
      </c>
      <c r="T174">
        <v>3.5</v>
      </c>
      <c r="U174">
        <v>3.5</v>
      </c>
      <c r="V174">
        <v>7</v>
      </c>
      <c r="W174">
        <v>14</v>
      </c>
      <c r="X174">
        <v>58.3</v>
      </c>
      <c r="Y174">
        <v>1.1000000000000001</v>
      </c>
      <c r="Z174">
        <v>1</v>
      </c>
      <c r="AA174">
        <v>5</v>
      </c>
      <c r="AB174">
        <v>2.56</v>
      </c>
      <c r="AC174">
        <v>2.56</v>
      </c>
      <c r="AD174">
        <v>11.1</v>
      </c>
    </row>
    <row r="175" spans="1:32" x14ac:dyDescent="0.25">
      <c r="A175">
        <v>2007</v>
      </c>
      <c r="B175">
        <v>76</v>
      </c>
      <c r="C175" t="s">
        <v>440</v>
      </c>
      <c r="D175" t="str">
        <f>IFERROR(INDEX('Draft Master List'!E:F,MATCH('Passing Data 2006-2015'!C175,'Draft Master List'!E:E,0),2),"N/A")</f>
        <v>222007</v>
      </c>
      <c r="E175" t="s">
        <v>64</v>
      </c>
      <c r="F175">
        <v>23</v>
      </c>
      <c r="H175">
        <v>1</v>
      </c>
      <c r="I175">
        <v>0</v>
      </c>
      <c r="K175">
        <v>3</v>
      </c>
      <c r="L175">
        <v>8</v>
      </c>
      <c r="M175">
        <v>37.5</v>
      </c>
      <c r="N175">
        <v>45</v>
      </c>
      <c r="O175">
        <v>0</v>
      </c>
      <c r="P175">
        <v>0</v>
      </c>
      <c r="Q175">
        <v>0</v>
      </c>
      <c r="R175">
        <v>0</v>
      </c>
      <c r="S175">
        <v>18</v>
      </c>
      <c r="T175">
        <v>5.6</v>
      </c>
      <c r="U175">
        <v>5.6</v>
      </c>
      <c r="V175">
        <v>15</v>
      </c>
      <c r="W175">
        <v>45</v>
      </c>
      <c r="X175">
        <v>56.8</v>
      </c>
      <c r="Y175">
        <v>60.4</v>
      </c>
      <c r="Z175">
        <v>0</v>
      </c>
      <c r="AA175">
        <v>0</v>
      </c>
      <c r="AB175">
        <v>5.63</v>
      </c>
      <c r="AC175">
        <v>5.63</v>
      </c>
      <c r="AD175">
        <v>0</v>
      </c>
    </row>
    <row r="176" spans="1:32" x14ac:dyDescent="0.25">
      <c r="A176">
        <v>2007</v>
      </c>
      <c r="B176">
        <v>77</v>
      </c>
      <c r="C176" t="s">
        <v>573</v>
      </c>
      <c r="D176" t="str">
        <f>IFERROR(INDEX('Draft Master List'!E:F,MATCH('Passing Data 2006-2015'!C176,'Draft Master List'!E:E,0),2),"N/A")</f>
        <v>N/A</v>
      </c>
      <c r="E176" t="s">
        <v>16</v>
      </c>
      <c r="F176">
        <v>25</v>
      </c>
      <c r="H176">
        <v>1</v>
      </c>
      <c r="I176">
        <v>0</v>
      </c>
      <c r="K176">
        <v>5</v>
      </c>
      <c r="L176">
        <v>8</v>
      </c>
      <c r="M176">
        <v>62.5</v>
      </c>
      <c r="N176">
        <v>38</v>
      </c>
      <c r="O176">
        <v>0</v>
      </c>
      <c r="P176">
        <v>0</v>
      </c>
      <c r="Q176">
        <v>0</v>
      </c>
      <c r="R176">
        <v>0</v>
      </c>
      <c r="S176">
        <v>19</v>
      </c>
      <c r="T176">
        <v>4.8</v>
      </c>
      <c r="U176">
        <v>4.8</v>
      </c>
      <c r="V176">
        <v>7.6</v>
      </c>
      <c r="W176">
        <v>38</v>
      </c>
      <c r="X176">
        <v>74</v>
      </c>
      <c r="Y176">
        <v>82</v>
      </c>
      <c r="Z176">
        <v>0</v>
      </c>
      <c r="AA176">
        <v>0</v>
      </c>
      <c r="AB176">
        <v>4.75</v>
      </c>
      <c r="AC176">
        <v>4.75</v>
      </c>
      <c r="AD176">
        <v>0</v>
      </c>
    </row>
    <row r="177" spans="1:30" x14ac:dyDescent="0.25">
      <c r="A177">
        <v>2007</v>
      </c>
      <c r="B177">
        <v>78</v>
      </c>
      <c r="C177" t="s">
        <v>69</v>
      </c>
      <c r="D177" t="str">
        <f>IFERROR(INDEX('Draft Master List'!E:F,MATCH('Passing Data 2006-2015'!C177,'Draft Master List'!E:E,0),2),"N/A")</f>
        <v>N/A</v>
      </c>
      <c r="E177" t="s">
        <v>30</v>
      </c>
      <c r="F177">
        <v>25</v>
      </c>
      <c r="H177">
        <v>6</v>
      </c>
      <c r="I177">
        <v>0</v>
      </c>
      <c r="K177">
        <v>4</v>
      </c>
      <c r="L177">
        <v>7</v>
      </c>
      <c r="M177">
        <v>57.1</v>
      </c>
      <c r="N177">
        <v>38</v>
      </c>
      <c r="O177">
        <v>0</v>
      </c>
      <c r="P177">
        <v>0</v>
      </c>
      <c r="Q177">
        <v>1</v>
      </c>
      <c r="R177">
        <v>14.3</v>
      </c>
      <c r="S177">
        <v>21</v>
      </c>
      <c r="T177">
        <v>5.4</v>
      </c>
      <c r="U177">
        <v>-1</v>
      </c>
      <c r="V177">
        <v>9.5</v>
      </c>
      <c r="W177">
        <v>6.3</v>
      </c>
      <c r="X177">
        <v>32.700000000000003</v>
      </c>
      <c r="Y177">
        <v>95.2</v>
      </c>
      <c r="Z177">
        <v>0</v>
      </c>
      <c r="AA177">
        <v>0</v>
      </c>
      <c r="AB177">
        <v>5.43</v>
      </c>
      <c r="AC177">
        <v>-1</v>
      </c>
      <c r="AD177">
        <v>0</v>
      </c>
    </row>
    <row r="178" spans="1:30" x14ac:dyDescent="0.25">
      <c r="A178">
        <v>2007</v>
      </c>
      <c r="B178">
        <v>79</v>
      </c>
      <c r="C178" t="s">
        <v>612</v>
      </c>
      <c r="D178" t="str">
        <f>IFERROR(INDEX('Draft Master List'!E:F,MATCH('Passing Data 2006-2015'!C178,'Draft Master List'!E:E,0),2),"N/A")</f>
        <v>N/A</v>
      </c>
      <c r="E178" t="s">
        <v>9</v>
      </c>
      <c r="F178">
        <v>31</v>
      </c>
      <c r="H178">
        <v>3</v>
      </c>
      <c r="I178">
        <v>0</v>
      </c>
      <c r="K178">
        <v>1</v>
      </c>
      <c r="L178">
        <v>7</v>
      </c>
      <c r="M178">
        <v>14.3</v>
      </c>
      <c r="N178">
        <v>12</v>
      </c>
      <c r="O178">
        <v>0</v>
      </c>
      <c r="P178">
        <v>0</v>
      </c>
      <c r="Q178">
        <v>0</v>
      </c>
      <c r="R178">
        <v>0</v>
      </c>
      <c r="S178">
        <v>12</v>
      </c>
      <c r="T178">
        <v>1.7</v>
      </c>
      <c r="U178">
        <v>1.7</v>
      </c>
      <c r="V178">
        <v>12</v>
      </c>
      <c r="W178">
        <v>4</v>
      </c>
      <c r="X178">
        <v>39.6</v>
      </c>
      <c r="Y178">
        <v>4.0999999999999996</v>
      </c>
      <c r="Z178">
        <v>0</v>
      </c>
      <c r="AA178">
        <v>0</v>
      </c>
      <c r="AB178">
        <v>1.71</v>
      </c>
      <c r="AC178">
        <v>1.71</v>
      </c>
      <c r="AD178">
        <v>0</v>
      </c>
    </row>
    <row r="179" spans="1:30" x14ac:dyDescent="0.25">
      <c r="A179">
        <v>2007</v>
      </c>
      <c r="B179">
        <v>80</v>
      </c>
      <c r="C179" t="s">
        <v>494</v>
      </c>
      <c r="D179" t="str">
        <f>IFERROR(INDEX('Draft Master List'!E:F,MATCH('Passing Data 2006-2015'!C179,'Draft Master List'!E:E,0),2),"N/A")</f>
        <v>2172007</v>
      </c>
      <c r="E179" t="s">
        <v>25</v>
      </c>
      <c r="F179">
        <v>23</v>
      </c>
      <c r="H179">
        <v>1</v>
      </c>
      <c r="I179">
        <v>0</v>
      </c>
      <c r="K179">
        <v>2</v>
      </c>
      <c r="L179">
        <v>6</v>
      </c>
      <c r="M179">
        <v>33.299999999999997</v>
      </c>
      <c r="N179">
        <v>41</v>
      </c>
      <c r="O179">
        <v>0</v>
      </c>
      <c r="P179">
        <v>0</v>
      </c>
      <c r="Q179">
        <v>1</v>
      </c>
      <c r="R179">
        <v>16.7</v>
      </c>
      <c r="S179">
        <v>22</v>
      </c>
      <c r="T179">
        <v>6.8</v>
      </c>
      <c r="U179">
        <v>-0.7</v>
      </c>
      <c r="V179">
        <v>20.5</v>
      </c>
      <c r="W179">
        <v>41</v>
      </c>
      <c r="X179">
        <v>18.7</v>
      </c>
      <c r="Y179">
        <v>0.4</v>
      </c>
      <c r="Z179">
        <v>1</v>
      </c>
      <c r="AA179">
        <v>9</v>
      </c>
      <c r="AB179">
        <v>4.57</v>
      </c>
      <c r="AC179">
        <v>-1.86</v>
      </c>
      <c r="AD179">
        <v>14.3</v>
      </c>
    </row>
    <row r="180" spans="1:30" x14ac:dyDescent="0.25">
      <c r="A180">
        <v>2007</v>
      </c>
      <c r="B180">
        <v>81</v>
      </c>
      <c r="C180" t="s">
        <v>637</v>
      </c>
      <c r="D180" t="str">
        <f>IFERROR(INDEX('Draft Master List'!E:F,MATCH('Passing Data 2006-2015'!C180,'Draft Master List'!E:E,0),2),"N/A")</f>
        <v>N/A</v>
      </c>
      <c r="E180" t="s">
        <v>7</v>
      </c>
      <c r="F180">
        <v>28</v>
      </c>
      <c r="G180" t="s">
        <v>74</v>
      </c>
      <c r="H180">
        <v>15</v>
      </c>
      <c r="I180">
        <v>13</v>
      </c>
      <c r="K180">
        <v>1</v>
      </c>
      <c r="L180">
        <v>2</v>
      </c>
      <c r="M180">
        <v>50</v>
      </c>
      <c r="N180">
        <v>19</v>
      </c>
      <c r="O180">
        <v>0</v>
      </c>
      <c r="P180">
        <v>0</v>
      </c>
      <c r="Q180">
        <v>0</v>
      </c>
      <c r="R180">
        <v>0</v>
      </c>
      <c r="S180">
        <v>19</v>
      </c>
      <c r="T180">
        <v>9.5</v>
      </c>
      <c r="U180">
        <v>9.5</v>
      </c>
      <c r="V180">
        <v>19</v>
      </c>
      <c r="W180">
        <v>1.3</v>
      </c>
      <c r="X180">
        <v>83.3</v>
      </c>
      <c r="Y180">
        <v>69.400000000000006</v>
      </c>
      <c r="Z180">
        <v>0</v>
      </c>
      <c r="AA180">
        <v>0</v>
      </c>
      <c r="AB180">
        <v>9.5</v>
      </c>
      <c r="AC180">
        <v>9.5</v>
      </c>
      <c r="AD180">
        <v>0</v>
      </c>
    </row>
    <row r="181" spans="1:30" x14ac:dyDescent="0.25">
      <c r="A181">
        <v>2007</v>
      </c>
      <c r="B181">
        <v>82</v>
      </c>
      <c r="C181" t="s">
        <v>448</v>
      </c>
      <c r="D181" t="str">
        <f>IFERROR(INDEX('Draft Master List'!E:F,MATCH('Passing Data 2006-2015'!C181,'Draft Master List'!E:E,0),2),"N/A")</f>
        <v>442007</v>
      </c>
      <c r="E181" t="s">
        <v>18</v>
      </c>
      <c r="F181">
        <v>21</v>
      </c>
      <c r="G181" t="s">
        <v>77</v>
      </c>
      <c r="H181">
        <v>13</v>
      </c>
      <c r="I181">
        <v>4</v>
      </c>
      <c r="K181">
        <v>2</v>
      </c>
      <c r="L181">
        <v>2</v>
      </c>
      <c r="M181">
        <v>100</v>
      </c>
      <c r="N181">
        <v>94</v>
      </c>
      <c r="O181">
        <v>0</v>
      </c>
      <c r="P181">
        <v>0</v>
      </c>
      <c r="Q181">
        <v>0</v>
      </c>
      <c r="R181">
        <v>0</v>
      </c>
      <c r="S181">
        <v>79</v>
      </c>
      <c r="T181">
        <v>47</v>
      </c>
      <c r="U181">
        <v>47</v>
      </c>
      <c r="V181">
        <v>47</v>
      </c>
      <c r="W181">
        <v>7.2</v>
      </c>
      <c r="X181">
        <v>118.7</v>
      </c>
      <c r="Y181">
        <v>100</v>
      </c>
      <c r="Z181">
        <v>0</v>
      </c>
      <c r="AA181">
        <v>0</v>
      </c>
      <c r="AB181">
        <v>47</v>
      </c>
      <c r="AC181">
        <v>47</v>
      </c>
      <c r="AD181">
        <v>0</v>
      </c>
    </row>
    <row r="182" spans="1:30" x14ac:dyDescent="0.25">
      <c r="A182">
        <v>2007</v>
      </c>
      <c r="B182">
        <v>83</v>
      </c>
      <c r="C182" t="s">
        <v>642</v>
      </c>
      <c r="D182" t="str">
        <f>IFERROR(INDEX('Draft Master List'!E:F,MATCH('Passing Data 2006-2015'!C182,'Draft Master List'!E:E,0),2),"N/A")</f>
        <v>N/A</v>
      </c>
      <c r="E182" t="s">
        <v>33</v>
      </c>
      <c r="F182">
        <v>31</v>
      </c>
      <c r="G182" t="s">
        <v>74</v>
      </c>
      <c r="H182">
        <v>15</v>
      </c>
      <c r="I182">
        <v>15</v>
      </c>
      <c r="K182">
        <v>0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W182">
        <v>0</v>
      </c>
      <c r="X182">
        <v>39.6</v>
      </c>
      <c r="Y182">
        <v>27.5</v>
      </c>
      <c r="Z182">
        <v>0</v>
      </c>
      <c r="AA182">
        <v>0</v>
      </c>
      <c r="AB182">
        <v>0</v>
      </c>
      <c r="AC182">
        <v>0</v>
      </c>
      <c r="AD182">
        <v>0</v>
      </c>
    </row>
    <row r="183" spans="1:30" x14ac:dyDescent="0.25">
      <c r="A183">
        <v>2007</v>
      </c>
      <c r="B183">
        <v>84</v>
      </c>
      <c r="C183" t="s">
        <v>568</v>
      </c>
      <c r="D183" t="str">
        <f>IFERROR(INDEX('Draft Master List'!E:F,MATCH('Passing Data 2006-2015'!C183,'Draft Master List'!E:E,0),2),"N/A")</f>
        <v>N/A</v>
      </c>
      <c r="E183" t="s">
        <v>3</v>
      </c>
      <c r="F183">
        <v>25</v>
      </c>
      <c r="G183" t="s">
        <v>74</v>
      </c>
      <c r="H183">
        <v>16</v>
      </c>
      <c r="I183">
        <v>12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W183">
        <v>0</v>
      </c>
      <c r="X183">
        <v>39.6</v>
      </c>
      <c r="Y183">
        <v>1.66</v>
      </c>
      <c r="Z183">
        <v>0</v>
      </c>
      <c r="AA183">
        <v>0</v>
      </c>
      <c r="AB183">
        <v>0</v>
      </c>
      <c r="AC183">
        <v>0</v>
      </c>
      <c r="AD183">
        <v>0</v>
      </c>
    </row>
    <row r="184" spans="1:30" x14ac:dyDescent="0.25">
      <c r="A184">
        <v>2007</v>
      </c>
      <c r="B184">
        <v>85</v>
      </c>
      <c r="C184" t="s">
        <v>659</v>
      </c>
      <c r="D184" t="str">
        <f>IFERROR(INDEX('Draft Master List'!E:F,MATCH('Passing Data 2006-2015'!C184,'Draft Master List'!E:E,0),2),"N/A")</f>
        <v>N/A</v>
      </c>
      <c r="E184" t="s">
        <v>16</v>
      </c>
      <c r="F184">
        <v>28</v>
      </c>
      <c r="G184" t="s">
        <v>74</v>
      </c>
      <c r="H184">
        <v>16</v>
      </c>
      <c r="I184">
        <v>13</v>
      </c>
      <c r="K184">
        <v>0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W184">
        <v>0</v>
      </c>
      <c r="X184">
        <v>39.6</v>
      </c>
      <c r="Y184">
        <v>0.7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 x14ac:dyDescent="0.25">
      <c r="A185">
        <v>2007</v>
      </c>
      <c r="B185">
        <v>86</v>
      </c>
      <c r="C185" t="s">
        <v>691</v>
      </c>
      <c r="D185" t="str">
        <f>IFERROR(INDEX('Draft Master List'!E:F,MATCH('Passing Data 2006-2015'!C185,'Draft Master List'!E:E,0),2),"N/A")</f>
        <v>N/A</v>
      </c>
      <c r="E185" t="s">
        <v>63</v>
      </c>
      <c r="F185">
        <v>26</v>
      </c>
      <c r="G185" t="s">
        <v>194</v>
      </c>
      <c r="H185">
        <v>16</v>
      </c>
      <c r="I185">
        <v>0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W185">
        <v>0</v>
      </c>
      <c r="X185">
        <v>39.6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 x14ac:dyDescent="0.25">
      <c r="A186">
        <v>2007</v>
      </c>
      <c r="B186">
        <v>87</v>
      </c>
      <c r="C186" t="s">
        <v>692</v>
      </c>
      <c r="D186" t="str">
        <f>IFERROR(INDEX('Draft Master List'!E:F,MATCH('Passing Data 2006-2015'!C186,'Draft Master List'!E:E,0),2),"N/A")</f>
        <v>N/A</v>
      </c>
      <c r="E186" t="s">
        <v>30</v>
      </c>
      <c r="F186">
        <v>23</v>
      </c>
      <c r="H186">
        <v>5</v>
      </c>
      <c r="I186">
        <v>0</v>
      </c>
      <c r="K186">
        <v>1</v>
      </c>
      <c r="L186">
        <v>1</v>
      </c>
      <c r="M186">
        <v>100</v>
      </c>
      <c r="N186">
        <v>15</v>
      </c>
      <c r="O186">
        <v>0</v>
      </c>
      <c r="P186">
        <v>0</v>
      </c>
      <c r="Q186">
        <v>0</v>
      </c>
      <c r="R186">
        <v>0</v>
      </c>
      <c r="S186">
        <v>15</v>
      </c>
      <c r="T186">
        <v>15</v>
      </c>
      <c r="U186">
        <v>15</v>
      </c>
      <c r="V186">
        <v>15</v>
      </c>
      <c r="W186">
        <v>3</v>
      </c>
      <c r="X186">
        <v>118.7</v>
      </c>
      <c r="Y186">
        <v>99.9</v>
      </c>
      <c r="Z186">
        <v>0</v>
      </c>
      <c r="AA186">
        <v>0</v>
      </c>
      <c r="AB186">
        <v>15</v>
      </c>
      <c r="AC186">
        <v>15</v>
      </c>
      <c r="AD186">
        <v>0</v>
      </c>
    </row>
    <row r="187" spans="1:30" x14ac:dyDescent="0.25">
      <c r="A187">
        <v>2007</v>
      </c>
      <c r="B187">
        <v>88</v>
      </c>
      <c r="C187" t="s">
        <v>582</v>
      </c>
      <c r="D187" t="str">
        <f>IFERROR(INDEX('Draft Master List'!E:F,MATCH('Passing Data 2006-2015'!C187,'Draft Master List'!E:E,0),2),"N/A")</f>
        <v>N/A</v>
      </c>
      <c r="E187" t="s">
        <v>223</v>
      </c>
      <c r="F187">
        <v>24</v>
      </c>
      <c r="G187" t="s">
        <v>76</v>
      </c>
      <c r="H187">
        <v>12</v>
      </c>
      <c r="I187">
        <v>12</v>
      </c>
      <c r="K187">
        <v>1</v>
      </c>
      <c r="L187">
        <v>1</v>
      </c>
      <c r="M187">
        <v>100</v>
      </c>
      <c r="N187">
        <v>2</v>
      </c>
      <c r="O187">
        <v>1</v>
      </c>
      <c r="P187">
        <v>100</v>
      </c>
      <c r="Q187">
        <v>0</v>
      </c>
      <c r="R187">
        <v>0</v>
      </c>
      <c r="S187">
        <v>2</v>
      </c>
      <c r="T187">
        <v>2</v>
      </c>
      <c r="U187">
        <v>22</v>
      </c>
      <c r="V187">
        <v>2</v>
      </c>
      <c r="W187">
        <v>0.2</v>
      </c>
      <c r="X187">
        <v>118.7</v>
      </c>
      <c r="Y187">
        <v>100</v>
      </c>
      <c r="Z187">
        <v>0</v>
      </c>
      <c r="AA187">
        <v>0</v>
      </c>
      <c r="AB187">
        <v>2</v>
      </c>
      <c r="AC187">
        <v>22</v>
      </c>
      <c r="AD187">
        <v>0</v>
      </c>
    </row>
    <row r="188" spans="1:30" x14ac:dyDescent="0.25">
      <c r="A188">
        <v>2007</v>
      </c>
      <c r="B188">
        <v>89</v>
      </c>
      <c r="C188" t="s">
        <v>693</v>
      </c>
      <c r="D188" t="str">
        <f>IFERROR(INDEX('Draft Master List'!E:F,MATCH('Passing Data 2006-2015'!C188,'Draft Master List'!E:E,0),2),"N/A")</f>
        <v>N/A</v>
      </c>
      <c r="E188" t="s">
        <v>25</v>
      </c>
      <c r="F188">
        <v>28</v>
      </c>
      <c r="G188" t="s">
        <v>76</v>
      </c>
      <c r="H188">
        <v>8</v>
      </c>
      <c r="I188">
        <v>8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W188">
        <v>0</v>
      </c>
      <c r="X188">
        <v>39.6</v>
      </c>
      <c r="Y188">
        <v>8.1999999999999993</v>
      </c>
      <c r="Z188">
        <v>0</v>
      </c>
      <c r="AA188">
        <v>0</v>
      </c>
      <c r="AB188">
        <v>0</v>
      </c>
      <c r="AC188">
        <v>0</v>
      </c>
      <c r="AD188">
        <v>0</v>
      </c>
    </row>
    <row r="189" spans="1:30" x14ac:dyDescent="0.25">
      <c r="A189">
        <v>2007</v>
      </c>
      <c r="B189">
        <v>90</v>
      </c>
      <c r="C189" t="s">
        <v>694</v>
      </c>
      <c r="D189" t="str">
        <f>IFERROR(INDEX('Draft Master List'!E:F,MATCH('Passing Data 2006-2015'!C189,'Draft Master List'!E:E,0),2),"N/A")</f>
        <v>N/A</v>
      </c>
      <c r="E189" t="s">
        <v>18</v>
      </c>
      <c r="F189">
        <v>26</v>
      </c>
      <c r="G189" t="s">
        <v>213</v>
      </c>
      <c r="H189">
        <v>16</v>
      </c>
      <c r="I189">
        <v>0</v>
      </c>
      <c r="K189">
        <v>1</v>
      </c>
      <c r="L189">
        <v>1</v>
      </c>
      <c r="M189">
        <v>100</v>
      </c>
      <c r="N189">
        <v>27</v>
      </c>
      <c r="O189">
        <v>0</v>
      </c>
      <c r="P189">
        <v>0</v>
      </c>
      <c r="Q189">
        <v>0</v>
      </c>
      <c r="R189">
        <v>0</v>
      </c>
      <c r="S189">
        <v>27</v>
      </c>
      <c r="T189">
        <v>27</v>
      </c>
      <c r="U189">
        <v>27</v>
      </c>
      <c r="V189">
        <v>27</v>
      </c>
      <c r="W189">
        <v>1.7</v>
      </c>
      <c r="X189">
        <v>118.7</v>
      </c>
      <c r="Y189">
        <v>100</v>
      </c>
      <c r="Z189">
        <v>0</v>
      </c>
      <c r="AA189">
        <v>0</v>
      </c>
      <c r="AB189">
        <v>27</v>
      </c>
      <c r="AC189">
        <v>27</v>
      </c>
      <c r="AD189">
        <v>0</v>
      </c>
    </row>
    <row r="190" spans="1:30" x14ac:dyDescent="0.25">
      <c r="A190">
        <v>2007</v>
      </c>
      <c r="B190">
        <v>91</v>
      </c>
      <c r="C190" t="s">
        <v>695</v>
      </c>
      <c r="D190" t="str">
        <f>IFERROR(INDEX('Draft Master List'!E:F,MATCH('Passing Data 2006-2015'!C190,'Draft Master List'!E:E,0),2),"N/A")</f>
        <v>N/A</v>
      </c>
      <c r="E190" t="s">
        <v>6</v>
      </c>
      <c r="F190">
        <v>27</v>
      </c>
      <c r="G190" t="s">
        <v>77</v>
      </c>
      <c r="H190">
        <v>15</v>
      </c>
      <c r="I190">
        <v>1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W190">
        <v>0</v>
      </c>
      <c r="X190">
        <v>39.6</v>
      </c>
      <c r="Y190">
        <v>0.64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 x14ac:dyDescent="0.25">
      <c r="A191">
        <v>2007</v>
      </c>
      <c r="B191">
        <v>92</v>
      </c>
      <c r="C191" t="s">
        <v>439</v>
      </c>
      <c r="D191" t="str">
        <f>IFERROR(INDEX('Draft Master List'!E:F,MATCH('Passing Data 2006-2015'!C191,'Draft Master List'!E:E,0),2),"N/A")</f>
        <v>122007</v>
      </c>
      <c r="E191" t="s">
        <v>29</v>
      </c>
      <c r="F191">
        <v>21</v>
      </c>
      <c r="G191" t="s">
        <v>76</v>
      </c>
      <c r="H191">
        <v>13</v>
      </c>
      <c r="I191">
        <v>13</v>
      </c>
      <c r="K191">
        <v>1</v>
      </c>
      <c r="L191">
        <v>1</v>
      </c>
      <c r="M191">
        <v>100</v>
      </c>
      <c r="N191">
        <v>8</v>
      </c>
      <c r="O191">
        <v>1</v>
      </c>
      <c r="P191">
        <v>100</v>
      </c>
      <c r="Q191">
        <v>0</v>
      </c>
      <c r="R191">
        <v>0</v>
      </c>
      <c r="S191">
        <v>8</v>
      </c>
      <c r="T191">
        <v>8</v>
      </c>
      <c r="U191">
        <v>28</v>
      </c>
      <c r="V191">
        <v>8</v>
      </c>
      <c r="W191">
        <v>0.6</v>
      </c>
      <c r="X191">
        <v>139.6</v>
      </c>
      <c r="Y191">
        <v>92.9</v>
      </c>
      <c r="Z191">
        <v>0</v>
      </c>
      <c r="AA191">
        <v>0</v>
      </c>
      <c r="AB191">
        <v>8</v>
      </c>
      <c r="AC191">
        <v>28</v>
      </c>
      <c r="AD191">
        <v>0</v>
      </c>
    </row>
    <row r="192" spans="1:30" x14ac:dyDescent="0.25">
      <c r="A192">
        <v>2007</v>
      </c>
      <c r="B192">
        <v>93</v>
      </c>
      <c r="C192" t="s">
        <v>584</v>
      </c>
      <c r="D192" t="str">
        <f>IFERROR(INDEX('Draft Master List'!E:F,MATCH('Passing Data 2006-2015'!C192,'Draft Master List'!E:E,0),2),"N/A")</f>
        <v>N/A</v>
      </c>
      <c r="E192" t="s">
        <v>18</v>
      </c>
      <c r="F192">
        <v>25</v>
      </c>
      <c r="H192">
        <v>12</v>
      </c>
      <c r="I192">
        <v>0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W192">
        <v>0</v>
      </c>
      <c r="X192">
        <v>39.6</v>
      </c>
      <c r="Y192">
        <v>11</v>
      </c>
      <c r="Z192">
        <v>0</v>
      </c>
      <c r="AA192">
        <v>0</v>
      </c>
      <c r="AB192">
        <v>0</v>
      </c>
      <c r="AC192">
        <v>0</v>
      </c>
      <c r="AD192">
        <v>0</v>
      </c>
    </row>
    <row r="193" spans="1:32" x14ac:dyDescent="0.25">
      <c r="A193">
        <v>2007</v>
      </c>
      <c r="B193">
        <v>94</v>
      </c>
      <c r="C193" t="s">
        <v>837</v>
      </c>
      <c r="D193" t="str">
        <f>IFERROR(INDEX('Draft Master List'!E:F,MATCH('Passing Data 2006-2015'!C193,'Draft Master List'!E:E,0),2),"N/A")</f>
        <v>N/A</v>
      </c>
      <c r="E193" t="s">
        <v>24</v>
      </c>
      <c r="F193">
        <v>27</v>
      </c>
      <c r="G193" t="s">
        <v>76</v>
      </c>
      <c r="H193">
        <v>15</v>
      </c>
      <c r="I193">
        <v>15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W193">
        <v>0</v>
      </c>
      <c r="X193">
        <v>39.6</v>
      </c>
      <c r="Y193">
        <v>1.2</v>
      </c>
      <c r="Z193">
        <v>0</v>
      </c>
      <c r="AA193">
        <v>0</v>
      </c>
      <c r="AB193">
        <v>0</v>
      </c>
      <c r="AC193">
        <v>0</v>
      </c>
      <c r="AD193">
        <v>0</v>
      </c>
    </row>
    <row r="194" spans="1:32" x14ac:dyDescent="0.25">
      <c r="A194">
        <v>2007</v>
      </c>
      <c r="B194">
        <v>95</v>
      </c>
      <c r="C194" t="s">
        <v>94</v>
      </c>
      <c r="D194" t="str">
        <f>IFERROR(INDEX('Draft Master List'!E:F,MATCH('Passing Data 2006-2015'!C194,'Draft Master List'!E:E,0),2),"N/A")</f>
        <v>72007</v>
      </c>
      <c r="E194" t="s">
        <v>63</v>
      </c>
      <c r="F194">
        <v>28</v>
      </c>
      <c r="G194" t="s">
        <v>643</v>
      </c>
      <c r="H194">
        <v>16</v>
      </c>
      <c r="I194">
        <v>5</v>
      </c>
      <c r="K194">
        <v>1</v>
      </c>
      <c r="L194">
        <v>1</v>
      </c>
      <c r="M194">
        <v>100</v>
      </c>
      <c r="N194">
        <v>9</v>
      </c>
      <c r="O194">
        <v>1</v>
      </c>
      <c r="P194">
        <v>100</v>
      </c>
      <c r="Q194">
        <v>0</v>
      </c>
      <c r="R194">
        <v>0</v>
      </c>
      <c r="S194">
        <v>9</v>
      </c>
      <c r="T194">
        <v>9</v>
      </c>
      <c r="U194">
        <v>29</v>
      </c>
      <c r="V194">
        <v>9</v>
      </c>
      <c r="W194">
        <v>0.6</v>
      </c>
      <c r="X194">
        <v>143.69999999999999</v>
      </c>
      <c r="Y194">
        <v>100</v>
      </c>
      <c r="Z194">
        <v>0</v>
      </c>
      <c r="AA194">
        <v>0</v>
      </c>
      <c r="AB194">
        <v>9</v>
      </c>
      <c r="AC194">
        <v>29</v>
      </c>
      <c r="AD194">
        <v>0</v>
      </c>
    </row>
    <row r="195" spans="1:32" x14ac:dyDescent="0.25">
      <c r="A195">
        <v>2007</v>
      </c>
      <c r="B195">
        <v>96</v>
      </c>
      <c r="C195" t="s">
        <v>640</v>
      </c>
      <c r="D195" t="str">
        <f>IFERROR(INDEX('Draft Master List'!E:F,MATCH('Passing Data 2006-2015'!C195,'Draft Master List'!E:E,0),2),"N/A")</f>
        <v>N/A</v>
      </c>
      <c r="E195" t="s">
        <v>7</v>
      </c>
      <c r="F195">
        <v>26</v>
      </c>
      <c r="G195" t="s">
        <v>76</v>
      </c>
      <c r="H195">
        <v>16</v>
      </c>
      <c r="I195">
        <v>16</v>
      </c>
      <c r="K195">
        <v>1</v>
      </c>
      <c r="L195">
        <v>1</v>
      </c>
      <c r="M195">
        <v>100</v>
      </c>
      <c r="N195">
        <v>15</v>
      </c>
      <c r="O195">
        <v>1</v>
      </c>
      <c r="P195">
        <v>100</v>
      </c>
      <c r="Q195">
        <v>0</v>
      </c>
      <c r="R195">
        <v>0</v>
      </c>
      <c r="S195">
        <v>15</v>
      </c>
      <c r="T195">
        <v>15</v>
      </c>
      <c r="U195">
        <v>35</v>
      </c>
      <c r="V195">
        <v>15</v>
      </c>
      <c r="W195">
        <v>0.9</v>
      </c>
      <c r="X195">
        <v>158.30000000000001</v>
      </c>
      <c r="Y195">
        <v>100</v>
      </c>
      <c r="Z195">
        <v>1</v>
      </c>
      <c r="AA195">
        <v>2</v>
      </c>
      <c r="AB195">
        <v>6.5</v>
      </c>
      <c r="AC195">
        <v>16.5</v>
      </c>
      <c r="AD195">
        <v>50</v>
      </c>
    </row>
    <row r="196" spans="1:32" x14ac:dyDescent="0.25">
      <c r="A196">
        <v>2007</v>
      </c>
      <c r="B196">
        <v>97</v>
      </c>
      <c r="C196" t="s">
        <v>472</v>
      </c>
      <c r="D196" t="str">
        <f>IFERROR(INDEX('Draft Master List'!E:F,MATCH('Passing Data 2006-2015'!C196,'Draft Master List'!E:E,0),2),"N/A")</f>
        <v>N/A</v>
      </c>
      <c r="E196" t="s">
        <v>24</v>
      </c>
      <c r="F196">
        <v>23</v>
      </c>
      <c r="G196" t="s">
        <v>213</v>
      </c>
      <c r="H196">
        <v>16</v>
      </c>
      <c r="I196">
        <v>0</v>
      </c>
      <c r="K196">
        <v>1</v>
      </c>
      <c r="L196">
        <v>1</v>
      </c>
      <c r="M196">
        <v>100</v>
      </c>
      <c r="N196">
        <v>32</v>
      </c>
      <c r="O196">
        <v>0</v>
      </c>
      <c r="P196">
        <v>0</v>
      </c>
      <c r="Q196">
        <v>0</v>
      </c>
      <c r="R196">
        <v>0</v>
      </c>
      <c r="S196">
        <v>32</v>
      </c>
      <c r="T196">
        <v>32</v>
      </c>
      <c r="U196">
        <v>32</v>
      </c>
      <c r="V196">
        <v>32</v>
      </c>
      <c r="W196">
        <v>2</v>
      </c>
      <c r="X196">
        <v>118.7</v>
      </c>
      <c r="Y196">
        <v>100</v>
      </c>
      <c r="Z196">
        <v>0</v>
      </c>
      <c r="AA196">
        <v>0</v>
      </c>
      <c r="AB196">
        <v>32</v>
      </c>
      <c r="AC196">
        <v>32</v>
      </c>
      <c r="AD196">
        <v>0</v>
      </c>
    </row>
    <row r="197" spans="1:32" x14ac:dyDescent="0.25">
      <c r="A197">
        <v>2007</v>
      </c>
      <c r="B197">
        <v>98</v>
      </c>
      <c r="C197" t="s">
        <v>528</v>
      </c>
      <c r="D197" t="str">
        <f>IFERROR(INDEX('Draft Master List'!E:F,MATCH('Passing Data 2006-2015'!C197,'Draft Master List'!E:E,0),2),"N/A")</f>
        <v>1032006</v>
      </c>
      <c r="E197" t="s">
        <v>32</v>
      </c>
      <c r="F197">
        <v>24</v>
      </c>
      <c r="G197" t="s">
        <v>74</v>
      </c>
      <c r="H197">
        <v>16</v>
      </c>
      <c r="I197">
        <v>9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W197">
        <v>0</v>
      </c>
      <c r="X197">
        <v>39.6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</row>
    <row r="198" spans="1:32" x14ac:dyDescent="0.25">
      <c r="A198">
        <v>2007</v>
      </c>
      <c r="B198">
        <v>99</v>
      </c>
      <c r="C198" t="s">
        <v>696</v>
      </c>
      <c r="D198" t="str">
        <f>IFERROR(INDEX('Draft Master List'!E:F,MATCH('Passing Data 2006-2015'!C198,'Draft Master List'!E:E,0),2),"N/A")</f>
        <v>N/A</v>
      </c>
      <c r="E198" t="s">
        <v>18</v>
      </c>
      <c r="F198">
        <v>28</v>
      </c>
      <c r="G198" t="s">
        <v>76</v>
      </c>
      <c r="H198">
        <v>14</v>
      </c>
      <c r="I198">
        <v>8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W198">
        <v>0</v>
      </c>
      <c r="X198">
        <v>39.6</v>
      </c>
      <c r="Y198">
        <v>1.5</v>
      </c>
      <c r="Z198">
        <v>0</v>
      </c>
      <c r="AA198">
        <v>0</v>
      </c>
      <c r="AB198">
        <v>0</v>
      </c>
      <c r="AC198">
        <v>0</v>
      </c>
      <c r="AD198">
        <v>0</v>
      </c>
    </row>
    <row r="199" spans="1:32" x14ac:dyDescent="0.25">
      <c r="A199">
        <v>2007</v>
      </c>
      <c r="B199">
        <v>100</v>
      </c>
      <c r="C199" t="s">
        <v>724</v>
      </c>
      <c r="D199" t="str">
        <f>IFERROR(INDEX('Draft Master List'!E:F,MATCH('Passing Data 2006-2015'!C199,'Draft Master List'!E:E,0),2),"N/A")</f>
        <v>N/A</v>
      </c>
      <c r="E199" t="s">
        <v>13</v>
      </c>
      <c r="F199">
        <v>28</v>
      </c>
      <c r="G199" t="s">
        <v>76</v>
      </c>
      <c r="H199">
        <v>16</v>
      </c>
      <c r="I199">
        <v>16</v>
      </c>
      <c r="K199">
        <v>1</v>
      </c>
      <c r="L199">
        <v>1</v>
      </c>
      <c r="M199">
        <v>100</v>
      </c>
      <c r="N199">
        <v>17</v>
      </c>
      <c r="O199">
        <v>1</v>
      </c>
      <c r="P199">
        <v>100</v>
      </c>
      <c r="Q199">
        <v>0</v>
      </c>
      <c r="R199">
        <v>0</v>
      </c>
      <c r="S199">
        <v>17</v>
      </c>
      <c r="T199">
        <v>17</v>
      </c>
      <c r="U199">
        <v>37</v>
      </c>
      <c r="V199">
        <v>17</v>
      </c>
      <c r="W199">
        <v>1.1000000000000001</v>
      </c>
      <c r="X199">
        <v>158.30000000000001</v>
      </c>
      <c r="Y199">
        <v>100</v>
      </c>
      <c r="Z199">
        <v>0</v>
      </c>
      <c r="AA199">
        <v>0</v>
      </c>
      <c r="AB199">
        <v>17</v>
      </c>
      <c r="AC199">
        <v>37</v>
      </c>
      <c r="AD199">
        <v>0</v>
      </c>
    </row>
    <row r="200" spans="1:32" x14ac:dyDescent="0.25">
      <c r="A200">
        <v>2007</v>
      </c>
      <c r="B200">
        <v>101</v>
      </c>
      <c r="C200" t="s">
        <v>533</v>
      </c>
      <c r="D200" t="str">
        <f>IFERROR(INDEX('Draft Master List'!E:F,MATCH('Passing Data 2006-2015'!C200,'Draft Master List'!E:E,0),2),"N/A")</f>
        <v>1172006</v>
      </c>
      <c r="E200" t="s">
        <v>32</v>
      </c>
      <c r="F200">
        <v>25</v>
      </c>
      <c r="G200" t="s">
        <v>643</v>
      </c>
      <c r="H200">
        <v>16</v>
      </c>
      <c r="I200">
        <v>4</v>
      </c>
      <c r="K200">
        <v>1</v>
      </c>
      <c r="L200">
        <v>1</v>
      </c>
      <c r="M200">
        <v>100</v>
      </c>
      <c r="N200">
        <v>36</v>
      </c>
      <c r="O200">
        <v>0</v>
      </c>
      <c r="P200">
        <v>0</v>
      </c>
      <c r="Q200">
        <v>0</v>
      </c>
      <c r="R200">
        <v>0</v>
      </c>
      <c r="S200">
        <v>36</v>
      </c>
      <c r="T200">
        <v>36</v>
      </c>
      <c r="U200">
        <v>36</v>
      </c>
      <c r="V200">
        <v>36</v>
      </c>
      <c r="W200">
        <v>2.2999999999999998</v>
      </c>
      <c r="X200">
        <v>118.7</v>
      </c>
      <c r="Y200">
        <v>100</v>
      </c>
      <c r="Z200">
        <v>0</v>
      </c>
      <c r="AA200">
        <v>0</v>
      </c>
      <c r="AB200">
        <v>36</v>
      </c>
      <c r="AC200">
        <v>36</v>
      </c>
      <c r="AD200">
        <v>0</v>
      </c>
    </row>
    <row r="201" spans="1:32" x14ac:dyDescent="0.25">
      <c r="A201">
        <v>2008</v>
      </c>
      <c r="B201">
        <v>1</v>
      </c>
      <c r="C201" t="s">
        <v>593</v>
      </c>
      <c r="D201" t="str">
        <f>IFERROR(INDEX('Draft Master List'!E:F,MATCH('Passing Data 2006-2015'!C201,'Draft Master List'!E:E,0),2),"N/A")</f>
        <v>N/A</v>
      </c>
      <c r="E201" t="s">
        <v>0</v>
      </c>
      <c r="F201">
        <v>29</v>
      </c>
      <c r="G201" t="s">
        <v>1</v>
      </c>
      <c r="H201">
        <v>16</v>
      </c>
      <c r="I201">
        <v>16</v>
      </c>
      <c r="J201" s="1">
        <v>36746</v>
      </c>
      <c r="K201">
        <v>413</v>
      </c>
      <c r="L201">
        <v>635</v>
      </c>
      <c r="M201">
        <v>65</v>
      </c>
      <c r="N201">
        <v>5069</v>
      </c>
      <c r="O201">
        <v>34</v>
      </c>
      <c r="P201">
        <v>5.4</v>
      </c>
      <c r="Q201">
        <v>17</v>
      </c>
      <c r="R201">
        <v>2.7</v>
      </c>
      <c r="S201">
        <v>84</v>
      </c>
      <c r="T201">
        <v>8</v>
      </c>
      <c r="U201">
        <v>7.8</v>
      </c>
      <c r="V201">
        <v>12.3</v>
      </c>
      <c r="W201">
        <v>316.8</v>
      </c>
      <c r="X201">
        <v>96.2</v>
      </c>
      <c r="Y201">
        <v>68.3</v>
      </c>
      <c r="Z201">
        <v>13</v>
      </c>
      <c r="AA201">
        <v>92</v>
      </c>
      <c r="AB201">
        <v>7.68</v>
      </c>
      <c r="AC201">
        <v>7.55</v>
      </c>
      <c r="AD201">
        <v>2</v>
      </c>
      <c r="AE201">
        <v>2</v>
      </c>
      <c r="AF201">
        <v>2</v>
      </c>
    </row>
    <row r="202" spans="1:32" x14ac:dyDescent="0.25">
      <c r="A202">
        <v>2008</v>
      </c>
      <c r="B202">
        <v>2</v>
      </c>
      <c r="C202" t="s">
        <v>66</v>
      </c>
      <c r="D202" t="str">
        <f>IFERROR(INDEX('Draft Master List'!E:F,MATCH('Passing Data 2006-2015'!C202,'Draft Master List'!E:E,0),2),"N/A")</f>
        <v>112006</v>
      </c>
      <c r="E202" t="s">
        <v>26</v>
      </c>
      <c r="F202">
        <v>25</v>
      </c>
      <c r="G202" t="s">
        <v>1</v>
      </c>
      <c r="H202">
        <v>16</v>
      </c>
      <c r="I202">
        <v>16</v>
      </c>
      <c r="J202" s="1">
        <v>36746</v>
      </c>
      <c r="K202">
        <v>384</v>
      </c>
      <c r="L202">
        <v>616</v>
      </c>
      <c r="M202">
        <v>62.3</v>
      </c>
      <c r="N202">
        <v>4526</v>
      </c>
      <c r="O202">
        <v>25</v>
      </c>
      <c r="P202">
        <v>4.0999999999999996</v>
      </c>
      <c r="Q202">
        <v>18</v>
      </c>
      <c r="R202">
        <v>2.9</v>
      </c>
      <c r="S202">
        <v>93</v>
      </c>
      <c r="T202">
        <v>7.3</v>
      </c>
      <c r="U202">
        <v>6.8</v>
      </c>
      <c r="V202">
        <v>11.8</v>
      </c>
      <c r="W202">
        <v>282.89999999999998</v>
      </c>
      <c r="X202">
        <v>86</v>
      </c>
      <c r="Y202">
        <v>64.099999999999994</v>
      </c>
      <c r="Z202">
        <v>11</v>
      </c>
      <c r="AA202">
        <v>69</v>
      </c>
      <c r="AB202">
        <v>7.11</v>
      </c>
      <c r="AC202">
        <v>6.61</v>
      </c>
      <c r="AD202">
        <v>1.8</v>
      </c>
      <c r="AE202">
        <v>3</v>
      </c>
      <c r="AF202">
        <v>4</v>
      </c>
    </row>
    <row r="203" spans="1:32" x14ac:dyDescent="0.25">
      <c r="A203">
        <v>2008</v>
      </c>
      <c r="B203">
        <v>3</v>
      </c>
      <c r="C203" t="s">
        <v>601</v>
      </c>
      <c r="D203" t="str">
        <f>IFERROR(INDEX('Draft Master List'!E:F,MATCH('Passing Data 2006-2015'!C203,'Draft Master List'!E:E,0),2),"N/A")</f>
        <v>N/A</v>
      </c>
      <c r="E203" t="s">
        <v>10</v>
      </c>
      <c r="F203">
        <v>37</v>
      </c>
      <c r="G203" t="s">
        <v>1</v>
      </c>
      <c r="H203">
        <v>16</v>
      </c>
      <c r="I203">
        <v>16</v>
      </c>
      <c r="J203" s="1">
        <v>36776</v>
      </c>
      <c r="K203">
        <v>401</v>
      </c>
      <c r="L203">
        <v>598</v>
      </c>
      <c r="M203">
        <v>67.099999999999994</v>
      </c>
      <c r="N203">
        <v>4583</v>
      </c>
      <c r="O203">
        <v>30</v>
      </c>
      <c r="P203">
        <v>5</v>
      </c>
      <c r="Q203">
        <v>14</v>
      </c>
      <c r="R203">
        <v>2.2999999999999998</v>
      </c>
      <c r="S203">
        <v>79</v>
      </c>
      <c r="T203">
        <v>7.7</v>
      </c>
      <c r="U203">
        <v>7.6</v>
      </c>
      <c r="V203">
        <v>11.4</v>
      </c>
      <c r="W203">
        <v>286.39999999999998</v>
      </c>
      <c r="X203">
        <v>96.9</v>
      </c>
      <c r="Y203">
        <v>70.2</v>
      </c>
      <c r="Z203">
        <v>26</v>
      </c>
      <c r="AA203">
        <v>182</v>
      </c>
      <c r="AB203">
        <v>7.05</v>
      </c>
      <c r="AC203">
        <v>7</v>
      </c>
      <c r="AD203">
        <v>4.2</v>
      </c>
      <c r="AE203">
        <v>2</v>
      </c>
      <c r="AF203">
        <v>2</v>
      </c>
    </row>
    <row r="204" spans="1:32" x14ac:dyDescent="0.25">
      <c r="A204">
        <v>2008</v>
      </c>
      <c r="B204">
        <v>4</v>
      </c>
      <c r="C204" t="s">
        <v>602</v>
      </c>
      <c r="D204" t="str">
        <f>IFERROR(INDEX('Draft Master List'!E:F,MATCH('Passing Data 2006-2015'!C204,'Draft Master List'!E:E,0),2),"N/A")</f>
        <v>N/A</v>
      </c>
      <c r="E204" t="s">
        <v>6</v>
      </c>
      <c r="F204">
        <v>32</v>
      </c>
      <c r="G204" t="s">
        <v>1</v>
      </c>
      <c r="H204">
        <v>16</v>
      </c>
      <c r="I204">
        <v>16</v>
      </c>
      <c r="J204" s="1">
        <v>37140</v>
      </c>
      <c r="K204">
        <v>345</v>
      </c>
      <c r="L204">
        <v>571</v>
      </c>
      <c r="M204">
        <v>60.4</v>
      </c>
      <c r="N204">
        <v>3916</v>
      </c>
      <c r="O204">
        <v>23</v>
      </c>
      <c r="P204">
        <v>4</v>
      </c>
      <c r="Q204">
        <v>11</v>
      </c>
      <c r="R204">
        <v>1.9</v>
      </c>
      <c r="S204">
        <v>90</v>
      </c>
      <c r="T204">
        <v>6.9</v>
      </c>
      <c r="U204">
        <v>6.8</v>
      </c>
      <c r="V204">
        <v>11.4</v>
      </c>
      <c r="W204">
        <v>244.8</v>
      </c>
      <c r="X204">
        <v>86.4</v>
      </c>
      <c r="Y204">
        <v>56.6</v>
      </c>
      <c r="Z204">
        <v>23</v>
      </c>
      <c r="AA204">
        <v>149</v>
      </c>
      <c r="AB204">
        <v>6.34</v>
      </c>
      <c r="AC204">
        <v>6.28</v>
      </c>
      <c r="AD204">
        <v>3.9</v>
      </c>
      <c r="AE204">
        <v>2</v>
      </c>
      <c r="AF204">
        <v>1</v>
      </c>
    </row>
    <row r="205" spans="1:32" x14ac:dyDescent="0.25">
      <c r="A205">
        <v>2008</v>
      </c>
      <c r="B205">
        <v>5</v>
      </c>
      <c r="C205" t="s">
        <v>819</v>
      </c>
      <c r="D205" t="str">
        <f>IFERROR(INDEX('Draft Master List'!E:F,MATCH('Passing Data 2006-2015'!C205,'Draft Master List'!E:E,0),2),"N/A")</f>
        <v>N/A</v>
      </c>
      <c r="E205" t="s">
        <v>20</v>
      </c>
      <c r="F205">
        <v>32</v>
      </c>
      <c r="G205" t="s">
        <v>1</v>
      </c>
      <c r="H205">
        <v>16</v>
      </c>
      <c r="I205">
        <v>16</v>
      </c>
      <c r="J205" s="1">
        <v>36864</v>
      </c>
      <c r="K205">
        <v>371</v>
      </c>
      <c r="L205">
        <v>555</v>
      </c>
      <c r="M205">
        <v>66.8</v>
      </c>
      <c r="N205">
        <v>4002</v>
      </c>
      <c r="O205">
        <v>27</v>
      </c>
      <c r="P205">
        <v>4.9000000000000004</v>
      </c>
      <c r="Q205">
        <v>12</v>
      </c>
      <c r="R205">
        <v>2.2000000000000002</v>
      </c>
      <c r="S205">
        <v>75</v>
      </c>
      <c r="T205">
        <v>7.2</v>
      </c>
      <c r="U205">
        <v>7.2</v>
      </c>
      <c r="V205">
        <v>10.8</v>
      </c>
      <c r="W205">
        <v>250.1</v>
      </c>
      <c r="X205">
        <v>95</v>
      </c>
      <c r="Y205">
        <v>78</v>
      </c>
      <c r="Z205">
        <v>14</v>
      </c>
      <c r="AA205">
        <v>86</v>
      </c>
      <c r="AB205">
        <v>6.88</v>
      </c>
      <c r="AC205">
        <v>6.88</v>
      </c>
      <c r="AD205">
        <v>2.5</v>
      </c>
      <c r="AE205">
        <v>4</v>
      </c>
      <c r="AF205">
        <v>6</v>
      </c>
    </row>
    <row r="206" spans="1:32" x14ac:dyDescent="0.25">
      <c r="A206">
        <v>2008</v>
      </c>
      <c r="B206">
        <v>6</v>
      </c>
      <c r="C206" t="s">
        <v>80</v>
      </c>
      <c r="D206" t="str">
        <f>IFERROR(INDEX('Draft Master List'!E:F,MATCH('Passing Data 2006-2015'!C206,'Draft Master List'!E:E,0),2),"N/A")</f>
        <v>N/A</v>
      </c>
      <c r="E206" t="s">
        <v>5</v>
      </c>
      <c r="F206">
        <v>25</v>
      </c>
      <c r="G206" t="s">
        <v>1</v>
      </c>
      <c r="H206">
        <v>16</v>
      </c>
      <c r="I206">
        <v>16</v>
      </c>
      <c r="J206" s="1">
        <v>36687</v>
      </c>
      <c r="K206">
        <v>341</v>
      </c>
      <c r="L206">
        <v>536</v>
      </c>
      <c r="M206">
        <v>63.6</v>
      </c>
      <c r="N206">
        <v>4038</v>
      </c>
      <c r="O206">
        <v>28</v>
      </c>
      <c r="P206">
        <v>5.2</v>
      </c>
      <c r="Q206">
        <v>13</v>
      </c>
      <c r="R206">
        <v>2.4</v>
      </c>
      <c r="S206">
        <v>71</v>
      </c>
      <c r="T206">
        <v>7.5</v>
      </c>
      <c r="U206">
        <v>7.5</v>
      </c>
      <c r="V206">
        <v>11.8</v>
      </c>
      <c r="W206">
        <v>252.4</v>
      </c>
      <c r="X206">
        <v>93.8</v>
      </c>
      <c r="Y206">
        <v>66.2</v>
      </c>
      <c r="Z206">
        <v>34</v>
      </c>
      <c r="AA206">
        <v>231</v>
      </c>
      <c r="AB206">
        <v>6.68</v>
      </c>
      <c r="AC206">
        <v>6.64</v>
      </c>
      <c r="AD206">
        <v>6</v>
      </c>
      <c r="AE206">
        <v>1</v>
      </c>
      <c r="AF206">
        <v>2</v>
      </c>
    </row>
    <row r="207" spans="1:32" x14ac:dyDescent="0.25">
      <c r="A207">
        <v>2008</v>
      </c>
      <c r="B207">
        <v>7</v>
      </c>
      <c r="C207" t="s">
        <v>618</v>
      </c>
      <c r="D207" t="str">
        <f>IFERROR(INDEX('Draft Master List'!E:F,MATCH('Passing Data 2006-2015'!C207,'Draft Master List'!E:E,0),2),"N/A")</f>
        <v>N/A</v>
      </c>
      <c r="E207" t="s">
        <v>4</v>
      </c>
      <c r="F207">
        <v>30</v>
      </c>
      <c r="G207" t="s">
        <v>1</v>
      </c>
      <c r="H207">
        <v>16</v>
      </c>
      <c r="I207">
        <v>16</v>
      </c>
      <c r="J207" s="1">
        <v>36657</v>
      </c>
      <c r="K207">
        <v>335</v>
      </c>
      <c r="L207">
        <v>535</v>
      </c>
      <c r="M207">
        <v>62.6</v>
      </c>
      <c r="N207">
        <v>3620</v>
      </c>
      <c r="O207">
        <v>15</v>
      </c>
      <c r="P207">
        <v>2.8</v>
      </c>
      <c r="Q207">
        <v>13</v>
      </c>
      <c r="R207">
        <v>2.4</v>
      </c>
      <c r="S207">
        <v>41</v>
      </c>
      <c r="T207">
        <v>6.8</v>
      </c>
      <c r="U207">
        <v>6.2</v>
      </c>
      <c r="V207">
        <v>10.8</v>
      </c>
      <c r="W207">
        <v>226.3</v>
      </c>
      <c r="X207">
        <v>81.7</v>
      </c>
      <c r="Y207">
        <v>61.7</v>
      </c>
      <c r="Z207">
        <v>42</v>
      </c>
      <c r="AA207">
        <v>288</v>
      </c>
      <c r="AB207">
        <v>5.77</v>
      </c>
      <c r="AC207">
        <v>5.28</v>
      </c>
      <c r="AD207">
        <v>7.3</v>
      </c>
      <c r="AE207">
        <v>3</v>
      </c>
      <c r="AF207">
        <v>3</v>
      </c>
    </row>
    <row r="208" spans="1:32" x14ac:dyDescent="0.25">
      <c r="A208">
        <v>2008</v>
      </c>
      <c r="B208">
        <v>8</v>
      </c>
      <c r="C208" t="s">
        <v>591</v>
      </c>
      <c r="D208" t="str">
        <f>IFERROR(INDEX('Draft Master List'!E:F,MATCH('Passing Data 2006-2015'!C208,'Draft Master List'!E:E,0),2),"N/A")</f>
        <v>N/A</v>
      </c>
      <c r="E208" t="s">
        <v>32</v>
      </c>
      <c r="F208">
        <v>39</v>
      </c>
      <c r="G208" t="s">
        <v>1</v>
      </c>
      <c r="H208">
        <v>16</v>
      </c>
      <c r="I208">
        <v>16</v>
      </c>
      <c r="J208" s="1">
        <v>36776</v>
      </c>
      <c r="K208">
        <v>343</v>
      </c>
      <c r="L208">
        <v>522</v>
      </c>
      <c r="M208">
        <v>65.7</v>
      </c>
      <c r="N208">
        <v>3472</v>
      </c>
      <c r="O208">
        <v>22</v>
      </c>
      <c r="P208">
        <v>4.2</v>
      </c>
      <c r="Q208">
        <v>22</v>
      </c>
      <c r="R208">
        <v>4.2</v>
      </c>
      <c r="S208">
        <v>56</v>
      </c>
      <c r="T208">
        <v>6.7</v>
      </c>
      <c r="U208">
        <v>5.6</v>
      </c>
      <c r="V208">
        <v>10.1</v>
      </c>
      <c r="W208">
        <v>217</v>
      </c>
      <c r="X208">
        <v>81</v>
      </c>
      <c r="Y208">
        <v>45.9</v>
      </c>
      <c r="Z208">
        <v>30</v>
      </c>
      <c r="AA208">
        <v>213</v>
      </c>
      <c r="AB208">
        <v>5.9</v>
      </c>
      <c r="AC208">
        <v>4.91</v>
      </c>
      <c r="AD208">
        <v>5.4</v>
      </c>
      <c r="AE208">
        <v>1</v>
      </c>
      <c r="AF208">
        <v>2</v>
      </c>
    </row>
    <row r="209" spans="1:32" x14ac:dyDescent="0.25">
      <c r="A209">
        <v>2008</v>
      </c>
      <c r="B209">
        <v>9</v>
      </c>
      <c r="C209" t="s">
        <v>69</v>
      </c>
      <c r="D209" t="str">
        <f>IFERROR(INDEX('Draft Master List'!E:F,MATCH('Passing Data 2006-2015'!C209,'Draft Master List'!E:E,0),2),"N/A")</f>
        <v>N/A</v>
      </c>
      <c r="E209" t="s">
        <v>30</v>
      </c>
      <c r="F209">
        <v>26</v>
      </c>
      <c r="G209" t="s">
        <v>1</v>
      </c>
      <c r="H209">
        <v>16</v>
      </c>
      <c r="I209">
        <v>15</v>
      </c>
      <c r="J209" s="1">
        <v>36804</v>
      </c>
      <c r="K209">
        <v>327</v>
      </c>
      <c r="L209">
        <v>516</v>
      </c>
      <c r="M209">
        <v>63.4</v>
      </c>
      <c r="N209">
        <v>3693</v>
      </c>
      <c r="O209">
        <v>21</v>
      </c>
      <c r="P209">
        <v>4.0999999999999996</v>
      </c>
      <c r="Q209">
        <v>11</v>
      </c>
      <c r="R209">
        <v>2.1</v>
      </c>
      <c r="S209">
        <v>76</v>
      </c>
      <c r="T209">
        <v>7.2</v>
      </c>
      <c r="U209">
        <v>7</v>
      </c>
      <c r="V209">
        <v>11.3</v>
      </c>
      <c r="W209">
        <v>230.8</v>
      </c>
      <c r="X209">
        <v>89.4</v>
      </c>
      <c r="Y209">
        <v>65.2</v>
      </c>
      <c r="Z209">
        <v>47</v>
      </c>
      <c r="AA209">
        <v>219</v>
      </c>
      <c r="AB209">
        <v>6.17</v>
      </c>
      <c r="AC209">
        <v>6.04</v>
      </c>
      <c r="AD209">
        <v>8.3000000000000007</v>
      </c>
      <c r="AE209">
        <v>2</v>
      </c>
      <c r="AF209">
        <v>2</v>
      </c>
    </row>
    <row r="210" spans="1:32" x14ac:dyDescent="0.25">
      <c r="A210">
        <v>2008</v>
      </c>
      <c r="B210">
        <v>10</v>
      </c>
      <c r="C210" t="s">
        <v>569</v>
      </c>
      <c r="D210" t="str">
        <f>IFERROR(INDEX('Draft Master List'!E:F,MATCH('Passing Data 2006-2015'!C210,'Draft Master List'!E:E,0),2),"N/A")</f>
        <v>N/A</v>
      </c>
      <c r="E210" t="s">
        <v>7</v>
      </c>
      <c r="F210">
        <v>27</v>
      </c>
      <c r="G210" t="s">
        <v>1</v>
      </c>
      <c r="H210">
        <v>16</v>
      </c>
      <c r="I210">
        <v>16</v>
      </c>
      <c r="J210" s="1">
        <v>36746</v>
      </c>
      <c r="K210">
        <v>315</v>
      </c>
      <c r="L210">
        <v>506</v>
      </c>
      <c r="M210">
        <v>62.3</v>
      </c>
      <c r="N210">
        <v>3245</v>
      </c>
      <c r="O210">
        <v>13</v>
      </c>
      <c r="P210">
        <v>2.6</v>
      </c>
      <c r="Q210">
        <v>6</v>
      </c>
      <c r="R210">
        <v>1.2</v>
      </c>
      <c r="S210">
        <v>67</v>
      </c>
      <c r="T210">
        <v>6.4</v>
      </c>
      <c r="U210">
        <v>6.4</v>
      </c>
      <c r="V210">
        <v>10.3</v>
      </c>
      <c r="W210">
        <v>202.8</v>
      </c>
      <c r="X210">
        <v>84.3</v>
      </c>
      <c r="Y210">
        <v>60.3</v>
      </c>
      <c r="Z210">
        <v>38</v>
      </c>
      <c r="AA210">
        <v>266</v>
      </c>
      <c r="AB210">
        <v>5.48</v>
      </c>
      <c r="AC210">
        <v>5.46</v>
      </c>
      <c r="AD210">
        <v>7</v>
      </c>
      <c r="AE210">
        <v>1</v>
      </c>
      <c r="AF210">
        <v>3</v>
      </c>
    </row>
    <row r="211" spans="1:32" x14ac:dyDescent="0.25">
      <c r="A211">
        <v>2008</v>
      </c>
      <c r="B211">
        <v>11</v>
      </c>
      <c r="C211" t="s">
        <v>8</v>
      </c>
      <c r="D211" t="str">
        <f>IFERROR(INDEX('Draft Master List'!E:F,MATCH('Passing Data 2006-2015'!C211,'Draft Master List'!E:E,0),2),"N/A")</f>
        <v>N/A</v>
      </c>
      <c r="E211" t="s">
        <v>9</v>
      </c>
      <c r="F211">
        <v>27</v>
      </c>
      <c r="G211" t="s">
        <v>1</v>
      </c>
      <c r="H211">
        <v>16</v>
      </c>
      <c r="I211">
        <v>16</v>
      </c>
      <c r="J211" s="1">
        <v>36864</v>
      </c>
      <c r="K211">
        <v>289</v>
      </c>
      <c r="L211">
        <v>479</v>
      </c>
      <c r="M211">
        <v>60.3</v>
      </c>
      <c r="N211">
        <v>3238</v>
      </c>
      <c r="O211">
        <v>21</v>
      </c>
      <c r="P211">
        <v>4.4000000000000004</v>
      </c>
      <c r="Q211">
        <v>10</v>
      </c>
      <c r="R211">
        <v>2.1</v>
      </c>
      <c r="S211">
        <v>48</v>
      </c>
      <c r="T211">
        <v>6.8</v>
      </c>
      <c r="U211">
        <v>6.7</v>
      </c>
      <c r="V211">
        <v>11.2</v>
      </c>
      <c r="W211">
        <v>202.4</v>
      </c>
      <c r="X211">
        <v>86.4</v>
      </c>
      <c r="Y211">
        <v>69.3</v>
      </c>
      <c r="Z211">
        <v>27</v>
      </c>
      <c r="AA211">
        <v>174</v>
      </c>
      <c r="AB211">
        <v>6.06</v>
      </c>
      <c r="AC211">
        <v>6</v>
      </c>
      <c r="AD211">
        <v>5.3</v>
      </c>
      <c r="AE211">
        <v>3</v>
      </c>
      <c r="AF211">
        <v>3</v>
      </c>
    </row>
    <row r="212" spans="1:32" x14ac:dyDescent="0.25">
      <c r="A212">
        <v>2008</v>
      </c>
      <c r="B212">
        <v>12</v>
      </c>
      <c r="C212" t="s">
        <v>81</v>
      </c>
      <c r="D212" t="str">
        <f>IFERROR(INDEX('Draft Master List'!E:F,MATCH('Passing Data 2006-2015'!C212,'Draft Master List'!E:E,0),2),"N/A")</f>
        <v>N/A</v>
      </c>
      <c r="E212" t="s">
        <v>13</v>
      </c>
      <c r="F212">
        <v>27</v>
      </c>
      <c r="G212" t="s">
        <v>1</v>
      </c>
      <c r="H212">
        <v>16</v>
      </c>
      <c r="I212">
        <v>16</v>
      </c>
      <c r="J212" s="1">
        <v>36746</v>
      </c>
      <c r="K212">
        <v>312</v>
      </c>
      <c r="L212">
        <v>478</v>
      </c>
      <c r="M212">
        <v>65.3</v>
      </c>
      <c r="N212">
        <v>4009</v>
      </c>
      <c r="O212">
        <v>34</v>
      </c>
      <c r="P212">
        <v>7.1</v>
      </c>
      <c r="Q212">
        <v>11</v>
      </c>
      <c r="R212">
        <v>2.2999999999999998</v>
      </c>
      <c r="S212">
        <v>67</v>
      </c>
      <c r="T212">
        <v>8.4</v>
      </c>
      <c r="U212">
        <v>8.8000000000000007</v>
      </c>
      <c r="V212">
        <v>12.8</v>
      </c>
      <c r="W212">
        <v>250.6</v>
      </c>
      <c r="X212">
        <v>105.5</v>
      </c>
      <c r="Y212">
        <v>66.7</v>
      </c>
      <c r="Z212">
        <v>25</v>
      </c>
      <c r="AA212">
        <v>151</v>
      </c>
      <c r="AB212">
        <v>7.67</v>
      </c>
      <c r="AC212">
        <v>8.0399999999999991</v>
      </c>
      <c r="AD212">
        <v>5</v>
      </c>
      <c r="AE212">
        <v>4</v>
      </c>
      <c r="AF212">
        <v>5</v>
      </c>
    </row>
    <row r="213" spans="1:32" x14ac:dyDescent="0.25">
      <c r="A213">
        <v>2008</v>
      </c>
      <c r="B213">
        <v>13</v>
      </c>
      <c r="C213" t="s">
        <v>624</v>
      </c>
      <c r="D213" t="str">
        <f>IFERROR(INDEX('Draft Master List'!E:F,MATCH('Passing Data 2006-2015'!C213,'Draft Master List'!E:E,0),2),"N/A")</f>
        <v>N/A</v>
      </c>
      <c r="E213" t="s">
        <v>33</v>
      </c>
      <c r="F213">
        <v>32</v>
      </c>
      <c r="G213" t="s">
        <v>1</v>
      </c>
      <c r="H213">
        <v>16</v>
      </c>
      <c r="I213">
        <v>16</v>
      </c>
      <c r="J213" s="1">
        <v>36835</v>
      </c>
      <c r="K213">
        <v>321</v>
      </c>
      <c r="L213">
        <v>476</v>
      </c>
      <c r="M213">
        <v>67.400000000000006</v>
      </c>
      <c r="N213">
        <v>3653</v>
      </c>
      <c r="O213">
        <v>19</v>
      </c>
      <c r="P213">
        <v>4</v>
      </c>
      <c r="Q213">
        <v>7</v>
      </c>
      <c r="R213">
        <v>1.5</v>
      </c>
      <c r="S213">
        <v>80</v>
      </c>
      <c r="T213">
        <v>7.7</v>
      </c>
      <c r="U213">
        <v>7.8</v>
      </c>
      <c r="V213">
        <v>11.4</v>
      </c>
      <c r="W213">
        <v>228.3</v>
      </c>
      <c r="X213">
        <v>97.4</v>
      </c>
      <c r="Y213">
        <v>68.3</v>
      </c>
      <c r="Z213">
        <v>24</v>
      </c>
      <c r="AA213">
        <v>121</v>
      </c>
      <c r="AB213">
        <v>7.06</v>
      </c>
      <c r="AC213">
        <v>7.19</v>
      </c>
      <c r="AD213">
        <v>4.8</v>
      </c>
      <c r="AE213">
        <v>1</v>
      </c>
      <c r="AF213">
        <v>2</v>
      </c>
    </row>
    <row r="214" spans="1:32" x14ac:dyDescent="0.25">
      <c r="A214">
        <v>2008</v>
      </c>
      <c r="B214">
        <v>14</v>
      </c>
      <c r="C214" t="s">
        <v>83</v>
      </c>
      <c r="D214" t="str">
        <f>IFERROR(INDEX('Draft Master List'!E:F,MATCH('Passing Data 2006-2015'!C214,'Draft Master List'!E:E,0),2),"N/A")</f>
        <v>N/A</v>
      </c>
      <c r="E214" t="s">
        <v>24</v>
      </c>
      <c r="F214">
        <v>26</v>
      </c>
      <c r="G214" t="s">
        <v>1</v>
      </c>
      <c r="H214">
        <v>16</v>
      </c>
      <c r="I214">
        <v>16</v>
      </c>
      <c r="J214" s="1">
        <v>36864</v>
      </c>
      <c r="K214">
        <v>281</v>
      </c>
      <c r="L214">
        <v>469</v>
      </c>
      <c r="M214">
        <v>59.9</v>
      </c>
      <c r="N214">
        <v>3301</v>
      </c>
      <c r="O214">
        <v>17</v>
      </c>
      <c r="P214">
        <v>3.6</v>
      </c>
      <c r="Q214">
        <v>15</v>
      </c>
      <c r="R214">
        <v>3.2</v>
      </c>
      <c r="S214">
        <v>65</v>
      </c>
      <c r="T214">
        <v>7</v>
      </c>
      <c r="U214">
        <v>6.3</v>
      </c>
      <c r="V214">
        <v>11.7</v>
      </c>
      <c r="W214">
        <v>206.3</v>
      </c>
      <c r="X214">
        <v>80.099999999999994</v>
      </c>
      <c r="Y214">
        <v>49.8</v>
      </c>
      <c r="Z214">
        <v>46</v>
      </c>
      <c r="AA214">
        <v>284</v>
      </c>
      <c r="AB214">
        <v>5.86</v>
      </c>
      <c r="AC214">
        <v>5.21</v>
      </c>
      <c r="AD214">
        <v>8.9</v>
      </c>
      <c r="AE214">
        <v>5</v>
      </c>
      <c r="AF214">
        <v>5</v>
      </c>
    </row>
    <row r="215" spans="1:32" x14ac:dyDescent="0.25">
      <c r="A215">
        <v>2008</v>
      </c>
      <c r="B215">
        <v>15</v>
      </c>
      <c r="C215" t="s">
        <v>575</v>
      </c>
      <c r="D215" t="str">
        <f>IFERROR(INDEX('Draft Master List'!E:F,MATCH('Passing Data 2006-2015'!C215,'Draft Master List'!E:E,0),2),"N/A")</f>
        <v>N/A</v>
      </c>
      <c r="E215" t="s">
        <v>63</v>
      </c>
      <c r="F215">
        <v>26</v>
      </c>
      <c r="G215" t="s">
        <v>1</v>
      </c>
      <c r="H215">
        <v>15</v>
      </c>
      <c r="I215">
        <v>15</v>
      </c>
      <c r="J215" s="1">
        <v>36775</v>
      </c>
      <c r="K215">
        <v>272</v>
      </c>
      <c r="L215">
        <v>465</v>
      </c>
      <c r="M215">
        <v>58.5</v>
      </c>
      <c r="N215">
        <v>2972</v>
      </c>
      <c r="O215">
        <v>18</v>
      </c>
      <c r="P215">
        <v>3.9</v>
      </c>
      <c r="Q215">
        <v>12</v>
      </c>
      <c r="R215">
        <v>2.6</v>
      </c>
      <c r="S215">
        <v>65</v>
      </c>
      <c r="T215">
        <v>6.4</v>
      </c>
      <c r="U215">
        <v>6</v>
      </c>
      <c r="V215">
        <v>10.9</v>
      </c>
      <c r="W215">
        <v>198.1</v>
      </c>
      <c r="X215">
        <v>79.599999999999994</v>
      </c>
      <c r="Y215">
        <v>50.3</v>
      </c>
      <c r="Z215">
        <v>27</v>
      </c>
      <c r="AA215">
        <v>160</v>
      </c>
      <c r="AB215">
        <v>5.72</v>
      </c>
      <c r="AC215">
        <v>5.35</v>
      </c>
      <c r="AD215">
        <v>5.5</v>
      </c>
      <c r="AE215">
        <v>2</v>
      </c>
      <c r="AF215">
        <v>2</v>
      </c>
    </row>
    <row r="216" spans="1:32" x14ac:dyDescent="0.25">
      <c r="A216">
        <v>2008</v>
      </c>
      <c r="B216">
        <v>16</v>
      </c>
      <c r="C216" t="s">
        <v>697</v>
      </c>
      <c r="D216" t="str">
        <f>IFERROR(INDEX('Draft Master List'!E:F,MATCH('Passing Data 2006-2015'!C216,'Draft Master List'!E:E,0),2),"N/A")</f>
        <v>N/A</v>
      </c>
      <c r="E216" t="s">
        <v>27</v>
      </c>
      <c r="F216">
        <v>28</v>
      </c>
      <c r="G216" t="s">
        <v>1</v>
      </c>
      <c r="H216">
        <v>13</v>
      </c>
      <c r="I216">
        <v>13</v>
      </c>
      <c r="J216" s="1">
        <v>36743</v>
      </c>
      <c r="K216">
        <v>276</v>
      </c>
      <c r="L216">
        <v>450</v>
      </c>
      <c r="M216">
        <v>61.3</v>
      </c>
      <c r="N216">
        <v>3448</v>
      </c>
      <c r="O216">
        <v>26</v>
      </c>
      <c r="P216">
        <v>5.8</v>
      </c>
      <c r="Q216">
        <v>14</v>
      </c>
      <c r="R216">
        <v>3.1</v>
      </c>
      <c r="S216">
        <v>75</v>
      </c>
      <c r="T216">
        <v>7.7</v>
      </c>
      <c r="U216">
        <v>7.4</v>
      </c>
      <c r="V216">
        <v>12.5</v>
      </c>
      <c r="W216">
        <v>265.2</v>
      </c>
      <c r="X216">
        <v>91.4</v>
      </c>
      <c r="Y216">
        <v>63.7</v>
      </c>
      <c r="Z216">
        <v>20</v>
      </c>
      <c r="AA216">
        <v>123</v>
      </c>
      <c r="AB216">
        <v>7.07</v>
      </c>
      <c r="AC216">
        <v>6.84</v>
      </c>
      <c r="AD216">
        <v>4.3</v>
      </c>
      <c r="AE216">
        <v>2</v>
      </c>
      <c r="AF216">
        <v>2</v>
      </c>
    </row>
    <row r="217" spans="1:32" x14ac:dyDescent="0.25">
      <c r="A217">
        <v>2008</v>
      </c>
      <c r="B217">
        <v>17</v>
      </c>
      <c r="C217" t="s">
        <v>609</v>
      </c>
      <c r="D217" t="str">
        <f>IFERROR(INDEX('Draft Master List'!E:F,MATCH('Passing Data 2006-2015'!C217,'Draft Master List'!E:E,0),2),"N/A")</f>
        <v>N/A</v>
      </c>
      <c r="E217" t="s">
        <v>223</v>
      </c>
      <c r="F217">
        <v>31</v>
      </c>
      <c r="G217" t="s">
        <v>1</v>
      </c>
      <c r="H217">
        <v>15</v>
      </c>
      <c r="I217">
        <v>15</v>
      </c>
      <c r="J217" s="1">
        <v>36569</v>
      </c>
      <c r="K217">
        <v>251</v>
      </c>
      <c r="L217">
        <v>440</v>
      </c>
      <c r="M217">
        <v>57</v>
      </c>
      <c r="N217">
        <v>2720</v>
      </c>
      <c r="O217">
        <v>11</v>
      </c>
      <c r="P217">
        <v>2.5</v>
      </c>
      <c r="Q217">
        <v>13</v>
      </c>
      <c r="R217">
        <v>3</v>
      </c>
      <c r="S217">
        <v>80</v>
      </c>
      <c r="T217">
        <v>6.2</v>
      </c>
      <c r="U217">
        <v>5.4</v>
      </c>
      <c r="V217">
        <v>10.8</v>
      </c>
      <c r="W217">
        <v>181.3</v>
      </c>
      <c r="X217">
        <v>71.400000000000006</v>
      </c>
      <c r="Y217">
        <v>38.200000000000003</v>
      </c>
      <c r="Z217">
        <v>38</v>
      </c>
      <c r="AA217">
        <v>263</v>
      </c>
      <c r="AB217">
        <v>5.14</v>
      </c>
      <c r="AC217">
        <v>4.38</v>
      </c>
      <c r="AD217">
        <v>7.9</v>
      </c>
      <c r="AE217">
        <v>1</v>
      </c>
      <c r="AF217">
        <v>1</v>
      </c>
    </row>
    <row r="218" spans="1:32" x14ac:dyDescent="0.25">
      <c r="A218">
        <v>2008</v>
      </c>
      <c r="B218">
        <v>18</v>
      </c>
      <c r="C218" t="s">
        <v>82</v>
      </c>
      <c r="D218" t="str">
        <f>IFERROR(INDEX('Draft Master List'!E:F,MATCH('Passing Data 2006-2015'!C218,'Draft Master List'!E:E,0),2),"N/A")</f>
        <v>32008</v>
      </c>
      <c r="E218" t="s">
        <v>21</v>
      </c>
      <c r="F218">
        <v>23</v>
      </c>
      <c r="G218" t="s">
        <v>1</v>
      </c>
      <c r="H218">
        <v>16</v>
      </c>
      <c r="I218">
        <v>16</v>
      </c>
      <c r="J218" s="1">
        <v>36835</v>
      </c>
      <c r="K218">
        <v>265</v>
      </c>
      <c r="L218">
        <v>434</v>
      </c>
      <c r="M218">
        <v>61.1</v>
      </c>
      <c r="N218">
        <v>3440</v>
      </c>
      <c r="O218">
        <v>16</v>
      </c>
      <c r="P218">
        <v>3.7</v>
      </c>
      <c r="Q218">
        <v>11</v>
      </c>
      <c r="R218">
        <v>2.5</v>
      </c>
      <c r="S218">
        <v>70</v>
      </c>
      <c r="T218">
        <v>7.9</v>
      </c>
      <c r="U218">
        <v>7.5</v>
      </c>
      <c r="V218">
        <v>13</v>
      </c>
      <c r="W218">
        <v>215</v>
      </c>
      <c r="X218">
        <v>87.7</v>
      </c>
      <c r="Y218">
        <v>70.900000000000006</v>
      </c>
      <c r="Z218">
        <v>17</v>
      </c>
      <c r="AA218">
        <v>104</v>
      </c>
      <c r="AB218">
        <v>7.4</v>
      </c>
      <c r="AC218">
        <v>7.01</v>
      </c>
      <c r="AD218">
        <v>3.8</v>
      </c>
      <c r="AE218">
        <v>2</v>
      </c>
      <c r="AF218">
        <v>4</v>
      </c>
    </row>
    <row r="219" spans="1:32" x14ac:dyDescent="0.25">
      <c r="A219">
        <v>2008</v>
      </c>
      <c r="B219">
        <v>19</v>
      </c>
      <c r="C219" t="s">
        <v>2</v>
      </c>
      <c r="D219" t="str">
        <f>IFERROR(INDEX('Draft Master List'!E:F,MATCH('Passing Data 2006-2015'!C219,'Draft Master List'!E:E,0),2),"N/A")</f>
        <v>182008</v>
      </c>
      <c r="E219" t="s">
        <v>3</v>
      </c>
      <c r="F219">
        <v>23</v>
      </c>
      <c r="G219" t="s">
        <v>1</v>
      </c>
      <c r="H219">
        <v>16</v>
      </c>
      <c r="I219">
        <v>16</v>
      </c>
      <c r="J219" s="1">
        <v>36835</v>
      </c>
      <c r="K219">
        <v>257</v>
      </c>
      <c r="L219">
        <v>428</v>
      </c>
      <c r="M219">
        <v>60</v>
      </c>
      <c r="N219">
        <v>2971</v>
      </c>
      <c r="O219">
        <v>14</v>
      </c>
      <c r="P219">
        <v>3.3</v>
      </c>
      <c r="Q219">
        <v>12</v>
      </c>
      <c r="R219">
        <v>2.8</v>
      </c>
      <c r="S219">
        <v>70</v>
      </c>
      <c r="T219">
        <v>6.9</v>
      </c>
      <c r="U219">
        <v>6.3</v>
      </c>
      <c r="V219">
        <v>11.6</v>
      </c>
      <c r="W219">
        <v>185.7</v>
      </c>
      <c r="X219">
        <v>80.3</v>
      </c>
      <c r="Y219">
        <v>49.1</v>
      </c>
      <c r="Z219">
        <v>32</v>
      </c>
      <c r="AA219">
        <v>276</v>
      </c>
      <c r="AB219">
        <v>5.86</v>
      </c>
      <c r="AC219">
        <v>5.29</v>
      </c>
      <c r="AD219">
        <v>7</v>
      </c>
      <c r="AE219">
        <v>1</v>
      </c>
      <c r="AF219">
        <v>2</v>
      </c>
    </row>
    <row r="220" spans="1:32" x14ac:dyDescent="0.25">
      <c r="A220">
        <v>2008</v>
      </c>
      <c r="B220">
        <v>20</v>
      </c>
      <c r="C220" t="s">
        <v>494</v>
      </c>
      <c r="D220" t="str">
        <f>IFERROR(INDEX('Draft Master List'!E:F,MATCH('Passing Data 2006-2015'!C220,'Draft Master List'!E:E,0),2),"N/A")</f>
        <v>2172007</v>
      </c>
      <c r="E220" t="s">
        <v>25</v>
      </c>
      <c r="F220">
        <v>24</v>
      </c>
      <c r="G220" t="s">
        <v>1</v>
      </c>
      <c r="H220">
        <v>14</v>
      </c>
      <c r="I220">
        <v>11</v>
      </c>
      <c r="J220" s="1">
        <v>36535</v>
      </c>
      <c r="K220">
        <v>230</v>
      </c>
      <c r="L220">
        <v>420</v>
      </c>
      <c r="M220">
        <v>54.8</v>
      </c>
      <c r="N220">
        <v>2608</v>
      </c>
      <c r="O220">
        <v>18</v>
      </c>
      <c r="P220">
        <v>4.3</v>
      </c>
      <c r="Q220">
        <v>12</v>
      </c>
      <c r="R220">
        <v>2.9</v>
      </c>
      <c r="S220">
        <v>75</v>
      </c>
      <c r="T220">
        <v>6.2</v>
      </c>
      <c r="U220">
        <v>5.8</v>
      </c>
      <c r="V220">
        <v>11.3</v>
      </c>
      <c r="W220">
        <v>186.3</v>
      </c>
      <c r="X220">
        <v>76</v>
      </c>
      <c r="Y220">
        <v>52.5</v>
      </c>
      <c r="Z220">
        <v>26</v>
      </c>
      <c r="AA220">
        <v>162</v>
      </c>
      <c r="AB220">
        <v>5.48</v>
      </c>
      <c r="AC220">
        <v>5.08</v>
      </c>
      <c r="AD220">
        <v>5.8</v>
      </c>
      <c r="AE220">
        <v>0</v>
      </c>
      <c r="AF220">
        <v>1</v>
      </c>
    </row>
    <row r="221" spans="1:32" x14ac:dyDescent="0.25">
      <c r="A221">
        <v>2008</v>
      </c>
      <c r="B221">
        <v>21</v>
      </c>
      <c r="C221" t="s">
        <v>592</v>
      </c>
      <c r="D221" t="str">
        <f>IFERROR(INDEX('Draft Master List'!E:F,MATCH('Passing Data 2006-2015'!C221,'Draft Master List'!E:E,0),2),"N/A")</f>
        <v>N/A</v>
      </c>
      <c r="E221" t="s">
        <v>28</v>
      </c>
      <c r="F221">
        <v>36</v>
      </c>
      <c r="G221" t="s">
        <v>1</v>
      </c>
      <c r="H221">
        <v>16</v>
      </c>
      <c r="I221">
        <v>15</v>
      </c>
      <c r="J221" s="1">
        <v>36863</v>
      </c>
      <c r="K221">
        <v>242</v>
      </c>
      <c r="L221">
        <v>415</v>
      </c>
      <c r="M221">
        <v>58.3</v>
      </c>
      <c r="N221">
        <v>2676</v>
      </c>
      <c r="O221">
        <v>12</v>
      </c>
      <c r="P221">
        <v>2.9</v>
      </c>
      <c r="Q221">
        <v>7</v>
      </c>
      <c r="R221">
        <v>1.7</v>
      </c>
      <c r="S221">
        <v>56</v>
      </c>
      <c r="T221">
        <v>6.4</v>
      </c>
      <c r="U221">
        <v>6.3</v>
      </c>
      <c r="V221">
        <v>11.1</v>
      </c>
      <c r="W221">
        <v>167.3</v>
      </c>
      <c r="X221">
        <v>80.2</v>
      </c>
      <c r="Y221">
        <v>59.2</v>
      </c>
      <c r="Z221">
        <v>8</v>
      </c>
      <c r="AA221">
        <v>60</v>
      </c>
      <c r="AB221">
        <v>6.18</v>
      </c>
      <c r="AC221">
        <v>6.01</v>
      </c>
      <c r="AD221">
        <v>1.9</v>
      </c>
      <c r="AE221">
        <v>1</v>
      </c>
      <c r="AF221">
        <v>3</v>
      </c>
    </row>
    <row r="222" spans="1:32" x14ac:dyDescent="0.25">
      <c r="A222">
        <v>2008</v>
      </c>
      <c r="B222">
        <v>22</v>
      </c>
      <c r="C222" t="s">
        <v>648</v>
      </c>
      <c r="D222" t="str">
        <f>IFERROR(INDEX('Draft Master List'!E:F,MATCH('Passing Data 2006-2015'!C222,'Draft Master List'!E:E,0),2),"N/A")</f>
        <v>N/A</v>
      </c>
      <c r="E222" t="s">
        <v>22</v>
      </c>
      <c r="F222">
        <v>33</v>
      </c>
      <c r="G222" t="s">
        <v>1</v>
      </c>
      <c r="H222">
        <v>16</v>
      </c>
      <c r="I222">
        <v>16</v>
      </c>
      <c r="J222" s="1">
        <v>36864</v>
      </c>
      <c r="K222">
        <v>246</v>
      </c>
      <c r="L222">
        <v>414</v>
      </c>
      <c r="M222">
        <v>59.4</v>
      </c>
      <c r="N222">
        <v>3288</v>
      </c>
      <c r="O222">
        <v>15</v>
      </c>
      <c r="P222">
        <v>3.6</v>
      </c>
      <c r="Q222">
        <v>12</v>
      </c>
      <c r="R222">
        <v>2.9</v>
      </c>
      <c r="S222">
        <v>65</v>
      </c>
      <c r="T222">
        <v>7.9</v>
      </c>
      <c r="U222">
        <v>7.4</v>
      </c>
      <c r="V222">
        <v>13.4</v>
      </c>
      <c r="W222">
        <v>205.5</v>
      </c>
      <c r="X222">
        <v>84.7</v>
      </c>
      <c r="Y222">
        <v>57.2</v>
      </c>
      <c r="Z222">
        <v>20</v>
      </c>
      <c r="AA222">
        <v>130</v>
      </c>
      <c r="AB222">
        <v>7.28</v>
      </c>
      <c r="AC222">
        <v>6.72</v>
      </c>
      <c r="AD222">
        <v>4.5999999999999996</v>
      </c>
      <c r="AE222">
        <v>4</v>
      </c>
      <c r="AF222">
        <v>5</v>
      </c>
    </row>
    <row r="223" spans="1:32" x14ac:dyDescent="0.25">
      <c r="A223">
        <v>2008</v>
      </c>
      <c r="B223">
        <v>23</v>
      </c>
      <c r="C223" t="s">
        <v>75</v>
      </c>
      <c r="D223" t="str">
        <f>IFERROR(INDEX('Draft Master List'!E:F,MATCH('Passing Data 2006-2015'!C223,'Draft Master List'!E:E,0),2),"N/A")</f>
        <v>N/A</v>
      </c>
      <c r="E223" t="s">
        <v>23</v>
      </c>
      <c r="F223">
        <v>27</v>
      </c>
      <c r="G223" t="s">
        <v>1</v>
      </c>
      <c r="H223">
        <v>11</v>
      </c>
      <c r="I223">
        <v>11</v>
      </c>
      <c r="J223" s="1">
        <v>36682</v>
      </c>
      <c r="K223">
        <v>251</v>
      </c>
      <c r="L223">
        <v>380</v>
      </c>
      <c r="M223">
        <v>66.099999999999994</v>
      </c>
      <c r="N223">
        <v>3043</v>
      </c>
      <c r="O223">
        <v>15</v>
      </c>
      <c r="P223">
        <v>3.9</v>
      </c>
      <c r="Q223">
        <v>10</v>
      </c>
      <c r="R223">
        <v>2.6</v>
      </c>
      <c r="S223">
        <v>65</v>
      </c>
      <c r="T223">
        <v>8</v>
      </c>
      <c r="U223">
        <v>7.6</v>
      </c>
      <c r="V223">
        <v>12.1</v>
      </c>
      <c r="W223">
        <v>276.60000000000002</v>
      </c>
      <c r="X223">
        <v>92.7</v>
      </c>
      <c r="Y223">
        <v>69.099999999999994</v>
      </c>
      <c r="Z223">
        <v>23</v>
      </c>
      <c r="AA223">
        <v>149</v>
      </c>
      <c r="AB223">
        <v>7.18</v>
      </c>
      <c r="AC223">
        <v>6.81</v>
      </c>
      <c r="AD223">
        <v>5.7</v>
      </c>
      <c r="AE223">
        <v>2</v>
      </c>
      <c r="AF223">
        <v>2</v>
      </c>
    </row>
    <row r="224" spans="1:32" x14ac:dyDescent="0.25">
      <c r="A224">
        <v>2008</v>
      </c>
      <c r="B224">
        <v>24</v>
      </c>
      <c r="C224" t="s">
        <v>617</v>
      </c>
      <c r="D224" t="str">
        <f>IFERROR(INDEX('Draft Master List'!E:F,MATCH('Passing Data 2006-2015'!C224,'Draft Master List'!E:E,0),2),"N/A")</f>
        <v>N/A</v>
      </c>
      <c r="E224" t="s">
        <v>14</v>
      </c>
      <c r="F224">
        <v>38</v>
      </c>
      <c r="G224" t="s">
        <v>1</v>
      </c>
      <c r="H224">
        <v>12</v>
      </c>
      <c r="I224">
        <v>11</v>
      </c>
      <c r="J224" s="1">
        <v>36682</v>
      </c>
      <c r="K224">
        <v>244</v>
      </c>
      <c r="L224">
        <v>376</v>
      </c>
      <c r="M224">
        <v>64.900000000000006</v>
      </c>
      <c r="N224">
        <v>2712</v>
      </c>
      <c r="O224">
        <v>12</v>
      </c>
      <c r="P224">
        <v>3.2</v>
      </c>
      <c r="Q224">
        <v>6</v>
      </c>
      <c r="R224">
        <v>1.6</v>
      </c>
      <c r="S224">
        <v>71</v>
      </c>
      <c r="T224">
        <v>7.2</v>
      </c>
      <c r="U224">
        <v>7.1</v>
      </c>
      <c r="V224">
        <v>11.1</v>
      </c>
      <c r="W224">
        <v>226</v>
      </c>
      <c r="X224">
        <v>90.2</v>
      </c>
      <c r="Y224">
        <v>71.099999999999994</v>
      </c>
      <c r="Z224">
        <v>23</v>
      </c>
      <c r="AA224">
        <v>100</v>
      </c>
      <c r="AB224">
        <v>6.55</v>
      </c>
      <c r="AC224">
        <v>6.47</v>
      </c>
      <c r="AD224">
        <v>5.8</v>
      </c>
      <c r="AE224">
        <v>1</v>
      </c>
      <c r="AF224">
        <v>3</v>
      </c>
    </row>
    <row r="225" spans="1:32" x14ac:dyDescent="0.25">
      <c r="A225">
        <v>2008</v>
      </c>
      <c r="B225">
        <v>25</v>
      </c>
      <c r="C225" t="s">
        <v>464</v>
      </c>
      <c r="D225" t="str">
        <f>IFERROR(INDEX('Draft Master List'!E:F,MATCH('Passing Data 2006-2015'!C225,'Draft Master List'!E:E,0),2),"N/A")</f>
        <v>922007</v>
      </c>
      <c r="E225" t="s">
        <v>29</v>
      </c>
      <c r="F225">
        <v>25</v>
      </c>
      <c r="G225" t="s">
        <v>1</v>
      </c>
      <c r="H225">
        <v>14</v>
      </c>
      <c r="I225">
        <v>14</v>
      </c>
      <c r="J225" s="1">
        <v>36714</v>
      </c>
      <c r="K225">
        <v>245</v>
      </c>
      <c r="L225">
        <v>374</v>
      </c>
      <c r="M225">
        <v>65.5</v>
      </c>
      <c r="N225">
        <v>2699</v>
      </c>
      <c r="O225">
        <v>11</v>
      </c>
      <c r="P225">
        <v>2.9</v>
      </c>
      <c r="Q225">
        <v>10</v>
      </c>
      <c r="R225">
        <v>2.7</v>
      </c>
      <c r="S225">
        <v>65</v>
      </c>
      <c r="T225">
        <v>7.2</v>
      </c>
      <c r="U225">
        <v>6.6</v>
      </c>
      <c r="V225">
        <v>11</v>
      </c>
      <c r="W225">
        <v>192.8</v>
      </c>
      <c r="X225">
        <v>85.4</v>
      </c>
      <c r="Y225">
        <v>46.7</v>
      </c>
      <c r="Z225">
        <v>23</v>
      </c>
      <c r="AA225">
        <v>143</v>
      </c>
      <c r="AB225">
        <v>6.44</v>
      </c>
      <c r="AC225">
        <v>5.86</v>
      </c>
      <c r="AD225">
        <v>5.8</v>
      </c>
      <c r="AE225">
        <v>3</v>
      </c>
      <c r="AF225">
        <v>3</v>
      </c>
    </row>
    <row r="226" spans="1:32" x14ac:dyDescent="0.25">
      <c r="A226">
        <v>2008</v>
      </c>
      <c r="B226">
        <v>26</v>
      </c>
      <c r="C226" t="s">
        <v>31</v>
      </c>
      <c r="D226" t="str">
        <f>IFERROR(INDEX('Draft Master List'!E:F,MATCH('Passing Data 2006-2015'!C226,'Draft Master List'!E:E,0),2),"N/A")</f>
        <v>N/A</v>
      </c>
      <c r="E226" t="s">
        <v>15</v>
      </c>
      <c r="F226">
        <v>26</v>
      </c>
      <c r="G226" t="s">
        <v>1</v>
      </c>
      <c r="H226">
        <v>13</v>
      </c>
      <c r="I226">
        <v>12</v>
      </c>
      <c r="J226" s="1">
        <v>36988</v>
      </c>
      <c r="K226">
        <v>221</v>
      </c>
      <c r="L226">
        <v>372</v>
      </c>
      <c r="M226">
        <v>59.4</v>
      </c>
      <c r="N226">
        <v>1905</v>
      </c>
      <c r="O226">
        <v>8</v>
      </c>
      <c r="P226">
        <v>2.2000000000000002</v>
      </c>
      <c r="Q226">
        <v>9</v>
      </c>
      <c r="R226">
        <v>2.4</v>
      </c>
      <c r="S226">
        <v>79</v>
      </c>
      <c r="T226">
        <v>5.0999999999999996</v>
      </c>
      <c r="U226">
        <v>4.5</v>
      </c>
      <c r="V226">
        <v>8.6</v>
      </c>
      <c r="W226">
        <v>146.5</v>
      </c>
      <c r="X226">
        <v>70</v>
      </c>
      <c r="Y226">
        <v>54.7</v>
      </c>
      <c r="Z226">
        <v>38</v>
      </c>
      <c r="AA226">
        <v>193</v>
      </c>
      <c r="AB226">
        <v>4.18</v>
      </c>
      <c r="AC226">
        <v>3.58</v>
      </c>
      <c r="AD226">
        <v>9.3000000000000007</v>
      </c>
    </row>
    <row r="227" spans="1:32" x14ac:dyDescent="0.25">
      <c r="A227">
        <v>2008</v>
      </c>
      <c r="B227">
        <v>27</v>
      </c>
      <c r="C227" t="s">
        <v>437</v>
      </c>
      <c r="D227" t="str">
        <f>IFERROR(INDEX('Draft Master List'!E:F,MATCH('Passing Data 2006-2015'!C227,'Draft Master List'!E:E,0),2),"N/A")</f>
        <v>12007</v>
      </c>
      <c r="E227" t="s">
        <v>16</v>
      </c>
      <c r="F227">
        <v>23</v>
      </c>
      <c r="G227" t="s">
        <v>1</v>
      </c>
      <c r="H227">
        <v>15</v>
      </c>
      <c r="I227">
        <v>15</v>
      </c>
      <c r="J227" s="1">
        <v>36656</v>
      </c>
      <c r="K227">
        <v>198</v>
      </c>
      <c r="L227">
        <v>368</v>
      </c>
      <c r="M227">
        <v>53.8</v>
      </c>
      <c r="N227">
        <v>2423</v>
      </c>
      <c r="O227">
        <v>13</v>
      </c>
      <c r="P227">
        <v>3.5</v>
      </c>
      <c r="Q227">
        <v>8</v>
      </c>
      <c r="R227">
        <v>2.2000000000000002</v>
      </c>
      <c r="S227">
        <v>84</v>
      </c>
      <c r="T227">
        <v>6.6</v>
      </c>
      <c r="U227">
        <v>6.3</v>
      </c>
      <c r="V227">
        <v>12.2</v>
      </c>
      <c r="W227">
        <v>161.5</v>
      </c>
      <c r="X227">
        <v>77.099999999999994</v>
      </c>
      <c r="Y227">
        <v>31.8</v>
      </c>
      <c r="Z227">
        <v>31</v>
      </c>
      <c r="AA227">
        <v>210</v>
      </c>
      <c r="AB227">
        <v>5.55</v>
      </c>
      <c r="AC227">
        <v>5.3</v>
      </c>
      <c r="AD227">
        <v>7.8</v>
      </c>
      <c r="AE227">
        <v>1</v>
      </c>
      <c r="AF227">
        <v>2</v>
      </c>
    </row>
    <row r="228" spans="1:32" x14ac:dyDescent="0.25">
      <c r="A228">
        <v>2008</v>
      </c>
      <c r="B228">
        <v>28</v>
      </c>
      <c r="C228" t="s">
        <v>595</v>
      </c>
      <c r="D228" t="str">
        <f>IFERROR(INDEX('Draft Master List'!E:F,MATCH('Passing Data 2006-2015'!C228,'Draft Master List'!E:E,0),2),"N/A")</f>
        <v>N/A</v>
      </c>
      <c r="E228" t="s">
        <v>18</v>
      </c>
      <c r="F228">
        <v>37</v>
      </c>
      <c r="G228" t="s">
        <v>1</v>
      </c>
      <c r="H228">
        <v>11</v>
      </c>
      <c r="I228">
        <v>11</v>
      </c>
      <c r="J228" s="1">
        <v>36741</v>
      </c>
      <c r="K228">
        <v>178</v>
      </c>
      <c r="L228">
        <v>301</v>
      </c>
      <c r="M228">
        <v>59.1</v>
      </c>
      <c r="N228">
        <v>2157</v>
      </c>
      <c r="O228">
        <v>12</v>
      </c>
      <c r="P228">
        <v>4</v>
      </c>
      <c r="Q228">
        <v>15</v>
      </c>
      <c r="R228">
        <v>5</v>
      </c>
      <c r="S228">
        <v>99</v>
      </c>
      <c r="T228">
        <v>7.2</v>
      </c>
      <c r="U228">
        <v>5.7</v>
      </c>
      <c r="V228">
        <v>12.1</v>
      </c>
      <c r="W228">
        <v>196.1</v>
      </c>
      <c r="X228">
        <v>73.7</v>
      </c>
      <c r="Y228">
        <v>38.4</v>
      </c>
      <c r="Z228">
        <v>29</v>
      </c>
      <c r="AA228">
        <v>164</v>
      </c>
      <c r="AB228">
        <v>6.04</v>
      </c>
      <c r="AC228">
        <v>4.72</v>
      </c>
      <c r="AD228">
        <v>8.8000000000000007</v>
      </c>
      <c r="AE228">
        <v>3</v>
      </c>
      <c r="AF228">
        <v>3</v>
      </c>
    </row>
    <row r="229" spans="1:32" x14ac:dyDescent="0.25">
      <c r="A229">
        <v>2008</v>
      </c>
      <c r="B229">
        <v>29</v>
      </c>
      <c r="C229" t="s">
        <v>686</v>
      </c>
      <c r="D229" t="str">
        <f>IFERROR(INDEX('Draft Master List'!E:F,MATCH('Passing Data 2006-2015'!C229,'Draft Master List'!E:E,0),2),"N/A")</f>
        <v>N/A</v>
      </c>
      <c r="E229" t="s">
        <v>34</v>
      </c>
      <c r="F229">
        <v>28</v>
      </c>
      <c r="G229" t="s">
        <v>1</v>
      </c>
      <c r="H229">
        <v>9</v>
      </c>
      <c r="I229">
        <v>8</v>
      </c>
      <c r="J229" s="1">
        <v>36649</v>
      </c>
      <c r="K229">
        <v>181</v>
      </c>
      <c r="L229">
        <v>288</v>
      </c>
      <c r="M229">
        <v>62.8</v>
      </c>
      <c r="N229">
        <v>2046</v>
      </c>
      <c r="O229">
        <v>13</v>
      </c>
      <c r="P229">
        <v>4.5</v>
      </c>
      <c r="Q229">
        <v>8</v>
      </c>
      <c r="R229">
        <v>2.8</v>
      </c>
      <c r="S229">
        <v>48</v>
      </c>
      <c r="T229">
        <v>7.1</v>
      </c>
      <c r="U229">
        <v>6.8</v>
      </c>
      <c r="V229">
        <v>11.3</v>
      </c>
      <c r="W229">
        <v>227.3</v>
      </c>
      <c r="X229">
        <v>87.5</v>
      </c>
      <c r="Y229">
        <v>64.099999999999994</v>
      </c>
      <c r="Z229">
        <v>23</v>
      </c>
      <c r="AA229">
        <v>148</v>
      </c>
      <c r="AB229">
        <v>6.1</v>
      </c>
      <c r="AC229">
        <v>5.78</v>
      </c>
      <c r="AD229">
        <v>7.4</v>
      </c>
      <c r="AE229">
        <v>2</v>
      </c>
      <c r="AF229">
        <v>3</v>
      </c>
    </row>
    <row r="230" spans="1:32" x14ac:dyDescent="0.25">
      <c r="A230">
        <v>2008</v>
      </c>
      <c r="B230">
        <v>30</v>
      </c>
      <c r="C230" t="s">
        <v>67</v>
      </c>
      <c r="D230" t="str">
        <f>IFERROR(INDEX('Draft Master List'!E:F,MATCH('Passing Data 2006-2015'!C230,'Draft Master List'!E:E,0),2),"N/A")</f>
        <v>N/A</v>
      </c>
      <c r="E230" t="s">
        <v>64</v>
      </c>
      <c r="F230">
        <v>25</v>
      </c>
      <c r="G230" t="s">
        <v>1</v>
      </c>
      <c r="H230">
        <v>10</v>
      </c>
      <c r="I230">
        <v>9</v>
      </c>
      <c r="J230" s="1">
        <v>36591</v>
      </c>
      <c r="K230">
        <v>142</v>
      </c>
      <c r="L230">
        <v>283</v>
      </c>
      <c r="M230">
        <v>50.2</v>
      </c>
      <c r="N230">
        <v>1615</v>
      </c>
      <c r="O230">
        <v>9</v>
      </c>
      <c r="P230">
        <v>3.2</v>
      </c>
      <c r="Q230">
        <v>8</v>
      </c>
      <c r="R230">
        <v>2.8</v>
      </c>
      <c r="S230">
        <v>70</v>
      </c>
      <c r="T230">
        <v>5.7</v>
      </c>
      <c r="U230">
        <v>5.0999999999999996</v>
      </c>
      <c r="V230">
        <v>11.4</v>
      </c>
      <c r="W230">
        <v>161.5</v>
      </c>
      <c r="X230">
        <v>66.5</v>
      </c>
      <c r="Y230">
        <v>46.3</v>
      </c>
      <c r="Z230">
        <v>14</v>
      </c>
      <c r="AA230">
        <v>87</v>
      </c>
      <c r="AB230">
        <v>5.14</v>
      </c>
      <c r="AC230">
        <v>4.54</v>
      </c>
      <c r="AD230">
        <v>4.7</v>
      </c>
      <c r="AE230">
        <v>1</v>
      </c>
      <c r="AF230">
        <v>2</v>
      </c>
    </row>
    <row r="231" spans="1:32" x14ac:dyDescent="0.25">
      <c r="A231">
        <v>2008</v>
      </c>
      <c r="B231">
        <v>31</v>
      </c>
      <c r="C231" t="s">
        <v>577</v>
      </c>
      <c r="D231" t="str">
        <f>IFERROR(INDEX('Draft Master List'!E:F,MATCH('Passing Data 2006-2015'!C231,'Draft Master List'!E:E,0),2),"N/A")</f>
        <v>N/A</v>
      </c>
      <c r="E231" t="s">
        <v>12</v>
      </c>
      <c r="F231">
        <v>25</v>
      </c>
      <c r="G231" t="s">
        <v>62</v>
      </c>
      <c r="H231">
        <v>10</v>
      </c>
      <c r="I231">
        <v>7</v>
      </c>
      <c r="J231" t="s">
        <v>698</v>
      </c>
      <c r="K231">
        <v>143</v>
      </c>
      <c r="L231">
        <v>255</v>
      </c>
      <c r="M231">
        <v>56.1</v>
      </c>
      <c r="N231">
        <v>1616</v>
      </c>
      <c r="O231">
        <v>8</v>
      </c>
      <c r="P231">
        <v>3.1</v>
      </c>
      <c r="Q231">
        <v>8</v>
      </c>
      <c r="R231">
        <v>3.1</v>
      </c>
      <c r="S231">
        <v>96</v>
      </c>
      <c r="T231">
        <v>6.3</v>
      </c>
      <c r="U231">
        <v>5.6</v>
      </c>
      <c r="V231">
        <v>11.3</v>
      </c>
      <c r="W231">
        <v>161.6</v>
      </c>
      <c r="X231">
        <v>72.599999999999994</v>
      </c>
      <c r="Y231">
        <v>44.9</v>
      </c>
      <c r="Z231">
        <v>14</v>
      </c>
      <c r="AA231">
        <v>95</v>
      </c>
      <c r="AB231">
        <v>5.65</v>
      </c>
      <c r="AC231">
        <v>4.91</v>
      </c>
      <c r="AD231">
        <v>5.2</v>
      </c>
    </row>
    <row r="232" spans="1:32" x14ac:dyDescent="0.25">
      <c r="A232">
        <v>2008</v>
      </c>
      <c r="B232">
        <v>32</v>
      </c>
      <c r="C232" t="s">
        <v>633</v>
      </c>
      <c r="D232" t="str">
        <f>IFERROR(INDEX('Draft Master List'!E:F,MATCH('Passing Data 2006-2015'!C232,'Draft Master List'!E:E,0),2),"N/A")</f>
        <v>N/A</v>
      </c>
      <c r="E232" t="s">
        <v>19</v>
      </c>
      <c r="F232">
        <v>28</v>
      </c>
      <c r="G232" t="s">
        <v>1</v>
      </c>
      <c r="H232">
        <v>10</v>
      </c>
      <c r="I232">
        <v>8</v>
      </c>
      <c r="J232" s="1">
        <v>36590</v>
      </c>
      <c r="K232">
        <v>141</v>
      </c>
      <c r="L232">
        <v>242</v>
      </c>
      <c r="M232">
        <v>58.3</v>
      </c>
      <c r="N232">
        <v>1532</v>
      </c>
      <c r="O232">
        <v>11</v>
      </c>
      <c r="P232">
        <v>4.5</v>
      </c>
      <c r="Q232">
        <v>3</v>
      </c>
      <c r="R232">
        <v>1.2</v>
      </c>
      <c r="S232">
        <v>90</v>
      </c>
      <c r="T232">
        <v>6.3</v>
      </c>
      <c r="U232">
        <v>6.7</v>
      </c>
      <c r="V232">
        <v>10.9</v>
      </c>
      <c r="W232">
        <v>153.19999999999999</v>
      </c>
      <c r="X232">
        <v>87</v>
      </c>
      <c r="Y232">
        <v>63.1</v>
      </c>
      <c r="Z232">
        <v>14</v>
      </c>
      <c r="AA232">
        <v>76</v>
      </c>
      <c r="AB232">
        <v>5.69</v>
      </c>
      <c r="AC232">
        <v>6.02</v>
      </c>
      <c r="AD232">
        <v>5.5</v>
      </c>
      <c r="AE232">
        <v>1</v>
      </c>
      <c r="AF232">
        <v>1</v>
      </c>
    </row>
    <row r="233" spans="1:32" x14ac:dyDescent="0.25">
      <c r="A233">
        <v>2008</v>
      </c>
      <c r="B233">
        <v>33</v>
      </c>
      <c r="C233" t="s">
        <v>688</v>
      </c>
      <c r="D233" t="str">
        <f>IFERROR(INDEX('Draft Master List'!E:F,MATCH('Passing Data 2006-2015'!C233,'Draft Master List'!E:E,0),2),"N/A")</f>
        <v>N/A</v>
      </c>
      <c r="E233" t="s">
        <v>34</v>
      </c>
      <c r="F233">
        <v>29</v>
      </c>
      <c r="G233" t="s">
        <v>1</v>
      </c>
      <c r="H233">
        <v>9</v>
      </c>
      <c r="I233">
        <v>8</v>
      </c>
      <c r="J233" s="1">
        <v>36562</v>
      </c>
      <c r="K233">
        <v>128</v>
      </c>
      <c r="L233">
        <v>220</v>
      </c>
      <c r="M233">
        <v>58.2</v>
      </c>
      <c r="N233">
        <v>1678</v>
      </c>
      <c r="O233">
        <v>8</v>
      </c>
      <c r="P233">
        <v>3.6</v>
      </c>
      <c r="Q233">
        <v>11</v>
      </c>
      <c r="R233">
        <v>5</v>
      </c>
      <c r="S233">
        <v>63</v>
      </c>
      <c r="T233">
        <v>7.6</v>
      </c>
      <c r="U233">
        <v>6.1</v>
      </c>
      <c r="V233">
        <v>13.1</v>
      </c>
      <c r="W233">
        <v>186.4</v>
      </c>
      <c r="X233">
        <v>73.599999999999994</v>
      </c>
      <c r="Y233">
        <v>29.1</v>
      </c>
      <c r="Z233">
        <v>32</v>
      </c>
      <c r="AA233">
        <v>197</v>
      </c>
      <c r="AB233">
        <v>5.88</v>
      </c>
      <c r="AC233">
        <v>4.55</v>
      </c>
      <c r="AD233">
        <v>12.7</v>
      </c>
      <c r="AE233">
        <v>1</v>
      </c>
      <c r="AF233">
        <v>1</v>
      </c>
    </row>
    <row r="234" spans="1:32" x14ac:dyDescent="0.25">
      <c r="A234">
        <v>2008</v>
      </c>
      <c r="B234">
        <v>34</v>
      </c>
      <c r="C234" t="s">
        <v>650</v>
      </c>
      <c r="D234" t="str">
        <f>IFERROR(INDEX('Draft Master List'!E:F,MATCH('Passing Data 2006-2015'!C234,'Draft Master List'!E:E,0),2),"N/A")</f>
        <v>N/A</v>
      </c>
      <c r="E234" t="s">
        <v>19</v>
      </c>
      <c r="F234">
        <v>33</v>
      </c>
      <c r="G234" t="s">
        <v>62</v>
      </c>
      <c r="H234">
        <v>7</v>
      </c>
      <c r="I234">
        <v>7</v>
      </c>
      <c r="J234" s="1">
        <v>36531</v>
      </c>
      <c r="K234">
        <v>109</v>
      </c>
      <c r="L234">
        <v>209</v>
      </c>
      <c r="M234">
        <v>52.2</v>
      </c>
      <c r="N234">
        <v>1216</v>
      </c>
      <c r="O234">
        <v>5</v>
      </c>
      <c r="P234">
        <v>2.4</v>
      </c>
      <c r="Q234">
        <v>10</v>
      </c>
      <c r="R234">
        <v>4.8</v>
      </c>
      <c r="S234">
        <v>34</v>
      </c>
      <c r="T234">
        <v>5.8</v>
      </c>
      <c r="U234">
        <v>4.0999999999999996</v>
      </c>
      <c r="V234">
        <v>11.2</v>
      </c>
      <c r="W234">
        <v>173.7</v>
      </c>
      <c r="X234">
        <v>57.8</v>
      </c>
      <c r="Y234">
        <v>38.200000000000003</v>
      </c>
      <c r="Z234">
        <v>19</v>
      </c>
      <c r="AA234">
        <v>119</v>
      </c>
      <c r="AB234">
        <v>4.8099999999999996</v>
      </c>
      <c r="AC234">
        <v>3.28</v>
      </c>
      <c r="AD234">
        <v>8.3000000000000007</v>
      </c>
    </row>
    <row r="235" spans="1:32" x14ac:dyDescent="0.25">
      <c r="A235">
        <v>2008</v>
      </c>
      <c r="B235">
        <v>35</v>
      </c>
      <c r="C235" t="s">
        <v>616</v>
      </c>
      <c r="D235" t="str">
        <f>IFERROR(INDEX('Draft Master List'!E:F,MATCH('Passing Data 2006-2015'!C235,'Draft Master List'!E:E,0),2),"N/A")</f>
        <v>N/A</v>
      </c>
      <c r="E235" t="s">
        <v>14</v>
      </c>
      <c r="F235">
        <v>33</v>
      </c>
      <c r="G235" t="s">
        <v>62</v>
      </c>
      <c r="H235">
        <v>5</v>
      </c>
      <c r="I235">
        <v>5</v>
      </c>
      <c r="J235" s="1">
        <v>36587</v>
      </c>
      <c r="K235">
        <v>110</v>
      </c>
      <c r="L235">
        <v>184</v>
      </c>
      <c r="M235">
        <v>59.8</v>
      </c>
      <c r="N235">
        <v>1073</v>
      </c>
      <c r="O235">
        <v>5</v>
      </c>
      <c r="P235">
        <v>2.7</v>
      </c>
      <c r="Q235">
        <v>7</v>
      </c>
      <c r="R235">
        <v>3.8</v>
      </c>
      <c r="S235">
        <v>38</v>
      </c>
      <c r="T235">
        <v>5.8</v>
      </c>
      <c r="U235">
        <v>4.7</v>
      </c>
      <c r="V235">
        <v>9.8000000000000007</v>
      </c>
      <c r="W235">
        <v>214.6</v>
      </c>
      <c r="X235">
        <v>69.400000000000006</v>
      </c>
      <c r="Y235">
        <v>50.4</v>
      </c>
      <c r="Z235">
        <v>9</v>
      </c>
      <c r="AA235">
        <v>69</v>
      </c>
      <c r="AB235">
        <v>5.2</v>
      </c>
      <c r="AC235">
        <v>4.09</v>
      </c>
      <c r="AD235">
        <v>4.7</v>
      </c>
      <c r="AE235">
        <v>2</v>
      </c>
      <c r="AF235">
        <v>2</v>
      </c>
    </row>
    <row r="236" spans="1:32" x14ac:dyDescent="0.25">
      <c r="A236">
        <v>2008</v>
      </c>
      <c r="B236">
        <v>36</v>
      </c>
      <c r="C236" t="s">
        <v>625</v>
      </c>
      <c r="D236" t="str">
        <f>IFERROR(INDEX('Draft Master List'!E:F,MATCH('Passing Data 2006-2015'!C236,'Draft Master List'!E:E,0),2),"N/A")</f>
        <v>N/A</v>
      </c>
      <c r="E236" t="s">
        <v>23</v>
      </c>
      <c r="F236">
        <v>30</v>
      </c>
      <c r="G236" t="s">
        <v>62</v>
      </c>
      <c r="H236">
        <v>6</v>
      </c>
      <c r="I236">
        <v>5</v>
      </c>
      <c r="J236" s="1">
        <v>36559</v>
      </c>
      <c r="K236">
        <v>116</v>
      </c>
      <c r="L236">
        <v>174</v>
      </c>
      <c r="M236">
        <v>66.7</v>
      </c>
      <c r="N236">
        <v>1431</v>
      </c>
      <c r="O236">
        <v>6</v>
      </c>
      <c r="P236">
        <v>3.4</v>
      </c>
      <c r="Q236">
        <v>10</v>
      </c>
      <c r="R236">
        <v>5.7</v>
      </c>
      <c r="S236">
        <v>61</v>
      </c>
      <c r="T236">
        <v>8.1999999999999993</v>
      </c>
      <c r="U236">
        <v>6.3</v>
      </c>
      <c r="V236">
        <v>12.3</v>
      </c>
      <c r="W236">
        <v>238.5</v>
      </c>
      <c r="X236">
        <v>79.5</v>
      </c>
      <c r="Y236">
        <v>53.1</v>
      </c>
      <c r="Z236">
        <v>9</v>
      </c>
      <c r="AA236">
        <v>58</v>
      </c>
      <c r="AB236">
        <v>7.5</v>
      </c>
      <c r="AC236">
        <v>5.7</v>
      </c>
      <c r="AD236">
        <v>4.9000000000000004</v>
      </c>
    </row>
    <row r="237" spans="1:32" x14ac:dyDescent="0.25">
      <c r="A237">
        <v>2008</v>
      </c>
      <c r="B237">
        <v>37</v>
      </c>
      <c r="C237" t="s">
        <v>519</v>
      </c>
      <c r="D237" t="str">
        <f>IFERROR(INDEX('Draft Master List'!E:F,MATCH('Passing Data 2006-2015'!C237,'Draft Master List'!E:E,0),2),"N/A")</f>
        <v>642006</v>
      </c>
      <c r="E237" t="s">
        <v>18</v>
      </c>
      <c r="F237">
        <v>25</v>
      </c>
      <c r="G237" t="s">
        <v>62</v>
      </c>
      <c r="H237">
        <v>9</v>
      </c>
      <c r="I237">
        <v>5</v>
      </c>
      <c r="J237" s="1">
        <v>36559</v>
      </c>
      <c r="K237">
        <v>88</v>
      </c>
      <c r="L237">
        <v>149</v>
      </c>
      <c r="M237">
        <v>59.1</v>
      </c>
      <c r="N237">
        <v>1056</v>
      </c>
      <c r="O237">
        <v>9</v>
      </c>
      <c r="P237">
        <v>6</v>
      </c>
      <c r="Q237">
        <v>2</v>
      </c>
      <c r="R237">
        <v>1.3</v>
      </c>
      <c r="S237">
        <v>59</v>
      </c>
      <c r="T237">
        <v>7.1</v>
      </c>
      <c r="U237">
        <v>7.7</v>
      </c>
      <c r="V237">
        <v>12</v>
      </c>
      <c r="W237">
        <v>117.3</v>
      </c>
      <c r="X237">
        <v>95.4</v>
      </c>
      <c r="Y237">
        <v>69.900000000000006</v>
      </c>
      <c r="Z237">
        <v>14</v>
      </c>
      <c r="AA237">
        <v>97</v>
      </c>
      <c r="AB237">
        <v>5.88</v>
      </c>
      <c r="AC237">
        <v>6.44</v>
      </c>
      <c r="AD237">
        <v>8.6</v>
      </c>
      <c r="AE237">
        <v>2</v>
      </c>
      <c r="AF237">
        <v>2</v>
      </c>
    </row>
    <row r="238" spans="1:32" x14ac:dyDescent="0.25">
      <c r="A238">
        <v>2008</v>
      </c>
      <c r="B238">
        <v>38</v>
      </c>
      <c r="C238" t="s">
        <v>678</v>
      </c>
      <c r="D238" t="str">
        <f>IFERROR(INDEX('Draft Master List'!E:F,MATCH('Passing Data 2006-2015'!C238,'Draft Master List'!E:E,0),2),"N/A")</f>
        <v>N/A</v>
      </c>
      <c r="E238" t="s">
        <v>15</v>
      </c>
      <c r="F238">
        <v>29</v>
      </c>
      <c r="G238" t="s">
        <v>62</v>
      </c>
      <c r="H238">
        <v>4</v>
      </c>
      <c r="I238">
        <v>4</v>
      </c>
      <c r="J238" t="s">
        <v>683</v>
      </c>
      <c r="K238">
        <v>75</v>
      </c>
      <c r="L238">
        <v>129</v>
      </c>
      <c r="M238">
        <v>58.1</v>
      </c>
      <c r="N238">
        <v>731</v>
      </c>
      <c r="O238">
        <v>3</v>
      </c>
      <c r="P238">
        <v>2.2999999999999998</v>
      </c>
      <c r="Q238">
        <v>4</v>
      </c>
      <c r="R238">
        <v>3.1</v>
      </c>
      <c r="S238">
        <v>36</v>
      </c>
      <c r="T238">
        <v>5.7</v>
      </c>
      <c r="U238">
        <v>4.7</v>
      </c>
      <c r="V238">
        <v>9.6999999999999993</v>
      </c>
      <c r="W238">
        <v>182.8</v>
      </c>
      <c r="X238">
        <v>69</v>
      </c>
      <c r="Y238">
        <v>65.8</v>
      </c>
      <c r="Z238">
        <v>11</v>
      </c>
      <c r="AA238">
        <v>67</v>
      </c>
      <c r="AB238">
        <v>4.74</v>
      </c>
      <c r="AC238">
        <v>3.89</v>
      </c>
      <c r="AD238">
        <v>7.9</v>
      </c>
    </row>
    <row r="239" spans="1:32" x14ac:dyDescent="0.25">
      <c r="A239">
        <v>2008</v>
      </c>
      <c r="B239">
        <v>39</v>
      </c>
      <c r="C239" t="s">
        <v>630</v>
      </c>
      <c r="D239" t="str">
        <f>IFERROR(INDEX('Draft Master List'!E:F,MATCH('Passing Data 2006-2015'!C239,'Draft Master List'!E:E,0),2),"N/A")</f>
        <v>N/A</v>
      </c>
      <c r="E239" t="s">
        <v>12</v>
      </c>
      <c r="F239">
        <v>36</v>
      </c>
      <c r="G239" t="s">
        <v>62</v>
      </c>
      <c r="H239">
        <v>4</v>
      </c>
      <c r="I239">
        <v>4</v>
      </c>
      <c r="J239" t="s">
        <v>683</v>
      </c>
      <c r="K239">
        <v>68</v>
      </c>
      <c r="L239">
        <v>120</v>
      </c>
      <c r="M239">
        <v>56.7</v>
      </c>
      <c r="N239">
        <v>758</v>
      </c>
      <c r="O239">
        <v>5</v>
      </c>
      <c r="P239">
        <v>4.2</v>
      </c>
      <c r="Q239">
        <v>5</v>
      </c>
      <c r="R239">
        <v>4.2</v>
      </c>
      <c r="S239">
        <v>47</v>
      </c>
      <c r="T239">
        <v>6.3</v>
      </c>
      <c r="U239">
        <v>5.3</v>
      </c>
      <c r="V239">
        <v>11.1</v>
      </c>
      <c r="W239">
        <v>189.5</v>
      </c>
      <c r="X239">
        <v>72.2</v>
      </c>
      <c r="Y239">
        <v>21.1</v>
      </c>
      <c r="Z239">
        <v>15</v>
      </c>
      <c r="AA239">
        <v>89</v>
      </c>
      <c r="AB239">
        <v>4.96</v>
      </c>
      <c r="AC239">
        <v>4.03</v>
      </c>
      <c r="AD239">
        <v>11.1</v>
      </c>
    </row>
    <row r="240" spans="1:32" x14ac:dyDescent="0.25">
      <c r="A240">
        <v>2008</v>
      </c>
      <c r="B240">
        <v>40</v>
      </c>
      <c r="C240" t="s">
        <v>614</v>
      </c>
      <c r="D240" t="str">
        <f>IFERROR(INDEX('Draft Master List'!E:F,MATCH('Passing Data 2006-2015'!C240,'Draft Master List'!E:E,0),2),"N/A")</f>
        <v>N/A</v>
      </c>
      <c r="E240" t="s">
        <v>12</v>
      </c>
      <c r="F240">
        <v>31</v>
      </c>
      <c r="G240" t="s">
        <v>62</v>
      </c>
      <c r="H240">
        <v>5</v>
      </c>
      <c r="I240">
        <v>5</v>
      </c>
      <c r="J240" t="s">
        <v>681</v>
      </c>
      <c r="K240">
        <v>60</v>
      </c>
      <c r="L240">
        <v>115</v>
      </c>
      <c r="M240">
        <v>52.2</v>
      </c>
      <c r="N240">
        <v>786</v>
      </c>
      <c r="O240">
        <v>4</v>
      </c>
      <c r="P240">
        <v>3.5</v>
      </c>
      <c r="Q240">
        <v>6</v>
      </c>
      <c r="R240">
        <v>5.2</v>
      </c>
      <c r="S240">
        <v>70</v>
      </c>
      <c r="T240">
        <v>6.8</v>
      </c>
      <c r="U240">
        <v>5.2</v>
      </c>
      <c r="V240">
        <v>13.1</v>
      </c>
      <c r="W240">
        <v>157.19999999999999</v>
      </c>
      <c r="X240">
        <v>63.9</v>
      </c>
      <c r="Y240">
        <v>27.9</v>
      </c>
      <c r="Z240">
        <v>14</v>
      </c>
      <c r="AA240">
        <v>95</v>
      </c>
      <c r="AB240">
        <v>5.36</v>
      </c>
      <c r="AC240">
        <v>3.88</v>
      </c>
      <c r="AD240">
        <v>10.9</v>
      </c>
    </row>
    <row r="241" spans="1:32" x14ac:dyDescent="0.25">
      <c r="A241">
        <v>2008</v>
      </c>
      <c r="B241">
        <v>41</v>
      </c>
      <c r="C241" t="s">
        <v>581</v>
      </c>
      <c r="D241" t="str">
        <f>IFERROR(INDEX('Draft Master List'!E:F,MATCH('Passing Data 2006-2015'!C241,'Draft Master List'!E:E,0),2),"N/A")</f>
        <v>N/A</v>
      </c>
      <c r="E241" t="s">
        <v>29</v>
      </c>
      <c r="F241">
        <v>27</v>
      </c>
      <c r="G241" t="s">
        <v>62</v>
      </c>
      <c r="H241">
        <v>5</v>
      </c>
      <c r="I241">
        <v>2</v>
      </c>
      <c r="J241" t="s">
        <v>68</v>
      </c>
      <c r="K241">
        <v>63</v>
      </c>
      <c r="L241">
        <v>104</v>
      </c>
      <c r="M241">
        <v>60.6</v>
      </c>
      <c r="N241">
        <v>584</v>
      </c>
      <c r="O241">
        <v>2</v>
      </c>
      <c r="P241">
        <v>1.9</v>
      </c>
      <c r="Q241">
        <v>5</v>
      </c>
      <c r="R241">
        <v>4.8</v>
      </c>
      <c r="S241">
        <v>87</v>
      </c>
      <c r="T241">
        <v>5.6</v>
      </c>
      <c r="U241">
        <v>3.8</v>
      </c>
      <c r="V241">
        <v>9.3000000000000007</v>
      </c>
      <c r="W241">
        <v>116.8</v>
      </c>
      <c r="X241">
        <v>62.3</v>
      </c>
      <c r="Y241">
        <v>32.700000000000003</v>
      </c>
      <c r="Z241">
        <v>15</v>
      </c>
      <c r="AA241">
        <v>119</v>
      </c>
      <c r="AB241">
        <v>3.91</v>
      </c>
      <c r="AC241">
        <v>2.35</v>
      </c>
      <c r="AD241">
        <v>12.6</v>
      </c>
    </row>
    <row r="242" spans="1:32" x14ac:dyDescent="0.25">
      <c r="A242">
        <v>2008</v>
      </c>
      <c r="B242">
        <v>42</v>
      </c>
      <c r="C242" t="s">
        <v>622</v>
      </c>
      <c r="D242" t="str">
        <f>IFERROR(INDEX('Draft Master List'!E:F,MATCH('Passing Data 2006-2015'!C242,'Draft Master List'!E:E,0),2),"N/A")</f>
        <v>N/A</v>
      </c>
      <c r="E242" t="s">
        <v>64</v>
      </c>
      <c r="F242">
        <v>27</v>
      </c>
      <c r="G242" t="s">
        <v>62</v>
      </c>
      <c r="H242">
        <v>4</v>
      </c>
      <c r="I242">
        <v>3</v>
      </c>
      <c r="J242" t="s">
        <v>65</v>
      </c>
      <c r="K242">
        <v>43</v>
      </c>
      <c r="L242">
        <v>91</v>
      </c>
      <c r="M242">
        <v>47.3</v>
      </c>
      <c r="N242">
        <v>370</v>
      </c>
      <c r="O242">
        <v>0</v>
      </c>
      <c r="P242">
        <v>0</v>
      </c>
      <c r="Q242">
        <v>7</v>
      </c>
      <c r="R242">
        <v>7.7</v>
      </c>
      <c r="S242">
        <v>28</v>
      </c>
      <c r="T242">
        <v>4.0999999999999996</v>
      </c>
      <c r="U242">
        <v>0.6</v>
      </c>
      <c r="V242">
        <v>8.6</v>
      </c>
      <c r="W242">
        <v>92.5</v>
      </c>
      <c r="X242">
        <v>26.4</v>
      </c>
      <c r="Y242">
        <v>20.9</v>
      </c>
      <c r="Z242">
        <v>5</v>
      </c>
      <c r="AA242">
        <v>43</v>
      </c>
      <c r="AB242">
        <v>3.41</v>
      </c>
      <c r="AC242">
        <v>0.13</v>
      </c>
      <c r="AD242">
        <v>5.2</v>
      </c>
    </row>
    <row r="243" spans="1:32" x14ac:dyDescent="0.25">
      <c r="A243">
        <v>2008</v>
      </c>
      <c r="B243">
        <v>43</v>
      </c>
      <c r="C243" t="s">
        <v>440</v>
      </c>
      <c r="D243" t="str">
        <f>IFERROR(INDEX('Draft Master List'!E:F,MATCH('Passing Data 2006-2015'!C243,'Draft Master List'!E:E,0),2),"N/A")</f>
        <v>222007</v>
      </c>
      <c r="E243" t="s">
        <v>64</v>
      </c>
      <c r="F243">
        <v>24</v>
      </c>
      <c r="G243" t="s">
        <v>62</v>
      </c>
      <c r="H243">
        <v>3</v>
      </c>
      <c r="I243">
        <v>3</v>
      </c>
      <c r="J243" s="1">
        <v>36527</v>
      </c>
      <c r="K243">
        <v>45</v>
      </c>
      <c r="L243">
        <v>89</v>
      </c>
      <c r="M243">
        <v>50.6</v>
      </c>
      <c r="N243">
        <v>518</v>
      </c>
      <c r="O243">
        <v>2</v>
      </c>
      <c r="P243">
        <v>2.2000000000000002</v>
      </c>
      <c r="Q243">
        <v>2</v>
      </c>
      <c r="R243">
        <v>2.2000000000000002</v>
      </c>
      <c r="S243">
        <v>42</v>
      </c>
      <c r="T243">
        <v>5.8</v>
      </c>
      <c r="U243">
        <v>5.3</v>
      </c>
      <c r="V243">
        <v>11.5</v>
      </c>
      <c r="W243">
        <v>172.7</v>
      </c>
      <c r="X243">
        <v>66.599999999999994</v>
      </c>
      <c r="Y243">
        <v>42.4</v>
      </c>
      <c r="Z243">
        <v>1</v>
      </c>
      <c r="AA243">
        <v>9</v>
      </c>
      <c r="AB243">
        <v>5.66</v>
      </c>
      <c r="AC243">
        <v>5.0999999999999996</v>
      </c>
      <c r="AD243">
        <v>1.1000000000000001</v>
      </c>
      <c r="AE243">
        <v>1</v>
      </c>
      <c r="AF243">
        <v>1</v>
      </c>
    </row>
    <row r="244" spans="1:32" x14ac:dyDescent="0.25">
      <c r="A244">
        <v>2008</v>
      </c>
      <c r="B244">
        <v>44</v>
      </c>
      <c r="C244" t="s">
        <v>652</v>
      </c>
      <c r="D244" t="str">
        <f>IFERROR(INDEX('Draft Master List'!E:F,MATCH('Passing Data 2006-2015'!C244,'Draft Master List'!E:E,0),2),"N/A")</f>
        <v>N/A</v>
      </c>
      <c r="E244" t="s">
        <v>25</v>
      </c>
      <c r="F244">
        <v>35</v>
      </c>
      <c r="G244" t="s">
        <v>62</v>
      </c>
      <c r="H244">
        <v>5</v>
      </c>
      <c r="I244">
        <v>3</v>
      </c>
      <c r="J244" s="1">
        <v>36527</v>
      </c>
      <c r="K244">
        <v>50</v>
      </c>
      <c r="L244">
        <v>81</v>
      </c>
      <c r="M244">
        <v>61.7</v>
      </c>
      <c r="N244">
        <v>477</v>
      </c>
      <c r="O244">
        <v>2</v>
      </c>
      <c r="P244">
        <v>2.5</v>
      </c>
      <c r="Q244">
        <v>4</v>
      </c>
      <c r="R244">
        <v>4.9000000000000004</v>
      </c>
      <c r="S244">
        <v>68</v>
      </c>
      <c r="T244">
        <v>5.9</v>
      </c>
      <c r="U244">
        <v>4.2</v>
      </c>
      <c r="V244">
        <v>9.5</v>
      </c>
      <c r="W244">
        <v>95.4</v>
      </c>
      <c r="X244">
        <v>65.7</v>
      </c>
      <c r="Y244">
        <v>27.3</v>
      </c>
      <c r="Z244">
        <v>9</v>
      </c>
      <c r="AA244">
        <v>56</v>
      </c>
      <c r="AB244">
        <v>4.68</v>
      </c>
      <c r="AC244">
        <v>3.12</v>
      </c>
      <c r="AD244">
        <v>10</v>
      </c>
    </row>
    <row r="245" spans="1:32" x14ac:dyDescent="0.25">
      <c r="A245">
        <v>2008</v>
      </c>
      <c r="B245">
        <v>45</v>
      </c>
      <c r="C245" t="s">
        <v>607</v>
      </c>
      <c r="D245" t="str">
        <f>IFERROR(INDEX('Draft Master List'!E:F,MATCH('Passing Data 2006-2015'!C245,'Draft Master List'!E:E,0),2),"N/A")</f>
        <v>N/A</v>
      </c>
      <c r="E245" t="s">
        <v>27</v>
      </c>
      <c r="F245">
        <v>40</v>
      </c>
      <c r="G245" t="s">
        <v>62</v>
      </c>
      <c r="H245">
        <v>16</v>
      </c>
      <c r="I245">
        <v>3</v>
      </c>
      <c r="J245" s="1">
        <v>36527</v>
      </c>
      <c r="K245">
        <v>41</v>
      </c>
      <c r="L245">
        <v>78</v>
      </c>
      <c r="M245">
        <v>52.6</v>
      </c>
      <c r="N245">
        <v>427</v>
      </c>
      <c r="O245">
        <v>2</v>
      </c>
      <c r="P245">
        <v>2.6</v>
      </c>
      <c r="Q245">
        <v>5</v>
      </c>
      <c r="R245">
        <v>6.4</v>
      </c>
      <c r="S245">
        <v>36</v>
      </c>
      <c r="T245">
        <v>5.5</v>
      </c>
      <c r="U245">
        <v>3.1</v>
      </c>
      <c r="V245">
        <v>10.4</v>
      </c>
      <c r="W245">
        <v>26.7</v>
      </c>
      <c r="X245">
        <v>50.5</v>
      </c>
      <c r="Y245">
        <v>27.6</v>
      </c>
      <c r="Z245">
        <v>8</v>
      </c>
      <c r="AA245">
        <v>54</v>
      </c>
      <c r="AB245">
        <v>4.34</v>
      </c>
      <c r="AC245">
        <v>2.19</v>
      </c>
      <c r="AD245">
        <v>9.3000000000000007</v>
      </c>
    </row>
    <row r="246" spans="1:32" x14ac:dyDescent="0.25">
      <c r="A246">
        <v>2008</v>
      </c>
      <c r="B246">
        <v>46</v>
      </c>
      <c r="C246" t="s">
        <v>653</v>
      </c>
      <c r="D246" t="str">
        <f>IFERROR(INDEX('Draft Master List'!E:F,MATCH('Passing Data 2006-2015'!C246,'Draft Master List'!E:E,0),2),"N/A")</f>
        <v>N/A</v>
      </c>
      <c r="E246" t="s">
        <v>223</v>
      </c>
      <c r="F246">
        <v>38</v>
      </c>
      <c r="G246" t="s">
        <v>62</v>
      </c>
      <c r="H246">
        <v>3</v>
      </c>
      <c r="I246">
        <v>1</v>
      </c>
      <c r="J246" t="s">
        <v>71</v>
      </c>
      <c r="K246">
        <v>38</v>
      </c>
      <c r="L246">
        <v>72</v>
      </c>
      <c r="M246">
        <v>52.8</v>
      </c>
      <c r="N246">
        <v>525</v>
      </c>
      <c r="O246">
        <v>0</v>
      </c>
      <c r="P246">
        <v>0</v>
      </c>
      <c r="Q246">
        <v>6</v>
      </c>
      <c r="R246">
        <v>8.3000000000000007</v>
      </c>
      <c r="S246">
        <v>53</v>
      </c>
      <c r="T246">
        <v>7.3</v>
      </c>
      <c r="U246">
        <v>3.5</v>
      </c>
      <c r="V246">
        <v>13.8</v>
      </c>
      <c r="W246">
        <v>175</v>
      </c>
      <c r="X246">
        <v>41.7</v>
      </c>
      <c r="Y246">
        <v>18.399999999999999</v>
      </c>
      <c r="Z246">
        <v>6</v>
      </c>
      <c r="AA246">
        <v>58</v>
      </c>
      <c r="AB246">
        <v>5.99</v>
      </c>
      <c r="AC246">
        <v>2.5299999999999998</v>
      </c>
      <c r="AD246">
        <v>7.7</v>
      </c>
    </row>
    <row r="247" spans="1:32" x14ac:dyDescent="0.25">
      <c r="A247">
        <v>2008</v>
      </c>
      <c r="B247">
        <v>47</v>
      </c>
      <c r="C247" t="s">
        <v>626</v>
      </c>
      <c r="D247" t="str">
        <f>IFERROR(INDEX('Draft Master List'!E:F,MATCH('Passing Data 2006-2015'!C247,'Draft Master List'!E:E,0),2),"N/A")</f>
        <v>N/A</v>
      </c>
      <c r="E247" t="s">
        <v>63</v>
      </c>
      <c r="F247">
        <v>28</v>
      </c>
      <c r="G247" t="s">
        <v>62</v>
      </c>
      <c r="H247">
        <v>4</v>
      </c>
      <c r="I247">
        <v>1</v>
      </c>
      <c r="J247" t="s">
        <v>71</v>
      </c>
      <c r="K247">
        <v>32</v>
      </c>
      <c r="L247">
        <v>62</v>
      </c>
      <c r="M247">
        <v>51.6</v>
      </c>
      <c r="N247">
        <v>257</v>
      </c>
      <c r="O247">
        <v>2</v>
      </c>
      <c r="P247">
        <v>3.2</v>
      </c>
      <c r="Q247">
        <v>2</v>
      </c>
      <c r="R247">
        <v>3.2</v>
      </c>
      <c r="S247">
        <v>29</v>
      </c>
      <c r="T247">
        <v>4.0999999999999996</v>
      </c>
      <c r="U247">
        <v>3.3</v>
      </c>
      <c r="V247">
        <v>8</v>
      </c>
      <c r="W247">
        <v>64.3</v>
      </c>
      <c r="X247">
        <v>59.7</v>
      </c>
      <c r="Y247">
        <v>25</v>
      </c>
      <c r="Z247">
        <v>2</v>
      </c>
      <c r="AA247">
        <v>8</v>
      </c>
      <c r="AB247">
        <v>3.89</v>
      </c>
      <c r="AC247">
        <v>3.11</v>
      </c>
      <c r="AD247">
        <v>3.1</v>
      </c>
      <c r="AE247">
        <v>1</v>
      </c>
      <c r="AF247">
        <v>1</v>
      </c>
    </row>
    <row r="248" spans="1:32" x14ac:dyDescent="0.25">
      <c r="A248">
        <v>2008</v>
      </c>
      <c r="B248">
        <v>48</v>
      </c>
      <c r="C248" t="s">
        <v>573</v>
      </c>
      <c r="D248" t="str">
        <f>IFERROR(INDEX('Draft Master List'!E:F,MATCH('Passing Data 2006-2015'!C248,'Draft Master List'!E:E,0),2),"N/A")</f>
        <v>N/A</v>
      </c>
      <c r="E248" t="s">
        <v>16</v>
      </c>
      <c r="F248">
        <v>26</v>
      </c>
      <c r="G248" t="s">
        <v>62</v>
      </c>
      <c r="H248">
        <v>2</v>
      </c>
      <c r="I248">
        <v>1</v>
      </c>
      <c r="J248" t="s">
        <v>71</v>
      </c>
      <c r="K248">
        <v>22</v>
      </c>
      <c r="L248">
        <v>49</v>
      </c>
      <c r="M248">
        <v>44.9</v>
      </c>
      <c r="N248">
        <v>204</v>
      </c>
      <c r="O248">
        <v>0</v>
      </c>
      <c r="P248">
        <v>0</v>
      </c>
      <c r="Q248">
        <v>3</v>
      </c>
      <c r="R248">
        <v>6.1</v>
      </c>
      <c r="S248">
        <v>28</v>
      </c>
      <c r="T248">
        <v>4.2</v>
      </c>
      <c r="U248">
        <v>1.4</v>
      </c>
      <c r="V248">
        <v>9.3000000000000007</v>
      </c>
      <c r="W248">
        <v>102</v>
      </c>
      <c r="X248">
        <v>31.3</v>
      </c>
      <c r="Y248">
        <v>1.9</v>
      </c>
      <c r="Z248">
        <v>5</v>
      </c>
      <c r="AA248">
        <v>39</v>
      </c>
      <c r="AB248">
        <v>3.06</v>
      </c>
      <c r="AC248">
        <v>0.56000000000000005</v>
      </c>
      <c r="AD248">
        <v>9.3000000000000007</v>
      </c>
    </row>
    <row r="249" spans="1:32" x14ac:dyDescent="0.25">
      <c r="A249">
        <v>2008</v>
      </c>
      <c r="B249">
        <v>49</v>
      </c>
      <c r="C249" t="s">
        <v>606</v>
      </c>
      <c r="D249" t="str">
        <f>IFERROR(INDEX('Draft Master List'!E:F,MATCH('Passing Data 2006-2015'!C249,'Draft Master List'!E:E,0),2),"N/A")</f>
        <v>N/A</v>
      </c>
      <c r="E249" t="s">
        <v>24</v>
      </c>
      <c r="F249">
        <v>28</v>
      </c>
      <c r="H249">
        <v>5</v>
      </c>
      <c r="I249">
        <v>0</v>
      </c>
      <c r="K249">
        <v>21</v>
      </c>
      <c r="L249">
        <v>36</v>
      </c>
      <c r="M249">
        <v>58.3</v>
      </c>
      <c r="N249">
        <v>303</v>
      </c>
      <c r="O249">
        <v>2</v>
      </c>
      <c r="P249">
        <v>5.6</v>
      </c>
      <c r="Q249">
        <v>0</v>
      </c>
      <c r="R249">
        <v>0</v>
      </c>
      <c r="S249">
        <v>50</v>
      </c>
      <c r="T249">
        <v>8.4</v>
      </c>
      <c r="U249">
        <v>9.5</v>
      </c>
      <c r="V249">
        <v>14.4</v>
      </c>
      <c r="W249">
        <v>60.6</v>
      </c>
      <c r="X249">
        <v>104.3</v>
      </c>
      <c r="Y249">
        <v>97.5</v>
      </c>
      <c r="Z249">
        <v>3</v>
      </c>
      <c r="AA249">
        <v>22</v>
      </c>
      <c r="AB249">
        <v>7.21</v>
      </c>
      <c r="AC249">
        <v>8.23</v>
      </c>
      <c r="AD249">
        <v>7.7</v>
      </c>
    </row>
    <row r="250" spans="1:32" x14ac:dyDescent="0.25">
      <c r="A250">
        <v>2008</v>
      </c>
      <c r="B250">
        <v>50</v>
      </c>
      <c r="C250" t="s">
        <v>509</v>
      </c>
      <c r="D250" t="str">
        <f>IFERROR(INDEX('Draft Master List'!E:F,MATCH('Passing Data 2006-2015'!C250,'Draft Master List'!E:E,0),2),"N/A")</f>
        <v>32006</v>
      </c>
      <c r="E250" t="s">
        <v>28</v>
      </c>
      <c r="F250">
        <v>25</v>
      </c>
      <c r="G250" t="s">
        <v>62</v>
      </c>
      <c r="H250">
        <v>3</v>
      </c>
      <c r="I250">
        <v>1</v>
      </c>
      <c r="J250" t="s">
        <v>627</v>
      </c>
      <c r="K250">
        <v>22</v>
      </c>
      <c r="L250">
        <v>36</v>
      </c>
      <c r="M250">
        <v>61.1</v>
      </c>
      <c r="N250">
        <v>219</v>
      </c>
      <c r="O250">
        <v>1</v>
      </c>
      <c r="P250">
        <v>2.8</v>
      </c>
      <c r="Q250">
        <v>2</v>
      </c>
      <c r="R250">
        <v>5.6</v>
      </c>
      <c r="S250">
        <v>54</v>
      </c>
      <c r="T250">
        <v>6.1</v>
      </c>
      <c r="U250">
        <v>4.0999999999999996</v>
      </c>
      <c r="V250">
        <v>10</v>
      </c>
      <c r="W250">
        <v>73</v>
      </c>
      <c r="X250">
        <v>64.5</v>
      </c>
      <c r="Y250">
        <v>5.7</v>
      </c>
      <c r="Z250">
        <v>3</v>
      </c>
      <c r="AA250">
        <v>13</v>
      </c>
      <c r="AB250">
        <v>5.28</v>
      </c>
      <c r="AC250">
        <v>3.49</v>
      </c>
      <c r="AD250">
        <v>7.7</v>
      </c>
    </row>
    <row r="251" spans="1:32" x14ac:dyDescent="0.25">
      <c r="A251">
        <v>2008</v>
      </c>
      <c r="B251">
        <v>51</v>
      </c>
      <c r="C251" t="s">
        <v>445</v>
      </c>
      <c r="D251" t="str">
        <f>IFERROR(INDEX('Draft Master List'!E:F,MATCH('Passing Data 2006-2015'!C251,'Draft Master List'!E:E,0),2),"N/A")</f>
        <v>362007</v>
      </c>
      <c r="E251" t="s">
        <v>6</v>
      </c>
      <c r="F251">
        <v>24</v>
      </c>
      <c r="H251">
        <v>6</v>
      </c>
      <c r="I251">
        <v>0</v>
      </c>
      <c r="K251">
        <v>17</v>
      </c>
      <c r="L251">
        <v>34</v>
      </c>
      <c r="M251">
        <v>50</v>
      </c>
      <c r="N251">
        <v>144</v>
      </c>
      <c r="O251">
        <v>0</v>
      </c>
      <c r="P251">
        <v>0</v>
      </c>
      <c r="Q251">
        <v>4</v>
      </c>
      <c r="R251">
        <v>11.8</v>
      </c>
      <c r="S251">
        <v>16</v>
      </c>
      <c r="T251">
        <v>4.2</v>
      </c>
      <c r="U251">
        <v>-1.1000000000000001</v>
      </c>
      <c r="V251">
        <v>8.5</v>
      </c>
      <c r="W251">
        <v>24</v>
      </c>
      <c r="X251">
        <v>21.8</v>
      </c>
      <c r="Y251">
        <v>4.8</v>
      </c>
      <c r="Z251">
        <v>0</v>
      </c>
      <c r="AA251">
        <v>0</v>
      </c>
      <c r="AB251">
        <v>4.24</v>
      </c>
      <c r="AC251">
        <v>-1.06</v>
      </c>
      <c r="AD251">
        <v>0</v>
      </c>
    </row>
    <row r="252" spans="1:32" x14ac:dyDescent="0.25">
      <c r="A252">
        <v>2008</v>
      </c>
      <c r="B252">
        <v>52</v>
      </c>
      <c r="C252" t="s">
        <v>586</v>
      </c>
      <c r="D252" t="str">
        <f>IFERROR(INDEX('Draft Master List'!E:F,MATCH('Passing Data 2006-2015'!C252,'Draft Master List'!E:E,0),2),"N/A")</f>
        <v>N/A</v>
      </c>
      <c r="E252" t="s">
        <v>20</v>
      </c>
      <c r="F252">
        <v>28</v>
      </c>
      <c r="H252">
        <v>1</v>
      </c>
      <c r="I252">
        <v>0</v>
      </c>
      <c r="K252">
        <v>22</v>
      </c>
      <c r="L252">
        <v>30</v>
      </c>
      <c r="M252">
        <v>73.3</v>
      </c>
      <c r="N252">
        <v>178</v>
      </c>
      <c r="O252">
        <v>0</v>
      </c>
      <c r="P252">
        <v>0</v>
      </c>
      <c r="Q252">
        <v>0</v>
      </c>
      <c r="R252">
        <v>0</v>
      </c>
      <c r="S252">
        <v>33</v>
      </c>
      <c r="T252">
        <v>5.9</v>
      </c>
      <c r="U252">
        <v>5.9</v>
      </c>
      <c r="V252">
        <v>8.1</v>
      </c>
      <c r="W252">
        <v>178</v>
      </c>
      <c r="X252">
        <v>87.9</v>
      </c>
      <c r="Y252">
        <v>86.9</v>
      </c>
      <c r="Z252">
        <v>0</v>
      </c>
      <c r="AA252">
        <v>0</v>
      </c>
      <c r="AB252">
        <v>5.93</v>
      </c>
      <c r="AC252">
        <v>5.93</v>
      </c>
      <c r="AD252">
        <v>0</v>
      </c>
    </row>
    <row r="253" spans="1:32" x14ac:dyDescent="0.25">
      <c r="A253">
        <v>2008</v>
      </c>
      <c r="B253">
        <v>53</v>
      </c>
      <c r="C253" t="s">
        <v>524</v>
      </c>
      <c r="D253" t="str">
        <f>IFERROR(INDEX('Draft Master List'!E:F,MATCH('Passing Data 2006-2015'!C253,'Draft Master List'!E:E,0),2),"N/A")</f>
        <v>852006</v>
      </c>
      <c r="E253" t="s">
        <v>25</v>
      </c>
      <c r="F253">
        <v>25</v>
      </c>
      <c r="G253" t="s">
        <v>62</v>
      </c>
      <c r="H253">
        <v>2</v>
      </c>
      <c r="I253">
        <v>2</v>
      </c>
      <c r="J253" t="s">
        <v>68</v>
      </c>
      <c r="K253">
        <v>20</v>
      </c>
      <c r="L253">
        <v>29</v>
      </c>
      <c r="M253">
        <v>69</v>
      </c>
      <c r="N253">
        <v>151</v>
      </c>
      <c r="O253">
        <v>0</v>
      </c>
      <c r="P253">
        <v>0</v>
      </c>
      <c r="Q253">
        <v>0</v>
      </c>
      <c r="R253">
        <v>0</v>
      </c>
      <c r="S253">
        <v>22</v>
      </c>
      <c r="T253">
        <v>5.2</v>
      </c>
      <c r="U253">
        <v>5.2</v>
      </c>
      <c r="V253">
        <v>7.6</v>
      </c>
      <c r="W253">
        <v>75.5</v>
      </c>
      <c r="X253">
        <v>81.2</v>
      </c>
      <c r="Y253">
        <v>68.3</v>
      </c>
      <c r="Z253">
        <v>1</v>
      </c>
      <c r="AA253">
        <v>10</v>
      </c>
      <c r="AB253">
        <v>4.7</v>
      </c>
      <c r="AC253">
        <v>4.7</v>
      </c>
      <c r="AD253">
        <v>3.3</v>
      </c>
    </row>
    <row r="254" spans="1:32" x14ac:dyDescent="0.25">
      <c r="A254">
        <v>2008</v>
      </c>
      <c r="B254">
        <v>54</v>
      </c>
      <c r="C254" t="s">
        <v>510</v>
      </c>
      <c r="D254" t="str">
        <f>IFERROR(INDEX('Draft Master List'!E:F,MATCH('Passing Data 2006-2015'!C254,'Draft Master List'!E:E,0),2),"N/A")</f>
        <v>102006</v>
      </c>
      <c r="E254" t="s">
        <v>10</v>
      </c>
      <c r="F254">
        <v>25</v>
      </c>
      <c r="H254">
        <v>4</v>
      </c>
      <c r="I254">
        <v>0</v>
      </c>
      <c r="K254">
        <v>15</v>
      </c>
      <c r="L254">
        <v>29</v>
      </c>
      <c r="M254">
        <v>51.7</v>
      </c>
      <c r="N254">
        <v>264</v>
      </c>
      <c r="O254">
        <v>1</v>
      </c>
      <c r="P254">
        <v>3.4</v>
      </c>
      <c r="Q254">
        <v>1</v>
      </c>
      <c r="R254">
        <v>3.4</v>
      </c>
      <c r="S254">
        <v>78</v>
      </c>
      <c r="T254">
        <v>9.1</v>
      </c>
      <c r="U254">
        <v>8.1999999999999993</v>
      </c>
      <c r="V254">
        <v>17.600000000000001</v>
      </c>
      <c r="W254">
        <v>66</v>
      </c>
      <c r="X254">
        <v>80.2</v>
      </c>
      <c r="Y254">
        <v>19.3</v>
      </c>
      <c r="Z254">
        <v>2</v>
      </c>
      <c r="AA254">
        <v>19</v>
      </c>
      <c r="AB254">
        <v>7.9</v>
      </c>
      <c r="AC254">
        <v>7.1</v>
      </c>
      <c r="AD254">
        <v>6.5</v>
      </c>
    </row>
    <row r="255" spans="1:32" x14ac:dyDescent="0.25">
      <c r="A255">
        <v>2008</v>
      </c>
      <c r="B255">
        <v>55</v>
      </c>
      <c r="C255" t="s">
        <v>572</v>
      </c>
      <c r="D255" t="str">
        <f>IFERROR(INDEX('Draft Master List'!E:F,MATCH('Passing Data 2006-2015'!C255,'Draft Master List'!E:E,0),2),"N/A")</f>
        <v>N/A</v>
      </c>
      <c r="E255" t="s">
        <v>19</v>
      </c>
      <c r="F255">
        <v>27</v>
      </c>
      <c r="G255" t="s">
        <v>62</v>
      </c>
      <c r="H255">
        <v>2</v>
      </c>
      <c r="I255">
        <v>1</v>
      </c>
      <c r="J255" t="s">
        <v>71</v>
      </c>
      <c r="K255">
        <v>12</v>
      </c>
      <c r="L255">
        <v>23</v>
      </c>
      <c r="M255">
        <v>52.2</v>
      </c>
      <c r="N255">
        <v>83</v>
      </c>
      <c r="O255">
        <v>2</v>
      </c>
      <c r="P255">
        <v>8.6999999999999993</v>
      </c>
      <c r="Q255">
        <v>2</v>
      </c>
      <c r="R255">
        <v>8.6999999999999993</v>
      </c>
      <c r="S255">
        <v>19</v>
      </c>
      <c r="T255">
        <v>3.6</v>
      </c>
      <c r="U255">
        <v>1.4</v>
      </c>
      <c r="V255">
        <v>6.9</v>
      </c>
      <c r="W255">
        <v>41.5</v>
      </c>
      <c r="X255">
        <v>53.4</v>
      </c>
      <c r="Y255">
        <v>11.4</v>
      </c>
      <c r="Z255">
        <v>3</v>
      </c>
      <c r="AA255">
        <v>19</v>
      </c>
      <c r="AB255">
        <v>2.46</v>
      </c>
      <c r="AC255">
        <v>0.54</v>
      </c>
      <c r="AD255">
        <v>11.5</v>
      </c>
    </row>
    <row r="256" spans="1:32" x14ac:dyDescent="0.25">
      <c r="A256">
        <v>2008</v>
      </c>
      <c r="B256">
        <v>56</v>
      </c>
      <c r="C256" t="s">
        <v>552</v>
      </c>
      <c r="D256" t="str">
        <f>IFERROR(INDEX('Draft Master List'!E:F,MATCH('Passing Data 2006-2015'!C256,'Draft Master List'!E:E,0),2),"N/A")</f>
        <v>1942006</v>
      </c>
      <c r="E256" t="s">
        <v>64</v>
      </c>
      <c r="F256">
        <v>25</v>
      </c>
      <c r="G256" t="s">
        <v>62</v>
      </c>
      <c r="H256">
        <v>2</v>
      </c>
      <c r="I256">
        <v>1</v>
      </c>
      <c r="J256" t="s">
        <v>71</v>
      </c>
      <c r="K256">
        <v>7</v>
      </c>
      <c r="L256">
        <v>21</v>
      </c>
      <c r="M256">
        <v>33.299999999999997</v>
      </c>
      <c r="N256">
        <v>26</v>
      </c>
      <c r="O256">
        <v>0</v>
      </c>
      <c r="P256">
        <v>0</v>
      </c>
      <c r="Q256">
        <v>3</v>
      </c>
      <c r="R256">
        <v>14.3</v>
      </c>
      <c r="S256">
        <v>12</v>
      </c>
      <c r="T256">
        <v>1.2</v>
      </c>
      <c r="U256">
        <v>-5.2</v>
      </c>
      <c r="V256">
        <v>3.7</v>
      </c>
      <c r="W256">
        <v>13</v>
      </c>
      <c r="X256">
        <v>2.8</v>
      </c>
      <c r="Y256">
        <v>0.7</v>
      </c>
      <c r="Z256">
        <v>4</v>
      </c>
      <c r="AA256">
        <v>18</v>
      </c>
      <c r="AB256">
        <v>0.32</v>
      </c>
      <c r="AC256">
        <v>-5.08</v>
      </c>
      <c r="AD256">
        <v>16</v>
      </c>
    </row>
    <row r="257" spans="1:30" x14ac:dyDescent="0.25">
      <c r="A257">
        <v>2008</v>
      </c>
      <c r="B257">
        <v>57</v>
      </c>
      <c r="C257" t="s">
        <v>611</v>
      </c>
      <c r="D257" t="str">
        <f>IFERROR(INDEX('Draft Master List'!E:F,MATCH('Passing Data 2006-2015'!C257,'Draft Master List'!E:E,0),2),"N/A")</f>
        <v>N/A</v>
      </c>
      <c r="E257" t="s">
        <v>27</v>
      </c>
      <c r="F257">
        <v>29</v>
      </c>
      <c r="H257">
        <v>2</v>
      </c>
      <c r="I257">
        <v>0</v>
      </c>
      <c r="K257">
        <v>10</v>
      </c>
      <c r="L257">
        <v>17</v>
      </c>
      <c r="M257">
        <v>58.8</v>
      </c>
      <c r="N257">
        <v>71</v>
      </c>
      <c r="O257">
        <v>1</v>
      </c>
      <c r="P257">
        <v>5.9</v>
      </c>
      <c r="Q257">
        <v>1</v>
      </c>
      <c r="R257">
        <v>5.9</v>
      </c>
      <c r="S257">
        <v>24</v>
      </c>
      <c r="T257">
        <v>4.2</v>
      </c>
      <c r="U257">
        <v>2.7</v>
      </c>
      <c r="V257">
        <v>7.1</v>
      </c>
      <c r="W257">
        <v>35.5</v>
      </c>
      <c r="X257">
        <v>63.6</v>
      </c>
      <c r="Y257">
        <v>15.4</v>
      </c>
      <c r="Z257">
        <v>3</v>
      </c>
      <c r="AA257">
        <v>22</v>
      </c>
      <c r="AB257">
        <v>2.4500000000000002</v>
      </c>
      <c r="AC257">
        <v>1.2</v>
      </c>
      <c r="AD257">
        <v>15</v>
      </c>
    </row>
    <row r="258" spans="1:30" x14ac:dyDescent="0.25">
      <c r="A258">
        <v>2008</v>
      </c>
      <c r="B258">
        <v>58</v>
      </c>
      <c r="C258" t="s">
        <v>70</v>
      </c>
      <c r="D258" t="str">
        <f>IFERROR(INDEX('Draft Master List'!E:F,MATCH('Passing Data 2006-2015'!C258,'Draft Master List'!E:E,0),2),"N/A")</f>
        <v>432007</v>
      </c>
      <c r="E258" t="s">
        <v>12</v>
      </c>
      <c r="F258">
        <v>24</v>
      </c>
      <c r="H258">
        <v>3</v>
      </c>
      <c r="I258">
        <v>0</v>
      </c>
      <c r="K258">
        <v>9</v>
      </c>
      <c r="L258">
        <v>17</v>
      </c>
      <c r="M258">
        <v>52.9</v>
      </c>
      <c r="N258">
        <v>119</v>
      </c>
      <c r="O258">
        <v>1</v>
      </c>
      <c r="P258">
        <v>5.9</v>
      </c>
      <c r="Q258">
        <v>0</v>
      </c>
      <c r="R258">
        <v>0</v>
      </c>
      <c r="S258">
        <v>41</v>
      </c>
      <c r="T258">
        <v>7</v>
      </c>
      <c r="U258">
        <v>8.1999999999999993</v>
      </c>
      <c r="V258">
        <v>13.2</v>
      </c>
      <c r="W258">
        <v>39.700000000000003</v>
      </c>
      <c r="X258">
        <v>95</v>
      </c>
      <c r="Y258">
        <v>32.799999999999997</v>
      </c>
      <c r="Z258">
        <v>6</v>
      </c>
      <c r="AA258">
        <v>35</v>
      </c>
      <c r="AB258">
        <v>3.65</v>
      </c>
      <c r="AC258">
        <v>4.5199999999999996</v>
      </c>
      <c r="AD258">
        <v>26.1</v>
      </c>
    </row>
    <row r="259" spans="1:30" x14ac:dyDescent="0.25">
      <c r="A259">
        <v>2008</v>
      </c>
      <c r="B259">
        <v>59</v>
      </c>
      <c r="C259" t="s">
        <v>600</v>
      </c>
      <c r="D259" t="str">
        <f>IFERROR(INDEX('Draft Master List'!E:F,MATCH('Passing Data 2006-2015'!C259,'Draft Master List'!E:E,0),2),"N/A")</f>
        <v>N/A</v>
      </c>
      <c r="E259" t="s">
        <v>9</v>
      </c>
      <c r="F259">
        <v>29</v>
      </c>
      <c r="H259">
        <v>3</v>
      </c>
      <c r="I259">
        <v>0</v>
      </c>
      <c r="K259">
        <v>9</v>
      </c>
      <c r="L259">
        <v>12</v>
      </c>
      <c r="M259">
        <v>75</v>
      </c>
      <c r="N259">
        <v>115</v>
      </c>
      <c r="O259">
        <v>2</v>
      </c>
      <c r="P259">
        <v>16.7</v>
      </c>
      <c r="Q259">
        <v>0</v>
      </c>
      <c r="R259">
        <v>0</v>
      </c>
      <c r="S259">
        <v>27</v>
      </c>
      <c r="T259">
        <v>9.6</v>
      </c>
      <c r="U259">
        <v>12.9</v>
      </c>
      <c r="V259">
        <v>12.8</v>
      </c>
      <c r="W259">
        <v>38.299999999999997</v>
      </c>
      <c r="X259">
        <v>144.1</v>
      </c>
      <c r="Y259">
        <v>88.6</v>
      </c>
      <c r="Z259">
        <v>1</v>
      </c>
      <c r="AA259">
        <v>2</v>
      </c>
      <c r="AB259">
        <v>8.69</v>
      </c>
      <c r="AC259">
        <v>11.77</v>
      </c>
      <c r="AD259">
        <v>7.7</v>
      </c>
    </row>
    <row r="260" spans="1:30" x14ac:dyDescent="0.25">
      <c r="A260">
        <v>2008</v>
      </c>
      <c r="B260">
        <v>60</v>
      </c>
      <c r="C260" t="s">
        <v>111</v>
      </c>
      <c r="D260" t="str">
        <f>IFERROR(INDEX('Draft Master List'!E:F,MATCH('Passing Data 2006-2015'!C260,'Draft Master List'!E:E,0),2),"N/A")</f>
        <v>572008</v>
      </c>
      <c r="E260" t="s">
        <v>33</v>
      </c>
      <c r="F260">
        <v>23</v>
      </c>
      <c r="H260">
        <v>3</v>
      </c>
      <c r="I260">
        <v>0</v>
      </c>
      <c r="K260">
        <v>7</v>
      </c>
      <c r="L260">
        <v>12</v>
      </c>
      <c r="M260">
        <v>58.3</v>
      </c>
      <c r="N260">
        <v>67</v>
      </c>
      <c r="O260">
        <v>0</v>
      </c>
      <c r="P260">
        <v>0</v>
      </c>
      <c r="Q260">
        <v>0</v>
      </c>
      <c r="R260">
        <v>0</v>
      </c>
      <c r="S260">
        <v>19</v>
      </c>
      <c r="T260">
        <v>5.6</v>
      </c>
      <c r="U260">
        <v>5.6</v>
      </c>
      <c r="V260">
        <v>9.6</v>
      </c>
      <c r="W260">
        <v>22.3</v>
      </c>
      <c r="X260">
        <v>74</v>
      </c>
      <c r="Y260">
        <v>88.5</v>
      </c>
      <c r="Z260">
        <v>0</v>
      </c>
      <c r="AA260">
        <v>0</v>
      </c>
      <c r="AB260">
        <v>5.58</v>
      </c>
      <c r="AC260">
        <v>5.58</v>
      </c>
      <c r="AD260">
        <v>0</v>
      </c>
    </row>
    <row r="261" spans="1:30" x14ac:dyDescent="0.25">
      <c r="A261">
        <v>2008</v>
      </c>
      <c r="B261">
        <v>61</v>
      </c>
      <c r="C261" t="s">
        <v>490</v>
      </c>
      <c r="D261" t="str">
        <f>IFERROR(INDEX('Draft Master List'!E:F,MATCH('Passing Data 2006-2015'!C261,'Draft Master List'!E:E,0),2),"N/A")</f>
        <v>2052007</v>
      </c>
      <c r="E261" t="s">
        <v>15</v>
      </c>
      <c r="F261">
        <v>24</v>
      </c>
      <c r="H261">
        <v>3</v>
      </c>
      <c r="I261">
        <v>0</v>
      </c>
      <c r="K261">
        <v>7</v>
      </c>
      <c r="L261">
        <v>12</v>
      </c>
      <c r="M261">
        <v>58.3</v>
      </c>
      <c r="N261">
        <v>41</v>
      </c>
      <c r="O261">
        <v>0</v>
      </c>
      <c r="P261">
        <v>0</v>
      </c>
      <c r="Q261">
        <v>2</v>
      </c>
      <c r="R261">
        <v>16.7</v>
      </c>
      <c r="S261">
        <v>13</v>
      </c>
      <c r="T261">
        <v>3.4</v>
      </c>
      <c r="U261">
        <v>-4.0999999999999996</v>
      </c>
      <c r="V261">
        <v>5.9</v>
      </c>
      <c r="W261">
        <v>13.7</v>
      </c>
      <c r="X261">
        <v>25.3</v>
      </c>
      <c r="Y261">
        <v>7.7</v>
      </c>
      <c r="Z261">
        <v>2</v>
      </c>
      <c r="AA261">
        <v>11</v>
      </c>
      <c r="AB261">
        <v>2.14</v>
      </c>
      <c r="AC261">
        <v>-4.29</v>
      </c>
      <c r="AD261">
        <v>14.3</v>
      </c>
    </row>
    <row r="262" spans="1:30" x14ac:dyDescent="0.25">
      <c r="A262">
        <v>2008</v>
      </c>
      <c r="B262">
        <v>62</v>
      </c>
      <c r="C262" t="s">
        <v>646</v>
      </c>
      <c r="D262" t="str">
        <f>IFERROR(INDEX('Draft Master List'!E:F,MATCH('Passing Data 2006-2015'!C262,'Draft Master List'!E:E,0),2),"N/A")</f>
        <v>N/A</v>
      </c>
      <c r="E262" t="s">
        <v>30</v>
      </c>
      <c r="F262">
        <v>31</v>
      </c>
      <c r="G262" t="s">
        <v>62</v>
      </c>
      <c r="H262">
        <v>1</v>
      </c>
      <c r="I262">
        <v>1</v>
      </c>
      <c r="J262" t="s">
        <v>627</v>
      </c>
      <c r="K262">
        <v>7</v>
      </c>
      <c r="L262">
        <v>11</v>
      </c>
      <c r="M262">
        <v>63.6</v>
      </c>
      <c r="N262">
        <v>76</v>
      </c>
      <c r="O262">
        <v>0</v>
      </c>
      <c r="P262">
        <v>0</v>
      </c>
      <c r="Q262">
        <v>0</v>
      </c>
      <c r="R262">
        <v>0</v>
      </c>
      <c r="S262">
        <v>26</v>
      </c>
      <c r="T262">
        <v>6.9</v>
      </c>
      <c r="U262">
        <v>6.9</v>
      </c>
      <c r="V262">
        <v>10.9</v>
      </c>
      <c r="W262">
        <v>76</v>
      </c>
      <c r="X262">
        <v>83.9</v>
      </c>
      <c r="Y262">
        <v>61.3</v>
      </c>
      <c r="Z262">
        <v>0</v>
      </c>
      <c r="AA262">
        <v>0</v>
      </c>
      <c r="AB262">
        <v>6.91</v>
      </c>
      <c r="AC262">
        <v>6.91</v>
      </c>
      <c r="AD262">
        <v>0</v>
      </c>
    </row>
    <row r="263" spans="1:30" x14ac:dyDescent="0.25">
      <c r="A263">
        <v>2008</v>
      </c>
      <c r="B263">
        <v>63</v>
      </c>
      <c r="C263" t="s">
        <v>634</v>
      </c>
      <c r="D263" t="str">
        <f>IFERROR(INDEX('Draft Master List'!E:F,MATCH('Passing Data 2006-2015'!C263,'Draft Master List'!E:E,0),2),"N/A")</f>
        <v>N/A</v>
      </c>
      <c r="E263" t="s">
        <v>25</v>
      </c>
      <c r="F263">
        <v>29</v>
      </c>
      <c r="H263">
        <v>1</v>
      </c>
      <c r="I263">
        <v>0</v>
      </c>
      <c r="K263">
        <v>7</v>
      </c>
      <c r="L263">
        <v>8</v>
      </c>
      <c r="M263">
        <v>87.5</v>
      </c>
      <c r="N263">
        <v>76</v>
      </c>
      <c r="O263">
        <v>1</v>
      </c>
      <c r="P263">
        <v>12.5</v>
      </c>
      <c r="Q263">
        <v>0</v>
      </c>
      <c r="R263">
        <v>0</v>
      </c>
      <c r="S263">
        <v>26</v>
      </c>
      <c r="T263">
        <v>9.5</v>
      </c>
      <c r="U263">
        <v>12</v>
      </c>
      <c r="V263">
        <v>10.9</v>
      </c>
      <c r="W263">
        <v>76</v>
      </c>
      <c r="X263">
        <v>145.80000000000001</v>
      </c>
      <c r="Y263">
        <v>98</v>
      </c>
      <c r="Z263">
        <v>0</v>
      </c>
      <c r="AA263">
        <v>0</v>
      </c>
      <c r="AB263">
        <v>9.5</v>
      </c>
      <c r="AC263">
        <v>12</v>
      </c>
      <c r="AD263">
        <v>0</v>
      </c>
    </row>
    <row r="264" spans="1:30" x14ac:dyDescent="0.25">
      <c r="A264">
        <v>2008</v>
      </c>
      <c r="B264">
        <v>64</v>
      </c>
      <c r="C264" t="s">
        <v>393</v>
      </c>
      <c r="D264" t="str">
        <f>IFERROR(INDEX('Draft Master List'!E:F,MATCH('Passing Data 2006-2015'!C264,'Draft Master List'!E:E,0),2),"N/A")</f>
        <v>942008</v>
      </c>
      <c r="E264" t="s">
        <v>30</v>
      </c>
      <c r="F264">
        <v>23</v>
      </c>
      <c r="H264">
        <v>2</v>
      </c>
      <c r="I264">
        <v>0</v>
      </c>
      <c r="K264">
        <v>4</v>
      </c>
      <c r="L264">
        <v>6</v>
      </c>
      <c r="M264">
        <v>66.7</v>
      </c>
      <c r="N264">
        <v>23</v>
      </c>
      <c r="O264">
        <v>0</v>
      </c>
      <c r="P264">
        <v>0</v>
      </c>
      <c r="Q264">
        <v>0</v>
      </c>
      <c r="R264">
        <v>0</v>
      </c>
      <c r="S264">
        <v>12</v>
      </c>
      <c r="T264">
        <v>3.8</v>
      </c>
      <c r="U264">
        <v>3.8</v>
      </c>
      <c r="V264">
        <v>5.8</v>
      </c>
      <c r="W264">
        <v>11.5</v>
      </c>
      <c r="X264">
        <v>73.599999999999994</v>
      </c>
      <c r="Y264">
        <v>9.5</v>
      </c>
      <c r="Z264">
        <v>1</v>
      </c>
      <c r="AA264">
        <v>2</v>
      </c>
      <c r="AB264">
        <v>3</v>
      </c>
      <c r="AC264">
        <v>3</v>
      </c>
      <c r="AD264">
        <v>14.3</v>
      </c>
    </row>
    <row r="265" spans="1:30" x14ac:dyDescent="0.25">
      <c r="A265">
        <v>2008</v>
      </c>
      <c r="B265">
        <v>65</v>
      </c>
      <c r="C265" t="s">
        <v>78</v>
      </c>
      <c r="D265" t="str">
        <f>IFERROR(INDEX('Draft Master List'!E:F,MATCH('Passing Data 2006-2015'!C265,'Draft Master List'!E:E,0),2),"N/A")</f>
        <v>492006</v>
      </c>
      <c r="E265" t="s">
        <v>32</v>
      </c>
      <c r="F265">
        <v>25</v>
      </c>
      <c r="H265">
        <v>2</v>
      </c>
      <c r="I265">
        <v>0</v>
      </c>
      <c r="K265">
        <v>3</v>
      </c>
      <c r="L265">
        <v>5</v>
      </c>
      <c r="M265">
        <v>60</v>
      </c>
      <c r="N265">
        <v>26</v>
      </c>
      <c r="O265">
        <v>0</v>
      </c>
      <c r="P265">
        <v>0</v>
      </c>
      <c r="Q265">
        <v>1</v>
      </c>
      <c r="R265">
        <v>20</v>
      </c>
      <c r="S265">
        <v>11</v>
      </c>
      <c r="T265">
        <v>5.2</v>
      </c>
      <c r="U265">
        <v>-3.8</v>
      </c>
      <c r="V265">
        <v>8.6999999999999993</v>
      </c>
      <c r="W265">
        <v>13</v>
      </c>
      <c r="X265">
        <v>34.200000000000003</v>
      </c>
      <c r="Y265">
        <v>2.1</v>
      </c>
      <c r="Z265">
        <v>0</v>
      </c>
      <c r="AA265">
        <v>0</v>
      </c>
      <c r="AB265">
        <v>5.2</v>
      </c>
      <c r="AC265">
        <v>-3.8</v>
      </c>
      <c r="AD265">
        <v>0</v>
      </c>
    </row>
    <row r="266" spans="1:30" x14ac:dyDescent="0.25">
      <c r="A266">
        <v>2008</v>
      </c>
      <c r="B266">
        <v>66</v>
      </c>
      <c r="C266" t="s">
        <v>424</v>
      </c>
      <c r="D266" t="str">
        <f>IFERROR(INDEX('Draft Master List'!E:F,MATCH('Passing Data 2006-2015'!C266,'Draft Master List'!E:E,0),2),"N/A")</f>
        <v>2092008</v>
      </c>
      <c r="E266" t="s">
        <v>5</v>
      </c>
      <c r="F266">
        <v>23</v>
      </c>
      <c r="H266">
        <v>7</v>
      </c>
      <c r="I266">
        <v>0</v>
      </c>
      <c r="K266">
        <v>2</v>
      </c>
      <c r="L266">
        <v>5</v>
      </c>
      <c r="M266">
        <v>40</v>
      </c>
      <c r="N266">
        <v>6</v>
      </c>
      <c r="O266">
        <v>0</v>
      </c>
      <c r="P266">
        <v>0</v>
      </c>
      <c r="Q266">
        <v>0</v>
      </c>
      <c r="R266">
        <v>0</v>
      </c>
      <c r="S266">
        <v>3</v>
      </c>
      <c r="T266">
        <v>1.2</v>
      </c>
      <c r="U266">
        <v>1.2</v>
      </c>
      <c r="V266">
        <v>3</v>
      </c>
      <c r="W266">
        <v>0.9</v>
      </c>
      <c r="X266">
        <v>47.9</v>
      </c>
      <c r="Y266">
        <v>13.4</v>
      </c>
      <c r="Z266">
        <v>0</v>
      </c>
      <c r="AA266">
        <v>0</v>
      </c>
      <c r="AB266">
        <v>1.2</v>
      </c>
      <c r="AC266">
        <v>1.2</v>
      </c>
      <c r="AD266">
        <v>0</v>
      </c>
    </row>
    <row r="267" spans="1:30" x14ac:dyDescent="0.25">
      <c r="A267">
        <v>2008</v>
      </c>
      <c r="B267">
        <v>67</v>
      </c>
      <c r="C267" t="s">
        <v>665</v>
      </c>
      <c r="D267" t="str">
        <f>IFERROR(INDEX('Draft Master List'!E:F,MATCH('Passing Data 2006-2015'!C267,'Draft Master List'!E:E,0),2),"N/A")</f>
        <v>N/A</v>
      </c>
      <c r="E267" t="s">
        <v>64</v>
      </c>
      <c r="F267">
        <v>25</v>
      </c>
      <c r="G267" t="s">
        <v>77</v>
      </c>
      <c r="H267">
        <v>15</v>
      </c>
      <c r="I267">
        <v>2</v>
      </c>
      <c r="K267">
        <v>1</v>
      </c>
      <c r="L267">
        <v>4</v>
      </c>
      <c r="M267">
        <v>25</v>
      </c>
      <c r="N267">
        <v>8</v>
      </c>
      <c r="O267">
        <v>0</v>
      </c>
      <c r="P267">
        <v>0</v>
      </c>
      <c r="Q267">
        <v>0</v>
      </c>
      <c r="R267">
        <v>0</v>
      </c>
      <c r="S267">
        <v>8</v>
      </c>
      <c r="T267">
        <v>2</v>
      </c>
      <c r="U267">
        <v>2</v>
      </c>
      <c r="V267">
        <v>8</v>
      </c>
      <c r="W267">
        <v>0.5</v>
      </c>
      <c r="X267">
        <v>39.6</v>
      </c>
      <c r="Z267">
        <v>0</v>
      </c>
      <c r="AA267">
        <v>0</v>
      </c>
      <c r="AB267">
        <v>2</v>
      </c>
      <c r="AC267">
        <v>2</v>
      </c>
      <c r="AD267">
        <v>0</v>
      </c>
    </row>
    <row r="268" spans="1:30" x14ac:dyDescent="0.25">
      <c r="A268">
        <v>2008</v>
      </c>
      <c r="B268">
        <v>68</v>
      </c>
      <c r="C268" t="s">
        <v>637</v>
      </c>
      <c r="D268" t="str">
        <f>IFERROR(INDEX('Draft Master List'!E:F,MATCH('Passing Data 2006-2015'!C268,'Draft Master List'!E:E,0),2),"N/A")</f>
        <v>N/A</v>
      </c>
      <c r="E268" t="s">
        <v>7</v>
      </c>
      <c r="F268">
        <v>29</v>
      </c>
      <c r="G268" t="s">
        <v>74</v>
      </c>
      <c r="H268">
        <v>16</v>
      </c>
      <c r="I268">
        <v>16</v>
      </c>
      <c r="K268">
        <v>3</v>
      </c>
      <c r="L268">
        <v>4</v>
      </c>
      <c r="M268">
        <v>75</v>
      </c>
      <c r="N268">
        <v>46</v>
      </c>
      <c r="O268">
        <v>1</v>
      </c>
      <c r="P268">
        <v>25</v>
      </c>
      <c r="Q268">
        <v>0</v>
      </c>
      <c r="R268">
        <v>0</v>
      </c>
      <c r="S268">
        <v>18</v>
      </c>
      <c r="T268">
        <v>11.5</v>
      </c>
      <c r="U268">
        <v>16.5</v>
      </c>
      <c r="V268">
        <v>15.3</v>
      </c>
      <c r="W268">
        <v>2.9</v>
      </c>
      <c r="X268">
        <v>152.1</v>
      </c>
      <c r="Y268">
        <v>88.9</v>
      </c>
      <c r="Z268">
        <v>0</v>
      </c>
      <c r="AA268">
        <v>0</v>
      </c>
      <c r="AB268">
        <v>11.5</v>
      </c>
      <c r="AC268">
        <v>16.5</v>
      </c>
      <c r="AD268">
        <v>0</v>
      </c>
    </row>
    <row r="269" spans="1:30" x14ac:dyDescent="0.25">
      <c r="A269">
        <v>2008</v>
      </c>
      <c r="B269">
        <v>69</v>
      </c>
      <c r="C269" t="s">
        <v>483</v>
      </c>
      <c r="D269" t="str">
        <f>IFERROR(INDEX('Draft Master List'!E:F,MATCH('Passing Data 2006-2015'!C269,'Draft Master List'!E:E,0),2),"N/A")</f>
        <v>1742007</v>
      </c>
      <c r="E269" t="s">
        <v>3</v>
      </c>
      <c r="F269">
        <v>24</v>
      </c>
      <c r="H269">
        <v>6</v>
      </c>
      <c r="I269">
        <v>0</v>
      </c>
      <c r="K269">
        <v>3</v>
      </c>
      <c r="L269">
        <v>4</v>
      </c>
      <c r="M269">
        <v>75</v>
      </c>
      <c r="N269">
        <v>82</v>
      </c>
      <c r="O269">
        <v>1</v>
      </c>
      <c r="P269">
        <v>25</v>
      </c>
      <c r="Q269">
        <v>0</v>
      </c>
      <c r="R269">
        <v>0</v>
      </c>
      <c r="S269">
        <v>43</v>
      </c>
      <c r="T269">
        <v>20.5</v>
      </c>
      <c r="U269">
        <v>25.5</v>
      </c>
      <c r="V269">
        <v>27.3</v>
      </c>
      <c r="W269">
        <v>13.7</v>
      </c>
      <c r="X269">
        <v>156.19999999999999</v>
      </c>
      <c r="Y269">
        <v>69.7</v>
      </c>
      <c r="Z269">
        <v>1</v>
      </c>
      <c r="AA269">
        <v>1</v>
      </c>
      <c r="AB269">
        <v>16.2</v>
      </c>
      <c r="AC269">
        <v>20.2</v>
      </c>
      <c r="AD269">
        <v>20</v>
      </c>
    </row>
    <row r="270" spans="1:30" x14ac:dyDescent="0.25">
      <c r="A270">
        <v>2008</v>
      </c>
      <c r="B270">
        <v>70</v>
      </c>
      <c r="C270" t="s">
        <v>687</v>
      </c>
      <c r="D270" t="str">
        <f>IFERROR(INDEX('Draft Master List'!E:F,MATCH('Passing Data 2006-2015'!C270,'Draft Master List'!E:E,0),2),"N/A")</f>
        <v>N/A</v>
      </c>
      <c r="E270" t="s">
        <v>223</v>
      </c>
      <c r="F270">
        <v>27</v>
      </c>
      <c r="H270">
        <v>1</v>
      </c>
      <c r="I270">
        <v>0</v>
      </c>
      <c r="K270">
        <v>1</v>
      </c>
      <c r="L270">
        <v>3</v>
      </c>
      <c r="M270">
        <v>33.299999999999997</v>
      </c>
      <c r="N270">
        <v>6</v>
      </c>
      <c r="O270">
        <v>0</v>
      </c>
      <c r="P270">
        <v>0</v>
      </c>
      <c r="Q270">
        <v>0</v>
      </c>
      <c r="R270">
        <v>0</v>
      </c>
      <c r="S270">
        <v>6</v>
      </c>
      <c r="T270">
        <v>2</v>
      </c>
      <c r="U270">
        <v>2</v>
      </c>
      <c r="V270">
        <v>6</v>
      </c>
      <c r="W270">
        <v>6</v>
      </c>
      <c r="X270">
        <v>42.4</v>
      </c>
      <c r="Y270">
        <v>4.8</v>
      </c>
      <c r="Z270">
        <v>0</v>
      </c>
      <c r="AA270">
        <v>0</v>
      </c>
      <c r="AB270">
        <v>2</v>
      </c>
      <c r="AC270">
        <v>2</v>
      </c>
      <c r="AD270">
        <v>0</v>
      </c>
    </row>
    <row r="271" spans="1:30" x14ac:dyDescent="0.25">
      <c r="A271">
        <v>2008</v>
      </c>
      <c r="B271">
        <v>71</v>
      </c>
      <c r="C271" t="s">
        <v>566</v>
      </c>
      <c r="D271" t="str">
        <f>IFERROR(INDEX('Draft Master List'!E:F,MATCH('Passing Data 2006-2015'!C271,'Draft Master List'!E:E,0),2),"N/A")</f>
        <v>N/A</v>
      </c>
      <c r="E271" t="s">
        <v>33</v>
      </c>
      <c r="F271">
        <v>27</v>
      </c>
      <c r="G271" t="s">
        <v>76</v>
      </c>
      <c r="H271">
        <v>16</v>
      </c>
      <c r="I271">
        <v>13</v>
      </c>
      <c r="K271">
        <v>2</v>
      </c>
      <c r="L271">
        <v>3</v>
      </c>
      <c r="M271">
        <v>66.7</v>
      </c>
      <c r="N271">
        <v>41</v>
      </c>
      <c r="O271">
        <v>1</v>
      </c>
      <c r="P271">
        <v>33.299999999999997</v>
      </c>
      <c r="Q271">
        <v>0</v>
      </c>
      <c r="R271">
        <v>0</v>
      </c>
      <c r="S271">
        <v>22</v>
      </c>
      <c r="T271">
        <v>13.7</v>
      </c>
      <c r="U271">
        <v>20.3</v>
      </c>
      <c r="V271">
        <v>20.5</v>
      </c>
      <c r="W271">
        <v>2.6</v>
      </c>
      <c r="X271">
        <v>149.30000000000001</v>
      </c>
      <c r="Y271">
        <v>78.2</v>
      </c>
      <c r="Z271">
        <v>1</v>
      </c>
      <c r="AA271">
        <v>8</v>
      </c>
      <c r="AB271">
        <v>8.25</v>
      </c>
      <c r="AC271">
        <v>13.25</v>
      </c>
      <c r="AD271">
        <v>25</v>
      </c>
    </row>
    <row r="272" spans="1:30" x14ac:dyDescent="0.25">
      <c r="A272">
        <v>2008</v>
      </c>
      <c r="B272">
        <v>72</v>
      </c>
      <c r="C272" t="s">
        <v>699</v>
      </c>
      <c r="D272" t="str">
        <f>IFERROR(INDEX('Draft Master List'!E:F,MATCH('Passing Data 2006-2015'!C272,'Draft Master List'!E:E,0),2),"N/A")</f>
        <v>N/A</v>
      </c>
      <c r="E272" t="s">
        <v>223</v>
      </c>
      <c r="F272">
        <v>32</v>
      </c>
      <c r="G272" t="s">
        <v>77</v>
      </c>
      <c r="H272">
        <v>13</v>
      </c>
      <c r="I272">
        <v>6</v>
      </c>
      <c r="K272">
        <v>2</v>
      </c>
      <c r="L272">
        <v>3</v>
      </c>
      <c r="M272">
        <v>66.7</v>
      </c>
      <c r="N272">
        <v>17</v>
      </c>
      <c r="O272">
        <v>0</v>
      </c>
      <c r="P272">
        <v>0</v>
      </c>
      <c r="Q272">
        <v>0</v>
      </c>
      <c r="R272">
        <v>0</v>
      </c>
      <c r="S272">
        <v>11</v>
      </c>
      <c r="T272">
        <v>5.7</v>
      </c>
      <c r="U272">
        <v>5.7</v>
      </c>
      <c r="V272">
        <v>8.5</v>
      </c>
      <c r="W272">
        <v>1.3</v>
      </c>
      <c r="X272">
        <v>81.2</v>
      </c>
      <c r="Y272">
        <v>39.799999999999997</v>
      </c>
      <c r="Z272">
        <v>1</v>
      </c>
      <c r="AA272">
        <v>0</v>
      </c>
      <c r="AB272">
        <v>4.25</v>
      </c>
      <c r="AC272">
        <v>4.25</v>
      </c>
      <c r="AD272">
        <v>25</v>
      </c>
    </row>
    <row r="273" spans="1:32" x14ac:dyDescent="0.25">
      <c r="A273">
        <v>2008</v>
      </c>
      <c r="B273">
        <v>73</v>
      </c>
      <c r="C273" t="s">
        <v>632</v>
      </c>
      <c r="D273" t="str">
        <f>IFERROR(INDEX('Draft Master List'!E:F,MATCH('Passing Data 2006-2015'!C273,'Draft Master List'!E:E,0),2),"N/A")</f>
        <v>N/A</v>
      </c>
      <c r="E273" t="s">
        <v>26</v>
      </c>
      <c r="F273">
        <v>29</v>
      </c>
      <c r="H273">
        <v>1</v>
      </c>
      <c r="I273">
        <v>0</v>
      </c>
      <c r="K273">
        <v>2</v>
      </c>
      <c r="L273">
        <v>3</v>
      </c>
      <c r="M273">
        <v>66.7</v>
      </c>
      <c r="N273">
        <v>19</v>
      </c>
      <c r="O273">
        <v>0</v>
      </c>
      <c r="P273">
        <v>0</v>
      </c>
      <c r="Q273">
        <v>0</v>
      </c>
      <c r="R273">
        <v>0</v>
      </c>
      <c r="S273">
        <v>10</v>
      </c>
      <c r="T273">
        <v>6.3</v>
      </c>
      <c r="U273">
        <v>6.3</v>
      </c>
      <c r="V273">
        <v>9.5</v>
      </c>
      <c r="W273">
        <v>19</v>
      </c>
      <c r="X273">
        <v>84</v>
      </c>
      <c r="Y273">
        <v>43</v>
      </c>
      <c r="Z273">
        <v>1</v>
      </c>
      <c r="AA273">
        <v>5</v>
      </c>
      <c r="AB273">
        <v>3.5</v>
      </c>
      <c r="AC273">
        <v>3.5</v>
      </c>
      <c r="AD273">
        <v>25</v>
      </c>
    </row>
    <row r="274" spans="1:32" x14ac:dyDescent="0.25">
      <c r="A274">
        <v>2008</v>
      </c>
      <c r="B274">
        <v>74</v>
      </c>
      <c r="C274" t="s">
        <v>467</v>
      </c>
      <c r="D274" t="str">
        <f>IFERROR(INDEX('Draft Master List'!E:F,MATCH('Passing Data 2006-2015'!C274,'Draft Master List'!E:E,0),2),"N/A")</f>
        <v>1002007</v>
      </c>
      <c r="E274" t="s">
        <v>16</v>
      </c>
      <c r="F274">
        <v>24</v>
      </c>
      <c r="H274">
        <v>15</v>
      </c>
      <c r="I274">
        <v>0</v>
      </c>
      <c r="K274">
        <v>1</v>
      </c>
      <c r="L274">
        <v>2</v>
      </c>
      <c r="M274">
        <v>50</v>
      </c>
      <c r="N274">
        <v>8</v>
      </c>
      <c r="O274">
        <v>0</v>
      </c>
      <c r="P274">
        <v>0</v>
      </c>
      <c r="Q274">
        <v>0</v>
      </c>
      <c r="R274">
        <v>0</v>
      </c>
      <c r="S274">
        <v>8</v>
      </c>
      <c r="T274">
        <v>4</v>
      </c>
      <c r="U274">
        <v>4</v>
      </c>
      <c r="V274">
        <v>8</v>
      </c>
      <c r="W274">
        <v>0.5</v>
      </c>
      <c r="X274">
        <v>60.4</v>
      </c>
      <c r="Y274">
        <v>100</v>
      </c>
      <c r="Z274">
        <v>0</v>
      </c>
      <c r="AA274">
        <v>0</v>
      </c>
      <c r="AB274">
        <v>4</v>
      </c>
      <c r="AC274">
        <v>4</v>
      </c>
      <c r="AD274">
        <v>0</v>
      </c>
    </row>
    <row r="275" spans="1:32" x14ac:dyDescent="0.25">
      <c r="A275">
        <v>2008</v>
      </c>
      <c r="B275">
        <v>75</v>
      </c>
      <c r="C275" t="s">
        <v>700</v>
      </c>
      <c r="D275" t="str">
        <f>IFERROR(INDEX('Draft Master List'!E:F,MATCH('Passing Data 2006-2015'!C275,'Draft Master List'!E:E,0),2),"N/A")</f>
        <v>N/A</v>
      </c>
      <c r="E275" t="s">
        <v>12</v>
      </c>
      <c r="F275">
        <v>28</v>
      </c>
      <c r="H275">
        <v>2</v>
      </c>
      <c r="I275">
        <v>0</v>
      </c>
      <c r="K275">
        <v>1</v>
      </c>
      <c r="L275">
        <v>2</v>
      </c>
      <c r="M275">
        <v>50</v>
      </c>
      <c r="N275">
        <v>20</v>
      </c>
      <c r="O275">
        <v>0</v>
      </c>
      <c r="P275">
        <v>0</v>
      </c>
      <c r="Q275">
        <v>0</v>
      </c>
      <c r="R275">
        <v>0</v>
      </c>
      <c r="S275">
        <v>20</v>
      </c>
      <c r="T275">
        <v>10</v>
      </c>
      <c r="U275">
        <v>10</v>
      </c>
      <c r="V275">
        <v>20</v>
      </c>
      <c r="W275">
        <v>10</v>
      </c>
      <c r="X275">
        <v>85.4</v>
      </c>
      <c r="Y275">
        <v>5.3</v>
      </c>
      <c r="Z275">
        <v>3</v>
      </c>
      <c r="AA275">
        <v>25</v>
      </c>
      <c r="AB275">
        <v>-1</v>
      </c>
      <c r="AC275">
        <v>-1</v>
      </c>
      <c r="AD275">
        <v>60</v>
      </c>
    </row>
    <row r="276" spans="1:32" x14ac:dyDescent="0.25">
      <c r="A276">
        <v>2008</v>
      </c>
      <c r="B276">
        <v>76</v>
      </c>
      <c r="C276" t="s">
        <v>655</v>
      </c>
      <c r="D276" t="str">
        <f>IFERROR(INDEX('Draft Master List'!E:F,MATCH('Passing Data 2006-2015'!C276,'Draft Master List'!E:E,0),2),"N/A")</f>
        <v>N/A</v>
      </c>
      <c r="E276" t="s">
        <v>4</v>
      </c>
      <c r="F276">
        <v>29</v>
      </c>
      <c r="H276">
        <v>2</v>
      </c>
      <c r="I276">
        <v>0</v>
      </c>
      <c r="K276">
        <v>0</v>
      </c>
      <c r="L276">
        <v>2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W276">
        <v>0</v>
      </c>
      <c r="X276">
        <v>39.6</v>
      </c>
      <c r="Y276">
        <v>5.8</v>
      </c>
      <c r="Z276">
        <v>0</v>
      </c>
      <c r="AA276">
        <v>0</v>
      </c>
      <c r="AB276">
        <v>0</v>
      </c>
      <c r="AC276">
        <v>0</v>
      </c>
      <c r="AD276">
        <v>0</v>
      </c>
    </row>
    <row r="277" spans="1:32" x14ac:dyDescent="0.25">
      <c r="A277">
        <v>2008</v>
      </c>
      <c r="B277">
        <v>77</v>
      </c>
      <c r="C277" t="s">
        <v>605</v>
      </c>
      <c r="D277" t="str">
        <f>IFERROR(INDEX('Draft Master List'!E:F,MATCH('Passing Data 2006-2015'!C277,'Draft Master List'!E:E,0),2),"N/A")</f>
        <v>N/A</v>
      </c>
      <c r="E277" t="s">
        <v>28</v>
      </c>
      <c r="F277">
        <v>28</v>
      </c>
      <c r="H277">
        <v>1</v>
      </c>
      <c r="I277">
        <v>0</v>
      </c>
      <c r="K277">
        <v>1</v>
      </c>
      <c r="L277">
        <v>2</v>
      </c>
      <c r="M277">
        <v>50</v>
      </c>
      <c r="N277">
        <v>7</v>
      </c>
      <c r="O277">
        <v>0</v>
      </c>
      <c r="P277">
        <v>0</v>
      </c>
      <c r="Q277">
        <v>0</v>
      </c>
      <c r="R277">
        <v>0</v>
      </c>
      <c r="S277">
        <v>7</v>
      </c>
      <c r="T277">
        <v>3.5</v>
      </c>
      <c r="U277">
        <v>3.5</v>
      </c>
      <c r="V277">
        <v>7</v>
      </c>
      <c r="W277">
        <v>7</v>
      </c>
      <c r="X277">
        <v>58.3</v>
      </c>
      <c r="Y277">
        <v>4.2</v>
      </c>
      <c r="Z277">
        <v>1</v>
      </c>
      <c r="AA277">
        <v>10</v>
      </c>
      <c r="AB277">
        <v>-1</v>
      </c>
      <c r="AC277">
        <v>-1</v>
      </c>
      <c r="AD277">
        <v>33.299999999999997</v>
      </c>
    </row>
    <row r="278" spans="1:32" x14ac:dyDescent="0.25">
      <c r="A278">
        <v>2008</v>
      </c>
      <c r="B278">
        <v>78</v>
      </c>
      <c r="C278" t="s">
        <v>528</v>
      </c>
      <c r="D278" t="str">
        <f>IFERROR(INDEX('Draft Master List'!E:F,MATCH('Passing Data 2006-2015'!C278,'Draft Master List'!E:E,0),2),"N/A")</f>
        <v>1032006</v>
      </c>
      <c r="E278" t="s">
        <v>32</v>
      </c>
      <c r="F278">
        <v>25</v>
      </c>
      <c r="G278" t="s">
        <v>77</v>
      </c>
      <c r="H278">
        <v>15</v>
      </c>
      <c r="I278">
        <v>1</v>
      </c>
      <c r="K278">
        <v>1</v>
      </c>
      <c r="L278">
        <v>2</v>
      </c>
      <c r="M278">
        <v>50</v>
      </c>
      <c r="N278">
        <v>18</v>
      </c>
      <c r="O278">
        <v>0</v>
      </c>
      <c r="P278">
        <v>0</v>
      </c>
      <c r="Q278">
        <v>0</v>
      </c>
      <c r="R278">
        <v>0</v>
      </c>
      <c r="S278">
        <v>18</v>
      </c>
      <c r="T278">
        <v>9</v>
      </c>
      <c r="U278">
        <v>9</v>
      </c>
      <c r="V278">
        <v>18</v>
      </c>
      <c r="W278">
        <v>1.2</v>
      </c>
      <c r="X278">
        <v>81.2</v>
      </c>
      <c r="Y278">
        <v>0.4</v>
      </c>
      <c r="Z278">
        <v>0</v>
      </c>
      <c r="AA278">
        <v>0</v>
      </c>
      <c r="AB278">
        <v>9</v>
      </c>
      <c r="AC278">
        <v>9</v>
      </c>
      <c r="AD278">
        <v>0</v>
      </c>
    </row>
    <row r="279" spans="1:32" x14ac:dyDescent="0.25">
      <c r="A279">
        <v>2008</v>
      </c>
      <c r="B279">
        <v>79</v>
      </c>
      <c r="C279" t="s">
        <v>631</v>
      </c>
      <c r="D279" t="str">
        <f>IFERROR(INDEX('Draft Master List'!E:F,MATCH('Passing Data 2006-2015'!C279,'Draft Master List'!E:E,0),2),"N/A")</f>
        <v>N/A</v>
      </c>
      <c r="E279" t="s">
        <v>16</v>
      </c>
      <c r="F279">
        <v>29</v>
      </c>
      <c r="H279">
        <v>2</v>
      </c>
      <c r="I279">
        <v>0</v>
      </c>
      <c r="K279">
        <v>1</v>
      </c>
      <c r="L279">
        <v>2</v>
      </c>
      <c r="M279">
        <v>50</v>
      </c>
      <c r="N279">
        <v>4</v>
      </c>
      <c r="O279">
        <v>0</v>
      </c>
      <c r="P279">
        <v>0</v>
      </c>
      <c r="Q279">
        <v>0</v>
      </c>
      <c r="R279">
        <v>0</v>
      </c>
      <c r="S279">
        <v>4</v>
      </c>
      <c r="T279">
        <v>2</v>
      </c>
      <c r="U279">
        <v>2</v>
      </c>
      <c r="V279">
        <v>4</v>
      </c>
      <c r="W279">
        <v>2</v>
      </c>
      <c r="X279">
        <v>56.2</v>
      </c>
      <c r="Y279">
        <v>0</v>
      </c>
      <c r="Z279">
        <v>2</v>
      </c>
      <c r="AA279">
        <v>16</v>
      </c>
      <c r="AB279">
        <v>-3</v>
      </c>
      <c r="AC279">
        <v>-3</v>
      </c>
      <c r="AD279">
        <v>50</v>
      </c>
    </row>
    <row r="280" spans="1:32" x14ac:dyDescent="0.25">
      <c r="A280">
        <v>2008</v>
      </c>
      <c r="B280">
        <v>80</v>
      </c>
      <c r="C280" t="s">
        <v>571</v>
      </c>
      <c r="D280" t="str">
        <f>IFERROR(INDEX('Draft Master List'!E:F,MATCH('Passing Data 2006-2015'!C280,'Draft Master List'!E:E,0),2),"N/A")</f>
        <v>N/A</v>
      </c>
      <c r="E280" t="s">
        <v>10</v>
      </c>
      <c r="F280">
        <v>25</v>
      </c>
      <c r="G280" t="s">
        <v>643</v>
      </c>
      <c r="H280">
        <v>11</v>
      </c>
      <c r="I280">
        <v>3</v>
      </c>
      <c r="K280">
        <v>0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W280">
        <v>0</v>
      </c>
      <c r="X280">
        <v>39.6</v>
      </c>
      <c r="Y280">
        <v>5.8</v>
      </c>
      <c r="Z280">
        <v>0</v>
      </c>
      <c r="AA280">
        <v>0</v>
      </c>
      <c r="AB280">
        <v>0</v>
      </c>
      <c r="AC280">
        <v>0</v>
      </c>
      <c r="AD280">
        <v>0</v>
      </c>
    </row>
    <row r="281" spans="1:32" x14ac:dyDescent="0.25">
      <c r="A281">
        <v>2008</v>
      </c>
      <c r="B281">
        <v>81</v>
      </c>
      <c r="C281" t="s">
        <v>570</v>
      </c>
      <c r="D281" t="str">
        <f>IFERROR(INDEX('Draft Master List'!E:F,MATCH('Passing Data 2006-2015'!C281,'Draft Master List'!E:E,0),2),"N/A")</f>
        <v>N/A</v>
      </c>
      <c r="E281" t="s">
        <v>669</v>
      </c>
      <c r="F281">
        <v>26</v>
      </c>
      <c r="H281">
        <v>12</v>
      </c>
      <c r="I281">
        <v>8</v>
      </c>
      <c r="K281">
        <v>1</v>
      </c>
      <c r="L281">
        <v>1</v>
      </c>
      <c r="M281">
        <v>100</v>
      </c>
      <c r="N281">
        <v>37</v>
      </c>
      <c r="O281">
        <v>1</v>
      </c>
      <c r="P281">
        <v>100</v>
      </c>
      <c r="Q281">
        <v>0</v>
      </c>
      <c r="R281">
        <v>0</v>
      </c>
      <c r="S281">
        <v>37</v>
      </c>
      <c r="T281">
        <v>37</v>
      </c>
      <c r="U281">
        <v>57</v>
      </c>
      <c r="V281">
        <v>37</v>
      </c>
      <c r="W281">
        <v>3.1</v>
      </c>
      <c r="X281">
        <v>158.30000000000001</v>
      </c>
      <c r="Y281">
        <v>100</v>
      </c>
      <c r="Z281">
        <v>0</v>
      </c>
      <c r="AA281">
        <v>0</v>
      </c>
      <c r="AB281">
        <v>37</v>
      </c>
      <c r="AC281">
        <v>57</v>
      </c>
      <c r="AD281">
        <v>0</v>
      </c>
    </row>
    <row r="282" spans="1:32" x14ac:dyDescent="0.25">
      <c r="A282">
        <v>2008</v>
      </c>
      <c r="B282">
        <v>82</v>
      </c>
      <c r="C282" t="s">
        <v>663</v>
      </c>
      <c r="D282" t="str">
        <f>IFERROR(INDEX('Draft Master List'!E:F,MATCH('Passing Data 2006-2015'!C282,'Draft Master List'!E:E,0),2),"N/A")</f>
        <v>N/A</v>
      </c>
      <c r="E282" t="s">
        <v>34</v>
      </c>
      <c r="F282">
        <v>36</v>
      </c>
      <c r="G282" t="s">
        <v>74</v>
      </c>
      <c r="H282">
        <v>16</v>
      </c>
      <c r="I282">
        <v>15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W282">
        <v>0</v>
      </c>
      <c r="X282">
        <v>39.6</v>
      </c>
      <c r="Y282">
        <v>7.4</v>
      </c>
      <c r="Z282">
        <v>0</v>
      </c>
      <c r="AA282">
        <v>0</v>
      </c>
      <c r="AB282">
        <v>0</v>
      </c>
      <c r="AC282">
        <v>0</v>
      </c>
      <c r="AD282">
        <v>0</v>
      </c>
    </row>
    <row r="283" spans="1:32" x14ac:dyDescent="0.25">
      <c r="A283">
        <v>2008</v>
      </c>
      <c r="B283">
        <v>83</v>
      </c>
      <c r="C283" t="s">
        <v>568</v>
      </c>
      <c r="D283" t="str">
        <f>IFERROR(INDEX('Draft Master List'!E:F,MATCH('Passing Data 2006-2015'!C283,'Draft Master List'!E:E,0),2),"N/A")</f>
        <v>N/A</v>
      </c>
      <c r="E283" t="s">
        <v>3</v>
      </c>
      <c r="F283">
        <v>26</v>
      </c>
      <c r="G283" t="s">
        <v>77</v>
      </c>
      <c r="H283">
        <v>16</v>
      </c>
      <c r="I283">
        <v>13</v>
      </c>
      <c r="K283">
        <v>1</v>
      </c>
      <c r="L283">
        <v>1</v>
      </c>
      <c r="M283">
        <v>100</v>
      </c>
      <c r="N283">
        <v>32</v>
      </c>
      <c r="O283">
        <v>1</v>
      </c>
      <c r="P283">
        <v>100</v>
      </c>
      <c r="Q283">
        <v>0</v>
      </c>
      <c r="R283">
        <v>0</v>
      </c>
      <c r="S283">
        <v>32</v>
      </c>
      <c r="T283">
        <v>32</v>
      </c>
      <c r="U283">
        <v>52</v>
      </c>
      <c r="V283">
        <v>32</v>
      </c>
      <c r="W283">
        <v>2</v>
      </c>
      <c r="X283">
        <v>158.30000000000001</v>
      </c>
      <c r="Y283">
        <v>100</v>
      </c>
      <c r="Z283">
        <v>0</v>
      </c>
      <c r="AA283">
        <v>0</v>
      </c>
      <c r="AB283">
        <v>32</v>
      </c>
      <c r="AC283">
        <v>52</v>
      </c>
      <c r="AD283">
        <v>0</v>
      </c>
    </row>
    <row r="284" spans="1:32" x14ac:dyDescent="0.25">
      <c r="A284">
        <v>2008</v>
      </c>
      <c r="B284">
        <v>84</v>
      </c>
      <c r="C284" t="s">
        <v>587</v>
      </c>
      <c r="D284" t="str">
        <f>IFERROR(INDEX('Draft Master List'!E:F,MATCH('Passing Data 2006-2015'!C284,'Draft Master List'!E:E,0),2),"N/A")</f>
        <v>N/A</v>
      </c>
      <c r="E284" t="s">
        <v>27</v>
      </c>
      <c r="F284">
        <v>29</v>
      </c>
      <c r="G284" t="s">
        <v>77</v>
      </c>
      <c r="H284">
        <v>16</v>
      </c>
      <c r="I284">
        <v>7</v>
      </c>
      <c r="K284">
        <v>0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W284">
        <v>0</v>
      </c>
      <c r="X284">
        <v>39.6</v>
      </c>
      <c r="Y284">
        <v>4.0999999999999996</v>
      </c>
      <c r="Z284">
        <v>0</v>
      </c>
      <c r="AA284">
        <v>0</v>
      </c>
      <c r="AB284">
        <v>0</v>
      </c>
      <c r="AC284">
        <v>0</v>
      </c>
      <c r="AD284">
        <v>0</v>
      </c>
    </row>
    <row r="285" spans="1:32" x14ac:dyDescent="0.25">
      <c r="A285">
        <v>2008</v>
      </c>
      <c r="B285">
        <v>85</v>
      </c>
      <c r="C285" t="s">
        <v>406</v>
      </c>
      <c r="D285" t="str">
        <f>IFERROR(INDEX('Draft Master List'!E:F,MATCH('Passing Data 2006-2015'!C285,'Draft Master List'!E:E,0),2),"N/A")</f>
        <v>1562008</v>
      </c>
      <c r="E285" t="s">
        <v>24</v>
      </c>
      <c r="F285">
        <v>23</v>
      </c>
      <c r="H285">
        <v>1</v>
      </c>
      <c r="I285">
        <v>0</v>
      </c>
      <c r="K285">
        <v>1</v>
      </c>
      <c r="L285">
        <v>1</v>
      </c>
      <c r="M285">
        <v>100</v>
      </c>
      <c r="N285">
        <v>3</v>
      </c>
      <c r="O285">
        <v>0</v>
      </c>
      <c r="P285">
        <v>0</v>
      </c>
      <c r="Q285">
        <v>0</v>
      </c>
      <c r="R285">
        <v>0</v>
      </c>
      <c r="S285">
        <v>3</v>
      </c>
      <c r="T285">
        <v>3</v>
      </c>
      <c r="U285">
        <v>3</v>
      </c>
      <c r="V285">
        <v>3</v>
      </c>
      <c r="W285">
        <v>3</v>
      </c>
      <c r="X285">
        <v>79.2</v>
      </c>
      <c r="Y285">
        <v>8.5</v>
      </c>
      <c r="Z285">
        <v>0</v>
      </c>
      <c r="AA285">
        <v>0</v>
      </c>
      <c r="AB285">
        <v>3</v>
      </c>
      <c r="AC285">
        <v>3</v>
      </c>
      <c r="AD285">
        <v>0</v>
      </c>
    </row>
    <row r="286" spans="1:32" x14ac:dyDescent="0.25">
      <c r="A286">
        <v>2008</v>
      </c>
      <c r="B286">
        <v>86</v>
      </c>
      <c r="C286" t="s">
        <v>701</v>
      </c>
      <c r="D286" t="str">
        <f>IFERROR(INDEX('Draft Master List'!E:F,MATCH('Passing Data 2006-2015'!C286,'Draft Master List'!E:E,0),2),"N/A")</f>
        <v>N/A</v>
      </c>
      <c r="E286" t="s">
        <v>30</v>
      </c>
      <c r="F286">
        <v>32</v>
      </c>
      <c r="G286" t="s">
        <v>643</v>
      </c>
      <c r="H286">
        <v>15</v>
      </c>
      <c r="I286">
        <v>3</v>
      </c>
      <c r="K286">
        <v>1</v>
      </c>
      <c r="L286">
        <v>1</v>
      </c>
      <c r="M286">
        <v>100</v>
      </c>
      <c r="N286">
        <v>-2</v>
      </c>
      <c r="O286">
        <v>0</v>
      </c>
      <c r="P286">
        <v>0</v>
      </c>
      <c r="Q286">
        <v>0</v>
      </c>
      <c r="R286">
        <v>0</v>
      </c>
      <c r="S286">
        <v>-2</v>
      </c>
      <c r="T286">
        <v>-2</v>
      </c>
      <c r="U286">
        <v>-2</v>
      </c>
      <c r="V286">
        <v>-2</v>
      </c>
      <c r="W286">
        <v>-0.1</v>
      </c>
      <c r="X286">
        <v>79.2</v>
      </c>
      <c r="Y286">
        <v>40.5</v>
      </c>
      <c r="Z286">
        <v>0</v>
      </c>
      <c r="AA286">
        <v>0</v>
      </c>
      <c r="AB286">
        <v>-2</v>
      </c>
      <c r="AC286">
        <v>-2</v>
      </c>
      <c r="AD286">
        <v>0</v>
      </c>
    </row>
    <row r="287" spans="1:32" x14ac:dyDescent="0.25">
      <c r="A287">
        <v>2008</v>
      </c>
      <c r="B287">
        <v>87</v>
      </c>
      <c r="C287" t="s">
        <v>702</v>
      </c>
      <c r="D287" t="str">
        <f>IFERROR(INDEX('Draft Master List'!E:F,MATCH('Passing Data 2006-2015'!C287,'Draft Master List'!E:E,0),2),"N/A")</f>
        <v>N/A</v>
      </c>
      <c r="E287" t="s">
        <v>14</v>
      </c>
      <c r="F287">
        <v>28</v>
      </c>
      <c r="G287" t="s">
        <v>703</v>
      </c>
      <c r="H287">
        <v>10</v>
      </c>
      <c r="I287">
        <v>10</v>
      </c>
      <c r="K287">
        <v>1</v>
      </c>
      <c r="L287">
        <v>1</v>
      </c>
      <c r="M287">
        <v>100</v>
      </c>
      <c r="N287">
        <v>3</v>
      </c>
      <c r="O287">
        <v>1</v>
      </c>
      <c r="P287">
        <v>100</v>
      </c>
      <c r="Q287">
        <v>0</v>
      </c>
      <c r="R287">
        <v>0</v>
      </c>
      <c r="S287">
        <v>3</v>
      </c>
      <c r="T287">
        <v>3</v>
      </c>
      <c r="U287">
        <v>23</v>
      </c>
      <c r="V287">
        <v>3</v>
      </c>
      <c r="W287">
        <v>0.3</v>
      </c>
      <c r="X287">
        <v>118.7</v>
      </c>
      <c r="Y287">
        <v>99.6</v>
      </c>
      <c r="Z287">
        <v>0</v>
      </c>
      <c r="AA287">
        <v>0</v>
      </c>
      <c r="AB287">
        <v>3</v>
      </c>
      <c r="AC287">
        <v>23</v>
      </c>
      <c r="AD287">
        <v>0</v>
      </c>
    </row>
    <row r="288" spans="1:32" x14ac:dyDescent="0.25">
      <c r="A288">
        <v>2008</v>
      </c>
      <c r="B288">
        <v>88</v>
      </c>
      <c r="C288" t="s">
        <v>538</v>
      </c>
      <c r="D288" t="str">
        <f>IFERROR(INDEX('Draft Master List'!E:F,MATCH('Passing Data 2006-2015'!C288,'Draft Master List'!E:E,0),2),"N/A")</f>
        <v>1442006</v>
      </c>
      <c r="E288" t="s">
        <v>704</v>
      </c>
      <c r="F288">
        <v>26</v>
      </c>
      <c r="H288">
        <v>6</v>
      </c>
      <c r="I288">
        <v>0</v>
      </c>
      <c r="K288">
        <v>1</v>
      </c>
      <c r="L288">
        <v>1</v>
      </c>
      <c r="M288">
        <v>100</v>
      </c>
      <c r="N288">
        <v>5</v>
      </c>
      <c r="O288">
        <v>0</v>
      </c>
      <c r="P288">
        <v>0</v>
      </c>
      <c r="Q288">
        <v>0</v>
      </c>
      <c r="R288">
        <v>0</v>
      </c>
      <c r="S288">
        <v>5</v>
      </c>
      <c r="T288">
        <v>5</v>
      </c>
      <c r="U288">
        <v>5</v>
      </c>
      <c r="V288">
        <v>5</v>
      </c>
      <c r="W288">
        <v>0.8</v>
      </c>
      <c r="X288">
        <v>87.5</v>
      </c>
      <c r="Y288">
        <v>20.7</v>
      </c>
      <c r="Z288">
        <v>1</v>
      </c>
      <c r="AA288">
        <v>1</v>
      </c>
      <c r="AB288">
        <v>2</v>
      </c>
      <c r="AC288">
        <v>2</v>
      </c>
      <c r="AD288">
        <v>50</v>
      </c>
      <c r="AE288">
        <v>0</v>
      </c>
      <c r="AF288">
        <v>0</v>
      </c>
    </row>
    <row r="289" spans="1:32" x14ac:dyDescent="0.25">
      <c r="A289">
        <v>2008</v>
      </c>
      <c r="B289">
        <v>89</v>
      </c>
      <c r="C289" t="s">
        <v>705</v>
      </c>
      <c r="D289" t="str">
        <f>IFERROR(INDEX('Draft Master List'!E:F,MATCH('Passing Data 2006-2015'!C289,'Draft Master List'!E:E,0),2),"N/A")</f>
        <v>N/A</v>
      </c>
      <c r="E289" t="s">
        <v>223</v>
      </c>
      <c r="F289">
        <v>30</v>
      </c>
      <c r="H289">
        <v>8</v>
      </c>
      <c r="I289">
        <v>0</v>
      </c>
      <c r="K289">
        <v>0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W289">
        <v>0</v>
      </c>
      <c r="X289">
        <v>39.6</v>
      </c>
      <c r="Y289">
        <v>1.7</v>
      </c>
      <c r="Z289">
        <v>0</v>
      </c>
      <c r="AA289">
        <v>0</v>
      </c>
      <c r="AB289">
        <v>0</v>
      </c>
      <c r="AC289">
        <v>0</v>
      </c>
      <c r="AD289">
        <v>0</v>
      </c>
    </row>
    <row r="290" spans="1:32" x14ac:dyDescent="0.25">
      <c r="A290">
        <v>2008</v>
      </c>
      <c r="B290">
        <v>90</v>
      </c>
      <c r="C290" t="s">
        <v>122</v>
      </c>
      <c r="D290" t="str">
        <f>IFERROR(INDEX('Draft Master List'!E:F,MATCH('Passing Data 2006-2015'!C290,'Draft Master List'!E:E,0),2),"N/A")</f>
        <v>492008</v>
      </c>
      <c r="E290" t="s">
        <v>6</v>
      </c>
      <c r="F290">
        <v>22</v>
      </c>
      <c r="G290" t="s">
        <v>74</v>
      </c>
      <c r="H290">
        <v>16</v>
      </c>
      <c r="I290">
        <v>15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100</v>
      </c>
      <c r="S290">
        <v>0</v>
      </c>
      <c r="T290">
        <v>0</v>
      </c>
      <c r="U290">
        <v>-45</v>
      </c>
      <c r="W290">
        <v>0</v>
      </c>
      <c r="X290">
        <v>0</v>
      </c>
      <c r="Y290">
        <v>44.9</v>
      </c>
      <c r="Z290">
        <v>0</v>
      </c>
      <c r="AA290">
        <v>0</v>
      </c>
      <c r="AB290">
        <v>0</v>
      </c>
      <c r="AC290">
        <v>-45</v>
      </c>
      <c r="AD290">
        <v>0</v>
      </c>
    </row>
    <row r="291" spans="1:32" x14ac:dyDescent="0.25">
      <c r="A291">
        <v>2008</v>
      </c>
      <c r="B291">
        <v>91</v>
      </c>
      <c r="C291" t="s">
        <v>706</v>
      </c>
      <c r="D291" t="str">
        <f>IFERROR(INDEX('Draft Master List'!E:F,MATCH('Passing Data 2006-2015'!C291,'Draft Master List'!E:E,0),2),"N/A")</f>
        <v>N/A</v>
      </c>
      <c r="E291" t="s">
        <v>10</v>
      </c>
      <c r="F291">
        <v>33</v>
      </c>
      <c r="G291" t="s">
        <v>213</v>
      </c>
      <c r="H291">
        <v>12</v>
      </c>
      <c r="I291">
        <v>0</v>
      </c>
      <c r="K291">
        <v>1</v>
      </c>
      <c r="L291">
        <v>1</v>
      </c>
      <c r="M291">
        <v>100</v>
      </c>
      <c r="N291">
        <v>10</v>
      </c>
      <c r="O291">
        <v>0</v>
      </c>
      <c r="P291">
        <v>0</v>
      </c>
      <c r="Q291">
        <v>0</v>
      </c>
      <c r="R291">
        <v>0</v>
      </c>
      <c r="S291">
        <v>10</v>
      </c>
      <c r="T291">
        <v>10</v>
      </c>
      <c r="U291">
        <v>10</v>
      </c>
      <c r="V291">
        <v>10</v>
      </c>
      <c r="W291">
        <v>0.8</v>
      </c>
      <c r="X291">
        <v>108.3</v>
      </c>
      <c r="Y291">
        <v>29.53</v>
      </c>
      <c r="Z291">
        <v>0</v>
      </c>
      <c r="AA291">
        <v>0</v>
      </c>
      <c r="AB291">
        <v>10</v>
      </c>
      <c r="AC291">
        <v>10</v>
      </c>
      <c r="AD291">
        <v>0</v>
      </c>
    </row>
    <row r="292" spans="1:32" x14ac:dyDescent="0.25">
      <c r="A292">
        <v>2008</v>
      </c>
      <c r="B292">
        <v>92</v>
      </c>
      <c r="C292" t="s">
        <v>693</v>
      </c>
      <c r="D292" t="str">
        <f>IFERROR(INDEX('Draft Master List'!E:F,MATCH('Passing Data 2006-2015'!C292,'Draft Master List'!E:E,0),2),"N/A")</f>
        <v>N/A</v>
      </c>
      <c r="E292" t="s">
        <v>25</v>
      </c>
      <c r="F292">
        <v>29</v>
      </c>
      <c r="G292" t="s">
        <v>76</v>
      </c>
      <c r="H292">
        <v>12</v>
      </c>
      <c r="I292">
        <v>12</v>
      </c>
      <c r="K292">
        <v>1</v>
      </c>
      <c r="L292">
        <v>1</v>
      </c>
      <c r="M292">
        <v>100</v>
      </c>
      <c r="N292">
        <v>4</v>
      </c>
      <c r="O292">
        <v>1</v>
      </c>
      <c r="P292">
        <v>100</v>
      </c>
      <c r="Q292">
        <v>0</v>
      </c>
      <c r="R292">
        <v>0</v>
      </c>
      <c r="S292">
        <v>4</v>
      </c>
      <c r="T292">
        <v>4</v>
      </c>
      <c r="U292">
        <v>24</v>
      </c>
      <c r="V292">
        <v>4</v>
      </c>
      <c r="W292">
        <v>0.3</v>
      </c>
      <c r="X292">
        <v>122.9</v>
      </c>
      <c r="Y292">
        <v>92.4</v>
      </c>
      <c r="Z292">
        <v>0</v>
      </c>
      <c r="AA292">
        <v>0</v>
      </c>
      <c r="AB292">
        <v>4</v>
      </c>
      <c r="AC292">
        <v>24</v>
      </c>
      <c r="AD292">
        <v>0</v>
      </c>
    </row>
    <row r="293" spans="1:32" x14ac:dyDescent="0.25">
      <c r="A293">
        <v>2008</v>
      </c>
      <c r="B293">
        <v>93</v>
      </c>
      <c r="C293" t="s">
        <v>113</v>
      </c>
      <c r="D293" t="str">
        <f>IFERROR(INDEX('Draft Master List'!E:F,MATCH('Passing Data 2006-2015'!C293,'Draft Master List'!E:E,0),2),"N/A")</f>
        <v>N/A</v>
      </c>
      <c r="E293" t="s">
        <v>223</v>
      </c>
      <c r="F293">
        <v>28</v>
      </c>
      <c r="G293" t="s">
        <v>213</v>
      </c>
      <c r="H293">
        <v>16</v>
      </c>
      <c r="I293">
        <v>0</v>
      </c>
      <c r="K293">
        <v>0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W293">
        <v>0</v>
      </c>
      <c r="X293">
        <v>39.6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</row>
    <row r="294" spans="1:32" x14ac:dyDescent="0.25">
      <c r="A294">
        <v>2008</v>
      </c>
      <c r="B294">
        <v>94</v>
      </c>
      <c r="C294" t="s">
        <v>639</v>
      </c>
      <c r="D294" t="str">
        <f>IFERROR(INDEX('Draft Master List'!E:F,MATCH('Passing Data 2006-2015'!C294,'Draft Master List'!E:E,0),2),"N/A")</f>
        <v>N/A</v>
      </c>
      <c r="E294" t="s">
        <v>63</v>
      </c>
      <c r="F294">
        <v>34</v>
      </c>
      <c r="G294" t="s">
        <v>213</v>
      </c>
      <c r="H294">
        <v>16</v>
      </c>
      <c r="I294">
        <v>0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W294">
        <v>0</v>
      </c>
      <c r="X294">
        <v>39.6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</row>
    <row r="295" spans="1:32" x14ac:dyDescent="0.25">
      <c r="A295">
        <v>2008</v>
      </c>
      <c r="B295">
        <v>95</v>
      </c>
      <c r="C295" t="s">
        <v>583</v>
      </c>
      <c r="D295" t="str">
        <f>IFERROR(INDEX('Draft Master List'!E:F,MATCH('Passing Data 2006-2015'!C295,'Draft Master List'!E:E,0),2),"N/A")</f>
        <v>N/A</v>
      </c>
      <c r="E295" t="s">
        <v>14</v>
      </c>
      <c r="F295">
        <v>27</v>
      </c>
      <c r="H295">
        <v>2</v>
      </c>
      <c r="I295">
        <v>0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W295">
        <v>0</v>
      </c>
      <c r="X295">
        <v>39.6</v>
      </c>
      <c r="Y295">
        <v>0.5</v>
      </c>
      <c r="Z295">
        <v>0</v>
      </c>
      <c r="AA295">
        <v>0</v>
      </c>
      <c r="AB295">
        <v>0</v>
      </c>
      <c r="AC295">
        <v>0</v>
      </c>
      <c r="AD295">
        <v>0</v>
      </c>
    </row>
    <row r="296" spans="1:32" x14ac:dyDescent="0.25">
      <c r="A296">
        <v>2008</v>
      </c>
      <c r="B296">
        <v>96</v>
      </c>
      <c r="C296" t="s">
        <v>707</v>
      </c>
      <c r="D296" t="str">
        <f>IFERROR(INDEX('Draft Master List'!E:F,MATCH('Passing Data 2006-2015'!C296,'Draft Master List'!E:E,0),2),"N/A")</f>
        <v>N/A</v>
      </c>
      <c r="E296" t="s">
        <v>0</v>
      </c>
      <c r="F296">
        <v>25</v>
      </c>
      <c r="G296" t="s">
        <v>77</v>
      </c>
      <c r="H296">
        <v>16</v>
      </c>
      <c r="I296">
        <v>6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100</v>
      </c>
      <c r="S296">
        <v>0</v>
      </c>
      <c r="T296">
        <v>0</v>
      </c>
      <c r="U296">
        <v>-45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-45</v>
      </c>
      <c r="AD296">
        <v>0</v>
      </c>
    </row>
    <row r="297" spans="1:32" x14ac:dyDescent="0.25">
      <c r="A297">
        <v>2008</v>
      </c>
      <c r="B297">
        <v>97</v>
      </c>
      <c r="C297" t="s">
        <v>708</v>
      </c>
      <c r="D297" t="str">
        <f>IFERROR(INDEX('Draft Master List'!E:F,MATCH('Passing Data 2006-2015'!C297,'Draft Master List'!E:E,0),2),"N/A")</f>
        <v>N/A</v>
      </c>
      <c r="E297" t="s">
        <v>29</v>
      </c>
      <c r="F297">
        <v>32</v>
      </c>
      <c r="G297" t="s">
        <v>213</v>
      </c>
      <c r="H297">
        <v>16</v>
      </c>
      <c r="I297">
        <v>0</v>
      </c>
      <c r="K297">
        <v>1</v>
      </c>
      <c r="L297">
        <v>1</v>
      </c>
      <c r="M297">
        <v>100</v>
      </c>
      <c r="N297">
        <v>19</v>
      </c>
      <c r="O297">
        <v>1</v>
      </c>
      <c r="P297">
        <v>100</v>
      </c>
      <c r="Q297">
        <v>0</v>
      </c>
      <c r="R297">
        <v>0</v>
      </c>
      <c r="S297">
        <v>19</v>
      </c>
      <c r="T297">
        <v>19</v>
      </c>
      <c r="U297">
        <v>39</v>
      </c>
      <c r="V297">
        <v>19</v>
      </c>
      <c r="W297">
        <v>1.2</v>
      </c>
      <c r="X297">
        <v>158.30000000000001</v>
      </c>
      <c r="Y297">
        <v>100</v>
      </c>
      <c r="Z297">
        <v>0</v>
      </c>
      <c r="AA297">
        <v>0</v>
      </c>
      <c r="AB297">
        <v>19</v>
      </c>
      <c r="AC297">
        <v>39</v>
      </c>
      <c r="AD297">
        <v>0</v>
      </c>
    </row>
    <row r="298" spans="1:32" x14ac:dyDescent="0.25">
      <c r="A298">
        <v>2008</v>
      </c>
      <c r="B298">
        <v>98</v>
      </c>
      <c r="C298" t="s">
        <v>448</v>
      </c>
      <c r="D298" t="str">
        <f>IFERROR(INDEX('Draft Master List'!E:F,MATCH('Passing Data 2006-2015'!C298,'Draft Master List'!E:E,0),2),"N/A")</f>
        <v>442007</v>
      </c>
      <c r="E298" t="s">
        <v>18</v>
      </c>
      <c r="F298">
        <v>22</v>
      </c>
      <c r="G298" t="s">
        <v>77</v>
      </c>
      <c r="H298">
        <v>13</v>
      </c>
      <c r="I298">
        <v>3</v>
      </c>
      <c r="K298">
        <v>0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W298">
        <v>0</v>
      </c>
      <c r="X298">
        <v>39.6</v>
      </c>
      <c r="Y298">
        <v>8.6999999999999993</v>
      </c>
      <c r="Z298">
        <v>0</v>
      </c>
      <c r="AA298">
        <v>0</v>
      </c>
      <c r="AB298">
        <v>0</v>
      </c>
      <c r="AC298">
        <v>0</v>
      </c>
      <c r="AD298">
        <v>0</v>
      </c>
    </row>
    <row r="299" spans="1:32" x14ac:dyDescent="0.25">
      <c r="A299">
        <v>2008</v>
      </c>
      <c r="B299">
        <v>99</v>
      </c>
      <c r="C299" t="s">
        <v>123</v>
      </c>
      <c r="D299" t="str">
        <f>IFERROR(INDEX('Draft Master List'!E:F,MATCH('Passing Data 2006-2015'!C299,'Draft Master List'!E:E,0),2),"N/A")</f>
        <v>422008</v>
      </c>
      <c r="E299" t="s">
        <v>26</v>
      </c>
      <c r="F299">
        <v>22</v>
      </c>
      <c r="G299" t="s">
        <v>74</v>
      </c>
      <c r="H299">
        <v>15</v>
      </c>
      <c r="I299">
        <v>15</v>
      </c>
      <c r="K299">
        <v>0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W299">
        <v>0</v>
      </c>
      <c r="X299">
        <v>39.6</v>
      </c>
      <c r="Y299">
        <v>5.7</v>
      </c>
      <c r="Z299">
        <v>0</v>
      </c>
      <c r="AA299">
        <v>0</v>
      </c>
      <c r="AB299">
        <v>0</v>
      </c>
      <c r="AC299">
        <v>0</v>
      </c>
      <c r="AD299">
        <v>0</v>
      </c>
    </row>
    <row r="300" spans="1:32" x14ac:dyDescent="0.25">
      <c r="A300">
        <v>2008</v>
      </c>
      <c r="B300">
        <v>100</v>
      </c>
      <c r="C300" t="s">
        <v>696</v>
      </c>
      <c r="D300" t="str">
        <f>IFERROR(INDEX('Draft Master List'!E:F,MATCH('Passing Data 2006-2015'!C300,'Draft Master List'!E:E,0),2),"N/A")</f>
        <v>N/A</v>
      </c>
      <c r="E300" t="s">
        <v>18</v>
      </c>
      <c r="F300">
        <v>29</v>
      </c>
      <c r="G300" t="s">
        <v>643</v>
      </c>
      <c r="H300">
        <v>16</v>
      </c>
      <c r="I300">
        <v>1</v>
      </c>
      <c r="K300">
        <v>1</v>
      </c>
      <c r="L300">
        <v>1</v>
      </c>
      <c r="M300">
        <v>100</v>
      </c>
      <c r="N300">
        <v>4</v>
      </c>
      <c r="O300">
        <v>1</v>
      </c>
      <c r="P300">
        <v>100</v>
      </c>
      <c r="Q300">
        <v>0</v>
      </c>
      <c r="R300">
        <v>0</v>
      </c>
      <c r="S300">
        <v>4</v>
      </c>
      <c r="T300">
        <v>4</v>
      </c>
      <c r="U300">
        <v>24</v>
      </c>
      <c r="V300">
        <v>4</v>
      </c>
      <c r="W300">
        <v>0.3</v>
      </c>
      <c r="X300">
        <v>122.9</v>
      </c>
      <c r="Y300">
        <v>100</v>
      </c>
      <c r="Z300">
        <v>0</v>
      </c>
      <c r="AA300">
        <v>0</v>
      </c>
      <c r="AB300">
        <v>4</v>
      </c>
      <c r="AC300">
        <v>24</v>
      </c>
      <c r="AD300">
        <v>0</v>
      </c>
    </row>
    <row r="301" spans="1:32" x14ac:dyDescent="0.25">
      <c r="A301">
        <v>2008</v>
      </c>
      <c r="B301">
        <v>101</v>
      </c>
      <c r="C301" t="s">
        <v>709</v>
      </c>
      <c r="D301" t="str">
        <f>IFERROR(INDEX('Draft Master List'!E:F,MATCH('Passing Data 2006-2015'!C301,'Draft Master List'!E:E,0),2),"N/A")</f>
        <v>N/A</v>
      </c>
      <c r="E301" t="s">
        <v>23</v>
      </c>
      <c r="F301">
        <v>40</v>
      </c>
      <c r="G301" t="s">
        <v>213</v>
      </c>
      <c r="H301">
        <v>16</v>
      </c>
      <c r="I301">
        <v>0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W301">
        <v>0</v>
      </c>
      <c r="X301">
        <v>39.6</v>
      </c>
      <c r="Y301">
        <v>100</v>
      </c>
      <c r="Z301">
        <v>0</v>
      </c>
      <c r="AA301">
        <v>0</v>
      </c>
      <c r="AB301">
        <v>0</v>
      </c>
      <c r="AC301">
        <v>0</v>
      </c>
      <c r="AD301">
        <v>0</v>
      </c>
    </row>
    <row r="302" spans="1:32" x14ac:dyDescent="0.25">
      <c r="A302">
        <v>2008</v>
      </c>
      <c r="B302">
        <v>102</v>
      </c>
      <c r="C302" t="s">
        <v>710</v>
      </c>
      <c r="D302" t="str">
        <f>IFERROR(INDEX('Draft Master List'!E:F,MATCH('Passing Data 2006-2015'!C302,'Draft Master List'!E:E,0),2),"N/A")</f>
        <v>N/A</v>
      </c>
      <c r="E302" t="s">
        <v>10</v>
      </c>
      <c r="F302">
        <v>28</v>
      </c>
      <c r="G302" t="s">
        <v>77</v>
      </c>
      <c r="H302">
        <v>16</v>
      </c>
      <c r="I302">
        <v>2</v>
      </c>
      <c r="K302">
        <v>1</v>
      </c>
      <c r="L302">
        <v>1</v>
      </c>
      <c r="M302">
        <v>100</v>
      </c>
      <c r="N302">
        <v>18</v>
      </c>
      <c r="O302">
        <v>0</v>
      </c>
      <c r="P302">
        <v>0</v>
      </c>
      <c r="Q302">
        <v>0</v>
      </c>
      <c r="R302">
        <v>0</v>
      </c>
      <c r="S302">
        <v>18</v>
      </c>
      <c r="T302">
        <v>18</v>
      </c>
      <c r="U302">
        <v>18</v>
      </c>
      <c r="V302">
        <v>18</v>
      </c>
      <c r="W302">
        <v>1.1000000000000001</v>
      </c>
      <c r="X302">
        <v>118.7</v>
      </c>
      <c r="Y302">
        <v>99.8</v>
      </c>
      <c r="Z302">
        <v>0</v>
      </c>
      <c r="AA302">
        <v>0</v>
      </c>
      <c r="AB302">
        <v>18</v>
      </c>
      <c r="AC302">
        <v>18</v>
      </c>
      <c r="AD302">
        <v>0</v>
      </c>
    </row>
    <row r="303" spans="1:32" x14ac:dyDescent="0.25">
      <c r="A303">
        <v>2008</v>
      </c>
      <c r="B303">
        <v>103</v>
      </c>
      <c r="C303" t="s">
        <v>838</v>
      </c>
      <c r="D303" t="str">
        <f>IFERROR(INDEX('Draft Master List'!E:F,MATCH('Passing Data 2006-2015'!C303,'Draft Master List'!E:E,0),2),"N/A")</f>
        <v>N/A</v>
      </c>
      <c r="E303" t="s">
        <v>27</v>
      </c>
      <c r="F303">
        <v>26</v>
      </c>
      <c r="G303" t="s">
        <v>108</v>
      </c>
      <c r="H303">
        <v>16</v>
      </c>
      <c r="I303">
        <v>16</v>
      </c>
      <c r="K303">
        <v>1</v>
      </c>
      <c r="L303">
        <v>1</v>
      </c>
      <c r="M303">
        <v>100</v>
      </c>
      <c r="N303">
        <v>42</v>
      </c>
      <c r="O303">
        <v>0</v>
      </c>
      <c r="P303">
        <v>0</v>
      </c>
      <c r="Q303">
        <v>0</v>
      </c>
      <c r="R303">
        <v>0</v>
      </c>
      <c r="S303">
        <v>42</v>
      </c>
      <c r="T303">
        <v>42</v>
      </c>
      <c r="U303">
        <v>42</v>
      </c>
      <c r="V303">
        <v>42</v>
      </c>
      <c r="W303">
        <v>2.6</v>
      </c>
      <c r="X303">
        <v>118.7</v>
      </c>
      <c r="Y303">
        <v>100</v>
      </c>
      <c r="Z303">
        <v>0</v>
      </c>
      <c r="AA303">
        <v>0</v>
      </c>
      <c r="AB303">
        <v>42</v>
      </c>
      <c r="AC303">
        <v>42</v>
      </c>
      <c r="AD303">
        <v>0</v>
      </c>
    </row>
    <row r="304" spans="1:32" x14ac:dyDescent="0.25">
      <c r="A304">
        <v>2009</v>
      </c>
      <c r="B304">
        <v>1</v>
      </c>
      <c r="C304" t="s">
        <v>75</v>
      </c>
      <c r="D304" t="str">
        <f>IFERROR(INDEX('Draft Master List'!E:F,MATCH('Passing Data 2006-2015'!C304,'Draft Master List'!E:E,0),2),"N/A")</f>
        <v>N/A</v>
      </c>
      <c r="E304" t="s">
        <v>23</v>
      </c>
      <c r="F304">
        <v>28</v>
      </c>
      <c r="G304" t="s">
        <v>1</v>
      </c>
      <c r="H304">
        <v>16</v>
      </c>
      <c r="I304">
        <v>16</v>
      </c>
      <c r="J304" s="1">
        <v>36776</v>
      </c>
      <c r="K304">
        <v>396</v>
      </c>
      <c r="L304">
        <v>583</v>
      </c>
      <c r="M304">
        <v>67.900000000000006</v>
      </c>
      <c r="N304">
        <v>4770</v>
      </c>
      <c r="O304">
        <v>29</v>
      </c>
      <c r="P304">
        <v>5</v>
      </c>
      <c r="Q304">
        <v>15</v>
      </c>
      <c r="R304">
        <v>2.6</v>
      </c>
      <c r="S304">
        <v>72</v>
      </c>
      <c r="T304">
        <v>8.1999999999999993</v>
      </c>
      <c r="U304">
        <v>8</v>
      </c>
      <c r="V304">
        <v>12</v>
      </c>
      <c r="W304">
        <v>298.10000000000002</v>
      </c>
      <c r="X304">
        <v>98.6</v>
      </c>
      <c r="Y304">
        <v>75.599999999999994</v>
      </c>
      <c r="Z304">
        <v>25</v>
      </c>
      <c r="AA304">
        <v>149</v>
      </c>
      <c r="AB304">
        <v>7.6</v>
      </c>
      <c r="AC304">
        <v>7.44</v>
      </c>
      <c r="AD304">
        <v>4.0999999999999996</v>
      </c>
      <c r="AE304">
        <v>2</v>
      </c>
      <c r="AF304">
        <v>4</v>
      </c>
    </row>
    <row r="305" spans="1:32" x14ac:dyDescent="0.25">
      <c r="A305">
        <v>2009</v>
      </c>
      <c r="B305">
        <v>2</v>
      </c>
      <c r="C305" t="s">
        <v>819</v>
      </c>
      <c r="D305" t="str">
        <f>IFERROR(INDEX('Draft Master List'!E:F,MATCH('Passing Data 2006-2015'!C305,'Draft Master List'!E:E,0),2),"N/A")</f>
        <v>N/A</v>
      </c>
      <c r="E305" t="s">
        <v>20</v>
      </c>
      <c r="F305">
        <v>33</v>
      </c>
      <c r="G305" t="s">
        <v>1</v>
      </c>
      <c r="H305">
        <v>16</v>
      </c>
      <c r="I305">
        <v>16</v>
      </c>
      <c r="J305" t="s">
        <v>598</v>
      </c>
      <c r="K305">
        <v>393</v>
      </c>
      <c r="L305">
        <v>571</v>
      </c>
      <c r="M305">
        <v>68.8</v>
      </c>
      <c r="N305">
        <v>4500</v>
      </c>
      <c r="O305">
        <v>33</v>
      </c>
      <c r="P305">
        <v>5.8</v>
      </c>
      <c r="Q305">
        <v>16</v>
      </c>
      <c r="R305">
        <v>2.8</v>
      </c>
      <c r="S305">
        <v>80</v>
      </c>
      <c r="T305">
        <v>7.9</v>
      </c>
      <c r="U305">
        <v>7.8</v>
      </c>
      <c r="V305">
        <v>11.5</v>
      </c>
      <c r="W305">
        <v>281.3</v>
      </c>
      <c r="X305">
        <v>99.9</v>
      </c>
      <c r="Y305">
        <v>82.8</v>
      </c>
      <c r="Z305">
        <v>10</v>
      </c>
      <c r="AA305">
        <v>74</v>
      </c>
      <c r="AB305">
        <v>7.62</v>
      </c>
      <c r="AC305">
        <v>7.51</v>
      </c>
      <c r="AD305">
        <v>1.7</v>
      </c>
      <c r="AE305">
        <v>7</v>
      </c>
      <c r="AF305">
        <v>7</v>
      </c>
    </row>
    <row r="306" spans="1:32" x14ac:dyDescent="0.25">
      <c r="A306">
        <v>2009</v>
      </c>
      <c r="B306">
        <v>3</v>
      </c>
      <c r="C306" t="s">
        <v>646</v>
      </c>
      <c r="D306" t="str">
        <f>IFERROR(INDEX('Draft Master List'!E:F,MATCH('Passing Data 2006-2015'!C306,'Draft Master List'!E:E,0),2),"N/A")</f>
        <v>N/A</v>
      </c>
      <c r="E306" t="s">
        <v>30</v>
      </c>
      <c r="F306">
        <v>32</v>
      </c>
      <c r="G306" t="s">
        <v>1</v>
      </c>
      <c r="H306">
        <v>16</v>
      </c>
      <c r="I306">
        <v>16</v>
      </c>
      <c r="J306" s="1">
        <v>36805</v>
      </c>
      <c r="K306">
        <v>371</v>
      </c>
      <c r="L306">
        <v>565</v>
      </c>
      <c r="M306">
        <v>65.7</v>
      </c>
      <c r="N306">
        <v>4398</v>
      </c>
      <c r="O306">
        <v>28</v>
      </c>
      <c r="P306">
        <v>5</v>
      </c>
      <c r="Q306">
        <v>13</v>
      </c>
      <c r="R306">
        <v>2.2999999999999998</v>
      </c>
      <c r="S306">
        <v>81</v>
      </c>
      <c r="T306">
        <v>7.8</v>
      </c>
      <c r="U306">
        <v>7.7</v>
      </c>
      <c r="V306">
        <v>11.9</v>
      </c>
      <c r="W306">
        <v>274.89999999999998</v>
      </c>
      <c r="X306">
        <v>96.2</v>
      </c>
      <c r="Y306">
        <v>77.599999999999994</v>
      </c>
      <c r="Z306">
        <v>16</v>
      </c>
      <c r="AA306">
        <v>86</v>
      </c>
      <c r="AB306">
        <v>7.42</v>
      </c>
      <c r="AC306">
        <v>7.38</v>
      </c>
      <c r="AD306">
        <v>2.8</v>
      </c>
      <c r="AE306">
        <v>1</v>
      </c>
      <c r="AF306">
        <v>1</v>
      </c>
    </row>
    <row r="307" spans="1:32" x14ac:dyDescent="0.25">
      <c r="A307">
        <v>2009</v>
      </c>
      <c r="B307">
        <v>4</v>
      </c>
      <c r="C307" t="s">
        <v>66</v>
      </c>
      <c r="D307" t="str">
        <f>IFERROR(INDEX('Draft Master List'!E:F,MATCH('Passing Data 2006-2015'!C307,'Draft Master List'!E:E,0),2),"N/A")</f>
        <v>112006</v>
      </c>
      <c r="E307" t="s">
        <v>63</v>
      </c>
      <c r="F307">
        <v>26</v>
      </c>
      <c r="G307" t="s">
        <v>1</v>
      </c>
      <c r="H307">
        <v>16</v>
      </c>
      <c r="I307">
        <v>16</v>
      </c>
      <c r="J307" s="1">
        <v>36716</v>
      </c>
      <c r="K307">
        <v>336</v>
      </c>
      <c r="L307">
        <v>555</v>
      </c>
      <c r="M307">
        <v>60.5</v>
      </c>
      <c r="N307">
        <v>3666</v>
      </c>
      <c r="O307">
        <v>27</v>
      </c>
      <c r="P307">
        <v>4.9000000000000004</v>
      </c>
      <c r="Q307">
        <v>26</v>
      </c>
      <c r="R307">
        <v>4.7</v>
      </c>
      <c r="S307">
        <v>71</v>
      </c>
      <c r="T307">
        <v>6.6</v>
      </c>
      <c r="U307">
        <v>5.5</v>
      </c>
      <c r="V307">
        <v>10.9</v>
      </c>
      <c r="W307">
        <v>229.1</v>
      </c>
      <c r="X307">
        <v>76.8</v>
      </c>
      <c r="Y307">
        <v>54</v>
      </c>
      <c r="Z307">
        <v>35</v>
      </c>
      <c r="AA307">
        <v>204</v>
      </c>
      <c r="AB307">
        <v>5.87</v>
      </c>
      <c r="AC307">
        <v>4.8</v>
      </c>
      <c r="AD307">
        <v>5.9</v>
      </c>
      <c r="AE307">
        <v>2</v>
      </c>
      <c r="AF307">
        <v>4</v>
      </c>
    </row>
    <row r="308" spans="1:32" x14ac:dyDescent="0.25">
      <c r="A308">
        <v>2009</v>
      </c>
      <c r="B308">
        <v>5</v>
      </c>
      <c r="C308" t="s">
        <v>697</v>
      </c>
      <c r="D308" t="str">
        <f>IFERROR(INDEX('Draft Master List'!E:F,MATCH('Passing Data 2006-2015'!C308,'Draft Master List'!E:E,0),2),"N/A")</f>
        <v>N/A</v>
      </c>
      <c r="E308" t="s">
        <v>27</v>
      </c>
      <c r="F308">
        <v>29</v>
      </c>
      <c r="G308" t="s">
        <v>1</v>
      </c>
      <c r="H308">
        <v>16</v>
      </c>
      <c r="I308">
        <v>16</v>
      </c>
      <c r="J308" s="1">
        <v>36835</v>
      </c>
      <c r="K308">
        <v>347</v>
      </c>
      <c r="L308">
        <v>550</v>
      </c>
      <c r="M308">
        <v>63.1</v>
      </c>
      <c r="N308">
        <v>4483</v>
      </c>
      <c r="O308">
        <v>26</v>
      </c>
      <c r="P308">
        <v>4.7</v>
      </c>
      <c r="Q308">
        <v>9</v>
      </c>
      <c r="R308">
        <v>1.6</v>
      </c>
      <c r="S308">
        <v>80</v>
      </c>
      <c r="T308">
        <v>8.1999999999999993</v>
      </c>
      <c r="U308">
        <v>8.4</v>
      </c>
      <c r="V308">
        <v>12.9</v>
      </c>
      <c r="W308">
        <v>280.2</v>
      </c>
      <c r="X308">
        <v>97.6</v>
      </c>
      <c r="Y308">
        <v>68.900000000000006</v>
      </c>
      <c r="Z308">
        <v>34</v>
      </c>
      <c r="AA308">
        <v>196</v>
      </c>
      <c r="AB308">
        <v>7.34</v>
      </c>
      <c r="AC308">
        <v>7.54</v>
      </c>
      <c r="AD308">
        <v>5.8</v>
      </c>
      <c r="AE308">
        <v>3</v>
      </c>
      <c r="AF308">
        <v>3</v>
      </c>
    </row>
    <row r="309" spans="1:32" x14ac:dyDescent="0.25">
      <c r="A309">
        <v>2009</v>
      </c>
      <c r="B309">
        <v>6</v>
      </c>
      <c r="C309" t="s">
        <v>575</v>
      </c>
      <c r="D309" t="str">
        <f>IFERROR(INDEX('Draft Master List'!E:F,MATCH('Passing Data 2006-2015'!C309,'Draft Master List'!E:E,0),2),"N/A")</f>
        <v>N/A</v>
      </c>
      <c r="E309" t="s">
        <v>26</v>
      </c>
      <c r="F309">
        <v>27</v>
      </c>
      <c r="G309" t="s">
        <v>1</v>
      </c>
      <c r="H309">
        <v>16</v>
      </c>
      <c r="I309">
        <v>15</v>
      </c>
      <c r="J309" s="1">
        <v>36745</v>
      </c>
      <c r="K309">
        <v>336</v>
      </c>
      <c r="L309">
        <v>541</v>
      </c>
      <c r="M309">
        <v>62.1</v>
      </c>
      <c r="N309">
        <v>3802</v>
      </c>
      <c r="O309">
        <v>21</v>
      </c>
      <c r="P309">
        <v>3.9</v>
      </c>
      <c r="Q309">
        <v>12</v>
      </c>
      <c r="R309">
        <v>2.2000000000000002</v>
      </c>
      <c r="S309">
        <v>87</v>
      </c>
      <c r="T309">
        <v>7</v>
      </c>
      <c r="U309">
        <v>6.8</v>
      </c>
      <c r="V309">
        <v>11.3</v>
      </c>
      <c r="W309">
        <v>237.6</v>
      </c>
      <c r="X309">
        <v>86.8</v>
      </c>
      <c r="Y309">
        <v>60.1</v>
      </c>
      <c r="Z309">
        <v>29</v>
      </c>
      <c r="AA309">
        <v>159</v>
      </c>
      <c r="AB309">
        <v>6.39</v>
      </c>
      <c r="AC309">
        <v>6.18</v>
      </c>
      <c r="AD309">
        <v>5.0999999999999996</v>
      </c>
      <c r="AE309">
        <v>3</v>
      </c>
      <c r="AF309">
        <v>3</v>
      </c>
    </row>
    <row r="310" spans="1:32" x14ac:dyDescent="0.25">
      <c r="A310">
        <v>2009</v>
      </c>
      <c r="B310">
        <v>7</v>
      </c>
      <c r="C310" t="s">
        <v>80</v>
      </c>
      <c r="D310" t="str">
        <f>IFERROR(INDEX('Draft Master List'!E:F,MATCH('Passing Data 2006-2015'!C310,'Draft Master List'!E:E,0),2),"N/A")</f>
        <v>N/A</v>
      </c>
      <c r="E310" t="s">
        <v>5</v>
      </c>
      <c r="F310">
        <v>26</v>
      </c>
      <c r="G310" t="s">
        <v>1</v>
      </c>
      <c r="H310">
        <v>16</v>
      </c>
      <c r="I310">
        <v>16</v>
      </c>
      <c r="J310" s="1">
        <v>36835</v>
      </c>
      <c r="K310">
        <v>350</v>
      </c>
      <c r="L310">
        <v>541</v>
      </c>
      <c r="M310">
        <v>64.7</v>
      </c>
      <c r="N310">
        <v>4434</v>
      </c>
      <c r="O310">
        <v>30</v>
      </c>
      <c r="P310">
        <v>5.5</v>
      </c>
      <c r="Q310">
        <v>7</v>
      </c>
      <c r="R310">
        <v>1.3</v>
      </c>
      <c r="S310">
        <v>83</v>
      </c>
      <c r="T310">
        <v>8.1999999999999993</v>
      </c>
      <c r="U310">
        <v>8.6999999999999993</v>
      </c>
      <c r="V310">
        <v>12.7</v>
      </c>
      <c r="W310">
        <v>277.10000000000002</v>
      </c>
      <c r="X310">
        <v>103.2</v>
      </c>
      <c r="Y310">
        <v>72.400000000000006</v>
      </c>
      <c r="Z310">
        <v>50</v>
      </c>
      <c r="AA310">
        <v>306</v>
      </c>
      <c r="AB310">
        <v>6.98</v>
      </c>
      <c r="AC310">
        <v>7.47</v>
      </c>
      <c r="AD310">
        <v>8.5</v>
      </c>
      <c r="AE310">
        <v>2</v>
      </c>
      <c r="AF310">
        <v>2</v>
      </c>
    </row>
    <row r="311" spans="1:32" x14ac:dyDescent="0.25">
      <c r="A311">
        <v>2009</v>
      </c>
      <c r="B311">
        <v>8</v>
      </c>
      <c r="C311" t="s">
        <v>591</v>
      </c>
      <c r="D311" t="str">
        <f>IFERROR(INDEX('Draft Master List'!E:F,MATCH('Passing Data 2006-2015'!C311,'Draft Master List'!E:E,0),2),"N/A")</f>
        <v>N/A</v>
      </c>
      <c r="E311" t="s">
        <v>18</v>
      </c>
      <c r="F311">
        <v>40</v>
      </c>
      <c r="G311" t="s">
        <v>1</v>
      </c>
      <c r="H311">
        <v>16</v>
      </c>
      <c r="I311">
        <v>16</v>
      </c>
      <c r="J311" s="1">
        <v>36864</v>
      </c>
      <c r="K311">
        <v>363</v>
      </c>
      <c r="L311">
        <v>531</v>
      </c>
      <c r="M311">
        <v>68.400000000000006</v>
      </c>
      <c r="N311">
        <v>4202</v>
      </c>
      <c r="O311">
        <v>33</v>
      </c>
      <c r="P311">
        <v>6.2</v>
      </c>
      <c r="Q311">
        <v>7</v>
      </c>
      <c r="R311">
        <v>1.3</v>
      </c>
      <c r="S311">
        <v>63</v>
      </c>
      <c r="T311">
        <v>7.9</v>
      </c>
      <c r="U311">
        <v>8.6</v>
      </c>
      <c r="V311">
        <v>11.6</v>
      </c>
      <c r="W311">
        <v>262.60000000000002</v>
      </c>
      <c r="X311">
        <v>107.2</v>
      </c>
      <c r="Y311">
        <v>77.2</v>
      </c>
      <c r="Z311">
        <v>34</v>
      </c>
      <c r="AA311">
        <v>247</v>
      </c>
      <c r="AB311">
        <v>7</v>
      </c>
      <c r="AC311">
        <v>7.61</v>
      </c>
      <c r="AD311">
        <v>6</v>
      </c>
      <c r="AE311">
        <v>2</v>
      </c>
      <c r="AF311">
        <v>2</v>
      </c>
    </row>
    <row r="312" spans="1:32" x14ac:dyDescent="0.25">
      <c r="A312">
        <v>2009</v>
      </c>
      <c r="B312">
        <v>9</v>
      </c>
      <c r="C312" t="s">
        <v>618</v>
      </c>
      <c r="D312" t="str">
        <f>IFERROR(INDEX('Draft Master List'!E:F,MATCH('Passing Data 2006-2015'!C312,'Draft Master List'!E:E,0),2),"N/A")</f>
        <v>N/A</v>
      </c>
      <c r="E312" t="s">
        <v>4</v>
      </c>
      <c r="F312">
        <v>31</v>
      </c>
      <c r="G312" t="s">
        <v>1</v>
      </c>
      <c r="H312">
        <v>16</v>
      </c>
      <c r="I312">
        <v>16</v>
      </c>
      <c r="J312" s="1">
        <v>36716</v>
      </c>
      <c r="K312">
        <v>314</v>
      </c>
      <c r="L312">
        <v>516</v>
      </c>
      <c r="M312">
        <v>60.9</v>
      </c>
      <c r="N312">
        <v>3597</v>
      </c>
      <c r="O312">
        <v>15</v>
      </c>
      <c r="P312">
        <v>2.9</v>
      </c>
      <c r="Q312">
        <v>10</v>
      </c>
      <c r="R312">
        <v>1.9</v>
      </c>
      <c r="S312">
        <v>63</v>
      </c>
      <c r="T312">
        <v>7</v>
      </c>
      <c r="U312">
        <v>6.7</v>
      </c>
      <c r="V312">
        <v>11.5</v>
      </c>
      <c r="W312">
        <v>224.8</v>
      </c>
      <c r="X312">
        <v>83.5</v>
      </c>
      <c r="Y312">
        <v>57.9</v>
      </c>
      <c r="Z312">
        <v>42</v>
      </c>
      <c r="AA312">
        <v>236</v>
      </c>
      <c r="AB312">
        <v>6.02</v>
      </c>
      <c r="AC312">
        <v>5.75</v>
      </c>
      <c r="AD312">
        <v>7.5</v>
      </c>
      <c r="AE312">
        <v>3</v>
      </c>
      <c r="AF312">
        <v>4</v>
      </c>
    </row>
    <row r="313" spans="1:32" x14ac:dyDescent="0.25">
      <c r="A313">
        <v>2009</v>
      </c>
      <c r="B313">
        <v>10</v>
      </c>
      <c r="C313" t="s">
        <v>593</v>
      </c>
      <c r="D313" t="str">
        <f>IFERROR(INDEX('Draft Master List'!E:F,MATCH('Passing Data 2006-2015'!C313,'Draft Master List'!E:E,0),2),"N/A")</f>
        <v>N/A</v>
      </c>
      <c r="E313" t="s">
        <v>0</v>
      </c>
      <c r="F313">
        <v>30</v>
      </c>
      <c r="G313" t="s">
        <v>1</v>
      </c>
      <c r="H313">
        <v>15</v>
      </c>
      <c r="I313">
        <v>15</v>
      </c>
      <c r="J313" t="s">
        <v>711</v>
      </c>
      <c r="K313">
        <v>363</v>
      </c>
      <c r="L313">
        <v>514</v>
      </c>
      <c r="M313">
        <v>70.599999999999994</v>
      </c>
      <c r="N313">
        <v>4388</v>
      </c>
      <c r="O313">
        <v>34</v>
      </c>
      <c r="P313">
        <v>6.6</v>
      </c>
      <c r="Q313">
        <v>11</v>
      </c>
      <c r="R313">
        <v>2.1</v>
      </c>
      <c r="S313">
        <v>75</v>
      </c>
      <c r="T313">
        <v>8.5</v>
      </c>
      <c r="U313">
        <v>8.9</v>
      </c>
      <c r="V313">
        <v>12.1</v>
      </c>
      <c r="W313">
        <v>292.5</v>
      </c>
      <c r="X313">
        <v>109.6</v>
      </c>
      <c r="Y313">
        <v>84.2</v>
      </c>
      <c r="Z313">
        <v>20</v>
      </c>
      <c r="AA313">
        <v>135</v>
      </c>
      <c r="AB313">
        <v>7.96</v>
      </c>
      <c r="AC313">
        <v>8.31</v>
      </c>
      <c r="AD313">
        <v>3.7</v>
      </c>
      <c r="AE313">
        <v>3</v>
      </c>
      <c r="AF313">
        <v>6</v>
      </c>
    </row>
    <row r="314" spans="1:32" x14ac:dyDescent="0.25">
      <c r="A314">
        <v>2009</v>
      </c>
      <c r="B314">
        <v>11</v>
      </c>
      <c r="C314" t="s">
        <v>601</v>
      </c>
      <c r="D314" t="str">
        <f>IFERROR(INDEX('Draft Master List'!E:F,MATCH('Passing Data 2006-2015'!C314,'Draft Master List'!E:E,0),2),"N/A")</f>
        <v>N/A</v>
      </c>
      <c r="E314" t="s">
        <v>10</v>
      </c>
      <c r="F314">
        <v>38</v>
      </c>
      <c r="G314" t="s">
        <v>1</v>
      </c>
      <c r="H314">
        <v>15</v>
      </c>
      <c r="I314">
        <v>15</v>
      </c>
      <c r="J314" s="1">
        <v>36804</v>
      </c>
      <c r="K314">
        <v>339</v>
      </c>
      <c r="L314">
        <v>513</v>
      </c>
      <c r="M314">
        <v>66.099999999999994</v>
      </c>
      <c r="N314">
        <v>3753</v>
      </c>
      <c r="O314">
        <v>26</v>
      </c>
      <c r="P314">
        <v>5.0999999999999996</v>
      </c>
      <c r="Q314">
        <v>14</v>
      </c>
      <c r="R314">
        <v>2.7</v>
      </c>
      <c r="S314">
        <v>45</v>
      </c>
      <c r="T314">
        <v>7.3</v>
      </c>
      <c r="U314">
        <v>7.1</v>
      </c>
      <c r="V314">
        <v>11.1</v>
      </c>
      <c r="W314">
        <v>250.2</v>
      </c>
      <c r="X314">
        <v>93.2</v>
      </c>
      <c r="Y314">
        <v>69.599999999999994</v>
      </c>
      <c r="Z314">
        <v>24</v>
      </c>
      <c r="AA314">
        <v>172</v>
      </c>
      <c r="AB314">
        <v>6.67</v>
      </c>
      <c r="AC314">
        <v>6.46</v>
      </c>
      <c r="AD314">
        <v>4.5</v>
      </c>
      <c r="AE314">
        <v>1</v>
      </c>
      <c r="AF314">
        <v>2</v>
      </c>
    </row>
    <row r="315" spans="1:32" x14ac:dyDescent="0.25">
      <c r="A315">
        <v>2009</v>
      </c>
      <c r="B315">
        <v>12</v>
      </c>
      <c r="C315" t="s">
        <v>8</v>
      </c>
      <c r="D315" t="str">
        <f>IFERROR(INDEX('Draft Master List'!E:F,MATCH('Passing Data 2006-2015'!C315,'Draft Master List'!E:E,0),2),"N/A")</f>
        <v>N/A</v>
      </c>
      <c r="E315" t="s">
        <v>9</v>
      </c>
      <c r="F315">
        <v>28</v>
      </c>
      <c r="G315" t="s">
        <v>1</v>
      </c>
      <c r="H315">
        <v>16</v>
      </c>
      <c r="I315">
        <v>16</v>
      </c>
      <c r="J315" s="1">
        <v>36746</v>
      </c>
      <c r="K315">
        <v>317</v>
      </c>
      <c r="L315">
        <v>509</v>
      </c>
      <c r="M315">
        <v>62.3</v>
      </c>
      <c r="N315">
        <v>4021</v>
      </c>
      <c r="O315">
        <v>27</v>
      </c>
      <c r="P315">
        <v>5.3</v>
      </c>
      <c r="Q315">
        <v>14</v>
      </c>
      <c r="R315">
        <v>2.8</v>
      </c>
      <c r="S315">
        <v>74</v>
      </c>
      <c r="T315">
        <v>7.9</v>
      </c>
      <c r="U315">
        <v>7.7</v>
      </c>
      <c r="V315">
        <v>12.7</v>
      </c>
      <c r="W315">
        <v>251.3</v>
      </c>
      <c r="X315">
        <v>93.1</v>
      </c>
      <c r="Y315">
        <v>74.3</v>
      </c>
      <c r="Z315">
        <v>30</v>
      </c>
      <c r="AA315">
        <v>216</v>
      </c>
      <c r="AB315">
        <v>7.06</v>
      </c>
      <c r="AC315">
        <v>6.89</v>
      </c>
      <c r="AD315">
        <v>5.6</v>
      </c>
      <c r="AE315">
        <v>1</v>
      </c>
      <c r="AF315">
        <v>2</v>
      </c>
    </row>
    <row r="316" spans="1:32" x14ac:dyDescent="0.25">
      <c r="A316">
        <v>2009</v>
      </c>
      <c r="B316">
        <v>13</v>
      </c>
      <c r="C316" t="s">
        <v>569</v>
      </c>
      <c r="D316" t="str">
        <f>IFERROR(INDEX('Draft Master List'!E:F,MATCH('Passing Data 2006-2015'!C316,'Draft Master List'!E:E,0),2),"N/A")</f>
        <v>N/A</v>
      </c>
      <c r="E316" t="s">
        <v>7</v>
      </c>
      <c r="F316">
        <v>28</v>
      </c>
      <c r="G316" t="s">
        <v>1</v>
      </c>
      <c r="H316">
        <v>16</v>
      </c>
      <c r="I316">
        <v>16</v>
      </c>
      <c r="J316" s="1">
        <v>36628</v>
      </c>
      <c r="K316">
        <v>327</v>
      </c>
      <c r="L316">
        <v>507</v>
      </c>
      <c r="M316">
        <v>64.5</v>
      </c>
      <c r="N316">
        <v>3618</v>
      </c>
      <c r="O316">
        <v>20</v>
      </c>
      <c r="P316">
        <v>3.9</v>
      </c>
      <c r="Q316">
        <v>15</v>
      </c>
      <c r="R316">
        <v>3</v>
      </c>
      <c r="S316">
        <v>84</v>
      </c>
      <c r="T316">
        <v>7.1</v>
      </c>
      <c r="U316">
        <v>6.6</v>
      </c>
      <c r="V316">
        <v>11.1</v>
      </c>
      <c r="W316">
        <v>226.1</v>
      </c>
      <c r="X316">
        <v>86.4</v>
      </c>
      <c r="Y316">
        <v>58.6</v>
      </c>
      <c r="Z316">
        <v>43</v>
      </c>
      <c r="AA316">
        <v>285</v>
      </c>
      <c r="AB316">
        <v>6.06</v>
      </c>
      <c r="AC316">
        <v>5.56</v>
      </c>
      <c r="AD316">
        <v>7.8</v>
      </c>
      <c r="AE316">
        <v>1</v>
      </c>
      <c r="AF316">
        <v>1</v>
      </c>
    </row>
    <row r="317" spans="1:32" x14ac:dyDescent="0.25">
      <c r="A317">
        <v>2009</v>
      </c>
      <c r="B317">
        <v>14</v>
      </c>
      <c r="C317" t="s">
        <v>83</v>
      </c>
      <c r="D317" t="str">
        <f>IFERROR(INDEX('Draft Master List'!E:F,MATCH('Passing Data 2006-2015'!C317,'Draft Master List'!E:E,0),2),"N/A")</f>
        <v>N/A</v>
      </c>
      <c r="E317" t="s">
        <v>24</v>
      </c>
      <c r="F317">
        <v>27</v>
      </c>
      <c r="G317" t="s">
        <v>1</v>
      </c>
      <c r="H317">
        <v>15</v>
      </c>
      <c r="I317">
        <v>15</v>
      </c>
      <c r="J317" s="1">
        <v>36775</v>
      </c>
      <c r="K317">
        <v>337</v>
      </c>
      <c r="L317">
        <v>506</v>
      </c>
      <c r="M317">
        <v>66.599999999999994</v>
      </c>
      <c r="N317">
        <v>4328</v>
      </c>
      <c r="O317">
        <v>26</v>
      </c>
      <c r="P317">
        <v>5.0999999999999996</v>
      </c>
      <c r="Q317">
        <v>12</v>
      </c>
      <c r="R317">
        <v>2.4</v>
      </c>
      <c r="S317">
        <v>60</v>
      </c>
      <c r="T317">
        <v>8.6</v>
      </c>
      <c r="U317">
        <v>8.5</v>
      </c>
      <c r="V317">
        <v>12.8</v>
      </c>
      <c r="W317">
        <v>288.5</v>
      </c>
      <c r="X317">
        <v>100.5</v>
      </c>
      <c r="Y317">
        <v>72.400000000000006</v>
      </c>
      <c r="Z317">
        <v>50</v>
      </c>
      <c r="AA317">
        <v>348</v>
      </c>
      <c r="AB317">
        <v>7.16</v>
      </c>
      <c r="AC317">
        <v>7.12</v>
      </c>
      <c r="AD317">
        <v>9</v>
      </c>
      <c r="AE317">
        <v>2</v>
      </c>
      <c r="AF317">
        <v>3</v>
      </c>
    </row>
    <row r="318" spans="1:32" x14ac:dyDescent="0.25">
      <c r="A318">
        <v>2009</v>
      </c>
      <c r="B318">
        <v>15</v>
      </c>
      <c r="C318" t="s">
        <v>2</v>
      </c>
      <c r="D318" t="str">
        <f>IFERROR(INDEX('Draft Master List'!E:F,MATCH('Passing Data 2006-2015'!C318,'Draft Master List'!E:E,0),2),"N/A")</f>
        <v>182008</v>
      </c>
      <c r="E318" t="s">
        <v>3</v>
      </c>
      <c r="F318">
        <v>24</v>
      </c>
      <c r="G318" t="s">
        <v>1</v>
      </c>
      <c r="H318">
        <v>16</v>
      </c>
      <c r="I318">
        <v>16</v>
      </c>
      <c r="J318" s="1">
        <v>36776</v>
      </c>
      <c r="K318">
        <v>315</v>
      </c>
      <c r="L318">
        <v>499</v>
      </c>
      <c r="M318">
        <v>63.1</v>
      </c>
      <c r="N318">
        <v>3613</v>
      </c>
      <c r="O318">
        <v>21</v>
      </c>
      <c r="P318">
        <v>4.2</v>
      </c>
      <c r="Q318">
        <v>12</v>
      </c>
      <c r="R318">
        <v>2.4</v>
      </c>
      <c r="S318">
        <v>72</v>
      </c>
      <c r="T318">
        <v>7.2</v>
      </c>
      <c r="U318">
        <v>7</v>
      </c>
      <c r="V318">
        <v>11.5</v>
      </c>
      <c r="W318">
        <v>225.8</v>
      </c>
      <c r="X318">
        <v>88.9</v>
      </c>
      <c r="Y318">
        <v>61.6</v>
      </c>
      <c r="Z318">
        <v>36</v>
      </c>
      <c r="AA318">
        <v>218</v>
      </c>
      <c r="AB318">
        <v>6.35</v>
      </c>
      <c r="AC318">
        <v>6.12</v>
      </c>
      <c r="AD318">
        <v>6.7</v>
      </c>
      <c r="AE318">
        <v>1</v>
      </c>
      <c r="AF318">
        <v>2</v>
      </c>
    </row>
    <row r="319" spans="1:32" x14ac:dyDescent="0.25">
      <c r="A319">
        <v>2009</v>
      </c>
      <c r="B319">
        <v>16</v>
      </c>
      <c r="C319" t="s">
        <v>69</v>
      </c>
      <c r="D319" t="str">
        <f>IFERROR(INDEX('Draft Master List'!E:F,MATCH('Passing Data 2006-2015'!C319,'Draft Master List'!E:E,0),2),"N/A")</f>
        <v>N/A</v>
      </c>
      <c r="E319" t="s">
        <v>25</v>
      </c>
      <c r="F319">
        <v>27</v>
      </c>
      <c r="G319" t="s">
        <v>1</v>
      </c>
      <c r="H319">
        <v>15</v>
      </c>
      <c r="I319">
        <v>15</v>
      </c>
      <c r="J319" s="1">
        <v>36627</v>
      </c>
      <c r="K319">
        <v>271</v>
      </c>
      <c r="L319">
        <v>493</v>
      </c>
      <c r="M319">
        <v>55</v>
      </c>
      <c r="N319">
        <v>2924</v>
      </c>
      <c r="O319">
        <v>16</v>
      </c>
      <c r="P319">
        <v>3.2</v>
      </c>
      <c r="Q319">
        <v>16</v>
      </c>
      <c r="R319">
        <v>3.2</v>
      </c>
      <c r="S319">
        <v>61</v>
      </c>
      <c r="T319">
        <v>5.9</v>
      </c>
      <c r="U319">
        <v>5.0999999999999996</v>
      </c>
      <c r="V319">
        <v>10.8</v>
      </c>
      <c r="W319">
        <v>194.9</v>
      </c>
      <c r="X319">
        <v>69.900000000000006</v>
      </c>
      <c r="Y319">
        <v>32.5</v>
      </c>
      <c r="Z319">
        <v>42</v>
      </c>
      <c r="AA319">
        <v>243</v>
      </c>
      <c r="AB319">
        <v>5.01</v>
      </c>
      <c r="AC319">
        <v>4.26</v>
      </c>
      <c r="AD319">
        <v>7.9</v>
      </c>
      <c r="AE319">
        <v>1</v>
      </c>
      <c r="AF319">
        <v>2</v>
      </c>
    </row>
    <row r="320" spans="1:32" x14ac:dyDescent="0.25">
      <c r="A320">
        <v>2009</v>
      </c>
      <c r="B320">
        <v>17</v>
      </c>
      <c r="C320" t="s">
        <v>650</v>
      </c>
      <c r="D320" t="str">
        <f>IFERROR(INDEX('Draft Master List'!E:F,MATCH('Passing Data 2006-2015'!C320,'Draft Master List'!E:E,0),2),"N/A")</f>
        <v>N/A</v>
      </c>
      <c r="E320" t="s">
        <v>19</v>
      </c>
      <c r="F320">
        <v>34</v>
      </c>
      <c r="G320" t="s">
        <v>1</v>
      </c>
      <c r="H320">
        <v>14</v>
      </c>
      <c r="I320">
        <v>14</v>
      </c>
      <c r="J320" s="1">
        <v>36655</v>
      </c>
      <c r="K320">
        <v>293</v>
      </c>
      <c r="L320">
        <v>488</v>
      </c>
      <c r="M320">
        <v>60</v>
      </c>
      <c r="N320">
        <v>3029</v>
      </c>
      <c r="O320">
        <v>17</v>
      </c>
      <c r="P320">
        <v>3.5</v>
      </c>
      <c r="Q320">
        <v>17</v>
      </c>
      <c r="R320">
        <v>3.5</v>
      </c>
      <c r="S320">
        <v>53</v>
      </c>
      <c r="T320">
        <v>6.2</v>
      </c>
      <c r="U320">
        <v>5.3</v>
      </c>
      <c r="V320">
        <v>10.3</v>
      </c>
      <c r="W320">
        <v>216.4</v>
      </c>
      <c r="X320">
        <v>75.099999999999994</v>
      </c>
      <c r="Y320">
        <v>37</v>
      </c>
      <c r="Z320">
        <v>32</v>
      </c>
      <c r="AA320">
        <v>209</v>
      </c>
      <c r="AB320">
        <v>5.42</v>
      </c>
      <c r="AC320">
        <v>4.6100000000000003</v>
      </c>
      <c r="AD320">
        <v>6.2</v>
      </c>
      <c r="AE320">
        <v>0</v>
      </c>
      <c r="AF320">
        <v>1</v>
      </c>
    </row>
    <row r="321" spans="1:32" x14ac:dyDescent="0.25">
      <c r="A321">
        <v>2009</v>
      </c>
      <c r="B321">
        <v>18</v>
      </c>
      <c r="C321" t="s">
        <v>81</v>
      </c>
      <c r="D321" t="str">
        <f>IFERROR(INDEX('Draft Master List'!E:F,MATCH('Passing Data 2006-2015'!C321,'Draft Master List'!E:E,0),2),"N/A")</f>
        <v>N/A</v>
      </c>
      <c r="E321" t="s">
        <v>13</v>
      </c>
      <c r="F321">
        <v>28</v>
      </c>
      <c r="G321" t="s">
        <v>1</v>
      </c>
      <c r="H321">
        <v>16</v>
      </c>
      <c r="I321">
        <v>16</v>
      </c>
      <c r="J321" t="s">
        <v>596</v>
      </c>
      <c r="K321">
        <v>317</v>
      </c>
      <c r="L321">
        <v>486</v>
      </c>
      <c r="M321">
        <v>65.2</v>
      </c>
      <c r="N321">
        <v>4254</v>
      </c>
      <c r="O321">
        <v>28</v>
      </c>
      <c r="P321">
        <v>5.8</v>
      </c>
      <c r="Q321">
        <v>9</v>
      </c>
      <c r="R321">
        <v>1.9</v>
      </c>
      <c r="S321">
        <v>81</v>
      </c>
      <c r="T321">
        <v>8.8000000000000007</v>
      </c>
      <c r="U321">
        <v>9.1</v>
      </c>
      <c r="V321">
        <v>13.4</v>
      </c>
      <c r="W321">
        <v>265.89999999999998</v>
      </c>
      <c r="X321">
        <v>104.4</v>
      </c>
      <c r="Y321">
        <v>79.2</v>
      </c>
      <c r="Z321">
        <v>25</v>
      </c>
      <c r="AA321">
        <v>167</v>
      </c>
      <c r="AB321">
        <v>8</v>
      </c>
      <c r="AC321">
        <v>8.3000000000000007</v>
      </c>
      <c r="AD321">
        <v>4.9000000000000004</v>
      </c>
      <c r="AE321">
        <v>2</v>
      </c>
      <c r="AF321">
        <v>4</v>
      </c>
    </row>
    <row r="322" spans="1:32" x14ac:dyDescent="0.25">
      <c r="A322">
        <v>2009</v>
      </c>
      <c r="B322">
        <v>19</v>
      </c>
      <c r="C322" t="s">
        <v>678</v>
      </c>
      <c r="D322" t="str">
        <f>IFERROR(INDEX('Draft Master List'!E:F,MATCH('Passing Data 2006-2015'!C322,'Draft Master List'!E:E,0),2),"N/A")</f>
        <v>N/A</v>
      </c>
      <c r="E322" t="s">
        <v>15</v>
      </c>
      <c r="F322">
        <v>30</v>
      </c>
      <c r="G322" t="s">
        <v>1</v>
      </c>
      <c r="H322">
        <v>16</v>
      </c>
      <c r="I322">
        <v>16</v>
      </c>
      <c r="J322" s="1">
        <v>36805</v>
      </c>
      <c r="K322">
        <v>282</v>
      </c>
      <c r="L322">
        <v>466</v>
      </c>
      <c r="M322">
        <v>60.5</v>
      </c>
      <c r="N322">
        <v>3094</v>
      </c>
      <c r="O322">
        <v>21</v>
      </c>
      <c r="P322">
        <v>4.5</v>
      </c>
      <c r="Q322">
        <v>13</v>
      </c>
      <c r="R322">
        <v>2.8</v>
      </c>
      <c r="S322">
        <v>73</v>
      </c>
      <c r="T322">
        <v>6.6</v>
      </c>
      <c r="U322">
        <v>6.3</v>
      </c>
      <c r="V322">
        <v>11</v>
      </c>
      <c r="W322">
        <v>193.4</v>
      </c>
      <c r="X322">
        <v>83.6</v>
      </c>
      <c r="Y322">
        <v>61.8</v>
      </c>
      <c r="Z322">
        <v>26</v>
      </c>
      <c r="AA322">
        <v>213</v>
      </c>
      <c r="AB322">
        <v>5.86</v>
      </c>
      <c r="AC322">
        <v>5.52</v>
      </c>
      <c r="AD322">
        <v>5.3</v>
      </c>
      <c r="AE322">
        <v>3</v>
      </c>
      <c r="AF322">
        <v>5</v>
      </c>
    </row>
    <row r="323" spans="1:32" x14ac:dyDescent="0.25">
      <c r="A323">
        <v>2009</v>
      </c>
      <c r="B323">
        <v>20</v>
      </c>
      <c r="C323" t="s">
        <v>111</v>
      </c>
      <c r="D323" t="str">
        <f>IFERROR(INDEX('Draft Master List'!E:F,MATCH('Passing Data 2006-2015'!C323,'Draft Master List'!E:E,0),2),"N/A")</f>
        <v>572008</v>
      </c>
      <c r="E323" t="s">
        <v>33</v>
      </c>
      <c r="F323">
        <v>24</v>
      </c>
      <c r="G323" t="s">
        <v>1</v>
      </c>
      <c r="H323">
        <v>14</v>
      </c>
      <c r="I323">
        <v>13</v>
      </c>
      <c r="J323" s="1">
        <v>36713</v>
      </c>
      <c r="K323">
        <v>274</v>
      </c>
      <c r="L323">
        <v>451</v>
      </c>
      <c r="M323">
        <v>60.8</v>
      </c>
      <c r="N323">
        <v>2878</v>
      </c>
      <c r="O323">
        <v>12</v>
      </c>
      <c r="P323">
        <v>2.7</v>
      </c>
      <c r="Q323">
        <v>14</v>
      </c>
      <c r="R323">
        <v>3.1</v>
      </c>
      <c r="S323">
        <v>67</v>
      </c>
      <c r="T323">
        <v>6.4</v>
      </c>
      <c r="U323">
        <v>5.5</v>
      </c>
      <c r="V323">
        <v>10.5</v>
      </c>
      <c r="W323">
        <v>205.6</v>
      </c>
      <c r="X323">
        <v>75.2</v>
      </c>
      <c r="Y323">
        <v>56.4</v>
      </c>
      <c r="Z323">
        <v>26</v>
      </c>
      <c r="AA323">
        <v>176</v>
      </c>
      <c r="AB323">
        <v>5.66</v>
      </c>
      <c r="AC323">
        <v>4.8499999999999996</v>
      </c>
      <c r="AD323">
        <v>5.5</v>
      </c>
      <c r="AE323">
        <v>3</v>
      </c>
      <c r="AF323">
        <v>3</v>
      </c>
    </row>
    <row r="324" spans="1:32" x14ac:dyDescent="0.25">
      <c r="A324">
        <v>2009</v>
      </c>
      <c r="B324">
        <v>21</v>
      </c>
      <c r="C324" t="s">
        <v>82</v>
      </c>
      <c r="D324" t="str">
        <f>IFERROR(INDEX('Draft Master List'!E:F,MATCH('Passing Data 2006-2015'!C324,'Draft Master List'!E:E,0),2),"N/A")</f>
        <v>32008</v>
      </c>
      <c r="E324" t="s">
        <v>21</v>
      </c>
      <c r="F324">
        <v>24</v>
      </c>
      <c r="G324" t="s">
        <v>1</v>
      </c>
      <c r="H324">
        <v>14</v>
      </c>
      <c r="I324">
        <v>14</v>
      </c>
      <c r="J324" s="1">
        <v>36774</v>
      </c>
      <c r="K324">
        <v>263</v>
      </c>
      <c r="L324">
        <v>451</v>
      </c>
      <c r="M324">
        <v>58.3</v>
      </c>
      <c r="N324">
        <v>2916</v>
      </c>
      <c r="O324">
        <v>22</v>
      </c>
      <c r="P324">
        <v>4.9000000000000004</v>
      </c>
      <c r="Q324">
        <v>14</v>
      </c>
      <c r="R324">
        <v>3.1</v>
      </c>
      <c r="S324">
        <v>90</v>
      </c>
      <c r="T324">
        <v>6.5</v>
      </c>
      <c r="U324">
        <v>6</v>
      </c>
      <c r="V324">
        <v>11.1</v>
      </c>
      <c r="W324">
        <v>208.3</v>
      </c>
      <c r="X324">
        <v>80.900000000000006</v>
      </c>
      <c r="Y324">
        <v>70.5</v>
      </c>
      <c r="Z324">
        <v>19</v>
      </c>
      <c r="AA324">
        <v>92</v>
      </c>
      <c r="AB324">
        <v>6.01</v>
      </c>
      <c r="AC324">
        <v>5.6</v>
      </c>
      <c r="AD324">
        <v>4</v>
      </c>
      <c r="AE324">
        <v>1</v>
      </c>
      <c r="AF324">
        <v>3</v>
      </c>
    </row>
    <row r="325" spans="1:32" x14ac:dyDescent="0.25">
      <c r="A325">
        <v>2009</v>
      </c>
      <c r="B325">
        <v>22</v>
      </c>
      <c r="C325" t="s">
        <v>602</v>
      </c>
      <c r="D325" t="str">
        <f>IFERROR(INDEX('Draft Master List'!E:F,MATCH('Passing Data 2006-2015'!C325,'Draft Master List'!E:E,0),2),"N/A")</f>
        <v>N/A</v>
      </c>
      <c r="E325" t="s">
        <v>6</v>
      </c>
      <c r="F325">
        <v>33</v>
      </c>
      <c r="G325" t="s">
        <v>1</v>
      </c>
      <c r="H325">
        <v>14</v>
      </c>
      <c r="I325">
        <v>14</v>
      </c>
      <c r="J325" s="1">
        <v>36803</v>
      </c>
      <c r="K325">
        <v>267</v>
      </c>
      <c r="L325">
        <v>443</v>
      </c>
      <c r="M325">
        <v>60.3</v>
      </c>
      <c r="N325">
        <v>3553</v>
      </c>
      <c r="O325">
        <v>22</v>
      </c>
      <c r="P325">
        <v>5</v>
      </c>
      <c r="Q325">
        <v>10</v>
      </c>
      <c r="R325">
        <v>2.2999999999999998</v>
      </c>
      <c r="S325">
        <v>60</v>
      </c>
      <c r="T325">
        <v>8</v>
      </c>
      <c r="U325">
        <v>8</v>
      </c>
      <c r="V325">
        <v>13.3</v>
      </c>
      <c r="W325">
        <v>253.8</v>
      </c>
      <c r="X325">
        <v>92.9</v>
      </c>
      <c r="Y325">
        <v>61.8</v>
      </c>
      <c r="Z325">
        <v>35</v>
      </c>
      <c r="AA325">
        <v>264</v>
      </c>
      <c r="AB325">
        <v>6.88</v>
      </c>
      <c r="AC325">
        <v>6.86</v>
      </c>
      <c r="AD325">
        <v>7.3</v>
      </c>
      <c r="AE325">
        <v>2</v>
      </c>
      <c r="AF325">
        <v>3</v>
      </c>
    </row>
    <row r="326" spans="1:32" x14ac:dyDescent="0.25">
      <c r="A326">
        <v>2009</v>
      </c>
      <c r="B326">
        <v>23</v>
      </c>
      <c r="C326" t="s">
        <v>11</v>
      </c>
      <c r="D326" t="str">
        <f>IFERROR(INDEX('Draft Master List'!E:F,MATCH('Passing Data 2006-2015'!C326,'Draft Master List'!E:E,0),2),"N/A")</f>
        <v>12009</v>
      </c>
      <c r="E326" t="s">
        <v>12</v>
      </c>
      <c r="F326">
        <v>21</v>
      </c>
      <c r="G326" t="s">
        <v>1</v>
      </c>
      <c r="H326">
        <v>10</v>
      </c>
      <c r="I326">
        <v>10</v>
      </c>
      <c r="J326" s="1">
        <v>36564</v>
      </c>
      <c r="K326">
        <v>201</v>
      </c>
      <c r="L326">
        <v>377</v>
      </c>
      <c r="M326">
        <v>53.3</v>
      </c>
      <c r="N326">
        <v>2267</v>
      </c>
      <c r="O326">
        <v>13</v>
      </c>
      <c r="P326">
        <v>3.4</v>
      </c>
      <c r="Q326">
        <v>20</v>
      </c>
      <c r="R326">
        <v>5.3</v>
      </c>
      <c r="S326">
        <v>75</v>
      </c>
      <c r="T326">
        <v>6</v>
      </c>
      <c r="U326">
        <v>4.3</v>
      </c>
      <c r="V326">
        <v>11.3</v>
      </c>
      <c r="W326">
        <v>226.7</v>
      </c>
      <c r="X326">
        <v>61</v>
      </c>
      <c r="Y326">
        <v>40.6</v>
      </c>
      <c r="Z326">
        <v>24</v>
      </c>
      <c r="AA326">
        <v>169</v>
      </c>
      <c r="AB326">
        <v>5.23</v>
      </c>
      <c r="AC326">
        <v>3.64</v>
      </c>
      <c r="AD326">
        <v>6</v>
      </c>
      <c r="AE326">
        <v>1</v>
      </c>
      <c r="AF326">
        <v>1</v>
      </c>
    </row>
    <row r="327" spans="1:32" x14ac:dyDescent="0.25">
      <c r="A327">
        <v>2009</v>
      </c>
      <c r="B327">
        <v>24</v>
      </c>
      <c r="C327" t="s">
        <v>84</v>
      </c>
      <c r="D327" t="str">
        <f>IFERROR(INDEX('Draft Master List'!E:F,MATCH('Passing Data 2006-2015'!C327,'Draft Master List'!E:E,0),2),"N/A")</f>
        <v>N/A</v>
      </c>
      <c r="E327" t="s">
        <v>34</v>
      </c>
      <c r="F327">
        <v>25</v>
      </c>
      <c r="G327" t="s">
        <v>1</v>
      </c>
      <c r="H327">
        <v>11</v>
      </c>
      <c r="I327">
        <v>10</v>
      </c>
      <c r="J327" s="1">
        <v>36651</v>
      </c>
      <c r="K327">
        <v>225</v>
      </c>
      <c r="L327">
        <v>372</v>
      </c>
      <c r="M327">
        <v>60.5</v>
      </c>
      <c r="N327">
        <v>2350</v>
      </c>
      <c r="O327">
        <v>18</v>
      </c>
      <c r="P327">
        <v>4.8</v>
      </c>
      <c r="Q327">
        <v>12</v>
      </c>
      <c r="R327">
        <v>3.2</v>
      </c>
      <c r="S327">
        <v>73</v>
      </c>
      <c r="T327">
        <v>6.3</v>
      </c>
      <c r="U327">
        <v>5.8</v>
      </c>
      <c r="V327">
        <v>10.4</v>
      </c>
      <c r="W327">
        <v>213.6</v>
      </c>
      <c r="X327">
        <v>81.5</v>
      </c>
      <c r="Y327">
        <v>45</v>
      </c>
      <c r="Z327">
        <v>22</v>
      </c>
      <c r="AA327">
        <v>134</v>
      </c>
      <c r="AB327">
        <v>5.62</v>
      </c>
      <c r="AC327">
        <v>5.17</v>
      </c>
      <c r="AD327">
        <v>5.6</v>
      </c>
    </row>
    <row r="328" spans="1:32" x14ac:dyDescent="0.25">
      <c r="A328">
        <v>2009</v>
      </c>
      <c r="B328">
        <v>25</v>
      </c>
      <c r="C328" t="s">
        <v>73</v>
      </c>
      <c r="D328" t="str">
        <f>IFERROR(INDEX('Draft Master List'!E:F,MATCH('Passing Data 2006-2015'!C328,'Draft Master List'!E:E,0),2),"N/A")</f>
        <v>52009</v>
      </c>
      <c r="E328" t="s">
        <v>32</v>
      </c>
      <c r="F328">
        <v>23</v>
      </c>
      <c r="G328" t="s">
        <v>1</v>
      </c>
      <c r="H328">
        <v>15</v>
      </c>
      <c r="I328">
        <v>15</v>
      </c>
      <c r="J328" s="1">
        <v>36745</v>
      </c>
      <c r="K328">
        <v>196</v>
      </c>
      <c r="L328">
        <v>364</v>
      </c>
      <c r="M328">
        <v>53.8</v>
      </c>
      <c r="N328">
        <v>2444</v>
      </c>
      <c r="O328">
        <v>12</v>
      </c>
      <c r="P328">
        <v>3.3</v>
      </c>
      <c r="Q328">
        <v>20</v>
      </c>
      <c r="R328">
        <v>5.5</v>
      </c>
      <c r="S328">
        <v>65</v>
      </c>
      <c r="T328">
        <v>6.7</v>
      </c>
      <c r="U328">
        <v>4.9000000000000004</v>
      </c>
      <c r="V328">
        <v>12.5</v>
      </c>
      <c r="W328">
        <v>162.9</v>
      </c>
      <c r="X328">
        <v>63</v>
      </c>
      <c r="Y328">
        <v>36.6</v>
      </c>
      <c r="Z328">
        <v>26</v>
      </c>
      <c r="AA328">
        <v>195</v>
      </c>
      <c r="AB328">
        <v>5.77</v>
      </c>
      <c r="AC328">
        <v>4.07</v>
      </c>
      <c r="AD328">
        <v>6.7</v>
      </c>
      <c r="AE328">
        <v>1</v>
      </c>
      <c r="AF328">
        <v>1</v>
      </c>
    </row>
    <row r="329" spans="1:32" x14ac:dyDescent="0.25">
      <c r="A329">
        <v>2009</v>
      </c>
      <c r="B329">
        <v>26</v>
      </c>
      <c r="C329" t="s">
        <v>648</v>
      </c>
      <c r="D329" t="str">
        <f>IFERROR(INDEX('Draft Master List'!E:F,MATCH('Passing Data 2006-2015'!C329,'Draft Master List'!E:E,0),2),"N/A")</f>
        <v>N/A</v>
      </c>
      <c r="E329" t="s">
        <v>22</v>
      </c>
      <c r="F329">
        <v>34</v>
      </c>
      <c r="G329" t="s">
        <v>1</v>
      </c>
      <c r="H329">
        <v>11</v>
      </c>
      <c r="I329">
        <v>11</v>
      </c>
      <c r="J329" s="1">
        <v>36623</v>
      </c>
      <c r="K329">
        <v>178</v>
      </c>
      <c r="L329">
        <v>321</v>
      </c>
      <c r="M329">
        <v>55.5</v>
      </c>
      <c r="N329">
        <v>2015</v>
      </c>
      <c r="O329">
        <v>8</v>
      </c>
      <c r="P329">
        <v>2.5</v>
      </c>
      <c r="Q329">
        <v>18</v>
      </c>
      <c r="R329">
        <v>5.6</v>
      </c>
      <c r="S329">
        <v>52</v>
      </c>
      <c r="T329">
        <v>6.3</v>
      </c>
      <c r="U329">
        <v>4.3</v>
      </c>
      <c r="V329">
        <v>11.3</v>
      </c>
      <c r="W329">
        <v>183.2</v>
      </c>
      <c r="X329">
        <v>59.4</v>
      </c>
      <c r="Y329">
        <v>40.799999999999997</v>
      </c>
      <c r="Z329">
        <v>23</v>
      </c>
      <c r="AA329">
        <v>187</v>
      </c>
      <c r="AB329">
        <v>5.31</v>
      </c>
      <c r="AC329">
        <v>3.42</v>
      </c>
      <c r="AD329">
        <v>6.7</v>
      </c>
      <c r="AE329">
        <v>1</v>
      </c>
      <c r="AF329">
        <v>2</v>
      </c>
    </row>
    <row r="330" spans="1:32" x14ac:dyDescent="0.25">
      <c r="A330">
        <v>2009</v>
      </c>
      <c r="B330">
        <v>27</v>
      </c>
      <c r="C330" t="s">
        <v>320</v>
      </c>
      <c r="D330" t="str">
        <f>IFERROR(INDEX('Draft Master List'!E:F,MATCH('Passing Data 2006-2015'!C330,'Draft Master List'!E:E,0),2),"N/A")</f>
        <v>172009</v>
      </c>
      <c r="E330" t="s">
        <v>14</v>
      </c>
      <c r="F330">
        <v>21</v>
      </c>
      <c r="G330" t="s">
        <v>1</v>
      </c>
      <c r="H330">
        <v>10</v>
      </c>
      <c r="I330">
        <v>9</v>
      </c>
      <c r="J330" s="1">
        <v>36591</v>
      </c>
      <c r="K330">
        <v>158</v>
      </c>
      <c r="L330">
        <v>290</v>
      </c>
      <c r="M330">
        <v>54.5</v>
      </c>
      <c r="N330">
        <v>1855</v>
      </c>
      <c r="O330">
        <v>10</v>
      </c>
      <c r="P330">
        <v>3.4</v>
      </c>
      <c r="Q330">
        <v>18</v>
      </c>
      <c r="R330">
        <v>6.2</v>
      </c>
      <c r="S330">
        <v>42</v>
      </c>
      <c r="T330">
        <v>6.4</v>
      </c>
      <c r="U330">
        <v>4.3</v>
      </c>
      <c r="V330">
        <v>11.7</v>
      </c>
      <c r="W330">
        <v>185.5</v>
      </c>
      <c r="X330">
        <v>59.8</v>
      </c>
      <c r="Y330">
        <v>40.5</v>
      </c>
      <c r="Z330">
        <v>20</v>
      </c>
      <c r="AA330">
        <v>102</v>
      </c>
      <c r="AB330">
        <v>5.65</v>
      </c>
      <c r="AC330">
        <v>3.69</v>
      </c>
      <c r="AD330">
        <v>6.5</v>
      </c>
      <c r="AE330">
        <v>2</v>
      </c>
      <c r="AF330">
        <v>2</v>
      </c>
    </row>
    <row r="331" spans="1:32" x14ac:dyDescent="0.25">
      <c r="A331">
        <v>2009</v>
      </c>
      <c r="B331">
        <v>28</v>
      </c>
      <c r="C331" t="s">
        <v>509</v>
      </c>
      <c r="D331" t="str">
        <f>IFERROR(INDEX('Draft Master List'!E:F,MATCH('Passing Data 2006-2015'!C331,'Draft Master List'!E:E,0),2),"N/A")</f>
        <v>32006</v>
      </c>
      <c r="E331" t="s">
        <v>28</v>
      </c>
      <c r="F331">
        <v>26</v>
      </c>
      <c r="G331" t="s">
        <v>1</v>
      </c>
      <c r="H331">
        <v>12</v>
      </c>
      <c r="I331">
        <v>10</v>
      </c>
      <c r="J331" s="1">
        <v>36740</v>
      </c>
      <c r="K331">
        <v>152</v>
      </c>
      <c r="L331">
        <v>259</v>
      </c>
      <c r="M331">
        <v>58.7</v>
      </c>
      <c r="N331">
        <v>1879</v>
      </c>
      <c r="O331">
        <v>10</v>
      </c>
      <c r="P331">
        <v>3.9</v>
      </c>
      <c r="Q331">
        <v>7</v>
      </c>
      <c r="R331">
        <v>2.7</v>
      </c>
      <c r="S331">
        <v>66</v>
      </c>
      <c r="T331">
        <v>7.3</v>
      </c>
      <c r="U331">
        <v>6.8</v>
      </c>
      <c r="V331">
        <v>12.4</v>
      </c>
      <c r="W331">
        <v>156.6</v>
      </c>
      <c r="X331">
        <v>82.8</v>
      </c>
      <c r="Y331">
        <v>71.900000000000006</v>
      </c>
      <c r="Z331">
        <v>9</v>
      </c>
      <c r="AA331">
        <v>36</v>
      </c>
      <c r="AB331">
        <v>6.88</v>
      </c>
      <c r="AC331">
        <v>6.45</v>
      </c>
      <c r="AD331">
        <v>3.4</v>
      </c>
      <c r="AE331">
        <v>3</v>
      </c>
      <c r="AF331">
        <v>6</v>
      </c>
    </row>
    <row r="332" spans="1:32" x14ac:dyDescent="0.25">
      <c r="A332">
        <v>2009</v>
      </c>
      <c r="B332">
        <v>29</v>
      </c>
      <c r="C332" t="s">
        <v>440</v>
      </c>
      <c r="D332" t="str">
        <f>IFERROR(INDEX('Draft Master List'!E:F,MATCH('Passing Data 2006-2015'!C332,'Draft Master List'!E:E,0),2),"N/A")</f>
        <v>222007</v>
      </c>
      <c r="E332" t="s">
        <v>64</v>
      </c>
      <c r="F332">
        <v>25</v>
      </c>
      <c r="G332" t="s">
        <v>1</v>
      </c>
      <c r="H332">
        <v>10</v>
      </c>
      <c r="I332">
        <v>9</v>
      </c>
      <c r="J332" s="1">
        <v>36563</v>
      </c>
      <c r="K332">
        <v>136</v>
      </c>
      <c r="L332">
        <v>256</v>
      </c>
      <c r="M332">
        <v>53.1</v>
      </c>
      <c r="N332">
        <v>1339</v>
      </c>
      <c r="O332">
        <v>8</v>
      </c>
      <c r="P332">
        <v>3.1</v>
      </c>
      <c r="Q332">
        <v>7</v>
      </c>
      <c r="R332">
        <v>2.7</v>
      </c>
      <c r="S332">
        <v>59</v>
      </c>
      <c r="T332">
        <v>5.2</v>
      </c>
      <c r="U332">
        <v>4.5999999999999996</v>
      </c>
      <c r="V332">
        <v>9.8000000000000007</v>
      </c>
      <c r="W332">
        <v>133.9</v>
      </c>
      <c r="X332">
        <v>67.2</v>
      </c>
      <c r="Y332">
        <v>45.2</v>
      </c>
      <c r="Z332">
        <v>19</v>
      </c>
      <c r="AA332">
        <v>104</v>
      </c>
      <c r="AB332">
        <v>4.49</v>
      </c>
      <c r="AC332">
        <v>3.93</v>
      </c>
      <c r="AD332">
        <v>6.9</v>
      </c>
      <c r="AE332">
        <v>0</v>
      </c>
      <c r="AF332">
        <v>1</v>
      </c>
    </row>
    <row r="333" spans="1:32" x14ac:dyDescent="0.25">
      <c r="A333">
        <v>2009</v>
      </c>
      <c r="B333">
        <v>30</v>
      </c>
      <c r="C333" t="s">
        <v>609</v>
      </c>
      <c r="D333" t="str">
        <f>IFERROR(INDEX('Draft Master List'!E:F,MATCH('Passing Data 2006-2015'!C333,'Draft Master List'!E:E,0),2),"N/A")</f>
        <v>N/A</v>
      </c>
      <c r="E333" t="s">
        <v>223</v>
      </c>
      <c r="F333">
        <v>32</v>
      </c>
      <c r="G333" t="s">
        <v>1</v>
      </c>
      <c r="H333">
        <v>9</v>
      </c>
      <c r="I333">
        <v>8</v>
      </c>
      <c r="J333" s="1">
        <v>36532</v>
      </c>
      <c r="K333">
        <v>140</v>
      </c>
      <c r="L333">
        <v>247</v>
      </c>
      <c r="M333">
        <v>56.7</v>
      </c>
      <c r="N333">
        <v>1469</v>
      </c>
      <c r="O333">
        <v>5</v>
      </c>
      <c r="P333">
        <v>2</v>
      </c>
      <c r="Q333">
        <v>6</v>
      </c>
      <c r="R333">
        <v>2.4</v>
      </c>
      <c r="S333">
        <v>50</v>
      </c>
      <c r="T333">
        <v>5.9</v>
      </c>
      <c r="U333">
        <v>5.3</v>
      </c>
      <c r="V333">
        <v>10.5</v>
      </c>
      <c r="W333">
        <v>163.19999999999999</v>
      </c>
      <c r="X333">
        <v>70.7</v>
      </c>
      <c r="Y333">
        <v>33.700000000000003</v>
      </c>
      <c r="Z333">
        <v>14</v>
      </c>
      <c r="AA333">
        <v>85</v>
      </c>
      <c r="AB333">
        <v>5.3</v>
      </c>
      <c r="AC333">
        <v>4.6500000000000004</v>
      </c>
      <c r="AD333">
        <v>5.4</v>
      </c>
      <c r="AE333">
        <v>0</v>
      </c>
      <c r="AF333">
        <v>1</v>
      </c>
    </row>
    <row r="334" spans="1:32" x14ac:dyDescent="0.25">
      <c r="A334">
        <v>2009</v>
      </c>
      <c r="B334">
        <v>31</v>
      </c>
      <c r="C334" t="s">
        <v>437</v>
      </c>
      <c r="D334" t="str">
        <f>IFERROR(INDEX('Draft Master List'!E:F,MATCH('Passing Data 2006-2015'!C334,'Draft Master List'!E:E,0),2),"N/A")</f>
        <v>12007</v>
      </c>
      <c r="E334" t="s">
        <v>16</v>
      </c>
      <c r="F334">
        <v>24</v>
      </c>
      <c r="G334" t="s">
        <v>1</v>
      </c>
      <c r="H334">
        <v>12</v>
      </c>
      <c r="I334">
        <v>9</v>
      </c>
      <c r="J334" s="1">
        <v>36563</v>
      </c>
      <c r="K334">
        <v>120</v>
      </c>
      <c r="L334">
        <v>246</v>
      </c>
      <c r="M334">
        <v>48.8</v>
      </c>
      <c r="N334">
        <v>1287</v>
      </c>
      <c r="O334">
        <v>3</v>
      </c>
      <c r="P334">
        <v>1.2</v>
      </c>
      <c r="Q334">
        <v>11</v>
      </c>
      <c r="R334">
        <v>4.5</v>
      </c>
      <c r="S334">
        <v>86</v>
      </c>
      <c r="T334">
        <v>5.2</v>
      </c>
      <c r="U334">
        <v>3.5</v>
      </c>
      <c r="V334">
        <v>10.7</v>
      </c>
      <c r="W334">
        <v>107.3</v>
      </c>
      <c r="X334">
        <v>50</v>
      </c>
      <c r="Y334">
        <v>22.7</v>
      </c>
      <c r="Z334">
        <v>33</v>
      </c>
      <c r="AA334">
        <v>207</v>
      </c>
      <c r="AB334">
        <v>3.87</v>
      </c>
      <c r="AC334">
        <v>2.31</v>
      </c>
      <c r="AD334">
        <v>11.8</v>
      </c>
      <c r="AE334">
        <v>2</v>
      </c>
      <c r="AF334">
        <v>2</v>
      </c>
    </row>
    <row r="335" spans="1:32" x14ac:dyDescent="0.25">
      <c r="A335">
        <v>2009</v>
      </c>
      <c r="B335">
        <v>32</v>
      </c>
      <c r="C335" t="s">
        <v>31</v>
      </c>
      <c r="D335" t="str">
        <f>IFERROR(INDEX('Draft Master List'!E:F,MATCH('Passing Data 2006-2015'!C335,'Draft Master List'!E:E,0),2),"N/A")</f>
        <v>N/A</v>
      </c>
      <c r="E335" t="s">
        <v>29</v>
      </c>
      <c r="F335">
        <v>27</v>
      </c>
      <c r="G335" t="s">
        <v>1</v>
      </c>
      <c r="H335">
        <v>10</v>
      </c>
      <c r="I335">
        <v>8</v>
      </c>
      <c r="J335" s="1">
        <v>36620</v>
      </c>
      <c r="K335">
        <v>127</v>
      </c>
      <c r="L335">
        <v>227</v>
      </c>
      <c r="M335">
        <v>55.9</v>
      </c>
      <c r="N335">
        <v>1422</v>
      </c>
      <c r="O335">
        <v>9</v>
      </c>
      <c r="P335">
        <v>4</v>
      </c>
      <c r="Q335">
        <v>10</v>
      </c>
      <c r="R335">
        <v>4.4000000000000004</v>
      </c>
      <c r="S335">
        <v>98</v>
      </c>
      <c r="T335">
        <v>6.3</v>
      </c>
      <c r="U335">
        <v>5.0999999999999996</v>
      </c>
      <c r="V335">
        <v>11.2</v>
      </c>
      <c r="W335">
        <v>142.19999999999999</v>
      </c>
      <c r="X335">
        <v>69.7</v>
      </c>
      <c r="Y335">
        <v>38.200000000000003</v>
      </c>
      <c r="Z335">
        <v>21</v>
      </c>
      <c r="AA335">
        <v>127</v>
      </c>
      <c r="AB335">
        <v>5.22</v>
      </c>
      <c r="AC335">
        <v>4.13</v>
      </c>
      <c r="AD335">
        <v>8.5</v>
      </c>
      <c r="AE335">
        <v>1</v>
      </c>
      <c r="AF335">
        <v>2</v>
      </c>
    </row>
    <row r="336" spans="1:32" x14ac:dyDescent="0.25">
      <c r="A336">
        <v>2009</v>
      </c>
      <c r="B336">
        <v>33</v>
      </c>
      <c r="C336" t="s">
        <v>592</v>
      </c>
      <c r="D336" t="str">
        <f>IFERROR(INDEX('Draft Master List'!E:F,MATCH('Passing Data 2006-2015'!C336,'Draft Master List'!E:E,0),2),"N/A")</f>
        <v>N/A</v>
      </c>
      <c r="E336" t="s">
        <v>28</v>
      </c>
      <c r="F336">
        <v>37</v>
      </c>
      <c r="G336" t="s">
        <v>62</v>
      </c>
      <c r="H336">
        <v>7</v>
      </c>
      <c r="I336">
        <v>6</v>
      </c>
      <c r="J336" t="s">
        <v>679</v>
      </c>
      <c r="K336">
        <v>119</v>
      </c>
      <c r="L336">
        <v>216</v>
      </c>
      <c r="M336">
        <v>55.1</v>
      </c>
      <c r="N336">
        <v>1225</v>
      </c>
      <c r="O336">
        <v>6</v>
      </c>
      <c r="P336">
        <v>2.8</v>
      </c>
      <c r="Q336">
        <v>8</v>
      </c>
      <c r="R336">
        <v>3.7</v>
      </c>
      <c r="S336">
        <v>69</v>
      </c>
      <c r="T336">
        <v>5.7</v>
      </c>
      <c r="U336">
        <v>4.5999999999999996</v>
      </c>
      <c r="V336">
        <v>10.3</v>
      </c>
      <c r="W336">
        <v>175</v>
      </c>
      <c r="X336">
        <v>65.5</v>
      </c>
      <c r="Y336">
        <v>40</v>
      </c>
      <c r="Z336">
        <v>6</v>
      </c>
      <c r="AA336">
        <v>37</v>
      </c>
      <c r="AB336">
        <v>5.35</v>
      </c>
      <c r="AC336">
        <v>4.2699999999999996</v>
      </c>
      <c r="AD336">
        <v>2.7</v>
      </c>
    </row>
    <row r="337" spans="1:32" x14ac:dyDescent="0.25">
      <c r="A337">
        <v>2009</v>
      </c>
      <c r="B337">
        <v>34</v>
      </c>
      <c r="C337" t="s">
        <v>464</v>
      </c>
      <c r="D337" t="str">
        <f>IFERROR(INDEX('Draft Master List'!E:F,MATCH('Passing Data 2006-2015'!C337,'Draft Master List'!E:E,0),2),"N/A")</f>
        <v>922007</v>
      </c>
      <c r="E337" t="s">
        <v>29</v>
      </c>
      <c r="F337">
        <v>26</v>
      </c>
      <c r="G337" t="s">
        <v>62</v>
      </c>
      <c r="H337">
        <v>8</v>
      </c>
      <c r="I337">
        <v>7</v>
      </c>
      <c r="J337" s="1">
        <v>36561</v>
      </c>
      <c r="K337">
        <v>110</v>
      </c>
      <c r="L337">
        <v>183</v>
      </c>
      <c r="M337">
        <v>60.1</v>
      </c>
      <c r="N337">
        <v>1169</v>
      </c>
      <c r="O337">
        <v>6</v>
      </c>
      <c r="P337">
        <v>3.3</v>
      </c>
      <c r="Q337">
        <v>7</v>
      </c>
      <c r="R337">
        <v>3.8</v>
      </c>
      <c r="S337">
        <v>46</v>
      </c>
      <c r="T337">
        <v>6.4</v>
      </c>
      <c r="U337">
        <v>5.3</v>
      </c>
      <c r="V337">
        <v>10.6</v>
      </c>
      <c r="W337">
        <v>146.1</v>
      </c>
      <c r="X337">
        <v>73.8</v>
      </c>
      <c r="Y337">
        <v>31.6</v>
      </c>
      <c r="Z337">
        <v>23</v>
      </c>
      <c r="AA337">
        <v>139</v>
      </c>
      <c r="AB337">
        <v>5</v>
      </c>
      <c r="AC337">
        <v>4.05</v>
      </c>
      <c r="AD337">
        <v>11.2</v>
      </c>
    </row>
    <row r="338" spans="1:32" x14ac:dyDescent="0.25">
      <c r="A338">
        <v>2009</v>
      </c>
      <c r="B338">
        <v>35</v>
      </c>
      <c r="C338" t="s">
        <v>67</v>
      </c>
      <c r="D338" t="str">
        <f>IFERROR(INDEX('Draft Master List'!E:F,MATCH('Passing Data 2006-2015'!C338,'Draft Master List'!E:E,0),2),"N/A")</f>
        <v>N/A</v>
      </c>
      <c r="E338" t="s">
        <v>64</v>
      </c>
      <c r="F338">
        <v>26</v>
      </c>
      <c r="G338" t="s">
        <v>62</v>
      </c>
      <c r="H338">
        <v>8</v>
      </c>
      <c r="I338">
        <v>7</v>
      </c>
      <c r="J338" s="1">
        <v>36589</v>
      </c>
      <c r="K338">
        <v>81</v>
      </c>
      <c r="L338">
        <v>182</v>
      </c>
      <c r="M338">
        <v>44.5</v>
      </c>
      <c r="N338">
        <v>888</v>
      </c>
      <c r="O338">
        <v>3</v>
      </c>
      <c r="P338">
        <v>1.6</v>
      </c>
      <c r="Q338">
        <v>10</v>
      </c>
      <c r="R338">
        <v>5.5</v>
      </c>
      <c r="S338">
        <v>43</v>
      </c>
      <c r="T338">
        <v>4.9000000000000004</v>
      </c>
      <c r="U338">
        <v>2.7</v>
      </c>
      <c r="V338">
        <v>11</v>
      </c>
      <c r="W338">
        <v>111</v>
      </c>
      <c r="X338">
        <v>42.1</v>
      </c>
      <c r="Y338">
        <v>24.8</v>
      </c>
      <c r="Z338">
        <v>11</v>
      </c>
      <c r="AA338">
        <v>75</v>
      </c>
      <c r="AB338">
        <v>4.21</v>
      </c>
      <c r="AC338">
        <v>2.19</v>
      </c>
      <c r="AD338">
        <v>5.7</v>
      </c>
      <c r="AE338">
        <v>0</v>
      </c>
      <c r="AF338">
        <v>1</v>
      </c>
    </row>
    <row r="339" spans="1:32" x14ac:dyDescent="0.25">
      <c r="A339">
        <v>2009</v>
      </c>
      <c r="B339">
        <v>36</v>
      </c>
      <c r="C339" t="s">
        <v>608</v>
      </c>
      <c r="D339" t="str">
        <f>IFERROR(INDEX('Draft Master List'!E:F,MATCH('Passing Data 2006-2015'!C339,'Draft Master List'!E:E,0),2),"N/A")</f>
        <v>N/A</v>
      </c>
      <c r="E339" t="s">
        <v>223</v>
      </c>
      <c r="F339">
        <v>28</v>
      </c>
      <c r="G339" t="s">
        <v>62</v>
      </c>
      <c r="H339">
        <v>7</v>
      </c>
      <c r="I339">
        <v>4</v>
      </c>
      <c r="J339" t="s">
        <v>683</v>
      </c>
      <c r="K339">
        <v>98</v>
      </c>
      <c r="L339">
        <v>176</v>
      </c>
      <c r="M339">
        <v>55.7</v>
      </c>
      <c r="N339">
        <v>899</v>
      </c>
      <c r="O339">
        <v>3</v>
      </c>
      <c r="P339">
        <v>1.7</v>
      </c>
      <c r="Q339">
        <v>6</v>
      </c>
      <c r="R339">
        <v>3.4</v>
      </c>
      <c r="S339">
        <v>35</v>
      </c>
      <c r="T339">
        <v>5.0999999999999996</v>
      </c>
      <c r="U339">
        <v>3.9</v>
      </c>
      <c r="V339">
        <v>9.1999999999999993</v>
      </c>
      <c r="W339">
        <v>128.4</v>
      </c>
      <c r="X339">
        <v>61.2</v>
      </c>
      <c r="Y339">
        <v>26</v>
      </c>
      <c r="Z339">
        <v>17</v>
      </c>
      <c r="AA339">
        <v>117</v>
      </c>
      <c r="AB339">
        <v>4.05</v>
      </c>
      <c r="AC339">
        <v>2.96</v>
      </c>
      <c r="AD339">
        <v>8.8000000000000007</v>
      </c>
    </row>
    <row r="340" spans="1:32" x14ac:dyDescent="0.25">
      <c r="A340">
        <v>2009</v>
      </c>
      <c r="B340">
        <v>37</v>
      </c>
      <c r="C340" t="s">
        <v>614</v>
      </c>
      <c r="D340" t="str">
        <f>IFERROR(INDEX('Draft Master List'!E:F,MATCH('Passing Data 2006-2015'!C340,'Draft Master List'!E:E,0),2),"N/A")</f>
        <v>N/A</v>
      </c>
      <c r="E340" t="s">
        <v>12</v>
      </c>
      <c r="F340">
        <v>32</v>
      </c>
      <c r="G340" t="s">
        <v>62</v>
      </c>
      <c r="H340">
        <v>8</v>
      </c>
      <c r="I340">
        <v>5</v>
      </c>
      <c r="J340" t="s">
        <v>681</v>
      </c>
      <c r="K340">
        <v>89</v>
      </c>
      <c r="L340">
        <v>157</v>
      </c>
      <c r="M340">
        <v>56.7</v>
      </c>
      <c r="N340">
        <v>945</v>
      </c>
      <c r="O340">
        <v>3</v>
      </c>
      <c r="P340">
        <v>1.9</v>
      </c>
      <c r="Q340">
        <v>6</v>
      </c>
      <c r="R340">
        <v>3.8</v>
      </c>
      <c r="S340">
        <v>38</v>
      </c>
      <c r="T340">
        <v>6</v>
      </c>
      <c r="U340">
        <v>4.7</v>
      </c>
      <c r="V340">
        <v>10.6</v>
      </c>
      <c r="W340">
        <v>118.1</v>
      </c>
      <c r="X340">
        <v>64.8</v>
      </c>
      <c r="Y340">
        <v>39.6</v>
      </c>
      <c r="Z340">
        <v>14</v>
      </c>
      <c r="AA340">
        <v>107</v>
      </c>
      <c r="AB340">
        <v>4.9000000000000004</v>
      </c>
      <c r="AC340">
        <v>3.67</v>
      </c>
      <c r="AD340">
        <v>8.1999999999999993</v>
      </c>
    </row>
    <row r="341" spans="1:32" x14ac:dyDescent="0.25">
      <c r="A341">
        <v>2009</v>
      </c>
      <c r="B341">
        <v>38</v>
      </c>
      <c r="C341" t="s">
        <v>686</v>
      </c>
      <c r="D341" t="str">
        <f>IFERROR(INDEX('Draft Master List'!E:F,MATCH('Passing Data 2006-2015'!C341,'Draft Master List'!E:E,0),2),"N/A")</f>
        <v>N/A</v>
      </c>
      <c r="E341" t="s">
        <v>34</v>
      </c>
      <c r="F341">
        <v>29</v>
      </c>
      <c r="G341" t="s">
        <v>62</v>
      </c>
      <c r="H341">
        <v>6</v>
      </c>
      <c r="I341">
        <v>6</v>
      </c>
      <c r="J341" s="1">
        <v>36588</v>
      </c>
      <c r="K341">
        <v>87</v>
      </c>
      <c r="L341">
        <v>155</v>
      </c>
      <c r="M341">
        <v>56.1</v>
      </c>
      <c r="N341">
        <v>943</v>
      </c>
      <c r="O341">
        <v>5</v>
      </c>
      <c r="P341">
        <v>3.2</v>
      </c>
      <c r="Q341">
        <v>2</v>
      </c>
      <c r="R341">
        <v>1.3</v>
      </c>
      <c r="S341">
        <v>61</v>
      </c>
      <c r="T341">
        <v>6.1</v>
      </c>
      <c r="U341">
        <v>6.1</v>
      </c>
      <c r="V341">
        <v>10.8</v>
      </c>
      <c r="W341">
        <v>157.19999999999999</v>
      </c>
      <c r="X341">
        <v>79.599999999999994</v>
      </c>
      <c r="Y341">
        <v>39.1</v>
      </c>
      <c r="Z341">
        <v>18</v>
      </c>
      <c r="AA341">
        <v>107</v>
      </c>
      <c r="AB341">
        <v>4.83</v>
      </c>
      <c r="AC341">
        <v>4.8899999999999997</v>
      </c>
      <c r="AD341">
        <v>10.4</v>
      </c>
      <c r="AE341">
        <v>1</v>
      </c>
      <c r="AF341">
        <v>1</v>
      </c>
    </row>
    <row r="342" spans="1:32" x14ac:dyDescent="0.25">
      <c r="A342">
        <v>2009</v>
      </c>
      <c r="B342">
        <v>39</v>
      </c>
      <c r="C342" t="s">
        <v>552</v>
      </c>
      <c r="D342" t="str">
        <f>IFERROR(INDEX('Draft Master List'!E:F,MATCH('Passing Data 2006-2015'!C342,'Draft Master List'!E:E,0),2),"N/A")</f>
        <v>1942006</v>
      </c>
      <c r="E342" t="s">
        <v>16</v>
      </c>
      <c r="F342">
        <v>26</v>
      </c>
      <c r="G342" t="s">
        <v>62</v>
      </c>
      <c r="H342">
        <v>7</v>
      </c>
      <c r="I342">
        <v>4</v>
      </c>
      <c r="J342" s="1">
        <v>36558</v>
      </c>
      <c r="K342">
        <v>82</v>
      </c>
      <c r="L342">
        <v>150</v>
      </c>
      <c r="M342">
        <v>54.7</v>
      </c>
      <c r="N342">
        <v>1007</v>
      </c>
      <c r="O342">
        <v>6</v>
      </c>
      <c r="P342">
        <v>4</v>
      </c>
      <c r="Q342">
        <v>3</v>
      </c>
      <c r="R342">
        <v>2</v>
      </c>
      <c r="S342">
        <v>75</v>
      </c>
      <c r="T342">
        <v>6.7</v>
      </c>
      <c r="U342">
        <v>6.6</v>
      </c>
      <c r="V342">
        <v>12.3</v>
      </c>
      <c r="W342">
        <v>143.9</v>
      </c>
      <c r="X342">
        <v>80.599999999999994</v>
      </c>
      <c r="Y342">
        <v>61.2</v>
      </c>
      <c r="Z342">
        <v>11</v>
      </c>
      <c r="AA342">
        <v>71</v>
      </c>
      <c r="AB342">
        <v>5.81</v>
      </c>
      <c r="AC342">
        <v>5.72</v>
      </c>
      <c r="AD342">
        <v>6.8</v>
      </c>
      <c r="AE342">
        <v>2</v>
      </c>
      <c r="AF342">
        <v>2</v>
      </c>
    </row>
    <row r="343" spans="1:32" x14ac:dyDescent="0.25">
      <c r="A343">
        <v>2009</v>
      </c>
      <c r="B343">
        <v>40</v>
      </c>
      <c r="C343" t="s">
        <v>682</v>
      </c>
      <c r="D343" t="str">
        <f>IFERROR(INDEX('Draft Master List'!E:F,MATCH('Passing Data 2006-2015'!C343,'Draft Master List'!E:E,0),2),"N/A")</f>
        <v>N/A</v>
      </c>
      <c r="E343" t="s">
        <v>22</v>
      </c>
      <c r="F343">
        <v>25</v>
      </c>
      <c r="G343" t="s">
        <v>62</v>
      </c>
      <c r="H343">
        <v>7</v>
      </c>
      <c r="I343">
        <v>5</v>
      </c>
      <c r="J343" s="1">
        <v>36617</v>
      </c>
      <c r="K343">
        <v>85</v>
      </c>
      <c r="L343">
        <v>138</v>
      </c>
      <c r="M343">
        <v>61.6</v>
      </c>
      <c r="N343">
        <v>1053</v>
      </c>
      <c r="O343">
        <v>8</v>
      </c>
      <c r="P343">
        <v>5.8</v>
      </c>
      <c r="Q343">
        <v>2</v>
      </c>
      <c r="R343">
        <v>1.4</v>
      </c>
      <c r="S343">
        <v>66</v>
      </c>
      <c r="T343">
        <v>7.6</v>
      </c>
      <c r="U343">
        <v>8.1</v>
      </c>
      <c r="V343">
        <v>12.4</v>
      </c>
      <c r="W343">
        <v>150.4</v>
      </c>
      <c r="X343">
        <v>98.5</v>
      </c>
      <c r="Y343">
        <v>68</v>
      </c>
      <c r="Z343">
        <v>9</v>
      </c>
      <c r="AA343">
        <v>78</v>
      </c>
      <c r="AB343">
        <v>6.63</v>
      </c>
      <c r="AC343">
        <v>7.11</v>
      </c>
      <c r="AD343">
        <v>6.1</v>
      </c>
      <c r="AE343">
        <v>1</v>
      </c>
      <c r="AF343">
        <v>1</v>
      </c>
    </row>
    <row r="344" spans="1:32" x14ac:dyDescent="0.25">
      <c r="A344">
        <v>2009</v>
      </c>
      <c r="B344">
        <v>41</v>
      </c>
      <c r="C344" t="s">
        <v>132</v>
      </c>
      <c r="D344" t="str">
        <f>IFERROR(INDEX('Draft Master List'!E:F,MATCH('Passing Data 2006-2015'!C344,'Draft Master List'!E:E,0),2),"N/A")</f>
        <v>1602008</v>
      </c>
      <c r="E344" t="s">
        <v>14</v>
      </c>
      <c r="F344">
        <v>23</v>
      </c>
      <c r="G344" t="s">
        <v>62</v>
      </c>
      <c r="H344">
        <v>6</v>
      </c>
      <c r="I344">
        <v>4</v>
      </c>
      <c r="J344" t="s">
        <v>683</v>
      </c>
      <c r="K344">
        <v>63</v>
      </c>
      <c r="L344">
        <v>125</v>
      </c>
      <c r="M344">
        <v>50.4</v>
      </c>
      <c r="N344">
        <v>685</v>
      </c>
      <c r="O344">
        <v>4</v>
      </c>
      <c r="P344">
        <v>3.2</v>
      </c>
      <c r="Q344">
        <v>8</v>
      </c>
      <c r="R344">
        <v>6.4</v>
      </c>
      <c r="S344">
        <v>35</v>
      </c>
      <c r="T344">
        <v>5.5</v>
      </c>
      <c r="U344">
        <v>3.2</v>
      </c>
      <c r="V344">
        <v>10.9</v>
      </c>
      <c r="W344">
        <v>114.2</v>
      </c>
      <c r="X344">
        <v>50.9</v>
      </c>
      <c r="Y344">
        <v>41.2</v>
      </c>
      <c r="Z344">
        <v>11</v>
      </c>
      <c r="AA344">
        <v>59</v>
      </c>
      <c r="AB344">
        <v>4.5999999999999996</v>
      </c>
      <c r="AC344">
        <v>2.54</v>
      </c>
      <c r="AD344">
        <v>8.1</v>
      </c>
    </row>
    <row r="345" spans="1:32" x14ac:dyDescent="0.25">
      <c r="A345">
        <v>2009</v>
      </c>
      <c r="B345">
        <v>42</v>
      </c>
      <c r="C345" t="s">
        <v>633</v>
      </c>
      <c r="D345" t="str">
        <f>IFERROR(INDEX('Draft Master List'!E:F,MATCH('Passing Data 2006-2015'!C345,'Draft Master List'!E:E,0),2),"N/A")</f>
        <v>N/A</v>
      </c>
      <c r="E345" t="s">
        <v>19</v>
      </c>
      <c r="F345">
        <v>29</v>
      </c>
      <c r="G345" t="s">
        <v>62</v>
      </c>
      <c r="H345">
        <v>13</v>
      </c>
      <c r="I345">
        <v>2</v>
      </c>
      <c r="J345" t="s">
        <v>68</v>
      </c>
      <c r="K345">
        <v>78</v>
      </c>
      <c r="L345">
        <v>120</v>
      </c>
      <c r="M345">
        <v>65</v>
      </c>
      <c r="N345">
        <v>700</v>
      </c>
      <c r="O345">
        <v>3</v>
      </c>
      <c r="P345">
        <v>2.5</v>
      </c>
      <c r="Q345">
        <v>2</v>
      </c>
      <c r="R345">
        <v>1.7</v>
      </c>
      <c r="S345">
        <v>39</v>
      </c>
      <c r="T345">
        <v>5.8</v>
      </c>
      <c r="U345">
        <v>5.6</v>
      </c>
      <c r="V345">
        <v>9</v>
      </c>
      <c r="W345">
        <v>53.8</v>
      </c>
      <c r="X345">
        <v>81.900000000000006</v>
      </c>
      <c r="Y345">
        <v>49.1</v>
      </c>
      <c r="Z345">
        <v>9</v>
      </c>
      <c r="AA345">
        <v>59</v>
      </c>
      <c r="AB345">
        <v>4.97</v>
      </c>
      <c r="AC345">
        <v>4.74</v>
      </c>
      <c r="AD345">
        <v>7</v>
      </c>
    </row>
    <row r="346" spans="1:32" x14ac:dyDescent="0.25">
      <c r="A346">
        <v>2009</v>
      </c>
      <c r="B346">
        <v>43</v>
      </c>
      <c r="C346" t="s">
        <v>359</v>
      </c>
      <c r="D346" t="str">
        <f>IFERROR(INDEX('Draft Master List'!E:F,MATCH('Passing Data 2006-2015'!C346,'Draft Master List'!E:E,0),2),"N/A")</f>
        <v>1962009</v>
      </c>
      <c r="E346" t="s">
        <v>223</v>
      </c>
      <c r="F346">
        <v>24</v>
      </c>
      <c r="G346" t="s">
        <v>62</v>
      </c>
      <c r="H346">
        <v>4</v>
      </c>
      <c r="I346">
        <v>4</v>
      </c>
      <c r="J346" t="s">
        <v>683</v>
      </c>
      <c r="K346">
        <v>73</v>
      </c>
      <c r="L346">
        <v>119</v>
      </c>
      <c r="M346">
        <v>61.3</v>
      </c>
      <c r="N346">
        <v>566</v>
      </c>
      <c r="O346">
        <v>3</v>
      </c>
      <c r="P346">
        <v>2.5</v>
      </c>
      <c r="Q346">
        <v>9</v>
      </c>
      <c r="R346">
        <v>7.6</v>
      </c>
      <c r="S346">
        <v>25</v>
      </c>
      <c r="T346">
        <v>4.8</v>
      </c>
      <c r="U346">
        <v>1.9</v>
      </c>
      <c r="V346">
        <v>7.8</v>
      </c>
      <c r="W346">
        <v>141.5</v>
      </c>
      <c r="X346">
        <v>49.9</v>
      </c>
      <c r="Y346">
        <v>18.7</v>
      </c>
      <c r="Z346">
        <v>13</v>
      </c>
      <c r="AA346">
        <v>82</v>
      </c>
      <c r="AB346">
        <v>3.67</v>
      </c>
      <c r="AC346">
        <v>1.05</v>
      </c>
      <c r="AD346">
        <v>9.8000000000000007</v>
      </c>
    </row>
    <row r="347" spans="1:32" x14ac:dyDescent="0.25">
      <c r="A347">
        <v>2009</v>
      </c>
      <c r="B347">
        <v>44</v>
      </c>
      <c r="C347" t="s">
        <v>680</v>
      </c>
      <c r="D347" t="str">
        <f>IFERROR(INDEX('Draft Master List'!E:F,MATCH('Passing Data 2006-2015'!C347,'Draft Master List'!E:E,0),2),"N/A")</f>
        <v>N/A</v>
      </c>
      <c r="E347" t="s">
        <v>21</v>
      </c>
      <c r="F347">
        <v>32</v>
      </c>
      <c r="G347" t="s">
        <v>62</v>
      </c>
      <c r="H347">
        <v>6</v>
      </c>
      <c r="I347">
        <v>2</v>
      </c>
      <c r="J347" t="s">
        <v>68</v>
      </c>
      <c r="K347">
        <v>69</v>
      </c>
      <c r="L347">
        <v>119</v>
      </c>
      <c r="M347">
        <v>58</v>
      </c>
      <c r="N347">
        <v>781</v>
      </c>
      <c r="O347">
        <v>4</v>
      </c>
      <c r="P347">
        <v>3.4</v>
      </c>
      <c r="Q347">
        <v>3</v>
      </c>
      <c r="R347">
        <v>2.5</v>
      </c>
      <c r="S347">
        <v>50</v>
      </c>
      <c r="T347">
        <v>6.6</v>
      </c>
      <c r="U347">
        <v>6.1</v>
      </c>
      <c r="V347">
        <v>11.3</v>
      </c>
      <c r="W347">
        <v>130.19999999999999</v>
      </c>
      <c r="X347">
        <v>78.400000000000006</v>
      </c>
      <c r="Y347">
        <v>67.2</v>
      </c>
      <c r="Z347">
        <v>8</v>
      </c>
      <c r="AA347">
        <v>34</v>
      </c>
      <c r="AB347">
        <v>5.88</v>
      </c>
      <c r="AC347">
        <v>5.45</v>
      </c>
      <c r="AD347">
        <v>6.3</v>
      </c>
      <c r="AE347">
        <v>1</v>
      </c>
      <c r="AF347">
        <v>1</v>
      </c>
    </row>
    <row r="348" spans="1:32" x14ac:dyDescent="0.25">
      <c r="A348">
        <v>2009</v>
      </c>
      <c r="B348">
        <v>45</v>
      </c>
      <c r="C348" t="s">
        <v>606</v>
      </c>
      <c r="D348" t="str">
        <f>IFERROR(INDEX('Draft Master List'!E:F,MATCH('Passing Data 2006-2015'!C348,'Draft Master List'!E:E,0),2),"N/A")</f>
        <v>N/A</v>
      </c>
      <c r="E348" t="s">
        <v>14</v>
      </c>
      <c r="F348">
        <v>29</v>
      </c>
      <c r="G348" t="s">
        <v>62</v>
      </c>
      <c r="H348">
        <v>3</v>
      </c>
      <c r="I348">
        <v>3</v>
      </c>
      <c r="J348" t="s">
        <v>65</v>
      </c>
      <c r="K348">
        <v>58</v>
      </c>
      <c r="L348">
        <v>107</v>
      </c>
      <c r="M348">
        <v>54.2</v>
      </c>
      <c r="N348">
        <v>594</v>
      </c>
      <c r="O348">
        <v>4</v>
      </c>
      <c r="P348">
        <v>3.7</v>
      </c>
      <c r="Q348">
        <v>3</v>
      </c>
      <c r="R348">
        <v>2.8</v>
      </c>
      <c r="S348">
        <v>47</v>
      </c>
      <c r="T348">
        <v>5.6</v>
      </c>
      <c r="U348">
        <v>5</v>
      </c>
      <c r="V348">
        <v>10.199999999999999</v>
      </c>
      <c r="W348">
        <v>198</v>
      </c>
      <c r="X348">
        <v>71.2</v>
      </c>
      <c r="Y348">
        <v>63.9</v>
      </c>
      <c r="Z348">
        <v>2</v>
      </c>
      <c r="AA348">
        <v>0</v>
      </c>
      <c r="AB348">
        <v>5.45</v>
      </c>
      <c r="AC348">
        <v>4.9400000000000004</v>
      </c>
      <c r="AD348">
        <v>1.8</v>
      </c>
    </row>
    <row r="349" spans="1:32" x14ac:dyDescent="0.25">
      <c r="A349">
        <v>2009</v>
      </c>
      <c r="B349">
        <v>46</v>
      </c>
      <c r="C349" t="s">
        <v>445</v>
      </c>
      <c r="D349" t="str">
        <f>IFERROR(INDEX('Draft Master List'!E:F,MATCH('Passing Data 2006-2015'!C349,'Draft Master List'!E:E,0),2),"N/A")</f>
        <v>362007</v>
      </c>
      <c r="E349" t="s">
        <v>6</v>
      </c>
      <c r="F349">
        <v>25</v>
      </c>
      <c r="G349" t="s">
        <v>62</v>
      </c>
      <c r="H349">
        <v>5</v>
      </c>
      <c r="I349">
        <v>2</v>
      </c>
      <c r="J349" s="1">
        <v>36526</v>
      </c>
      <c r="K349">
        <v>62</v>
      </c>
      <c r="L349">
        <v>96</v>
      </c>
      <c r="M349">
        <v>64.599999999999994</v>
      </c>
      <c r="N349">
        <v>741</v>
      </c>
      <c r="O349">
        <v>4</v>
      </c>
      <c r="P349">
        <v>4.2</v>
      </c>
      <c r="Q349">
        <v>3</v>
      </c>
      <c r="R349">
        <v>3.1</v>
      </c>
      <c r="S349">
        <v>71</v>
      </c>
      <c r="T349">
        <v>7.7</v>
      </c>
      <c r="U349">
        <v>7.1</v>
      </c>
      <c r="V349">
        <v>12</v>
      </c>
      <c r="W349">
        <v>148.19999999999999</v>
      </c>
      <c r="X349">
        <v>88.9</v>
      </c>
      <c r="Y349">
        <v>64.5</v>
      </c>
      <c r="Z349">
        <v>3</v>
      </c>
      <c r="AA349">
        <v>27</v>
      </c>
      <c r="AB349">
        <v>7.21</v>
      </c>
      <c r="AC349">
        <v>6.66</v>
      </c>
      <c r="AD349">
        <v>3</v>
      </c>
    </row>
    <row r="350" spans="1:32" x14ac:dyDescent="0.25">
      <c r="A350">
        <v>2009</v>
      </c>
      <c r="B350">
        <v>47</v>
      </c>
      <c r="C350" t="s">
        <v>572</v>
      </c>
      <c r="D350" t="str">
        <f>IFERROR(INDEX('Draft Master List'!E:F,MATCH('Passing Data 2006-2015'!C350,'Draft Master List'!E:E,0),2),"N/A")</f>
        <v>N/A</v>
      </c>
      <c r="E350" t="s">
        <v>16</v>
      </c>
      <c r="F350">
        <v>28</v>
      </c>
      <c r="G350" t="s">
        <v>62</v>
      </c>
      <c r="H350">
        <v>3</v>
      </c>
      <c r="I350">
        <v>3</v>
      </c>
      <c r="J350" s="1">
        <v>36527</v>
      </c>
      <c r="K350">
        <v>53</v>
      </c>
      <c r="L350">
        <v>87</v>
      </c>
      <c r="M350">
        <v>60.9</v>
      </c>
      <c r="N350">
        <v>581</v>
      </c>
      <c r="O350">
        <v>1</v>
      </c>
      <c r="P350">
        <v>1.1000000000000001</v>
      </c>
      <c r="Q350">
        <v>4</v>
      </c>
      <c r="R350">
        <v>4.5999999999999996</v>
      </c>
      <c r="S350">
        <v>33</v>
      </c>
      <c r="T350">
        <v>6.7</v>
      </c>
      <c r="U350">
        <v>4.8</v>
      </c>
      <c r="V350">
        <v>11</v>
      </c>
      <c r="W350">
        <v>193.7</v>
      </c>
      <c r="X350">
        <v>65.3</v>
      </c>
      <c r="Y350">
        <v>47.6</v>
      </c>
      <c r="Z350">
        <v>5</v>
      </c>
      <c r="AA350">
        <v>40</v>
      </c>
      <c r="AB350">
        <v>5.88</v>
      </c>
      <c r="AC350">
        <v>4.1399999999999997</v>
      </c>
      <c r="AD350">
        <v>5.4</v>
      </c>
    </row>
    <row r="351" spans="1:32" x14ac:dyDescent="0.25">
      <c r="A351">
        <v>2009</v>
      </c>
      <c r="B351">
        <v>48</v>
      </c>
      <c r="C351" t="s">
        <v>510</v>
      </c>
      <c r="D351" t="str">
        <f>IFERROR(INDEX('Draft Master List'!E:F,MATCH('Passing Data 2006-2015'!C351,'Draft Master List'!E:E,0),2),"N/A")</f>
        <v>102006</v>
      </c>
      <c r="E351" t="s">
        <v>10</v>
      </c>
      <c r="F351">
        <v>26</v>
      </c>
      <c r="G351" t="s">
        <v>62</v>
      </c>
      <c r="H351">
        <v>8</v>
      </c>
      <c r="I351">
        <v>1</v>
      </c>
      <c r="J351" t="s">
        <v>71</v>
      </c>
      <c r="K351">
        <v>51</v>
      </c>
      <c r="L351">
        <v>77</v>
      </c>
      <c r="M351">
        <v>66.2</v>
      </c>
      <c r="N351">
        <v>435</v>
      </c>
      <c r="O351">
        <v>0</v>
      </c>
      <c r="P351">
        <v>0</v>
      </c>
      <c r="Q351">
        <v>3</v>
      </c>
      <c r="R351">
        <v>3.9</v>
      </c>
      <c r="S351">
        <v>28</v>
      </c>
      <c r="T351">
        <v>5.6</v>
      </c>
      <c r="U351">
        <v>3.9</v>
      </c>
      <c r="V351">
        <v>8.5</v>
      </c>
      <c r="W351">
        <v>54.4</v>
      </c>
      <c r="X351">
        <v>64.599999999999994</v>
      </c>
      <c r="Y351">
        <v>50.6</v>
      </c>
      <c r="Z351">
        <v>2</v>
      </c>
      <c r="AA351">
        <v>12</v>
      </c>
      <c r="AB351">
        <v>5.35</v>
      </c>
      <c r="AC351">
        <v>3.65</v>
      </c>
      <c r="AD351">
        <v>2.5</v>
      </c>
    </row>
    <row r="352" spans="1:32" x14ac:dyDescent="0.25">
      <c r="A352">
        <v>2009</v>
      </c>
      <c r="B352">
        <v>49</v>
      </c>
      <c r="C352" t="s">
        <v>624</v>
      </c>
      <c r="D352" t="str">
        <f>IFERROR(INDEX('Draft Master List'!E:F,MATCH('Passing Data 2006-2015'!C352,'Draft Master List'!E:E,0),2),"N/A")</f>
        <v>N/A</v>
      </c>
      <c r="E352" t="s">
        <v>33</v>
      </c>
      <c r="F352">
        <v>33</v>
      </c>
      <c r="G352" t="s">
        <v>62</v>
      </c>
      <c r="H352">
        <v>3</v>
      </c>
      <c r="I352">
        <v>3</v>
      </c>
      <c r="J352" t="s">
        <v>65</v>
      </c>
      <c r="K352">
        <v>51</v>
      </c>
      <c r="L352">
        <v>74</v>
      </c>
      <c r="M352">
        <v>68.900000000000006</v>
      </c>
      <c r="N352">
        <v>413</v>
      </c>
      <c r="O352">
        <v>1</v>
      </c>
      <c r="P352">
        <v>1.4</v>
      </c>
      <c r="Q352">
        <v>2</v>
      </c>
      <c r="R352">
        <v>2.7</v>
      </c>
      <c r="S352">
        <v>21</v>
      </c>
      <c r="T352">
        <v>5.6</v>
      </c>
      <c r="U352">
        <v>4.5999999999999996</v>
      </c>
      <c r="V352">
        <v>8.1</v>
      </c>
      <c r="W352">
        <v>137.69999999999999</v>
      </c>
      <c r="X352">
        <v>76</v>
      </c>
      <c r="Y352">
        <v>43.4</v>
      </c>
      <c r="Z352">
        <v>6</v>
      </c>
      <c r="AA352">
        <v>32</v>
      </c>
      <c r="AB352">
        <v>4.76</v>
      </c>
      <c r="AC352">
        <v>3.89</v>
      </c>
      <c r="AD352">
        <v>7.5</v>
      </c>
    </row>
    <row r="353" spans="1:32" x14ac:dyDescent="0.25">
      <c r="A353">
        <v>2009</v>
      </c>
      <c r="B353">
        <v>50</v>
      </c>
      <c r="C353" t="s">
        <v>70</v>
      </c>
      <c r="D353" t="str">
        <f>IFERROR(INDEX('Draft Master List'!E:F,MATCH('Passing Data 2006-2015'!C353,'Draft Master List'!E:E,0),2),"N/A")</f>
        <v>432007</v>
      </c>
      <c r="E353" t="s">
        <v>12</v>
      </c>
      <c r="F353">
        <v>25</v>
      </c>
      <c r="G353" t="s">
        <v>62</v>
      </c>
      <c r="H353">
        <v>3</v>
      </c>
      <c r="I353">
        <v>1</v>
      </c>
      <c r="J353" t="s">
        <v>71</v>
      </c>
      <c r="K353">
        <v>26</v>
      </c>
      <c r="L353">
        <v>51</v>
      </c>
      <c r="M353">
        <v>51</v>
      </c>
      <c r="N353">
        <v>259</v>
      </c>
      <c r="O353">
        <v>0</v>
      </c>
      <c r="P353">
        <v>0</v>
      </c>
      <c r="Q353">
        <v>6</v>
      </c>
      <c r="R353">
        <v>11.8</v>
      </c>
      <c r="S353">
        <v>30</v>
      </c>
      <c r="T353">
        <v>5.0999999999999996</v>
      </c>
      <c r="U353">
        <v>-0.2</v>
      </c>
      <c r="V353">
        <v>10</v>
      </c>
      <c r="W353">
        <v>86.3</v>
      </c>
      <c r="X353">
        <v>26.1</v>
      </c>
      <c r="Y353">
        <v>13.9</v>
      </c>
      <c r="Z353">
        <v>5</v>
      </c>
      <c r="AA353">
        <v>27</v>
      </c>
      <c r="AB353">
        <v>4.1399999999999997</v>
      </c>
      <c r="AC353">
        <v>-0.68</v>
      </c>
      <c r="AD353">
        <v>8.9</v>
      </c>
    </row>
    <row r="354" spans="1:32" x14ac:dyDescent="0.25">
      <c r="A354">
        <v>2009</v>
      </c>
      <c r="B354">
        <v>51</v>
      </c>
      <c r="C354" t="s">
        <v>524</v>
      </c>
      <c r="D354" t="str">
        <f>IFERROR(INDEX('Draft Master List'!E:F,MATCH('Passing Data 2006-2015'!C354,'Draft Master List'!E:E,0),2),"N/A")</f>
        <v>852006</v>
      </c>
      <c r="E354" t="s">
        <v>25</v>
      </c>
      <c r="F354">
        <v>26</v>
      </c>
      <c r="G354" t="s">
        <v>62</v>
      </c>
      <c r="H354">
        <v>3</v>
      </c>
      <c r="I354">
        <v>1</v>
      </c>
      <c r="J354" t="s">
        <v>71</v>
      </c>
      <c r="K354">
        <v>23</v>
      </c>
      <c r="L354">
        <v>40</v>
      </c>
      <c r="M354">
        <v>57.5</v>
      </c>
      <c r="N354">
        <v>230</v>
      </c>
      <c r="O354">
        <v>2</v>
      </c>
      <c r="P354">
        <v>5</v>
      </c>
      <c r="Q354">
        <v>0</v>
      </c>
      <c r="R354">
        <v>0</v>
      </c>
      <c r="S354">
        <v>50</v>
      </c>
      <c r="T354">
        <v>5.8</v>
      </c>
      <c r="U354">
        <v>6.8</v>
      </c>
      <c r="V354">
        <v>10</v>
      </c>
      <c r="W354">
        <v>76.7</v>
      </c>
      <c r="X354">
        <v>90.6</v>
      </c>
      <c r="Y354">
        <v>76.5</v>
      </c>
      <c r="Z354">
        <v>3</v>
      </c>
      <c r="AA354">
        <v>18</v>
      </c>
      <c r="AB354">
        <v>4.93</v>
      </c>
      <c r="AC354">
        <v>5.86</v>
      </c>
      <c r="AD354">
        <v>7</v>
      </c>
    </row>
    <row r="355" spans="1:32" x14ac:dyDescent="0.25">
      <c r="A355">
        <v>2009</v>
      </c>
      <c r="B355">
        <v>52</v>
      </c>
      <c r="C355" t="s">
        <v>600</v>
      </c>
      <c r="D355" t="str">
        <f>IFERROR(INDEX('Draft Master List'!E:F,MATCH('Passing Data 2006-2015'!C355,'Draft Master List'!E:E,0),2),"N/A")</f>
        <v>N/A</v>
      </c>
      <c r="E355" t="s">
        <v>9</v>
      </c>
      <c r="F355">
        <v>30</v>
      </c>
      <c r="H355">
        <v>6</v>
      </c>
      <c r="I355">
        <v>0</v>
      </c>
      <c r="K355">
        <v>21</v>
      </c>
      <c r="L355">
        <v>33</v>
      </c>
      <c r="M355">
        <v>63.6</v>
      </c>
      <c r="N355">
        <v>225</v>
      </c>
      <c r="O355">
        <v>1</v>
      </c>
      <c r="P355">
        <v>3</v>
      </c>
      <c r="Q355">
        <v>0</v>
      </c>
      <c r="R355">
        <v>0</v>
      </c>
      <c r="S355">
        <v>37</v>
      </c>
      <c r="T355">
        <v>6.8</v>
      </c>
      <c r="U355">
        <v>7.4</v>
      </c>
      <c r="V355">
        <v>10.7</v>
      </c>
      <c r="W355">
        <v>37.5</v>
      </c>
      <c r="X355">
        <v>93.6</v>
      </c>
      <c r="Y355">
        <v>73.099999999999994</v>
      </c>
      <c r="Z355">
        <v>2</v>
      </c>
      <c r="AA355">
        <v>11</v>
      </c>
      <c r="AB355">
        <v>6.11</v>
      </c>
      <c r="AC355">
        <v>6.69</v>
      </c>
      <c r="AD355">
        <v>5.7</v>
      </c>
    </row>
    <row r="356" spans="1:32" x14ac:dyDescent="0.25">
      <c r="A356">
        <v>2009</v>
      </c>
      <c r="B356">
        <v>53</v>
      </c>
      <c r="C356" t="s">
        <v>623</v>
      </c>
      <c r="D356" t="str">
        <f>IFERROR(INDEX('Draft Master List'!E:F,MATCH('Passing Data 2006-2015'!C356,'Draft Master List'!E:E,0),2),"N/A")</f>
        <v>N/A</v>
      </c>
      <c r="E356" t="s">
        <v>13</v>
      </c>
      <c r="F356">
        <v>33</v>
      </c>
      <c r="H356">
        <v>4</v>
      </c>
      <c r="I356">
        <v>0</v>
      </c>
      <c r="K356">
        <v>20</v>
      </c>
      <c r="L356">
        <v>31</v>
      </c>
      <c r="M356">
        <v>64.5</v>
      </c>
      <c r="N356">
        <v>231</v>
      </c>
      <c r="O356">
        <v>1</v>
      </c>
      <c r="P356">
        <v>3.2</v>
      </c>
      <c r="Q356">
        <v>1</v>
      </c>
      <c r="R356">
        <v>3.2</v>
      </c>
      <c r="S356">
        <v>50</v>
      </c>
      <c r="T356">
        <v>7.5</v>
      </c>
      <c r="U356">
        <v>6.6</v>
      </c>
      <c r="V356">
        <v>11.6</v>
      </c>
      <c r="W356">
        <v>57.8</v>
      </c>
      <c r="X356">
        <v>84.2</v>
      </c>
      <c r="Y356">
        <v>79.8</v>
      </c>
      <c r="Z356">
        <v>1</v>
      </c>
      <c r="AA356">
        <v>1</v>
      </c>
      <c r="AB356">
        <v>7.19</v>
      </c>
      <c r="AC356">
        <v>6.41</v>
      </c>
      <c r="AD356">
        <v>3.1</v>
      </c>
      <c r="AE356">
        <v>1</v>
      </c>
      <c r="AF356">
        <v>1</v>
      </c>
    </row>
    <row r="357" spans="1:32" x14ac:dyDescent="0.25">
      <c r="A357">
        <v>2009</v>
      </c>
      <c r="B357">
        <v>54</v>
      </c>
      <c r="C357" t="s">
        <v>597</v>
      </c>
      <c r="D357" t="str">
        <f>IFERROR(INDEX('Draft Master List'!E:F,MATCH('Passing Data 2006-2015'!C357,'Draft Master List'!E:E,0),2),"N/A")</f>
        <v>N/A</v>
      </c>
      <c r="E357" t="s">
        <v>0</v>
      </c>
      <c r="F357">
        <v>39</v>
      </c>
      <c r="G357" t="s">
        <v>62</v>
      </c>
      <c r="H357">
        <v>16</v>
      </c>
      <c r="I357">
        <v>1</v>
      </c>
      <c r="J357" t="s">
        <v>71</v>
      </c>
      <c r="K357">
        <v>15</v>
      </c>
      <c r="L357">
        <v>30</v>
      </c>
      <c r="M357">
        <v>50</v>
      </c>
      <c r="N357">
        <v>102</v>
      </c>
      <c r="O357">
        <v>0</v>
      </c>
      <c r="P357">
        <v>0</v>
      </c>
      <c r="Q357">
        <v>1</v>
      </c>
      <c r="R357">
        <v>3.3</v>
      </c>
      <c r="S357">
        <v>18</v>
      </c>
      <c r="T357">
        <v>3.4</v>
      </c>
      <c r="U357">
        <v>1.9</v>
      </c>
      <c r="V357">
        <v>6.8</v>
      </c>
      <c r="W357">
        <v>6.4</v>
      </c>
      <c r="X357">
        <v>44</v>
      </c>
      <c r="Y357">
        <v>10.5</v>
      </c>
      <c r="Z357">
        <v>0</v>
      </c>
      <c r="AA357">
        <v>0</v>
      </c>
      <c r="AB357">
        <v>3.4</v>
      </c>
      <c r="AC357">
        <v>1.9</v>
      </c>
      <c r="AD357">
        <v>0</v>
      </c>
    </row>
    <row r="358" spans="1:32" x14ac:dyDescent="0.25">
      <c r="A358">
        <v>2009</v>
      </c>
      <c r="B358">
        <v>55</v>
      </c>
      <c r="C358" t="s">
        <v>385</v>
      </c>
      <c r="D358" t="str">
        <f>IFERROR(INDEX('Draft Master List'!E:F,MATCH('Passing Data 2006-2015'!C358,'Draft Master List'!E:E,0),2),"N/A")</f>
        <v>562008</v>
      </c>
      <c r="E358" t="s">
        <v>29</v>
      </c>
      <c r="F358">
        <v>24</v>
      </c>
      <c r="G358" t="s">
        <v>62</v>
      </c>
      <c r="H358">
        <v>2</v>
      </c>
      <c r="I358">
        <v>1</v>
      </c>
      <c r="J358" t="s">
        <v>71</v>
      </c>
      <c r="K358">
        <v>17</v>
      </c>
      <c r="L358">
        <v>29</v>
      </c>
      <c r="M358">
        <v>58.6</v>
      </c>
      <c r="N358">
        <v>146</v>
      </c>
      <c r="O358">
        <v>0</v>
      </c>
      <c r="P358">
        <v>0</v>
      </c>
      <c r="Q358">
        <v>2</v>
      </c>
      <c r="R358">
        <v>6.9</v>
      </c>
      <c r="S358">
        <v>15</v>
      </c>
      <c r="T358">
        <v>5</v>
      </c>
      <c r="U358">
        <v>1.9</v>
      </c>
      <c r="V358">
        <v>8.6</v>
      </c>
      <c r="W358">
        <v>73</v>
      </c>
      <c r="X358">
        <v>43.2</v>
      </c>
      <c r="Y358">
        <v>13</v>
      </c>
      <c r="Z358">
        <v>2</v>
      </c>
      <c r="AA358">
        <v>8</v>
      </c>
      <c r="AB358">
        <v>4.45</v>
      </c>
      <c r="AC358">
        <v>1.55</v>
      </c>
      <c r="AD358">
        <v>6.5</v>
      </c>
    </row>
    <row r="359" spans="1:32" x14ac:dyDescent="0.25">
      <c r="A359">
        <v>2009</v>
      </c>
      <c r="B359">
        <v>56</v>
      </c>
      <c r="C359" t="s">
        <v>360</v>
      </c>
      <c r="D359" t="str">
        <f>IFERROR(INDEX('Draft Master List'!E:F,MATCH('Passing Data 2006-2015'!C359,'Draft Master List'!E:E,0),2),"N/A")</f>
        <v>2012009</v>
      </c>
      <c r="E359" t="s">
        <v>20</v>
      </c>
      <c r="F359">
        <v>24</v>
      </c>
      <c r="H359">
        <v>2</v>
      </c>
      <c r="I359">
        <v>0</v>
      </c>
      <c r="K359">
        <v>8</v>
      </c>
      <c r="L359">
        <v>28</v>
      </c>
      <c r="M359">
        <v>28.6</v>
      </c>
      <c r="N359">
        <v>83</v>
      </c>
      <c r="O359">
        <v>0</v>
      </c>
      <c r="P359">
        <v>0</v>
      </c>
      <c r="Q359">
        <v>2</v>
      </c>
      <c r="R359">
        <v>7.1</v>
      </c>
      <c r="S359">
        <v>22</v>
      </c>
      <c r="T359">
        <v>3</v>
      </c>
      <c r="U359">
        <v>-0.3</v>
      </c>
      <c r="V359">
        <v>10.4</v>
      </c>
      <c r="W359">
        <v>41.5</v>
      </c>
      <c r="X359">
        <v>9.8000000000000007</v>
      </c>
      <c r="Y359">
        <v>0.7</v>
      </c>
      <c r="Z359">
        <v>3</v>
      </c>
      <c r="AA359">
        <v>16</v>
      </c>
      <c r="AB359">
        <v>2.16</v>
      </c>
      <c r="AC359">
        <v>-0.74</v>
      </c>
      <c r="AD359">
        <v>9.6999999999999993</v>
      </c>
    </row>
    <row r="360" spans="1:32" x14ac:dyDescent="0.25">
      <c r="A360">
        <v>2009</v>
      </c>
      <c r="B360">
        <v>57</v>
      </c>
      <c r="C360" t="s">
        <v>712</v>
      </c>
      <c r="D360" t="str">
        <f>IFERROR(INDEX('Draft Master List'!E:F,MATCH('Passing Data 2006-2015'!C360,'Draft Master List'!E:E,0),2),"N/A")</f>
        <v>N/A</v>
      </c>
      <c r="E360" t="s">
        <v>30</v>
      </c>
      <c r="F360">
        <v>24</v>
      </c>
      <c r="H360">
        <v>5</v>
      </c>
      <c r="I360">
        <v>0</v>
      </c>
      <c r="K360">
        <v>19</v>
      </c>
      <c r="L360">
        <v>27</v>
      </c>
      <c r="M360">
        <v>70.400000000000006</v>
      </c>
      <c r="N360">
        <v>142</v>
      </c>
      <c r="O360">
        <v>0</v>
      </c>
      <c r="P360">
        <v>0</v>
      </c>
      <c r="Q360">
        <v>0</v>
      </c>
      <c r="R360">
        <v>0</v>
      </c>
      <c r="S360">
        <v>17</v>
      </c>
      <c r="T360">
        <v>5.3</v>
      </c>
      <c r="U360">
        <v>5.3</v>
      </c>
      <c r="V360">
        <v>7.5</v>
      </c>
      <c r="W360">
        <v>28.4</v>
      </c>
      <c r="X360">
        <v>82.6</v>
      </c>
      <c r="Y360">
        <v>55.6</v>
      </c>
      <c r="Z360">
        <v>2</v>
      </c>
      <c r="AA360">
        <v>18</v>
      </c>
      <c r="AB360">
        <v>4.28</v>
      </c>
      <c r="AC360">
        <v>4.28</v>
      </c>
      <c r="AD360">
        <v>6.9</v>
      </c>
    </row>
    <row r="361" spans="1:32" x14ac:dyDescent="0.25">
      <c r="A361">
        <v>2009</v>
      </c>
      <c r="B361">
        <v>58</v>
      </c>
      <c r="C361" t="s">
        <v>78</v>
      </c>
      <c r="D361" t="str">
        <f>IFERROR(INDEX('Draft Master List'!E:F,MATCH('Passing Data 2006-2015'!C361,'Draft Master List'!E:E,0),2),"N/A")</f>
        <v>492006</v>
      </c>
      <c r="E361" t="s">
        <v>32</v>
      </c>
      <c r="F361">
        <v>26</v>
      </c>
      <c r="G361" t="s">
        <v>62</v>
      </c>
      <c r="H361">
        <v>10</v>
      </c>
      <c r="I361">
        <v>1</v>
      </c>
      <c r="J361" t="s">
        <v>627</v>
      </c>
      <c r="K361">
        <v>13</v>
      </c>
      <c r="L361">
        <v>26</v>
      </c>
      <c r="M361">
        <v>50</v>
      </c>
      <c r="N361">
        <v>125</v>
      </c>
      <c r="O361">
        <v>0</v>
      </c>
      <c r="P361">
        <v>0</v>
      </c>
      <c r="Q361">
        <v>0</v>
      </c>
      <c r="R361">
        <v>0</v>
      </c>
      <c r="S361">
        <v>26</v>
      </c>
      <c r="T361">
        <v>4.8</v>
      </c>
      <c r="U361">
        <v>4.8</v>
      </c>
      <c r="V361">
        <v>9.6</v>
      </c>
      <c r="W361">
        <v>12.5</v>
      </c>
      <c r="X361">
        <v>63.8</v>
      </c>
      <c r="Y361">
        <v>11.8</v>
      </c>
      <c r="Z361">
        <v>4</v>
      </c>
      <c r="AA361">
        <v>21</v>
      </c>
      <c r="AB361">
        <v>3.47</v>
      </c>
      <c r="AC361">
        <v>3.47</v>
      </c>
      <c r="AD361">
        <v>13.3</v>
      </c>
    </row>
    <row r="362" spans="1:32" x14ac:dyDescent="0.25">
      <c r="A362">
        <v>2009</v>
      </c>
      <c r="B362">
        <v>59</v>
      </c>
      <c r="C362" t="s">
        <v>406</v>
      </c>
      <c r="D362" t="str">
        <f>IFERROR(INDEX('Draft Master List'!E:F,MATCH('Passing Data 2006-2015'!C362,'Draft Master List'!E:E,0),2),"N/A")</f>
        <v>1562008</v>
      </c>
      <c r="E362" t="s">
        <v>24</v>
      </c>
      <c r="F362">
        <v>24</v>
      </c>
      <c r="G362" t="s">
        <v>62</v>
      </c>
      <c r="H362">
        <v>1</v>
      </c>
      <c r="I362">
        <v>1</v>
      </c>
      <c r="J362" t="s">
        <v>71</v>
      </c>
      <c r="K362">
        <v>12</v>
      </c>
      <c r="L362">
        <v>26</v>
      </c>
      <c r="M362">
        <v>46.2</v>
      </c>
      <c r="N362">
        <v>145</v>
      </c>
      <c r="O362">
        <v>1</v>
      </c>
      <c r="P362">
        <v>3.8</v>
      </c>
      <c r="Q362">
        <v>1</v>
      </c>
      <c r="R362">
        <v>3.8</v>
      </c>
      <c r="S362">
        <v>33</v>
      </c>
      <c r="T362">
        <v>5.6</v>
      </c>
      <c r="U362">
        <v>4.5999999999999996</v>
      </c>
      <c r="V362">
        <v>12.1</v>
      </c>
      <c r="W362">
        <v>145</v>
      </c>
      <c r="X362">
        <v>60.6</v>
      </c>
      <c r="Y362">
        <v>45.8</v>
      </c>
      <c r="Z362">
        <v>0</v>
      </c>
      <c r="AA362">
        <v>0</v>
      </c>
      <c r="AB362">
        <v>5.58</v>
      </c>
      <c r="AC362">
        <v>4.62</v>
      </c>
      <c r="AD362">
        <v>0</v>
      </c>
    </row>
    <row r="363" spans="1:32" x14ac:dyDescent="0.25">
      <c r="A363">
        <v>2009</v>
      </c>
      <c r="B363">
        <v>60</v>
      </c>
      <c r="C363" t="s">
        <v>684</v>
      </c>
      <c r="D363" t="str">
        <f>IFERROR(INDEX('Draft Master List'!E:F,MATCH('Passing Data 2006-2015'!C363,'Draft Master List'!E:E,0),2),"N/A")</f>
        <v>N/A</v>
      </c>
      <c r="E363" t="s">
        <v>7</v>
      </c>
      <c r="F363">
        <v>38</v>
      </c>
      <c r="H363">
        <v>3</v>
      </c>
      <c r="I363">
        <v>0</v>
      </c>
      <c r="K363">
        <v>12</v>
      </c>
      <c r="L363">
        <v>23</v>
      </c>
      <c r="M363">
        <v>52.2</v>
      </c>
      <c r="N363">
        <v>144</v>
      </c>
      <c r="O363">
        <v>0</v>
      </c>
      <c r="P363">
        <v>0</v>
      </c>
      <c r="Q363">
        <v>0</v>
      </c>
      <c r="R363">
        <v>0</v>
      </c>
      <c r="S363">
        <v>46</v>
      </c>
      <c r="T363">
        <v>6.3</v>
      </c>
      <c r="U363">
        <v>6.3</v>
      </c>
      <c r="V363">
        <v>12</v>
      </c>
      <c r="W363">
        <v>48</v>
      </c>
      <c r="X363">
        <v>71.599999999999994</v>
      </c>
      <c r="Y363">
        <v>8.5</v>
      </c>
      <c r="Z363">
        <v>2</v>
      </c>
      <c r="AA363">
        <v>11</v>
      </c>
      <c r="AB363">
        <v>5.32</v>
      </c>
      <c r="AC363">
        <v>5.32</v>
      </c>
      <c r="AD363">
        <v>8</v>
      </c>
    </row>
    <row r="364" spans="1:32" x14ac:dyDescent="0.25">
      <c r="A364">
        <v>2009</v>
      </c>
      <c r="B364">
        <v>61</v>
      </c>
      <c r="C364" t="s">
        <v>519</v>
      </c>
      <c r="D364" t="str">
        <f>IFERROR(INDEX('Draft Master List'!E:F,MATCH('Passing Data 2006-2015'!C364,'Draft Master List'!E:E,0),2),"N/A")</f>
        <v>642006</v>
      </c>
      <c r="E364" t="s">
        <v>18</v>
      </c>
      <c r="F364">
        <v>26</v>
      </c>
      <c r="H364">
        <v>8</v>
      </c>
      <c r="I364">
        <v>0</v>
      </c>
      <c r="K364">
        <v>14</v>
      </c>
      <c r="L364">
        <v>21</v>
      </c>
      <c r="M364">
        <v>66.7</v>
      </c>
      <c r="N364">
        <v>201</v>
      </c>
      <c r="O364">
        <v>1</v>
      </c>
      <c r="P364">
        <v>4.8</v>
      </c>
      <c r="Q364">
        <v>0</v>
      </c>
      <c r="R364">
        <v>0</v>
      </c>
      <c r="S364">
        <v>34</v>
      </c>
      <c r="T364">
        <v>9.6</v>
      </c>
      <c r="U364">
        <v>10.5</v>
      </c>
      <c r="V364">
        <v>14.4</v>
      </c>
      <c r="W364">
        <v>25.1</v>
      </c>
      <c r="X364">
        <v>113.4</v>
      </c>
      <c r="Y364">
        <v>71.400000000000006</v>
      </c>
      <c r="Z364">
        <v>0</v>
      </c>
      <c r="AA364">
        <v>0</v>
      </c>
      <c r="AB364">
        <v>9.57</v>
      </c>
      <c r="AC364">
        <v>10.52</v>
      </c>
      <c r="AD364">
        <v>0</v>
      </c>
    </row>
    <row r="365" spans="1:32" x14ac:dyDescent="0.25">
      <c r="A365">
        <v>2009</v>
      </c>
      <c r="B365">
        <v>62</v>
      </c>
      <c r="C365" t="s">
        <v>605</v>
      </c>
      <c r="D365" t="str">
        <f>IFERROR(INDEX('Draft Master List'!E:F,MATCH('Passing Data 2006-2015'!C365,'Draft Master List'!E:E,0),2),"N/A")</f>
        <v>N/A</v>
      </c>
      <c r="E365" t="s">
        <v>26</v>
      </c>
      <c r="F365">
        <v>29</v>
      </c>
      <c r="G365" t="s">
        <v>62</v>
      </c>
      <c r="H365">
        <v>3</v>
      </c>
      <c r="I365">
        <v>1</v>
      </c>
      <c r="J365" t="s">
        <v>71</v>
      </c>
      <c r="K365">
        <v>5</v>
      </c>
      <c r="L365">
        <v>17</v>
      </c>
      <c r="M365">
        <v>29.4</v>
      </c>
      <c r="N365">
        <v>23</v>
      </c>
      <c r="O365">
        <v>0</v>
      </c>
      <c r="P365">
        <v>0</v>
      </c>
      <c r="Q365">
        <v>1</v>
      </c>
      <c r="R365">
        <v>5.9</v>
      </c>
      <c r="S365">
        <v>7</v>
      </c>
      <c r="T365">
        <v>1.4</v>
      </c>
      <c r="U365">
        <v>-1.3</v>
      </c>
      <c r="V365">
        <v>4.5999999999999996</v>
      </c>
      <c r="W365">
        <v>7.7</v>
      </c>
      <c r="X365">
        <v>15.1</v>
      </c>
      <c r="Y365">
        <v>1.7</v>
      </c>
      <c r="Z365">
        <v>5</v>
      </c>
      <c r="AA365">
        <v>39</v>
      </c>
      <c r="AB365">
        <v>-0.73</v>
      </c>
      <c r="AC365">
        <v>-2.77</v>
      </c>
      <c r="AD365">
        <v>22.7</v>
      </c>
    </row>
    <row r="366" spans="1:32" x14ac:dyDescent="0.25">
      <c r="A366">
        <v>2009</v>
      </c>
      <c r="B366">
        <v>63</v>
      </c>
      <c r="C366" t="s">
        <v>649</v>
      </c>
      <c r="D366" t="str">
        <f>IFERROR(INDEX('Draft Master List'!E:F,MATCH('Passing Data 2006-2015'!C366,'Draft Master List'!E:E,0),2),"N/A")</f>
        <v>N/A</v>
      </c>
      <c r="E366" t="s">
        <v>6</v>
      </c>
      <c r="F366">
        <v>29</v>
      </c>
      <c r="G366" t="s">
        <v>643</v>
      </c>
      <c r="H366">
        <v>12</v>
      </c>
      <c r="I366">
        <v>1</v>
      </c>
      <c r="K366">
        <v>6</v>
      </c>
      <c r="L366">
        <v>13</v>
      </c>
      <c r="M366">
        <v>46.2</v>
      </c>
      <c r="N366">
        <v>86</v>
      </c>
      <c r="O366">
        <v>1</v>
      </c>
      <c r="P366">
        <v>7.7</v>
      </c>
      <c r="Q366">
        <v>0</v>
      </c>
      <c r="R366">
        <v>0</v>
      </c>
      <c r="S366">
        <v>43</v>
      </c>
      <c r="T366">
        <v>6.6</v>
      </c>
      <c r="U366">
        <v>8.1999999999999993</v>
      </c>
      <c r="V366">
        <v>14.3</v>
      </c>
      <c r="W366">
        <v>7.2</v>
      </c>
      <c r="X366">
        <v>93.7</v>
      </c>
      <c r="Y366">
        <v>52.87</v>
      </c>
      <c r="Z366">
        <v>0</v>
      </c>
      <c r="AA366">
        <v>0</v>
      </c>
      <c r="AB366">
        <v>6.62</v>
      </c>
      <c r="AC366">
        <v>8.15</v>
      </c>
      <c r="AD366">
        <v>0</v>
      </c>
    </row>
    <row r="367" spans="1:32" x14ac:dyDescent="0.25">
      <c r="A367">
        <v>2009</v>
      </c>
      <c r="B367">
        <v>64</v>
      </c>
      <c r="C367" t="s">
        <v>424</v>
      </c>
      <c r="D367" t="str">
        <f>IFERROR(INDEX('Draft Master List'!E:F,MATCH('Passing Data 2006-2015'!C367,'Draft Master List'!E:E,0),2),"N/A")</f>
        <v>2092008</v>
      </c>
      <c r="E367" t="s">
        <v>5</v>
      </c>
      <c r="F367">
        <v>24</v>
      </c>
      <c r="H367">
        <v>15</v>
      </c>
      <c r="I367">
        <v>0</v>
      </c>
      <c r="K367">
        <v>7</v>
      </c>
      <c r="L367">
        <v>12</v>
      </c>
      <c r="M367">
        <v>58.3</v>
      </c>
      <c r="N367">
        <v>58</v>
      </c>
      <c r="O367">
        <v>0</v>
      </c>
      <c r="P367">
        <v>0</v>
      </c>
      <c r="Q367">
        <v>1</v>
      </c>
      <c r="R367">
        <v>8.3000000000000007</v>
      </c>
      <c r="S367">
        <v>17</v>
      </c>
      <c r="T367">
        <v>4.8</v>
      </c>
      <c r="U367">
        <v>1.1000000000000001</v>
      </c>
      <c r="V367">
        <v>8.3000000000000007</v>
      </c>
      <c r="W367">
        <v>3.9</v>
      </c>
      <c r="X367">
        <v>36.1</v>
      </c>
      <c r="Y367">
        <v>33.299999999999997</v>
      </c>
      <c r="Z367">
        <v>1</v>
      </c>
      <c r="AA367">
        <v>6</v>
      </c>
      <c r="AB367">
        <v>4</v>
      </c>
      <c r="AC367">
        <v>0.54</v>
      </c>
      <c r="AD367">
        <v>7.7</v>
      </c>
    </row>
    <row r="368" spans="1:32" x14ac:dyDescent="0.25">
      <c r="A368">
        <v>2009</v>
      </c>
      <c r="B368">
        <v>65</v>
      </c>
      <c r="C368" t="s">
        <v>688</v>
      </c>
      <c r="D368" t="str">
        <f>IFERROR(INDEX('Draft Master List'!E:F,MATCH('Passing Data 2006-2015'!C368,'Draft Master List'!E:E,0),2),"N/A")</f>
        <v>N/A</v>
      </c>
      <c r="E368" t="s">
        <v>15</v>
      </c>
      <c r="F368">
        <v>30</v>
      </c>
      <c r="H368">
        <v>3</v>
      </c>
      <c r="I368">
        <v>0</v>
      </c>
      <c r="K368">
        <v>4</v>
      </c>
      <c r="L368">
        <v>11</v>
      </c>
      <c r="M368">
        <v>36.4</v>
      </c>
      <c r="N368">
        <v>40</v>
      </c>
      <c r="O368">
        <v>0</v>
      </c>
      <c r="P368">
        <v>0</v>
      </c>
      <c r="Q368">
        <v>0</v>
      </c>
      <c r="R368">
        <v>0</v>
      </c>
      <c r="S368">
        <v>16</v>
      </c>
      <c r="T368">
        <v>3.6</v>
      </c>
      <c r="U368">
        <v>3.6</v>
      </c>
      <c r="V368">
        <v>10</v>
      </c>
      <c r="W368">
        <v>13.3</v>
      </c>
      <c r="X368">
        <v>47.5</v>
      </c>
      <c r="Y368">
        <v>2.6</v>
      </c>
      <c r="Z368">
        <v>3</v>
      </c>
      <c r="AA368">
        <v>31</v>
      </c>
      <c r="AB368">
        <v>0.64</v>
      </c>
      <c r="AC368">
        <v>0.64</v>
      </c>
      <c r="AD368">
        <v>21.4</v>
      </c>
    </row>
    <row r="369" spans="1:30" x14ac:dyDescent="0.25">
      <c r="A369">
        <v>2009</v>
      </c>
      <c r="B369">
        <v>66</v>
      </c>
      <c r="C369" t="s">
        <v>626</v>
      </c>
      <c r="D369" t="str">
        <f>IFERROR(INDEX('Draft Master List'!E:F,MATCH('Passing Data 2006-2015'!C369,'Draft Master List'!E:E,0),2),"N/A")</f>
        <v>N/A</v>
      </c>
      <c r="E369" t="s">
        <v>23</v>
      </c>
      <c r="F369">
        <v>29</v>
      </c>
      <c r="H369">
        <v>1</v>
      </c>
      <c r="I369">
        <v>0</v>
      </c>
      <c r="K369">
        <v>3</v>
      </c>
      <c r="L369">
        <v>9</v>
      </c>
      <c r="M369">
        <v>33.299999999999997</v>
      </c>
      <c r="N369">
        <v>33</v>
      </c>
      <c r="O369">
        <v>0</v>
      </c>
      <c r="P369">
        <v>0</v>
      </c>
      <c r="Q369">
        <v>1</v>
      </c>
      <c r="R369">
        <v>11.1</v>
      </c>
      <c r="S369">
        <v>21</v>
      </c>
      <c r="T369">
        <v>3.7</v>
      </c>
      <c r="U369">
        <v>-1.3</v>
      </c>
      <c r="V369">
        <v>11</v>
      </c>
      <c r="W369">
        <v>33</v>
      </c>
      <c r="X369">
        <v>5.6</v>
      </c>
      <c r="Y369">
        <v>11.4</v>
      </c>
      <c r="Z369">
        <v>0</v>
      </c>
      <c r="AA369">
        <v>0</v>
      </c>
      <c r="AB369">
        <v>3.67</v>
      </c>
      <c r="AC369">
        <v>-1.33</v>
      </c>
      <c r="AD369">
        <v>0</v>
      </c>
    </row>
    <row r="370" spans="1:30" x14ac:dyDescent="0.25">
      <c r="A370">
        <v>2009</v>
      </c>
      <c r="B370">
        <v>67</v>
      </c>
      <c r="C370" t="s">
        <v>483</v>
      </c>
      <c r="D370" t="str">
        <f>IFERROR(INDEX('Draft Master List'!E:F,MATCH('Passing Data 2006-2015'!C370,'Draft Master List'!E:E,0),2),"N/A")</f>
        <v>1742007</v>
      </c>
      <c r="E370" t="s">
        <v>3</v>
      </c>
      <c r="F370">
        <v>25</v>
      </c>
      <c r="H370">
        <v>4</v>
      </c>
      <c r="I370">
        <v>0</v>
      </c>
      <c r="K370">
        <v>5</v>
      </c>
      <c r="L370">
        <v>9</v>
      </c>
      <c r="M370">
        <v>55.6</v>
      </c>
      <c r="N370">
        <v>24</v>
      </c>
      <c r="O370">
        <v>0</v>
      </c>
      <c r="P370">
        <v>0</v>
      </c>
      <c r="Q370">
        <v>1</v>
      </c>
      <c r="R370">
        <v>11.1</v>
      </c>
      <c r="S370">
        <v>9</v>
      </c>
      <c r="T370">
        <v>2.7</v>
      </c>
      <c r="U370">
        <v>-2.2999999999999998</v>
      </c>
      <c r="V370">
        <v>4.8</v>
      </c>
      <c r="W370">
        <v>6</v>
      </c>
      <c r="X370">
        <v>21.3</v>
      </c>
      <c r="Y370">
        <v>42.7</v>
      </c>
      <c r="Z370">
        <v>0</v>
      </c>
      <c r="AA370">
        <v>0</v>
      </c>
      <c r="AB370">
        <v>2.67</v>
      </c>
      <c r="AC370">
        <v>-2.33</v>
      </c>
      <c r="AD370">
        <v>0</v>
      </c>
    </row>
    <row r="371" spans="1:30" x14ac:dyDescent="0.25">
      <c r="A371">
        <v>2009</v>
      </c>
      <c r="B371">
        <v>68</v>
      </c>
      <c r="C371" t="s">
        <v>494</v>
      </c>
      <c r="D371" t="str">
        <f>IFERROR(INDEX('Draft Master List'!E:F,MATCH('Passing Data 2006-2015'!C371,'Draft Master List'!E:E,0),2),"N/A")</f>
        <v>2172007</v>
      </c>
      <c r="E371" t="s">
        <v>669</v>
      </c>
      <c r="F371">
        <v>25</v>
      </c>
      <c r="H371">
        <v>2</v>
      </c>
      <c r="I371">
        <v>0</v>
      </c>
      <c r="K371">
        <v>4</v>
      </c>
      <c r="L371">
        <v>8</v>
      </c>
      <c r="M371">
        <v>50</v>
      </c>
      <c r="N371">
        <v>83</v>
      </c>
      <c r="O371">
        <v>1</v>
      </c>
      <c r="P371">
        <v>12.5</v>
      </c>
      <c r="Q371">
        <v>2</v>
      </c>
      <c r="R371">
        <v>25</v>
      </c>
      <c r="S371">
        <v>34</v>
      </c>
      <c r="T371">
        <v>10.4</v>
      </c>
      <c r="U371">
        <v>1.6</v>
      </c>
      <c r="V371">
        <v>20.8</v>
      </c>
      <c r="W371">
        <v>41.5</v>
      </c>
      <c r="X371">
        <v>87</v>
      </c>
      <c r="Y371">
        <v>48.9</v>
      </c>
      <c r="Z371">
        <v>0</v>
      </c>
      <c r="AA371">
        <v>0</v>
      </c>
      <c r="AB371">
        <v>10.38</v>
      </c>
      <c r="AC371">
        <v>1.63</v>
      </c>
      <c r="AD371">
        <v>0</v>
      </c>
    </row>
    <row r="372" spans="1:30" x14ac:dyDescent="0.25">
      <c r="A372">
        <v>2009</v>
      </c>
      <c r="B372">
        <v>69</v>
      </c>
      <c r="C372" t="s">
        <v>713</v>
      </c>
      <c r="D372" t="str">
        <f>IFERROR(INDEX('Draft Master List'!E:F,MATCH('Passing Data 2006-2015'!C372,'Draft Master List'!E:E,0),2),"N/A")</f>
        <v>N/A</v>
      </c>
      <c r="E372" t="s">
        <v>63</v>
      </c>
      <c r="F372">
        <v>24</v>
      </c>
      <c r="H372">
        <v>2</v>
      </c>
      <c r="I372">
        <v>0</v>
      </c>
      <c r="K372">
        <v>3</v>
      </c>
      <c r="L372">
        <v>7</v>
      </c>
      <c r="M372">
        <v>42.9</v>
      </c>
      <c r="N372">
        <v>11</v>
      </c>
      <c r="O372">
        <v>0</v>
      </c>
      <c r="P372">
        <v>0</v>
      </c>
      <c r="Q372">
        <v>1</v>
      </c>
      <c r="R372">
        <v>14.3</v>
      </c>
      <c r="S372">
        <v>5</v>
      </c>
      <c r="T372">
        <v>1.6</v>
      </c>
      <c r="U372">
        <v>-4.9000000000000004</v>
      </c>
      <c r="V372">
        <v>3.7</v>
      </c>
      <c r="W372">
        <v>5.5</v>
      </c>
      <c r="X372">
        <v>10.7</v>
      </c>
      <c r="Y372">
        <v>77.099999999999994</v>
      </c>
      <c r="Z372">
        <v>0</v>
      </c>
      <c r="AA372">
        <v>0</v>
      </c>
      <c r="AB372">
        <v>1.57</v>
      </c>
      <c r="AC372">
        <v>-4.8600000000000003</v>
      </c>
      <c r="AD372">
        <v>0</v>
      </c>
    </row>
    <row r="373" spans="1:30" x14ac:dyDescent="0.25">
      <c r="A373">
        <v>2009</v>
      </c>
      <c r="B373">
        <v>70</v>
      </c>
      <c r="C373" t="s">
        <v>566</v>
      </c>
      <c r="D373" t="str">
        <f>IFERROR(INDEX('Draft Master List'!E:F,MATCH('Passing Data 2006-2015'!C373,'Draft Master List'!E:E,0),2),"N/A")</f>
        <v>N/A</v>
      </c>
      <c r="E373" t="s">
        <v>33</v>
      </c>
      <c r="F373">
        <v>28</v>
      </c>
      <c r="G373" t="s">
        <v>76</v>
      </c>
      <c r="H373">
        <v>9</v>
      </c>
      <c r="I373">
        <v>9</v>
      </c>
      <c r="K373">
        <v>2</v>
      </c>
      <c r="L373">
        <v>6</v>
      </c>
      <c r="M373">
        <v>33.299999999999997</v>
      </c>
      <c r="N373">
        <v>22</v>
      </c>
      <c r="O373">
        <v>1</v>
      </c>
      <c r="P373">
        <v>16.7</v>
      </c>
      <c r="Q373">
        <v>0</v>
      </c>
      <c r="R373">
        <v>0</v>
      </c>
      <c r="S373">
        <v>21</v>
      </c>
      <c r="T373">
        <v>3.7</v>
      </c>
      <c r="U373">
        <v>7</v>
      </c>
      <c r="V373">
        <v>11</v>
      </c>
      <c r="W373">
        <v>2.4</v>
      </c>
      <c r="X373">
        <v>84.7</v>
      </c>
      <c r="Y373">
        <v>86.4</v>
      </c>
      <c r="Z373">
        <v>1</v>
      </c>
      <c r="AA373">
        <v>9</v>
      </c>
      <c r="AB373">
        <v>1.86</v>
      </c>
      <c r="AC373">
        <v>4.71</v>
      </c>
      <c r="AD373">
        <v>14.3</v>
      </c>
    </row>
    <row r="374" spans="1:30" x14ac:dyDescent="0.25">
      <c r="A374">
        <v>2009</v>
      </c>
      <c r="B374">
        <v>71</v>
      </c>
      <c r="C374" t="s">
        <v>610</v>
      </c>
      <c r="D374" t="str">
        <f>IFERROR(INDEX('Draft Master List'!E:F,MATCH('Passing Data 2006-2015'!C374,'Draft Master List'!E:E,0),2),"N/A")</f>
        <v>N/A</v>
      </c>
      <c r="E374" t="s">
        <v>22</v>
      </c>
      <c r="F374">
        <v>30</v>
      </c>
      <c r="H374">
        <v>1</v>
      </c>
      <c r="I374">
        <v>0</v>
      </c>
      <c r="K374">
        <v>1</v>
      </c>
      <c r="L374">
        <v>6</v>
      </c>
      <c r="M374">
        <v>16.7</v>
      </c>
      <c r="N374">
        <v>2</v>
      </c>
      <c r="O374">
        <v>0</v>
      </c>
      <c r="P374">
        <v>0</v>
      </c>
      <c r="Q374">
        <v>0</v>
      </c>
      <c r="R374">
        <v>0</v>
      </c>
      <c r="S374">
        <v>2</v>
      </c>
      <c r="T374">
        <v>0.3</v>
      </c>
      <c r="U374">
        <v>0.3</v>
      </c>
      <c r="V374">
        <v>2</v>
      </c>
      <c r="W374">
        <v>2</v>
      </c>
      <c r="X374">
        <v>39.6</v>
      </c>
      <c r="Y374">
        <v>2.7</v>
      </c>
      <c r="Z374">
        <v>1</v>
      </c>
      <c r="AA374">
        <v>6</v>
      </c>
      <c r="AB374">
        <v>-0.56999999999999995</v>
      </c>
      <c r="AC374">
        <v>-0.56999999999999995</v>
      </c>
      <c r="AD374">
        <v>14.3</v>
      </c>
    </row>
    <row r="375" spans="1:30" x14ac:dyDescent="0.25">
      <c r="A375">
        <v>2009</v>
      </c>
      <c r="B375">
        <v>72</v>
      </c>
      <c r="C375" t="s">
        <v>325</v>
      </c>
      <c r="D375" t="str">
        <f>IFERROR(INDEX('Draft Master List'!E:F,MATCH('Passing Data 2006-2015'!C375,'Draft Master List'!E:E,0),2),"N/A")</f>
        <v>442009</v>
      </c>
      <c r="E375" t="s">
        <v>33</v>
      </c>
      <c r="F375">
        <v>23</v>
      </c>
      <c r="H375">
        <v>13</v>
      </c>
      <c r="I375">
        <v>0</v>
      </c>
      <c r="K375">
        <v>0</v>
      </c>
      <c r="L375">
        <v>5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W375">
        <v>0</v>
      </c>
      <c r="X375">
        <v>39.6</v>
      </c>
      <c r="Y375">
        <v>14.1</v>
      </c>
      <c r="Z375">
        <v>1</v>
      </c>
      <c r="AA375">
        <v>9</v>
      </c>
      <c r="AB375">
        <v>-1.5</v>
      </c>
      <c r="AC375">
        <v>-1.5</v>
      </c>
      <c r="AD375">
        <v>16.7</v>
      </c>
    </row>
    <row r="376" spans="1:30" x14ac:dyDescent="0.25">
      <c r="A376">
        <v>2009</v>
      </c>
      <c r="B376">
        <v>73</v>
      </c>
      <c r="C376" t="s">
        <v>665</v>
      </c>
      <c r="D376" t="str">
        <f>IFERROR(INDEX('Draft Master List'!E:F,MATCH('Passing Data 2006-2015'!C376,'Draft Master List'!E:E,0),2),"N/A")</f>
        <v>N/A</v>
      </c>
      <c r="E376" t="s">
        <v>64</v>
      </c>
      <c r="F376">
        <v>26</v>
      </c>
      <c r="G376" t="s">
        <v>74</v>
      </c>
      <c r="H376">
        <v>16</v>
      </c>
      <c r="I376">
        <v>12</v>
      </c>
      <c r="K376">
        <v>1</v>
      </c>
      <c r="L376">
        <v>4</v>
      </c>
      <c r="M376">
        <v>25</v>
      </c>
      <c r="N376">
        <v>18</v>
      </c>
      <c r="O376">
        <v>0</v>
      </c>
      <c r="P376">
        <v>0</v>
      </c>
      <c r="Q376">
        <v>1</v>
      </c>
      <c r="R376">
        <v>25</v>
      </c>
      <c r="S376">
        <v>18</v>
      </c>
      <c r="T376">
        <v>4.5</v>
      </c>
      <c r="U376">
        <v>-6.8</v>
      </c>
      <c r="V376">
        <v>18</v>
      </c>
      <c r="W376">
        <v>1.1000000000000001</v>
      </c>
      <c r="X376">
        <v>6.2</v>
      </c>
      <c r="Z376">
        <v>0</v>
      </c>
      <c r="AA376">
        <v>0</v>
      </c>
      <c r="AB376">
        <v>4.5</v>
      </c>
      <c r="AC376">
        <v>-6.75</v>
      </c>
      <c r="AD376">
        <v>0</v>
      </c>
    </row>
    <row r="377" spans="1:30" x14ac:dyDescent="0.25">
      <c r="A377">
        <v>2009</v>
      </c>
      <c r="B377">
        <v>74</v>
      </c>
      <c r="C377" t="s">
        <v>714</v>
      </c>
      <c r="D377" t="str">
        <f>IFERROR(INDEX('Draft Master List'!E:F,MATCH('Passing Data 2006-2015'!C377,'Draft Master List'!E:E,0),2),"N/A")</f>
        <v>N/A</v>
      </c>
      <c r="E377" t="s">
        <v>10</v>
      </c>
      <c r="F377">
        <v>30</v>
      </c>
      <c r="H377">
        <v>1</v>
      </c>
      <c r="I377">
        <v>0</v>
      </c>
      <c r="K377">
        <v>2</v>
      </c>
      <c r="L377">
        <v>4</v>
      </c>
      <c r="M377">
        <v>50</v>
      </c>
      <c r="N377">
        <v>12</v>
      </c>
      <c r="O377">
        <v>1</v>
      </c>
      <c r="P377">
        <v>25</v>
      </c>
      <c r="Q377">
        <v>1</v>
      </c>
      <c r="R377">
        <v>25</v>
      </c>
      <c r="S377">
        <v>9</v>
      </c>
      <c r="T377">
        <v>3</v>
      </c>
      <c r="U377">
        <v>-3.3</v>
      </c>
      <c r="V377">
        <v>6</v>
      </c>
      <c r="W377">
        <v>12</v>
      </c>
      <c r="X377">
        <v>56.2</v>
      </c>
      <c r="Y377">
        <v>5.7</v>
      </c>
      <c r="Z377">
        <v>0</v>
      </c>
      <c r="AA377">
        <v>0</v>
      </c>
      <c r="AB377">
        <v>3</v>
      </c>
      <c r="AC377">
        <v>-3.25</v>
      </c>
      <c r="AD377">
        <v>0</v>
      </c>
    </row>
    <row r="378" spans="1:30" x14ac:dyDescent="0.25">
      <c r="A378">
        <v>2009</v>
      </c>
      <c r="B378">
        <v>75</v>
      </c>
      <c r="C378" t="s">
        <v>583</v>
      </c>
      <c r="D378" t="str">
        <f>IFERROR(INDEX('Draft Master List'!E:F,MATCH('Passing Data 2006-2015'!C378,'Draft Master List'!E:E,0),2),"N/A")</f>
        <v>N/A</v>
      </c>
      <c r="E378" t="s">
        <v>4</v>
      </c>
      <c r="F378">
        <v>28</v>
      </c>
      <c r="H378">
        <v>3</v>
      </c>
      <c r="I378">
        <v>0</v>
      </c>
      <c r="K378">
        <v>1</v>
      </c>
      <c r="L378">
        <v>3</v>
      </c>
      <c r="M378">
        <v>33.299999999999997</v>
      </c>
      <c r="N378">
        <v>2</v>
      </c>
      <c r="O378">
        <v>0</v>
      </c>
      <c r="P378">
        <v>0</v>
      </c>
      <c r="Q378">
        <v>0</v>
      </c>
      <c r="R378">
        <v>0</v>
      </c>
      <c r="S378">
        <v>2</v>
      </c>
      <c r="T378">
        <v>0.7</v>
      </c>
      <c r="U378">
        <v>0.7</v>
      </c>
      <c r="V378">
        <v>2</v>
      </c>
      <c r="W378">
        <v>0.7</v>
      </c>
      <c r="X378">
        <v>42.4</v>
      </c>
      <c r="Y378">
        <v>4.0999999999999996</v>
      </c>
      <c r="Z378">
        <v>2</v>
      </c>
      <c r="AA378">
        <v>7</v>
      </c>
      <c r="AB378">
        <v>-1</v>
      </c>
      <c r="AC378">
        <v>-1</v>
      </c>
      <c r="AD378">
        <v>40</v>
      </c>
    </row>
    <row r="379" spans="1:30" x14ac:dyDescent="0.25">
      <c r="A379">
        <v>2009</v>
      </c>
      <c r="B379">
        <v>76</v>
      </c>
      <c r="C379" t="s">
        <v>628</v>
      </c>
      <c r="D379" t="str">
        <f>IFERROR(INDEX('Draft Master List'!E:F,MATCH('Passing Data 2006-2015'!C379,'Draft Master List'!E:E,0),2),"N/A")</f>
        <v>N/A</v>
      </c>
      <c r="E379" t="s">
        <v>24</v>
      </c>
      <c r="F379">
        <v>35</v>
      </c>
      <c r="H379">
        <v>1</v>
      </c>
      <c r="I379">
        <v>0</v>
      </c>
      <c r="K379">
        <v>1</v>
      </c>
      <c r="L379">
        <v>2</v>
      </c>
      <c r="M379">
        <v>50</v>
      </c>
      <c r="N379">
        <v>17</v>
      </c>
      <c r="O379">
        <v>0</v>
      </c>
      <c r="P379">
        <v>0</v>
      </c>
      <c r="Q379">
        <v>0</v>
      </c>
      <c r="R379">
        <v>0</v>
      </c>
      <c r="S379">
        <v>17</v>
      </c>
      <c r="T379">
        <v>8.5</v>
      </c>
      <c r="U379">
        <v>8.5</v>
      </c>
      <c r="V379">
        <v>17</v>
      </c>
      <c r="W379">
        <v>17</v>
      </c>
      <c r="X379">
        <v>79.2</v>
      </c>
      <c r="Y379">
        <v>98</v>
      </c>
      <c r="Z379">
        <v>0</v>
      </c>
      <c r="AA379">
        <v>0</v>
      </c>
      <c r="AB379">
        <v>8.5</v>
      </c>
      <c r="AC379">
        <v>8.5</v>
      </c>
      <c r="AD379">
        <v>0</v>
      </c>
    </row>
    <row r="380" spans="1:30" x14ac:dyDescent="0.25">
      <c r="A380">
        <v>2009</v>
      </c>
      <c r="B380">
        <v>77</v>
      </c>
      <c r="C380" t="s">
        <v>645</v>
      </c>
      <c r="D380" t="str">
        <f>IFERROR(INDEX('Draft Master List'!E:F,MATCH('Passing Data 2006-2015'!C380,'Draft Master List'!E:E,0),2),"N/A")</f>
        <v>N/A</v>
      </c>
      <c r="E380" t="s">
        <v>7</v>
      </c>
      <c r="F380">
        <v>32</v>
      </c>
      <c r="G380" t="s">
        <v>715</v>
      </c>
      <c r="H380">
        <v>13</v>
      </c>
      <c r="I380">
        <v>0</v>
      </c>
      <c r="K380">
        <v>1</v>
      </c>
      <c r="L380">
        <v>2</v>
      </c>
      <c r="M380">
        <v>50</v>
      </c>
      <c r="N380">
        <v>35</v>
      </c>
      <c r="O380">
        <v>1</v>
      </c>
      <c r="P380">
        <v>50</v>
      </c>
      <c r="Q380">
        <v>1</v>
      </c>
      <c r="R380">
        <v>50</v>
      </c>
      <c r="S380">
        <v>35</v>
      </c>
      <c r="T380">
        <v>17.5</v>
      </c>
      <c r="U380">
        <v>5</v>
      </c>
      <c r="V380">
        <v>35</v>
      </c>
      <c r="W380">
        <v>2.7</v>
      </c>
      <c r="X380">
        <v>95.8</v>
      </c>
      <c r="Y380">
        <v>100</v>
      </c>
      <c r="Z380">
        <v>0</v>
      </c>
      <c r="AA380">
        <v>0</v>
      </c>
      <c r="AB380">
        <v>17.5</v>
      </c>
      <c r="AC380">
        <v>5</v>
      </c>
      <c r="AD380">
        <v>0</v>
      </c>
    </row>
    <row r="381" spans="1:30" x14ac:dyDescent="0.25">
      <c r="A381">
        <v>2009</v>
      </c>
      <c r="B381">
        <v>78</v>
      </c>
      <c r="C381" t="s">
        <v>513</v>
      </c>
      <c r="D381" t="str">
        <f>IFERROR(INDEX('Draft Master List'!E:F,MATCH('Passing Data 2006-2015'!C381,'Draft Master List'!E:E,0),2),"N/A")</f>
        <v>302006</v>
      </c>
      <c r="E381" t="s">
        <v>20</v>
      </c>
      <c r="F381">
        <v>26</v>
      </c>
      <c r="G381" t="s">
        <v>76</v>
      </c>
      <c r="H381">
        <v>15</v>
      </c>
      <c r="I381">
        <v>15</v>
      </c>
      <c r="K381">
        <v>1</v>
      </c>
      <c r="L381">
        <v>1</v>
      </c>
      <c r="M381">
        <v>100</v>
      </c>
      <c r="N381">
        <v>22</v>
      </c>
      <c r="O381">
        <v>1</v>
      </c>
      <c r="P381">
        <v>100</v>
      </c>
      <c r="Q381">
        <v>0</v>
      </c>
      <c r="R381">
        <v>0</v>
      </c>
      <c r="S381">
        <v>22</v>
      </c>
      <c r="T381">
        <v>22</v>
      </c>
      <c r="U381">
        <v>42</v>
      </c>
      <c r="V381">
        <v>22</v>
      </c>
      <c r="W381">
        <v>1.5</v>
      </c>
      <c r="X381">
        <v>158.30000000000001</v>
      </c>
      <c r="Y381">
        <v>100</v>
      </c>
      <c r="Z381">
        <v>0</v>
      </c>
      <c r="AA381">
        <v>0</v>
      </c>
      <c r="AB381">
        <v>22</v>
      </c>
      <c r="AC381">
        <v>42</v>
      </c>
      <c r="AD381">
        <v>0</v>
      </c>
    </row>
    <row r="382" spans="1:30" x14ac:dyDescent="0.25">
      <c r="A382">
        <v>2009</v>
      </c>
      <c r="B382">
        <v>79</v>
      </c>
      <c r="C382" t="s">
        <v>570</v>
      </c>
      <c r="D382" t="str">
        <f>IFERROR(INDEX('Draft Master List'!E:F,MATCH('Passing Data 2006-2015'!C382,'Draft Master List'!E:E,0),2),"N/A")</f>
        <v>N/A</v>
      </c>
      <c r="E382" t="s">
        <v>25</v>
      </c>
      <c r="F382">
        <v>27</v>
      </c>
      <c r="G382" t="s">
        <v>77</v>
      </c>
      <c r="H382">
        <v>13</v>
      </c>
      <c r="I382">
        <v>6</v>
      </c>
      <c r="K382">
        <v>1</v>
      </c>
      <c r="L382">
        <v>1</v>
      </c>
      <c r="M382">
        <v>100</v>
      </c>
      <c r="N382">
        <v>26</v>
      </c>
      <c r="O382">
        <v>0</v>
      </c>
      <c r="P382">
        <v>0</v>
      </c>
      <c r="Q382">
        <v>0</v>
      </c>
      <c r="R382">
        <v>0</v>
      </c>
      <c r="S382">
        <v>26</v>
      </c>
      <c r="T382">
        <v>26</v>
      </c>
      <c r="U382">
        <v>26</v>
      </c>
      <c r="V382">
        <v>26</v>
      </c>
      <c r="W382">
        <v>2</v>
      </c>
      <c r="X382">
        <v>118.7</v>
      </c>
      <c r="Y382">
        <v>100</v>
      </c>
      <c r="Z382">
        <v>0</v>
      </c>
      <c r="AA382">
        <v>0</v>
      </c>
      <c r="AB382">
        <v>26</v>
      </c>
      <c r="AC382">
        <v>26</v>
      </c>
      <c r="AD382">
        <v>0</v>
      </c>
    </row>
    <row r="383" spans="1:30" x14ac:dyDescent="0.25">
      <c r="A383">
        <v>2009</v>
      </c>
      <c r="B383">
        <v>80</v>
      </c>
      <c r="C383" t="s">
        <v>716</v>
      </c>
      <c r="D383" t="str">
        <f>IFERROR(INDEX('Draft Master List'!E:F,MATCH('Passing Data 2006-2015'!C383,'Draft Master List'!E:E,0),2),"N/A")</f>
        <v>N/A</v>
      </c>
      <c r="E383" t="s">
        <v>23</v>
      </c>
      <c r="F383">
        <v>28</v>
      </c>
      <c r="G383" t="s">
        <v>643</v>
      </c>
      <c r="H383">
        <v>14</v>
      </c>
      <c r="I383">
        <v>4</v>
      </c>
      <c r="K383">
        <v>0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100</v>
      </c>
      <c r="S383">
        <v>0</v>
      </c>
      <c r="T383">
        <v>0</v>
      </c>
      <c r="U383">
        <v>-45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-45</v>
      </c>
      <c r="AD383">
        <v>0</v>
      </c>
    </row>
    <row r="384" spans="1:30" x14ac:dyDescent="0.25">
      <c r="A384">
        <v>2009</v>
      </c>
      <c r="B384">
        <v>81</v>
      </c>
      <c r="C384" t="s">
        <v>717</v>
      </c>
      <c r="D384" t="str">
        <f>IFERROR(INDEX('Draft Master List'!E:F,MATCH('Passing Data 2006-2015'!C384,'Draft Master List'!E:E,0),2),"N/A")</f>
        <v>N/A</v>
      </c>
      <c r="E384" t="s">
        <v>223</v>
      </c>
      <c r="F384">
        <v>30</v>
      </c>
      <c r="G384" t="s">
        <v>636</v>
      </c>
      <c r="H384">
        <v>16</v>
      </c>
      <c r="I384">
        <v>0</v>
      </c>
      <c r="K384">
        <v>1</v>
      </c>
      <c r="L384">
        <v>1</v>
      </c>
      <c r="M384">
        <v>100</v>
      </c>
      <c r="N384">
        <v>36</v>
      </c>
      <c r="O384">
        <v>1</v>
      </c>
      <c r="P384">
        <v>100</v>
      </c>
      <c r="Q384">
        <v>0</v>
      </c>
      <c r="R384">
        <v>0</v>
      </c>
      <c r="S384">
        <v>36</v>
      </c>
      <c r="T384">
        <v>36</v>
      </c>
      <c r="U384">
        <v>56</v>
      </c>
      <c r="V384">
        <v>36</v>
      </c>
      <c r="W384">
        <v>2.2999999999999998</v>
      </c>
      <c r="X384">
        <v>158.30000000000001</v>
      </c>
      <c r="Y384">
        <v>100</v>
      </c>
      <c r="Z384">
        <v>0</v>
      </c>
      <c r="AA384">
        <v>0</v>
      </c>
      <c r="AB384">
        <v>36</v>
      </c>
      <c r="AC384">
        <v>56</v>
      </c>
      <c r="AD384">
        <v>0</v>
      </c>
    </row>
    <row r="385" spans="1:30" x14ac:dyDescent="0.25">
      <c r="A385">
        <v>2009</v>
      </c>
      <c r="B385">
        <v>82</v>
      </c>
      <c r="C385" t="s">
        <v>467</v>
      </c>
      <c r="D385" t="str">
        <f>IFERROR(INDEX('Draft Master List'!E:F,MATCH('Passing Data 2006-2015'!C385,'Draft Master List'!E:E,0),2),"N/A")</f>
        <v>1002007</v>
      </c>
      <c r="E385" t="s">
        <v>16</v>
      </c>
      <c r="F385">
        <v>25</v>
      </c>
      <c r="G385" t="s">
        <v>643</v>
      </c>
      <c r="H385">
        <v>16</v>
      </c>
      <c r="I385">
        <v>7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W385">
        <v>0</v>
      </c>
      <c r="X385">
        <v>39.6</v>
      </c>
      <c r="Y385">
        <v>0.2</v>
      </c>
      <c r="Z385">
        <v>0</v>
      </c>
      <c r="AA385">
        <v>0</v>
      </c>
      <c r="AB385">
        <v>0</v>
      </c>
      <c r="AC385">
        <v>0</v>
      </c>
      <c r="AD385">
        <v>0</v>
      </c>
    </row>
    <row r="386" spans="1:30" x14ac:dyDescent="0.25">
      <c r="A386">
        <v>2009</v>
      </c>
      <c r="B386">
        <v>83</v>
      </c>
      <c r="C386" t="s">
        <v>718</v>
      </c>
      <c r="D386" t="str">
        <f>IFERROR(INDEX('Draft Master List'!E:F,MATCH('Passing Data 2006-2015'!C386,'Draft Master List'!E:E,0),2),"N/A")</f>
        <v>N/A</v>
      </c>
      <c r="E386" t="s">
        <v>25</v>
      </c>
      <c r="F386">
        <v>25</v>
      </c>
      <c r="H386">
        <v>7</v>
      </c>
      <c r="I386">
        <v>0</v>
      </c>
      <c r="K386">
        <v>0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100</v>
      </c>
      <c r="S386">
        <v>0</v>
      </c>
      <c r="T386">
        <v>0</v>
      </c>
      <c r="U386">
        <v>-45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-45</v>
      </c>
      <c r="AD386">
        <v>0</v>
      </c>
    </row>
    <row r="387" spans="1:30" x14ac:dyDescent="0.25">
      <c r="A387">
        <v>2009</v>
      </c>
      <c r="B387">
        <v>84</v>
      </c>
      <c r="C387" t="s">
        <v>568</v>
      </c>
      <c r="D387" t="str">
        <f>IFERROR(INDEX('Draft Master List'!E:F,MATCH('Passing Data 2006-2015'!C387,'Draft Master List'!E:E,0),2),"N/A")</f>
        <v>N/A</v>
      </c>
      <c r="E387" t="s">
        <v>3</v>
      </c>
      <c r="F387">
        <v>27</v>
      </c>
      <c r="G387" t="s">
        <v>77</v>
      </c>
      <c r="H387">
        <v>14</v>
      </c>
      <c r="I387">
        <v>12</v>
      </c>
      <c r="K387">
        <v>1</v>
      </c>
      <c r="L387">
        <v>1</v>
      </c>
      <c r="M387">
        <v>100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79.2</v>
      </c>
      <c r="Y387">
        <v>32.64</v>
      </c>
      <c r="Z387">
        <v>0</v>
      </c>
      <c r="AA387">
        <v>0</v>
      </c>
      <c r="AB387">
        <v>0</v>
      </c>
      <c r="AC387">
        <v>0</v>
      </c>
      <c r="AD387">
        <v>0</v>
      </c>
    </row>
    <row r="388" spans="1:30" x14ac:dyDescent="0.25">
      <c r="A388">
        <v>2009</v>
      </c>
      <c r="B388">
        <v>85</v>
      </c>
      <c r="C388" t="s">
        <v>580</v>
      </c>
      <c r="D388" t="str">
        <f>IFERROR(INDEX('Draft Master List'!E:F,MATCH('Passing Data 2006-2015'!C388,'Draft Master List'!E:E,0),2),"N/A")</f>
        <v>N/A</v>
      </c>
      <c r="E388" t="s">
        <v>14</v>
      </c>
      <c r="F388">
        <v>27</v>
      </c>
      <c r="G388" t="s">
        <v>74</v>
      </c>
      <c r="H388">
        <v>13</v>
      </c>
      <c r="I388">
        <v>11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W388">
        <v>0</v>
      </c>
      <c r="X388">
        <v>39.6</v>
      </c>
      <c r="Y388">
        <v>12.3</v>
      </c>
      <c r="Z388">
        <v>0</v>
      </c>
      <c r="AA388">
        <v>0</v>
      </c>
      <c r="AB388">
        <v>0</v>
      </c>
      <c r="AC388">
        <v>0</v>
      </c>
      <c r="AD388">
        <v>0</v>
      </c>
    </row>
    <row r="389" spans="1:30" x14ac:dyDescent="0.25">
      <c r="A389">
        <v>2009</v>
      </c>
      <c r="B389">
        <v>86</v>
      </c>
      <c r="C389" t="s">
        <v>719</v>
      </c>
      <c r="D389" t="str">
        <f>IFERROR(INDEX('Draft Master List'!E:F,MATCH('Passing Data 2006-2015'!C389,'Draft Master List'!E:E,0),2),"N/A")</f>
        <v>N/A</v>
      </c>
      <c r="E389" t="s">
        <v>64</v>
      </c>
      <c r="F389">
        <v>34</v>
      </c>
      <c r="G389" t="s">
        <v>636</v>
      </c>
      <c r="H389">
        <v>11</v>
      </c>
      <c r="I389">
        <v>0</v>
      </c>
      <c r="K389">
        <v>1</v>
      </c>
      <c r="L389">
        <v>1</v>
      </c>
      <c r="M389">
        <v>100</v>
      </c>
      <c r="N389">
        <v>10</v>
      </c>
      <c r="O389">
        <v>0</v>
      </c>
      <c r="P389">
        <v>0</v>
      </c>
      <c r="Q389">
        <v>0</v>
      </c>
      <c r="R389">
        <v>0</v>
      </c>
      <c r="S389">
        <v>10</v>
      </c>
      <c r="T389">
        <v>10</v>
      </c>
      <c r="U389">
        <v>10</v>
      </c>
      <c r="V389">
        <v>10</v>
      </c>
      <c r="W389">
        <v>0.9</v>
      </c>
      <c r="X389">
        <v>108.3</v>
      </c>
      <c r="Y389">
        <v>99.96</v>
      </c>
      <c r="Z389">
        <v>0</v>
      </c>
      <c r="AA389">
        <v>0</v>
      </c>
      <c r="AB389">
        <v>10</v>
      </c>
      <c r="AC389">
        <v>10</v>
      </c>
      <c r="AD389">
        <v>0</v>
      </c>
    </row>
    <row r="390" spans="1:30" x14ac:dyDescent="0.25">
      <c r="A390">
        <v>2009</v>
      </c>
      <c r="B390">
        <v>87</v>
      </c>
      <c r="C390" t="s">
        <v>567</v>
      </c>
      <c r="D390" t="str">
        <f>IFERROR(INDEX('Draft Master List'!E:F,MATCH('Passing Data 2006-2015'!C390,'Draft Master List'!E:E,0),2),"N/A")</f>
        <v>N/A</v>
      </c>
      <c r="E390" t="s">
        <v>669</v>
      </c>
      <c r="F390">
        <v>26</v>
      </c>
      <c r="H390">
        <v>16</v>
      </c>
      <c r="I390">
        <v>15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W390">
        <v>0</v>
      </c>
      <c r="X390">
        <v>39.6</v>
      </c>
      <c r="Y390">
        <v>1.5</v>
      </c>
      <c r="Z390">
        <v>0</v>
      </c>
      <c r="AA390">
        <v>0</v>
      </c>
      <c r="AB390">
        <v>0</v>
      </c>
      <c r="AC390">
        <v>0</v>
      </c>
      <c r="AD390">
        <v>0</v>
      </c>
    </row>
    <row r="391" spans="1:30" x14ac:dyDescent="0.25">
      <c r="A391">
        <v>2009</v>
      </c>
      <c r="B391">
        <v>88</v>
      </c>
      <c r="C391" t="s">
        <v>692</v>
      </c>
      <c r="D391" t="str">
        <f>IFERROR(INDEX('Draft Master List'!E:F,MATCH('Passing Data 2006-2015'!C391,'Draft Master List'!E:E,0),2),"N/A")</f>
        <v>N/A</v>
      </c>
      <c r="E391" t="s">
        <v>25</v>
      </c>
      <c r="F391">
        <v>25</v>
      </c>
      <c r="H391">
        <v>1</v>
      </c>
      <c r="I391">
        <v>0</v>
      </c>
      <c r="K391">
        <v>1</v>
      </c>
      <c r="L391">
        <v>1</v>
      </c>
      <c r="M391">
        <v>100</v>
      </c>
      <c r="N391">
        <v>3</v>
      </c>
      <c r="O391">
        <v>0</v>
      </c>
      <c r="P391">
        <v>0</v>
      </c>
      <c r="Q391">
        <v>0</v>
      </c>
      <c r="R391">
        <v>0</v>
      </c>
      <c r="S391">
        <v>3</v>
      </c>
      <c r="T391">
        <v>3</v>
      </c>
      <c r="U391">
        <v>3</v>
      </c>
      <c r="V391">
        <v>3</v>
      </c>
      <c r="W391">
        <v>3</v>
      </c>
      <c r="X391">
        <v>79.2</v>
      </c>
      <c r="Y391">
        <v>93.2</v>
      </c>
      <c r="Z391">
        <v>0</v>
      </c>
      <c r="AA391">
        <v>0</v>
      </c>
      <c r="AB391">
        <v>3</v>
      </c>
      <c r="AC391">
        <v>3</v>
      </c>
      <c r="AD391">
        <v>0</v>
      </c>
    </row>
    <row r="392" spans="1:30" x14ac:dyDescent="0.25">
      <c r="A392">
        <v>2009</v>
      </c>
      <c r="B392">
        <v>89</v>
      </c>
      <c r="C392" t="s">
        <v>512</v>
      </c>
      <c r="D392" t="str">
        <f>IFERROR(INDEX('Draft Master List'!E:F,MATCH('Passing Data 2006-2015'!C392,'Draft Master List'!E:E,0),2),"N/A")</f>
        <v>252006</v>
      </c>
      <c r="E392" t="s">
        <v>24</v>
      </c>
      <c r="F392">
        <v>25</v>
      </c>
      <c r="G392" t="s">
        <v>720</v>
      </c>
      <c r="H392">
        <v>16</v>
      </c>
      <c r="I392">
        <v>16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W392">
        <v>0</v>
      </c>
      <c r="X392">
        <v>39.6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</row>
    <row r="393" spans="1:30" x14ac:dyDescent="0.25">
      <c r="A393">
        <v>2009</v>
      </c>
      <c r="B393">
        <v>90</v>
      </c>
      <c r="C393" t="s">
        <v>721</v>
      </c>
      <c r="D393" t="str">
        <f>IFERROR(INDEX('Draft Master List'!E:F,MATCH('Passing Data 2006-2015'!C393,'Draft Master List'!E:E,0),2),"N/A")</f>
        <v>N/A</v>
      </c>
      <c r="E393" t="s">
        <v>29</v>
      </c>
      <c r="F393">
        <v>28</v>
      </c>
      <c r="G393" t="s">
        <v>722</v>
      </c>
      <c r="H393">
        <v>16</v>
      </c>
      <c r="I393">
        <v>11</v>
      </c>
      <c r="K393">
        <v>1</v>
      </c>
      <c r="L393">
        <v>1</v>
      </c>
      <c r="M393">
        <v>100</v>
      </c>
      <c r="N393">
        <v>27</v>
      </c>
      <c r="O393">
        <v>1</v>
      </c>
      <c r="P393">
        <v>100</v>
      </c>
      <c r="Q393">
        <v>0</v>
      </c>
      <c r="R393">
        <v>0</v>
      </c>
      <c r="S393">
        <v>27</v>
      </c>
      <c r="T393">
        <v>27</v>
      </c>
      <c r="U393">
        <v>47</v>
      </c>
      <c r="V393">
        <v>27</v>
      </c>
      <c r="W393">
        <v>1.7</v>
      </c>
      <c r="X393">
        <v>158.30000000000001</v>
      </c>
      <c r="Y393">
        <v>66.400000000000006</v>
      </c>
      <c r="Z393">
        <v>0</v>
      </c>
      <c r="AA393">
        <v>0</v>
      </c>
      <c r="AB393">
        <v>27</v>
      </c>
      <c r="AC393">
        <v>47</v>
      </c>
      <c r="AD393">
        <v>0</v>
      </c>
    </row>
    <row r="394" spans="1:30" x14ac:dyDescent="0.25">
      <c r="A394">
        <v>2009</v>
      </c>
      <c r="B394">
        <v>91</v>
      </c>
      <c r="C394" t="s">
        <v>95</v>
      </c>
      <c r="D394" t="str">
        <f>IFERROR(INDEX('Draft Master List'!E:F,MATCH('Passing Data 2006-2015'!C394,'Draft Master List'!E:E,0),2),"N/A")</f>
        <v>242008</v>
      </c>
      <c r="E394" t="s">
        <v>28</v>
      </c>
      <c r="F394">
        <v>24</v>
      </c>
      <c r="G394" t="s">
        <v>76</v>
      </c>
      <c r="H394">
        <v>16</v>
      </c>
      <c r="I394">
        <v>16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W394">
        <v>0</v>
      </c>
      <c r="X394">
        <v>39.6</v>
      </c>
      <c r="Y394">
        <v>0.3</v>
      </c>
      <c r="Z394">
        <v>0</v>
      </c>
      <c r="AA394">
        <v>0</v>
      </c>
      <c r="AB394">
        <v>0</v>
      </c>
      <c r="AC394">
        <v>0</v>
      </c>
      <c r="AD394">
        <v>0</v>
      </c>
    </row>
    <row r="395" spans="1:30" x14ac:dyDescent="0.25">
      <c r="A395">
        <v>2009</v>
      </c>
      <c r="B395">
        <v>92</v>
      </c>
      <c r="C395" t="s">
        <v>706</v>
      </c>
      <c r="D395" t="str">
        <f>IFERROR(INDEX('Draft Master List'!E:F,MATCH('Passing Data 2006-2015'!C395,'Draft Master List'!E:E,0),2),"N/A")</f>
        <v>N/A</v>
      </c>
      <c r="E395" t="s">
        <v>14</v>
      </c>
      <c r="F395">
        <v>34</v>
      </c>
      <c r="G395" t="s">
        <v>715</v>
      </c>
      <c r="H395">
        <v>11</v>
      </c>
      <c r="I395">
        <v>0</v>
      </c>
      <c r="K395">
        <v>0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W395">
        <v>0</v>
      </c>
      <c r="X395">
        <v>39.6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</row>
    <row r="396" spans="1:30" x14ac:dyDescent="0.25">
      <c r="A396">
        <v>2009</v>
      </c>
      <c r="B396">
        <v>93</v>
      </c>
      <c r="C396" t="s">
        <v>581</v>
      </c>
      <c r="D396" t="str">
        <f>IFERROR(INDEX('Draft Master List'!E:F,MATCH('Passing Data 2006-2015'!C396,'Draft Master List'!E:E,0),2),"N/A")</f>
        <v>N/A</v>
      </c>
      <c r="E396" t="s">
        <v>16</v>
      </c>
      <c r="F396">
        <v>28</v>
      </c>
      <c r="H396">
        <v>1</v>
      </c>
      <c r="I396">
        <v>0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W396">
        <v>0</v>
      </c>
      <c r="X396">
        <v>39.6</v>
      </c>
      <c r="Y396">
        <v>4.4000000000000004</v>
      </c>
      <c r="Z396">
        <v>0</v>
      </c>
      <c r="AA396">
        <v>0</v>
      </c>
      <c r="AB396">
        <v>0</v>
      </c>
      <c r="AC396">
        <v>0</v>
      </c>
      <c r="AD396">
        <v>0</v>
      </c>
    </row>
    <row r="397" spans="1:30" x14ac:dyDescent="0.25">
      <c r="A397">
        <v>2009</v>
      </c>
      <c r="B397">
        <v>94</v>
      </c>
      <c r="C397" t="s">
        <v>639</v>
      </c>
      <c r="D397" t="str">
        <f>IFERROR(INDEX('Draft Master List'!E:F,MATCH('Passing Data 2006-2015'!C397,'Draft Master List'!E:E,0),2),"N/A")</f>
        <v>N/A</v>
      </c>
      <c r="E397" t="s">
        <v>63</v>
      </c>
      <c r="F397">
        <v>35</v>
      </c>
      <c r="G397" t="s">
        <v>715</v>
      </c>
      <c r="H397">
        <v>16</v>
      </c>
      <c r="I397">
        <v>0</v>
      </c>
      <c r="K397">
        <v>1</v>
      </c>
      <c r="L397">
        <v>1</v>
      </c>
      <c r="M397">
        <v>100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79.2</v>
      </c>
      <c r="Y397">
        <v>0.42</v>
      </c>
      <c r="Z397">
        <v>0</v>
      </c>
      <c r="AA397">
        <v>0</v>
      </c>
      <c r="AB397">
        <v>0</v>
      </c>
      <c r="AC397">
        <v>0</v>
      </c>
      <c r="AD397">
        <v>0</v>
      </c>
    </row>
    <row r="398" spans="1:30" x14ac:dyDescent="0.25">
      <c r="A398">
        <v>2009</v>
      </c>
      <c r="B398">
        <v>95</v>
      </c>
      <c r="C398" t="s">
        <v>584</v>
      </c>
      <c r="D398" t="str">
        <f>IFERROR(INDEX('Draft Master List'!E:F,MATCH('Passing Data 2006-2015'!C398,'Draft Master List'!E:E,0),2),"N/A")</f>
        <v>N/A</v>
      </c>
      <c r="E398" t="s">
        <v>24</v>
      </c>
      <c r="F398">
        <v>27</v>
      </c>
      <c r="H398">
        <v>16</v>
      </c>
      <c r="I398">
        <v>0</v>
      </c>
      <c r="K398">
        <v>1</v>
      </c>
      <c r="L398">
        <v>1</v>
      </c>
      <c r="M398">
        <v>100</v>
      </c>
      <c r="N398">
        <v>6</v>
      </c>
      <c r="O398">
        <v>1</v>
      </c>
      <c r="P398">
        <v>100</v>
      </c>
      <c r="Q398">
        <v>0</v>
      </c>
      <c r="R398">
        <v>0</v>
      </c>
      <c r="S398">
        <v>6</v>
      </c>
      <c r="T398">
        <v>6</v>
      </c>
      <c r="U398">
        <v>26</v>
      </c>
      <c r="V398">
        <v>6</v>
      </c>
      <c r="W398">
        <v>0.4</v>
      </c>
      <c r="X398">
        <v>131.19999999999999</v>
      </c>
      <c r="Y398">
        <v>100</v>
      </c>
      <c r="Z398">
        <v>0</v>
      </c>
      <c r="AA398">
        <v>0</v>
      </c>
      <c r="AB398">
        <v>6</v>
      </c>
      <c r="AC398">
        <v>26</v>
      </c>
      <c r="AD398">
        <v>0</v>
      </c>
    </row>
    <row r="399" spans="1:30" x14ac:dyDescent="0.25">
      <c r="A399">
        <v>2009</v>
      </c>
      <c r="B399">
        <v>96</v>
      </c>
      <c r="C399" t="s">
        <v>708</v>
      </c>
      <c r="D399" t="str">
        <f>IFERROR(INDEX('Draft Master List'!E:F,MATCH('Passing Data 2006-2015'!C399,'Draft Master List'!E:E,0),2),"N/A")</f>
        <v>N/A</v>
      </c>
      <c r="E399" t="s">
        <v>29</v>
      </c>
      <c r="F399">
        <v>33</v>
      </c>
      <c r="G399" t="s">
        <v>715</v>
      </c>
      <c r="H399">
        <v>16</v>
      </c>
      <c r="I399">
        <v>0</v>
      </c>
      <c r="K399">
        <v>1</v>
      </c>
      <c r="L399">
        <v>1</v>
      </c>
      <c r="M399">
        <v>100</v>
      </c>
      <c r="N399">
        <v>25</v>
      </c>
      <c r="O399">
        <v>1</v>
      </c>
      <c r="P399">
        <v>100</v>
      </c>
      <c r="Q399">
        <v>0</v>
      </c>
      <c r="R399">
        <v>0</v>
      </c>
      <c r="S399">
        <v>25</v>
      </c>
      <c r="T399">
        <v>25</v>
      </c>
      <c r="U399">
        <v>45</v>
      </c>
      <c r="V399">
        <v>25</v>
      </c>
      <c r="W399">
        <v>1.6</v>
      </c>
      <c r="X399">
        <v>158.30000000000001</v>
      </c>
      <c r="Y399">
        <v>100</v>
      </c>
      <c r="Z399">
        <v>0</v>
      </c>
      <c r="AA399">
        <v>0</v>
      </c>
      <c r="AB399">
        <v>25</v>
      </c>
      <c r="AC399">
        <v>45</v>
      </c>
      <c r="AD399">
        <v>0</v>
      </c>
    </row>
    <row r="400" spans="1:30" x14ac:dyDescent="0.25">
      <c r="A400">
        <v>2009</v>
      </c>
      <c r="B400">
        <v>97</v>
      </c>
      <c r="C400" t="s">
        <v>481</v>
      </c>
      <c r="D400" t="str">
        <f>IFERROR(INDEX('Draft Master List'!E:F,MATCH('Passing Data 2006-2015'!C400,'Draft Master List'!E:E,0),2),"N/A")</f>
        <v>1722007</v>
      </c>
      <c r="E400" t="s">
        <v>13</v>
      </c>
      <c r="F400">
        <v>26</v>
      </c>
      <c r="G400" t="s">
        <v>77</v>
      </c>
      <c r="H400">
        <v>15</v>
      </c>
      <c r="I400">
        <v>1</v>
      </c>
      <c r="K400">
        <v>1</v>
      </c>
      <c r="L400">
        <v>1</v>
      </c>
      <c r="M400">
        <v>100</v>
      </c>
      <c r="N400">
        <v>21</v>
      </c>
      <c r="O400">
        <v>0</v>
      </c>
      <c r="P400">
        <v>0</v>
      </c>
      <c r="Q400">
        <v>0</v>
      </c>
      <c r="R400">
        <v>0</v>
      </c>
      <c r="S400">
        <v>21</v>
      </c>
      <c r="T400">
        <v>21</v>
      </c>
      <c r="U400">
        <v>21</v>
      </c>
      <c r="V400">
        <v>21</v>
      </c>
      <c r="W400">
        <v>1.4</v>
      </c>
      <c r="X400">
        <v>118.7</v>
      </c>
      <c r="Y400">
        <v>98.6</v>
      </c>
      <c r="Z400">
        <v>0</v>
      </c>
      <c r="AA400">
        <v>0</v>
      </c>
      <c r="AB400">
        <v>21</v>
      </c>
      <c r="AC400">
        <v>21</v>
      </c>
      <c r="AD400">
        <v>0</v>
      </c>
    </row>
    <row r="401" spans="1:32" x14ac:dyDescent="0.25">
      <c r="A401">
        <v>2009</v>
      </c>
      <c r="B401">
        <v>98</v>
      </c>
      <c r="C401" t="s">
        <v>640</v>
      </c>
      <c r="D401" t="str">
        <f>IFERROR(INDEX('Draft Master List'!E:F,MATCH('Passing Data 2006-2015'!C401,'Draft Master List'!E:E,0),2),"N/A")</f>
        <v>N/A</v>
      </c>
      <c r="E401" t="s">
        <v>7</v>
      </c>
      <c r="F401">
        <v>28</v>
      </c>
      <c r="G401" t="s">
        <v>76</v>
      </c>
      <c r="H401">
        <v>8</v>
      </c>
      <c r="I401">
        <v>8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W401">
        <v>0</v>
      </c>
      <c r="X401">
        <v>39.6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</row>
    <row r="402" spans="1:32" x14ac:dyDescent="0.25">
      <c r="A402">
        <v>2009</v>
      </c>
      <c r="B402">
        <v>99</v>
      </c>
      <c r="C402" t="s">
        <v>384</v>
      </c>
      <c r="D402" t="str">
        <f>IFERROR(INDEX('Draft Master List'!E:F,MATCH('Passing Data 2006-2015'!C402,'Draft Master List'!E:E,0),2),"N/A")</f>
        <v>552008</v>
      </c>
      <c r="E402" t="s">
        <v>3</v>
      </c>
      <c r="F402">
        <v>22</v>
      </c>
      <c r="G402" t="s">
        <v>76</v>
      </c>
      <c r="H402">
        <v>16</v>
      </c>
      <c r="I402">
        <v>15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W402">
        <v>0</v>
      </c>
      <c r="X402">
        <v>39.6</v>
      </c>
      <c r="Y402">
        <v>0.1</v>
      </c>
      <c r="Z402">
        <v>0</v>
      </c>
      <c r="AA402">
        <v>0</v>
      </c>
      <c r="AB402">
        <v>0</v>
      </c>
      <c r="AC402">
        <v>0</v>
      </c>
      <c r="AD402">
        <v>0</v>
      </c>
    </row>
    <row r="403" spans="1:32" x14ac:dyDescent="0.25">
      <c r="A403">
        <v>2009</v>
      </c>
      <c r="B403">
        <v>100</v>
      </c>
      <c r="C403" t="s">
        <v>448</v>
      </c>
      <c r="D403" t="str">
        <f>IFERROR(INDEX('Draft Master List'!E:F,MATCH('Passing Data 2006-2015'!C403,'Draft Master List'!E:E,0),2),"N/A")</f>
        <v>442007</v>
      </c>
      <c r="E403" t="s">
        <v>18</v>
      </c>
      <c r="F403">
        <v>23</v>
      </c>
      <c r="G403" t="s">
        <v>74</v>
      </c>
      <c r="H403">
        <v>16</v>
      </c>
      <c r="I403">
        <v>14</v>
      </c>
      <c r="K403">
        <v>0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W403">
        <v>0</v>
      </c>
      <c r="X403">
        <v>39.6</v>
      </c>
      <c r="Y403">
        <v>3.8</v>
      </c>
      <c r="Z403">
        <v>0</v>
      </c>
      <c r="AA403">
        <v>0</v>
      </c>
      <c r="AB403">
        <v>0</v>
      </c>
      <c r="AC403">
        <v>0</v>
      </c>
      <c r="AD403">
        <v>0</v>
      </c>
    </row>
    <row r="404" spans="1:32" x14ac:dyDescent="0.25">
      <c r="A404">
        <v>2009</v>
      </c>
      <c r="B404">
        <v>101</v>
      </c>
      <c r="C404" t="s">
        <v>673</v>
      </c>
      <c r="D404" t="str">
        <f>IFERROR(INDEX('Draft Master List'!E:F,MATCH('Passing Data 2006-2015'!C404,'Draft Master List'!E:E,0),2),"N/A")</f>
        <v>N/A</v>
      </c>
      <c r="E404" t="s">
        <v>19</v>
      </c>
      <c r="F404">
        <v>28</v>
      </c>
      <c r="G404" t="s">
        <v>715</v>
      </c>
      <c r="H404">
        <v>16</v>
      </c>
      <c r="I404">
        <v>0</v>
      </c>
      <c r="K404">
        <v>1</v>
      </c>
      <c r="L404">
        <v>1</v>
      </c>
      <c r="M404">
        <v>100</v>
      </c>
      <c r="N404">
        <v>42</v>
      </c>
      <c r="O404">
        <v>0</v>
      </c>
      <c r="P404">
        <v>0</v>
      </c>
      <c r="Q404">
        <v>0</v>
      </c>
      <c r="R404">
        <v>0</v>
      </c>
      <c r="S404">
        <v>42</v>
      </c>
      <c r="T404">
        <v>42</v>
      </c>
      <c r="U404">
        <v>42</v>
      </c>
      <c r="V404">
        <v>42</v>
      </c>
      <c r="W404">
        <v>2.6</v>
      </c>
      <c r="X404">
        <v>118.7</v>
      </c>
      <c r="Y404">
        <v>100</v>
      </c>
      <c r="Z404">
        <v>0</v>
      </c>
      <c r="AA404">
        <v>0</v>
      </c>
      <c r="AB404">
        <v>42</v>
      </c>
      <c r="AC404">
        <v>42</v>
      </c>
      <c r="AD404">
        <v>0</v>
      </c>
    </row>
    <row r="405" spans="1:32" x14ac:dyDescent="0.25">
      <c r="A405">
        <v>2009</v>
      </c>
      <c r="B405">
        <v>102</v>
      </c>
      <c r="C405" t="s">
        <v>528</v>
      </c>
      <c r="D405" t="str">
        <f>IFERROR(INDEX('Draft Master List'!E:F,MATCH('Passing Data 2006-2015'!C405,'Draft Master List'!E:E,0),2),"N/A")</f>
        <v>1032006</v>
      </c>
      <c r="E405" t="s">
        <v>32</v>
      </c>
      <c r="F405">
        <v>26</v>
      </c>
      <c r="G405" t="s">
        <v>77</v>
      </c>
      <c r="H405">
        <v>13</v>
      </c>
      <c r="I405">
        <v>2</v>
      </c>
      <c r="K405">
        <v>1</v>
      </c>
      <c r="L405">
        <v>1</v>
      </c>
      <c r="M405">
        <v>100</v>
      </c>
      <c r="N405">
        <v>27</v>
      </c>
      <c r="O405">
        <v>0</v>
      </c>
      <c r="P405">
        <v>0</v>
      </c>
      <c r="Q405">
        <v>0</v>
      </c>
      <c r="R405">
        <v>0</v>
      </c>
      <c r="S405">
        <v>27</v>
      </c>
      <c r="T405">
        <v>27</v>
      </c>
      <c r="U405">
        <v>27</v>
      </c>
      <c r="V405">
        <v>27</v>
      </c>
      <c r="W405">
        <v>2.1</v>
      </c>
      <c r="X405">
        <v>118.7</v>
      </c>
      <c r="Y405">
        <v>100</v>
      </c>
      <c r="Z405">
        <v>0</v>
      </c>
      <c r="AA405">
        <v>0</v>
      </c>
      <c r="AB405">
        <v>27</v>
      </c>
      <c r="AC405">
        <v>27</v>
      </c>
      <c r="AD405">
        <v>0</v>
      </c>
    </row>
    <row r="406" spans="1:32" x14ac:dyDescent="0.25">
      <c r="A406">
        <v>2009</v>
      </c>
      <c r="B406">
        <v>103</v>
      </c>
      <c r="C406" t="s">
        <v>723</v>
      </c>
      <c r="D406" t="str">
        <f>IFERROR(INDEX('Draft Master List'!E:F,MATCH('Passing Data 2006-2015'!C406,'Draft Master List'!E:E,0),2),"N/A")</f>
        <v>N/A</v>
      </c>
      <c r="E406" t="s">
        <v>669</v>
      </c>
      <c r="F406">
        <v>26</v>
      </c>
      <c r="H406">
        <v>6</v>
      </c>
      <c r="I406">
        <v>0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W406">
        <v>0</v>
      </c>
      <c r="X406">
        <v>39.6</v>
      </c>
      <c r="Y406">
        <v>5</v>
      </c>
      <c r="Z406">
        <v>0</v>
      </c>
      <c r="AA406">
        <v>0</v>
      </c>
      <c r="AB406">
        <v>0</v>
      </c>
      <c r="AC406">
        <v>0</v>
      </c>
      <c r="AD406">
        <v>0</v>
      </c>
    </row>
    <row r="407" spans="1:32" x14ac:dyDescent="0.25">
      <c r="A407">
        <v>2009</v>
      </c>
      <c r="B407">
        <v>104</v>
      </c>
      <c r="C407" t="s">
        <v>724</v>
      </c>
      <c r="D407" t="str">
        <f>IFERROR(INDEX('Draft Master List'!E:F,MATCH('Passing Data 2006-2015'!C407,'Draft Master List'!E:E,0),2),"N/A")</f>
        <v>N/A</v>
      </c>
      <c r="E407" t="s">
        <v>13</v>
      </c>
      <c r="F407">
        <v>30</v>
      </c>
      <c r="G407" t="s">
        <v>76</v>
      </c>
      <c r="H407">
        <v>14</v>
      </c>
      <c r="I407">
        <v>14</v>
      </c>
      <c r="K407">
        <v>0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W407">
        <v>0</v>
      </c>
      <c r="X407">
        <v>39.6</v>
      </c>
      <c r="Y407">
        <v>40.700000000000003</v>
      </c>
      <c r="Z407">
        <v>0</v>
      </c>
      <c r="AA407">
        <v>0</v>
      </c>
      <c r="AB407">
        <v>0</v>
      </c>
      <c r="AC407">
        <v>0</v>
      </c>
      <c r="AD407">
        <v>0</v>
      </c>
    </row>
    <row r="408" spans="1:32" x14ac:dyDescent="0.25">
      <c r="A408">
        <v>2009</v>
      </c>
      <c r="B408">
        <v>105</v>
      </c>
      <c r="C408" t="s">
        <v>839</v>
      </c>
      <c r="D408" t="str">
        <f>IFERROR(INDEX('Draft Master List'!E:F,MATCH('Passing Data 2006-2015'!C408,'Draft Master List'!E:E,0),2),"N/A")</f>
        <v>N/A</v>
      </c>
      <c r="E408" t="s">
        <v>20</v>
      </c>
      <c r="F408">
        <v>31</v>
      </c>
      <c r="G408" t="s">
        <v>74</v>
      </c>
      <c r="H408">
        <v>16</v>
      </c>
      <c r="I408">
        <v>16</v>
      </c>
      <c r="K408">
        <v>0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100</v>
      </c>
      <c r="S408">
        <v>0</v>
      </c>
      <c r="T408">
        <v>0</v>
      </c>
      <c r="U408">
        <v>-45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-45</v>
      </c>
      <c r="AD408">
        <v>0</v>
      </c>
    </row>
    <row r="409" spans="1:32" x14ac:dyDescent="0.25">
      <c r="A409">
        <v>2009</v>
      </c>
      <c r="B409">
        <v>106</v>
      </c>
      <c r="C409" t="s">
        <v>725</v>
      </c>
      <c r="D409" t="str">
        <f>IFERROR(INDEX('Draft Master List'!E:F,MATCH('Passing Data 2006-2015'!C409,'Draft Master List'!E:E,0),2),"N/A")</f>
        <v>N/A</v>
      </c>
      <c r="E409" t="s">
        <v>32</v>
      </c>
      <c r="F409">
        <v>27</v>
      </c>
      <c r="G409" t="s">
        <v>715</v>
      </c>
      <c r="H409">
        <v>16</v>
      </c>
      <c r="I409">
        <v>0</v>
      </c>
      <c r="K409">
        <v>0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100</v>
      </c>
      <c r="S409">
        <v>0</v>
      </c>
      <c r="T409">
        <v>0</v>
      </c>
      <c r="U409">
        <v>-45</v>
      </c>
      <c r="W409">
        <v>0</v>
      </c>
      <c r="X409">
        <v>0</v>
      </c>
      <c r="Y409">
        <v>5.07</v>
      </c>
      <c r="Z409">
        <v>0</v>
      </c>
      <c r="AA409">
        <v>0</v>
      </c>
      <c r="AB409">
        <v>0</v>
      </c>
      <c r="AC409">
        <v>-45</v>
      </c>
      <c r="AD409">
        <v>0</v>
      </c>
    </row>
    <row r="410" spans="1:32" x14ac:dyDescent="0.25">
      <c r="A410">
        <v>2009</v>
      </c>
      <c r="B410">
        <v>107</v>
      </c>
      <c r="C410" t="s">
        <v>726</v>
      </c>
      <c r="D410" t="str">
        <f>IFERROR(INDEX('Draft Master List'!E:F,MATCH('Passing Data 2006-2015'!C410,'Draft Master List'!E:E,0),2),"N/A")</f>
        <v>N/A</v>
      </c>
      <c r="E410" t="s">
        <v>6</v>
      </c>
      <c r="F410">
        <v>30</v>
      </c>
      <c r="G410" t="s">
        <v>643</v>
      </c>
      <c r="H410">
        <v>8</v>
      </c>
      <c r="I410">
        <v>7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W410">
        <v>0</v>
      </c>
      <c r="X410">
        <v>39.6</v>
      </c>
      <c r="Y410">
        <v>69.099999999999994</v>
      </c>
      <c r="Z410">
        <v>0</v>
      </c>
      <c r="AA410">
        <v>0</v>
      </c>
      <c r="AB410">
        <v>0</v>
      </c>
      <c r="AC410">
        <v>0</v>
      </c>
      <c r="AD410">
        <v>0</v>
      </c>
    </row>
    <row r="411" spans="1:32" x14ac:dyDescent="0.25">
      <c r="A411">
        <v>2009</v>
      </c>
      <c r="B411">
        <v>108</v>
      </c>
      <c r="C411" t="s">
        <v>727</v>
      </c>
      <c r="D411" t="str">
        <f>IFERROR(INDEX('Draft Master List'!E:F,MATCH('Passing Data 2006-2015'!C411,'Draft Master List'!E:E,0),2),"N/A")</f>
        <v>N/A</v>
      </c>
      <c r="E411" t="s">
        <v>33</v>
      </c>
      <c r="F411">
        <v>32</v>
      </c>
      <c r="G411" t="s">
        <v>643</v>
      </c>
      <c r="H411">
        <v>16</v>
      </c>
      <c r="I411">
        <v>7</v>
      </c>
      <c r="K411">
        <v>0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100</v>
      </c>
      <c r="S411">
        <v>0</v>
      </c>
      <c r="T411">
        <v>0</v>
      </c>
      <c r="U411">
        <v>-45</v>
      </c>
      <c r="W411">
        <v>0</v>
      </c>
      <c r="X411">
        <v>0</v>
      </c>
      <c r="Y411">
        <v>13.8</v>
      </c>
      <c r="Z411">
        <v>0</v>
      </c>
      <c r="AA411">
        <v>0</v>
      </c>
      <c r="AB411">
        <v>0</v>
      </c>
      <c r="AC411">
        <v>-45</v>
      </c>
      <c r="AD411">
        <v>0</v>
      </c>
    </row>
    <row r="412" spans="1:32" x14ac:dyDescent="0.25">
      <c r="A412">
        <v>2010</v>
      </c>
      <c r="B412">
        <v>1</v>
      </c>
      <c r="C412" t="s">
        <v>819</v>
      </c>
      <c r="D412" t="str">
        <f>IFERROR(INDEX('Draft Master List'!E:F,MATCH('Passing Data 2006-2015'!C412,'Draft Master List'!E:E,0),2),"N/A")</f>
        <v>N/A</v>
      </c>
      <c r="E412" t="s">
        <v>20</v>
      </c>
      <c r="F412">
        <v>34</v>
      </c>
      <c r="G412" t="s">
        <v>1</v>
      </c>
      <c r="H412">
        <v>16</v>
      </c>
      <c r="I412">
        <v>16</v>
      </c>
      <c r="J412" s="1">
        <v>36805</v>
      </c>
      <c r="K412">
        <v>450</v>
      </c>
      <c r="L412">
        <v>679</v>
      </c>
      <c r="M412">
        <v>66.3</v>
      </c>
      <c r="N412">
        <v>4700</v>
      </c>
      <c r="O412">
        <v>33</v>
      </c>
      <c r="P412">
        <v>4.9000000000000004</v>
      </c>
      <c r="Q412">
        <v>17</v>
      </c>
      <c r="R412">
        <v>2.5</v>
      </c>
      <c r="S412">
        <v>73</v>
      </c>
      <c r="T412">
        <v>6.9</v>
      </c>
      <c r="U412">
        <v>6.8</v>
      </c>
      <c r="V412">
        <v>10.4</v>
      </c>
      <c r="W412">
        <v>293.8</v>
      </c>
      <c r="X412">
        <v>91.9</v>
      </c>
      <c r="Y412">
        <v>73.900000000000006</v>
      </c>
      <c r="Z412">
        <v>16</v>
      </c>
      <c r="AA412">
        <v>91</v>
      </c>
      <c r="AB412">
        <v>6.63</v>
      </c>
      <c r="AC412">
        <v>6.48</v>
      </c>
      <c r="AD412">
        <v>2.2999999999999998</v>
      </c>
      <c r="AE412">
        <v>0</v>
      </c>
      <c r="AF412">
        <v>2</v>
      </c>
    </row>
    <row r="413" spans="1:32" x14ac:dyDescent="0.25">
      <c r="A413">
        <v>2010</v>
      </c>
      <c r="B413">
        <v>2</v>
      </c>
      <c r="C413" t="s">
        <v>593</v>
      </c>
      <c r="D413" t="str">
        <f>IFERROR(INDEX('Draft Master List'!E:F,MATCH('Passing Data 2006-2015'!C413,'Draft Master List'!E:E,0),2),"N/A")</f>
        <v>N/A</v>
      </c>
      <c r="E413" t="s">
        <v>0</v>
      </c>
      <c r="F413">
        <v>31</v>
      </c>
      <c r="G413" t="s">
        <v>1</v>
      </c>
      <c r="H413">
        <v>16</v>
      </c>
      <c r="I413">
        <v>16</v>
      </c>
      <c r="J413" s="1">
        <v>36835</v>
      </c>
      <c r="K413">
        <v>448</v>
      </c>
      <c r="L413">
        <v>658</v>
      </c>
      <c r="M413">
        <v>68.099999999999994</v>
      </c>
      <c r="N413">
        <v>4620</v>
      </c>
      <c r="O413">
        <v>33</v>
      </c>
      <c r="P413">
        <v>5</v>
      </c>
      <c r="Q413">
        <v>22</v>
      </c>
      <c r="R413">
        <v>3.3</v>
      </c>
      <c r="S413">
        <v>80</v>
      </c>
      <c r="T413">
        <v>7</v>
      </c>
      <c r="U413">
        <v>6.5</v>
      </c>
      <c r="V413">
        <v>10.3</v>
      </c>
      <c r="W413">
        <v>288.8</v>
      </c>
      <c r="X413">
        <v>90.9</v>
      </c>
      <c r="Y413">
        <v>73.3</v>
      </c>
      <c r="Z413">
        <v>25</v>
      </c>
      <c r="AA413">
        <v>185</v>
      </c>
      <c r="AB413">
        <v>6.49</v>
      </c>
      <c r="AC413">
        <v>6.01</v>
      </c>
      <c r="AD413">
        <v>3.7</v>
      </c>
      <c r="AE413">
        <v>4</v>
      </c>
      <c r="AF413">
        <v>5</v>
      </c>
    </row>
    <row r="414" spans="1:32" x14ac:dyDescent="0.25">
      <c r="A414">
        <v>2010</v>
      </c>
      <c r="B414">
        <v>3</v>
      </c>
      <c r="C414" t="s">
        <v>17</v>
      </c>
      <c r="D414" t="str">
        <f>IFERROR(INDEX('Draft Master List'!E:F,MATCH('Passing Data 2006-2015'!C414,'Draft Master List'!E:E,0),2),"N/A")</f>
        <v>12010</v>
      </c>
      <c r="E414" t="s">
        <v>223</v>
      </c>
      <c r="F414">
        <v>23</v>
      </c>
      <c r="G414" t="s">
        <v>1</v>
      </c>
      <c r="H414">
        <v>16</v>
      </c>
      <c r="I414">
        <v>16</v>
      </c>
      <c r="J414" s="1">
        <v>36716</v>
      </c>
      <c r="K414">
        <v>354</v>
      </c>
      <c r="L414">
        <v>590</v>
      </c>
      <c r="M414">
        <v>60</v>
      </c>
      <c r="N414">
        <v>3512</v>
      </c>
      <c r="O414">
        <v>18</v>
      </c>
      <c r="P414">
        <v>3.1</v>
      </c>
      <c r="Q414">
        <v>15</v>
      </c>
      <c r="R414">
        <v>2.5</v>
      </c>
      <c r="S414">
        <v>49</v>
      </c>
      <c r="T414">
        <v>6</v>
      </c>
      <c r="U414">
        <v>5.4</v>
      </c>
      <c r="V414">
        <v>9.9</v>
      </c>
      <c r="W414">
        <v>219.5</v>
      </c>
      <c r="X414">
        <v>76.5</v>
      </c>
      <c r="Y414">
        <v>49.6</v>
      </c>
      <c r="Z414">
        <v>34</v>
      </c>
      <c r="AA414">
        <v>244</v>
      </c>
      <c r="AB414">
        <v>5.24</v>
      </c>
      <c r="AC414">
        <v>4.7300000000000004</v>
      </c>
      <c r="AD414">
        <v>5.4</v>
      </c>
    </row>
    <row r="415" spans="1:32" x14ac:dyDescent="0.25">
      <c r="A415">
        <v>2010</v>
      </c>
      <c r="B415">
        <v>4</v>
      </c>
      <c r="C415" t="s">
        <v>678</v>
      </c>
      <c r="D415" t="str">
        <f>IFERROR(INDEX('Draft Master List'!E:F,MATCH('Passing Data 2006-2015'!C415,'Draft Master List'!E:E,0),2),"N/A")</f>
        <v>N/A</v>
      </c>
      <c r="E415" t="s">
        <v>15</v>
      </c>
      <c r="F415">
        <v>31</v>
      </c>
      <c r="G415" t="s">
        <v>1</v>
      </c>
      <c r="H415">
        <v>16</v>
      </c>
      <c r="I415">
        <v>16</v>
      </c>
      <c r="J415" s="1">
        <v>36628</v>
      </c>
      <c r="K415">
        <v>362</v>
      </c>
      <c r="L415">
        <v>586</v>
      </c>
      <c r="M415">
        <v>61.8</v>
      </c>
      <c r="N415">
        <v>3970</v>
      </c>
      <c r="O415">
        <v>26</v>
      </c>
      <c r="P415">
        <v>4.4000000000000004</v>
      </c>
      <c r="Q415">
        <v>20</v>
      </c>
      <c r="R415">
        <v>3.4</v>
      </c>
      <c r="S415">
        <v>78</v>
      </c>
      <c r="T415">
        <v>6.8</v>
      </c>
      <c r="U415">
        <v>6.1</v>
      </c>
      <c r="V415">
        <v>11</v>
      </c>
      <c r="W415">
        <v>248.1</v>
      </c>
      <c r="X415">
        <v>82.4</v>
      </c>
      <c r="Y415">
        <v>58.2</v>
      </c>
      <c r="Z415">
        <v>26</v>
      </c>
      <c r="AA415">
        <v>201</v>
      </c>
      <c r="AB415">
        <v>6.16</v>
      </c>
      <c r="AC415">
        <v>5.54</v>
      </c>
      <c r="AD415">
        <v>4.2</v>
      </c>
      <c r="AE415">
        <v>1</v>
      </c>
      <c r="AF415">
        <v>1</v>
      </c>
    </row>
    <row r="416" spans="1:32" x14ac:dyDescent="0.25">
      <c r="A416">
        <v>2010</v>
      </c>
      <c r="B416">
        <v>5</v>
      </c>
      <c r="C416" t="s">
        <v>75</v>
      </c>
      <c r="D416" t="str">
        <f>IFERROR(INDEX('Draft Master List'!E:F,MATCH('Passing Data 2006-2015'!C416,'Draft Master List'!E:E,0),2),"N/A")</f>
        <v>N/A</v>
      </c>
      <c r="E416" t="s">
        <v>23</v>
      </c>
      <c r="F416">
        <v>29</v>
      </c>
      <c r="G416" t="s">
        <v>1</v>
      </c>
      <c r="H416">
        <v>16</v>
      </c>
      <c r="I416">
        <v>16</v>
      </c>
      <c r="J416" s="1">
        <v>36687</v>
      </c>
      <c r="K416">
        <v>365</v>
      </c>
      <c r="L416">
        <v>574</v>
      </c>
      <c r="M416">
        <v>63.6</v>
      </c>
      <c r="N416">
        <v>4370</v>
      </c>
      <c r="O416">
        <v>24</v>
      </c>
      <c r="P416">
        <v>4.2</v>
      </c>
      <c r="Q416">
        <v>12</v>
      </c>
      <c r="R416">
        <v>2.1</v>
      </c>
      <c r="S416">
        <v>60</v>
      </c>
      <c r="T416">
        <v>7.6</v>
      </c>
      <c r="U416">
        <v>7.5</v>
      </c>
      <c r="V416">
        <v>12</v>
      </c>
      <c r="W416">
        <v>273.10000000000002</v>
      </c>
      <c r="X416">
        <v>92</v>
      </c>
      <c r="Y416">
        <v>63.5</v>
      </c>
      <c r="Z416">
        <v>32</v>
      </c>
      <c r="AA416">
        <v>226</v>
      </c>
      <c r="AB416">
        <v>6.84</v>
      </c>
      <c r="AC416">
        <v>6.74</v>
      </c>
      <c r="AD416">
        <v>5.3</v>
      </c>
      <c r="AE416">
        <v>2</v>
      </c>
      <c r="AF416">
        <v>2</v>
      </c>
    </row>
    <row r="417" spans="1:32" x14ac:dyDescent="0.25">
      <c r="A417">
        <v>2010</v>
      </c>
      <c r="B417">
        <v>6</v>
      </c>
      <c r="C417" t="s">
        <v>82</v>
      </c>
      <c r="D417" t="str">
        <f>IFERROR(INDEX('Draft Master List'!E:F,MATCH('Passing Data 2006-2015'!C417,'Draft Master List'!E:E,0),2),"N/A")</f>
        <v>32008</v>
      </c>
      <c r="E417" t="s">
        <v>21</v>
      </c>
      <c r="F417">
        <v>25</v>
      </c>
      <c r="G417" t="s">
        <v>1</v>
      </c>
      <c r="H417">
        <v>16</v>
      </c>
      <c r="I417">
        <v>16</v>
      </c>
      <c r="J417" t="s">
        <v>596</v>
      </c>
      <c r="K417">
        <v>357</v>
      </c>
      <c r="L417">
        <v>571</v>
      </c>
      <c r="M417">
        <v>62.5</v>
      </c>
      <c r="N417">
        <v>3705</v>
      </c>
      <c r="O417">
        <v>28</v>
      </c>
      <c r="P417">
        <v>4.9000000000000004</v>
      </c>
      <c r="Q417">
        <v>9</v>
      </c>
      <c r="R417">
        <v>1.6</v>
      </c>
      <c r="S417">
        <v>46</v>
      </c>
      <c r="T417">
        <v>6.5</v>
      </c>
      <c r="U417">
        <v>6.8</v>
      </c>
      <c r="V417">
        <v>10.4</v>
      </c>
      <c r="W417">
        <v>231.6</v>
      </c>
      <c r="X417">
        <v>91</v>
      </c>
      <c r="Y417">
        <v>73.5</v>
      </c>
      <c r="Z417">
        <v>23</v>
      </c>
      <c r="AA417">
        <v>158</v>
      </c>
      <c r="AB417">
        <v>5.97</v>
      </c>
      <c r="AC417">
        <v>6.23</v>
      </c>
      <c r="AD417">
        <v>3.9</v>
      </c>
      <c r="AE417">
        <v>5</v>
      </c>
      <c r="AF417">
        <v>6</v>
      </c>
    </row>
    <row r="418" spans="1:32" x14ac:dyDescent="0.25">
      <c r="A418">
        <v>2010</v>
      </c>
      <c r="B418">
        <v>7</v>
      </c>
      <c r="C418" t="s">
        <v>81</v>
      </c>
      <c r="D418" t="str">
        <f>IFERROR(INDEX('Draft Master List'!E:F,MATCH('Passing Data 2006-2015'!C418,'Draft Master List'!E:E,0),2),"N/A")</f>
        <v>N/A</v>
      </c>
      <c r="E418" t="s">
        <v>13</v>
      </c>
      <c r="F418">
        <v>29</v>
      </c>
      <c r="G418" t="s">
        <v>1</v>
      </c>
      <c r="H418">
        <v>16</v>
      </c>
      <c r="I418">
        <v>16</v>
      </c>
      <c r="J418" s="1">
        <v>36776</v>
      </c>
      <c r="K418">
        <v>357</v>
      </c>
      <c r="L418">
        <v>541</v>
      </c>
      <c r="M418">
        <v>66</v>
      </c>
      <c r="N418">
        <v>4710</v>
      </c>
      <c r="O418">
        <v>30</v>
      </c>
      <c r="P418">
        <v>5.5</v>
      </c>
      <c r="Q418">
        <v>13</v>
      </c>
      <c r="R418">
        <v>2.4</v>
      </c>
      <c r="S418">
        <v>59</v>
      </c>
      <c r="T418">
        <v>8.6999999999999993</v>
      </c>
      <c r="U418">
        <v>8.6999999999999993</v>
      </c>
      <c r="V418">
        <v>13.2</v>
      </c>
      <c r="W418">
        <v>294.39999999999998</v>
      </c>
      <c r="X418">
        <v>101.8</v>
      </c>
      <c r="Y418">
        <v>69.2</v>
      </c>
      <c r="Z418">
        <v>38</v>
      </c>
      <c r="AA418">
        <v>227</v>
      </c>
      <c r="AB418">
        <v>7.74</v>
      </c>
      <c r="AC418">
        <v>7.77</v>
      </c>
      <c r="AD418">
        <v>6.6</v>
      </c>
      <c r="AE418">
        <v>1</v>
      </c>
      <c r="AF418">
        <v>1</v>
      </c>
    </row>
    <row r="419" spans="1:32" x14ac:dyDescent="0.25">
      <c r="A419">
        <v>2010</v>
      </c>
      <c r="B419">
        <v>8</v>
      </c>
      <c r="C419" t="s">
        <v>8</v>
      </c>
      <c r="D419" t="str">
        <f>IFERROR(INDEX('Draft Master List'!E:F,MATCH('Passing Data 2006-2015'!C419,'Draft Master List'!E:E,0),2),"N/A")</f>
        <v>N/A</v>
      </c>
      <c r="E419" t="s">
        <v>9</v>
      </c>
      <c r="F419">
        <v>29</v>
      </c>
      <c r="G419" t="s">
        <v>1</v>
      </c>
      <c r="H419">
        <v>16</v>
      </c>
      <c r="I419">
        <v>16</v>
      </c>
      <c r="J419" s="1">
        <v>36805</v>
      </c>
      <c r="K419">
        <v>339</v>
      </c>
      <c r="L419">
        <v>539</v>
      </c>
      <c r="M419">
        <v>62.9</v>
      </c>
      <c r="N419">
        <v>4002</v>
      </c>
      <c r="O419">
        <v>31</v>
      </c>
      <c r="P419">
        <v>5.8</v>
      </c>
      <c r="Q419">
        <v>25</v>
      </c>
      <c r="R419">
        <v>4.5999999999999996</v>
      </c>
      <c r="S419">
        <v>92</v>
      </c>
      <c r="T419">
        <v>7.4</v>
      </c>
      <c r="U419">
        <v>6.5</v>
      </c>
      <c r="V419">
        <v>11.8</v>
      </c>
      <c r="W419">
        <v>250.1</v>
      </c>
      <c r="X419">
        <v>85.3</v>
      </c>
      <c r="Y419">
        <v>61.1</v>
      </c>
      <c r="Z419">
        <v>16</v>
      </c>
      <c r="AA419">
        <v>117</v>
      </c>
      <c r="AB419">
        <v>7</v>
      </c>
      <c r="AC419">
        <v>6.09</v>
      </c>
      <c r="AD419">
        <v>2.9</v>
      </c>
      <c r="AE419">
        <v>1</v>
      </c>
      <c r="AF419">
        <v>1</v>
      </c>
    </row>
    <row r="420" spans="1:32" x14ac:dyDescent="0.25">
      <c r="A420">
        <v>2010</v>
      </c>
      <c r="B420">
        <v>9</v>
      </c>
      <c r="C420" t="s">
        <v>73</v>
      </c>
      <c r="D420" t="str">
        <f>IFERROR(INDEX('Draft Master List'!E:F,MATCH('Passing Data 2006-2015'!C420,'Draft Master List'!E:E,0),2),"N/A")</f>
        <v>52009</v>
      </c>
      <c r="E420" t="s">
        <v>32</v>
      </c>
      <c r="F420">
        <v>24</v>
      </c>
      <c r="G420" t="s">
        <v>1</v>
      </c>
      <c r="H420">
        <v>16</v>
      </c>
      <c r="I420">
        <v>16</v>
      </c>
      <c r="J420" s="1">
        <v>36835</v>
      </c>
      <c r="K420">
        <v>278</v>
      </c>
      <c r="L420">
        <v>507</v>
      </c>
      <c r="M420">
        <v>54.8</v>
      </c>
      <c r="N420">
        <v>3291</v>
      </c>
      <c r="O420">
        <v>17</v>
      </c>
      <c r="P420">
        <v>3.4</v>
      </c>
      <c r="Q420">
        <v>13</v>
      </c>
      <c r="R420">
        <v>2.6</v>
      </c>
      <c r="S420">
        <v>74</v>
      </c>
      <c r="T420">
        <v>6.5</v>
      </c>
      <c r="U420">
        <v>6</v>
      </c>
      <c r="V420">
        <v>11.8</v>
      </c>
      <c r="W420">
        <v>205.7</v>
      </c>
      <c r="X420">
        <v>75.3</v>
      </c>
      <c r="Y420">
        <v>54.2</v>
      </c>
      <c r="Z420">
        <v>27</v>
      </c>
      <c r="AA420">
        <v>171</v>
      </c>
      <c r="AB420">
        <v>5.84</v>
      </c>
      <c r="AC420">
        <v>5.38</v>
      </c>
      <c r="AD420">
        <v>5.0999999999999996</v>
      </c>
      <c r="AE420">
        <v>4</v>
      </c>
      <c r="AF420">
        <v>6</v>
      </c>
    </row>
    <row r="421" spans="1:32" x14ac:dyDescent="0.25">
      <c r="A421">
        <v>2010</v>
      </c>
      <c r="B421">
        <v>10</v>
      </c>
      <c r="C421" t="s">
        <v>575</v>
      </c>
      <c r="D421" t="str">
        <f>IFERROR(INDEX('Draft Master List'!E:F,MATCH('Passing Data 2006-2015'!C421,'Draft Master List'!E:E,0),2),"N/A")</f>
        <v>N/A</v>
      </c>
      <c r="E421" t="s">
        <v>26</v>
      </c>
      <c r="F421">
        <v>28</v>
      </c>
      <c r="G421" t="s">
        <v>1</v>
      </c>
      <c r="H421">
        <v>13</v>
      </c>
      <c r="I421">
        <v>13</v>
      </c>
      <c r="J421" s="1">
        <v>36595</v>
      </c>
      <c r="K421">
        <v>293</v>
      </c>
      <c r="L421">
        <v>498</v>
      </c>
      <c r="M421">
        <v>58.8</v>
      </c>
      <c r="N421">
        <v>3653</v>
      </c>
      <c r="O421">
        <v>20</v>
      </c>
      <c r="P421">
        <v>4</v>
      </c>
      <c r="Q421">
        <v>9</v>
      </c>
      <c r="R421">
        <v>1.8</v>
      </c>
      <c r="S421">
        <v>71</v>
      </c>
      <c r="T421">
        <v>7.3</v>
      </c>
      <c r="U421">
        <v>7.3</v>
      </c>
      <c r="V421">
        <v>12.5</v>
      </c>
      <c r="W421">
        <v>281</v>
      </c>
      <c r="X421">
        <v>87.5</v>
      </c>
      <c r="Y421">
        <v>57.1</v>
      </c>
      <c r="Z421">
        <v>34</v>
      </c>
      <c r="AA421">
        <v>243</v>
      </c>
      <c r="AB421">
        <v>6.41</v>
      </c>
      <c r="AC421">
        <v>6.4</v>
      </c>
      <c r="AD421">
        <v>6.4</v>
      </c>
      <c r="AE421">
        <v>1</v>
      </c>
      <c r="AF421">
        <v>1</v>
      </c>
    </row>
    <row r="422" spans="1:32" x14ac:dyDescent="0.25">
      <c r="A422">
        <v>2010</v>
      </c>
      <c r="B422">
        <v>11</v>
      </c>
      <c r="C422" t="s">
        <v>646</v>
      </c>
      <c r="D422" t="str">
        <f>IFERROR(INDEX('Draft Master List'!E:F,MATCH('Passing Data 2006-2015'!C422,'Draft Master List'!E:E,0),2),"N/A")</f>
        <v>N/A</v>
      </c>
      <c r="E422" t="s">
        <v>30</v>
      </c>
      <c r="F422">
        <v>33</v>
      </c>
      <c r="G422" t="s">
        <v>1</v>
      </c>
      <c r="H422">
        <v>16</v>
      </c>
      <c r="I422">
        <v>16</v>
      </c>
      <c r="J422" t="s">
        <v>598</v>
      </c>
      <c r="K422">
        <v>324</v>
      </c>
      <c r="L422">
        <v>492</v>
      </c>
      <c r="M422">
        <v>65.900000000000006</v>
      </c>
      <c r="N422">
        <v>3900</v>
      </c>
      <c r="O422">
        <v>36</v>
      </c>
      <c r="P422">
        <v>7.3</v>
      </c>
      <c r="Q422">
        <v>4</v>
      </c>
      <c r="R422">
        <v>0.8</v>
      </c>
      <c r="S422">
        <v>79</v>
      </c>
      <c r="T422">
        <v>7.9</v>
      </c>
      <c r="U422">
        <v>9</v>
      </c>
      <c r="V422">
        <v>12</v>
      </c>
      <c r="W422">
        <v>243.8</v>
      </c>
      <c r="X422">
        <v>111</v>
      </c>
      <c r="Y422">
        <v>81.3</v>
      </c>
      <c r="Z422">
        <v>25</v>
      </c>
      <c r="AA422">
        <v>175</v>
      </c>
      <c r="AB422">
        <v>7.21</v>
      </c>
      <c r="AC422">
        <v>8.25</v>
      </c>
      <c r="AD422">
        <v>4.8</v>
      </c>
      <c r="AE422">
        <v>2</v>
      </c>
      <c r="AF422">
        <v>3</v>
      </c>
    </row>
    <row r="423" spans="1:32" x14ac:dyDescent="0.25">
      <c r="A423">
        <v>2010</v>
      </c>
      <c r="B423">
        <v>12</v>
      </c>
      <c r="C423" t="s">
        <v>111</v>
      </c>
      <c r="D423" t="str">
        <f>IFERROR(INDEX('Draft Master List'!E:F,MATCH('Passing Data 2006-2015'!C423,'Draft Master List'!E:E,0),2),"N/A")</f>
        <v>572008</v>
      </c>
      <c r="E423" t="s">
        <v>33</v>
      </c>
      <c r="F423">
        <v>25</v>
      </c>
      <c r="G423" t="s">
        <v>1</v>
      </c>
      <c r="H423">
        <v>15</v>
      </c>
      <c r="I423">
        <v>14</v>
      </c>
      <c r="J423" s="1">
        <v>36685</v>
      </c>
      <c r="K423">
        <v>301</v>
      </c>
      <c r="L423">
        <v>490</v>
      </c>
      <c r="M423">
        <v>61.4</v>
      </c>
      <c r="N423">
        <v>3301</v>
      </c>
      <c r="O423">
        <v>15</v>
      </c>
      <c r="P423">
        <v>3.1</v>
      </c>
      <c r="Q423">
        <v>19</v>
      </c>
      <c r="R423">
        <v>3.9</v>
      </c>
      <c r="S423">
        <v>57</v>
      </c>
      <c r="T423">
        <v>6.7</v>
      </c>
      <c r="U423">
        <v>5.6</v>
      </c>
      <c r="V423">
        <v>11</v>
      </c>
      <c r="W423">
        <v>220.1</v>
      </c>
      <c r="X423">
        <v>75.400000000000006</v>
      </c>
      <c r="Y423">
        <v>48.7</v>
      </c>
      <c r="Z423">
        <v>30</v>
      </c>
      <c r="AA423">
        <v>178</v>
      </c>
      <c r="AB423">
        <v>6.01</v>
      </c>
      <c r="AC423">
        <v>4.9400000000000004</v>
      </c>
      <c r="AD423">
        <v>5.8</v>
      </c>
      <c r="AE423">
        <v>0</v>
      </c>
      <c r="AF423">
        <v>1</v>
      </c>
    </row>
    <row r="424" spans="1:32" x14ac:dyDescent="0.25">
      <c r="A424">
        <v>2010</v>
      </c>
      <c r="B424">
        <v>13</v>
      </c>
      <c r="C424" t="s">
        <v>2</v>
      </c>
      <c r="D424" t="str">
        <f>IFERROR(INDEX('Draft Master List'!E:F,MATCH('Passing Data 2006-2015'!C424,'Draft Master List'!E:E,0),2),"N/A")</f>
        <v>182008</v>
      </c>
      <c r="E424" t="s">
        <v>3</v>
      </c>
      <c r="F424">
        <v>25</v>
      </c>
      <c r="G424" t="s">
        <v>1</v>
      </c>
      <c r="H424">
        <v>16</v>
      </c>
      <c r="I424">
        <v>16</v>
      </c>
      <c r="J424" s="1">
        <v>36864</v>
      </c>
      <c r="K424">
        <v>306</v>
      </c>
      <c r="L424">
        <v>489</v>
      </c>
      <c r="M424">
        <v>62.6</v>
      </c>
      <c r="N424">
        <v>3622</v>
      </c>
      <c r="O424">
        <v>25</v>
      </c>
      <c r="P424">
        <v>5.0999999999999996</v>
      </c>
      <c r="Q424">
        <v>10</v>
      </c>
      <c r="R424">
        <v>2</v>
      </c>
      <c r="S424">
        <v>67</v>
      </c>
      <c r="T424">
        <v>7.4</v>
      </c>
      <c r="U424">
        <v>7.5</v>
      </c>
      <c r="V424">
        <v>11.8</v>
      </c>
      <c r="W424">
        <v>226.4</v>
      </c>
      <c r="X424">
        <v>93.6</v>
      </c>
      <c r="Y424">
        <v>61.9</v>
      </c>
      <c r="Z424">
        <v>40</v>
      </c>
      <c r="AA424">
        <v>294</v>
      </c>
      <c r="AB424">
        <v>6.29</v>
      </c>
      <c r="AC424">
        <v>6.39</v>
      </c>
      <c r="AD424">
        <v>7.6</v>
      </c>
      <c r="AE424">
        <v>2</v>
      </c>
      <c r="AF424">
        <v>4</v>
      </c>
    </row>
    <row r="425" spans="1:32" x14ac:dyDescent="0.25">
      <c r="A425">
        <v>2010</v>
      </c>
      <c r="B425">
        <v>14</v>
      </c>
      <c r="C425" t="s">
        <v>80</v>
      </c>
      <c r="D425" t="str">
        <f>IFERROR(INDEX('Draft Master List'!E:F,MATCH('Passing Data 2006-2015'!C425,'Draft Master List'!E:E,0),2),"N/A")</f>
        <v>N/A</v>
      </c>
      <c r="E425" t="s">
        <v>5</v>
      </c>
      <c r="F425">
        <v>27</v>
      </c>
      <c r="G425" t="s">
        <v>1</v>
      </c>
      <c r="H425">
        <v>15</v>
      </c>
      <c r="I425">
        <v>15</v>
      </c>
      <c r="J425" s="1">
        <v>36804</v>
      </c>
      <c r="K425">
        <v>312</v>
      </c>
      <c r="L425">
        <v>475</v>
      </c>
      <c r="M425">
        <v>65.7</v>
      </c>
      <c r="N425">
        <v>3922</v>
      </c>
      <c r="O425">
        <v>28</v>
      </c>
      <c r="P425">
        <v>5.9</v>
      </c>
      <c r="Q425">
        <v>11</v>
      </c>
      <c r="R425">
        <v>2.2999999999999998</v>
      </c>
      <c r="S425">
        <v>86</v>
      </c>
      <c r="T425">
        <v>8.3000000000000007</v>
      </c>
      <c r="U425">
        <v>8.4</v>
      </c>
      <c r="V425">
        <v>12.6</v>
      </c>
      <c r="W425">
        <v>261.5</v>
      </c>
      <c r="X425">
        <v>101.2</v>
      </c>
      <c r="Y425">
        <v>72</v>
      </c>
      <c r="Z425">
        <v>31</v>
      </c>
      <c r="AA425">
        <v>193</v>
      </c>
      <c r="AB425">
        <v>7.37</v>
      </c>
      <c r="AC425">
        <v>7.5</v>
      </c>
      <c r="AD425">
        <v>6.1</v>
      </c>
      <c r="AE425">
        <v>0</v>
      </c>
      <c r="AF425">
        <v>1</v>
      </c>
    </row>
    <row r="426" spans="1:32" x14ac:dyDescent="0.25">
      <c r="A426">
        <v>2010</v>
      </c>
      <c r="B426">
        <v>15</v>
      </c>
      <c r="C426" t="s">
        <v>320</v>
      </c>
      <c r="D426" t="str">
        <f>IFERROR(INDEX('Draft Master List'!E:F,MATCH('Passing Data 2006-2015'!C426,'Draft Master List'!E:E,0),2),"N/A")</f>
        <v>172009</v>
      </c>
      <c r="E426" t="s">
        <v>14</v>
      </c>
      <c r="F426">
        <v>22</v>
      </c>
      <c r="G426" t="s">
        <v>1</v>
      </c>
      <c r="H426">
        <v>16</v>
      </c>
      <c r="I426">
        <v>16</v>
      </c>
      <c r="J426" s="1">
        <v>36805</v>
      </c>
      <c r="K426">
        <v>291</v>
      </c>
      <c r="L426">
        <v>474</v>
      </c>
      <c r="M426">
        <v>61.4</v>
      </c>
      <c r="N426">
        <v>3451</v>
      </c>
      <c r="O426">
        <v>25</v>
      </c>
      <c r="P426">
        <v>5.3</v>
      </c>
      <c r="Q426">
        <v>6</v>
      </c>
      <c r="R426">
        <v>1.3</v>
      </c>
      <c r="S426">
        <v>64</v>
      </c>
      <c r="T426">
        <v>7.3</v>
      </c>
      <c r="U426">
        <v>7.8</v>
      </c>
      <c r="V426">
        <v>11.9</v>
      </c>
      <c r="W426">
        <v>215.7</v>
      </c>
      <c r="X426">
        <v>95.9</v>
      </c>
      <c r="Y426">
        <v>74.599999999999994</v>
      </c>
      <c r="Z426">
        <v>28</v>
      </c>
      <c r="AA426">
        <v>195</v>
      </c>
      <c r="AB426">
        <v>6.49</v>
      </c>
      <c r="AC426">
        <v>6.94</v>
      </c>
      <c r="AD426">
        <v>5.6</v>
      </c>
      <c r="AE426">
        <v>5</v>
      </c>
      <c r="AF426">
        <v>5</v>
      </c>
    </row>
    <row r="427" spans="1:32" x14ac:dyDescent="0.25">
      <c r="A427">
        <v>2010</v>
      </c>
      <c r="B427">
        <v>16</v>
      </c>
      <c r="C427" t="s">
        <v>602</v>
      </c>
      <c r="D427" t="str">
        <f>IFERROR(INDEX('Draft Master List'!E:F,MATCH('Passing Data 2006-2015'!C427,'Draft Master List'!E:E,0),2),"N/A")</f>
        <v>N/A</v>
      </c>
      <c r="E427" t="s">
        <v>7</v>
      </c>
      <c r="F427">
        <v>34</v>
      </c>
      <c r="G427" t="s">
        <v>1</v>
      </c>
      <c r="H427">
        <v>13</v>
      </c>
      <c r="I427">
        <v>13</v>
      </c>
      <c r="J427" s="1">
        <v>36654</v>
      </c>
      <c r="K427">
        <v>275</v>
      </c>
      <c r="L427">
        <v>472</v>
      </c>
      <c r="M427">
        <v>58.3</v>
      </c>
      <c r="N427">
        <v>3377</v>
      </c>
      <c r="O427">
        <v>14</v>
      </c>
      <c r="P427">
        <v>3</v>
      </c>
      <c r="Q427">
        <v>15</v>
      </c>
      <c r="R427">
        <v>3.2</v>
      </c>
      <c r="S427">
        <v>76</v>
      </c>
      <c r="T427">
        <v>7.2</v>
      </c>
      <c r="U427">
        <v>6.3</v>
      </c>
      <c r="V427">
        <v>12.3</v>
      </c>
      <c r="W427">
        <v>259.8</v>
      </c>
      <c r="X427">
        <v>77.099999999999994</v>
      </c>
      <c r="Y427">
        <v>51.1</v>
      </c>
      <c r="Z427">
        <v>37</v>
      </c>
      <c r="AA427">
        <v>271</v>
      </c>
      <c r="AB427">
        <v>6.1</v>
      </c>
      <c r="AC427">
        <v>5.33</v>
      </c>
      <c r="AD427">
        <v>7.3</v>
      </c>
      <c r="AE427">
        <v>2</v>
      </c>
      <c r="AF427">
        <v>2</v>
      </c>
    </row>
    <row r="428" spans="1:32" x14ac:dyDescent="0.25">
      <c r="A428">
        <v>2010</v>
      </c>
      <c r="B428">
        <v>17</v>
      </c>
      <c r="C428" t="s">
        <v>69</v>
      </c>
      <c r="D428" t="str">
        <f>IFERROR(INDEX('Draft Master List'!E:F,MATCH('Passing Data 2006-2015'!C428,'Draft Master List'!E:E,0),2),"N/A")</f>
        <v>N/A</v>
      </c>
      <c r="E428" t="s">
        <v>25</v>
      </c>
      <c r="F428">
        <v>28</v>
      </c>
      <c r="G428" t="s">
        <v>1</v>
      </c>
      <c r="H428">
        <v>15</v>
      </c>
      <c r="I428">
        <v>15</v>
      </c>
      <c r="J428" s="1">
        <v>36804</v>
      </c>
      <c r="K428">
        <v>262</v>
      </c>
      <c r="L428">
        <v>450</v>
      </c>
      <c r="M428">
        <v>58.2</v>
      </c>
      <c r="N428">
        <v>3116</v>
      </c>
      <c r="O428">
        <v>27</v>
      </c>
      <c r="P428">
        <v>6</v>
      </c>
      <c r="Q428">
        <v>7</v>
      </c>
      <c r="R428">
        <v>1.6</v>
      </c>
      <c r="S428">
        <v>75</v>
      </c>
      <c r="T428">
        <v>6.9</v>
      </c>
      <c r="U428">
        <v>7.4</v>
      </c>
      <c r="V428">
        <v>11.9</v>
      </c>
      <c r="W428">
        <v>207.7</v>
      </c>
      <c r="X428">
        <v>93</v>
      </c>
      <c r="Y428">
        <v>58.7</v>
      </c>
      <c r="Z428">
        <v>26</v>
      </c>
      <c r="AA428">
        <v>182</v>
      </c>
      <c r="AB428">
        <v>6.16</v>
      </c>
      <c r="AC428">
        <v>6.64</v>
      </c>
      <c r="AD428">
        <v>5.5</v>
      </c>
      <c r="AE428">
        <v>1</v>
      </c>
      <c r="AF428">
        <v>2</v>
      </c>
    </row>
    <row r="429" spans="1:32" x14ac:dyDescent="0.25">
      <c r="A429">
        <v>2010</v>
      </c>
      <c r="B429">
        <v>18</v>
      </c>
      <c r="C429" t="s">
        <v>650</v>
      </c>
      <c r="D429" t="str">
        <f>IFERROR(INDEX('Draft Master List'!E:F,MATCH('Passing Data 2006-2015'!C429,'Draft Master List'!E:E,0),2),"N/A")</f>
        <v>N/A</v>
      </c>
      <c r="E429" t="s">
        <v>19</v>
      </c>
      <c r="F429">
        <v>35</v>
      </c>
      <c r="G429" t="s">
        <v>1</v>
      </c>
      <c r="H429">
        <v>14</v>
      </c>
      <c r="I429">
        <v>14</v>
      </c>
      <c r="J429" s="1">
        <v>36685</v>
      </c>
      <c r="K429">
        <v>266</v>
      </c>
      <c r="L429">
        <v>444</v>
      </c>
      <c r="M429">
        <v>59.9</v>
      </c>
      <c r="N429">
        <v>3001</v>
      </c>
      <c r="O429">
        <v>12</v>
      </c>
      <c r="P429">
        <v>2.7</v>
      </c>
      <c r="Q429">
        <v>17</v>
      </c>
      <c r="R429">
        <v>3.8</v>
      </c>
      <c r="S429">
        <v>87</v>
      </c>
      <c r="T429">
        <v>6.8</v>
      </c>
      <c r="U429">
        <v>5.6</v>
      </c>
      <c r="V429">
        <v>11.3</v>
      </c>
      <c r="W429">
        <v>214.4</v>
      </c>
      <c r="X429">
        <v>73.2</v>
      </c>
      <c r="Y429">
        <v>57.4</v>
      </c>
      <c r="Z429">
        <v>29</v>
      </c>
      <c r="AA429">
        <v>175</v>
      </c>
      <c r="AB429">
        <v>5.97</v>
      </c>
      <c r="AC429">
        <v>4.8600000000000003</v>
      </c>
      <c r="AD429">
        <v>6.1</v>
      </c>
      <c r="AE429">
        <v>0</v>
      </c>
      <c r="AF429">
        <v>0</v>
      </c>
    </row>
    <row r="430" spans="1:32" x14ac:dyDescent="0.25">
      <c r="A430">
        <v>2010</v>
      </c>
      <c r="B430">
        <v>19</v>
      </c>
      <c r="C430" t="s">
        <v>31</v>
      </c>
      <c r="D430" t="str">
        <f>IFERROR(INDEX('Draft Master List'!E:F,MATCH('Passing Data 2006-2015'!C430,'Draft Master List'!E:E,0),2),"N/A")</f>
        <v>N/A</v>
      </c>
      <c r="E430" t="s">
        <v>29</v>
      </c>
      <c r="F430">
        <v>28</v>
      </c>
      <c r="G430" t="s">
        <v>1</v>
      </c>
      <c r="H430">
        <v>13</v>
      </c>
      <c r="I430">
        <v>13</v>
      </c>
      <c r="J430" s="1">
        <v>36625</v>
      </c>
      <c r="K430">
        <v>255</v>
      </c>
      <c r="L430">
        <v>441</v>
      </c>
      <c r="M430">
        <v>57.8</v>
      </c>
      <c r="N430">
        <v>3000</v>
      </c>
      <c r="O430">
        <v>23</v>
      </c>
      <c r="P430">
        <v>5.2</v>
      </c>
      <c r="Q430">
        <v>15</v>
      </c>
      <c r="R430">
        <v>3.4</v>
      </c>
      <c r="S430">
        <v>65</v>
      </c>
      <c r="T430">
        <v>6.8</v>
      </c>
      <c r="U430">
        <v>6.3</v>
      </c>
      <c r="V430">
        <v>11.8</v>
      </c>
      <c r="W430">
        <v>230.8</v>
      </c>
      <c r="X430">
        <v>81.8</v>
      </c>
      <c r="Y430">
        <v>55.3</v>
      </c>
      <c r="Z430">
        <v>24</v>
      </c>
      <c r="AA430">
        <v>145</v>
      </c>
      <c r="AB430">
        <v>6.14</v>
      </c>
      <c r="AC430">
        <v>5.68</v>
      </c>
      <c r="AD430">
        <v>5.2</v>
      </c>
      <c r="AE430">
        <v>1</v>
      </c>
      <c r="AF430">
        <v>1</v>
      </c>
    </row>
    <row r="431" spans="1:32" x14ac:dyDescent="0.25">
      <c r="A431">
        <v>2010</v>
      </c>
      <c r="B431">
        <v>20</v>
      </c>
      <c r="C431" t="s">
        <v>66</v>
      </c>
      <c r="D431" t="str">
        <f>IFERROR(INDEX('Draft Master List'!E:F,MATCH('Passing Data 2006-2015'!C431,'Draft Master List'!E:E,0),2),"N/A")</f>
        <v>112006</v>
      </c>
      <c r="E431" t="s">
        <v>63</v>
      </c>
      <c r="F431">
        <v>27</v>
      </c>
      <c r="G431" t="s">
        <v>1</v>
      </c>
      <c r="H431">
        <v>15</v>
      </c>
      <c r="I431">
        <v>15</v>
      </c>
      <c r="J431" s="1">
        <v>36804</v>
      </c>
      <c r="K431">
        <v>261</v>
      </c>
      <c r="L431">
        <v>432</v>
      </c>
      <c r="M431">
        <v>60.4</v>
      </c>
      <c r="N431">
        <v>3274</v>
      </c>
      <c r="O431">
        <v>23</v>
      </c>
      <c r="P431">
        <v>5.3</v>
      </c>
      <c r="Q431">
        <v>16</v>
      </c>
      <c r="R431">
        <v>3.7</v>
      </c>
      <c r="S431">
        <v>89</v>
      </c>
      <c r="T431">
        <v>7.6</v>
      </c>
      <c r="U431">
        <v>7</v>
      </c>
      <c r="V431">
        <v>12.5</v>
      </c>
      <c r="W431">
        <v>218.3</v>
      </c>
      <c r="X431">
        <v>86.3</v>
      </c>
      <c r="Y431">
        <v>55.1</v>
      </c>
      <c r="Z431">
        <v>52</v>
      </c>
      <c r="AA431">
        <v>352</v>
      </c>
      <c r="AB431">
        <v>6.04</v>
      </c>
      <c r="AC431">
        <v>5.5</v>
      </c>
      <c r="AD431">
        <v>10.7</v>
      </c>
      <c r="AE431">
        <v>4</v>
      </c>
      <c r="AF431">
        <v>4</v>
      </c>
    </row>
    <row r="432" spans="1:32" x14ac:dyDescent="0.25">
      <c r="A432">
        <v>2010</v>
      </c>
      <c r="B432">
        <v>21</v>
      </c>
      <c r="C432" t="s">
        <v>686</v>
      </c>
      <c r="D432" t="str">
        <f>IFERROR(INDEX('Draft Master List'!E:F,MATCH('Passing Data 2006-2015'!C432,'Draft Master List'!E:E,0),2),"N/A")</f>
        <v>N/A</v>
      </c>
      <c r="E432" t="s">
        <v>12</v>
      </c>
      <c r="F432">
        <v>30</v>
      </c>
      <c r="G432" t="s">
        <v>1</v>
      </c>
      <c r="H432">
        <v>11</v>
      </c>
      <c r="I432">
        <v>10</v>
      </c>
      <c r="J432" s="1">
        <v>36592</v>
      </c>
      <c r="K432">
        <v>257</v>
      </c>
      <c r="L432">
        <v>416</v>
      </c>
      <c r="M432">
        <v>61.8</v>
      </c>
      <c r="N432">
        <v>2686</v>
      </c>
      <c r="O432">
        <v>16</v>
      </c>
      <c r="P432">
        <v>3.8</v>
      </c>
      <c r="Q432">
        <v>12</v>
      </c>
      <c r="R432">
        <v>2.9</v>
      </c>
      <c r="S432">
        <v>75</v>
      </c>
      <c r="T432">
        <v>6.5</v>
      </c>
      <c r="U432">
        <v>5.9</v>
      </c>
      <c r="V432">
        <v>10.5</v>
      </c>
      <c r="W432">
        <v>244.2</v>
      </c>
      <c r="X432">
        <v>81.3</v>
      </c>
      <c r="Y432">
        <v>56.2</v>
      </c>
      <c r="Z432">
        <v>17</v>
      </c>
      <c r="AA432">
        <v>113</v>
      </c>
      <c r="AB432">
        <v>5.94</v>
      </c>
      <c r="AC432">
        <v>5.43</v>
      </c>
      <c r="AD432">
        <v>3.9</v>
      </c>
      <c r="AE432">
        <v>1</v>
      </c>
      <c r="AF432">
        <v>0</v>
      </c>
    </row>
    <row r="433" spans="1:32" x14ac:dyDescent="0.25">
      <c r="A433">
        <v>2010</v>
      </c>
      <c r="B433">
        <v>22</v>
      </c>
      <c r="C433" t="s">
        <v>83</v>
      </c>
      <c r="D433" t="str">
        <f>IFERROR(INDEX('Draft Master List'!E:F,MATCH('Passing Data 2006-2015'!C433,'Draft Master List'!E:E,0),2),"N/A")</f>
        <v>N/A</v>
      </c>
      <c r="E433" t="s">
        <v>24</v>
      </c>
      <c r="F433">
        <v>28</v>
      </c>
      <c r="G433" t="s">
        <v>1</v>
      </c>
      <c r="H433">
        <v>12</v>
      </c>
      <c r="I433">
        <v>12</v>
      </c>
      <c r="J433" s="1">
        <v>36772</v>
      </c>
      <c r="K433">
        <v>240</v>
      </c>
      <c r="L433">
        <v>389</v>
      </c>
      <c r="M433">
        <v>61.7</v>
      </c>
      <c r="N433">
        <v>3200</v>
      </c>
      <c r="O433">
        <v>17</v>
      </c>
      <c r="P433">
        <v>4.4000000000000004</v>
      </c>
      <c r="Q433">
        <v>5</v>
      </c>
      <c r="R433">
        <v>1.3</v>
      </c>
      <c r="S433">
        <v>56</v>
      </c>
      <c r="T433">
        <v>8.1999999999999993</v>
      </c>
      <c r="U433">
        <v>8.5</v>
      </c>
      <c r="V433">
        <v>13.3</v>
      </c>
      <c r="W433">
        <v>266.7</v>
      </c>
      <c r="X433">
        <v>97</v>
      </c>
      <c r="Y433">
        <v>70.5</v>
      </c>
      <c r="Z433">
        <v>32</v>
      </c>
      <c r="AA433">
        <v>220</v>
      </c>
      <c r="AB433">
        <v>7.08</v>
      </c>
      <c r="AC433">
        <v>7.35</v>
      </c>
      <c r="AD433">
        <v>7.6</v>
      </c>
      <c r="AE433">
        <v>2</v>
      </c>
      <c r="AF433">
        <v>4</v>
      </c>
    </row>
    <row r="434" spans="1:32" x14ac:dyDescent="0.25">
      <c r="A434">
        <v>2010</v>
      </c>
      <c r="B434">
        <v>23</v>
      </c>
      <c r="C434" t="s">
        <v>649</v>
      </c>
      <c r="D434" t="str">
        <f>IFERROR(INDEX('Draft Master List'!E:F,MATCH('Passing Data 2006-2015'!C434,'Draft Master List'!E:E,0),2),"N/A")</f>
        <v>N/A</v>
      </c>
      <c r="E434" t="s">
        <v>6</v>
      </c>
      <c r="F434">
        <v>30</v>
      </c>
      <c r="G434" t="s">
        <v>1</v>
      </c>
      <c r="H434">
        <v>12</v>
      </c>
      <c r="I434">
        <v>12</v>
      </c>
      <c r="J434" s="1">
        <v>36741</v>
      </c>
      <c r="K434">
        <v>233</v>
      </c>
      <c r="L434">
        <v>372</v>
      </c>
      <c r="M434">
        <v>62.6</v>
      </c>
      <c r="N434">
        <v>3018</v>
      </c>
      <c r="O434">
        <v>21</v>
      </c>
      <c r="P434">
        <v>5.6</v>
      </c>
      <c r="Q434">
        <v>6</v>
      </c>
      <c r="R434">
        <v>1.6</v>
      </c>
      <c r="S434">
        <v>91</v>
      </c>
      <c r="T434">
        <v>8.1</v>
      </c>
      <c r="U434">
        <v>8.5</v>
      </c>
      <c r="V434">
        <v>13</v>
      </c>
      <c r="W434">
        <v>251.5</v>
      </c>
      <c r="X434">
        <v>100.2</v>
      </c>
      <c r="Y434">
        <v>65.040000000000006</v>
      </c>
      <c r="Z434">
        <v>34</v>
      </c>
      <c r="AA434">
        <v>210</v>
      </c>
      <c r="AB434">
        <v>6.92</v>
      </c>
      <c r="AC434">
        <v>7.29</v>
      </c>
      <c r="AD434">
        <v>8.4</v>
      </c>
      <c r="AE434">
        <v>4</v>
      </c>
      <c r="AF434">
        <v>3</v>
      </c>
    </row>
    <row r="435" spans="1:32" x14ac:dyDescent="0.25">
      <c r="A435">
        <v>2010</v>
      </c>
      <c r="B435">
        <v>24</v>
      </c>
      <c r="C435" t="s">
        <v>618</v>
      </c>
      <c r="D435" t="str">
        <f>IFERROR(INDEX('Draft Master List'!E:F,MATCH('Passing Data 2006-2015'!C435,'Draft Master List'!E:E,0),2),"N/A")</f>
        <v>N/A</v>
      </c>
      <c r="E435" t="s">
        <v>4</v>
      </c>
      <c r="F435">
        <v>32</v>
      </c>
      <c r="G435" t="s">
        <v>1</v>
      </c>
      <c r="H435">
        <v>14</v>
      </c>
      <c r="I435">
        <v>14</v>
      </c>
      <c r="J435" s="1">
        <v>36744</v>
      </c>
      <c r="K435">
        <v>236</v>
      </c>
      <c r="L435">
        <v>366</v>
      </c>
      <c r="M435">
        <v>64.5</v>
      </c>
      <c r="N435">
        <v>2734</v>
      </c>
      <c r="O435">
        <v>23</v>
      </c>
      <c r="P435">
        <v>6.3</v>
      </c>
      <c r="Q435">
        <v>15</v>
      </c>
      <c r="R435">
        <v>4.0999999999999996</v>
      </c>
      <c r="S435">
        <v>75</v>
      </c>
      <c r="T435">
        <v>7.5</v>
      </c>
      <c r="U435">
        <v>6.9</v>
      </c>
      <c r="V435">
        <v>11.6</v>
      </c>
      <c r="W435">
        <v>195.3</v>
      </c>
      <c r="X435">
        <v>90.8</v>
      </c>
      <c r="Y435">
        <v>65.8</v>
      </c>
      <c r="Z435">
        <v>33</v>
      </c>
      <c r="AA435">
        <v>253</v>
      </c>
      <c r="AB435">
        <v>6.22</v>
      </c>
      <c r="AC435">
        <v>5.68</v>
      </c>
      <c r="AD435">
        <v>8.3000000000000007</v>
      </c>
      <c r="AE435">
        <v>1</v>
      </c>
      <c r="AF435">
        <v>5</v>
      </c>
    </row>
    <row r="436" spans="1:32" x14ac:dyDescent="0.25">
      <c r="A436">
        <v>2010</v>
      </c>
      <c r="B436">
        <v>25</v>
      </c>
      <c r="C436" t="s">
        <v>591</v>
      </c>
      <c r="D436" t="str">
        <f>IFERROR(INDEX('Draft Master List'!E:F,MATCH('Passing Data 2006-2015'!C436,'Draft Master List'!E:E,0),2),"N/A")</f>
        <v>N/A</v>
      </c>
      <c r="E436" t="s">
        <v>18</v>
      </c>
      <c r="F436">
        <v>41</v>
      </c>
      <c r="G436" t="s">
        <v>1</v>
      </c>
      <c r="H436">
        <v>13</v>
      </c>
      <c r="I436">
        <v>13</v>
      </c>
      <c r="J436" s="1">
        <v>36654</v>
      </c>
      <c r="K436">
        <v>217</v>
      </c>
      <c r="L436">
        <v>358</v>
      </c>
      <c r="M436">
        <v>60.6</v>
      </c>
      <c r="N436">
        <v>2509</v>
      </c>
      <c r="O436">
        <v>11</v>
      </c>
      <c r="P436">
        <v>3.1</v>
      </c>
      <c r="Q436">
        <v>19</v>
      </c>
      <c r="R436">
        <v>5.3</v>
      </c>
      <c r="S436">
        <v>53</v>
      </c>
      <c r="T436">
        <v>7</v>
      </c>
      <c r="U436">
        <v>5.2</v>
      </c>
      <c r="V436">
        <v>11.6</v>
      </c>
      <c r="W436">
        <v>193</v>
      </c>
      <c r="X436">
        <v>69.900000000000006</v>
      </c>
      <c r="Y436">
        <v>41.9</v>
      </c>
      <c r="Z436">
        <v>22</v>
      </c>
      <c r="AA436">
        <v>139</v>
      </c>
      <c r="AB436">
        <v>6.24</v>
      </c>
      <c r="AC436">
        <v>4.57</v>
      </c>
      <c r="AD436">
        <v>5.8</v>
      </c>
      <c r="AE436">
        <v>1</v>
      </c>
      <c r="AF436">
        <v>2</v>
      </c>
    </row>
    <row r="437" spans="1:32" x14ac:dyDescent="0.25">
      <c r="A437">
        <v>2010</v>
      </c>
      <c r="B437">
        <v>26</v>
      </c>
      <c r="C437" t="s">
        <v>84</v>
      </c>
      <c r="D437" t="str">
        <f>IFERROR(INDEX('Draft Master List'!E:F,MATCH('Passing Data 2006-2015'!C437,'Draft Master List'!E:E,0),2),"N/A")</f>
        <v>N/A</v>
      </c>
      <c r="E437" t="s">
        <v>34</v>
      </c>
      <c r="F437">
        <v>26</v>
      </c>
      <c r="G437" t="s">
        <v>1</v>
      </c>
      <c r="H437">
        <v>11</v>
      </c>
      <c r="I437">
        <v>10</v>
      </c>
      <c r="J437" s="1">
        <v>36592</v>
      </c>
      <c r="K437">
        <v>204</v>
      </c>
      <c r="L437">
        <v>342</v>
      </c>
      <c r="M437">
        <v>59.6</v>
      </c>
      <c r="N437">
        <v>2370</v>
      </c>
      <c r="O437">
        <v>14</v>
      </c>
      <c r="P437">
        <v>4.0999999999999996</v>
      </c>
      <c r="Q437">
        <v>10</v>
      </c>
      <c r="R437">
        <v>2.9</v>
      </c>
      <c r="S437">
        <v>62</v>
      </c>
      <c r="T437">
        <v>6.9</v>
      </c>
      <c r="U437">
        <v>6.4</v>
      </c>
      <c r="V437">
        <v>11.6</v>
      </c>
      <c r="W437">
        <v>215.5</v>
      </c>
      <c r="X437">
        <v>82.1</v>
      </c>
      <c r="Y437">
        <v>46.2</v>
      </c>
      <c r="Z437">
        <v>25</v>
      </c>
      <c r="AA437">
        <v>140</v>
      </c>
      <c r="AB437">
        <v>6.08</v>
      </c>
      <c r="AC437">
        <v>5.61</v>
      </c>
      <c r="AD437">
        <v>6.8</v>
      </c>
    </row>
    <row r="438" spans="1:32" x14ac:dyDescent="0.25">
      <c r="A438">
        <v>2010</v>
      </c>
      <c r="B438">
        <v>27</v>
      </c>
      <c r="C438" t="s">
        <v>569</v>
      </c>
      <c r="D438" t="str">
        <f>IFERROR(INDEX('Draft Master List'!E:F,MATCH('Passing Data 2006-2015'!C438,'Draft Master List'!E:E,0),2),"N/A")</f>
        <v>N/A</v>
      </c>
      <c r="E438" t="s">
        <v>16</v>
      </c>
      <c r="F438">
        <v>29</v>
      </c>
      <c r="G438" t="s">
        <v>1</v>
      </c>
      <c r="H438">
        <v>13</v>
      </c>
      <c r="I438">
        <v>12</v>
      </c>
      <c r="J438" s="1">
        <v>36712</v>
      </c>
      <c r="K438">
        <v>194</v>
      </c>
      <c r="L438">
        <v>329</v>
      </c>
      <c r="M438">
        <v>59</v>
      </c>
      <c r="N438">
        <v>2387</v>
      </c>
      <c r="O438">
        <v>13</v>
      </c>
      <c r="P438">
        <v>4</v>
      </c>
      <c r="Q438">
        <v>8</v>
      </c>
      <c r="R438">
        <v>2.4</v>
      </c>
      <c r="S438">
        <v>73</v>
      </c>
      <c r="T438">
        <v>7.3</v>
      </c>
      <c r="U438">
        <v>7</v>
      </c>
      <c r="V438">
        <v>12.3</v>
      </c>
      <c r="W438">
        <v>183.6</v>
      </c>
      <c r="X438">
        <v>84.5</v>
      </c>
      <c r="Y438">
        <v>52.5</v>
      </c>
      <c r="Z438">
        <v>33</v>
      </c>
      <c r="AA438">
        <v>208</v>
      </c>
      <c r="AB438">
        <v>6.02</v>
      </c>
      <c r="AC438">
        <v>5.74</v>
      </c>
      <c r="AD438">
        <v>9.1</v>
      </c>
      <c r="AE438">
        <v>2</v>
      </c>
      <c r="AF438">
        <v>2</v>
      </c>
    </row>
    <row r="439" spans="1:32" x14ac:dyDescent="0.25">
      <c r="A439">
        <v>2010</v>
      </c>
      <c r="B439">
        <v>28</v>
      </c>
      <c r="C439" t="s">
        <v>67</v>
      </c>
      <c r="D439" t="str">
        <f>IFERROR(INDEX('Draft Master List'!E:F,MATCH('Passing Data 2006-2015'!C439,'Draft Master List'!E:E,0),2),"N/A")</f>
        <v>N/A</v>
      </c>
      <c r="E439" t="s">
        <v>10</v>
      </c>
      <c r="F439">
        <v>27</v>
      </c>
      <c r="G439" t="s">
        <v>1</v>
      </c>
      <c r="H439">
        <v>12</v>
      </c>
      <c r="I439">
        <v>9</v>
      </c>
      <c r="J439" s="1">
        <v>36563</v>
      </c>
      <c r="K439">
        <v>169</v>
      </c>
      <c r="L439">
        <v>327</v>
      </c>
      <c r="M439">
        <v>51.7</v>
      </c>
      <c r="N439">
        <v>2065</v>
      </c>
      <c r="O439">
        <v>7</v>
      </c>
      <c r="P439">
        <v>2.1</v>
      </c>
      <c r="Q439">
        <v>10</v>
      </c>
      <c r="R439">
        <v>3.1</v>
      </c>
      <c r="S439">
        <v>43</v>
      </c>
      <c r="T439">
        <v>6.3</v>
      </c>
      <c r="U439">
        <v>5.4</v>
      </c>
      <c r="V439">
        <v>12.2</v>
      </c>
      <c r="W439">
        <v>172.1</v>
      </c>
      <c r="X439">
        <v>65.900000000000006</v>
      </c>
      <c r="Y439">
        <v>35.1</v>
      </c>
      <c r="Z439">
        <v>25</v>
      </c>
      <c r="AA439">
        <v>176</v>
      </c>
      <c r="AB439">
        <v>5.37</v>
      </c>
      <c r="AC439">
        <v>4.49</v>
      </c>
      <c r="AD439">
        <v>7.1</v>
      </c>
      <c r="AE439">
        <v>1</v>
      </c>
      <c r="AF439">
        <v>1</v>
      </c>
    </row>
    <row r="440" spans="1:32" x14ac:dyDescent="0.25">
      <c r="A440">
        <v>2010</v>
      </c>
      <c r="B440">
        <v>29</v>
      </c>
      <c r="C440" t="s">
        <v>630</v>
      </c>
      <c r="D440" t="str">
        <f>IFERROR(INDEX('Draft Master List'!E:F,MATCH('Passing Data 2006-2015'!C440,'Draft Master List'!E:E,0),2),"N/A")</f>
        <v>N/A</v>
      </c>
      <c r="E440" t="s">
        <v>27</v>
      </c>
      <c r="F440">
        <v>38</v>
      </c>
      <c r="G440" t="s">
        <v>1</v>
      </c>
      <c r="H440">
        <v>10</v>
      </c>
      <c r="I440">
        <v>9</v>
      </c>
      <c r="J440" s="1">
        <v>36621</v>
      </c>
      <c r="K440">
        <v>209</v>
      </c>
      <c r="L440">
        <v>318</v>
      </c>
      <c r="M440">
        <v>65.7</v>
      </c>
      <c r="N440">
        <v>2365</v>
      </c>
      <c r="O440">
        <v>16</v>
      </c>
      <c r="P440">
        <v>5</v>
      </c>
      <c r="Q440">
        <v>12</v>
      </c>
      <c r="R440">
        <v>3.8</v>
      </c>
      <c r="S440">
        <v>71</v>
      </c>
      <c r="T440">
        <v>7.4</v>
      </c>
      <c r="U440">
        <v>6.7</v>
      </c>
      <c r="V440">
        <v>11.3</v>
      </c>
      <c r="W440">
        <v>236.5</v>
      </c>
      <c r="X440">
        <v>88.9</v>
      </c>
      <c r="Y440">
        <v>55.9</v>
      </c>
      <c r="Z440">
        <v>21</v>
      </c>
      <c r="AA440">
        <v>100</v>
      </c>
      <c r="AB440">
        <v>6.68</v>
      </c>
      <c r="AC440">
        <v>6.03</v>
      </c>
      <c r="AD440">
        <v>6.2</v>
      </c>
      <c r="AE440">
        <v>1</v>
      </c>
      <c r="AF440">
        <v>2</v>
      </c>
    </row>
    <row r="441" spans="1:32" x14ac:dyDescent="0.25">
      <c r="A441">
        <v>2010</v>
      </c>
      <c r="B441">
        <v>30</v>
      </c>
      <c r="C441" t="s">
        <v>269</v>
      </c>
      <c r="D441" t="str">
        <f>IFERROR(INDEX('Draft Master List'!E:F,MATCH('Passing Data 2006-2015'!C441,'Draft Master List'!E:E,0),2),"N/A")</f>
        <v>482010</v>
      </c>
      <c r="E441" t="s">
        <v>22</v>
      </c>
      <c r="F441">
        <v>23</v>
      </c>
      <c r="G441" t="s">
        <v>1</v>
      </c>
      <c r="H441">
        <v>13</v>
      </c>
      <c r="I441">
        <v>10</v>
      </c>
      <c r="J441" s="1">
        <v>36534</v>
      </c>
      <c r="K441">
        <v>157</v>
      </c>
      <c r="L441">
        <v>299</v>
      </c>
      <c r="M441">
        <v>52.5</v>
      </c>
      <c r="N441">
        <v>1558</v>
      </c>
      <c r="O441">
        <v>3</v>
      </c>
      <c r="P441">
        <v>1</v>
      </c>
      <c r="Q441">
        <v>9</v>
      </c>
      <c r="R441">
        <v>3</v>
      </c>
      <c r="S441">
        <v>55</v>
      </c>
      <c r="T441">
        <v>5.2</v>
      </c>
      <c r="U441">
        <v>4.0999999999999996</v>
      </c>
      <c r="V441">
        <v>9.9</v>
      </c>
      <c r="W441">
        <v>119.8</v>
      </c>
      <c r="X441">
        <v>58.4</v>
      </c>
      <c r="Y441">
        <v>15</v>
      </c>
      <c r="Z441">
        <v>33</v>
      </c>
      <c r="AA441">
        <v>223</v>
      </c>
      <c r="AB441">
        <v>4.0199999999999996</v>
      </c>
      <c r="AC441">
        <v>2.98</v>
      </c>
      <c r="AD441">
        <v>9.9</v>
      </c>
    </row>
    <row r="442" spans="1:32" x14ac:dyDescent="0.25">
      <c r="A442">
        <v>2010</v>
      </c>
      <c r="B442">
        <v>31</v>
      </c>
      <c r="C442" t="s">
        <v>592</v>
      </c>
      <c r="D442" t="str">
        <f>IFERROR(INDEX('Draft Master List'!E:F,MATCH('Passing Data 2006-2015'!C442,'Draft Master List'!E:E,0),2),"N/A")</f>
        <v>N/A</v>
      </c>
      <c r="E442" t="s">
        <v>28</v>
      </c>
      <c r="F442">
        <v>38</v>
      </c>
      <c r="G442" t="s">
        <v>62</v>
      </c>
      <c r="H442">
        <v>10</v>
      </c>
      <c r="I442">
        <v>7</v>
      </c>
      <c r="J442" s="1">
        <v>36561</v>
      </c>
      <c r="K442">
        <v>160</v>
      </c>
      <c r="L442">
        <v>278</v>
      </c>
      <c r="M442">
        <v>57.6</v>
      </c>
      <c r="N442">
        <v>1823</v>
      </c>
      <c r="O442">
        <v>14</v>
      </c>
      <c r="P442">
        <v>5</v>
      </c>
      <c r="Q442">
        <v>8</v>
      </c>
      <c r="R442">
        <v>2.9</v>
      </c>
      <c r="S442">
        <v>80</v>
      </c>
      <c r="T442">
        <v>6.6</v>
      </c>
      <c r="U442">
        <v>6.3</v>
      </c>
      <c r="V442">
        <v>11.4</v>
      </c>
      <c r="W442">
        <v>182.3</v>
      </c>
      <c r="X442">
        <v>82.2</v>
      </c>
      <c r="Y442">
        <v>58</v>
      </c>
      <c r="Z442">
        <v>13</v>
      </c>
      <c r="AA442">
        <v>91</v>
      </c>
      <c r="AB442">
        <v>5.95</v>
      </c>
      <c r="AC442">
        <v>5.68</v>
      </c>
      <c r="AD442">
        <v>4.5</v>
      </c>
      <c r="AE442">
        <v>1</v>
      </c>
      <c r="AF442">
        <v>1</v>
      </c>
    </row>
    <row r="443" spans="1:32" x14ac:dyDescent="0.25">
      <c r="A443">
        <v>2010</v>
      </c>
      <c r="B443">
        <v>32</v>
      </c>
      <c r="C443" t="s">
        <v>276</v>
      </c>
      <c r="D443" t="str">
        <f>IFERROR(INDEX('Draft Master List'!E:F,MATCH('Passing Data 2006-2015'!C443,'Draft Master List'!E:E,0),2),"N/A")</f>
        <v>852010</v>
      </c>
      <c r="E443" t="s">
        <v>64</v>
      </c>
      <c r="F443">
        <v>24</v>
      </c>
      <c r="G443" t="s">
        <v>1</v>
      </c>
      <c r="H443">
        <v>8</v>
      </c>
      <c r="I443">
        <v>8</v>
      </c>
      <c r="J443" s="1">
        <v>36562</v>
      </c>
      <c r="K443">
        <v>135</v>
      </c>
      <c r="L443">
        <v>222</v>
      </c>
      <c r="M443">
        <v>60.8</v>
      </c>
      <c r="N443">
        <v>1576</v>
      </c>
      <c r="O443">
        <v>6</v>
      </c>
      <c r="P443">
        <v>2.7</v>
      </c>
      <c r="Q443">
        <v>9</v>
      </c>
      <c r="R443">
        <v>4.0999999999999996</v>
      </c>
      <c r="S443">
        <v>47</v>
      </c>
      <c r="T443">
        <v>7.1</v>
      </c>
      <c r="U443">
        <v>5.8</v>
      </c>
      <c r="V443">
        <v>11.7</v>
      </c>
      <c r="W443">
        <v>197</v>
      </c>
      <c r="X443">
        <v>74.5</v>
      </c>
      <c r="Y443">
        <v>55.7</v>
      </c>
      <c r="Z443">
        <v>23</v>
      </c>
      <c r="AA443">
        <v>132</v>
      </c>
      <c r="AB443">
        <v>5.89</v>
      </c>
      <c r="AC443">
        <v>4.7300000000000004</v>
      </c>
      <c r="AD443">
        <v>9.4</v>
      </c>
    </row>
    <row r="444" spans="1:32" x14ac:dyDescent="0.25">
      <c r="A444">
        <v>2010</v>
      </c>
      <c r="B444">
        <v>33</v>
      </c>
      <c r="C444" t="s">
        <v>697</v>
      </c>
      <c r="D444" t="str">
        <f>IFERROR(INDEX('Draft Master List'!E:F,MATCH('Passing Data 2006-2015'!C444,'Draft Master List'!E:E,0),2),"N/A")</f>
        <v>N/A</v>
      </c>
      <c r="E444" t="s">
        <v>27</v>
      </c>
      <c r="F444">
        <v>30</v>
      </c>
      <c r="G444" t="s">
        <v>62</v>
      </c>
      <c r="H444">
        <v>6</v>
      </c>
      <c r="I444">
        <v>6</v>
      </c>
      <c r="J444" s="1">
        <v>36530</v>
      </c>
      <c r="K444">
        <v>148</v>
      </c>
      <c r="L444">
        <v>213</v>
      </c>
      <c r="M444">
        <v>69.5</v>
      </c>
      <c r="N444">
        <v>1605</v>
      </c>
      <c r="O444">
        <v>11</v>
      </c>
      <c r="P444">
        <v>5.2</v>
      </c>
      <c r="Q444">
        <v>7</v>
      </c>
      <c r="R444">
        <v>3.3</v>
      </c>
      <c r="S444">
        <v>69</v>
      </c>
      <c r="T444">
        <v>7.5</v>
      </c>
      <c r="U444">
        <v>7.1</v>
      </c>
      <c r="V444">
        <v>10.8</v>
      </c>
      <c r="W444">
        <v>267.5</v>
      </c>
      <c r="X444">
        <v>94.9</v>
      </c>
      <c r="Y444">
        <v>70.2</v>
      </c>
      <c r="Z444">
        <v>7</v>
      </c>
      <c r="AA444">
        <v>41</v>
      </c>
      <c r="AB444">
        <v>7.11</v>
      </c>
      <c r="AC444">
        <v>6.68</v>
      </c>
      <c r="AD444">
        <v>3.2</v>
      </c>
    </row>
    <row r="445" spans="1:32" x14ac:dyDescent="0.25">
      <c r="A445">
        <v>2010</v>
      </c>
      <c r="B445">
        <v>34</v>
      </c>
      <c r="C445" t="s">
        <v>445</v>
      </c>
      <c r="D445" t="str">
        <f>IFERROR(INDEX('Draft Master List'!E:F,MATCH('Passing Data 2006-2015'!C445,'Draft Master List'!E:E,0),2),"N/A")</f>
        <v>362007</v>
      </c>
      <c r="E445" t="s">
        <v>6</v>
      </c>
      <c r="F445">
        <v>26</v>
      </c>
      <c r="G445" t="s">
        <v>62</v>
      </c>
      <c r="H445">
        <v>7</v>
      </c>
      <c r="I445">
        <v>5</v>
      </c>
      <c r="J445" s="1">
        <v>36559</v>
      </c>
      <c r="K445">
        <v>115</v>
      </c>
      <c r="L445">
        <v>189</v>
      </c>
      <c r="M445">
        <v>60.8</v>
      </c>
      <c r="N445">
        <v>1197</v>
      </c>
      <c r="O445">
        <v>7</v>
      </c>
      <c r="P445">
        <v>3.7</v>
      </c>
      <c r="Q445">
        <v>7</v>
      </c>
      <c r="R445">
        <v>3.7</v>
      </c>
      <c r="S445">
        <v>83</v>
      </c>
      <c r="T445">
        <v>6.3</v>
      </c>
      <c r="U445">
        <v>5.4</v>
      </c>
      <c r="V445">
        <v>10.4</v>
      </c>
      <c r="W445">
        <v>171</v>
      </c>
      <c r="X445">
        <v>76.099999999999994</v>
      </c>
      <c r="Y445">
        <v>49.6</v>
      </c>
      <c r="Z445">
        <v>15</v>
      </c>
      <c r="AA445">
        <v>99</v>
      </c>
      <c r="AB445">
        <v>5.38</v>
      </c>
      <c r="AC445">
        <v>4.5199999999999996</v>
      </c>
      <c r="AD445">
        <v>7.4</v>
      </c>
    </row>
    <row r="446" spans="1:32" x14ac:dyDescent="0.25">
      <c r="A446">
        <v>2010</v>
      </c>
      <c r="B446">
        <v>35</v>
      </c>
      <c r="C446" t="s">
        <v>552</v>
      </c>
      <c r="D446" t="str">
        <f>IFERROR(INDEX('Draft Master List'!E:F,MATCH('Passing Data 2006-2015'!C446,'Draft Master List'!E:E,0),2),"N/A")</f>
        <v>1942006</v>
      </c>
      <c r="E446" t="s">
        <v>16</v>
      </c>
      <c r="F446">
        <v>27</v>
      </c>
      <c r="G446" t="s">
        <v>62</v>
      </c>
      <c r="H446">
        <v>6</v>
      </c>
      <c r="I446">
        <v>4</v>
      </c>
      <c r="J446" s="1">
        <v>36528</v>
      </c>
      <c r="K446">
        <v>83</v>
      </c>
      <c r="L446">
        <v>157</v>
      </c>
      <c r="M446">
        <v>52.9</v>
      </c>
      <c r="N446">
        <v>1059</v>
      </c>
      <c r="O446">
        <v>5</v>
      </c>
      <c r="P446">
        <v>3.2</v>
      </c>
      <c r="Q446">
        <v>7</v>
      </c>
      <c r="R446">
        <v>4.5</v>
      </c>
      <c r="S446">
        <v>70</v>
      </c>
      <c r="T446">
        <v>6.7</v>
      </c>
      <c r="U446">
        <v>5.4</v>
      </c>
      <c r="V446">
        <v>12.8</v>
      </c>
      <c r="W446">
        <v>176.5</v>
      </c>
      <c r="X446">
        <v>66.3</v>
      </c>
      <c r="Y446">
        <v>28.4</v>
      </c>
      <c r="Z446">
        <v>10</v>
      </c>
      <c r="AA446">
        <v>77</v>
      </c>
      <c r="AB446">
        <v>5.88</v>
      </c>
      <c r="AC446">
        <v>4.59</v>
      </c>
      <c r="AD446">
        <v>6</v>
      </c>
    </row>
    <row r="447" spans="1:32" x14ac:dyDescent="0.25">
      <c r="A447">
        <v>2010</v>
      </c>
      <c r="B447">
        <v>36</v>
      </c>
      <c r="C447" t="s">
        <v>509</v>
      </c>
      <c r="D447" t="str">
        <f>IFERROR(INDEX('Draft Master List'!E:F,MATCH('Passing Data 2006-2015'!C447,'Draft Master List'!E:E,0),2),"N/A")</f>
        <v>32006</v>
      </c>
      <c r="E447" t="s">
        <v>28</v>
      </c>
      <c r="F447">
        <v>27</v>
      </c>
      <c r="G447" t="s">
        <v>1</v>
      </c>
      <c r="H447">
        <v>9</v>
      </c>
      <c r="I447">
        <v>8</v>
      </c>
      <c r="J447" s="1">
        <v>36620</v>
      </c>
      <c r="K447">
        <v>93</v>
      </c>
      <c r="L447">
        <v>156</v>
      </c>
      <c r="M447">
        <v>59.6</v>
      </c>
      <c r="N447">
        <v>1255</v>
      </c>
      <c r="O447">
        <v>10</v>
      </c>
      <c r="P447">
        <v>6.4</v>
      </c>
      <c r="Q447">
        <v>3</v>
      </c>
      <c r="R447">
        <v>1.9</v>
      </c>
      <c r="S447">
        <v>71</v>
      </c>
      <c r="T447">
        <v>8</v>
      </c>
      <c r="U447">
        <v>8.5</v>
      </c>
      <c r="V447">
        <v>13.5</v>
      </c>
      <c r="W447">
        <v>139.4</v>
      </c>
      <c r="X447">
        <v>98.6</v>
      </c>
      <c r="Y447">
        <v>62.4</v>
      </c>
      <c r="Z447">
        <v>13</v>
      </c>
      <c r="AA447">
        <v>80</v>
      </c>
      <c r="AB447">
        <v>6.95</v>
      </c>
      <c r="AC447">
        <v>7.34</v>
      </c>
      <c r="AD447">
        <v>7.7</v>
      </c>
      <c r="AE447">
        <v>0</v>
      </c>
      <c r="AF447">
        <v>1</v>
      </c>
    </row>
    <row r="448" spans="1:32" x14ac:dyDescent="0.25">
      <c r="A448">
        <v>2010</v>
      </c>
      <c r="B448">
        <v>37</v>
      </c>
      <c r="C448" t="s">
        <v>648</v>
      </c>
      <c r="D448" t="str">
        <f>IFERROR(INDEX('Draft Master List'!E:F,MATCH('Passing Data 2006-2015'!C448,'Draft Master List'!E:E,0),2),"N/A")</f>
        <v>N/A</v>
      </c>
      <c r="E448" t="s">
        <v>64</v>
      </c>
      <c r="F448">
        <v>35</v>
      </c>
      <c r="G448" t="s">
        <v>62</v>
      </c>
      <c r="H448">
        <v>5</v>
      </c>
      <c r="I448">
        <v>4</v>
      </c>
      <c r="J448" s="1">
        <v>36558</v>
      </c>
      <c r="K448">
        <v>93</v>
      </c>
      <c r="L448">
        <v>149</v>
      </c>
      <c r="M448">
        <v>62.4</v>
      </c>
      <c r="N448">
        <v>872</v>
      </c>
      <c r="O448">
        <v>2</v>
      </c>
      <c r="P448">
        <v>1.3</v>
      </c>
      <c r="Q448">
        <v>7</v>
      </c>
      <c r="R448">
        <v>4.7</v>
      </c>
      <c r="S448">
        <v>49</v>
      </c>
      <c r="T448">
        <v>5.9</v>
      </c>
      <c r="U448">
        <v>4</v>
      </c>
      <c r="V448">
        <v>9.4</v>
      </c>
      <c r="W448">
        <v>174.4</v>
      </c>
      <c r="X448">
        <v>63.4</v>
      </c>
      <c r="Y448">
        <v>28.7</v>
      </c>
      <c r="Z448">
        <v>6</v>
      </c>
      <c r="AA448">
        <v>49</v>
      </c>
      <c r="AB448">
        <v>5.31</v>
      </c>
      <c r="AC448">
        <v>3.54</v>
      </c>
      <c r="AD448">
        <v>3.9</v>
      </c>
      <c r="AE448">
        <v>1</v>
      </c>
      <c r="AF448">
        <v>2</v>
      </c>
    </row>
    <row r="449" spans="1:32" x14ac:dyDescent="0.25">
      <c r="A449">
        <v>2010</v>
      </c>
      <c r="B449">
        <v>38</v>
      </c>
      <c r="C449" t="s">
        <v>483</v>
      </c>
      <c r="D449" t="str">
        <f>IFERROR(INDEX('Draft Master List'!E:F,MATCH('Passing Data 2006-2015'!C449,'Draft Master List'!E:E,0),2),"N/A")</f>
        <v>1742007</v>
      </c>
      <c r="E449" t="s">
        <v>34</v>
      </c>
      <c r="F449">
        <v>26</v>
      </c>
      <c r="G449" t="s">
        <v>62</v>
      </c>
      <c r="H449">
        <v>6</v>
      </c>
      <c r="I449">
        <v>6</v>
      </c>
      <c r="J449" s="1">
        <v>36588</v>
      </c>
      <c r="K449">
        <v>73</v>
      </c>
      <c r="L449">
        <v>145</v>
      </c>
      <c r="M449">
        <v>50.3</v>
      </c>
      <c r="N449">
        <v>1176</v>
      </c>
      <c r="O449">
        <v>5</v>
      </c>
      <c r="P449">
        <v>3.4</v>
      </c>
      <c r="Q449">
        <v>4</v>
      </c>
      <c r="R449">
        <v>2.8</v>
      </c>
      <c r="S449">
        <v>66</v>
      </c>
      <c r="T449">
        <v>8.1</v>
      </c>
      <c r="U449">
        <v>7.6</v>
      </c>
      <c r="V449">
        <v>16.100000000000001</v>
      </c>
      <c r="W449">
        <v>196</v>
      </c>
      <c r="X449">
        <v>77.8</v>
      </c>
      <c r="Y449">
        <v>46.5</v>
      </c>
      <c r="Z449">
        <v>18</v>
      </c>
      <c r="AA449">
        <v>112</v>
      </c>
      <c r="AB449">
        <v>6.53</v>
      </c>
      <c r="AC449">
        <v>6.04</v>
      </c>
      <c r="AD449">
        <v>11</v>
      </c>
      <c r="AE449">
        <v>2</v>
      </c>
      <c r="AF449">
        <v>2</v>
      </c>
    </row>
    <row r="450" spans="1:32" x14ac:dyDescent="0.25">
      <c r="A450">
        <v>2010</v>
      </c>
      <c r="B450">
        <v>39</v>
      </c>
      <c r="C450" t="s">
        <v>682</v>
      </c>
      <c r="D450" t="str">
        <f>IFERROR(INDEX('Draft Master List'!E:F,MATCH('Passing Data 2006-2015'!C450,'Draft Master List'!E:E,0),2),"N/A")</f>
        <v>N/A</v>
      </c>
      <c r="E450" t="s">
        <v>22</v>
      </c>
      <c r="F450">
        <v>26</v>
      </c>
      <c r="G450" t="s">
        <v>62</v>
      </c>
      <c r="H450">
        <v>6</v>
      </c>
      <c r="I450">
        <v>5</v>
      </c>
      <c r="J450" s="1">
        <v>36529</v>
      </c>
      <c r="K450">
        <v>79</v>
      </c>
      <c r="L450">
        <v>143</v>
      </c>
      <c r="M450">
        <v>55.2</v>
      </c>
      <c r="N450">
        <v>857</v>
      </c>
      <c r="O450">
        <v>5</v>
      </c>
      <c r="P450">
        <v>3.5</v>
      </c>
      <c r="Q450">
        <v>10</v>
      </c>
      <c r="R450">
        <v>7</v>
      </c>
      <c r="S450">
        <v>39</v>
      </c>
      <c r="T450">
        <v>6</v>
      </c>
      <c r="U450">
        <v>3.5</v>
      </c>
      <c r="V450">
        <v>10.8</v>
      </c>
      <c r="W450">
        <v>142.80000000000001</v>
      </c>
      <c r="X450">
        <v>55.6</v>
      </c>
      <c r="Y450">
        <v>39.6</v>
      </c>
      <c r="Z450">
        <v>13</v>
      </c>
      <c r="AA450">
        <v>90</v>
      </c>
      <c r="AB450">
        <v>4.92</v>
      </c>
      <c r="AC450">
        <v>2.67</v>
      </c>
      <c r="AD450">
        <v>8.3000000000000007</v>
      </c>
      <c r="AE450">
        <v>1</v>
      </c>
      <c r="AF450">
        <v>1</v>
      </c>
    </row>
    <row r="451" spans="1:32" x14ac:dyDescent="0.25">
      <c r="A451">
        <v>2010</v>
      </c>
      <c r="B451">
        <v>40</v>
      </c>
      <c r="C451" t="s">
        <v>626</v>
      </c>
      <c r="D451" t="str">
        <f>IFERROR(INDEX('Draft Master List'!E:F,MATCH('Passing Data 2006-2015'!C451,'Draft Master List'!E:E,0),2),"N/A")</f>
        <v>N/A</v>
      </c>
      <c r="E451" t="s">
        <v>7</v>
      </c>
      <c r="F451">
        <v>30</v>
      </c>
      <c r="G451" t="s">
        <v>62</v>
      </c>
      <c r="H451">
        <v>4</v>
      </c>
      <c r="I451">
        <v>3</v>
      </c>
      <c r="J451" s="1">
        <v>36527</v>
      </c>
      <c r="K451">
        <v>74</v>
      </c>
      <c r="L451">
        <v>133</v>
      </c>
      <c r="M451">
        <v>55.6</v>
      </c>
      <c r="N451">
        <v>884</v>
      </c>
      <c r="O451">
        <v>7</v>
      </c>
      <c r="P451">
        <v>5.3</v>
      </c>
      <c r="Q451">
        <v>4</v>
      </c>
      <c r="R451">
        <v>3</v>
      </c>
      <c r="S451">
        <v>64</v>
      </c>
      <c r="T451">
        <v>6.6</v>
      </c>
      <c r="U451">
        <v>6.3</v>
      </c>
      <c r="V451">
        <v>11.9</v>
      </c>
      <c r="W451">
        <v>221</v>
      </c>
      <c r="X451">
        <v>81.2</v>
      </c>
      <c r="Y451">
        <v>35.299999999999997</v>
      </c>
      <c r="Z451">
        <v>9</v>
      </c>
      <c r="AA451">
        <v>77</v>
      </c>
      <c r="AB451">
        <v>5.68</v>
      </c>
      <c r="AC451">
        <v>5.4</v>
      </c>
      <c r="AD451">
        <v>6.3</v>
      </c>
      <c r="AE451">
        <v>0</v>
      </c>
      <c r="AF451">
        <v>1</v>
      </c>
    </row>
    <row r="452" spans="1:32" x14ac:dyDescent="0.25">
      <c r="A452">
        <v>2010</v>
      </c>
      <c r="B452">
        <v>41</v>
      </c>
      <c r="C452" t="s">
        <v>288</v>
      </c>
      <c r="D452" t="str">
        <f>IFERROR(INDEX('Draft Master List'!E:F,MATCH('Passing Data 2006-2015'!C452,'Draft Master List'!E:E,0),2),"N/A")</f>
        <v>1552010</v>
      </c>
      <c r="E452" t="s">
        <v>10</v>
      </c>
      <c r="F452">
        <v>22</v>
      </c>
      <c r="G452" t="s">
        <v>62</v>
      </c>
      <c r="H452">
        <v>5</v>
      </c>
      <c r="I452">
        <v>4</v>
      </c>
      <c r="J452" s="1">
        <v>36558</v>
      </c>
      <c r="K452">
        <v>60</v>
      </c>
      <c r="L452">
        <v>126</v>
      </c>
      <c r="M452">
        <v>47.6</v>
      </c>
      <c r="N452">
        <v>662</v>
      </c>
      <c r="O452">
        <v>2</v>
      </c>
      <c r="P452">
        <v>1.6</v>
      </c>
      <c r="Q452">
        <v>2</v>
      </c>
      <c r="R452">
        <v>1.6</v>
      </c>
      <c r="S452">
        <v>74</v>
      </c>
      <c r="T452">
        <v>5.3</v>
      </c>
      <c r="U452">
        <v>4.9000000000000004</v>
      </c>
      <c r="V452">
        <v>11</v>
      </c>
      <c r="W452">
        <v>132.4</v>
      </c>
      <c r="X452">
        <v>62.3</v>
      </c>
      <c r="Y452">
        <v>25.9</v>
      </c>
      <c r="Z452">
        <v>9</v>
      </c>
      <c r="AA452">
        <v>65</v>
      </c>
      <c r="AB452">
        <v>4.42</v>
      </c>
      <c r="AC452">
        <v>4.05</v>
      </c>
      <c r="AD452">
        <v>6.7</v>
      </c>
      <c r="AE452">
        <v>1</v>
      </c>
      <c r="AF452">
        <v>1</v>
      </c>
    </row>
    <row r="453" spans="1:32" x14ac:dyDescent="0.25">
      <c r="A453">
        <v>2010</v>
      </c>
      <c r="B453">
        <v>42</v>
      </c>
      <c r="C453" t="s">
        <v>70</v>
      </c>
      <c r="D453" t="str">
        <f>IFERROR(INDEX('Draft Master List'!E:F,MATCH('Passing Data 2006-2015'!C453,'Draft Master List'!E:E,0),2),"N/A")</f>
        <v>432007</v>
      </c>
      <c r="E453" t="s">
        <v>12</v>
      </c>
      <c r="F453">
        <v>26</v>
      </c>
      <c r="G453" t="s">
        <v>62</v>
      </c>
      <c r="H453">
        <v>6</v>
      </c>
      <c r="I453">
        <v>3</v>
      </c>
      <c r="J453" s="1">
        <v>36557</v>
      </c>
      <c r="K453">
        <v>69</v>
      </c>
      <c r="L453">
        <v>119</v>
      </c>
      <c r="M453">
        <v>58</v>
      </c>
      <c r="N453">
        <v>780</v>
      </c>
      <c r="O453">
        <v>4</v>
      </c>
      <c r="P453">
        <v>3.4</v>
      </c>
      <c r="Q453">
        <v>3</v>
      </c>
      <c r="R453">
        <v>2.5</v>
      </c>
      <c r="S453">
        <v>87</v>
      </c>
      <c r="T453">
        <v>6.6</v>
      </c>
      <c r="U453">
        <v>6.1</v>
      </c>
      <c r="V453">
        <v>11.3</v>
      </c>
      <c r="W453">
        <v>130</v>
      </c>
      <c r="X453">
        <v>78.400000000000006</v>
      </c>
      <c r="Y453">
        <v>63.4</v>
      </c>
      <c r="Z453">
        <v>6</v>
      </c>
      <c r="AA453">
        <v>42</v>
      </c>
      <c r="AB453">
        <v>5.9</v>
      </c>
      <c r="AC453">
        <v>5.46</v>
      </c>
      <c r="AD453">
        <v>4.8</v>
      </c>
      <c r="AE453">
        <v>2</v>
      </c>
      <c r="AF453">
        <v>2</v>
      </c>
    </row>
    <row r="454" spans="1:32" x14ac:dyDescent="0.25">
      <c r="A454">
        <v>2010</v>
      </c>
      <c r="B454">
        <v>43</v>
      </c>
      <c r="C454" t="s">
        <v>464</v>
      </c>
      <c r="D454" t="str">
        <f>IFERROR(INDEX('Draft Master List'!E:F,MATCH('Passing Data 2006-2015'!C454,'Draft Master List'!E:E,0),2),"N/A")</f>
        <v>922007</v>
      </c>
      <c r="E454" t="s">
        <v>669</v>
      </c>
      <c r="F454">
        <v>27</v>
      </c>
      <c r="H454">
        <v>5</v>
      </c>
      <c r="I454">
        <v>3</v>
      </c>
      <c r="J454" t="s">
        <v>65</v>
      </c>
      <c r="K454">
        <v>55</v>
      </c>
      <c r="L454">
        <v>101</v>
      </c>
      <c r="M454">
        <v>54.5</v>
      </c>
      <c r="N454">
        <v>521</v>
      </c>
      <c r="O454">
        <v>2</v>
      </c>
      <c r="P454">
        <v>2</v>
      </c>
      <c r="Q454">
        <v>5</v>
      </c>
      <c r="R454">
        <v>5</v>
      </c>
      <c r="S454">
        <v>44</v>
      </c>
      <c r="T454">
        <v>5.2</v>
      </c>
      <c r="U454">
        <v>3.3</v>
      </c>
      <c r="V454">
        <v>9.5</v>
      </c>
      <c r="W454">
        <v>104.2</v>
      </c>
      <c r="X454">
        <v>54.9</v>
      </c>
      <c r="Y454">
        <v>28.3</v>
      </c>
      <c r="Z454">
        <v>11</v>
      </c>
      <c r="AA454">
        <v>95</v>
      </c>
      <c r="AB454">
        <v>3.8</v>
      </c>
      <c r="AC454">
        <v>2.15</v>
      </c>
      <c r="AD454">
        <v>9.8000000000000007</v>
      </c>
    </row>
    <row r="455" spans="1:32" x14ac:dyDescent="0.25">
      <c r="A455">
        <v>2010</v>
      </c>
      <c r="B455">
        <v>44</v>
      </c>
      <c r="C455" t="s">
        <v>633</v>
      </c>
      <c r="D455" t="str">
        <f>IFERROR(INDEX('Draft Master List'!E:F,MATCH('Passing Data 2006-2015'!C455,'Draft Master List'!E:E,0),2),"N/A")</f>
        <v>N/A</v>
      </c>
      <c r="E455" t="s">
        <v>64</v>
      </c>
      <c r="F455">
        <v>30</v>
      </c>
      <c r="G455" t="s">
        <v>62</v>
      </c>
      <c r="H455">
        <v>8</v>
      </c>
      <c r="I455">
        <v>4</v>
      </c>
      <c r="J455" s="1">
        <v>36528</v>
      </c>
      <c r="K455">
        <v>64</v>
      </c>
      <c r="L455">
        <v>101</v>
      </c>
      <c r="M455">
        <v>63.4</v>
      </c>
      <c r="N455">
        <v>694</v>
      </c>
      <c r="O455">
        <v>4</v>
      </c>
      <c r="P455">
        <v>4</v>
      </c>
      <c r="Q455">
        <v>2</v>
      </c>
      <c r="R455">
        <v>2</v>
      </c>
      <c r="S455">
        <v>65</v>
      </c>
      <c r="T455">
        <v>6.9</v>
      </c>
      <c r="U455">
        <v>6.8</v>
      </c>
      <c r="V455">
        <v>10.8</v>
      </c>
      <c r="W455">
        <v>86.8</v>
      </c>
      <c r="X455">
        <v>88.5</v>
      </c>
      <c r="Y455">
        <v>51.8</v>
      </c>
      <c r="Z455">
        <v>6</v>
      </c>
      <c r="AA455">
        <v>33</v>
      </c>
      <c r="AB455">
        <v>6.18</v>
      </c>
      <c r="AC455">
        <v>6.08</v>
      </c>
      <c r="AD455">
        <v>5.6</v>
      </c>
    </row>
    <row r="456" spans="1:32" x14ac:dyDescent="0.25">
      <c r="A456">
        <v>2010</v>
      </c>
      <c r="B456">
        <v>45</v>
      </c>
      <c r="C456" t="s">
        <v>72</v>
      </c>
      <c r="D456" t="str">
        <f>IFERROR(INDEX('Draft Master List'!E:F,MATCH('Passing Data 2006-2015'!C456,'Draft Master List'!E:E,0),2),"N/A")</f>
        <v>812006</v>
      </c>
      <c r="E456" t="s">
        <v>19</v>
      </c>
      <c r="F456">
        <v>28</v>
      </c>
      <c r="G456" t="s">
        <v>62</v>
      </c>
      <c r="H456">
        <v>6</v>
      </c>
      <c r="I456">
        <v>2</v>
      </c>
      <c r="J456" s="1">
        <v>36526</v>
      </c>
      <c r="K456">
        <v>57</v>
      </c>
      <c r="L456">
        <v>99</v>
      </c>
      <c r="M456">
        <v>57.6</v>
      </c>
      <c r="N456">
        <v>507</v>
      </c>
      <c r="O456">
        <v>2</v>
      </c>
      <c r="P456">
        <v>2</v>
      </c>
      <c r="Q456">
        <v>3</v>
      </c>
      <c r="R456">
        <v>3</v>
      </c>
      <c r="S456">
        <v>61</v>
      </c>
      <c r="T456">
        <v>5.0999999999999996</v>
      </c>
      <c r="U456">
        <v>4.2</v>
      </c>
      <c r="V456">
        <v>8.9</v>
      </c>
      <c r="W456">
        <v>84.5</v>
      </c>
      <c r="X456">
        <v>65.5</v>
      </c>
      <c r="Y456">
        <v>23.1</v>
      </c>
      <c r="Z456">
        <v>5</v>
      </c>
      <c r="AA456">
        <v>13</v>
      </c>
      <c r="AB456">
        <v>4.75</v>
      </c>
      <c r="AC456">
        <v>3.84</v>
      </c>
      <c r="AD456">
        <v>4.8</v>
      </c>
    </row>
    <row r="457" spans="1:32" x14ac:dyDescent="0.25">
      <c r="A457">
        <v>2010</v>
      </c>
      <c r="B457">
        <v>46</v>
      </c>
      <c r="C457" t="s">
        <v>11</v>
      </c>
      <c r="D457" t="str">
        <f>IFERROR(INDEX('Draft Master List'!E:F,MATCH('Passing Data 2006-2015'!C457,'Draft Master List'!E:E,0),2),"N/A")</f>
        <v>12009</v>
      </c>
      <c r="E457" t="s">
        <v>12</v>
      </c>
      <c r="F457">
        <v>22</v>
      </c>
      <c r="G457" t="s">
        <v>62</v>
      </c>
      <c r="H457">
        <v>3</v>
      </c>
      <c r="I457">
        <v>3</v>
      </c>
      <c r="J457" s="1">
        <v>36527</v>
      </c>
      <c r="K457">
        <v>57</v>
      </c>
      <c r="L457">
        <v>96</v>
      </c>
      <c r="M457">
        <v>59.4</v>
      </c>
      <c r="N457">
        <v>535</v>
      </c>
      <c r="O457">
        <v>6</v>
      </c>
      <c r="P457">
        <v>6.3</v>
      </c>
      <c r="Q457">
        <v>1</v>
      </c>
      <c r="R457">
        <v>1</v>
      </c>
      <c r="S457">
        <v>36</v>
      </c>
      <c r="T457">
        <v>5.6</v>
      </c>
      <c r="U457">
        <v>6.4</v>
      </c>
      <c r="V457">
        <v>9.4</v>
      </c>
      <c r="W457">
        <v>178.3</v>
      </c>
      <c r="X457">
        <v>91.3</v>
      </c>
      <c r="Y457">
        <v>53.5</v>
      </c>
      <c r="Z457">
        <v>4</v>
      </c>
      <c r="AA457">
        <v>36</v>
      </c>
      <c r="AB457">
        <v>4.99</v>
      </c>
      <c r="AC457">
        <v>5.74</v>
      </c>
      <c r="AD457">
        <v>4</v>
      </c>
      <c r="AE457">
        <v>1</v>
      </c>
      <c r="AF457">
        <v>1</v>
      </c>
    </row>
    <row r="458" spans="1:32" x14ac:dyDescent="0.25">
      <c r="A458">
        <v>2010</v>
      </c>
      <c r="B458">
        <v>47</v>
      </c>
      <c r="C458" t="s">
        <v>130</v>
      </c>
      <c r="D458" t="str">
        <f>IFERROR(INDEX('Draft Master List'!E:F,MATCH('Passing Data 2006-2015'!C458,'Draft Master List'!E:E,0),2),"N/A")</f>
        <v>1992010</v>
      </c>
      <c r="E458" t="s">
        <v>18</v>
      </c>
      <c r="F458">
        <v>24</v>
      </c>
      <c r="G458" t="s">
        <v>62</v>
      </c>
      <c r="H458">
        <v>5</v>
      </c>
      <c r="I458">
        <v>2</v>
      </c>
      <c r="J458" s="1">
        <v>36526</v>
      </c>
      <c r="K458">
        <v>54</v>
      </c>
      <c r="L458">
        <v>89</v>
      </c>
      <c r="M458">
        <v>60.7</v>
      </c>
      <c r="N458">
        <v>477</v>
      </c>
      <c r="O458">
        <v>0</v>
      </c>
      <c r="P458">
        <v>0</v>
      </c>
      <c r="Q458">
        <v>3</v>
      </c>
      <c r="R458">
        <v>3.4</v>
      </c>
      <c r="S458">
        <v>46</v>
      </c>
      <c r="T458">
        <v>5.4</v>
      </c>
      <c r="U458">
        <v>3.8</v>
      </c>
      <c r="V458">
        <v>8.8000000000000007</v>
      </c>
      <c r="W458">
        <v>95.4</v>
      </c>
      <c r="X458">
        <v>60.9</v>
      </c>
      <c r="Y458">
        <v>50.5</v>
      </c>
      <c r="Z458">
        <v>8</v>
      </c>
      <c r="AA458">
        <v>48</v>
      </c>
      <c r="AB458">
        <v>4.42</v>
      </c>
      <c r="AC458">
        <v>3.03</v>
      </c>
      <c r="AD458">
        <v>8.1999999999999993</v>
      </c>
    </row>
    <row r="459" spans="1:32" x14ac:dyDescent="0.25">
      <c r="A459">
        <v>2010</v>
      </c>
      <c r="B459">
        <v>48</v>
      </c>
      <c r="C459" t="s">
        <v>267</v>
      </c>
      <c r="D459" t="str">
        <f>IFERROR(INDEX('Draft Master List'!E:F,MATCH('Passing Data 2006-2015'!C459,'Draft Master List'!E:E,0),2),"N/A")</f>
        <v>252010</v>
      </c>
      <c r="E459" t="s">
        <v>26</v>
      </c>
      <c r="F459">
        <v>23</v>
      </c>
      <c r="G459" t="s">
        <v>62</v>
      </c>
      <c r="H459">
        <v>9</v>
      </c>
      <c r="I459">
        <v>3</v>
      </c>
      <c r="J459" s="1">
        <v>36527</v>
      </c>
      <c r="K459">
        <v>41</v>
      </c>
      <c r="L459">
        <v>82</v>
      </c>
      <c r="M459">
        <v>50</v>
      </c>
      <c r="N459">
        <v>654</v>
      </c>
      <c r="O459">
        <v>5</v>
      </c>
      <c r="P459">
        <v>6.1</v>
      </c>
      <c r="Q459">
        <v>3</v>
      </c>
      <c r="R459">
        <v>3.7</v>
      </c>
      <c r="S459">
        <v>50</v>
      </c>
      <c r="T459">
        <v>8</v>
      </c>
      <c r="U459">
        <v>7.5</v>
      </c>
      <c r="V459">
        <v>16</v>
      </c>
      <c r="W459">
        <v>72.7</v>
      </c>
      <c r="X459">
        <v>82.1</v>
      </c>
      <c r="Y459">
        <v>59.3</v>
      </c>
      <c r="Z459">
        <v>6</v>
      </c>
      <c r="AA459">
        <v>26</v>
      </c>
      <c r="AB459">
        <v>7.14</v>
      </c>
      <c r="AC459">
        <v>6.74</v>
      </c>
      <c r="AD459">
        <v>6.8</v>
      </c>
      <c r="AE459">
        <v>1</v>
      </c>
      <c r="AF459">
        <v>1</v>
      </c>
    </row>
    <row r="460" spans="1:32" x14ac:dyDescent="0.25">
      <c r="A460">
        <v>2010</v>
      </c>
      <c r="B460">
        <v>49</v>
      </c>
      <c r="C460" t="s">
        <v>728</v>
      </c>
      <c r="D460" t="str">
        <f>IFERROR(INDEX('Draft Master List'!E:F,MATCH('Passing Data 2006-2015'!C460,'Draft Master List'!E:E,0),2),"N/A")</f>
        <v>N/A</v>
      </c>
      <c r="E460" t="s">
        <v>10</v>
      </c>
      <c r="F460">
        <v>25</v>
      </c>
      <c r="G460" t="s">
        <v>62</v>
      </c>
      <c r="H460">
        <v>6</v>
      </c>
      <c r="I460">
        <v>3</v>
      </c>
      <c r="J460" s="1">
        <v>36527</v>
      </c>
      <c r="K460">
        <v>39</v>
      </c>
      <c r="L460">
        <v>78</v>
      </c>
      <c r="M460">
        <v>50</v>
      </c>
      <c r="N460">
        <v>370</v>
      </c>
      <c r="O460">
        <v>1</v>
      </c>
      <c r="P460">
        <v>1.3</v>
      </c>
      <c r="Q460">
        <v>6</v>
      </c>
      <c r="R460">
        <v>7.7</v>
      </c>
      <c r="S460">
        <v>26</v>
      </c>
      <c r="T460">
        <v>4.7</v>
      </c>
      <c r="U460">
        <v>1.5</v>
      </c>
      <c r="V460">
        <v>9.5</v>
      </c>
      <c r="W460">
        <v>61.7</v>
      </c>
      <c r="X460">
        <v>35.700000000000003</v>
      </c>
      <c r="Y460">
        <v>9.6</v>
      </c>
      <c r="Z460">
        <v>14</v>
      </c>
      <c r="AA460">
        <v>90</v>
      </c>
      <c r="AB460">
        <v>3.04</v>
      </c>
      <c r="AC460">
        <v>0.33</v>
      </c>
      <c r="AD460">
        <v>15.2</v>
      </c>
      <c r="AE460">
        <v>0</v>
      </c>
      <c r="AF460">
        <v>1</v>
      </c>
    </row>
    <row r="461" spans="1:32" x14ac:dyDescent="0.25">
      <c r="A461">
        <v>2010</v>
      </c>
      <c r="B461">
        <v>50</v>
      </c>
      <c r="C461" t="s">
        <v>424</v>
      </c>
      <c r="D461" t="str">
        <f>IFERROR(INDEX('Draft Master List'!E:F,MATCH('Passing Data 2006-2015'!C461,'Draft Master List'!E:E,0),2),"N/A")</f>
        <v>2092008</v>
      </c>
      <c r="E461" t="s">
        <v>5</v>
      </c>
      <c r="F461">
        <v>25</v>
      </c>
      <c r="G461" t="s">
        <v>62</v>
      </c>
      <c r="H461">
        <v>7</v>
      </c>
      <c r="I461">
        <v>1</v>
      </c>
      <c r="J461" t="s">
        <v>71</v>
      </c>
      <c r="K461">
        <v>40</v>
      </c>
      <c r="L461">
        <v>66</v>
      </c>
      <c r="M461">
        <v>60.6</v>
      </c>
      <c r="N461">
        <v>433</v>
      </c>
      <c r="O461">
        <v>3</v>
      </c>
      <c r="P461">
        <v>4.5</v>
      </c>
      <c r="Q461">
        <v>2</v>
      </c>
      <c r="R461">
        <v>3</v>
      </c>
      <c r="S461">
        <v>66</v>
      </c>
      <c r="T461">
        <v>6.6</v>
      </c>
      <c r="U461">
        <v>6.1</v>
      </c>
      <c r="V461">
        <v>10.8</v>
      </c>
      <c r="W461">
        <v>61.9</v>
      </c>
      <c r="X461">
        <v>82.4</v>
      </c>
      <c r="Y461">
        <v>26.9</v>
      </c>
      <c r="Z461">
        <v>7</v>
      </c>
      <c r="AA461">
        <v>38</v>
      </c>
      <c r="AB461">
        <v>5.41</v>
      </c>
      <c r="AC461">
        <v>5</v>
      </c>
      <c r="AD461">
        <v>9.6</v>
      </c>
    </row>
    <row r="462" spans="1:32" x14ac:dyDescent="0.25">
      <c r="A462">
        <v>2010</v>
      </c>
      <c r="B462">
        <v>51</v>
      </c>
      <c r="C462" t="s">
        <v>494</v>
      </c>
      <c r="D462" t="str">
        <f>IFERROR(INDEX('Draft Master List'!E:F,MATCH('Passing Data 2006-2015'!C462,'Draft Master List'!E:E,0),2),"N/A")</f>
        <v>2172007</v>
      </c>
      <c r="E462" t="s">
        <v>33</v>
      </c>
      <c r="F462">
        <v>26</v>
      </c>
      <c r="G462" t="s">
        <v>62</v>
      </c>
      <c r="H462">
        <v>5</v>
      </c>
      <c r="I462">
        <v>1</v>
      </c>
      <c r="J462" t="s">
        <v>71</v>
      </c>
      <c r="K462">
        <v>33</v>
      </c>
      <c r="L462">
        <v>62</v>
      </c>
      <c r="M462">
        <v>53.2</v>
      </c>
      <c r="N462">
        <v>435</v>
      </c>
      <c r="O462">
        <v>2</v>
      </c>
      <c r="P462">
        <v>3.2</v>
      </c>
      <c r="Q462">
        <v>2</v>
      </c>
      <c r="R462">
        <v>3.2</v>
      </c>
      <c r="S462">
        <v>35</v>
      </c>
      <c r="T462">
        <v>7</v>
      </c>
      <c r="U462">
        <v>6.2</v>
      </c>
      <c r="V462">
        <v>13.2</v>
      </c>
      <c r="W462">
        <v>87</v>
      </c>
      <c r="X462">
        <v>73</v>
      </c>
      <c r="Y462">
        <v>31.7</v>
      </c>
      <c r="Z462">
        <v>8</v>
      </c>
      <c r="AA462">
        <v>50</v>
      </c>
      <c r="AB462">
        <v>5.5</v>
      </c>
      <c r="AC462">
        <v>4.79</v>
      </c>
      <c r="AD462">
        <v>11.4</v>
      </c>
    </row>
    <row r="463" spans="1:32" x14ac:dyDescent="0.25">
      <c r="A463">
        <v>2010</v>
      </c>
      <c r="B463">
        <v>52</v>
      </c>
      <c r="C463" t="s">
        <v>519</v>
      </c>
      <c r="D463" t="str">
        <f>IFERROR(INDEX('Draft Master List'!E:F,MATCH('Passing Data 2006-2015'!C463,'Draft Master List'!E:E,0),2),"N/A")</f>
        <v>642006</v>
      </c>
      <c r="E463" t="s">
        <v>18</v>
      </c>
      <c r="F463">
        <v>27</v>
      </c>
      <c r="G463" t="s">
        <v>62</v>
      </c>
      <c r="H463">
        <v>3</v>
      </c>
      <c r="I463">
        <v>1</v>
      </c>
      <c r="J463" t="s">
        <v>71</v>
      </c>
      <c r="K463">
        <v>34</v>
      </c>
      <c r="L463">
        <v>58</v>
      </c>
      <c r="M463">
        <v>58.6</v>
      </c>
      <c r="N463">
        <v>341</v>
      </c>
      <c r="O463">
        <v>3</v>
      </c>
      <c r="P463">
        <v>5.2</v>
      </c>
      <c r="Q463">
        <v>4</v>
      </c>
      <c r="R463">
        <v>6.9</v>
      </c>
      <c r="S463">
        <v>46</v>
      </c>
      <c r="T463">
        <v>5.9</v>
      </c>
      <c r="U463">
        <v>3.8</v>
      </c>
      <c r="V463">
        <v>10</v>
      </c>
      <c r="W463">
        <v>113.7</v>
      </c>
      <c r="X463">
        <v>63.9</v>
      </c>
      <c r="Y463">
        <v>29.1</v>
      </c>
      <c r="Z463">
        <v>6</v>
      </c>
      <c r="AA463">
        <v>43</v>
      </c>
      <c r="AB463">
        <v>4.66</v>
      </c>
      <c r="AC463">
        <v>2.78</v>
      </c>
      <c r="AD463">
        <v>9.4</v>
      </c>
    </row>
    <row r="464" spans="1:32" x14ac:dyDescent="0.25">
      <c r="A464">
        <v>2010</v>
      </c>
      <c r="B464">
        <v>53</v>
      </c>
      <c r="C464" t="s">
        <v>628</v>
      </c>
      <c r="D464" t="str">
        <f>IFERROR(INDEX('Draft Master List'!E:F,MATCH('Passing Data 2006-2015'!C464,'Draft Master List'!E:E,0),2),"N/A")</f>
        <v>N/A</v>
      </c>
      <c r="E464" t="s">
        <v>24</v>
      </c>
      <c r="F464">
        <v>36</v>
      </c>
      <c r="G464" t="s">
        <v>62</v>
      </c>
      <c r="H464">
        <v>3</v>
      </c>
      <c r="I464">
        <v>2</v>
      </c>
      <c r="J464" s="1">
        <v>36526</v>
      </c>
      <c r="K464">
        <v>29</v>
      </c>
      <c r="L464">
        <v>49</v>
      </c>
      <c r="M464">
        <v>59.2</v>
      </c>
      <c r="N464">
        <v>352</v>
      </c>
      <c r="O464">
        <v>3</v>
      </c>
      <c r="P464">
        <v>6.1</v>
      </c>
      <c r="Q464">
        <v>3</v>
      </c>
      <c r="R464">
        <v>6.1</v>
      </c>
      <c r="S464">
        <v>46</v>
      </c>
      <c r="T464">
        <v>7.2</v>
      </c>
      <c r="U464">
        <v>5.7</v>
      </c>
      <c r="V464">
        <v>12.1</v>
      </c>
      <c r="W464">
        <v>117.3</v>
      </c>
      <c r="X464">
        <v>76.2</v>
      </c>
      <c r="Y464">
        <v>57.1</v>
      </c>
      <c r="Z464">
        <v>4</v>
      </c>
      <c r="AA464">
        <v>21</v>
      </c>
      <c r="AB464">
        <v>6.25</v>
      </c>
      <c r="AC464">
        <v>4.83</v>
      </c>
      <c r="AD464">
        <v>7.5</v>
      </c>
    </row>
    <row r="465" spans="1:32" x14ac:dyDescent="0.25">
      <c r="A465">
        <v>2010</v>
      </c>
      <c r="B465">
        <v>54</v>
      </c>
      <c r="C465" t="s">
        <v>336</v>
      </c>
      <c r="D465" t="str">
        <f>IFERROR(INDEX('Draft Master List'!E:F,MATCH('Passing Data 2006-2015'!C465,'Draft Master List'!E:E,0),2),"N/A")</f>
        <v>1012009</v>
      </c>
      <c r="E465" t="s">
        <v>27</v>
      </c>
      <c r="F465">
        <v>25</v>
      </c>
      <c r="G465" t="s">
        <v>62</v>
      </c>
      <c r="H465">
        <v>2</v>
      </c>
      <c r="I465">
        <v>1</v>
      </c>
      <c r="J465" t="s">
        <v>627</v>
      </c>
      <c r="K465">
        <v>22</v>
      </c>
      <c r="L465">
        <v>44</v>
      </c>
      <c r="M465">
        <v>50</v>
      </c>
      <c r="N465">
        <v>238</v>
      </c>
      <c r="O465">
        <v>2</v>
      </c>
      <c r="P465">
        <v>4.5</v>
      </c>
      <c r="Q465">
        <v>0</v>
      </c>
      <c r="R465">
        <v>0</v>
      </c>
      <c r="S465">
        <v>37</v>
      </c>
      <c r="T465">
        <v>5.4</v>
      </c>
      <c r="U465">
        <v>6.3</v>
      </c>
      <c r="V465">
        <v>10.8</v>
      </c>
      <c r="W465">
        <v>119</v>
      </c>
      <c r="X465">
        <v>81.400000000000006</v>
      </c>
      <c r="Y465">
        <v>67.599999999999994</v>
      </c>
      <c r="Z465">
        <v>3</v>
      </c>
      <c r="AA465">
        <v>25</v>
      </c>
      <c r="AB465">
        <v>4.53</v>
      </c>
      <c r="AC465">
        <v>5.38</v>
      </c>
      <c r="AD465">
        <v>6.4</v>
      </c>
      <c r="AE465">
        <v>1</v>
      </c>
      <c r="AF465">
        <v>1</v>
      </c>
    </row>
    <row r="466" spans="1:32" x14ac:dyDescent="0.25">
      <c r="A466">
        <v>2010</v>
      </c>
      <c r="B466">
        <v>55</v>
      </c>
      <c r="C466" t="s">
        <v>297</v>
      </c>
      <c r="D466" t="str">
        <f>IFERROR(INDEX('Draft Master List'!E:F,MATCH('Passing Data 2006-2015'!C466,'Draft Master List'!E:E,0),2),"N/A")</f>
        <v>1762010</v>
      </c>
      <c r="E466" t="s">
        <v>28</v>
      </c>
      <c r="F466">
        <v>23</v>
      </c>
      <c r="G466" t="s">
        <v>62</v>
      </c>
      <c r="H466">
        <v>2</v>
      </c>
      <c r="I466">
        <v>1</v>
      </c>
      <c r="J466" t="s">
        <v>71</v>
      </c>
      <c r="K466">
        <v>20</v>
      </c>
      <c r="L466">
        <v>40</v>
      </c>
      <c r="M466">
        <v>50</v>
      </c>
      <c r="N466">
        <v>200</v>
      </c>
      <c r="O466">
        <v>0</v>
      </c>
      <c r="P466">
        <v>0</v>
      </c>
      <c r="Q466">
        <v>4</v>
      </c>
      <c r="R466">
        <v>10</v>
      </c>
      <c r="S466">
        <v>52</v>
      </c>
      <c r="T466">
        <v>5</v>
      </c>
      <c r="U466">
        <v>0.5</v>
      </c>
      <c r="V466">
        <v>10</v>
      </c>
      <c r="W466">
        <v>100</v>
      </c>
      <c r="X466">
        <v>25</v>
      </c>
      <c r="Y466">
        <v>4</v>
      </c>
      <c r="Z466">
        <v>1</v>
      </c>
      <c r="AA466">
        <v>0</v>
      </c>
      <c r="AB466">
        <v>4.88</v>
      </c>
      <c r="AC466">
        <v>0.49</v>
      </c>
      <c r="AD466">
        <v>2.4</v>
      </c>
    </row>
    <row r="467" spans="1:32" x14ac:dyDescent="0.25">
      <c r="A467">
        <v>2010</v>
      </c>
      <c r="B467">
        <v>56</v>
      </c>
      <c r="C467" t="s">
        <v>619</v>
      </c>
      <c r="D467" t="str">
        <f>IFERROR(INDEX('Draft Master List'!E:F,MATCH('Passing Data 2006-2015'!C467,'Draft Master List'!E:E,0),2),"N/A")</f>
        <v>N/A</v>
      </c>
      <c r="E467" t="s">
        <v>4</v>
      </c>
      <c r="F467">
        <v>38</v>
      </c>
      <c r="G467" t="s">
        <v>62</v>
      </c>
      <c r="H467">
        <v>1</v>
      </c>
      <c r="I467">
        <v>1</v>
      </c>
      <c r="J467" t="s">
        <v>71</v>
      </c>
      <c r="K467">
        <v>18</v>
      </c>
      <c r="L467">
        <v>34</v>
      </c>
      <c r="M467">
        <v>52.9</v>
      </c>
      <c r="N467">
        <v>222</v>
      </c>
      <c r="O467">
        <v>2</v>
      </c>
      <c r="P467">
        <v>5.9</v>
      </c>
      <c r="Q467">
        <v>2</v>
      </c>
      <c r="R467">
        <v>5.9</v>
      </c>
      <c r="S467">
        <v>29</v>
      </c>
      <c r="T467">
        <v>6.5</v>
      </c>
      <c r="U467">
        <v>5.0999999999999996</v>
      </c>
      <c r="V467">
        <v>12.3</v>
      </c>
      <c r="W467">
        <v>222</v>
      </c>
      <c r="X467">
        <v>68.5</v>
      </c>
      <c r="Y467">
        <v>68.5</v>
      </c>
      <c r="Z467">
        <v>1</v>
      </c>
      <c r="AA467">
        <v>6</v>
      </c>
      <c r="AB467">
        <v>6.17</v>
      </c>
      <c r="AC467">
        <v>4.74</v>
      </c>
      <c r="AD467">
        <v>2.9</v>
      </c>
    </row>
    <row r="468" spans="1:32" x14ac:dyDescent="0.25">
      <c r="A468">
        <v>2010</v>
      </c>
      <c r="B468">
        <v>57</v>
      </c>
      <c r="C468" t="s">
        <v>406</v>
      </c>
      <c r="D468" t="str">
        <f>IFERROR(INDEX('Draft Master List'!E:F,MATCH('Passing Data 2006-2015'!C468,'Draft Master List'!E:E,0),2),"N/A")</f>
        <v>1562008</v>
      </c>
      <c r="E468" t="s">
        <v>24</v>
      </c>
      <c r="F468">
        <v>25</v>
      </c>
      <c r="G468" t="s">
        <v>62</v>
      </c>
      <c r="H468">
        <v>2</v>
      </c>
      <c r="I468">
        <v>2</v>
      </c>
      <c r="J468" t="s">
        <v>629</v>
      </c>
      <c r="K468">
        <v>22</v>
      </c>
      <c r="L468">
        <v>32</v>
      </c>
      <c r="M468">
        <v>68.8</v>
      </c>
      <c r="N468">
        <v>254</v>
      </c>
      <c r="O468">
        <v>0</v>
      </c>
      <c r="P468">
        <v>0</v>
      </c>
      <c r="Q468">
        <v>1</v>
      </c>
      <c r="R468">
        <v>3.1</v>
      </c>
      <c r="S468">
        <v>52</v>
      </c>
      <c r="T468">
        <v>7.9</v>
      </c>
      <c r="U468">
        <v>6.5</v>
      </c>
      <c r="V468">
        <v>11.5</v>
      </c>
      <c r="W468">
        <v>127</v>
      </c>
      <c r="X468">
        <v>79.400000000000006</v>
      </c>
      <c r="Y468">
        <v>21.8</v>
      </c>
      <c r="Z468">
        <v>5</v>
      </c>
      <c r="AA468">
        <v>41</v>
      </c>
      <c r="AB468">
        <v>5.76</v>
      </c>
      <c r="AC468">
        <v>4.54</v>
      </c>
      <c r="AD468">
        <v>13.5</v>
      </c>
      <c r="AE468">
        <v>0</v>
      </c>
      <c r="AF468">
        <v>1</v>
      </c>
    </row>
    <row r="469" spans="1:32" x14ac:dyDescent="0.25">
      <c r="A469">
        <v>2010</v>
      </c>
      <c r="B469">
        <v>58</v>
      </c>
      <c r="C469" t="s">
        <v>729</v>
      </c>
      <c r="D469" t="str">
        <f>IFERROR(INDEX('Draft Master List'!E:F,MATCH('Passing Data 2006-2015'!C469,'Draft Master List'!E:E,0),2),"N/A")</f>
        <v>N/A</v>
      </c>
      <c r="E469" t="s">
        <v>10</v>
      </c>
      <c r="F469">
        <v>27</v>
      </c>
      <c r="H469">
        <v>1</v>
      </c>
      <c r="I469">
        <v>0</v>
      </c>
      <c r="K469">
        <v>16</v>
      </c>
      <c r="L469">
        <v>28</v>
      </c>
      <c r="M469">
        <v>57.1</v>
      </c>
      <c r="N469">
        <v>150</v>
      </c>
      <c r="O469">
        <v>0</v>
      </c>
      <c r="P469">
        <v>0</v>
      </c>
      <c r="Q469">
        <v>1</v>
      </c>
      <c r="R469">
        <v>3.6</v>
      </c>
      <c r="S469">
        <v>31</v>
      </c>
      <c r="T469">
        <v>5.4</v>
      </c>
      <c r="U469">
        <v>3.8</v>
      </c>
      <c r="V469">
        <v>9.4</v>
      </c>
      <c r="W469">
        <v>150</v>
      </c>
      <c r="X469">
        <v>57.1</v>
      </c>
      <c r="Y469">
        <v>31.9</v>
      </c>
      <c r="Z469">
        <v>2</v>
      </c>
      <c r="AA469">
        <v>12</v>
      </c>
      <c r="AB469">
        <v>4.5999999999999996</v>
      </c>
      <c r="AC469">
        <v>3.1</v>
      </c>
      <c r="AD469">
        <v>6.7</v>
      </c>
    </row>
    <row r="470" spans="1:32" x14ac:dyDescent="0.25">
      <c r="A470">
        <v>2010</v>
      </c>
      <c r="B470">
        <v>59</v>
      </c>
      <c r="C470" t="s">
        <v>714</v>
      </c>
      <c r="D470" t="str">
        <f>IFERROR(INDEX('Draft Master List'!E:F,MATCH('Passing Data 2006-2015'!C470,'Draft Master List'!E:E,0),2),"N/A")</f>
        <v>N/A</v>
      </c>
      <c r="E470" t="s">
        <v>22</v>
      </c>
      <c r="F470">
        <v>31</v>
      </c>
      <c r="G470" t="s">
        <v>62</v>
      </c>
      <c r="H470">
        <v>1</v>
      </c>
      <c r="I470">
        <v>1</v>
      </c>
      <c r="J470" t="s">
        <v>71</v>
      </c>
      <c r="K470">
        <v>13</v>
      </c>
      <c r="L470">
        <v>28</v>
      </c>
      <c r="M470">
        <v>46.4</v>
      </c>
      <c r="N470">
        <v>173</v>
      </c>
      <c r="O470">
        <v>1</v>
      </c>
      <c r="P470">
        <v>3.6</v>
      </c>
      <c r="Q470">
        <v>2</v>
      </c>
      <c r="R470">
        <v>7.1</v>
      </c>
      <c r="S470">
        <v>88</v>
      </c>
      <c r="T470">
        <v>6.2</v>
      </c>
      <c r="U470">
        <v>3.7</v>
      </c>
      <c r="V470">
        <v>13.3</v>
      </c>
      <c r="W470">
        <v>173</v>
      </c>
      <c r="X470">
        <v>48.7</v>
      </c>
      <c r="Y470">
        <v>12</v>
      </c>
      <c r="Z470">
        <v>3</v>
      </c>
      <c r="AA470">
        <v>23</v>
      </c>
      <c r="AB470">
        <v>4.84</v>
      </c>
      <c r="AC470">
        <v>2.58</v>
      </c>
      <c r="AD470">
        <v>9.6999999999999993</v>
      </c>
    </row>
    <row r="471" spans="1:32" x14ac:dyDescent="0.25">
      <c r="A471">
        <v>2010</v>
      </c>
      <c r="B471">
        <v>60</v>
      </c>
      <c r="C471" t="s">
        <v>684</v>
      </c>
      <c r="D471" t="str">
        <f>IFERROR(INDEX('Draft Master List'!E:F,MATCH('Passing Data 2006-2015'!C471,'Draft Master List'!E:E,0),2),"N/A")</f>
        <v>N/A</v>
      </c>
      <c r="E471" t="s">
        <v>63</v>
      </c>
      <c r="F471">
        <v>39</v>
      </c>
      <c r="G471" t="s">
        <v>62</v>
      </c>
      <c r="H471">
        <v>2</v>
      </c>
      <c r="I471">
        <v>1</v>
      </c>
      <c r="J471" t="s">
        <v>627</v>
      </c>
      <c r="K471">
        <v>10</v>
      </c>
      <c r="L471">
        <v>27</v>
      </c>
      <c r="M471">
        <v>37</v>
      </c>
      <c r="N471">
        <v>68</v>
      </c>
      <c r="O471">
        <v>0</v>
      </c>
      <c r="P471">
        <v>0</v>
      </c>
      <c r="Q471">
        <v>5</v>
      </c>
      <c r="R471">
        <v>18.5</v>
      </c>
      <c r="S471">
        <v>19</v>
      </c>
      <c r="T471">
        <v>2.5</v>
      </c>
      <c r="U471">
        <v>-5.8</v>
      </c>
      <c r="V471">
        <v>6.8</v>
      </c>
      <c r="W471">
        <v>34</v>
      </c>
      <c r="X471">
        <v>5.9</v>
      </c>
      <c r="Y471">
        <v>1.2</v>
      </c>
      <c r="Z471">
        <v>2</v>
      </c>
      <c r="AA471">
        <v>15</v>
      </c>
      <c r="AB471">
        <v>1.83</v>
      </c>
      <c r="AC471">
        <v>-5.93</v>
      </c>
      <c r="AD471">
        <v>6.9</v>
      </c>
    </row>
    <row r="472" spans="1:32" x14ac:dyDescent="0.25">
      <c r="A472">
        <v>2010</v>
      </c>
      <c r="B472">
        <v>61</v>
      </c>
      <c r="C472" t="s">
        <v>385</v>
      </c>
      <c r="D472" t="str">
        <f>IFERROR(INDEX('Draft Master List'!E:F,MATCH('Passing Data 2006-2015'!C472,'Draft Master List'!E:E,0),2),"N/A")</f>
        <v>562008</v>
      </c>
      <c r="E472" t="s">
        <v>29</v>
      </c>
      <c r="F472">
        <v>25</v>
      </c>
      <c r="G472" t="s">
        <v>62</v>
      </c>
      <c r="H472">
        <v>1</v>
      </c>
      <c r="I472">
        <v>1</v>
      </c>
      <c r="J472" t="s">
        <v>71</v>
      </c>
      <c r="K472">
        <v>10</v>
      </c>
      <c r="L472">
        <v>23</v>
      </c>
      <c r="M472">
        <v>43.5</v>
      </c>
      <c r="N472">
        <v>106</v>
      </c>
      <c r="O472">
        <v>0</v>
      </c>
      <c r="P472">
        <v>0</v>
      </c>
      <c r="Q472">
        <v>3</v>
      </c>
      <c r="R472">
        <v>13</v>
      </c>
      <c r="S472">
        <v>33</v>
      </c>
      <c r="T472">
        <v>4.5999999999999996</v>
      </c>
      <c r="U472">
        <v>-1.3</v>
      </c>
      <c r="V472">
        <v>10.6</v>
      </c>
      <c r="W472">
        <v>106</v>
      </c>
      <c r="X472">
        <v>17.899999999999999</v>
      </c>
      <c r="Y472">
        <v>26.6</v>
      </c>
      <c r="Z472">
        <v>3</v>
      </c>
      <c r="AA472">
        <v>5</v>
      </c>
      <c r="AB472">
        <v>3.88</v>
      </c>
      <c r="AC472">
        <v>-1.31</v>
      </c>
      <c r="AD472">
        <v>11.5</v>
      </c>
    </row>
    <row r="473" spans="1:32" x14ac:dyDescent="0.25">
      <c r="A473">
        <v>2010</v>
      </c>
      <c r="B473">
        <v>62</v>
      </c>
      <c r="C473" t="s">
        <v>524</v>
      </c>
      <c r="D473" t="str">
        <f>IFERROR(INDEX('Draft Master List'!E:F,MATCH('Passing Data 2006-2015'!C473,'Draft Master List'!E:E,0),2),"N/A")</f>
        <v>852006</v>
      </c>
      <c r="E473" t="s">
        <v>25</v>
      </c>
      <c r="F473">
        <v>27</v>
      </c>
      <c r="G473" t="s">
        <v>62</v>
      </c>
      <c r="H473">
        <v>2</v>
      </c>
      <c r="I473">
        <v>1</v>
      </c>
      <c r="J473" t="s">
        <v>71</v>
      </c>
      <c r="K473">
        <v>8</v>
      </c>
      <c r="L473">
        <v>19</v>
      </c>
      <c r="M473">
        <v>42.1</v>
      </c>
      <c r="N473">
        <v>38</v>
      </c>
      <c r="O473">
        <v>0</v>
      </c>
      <c r="P473">
        <v>0</v>
      </c>
      <c r="Q473">
        <v>1</v>
      </c>
      <c r="R473">
        <v>5.3</v>
      </c>
      <c r="S473">
        <v>16</v>
      </c>
      <c r="T473">
        <v>2</v>
      </c>
      <c r="U473">
        <v>-0.4</v>
      </c>
      <c r="V473">
        <v>4.8</v>
      </c>
      <c r="W473">
        <v>19</v>
      </c>
      <c r="X473">
        <v>27.7</v>
      </c>
      <c r="Y473">
        <v>6.7</v>
      </c>
      <c r="Z473">
        <v>4</v>
      </c>
      <c r="AA473">
        <v>29</v>
      </c>
      <c r="AB473">
        <v>0.39</v>
      </c>
      <c r="AC473">
        <v>-1.57</v>
      </c>
      <c r="AD473">
        <v>17.399999999999999</v>
      </c>
    </row>
    <row r="474" spans="1:32" x14ac:dyDescent="0.25">
      <c r="A474">
        <v>2010</v>
      </c>
      <c r="B474">
        <v>63</v>
      </c>
      <c r="C474" t="s">
        <v>583</v>
      </c>
      <c r="D474" t="str">
        <f>IFERROR(INDEX('Draft Master List'!E:F,MATCH('Passing Data 2006-2015'!C474,'Draft Master List'!E:E,0),2),"N/A")</f>
        <v>N/A</v>
      </c>
      <c r="E474" t="s">
        <v>4</v>
      </c>
      <c r="F474">
        <v>29</v>
      </c>
      <c r="H474">
        <v>1</v>
      </c>
      <c r="I474">
        <v>0</v>
      </c>
      <c r="K474">
        <v>11</v>
      </c>
      <c r="L474">
        <v>19</v>
      </c>
      <c r="M474">
        <v>57.9</v>
      </c>
      <c r="N474">
        <v>120</v>
      </c>
      <c r="O474">
        <v>0</v>
      </c>
      <c r="P474">
        <v>0</v>
      </c>
      <c r="Q474">
        <v>0</v>
      </c>
      <c r="R474">
        <v>0</v>
      </c>
      <c r="S474">
        <v>25</v>
      </c>
      <c r="T474">
        <v>6.3</v>
      </c>
      <c r="U474">
        <v>6.3</v>
      </c>
      <c r="V474">
        <v>10.9</v>
      </c>
      <c r="W474">
        <v>120</v>
      </c>
      <c r="X474">
        <v>76.599999999999994</v>
      </c>
      <c r="Y474">
        <v>28.9</v>
      </c>
      <c r="Z474">
        <v>0</v>
      </c>
      <c r="AA474">
        <v>0</v>
      </c>
      <c r="AB474">
        <v>6.32</v>
      </c>
      <c r="AC474">
        <v>6.32</v>
      </c>
      <c r="AD474">
        <v>0</v>
      </c>
    </row>
    <row r="475" spans="1:32" x14ac:dyDescent="0.25">
      <c r="A475">
        <v>2010</v>
      </c>
      <c r="B475">
        <v>64</v>
      </c>
      <c r="C475" t="s">
        <v>132</v>
      </c>
      <c r="D475" t="str">
        <f>IFERROR(INDEX('Draft Master List'!E:F,MATCH('Passing Data 2006-2015'!C475,'Draft Master List'!E:E,0),2),"N/A")</f>
        <v>1602008</v>
      </c>
      <c r="E475" t="s">
        <v>14</v>
      </c>
      <c r="F475">
        <v>24</v>
      </c>
      <c r="H475">
        <v>11</v>
      </c>
      <c r="I475">
        <v>0</v>
      </c>
      <c r="K475">
        <v>14</v>
      </c>
      <c r="L475">
        <v>16</v>
      </c>
      <c r="M475">
        <v>87.5</v>
      </c>
      <c r="N475">
        <v>111</v>
      </c>
      <c r="O475">
        <v>0</v>
      </c>
      <c r="P475">
        <v>0</v>
      </c>
      <c r="Q475">
        <v>0</v>
      </c>
      <c r="R475">
        <v>0</v>
      </c>
      <c r="S475">
        <v>22</v>
      </c>
      <c r="T475">
        <v>6.9</v>
      </c>
      <c r="U475">
        <v>6.9</v>
      </c>
      <c r="V475">
        <v>7.9</v>
      </c>
      <c r="W475">
        <v>10.1</v>
      </c>
      <c r="X475">
        <v>95.6</v>
      </c>
      <c r="Y475">
        <v>64.099999999999994</v>
      </c>
      <c r="Z475">
        <v>2</v>
      </c>
      <c r="AA475">
        <v>8</v>
      </c>
      <c r="AB475">
        <v>5.72</v>
      </c>
      <c r="AC475">
        <v>5.72</v>
      </c>
      <c r="AD475">
        <v>11.1</v>
      </c>
    </row>
    <row r="476" spans="1:32" x14ac:dyDescent="0.25">
      <c r="A476">
        <v>2010</v>
      </c>
      <c r="B476">
        <v>65</v>
      </c>
      <c r="C476" t="s">
        <v>712</v>
      </c>
      <c r="D476" t="str">
        <f>IFERROR(INDEX('Draft Master List'!E:F,MATCH('Passing Data 2006-2015'!C476,'Draft Master List'!E:E,0),2),"N/A")</f>
        <v>N/A</v>
      </c>
      <c r="E476" t="s">
        <v>30</v>
      </c>
      <c r="F476">
        <v>25</v>
      </c>
      <c r="H476">
        <v>5</v>
      </c>
      <c r="I476">
        <v>0</v>
      </c>
      <c r="K476">
        <v>7</v>
      </c>
      <c r="L476">
        <v>15</v>
      </c>
      <c r="M476">
        <v>46.7</v>
      </c>
      <c r="N476">
        <v>122</v>
      </c>
      <c r="O476">
        <v>1</v>
      </c>
      <c r="P476">
        <v>6.7</v>
      </c>
      <c r="Q476">
        <v>1</v>
      </c>
      <c r="R476">
        <v>6.7</v>
      </c>
      <c r="S476">
        <v>42</v>
      </c>
      <c r="T476">
        <v>8.1</v>
      </c>
      <c r="U476">
        <v>6.5</v>
      </c>
      <c r="V476">
        <v>17.399999999999999</v>
      </c>
      <c r="W476">
        <v>24.4</v>
      </c>
      <c r="X476">
        <v>69.3</v>
      </c>
      <c r="Y476">
        <v>61.7</v>
      </c>
      <c r="Z476">
        <v>0</v>
      </c>
      <c r="AA476">
        <v>0</v>
      </c>
      <c r="AB476">
        <v>8.1300000000000008</v>
      </c>
      <c r="AC476">
        <v>6.47</v>
      </c>
      <c r="AD476">
        <v>0</v>
      </c>
    </row>
    <row r="477" spans="1:32" x14ac:dyDescent="0.25">
      <c r="A477">
        <v>2010</v>
      </c>
      <c r="B477">
        <v>66</v>
      </c>
      <c r="C477" t="s">
        <v>597</v>
      </c>
      <c r="D477" t="str">
        <f>IFERROR(INDEX('Draft Master List'!E:F,MATCH('Passing Data 2006-2015'!C477,'Draft Master List'!E:E,0),2),"N/A")</f>
        <v>N/A</v>
      </c>
      <c r="E477" t="s">
        <v>32</v>
      </c>
      <c r="F477">
        <v>40</v>
      </c>
      <c r="H477">
        <v>2</v>
      </c>
      <c r="I477">
        <v>0</v>
      </c>
      <c r="K477">
        <v>7</v>
      </c>
      <c r="L477">
        <v>13</v>
      </c>
      <c r="M477">
        <v>53.8</v>
      </c>
      <c r="N477">
        <v>117</v>
      </c>
      <c r="O477">
        <v>2</v>
      </c>
      <c r="P477">
        <v>15.4</v>
      </c>
      <c r="Q477">
        <v>1</v>
      </c>
      <c r="R477">
        <v>7.7</v>
      </c>
      <c r="S477">
        <v>52</v>
      </c>
      <c r="T477">
        <v>9</v>
      </c>
      <c r="U477">
        <v>8.6</v>
      </c>
      <c r="V477">
        <v>16.7</v>
      </c>
      <c r="W477">
        <v>58.5</v>
      </c>
      <c r="X477">
        <v>92</v>
      </c>
      <c r="Y477">
        <v>65.099999999999994</v>
      </c>
      <c r="Z477">
        <v>1</v>
      </c>
      <c r="AA477">
        <v>7</v>
      </c>
      <c r="AB477">
        <v>7.86</v>
      </c>
      <c r="AC477">
        <v>7.5</v>
      </c>
      <c r="AD477">
        <v>7.1</v>
      </c>
    </row>
    <row r="478" spans="1:32" x14ac:dyDescent="0.25">
      <c r="A478">
        <v>2010</v>
      </c>
      <c r="B478">
        <v>67</v>
      </c>
      <c r="C478" t="s">
        <v>600</v>
      </c>
      <c r="D478" t="str">
        <f>IFERROR(INDEX('Draft Master List'!E:F,MATCH('Passing Data 2006-2015'!C478,'Draft Master List'!E:E,0),2),"N/A")</f>
        <v>N/A</v>
      </c>
      <c r="E478" t="s">
        <v>34</v>
      </c>
      <c r="F478">
        <v>31</v>
      </c>
      <c r="H478">
        <v>1</v>
      </c>
      <c r="I478">
        <v>0</v>
      </c>
      <c r="K478">
        <v>5</v>
      </c>
      <c r="L478">
        <v>13</v>
      </c>
      <c r="M478">
        <v>38.5</v>
      </c>
      <c r="N478">
        <v>67</v>
      </c>
      <c r="O478">
        <v>0</v>
      </c>
      <c r="P478">
        <v>0</v>
      </c>
      <c r="Q478">
        <v>1</v>
      </c>
      <c r="R478">
        <v>7.7</v>
      </c>
      <c r="S478">
        <v>22</v>
      </c>
      <c r="T478">
        <v>5.2</v>
      </c>
      <c r="U478">
        <v>1.7</v>
      </c>
      <c r="V478">
        <v>13.4</v>
      </c>
      <c r="W478">
        <v>67</v>
      </c>
      <c r="X478">
        <v>23.6</v>
      </c>
      <c r="Y478">
        <v>5.0999999999999996</v>
      </c>
      <c r="Z478">
        <v>1</v>
      </c>
      <c r="AA478">
        <v>5</v>
      </c>
      <c r="AB478">
        <v>4.43</v>
      </c>
      <c r="AC478">
        <v>1.21</v>
      </c>
      <c r="AD478">
        <v>7.1</v>
      </c>
    </row>
    <row r="479" spans="1:32" x14ac:dyDescent="0.25">
      <c r="A479">
        <v>2010</v>
      </c>
      <c r="B479">
        <v>68</v>
      </c>
      <c r="C479" t="s">
        <v>308</v>
      </c>
      <c r="D479" t="str">
        <f>IFERROR(INDEX('Draft Master List'!E:F,MATCH('Passing Data 2006-2015'!C479,'Draft Master List'!E:E,0),2),"N/A")</f>
        <v>2042010</v>
      </c>
      <c r="E479" t="s">
        <v>22</v>
      </c>
      <c r="F479">
        <v>24</v>
      </c>
      <c r="H479">
        <v>1</v>
      </c>
      <c r="I479">
        <v>0</v>
      </c>
      <c r="K479">
        <v>6</v>
      </c>
      <c r="L479">
        <v>12</v>
      </c>
      <c r="M479">
        <v>50</v>
      </c>
      <c r="N479">
        <v>47</v>
      </c>
      <c r="O479">
        <v>0</v>
      </c>
      <c r="P479">
        <v>0</v>
      </c>
      <c r="Q479">
        <v>0</v>
      </c>
      <c r="R479">
        <v>0</v>
      </c>
      <c r="S479">
        <v>22</v>
      </c>
      <c r="T479">
        <v>3.9</v>
      </c>
      <c r="U479">
        <v>3.9</v>
      </c>
      <c r="V479">
        <v>7.8</v>
      </c>
      <c r="W479">
        <v>47</v>
      </c>
      <c r="X479">
        <v>60.1</v>
      </c>
      <c r="Y479">
        <v>2.2000000000000002</v>
      </c>
      <c r="Z479">
        <v>1</v>
      </c>
      <c r="AA479">
        <v>10</v>
      </c>
      <c r="AB479">
        <v>2.85</v>
      </c>
      <c r="AC479">
        <v>2.85</v>
      </c>
      <c r="AD479">
        <v>7.7</v>
      </c>
    </row>
    <row r="480" spans="1:32" x14ac:dyDescent="0.25">
      <c r="A480">
        <v>2010</v>
      </c>
      <c r="B480">
        <v>69</v>
      </c>
      <c r="C480" t="s">
        <v>713</v>
      </c>
      <c r="D480" t="str">
        <f>IFERROR(INDEX('Draft Master List'!E:F,MATCH('Passing Data 2006-2015'!C480,'Draft Master List'!E:E,0),2),"N/A")</f>
        <v>N/A</v>
      </c>
      <c r="E480" t="s">
        <v>63</v>
      </c>
      <c r="F480">
        <v>25</v>
      </c>
      <c r="H480">
        <v>2</v>
      </c>
      <c r="I480">
        <v>0</v>
      </c>
      <c r="K480">
        <v>5</v>
      </c>
      <c r="L480">
        <v>7</v>
      </c>
      <c r="M480">
        <v>71.400000000000006</v>
      </c>
      <c r="N480">
        <v>55</v>
      </c>
      <c r="O480">
        <v>0</v>
      </c>
      <c r="P480">
        <v>0</v>
      </c>
      <c r="Q480">
        <v>0</v>
      </c>
      <c r="R480">
        <v>0</v>
      </c>
      <c r="S480">
        <v>26</v>
      </c>
      <c r="T480">
        <v>7.9</v>
      </c>
      <c r="U480">
        <v>7.9</v>
      </c>
      <c r="V480">
        <v>11</v>
      </c>
      <c r="W480">
        <v>27.5</v>
      </c>
      <c r="X480">
        <v>94.3</v>
      </c>
      <c r="Y480">
        <v>11.9</v>
      </c>
      <c r="Z480">
        <v>2</v>
      </c>
      <c r="AA480">
        <v>15</v>
      </c>
      <c r="AB480">
        <v>4.4400000000000004</v>
      </c>
      <c r="AC480">
        <v>4.4400000000000004</v>
      </c>
      <c r="AD480">
        <v>22.2</v>
      </c>
    </row>
    <row r="481" spans="1:30" x14ac:dyDescent="0.25">
      <c r="A481">
        <v>2010</v>
      </c>
      <c r="B481">
        <v>70</v>
      </c>
      <c r="C481" t="s">
        <v>606</v>
      </c>
      <c r="D481" t="str">
        <f>IFERROR(INDEX('Draft Master List'!E:F,MATCH('Passing Data 2006-2015'!C481,'Draft Master List'!E:E,0),2),"N/A")</f>
        <v>N/A</v>
      </c>
      <c r="E481" t="s">
        <v>24</v>
      </c>
      <c r="F481">
        <v>30</v>
      </c>
      <c r="H481">
        <v>1</v>
      </c>
      <c r="I481">
        <v>0</v>
      </c>
      <c r="K481">
        <v>5</v>
      </c>
      <c r="L481">
        <v>7</v>
      </c>
      <c r="M481">
        <v>71.400000000000006</v>
      </c>
      <c r="N481">
        <v>42</v>
      </c>
      <c r="O481">
        <v>0</v>
      </c>
      <c r="P481">
        <v>0</v>
      </c>
      <c r="Q481">
        <v>0</v>
      </c>
      <c r="R481">
        <v>0</v>
      </c>
      <c r="S481">
        <v>14</v>
      </c>
      <c r="T481">
        <v>6</v>
      </c>
      <c r="U481">
        <v>6</v>
      </c>
      <c r="V481">
        <v>8.4</v>
      </c>
      <c r="W481">
        <v>42</v>
      </c>
      <c r="X481">
        <v>86.6</v>
      </c>
      <c r="Y481">
        <v>57</v>
      </c>
      <c r="Z481">
        <v>2</v>
      </c>
      <c r="AA481">
        <v>7</v>
      </c>
      <c r="AB481">
        <v>3.89</v>
      </c>
      <c r="AC481">
        <v>3.89</v>
      </c>
      <c r="AD481">
        <v>22.2</v>
      </c>
    </row>
    <row r="482" spans="1:30" x14ac:dyDescent="0.25">
      <c r="A482">
        <v>2010</v>
      </c>
      <c r="B482">
        <v>71</v>
      </c>
      <c r="C482" t="s">
        <v>730</v>
      </c>
      <c r="D482" t="str">
        <f>IFERROR(INDEX('Draft Master List'!E:F,MATCH('Passing Data 2006-2015'!C482,'Draft Master List'!E:E,0),2),"N/A")</f>
        <v>N/A</v>
      </c>
      <c r="E482" t="s">
        <v>25</v>
      </c>
      <c r="F482">
        <v>27</v>
      </c>
      <c r="H482">
        <v>2</v>
      </c>
      <c r="I482">
        <v>0</v>
      </c>
      <c r="K482">
        <v>4</v>
      </c>
      <c r="L482">
        <v>6</v>
      </c>
      <c r="M482">
        <v>66.7</v>
      </c>
      <c r="N482">
        <v>35</v>
      </c>
      <c r="O482">
        <v>0</v>
      </c>
      <c r="P482">
        <v>0</v>
      </c>
      <c r="Q482">
        <v>0</v>
      </c>
      <c r="R482">
        <v>0</v>
      </c>
      <c r="S482">
        <v>18</v>
      </c>
      <c r="T482">
        <v>5.8</v>
      </c>
      <c r="U482">
        <v>5.8</v>
      </c>
      <c r="V482">
        <v>8.8000000000000007</v>
      </c>
      <c r="W482">
        <v>17.5</v>
      </c>
      <c r="X482">
        <v>81.900000000000006</v>
      </c>
      <c r="Y482">
        <v>83.6</v>
      </c>
      <c r="Z482">
        <v>2</v>
      </c>
      <c r="AA482">
        <v>10</v>
      </c>
      <c r="AB482">
        <v>3.13</v>
      </c>
      <c r="AC482">
        <v>3.13</v>
      </c>
      <c r="AD482">
        <v>25</v>
      </c>
    </row>
    <row r="483" spans="1:30" x14ac:dyDescent="0.25">
      <c r="A483">
        <v>2010</v>
      </c>
      <c r="B483">
        <v>72</v>
      </c>
      <c r="C483" t="s">
        <v>680</v>
      </c>
      <c r="D483" t="str">
        <f>IFERROR(INDEX('Draft Master List'!E:F,MATCH('Passing Data 2006-2015'!C483,'Draft Master List'!E:E,0),2),"N/A")</f>
        <v>N/A</v>
      </c>
      <c r="E483" t="s">
        <v>21</v>
      </c>
      <c r="F483">
        <v>33</v>
      </c>
      <c r="H483">
        <v>2</v>
      </c>
      <c r="I483">
        <v>0</v>
      </c>
      <c r="K483">
        <v>4</v>
      </c>
      <c r="L483">
        <v>6</v>
      </c>
      <c r="M483">
        <v>66.7</v>
      </c>
      <c r="N483">
        <v>20</v>
      </c>
      <c r="O483">
        <v>0</v>
      </c>
      <c r="P483">
        <v>0</v>
      </c>
      <c r="Q483">
        <v>0</v>
      </c>
      <c r="R483">
        <v>0</v>
      </c>
      <c r="S483">
        <v>14</v>
      </c>
      <c r="T483">
        <v>3.3</v>
      </c>
      <c r="U483">
        <v>3.3</v>
      </c>
      <c r="V483">
        <v>5</v>
      </c>
      <c r="W483">
        <v>10</v>
      </c>
      <c r="X483">
        <v>71.5</v>
      </c>
      <c r="Y483">
        <v>29</v>
      </c>
      <c r="Z483">
        <v>0</v>
      </c>
      <c r="AA483">
        <v>0</v>
      </c>
      <c r="AB483">
        <v>3.33</v>
      </c>
      <c r="AC483">
        <v>3.33</v>
      </c>
      <c r="AD483">
        <v>0</v>
      </c>
    </row>
    <row r="484" spans="1:30" x14ac:dyDescent="0.25">
      <c r="A484">
        <v>2010</v>
      </c>
      <c r="B484">
        <v>73</v>
      </c>
      <c r="C484" t="s">
        <v>608</v>
      </c>
      <c r="D484" t="str">
        <f>IFERROR(INDEX('Draft Master List'!E:F,MATCH('Passing Data 2006-2015'!C484,'Draft Master List'!E:E,0),2),"N/A")</f>
        <v>N/A</v>
      </c>
      <c r="E484" t="s">
        <v>16</v>
      </c>
      <c r="F484">
        <v>29</v>
      </c>
      <c r="H484">
        <v>5</v>
      </c>
      <c r="I484">
        <v>0</v>
      </c>
      <c r="K484">
        <v>2</v>
      </c>
      <c r="L484">
        <v>4</v>
      </c>
      <c r="M484">
        <v>50</v>
      </c>
      <c r="N484">
        <v>25</v>
      </c>
      <c r="O484">
        <v>0</v>
      </c>
      <c r="P484">
        <v>0</v>
      </c>
      <c r="Q484">
        <v>1</v>
      </c>
      <c r="R484">
        <v>25</v>
      </c>
      <c r="S484">
        <v>20</v>
      </c>
      <c r="T484">
        <v>6.3</v>
      </c>
      <c r="U484">
        <v>-5</v>
      </c>
      <c r="V484">
        <v>12.5</v>
      </c>
      <c r="W484">
        <v>5</v>
      </c>
      <c r="X484">
        <v>30.2</v>
      </c>
      <c r="Y484">
        <v>0.4</v>
      </c>
      <c r="Z484">
        <v>1</v>
      </c>
      <c r="AA484">
        <v>6</v>
      </c>
      <c r="AB484">
        <v>3.8</v>
      </c>
      <c r="AC484">
        <v>-5.2</v>
      </c>
      <c r="AD484">
        <v>20</v>
      </c>
    </row>
    <row r="485" spans="1:30" x14ac:dyDescent="0.25">
      <c r="A485">
        <v>2010</v>
      </c>
      <c r="B485">
        <v>74</v>
      </c>
      <c r="C485" t="s">
        <v>310</v>
      </c>
      <c r="D485" t="str">
        <f>IFERROR(INDEX('Draft Master List'!E:F,MATCH('Passing Data 2006-2015'!C485,'Draft Master List'!E:E,0),2),"N/A")</f>
        <v>2092010</v>
      </c>
      <c r="E485" t="s">
        <v>29</v>
      </c>
      <c r="F485">
        <v>23</v>
      </c>
      <c r="H485">
        <v>1</v>
      </c>
      <c r="I485">
        <v>0</v>
      </c>
      <c r="K485">
        <v>2</v>
      </c>
      <c r="L485">
        <v>3</v>
      </c>
      <c r="M485">
        <v>66.7</v>
      </c>
      <c r="N485">
        <v>24</v>
      </c>
      <c r="O485">
        <v>0</v>
      </c>
      <c r="P485">
        <v>0</v>
      </c>
      <c r="Q485">
        <v>1</v>
      </c>
      <c r="R485">
        <v>33.299999999999997</v>
      </c>
      <c r="S485">
        <v>16</v>
      </c>
      <c r="T485">
        <v>8</v>
      </c>
      <c r="U485">
        <v>-7</v>
      </c>
      <c r="V485">
        <v>12</v>
      </c>
      <c r="W485">
        <v>24</v>
      </c>
      <c r="X485">
        <v>51.4</v>
      </c>
      <c r="Y485">
        <v>13.22</v>
      </c>
      <c r="Z485">
        <v>0</v>
      </c>
      <c r="AA485">
        <v>0</v>
      </c>
      <c r="AB485">
        <v>8</v>
      </c>
      <c r="AC485">
        <v>-7</v>
      </c>
      <c r="AD485">
        <v>0</v>
      </c>
    </row>
    <row r="486" spans="1:30" x14ac:dyDescent="0.25">
      <c r="A486">
        <v>2010</v>
      </c>
      <c r="B486">
        <v>75</v>
      </c>
      <c r="C486" t="s">
        <v>665</v>
      </c>
      <c r="D486" t="str">
        <f>IFERROR(INDEX('Draft Master List'!E:F,MATCH('Passing Data 2006-2015'!C486,'Draft Master List'!E:E,0),2),"N/A")</f>
        <v>N/A</v>
      </c>
      <c r="E486" t="s">
        <v>64</v>
      </c>
      <c r="F486">
        <v>27</v>
      </c>
      <c r="G486" t="s">
        <v>77</v>
      </c>
      <c r="H486">
        <v>15</v>
      </c>
      <c r="I486">
        <v>5</v>
      </c>
      <c r="K486">
        <v>2</v>
      </c>
      <c r="L486">
        <v>3</v>
      </c>
      <c r="M486">
        <v>66.7</v>
      </c>
      <c r="N486">
        <v>19</v>
      </c>
      <c r="O486">
        <v>0</v>
      </c>
      <c r="P486">
        <v>0</v>
      </c>
      <c r="Q486">
        <v>0</v>
      </c>
      <c r="R486">
        <v>0</v>
      </c>
      <c r="S486">
        <v>10</v>
      </c>
      <c r="T486">
        <v>6.3</v>
      </c>
      <c r="U486">
        <v>6.3</v>
      </c>
      <c r="V486">
        <v>9.5</v>
      </c>
      <c r="W486">
        <v>1.3</v>
      </c>
      <c r="X486">
        <v>84</v>
      </c>
      <c r="Z486">
        <v>1</v>
      </c>
      <c r="AA486">
        <v>0</v>
      </c>
      <c r="AB486">
        <v>4.75</v>
      </c>
      <c r="AC486">
        <v>4.75</v>
      </c>
      <c r="AD486">
        <v>25</v>
      </c>
    </row>
    <row r="487" spans="1:30" x14ac:dyDescent="0.25">
      <c r="A487">
        <v>2010</v>
      </c>
      <c r="B487">
        <v>76</v>
      </c>
      <c r="C487" t="s">
        <v>731</v>
      </c>
      <c r="D487" t="str">
        <f>IFERROR(INDEX('Draft Master List'!E:F,MATCH('Passing Data 2006-2015'!C487,'Draft Master List'!E:E,0),2),"N/A")</f>
        <v>N/A</v>
      </c>
      <c r="E487" t="s">
        <v>0</v>
      </c>
      <c r="F487">
        <v>24</v>
      </c>
      <c r="H487">
        <v>13</v>
      </c>
      <c r="I487">
        <v>0</v>
      </c>
      <c r="K487">
        <v>2</v>
      </c>
      <c r="L487">
        <v>3</v>
      </c>
      <c r="M487">
        <v>66.7</v>
      </c>
      <c r="N487">
        <v>16</v>
      </c>
      <c r="O487">
        <v>0</v>
      </c>
      <c r="P487">
        <v>0</v>
      </c>
      <c r="Q487">
        <v>0</v>
      </c>
      <c r="R487">
        <v>0</v>
      </c>
      <c r="S487">
        <v>9</v>
      </c>
      <c r="T487">
        <v>5.3</v>
      </c>
      <c r="U487">
        <v>5.3</v>
      </c>
      <c r="V487">
        <v>8</v>
      </c>
      <c r="W487">
        <v>1.2</v>
      </c>
      <c r="X487">
        <v>79.900000000000006</v>
      </c>
      <c r="Y487">
        <v>0.9</v>
      </c>
      <c r="Z487">
        <v>1</v>
      </c>
      <c r="AA487">
        <v>10</v>
      </c>
      <c r="AB487">
        <v>1.5</v>
      </c>
      <c r="AC487">
        <v>1.5</v>
      </c>
      <c r="AD487">
        <v>25</v>
      </c>
    </row>
    <row r="488" spans="1:30" x14ac:dyDescent="0.25">
      <c r="A488">
        <v>2010</v>
      </c>
      <c r="B488">
        <v>77</v>
      </c>
      <c r="C488" t="s">
        <v>490</v>
      </c>
      <c r="D488" t="str">
        <f>IFERROR(INDEX('Draft Master List'!E:F,MATCH('Passing Data 2006-2015'!C488,'Draft Master List'!E:E,0),2),"N/A")</f>
        <v>2052007</v>
      </c>
      <c r="E488" t="s">
        <v>15</v>
      </c>
      <c r="F488">
        <v>26</v>
      </c>
      <c r="H488">
        <v>1</v>
      </c>
      <c r="I488">
        <v>0</v>
      </c>
      <c r="K488">
        <v>3</v>
      </c>
      <c r="L488">
        <v>3</v>
      </c>
      <c r="M488">
        <v>100</v>
      </c>
      <c r="N488">
        <v>18</v>
      </c>
      <c r="O488">
        <v>0</v>
      </c>
      <c r="P488">
        <v>0</v>
      </c>
      <c r="Q488">
        <v>0</v>
      </c>
      <c r="R488">
        <v>0</v>
      </c>
      <c r="S488">
        <v>7</v>
      </c>
      <c r="T488">
        <v>6</v>
      </c>
      <c r="U488">
        <v>6</v>
      </c>
      <c r="V488">
        <v>6</v>
      </c>
      <c r="W488">
        <v>18</v>
      </c>
      <c r="X488">
        <v>91.7</v>
      </c>
      <c r="Y488">
        <v>16.399999999999999</v>
      </c>
      <c r="Z488">
        <v>2</v>
      </c>
      <c r="AA488">
        <v>20</v>
      </c>
      <c r="AB488">
        <v>-0.4</v>
      </c>
      <c r="AC488">
        <v>-0.4</v>
      </c>
      <c r="AD488">
        <v>40</v>
      </c>
    </row>
    <row r="489" spans="1:30" x14ac:dyDescent="0.25">
      <c r="A489">
        <v>2010</v>
      </c>
      <c r="B489">
        <v>78</v>
      </c>
      <c r="C489" t="s">
        <v>528</v>
      </c>
      <c r="D489" t="str">
        <f>IFERROR(INDEX('Draft Master List'!E:F,MATCH('Passing Data 2006-2015'!C489,'Draft Master List'!E:E,0),2),"N/A")</f>
        <v>1032006</v>
      </c>
      <c r="E489" t="s">
        <v>32</v>
      </c>
      <c r="F489">
        <v>27</v>
      </c>
      <c r="G489" t="s">
        <v>77</v>
      </c>
      <c r="H489">
        <v>16</v>
      </c>
      <c r="I489">
        <v>2</v>
      </c>
      <c r="K489">
        <v>2</v>
      </c>
      <c r="L489">
        <v>3</v>
      </c>
      <c r="M489">
        <v>66.7</v>
      </c>
      <c r="N489">
        <v>6</v>
      </c>
      <c r="O489">
        <v>1</v>
      </c>
      <c r="P489">
        <v>33.299999999999997</v>
      </c>
      <c r="Q489">
        <v>0</v>
      </c>
      <c r="R489">
        <v>0</v>
      </c>
      <c r="S489">
        <v>3</v>
      </c>
      <c r="T489">
        <v>2</v>
      </c>
      <c r="U489">
        <v>8.6999999999999993</v>
      </c>
      <c r="V489">
        <v>3</v>
      </c>
      <c r="W489">
        <v>0.4</v>
      </c>
      <c r="X489">
        <v>109.7</v>
      </c>
      <c r="Y489">
        <v>89.3</v>
      </c>
      <c r="Z489">
        <v>0</v>
      </c>
      <c r="AA489">
        <v>0</v>
      </c>
      <c r="AB489">
        <v>2</v>
      </c>
      <c r="AC489">
        <v>8.67</v>
      </c>
      <c r="AD489">
        <v>0</v>
      </c>
    </row>
    <row r="490" spans="1:30" x14ac:dyDescent="0.25">
      <c r="A490">
        <v>2010</v>
      </c>
      <c r="B490">
        <v>79</v>
      </c>
      <c r="C490" t="s">
        <v>723</v>
      </c>
      <c r="D490" t="str">
        <f>IFERROR(INDEX('Draft Master List'!E:F,MATCH('Passing Data 2006-2015'!C490,'Draft Master List'!E:E,0),2),"N/A")</f>
        <v>N/A</v>
      </c>
      <c r="E490" t="s">
        <v>14</v>
      </c>
      <c r="F490">
        <v>27</v>
      </c>
      <c r="G490" t="s">
        <v>77</v>
      </c>
      <c r="H490">
        <v>16</v>
      </c>
      <c r="I490">
        <v>1</v>
      </c>
      <c r="K490">
        <v>0</v>
      </c>
      <c r="L490">
        <v>3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W490">
        <v>0</v>
      </c>
      <c r="X490">
        <v>39.6</v>
      </c>
      <c r="Y490">
        <v>7.4</v>
      </c>
      <c r="Z490">
        <v>0</v>
      </c>
      <c r="AA490">
        <v>0</v>
      </c>
      <c r="AB490">
        <v>0</v>
      </c>
      <c r="AC490">
        <v>0</v>
      </c>
      <c r="AD490">
        <v>0</v>
      </c>
    </row>
    <row r="491" spans="1:30" x14ac:dyDescent="0.25">
      <c r="A491">
        <v>2010</v>
      </c>
      <c r="B491">
        <v>80</v>
      </c>
      <c r="C491" t="s">
        <v>475</v>
      </c>
      <c r="D491" t="str">
        <f>IFERROR(INDEX('Draft Master List'!E:F,MATCH('Passing Data 2006-2015'!C491,'Draft Master List'!E:E,0),2),"N/A")</f>
        <v>1422007</v>
      </c>
      <c r="E491" t="s">
        <v>10</v>
      </c>
      <c r="F491">
        <v>27</v>
      </c>
      <c r="G491" t="s">
        <v>74</v>
      </c>
      <c r="H491">
        <v>13</v>
      </c>
      <c r="I491">
        <v>11</v>
      </c>
      <c r="K491">
        <v>1</v>
      </c>
      <c r="L491">
        <v>2</v>
      </c>
      <c r="M491">
        <v>50</v>
      </c>
      <c r="N491">
        <v>17</v>
      </c>
      <c r="O491">
        <v>0</v>
      </c>
      <c r="P491">
        <v>0</v>
      </c>
      <c r="Q491">
        <v>0</v>
      </c>
      <c r="R491">
        <v>0</v>
      </c>
      <c r="S491">
        <v>17</v>
      </c>
      <c r="T491">
        <v>8.5</v>
      </c>
      <c r="U491">
        <v>8.5</v>
      </c>
      <c r="V491">
        <v>17</v>
      </c>
      <c r="W491">
        <v>1.3</v>
      </c>
      <c r="X491">
        <v>79.2</v>
      </c>
      <c r="Y491">
        <v>75.099999999999994</v>
      </c>
      <c r="Z491">
        <v>0</v>
      </c>
      <c r="AA491">
        <v>0</v>
      </c>
      <c r="AB491">
        <v>8.5</v>
      </c>
      <c r="AC491">
        <v>8.5</v>
      </c>
      <c r="AD491">
        <v>0</v>
      </c>
    </row>
    <row r="492" spans="1:30" x14ac:dyDescent="0.25">
      <c r="A492">
        <v>2010</v>
      </c>
      <c r="B492">
        <v>81</v>
      </c>
      <c r="C492" t="s">
        <v>566</v>
      </c>
      <c r="D492" t="str">
        <f>IFERROR(INDEX('Draft Master List'!E:F,MATCH('Passing Data 2006-2015'!C492,'Draft Master List'!E:E,0),2),"N/A")</f>
        <v>N/A</v>
      </c>
      <c r="E492" t="s">
        <v>33</v>
      </c>
      <c r="F492">
        <v>29</v>
      </c>
      <c r="G492" t="s">
        <v>76</v>
      </c>
      <c r="H492">
        <v>16</v>
      </c>
      <c r="I492">
        <v>16</v>
      </c>
      <c r="K492">
        <v>0</v>
      </c>
      <c r="L492">
        <v>2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W492">
        <v>0</v>
      </c>
      <c r="X492">
        <v>39.6</v>
      </c>
      <c r="Y492">
        <v>12.5</v>
      </c>
      <c r="Z492">
        <v>0</v>
      </c>
      <c r="AA492">
        <v>0</v>
      </c>
      <c r="AB492">
        <v>0</v>
      </c>
      <c r="AC492">
        <v>0</v>
      </c>
      <c r="AD492">
        <v>0</v>
      </c>
    </row>
    <row r="493" spans="1:30" x14ac:dyDescent="0.25">
      <c r="A493">
        <v>2010</v>
      </c>
      <c r="B493">
        <v>82</v>
      </c>
      <c r="C493" t="s">
        <v>78</v>
      </c>
      <c r="D493" t="str">
        <f>IFERROR(INDEX('Draft Master List'!E:F,MATCH('Passing Data 2006-2015'!C493,'Draft Master List'!E:E,0),2),"N/A")</f>
        <v>492006</v>
      </c>
      <c r="E493" t="s">
        <v>32</v>
      </c>
      <c r="F493">
        <v>27</v>
      </c>
      <c r="H493">
        <v>1</v>
      </c>
      <c r="I493">
        <v>0</v>
      </c>
      <c r="K493">
        <v>1</v>
      </c>
      <c r="L493">
        <v>2</v>
      </c>
      <c r="M493">
        <v>50</v>
      </c>
      <c r="N493">
        <v>6</v>
      </c>
      <c r="O493">
        <v>0</v>
      </c>
      <c r="P493">
        <v>0</v>
      </c>
      <c r="Q493">
        <v>0</v>
      </c>
      <c r="R493">
        <v>0</v>
      </c>
      <c r="S493">
        <v>6</v>
      </c>
      <c r="T493">
        <v>3</v>
      </c>
      <c r="U493">
        <v>3</v>
      </c>
      <c r="V493">
        <v>6</v>
      </c>
      <c r="W493">
        <v>6</v>
      </c>
      <c r="X493">
        <v>56.2</v>
      </c>
      <c r="Y493">
        <v>100</v>
      </c>
      <c r="Z493">
        <v>0</v>
      </c>
      <c r="AA493">
        <v>0</v>
      </c>
      <c r="AB493">
        <v>3</v>
      </c>
      <c r="AC493">
        <v>3</v>
      </c>
      <c r="AD493">
        <v>0</v>
      </c>
    </row>
    <row r="494" spans="1:30" x14ac:dyDescent="0.25">
      <c r="A494">
        <v>2010</v>
      </c>
      <c r="B494">
        <v>83</v>
      </c>
      <c r="C494" t="s">
        <v>431</v>
      </c>
      <c r="D494" t="str">
        <f>IFERROR(INDEX('Draft Master List'!E:F,MATCH('Passing Data 2006-2015'!C494,'Draft Master List'!E:E,0),2),"N/A")</f>
        <v>2272008</v>
      </c>
      <c r="E494" t="s">
        <v>64</v>
      </c>
      <c r="F494">
        <v>24</v>
      </c>
      <c r="G494" t="s">
        <v>76</v>
      </c>
      <c r="H494">
        <v>16</v>
      </c>
      <c r="I494">
        <v>14</v>
      </c>
      <c r="K494">
        <v>1</v>
      </c>
      <c r="L494">
        <v>2</v>
      </c>
      <c r="M494">
        <v>50</v>
      </c>
      <c r="N494">
        <v>13</v>
      </c>
      <c r="O494">
        <v>0</v>
      </c>
      <c r="P494">
        <v>0</v>
      </c>
      <c r="Q494">
        <v>0</v>
      </c>
      <c r="R494">
        <v>0</v>
      </c>
      <c r="S494">
        <v>13</v>
      </c>
      <c r="T494">
        <v>6.5</v>
      </c>
      <c r="U494">
        <v>6.5</v>
      </c>
      <c r="V494">
        <v>13</v>
      </c>
      <c r="W494">
        <v>0.8</v>
      </c>
      <c r="X494">
        <v>70.8</v>
      </c>
      <c r="Y494">
        <v>93.5</v>
      </c>
      <c r="Z494">
        <v>0</v>
      </c>
      <c r="AA494">
        <v>0</v>
      </c>
      <c r="AB494">
        <v>6.5</v>
      </c>
      <c r="AC494">
        <v>6.5</v>
      </c>
      <c r="AD494">
        <v>0</v>
      </c>
    </row>
    <row r="495" spans="1:30" x14ac:dyDescent="0.25">
      <c r="A495">
        <v>2010</v>
      </c>
      <c r="B495">
        <v>84</v>
      </c>
      <c r="C495" t="s">
        <v>624</v>
      </c>
      <c r="D495" t="str">
        <f>IFERROR(INDEX('Draft Master List'!E:F,MATCH('Passing Data 2006-2015'!C495,'Draft Master List'!E:E,0),2),"N/A")</f>
        <v>N/A</v>
      </c>
      <c r="E495" t="s">
        <v>33</v>
      </c>
      <c r="F495">
        <v>34</v>
      </c>
      <c r="G495" t="s">
        <v>62</v>
      </c>
      <c r="H495">
        <v>1</v>
      </c>
      <c r="I495">
        <v>1</v>
      </c>
      <c r="J495" t="s">
        <v>627</v>
      </c>
      <c r="K495">
        <v>1</v>
      </c>
      <c r="L495">
        <v>2</v>
      </c>
      <c r="M495">
        <v>50</v>
      </c>
      <c r="N495">
        <v>19</v>
      </c>
      <c r="O495">
        <v>0</v>
      </c>
      <c r="P495">
        <v>0</v>
      </c>
      <c r="Q495">
        <v>0</v>
      </c>
      <c r="R495">
        <v>0</v>
      </c>
      <c r="S495">
        <v>19</v>
      </c>
      <c r="T495">
        <v>9.5</v>
      </c>
      <c r="U495">
        <v>9.5</v>
      </c>
      <c r="V495">
        <v>19</v>
      </c>
      <c r="W495">
        <v>19</v>
      </c>
      <c r="X495">
        <v>83.3</v>
      </c>
      <c r="Y495">
        <v>94.6</v>
      </c>
      <c r="Z495">
        <v>0</v>
      </c>
      <c r="AA495">
        <v>0</v>
      </c>
      <c r="AB495">
        <v>9.5</v>
      </c>
      <c r="AC495">
        <v>9.5</v>
      </c>
      <c r="AD495">
        <v>0</v>
      </c>
    </row>
    <row r="496" spans="1:30" x14ac:dyDescent="0.25">
      <c r="A496">
        <v>2010</v>
      </c>
      <c r="B496">
        <v>85</v>
      </c>
      <c r="C496" t="s">
        <v>637</v>
      </c>
      <c r="D496" t="str">
        <f>IFERROR(INDEX('Draft Master List'!E:F,MATCH('Passing Data 2006-2015'!C496,'Draft Master List'!E:E,0),2),"N/A")</f>
        <v>N/A</v>
      </c>
      <c r="E496" t="s">
        <v>24</v>
      </c>
      <c r="F496">
        <v>31</v>
      </c>
      <c r="H496">
        <v>16</v>
      </c>
      <c r="I496">
        <v>0</v>
      </c>
      <c r="K496">
        <v>2</v>
      </c>
      <c r="L496">
        <v>2</v>
      </c>
      <c r="M496">
        <v>100</v>
      </c>
      <c r="N496">
        <v>42</v>
      </c>
      <c r="O496">
        <v>2</v>
      </c>
      <c r="P496">
        <v>100</v>
      </c>
      <c r="Q496">
        <v>0</v>
      </c>
      <c r="R496">
        <v>0</v>
      </c>
      <c r="S496">
        <v>39</v>
      </c>
      <c r="T496">
        <v>21</v>
      </c>
      <c r="U496">
        <v>41</v>
      </c>
      <c r="V496">
        <v>21</v>
      </c>
      <c r="W496">
        <v>2.6</v>
      </c>
      <c r="X496">
        <v>158.30000000000001</v>
      </c>
      <c r="Y496">
        <v>100</v>
      </c>
      <c r="Z496">
        <v>0</v>
      </c>
      <c r="AA496">
        <v>0</v>
      </c>
      <c r="AB496">
        <v>21</v>
      </c>
      <c r="AC496">
        <v>41</v>
      </c>
      <c r="AD496">
        <v>0</v>
      </c>
    </row>
    <row r="497" spans="1:30" x14ac:dyDescent="0.25">
      <c r="A497">
        <v>2010</v>
      </c>
      <c r="B497">
        <v>86</v>
      </c>
      <c r="C497" t="s">
        <v>576</v>
      </c>
      <c r="D497" t="str">
        <f>IFERROR(INDEX('Draft Master List'!E:F,MATCH('Passing Data 2006-2015'!C497,'Draft Master List'!E:E,0),2),"N/A")</f>
        <v>N/A</v>
      </c>
      <c r="E497" t="s">
        <v>27</v>
      </c>
      <c r="F497">
        <v>27</v>
      </c>
      <c r="G497" t="s">
        <v>76</v>
      </c>
      <c r="H497">
        <v>13</v>
      </c>
      <c r="I497">
        <v>10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W497">
        <v>0</v>
      </c>
      <c r="X497">
        <v>39.6</v>
      </c>
      <c r="Y497">
        <v>5</v>
      </c>
      <c r="Z497">
        <v>0</v>
      </c>
      <c r="AA497">
        <v>0</v>
      </c>
      <c r="AB497">
        <v>0</v>
      </c>
      <c r="AC497">
        <v>0</v>
      </c>
      <c r="AD497">
        <v>0</v>
      </c>
    </row>
    <row r="498" spans="1:30" x14ac:dyDescent="0.25">
      <c r="A498">
        <v>2010</v>
      </c>
      <c r="B498">
        <v>87</v>
      </c>
      <c r="C498" t="s">
        <v>268</v>
      </c>
      <c r="D498" t="str">
        <f>IFERROR(INDEX('Draft Master List'!E:F,MATCH('Passing Data 2006-2015'!C498,'Draft Master List'!E:E,0),2),"N/A")</f>
        <v>302010</v>
      </c>
      <c r="E498" t="s">
        <v>12</v>
      </c>
      <c r="F498">
        <v>21</v>
      </c>
      <c r="G498" t="s">
        <v>76</v>
      </c>
      <c r="H498">
        <v>16</v>
      </c>
      <c r="I498">
        <v>9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W498">
        <v>0</v>
      </c>
      <c r="X498">
        <v>39.6</v>
      </c>
      <c r="Y498">
        <v>2.8</v>
      </c>
      <c r="Z498">
        <v>0</v>
      </c>
      <c r="AA498">
        <v>0</v>
      </c>
      <c r="AB498">
        <v>0</v>
      </c>
      <c r="AC498">
        <v>0</v>
      </c>
      <c r="AD498">
        <v>0</v>
      </c>
    </row>
    <row r="499" spans="1:30" x14ac:dyDescent="0.25">
      <c r="A499">
        <v>2010</v>
      </c>
      <c r="B499">
        <v>88</v>
      </c>
      <c r="C499" t="s">
        <v>641</v>
      </c>
      <c r="D499" t="str">
        <f>IFERROR(INDEX('Draft Master List'!E:F,MATCH('Passing Data 2006-2015'!C499,'Draft Master List'!E:E,0),2),"N/A")</f>
        <v>N/A</v>
      </c>
      <c r="E499" t="s">
        <v>3</v>
      </c>
      <c r="F499">
        <v>30</v>
      </c>
      <c r="G499" t="s">
        <v>74</v>
      </c>
      <c r="H499">
        <v>16</v>
      </c>
      <c r="I499">
        <v>16</v>
      </c>
      <c r="K499">
        <v>1</v>
      </c>
      <c r="L499">
        <v>1</v>
      </c>
      <c r="M499">
        <v>100</v>
      </c>
      <c r="N499">
        <v>-6</v>
      </c>
      <c r="O499">
        <v>0</v>
      </c>
      <c r="P499">
        <v>0</v>
      </c>
      <c r="Q499">
        <v>0</v>
      </c>
      <c r="R499">
        <v>0</v>
      </c>
      <c r="S499">
        <v>-6</v>
      </c>
      <c r="T499">
        <v>-6</v>
      </c>
      <c r="U499">
        <v>-6</v>
      </c>
      <c r="V499">
        <v>-6</v>
      </c>
      <c r="W499">
        <v>-0.4</v>
      </c>
      <c r="X499">
        <v>79.2</v>
      </c>
      <c r="Y499">
        <v>17.2</v>
      </c>
      <c r="Z499">
        <v>0</v>
      </c>
      <c r="AA499">
        <v>0</v>
      </c>
      <c r="AB499">
        <v>-6</v>
      </c>
      <c r="AC499">
        <v>-6</v>
      </c>
      <c r="AD499">
        <v>0</v>
      </c>
    </row>
    <row r="500" spans="1:30" x14ac:dyDescent="0.25">
      <c r="A500">
        <v>2010</v>
      </c>
      <c r="B500">
        <v>89</v>
      </c>
      <c r="C500" t="s">
        <v>587</v>
      </c>
      <c r="D500" t="str">
        <f>IFERROR(INDEX('Draft Master List'!E:F,MATCH('Passing Data 2006-2015'!C500,'Draft Master List'!E:E,0),2),"N/A")</f>
        <v>N/A</v>
      </c>
      <c r="E500" t="s">
        <v>13</v>
      </c>
      <c r="F500">
        <v>31</v>
      </c>
      <c r="G500" t="s">
        <v>77</v>
      </c>
      <c r="H500">
        <v>9</v>
      </c>
      <c r="I500">
        <v>2</v>
      </c>
      <c r="K500">
        <v>0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W500">
        <v>0</v>
      </c>
      <c r="X500">
        <v>39.6</v>
      </c>
      <c r="Y500">
        <v>1.1000000000000001</v>
      </c>
      <c r="Z500">
        <v>0</v>
      </c>
      <c r="AA500">
        <v>0</v>
      </c>
      <c r="AB500">
        <v>0</v>
      </c>
      <c r="AC500">
        <v>0</v>
      </c>
      <c r="AD500">
        <v>0</v>
      </c>
    </row>
    <row r="501" spans="1:30" x14ac:dyDescent="0.25">
      <c r="A501">
        <v>2010</v>
      </c>
      <c r="B501">
        <v>90</v>
      </c>
      <c r="C501" t="s">
        <v>278</v>
      </c>
      <c r="D501" t="str">
        <f>IFERROR(INDEX('Draft Master List'!E:F,MATCH('Passing Data 2006-2015'!C501,'Draft Master List'!E:E,0),2),"N/A")</f>
        <v>892010</v>
      </c>
      <c r="E501" t="s">
        <v>22</v>
      </c>
      <c r="F501">
        <v>22</v>
      </c>
      <c r="H501">
        <v>3</v>
      </c>
      <c r="I501">
        <v>0</v>
      </c>
      <c r="K501">
        <v>1</v>
      </c>
      <c r="L501">
        <v>1</v>
      </c>
      <c r="M501">
        <v>100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79.2</v>
      </c>
      <c r="Y501">
        <v>69.599999999999994</v>
      </c>
      <c r="Z501">
        <v>0</v>
      </c>
      <c r="AA501">
        <v>0</v>
      </c>
      <c r="AB501">
        <v>0</v>
      </c>
      <c r="AC501">
        <v>0</v>
      </c>
      <c r="AD501">
        <v>0</v>
      </c>
    </row>
    <row r="502" spans="1:30" x14ac:dyDescent="0.25">
      <c r="A502">
        <v>2010</v>
      </c>
      <c r="B502">
        <v>91</v>
      </c>
      <c r="C502" t="s">
        <v>702</v>
      </c>
      <c r="D502" t="str">
        <f>IFERROR(INDEX('Draft Master List'!E:F,MATCH('Passing Data 2006-2015'!C502,'Draft Master List'!E:E,0),2),"N/A")</f>
        <v>N/A</v>
      </c>
      <c r="E502" t="s">
        <v>14</v>
      </c>
      <c r="F502">
        <v>30</v>
      </c>
      <c r="G502" t="s">
        <v>732</v>
      </c>
      <c r="H502">
        <v>12</v>
      </c>
      <c r="I502">
        <v>7</v>
      </c>
      <c r="K502">
        <v>1</v>
      </c>
      <c r="L502">
        <v>1</v>
      </c>
      <c r="M502">
        <v>100</v>
      </c>
      <c r="N502">
        <v>2</v>
      </c>
      <c r="O502">
        <v>1</v>
      </c>
      <c r="P502">
        <v>100</v>
      </c>
      <c r="Q502">
        <v>0</v>
      </c>
      <c r="R502">
        <v>0</v>
      </c>
      <c r="S502">
        <v>2</v>
      </c>
      <c r="T502">
        <v>2</v>
      </c>
      <c r="U502">
        <v>22</v>
      </c>
      <c r="V502">
        <v>2</v>
      </c>
      <c r="W502">
        <v>0.2</v>
      </c>
      <c r="X502">
        <v>118.7</v>
      </c>
      <c r="Y502">
        <v>99.9</v>
      </c>
      <c r="Z502">
        <v>0</v>
      </c>
      <c r="AA502">
        <v>0</v>
      </c>
      <c r="AB502">
        <v>2</v>
      </c>
      <c r="AC502">
        <v>22</v>
      </c>
      <c r="AD502">
        <v>0</v>
      </c>
    </row>
    <row r="503" spans="1:30" x14ac:dyDescent="0.25">
      <c r="A503">
        <v>2010</v>
      </c>
      <c r="B503">
        <v>92</v>
      </c>
      <c r="C503" t="s">
        <v>733</v>
      </c>
      <c r="D503" t="str">
        <f>IFERROR(INDEX('Draft Master List'!E:F,MATCH('Passing Data 2006-2015'!C503,'Draft Master List'!E:E,0),2),"N/A")</f>
        <v>N/A</v>
      </c>
      <c r="E503" t="s">
        <v>15</v>
      </c>
      <c r="F503">
        <v>32</v>
      </c>
      <c r="H503">
        <v>14</v>
      </c>
      <c r="I503">
        <v>12</v>
      </c>
      <c r="K503">
        <v>0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W503">
        <v>0</v>
      </c>
      <c r="X503">
        <v>39.6</v>
      </c>
      <c r="Y503">
        <v>5.3</v>
      </c>
      <c r="Z503">
        <v>0</v>
      </c>
      <c r="AA503">
        <v>0</v>
      </c>
      <c r="AB503">
        <v>0</v>
      </c>
      <c r="AC503">
        <v>0</v>
      </c>
      <c r="AD503">
        <v>0</v>
      </c>
    </row>
    <row r="504" spans="1:30" x14ac:dyDescent="0.25">
      <c r="A504">
        <v>2010</v>
      </c>
      <c r="B504">
        <v>93</v>
      </c>
      <c r="C504" t="s">
        <v>518</v>
      </c>
      <c r="D504" t="str">
        <f>IFERROR(INDEX('Draft Master List'!E:F,MATCH('Passing Data 2006-2015'!C504,'Draft Master List'!E:E,0),2),"N/A")</f>
        <v>602006</v>
      </c>
      <c r="E504" t="s">
        <v>4</v>
      </c>
      <c r="F504">
        <v>25</v>
      </c>
      <c r="G504" t="s">
        <v>76</v>
      </c>
      <c r="H504">
        <v>14</v>
      </c>
      <c r="I504">
        <v>14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100</v>
      </c>
      <c r="S504">
        <v>0</v>
      </c>
      <c r="T504">
        <v>0</v>
      </c>
      <c r="U504">
        <v>-45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-45</v>
      </c>
      <c r="AD504">
        <v>0</v>
      </c>
    </row>
    <row r="505" spans="1:30" x14ac:dyDescent="0.25">
      <c r="A505">
        <v>2010</v>
      </c>
      <c r="B505">
        <v>94</v>
      </c>
      <c r="C505" t="s">
        <v>109</v>
      </c>
      <c r="D505" t="str">
        <f>IFERROR(INDEX('Draft Master List'!E:F,MATCH('Passing Data 2006-2015'!C505,'Draft Master List'!E:E,0),2),"N/A")</f>
        <v>N/A</v>
      </c>
      <c r="E505" t="s">
        <v>3</v>
      </c>
      <c r="F505">
        <v>28</v>
      </c>
      <c r="G505" t="s">
        <v>213</v>
      </c>
      <c r="H505">
        <v>16</v>
      </c>
      <c r="I505">
        <v>0</v>
      </c>
      <c r="K505">
        <v>1</v>
      </c>
      <c r="L505">
        <v>1</v>
      </c>
      <c r="M505">
        <v>100</v>
      </c>
      <c r="N505">
        <v>13</v>
      </c>
      <c r="O505">
        <v>0</v>
      </c>
      <c r="P505">
        <v>0</v>
      </c>
      <c r="Q505">
        <v>0</v>
      </c>
      <c r="R505">
        <v>0</v>
      </c>
      <c r="S505">
        <v>13</v>
      </c>
      <c r="T505">
        <v>13</v>
      </c>
      <c r="U505">
        <v>13</v>
      </c>
      <c r="V505">
        <v>13</v>
      </c>
      <c r="W505">
        <v>0.8</v>
      </c>
      <c r="X505">
        <v>118.7</v>
      </c>
      <c r="Y505">
        <v>99.98</v>
      </c>
      <c r="Z505">
        <v>0</v>
      </c>
      <c r="AA505">
        <v>0</v>
      </c>
      <c r="AB505">
        <v>13</v>
      </c>
      <c r="AC505">
        <v>13</v>
      </c>
      <c r="AD505">
        <v>0</v>
      </c>
    </row>
    <row r="506" spans="1:30" x14ac:dyDescent="0.25">
      <c r="A506">
        <v>2010</v>
      </c>
      <c r="B506">
        <v>95</v>
      </c>
      <c r="C506" t="s">
        <v>114</v>
      </c>
      <c r="D506" t="str">
        <f>IFERROR(INDEX('Draft Master List'!E:F,MATCH('Passing Data 2006-2015'!C506,'Draft Master List'!E:E,0),2),"N/A")</f>
        <v>782010</v>
      </c>
      <c r="E506" t="s">
        <v>22</v>
      </c>
      <c r="F506">
        <v>24</v>
      </c>
      <c r="G506" t="s">
        <v>77</v>
      </c>
      <c r="H506">
        <v>14</v>
      </c>
      <c r="I506">
        <v>2</v>
      </c>
      <c r="K506">
        <v>0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W506">
        <v>0</v>
      </c>
      <c r="X506">
        <v>39.6</v>
      </c>
      <c r="Y506">
        <v>99.9</v>
      </c>
      <c r="Z506">
        <v>0</v>
      </c>
      <c r="AA506">
        <v>0</v>
      </c>
      <c r="AB506">
        <v>0</v>
      </c>
      <c r="AC506">
        <v>0</v>
      </c>
      <c r="AD506">
        <v>0</v>
      </c>
    </row>
    <row r="507" spans="1:30" x14ac:dyDescent="0.25">
      <c r="A507">
        <v>2010</v>
      </c>
      <c r="B507">
        <v>96</v>
      </c>
      <c r="C507" t="s">
        <v>734</v>
      </c>
      <c r="D507" t="str">
        <f>IFERROR(INDEX('Draft Master List'!E:F,MATCH('Passing Data 2006-2015'!C507,'Draft Master List'!E:E,0),2),"N/A")</f>
        <v>N/A</v>
      </c>
      <c r="E507" t="s">
        <v>12</v>
      </c>
      <c r="F507">
        <v>29</v>
      </c>
      <c r="H507">
        <v>16</v>
      </c>
      <c r="I507">
        <v>0</v>
      </c>
      <c r="K507">
        <v>0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W507">
        <v>0</v>
      </c>
      <c r="X507">
        <v>39.6</v>
      </c>
      <c r="Y507">
        <v>5.3</v>
      </c>
      <c r="Z507">
        <v>0</v>
      </c>
      <c r="AA507">
        <v>0</v>
      </c>
      <c r="AB507">
        <v>0</v>
      </c>
      <c r="AC507">
        <v>0</v>
      </c>
      <c r="AD507">
        <v>0</v>
      </c>
    </row>
    <row r="508" spans="1:30" x14ac:dyDescent="0.25">
      <c r="A508">
        <v>2010</v>
      </c>
      <c r="B508">
        <v>97</v>
      </c>
      <c r="C508" t="s">
        <v>121</v>
      </c>
      <c r="D508" t="str">
        <f>IFERROR(INDEX('Draft Master List'!E:F,MATCH('Passing Data 2006-2015'!C508,'Draft Master List'!E:E,0),2),"N/A")</f>
        <v>1192006</v>
      </c>
      <c r="E508" t="s">
        <v>33</v>
      </c>
      <c r="F508">
        <v>26</v>
      </c>
      <c r="G508" t="s">
        <v>74</v>
      </c>
      <c r="H508">
        <v>14</v>
      </c>
      <c r="I508">
        <v>14</v>
      </c>
      <c r="K508">
        <v>0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W508">
        <v>0</v>
      </c>
      <c r="X508">
        <v>39.6</v>
      </c>
      <c r="Y508">
        <v>1</v>
      </c>
      <c r="Z508">
        <v>0</v>
      </c>
      <c r="AA508">
        <v>0</v>
      </c>
      <c r="AB508">
        <v>0</v>
      </c>
      <c r="AC508">
        <v>0</v>
      </c>
      <c r="AD508">
        <v>0</v>
      </c>
    </row>
    <row r="509" spans="1:30" x14ac:dyDescent="0.25">
      <c r="A509">
        <v>2010</v>
      </c>
      <c r="B509">
        <v>98</v>
      </c>
      <c r="C509" t="s">
        <v>326</v>
      </c>
      <c r="D509" t="str">
        <f>IFERROR(INDEX('Draft Master List'!E:F,MATCH('Passing Data 2006-2015'!C509,'Draft Master List'!E:E,0),2),"N/A")</f>
        <v>502009</v>
      </c>
      <c r="E509" t="s">
        <v>64</v>
      </c>
      <c r="F509">
        <v>24</v>
      </c>
      <c r="G509" t="s">
        <v>74</v>
      </c>
      <c r="H509">
        <v>15</v>
      </c>
      <c r="I509">
        <v>14</v>
      </c>
      <c r="K509">
        <v>1</v>
      </c>
      <c r="L509">
        <v>1</v>
      </c>
      <c r="M509">
        <v>100</v>
      </c>
      <c r="N509">
        <v>29</v>
      </c>
      <c r="O509">
        <v>1</v>
      </c>
      <c r="P509">
        <v>100</v>
      </c>
      <c r="Q509">
        <v>0</v>
      </c>
      <c r="R509">
        <v>0</v>
      </c>
      <c r="S509">
        <v>29</v>
      </c>
      <c r="T509">
        <v>29</v>
      </c>
      <c r="U509">
        <v>49</v>
      </c>
      <c r="V509">
        <v>29</v>
      </c>
      <c r="W509">
        <v>1.9</v>
      </c>
      <c r="X509">
        <v>158.30000000000001</v>
      </c>
      <c r="Y509">
        <v>100</v>
      </c>
      <c r="Z509">
        <v>0</v>
      </c>
      <c r="AA509">
        <v>0</v>
      </c>
      <c r="AB509">
        <v>29</v>
      </c>
      <c r="AC509">
        <v>49</v>
      </c>
      <c r="AD509">
        <v>0</v>
      </c>
    </row>
    <row r="510" spans="1:30" x14ac:dyDescent="0.25">
      <c r="A510">
        <v>2010</v>
      </c>
      <c r="B510">
        <v>99</v>
      </c>
      <c r="C510" t="s">
        <v>96</v>
      </c>
      <c r="D510" t="str">
        <f>IFERROR(INDEX('Draft Master List'!E:F,MATCH('Passing Data 2006-2015'!C510,'Draft Master List'!E:E,0),2),"N/A")</f>
        <v>42008</v>
      </c>
      <c r="E510" t="s">
        <v>16</v>
      </c>
      <c r="F510">
        <v>23</v>
      </c>
      <c r="G510" t="s">
        <v>76</v>
      </c>
      <c r="H510">
        <v>13</v>
      </c>
      <c r="I510">
        <v>13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W510">
        <v>0</v>
      </c>
      <c r="X510">
        <v>39.6</v>
      </c>
      <c r="Y510">
        <v>54.4</v>
      </c>
      <c r="Z510">
        <v>0</v>
      </c>
      <c r="AA510">
        <v>0</v>
      </c>
      <c r="AB510">
        <v>0</v>
      </c>
      <c r="AC510">
        <v>0</v>
      </c>
      <c r="AD510">
        <v>0</v>
      </c>
    </row>
    <row r="511" spans="1:30" x14ac:dyDescent="0.25">
      <c r="A511">
        <v>2010</v>
      </c>
      <c r="B511">
        <v>100</v>
      </c>
      <c r="C511" t="s">
        <v>527</v>
      </c>
      <c r="D511" t="str">
        <f>IFERROR(INDEX('Draft Master List'!E:F,MATCH('Passing Data 2006-2015'!C511,'Draft Master List'!E:E,0),2),"N/A")</f>
        <v>1002006</v>
      </c>
      <c r="E511" t="s">
        <v>19</v>
      </c>
      <c r="F511">
        <v>27</v>
      </c>
      <c r="G511" t="s">
        <v>732</v>
      </c>
      <c r="H511">
        <v>11</v>
      </c>
      <c r="I511">
        <v>4</v>
      </c>
      <c r="K511">
        <v>1</v>
      </c>
      <c r="L511">
        <v>1</v>
      </c>
      <c r="M511">
        <v>100</v>
      </c>
      <c r="N511">
        <v>28</v>
      </c>
      <c r="O511">
        <v>0</v>
      </c>
      <c r="P511">
        <v>0</v>
      </c>
      <c r="Q511">
        <v>0</v>
      </c>
      <c r="R511">
        <v>0</v>
      </c>
      <c r="S511">
        <v>28</v>
      </c>
      <c r="T511">
        <v>28</v>
      </c>
      <c r="U511">
        <v>28</v>
      </c>
      <c r="V511">
        <v>28</v>
      </c>
      <c r="W511">
        <v>2.5</v>
      </c>
      <c r="X511">
        <v>118.7</v>
      </c>
      <c r="Y511">
        <v>100</v>
      </c>
      <c r="Z511">
        <v>0</v>
      </c>
      <c r="AA511">
        <v>0</v>
      </c>
      <c r="AB511">
        <v>28</v>
      </c>
      <c r="AC511">
        <v>28</v>
      </c>
      <c r="AD511">
        <v>0</v>
      </c>
    </row>
    <row r="512" spans="1:30" x14ac:dyDescent="0.25">
      <c r="A512">
        <v>2010</v>
      </c>
      <c r="B512">
        <v>101</v>
      </c>
      <c r="C512" t="s">
        <v>674</v>
      </c>
      <c r="D512" t="str">
        <f>IFERROR(INDEX('Draft Master List'!E:F,MATCH('Passing Data 2006-2015'!C512,'Draft Master List'!E:E,0),2),"N/A")</f>
        <v>N/A</v>
      </c>
      <c r="E512" t="s">
        <v>13</v>
      </c>
      <c r="F512">
        <v>30</v>
      </c>
      <c r="G512" t="s">
        <v>213</v>
      </c>
      <c r="H512">
        <v>16</v>
      </c>
      <c r="I512">
        <v>0</v>
      </c>
      <c r="K512">
        <v>1</v>
      </c>
      <c r="L512">
        <v>1</v>
      </c>
      <c r="M512">
        <v>100</v>
      </c>
      <c r="N512">
        <v>28</v>
      </c>
      <c r="O512">
        <v>0</v>
      </c>
      <c r="P512">
        <v>0</v>
      </c>
      <c r="Q512">
        <v>0</v>
      </c>
      <c r="R512">
        <v>0</v>
      </c>
      <c r="S512">
        <v>28</v>
      </c>
      <c r="T512">
        <v>28</v>
      </c>
      <c r="U512">
        <v>28</v>
      </c>
      <c r="V512">
        <v>28</v>
      </c>
      <c r="W512">
        <v>1.8</v>
      </c>
      <c r="X512">
        <v>118.7</v>
      </c>
      <c r="Y512">
        <v>100</v>
      </c>
      <c r="Z512">
        <v>0</v>
      </c>
      <c r="AA512">
        <v>0</v>
      </c>
      <c r="AB512">
        <v>28</v>
      </c>
      <c r="AC512">
        <v>28</v>
      </c>
      <c r="AD512">
        <v>0</v>
      </c>
    </row>
    <row r="513" spans="1:32" x14ac:dyDescent="0.25">
      <c r="A513">
        <v>2010</v>
      </c>
      <c r="B513">
        <v>102</v>
      </c>
      <c r="C513" t="s">
        <v>623</v>
      </c>
      <c r="D513" t="str">
        <f>IFERROR(INDEX('Draft Master List'!E:F,MATCH('Passing Data 2006-2015'!C513,'Draft Master List'!E:E,0),2),"N/A")</f>
        <v>N/A</v>
      </c>
      <c r="E513" t="s">
        <v>13</v>
      </c>
      <c r="F513">
        <v>34</v>
      </c>
      <c r="H513">
        <v>3</v>
      </c>
      <c r="I513">
        <v>0</v>
      </c>
      <c r="K513">
        <v>1</v>
      </c>
      <c r="L513">
        <v>1</v>
      </c>
      <c r="M513">
        <v>100</v>
      </c>
      <c r="N513">
        <v>8</v>
      </c>
      <c r="O513">
        <v>0</v>
      </c>
      <c r="P513">
        <v>0</v>
      </c>
      <c r="Q513">
        <v>0</v>
      </c>
      <c r="R513">
        <v>0</v>
      </c>
      <c r="S513">
        <v>8</v>
      </c>
      <c r="T513">
        <v>8</v>
      </c>
      <c r="U513">
        <v>8</v>
      </c>
      <c r="V513">
        <v>8</v>
      </c>
      <c r="W513">
        <v>2.7</v>
      </c>
      <c r="X513">
        <v>100</v>
      </c>
      <c r="Y513">
        <v>90.3</v>
      </c>
      <c r="Z513">
        <v>0</v>
      </c>
      <c r="AA513">
        <v>0</v>
      </c>
      <c r="AB513">
        <v>8</v>
      </c>
      <c r="AC513">
        <v>8</v>
      </c>
      <c r="AD513">
        <v>0</v>
      </c>
    </row>
    <row r="514" spans="1:32" x14ac:dyDescent="0.25">
      <c r="A514">
        <v>2011</v>
      </c>
      <c r="B514">
        <v>1</v>
      </c>
      <c r="C514" t="s">
        <v>11</v>
      </c>
      <c r="D514" t="str">
        <f>IFERROR(INDEX('Draft Master List'!E:F,MATCH('Passing Data 2006-2015'!C514,'Draft Master List'!E:E,0),2),"N/A")</f>
        <v>12009</v>
      </c>
      <c r="E514" t="s">
        <v>12</v>
      </c>
      <c r="F514">
        <v>23</v>
      </c>
      <c r="G514" t="s">
        <v>1</v>
      </c>
      <c r="H514">
        <v>16</v>
      </c>
      <c r="I514">
        <v>16</v>
      </c>
      <c r="J514" s="1">
        <v>36805</v>
      </c>
      <c r="K514">
        <v>421</v>
      </c>
      <c r="L514">
        <v>663</v>
      </c>
      <c r="M514">
        <v>63.5</v>
      </c>
      <c r="N514">
        <v>5038</v>
      </c>
      <c r="O514">
        <v>41</v>
      </c>
      <c r="P514">
        <v>6.2</v>
      </c>
      <c r="Q514">
        <v>16</v>
      </c>
      <c r="R514">
        <v>2.4</v>
      </c>
      <c r="S514">
        <v>73</v>
      </c>
      <c r="T514">
        <v>7.6</v>
      </c>
      <c r="U514">
        <v>7.7</v>
      </c>
      <c r="V514">
        <v>12</v>
      </c>
      <c r="W514">
        <v>314.89999999999998</v>
      </c>
      <c r="X514">
        <v>97.2</v>
      </c>
      <c r="Y514">
        <v>64.400000000000006</v>
      </c>
      <c r="Z514">
        <v>36</v>
      </c>
      <c r="AA514">
        <v>257</v>
      </c>
      <c r="AB514">
        <v>6.84</v>
      </c>
      <c r="AC514">
        <v>6.98</v>
      </c>
      <c r="AD514">
        <v>5.2</v>
      </c>
      <c r="AE514">
        <v>3</v>
      </c>
      <c r="AF514">
        <v>4</v>
      </c>
    </row>
    <row r="515" spans="1:32" x14ac:dyDescent="0.25">
      <c r="A515">
        <v>2011</v>
      </c>
      <c r="B515">
        <v>2</v>
      </c>
      <c r="C515" t="s">
        <v>593</v>
      </c>
      <c r="D515" t="str">
        <f>IFERROR(INDEX('Draft Master List'!E:F,MATCH('Passing Data 2006-2015'!C515,'Draft Master List'!E:E,0),2),"N/A")</f>
        <v>N/A</v>
      </c>
      <c r="E515" t="s">
        <v>0</v>
      </c>
      <c r="F515">
        <v>32</v>
      </c>
      <c r="G515" t="s">
        <v>1</v>
      </c>
      <c r="H515">
        <v>16</v>
      </c>
      <c r="I515">
        <v>16</v>
      </c>
      <c r="J515" t="s">
        <v>596</v>
      </c>
      <c r="K515">
        <v>468</v>
      </c>
      <c r="L515">
        <v>657</v>
      </c>
      <c r="M515">
        <v>71.2</v>
      </c>
      <c r="N515">
        <v>5476</v>
      </c>
      <c r="O515">
        <v>46</v>
      </c>
      <c r="P515">
        <v>7</v>
      </c>
      <c r="Q515">
        <v>14</v>
      </c>
      <c r="R515">
        <v>2.1</v>
      </c>
      <c r="S515">
        <v>79</v>
      </c>
      <c r="T515">
        <v>8.3000000000000007</v>
      </c>
      <c r="U515">
        <v>8.8000000000000007</v>
      </c>
      <c r="V515">
        <v>11.7</v>
      </c>
      <c r="W515">
        <v>342.3</v>
      </c>
      <c r="X515">
        <v>110.6</v>
      </c>
      <c r="Y515">
        <v>84.3</v>
      </c>
      <c r="Z515">
        <v>24</v>
      </c>
      <c r="AA515">
        <v>158</v>
      </c>
      <c r="AB515">
        <v>7.81</v>
      </c>
      <c r="AC515">
        <v>8.23</v>
      </c>
      <c r="AD515">
        <v>3.5</v>
      </c>
      <c r="AE515">
        <v>3</v>
      </c>
      <c r="AF515">
        <v>4</v>
      </c>
    </row>
    <row r="516" spans="1:32" x14ac:dyDescent="0.25">
      <c r="A516">
        <v>2011</v>
      </c>
      <c r="B516">
        <v>3</v>
      </c>
      <c r="C516" t="s">
        <v>646</v>
      </c>
      <c r="D516" t="str">
        <f>IFERROR(INDEX('Draft Master List'!E:F,MATCH('Passing Data 2006-2015'!C516,'Draft Master List'!E:E,0),2),"N/A")</f>
        <v>N/A</v>
      </c>
      <c r="E516" t="s">
        <v>30</v>
      </c>
      <c r="F516">
        <v>34</v>
      </c>
      <c r="G516" t="s">
        <v>1</v>
      </c>
      <c r="H516">
        <v>16</v>
      </c>
      <c r="I516">
        <v>16</v>
      </c>
      <c r="J516" t="s">
        <v>596</v>
      </c>
      <c r="K516">
        <v>401</v>
      </c>
      <c r="L516">
        <v>611</v>
      </c>
      <c r="M516">
        <v>65.599999999999994</v>
      </c>
      <c r="N516">
        <v>5235</v>
      </c>
      <c r="O516">
        <v>39</v>
      </c>
      <c r="P516">
        <v>6.4</v>
      </c>
      <c r="Q516">
        <v>12</v>
      </c>
      <c r="R516">
        <v>2</v>
      </c>
      <c r="S516">
        <v>99</v>
      </c>
      <c r="T516">
        <v>8.6</v>
      </c>
      <c r="U516">
        <v>9</v>
      </c>
      <c r="V516">
        <v>13.1</v>
      </c>
      <c r="W516">
        <v>327.2</v>
      </c>
      <c r="X516">
        <v>105.6</v>
      </c>
      <c r="Y516">
        <v>76.599999999999994</v>
      </c>
      <c r="Z516">
        <v>32</v>
      </c>
      <c r="AA516">
        <v>173</v>
      </c>
      <c r="AB516">
        <v>7.87</v>
      </c>
      <c r="AC516">
        <v>8.25</v>
      </c>
      <c r="AD516">
        <v>5</v>
      </c>
      <c r="AE516">
        <v>2</v>
      </c>
      <c r="AF516">
        <v>3</v>
      </c>
    </row>
    <row r="517" spans="1:32" x14ac:dyDescent="0.25">
      <c r="A517">
        <v>2011</v>
      </c>
      <c r="B517">
        <v>4</v>
      </c>
      <c r="C517" t="s">
        <v>8</v>
      </c>
      <c r="D517" t="str">
        <f>IFERROR(INDEX('Draft Master List'!E:F,MATCH('Passing Data 2006-2015'!C517,'Draft Master List'!E:E,0),2),"N/A")</f>
        <v>N/A</v>
      </c>
      <c r="E517" t="s">
        <v>9</v>
      </c>
      <c r="F517">
        <v>30</v>
      </c>
      <c r="G517" t="s">
        <v>1</v>
      </c>
      <c r="H517">
        <v>16</v>
      </c>
      <c r="I517">
        <v>16</v>
      </c>
      <c r="J517" s="1">
        <v>36776</v>
      </c>
      <c r="K517">
        <v>359</v>
      </c>
      <c r="L517">
        <v>589</v>
      </c>
      <c r="M517">
        <v>61</v>
      </c>
      <c r="N517">
        <v>4933</v>
      </c>
      <c r="O517">
        <v>29</v>
      </c>
      <c r="P517">
        <v>4.9000000000000004</v>
      </c>
      <c r="Q517">
        <v>16</v>
      </c>
      <c r="R517">
        <v>2.7</v>
      </c>
      <c r="S517">
        <v>99</v>
      </c>
      <c r="T517">
        <v>8.4</v>
      </c>
      <c r="U517">
        <v>8.1</v>
      </c>
      <c r="V517">
        <v>13.7</v>
      </c>
      <c r="W517">
        <v>308.3</v>
      </c>
      <c r="X517">
        <v>92.9</v>
      </c>
      <c r="Y517">
        <v>67.099999999999994</v>
      </c>
      <c r="Z517">
        <v>28</v>
      </c>
      <c r="AA517">
        <v>199</v>
      </c>
      <c r="AB517">
        <v>7.67</v>
      </c>
      <c r="AC517">
        <v>7.45</v>
      </c>
      <c r="AD517">
        <v>4.5</v>
      </c>
      <c r="AE517">
        <v>7</v>
      </c>
      <c r="AF517">
        <v>8</v>
      </c>
    </row>
    <row r="518" spans="1:32" x14ac:dyDescent="0.25">
      <c r="A518">
        <v>2011</v>
      </c>
      <c r="B518">
        <v>5</v>
      </c>
      <c r="C518" t="s">
        <v>81</v>
      </c>
      <c r="D518" t="str">
        <f>IFERROR(INDEX('Draft Master List'!E:F,MATCH('Passing Data 2006-2015'!C518,'Draft Master List'!E:E,0),2),"N/A")</f>
        <v>N/A</v>
      </c>
      <c r="E518" t="s">
        <v>13</v>
      </c>
      <c r="F518">
        <v>30</v>
      </c>
      <c r="G518" t="s">
        <v>1</v>
      </c>
      <c r="H518">
        <v>16</v>
      </c>
      <c r="I518">
        <v>16</v>
      </c>
      <c r="J518" s="1">
        <v>36746</v>
      </c>
      <c r="K518">
        <v>366</v>
      </c>
      <c r="L518">
        <v>582</v>
      </c>
      <c r="M518">
        <v>62.9</v>
      </c>
      <c r="N518">
        <v>4624</v>
      </c>
      <c r="O518">
        <v>27</v>
      </c>
      <c r="P518">
        <v>4.5999999999999996</v>
      </c>
      <c r="Q518">
        <v>20</v>
      </c>
      <c r="R518">
        <v>3.4</v>
      </c>
      <c r="S518">
        <v>58</v>
      </c>
      <c r="T518">
        <v>7.9</v>
      </c>
      <c r="U518">
        <v>7.3</v>
      </c>
      <c r="V518">
        <v>12.6</v>
      </c>
      <c r="W518">
        <v>289</v>
      </c>
      <c r="X518">
        <v>88.7</v>
      </c>
      <c r="Y518">
        <v>68.8</v>
      </c>
      <c r="Z518">
        <v>30</v>
      </c>
      <c r="AA518">
        <v>198</v>
      </c>
      <c r="AB518">
        <v>7.23</v>
      </c>
      <c r="AC518">
        <v>6.64</v>
      </c>
      <c r="AD518">
        <v>4.9000000000000004</v>
      </c>
      <c r="AE518">
        <v>1</v>
      </c>
      <c r="AF518">
        <v>1</v>
      </c>
    </row>
    <row r="519" spans="1:32" x14ac:dyDescent="0.25">
      <c r="A519">
        <v>2011</v>
      </c>
      <c r="B519">
        <v>6</v>
      </c>
      <c r="C519" t="s">
        <v>31</v>
      </c>
      <c r="D519" t="str">
        <f>IFERROR(INDEX('Draft Master List'!E:F,MATCH('Passing Data 2006-2015'!C519,'Draft Master List'!E:E,0),2),"N/A")</f>
        <v>N/A</v>
      </c>
      <c r="E519" t="s">
        <v>29</v>
      </c>
      <c r="F519">
        <v>29</v>
      </c>
      <c r="G519" t="s">
        <v>1</v>
      </c>
      <c r="H519">
        <v>16</v>
      </c>
      <c r="I519">
        <v>16</v>
      </c>
      <c r="J519" s="1">
        <v>36687</v>
      </c>
      <c r="K519">
        <v>353</v>
      </c>
      <c r="L519">
        <v>569</v>
      </c>
      <c r="M519">
        <v>62</v>
      </c>
      <c r="N519">
        <v>3832</v>
      </c>
      <c r="O519">
        <v>24</v>
      </c>
      <c r="P519">
        <v>4.2</v>
      </c>
      <c r="Q519">
        <v>23</v>
      </c>
      <c r="R519">
        <v>4</v>
      </c>
      <c r="S519">
        <v>60</v>
      </c>
      <c r="T519">
        <v>6.7</v>
      </c>
      <c r="U519">
        <v>5.8</v>
      </c>
      <c r="V519">
        <v>10.9</v>
      </c>
      <c r="W519">
        <v>239.5</v>
      </c>
      <c r="X519">
        <v>79.099999999999994</v>
      </c>
      <c r="Y519">
        <v>52.5</v>
      </c>
      <c r="Z519">
        <v>22</v>
      </c>
      <c r="AA519">
        <v>148</v>
      </c>
      <c r="AB519">
        <v>6.23</v>
      </c>
      <c r="AC519">
        <v>5.29</v>
      </c>
      <c r="AD519">
        <v>3.7</v>
      </c>
      <c r="AE519">
        <v>2</v>
      </c>
      <c r="AF519">
        <v>2</v>
      </c>
    </row>
    <row r="520" spans="1:32" x14ac:dyDescent="0.25">
      <c r="A520">
        <v>2011</v>
      </c>
      <c r="B520">
        <v>7</v>
      </c>
      <c r="C520" t="s">
        <v>82</v>
      </c>
      <c r="D520" t="str">
        <f>IFERROR(INDEX('Draft Master List'!E:F,MATCH('Passing Data 2006-2015'!C520,'Draft Master List'!E:E,0),2),"N/A")</f>
        <v>32008</v>
      </c>
      <c r="E520" t="s">
        <v>21</v>
      </c>
      <c r="F520">
        <v>26</v>
      </c>
      <c r="G520" t="s">
        <v>1</v>
      </c>
      <c r="H520">
        <v>16</v>
      </c>
      <c r="I520">
        <v>16</v>
      </c>
      <c r="J520" s="1">
        <v>36805</v>
      </c>
      <c r="K520">
        <v>347</v>
      </c>
      <c r="L520">
        <v>566</v>
      </c>
      <c r="M520">
        <v>61.3</v>
      </c>
      <c r="N520">
        <v>4177</v>
      </c>
      <c r="O520">
        <v>29</v>
      </c>
      <c r="P520">
        <v>5.0999999999999996</v>
      </c>
      <c r="Q520">
        <v>12</v>
      </c>
      <c r="R520">
        <v>2.1</v>
      </c>
      <c r="S520">
        <v>80</v>
      </c>
      <c r="T520">
        <v>7.4</v>
      </c>
      <c r="U520">
        <v>7.5</v>
      </c>
      <c r="V520">
        <v>12</v>
      </c>
      <c r="W520">
        <v>261.10000000000002</v>
      </c>
      <c r="X520">
        <v>92.2</v>
      </c>
      <c r="Y520">
        <v>72.400000000000006</v>
      </c>
      <c r="Z520">
        <v>26</v>
      </c>
      <c r="AA520">
        <v>173</v>
      </c>
      <c r="AB520">
        <v>6.76</v>
      </c>
      <c r="AC520">
        <v>6.83</v>
      </c>
      <c r="AD520">
        <v>4.4000000000000004</v>
      </c>
      <c r="AE520">
        <v>3</v>
      </c>
      <c r="AF520">
        <v>3</v>
      </c>
    </row>
    <row r="521" spans="1:32" x14ac:dyDescent="0.25">
      <c r="A521">
        <v>2011</v>
      </c>
      <c r="B521">
        <v>8</v>
      </c>
      <c r="C521" t="s">
        <v>320</v>
      </c>
      <c r="D521" t="str">
        <f>IFERROR(INDEX('Draft Master List'!E:F,MATCH('Passing Data 2006-2015'!C521,'Draft Master List'!E:E,0),2),"N/A")</f>
        <v>172009</v>
      </c>
      <c r="E521" t="s">
        <v>14</v>
      </c>
      <c r="F521">
        <v>23</v>
      </c>
      <c r="G521" t="s">
        <v>1</v>
      </c>
      <c r="H521">
        <v>15</v>
      </c>
      <c r="I521">
        <v>15</v>
      </c>
      <c r="J521" s="1">
        <v>36627</v>
      </c>
      <c r="K521">
        <v>346</v>
      </c>
      <c r="L521">
        <v>551</v>
      </c>
      <c r="M521">
        <v>62.8</v>
      </c>
      <c r="N521">
        <v>3592</v>
      </c>
      <c r="O521">
        <v>16</v>
      </c>
      <c r="P521">
        <v>2.9</v>
      </c>
      <c r="Q521">
        <v>22</v>
      </c>
      <c r="R521">
        <v>4</v>
      </c>
      <c r="S521">
        <v>65</v>
      </c>
      <c r="T521">
        <v>6.5</v>
      </c>
      <c r="U521">
        <v>5.3</v>
      </c>
      <c r="V521">
        <v>10.4</v>
      </c>
      <c r="W521">
        <v>239.5</v>
      </c>
      <c r="X521">
        <v>74.599999999999994</v>
      </c>
      <c r="Y521">
        <v>51.4</v>
      </c>
      <c r="Z521">
        <v>29</v>
      </c>
      <c r="AA521">
        <v>164</v>
      </c>
      <c r="AB521">
        <v>5.91</v>
      </c>
      <c r="AC521">
        <v>4.76</v>
      </c>
      <c r="AD521">
        <v>5</v>
      </c>
      <c r="AE521">
        <v>1</v>
      </c>
      <c r="AF521">
        <v>2</v>
      </c>
    </row>
    <row r="522" spans="1:32" x14ac:dyDescent="0.25">
      <c r="A522">
        <v>2011</v>
      </c>
      <c r="B522">
        <v>9</v>
      </c>
      <c r="C522" t="s">
        <v>73</v>
      </c>
      <c r="D522" t="str">
        <f>IFERROR(INDEX('Draft Master List'!E:F,MATCH('Passing Data 2006-2015'!C522,'Draft Master List'!E:E,0),2),"N/A")</f>
        <v>52009</v>
      </c>
      <c r="E522" t="s">
        <v>32</v>
      </c>
      <c r="F522">
        <v>25</v>
      </c>
      <c r="G522" t="s">
        <v>1</v>
      </c>
      <c r="H522">
        <v>16</v>
      </c>
      <c r="I522">
        <v>16</v>
      </c>
      <c r="J522" s="1">
        <v>36746</v>
      </c>
      <c r="K522">
        <v>308</v>
      </c>
      <c r="L522">
        <v>543</v>
      </c>
      <c r="M522">
        <v>56.7</v>
      </c>
      <c r="N522">
        <v>3474</v>
      </c>
      <c r="O522">
        <v>26</v>
      </c>
      <c r="P522">
        <v>4.8</v>
      </c>
      <c r="Q522">
        <v>18</v>
      </c>
      <c r="R522">
        <v>3.3</v>
      </c>
      <c r="S522">
        <v>74</v>
      </c>
      <c r="T522">
        <v>6.4</v>
      </c>
      <c r="U522">
        <v>5.9</v>
      </c>
      <c r="V522">
        <v>11.3</v>
      </c>
      <c r="W522">
        <v>217.1</v>
      </c>
      <c r="X522">
        <v>78.2</v>
      </c>
      <c r="Y522">
        <v>45.6</v>
      </c>
      <c r="Z522">
        <v>39</v>
      </c>
      <c r="AA522">
        <v>243</v>
      </c>
      <c r="AB522">
        <v>5.55</v>
      </c>
      <c r="AC522">
        <v>5.05</v>
      </c>
      <c r="AD522">
        <v>6.7</v>
      </c>
      <c r="AE522">
        <v>4</v>
      </c>
      <c r="AF522">
        <v>4</v>
      </c>
    </row>
    <row r="523" spans="1:32" x14ac:dyDescent="0.25">
      <c r="A523">
        <v>2011</v>
      </c>
      <c r="B523">
        <v>10</v>
      </c>
      <c r="C523" t="s">
        <v>2</v>
      </c>
      <c r="D523" t="str">
        <f>IFERROR(INDEX('Draft Master List'!E:F,MATCH('Passing Data 2006-2015'!C523,'Draft Master List'!E:E,0),2),"N/A")</f>
        <v>182008</v>
      </c>
      <c r="E523" t="s">
        <v>3</v>
      </c>
      <c r="F523">
        <v>26</v>
      </c>
      <c r="G523" t="s">
        <v>1</v>
      </c>
      <c r="H523">
        <v>16</v>
      </c>
      <c r="I523">
        <v>16</v>
      </c>
      <c r="J523" s="1">
        <v>36864</v>
      </c>
      <c r="K523">
        <v>312</v>
      </c>
      <c r="L523">
        <v>542</v>
      </c>
      <c r="M523">
        <v>57.6</v>
      </c>
      <c r="N523">
        <v>3610</v>
      </c>
      <c r="O523">
        <v>20</v>
      </c>
      <c r="P523">
        <v>3.7</v>
      </c>
      <c r="Q523">
        <v>12</v>
      </c>
      <c r="R523">
        <v>2.2000000000000002</v>
      </c>
      <c r="S523">
        <v>74</v>
      </c>
      <c r="T523">
        <v>6.7</v>
      </c>
      <c r="U523">
        <v>6.4</v>
      </c>
      <c r="V523">
        <v>11.6</v>
      </c>
      <c r="W523">
        <v>225.6</v>
      </c>
      <c r="X523">
        <v>80.900000000000006</v>
      </c>
      <c r="Y523">
        <v>68.099999999999994</v>
      </c>
      <c r="Z523">
        <v>31</v>
      </c>
      <c r="AA523">
        <v>203</v>
      </c>
      <c r="AB523">
        <v>5.95</v>
      </c>
      <c r="AC523">
        <v>5.7</v>
      </c>
      <c r="AD523">
        <v>5.4</v>
      </c>
      <c r="AE523">
        <v>2</v>
      </c>
      <c r="AF523">
        <v>3</v>
      </c>
    </row>
    <row r="524" spans="1:32" x14ac:dyDescent="0.25">
      <c r="A524">
        <v>2011</v>
      </c>
      <c r="B524">
        <v>11</v>
      </c>
      <c r="C524" t="s">
        <v>697</v>
      </c>
      <c r="D524" t="str">
        <f>IFERROR(INDEX('Draft Master List'!E:F,MATCH('Passing Data 2006-2015'!C524,'Draft Master List'!E:E,0),2),"N/A")</f>
        <v>N/A</v>
      </c>
      <c r="E524" t="s">
        <v>27</v>
      </c>
      <c r="F524">
        <v>31</v>
      </c>
      <c r="G524" t="s">
        <v>1</v>
      </c>
      <c r="H524">
        <v>16</v>
      </c>
      <c r="I524">
        <v>16</v>
      </c>
      <c r="J524" s="1">
        <v>36746</v>
      </c>
      <c r="K524">
        <v>346</v>
      </c>
      <c r="L524">
        <v>522</v>
      </c>
      <c r="M524">
        <v>66.3</v>
      </c>
      <c r="N524">
        <v>4184</v>
      </c>
      <c r="O524">
        <v>31</v>
      </c>
      <c r="P524">
        <v>5.9</v>
      </c>
      <c r="Q524">
        <v>10</v>
      </c>
      <c r="R524">
        <v>1.9</v>
      </c>
      <c r="S524">
        <v>77</v>
      </c>
      <c r="T524">
        <v>8</v>
      </c>
      <c r="U524">
        <v>8.3000000000000007</v>
      </c>
      <c r="V524">
        <v>12.1</v>
      </c>
      <c r="W524">
        <v>261.5</v>
      </c>
      <c r="X524">
        <v>102.5</v>
      </c>
      <c r="Y524">
        <v>72.099999999999994</v>
      </c>
      <c r="Z524">
        <v>36</v>
      </c>
      <c r="AA524">
        <v>227</v>
      </c>
      <c r="AB524">
        <v>7.09</v>
      </c>
      <c r="AC524">
        <v>7.4</v>
      </c>
      <c r="AD524">
        <v>6.5</v>
      </c>
      <c r="AE524">
        <v>4</v>
      </c>
      <c r="AF524">
        <v>4</v>
      </c>
    </row>
    <row r="525" spans="1:32" x14ac:dyDescent="0.25">
      <c r="A525">
        <v>2011</v>
      </c>
      <c r="B525">
        <v>12</v>
      </c>
      <c r="C525" t="s">
        <v>650</v>
      </c>
      <c r="D525" t="str">
        <f>IFERROR(INDEX('Draft Master List'!E:F,MATCH('Passing Data 2006-2015'!C525,'Draft Master List'!E:E,0),2),"N/A")</f>
        <v>N/A</v>
      </c>
      <c r="E525" t="s">
        <v>28</v>
      </c>
      <c r="F525">
        <v>36</v>
      </c>
      <c r="G525" t="s">
        <v>1</v>
      </c>
      <c r="H525">
        <v>16</v>
      </c>
      <c r="I525">
        <v>16</v>
      </c>
      <c r="J525" s="1">
        <v>36776</v>
      </c>
      <c r="K525">
        <v>319</v>
      </c>
      <c r="L525">
        <v>518</v>
      </c>
      <c r="M525">
        <v>61.6</v>
      </c>
      <c r="N525">
        <v>3571</v>
      </c>
      <c r="O525">
        <v>18</v>
      </c>
      <c r="P525">
        <v>3.5</v>
      </c>
      <c r="Q525">
        <v>14</v>
      </c>
      <c r="R525">
        <v>2.7</v>
      </c>
      <c r="S525">
        <v>80</v>
      </c>
      <c r="T525">
        <v>6.9</v>
      </c>
      <c r="U525">
        <v>6.4</v>
      </c>
      <c r="V525">
        <v>11.2</v>
      </c>
      <c r="W525">
        <v>223.2</v>
      </c>
      <c r="X525">
        <v>82.4</v>
      </c>
      <c r="Y525">
        <v>54.5</v>
      </c>
      <c r="Z525">
        <v>19</v>
      </c>
      <c r="AA525">
        <v>153</v>
      </c>
      <c r="AB525">
        <v>6.36</v>
      </c>
      <c r="AC525">
        <v>5.86</v>
      </c>
      <c r="AD525">
        <v>3.5</v>
      </c>
      <c r="AE525">
        <v>2</v>
      </c>
      <c r="AF525">
        <v>3</v>
      </c>
    </row>
    <row r="526" spans="1:32" x14ac:dyDescent="0.25">
      <c r="A526">
        <v>2011</v>
      </c>
      <c r="B526">
        <v>13</v>
      </c>
      <c r="C526" t="s">
        <v>750</v>
      </c>
      <c r="D526" t="str">
        <f>IFERROR(INDEX('Draft Master List'!E:F,MATCH('Passing Data 2006-2015'!C526,'Draft Master List'!E:E,0),2),"N/A")</f>
        <v>N/A</v>
      </c>
      <c r="E526" t="s">
        <v>22</v>
      </c>
      <c r="F526">
        <v>22</v>
      </c>
      <c r="G526" t="s">
        <v>1</v>
      </c>
      <c r="H526">
        <v>16</v>
      </c>
      <c r="I526">
        <v>16</v>
      </c>
      <c r="J526" s="1">
        <v>36687</v>
      </c>
      <c r="K526">
        <v>310</v>
      </c>
      <c r="L526">
        <v>517</v>
      </c>
      <c r="M526">
        <v>60</v>
      </c>
      <c r="N526">
        <v>4051</v>
      </c>
      <c r="O526">
        <v>21</v>
      </c>
      <c r="P526">
        <v>4.0999999999999996</v>
      </c>
      <c r="Q526">
        <v>17</v>
      </c>
      <c r="R526">
        <v>3.3</v>
      </c>
      <c r="S526">
        <v>91</v>
      </c>
      <c r="T526">
        <v>7.8</v>
      </c>
      <c r="U526">
        <v>7.2</v>
      </c>
      <c r="V526">
        <v>13.1</v>
      </c>
      <c r="W526">
        <v>253.2</v>
      </c>
      <c r="X526">
        <v>84.5</v>
      </c>
      <c r="Y526">
        <v>59.7</v>
      </c>
      <c r="Z526">
        <v>35</v>
      </c>
      <c r="AA526">
        <v>260</v>
      </c>
      <c r="AB526">
        <v>6.87</v>
      </c>
      <c r="AC526">
        <v>6.24</v>
      </c>
      <c r="AD526">
        <v>6.3</v>
      </c>
      <c r="AE526">
        <v>1</v>
      </c>
      <c r="AF526">
        <v>1</v>
      </c>
    </row>
    <row r="527" spans="1:32" x14ac:dyDescent="0.25">
      <c r="A527">
        <v>2011</v>
      </c>
      <c r="B527">
        <v>14</v>
      </c>
      <c r="C527" t="s">
        <v>748</v>
      </c>
      <c r="D527" t="str">
        <f>IFERROR(INDEX('Draft Master List'!E:F,MATCH('Passing Data 2006-2015'!C527,'Draft Master List'!E:E,0),2),"N/A")</f>
        <v>N/A</v>
      </c>
      <c r="E527" t="s">
        <v>15</v>
      </c>
      <c r="F527">
        <v>24</v>
      </c>
      <c r="G527" t="s">
        <v>1</v>
      </c>
      <c r="H527">
        <v>16</v>
      </c>
      <c r="I527">
        <v>16</v>
      </c>
      <c r="J527" s="1">
        <v>36776</v>
      </c>
      <c r="K527">
        <v>300</v>
      </c>
      <c r="L527">
        <v>516</v>
      </c>
      <c r="M527">
        <v>58.1</v>
      </c>
      <c r="N527">
        <v>3398</v>
      </c>
      <c r="O527">
        <v>20</v>
      </c>
      <c r="P527">
        <v>3.9</v>
      </c>
      <c r="Q527">
        <v>13</v>
      </c>
      <c r="R527">
        <v>2.5</v>
      </c>
      <c r="S527">
        <v>84</v>
      </c>
      <c r="T527">
        <v>6.6</v>
      </c>
      <c r="U527">
        <v>6.2</v>
      </c>
      <c r="V527">
        <v>11.3</v>
      </c>
      <c r="W527">
        <v>212.4</v>
      </c>
      <c r="X527">
        <v>80.400000000000006</v>
      </c>
      <c r="Y527">
        <v>53.1</v>
      </c>
      <c r="Z527">
        <v>24</v>
      </c>
      <c r="AA527">
        <v>160</v>
      </c>
      <c r="AB527">
        <v>6</v>
      </c>
      <c r="AC527">
        <v>5.65</v>
      </c>
      <c r="AD527">
        <v>4.4000000000000004</v>
      </c>
      <c r="AE527">
        <v>4</v>
      </c>
      <c r="AF527">
        <v>4</v>
      </c>
    </row>
    <row r="528" spans="1:32" x14ac:dyDescent="0.25">
      <c r="A528">
        <v>2011</v>
      </c>
      <c r="B528">
        <v>15</v>
      </c>
      <c r="C528" t="s">
        <v>83</v>
      </c>
      <c r="D528" t="str">
        <f>IFERROR(INDEX('Draft Master List'!E:F,MATCH('Passing Data 2006-2015'!C528,'Draft Master List'!E:E,0),2),"N/A")</f>
        <v>N/A</v>
      </c>
      <c r="E528" t="s">
        <v>24</v>
      </c>
      <c r="F528">
        <v>29</v>
      </c>
      <c r="G528" t="s">
        <v>1</v>
      </c>
      <c r="H528">
        <v>15</v>
      </c>
      <c r="I528">
        <v>15</v>
      </c>
      <c r="J528" s="1">
        <v>36834</v>
      </c>
      <c r="K528">
        <v>324</v>
      </c>
      <c r="L528">
        <v>513</v>
      </c>
      <c r="M528">
        <v>63.2</v>
      </c>
      <c r="N528">
        <v>4077</v>
      </c>
      <c r="O528">
        <v>21</v>
      </c>
      <c r="P528">
        <v>4.0999999999999996</v>
      </c>
      <c r="Q528">
        <v>14</v>
      </c>
      <c r="R528">
        <v>2.7</v>
      </c>
      <c r="S528">
        <v>95</v>
      </c>
      <c r="T528">
        <v>7.9</v>
      </c>
      <c r="U528">
        <v>7.5</v>
      </c>
      <c r="V528">
        <v>12.6</v>
      </c>
      <c r="W528">
        <v>271.8</v>
      </c>
      <c r="X528">
        <v>90.1</v>
      </c>
      <c r="Y528">
        <v>71.3</v>
      </c>
      <c r="Z528">
        <v>40</v>
      </c>
      <c r="AA528">
        <v>269</v>
      </c>
      <c r="AB528">
        <v>6.89</v>
      </c>
      <c r="AC528">
        <v>6.51</v>
      </c>
      <c r="AD528">
        <v>7.2</v>
      </c>
      <c r="AE528">
        <v>1</v>
      </c>
      <c r="AF528">
        <v>1</v>
      </c>
    </row>
    <row r="529" spans="1:32" x14ac:dyDescent="0.25">
      <c r="A529">
        <v>2011</v>
      </c>
      <c r="B529">
        <v>16</v>
      </c>
      <c r="C529" t="s">
        <v>80</v>
      </c>
      <c r="D529" t="str">
        <f>IFERROR(INDEX('Draft Master List'!E:F,MATCH('Passing Data 2006-2015'!C529,'Draft Master List'!E:E,0),2),"N/A")</f>
        <v>N/A</v>
      </c>
      <c r="E529" t="s">
        <v>5</v>
      </c>
      <c r="F529">
        <v>28</v>
      </c>
      <c r="G529" t="s">
        <v>1</v>
      </c>
      <c r="H529">
        <v>15</v>
      </c>
      <c r="I529">
        <v>15</v>
      </c>
      <c r="J529" t="s">
        <v>735</v>
      </c>
      <c r="K529">
        <v>343</v>
      </c>
      <c r="L529">
        <v>502</v>
      </c>
      <c r="M529">
        <v>68.3</v>
      </c>
      <c r="N529">
        <v>4643</v>
      </c>
      <c r="O529">
        <v>45</v>
      </c>
      <c r="P529">
        <v>9</v>
      </c>
      <c r="Q529">
        <v>6</v>
      </c>
      <c r="R529">
        <v>1.2</v>
      </c>
      <c r="S529">
        <v>93</v>
      </c>
      <c r="T529">
        <v>9.1999999999999993</v>
      </c>
      <c r="U529">
        <v>10.5</v>
      </c>
      <c r="V529">
        <v>13.5</v>
      </c>
      <c r="W529">
        <v>309.5</v>
      </c>
      <c r="X529">
        <v>122.5</v>
      </c>
      <c r="Y529">
        <v>85.5</v>
      </c>
      <c r="Z529">
        <v>36</v>
      </c>
      <c r="AA529">
        <v>219</v>
      </c>
      <c r="AB529">
        <v>8.2200000000000006</v>
      </c>
      <c r="AC529">
        <v>9.39</v>
      </c>
      <c r="AD529">
        <v>6.7</v>
      </c>
      <c r="AE529">
        <v>0</v>
      </c>
      <c r="AF529">
        <v>1</v>
      </c>
    </row>
    <row r="530" spans="1:32" x14ac:dyDescent="0.25">
      <c r="A530">
        <v>2011</v>
      </c>
      <c r="B530">
        <v>17</v>
      </c>
      <c r="C530" t="s">
        <v>276</v>
      </c>
      <c r="D530" t="str">
        <f>IFERROR(INDEX('Draft Master List'!E:F,MATCH('Passing Data 2006-2015'!C530,'Draft Master List'!E:E,0),2),"N/A")</f>
        <v>852010</v>
      </c>
      <c r="E530" t="s">
        <v>64</v>
      </c>
      <c r="F530">
        <v>25</v>
      </c>
      <c r="G530" t="s">
        <v>1</v>
      </c>
      <c r="H530">
        <v>13</v>
      </c>
      <c r="I530">
        <v>13</v>
      </c>
      <c r="J530" s="1">
        <v>36625</v>
      </c>
      <c r="K530">
        <v>265</v>
      </c>
      <c r="L530">
        <v>463</v>
      </c>
      <c r="M530">
        <v>57.2</v>
      </c>
      <c r="N530">
        <v>2733</v>
      </c>
      <c r="O530">
        <v>14</v>
      </c>
      <c r="P530">
        <v>3</v>
      </c>
      <c r="Q530">
        <v>11</v>
      </c>
      <c r="R530">
        <v>2.4</v>
      </c>
      <c r="S530">
        <v>56</v>
      </c>
      <c r="T530">
        <v>5.9</v>
      </c>
      <c r="U530">
        <v>5.4</v>
      </c>
      <c r="V530">
        <v>10.3</v>
      </c>
      <c r="W530">
        <v>210.2</v>
      </c>
      <c r="X530">
        <v>74.599999999999994</v>
      </c>
      <c r="Y530">
        <v>49.2</v>
      </c>
      <c r="Z530">
        <v>32</v>
      </c>
      <c r="AA530">
        <v>173</v>
      </c>
      <c r="AB530">
        <v>5.17</v>
      </c>
      <c r="AC530">
        <v>4.74</v>
      </c>
      <c r="AD530">
        <v>6.5</v>
      </c>
      <c r="AE530">
        <v>1</v>
      </c>
      <c r="AF530">
        <v>3</v>
      </c>
    </row>
    <row r="531" spans="1:32" x14ac:dyDescent="0.25">
      <c r="A531">
        <v>2011</v>
      </c>
      <c r="B531">
        <v>18</v>
      </c>
      <c r="C531" t="s">
        <v>626</v>
      </c>
      <c r="D531" t="str">
        <f>IFERROR(INDEX('Draft Master List'!E:F,MATCH('Passing Data 2006-2015'!C531,'Draft Master List'!E:E,0),2),"N/A")</f>
        <v>N/A</v>
      </c>
      <c r="E531" t="s">
        <v>7</v>
      </c>
      <c r="F531">
        <v>31</v>
      </c>
      <c r="G531" t="s">
        <v>1</v>
      </c>
      <c r="H531">
        <v>13</v>
      </c>
      <c r="I531">
        <v>13</v>
      </c>
      <c r="J531" s="1">
        <v>36654</v>
      </c>
      <c r="K531">
        <v>265</v>
      </c>
      <c r="L531">
        <v>458</v>
      </c>
      <c r="M531">
        <v>57.9</v>
      </c>
      <c r="N531">
        <v>3151</v>
      </c>
      <c r="O531">
        <v>16</v>
      </c>
      <c r="P531">
        <v>3.5</v>
      </c>
      <c r="Q531">
        <v>20</v>
      </c>
      <c r="R531">
        <v>4.4000000000000004</v>
      </c>
      <c r="S531">
        <v>51</v>
      </c>
      <c r="T531">
        <v>6.9</v>
      </c>
      <c r="U531">
        <v>5.6</v>
      </c>
      <c r="V531">
        <v>11.9</v>
      </c>
      <c r="W531">
        <v>242.4</v>
      </c>
      <c r="X531">
        <v>72.400000000000006</v>
      </c>
      <c r="Y531">
        <v>45.7</v>
      </c>
      <c r="Z531">
        <v>25</v>
      </c>
      <c r="AA531">
        <v>201</v>
      </c>
      <c r="AB531">
        <v>6.11</v>
      </c>
      <c r="AC531">
        <v>4.91</v>
      </c>
      <c r="AD531">
        <v>5.2</v>
      </c>
      <c r="AE531">
        <v>2</v>
      </c>
      <c r="AF531">
        <v>2</v>
      </c>
    </row>
    <row r="532" spans="1:32" x14ac:dyDescent="0.25">
      <c r="A532">
        <v>2011</v>
      </c>
      <c r="B532">
        <v>19</v>
      </c>
      <c r="C532" t="s">
        <v>519</v>
      </c>
      <c r="D532" t="str">
        <f>IFERROR(INDEX('Draft Master List'!E:F,MATCH('Passing Data 2006-2015'!C532,'Draft Master List'!E:E,0),2),"N/A")</f>
        <v>642006</v>
      </c>
      <c r="E532" t="s">
        <v>19</v>
      </c>
      <c r="F532">
        <v>28</v>
      </c>
      <c r="G532" t="s">
        <v>1</v>
      </c>
      <c r="H532">
        <v>15</v>
      </c>
      <c r="I532">
        <v>14</v>
      </c>
      <c r="J532" s="1">
        <v>36714</v>
      </c>
      <c r="K532">
        <v>271</v>
      </c>
      <c r="L532">
        <v>450</v>
      </c>
      <c r="M532">
        <v>60.2</v>
      </c>
      <c r="N532">
        <v>3091</v>
      </c>
      <c r="O532">
        <v>14</v>
      </c>
      <c r="P532">
        <v>3.1</v>
      </c>
      <c r="Q532">
        <v>13</v>
      </c>
      <c r="R532">
        <v>2.9</v>
      </c>
      <c r="S532">
        <v>61</v>
      </c>
      <c r="T532">
        <v>6.9</v>
      </c>
      <c r="U532">
        <v>6.2</v>
      </c>
      <c r="V532">
        <v>11.4</v>
      </c>
      <c r="W532">
        <v>206.1</v>
      </c>
      <c r="X532">
        <v>79.2</v>
      </c>
      <c r="Y532">
        <v>50.6</v>
      </c>
      <c r="Z532">
        <v>42</v>
      </c>
      <c r="AA532">
        <v>293</v>
      </c>
      <c r="AB532">
        <v>5.69</v>
      </c>
      <c r="AC532">
        <v>5.07</v>
      </c>
      <c r="AD532">
        <v>8.5</v>
      </c>
    </row>
    <row r="533" spans="1:32" x14ac:dyDescent="0.25">
      <c r="A533">
        <v>2011</v>
      </c>
      <c r="B533">
        <v>20</v>
      </c>
      <c r="C533" t="s">
        <v>84</v>
      </c>
      <c r="D533" t="str">
        <f>IFERROR(INDEX('Draft Master List'!E:F,MATCH('Passing Data 2006-2015'!C533,'Draft Master List'!E:E,0),2),"N/A")</f>
        <v>N/A</v>
      </c>
      <c r="E533" t="s">
        <v>34</v>
      </c>
      <c r="F533">
        <v>27</v>
      </c>
      <c r="G533" t="s">
        <v>1</v>
      </c>
      <c r="H533">
        <v>16</v>
      </c>
      <c r="I533">
        <v>16</v>
      </c>
      <c r="J533" t="s">
        <v>596</v>
      </c>
      <c r="K533">
        <v>273</v>
      </c>
      <c r="L533">
        <v>445</v>
      </c>
      <c r="M533">
        <v>61.3</v>
      </c>
      <c r="N533">
        <v>3144</v>
      </c>
      <c r="O533">
        <v>17</v>
      </c>
      <c r="P533">
        <v>3.8</v>
      </c>
      <c r="Q533">
        <v>5</v>
      </c>
      <c r="R533">
        <v>1.1000000000000001</v>
      </c>
      <c r="S533">
        <v>56</v>
      </c>
      <c r="T533">
        <v>7.1</v>
      </c>
      <c r="U533">
        <v>7.3</v>
      </c>
      <c r="V533">
        <v>11.5</v>
      </c>
      <c r="W533">
        <v>196.5</v>
      </c>
      <c r="X533">
        <v>90.7</v>
      </c>
      <c r="Y533">
        <v>57.2</v>
      </c>
      <c r="Z533">
        <v>44</v>
      </c>
      <c r="AA533">
        <v>263</v>
      </c>
      <c r="AB533">
        <v>5.89</v>
      </c>
      <c r="AC533">
        <v>6.13</v>
      </c>
      <c r="AD533">
        <v>9</v>
      </c>
      <c r="AE533">
        <v>6</v>
      </c>
      <c r="AF533">
        <v>6</v>
      </c>
    </row>
    <row r="534" spans="1:32" x14ac:dyDescent="0.25">
      <c r="A534">
        <v>2011</v>
      </c>
      <c r="B534">
        <v>21</v>
      </c>
      <c r="C534" t="s">
        <v>649</v>
      </c>
      <c r="D534" t="str">
        <f>IFERROR(INDEX('Draft Master List'!E:F,MATCH('Passing Data 2006-2015'!C534,'Draft Master List'!E:E,0),2),"N/A")</f>
        <v>N/A</v>
      </c>
      <c r="E534" t="s">
        <v>6</v>
      </c>
      <c r="F534">
        <v>31</v>
      </c>
      <c r="G534" t="s">
        <v>1</v>
      </c>
      <c r="H534">
        <v>13</v>
      </c>
      <c r="I534">
        <v>13</v>
      </c>
      <c r="J534" s="1">
        <v>36713</v>
      </c>
      <c r="K534">
        <v>253</v>
      </c>
      <c r="L534">
        <v>423</v>
      </c>
      <c r="M534">
        <v>59.8</v>
      </c>
      <c r="N534">
        <v>3303</v>
      </c>
      <c r="O534">
        <v>18</v>
      </c>
      <c r="P534">
        <v>4.3</v>
      </c>
      <c r="Q534">
        <v>14</v>
      </c>
      <c r="R534">
        <v>3.3</v>
      </c>
      <c r="S534">
        <v>73</v>
      </c>
      <c r="T534">
        <v>7.8</v>
      </c>
      <c r="U534">
        <v>7.2</v>
      </c>
      <c r="V534">
        <v>13.1</v>
      </c>
      <c r="W534">
        <v>254.1</v>
      </c>
      <c r="X534">
        <v>84.9</v>
      </c>
      <c r="Y534">
        <v>60.89</v>
      </c>
      <c r="Z534">
        <v>23</v>
      </c>
      <c r="AA534">
        <v>126</v>
      </c>
      <c r="AB534">
        <v>7.12</v>
      </c>
      <c r="AC534">
        <v>6.52</v>
      </c>
      <c r="AD534">
        <v>5.2</v>
      </c>
    </row>
    <row r="535" spans="1:32" x14ac:dyDescent="0.25">
      <c r="A535">
        <v>2011</v>
      </c>
      <c r="B535">
        <v>22</v>
      </c>
      <c r="C535" t="s">
        <v>736</v>
      </c>
      <c r="D535" t="str">
        <f>IFERROR(INDEX('Draft Master List'!E:F,MATCH('Passing Data 2006-2015'!C535,'Draft Master List'!E:E,0),2),"N/A")</f>
        <v>N/A</v>
      </c>
      <c r="E535" t="s">
        <v>4</v>
      </c>
      <c r="F535">
        <v>22</v>
      </c>
      <c r="G535" t="s">
        <v>1</v>
      </c>
      <c r="H535">
        <v>15</v>
      </c>
      <c r="I535">
        <v>14</v>
      </c>
      <c r="J535" s="1">
        <v>36626</v>
      </c>
      <c r="K535">
        <v>210</v>
      </c>
      <c r="L535">
        <v>413</v>
      </c>
      <c r="M535">
        <v>50.8</v>
      </c>
      <c r="N535">
        <v>2214</v>
      </c>
      <c r="O535">
        <v>12</v>
      </c>
      <c r="P535">
        <v>2.9</v>
      </c>
      <c r="Q535">
        <v>11</v>
      </c>
      <c r="R535">
        <v>2.7</v>
      </c>
      <c r="S535">
        <v>74</v>
      </c>
      <c r="T535">
        <v>5.4</v>
      </c>
      <c r="U535">
        <v>4.7</v>
      </c>
      <c r="V535">
        <v>10.5</v>
      </c>
      <c r="W535">
        <v>147.6</v>
      </c>
      <c r="X535">
        <v>65.400000000000006</v>
      </c>
      <c r="Y535">
        <v>24.7</v>
      </c>
      <c r="Z535">
        <v>40</v>
      </c>
      <c r="AA535">
        <v>293</v>
      </c>
      <c r="AB535">
        <v>4.24</v>
      </c>
      <c r="AC535">
        <v>3.68</v>
      </c>
      <c r="AD535">
        <v>8.8000000000000007</v>
      </c>
    </row>
    <row r="536" spans="1:32" x14ac:dyDescent="0.25">
      <c r="A536">
        <v>2011</v>
      </c>
      <c r="B536">
        <v>23</v>
      </c>
      <c r="C536" t="s">
        <v>17</v>
      </c>
      <c r="D536" t="str">
        <f>IFERROR(INDEX('Draft Master List'!E:F,MATCH('Passing Data 2006-2015'!C536,'Draft Master List'!E:E,0),2),"N/A")</f>
        <v>12010</v>
      </c>
      <c r="E536" t="s">
        <v>223</v>
      </c>
      <c r="F536">
        <v>24</v>
      </c>
      <c r="G536" t="s">
        <v>1</v>
      </c>
      <c r="H536">
        <v>10</v>
      </c>
      <c r="I536">
        <v>10</v>
      </c>
      <c r="J536" s="1">
        <v>36534</v>
      </c>
      <c r="K536">
        <v>191</v>
      </c>
      <c r="L536">
        <v>357</v>
      </c>
      <c r="M536">
        <v>53.5</v>
      </c>
      <c r="N536">
        <v>2164</v>
      </c>
      <c r="O536">
        <v>6</v>
      </c>
      <c r="P536">
        <v>1.7</v>
      </c>
      <c r="Q536">
        <v>6</v>
      </c>
      <c r="R536">
        <v>1.7</v>
      </c>
      <c r="S536">
        <v>68</v>
      </c>
      <c r="T536">
        <v>6.1</v>
      </c>
      <c r="U536">
        <v>5.6</v>
      </c>
      <c r="V536">
        <v>11.3</v>
      </c>
      <c r="W536">
        <v>216.4</v>
      </c>
      <c r="X536">
        <v>70.5</v>
      </c>
      <c r="Y536">
        <v>34.4</v>
      </c>
      <c r="Z536">
        <v>36</v>
      </c>
      <c r="AA536">
        <v>248</v>
      </c>
      <c r="AB536">
        <v>4.88</v>
      </c>
      <c r="AC536">
        <v>4.49</v>
      </c>
      <c r="AD536">
        <v>9.1999999999999993</v>
      </c>
      <c r="AE536">
        <v>1</v>
      </c>
      <c r="AF536">
        <v>1</v>
      </c>
    </row>
    <row r="537" spans="1:32" x14ac:dyDescent="0.25">
      <c r="A537">
        <v>2011</v>
      </c>
      <c r="B537">
        <v>24</v>
      </c>
      <c r="C537" t="s">
        <v>682</v>
      </c>
      <c r="D537" t="str">
        <f>IFERROR(INDEX('Draft Master List'!E:F,MATCH('Passing Data 2006-2015'!C537,'Draft Master List'!E:E,0),2),"N/A")</f>
        <v>N/A</v>
      </c>
      <c r="E537" t="s">
        <v>33</v>
      </c>
      <c r="F537">
        <v>27</v>
      </c>
      <c r="G537" t="s">
        <v>1</v>
      </c>
      <c r="H537">
        <v>13</v>
      </c>
      <c r="I537">
        <v>12</v>
      </c>
      <c r="J537" s="1">
        <v>36683</v>
      </c>
      <c r="K537">
        <v>210</v>
      </c>
      <c r="L537">
        <v>347</v>
      </c>
      <c r="M537">
        <v>60.5</v>
      </c>
      <c r="N537">
        <v>2497</v>
      </c>
      <c r="O537">
        <v>16</v>
      </c>
      <c r="P537">
        <v>4.5999999999999996</v>
      </c>
      <c r="Q537">
        <v>9</v>
      </c>
      <c r="R537">
        <v>2.6</v>
      </c>
      <c r="S537">
        <v>65</v>
      </c>
      <c r="T537">
        <v>7.2</v>
      </c>
      <c r="U537">
        <v>7</v>
      </c>
      <c r="V537">
        <v>11.9</v>
      </c>
      <c r="W537">
        <v>192.1</v>
      </c>
      <c r="X537">
        <v>87.1</v>
      </c>
      <c r="Y537">
        <v>58.7</v>
      </c>
      <c r="Z537">
        <v>36</v>
      </c>
      <c r="AA537">
        <v>229</v>
      </c>
      <c r="AB537">
        <v>5.92</v>
      </c>
      <c r="AC537">
        <v>5.7</v>
      </c>
      <c r="AD537">
        <v>9.4</v>
      </c>
      <c r="AE537">
        <v>1</v>
      </c>
      <c r="AF537">
        <v>1</v>
      </c>
    </row>
    <row r="538" spans="1:32" x14ac:dyDescent="0.25">
      <c r="A538">
        <v>2011</v>
      </c>
      <c r="B538">
        <v>25</v>
      </c>
      <c r="C538" t="s">
        <v>678</v>
      </c>
      <c r="D538" t="str">
        <f>IFERROR(INDEX('Draft Master List'!E:F,MATCH('Passing Data 2006-2015'!C538,'Draft Master List'!E:E,0),2),"N/A")</f>
        <v>N/A</v>
      </c>
      <c r="E538" t="s">
        <v>16</v>
      </c>
      <c r="F538">
        <v>32</v>
      </c>
      <c r="G538" t="s">
        <v>1</v>
      </c>
      <c r="H538">
        <v>10</v>
      </c>
      <c r="I538">
        <v>9</v>
      </c>
      <c r="J538" s="1">
        <v>36621</v>
      </c>
      <c r="K538">
        <v>199</v>
      </c>
      <c r="L538">
        <v>328</v>
      </c>
      <c r="M538">
        <v>60.7</v>
      </c>
      <c r="N538">
        <v>2753</v>
      </c>
      <c r="O538">
        <v>13</v>
      </c>
      <c r="P538">
        <v>4</v>
      </c>
      <c r="Q538">
        <v>16</v>
      </c>
      <c r="R538">
        <v>4.9000000000000004</v>
      </c>
      <c r="S538">
        <v>78</v>
      </c>
      <c r="T538">
        <v>8.4</v>
      </c>
      <c r="U538">
        <v>7</v>
      </c>
      <c r="V538">
        <v>13.8</v>
      </c>
      <c r="W538">
        <v>275.3</v>
      </c>
      <c r="X538">
        <v>80.5</v>
      </c>
      <c r="Y538">
        <v>57.7</v>
      </c>
      <c r="Z538">
        <v>17</v>
      </c>
      <c r="AA538">
        <v>119</v>
      </c>
      <c r="AB538">
        <v>7.63</v>
      </c>
      <c r="AC538">
        <v>6.3</v>
      </c>
      <c r="AD538">
        <v>4.9000000000000004</v>
      </c>
      <c r="AE538">
        <v>0</v>
      </c>
      <c r="AF538">
        <v>1</v>
      </c>
    </row>
    <row r="539" spans="1:32" x14ac:dyDescent="0.25">
      <c r="A539">
        <v>2011</v>
      </c>
      <c r="B539">
        <v>26</v>
      </c>
      <c r="C539" t="s">
        <v>66</v>
      </c>
      <c r="D539" t="str">
        <f>IFERROR(INDEX('Draft Master List'!E:F,MATCH('Passing Data 2006-2015'!C539,'Draft Master List'!E:E,0),2),"N/A")</f>
        <v>112006</v>
      </c>
      <c r="E539" t="s">
        <v>63</v>
      </c>
      <c r="F539">
        <v>28</v>
      </c>
      <c r="G539" t="s">
        <v>1</v>
      </c>
      <c r="H539">
        <v>10</v>
      </c>
      <c r="I539">
        <v>10</v>
      </c>
      <c r="J539" s="1">
        <v>36710</v>
      </c>
      <c r="K539">
        <v>182</v>
      </c>
      <c r="L539">
        <v>314</v>
      </c>
      <c r="M539">
        <v>58</v>
      </c>
      <c r="N539">
        <v>2319</v>
      </c>
      <c r="O539">
        <v>13</v>
      </c>
      <c r="P539">
        <v>4.0999999999999996</v>
      </c>
      <c r="Q539">
        <v>7</v>
      </c>
      <c r="R539">
        <v>2.2000000000000002</v>
      </c>
      <c r="S539">
        <v>56</v>
      </c>
      <c r="T539">
        <v>7.4</v>
      </c>
      <c r="U539">
        <v>7.2</v>
      </c>
      <c r="V539">
        <v>12.7</v>
      </c>
      <c r="W539">
        <v>231.9</v>
      </c>
      <c r="X539">
        <v>85.7</v>
      </c>
      <c r="Y539">
        <v>63.4</v>
      </c>
      <c r="Z539">
        <v>23</v>
      </c>
      <c r="AA539">
        <v>159</v>
      </c>
      <c r="AB539">
        <v>6.41</v>
      </c>
      <c r="AC539">
        <v>6.25</v>
      </c>
      <c r="AD539">
        <v>6.8</v>
      </c>
      <c r="AE539">
        <v>1</v>
      </c>
      <c r="AF539">
        <v>1</v>
      </c>
    </row>
    <row r="540" spans="1:32" x14ac:dyDescent="0.25">
      <c r="A540">
        <v>2011</v>
      </c>
      <c r="B540">
        <v>27</v>
      </c>
      <c r="C540" t="s">
        <v>75</v>
      </c>
      <c r="D540" t="str">
        <f>IFERROR(INDEX('Draft Master List'!E:F,MATCH('Passing Data 2006-2015'!C540,'Draft Master List'!E:E,0),2),"N/A")</f>
        <v>N/A</v>
      </c>
      <c r="E540" t="s">
        <v>23</v>
      </c>
      <c r="F540">
        <v>30</v>
      </c>
      <c r="G540" t="s">
        <v>1</v>
      </c>
      <c r="H540">
        <v>10</v>
      </c>
      <c r="I540">
        <v>10</v>
      </c>
      <c r="J540" s="1">
        <v>36710</v>
      </c>
      <c r="K540">
        <v>178</v>
      </c>
      <c r="L540">
        <v>292</v>
      </c>
      <c r="M540">
        <v>61</v>
      </c>
      <c r="N540">
        <v>2479</v>
      </c>
      <c r="O540">
        <v>15</v>
      </c>
      <c r="P540">
        <v>5.0999999999999996</v>
      </c>
      <c r="Q540">
        <v>6</v>
      </c>
      <c r="R540">
        <v>2.1</v>
      </c>
      <c r="S540">
        <v>80</v>
      </c>
      <c r="T540">
        <v>8.5</v>
      </c>
      <c r="U540">
        <v>8.6</v>
      </c>
      <c r="V540">
        <v>13.9</v>
      </c>
      <c r="W540">
        <v>247.9</v>
      </c>
      <c r="X540">
        <v>96.8</v>
      </c>
      <c r="Y540">
        <v>76.099999999999994</v>
      </c>
      <c r="Z540">
        <v>16</v>
      </c>
      <c r="AA540">
        <v>98</v>
      </c>
      <c r="AB540">
        <v>7.73</v>
      </c>
      <c r="AC540">
        <v>7.83</v>
      </c>
      <c r="AD540">
        <v>5.2</v>
      </c>
      <c r="AE540">
        <v>0</v>
      </c>
      <c r="AF540">
        <v>1</v>
      </c>
    </row>
    <row r="541" spans="1:32" x14ac:dyDescent="0.25">
      <c r="A541">
        <v>2011</v>
      </c>
      <c r="B541">
        <v>28</v>
      </c>
      <c r="C541" t="s">
        <v>737</v>
      </c>
      <c r="D541" t="str">
        <f>IFERROR(INDEX('Draft Master List'!E:F,MATCH('Passing Data 2006-2015'!C541,'Draft Master List'!E:E,0),2),"N/A")</f>
        <v>N/A</v>
      </c>
      <c r="E541" t="s">
        <v>18</v>
      </c>
      <c r="F541">
        <v>23</v>
      </c>
      <c r="G541" t="s">
        <v>1</v>
      </c>
      <c r="H541">
        <v>11</v>
      </c>
      <c r="I541">
        <v>10</v>
      </c>
      <c r="J541" s="1">
        <v>36564</v>
      </c>
      <c r="K541">
        <v>158</v>
      </c>
      <c r="L541">
        <v>291</v>
      </c>
      <c r="M541">
        <v>54.3</v>
      </c>
      <c r="N541">
        <v>1853</v>
      </c>
      <c r="O541">
        <v>13</v>
      </c>
      <c r="P541">
        <v>4.5</v>
      </c>
      <c r="Q541">
        <v>13</v>
      </c>
      <c r="R541">
        <v>4.5</v>
      </c>
      <c r="S541">
        <v>72</v>
      </c>
      <c r="T541">
        <v>6.4</v>
      </c>
      <c r="U541">
        <v>5.3</v>
      </c>
      <c r="V541">
        <v>11.7</v>
      </c>
      <c r="W541">
        <v>168.5</v>
      </c>
      <c r="X541">
        <v>70.099999999999994</v>
      </c>
      <c r="Y541">
        <v>37.1</v>
      </c>
      <c r="Z541">
        <v>30</v>
      </c>
      <c r="AA541">
        <v>164</v>
      </c>
      <c r="AB541">
        <v>5.26</v>
      </c>
      <c r="AC541">
        <v>4.25</v>
      </c>
      <c r="AD541">
        <v>9.3000000000000007</v>
      </c>
      <c r="AE541">
        <v>0</v>
      </c>
      <c r="AF541">
        <v>1</v>
      </c>
    </row>
    <row r="542" spans="1:32" x14ac:dyDescent="0.25">
      <c r="A542">
        <v>2011</v>
      </c>
      <c r="B542">
        <v>29</v>
      </c>
      <c r="C542" t="s">
        <v>288</v>
      </c>
      <c r="D542" t="str">
        <f>IFERROR(INDEX('Draft Master List'!E:F,MATCH('Passing Data 2006-2015'!C542,'Draft Master List'!E:E,0),2),"N/A")</f>
        <v>1552010</v>
      </c>
      <c r="E542" t="s">
        <v>10</v>
      </c>
      <c r="F542">
        <v>23</v>
      </c>
      <c r="G542" t="s">
        <v>62</v>
      </c>
      <c r="H542">
        <v>8</v>
      </c>
      <c r="I542">
        <v>7</v>
      </c>
      <c r="J542" s="1">
        <v>36648</v>
      </c>
      <c r="K542">
        <v>151</v>
      </c>
      <c r="L542">
        <v>275</v>
      </c>
      <c r="M542">
        <v>54.9</v>
      </c>
      <c r="N542">
        <v>1913</v>
      </c>
      <c r="O542">
        <v>11</v>
      </c>
      <c r="P542">
        <v>4</v>
      </c>
      <c r="Q542">
        <v>14</v>
      </c>
      <c r="R542">
        <v>5.0999999999999996</v>
      </c>
      <c r="S542">
        <v>60</v>
      </c>
      <c r="T542">
        <v>7</v>
      </c>
      <c r="U542">
        <v>5.5</v>
      </c>
      <c r="V542">
        <v>12.7</v>
      </c>
      <c r="W542">
        <v>239.1</v>
      </c>
      <c r="X542">
        <v>68.900000000000006</v>
      </c>
      <c r="Y542">
        <v>41.5</v>
      </c>
      <c r="Z542">
        <v>23</v>
      </c>
      <c r="AA542">
        <v>162</v>
      </c>
      <c r="AB542">
        <v>5.88</v>
      </c>
      <c r="AC542">
        <v>4.5</v>
      </c>
      <c r="AD542">
        <v>7.7</v>
      </c>
      <c r="AE542">
        <v>4</v>
      </c>
      <c r="AF542">
        <v>5</v>
      </c>
    </row>
    <row r="543" spans="1:32" x14ac:dyDescent="0.25">
      <c r="A543">
        <v>2011</v>
      </c>
      <c r="B543">
        <v>30</v>
      </c>
      <c r="C543" t="s">
        <v>267</v>
      </c>
      <c r="D543" t="str">
        <f>IFERROR(INDEX('Draft Master List'!E:F,MATCH('Passing Data 2006-2015'!C543,'Draft Master List'!E:E,0),2),"N/A")</f>
        <v>252010</v>
      </c>
      <c r="E543" t="s">
        <v>26</v>
      </c>
      <c r="F543">
        <v>24</v>
      </c>
      <c r="G543" t="s">
        <v>1</v>
      </c>
      <c r="H543">
        <v>14</v>
      </c>
      <c r="I543">
        <v>11</v>
      </c>
      <c r="J543" s="1">
        <v>36711</v>
      </c>
      <c r="K543">
        <v>126</v>
      </c>
      <c r="L543">
        <v>271</v>
      </c>
      <c r="M543">
        <v>46.5</v>
      </c>
      <c r="N543">
        <v>1729</v>
      </c>
      <c r="O543">
        <v>12</v>
      </c>
      <c r="P543">
        <v>4.4000000000000004</v>
      </c>
      <c r="Q543">
        <v>6</v>
      </c>
      <c r="R543">
        <v>2.2000000000000002</v>
      </c>
      <c r="S543">
        <v>56</v>
      </c>
      <c r="T543">
        <v>6.4</v>
      </c>
      <c r="U543">
        <v>6.3</v>
      </c>
      <c r="V543">
        <v>13.7</v>
      </c>
      <c r="W543">
        <v>123.5</v>
      </c>
      <c r="X543">
        <v>72.900000000000006</v>
      </c>
      <c r="Y543">
        <v>41.6</v>
      </c>
      <c r="Z543">
        <v>33</v>
      </c>
      <c r="AA543">
        <v>225</v>
      </c>
      <c r="AB543">
        <v>4.95</v>
      </c>
      <c r="AC543">
        <v>4.8499999999999996</v>
      </c>
      <c r="AD543">
        <v>10.9</v>
      </c>
      <c r="AE543">
        <v>5</v>
      </c>
      <c r="AF543">
        <v>6</v>
      </c>
    </row>
    <row r="544" spans="1:32" x14ac:dyDescent="0.25">
      <c r="A544">
        <v>2011</v>
      </c>
      <c r="B544">
        <v>31</v>
      </c>
      <c r="C544" t="s">
        <v>69</v>
      </c>
      <c r="D544" t="str">
        <f>IFERROR(INDEX('Draft Master List'!E:F,MATCH('Passing Data 2006-2015'!C544,'Draft Master List'!E:E,0),2),"N/A")</f>
        <v>N/A</v>
      </c>
      <c r="E544" t="s">
        <v>25</v>
      </c>
      <c r="F544">
        <v>29</v>
      </c>
      <c r="G544" t="s">
        <v>1</v>
      </c>
      <c r="H544">
        <v>9</v>
      </c>
      <c r="I544">
        <v>9</v>
      </c>
      <c r="J544" s="1">
        <v>36621</v>
      </c>
      <c r="K544">
        <v>160</v>
      </c>
      <c r="L544">
        <v>269</v>
      </c>
      <c r="M544">
        <v>59.5</v>
      </c>
      <c r="N544">
        <v>1713</v>
      </c>
      <c r="O544">
        <v>10</v>
      </c>
      <c r="P544">
        <v>3.7</v>
      </c>
      <c r="Q544">
        <v>9</v>
      </c>
      <c r="R544">
        <v>3.3</v>
      </c>
      <c r="S544">
        <v>52</v>
      </c>
      <c r="T544">
        <v>6.4</v>
      </c>
      <c r="U544">
        <v>5.6</v>
      </c>
      <c r="V544">
        <v>10.7</v>
      </c>
      <c r="W544">
        <v>190.3</v>
      </c>
      <c r="X544">
        <v>76.599999999999994</v>
      </c>
      <c r="Y544">
        <v>51.6</v>
      </c>
      <c r="Z544">
        <v>22</v>
      </c>
      <c r="AA544">
        <v>120</v>
      </c>
      <c r="AB544">
        <v>5.47</v>
      </c>
      <c r="AC544">
        <v>4.7699999999999996</v>
      </c>
      <c r="AD544">
        <v>7.6</v>
      </c>
      <c r="AE544">
        <v>1</v>
      </c>
      <c r="AF544">
        <v>2</v>
      </c>
    </row>
    <row r="545" spans="1:32" x14ac:dyDescent="0.25">
      <c r="A545">
        <v>2011</v>
      </c>
      <c r="B545">
        <v>32</v>
      </c>
      <c r="C545" t="s">
        <v>445</v>
      </c>
      <c r="D545" t="str">
        <f>IFERROR(INDEX('Draft Master List'!E:F,MATCH('Passing Data 2006-2015'!C545,'Draft Master List'!E:E,0),2),"N/A")</f>
        <v>362007</v>
      </c>
      <c r="E545" t="s">
        <v>10</v>
      </c>
      <c r="F545">
        <v>27</v>
      </c>
      <c r="G545" t="s">
        <v>1</v>
      </c>
      <c r="H545">
        <v>9</v>
      </c>
      <c r="I545">
        <v>9</v>
      </c>
      <c r="J545" s="1">
        <v>36591</v>
      </c>
      <c r="K545">
        <v>146</v>
      </c>
      <c r="L545">
        <v>253</v>
      </c>
      <c r="M545">
        <v>57.7</v>
      </c>
      <c r="N545">
        <v>1955</v>
      </c>
      <c r="O545">
        <v>9</v>
      </c>
      <c r="P545">
        <v>3.6</v>
      </c>
      <c r="Q545">
        <v>8</v>
      </c>
      <c r="R545">
        <v>3.2</v>
      </c>
      <c r="S545">
        <v>73</v>
      </c>
      <c r="T545">
        <v>7.7</v>
      </c>
      <c r="U545">
        <v>7</v>
      </c>
      <c r="V545">
        <v>13.4</v>
      </c>
      <c r="W545">
        <v>217.2</v>
      </c>
      <c r="X545">
        <v>81.099999999999994</v>
      </c>
      <c r="Y545">
        <v>35</v>
      </c>
      <c r="Z545">
        <v>30</v>
      </c>
      <c r="AA545">
        <v>219</v>
      </c>
      <c r="AB545">
        <v>6.13</v>
      </c>
      <c r="AC545">
        <v>5.5</v>
      </c>
      <c r="AD545">
        <v>10.6</v>
      </c>
      <c r="AE545">
        <v>2</v>
      </c>
      <c r="AF545">
        <v>1</v>
      </c>
    </row>
    <row r="546" spans="1:32" x14ac:dyDescent="0.25">
      <c r="A546">
        <v>2011</v>
      </c>
      <c r="B546">
        <v>33</v>
      </c>
      <c r="C546" t="s">
        <v>575</v>
      </c>
      <c r="D546" t="str">
        <f>IFERROR(INDEX('Draft Master List'!E:F,MATCH('Passing Data 2006-2015'!C546,'Draft Master List'!E:E,0),2),"N/A")</f>
        <v>N/A</v>
      </c>
      <c r="E546" t="s">
        <v>669</v>
      </c>
      <c r="F546">
        <v>29</v>
      </c>
      <c r="H546">
        <v>9</v>
      </c>
      <c r="I546">
        <v>8</v>
      </c>
      <c r="J546" s="1">
        <v>36590</v>
      </c>
      <c r="K546">
        <v>150</v>
      </c>
      <c r="L546">
        <v>252</v>
      </c>
      <c r="M546">
        <v>59.5</v>
      </c>
      <c r="N546">
        <v>1758</v>
      </c>
      <c r="O546">
        <v>9</v>
      </c>
      <c r="P546">
        <v>3.6</v>
      </c>
      <c r="Q546">
        <v>9</v>
      </c>
      <c r="R546">
        <v>3.6</v>
      </c>
      <c r="S546">
        <v>52</v>
      </c>
      <c r="T546">
        <v>7</v>
      </c>
      <c r="U546">
        <v>6.1</v>
      </c>
      <c r="V546">
        <v>11.7</v>
      </c>
      <c r="W546">
        <v>195.3</v>
      </c>
      <c r="X546">
        <v>77.8</v>
      </c>
      <c r="Y546">
        <v>57.7</v>
      </c>
      <c r="Z546">
        <v>10</v>
      </c>
      <c r="AA546">
        <v>54</v>
      </c>
      <c r="AB546">
        <v>6.5</v>
      </c>
      <c r="AC546">
        <v>5.65</v>
      </c>
      <c r="AD546">
        <v>3.8</v>
      </c>
    </row>
    <row r="547" spans="1:32" x14ac:dyDescent="0.25">
      <c r="A547">
        <v>2011</v>
      </c>
      <c r="B547">
        <v>34</v>
      </c>
      <c r="C547" t="s">
        <v>360</v>
      </c>
      <c r="D547" t="str">
        <f>IFERROR(INDEX('Draft Master List'!E:F,MATCH('Passing Data 2006-2015'!C547,'Draft Master List'!E:E,0),2),"N/A")</f>
        <v>2012009</v>
      </c>
      <c r="E547" t="s">
        <v>20</v>
      </c>
      <c r="F547">
        <v>26</v>
      </c>
      <c r="G547" t="s">
        <v>1</v>
      </c>
      <c r="H547">
        <v>9</v>
      </c>
      <c r="I547">
        <v>8</v>
      </c>
      <c r="J547" t="s">
        <v>654</v>
      </c>
      <c r="K547">
        <v>132</v>
      </c>
      <c r="L547">
        <v>243</v>
      </c>
      <c r="M547">
        <v>54.3</v>
      </c>
      <c r="N547">
        <v>1541</v>
      </c>
      <c r="O547">
        <v>6</v>
      </c>
      <c r="P547">
        <v>2.5</v>
      </c>
      <c r="Q547">
        <v>9</v>
      </c>
      <c r="R547">
        <v>3.7</v>
      </c>
      <c r="S547">
        <v>87</v>
      </c>
      <c r="T547">
        <v>6.3</v>
      </c>
      <c r="U547">
        <v>5.2</v>
      </c>
      <c r="V547">
        <v>11.7</v>
      </c>
      <c r="W547">
        <v>171.2</v>
      </c>
      <c r="X547">
        <v>66.599999999999994</v>
      </c>
      <c r="Y547">
        <v>33.200000000000003</v>
      </c>
      <c r="Z547">
        <v>16</v>
      </c>
      <c r="AA547">
        <v>104</v>
      </c>
      <c r="AB547">
        <v>5.55</v>
      </c>
      <c r="AC547">
        <v>4.45</v>
      </c>
      <c r="AD547">
        <v>6.2</v>
      </c>
    </row>
    <row r="548" spans="1:32" x14ac:dyDescent="0.25">
      <c r="A548">
        <v>2011</v>
      </c>
      <c r="B548">
        <v>35</v>
      </c>
      <c r="C548" t="s">
        <v>577</v>
      </c>
      <c r="D548" t="str">
        <f>IFERROR(INDEX('Draft Master List'!E:F,MATCH('Passing Data 2006-2015'!C548,'Draft Master List'!E:E,0),2),"N/A")</f>
        <v>N/A</v>
      </c>
      <c r="E548" t="s">
        <v>20</v>
      </c>
      <c r="F548">
        <v>28</v>
      </c>
      <c r="G548" t="s">
        <v>62</v>
      </c>
      <c r="H548">
        <v>8</v>
      </c>
      <c r="I548">
        <v>5</v>
      </c>
      <c r="J548" s="1">
        <v>36559</v>
      </c>
      <c r="K548">
        <v>122</v>
      </c>
      <c r="L548">
        <v>193</v>
      </c>
      <c r="M548">
        <v>63.2</v>
      </c>
      <c r="N548">
        <v>1201</v>
      </c>
      <c r="O548">
        <v>6</v>
      </c>
      <c r="P548">
        <v>3.1</v>
      </c>
      <c r="Q548">
        <v>4</v>
      </c>
      <c r="R548">
        <v>2.1</v>
      </c>
      <c r="S548">
        <v>40</v>
      </c>
      <c r="T548">
        <v>6.2</v>
      </c>
      <c r="U548">
        <v>5.9</v>
      </c>
      <c r="V548">
        <v>9.8000000000000007</v>
      </c>
      <c r="W548">
        <v>150.1</v>
      </c>
      <c r="X548">
        <v>82.4</v>
      </c>
      <c r="Y548">
        <v>50.3</v>
      </c>
      <c r="Z548">
        <v>14</v>
      </c>
      <c r="AA548">
        <v>84</v>
      </c>
      <c r="AB548">
        <v>5.4</v>
      </c>
      <c r="AC548">
        <v>5.1100000000000003</v>
      </c>
      <c r="AD548">
        <v>6.8</v>
      </c>
      <c r="AE548">
        <v>1</v>
      </c>
      <c r="AF548">
        <v>1</v>
      </c>
    </row>
    <row r="549" spans="1:32" x14ac:dyDescent="0.25">
      <c r="A549">
        <v>2011</v>
      </c>
      <c r="B549">
        <v>36</v>
      </c>
      <c r="C549" t="s">
        <v>569</v>
      </c>
      <c r="D549" t="str">
        <f>IFERROR(INDEX('Draft Master List'!E:F,MATCH('Passing Data 2006-2015'!C549,'Draft Master List'!E:E,0),2),"N/A")</f>
        <v>N/A</v>
      </c>
      <c r="E549" t="s">
        <v>16</v>
      </c>
      <c r="F549">
        <v>30</v>
      </c>
      <c r="G549" t="s">
        <v>62</v>
      </c>
      <c r="H549">
        <v>6</v>
      </c>
      <c r="I549">
        <v>6</v>
      </c>
      <c r="J549" s="1">
        <v>36618</v>
      </c>
      <c r="K549">
        <v>100</v>
      </c>
      <c r="L549">
        <v>165</v>
      </c>
      <c r="M549">
        <v>60.6</v>
      </c>
      <c r="N549">
        <v>1170</v>
      </c>
      <c r="O549">
        <v>6</v>
      </c>
      <c r="P549">
        <v>3.6</v>
      </c>
      <c r="Q549">
        <v>4</v>
      </c>
      <c r="R549">
        <v>2.4</v>
      </c>
      <c r="S549">
        <v>58</v>
      </c>
      <c r="T549">
        <v>7.1</v>
      </c>
      <c r="U549">
        <v>6.7</v>
      </c>
      <c r="V549">
        <v>11.7</v>
      </c>
      <c r="W549">
        <v>195</v>
      </c>
      <c r="X549">
        <v>84.2</v>
      </c>
      <c r="Y549">
        <v>59</v>
      </c>
      <c r="Z549">
        <v>5</v>
      </c>
      <c r="AA549">
        <v>19</v>
      </c>
      <c r="AB549">
        <v>6.77</v>
      </c>
      <c r="AC549">
        <v>6.42</v>
      </c>
      <c r="AD549">
        <v>2.9</v>
      </c>
      <c r="AE549">
        <v>1</v>
      </c>
      <c r="AF549">
        <v>1</v>
      </c>
    </row>
    <row r="550" spans="1:32" x14ac:dyDescent="0.25">
      <c r="A550">
        <v>2011</v>
      </c>
      <c r="B550">
        <v>37</v>
      </c>
      <c r="C550" t="s">
        <v>602</v>
      </c>
      <c r="D550" t="str">
        <f>IFERROR(INDEX('Draft Master List'!E:F,MATCH('Passing Data 2006-2015'!C550,'Draft Master List'!E:E,0),2),"N/A")</f>
        <v>N/A</v>
      </c>
      <c r="E550" t="s">
        <v>18</v>
      </c>
      <c r="F550">
        <v>35</v>
      </c>
      <c r="G550" t="s">
        <v>62</v>
      </c>
      <c r="H550">
        <v>6</v>
      </c>
      <c r="I550">
        <v>6</v>
      </c>
      <c r="J550" s="1">
        <v>36530</v>
      </c>
      <c r="K550">
        <v>94</v>
      </c>
      <c r="L550">
        <v>156</v>
      </c>
      <c r="M550">
        <v>60.3</v>
      </c>
      <c r="N550">
        <v>1026</v>
      </c>
      <c r="O550">
        <v>4</v>
      </c>
      <c r="P550">
        <v>2.6</v>
      </c>
      <c r="Q550">
        <v>2</v>
      </c>
      <c r="R550">
        <v>1.3</v>
      </c>
      <c r="S550">
        <v>60</v>
      </c>
      <c r="T550">
        <v>6.6</v>
      </c>
      <c r="U550">
        <v>6.5</v>
      </c>
      <c r="V550">
        <v>10.9</v>
      </c>
      <c r="W550">
        <v>171</v>
      </c>
      <c r="X550">
        <v>82.9</v>
      </c>
      <c r="Y550">
        <v>60.2</v>
      </c>
      <c r="Z550">
        <v>16</v>
      </c>
      <c r="AA550">
        <v>113</v>
      </c>
      <c r="AB550">
        <v>5.31</v>
      </c>
      <c r="AC550">
        <v>5.25</v>
      </c>
      <c r="AD550">
        <v>9.3000000000000007</v>
      </c>
    </row>
    <row r="551" spans="1:32" x14ac:dyDescent="0.25">
      <c r="A551">
        <v>2011</v>
      </c>
      <c r="B551">
        <v>38</v>
      </c>
      <c r="C551" t="s">
        <v>730</v>
      </c>
      <c r="D551" t="str">
        <f>IFERROR(INDEX('Draft Master List'!E:F,MATCH('Passing Data 2006-2015'!C551,'Draft Master List'!E:E,0),2),"N/A")</f>
        <v>N/A</v>
      </c>
      <c r="E551" t="s">
        <v>25</v>
      </c>
      <c r="F551">
        <v>28</v>
      </c>
      <c r="G551" t="s">
        <v>62</v>
      </c>
      <c r="H551">
        <v>6</v>
      </c>
      <c r="I551">
        <v>4</v>
      </c>
      <c r="J551" s="1">
        <v>36528</v>
      </c>
      <c r="K551">
        <v>80</v>
      </c>
      <c r="L551">
        <v>134</v>
      </c>
      <c r="M551">
        <v>59.7</v>
      </c>
      <c r="N551">
        <v>796</v>
      </c>
      <c r="O551">
        <v>2</v>
      </c>
      <c r="P551">
        <v>1.5</v>
      </c>
      <c r="Q551">
        <v>7</v>
      </c>
      <c r="R551">
        <v>5.2</v>
      </c>
      <c r="S551">
        <v>38</v>
      </c>
      <c r="T551">
        <v>5.9</v>
      </c>
      <c r="U551">
        <v>3.9</v>
      </c>
      <c r="V551">
        <v>10</v>
      </c>
      <c r="W551">
        <v>132.69999999999999</v>
      </c>
      <c r="X551">
        <v>59.8</v>
      </c>
      <c r="Y551">
        <v>35.200000000000003</v>
      </c>
      <c r="Z551">
        <v>11</v>
      </c>
      <c r="AA551">
        <v>83</v>
      </c>
      <c r="AB551">
        <v>4.92</v>
      </c>
      <c r="AC551">
        <v>3.02</v>
      </c>
      <c r="AD551">
        <v>7.6</v>
      </c>
    </row>
    <row r="552" spans="1:32" x14ac:dyDescent="0.25">
      <c r="A552">
        <v>2011</v>
      </c>
      <c r="B552">
        <v>39</v>
      </c>
      <c r="C552" t="s">
        <v>738</v>
      </c>
      <c r="D552" t="str">
        <f>IFERROR(INDEX('Draft Master List'!E:F,MATCH('Passing Data 2006-2015'!C552,'Draft Master List'!E:E,0),2),"N/A")</f>
        <v>N/A</v>
      </c>
      <c r="E552" t="s">
        <v>23</v>
      </c>
      <c r="F552">
        <v>24</v>
      </c>
      <c r="G552" t="s">
        <v>62</v>
      </c>
      <c r="H552">
        <v>6</v>
      </c>
      <c r="I552">
        <v>5</v>
      </c>
      <c r="J552" s="1">
        <v>36559</v>
      </c>
      <c r="K552">
        <v>82</v>
      </c>
      <c r="L552">
        <v>134</v>
      </c>
      <c r="M552">
        <v>61.2</v>
      </c>
      <c r="N552">
        <v>949</v>
      </c>
      <c r="O552">
        <v>3</v>
      </c>
      <c r="P552">
        <v>2.2000000000000002</v>
      </c>
      <c r="Q552">
        <v>3</v>
      </c>
      <c r="R552">
        <v>2.2000000000000002</v>
      </c>
      <c r="S552">
        <v>50</v>
      </c>
      <c r="T552">
        <v>7.1</v>
      </c>
      <c r="U552">
        <v>6.5</v>
      </c>
      <c r="V552">
        <v>11.6</v>
      </c>
      <c r="W552">
        <v>158.19999999999999</v>
      </c>
      <c r="X552">
        <v>80.7</v>
      </c>
      <c r="Y552">
        <v>45.9</v>
      </c>
      <c r="Z552">
        <v>15</v>
      </c>
      <c r="AA552">
        <v>74</v>
      </c>
      <c r="AB552">
        <v>5.87</v>
      </c>
      <c r="AC552">
        <v>5.37</v>
      </c>
      <c r="AD552">
        <v>10.1</v>
      </c>
      <c r="AE552">
        <v>1</v>
      </c>
      <c r="AF552">
        <v>2</v>
      </c>
    </row>
    <row r="553" spans="1:32" x14ac:dyDescent="0.25">
      <c r="A553">
        <v>2011</v>
      </c>
      <c r="B553">
        <v>40</v>
      </c>
      <c r="C553" t="s">
        <v>447</v>
      </c>
      <c r="D553" t="str">
        <f>IFERROR(INDEX('Draft Master List'!E:F,MATCH('Passing Data 2006-2015'!C553,'Draft Master List'!E:E,0),2),"N/A")</f>
        <v>402007</v>
      </c>
      <c r="E553" t="s">
        <v>7</v>
      </c>
      <c r="F553">
        <v>30</v>
      </c>
      <c r="G553" t="s">
        <v>62</v>
      </c>
      <c r="H553">
        <v>4</v>
      </c>
      <c r="I553">
        <v>3</v>
      </c>
      <c r="J553" t="s">
        <v>65</v>
      </c>
      <c r="K553">
        <v>80</v>
      </c>
      <c r="L553">
        <v>132</v>
      </c>
      <c r="M553">
        <v>60.6</v>
      </c>
      <c r="N553">
        <v>858</v>
      </c>
      <c r="O553">
        <v>2</v>
      </c>
      <c r="P553">
        <v>1.5</v>
      </c>
      <c r="Q553">
        <v>4</v>
      </c>
      <c r="R553">
        <v>3</v>
      </c>
      <c r="S553">
        <v>32</v>
      </c>
      <c r="T553">
        <v>6.5</v>
      </c>
      <c r="U553">
        <v>5.4</v>
      </c>
      <c r="V553">
        <v>10.7</v>
      </c>
      <c r="W553">
        <v>214.5</v>
      </c>
      <c r="X553">
        <v>72.099999999999994</v>
      </c>
      <c r="Y553">
        <v>41</v>
      </c>
      <c r="Z553">
        <v>16</v>
      </c>
      <c r="AA553">
        <v>84</v>
      </c>
      <c r="AB553">
        <v>5.23</v>
      </c>
      <c r="AC553">
        <v>4.28</v>
      </c>
      <c r="AD553">
        <v>10.8</v>
      </c>
    </row>
    <row r="554" spans="1:32" x14ac:dyDescent="0.25">
      <c r="A554">
        <v>2011</v>
      </c>
      <c r="B554">
        <v>41</v>
      </c>
      <c r="C554" t="s">
        <v>509</v>
      </c>
      <c r="D554" t="str">
        <f>IFERROR(INDEX('Draft Master List'!E:F,MATCH('Passing Data 2006-2015'!C554,'Draft Master List'!E:E,0),2),"N/A")</f>
        <v>32006</v>
      </c>
      <c r="E554" t="s">
        <v>6</v>
      </c>
      <c r="F554">
        <v>28</v>
      </c>
      <c r="G554" t="s">
        <v>62</v>
      </c>
      <c r="H554">
        <v>6</v>
      </c>
      <c r="I554">
        <v>3</v>
      </c>
      <c r="J554" s="1">
        <v>36527</v>
      </c>
      <c r="K554">
        <v>66</v>
      </c>
      <c r="L554">
        <v>114</v>
      </c>
      <c r="M554">
        <v>57.9</v>
      </c>
      <c r="N554">
        <v>866</v>
      </c>
      <c r="O554">
        <v>4</v>
      </c>
      <c r="P554">
        <v>3.5</v>
      </c>
      <c r="Q554">
        <v>9</v>
      </c>
      <c r="R554">
        <v>7.9</v>
      </c>
      <c r="S554">
        <v>58</v>
      </c>
      <c r="T554">
        <v>7.6</v>
      </c>
      <c r="U554">
        <v>4.7</v>
      </c>
      <c r="V554">
        <v>13.1</v>
      </c>
      <c r="W554">
        <v>144.30000000000001</v>
      </c>
      <c r="X554">
        <v>60.8</v>
      </c>
      <c r="Y554">
        <v>42.6</v>
      </c>
      <c r="Z554">
        <v>8</v>
      </c>
      <c r="AA554">
        <v>34</v>
      </c>
      <c r="AB554">
        <v>6.82</v>
      </c>
      <c r="AC554">
        <v>4.16</v>
      </c>
      <c r="AD554">
        <v>6.6</v>
      </c>
      <c r="AE554">
        <v>0</v>
      </c>
      <c r="AF554">
        <v>1</v>
      </c>
    </row>
    <row r="555" spans="1:32" x14ac:dyDescent="0.25">
      <c r="A555">
        <v>2011</v>
      </c>
      <c r="B555">
        <v>42</v>
      </c>
      <c r="C555" t="s">
        <v>111</v>
      </c>
      <c r="D555" t="str">
        <f>IFERROR(INDEX('Draft Master List'!E:F,MATCH('Passing Data 2006-2015'!C555,'Draft Master List'!E:E,0),2),"N/A")</f>
        <v>572008</v>
      </c>
      <c r="E555" t="s">
        <v>33</v>
      </c>
      <c r="F555">
        <v>26</v>
      </c>
      <c r="G555" t="s">
        <v>62</v>
      </c>
      <c r="H555">
        <v>4</v>
      </c>
      <c r="I555">
        <v>4</v>
      </c>
      <c r="J555" t="s">
        <v>683</v>
      </c>
      <c r="K555">
        <v>64</v>
      </c>
      <c r="L555">
        <v>112</v>
      </c>
      <c r="M555">
        <v>57.1</v>
      </c>
      <c r="N555">
        <v>868</v>
      </c>
      <c r="O555">
        <v>4</v>
      </c>
      <c r="P555">
        <v>3.6</v>
      </c>
      <c r="Q555">
        <v>4</v>
      </c>
      <c r="R555">
        <v>3.6</v>
      </c>
      <c r="S555">
        <v>41</v>
      </c>
      <c r="T555">
        <v>7.8</v>
      </c>
      <c r="U555">
        <v>6.9</v>
      </c>
      <c r="V555">
        <v>13.6</v>
      </c>
      <c r="W555">
        <v>217</v>
      </c>
      <c r="X555">
        <v>79</v>
      </c>
      <c r="Y555">
        <v>67.2</v>
      </c>
      <c r="Z555">
        <v>11</v>
      </c>
      <c r="AA555">
        <v>67</v>
      </c>
      <c r="AB555">
        <v>6.51</v>
      </c>
      <c r="AC555">
        <v>5.7</v>
      </c>
      <c r="AD555">
        <v>8.9</v>
      </c>
    </row>
    <row r="556" spans="1:32" x14ac:dyDescent="0.25">
      <c r="A556">
        <v>2011</v>
      </c>
      <c r="B556">
        <v>43</v>
      </c>
      <c r="C556" t="s">
        <v>633</v>
      </c>
      <c r="D556" t="str">
        <f>IFERROR(INDEX('Draft Master List'!E:F,MATCH('Passing Data 2006-2015'!C556,'Draft Master List'!E:E,0),2),"N/A")</f>
        <v>N/A</v>
      </c>
      <c r="E556" t="s">
        <v>64</v>
      </c>
      <c r="F556">
        <v>31</v>
      </c>
      <c r="G556" t="s">
        <v>62</v>
      </c>
      <c r="H556">
        <v>6</v>
      </c>
      <c r="I556">
        <v>3</v>
      </c>
      <c r="J556" t="s">
        <v>65</v>
      </c>
      <c r="K556">
        <v>55</v>
      </c>
      <c r="L556">
        <v>107</v>
      </c>
      <c r="M556">
        <v>51.4</v>
      </c>
      <c r="N556">
        <v>567</v>
      </c>
      <c r="O556">
        <v>2</v>
      </c>
      <c r="P556">
        <v>1.9</v>
      </c>
      <c r="Q556">
        <v>2</v>
      </c>
      <c r="R556">
        <v>1.9</v>
      </c>
      <c r="S556">
        <v>76</v>
      </c>
      <c r="T556">
        <v>5.3</v>
      </c>
      <c r="U556">
        <v>4.8</v>
      </c>
      <c r="V556">
        <v>10.3</v>
      </c>
      <c r="W556">
        <v>94.5</v>
      </c>
      <c r="X556">
        <v>65.400000000000006</v>
      </c>
      <c r="Y556">
        <v>63.4</v>
      </c>
      <c r="Z556">
        <v>6</v>
      </c>
      <c r="AA556">
        <v>30</v>
      </c>
      <c r="AB556">
        <v>4.75</v>
      </c>
      <c r="AC556">
        <v>4.3099999999999996</v>
      </c>
      <c r="AD556">
        <v>5.3</v>
      </c>
    </row>
    <row r="557" spans="1:32" x14ac:dyDescent="0.25">
      <c r="A557">
        <v>2011</v>
      </c>
      <c r="B557">
        <v>44</v>
      </c>
      <c r="C557" t="s">
        <v>713</v>
      </c>
      <c r="D557" t="str">
        <f>IFERROR(INDEX('Draft Master List'!E:F,MATCH('Passing Data 2006-2015'!C557,'Draft Master List'!E:E,0),2),"N/A")</f>
        <v>N/A</v>
      </c>
      <c r="E557" t="s">
        <v>63</v>
      </c>
      <c r="F557">
        <v>26</v>
      </c>
      <c r="G557" t="s">
        <v>62</v>
      </c>
      <c r="H557">
        <v>6</v>
      </c>
      <c r="I557">
        <v>4</v>
      </c>
      <c r="J557" t="s">
        <v>683</v>
      </c>
      <c r="K557">
        <v>51</v>
      </c>
      <c r="L557">
        <v>102</v>
      </c>
      <c r="M557">
        <v>50</v>
      </c>
      <c r="N557">
        <v>613</v>
      </c>
      <c r="O557">
        <v>3</v>
      </c>
      <c r="P557">
        <v>2.9</v>
      </c>
      <c r="Q557">
        <v>9</v>
      </c>
      <c r="R557">
        <v>8.8000000000000007</v>
      </c>
      <c r="S557">
        <v>81</v>
      </c>
      <c r="T557">
        <v>6</v>
      </c>
      <c r="U557">
        <v>2.6</v>
      </c>
      <c r="V557">
        <v>12</v>
      </c>
      <c r="W557">
        <v>102.2</v>
      </c>
      <c r="X557">
        <v>41.8</v>
      </c>
      <c r="Y557">
        <v>20.7</v>
      </c>
      <c r="Z557">
        <v>19</v>
      </c>
      <c r="AA557">
        <v>133</v>
      </c>
      <c r="AB557">
        <v>3.97</v>
      </c>
      <c r="AC557">
        <v>1.1200000000000001</v>
      </c>
      <c r="AD557">
        <v>15.7</v>
      </c>
    </row>
    <row r="558" spans="1:32" x14ac:dyDescent="0.25">
      <c r="A558">
        <v>2011</v>
      </c>
      <c r="B558">
        <v>45</v>
      </c>
      <c r="C558" t="s">
        <v>592</v>
      </c>
      <c r="D558" t="str">
        <f>IFERROR(INDEX('Draft Master List'!E:F,MATCH('Passing Data 2006-2015'!C558,'Draft Master List'!E:E,0),2),"N/A")</f>
        <v>N/A</v>
      </c>
      <c r="E558" t="s">
        <v>20</v>
      </c>
      <c r="F558">
        <v>39</v>
      </c>
      <c r="G558" t="s">
        <v>62</v>
      </c>
      <c r="H558">
        <v>3</v>
      </c>
      <c r="I558">
        <v>3</v>
      </c>
      <c r="J558" t="s">
        <v>65</v>
      </c>
      <c r="K558">
        <v>48</v>
      </c>
      <c r="L558">
        <v>98</v>
      </c>
      <c r="M558">
        <v>49</v>
      </c>
      <c r="N558">
        <v>481</v>
      </c>
      <c r="O558">
        <v>2</v>
      </c>
      <c r="P558">
        <v>2</v>
      </c>
      <c r="Q558">
        <v>1</v>
      </c>
      <c r="R558">
        <v>1</v>
      </c>
      <c r="S558">
        <v>36</v>
      </c>
      <c r="T558">
        <v>4.9000000000000004</v>
      </c>
      <c r="U558">
        <v>4.9000000000000004</v>
      </c>
      <c r="V558">
        <v>10</v>
      </c>
      <c r="W558">
        <v>160.30000000000001</v>
      </c>
      <c r="X558">
        <v>65.900000000000006</v>
      </c>
      <c r="Y558">
        <v>16.5</v>
      </c>
      <c r="Z558">
        <v>5</v>
      </c>
      <c r="AA558">
        <v>40</v>
      </c>
      <c r="AB558">
        <v>4.28</v>
      </c>
      <c r="AC558">
        <v>4.2300000000000004</v>
      </c>
      <c r="AD558">
        <v>4.9000000000000004</v>
      </c>
    </row>
    <row r="559" spans="1:32" x14ac:dyDescent="0.25">
      <c r="A559">
        <v>2011</v>
      </c>
      <c r="B559">
        <v>46</v>
      </c>
      <c r="C559" t="s">
        <v>656</v>
      </c>
      <c r="D559" t="str">
        <f>IFERROR(INDEX('Draft Master List'!E:F,MATCH('Passing Data 2006-2015'!C559,'Draft Master List'!E:E,0),2),"N/A")</f>
        <v>N/A</v>
      </c>
      <c r="E559" t="s">
        <v>223</v>
      </c>
      <c r="F559">
        <v>34</v>
      </c>
      <c r="G559" t="s">
        <v>62</v>
      </c>
      <c r="H559">
        <v>5</v>
      </c>
      <c r="I559">
        <v>3</v>
      </c>
      <c r="J559" s="1">
        <v>36527</v>
      </c>
      <c r="K559">
        <v>53</v>
      </c>
      <c r="L559">
        <v>97</v>
      </c>
      <c r="M559">
        <v>54.6</v>
      </c>
      <c r="N559">
        <v>548</v>
      </c>
      <c r="O559">
        <v>1</v>
      </c>
      <c r="P559">
        <v>1</v>
      </c>
      <c r="Q559">
        <v>2</v>
      </c>
      <c r="R559">
        <v>2.1</v>
      </c>
      <c r="S559">
        <v>34</v>
      </c>
      <c r="T559">
        <v>5.6</v>
      </c>
      <c r="U559">
        <v>4.9000000000000004</v>
      </c>
      <c r="V559">
        <v>10.3</v>
      </c>
      <c r="W559">
        <v>109.6</v>
      </c>
      <c r="X559">
        <v>66</v>
      </c>
      <c r="Y559">
        <v>31.7</v>
      </c>
      <c r="Z559">
        <v>10</v>
      </c>
      <c r="AA559">
        <v>72</v>
      </c>
      <c r="AB559">
        <v>4.45</v>
      </c>
      <c r="AC559">
        <v>3.79</v>
      </c>
      <c r="AD559">
        <v>9.3000000000000007</v>
      </c>
    </row>
    <row r="560" spans="1:32" x14ac:dyDescent="0.25">
      <c r="A560">
        <v>2011</v>
      </c>
      <c r="B560">
        <v>47</v>
      </c>
      <c r="C560" t="s">
        <v>78</v>
      </c>
      <c r="D560" t="str">
        <f>IFERROR(INDEX('Draft Master List'!E:F,MATCH('Passing Data 2006-2015'!C560,'Draft Master List'!E:E,0),2),"N/A")</f>
        <v>492006</v>
      </c>
      <c r="E560" t="s">
        <v>223</v>
      </c>
      <c r="F560">
        <v>28</v>
      </c>
      <c r="G560" t="s">
        <v>62</v>
      </c>
      <c r="H560">
        <v>3</v>
      </c>
      <c r="I560">
        <v>3</v>
      </c>
      <c r="J560" t="s">
        <v>65</v>
      </c>
      <c r="K560">
        <v>48</v>
      </c>
      <c r="L560">
        <v>91</v>
      </c>
      <c r="M560">
        <v>52.7</v>
      </c>
      <c r="N560">
        <v>546</v>
      </c>
      <c r="O560">
        <v>2</v>
      </c>
      <c r="P560">
        <v>2.2000000000000002</v>
      </c>
      <c r="Q560">
        <v>1</v>
      </c>
      <c r="R560">
        <v>1.1000000000000001</v>
      </c>
      <c r="S560">
        <v>36</v>
      </c>
      <c r="T560">
        <v>6</v>
      </c>
      <c r="U560">
        <v>5.9</v>
      </c>
      <c r="V560">
        <v>11.4</v>
      </c>
      <c r="W560">
        <v>182</v>
      </c>
      <c r="X560">
        <v>73.8</v>
      </c>
      <c r="Y560">
        <v>37.799999999999997</v>
      </c>
      <c r="Z560">
        <v>9</v>
      </c>
      <c r="AA560">
        <v>68</v>
      </c>
      <c r="AB560">
        <v>4.78</v>
      </c>
      <c r="AC560">
        <v>4.7300000000000004</v>
      </c>
      <c r="AD560">
        <v>9</v>
      </c>
    </row>
    <row r="561" spans="1:32" x14ac:dyDescent="0.25">
      <c r="A561">
        <v>2011</v>
      </c>
      <c r="B561">
        <v>48</v>
      </c>
      <c r="C561" t="s">
        <v>739</v>
      </c>
      <c r="D561" t="str">
        <f>IFERROR(INDEX('Draft Master List'!E:F,MATCH('Passing Data 2006-2015'!C561,'Draft Master List'!E:E,0),2),"N/A")</f>
        <v>N/A</v>
      </c>
      <c r="E561" t="s">
        <v>28</v>
      </c>
      <c r="F561">
        <v>23</v>
      </c>
      <c r="H561">
        <v>5</v>
      </c>
      <c r="I561">
        <v>0</v>
      </c>
      <c r="K561">
        <v>34</v>
      </c>
      <c r="L561">
        <v>66</v>
      </c>
      <c r="M561">
        <v>51.5</v>
      </c>
      <c r="N561">
        <v>542</v>
      </c>
      <c r="O561">
        <v>4</v>
      </c>
      <c r="P561">
        <v>6.1</v>
      </c>
      <c r="Q561">
        <v>0</v>
      </c>
      <c r="R561">
        <v>0</v>
      </c>
      <c r="S561">
        <v>54</v>
      </c>
      <c r="T561">
        <v>8.1999999999999993</v>
      </c>
      <c r="U561">
        <v>9.4</v>
      </c>
      <c r="V561">
        <v>15.9</v>
      </c>
      <c r="W561">
        <v>108.4</v>
      </c>
      <c r="X561">
        <v>99.4</v>
      </c>
      <c r="Y561">
        <v>66.7</v>
      </c>
      <c r="Z561">
        <v>5</v>
      </c>
      <c r="AA561">
        <v>37</v>
      </c>
      <c r="AB561">
        <v>7.11</v>
      </c>
      <c r="AC561">
        <v>8.24</v>
      </c>
      <c r="AD561">
        <v>7</v>
      </c>
    </row>
    <row r="562" spans="1:32" x14ac:dyDescent="0.25">
      <c r="A562">
        <v>2011</v>
      </c>
      <c r="B562">
        <v>49</v>
      </c>
      <c r="C562" t="s">
        <v>130</v>
      </c>
      <c r="D562" t="str">
        <f>IFERROR(INDEX('Draft Master List'!E:F,MATCH('Passing Data 2006-2015'!C562,'Draft Master List'!E:E,0),2),"N/A")</f>
        <v>1992010</v>
      </c>
      <c r="E562" t="s">
        <v>18</v>
      </c>
      <c r="F562">
        <v>25</v>
      </c>
      <c r="G562" t="s">
        <v>77</v>
      </c>
      <c r="H562">
        <v>11</v>
      </c>
      <c r="I562">
        <v>1</v>
      </c>
      <c r="K562">
        <v>34</v>
      </c>
      <c r="L562">
        <v>63</v>
      </c>
      <c r="M562">
        <v>54</v>
      </c>
      <c r="N562">
        <v>376</v>
      </c>
      <c r="O562">
        <v>3</v>
      </c>
      <c r="P562">
        <v>4.8</v>
      </c>
      <c r="Q562">
        <v>2</v>
      </c>
      <c r="R562">
        <v>3.2</v>
      </c>
      <c r="S562">
        <v>36</v>
      </c>
      <c r="T562">
        <v>6</v>
      </c>
      <c r="U562">
        <v>5.5</v>
      </c>
      <c r="V562">
        <v>11.1</v>
      </c>
      <c r="W562">
        <v>34.200000000000003</v>
      </c>
      <c r="X562">
        <v>74.599999999999994</v>
      </c>
      <c r="Y562">
        <v>61.7</v>
      </c>
      <c r="Z562">
        <v>3</v>
      </c>
      <c r="AA562">
        <v>21</v>
      </c>
      <c r="AB562">
        <v>5.38</v>
      </c>
      <c r="AC562">
        <v>4.92</v>
      </c>
      <c r="AD562">
        <v>4.5</v>
      </c>
      <c r="AE562">
        <v>0</v>
      </c>
      <c r="AF562">
        <v>1</v>
      </c>
    </row>
    <row r="563" spans="1:32" x14ac:dyDescent="0.25">
      <c r="A563">
        <v>2011</v>
      </c>
      <c r="B563">
        <v>50</v>
      </c>
      <c r="C563" t="s">
        <v>583</v>
      </c>
      <c r="D563" t="str">
        <f>IFERROR(INDEX('Draft Master List'!E:F,MATCH('Passing Data 2006-2015'!C563,'Draft Master List'!E:E,0),2),"N/A")</f>
        <v>N/A</v>
      </c>
      <c r="E563" t="s">
        <v>4</v>
      </c>
      <c r="F563">
        <v>30</v>
      </c>
      <c r="G563" t="s">
        <v>62</v>
      </c>
      <c r="H563">
        <v>4</v>
      </c>
      <c r="I563">
        <v>2</v>
      </c>
      <c r="J563" s="1">
        <v>36526</v>
      </c>
      <c r="K563">
        <v>30</v>
      </c>
      <c r="L563">
        <v>56</v>
      </c>
      <c r="M563">
        <v>53.6</v>
      </c>
      <c r="N563">
        <v>296</v>
      </c>
      <c r="O563">
        <v>0</v>
      </c>
      <c r="P563">
        <v>0</v>
      </c>
      <c r="Q563">
        <v>4</v>
      </c>
      <c r="R563">
        <v>7.1</v>
      </c>
      <c r="S563">
        <v>26</v>
      </c>
      <c r="T563">
        <v>5.3</v>
      </c>
      <c r="U563">
        <v>2.1</v>
      </c>
      <c r="V563">
        <v>9.9</v>
      </c>
      <c r="W563">
        <v>74</v>
      </c>
      <c r="X563">
        <v>39</v>
      </c>
      <c r="Y563">
        <v>28.7</v>
      </c>
      <c r="Z563">
        <v>4</v>
      </c>
      <c r="AA563">
        <v>38</v>
      </c>
      <c r="AB563">
        <v>4.3</v>
      </c>
      <c r="AC563">
        <v>1.3</v>
      </c>
      <c r="AD563">
        <v>6.7</v>
      </c>
    </row>
    <row r="564" spans="1:32" x14ac:dyDescent="0.25">
      <c r="A564">
        <v>2011</v>
      </c>
      <c r="B564">
        <v>51</v>
      </c>
      <c r="C564" t="s">
        <v>72</v>
      </c>
      <c r="D564" t="str">
        <f>IFERROR(INDEX('Draft Master List'!E:F,MATCH('Passing Data 2006-2015'!C564,'Draft Master List'!E:E,0),2),"N/A")</f>
        <v>812006</v>
      </c>
      <c r="E564" t="s">
        <v>19</v>
      </c>
      <c r="F564">
        <v>29</v>
      </c>
      <c r="G564" t="s">
        <v>62</v>
      </c>
      <c r="H564">
        <v>3</v>
      </c>
      <c r="I564">
        <v>2</v>
      </c>
      <c r="J564" t="s">
        <v>68</v>
      </c>
      <c r="K564">
        <v>27</v>
      </c>
      <c r="L564">
        <v>56</v>
      </c>
      <c r="M564">
        <v>48.2</v>
      </c>
      <c r="N564">
        <v>298</v>
      </c>
      <c r="O564">
        <v>1</v>
      </c>
      <c r="P564">
        <v>1.8</v>
      </c>
      <c r="Q564">
        <v>1</v>
      </c>
      <c r="R564">
        <v>1.8</v>
      </c>
      <c r="S564">
        <v>38</v>
      </c>
      <c r="T564">
        <v>5.3</v>
      </c>
      <c r="U564">
        <v>4.9000000000000004</v>
      </c>
      <c r="V564">
        <v>11</v>
      </c>
      <c r="W564">
        <v>99.3</v>
      </c>
      <c r="X564">
        <v>62.9</v>
      </c>
      <c r="Y564">
        <v>22.5</v>
      </c>
      <c r="Z564">
        <v>8</v>
      </c>
      <c r="AA564">
        <v>46</v>
      </c>
      <c r="AB564">
        <v>3.94</v>
      </c>
      <c r="AC564">
        <v>3.55</v>
      </c>
      <c r="AD564">
        <v>12.5</v>
      </c>
      <c r="AE564">
        <v>1</v>
      </c>
      <c r="AF564">
        <v>1</v>
      </c>
    </row>
    <row r="565" spans="1:32" x14ac:dyDescent="0.25">
      <c r="A565">
        <v>2011</v>
      </c>
      <c r="B565">
        <v>52</v>
      </c>
      <c r="C565" t="s">
        <v>610</v>
      </c>
      <c r="D565" t="str">
        <f>IFERROR(INDEX('Draft Master List'!E:F,MATCH('Passing Data 2006-2015'!C565,'Draft Master List'!E:E,0),2),"N/A")</f>
        <v>N/A</v>
      </c>
      <c r="E565" t="s">
        <v>63</v>
      </c>
      <c r="F565">
        <v>32</v>
      </c>
      <c r="G565" t="s">
        <v>62</v>
      </c>
      <c r="H565">
        <v>3</v>
      </c>
      <c r="I565">
        <v>2</v>
      </c>
      <c r="J565" s="1">
        <v>36526</v>
      </c>
      <c r="K565">
        <v>35</v>
      </c>
      <c r="L565">
        <v>55</v>
      </c>
      <c r="M565">
        <v>63.6</v>
      </c>
      <c r="N565">
        <v>414</v>
      </c>
      <c r="O565">
        <v>2</v>
      </c>
      <c r="P565">
        <v>3.6</v>
      </c>
      <c r="Q565">
        <v>4</v>
      </c>
      <c r="R565">
        <v>7.3</v>
      </c>
      <c r="S565">
        <v>49</v>
      </c>
      <c r="T565">
        <v>7.5</v>
      </c>
      <c r="U565">
        <v>5</v>
      </c>
      <c r="V565">
        <v>11.8</v>
      </c>
      <c r="W565">
        <v>138</v>
      </c>
      <c r="X565">
        <v>68.3</v>
      </c>
      <c r="Y565">
        <v>36.200000000000003</v>
      </c>
      <c r="Z565">
        <v>7</v>
      </c>
      <c r="AA565">
        <v>43</v>
      </c>
      <c r="AB565">
        <v>5.98</v>
      </c>
      <c r="AC565">
        <v>3.73</v>
      </c>
      <c r="AD565">
        <v>11.3</v>
      </c>
    </row>
    <row r="566" spans="1:32" x14ac:dyDescent="0.25">
      <c r="A566">
        <v>2011</v>
      </c>
      <c r="B566">
        <v>53</v>
      </c>
      <c r="C566" t="s">
        <v>424</v>
      </c>
      <c r="D566" t="str">
        <f>IFERROR(INDEX('Draft Master List'!E:F,MATCH('Passing Data 2006-2015'!C566,'Draft Master List'!E:E,0),2),"N/A")</f>
        <v>2092008</v>
      </c>
      <c r="E566" t="s">
        <v>5</v>
      </c>
      <c r="F566">
        <v>26</v>
      </c>
      <c r="G566" t="s">
        <v>62</v>
      </c>
      <c r="H566">
        <v>5</v>
      </c>
      <c r="I566">
        <v>1</v>
      </c>
      <c r="J566" t="s">
        <v>627</v>
      </c>
      <c r="K566">
        <v>33</v>
      </c>
      <c r="L566">
        <v>49</v>
      </c>
      <c r="M566">
        <v>67.3</v>
      </c>
      <c r="N566">
        <v>518</v>
      </c>
      <c r="O566">
        <v>6</v>
      </c>
      <c r="P566">
        <v>12.2</v>
      </c>
      <c r="Q566">
        <v>2</v>
      </c>
      <c r="R566">
        <v>4.0999999999999996</v>
      </c>
      <c r="S566">
        <v>80</v>
      </c>
      <c r="T566">
        <v>10.6</v>
      </c>
      <c r="U566">
        <v>11.2</v>
      </c>
      <c r="V566">
        <v>15.7</v>
      </c>
      <c r="W566">
        <v>103.6</v>
      </c>
      <c r="X566">
        <v>124.8</v>
      </c>
      <c r="Y566">
        <v>85.6</v>
      </c>
      <c r="Z566">
        <v>5</v>
      </c>
      <c r="AA566">
        <v>18</v>
      </c>
      <c r="AB566">
        <v>9.26</v>
      </c>
      <c r="AC566">
        <v>9.81</v>
      </c>
      <c r="AD566">
        <v>9.3000000000000007</v>
      </c>
      <c r="AE566">
        <v>1</v>
      </c>
      <c r="AF566">
        <v>1</v>
      </c>
    </row>
    <row r="567" spans="1:32" x14ac:dyDescent="0.25">
      <c r="A567">
        <v>2011</v>
      </c>
      <c r="B567">
        <v>54</v>
      </c>
      <c r="C567" t="s">
        <v>336</v>
      </c>
      <c r="D567" t="str">
        <f>IFERROR(INDEX('Draft Master List'!E:F,MATCH('Passing Data 2006-2015'!C567,'Draft Master List'!E:E,0),2),"N/A")</f>
        <v>1012009</v>
      </c>
      <c r="E567" t="s">
        <v>27</v>
      </c>
      <c r="F567">
        <v>26</v>
      </c>
      <c r="H567">
        <v>1</v>
      </c>
      <c r="I567">
        <v>0</v>
      </c>
      <c r="K567">
        <v>24</v>
      </c>
      <c r="L567">
        <v>38</v>
      </c>
      <c r="M567">
        <v>63.2</v>
      </c>
      <c r="N567">
        <v>182</v>
      </c>
      <c r="O567">
        <v>1</v>
      </c>
      <c r="P567">
        <v>2.6</v>
      </c>
      <c r="Q567">
        <v>0</v>
      </c>
      <c r="R567">
        <v>0</v>
      </c>
      <c r="S567">
        <v>19</v>
      </c>
      <c r="T567">
        <v>4.8</v>
      </c>
      <c r="U567">
        <v>5.3</v>
      </c>
      <c r="V567">
        <v>7.6</v>
      </c>
      <c r="W567">
        <v>182</v>
      </c>
      <c r="X567">
        <v>83.4</v>
      </c>
      <c r="Y567">
        <v>53.2</v>
      </c>
      <c r="Z567">
        <v>3</v>
      </c>
      <c r="AA567">
        <v>25</v>
      </c>
      <c r="AB567">
        <v>3.83</v>
      </c>
      <c r="AC567">
        <v>4.32</v>
      </c>
      <c r="AD567">
        <v>7.3</v>
      </c>
    </row>
    <row r="568" spans="1:32" x14ac:dyDescent="0.25">
      <c r="A568">
        <v>2011</v>
      </c>
      <c r="B568">
        <v>55</v>
      </c>
      <c r="C568" t="s">
        <v>132</v>
      </c>
      <c r="D568" t="str">
        <f>IFERROR(INDEX('Draft Master List'!E:F,MATCH('Passing Data 2006-2015'!C568,'Draft Master List'!E:E,0),2),"N/A")</f>
        <v>1602008</v>
      </c>
      <c r="E568" t="s">
        <v>14</v>
      </c>
      <c r="F568">
        <v>25</v>
      </c>
      <c r="G568" t="s">
        <v>62</v>
      </c>
      <c r="H568">
        <v>9</v>
      </c>
      <c r="I568">
        <v>1</v>
      </c>
      <c r="J568" t="s">
        <v>71</v>
      </c>
      <c r="K568">
        <v>19</v>
      </c>
      <c r="L568">
        <v>36</v>
      </c>
      <c r="M568">
        <v>52.8</v>
      </c>
      <c r="N568">
        <v>246</v>
      </c>
      <c r="O568">
        <v>1</v>
      </c>
      <c r="P568">
        <v>2.8</v>
      </c>
      <c r="Q568">
        <v>2</v>
      </c>
      <c r="R568">
        <v>5.6</v>
      </c>
      <c r="S568">
        <v>42</v>
      </c>
      <c r="T568">
        <v>6.8</v>
      </c>
      <c r="U568">
        <v>4.9000000000000004</v>
      </c>
      <c r="V568">
        <v>12.9</v>
      </c>
      <c r="W568">
        <v>27.3</v>
      </c>
      <c r="X568">
        <v>60.6</v>
      </c>
      <c r="Y568">
        <v>46.5</v>
      </c>
      <c r="Z568">
        <v>3</v>
      </c>
      <c r="AA568">
        <v>24</v>
      </c>
      <c r="AB568">
        <v>5.69</v>
      </c>
      <c r="AC568">
        <v>3.9</v>
      </c>
      <c r="AD568">
        <v>7.7</v>
      </c>
    </row>
    <row r="569" spans="1:32" x14ac:dyDescent="0.25">
      <c r="A569">
        <v>2011</v>
      </c>
      <c r="B569">
        <v>56</v>
      </c>
      <c r="C569" t="s">
        <v>608</v>
      </c>
      <c r="D569" t="str">
        <f>IFERROR(INDEX('Draft Master List'!E:F,MATCH('Passing Data 2006-2015'!C569,'Draft Master List'!E:E,0),2),"N/A")</f>
        <v>N/A</v>
      </c>
      <c r="E569" t="s">
        <v>16</v>
      </c>
      <c r="F569">
        <v>30</v>
      </c>
      <c r="G569" t="s">
        <v>62</v>
      </c>
      <c r="H569">
        <v>2</v>
      </c>
      <c r="I569">
        <v>1</v>
      </c>
      <c r="J569" t="s">
        <v>71</v>
      </c>
      <c r="K569">
        <v>15</v>
      </c>
      <c r="L569">
        <v>28</v>
      </c>
      <c r="M569">
        <v>53.6</v>
      </c>
      <c r="N569">
        <v>161</v>
      </c>
      <c r="O569">
        <v>0</v>
      </c>
      <c r="P569">
        <v>0</v>
      </c>
      <c r="Q569">
        <v>3</v>
      </c>
      <c r="R569">
        <v>10.7</v>
      </c>
      <c r="S569">
        <v>27</v>
      </c>
      <c r="T569">
        <v>5.8</v>
      </c>
      <c r="U569">
        <v>0.9</v>
      </c>
      <c r="V569">
        <v>10.7</v>
      </c>
      <c r="W569">
        <v>80.5</v>
      </c>
      <c r="X569">
        <v>31.1</v>
      </c>
      <c r="Y569">
        <v>8.4</v>
      </c>
      <c r="Z569">
        <v>3</v>
      </c>
      <c r="AA569">
        <v>19</v>
      </c>
      <c r="AB569">
        <v>4.58</v>
      </c>
      <c r="AC569">
        <v>0.23</v>
      </c>
      <c r="AD569">
        <v>9.6999999999999993</v>
      </c>
    </row>
    <row r="570" spans="1:32" x14ac:dyDescent="0.25">
      <c r="A570">
        <v>2011</v>
      </c>
      <c r="B570">
        <v>57</v>
      </c>
      <c r="C570" t="s">
        <v>648</v>
      </c>
      <c r="D570" t="str">
        <f>IFERROR(INDEX('Draft Master List'!E:F,MATCH('Passing Data 2006-2015'!C570,'Draft Master List'!E:E,0),2),"N/A")</f>
        <v>N/A</v>
      </c>
      <c r="E570" t="s">
        <v>23</v>
      </c>
      <c r="F570">
        <v>36</v>
      </c>
      <c r="H570">
        <v>1</v>
      </c>
      <c r="I570">
        <v>0</v>
      </c>
      <c r="K570">
        <v>18</v>
      </c>
      <c r="L570">
        <v>28</v>
      </c>
      <c r="M570">
        <v>64.3</v>
      </c>
      <c r="N570">
        <v>211</v>
      </c>
      <c r="O570">
        <v>1</v>
      </c>
      <c r="P570">
        <v>3.6</v>
      </c>
      <c r="Q570">
        <v>0</v>
      </c>
      <c r="R570">
        <v>0</v>
      </c>
      <c r="S570">
        <v>40</v>
      </c>
      <c r="T570">
        <v>7.5</v>
      </c>
      <c r="U570">
        <v>8.3000000000000007</v>
      </c>
      <c r="V570">
        <v>11.7</v>
      </c>
      <c r="W570">
        <v>211</v>
      </c>
      <c r="X570">
        <v>99</v>
      </c>
      <c r="Y570">
        <v>62.9</v>
      </c>
      <c r="Z570">
        <v>2</v>
      </c>
      <c r="AA570">
        <v>18</v>
      </c>
      <c r="AB570">
        <v>6.43</v>
      </c>
      <c r="AC570">
        <v>7.1</v>
      </c>
      <c r="AD570">
        <v>6.7</v>
      </c>
    </row>
    <row r="571" spans="1:32" x14ac:dyDescent="0.25">
      <c r="A571">
        <v>2011</v>
      </c>
      <c r="B571">
        <v>58</v>
      </c>
      <c r="C571" t="s">
        <v>680</v>
      </c>
      <c r="D571" t="str">
        <f>IFERROR(INDEX('Draft Master List'!E:F,MATCH('Passing Data 2006-2015'!C571,'Draft Master List'!E:E,0),2),"N/A")</f>
        <v>N/A</v>
      </c>
      <c r="E571" t="s">
        <v>21</v>
      </c>
      <c r="F571">
        <v>34</v>
      </c>
      <c r="H571">
        <v>5</v>
      </c>
      <c r="I571">
        <v>0</v>
      </c>
      <c r="K571">
        <v>18</v>
      </c>
      <c r="L571">
        <v>28</v>
      </c>
      <c r="M571">
        <v>64.3</v>
      </c>
      <c r="N571">
        <v>188</v>
      </c>
      <c r="O571">
        <v>0</v>
      </c>
      <c r="P571">
        <v>0</v>
      </c>
      <c r="Q571">
        <v>1</v>
      </c>
      <c r="R571">
        <v>3.6</v>
      </c>
      <c r="S571">
        <v>22</v>
      </c>
      <c r="T571">
        <v>6.7</v>
      </c>
      <c r="U571">
        <v>5.0999999999999996</v>
      </c>
      <c r="V571">
        <v>10.4</v>
      </c>
      <c r="W571">
        <v>37.6</v>
      </c>
      <c r="X571">
        <v>68.8</v>
      </c>
      <c r="Y571">
        <v>22.3</v>
      </c>
      <c r="Z571">
        <v>0</v>
      </c>
      <c r="AA571">
        <v>0</v>
      </c>
      <c r="AB571">
        <v>6.71</v>
      </c>
      <c r="AC571">
        <v>5.1100000000000003</v>
      </c>
      <c r="AD571">
        <v>0</v>
      </c>
    </row>
    <row r="572" spans="1:32" x14ac:dyDescent="0.25">
      <c r="A572">
        <v>2011</v>
      </c>
      <c r="B572">
        <v>59</v>
      </c>
      <c r="C572" t="s">
        <v>628</v>
      </c>
      <c r="D572" t="str">
        <f>IFERROR(INDEX('Draft Master List'!E:F,MATCH('Passing Data 2006-2015'!C572,'Draft Master List'!E:E,0),2),"N/A")</f>
        <v>N/A</v>
      </c>
      <c r="E572" t="s">
        <v>24</v>
      </c>
      <c r="F572">
        <v>37</v>
      </c>
      <c r="G572" t="s">
        <v>62</v>
      </c>
      <c r="H572">
        <v>4</v>
      </c>
      <c r="I572">
        <v>1</v>
      </c>
      <c r="J572" t="s">
        <v>627</v>
      </c>
      <c r="K572">
        <v>15</v>
      </c>
      <c r="L572">
        <v>24</v>
      </c>
      <c r="M572">
        <v>62.5</v>
      </c>
      <c r="N572">
        <v>208</v>
      </c>
      <c r="O572">
        <v>0</v>
      </c>
      <c r="P572">
        <v>0</v>
      </c>
      <c r="Q572">
        <v>1</v>
      </c>
      <c r="R572">
        <v>4.2</v>
      </c>
      <c r="S572">
        <v>46</v>
      </c>
      <c r="T572">
        <v>8.6999999999999993</v>
      </c>
      <c r="U572">
        <v>6.8</v>
      </c>
      <c r="V572">
        <v>13.9</v>
      </c>
      <c r="W572">
        <v>52</v>
      </c>
      <c r="X572">
        <v>72.900000000000006</v>
      </c>
      <c r="Y572">
        <v>23.9</v>
      </c>
      <c r="Z572">
        <v>2</v>
      </c>
      <c r="AA572">
        <v>10</v>
      </c>
      <c r="AB572">
        <v>7.62</v>
      </c>
      <c r="AC572">
        <v>5.88</v>
      </c>
      <c r="AD572">
        <v>7.7</v>
      </c>
    </row>
    <row r="573" spans="1:32" x14ac:dyDescent="0.25">
      <c r="A573">
        <v>2011</v>
      </c>
      <c r="B573">
        <v>60</v>
      </c>
      <c r="C573" t="s">
        <v>729</v>
      </c>
      <c r="D573" t="str">
        <f>IFERROR(INDEX('Draft Master List'!E:F,MATCH('Passing Data 2006-2015'!C573,'Draft Master List'!E:E,0),2),"N/A")</f>
        <v>N/A</v>
      </c>
      <c r="E573" t="s">
        <v>10</v>
      </c>
      <c r="F573">
        <v>28</v>
      </c>
      <c r="H573">
        <v>2</v>
      </c>
      <c r="I573">
        <v>0</v>
      </c>
      <c r="K573">
        <v>10</v>
      </c>
      <c r="L573">
        <v>22</v>
      </c>
      <c r="M573">
        <v>45.5</v>
      </c>
      <c r="N573">
        <v>86</v>
      </c>
      <c r="O573">
        <v>1</v>
      </c>
      <c r="P573">
        <v>4.5</v>
      </c>
      <c r="Q573">
        <v>1</v>
      </c>
      <c r="R573">
        <v>4.5</v>
      </c>
      <c r="S573">
        <v>23</v>
      </c>
      <c r="T573">
        <v>3.9</v>
      </c>
      <c r="U573">
        <v>2.8</v>
      </c>
      <c r="V573">
        <v>8.6</v>
      </c>
      <c r="W573">
        <v>43</v>
      </c>
      <c r="X573">
        <v>52.5</v>
      </c>
      <c r="Y573">
        <v>22.4</v>
      </c>
      <c r="Z573">
        <v>1</v>
      </c>
      <c r="AA573">
        <v>6</v>
      </c>
      <c r="AB573">
        <v>3.48</v>
      </c>
      <c r="AC573">
        <v>2.39</v>
      </c>
      <c r="AD573">
        <v>4.3</v>
      </c>
    </row>
    <row r="574" spans="1:32" x14ac:dyDescent="0.25">
      <c r="A574">
        <v>2011</v>
      </c>
      <c r="B574">
        <v>61</v>
      </c>
      <c r="C574" t="s">
        <v>552</v>
      </c>
      <c r="D574" t="str">
        <f>IFERROR(INDEX('Draft Master List'!E:F,MATCH('Passing Data 2006-2015'!C574,'Draft Master List'!E:E,0),2),"N/A")</f>
        <v>1942006</v>
      </c>
      <c r="E574" t="s">
        <v>15</v>
      </c>
      <c r="F574">
        <v>28</v>
      </c>
      <c r="H574">
        <v>2</v>
      </c>
      <c r="I574">
        <v>0</v>
      </c>
      <c r="K574">
        <v>8</v>
      </c>
      <c r="L574">
        <v>18</v>
      </c>
      <c r="M574">
        <v>44.4</v>
      </c>
      <c r="N574">
        <v>109</v>
      </c>
      <c r="O574">
        <v>1</v>
      </c>
      <c r="P574">
        <v>5.6</v>
      </c>
      <c r="Q574">
        <v>1</v>
      </c>
      <c r="R574">
        <v>5.6</v>
      </c>
      <c r="S574">
        <v>41</v>
      </c>
      <c r="T574">
        <v>6.1</v>
      </c>
      <c r="U574">
        <v>4.7</v>
      </c>
      <c r="V574">
        <v>13.6</v>
      </c>
      <c r="W574">
        <v>54.5</v>
      </c>
      <c r="X574">
        <v>59.7</v>
      </c>
      <c r="Y574">
        <v>22.6</v>
      </c>
      <c r="Z574">
        <v>1</v>
      </c>
      <c r="AA574">
        <v>7</v>
      </c>
      <c r="AB574">
        <v>5.37</v>
      </c>
      <c r="AC574">
        <v>4.05</v>
      </c>
      <c r="AD574">
        <v>5.3</v>
      </c>
      <c r="AE574">
        <v>1</v>
      </c>
      <c r="AF574">
        <v>1</v>
      </c>
    </row>
    <row r="575" spans="1:32" x14ac:dyDescent="0.25">
      <c r="A575">
        <v>2011</v>
      </c>
      <c r="B575">
        <v>62</v>
      </c>
      <c r="C575" t="s">
        <v>286</v>
      </c>
      <c r="D575" t="str">
        <f>IFERROR(INDEX('Draft Master List'!E:F,MATCH('Passing Data 2006-2015'!C575,'Draft Master List'!E:E,0),2),"N/A")</f>
        <v>1222010</v>
      </c>
      <c r="E575" t="s">
        <v>6</v>
      </c>
      <c r="F575">
        <v>24</v>
      </c>
      <c r="H575">
        <v>4</v>
      </c>
      <c r="I575">
        <v>0</v>
      </c>
      <c r="K575">
        <v>11</v>
      </c>
      <c r="L575">
        <v>16</v>
      </c>
      <c r="M575">
        <v>68.8</v>
      </c>
      <c r="N575">
        <v>107</v>
      </c>
      <c r="O575">
        <v>0</v>
      </c>
      <c r="P575">
        <v>0</v>
      </c>
      <c r="Q575">
        <v>2</v>
      </c>
      <c r="R575">
        <v>12.5</v>
      </c>
      <c r="S575">
        <v>43</v>
      </c>
      <c r="T575">
        <v>6.7</v>
      </c>
      <c r="U575">
        <v>1.1000000000000001</v>
      </c>
      <c r="V575">
        <v>9.6999999999999993</v>
      </c>
      <c r="W575">
        <v>26.8</v>
      </c>
      <c r="X575">
        <v>47.7</v>
      </c>
      <c r="Y575">
        <v>10.9</v>
      </c>
      <c r="Z575">
        <v>1</v>
      </c>
      <c r="AA575">
        <v>6</v>
      </c>
      <c r="AB575">
        <v>5.94</v>
      </c>
      <c r="AC575">
        <v>0.65</v>
      </c>
      <c r="AD575">
        <v>5.9</v>
      </c>
    </row>
    <row r="576" spans="1:32" x14ac:dyDescent="0.25">
      <c r="A576">
        <v>2011</v>
      </c>
      <c r="B576">
        <v>63</v>
      </c>
      <c r="C576" t="s">
        <v>510</v>
      </c>
      <c r="D576" t="str">
        <f>IFERROR(INDEX('Draft Master List'!E:F,MATCH('Passing Data 2006-2015'!C576,'Draft Master List'!E:E,0),2),"N/A")</f>
        <v>102006</v>
      </c>
      <c r="E576" t="s">
        <v>23</v>
      </c>
      <c r="F576">
        <v>28</v>
      </c>
      <c r="G576" t="s">
        <v>62</v>
      </c>
      <c r="H576">
        <v>2</v>
      </c>
      <c r="I576">
        <v>1</v>
      </c>
      <c r="J576" t="s">
        <v>627</v>
      </c>
      <c r="K576">
        <v>10</v>
      </c>
      <c r="L576">
        <v>13</v>
      </c>
      <c r="M576">
        <v>76.900000000000006</v>
      </c>
      <c r="N576">
        <v>57</v>
      </c>
      <c r="O576">
        <v>1</v>
      </c>
      <c r="P576">
        <v>7.7</v>
      </c>
      <c r="Q576">
        <v>0</v>
      </c>
      <c r="R576">
        <v>0</v>
      </c>
      <c r="S576">
        <v>20</v>
      </c>
      <c r="T576">
        <v>4.4000000000000004</v>
      </c>
      <c r="U576">
        <v>5.9</v>
      </c>
      <c r="V576">
        <v>5.7</v>
      </c>
      <c r="W576">
        <v>28.5</v>
      </c>
      <c r="X576">
        <v>110.1</v>
      </c>
      <c r="Y576">
        <v>43</v>
      </c>
      <c r="Z576">
        <v>0</v>
      </c>
      <c r="AA576">
        <v>0</v>
      </c>
      <c r="AB576">
        <v>4.38</v>
      </c>
      <c r="AC576">
        <v>5.92</v>
      </c>
      <c r="AD576">
        <v>0</v>
      </c>
    </row>
    <row r="577" spans="1:30" x14ac:dyDescent="0.25">
      <c r="A577">
        <v>2011</v>
      </c>
      <c r="B577">
        <v>64</v>
      </c>
      <c r="C577" t="s">
        <v>630</v>
      </c>
      <c r="D577" t="str">
        <f>IFERROR(INDEX('Draft Master List'!E:F,MATCH('Passing Data 2006-2015'!C577,'Draft Master List'!E:E,0),2),"N/A")</f>
        <v>N/A</v>
      </c>
      <c r="E577" t="s">
        <v>27</v>
      </c>
      <c r="F577">
        <v>39</v>
      </c>
      <c r="H577">
        <v>3</v>
      </c>
      <c r="I577">
        <v>0</v>
      </c>
      <c r="K577">
        <v>6</v>
      </c>
      <c r="L577">
        <v>10</v>
      </c>
      <c r="M577">
        <v>60</v>
      </c>
      <c r="N577">
        <v>87</v>
      </c>
      <c r="O577">
        <v>1</v>
      </c>
      <c r="P577">
        <v>10</v>
      </c>
      <c r="Q577">
        <v>2</v>
      </c>
      <c r="R577">
        <v>20</v>
      </c>
      <c r="S577">
        <v>33</v>
      </c>
      <c r="T577">
        <v>8.6999999999999993</v>
      </c>
      <c r="U577">
        <v>1.7</v>
      </c>
      <c r="V577">
        <v>14.5</v>
      </c>
      <c r="W577">
        <v>29</v>
      </c>
      <c r="X577">
        <v>82.1</v>
      </c>
      <c r="Y577">
        <v>67</v>
      </c>
      <c r="Z577">
        <v>0</v>
      </c>
      <c r="AA577">
        <v>0</v>
      </c>
      <c r="AB577">
        <v>8.6999999999999993</v>
      </c>
      <c r="AC577">
        <v>1.7</v>
      </c>
      <c r="AD577">
        <v>0</v>
      </c>
    </row>
    <row r="578" spans="1:30" x14ac:dyDescent="0.25">
      <c r="A578">
        <v>2011</v>
      </c>
      <c r="B578">
        <v>65</v>
      </c>
      <c r="C578" t="s">
        <v>581</v>
      </c>
      <c r="D578" t="str">
        <f>IFERROR(INDEX('Draft Master List'!E:F,MATCH('Passing Data 2006-2015'!C578,'Draft Master List'!E:E,0),2),"N/A")</f>
        <v>N/A</v>
      </c>
      <c r="E578" t="s">
        <v>33</v>
      </c>
      <c r="F578">
        <v>30</v>
      </c>
      <c r="H578">
        <v>2</v>
      </c>
      <c r="I578">
        <v>0</v>
      </c>
      <c r="K578">
        <v>6</v>
      </c>
      <c r="L578">
        <v>10</v>
      </c>
      <c r="M578">
        <v>60</v>
      </c>
      <c r="N578">
        <v>60</v>
      </c>
      <c r="O578">
        <v>0</v>
      </c>
      <c r="P578">
        <v>0</v>
      </c>
      <c r="Q578">
        <v>0</v>
      </c>
      <c r="R578">
        <v>0</v>
      </c>
      <c r="S578">
        <v>25</v>
      </c>
      <c r="T578">
        <v>6</v>
      </c>
      <c r="U578">
        <v>6</v>
      </c>
      <c r="V578">
        <v>10</v>
      </c>
      <c r="W578">
        <v>30</v>
      </c>
      <c r="X578">
        <v>77.099999999999994</v>
      </c>
      <c r="Y578">
        <v>16</v>
      </c>
      <c r="Z578">
        <v>5</v>
      </c>
      <c r="AA578">
        <v>38</v>
      </c>
      <c r="AB578">
        <v>1.47</v>
      </c>
      <c r="AC578">
        <v>1.47</v>
      </c>
      <c r="AD578">
        <v>33.299999999999997</v>
      </c>
    </row>
    <row r="579" spans="1:30" x14ac:dyDescent="0.25">
      <c r="A579">
        <v>2011</v>
      </c>
      <c r="B579">
        <v>66</v>
      </c>
      <c r="C579" t="s">
        <v>494</v>
      </c>
      <c r="D579" t="str">
        <f>IFERROR(INDEX('Draft Master List'!E:F,MATCH('Passing Data 2006-2015'!C579,'Draft Master List'!E:E,0),2),"N/A")</f>
        <v>2172007</v>
      </c>
      <c r="E579" t="s">
        <v>29</v>
      </c>
      <c r="F579">
        <v>27</v>
      </c>
      <c r="H579">
        <v>3</v>
      </c>
      <c r="I579">
        <v>0</v>
      </c>
      <c r="K579">
        <v>3</v>
      </c>
      <c r="L579">
        <v>8</v>
      </c>
      <c r="M579">
        <v>37.5</v>
      </c>
      <c r="N579">
        <v>25</v>
      </c>
      <c r="O579">
        <v>0</v>
      </c>
      <c r="P579">
        <v>0</v>
      </c>
      <c r="Q579">
        <v>1</v>
      </c>
      <c r="R579">
        <v>12.5</v>
      </c>
      <c r="S579">
        <v>13</v>
      </c>
      <c r="T579">
        <v>3.1</v>
      </c>
      <c r="U579">
        <v>-2.5</v>
      </c>
      <c r="V579">
        <v>8.3000000000000007</v>
      </c>
      <c r="W579">
        <v>8.3000000000000007</v>
      </c>
      <c r="X579">
        <v>6.8</v>
      </c>
      <c r="Y579">
        <v>28.5</v>
      </c>
      <c r="Z579">
        <v>0</v>
      </c>
      <c r="AA579">
        <v>0</v>
      </c>
      <c r="AB579">
        <v>3.13</v>
      </c>
      <c r="AC579">
        <v>-2.5</v>
      </c>
      <c r="AD579">
        <v>0</v>
      </c>
    </row>
    <row r="580" spans="1:30" x14ac:dyDescent="0.25">
      <c r="A580">
        <v>2011</v>
      </c>
      <c r="B580">
        <v>67</v>
      </c>
      <c r="C580" t="s">
        <v>731</v>
      </c>
      <c r="D580" t="str">
        <f>IFERROR(INDEX('Draft Master List'!E:F,MATCH('Passing Data 2006-2015'!C580,'Draft Master List'!E:E,0),2),"N/A")</f>
        <v>N/A</v>
      </c>
      <c r="E580" t="s">
        <v>0</v>
      </c>
      <c r="F580">
        <v>25</v>
      </c>
      <c r="H580">
        <v>16</v>
      </c>
      <c r="I580">
        <v>0</v>
      </c>
      <c r="K580">
        <v>4</v>
      </c>
      <c r="L580">
        <v>5</v>
      </c>
      <c r="M580">
        <v>80</v>
      </c>
      <c r="N580">
        <v>29</v>
      </c>
      <c r="O580">
        <v>0</v>
      </c>
      <c r="P580">
        <v>0</v>
      </c>
      <c r="Q580">
        <v>0</v>
      </c>
      <c r="R580">
        <v>0</v>
      </c>
      <c r="S580">
        <v>14</v>
      </c>
      <c r="T580">
        <v>5.8</v>
      </c>
      <c r="U580">
        <v>5.8</v>
      </c>
      <c r="V580">
        <v>7.3</v>
      </c>
      <c r="W580">
        <v>1.8</v>
      </c>
      <c r="X580">
        <v>90.8</v>
      </c>
      <c r="Y580">
        <v>33.9</v>
      </c>
      <c r="Z580">
        <v>0</v>
      </c>
      <c r="AA580">
        <v>0</v>
      </c>
      <c r="AB580">
        <v>5.8</v>
      </c>
      <c r="AC580">
        <v>5.8</v>
      </c>
      <c r="AD580">
        <v>0</v>
      </c>
    </row>
    <row r="581" spans="1:30" x14ac:dyDescent="0.25">
      <c r="A581">
        <v>2011</v>
      </c>
      <c r="B581">
        <v>68</v>
      </c>
      <c r="C581" t="s">
        <v>740</v>
      </c>
      <c r="D581" t="str">
        <f>IFERROR(INDEX('Draft Master List'!E:F,MATCH('Passing Data 2006-2015'!C581,'Draft Master List'!E:E,0),2),"N/A")</f>
        <v>N/A</v>
      </c>
      <c r="E581" t="s">
        <v>34</v>
      </c>
      <c r="F581">
        <v>24</v>
      </c>
      <c r="H581">
        <v>3</v>
      </c>
      <c r="I581">
        <v>0</v>
      </c>
      <c r="K581">
        <v>3</v>
      </c>
      <c r="L581">
        <v>5</v>
      </c>
      <c r="M581">
        <v>60</v>
      </c>
      <c r="N581">
        <v>35</v>
      </c>
      <c r="O581">
        <v>0</v>
      </c>
      <c r="P581">
        <v>0</v>
      </c>
      <c r="Q581">
        <v>0</v>
      </c>
      <c r="R581">
        <v>0</v>
      </c>
      <c r="S581">
        <v>19</v>
      </c>
      <c r="T581">
        <v>7</v>
      </c>
      <c r="U581">
        <v>7</v>
      </c>
      <c r="V581">
        <v>11.7</v>
      </c>
      <c r="W581">
        <v>11.7</v>
      </c>
      <c r="X581">
        <v>81.2</v>
      </c>
      <c r="Y581">
        <v>71.7</v>
      </c>
      <c r="Z581">
        <v>0</v>
      </c>
      <c r="AA581">
        <v>0</v>
      </c>
      <c r="AB581">
        <v>7</v>
      </c>
      <c r="AC581">
        <v>7</v>
      </c>
      <c r="AD581">
        <v>0</v>
      </c>
    </row>
    <row r="582" spans="1:30" x14ac:dyDescent="0.25">
      <c r="A582">
        <v>2011</v>
      </c>
      <c r="B582">
        <v>69</v>
      </c>
      <c r="C582" t="s">
        <v>597</v>
      </c>
      <c r="D582" t="str">
        <f>IFERROR(INDEX('Draft Master List'!E:F,MATCH('Passing Data 2006-2015'!C582,'Draft Master List'!E:E,0),2),"N/A")</f>
        <v>N/A</v>
      </c>
      <c r="E582" t="s">
        <v>32</v>
      </c>
      <c r="F582">
        <v>41</v>
      </c>
      <c r="H582">
        <v>16</v>
      </c>
      <c r="I582">
        <v>0</v>
      </c>
      <c r="K582">
        <v>1</v>
      </c>
      <c r="L582">
        <v>3</v>
      </c>
      <c r="M582">
        <v>33.299999999999997</v>
      </c>
      <c r="N582">
        <v>27</v>
      </c>
      <c r="O582">
        <v>0</v>
      </c>
      <c r="P582">
        <v>0</v>
      </c>
      <c r="Q582">
        <v>0</v>
      </c>
      <c r="R582">
        <v>0</v>
      </c>
      <c r="S582">
        <v>27</v>
      </c>
      <c r="T582">
        <v>9</v>
      </c>
      <c r="U582">
        <v>9</v>
      </c>
      <c r="V582">
        <v>27</v>
      </c>
      <c r="W582">
        <v>1.7</v>
      </c>
      <c r="X582">
        <v>67.400000000000006</v>
      </c>
      <c r="Y582">
        <v>3.4</v>
      </c>
      <c r="Z582">
        <v>0</v>
      </c>
      <c r="AA582">
        <v>0</v>
      </c>
      <c r="AB582">
        <v>9</v>
      </c>
      <c r="AC582">
        <v>9</v>
      </c>
      <c r="AD582">
        <v>0</v>
      </c>
    </row>
    <row r="583" spans="1:30" x14ac:dyDescent="0.25">
      <c r="A583">
        <v>2011</v>
      </c>
      <c r="B583">
        <v>70</v>
      </c>
      <c r="C583" t="s">
        <v>686</v>
      </c>
      <c r="D583" t="str">
        <f>IFERROR(INDEX('Draft Master List'!E:F,MATCH('Passing Data 2006-2015'!C583,'Draft Master List'!E:E,0),2),"N/A")</f>
        <v>N/A</v>
      </c>
      <c r="E583" t="s">
        <v>12</v>
      </c>
      <c r="F583">
        <v>31</v>
      </c>
      <c r="H583">
        <v>2</v>
      </c>
      <c r="I583">
        <v>0</v>
      </c>
      <c r="K583">
        <v>2</v>
      </c>
      <c r="L583">
        <v>3</v>
      </c>
      <c r="M583">
        <v>66.7</v>
      </c>
      <c r="N583">
        <v>33</v>
      </c>
      <c r="O583">
        <v>0</v>
      </c>
      <c r="P583">
        <v>0</v>
      </c>
      <c r="Q583">
        <v>0</v>
      </c>
      <c r="R583">
        <v>0</v>
      </c>
      <c r="S583">
        <v>28</v>
      </c>
      <c r="T583">
        <v>11</v>
      </c>
      <c r="U583">
        <v>11</v>
      </c>
      <c r="V583">
        <v>16.5</v>
      </c>
      <c r="W583">
        <v>16.5</v>
      </c>
      <c r="X583">
        <v>103.5</v>
      </c>
      <c r="Y583">
        <v>68.599999999999994</v>
      </c>
      <c r="Z583">
        <v>0</v>
      </c>
      <c r="AA583">
        <v>0</v>
      </c>
      <c r="AB583">
        <v>11</v>
      </c>
      <c r="AC583">
        <v>11</v>
      </c>
      <c r="AD583">
        <v>0</v>
      </c>
    </row>
    <row r="584" spans="1:30" x14ac:dyDescent="0.25">
      <c r="A584">
        <v>2011</v>
      </c>
      <c r="B584">
        <v>71</v>
      </c>
      <c r="C584" t="s">
        <v>766</v>
      </c>
      <c r="D584" t="str">
        <f>IFERROR(INDEX('Draft Master List'!E:F,MATCH('Passing Data 2006-2015'!C584,'Draft Master List'!E:E,0),2),"N/A")</f>
        <v>N/A</v>
      </c>
      <c r="E584" t="s">
        <v>16</v>
      </c>
      <c r="F584">
        <v>35</v>
      </c>
      <c r="G584" t="s">
        <v>213</v>
      </c>
      <c r="H584">
        <v>16</v>
      </c>
      <c r="I584">
        <v>0</v>
      </c>
      <c r="K584">
        <v>1</v>
      </c>
      <c r="L584">
        <v>3</v>
      </c>
      <c r="M584">
        <v>33.299999999999997</v>
      </c>
      <c r="N584">
        <v>35</v>
      </c>
      <c r="O584">
        <v>1</v>
      </c>
      <c r="P584">
        <v>33.299999999999997</v>
      </c>
      <c r="Q584">
        <v>0</v>
      </c>
      <c r="R584">
        <v>0</v>
      </c>
      <c r="S584">
        <v>35</v>
      </c>
      <c r="T584">
        <v>11.7</v>
      </c>
      <c r="U584">
        <v>18.3</v>
      </c>
      <c r="V584">
        <v>35</v>
      </c>
      <c r="W584">
        <v>2.2000000000000002</v>
      </c>
      <c r="X584">
        <v>118.1</v>
      </c>
      <c r="Y584">
        <v>0.13</v>
      </c>
      <c r="Z584">
        <v>0</v>
      </c>
      <c r="AA584">
        <v>0</v>
      </c>
      <c r="AB584">
        <v>11.67</v>
      </c>
      <c r="AC584">
        <v>18.329999999999998</v>
      </c>
      <c r="AD584">
        <v>0</v>
      </c>
    </row>
    <row r="585" spans="1:30" x14ac:dyDescent="0.25">
      <c r="A585">
        <v>2011</v>
      </c>
      <c r="B585">
        <v>72</v>
      </c>
      <c r="C585" t="s">
        <v>353</v>
      </c>
      <c r="D585" t="str">
        <f>IFERROR(INDEX('Draft Master List'!E:F,MATCH('Passing Data 2006-2015'!C585,'Draft Master List'!E:E,0),2),"N/A")</f>
        <v>1742009</v>
      </c>
      <c r="E585" t="s">
        <v>223</v>
      </c>
      <c r="F585">
        <v>27</v>
      </c>
      <c r="H585">
        <v>1</v>
      </c>
      <c r="I585">
        <v>0</v>
      </c>
      <c r="K585">
        <v>0</v>
      </c>
      <c r="L585">
        <v>2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W585">
        <v>0</v>
      </c>
      <c r="X585">
        <v>39.6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</row>
    <row r="586" spans="1:30" x14ac:dyDescent="0.25">
      <c r="A586">
        <v>2011</v>
      </c>
      <c r="B586">
        <v>73</v>
      </c>
      <c r="C586" t="s">
        <v>439</v>
      </c>
      <c r="D586" t="str">
        <f>IFERROR(INDEX('Draft Master List'!E:F,MATCH('Passing Data 2006-2015'!C586,'Draft Master List'!E:E,0),2),"N/A")</f>
        <v>122007</v>
      </c>
      <c r="E586" t="s">
        <v>19</v>
      </c>
      <c r="F586">
        <v>25</v>
      </c>
      <c r="G586" t="s">
        <v>76</v>
      </c>
      <c r="H586">
        <v>15</v>
      </c>
      <c r="I586">
        <v>15</v>
      </c>
      <c r="K586">
        <v>0</v>
      </c>
      <c r="L586">
        <v>2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W586">
        <v>0</v>
      </c>
      <c r="X586">
        <v>39.6</v>
      </c>
      <c r="Y586">
        <v>3.4</v>
      </c>
      <c r="Z586">
        <v>0</v>
      </c>
      <c r="AA586">
        <v>0</v>
      </c>
      <c r="AB586">
        <v>0</v>
      </c>
      <c r="AC586">
        <v>0</v>
      </c>
      <c r="AD586">
        <v>0</v>
      </c>
    </row>
    <row r="587" spans="1:30" x14ac:dyDescent="0.25">
      <c r="A587">
        <v>2011</v>
      </c>
      <c r="B587">
        <v>74</v>
      </c>
      <c r="C587" t="s">
        <v>661</v>
      </c>
      <c r="D587" t="str">
        <f>IFERROR(INDEX('Draft Master List'!E:F,MATCH('Passing Data 2006-2015'!C587,'Draft Master List'!E:E,0),2),"N/A")</f>
        <v>N/A</v>
      </c>
      <c r="E587" t="s">
        <v>34</v>
      </c>
      <c r="F587">
        <v>37</v>
      </c>
      <c r="G587" t="s">
        <v>194</v>
      </c>
      <c r="H587">
        <v>16</v>
      </c>
      <c r="I587">
        <v>0</v>
      </c>
      <c r="K587">
        <v>1</v>
      </c>
      <c r="L587">
        <v>1</v>
      </c>
      <c r="M587">
        <v>100</v>
      </c>
      <c r="N587">
        <v>14</v>
      </c>
      <c r="O587">
        <v>1</v>
      </c>
      <c r="P587">
        <v>100</v>
      </c>
      <c r="Q587">
        <v>0</v>
      </c>
      <c r="R587">
        <v>0</v>
      </c>
      <c r="S587">
        <v>14</v>
      </c>
      <c r="T587">
        <v>14</v>
      </c>
      <c r="U587">
        <v>34</v>
      </c>
      <c r="V587">
        <v>14</v>
      </c>
      <c r="W587">
        <v>0.9</v>
      </c>
      <c r="X587">
        <v>158.30000000000001</v>
      </c>
      <c r="Y587">
        <v>100</v>
      </c>
      <c r="Z587">
        <v>0</v>
      </c>
      <c r="AA587">
        <v>0</v>
      </c>
      <c r="AB587">
        <v>14</v>
      </c>
      <c r="AC587">
        <v>34</v>
      </c>
      <c r="AD587">
        <v>0</v>
      </c>
    </row>
    <row r="588" spans="1:30" x14ac:dyDescent="0.25">
      <c r="A588">
        <v>2011</v>
      </c>
      <c r="B588">
        <v>75</v>
      </c>
      <c r="C588" t="s">
        <v>741</v>
      </c>
      <c r="D588" t="str">
        <f>IFERROR(INDEX('Draft Master List'!E:F,MATCH('Passing Data 2006-2015'!C588,'Draft Master List'!E:E,0),2),"N/A")</f>
        <v>N/A</v>
      </c>
      <c r="E588" t="s">
        <v>7</v>
      </c>
      <c r="F588">
        <v>24</v>
      </c>
      <c r="H588">
        <v>16</v>
      </c>
      <c r="I588">
        <v>0</v>
      </c>
      <c r="K588">
        <v>1</v>
      </c>
      <c r="L588">
        <v>1</v>
      </c>
      <c r="M588">
        <v>100</v>
      </c>
      <c r="N588">
        <v>49</v>
      </c>
      <c r="O588">
        <v>1</v>
      </c>
      <c r="P588">
        <v>100</v>
      </c>
      <c r="Q588">
        <v>0</v>
      </c>
      <c r="R588">
        <v>0</v>
      </c>
      <c r="S588">
        <v>49</v>
      </c>
      <c r="T588">
        <v>49</v>
      </c>
      <c r="U588">
        <v>69</v>
      </c>
      <c r="V588">
        <v>49</v>
      </c>
      <c r="W588">
        <v>3.1</v>
      </c>
      <c r="X588">
        <v>158.30000000000001</v>
      </c>
      <c r="Y588">
        <v>100</v>
      </c>
      <c r="Z588">
        <v>0</v>
      </c>
      <c r="AA588">
        <v>0</v>
      </c>
      <c r="AB588">
        <v>49</v>
      </c>
      <c r="AC588">
        <v>69</v>
      </c>
      <c r="AD588">
        <v>0</v>
      </c>
    </row>
    <row r="589" spans="1:30" x14ac:dyDescent="0.25">
      <c r="A589">
        <v>2011</v>
      </c>
      <c r="B589">
        <v>76</v>
      </c>
      <c r="C589" t="s">
        <v>742</v>
      </c>
      <c r="D589" t="str">
        <f>IFERROR(INDEX('Draft Master List'!E:F,MATCH('Passing Data 2006-2015'!C589,'Draft Master List'!E:E,0),2),"N/A")</f>
        <v>N/A</v>
      </c>
      <c r="E589" t="s">
        <v>5</v>
      </c>
      <c r="F589">
        <v>21</v>
      </c>
      <c r="H589">
        <v>15</v>
      </c>
      <c r="I589">
        <v>0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W589">
        <v>0</v>
      </c>
      <c r="X589">
        <v>39.6</v>
      </c>
      <c r="Y589">
        <v>10.8</v>
      </c>
      <c r="Z589">
        <v>0</v>
      </c>
      <c r="AA589">
        <v>0</v>
      </c>
      <c r="AB589">
        <v>0</v>
      </c>
      <c r="AC589">
        <v>0</v>
      </c>
      <c r="AD589">
        <v>0</v>
      </c>
    </row>
    <row r="590" spans="1:30" x14ac:dyDescent="0.25">
      <c r="A590">
        <v>2011</v>
      </c>
      <c r="B590">
        <v>77</v>
      </c>
      <c r="C590" t="s">
        <v>743</v>
      </c>
      <c r="D590" t="str">
        <f>IFERROR(INDEX('Draft Master List'!E:F,MATCH('Passing Data 2006-2015'!C590,'Draft Master List'!E:E,0),2),"N/A")</f>
        <v>N/A</v>
      </c>
      <c r="E590" t="s">
        <v>26</v>
      </c>
      <c r="F590">
        <v>26</v>
      </c>
      <c r="G590" t="s">
        <v>213</v>
      </c>
      <c r="H590">
        <v>16</v>
      </c>
      <c r="I590">
        <v>0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W590">
        <v>0</v>
      </c>
      <c r="X590">
        <v>39.6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</row>
    <row r="591" spans="1:30" x14ac:dyDescent="0.25">
      <c r="A591">
        <v>2011</v>
      </c>
      <c r="B591">
        <v>78</v>
      </c>
      <c r="C591" t="s">
        <v>126</v>
      </c>
      <c r="D591" t="str">
        <f>IFERROR(INDEX('Draft Master List'!E:F,MATCH('Passing Data 2006-2015'!C591,'Draft Master List'!E:E,0),2),"N/A")</f>
        <v>872010</v>
      </c>
      <c r="E591" t="s">
        <v>26</v>
      </c>
      <c r="F591">
        <v>24</v>
      </c>
      <c r="G591" t="s">
        <v>74</v>
      </c>
      <c r="H591">
        <v>16</v>
      </c>
      <c r="I591">
        <v>13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W591">
        <v>0</v>
      </c>
      <c r="X591">
        <v>39.6</v>
      </c>
      <c r="Y591">
        <v>1.4</v>
      </c>
      <c r="Z591">
        <v>0</v>
      </c>
      <c r="AA591">
        <v>0</v>
      </c>
      <c r="AB591">
        <v>0</v>
      </c>
      <c r="AC591">
        <v>0</v>
      </c>
      <c r="AD591">
        <v>0</v>
      </c>
    </row>
    <row r="592" spans="1:30" x14ac:dyDescent="0.25">
      <c r="A592">
        <v>2011</v>
      </c>
      <c r="B592">
        <v>79</v>
      </c>
      <c r="C592" t="s">
        <v>278</v>
      </c>
      <c r="D592" t="str">
        <f>IFERROR(INDEX('Draft Master List'!E:F,MATCH('Passing Data 2006-2015'!C592,'Draft Master List'!E:E,0),2),"N/A")</f>
        <v>892010</v>
      </c>
      <c r="E592" t="s">
        <v>22</v>
      </c>
      <c r="F592">
        <v>23</v>
      </c>
      <c r="H592">
        <v>16</v>
      </c>
      <c r="I592">
        <v>0</v>
      </c>
      <c r="K592">
        <v>1</v>
      </c>
      <c r="L592">
        <v>1</v>
      </c>
      <c r="M592">
        <v>100</v>
      </c>
      <c r="N592">
        <v>11</v>
      </c>
      <c r="O592">
        <v>0</v>
      </c>
      <c r="P592">
        <v>0</v>
      </c>
      <c r="Q592">
        <v>0</v>
      </c>
      <c r="R592">
        <v>0</v>
      </c>
      <c r="S592">
        <v>11</v>
      </c>
      <c r="T592">
        <v>11</v>
      </c>
      <c r="U592">
        <v>11</v>
      </c>
      <c r="V592">
        <v>11</v>
      </c>
      <c r="W592">
        <v>0.7</v>
      </c>
      <c r="X592">
        <v>112.5</v>
      </c>
      <c r="Y592">
        <v>54.7</v>
      </c>
      <c r="Z592">
        <v>0</v>
      </c>
      <c r="AA592">
        <v>0</v>
      </c>
      <c r="AB592">
        <v>11</v>
      </c>
      <c r="AC592">
        <v>11</v>
      </c>
      <c r="AD592">
        <v>0</v>
      </c>
    </row>
    <row r="593" spans="1:30" x14ac:dyDescent="0.25">
      <c r="A593">
        <v>2011</v>
      </c>
      <c r="B593">
        <v>80</v>
      </c>
      <c r="C593" t="s">
        <v>86</v>
      </c>
      <c r="D593" t="str">
        <f>IFERROR(INDEX('Draft Master List'!E:F,MATCH('Passing Data 2006-2015'!C593,'Draft Master List'!E:E,0),2),"N/A")</f>
        <v>442008</v>
      </c>
      <c r="E593" t="s">
        <v>63</v>
      </c>
      <c r="F593">
        <v>26</v>
      </c>
      <c r="G593" t="s">
        <v>76</v>
      </c>
      <c r="H593">
        <v>12</v>
      </c>
      <c r="I593">
        <v>12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W593">
        <v>0</v>
      </c>
      <c r="X593">
        <v>39.6</v>
      </c>
      <c r="Y593">
        <v>3.6</v>
      </c>
      <c r="Z593">
        <v>0</v>
      </c>
      <c r="AA593">
        <v>0</v>
      </c>
      <c r="AB593">
        <v>0</v>
      </c>
      <c r="AC593">
        <v>0</v>
      </c>
      <c r="AD593">
        <v>0</v>
      </c>
    </row>
    <row r="594" spans="1:30" x14ac:dyDescent="0.25">
      <c r="A594">
        <v>2011</v>
      </c>
      <c r="B594">
        <v>81</v>
      </c>
      <c r="C594" t="s">
        <v>744</v>
      </c>
      <c r="D594" t="str">
        <f>IFERROR(INDEX('Draft Master List'!E:F,MATCH('Passing Data 2006-2015'!C594,'Draft Master List'!E:E,0),2),"N/A")</f>
        <v>N/A</v>
      </c>
      <c r="E594" t="s">
        <v>6</v>
      </c>
      <c r="F594">
        <v>22</v>
      </c>
      <c r="G594" t="s">
        <v>213</v>
      </c>
      <c r="H594">
        <v>16</v>
      </c>
      <c r="I594">
        <v>0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W594">
        <v>0</v>
      </c>
      <c r="X594">
        <v>39.6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</row>
    <row r="595" spans="1:30" x14ac:dyDescent="0.25">
      <c r="A595">
        <v>2011</v>
      </c>
      <c r="B595">
        <v>82</v>
      </c>
      <c r="C595" t="s">
        <v>712</v>
      </c>
      <c r="D595" t="str">
        <f>IFERROR(INDEX('Draft Master List'!E:F,MATCH('Passing Data 2006-2015'!C595,'Draft Master List'!E:E,0),2),"N/A")</f>
        <v>N/A</v>
      </c>
      <c r="E595" t="s">
        <v>30</v>
      </c>
      <c r="F595">
        <v>26</v>
      </c>
      <c r="H595">
        <v>3</v>
      </c>
      <c r="I595">
        <v>0</v>
      </c>
      <c r="K595">
        <v>1</v>
      </c>
      <c r="L595">
        <v>1</v>
      </c>
      <c r="M595">
        <v>100</v>
      </c>
      <c r="N595">
        <v>22</v>
      </c>
      <c r="O595">
        <v>0</v>
      </c>
      <c r="P595">
        <v>0</v>
      </c>
      <c r="Q595">
        <v>0</v>
      </c>
      <c r="R595">
        <v>0</v>
      </c>
      <c r="S595">
        <v>22</v>
      </c>
      <c r="T595">
        <v>22</v>
      </c>
      <c r="U595">
        <v>22</v>
      </c>
      <c r="V595">
        <v>22</v>
      </c>
      <c r="W595">
        <v>7.3</v>
      </c>
      <c r="X595">
        <v>118.7</v>
      </c>
      <c r="Y595">
        <v>88.4</v>
      </c>
      <c r="Z595">
        <v>0</v>
      </c>
      <c r="AA595">
        <v>0</v>
      </c>
      <c r="AB595">
        <v>22</v>
      </c>
      <c r="AC595">
        <v>22</v>
      </c>
      <c r="AD595">
        <v>0</v>
      </c>
    </row>
    <row r="596" spans="1:30" x14ac:dyDescent="0.25">
      <c r="A596">
        <v>2011</v>
      </c>
      <c r="B596">
        <v>83</v>
      </c>
      <c r="C596" t="s">
        <v>745</v>
      </c>
      <c r="D596" t="str">
        <f>IFERROR(INDEX('Draft Master List'!E:F,MATCH('Passing Data 2006-2015'!C596,'Draft Master List'!E:E,0),2),"N/A")</f>
        <v>N/A</v>
      </c>
      <c r="E596" t="s">
        <v>32</v>
      </c>
      <c r="F596">
        <v>23</v>
      </c>
      <c r="G596" t="s">
        <v>77</v>
      </c>
      <c r="H596">
        <v>14</v>
      </c>
      <c r="I596">
        <v>1</v>
      </c>
      <c r="K596">
        <v>1</v>
      </c>
      <c r="L596">
        <v>1</v>
      </c>
      <c r="M596">
        <v>100</v>
      </c>
      <c r="N596">
        <v>41</v>
      </c>
      <c r="O596">
        <v>0</v>
      </c>
      <c r="P596">
        <v>0</v>
      </c>
      <c r="Q596">
        <v>0</v>
      </c>
      <c r="R596">
        <v>0</v>
      </c>
      <c r="S596">
        <v>41</v>
      </c>
      <c r="T596">
        <v>41</v>
      </c>
      <c r="U596">
        <v>41</v>
      </c>
      <c r="V596">
        <v>41</v>
      </c>
      <c r="W596">
        <v>2.9</v>
      </c>
      <c r="X596">
        <v>118.7</v>
      </c>
      <c r="Y596">
        <v>77.099999999999994</v>
      </c>
      <c r="Z596">
        <v>0</v>
      </c>
      <c r="AA596">
        <v>0</v>
      </c>
      <c r="AB596">
        <v>41</v>
      </c>
      <c r="AC596">
        <v>41</v>
      </c>
      <c r="AD596">
        <v>0</v>
      </c>
    </row>
    <row r="597" spans="1:30" x14ac:dyDescent="0.25">
      <c r="A597">
        <v>2011</v>
      </c>
      <c r="B597">
        <v>84</v>
      </c>
      <c r="C597" t="s">
        <v>746</v>
      </c>
      <c r="D597" t="str">
        <f>IFERROR(INDEX('Draft Master List'!E:F,MATCH('Passing Data 2006-2015'!C597,'Draft Master List'!E:E,0),2),"N/A")</f>
        <v>N/A</v>
      </c>
      <c r="E597" t="s">
        <v>669</v>
      </c>
      <c r="F597">
        <v>30</v>
      </c>
      <c r="H597">
        <v>15</v>
      </c>
      <c r="I597">
        <v>14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W597">
        <v>0</v>
      </c>
      <c r="X597">
        <v>39.6</v>
      </c>
      <c r="Y597">
        <v>3.8</v>
      </c>
      <c r="Z597">
        <v>0</v>
      </c>
      <c r="AA597">
        <v>0</v>
      </c>
      <c r="AB597">
        <v>0</v>
      </c>
      <c r="AC597">
        <v>0</v>
      </c>
      <c r="AD597">
        <v>0</v>
      </c>
    </row>
    <row r="598" spans="1:30" x14ac:dyDescent="0.25">
      <c r="A598">
        <v>2011</v>
      </c>
      <c r="B598">
        <v>85</v>
      </c>
      <c r="C598" t="s">
        <v>481</v>
      </c>
      <c r="D598" t="str">
        <f>IFERROR(INDEX('Draft Master List'!E:F,MATCH('Passing Data 2006-2015'!C598,'Draft Master List'!E:E,0),2),"N/A")</f>
        <v>1722007</v>
      </c>
      <c r="E598" t="s">
        <v>22</v>
      </c>
      <c r="F598">
        <v>28</v>
      </c>
      <c r="G598" t="s">
        <v>658</v>
      </c>
      <c r="H598">
        <v>15</v>
      </c>
      <c r="I598">
        <v>10</v>
      </c>
      <c r="K598">
        <v>1</v>
      </c>
      <c r="L598">
        <v>1</v>
      </c>
      <c r="M598">
        <v>100</v>
      </c>
      <c r="N598">
        <v>27</v>
      </c>
      <c r="O598">
        <v>0</v>
      </c>
      <c r="P598">
        <v>0</v>
      </c>
      <c r="Q598">
        <v>0</v>
      </c>
      <c r="R598">
        <v>0</v>
      </c>
      <c r="S598">
        <v>27</v>
      </c>
      <c r="T598">
        <v>27</v>
      </c>
      <c r="U598">
        <v>27</v>
      </c>
      <c r="V598">
        <v>27</v>
      </c>
      <c r="W598">
        <v>1.8</v>
      </c>
      <c r="X598">
        <v>118.7</v>
      </c>
      <c r="Y598">
        <v>97.2</v>
      </c>
      <c r="Z598">
        <v>0</v>
      </c>
      <c r="AA598">
        <v>0</v>
      </c>
      <c r="AB598">
        <v>27</v>
      </c>
      <c r="AC598">
        <v>27</v>
      </c>
      <c r="AD598">
        <v>0</v>
      </c>
    </row>
    <row r="599" spans="1:30" x14ac:dyDescent="0.25">
      <c r="A599">
        <v>2011</v>
      </c>
      <c r="B599">
        <v>86</v>
      </c>
      <c r="C599" t="s">
        <v>522</v>
      </c>
      <c r="D599" t="str">
        <f>IFERROR(INDEX('Draft Master List'!E:F,MATCH('Passing Data 2006-2015'!C599,'Draft Master List'!E:E,0),2),"N/A")</f>
        <v>792006</v>
      </c>
      <c r="E599" t="s">
        <v>223</v>
      </c>
      <c r="F599">
        <v>28</v>
      </c>
      <c r="H599">
        <v>9</v>
      </c>
      <c r="I599">
        <v>0</v>
      </c>
      <c r="K599">
        <v>0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1</v>
      </c>
      <c r="R599">
        <v>100</v>
      </c>
      <c r="S599">
        <v>0</v>
      </c>
      <c r="T599">
        <v>0</v>
      </c>
      <c r="U599">
        <v>-45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-45</v>
      </c>
      <c r="AD599">
        <v>0</v>
      </c>
    </row>
    <row r="600" spans="1:30" x14ac:dyDescent="0.25">
      <c r="A600">
        <v>2011</v>
      </c>
      <c r="B600">
        <v>87</v>
      </c>
      <c r="C600" t="s">
        <v>468</v>
      </c>
      <c r="D600" t="str">
        <f>IFERROR(INDEX('Draft Master List'!E:F,MATCH('Passing Data 2006-2015'!C600,'Draft Master List'!E:E,0),2),"N/A")</f>
        <v>N/A</v>
      </c>
      <c r="E600" t="s">
        <v>63</v>
      </c>
      <c r="F600">
        <v>28</v>
      </c>
      <c r="G600" t="s">
        <v>213</v>
      </c>
      <c r="H600">
        <v>16</v>
      </c>
      <c r="I600">
        <v>0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W600">
        <v>0</v>
      </c>
      <c r="X600">
        <v>39.6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</row>
    <row r="601" spans="1:30" x14ac:dyDescent="0.25">
      <c r="A601">
        <v>2011</v>
      </c>
      <c r="B601">
        <v>88</v>
      </c>
      <c r="C601" t="s">
        <v>384</v>
      </c>
      <c r="D601" t="str">
        <f>IFERROR(INDEX('Draft Master List'!E:F,MATCH('Passing Data 2006-2015'!C601,'Draft Master List'!E:E,0),2),"N/A")</f>
        <v>552008</v>
      </c>
      <c r="E601" t="s">
        <v>3</v>
      </c>
      <c r="F601">
        <v>24</v>
      </c>
      <c r="G601" t="s">
        <v>76</v>
      </c>
      <c r="H601">
        <v>16</v>
      </c>
      <c r="I601">
        <v>16</v>
      </c>
      <c r="K601">
        <v>1</v>
      </c>
      <c r="L601">
        <v>1</v>
      </c>
      <c r="M601">
        <v>100</v>
      </c>
      <c r="N601">
        <v>1</v>
      </c>
      <c r="O601">
        <v>1</v>
      </c>
      <c r="P601">
        <v>100</v>
      </c>
      <c r="Q601">
        <v>0</v>
      </c>
      <c r="R601">
        <v>0</v>
      </c>
      <c r="S601">
        <v>1</v>
      </c>
      <c r="T601">
        <v>1</v>
      </c>
      <c r="U601">
        <v>21</v>
      </c>
      <c r="V601">
        <v>1</v>
      </c>
      <c r="W601">
        <v>0.1</v>
      </c>
      <c r="X601">
        <v>118.7</v>
      </c>
      <c r="Y601">
        <v>99.9</v>
      </c>
      <c r="Z601">
        <v>0</v>
      </c>
      <c r="AA601">
        <v>0</v>
      </c>
      <c r="AB601">
        <v>1</v>
      </c>
      <c r="AC601">
        <v>21</v>
      </c>
      <c r="AD601">
        <v>0</v>
      </c>
    </row>
    <row r="602" spans="1:30" x14ac:dyDescent="0.25">
      <c r="A602">
        <v>2011</v>
      </c>
      <c r="B602">
        <v>89</v>
      </c>
      <c r="C602" t="s">
        <v>448</v>
      </c>
      <c r="D602" t="str">
        <f>IFERROR(INDEX('Draft Master List'!E:F,MATCH('Passing Data 2006-2015'!C602,'Draft Master List'!E:E,0),2),"N/A")</f>
        <v>442007</v>
      </c>
      <c r="E602" t="s">
        <v>19</v>
      </c>
      <c r="F602">
        <v>25</v>
      </c>
      <c r="G602" t="s">
        <v>74</v>
      </c>
      <c r="H602">
        <v>9</v>
      </c>
      <c r="I602">
        <v>9</v>
      </c>
      <c r="K602">
        <v>1</v>
      </c>
      <c r="L602">
        <v>1</v>
      </c>
      <c r="M602">
        <v>100</v>
      </c>
      <c r="N602">
        <v>55</v>
      </c>
      <c r="O602">
        <v>0</v>
      </c>
      <c r="P602">
        <v>0</v>
      </c>
      <c r="Q602">
        <v>0</v>
      </c>
      <c r="R602">
        <v>0</v>
      </c>
      <c r="S602">
        <v>55</v>
      </c>
      <c r="T602">
        <v>55</v>
      </c>
      <c r="U602">
        <v>55</v>
      </c>
      <c r="V602">
        <v>55</v>
      </c>
      <c r="W602">
        <v>6.1</v>
      </c>
      <c r="X602">
        <v>118.7</v>
      </c>
      <c r="Y602">
        <v>100</v>
      </c>
      <c r="Z602">
        <v>0</v>
      </c>
      <c r="AA602">
        <v>0</v>
      </c>
      <c r="AB602">
        <v>55</v>
      </c>
      <c r="AC602">
        <v>55</v>
      </c>
      <c r="AD602">
        <v>0</v>
      </c>
    </row>
    <row r="603" spans="1:30" x14ac:dyDescent="0.25">
      <c r="A603">
        <v>2011</v>
      </c>
      <c r="B603">
        <v>90</v>
      </c>
      <c r="C603" t="s">
        <v>274</v>
      </c>
      <c r="D603" t="str">
        <f>IFERROR(INDEX('Draft Master List'!E:F,MATCH('Passing Data 2006-2015'!C603,'Draft Master List'!E:E,0),2),"N/A")</f>
        <v>822010</v>
      </c>
      <c r="E603" t="s">
        <v>24</v>
      </c>
      <c r="F603">
        <v>24</v>
      </c>
      <c r="H603">
        <v>11</v>
      </c>
      <c r="I603">
        <v>0</v>
      </c>
      <c r="K603">
        <v>1</v>
      </c>
      <c r="L603">
        <v>1</v>
      </c>
      <c r="M603">
        <v>100</v>
      </c>
      <c r="N603">
        <v>15</v>
      </c>
      <c r="O603">
        <v>0</v>
      </c>
      <c r="P603">
        <v>0</v>
      </c>
      <c r="Q603">
        <v>0</v>
      </c>
      <c r="R603">
        <v>0</v>
      </c>
      <c r="S603">
        <v>15</v>
      </c>
      <c r="T603">
        <v>15</v>
      </c>
      <c r="U603">
        <v>15</v>
      </c>
      <c r="V603">
        <v>15</v>
      </c>
      <c r="W603">
        <v>1.4</v>
      </c>
      <c r="X603">
        <v>118.7</v>
      </c>
      <c r="Y603">
        <v>97.6</v>
      </c>
      <c r="Z603">
        <v>0</v>
      </c>
      <c r="AA603">
        <v>0</v>
      </c>
      <c r="AB603">
        <v>15</v>
      </c>
      <c r="AC603">
        <v>15</v>
      </c>
      <c r="AD603">
        <v>0</v>
      </c>
    </row>
    <row r="604" spans="1:30" x14ac:dyDescent="0.25">
      <c r="A604">
        <v>2011</v>
      </c>
      <c r="B604">
        <v>91</v>
      </c>
      <c r="C604" t="s">
        <v>362</v>
      </c>
      <c r="D604" t="str">
        <f>IFERROR(INDEX('Draft Master List'!E:F,MATCH('Passing Data 2006-2015'!C604,'Draft Master List'!E:E,0),2),"N/A")</f>
        <v>2092009</v>
      </c>
      <c r="E604" t="s">
        <v>15</v>
      </c>
      <c r="F604">
        <v>27</v>
      </c>
      <c r="G604" t="s">
        <v>643</v>
      </c>
      <c r="H604">
        <v>16</v>
      </c>
      <c r="I604">
        <v>1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W604">
        <v>0</v>
      </c>
      <c r="X604">
        <v>39.6</v>
      </c>
      <c r="Y604">
        <v>11</v>
      </c>
      <c r="Z604">
        <v>0</v>
      </c>
      <c r="AA604">
        <v>0</v>
      </c>
      <c r="AB604">
        <v>0</v>
      </c>
      <c r="AC604">
        <v>0</v>
      </c>
      <c r="AD604">
        <v>0</v>
      </c>
    </row>
    <row r="605" spans="1:30" x14ac:dyDescent="0.25">
      <c r="A605">
        <v>2011</v>
      </c>
      <c r="B605">
        <v>92</v>
      </c>
      <c r="C605" t="s">
        <v>472</v>
      </c>
      <c r="D605" t="str">
        <f>IFERROR(INDEX('Draft Master List'!E:F,MATCH('Passing Data 2006-2015'!C605,'Draft Master List'!E:E,0),2),"N/A")</f>
        <v>N/A</v>
      </c>
      <c r="E605" t="s">
        <v>24</v>
      </c>
      <c r="F605">
        <v>27</v>
      </c>
      <c r="G605" t="s">
        <v>715</v>
      </c>
      <c r="H605">
        <v>8</v>
      </c>
      <c r="I605">
        <v>0</v>
      </c>
      <c r="K605">
        <v>1</v>
      </c>
      <c r="L605">
        <v>1</v>
      </c>
      <c r="M605">
        <v>100</v>
      </c>
      <c r="N605">
        <v>33</v>
      </c>
      <c r="O605">
        <v>0</v>
      </c>
      <c r="P605">
        <v>0</v>
      </c>
      <c r="Q605">
        <v>0</v>
      </c>
      <c r="R605">
        <v>0</v>
      </c>
      <c r="S605">
        <v>33</v>
      </c>
      <c r="T605">
        <v>33</v>
      </c>
      <c r="U605">
        <v>33</v>
      </c>
      <c r="V605">
        <v>33</v>
      </c>
      <c r="W605">
        <v>4.0999999999999996</v>
      </c>
      <c r="X605">
        <v>118.7</v>
      </c>
      <c r="Y605">
        <v>100</v>
      </c>
      <c r="Z605">
        <v>0</v>
      </c>
      <c r="AA605">
        <v>0</v>
      </c>
      <c r="AB605">
        <v>33</v>
      </c>
      <c r="AC605">
        <v>33</v>
      </c>
      <c r="AD605">
        <v>0</v>
      </c>
    </row>
    <row r="606" spans="1:30" x14ac:dyDescent="0.25">
      <c r="A606">
        <v>2011</v>
      </c>
      <c r="B606">
        <v>93</v>
      </c>
      <c r="C606" t="s">
        <v>528</v>
      </c>
      <c r="D606" t="str">
        <f>IFERROR(INDEX('Draft Master List'!E:F,MATCH('Passing Data 2006-2015'!C606,'Draft Master List'!E:E,0),2),"N/A")</f>
        <v>1032006</v>
      </c>
      <c r="E606" t="s">
        <v>29</v>
      </c>
      <c r="F606">
        <v>28</v>
      </c>
      <c r="G606" t="s">
        <v>77</v>
      </c>
      <c r="H606">
        <v>15</v>
      </c>
      <c r="I606">
        <v>5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100</v>
      </c>
      <c r="S606">
        <v>0</v>
      </c>
      <c r="T606">
        <v>0</v>
      </c>
      <c r="U606">
        <v>-45</v>
      </c>
      <c r="W606">
        <v>0</v>
      </c>
      <c r="X606">
        <v>0</v>
      </c>
      <c r="Y606">
        <v>29.4</v>
      </c>
      <c r="Z606">
        <v>1</v>
      </c>
      <c r="AA606">
        <v>6</v>
      </c>
      <c r="AB606">
        <v>-3</v>
      </c>
      <c r="AC606">
        <v>-25.5</v>
      </c>
      <c r="AD606">
        <v>50</v>
      </c>
    </row>
    <row r="607" spans="1:30" x14ac:dyDescent="0.25">
      <c r="A607">
        <v>2011</v>
      </c>
      <c r="B607">
        <v>94</v>
      </c>
      <c r="C607" t="s">
        <v>723</v>
      </c>
      <c r="D607" t="str">
        <f>IFERROR(INDEX('Draft Master List'!E:F,MATCH('Passing Data 2006-2015'!C607,'Draft Master List'!E:E,0),2),"N/A")</f>
        <v>N/A</v>
      </c>
      <c r="E607" t="s">
        <v>14</v>
      </c>
      <c r="F607">
        <v>28</v>
      </c>
      <c r="H607">
        <v>12</v>
      </c>
      <c r="I607">
        <v>0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W607">
        <v>0</v>
      </c>
      <c r="X607">
        <v>39.6</v>
      </c>
      <c r="Y607">
        <v>4.9000000000000004</v>
      </c>
      <c r="Z607">
        <v>0</v>
      </c>
      <c r="AA607">
        <v>0</v>
      </c>
      <c r="AB607">
        <v>0</v>
      </c>
      <c r="AC607">
        <v>0</v>
      </c>
      <c r="AD607">
        <v>0</v>
      </c>
    </row>
    <row r="608" spans="1:30" x14ac:dyDescent="0.25">
      <c r="A608">
        <v>2011</v>
      </c>
      <c r="B608">
        <v>95</v>
      </c>
      <c r="C608" t="s">
        <v>747</v>
      </c>
      <c r="D608" t="str">
        <f>IFERROR(INDEX('Draft Master List'!E:F,MATCH('Passing Data 2006-2015'!C608,'Draft Master List'!E:E,0),2),"N/A")</f>
        <v>N/A</v>
      </c>
      <c r="E608" t="s">
        <v>3</v>
      </c>
      <c r="F608">
        <v>22</v>
      </c>
      <c r="H608">
        <v>3</v>
      </c>
      <c r="I608">
        <v>0</v>
      </c>
      <c r="K608">
        <v>1</v>
      </c>
      <c r="L608">
        <v>1</v>
      </c>
      <c r="M608">
        <v>100</v>
      </c>
      <c r="N608">
        <v>18</v>
      </c>
      <c r="O608">
        <v>0</v>
      </c>
      <c r="P608">
        <v>0</v>
      </c>
      <c r="Q608">
        <v>0</v>
      </c>
      <c r="R608">
        <v>0</v>
      </c>
      <c r="S608">
        <v>18</v>
      </c>
      <c r="T608">
        <v>18</v>
      </c>
      <c r="U608">
        <v>18</v>
      </c>
      <c r="V608">
        <v>18</v>
      </c>
      <c r="W608">
        <v>6</v>
      </c>
      <c r="X608">
        <v>118.7</v>
      </c>
      <c r="Y608">
        <v>14.7</v>
      </c>
      <c r="Z608">
        <v>2</v>
      </c>
      <c r="AA608">
        <v>3</v>
      </c>
      <c r="AB608">
        <v>5</v>
      </c>
      <c r="AC608">
        <v>5</v>
      </c>
      <c r="AD608">
        <v>66.7</v>
      </c>
    </row>
    <row r="609" spans="1:32" x14ac:dyDescent="0.25">
      <c r="A609">
        <v>2011</v>
      </c>
      <c r="B609">
        <v>96</v>
      </c>
      <c r="C609" t="s">
        <v>265</v>
      </c>
      <c r="D609" t="str">
        <f>IFERROR(INDEX('Draft Master List'!E:F,MATCH('Passing Data 2006-2015'!C609,'Draft Master List'!E:E,0),2),"N/A")</f>
        <v>222010</v>
      </c>
      <c r="E609" t="s">
        <v>26</v>
      </c>
      <c r="F609">
        <v>24</v>
      </c>
      <c r="G609" t="s">
        <v>77</v>
      </c>
      <c r="H609">
        <v>11</v>
      </c>
      <c r="I609">
        <v>5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W609">
        <v>0</v>
      </c>
      <c r="X609">
        <v>39.6</v>
      </c>
      <c r="Y609">
        <v>2.1</v>
      </c>
      <c r="Z609">
        <v>0</v>
      </c>
      <c r="AA609">
        <v>0</v>
      </c>
      <c r="AB609">
        <v>0</v>
      </c>
      <c r="AC609">
        <v>0</v>
      </c>
      <c r="AD609">
        <v>0</v>
      </c>
    </row>
    <row r="610" spans="1:32" x14ac:dyDescent="0.25">
      <c r="A610">
        <v>2012</v>
      </c>
      <c r="B610">
        <v>1</v>
      </c>
      <c r="C610" t="s">
        <v>11</v>
      </c>
      <c r="D610" t="str">
        <f>IFERROR(INDEX('Draft Master List'!E:F,MATCH('Passing Data 2006-2015'!C610,'Draft Master List'!E:E,0),2),"N/A")</f>
        <v>12009</v>
      </c>
      <c r="E610" t="s">
        <v>12</v>
      </c>
      <c r="F610">
        <v>24</v>
      </c>
      <c r="G610" t="s">
        <v>1</v>
      </c>
      <c r="H610">
        <v>16</v>
      </c>
      <c r="I610">
        <v>16</v>
      </c>
      <c r="J610" s="1">
        <v>36628</v>
      </c>
      <c r="K610">
        <v>435</v>
      </c>
      <c r="L610">
        <v>727</v>
      </c>
      <c r="M610">
        <v>59.8</v>
      </c>
      <c r="N610">
        <v>4967</v>
      </c>
      <c r="O610">
        <v>20</v>
      </c>
      <c r="P610">
        <v>2.8</v>
      </c>
      <c r="Q610">
        <v>17</v>
      </c>
      <c r="R610">
        <v>2.2999999999999998</v>
      </c>
      <c r="S610">
        <v>57</v>
      </c>
      <c r="T610">
        <v>6.8</v>
      </c>
      <c r="U610">
        <v>6.3</v>
      </c>
      <c r="V610">
        <v>11.4</v>
      </c>
      <c r="W610">
        <v>310.39999999999998</v>
      </c>
      <c r="X610">
        <v>79.8</v>
      </c>
      <c r="Y610">
        <v>60.2</v>
      </c>
      <c r="Z610">
        <v>29</v>
      </c>
      <c r="AA610">
        <v>212</v>
      </c>
      <c r="AB610">
        <v>6.29</v>
      </c>
      <c r="AC610">
        <v>5.81</v>
      </c>
      <c r="AD610">
        <v>3.8</v>
      </c>
      <c r="AE610">
        <v>3</v>
      </c>
      <c r="AF610">
        <v>3</v>
      </c>
    </row>
    <row r="611" spans="1:32" x14ac:dyDescent="0.25">
      <c r="A611">
        <v>2012</v>
      </c>
      <c r="B611">
        <v>2</v>
      </c>
      <c r="C611" t="s">
        <v>593</v>
      </c>
      <c r="D611" t="str">
        <f>IFERROR(INDEX('Draft Master List'!E:F,MATCH('Passing Data 2006-2015'!C611,'Draft Master List'!E:E,0),2),"N/A")</f>
        <v>N/A</v>
      </c>
      <c r="E611" t="s">
        <v>0</v>
      </c>
      <c r="F611">
        <v>33</v>
      </c>
      <c r="G611" t="s">
        <v>1</v>
      </c>
      <c r="H611">
        <v>16</v>
      </c>
      <c r="I611">
        <v>16</v>
      </c>
      <c r="J611" s="1">
        <v>36716</v>
      </c>
      <c r="K611">
        <v>422</v>
      </c>
      <c r="L611">
        <v>670</v>
      </c>
      <c r="M611">
        <v>63</v>
      </c>
      <c r="N611">
        <v>5177</v>
      </c>
      <c r="O611">
        <v>43</v>
      </c>
      <c r="P611">
        <v>6.4</v>
      </c>
      <c r="Q611">
        <v>19</v>
      </c>
      <c r="R611">
        <v>2.8</v>
      </c>
      <c r="S611">
        <v>80</v>
      </c>
      <c r="T611">
        <v>7.7</v>
      </c>
      <c r="U611">
        <v>7.7</v>
      </c>
      <c r="V611">
        <v>12.3</v>
      </c>
      <c r="W611">
        <v>323.60000000000002</v>
      </c>
      <c r="X611">
        <v>96.3</v>
      </c>
      <c r="Y611">
        <v>69.5</v>
      </c>
      <c r="Z611">
        <v>26</v>
      </c>
      <c r="AA611">
        <v>190</v>
      </c>
      <c r="AB611">
        <v>7.17</v>
      </c>
      <c r="AC611">
        <v>7.17</v>
      </c>
      <c r="AD611">
        <v>3.7</v>
      </c>
      <c r="AE611">
        <v>1</v>
      </c>
      <c r="AF611">
        <v>2</v>
      </c>
    </row>
    <row r="612" spans="1:32" x14ac:dyDescent="0.25">
      <c r="A612">
        <v>2012</v>
      </c>
      <c r="B612">
        <v>3</v>
      </c>
      <c r="C612" t="s">
        <v>697</v>
      </c>
      <c r="D612" t="str">
        <f>IFERROR(INDEX('Draft Master List'!E:F,MATCH('Passing Data 2006-2015'!C612,'Draft Master List'!E:E,0),2),"N/A")</f>
        <v>N/A</v>
      </c>
      <c r="E612" t="s">
        <v>27</v>
      </c>
      <c r="F612">
        <v>32</v>
      </c>
      <c r="G612" t="s">
        <v>1</v>
      </c>
      <c r="H612">
        <v>16</v>
      </c>
      <c r="I612">
        <v>16</v>
      </c>
      <c r="J612" s="1">
        <v>36746</v>
      </c>
      <c r="K612">
        <v>425</v>
      </c>
      <c r="L612">
        <v>648</v>
      </c>
      <c r="M612">
        <v>65.599999999999994</v>
      </c>
      <c r="N612">
        <v>4903</v>
      </c>
      <c r="O612">
        <v>28</v>
      </c>
      <c r="P612">
        <v>4.3</v>
      </c>
      <c r="Q612">
        <v>19</v>
      </c>
      <c r="R612">
        <v>2.9</v>
      </c>
      <c r="S612">
        <v>85</v>
      </c>
      <c r="T612">
        <v>7.6</v>
      </c>
      <c r="U612">
        <v>7.1</v>
      </c>
      <c r="V612">
        <v>11.5</v>
      </c>
      <c r="W612">
        <v>306.39999999999998</v>
      </c>
      <c r="X612">
        <v>90.5</v>
      </c>
      <c r="Y612">
        <v>67.8</v>
      </c>
      <c r="Z612">
        <v>36</v>
      </c>
      <c r="AA612">
        <v>263</v>
      </c>
      <c r="AB612">
        <v>6.78</v>
      </c>
      <c r="AC612">
        <v>6.35</v>
      </c>
      <c r="AD612">
        <v>5.3</v>
      </c>
      <c r="AE612">
        <v>5</v>
      </c>
      <c r="AF612">
        <v>5</v>
      </c>
    </row>
    <row r="613" spans="1:32" x14ac:dyDescent="0.25">
      <c r="A613">
        <v>2012</v>
      </c>
      <c r="B613">
        <v>4</v>
      </c>
      <c r="C613" t="s">
        <v>646</v>
      </c>
      <c r="D613" t="str">
        <f>IFERROR(INDEX('Draft Master List'!E:F,MATCH('Passing Data 2006-2015'!C613,'Draft Master List'!E:E,0),2),"N/A")</f>
        <v>N/A</v>
      </c>
      <c r="E613" t="s">
        <v>30</v>
      </c>
      <c r="F613">
        <v>35</v>
      </c>
      <c r="G613" t="s">
        <v>1</v>
      </c>
      <c r="H613">
        <v>16</v>
      </c>
      <c r="I613">
        <v>16</v>
      </c>
      <c r="J613" s="1">
        <v>36864</v>
      </c>
      <c r="K613">
        <v>401</v>
      </c>
      <c r="L613">
        <v>637</v>
      </c>
      <c r="M613">
        <v>63</v>
      </c>
      <c r="N613">
        <v>4827</v>
      </c>
      <c r="O613">
        <v>34</v>
      </c>
      <c r="P613">
        <v>5.3</v>
      </c>
      <c r="Q613">
        <v>8</v>
      </c>
      <c r="R613">
        <v>1.3</v>
      </c>
      <c r="S613">
        <v>83</v>
      </c>
      <c r="T613">
        <v>7.6</v>
      </c>
      <c r="U613">
        <v>8.1</v>
      </c>
      <c r="V613">
        <v>12</v>
      </c>
      <c r="W613">
        <v>301.7</v>
      </c>
      <c r="X613">
        <v>98.7</v>
      </c>
      <c r="Y613">
        <v>79.400000000000006</v>
      </c>
      <c r="Z613">
        <v>27</v>
      </c>
      <c r="AA613">
        <v>182</v>
      </c>
      <c r="AB613">
        <v>7</v>
      </c>
      <c r="AC613">
        <v>7.48</v>
      </c>
      <c r="AD613">
        <v>4.0999999999999996</v>
      </c>
      <c r="AE613">
        <v>1</v>
      </c>
      <c r="AF613">
        <v>2</v>
      </c>
    </row>
    <row r="614" spans="1:32" x14ac:dyDescent="0.25">
      <c r="A614">
        <v>2012</v>
      </c>
      <c r="B614">
        <v>5</v>
      </c>
      <c r="C614" t="s">
        <v>820</v>
      </c>
      <c r="D614" t="str">
        <f>IFERROR(INDEX('Draft Master List'!E:F,MATCH('Passing Data 2006-2015'!C614,'Draft Master List'!E:E,0),2),"N/A")</f>
        <v>N/A</v>
      </c>
      <c r="E614" t="s">
        <v>20</v>
      </c>
      <c r="F614">
        <v>23</v>
      </c>
      <c r="G614" t="s">
        <v>1</v>
      </c>
      <c r="H614">
        <v>16</v>
      </c>
      <c r="I614">
        <v>16</v>
      </c>
      <c r="J614" s="1">
        <v>36835</v>
      </c>
      <c r="K614">
        <v>339</v>
      </c>
      <c r="L614">
        <v>627</v>
      </c>
      <c r="M614">
        <v>54.1</v>
      </c>
      <c r="N614">
        <v>4374</v>
      </c>
      <c r="O614">
        <v>23</v>
      </c>
      <c r="P614">
        <v>3.7</v>
      </c>
      <c r="Q614">
        <v>18</v>
      </c>
      <c r="R614">
        <v>2.9</v>
      </c>
      <c r="S614">
        <v>70</v>
      </c>
      <c r="T614">
        <v>7</v>
      </c>
      <c r="U614">
        <v>6.4</v>
      </c>
      <c r="V614">
        <v>12.9</v>
      </c>
      <c r="W614">
        <v>273.39999999999998</v>
      </c>
      <c r="X614">
        <v>76.5</v>
      </c>
      <c r="Y614">
        <v>66.900000000000006</v>
      </c>
      <c r="Z614">
        <v>41</v>
      </c>
      <c r="AA614">
        <v>246</v>
      </c>
      <c r="AB614">
        <v>6.18</v>
      </c>
      <c r="AC614">
        <v>5.66</v>
      </c>
      <c r="AD614">
        <v>6.1</v>
      </c>
      <c r="AE614">
        <v>4</v>
      </c>
      <c r="AF614">
        <v>7</v>
      </c>
    </row>
    <row r="615" spans="1:32" x14ac:dyDescent="0.25">
      <c r="A615">
        <v>2012</v>
      </c>
      <c r="B615">
        <v>6</v>
      </c>
      <c r="C615" t="s">
        <v>82</v>
      </c>
      <c r="D615" t="str">
        <f>IFERROR(INDEX('Draft Master List'!E:F,MATCH('Passing Data 2006-2015'!C615,'Draft Master List'!E:E,0),2),"N/A")</f>
        <v>32008</v>
      </c>
      <c r="E615" t="s">
        <v>21</v>
      </c>
      <c r="F615">
        <v>27</v>
      </c>
      <c r="G615" t="s">
        <v>1</v>
      </c>
      <c r="H615">
        <v>16</v>
      </c>
      <c r="I615">
        <v>16</v>
      </c>
      <c r="J615" t="s">
        <v>596</v>
      </c>
      <c r="K615">
        <v>422</v>
      </c>
      <c r="L615">
        <v>615</v>
      </c>
      <c r="M615">
        <v>68.599999999999994</v>
      </c>
      <c r="N615">
        <v>4719</v>
      </c>
      <c r="O615">
        <v>32</v>
      </c>
      <c r="P615">
        <v>5.2</v>
      </c>
      <c r="Q615">
        <v>14</v>
      </c>
      <c r="R615">
        <v>2.2999999999999998</v>
      </c>
      <c r="S615">
        <v>80</v>
      </c>
      <c r="T615">
        <v>7.7</v>
      </c>
      <c r="U615">
        <v>7.7</v>
      </c>
      <c r="V615">
        <v>11.2</v>
      </c>
      <c r="W615">
        <v>294.89999999999998</v>
      </c>
      <c r="X615">
        <v>99.1</v>
      </c>
      <c r="Y615">
        <v>71.7</v>
      </c>
      <c r="Z615">
        <v>28</v>
      </c>
      <c r="AA615">
        <v>210</v>
      </c>
      <c r="AB615">
        <v>7.01</v>
      </c>
      <c r="AC615">
        <v>7.03</v>
      </c>
      <c r="AD615">
        <v>4.4000000000000004</v>
      </c>
      <c r="AE615">
        <v>5</v>
      </c>
      <c r="AF615">
        <v>7</v>
      </c>
    </row>
    <row r="616" spans="1:32" x14ac:dyDescent="0.25">
      <c r="A616">
        <v>2012</v>
      </c>
      <c r="B616">
        <v>7</v>
      </c>
      <c r="C616" t="s">
        <v>819</v>
      </c>
      <c r="D616" t="str">
        <f>IFERROR(INDEX('Draft Master List'!E:F,MATCH('Passing Data 2006-2015'!C616,'Draft Master List'!E:E,0),2),"N/A")</f>
        <v>N/A</v>
      </c>
      <c r="E616" t="s">
        <v>26</v>
      </c>
      <c r="F616">
        <v>36</v>
      </c>
      <c r="G616" t="s">
        <v>1</v>
      </c>
      <c r="H616">
        <v>16</v>
      </c>
      <c r="I616">
        <v>16</v>
      </c>
      <c r="J616" t="s">
        <v>596</v>
      </c>
      <c r="K616">
        <v>400</v>
      </c>
      <c r="L616">
        <v>583</v>
      </c>
      <c r="M616">
        <v>68.599999999999994</v>
      </c>
      <c r="N616">
        <v>4659</v>
      </c>
      <c r="O616">
        <v>37</v>
      </c>
      <c r="P616">
        <v>6.3</v>
      </c>
      <c r="Q616">
        <v>11</v>
      </c>
      <c r="R616">
        <v>1.9</v>
      </c>
      <c r="S616">
        <v>71</v>
      </c>
      <c r="T616">
        <v>8</v>
      </c>
      <c r="U616">
        <v>8.4</v>
      </c>
      <c r="V616">
        <v>11.6</v>
      </c>
      <c r="W616">
        <v>291.2</v>
      </c>
      <c r="X616">
        <v>105.8</v>
      </c>
      <c r="Y616">
        <v>81.3</v>
      </c>
      <c r="Z616">
        <v>21</v>
      </c>
      <c r="AA616">
        <v>137</v>
      </c>
      <c r="AB616">
        <v>7.49</v>
      </c>
      <c r="AC616">
        <v>7.89</v>
      </c>
      <c r="AD616">
        <v>3.5</v>
      </c>
      <c r="AE616">
        <v>3</v>
      </c>
      <c r="AF616">
        <v>3</v>
      </c>
    </row>
    <row r="617" spans="1:32" x14ac:dyDescent="0.25">
      <c r="A617">
        <v>2012</v>
      </c>
      <c r="B617">
        <v>8</v>
      </c>
      <c r="C617" t="s">
        <v>678</v>
      </c>
      <c r="D617" t="str">
        <f>IFERROR(INDEX('Draft Master List'!E:F,MATCH('Passing Data 2006-2015'!C617,'Draft Master List'!E:E,0),2),"N/A")</f>
        <v>N/A</v>
      </c>
      <c r="E617" t="s">
        <v>16</v>
      </c>
      <c r="F617">
        <v>33</v>
      </c>
      <c r="G617" t="s">
        <v>1</v>
      </c>
      <c r="H617">
        <v>15</v>
      </c>
      <c r="I617">
        <v>15</v>
      </c>
      <c r="J617" s="1">
        <v>36627</v>
      </c>
      <c r="K617">
        <v>345</v>
      </c>
      <c r="L617">
        <v>565</v>
      </c>
      <c r="M617">
        <v>61.1</v>
      </c>
      <c r="N617">
        <v>4018</v>
      </c>
      <c r="O617">
        <v>22</v>
      </c>
      <c r="P617">
        <v>3.9</v>
      </c>
      <c r="Q617">
        <v>14</v>
      </c>
      <c r="R617">
        <v>2.5</v>
      </c>
      <c r="S617">
        <v>64</v>
      </c>
      <c r="T617">
        <v>7.1</v>
      </c>
      <c r="U617">
        <v>6.8</v>
      </c>
      <c r="V617">
        <v>11.6</v>
      </c>
      <c r="W617">
        <v>267.89999999999998</v>
      </c>
      <c r="X617">
        <v>85.3</v>
      </c>
      <c r="Y617">
        <v>47.2</v>
      </c>
      <c r="Z617">
        <v>26</v>
      </c>
      <c r="AA617">
        <v>199</v>
      </c>
      <c r="AB617">
        <v>6.46</v>
      </c>
      <c r="AC617">
        <v>6.14</v>
      </c>
      <c r="AD617">
        <v>4.4000000000000004</v>
      </c>
      <c r="AE617">
        <v>2</v>
      </c>
      <c r="AF617">
        <v>2</v>
      </c>
    </row>
    <row r="618" spans="1:32" x14ac:dyDescent="0.25">
      <c r="A618">
        <v>2012</v>
      </c>
      <c r="B618">
        <v>9</v>
      </c>
      <c r="C618" t="s">
        <v>320</v>
      </c>
      <c r="D618" t="str">
        <f>IFERROR(INDEX('Draft Master List'!E:F,MATCH('Passing Data 2006-2015'!C618,'Draft Master List'!E:E,0),2),"N/A")</f>
        <v>172009</v>
      </c>
      <c r="E618" t="s">
        <v>14</v>
      </c>
      <c r="F618">
        <v>24</v>
      </c>
      <c r="G618" t="s">
        <v>1</v>
      </c>
      <c r="H618">
        <v>16</v>
      </c>
      <c r="I618">
        <v>16</v>
      </c>
      <c r="J618" s="1">
        <v>36716</v>
      </c>
      <c r="K618">
        <v>306</v>
      </c>
      <c r="L618">
        <v>558</v>
      </c>
      <c r="M618">
        <v>54.8</v>
      </c>
      <c r="N618">
        <v>4065</v>
      </c>
      <c r="O618">
        <v>27</v>
      </c>
      <c r="P618">
        <v>4.8</v>
      </c>
      <c r="Q618">
        <v>17</v>
      </c>
      <c r="R618">
        <v>3</v>
      </c>
      <c r="S618">
        <v>95</v>
      </c>
      <c r="T618">
        <v>7.3</v>
      </c>
      <c r="U618">
        <v>6.9</v>
      </c>
      <c r="V618">
        <v>13.3</v>
      </c>
      <c r="W618">
        <v>254.1</v>
      </c>
      <c r="X618">
        <v>81.599999999999994</v>
      </c>
      <c r="Y618">
        <v>50.1</v>
      </c>
      <c r="Z618">
        <v>26</v>
      </c>
      <c r="AA618">
        <v>161</v>
      </c>
      <c r="AB618">
        <v>6.68</v>
      </c>
      <c r="AC618">
        <v>6.3</v>
      </c>
      <c r="AD618">
        <v>4.5</v>
      </c>
      <c r="AE618">
        <v>1</v>
      </c>
      <c r="AF618">
        <v>1</v>
      </c>
    </row>
    <row r="619" spans="1:32" x14ac:dyDescent="0.25">
      <c r="A619">
        <v>2012</v>
      </c>
      <c r="B619">
        <v>10</v>
      </c>
      <c r="C619" t="s">
        <v>80</v>
      </c>
      <c r="D619" t="str">
        <f>IFERROR(INDEX('Draft Master List'!E:F,MATCH('Passing Data 2006-2015'!C619,'Draft Master List'!E:E,0),2),"N/A")</f>
        <v>N/A</v>
      </c>
      <c r="E619" t="s">
        <v>5</v>
      </c>
      <c r="F619">
        <v>29</v>
      </c>
      <c r="G619" t="s">
        <v>1</v>
      </c>
      <c r="H619">
        <v>16</v>
      </c>
      <c r="I619">
        <v>16</v>
      </c>
      <c r="J619" s="1">
        <v>36835</v>
      </c>
      <c r="K619">
        <v>371</v>
      </c>
      <c r="L619">
        <v>552</v>
      </c>
      <c r="M619">
        <v>67.2</v>
      </c>
      <c r="N619">
        <v>4295</v>
      </c>
      <c r="O619">
        <v>39</v>
      </c>
      <c r="P619">
        <v>7.1</v>
      </c>
      <c r="Q619">
        <v>8</v>
      </c>
      <c r="R619">
        <v>1.4</v>
      </c>
      <c r="S619">
        <v>73</v>
      </c>
      <c r="T619">
        <v>7.8</v>
      </c>
      <c r="U619">
        <v>8.5</v>
      </c>
      <c r="V619">
        <v>11.6</v>
      </c>
      <c r="W619">
        <v>268.39999999999998</v>
      </c>
      <c r="X619">
        <v>108</v>
      </c>
      <c r="Y619">
        <v>74.099999999999994</v>
      </c>
      <c r="Z619">
        <v>51</v>
      </c>
      <c r="AA619">
        <v>293</v>
      </c>
      <c r="AB619">
        <v>6.64</v>
      </c>
      <c r="AC619">
        <v>7.33</v>
      </c>
      <c r="AD619">
        <v>8.5</v>
      </c>
      <c r="AE619">
        <v>2</v>
      </c>
      <c r="AF619">
        <v>3</v>
      </c>
    </row>
    <row r="620" spans="1:32" x14ac:dyDescent="0.25">
      <c r="A620">
        <v>2012</v>
      </c>
      <c r="B620">
        <v>11</v>
      </c>
      <c r="C620" t="s">
        <v>17</v>
      </c>
      <c r="D620" t="str">
        <f>IFERROR(INDEX('Draft Master List'!E:F,MATCH('Passing Data 2006-2015'!C620,'Draft Master List'!E:E,0),2),"N/A")</f>
        <v>12010</v>
      </c>
      <c r="E620" t="s">
        <v>223</v>
      </c>
      <c r="F620">
        <v>25</v>
      </c>
      <c r="G620" t="s">
        <v>1</v>
      </c>
      <c r="H620">
        <v>16</v>
      </c>
      <c r="I620">
        <v>16</v>
      </c>
      <c r="J620" s="1">
        <v>37080</v>
      </c>
      <c r="K620">
        <v>328</v>
      </c>
      <c r="L620">
        <v>551</v>
      </c>
      <c r="M620">
        <v>59.5</v>
      </c>
      <c r="N620">
        <v>3702</v>
      </c>
      <c r="O620">
        <v>21</v>
      </c>
      <c r="P620">
        <v>3.8</v>
      </c>
      <c r="Q620">
        <v>13</v>
      </c>
      <c r="R620">
        <v>2.4</v>
      </c>
      <c r="S620">
        <v>80</v>
      </c>
      <c r="T620">
        <v>6.7</v>
      </c>
      <c r="U620">
        <v>6.4</v>
      </c>
      <c r="V620">
        <v>11.3</v>
      </c>
      <c r="W620">
        <v>231.4</v>
      </c>
      <c r="X620">
        <v>82.6</v>
      </c>
      <c r="Y620">
        <v>55.7</v>
      </c>
      <c r="Z620">
        <v>35</v>
      </c>
      <c r="AA620">
        <v>233</v>
      </c>
      <c r="AB620">
        <v>5.92</v>
      </c>
      <c r="AC620">
        <v>5.64</v>
      </c>
      <c r="AD620">
        <v>6</v>
      </c>
      <c r="AE620">
        <v>4</v>
      </c>
      <c r="AF620">
        <v>3</v>
      </c>
    </row>
    <row r="621" spans="1:32" x14ac:dyDescent="0.25">
      <c r="A621">
        <v>2012</v>
      </c>
      <c r="B621">
        <v>12</v>
      </c>
      <c r="C621" t="s">
        <v>75</v>
      </c>
      <c r="D621" t="str">
        <f>IFERROR(INDEX('Draft Master List'!E:F,MATCH('Passing Data 2006-2015'!C621,'Draft Master List'!E:E,0),2),"N/A")</f>
        <v>N/A</v>
      </c>
      <c r="E621" t="s">
        <v>23</v>
      </c>
      <c r="F621">
        <v>31</v>
      </c>
      <c r="G621" t="s">
        <v>1</v>
      </c>
      <c r="H621">
        <v>16</v>
      </c>
      <c r="I621">
        <v>16</v>
      </c>
      <c r="J621" s="1">
        <v>36864</v>
      </c>
      <c r="K621">
        <v>350</v>
      </c>
      <c r="L621">
        <v>544</v>
      </c>
      <c r="M621">
        <v>64.3</v>
      </c>
      <c r="N621">
        <v>4008</v>
      </c>
      <c r="O621">
        <v>22</v>
      </c>
      <c r="P621">
        <v>4</v>
      </c>
      <c r="Q621">
        <v>12</v>
      </c>
      <c r="R621">
        <v>2.2000000000000002</v>
      </c>
      <c r="S621">
        <v>60</v>
      </c>
      <c r="T621">
        <v>7.4</v>
      </c>
      <c r="U621">
        <v>7.2</v>
      </c>
      <c r="V621">
        <v>11.5</v>
      </c>
      <c r="W621">
        <v>250.5</v>
      </c>
      <c r="X621">
        <v>90.7</v>
      </c>
      <c r="Y621">
        <v>63.1</v>
      </c>
      <c r="Z621">
        <v>27</v>
      </c>
      <c r="AA621">
        <v>216</v>
      </c>
      <c r="AB621">
        <v>6.64</v>
      </c>
      <c r="AC621">
        <v>6.47</v>
      </c>
      <c r="AD621">
        <v>4.7</v>
      </c>
      <c r="AE621">
        <v>2</v>
      </c>
      <c r="AF621">
        <v>2</v>
      </c>
    </row>
    <row r="622" spans="1:32" x14ac:dyDescent="0.25">
      <c r="A622">
        <v>2012</v>
      </c>
      <c r="B622">
        <v>13</v>
      </c>
      <c r="C622" t="s">
        <v>8</v>
      </c>
      <c r="D622" t="str">
        <f>IFERROR(INDEX('Draft Master List'!E:F,MATCH('Passing Data 2006-2015'!C622,'Draft Master List'!E:E,0),2),"N/A")</f>
        <v>N/A</v>
      </c>
      <c r="E622" t="s">
        <v>9</v>
      </c>
      <c r="F622">
        <v>31</v>
      </c>
      <c r="G622" t="s">
        <v>1</v>
      </c>
      <c r="H622">
        <v>16</v>
      </c>
      <c r="I622">
        <v>16</v>
      </c>
      <c r="J622" s="1">
        <v>36776</v>
      </c>
      <c r="K622">
        <v>321</v>
      </c>
      <c r="L622">
        <v>536</v>
      </c>
      <c r="M622">
        <v>59.9</v>
      </c>
      <c r="N622">
        <v>3948</v>
      </c>
      <c r="O622">
        <v>26</v>
      </c>
      <c r="P622">
        <v>4.9000000000000004</v>
      </c>
      <c r="Q622">
        <v>15</v>
      </c>
      <c r="R622">
        <v>2.8</v>
      </c>
      <c r="S622">
        <v>80</v>
      </c>
      <c r="T622">
        <v>7.4</v>
      </c>
      <c r="U622">
        <v>7.1</v>
      </c>
      <c r="V622">
        <v>12.3</v>
      </c>
      <c r="W622">
        <v>246.8</v>
      </c>
      <c r="X622">
        <v>87.2</v>
      </c>
      <c r="Y622">
        <v>68.3</v>
      </c>
      <c r="Z622">
        <v>19</v>
      </c>
      <c r="AA622">
        <v>136</v>
      </c>
      <c r="AB622">
        <v>6.87</v>
      </c>
      <c r="AC622">
        <v>6.59</v>
      </c>
      <c r="AD622">
        <v>3.4</v>
      </c>
      <c r="AE622">
        <v>3</v>
      </c>
      <c r="AF622">
        <v>3</v>
      </c>
    </row>
    <row r="623" spans="1:32" x14ac:dyDescent="0.25">
      <c r="A623">
        <v>2012</v>
      </c>
      <c r="B623">
        <v>14</v>
      </c>
      <c r="C623" t="s">
        <v>2</v>
      </c>
      <c r="D623" t="str">
        <f>IFERROR(INDEX('Draft Master List'!E:F,MATCH('Passing Data 2006-2015'!C623,'Draft Master List'!E:E,0),2),"N/A")</f>
        <v>182008</v>
      </c>
      <c r="E623" t="s">
        <v>3</v>
      </c>
      <c r="F623">
        <v>27</v>
      </c>
      <c r="G623" t="s">
        <v>1</v>
      </c>
      <c r="H623">
        <v>16</v>
      </c>
      <c r="I623">
        <v>16</v>
      </c>
      <c r="J623" s="1">
        <v>36805</v>
      </c>
      <c r="K623">
        <v>317</v>
      </c>
      <c r="L623">
        <v>531</v>
      </c>
      <c r="M623">
        <v>59.7</v>
      </c>
      <c r="N623">
        <v>3817</v>
      </c>
      <c r="O623">
        <v>22</v>
      </c>
      <c r="P623">
        <v>4.0999999999999996</v>
      </c>
      <c r="Q623">
        <v>10</v>
      </c>
      <c r="R623">
        <v>1.9</v>
      </c>
      <c r="S623">
        <v>61</v>
      </c>
      <c r="T623">
        <v>7.2</v>
      </c>
      <c r="U623">
        <v>7.2</v>
      </c>
      <c r="V623">
        <v>12</v>
      </c>
      <c r="W623">
        <v>238.6</v>
      </c>
      <c r="X623">
        <v>87.7</v>
      </c>
      <c r="Y623">
        <v>55</v>
      </c>
      <c r="Z623">
        <v>35</v>
      </c>
      <c r="AA623">
        <v>227</v>
      </c>
      <c r="AB623">
        <v>6.34</v>
      </c>
      <c r="AC623">
        <v>6.33</v>
      </c>
      <c r="AD623">
        <v>6.2</v>
      </c>
      <c r="AE623">
        <v>4</v>
      </c>
      <c r="AF623">
        <v>4</v>
      </c>
    </row>
    <row r="624" spans="1:32" x14ac:dyDescent="0.25">
      <c r="A624">
        <v>2012</v>
      </c>
      <c r="B624">
        <v>15</v>
      </c>
      <c r="C624" t="s">
        <v>748</v>
      </c>
      <c r="D624" t="str">
        <f>IFERROR(INDEX('Draft Master List'!E:F,MATCH('Passing Data 2006-2015'!C624,'Draft Master List'!E:E,0),2),"N/A")</f>
        <v>N/A</v>
      </c>
      <c r="E624" t="s">
        <v>15</v>
      </c>
      <c r="F624">
        <v>25</v>
      </c>
      <c r="G624" t="s">
        <v>1</v>
      </c>
      <c r="H624">
        <v>16</v>
      </c>
      <c r="I624">
        <v>16</v>
      </c>
      <c r="J624" s="1">
        <v>36805</v>
      </c>
      <c r="K624">
        <v>329</v>
      </c>
      <c r="L624">
        <v>528</v>
      </c>
      <c r="M624">
        <v>62.3</v>
      </c>
      <c r="N624">
        <v>3669</v>
      </c>
      <c r="O624">
        <v>27</v>
      </c>
      <c r="P624">
        <v>5.0999999999999996</v>
      </c>
      <c r="Q624">
        <v>16</v>
      </c>
      <c r="R624">
        <v>3</v>
      </c>
      <c r="S624">
        <v>59</v>
      </c>
      <c r="T624">
        <v>6.9</v>
      </c>
      <c r="U624">
        <v>6.6</v>
      </c>
      <c r="V624">
        <v>11.2</v>
      </c>
      <c r="W624">
        <v>229.3</v>
      </c>
      <c r="X624">
        <v>87.4</v>
      </c>
      <c r="Y624">
        <v>50.7</v>
      </c>
      <c r="Z624">
        <v>46</v>
      </c>
      <c r="AA624">
        <v>229</v>
      </c>
      <c r="AB624">
        <v>5.99</v>
      </c>
      <c r="AC624">
        <v>5.68</v>
      </c>
      <c r="AD624">
        <v>8</v>
      </c>
      <c r="AE624">
        <v>1</v>
      </c>
      <c r="AF624">
        <v>3</v>
      </c>
    </row>
    <row r="625" spans="1:32" x14ac:dyDescent="0.25">
      <c r="A625">
        <v>2012</v>
      </c>
      <c r="B625">
        <v>16</v>
      </c>
      <c r="C625" t="s">
        <v>81</v>
      </c>
      <c r="D625" t="str">
        <f>IFERROR(INDEX('Draft Master List'!E:F,MATCH('Passing Data 2006-2015'!C625,'Draft Master List'!E:E,0),2),"N/A")</f>
        <v>N/A</v>
      </c>
      <c r="E625" t="s">
        <v>13</v>
      </c>
      <c r="F625">
        <v>31</v>
      </c>
      <c r="G625" t="s">
        <v>1</v>
      </c>
      <c r="H625">
        <v>16</v>
      </c>
      <c r="I625">
        <v>16</v>
      </c>
      <c r="J625" s="1">
        <v>36716</v>
      </c>
      <c r="K625">
        <v>338</v>
      </c>
      <c r="L625">
        <v>527</v>
      </c>
      <c r="M625">
        <v>64.099999999999994</v>
      </c>
      <c r="N625">
        <v>3606</v>
      </c>
      <c r="O625">
        <v>26</v>
      </c>
      <c r="P625">
        <v>4.9000000000000004</v>
      </c>
      <c r="Q625">
        <v>15</v>
      </c>
      <c r="R625">
        <v>2.8</v>
      </c>
      <c r="S625">
        <v>80</v>
      </c>
      <c r="T625">
        <v>6.8</v>
      </c>
      <c r="U625">
        <v>6.5</v>
      </c>
      <c r="V625">
        <v>10.7</v>
      </c>
      <c r="W625">
        <v>225.4</v>
      </c>
      <c r="X625">
        <v>88.6</v>
      </c>
      <c r="Y625">
        <v>46.2</v>
      </c>
      <c r="Z625">
        <v>49</v>
      </c>
      <c r="AA625">
        <v>311</v>
      </c>
      <c r="AB625">
        <v>5.72</v>
      </c>
      <c r="AC625">
        <v>5.45</v>
      </c>
      <c r="AD625">
        <v>8.5</v>
      </c>
    </row>
    <row r="626" spans="1:32" x14ac:dyDescent="0.25">
      <c r="A626">
        <v>2012</v>
      </c>
      <c r="B626">
        <v>17</v>
      </c>
      <c r="C626" t="s">
        <v>749</v>
      </c>
      <c r="D626" t="str">
        <f>IFERROR(INDEX('Draft Master List'!E:F,MATCH('Passing Data 2006-2015'!C626,'Draft Master List'!E:E,0),2),"N/A")</f>
        <v>N/A</v>
      </c>
      <c r="E626" t="s">
        <v>64</v>
      </c>
      <c r="F626">
        <v>29</v>
      </c>
      <c r="G626" t="s">
        <v>1</v>
      </c>
      <c r="H626">
        <v>15</v>
      </c>
      <c r="I626">
        <v>15</v>
      </c>
      <c r="J626" s="1">
        <v>36656</v>
      </c>
      <c r="K626">
        <v>297</v>
      </c>
      <c r="L626">
        <v>517</v>
      </c>
      <c r="M626">
        <v>57.4</v>
      </c>
      <c r="N626">
        <v>3385</v>
      </c>
      <c r="O626">
        <v>14</v>
      </c>
      <c r="P626">
        <v>2.7</v>
      </c>
      <c r="Q626">
        <v>17</v>
      </c>
      <c r="R626">
        <v>3.3</v>
      </c>
      <c r="S626">
        <v>71</v>
      </c>
      <c r="T626">
        <v>6.5</v>
      </c>
      <c r="U626">
        <v>5.6</v>
      </c>
      <c r="V626">
        <v>11.4</v>
      </c>
      <c r="W626">
        <v>225.7</v>
      </c>
      <c r="X626">
        <v>72.599999999999994</v>
      </c>
      <c r="Y626">
        <v>36.6</v>
      </c>
      <c r="Z626">
        <v>28</v>
      </c>
      <c r="AA626">
        <v>186</v>
      </c>
      <c r="AB626">
        <v>5.87</v>
      </c>
      <c r="AC626">
        <v>4.9800000000000004</v>
      </c>
      <c r="AD626">
        <v>5.0999999999999996</v>
      </c>
      <c r="AE626">
        <v>1</v>
      </c>
      <c r="AF626">
        <v>1</v>
      </c>
    </row>
    <row r="627" spans="1:32" x14ac:dyDescent="0.25">
      <c r="A627">
        <v>2012</v>
      </c>
      <c r="B627">
        <v>18</v>
      </c>
      <c r="C627" t="s">
        <v>31</v>
      </c>
      <c r="D627" t="str">
        <f>IFERROR(INDEX('Draft Master List'!E:F,MATCH('Passing Data 2006-2015'!C627,'Draft Master List'!E:E,0),2),"N/A")</f>
        <v>N/A</v>
      </c>
      <c r="E627" t="s">
        <v>29</v>
      </c>
      <c r="F627">
        <v>30</v>
      </c>
      <c r="G627" t="s">
        <v>1</v>
      </c>
      <c r="H627">
        <v>16</v>
      </c>
      <c r="I627">
        <v>16</v>
      </c>
      <c r="J627" s="1">
        <v>36687</v>
      </c>
      <c r="K627">
        <v>306</v>
      </c>
      <c r="L627">
        <v>505</v>
      </c>
      <c r="M627">
        <v>60.6</v>
      </c>
      <c r="N627">
        <v>3400</v>
      </c>
      <c r="O627">
        <v>24</v>
      </c>
      <c r="P627">
        <v>4.8</v>
      </c>
      <c r="Q627">
        <v>16</v>
      </c>
      <c r="R627">
        <v>3.2</v>
      </c>
      <c r="S627">
        <v>68</v>
      </c>
      <c r="T627">
        <v>6.7</v>
      </c>
      <c r="U627">
        <v>6.3</v>
      </c>
      <c r="V627">
        <v>11.1</v>
      </c>
      <c r="W627">
        <v>212.5</v>
      </c>
      <c r="X627">
        <v>83.3</v>
      </c>
      <c r="Y627">
        <v>48.5</v>
      </c>
      <c r="Z627">
        <v>30</v>
      </c>
      <c r="AA627">
        <v>161</v>
      </c>
      <c r="AB627">
        <v>6.05</v>
      </c>
      <c r="AC627">
        <v>5.61</v>
      </c>
      <c r="AD627">
        <v>5.6</v>
      </c>
      <c r="AE627">
        <v>0</v>
      </c>
      <c r="AF627">
        <v>1</v>
      </c>
    </row>
    <row r="628" spans="1:32" x14ac:dyDescent="0.25">
      <c r="A628">
        <v>2012</v>
      </c>
      <c r="B628">
        <v>19</v>
      </c>
      <c r="C628" t="s">
        <v>750</v>
      </c>
      <c r="D628" t="str">
        <f>IFERROR(INDEX('Draft Master List'!E:F,MATCH('Passing Data 2006-2015'!C628,'Draft Master List'!E:E,0),2),"N/A")</f>
        <v>N/A</v>
      </c>
      <c r="E628" t="s">
        <v>22</v>
      </c>
      <c r="F628">
        <v>23</v>
      </c>
      <c r="G628" t="s">
        <v>1</v>
      </c>
      <c r="H628">
        <v>16</v>
      </c>
      <c r="I628">
        <v>16</v>
      </c>
      <c r="J628" s="1">
        <v>36716</v>
      </c>
      <c r="K628">
        <v>280</v>
      </c>
      <c r="L628">
        <v>485</v>
      </c>
      <c r="M628">
        <v>57.7</v>
      </c>
      <c r="N628">
        <v>3869</v>
      </c>
      <c r="O628">
        <v>19</v>
      </c>
      <c r="P628">
        <v>3.9</v>
      </c>
      <c r="Q628">
        <v>12</v>
      </c>
      <c r="R628">
        <v>2.5</v>
      </c>
      <c r="S628">
        <v>82</v>
      </c>
      <c r="T628">
        <v>8</v>
      </c>
      <c r="U628">
        <v>7.6</v>
      </c>
      <c r="V628">
        <v>13.8</v>
      </c>
      <c r="W628">
        <v>241.8</v>
      </c>
      <c r="X628">
        <v>86.2</v>
      </c>
      <c r="Y628">
        <v>58.6</v>
      </c>
      <c r="Z628">
        <v>36</v>
      </c>
      <c r="AA628">
        <v>244</v>
      </c>
      <c r="AB628">
        <v>6.96</v>
      </c>
      <c r="AC628">
        <v>6.65</v>
      </c>
      <c r="AD628">
        <v>6.9</v>
      </c>
      <c r="AE628">
        <v>1</v>
      </c>
      <c r="AF628">
        <v>1</v>
      </c>
    </row>
    <row r="629" spans="1:32" x14ac:dyDescent="0.25">
      <c r="A629">
        <v>2012</v>
      </c>
      <c r="B629">
        <v>20</v>
      </c>
      <c r="C629" t="s">
        <v>751</v>
      </c>
      <c r="D629" t="str">
        <f>IFERROR(INDEX('Draft Master List'!E:F,MATCH('Passing Data 2006-2015'!C629,'Draft Master List'!E:E,0),2),"N/A")</f>
        <v>N/A</v>
      </c>
      <c r="E629" t="s">
        <v>33</v>
      </c>
      <c r="F629">
        <v>24</v>
      </c>
      <c r="G629" t="s">
        <v>1</v>
      </c>
      <c r="H629">
        <v>16</v>
      </c>
      <c r="I629">
        <v>16</v>
      </c>
      <c r="J629" s="1">
        <v>36716</v>
      </c>
      <c r="K629">
        <v>282</v>
      </c>
      <c r="L629">
        <v>484</v>
      </c>
      <c r="M629">
        <v>58.3</v>
      </c>
      <c r="N629">
        <v>3294</v>
      </c>
      <c r="O629">
        <v>12</v>
      </c>
      <c r="P629">
        <v>2.5</v>
      </c>
      <c r="Q629">
        <v>13</v>
      </c>
      <c r="R629">
        <v>2.7</v>
      </c>
      <c r="S629">
        <v>80</v>
      </c>
      <c r="T629">
        <v>6.8</v>
      </c>
      <c r="U629">
        <v>6.1</v>
      </c>
      <c r="V629">
        <v>11.7</v>
      </c>
      <c r="W629">
        <v>205.9</v>
      </c>
      <c r="X629">
        <v>76.099999999999994</v>
      </c>
      <c r="Y629">
        <v>52.9</v>
      </c>
      <c r="Z629">
        <v>35</v>
      </c>
      <c r="AA629">
        <v>234</v>
      </c>
      <c r="AB629">
        <v>5.9</v>
      </c>
      <c r="AC629">
        <v>5.23</v>
      </c>
      <c r="AD629">
        <v>6.7</v>
      </c>
      <c r="AE629">
        <v>1</v>
      </c>
      <c r="AF629">
        <v>1</v>
      </c>
    </row>
    <row r="630" spans="1:32" x14ac:dyDescent="0.25">
      <c r="A630">
        <v>2012</v>
      </c>
      <c r="B630">
        <v>21</v>
      </c>
      <c r="C630" t="s">
        <v>737</v>
      </c>
      <c r="D630" t="str">
        <f>IFERROR(INDEX('Draft Master List'!E:F,MATCH('Passing Data 2006-2015'!C630,'Draft Master List'!E:E,0),2),"N/A")</f>
        <v>N/A</v>
      </c>
      <c r="E630" t="s">
        <v>18</v>
      </c>
      <c r="F630">
        <v>24</v>
      </c>
      <c r="G630" t="s">
        <v>1</v>
      </c>
      <c r="H630">
        <v>16</v>
      </c>
      <c r="I630">
        <v>16</v>
      </c>
      <c r="J630" s="1">
        <v>36805</v>
      </c>
      <c r="K630">
        <v>300</v>
      </c>
      <c r="L630">
        <v>483</v>
      </c>
      <c r="M630">
        <v>62.1</v>
      </c>
      <c r="N630">
        <v>2935</v>
      </c>
      <c r="O630">
        <v>18</v>
      </c>
      <c r="P630">
        <v>3.7</v>
      </c>
      <c r="Q630">
        <v>12</v>
      </c>
      <c r="R630">
        <v>2.5</v>
      </c>
      <c r="S630">
        <v>65</v>
      </c>
      <c r="T630">
        <v>6.1</v>
      </c>
      <c r="U630">
        <v>5.7</v>
      </c>
      <c r="V630">
        <v>9.8000000000000007</v>
      </c>
      <c r="W630">
        <v>183.4</v>
      </c>
      <c r="X630">
        <v>81.2</v>
      </c>
      <c r="Y630">
        <v>55.3</v>
      </c>
      <c r="Z630">
        <v>32</v>
      </c>
      <c r="AA630">
        <v>184</v>
      </c>
      <c r="AB630">
        <v>5.34</v>
      </c>
      <c r="AC630">
        <v>4.99</v>
      </c>
      <c r="AD630">
        <v>6.2</v>
      </c>
      <c r="AE630">
        <v>1</v>
      </c>
      <c r="AF630">
        <v>2</v>
      </c>
    </row>
    <row r="631" spans="1:32" x14ac:dyDescent="0.25">
      <c r="A631">
        <v>2012</v>
      </c>
      <c r="B631">
        <v>22</v>
      </c>
      <c r="C631" t="s">
        <v>73</v>
      </c>
      <c r="D631" t="str">
        <f>IFERROR(INDEX('Draft Master List'!E:F,MATCH('Passing Data 2006-2015'!C631,'Draft Master List'!E:E,0),2),"N/A")</f>
        <v>52009</v>
      </c>
      <c r="E631" t="s">
        <v>32</v>
      </c>
      <c r="F631">
        <v>26</v>
      </c>
      <c r="G631" t="s">
        <v>1</v>
      </c>
      <c r="H631">
        <v>15</v>
      </c>
      <c r="I631">
        <v>15</v>
      </c>
      <c r="J631" s="1">
        <v>36686</v>
      </c>
      <c r="K631">
        <v>246</v>
      </c>
      <c r="L631">
        <v>453</v>
      </c>
      <c r="M631">
        <v>54.3</v>
      </c>
      <c r="N631">
        <v>2883</v>
      </c>
      <c r="O631">
        <v>13</v>
      </c>
      <c r="P631">
        <v>2.9</v>
      </c>
      <c r="Q631">
        <v>18</v>
      </c>
      <c r="R631">
        <v>4</v>
      </c>
      <c r="S631">
        <v>66</v>
      </c>
      <c r="T631">
        <v>6.4</v>
      </c>
      <c r="U631">
        <v>5.2</v>
      </c>
      <c r="V631">
        <v>11.7</v>
      </c>
      <c r="W631">
        <v>192.2</v>
      </c>
      <c r="X631">
        <v>66.900000000000006</v>
      </c>
      <c r="Y631">
        <v>30.2</v>
      </c>
      <c r="Z631">
        <v>34</v>
      </c>
      <c r="AA631">
        <v>209</v>
      </c>
      <c r="AB631">
        <v>5.49</v>
      </c>
      <c r="AC631">
        <v>4.3600000000000003</v>
      </c>
      <c r="AD631">
        <v>7</v>
      </c>
      <c r="AE631">
        <v>1</v>
      </c>
      <c r="AF631">
        <v>1</v>
      </c>
    </row>
    <row r="632" spans="1:32" x14ac:dyDescent="0.25">
      <c r="A632">
        <v>2012</v>
      </c>
      <c r="B632">
        <v>23</v>
      </c>
      <c r="C632" t="s">
        <v>83</v>
      </c>
      <c r="D632" t="str">
        <f>IFERROR(INDEX('Draft Master List'!E:F,MATCH('Passing Data 2006-2015'!C632,'Draft Master List'!E:E,0),2),"N/A")</f>
        <v>N/A</v>
      </c>
      <c r="E632" t="s">
        <v>24</v>
      </c>
      <c r="F632">
        <v>30</v>
      </c>
      <c r="G632" t="s">
        <v>1</v>
      </c>
      <c r="H632">
        <v>13</v>
      </c>
      <c r="I632">
        <v>13</v>
      </c>
      <c r="J632" s="1">
        <v>36713</v>
      </c>
      <c r="K632">
        <v>284</v>
      </c>
      <c r="L632">
        <v>449</v>
      </c>
      <c r="M632">
        <v>63.3</v>
      </c>
      <c r="N632">
        <v>3265</v>
      </c>
      <c r="O632">
        <v>26</v>
      </c>
      <c r="P632">
        <v>5.8</v>
      </c>
      <c r="Q632">
        <v>8</v>
      </c>
      <c r="R632">
        <v>1.8</v>
      </c>
      <c r="S632">
        <v>82</v>
      </c>
      <c r="T632">
        <v>7.3</v>
      </c>
      <c r="U632">
        <v>7.6</v>
      </c>
      <c r="V632">
        <v>11.5</v>
      </c>
      <c r="W632">
        <v>251.2</v>
      </c>
      <c r="X632">
        <v>97</v>
      </c>
      <c r="Y632">
        <v>74.099999999999994</v>
      </c>
      <c r="Z632">
        <v>30</v>
      </c>
      <c r="AA632">
        <v>182</v>
      </c>
      <c r="AB632">
        <v>6.44</v>
      </c>
      <c r="AC632">
        <v>6.77</v>
      </c>
      <c r="AD632">
        <v>6.3</v>
      </c>
      <c r="AE632">
        <v>2</v>
      </c>
      <c r="AF632">
        <v>3</v>
      </c>
    </row>
    <row r="633" spans="1:32" x14ac:dyDescent="0.25">
      <c r="A633">
        <v>2012</v>
      </c>
      <c r="B633">
        <v>24</v>
      </c>
      <c r="C633" t="s">
        <v>66</v>
      </c>
      <c r="D633" t="str">
        <f>IFERROR(INDEX('Draft Master List'!E:F,MATCH('Passing Data 2006-2015'!C633,'Draft Master List'!E:E,0),2),"N/A")</f>
        <v>112006</v>
      </c>
      <c r="E633" t="s">
        <v>63</v>
      </c>
      <c r="F633">
        <v>29</v>
      </c>
      <c r="G633" t="s">
        <v>1</v>
      </c>
      <c r="H633">
        <v>15</v>
      </c>
      <c r="I633">
        <v>15</v>
      </c>
      <c r="J633" s="1">
        <v>36804</v>
      </c>
      <c r="K633">
        <v>255</v>
      </c>
      <c r="L633">
        <v>434</v>
      </c>
      <c r="M633">
        <v>58.8</v>
      </c>
      <c r="N633">
        <v>3033</v>
      </c>
      <c r="O633">
        <v>19</v>
      </c>
      <c r="P633">
        <v>4.4000000000000004</v>
      </c>
      <c r="Q633">
        <v>14</v>
      </c>
      <c r="R633">
        <v>3.2</v>
      </c>
      <c r="S633">
        <v>60</v>
      </c>
      <c r="T633">
        <v>7</v>
      </c>
      <c r="U633">
        <v>6.4</v>
      </c>
      <c r="V633">
        <v>11.9</v>
      </c>
      <c r="W633">
        <v>202.2</v>
      </c>
      <c r="X633">
        <v>81.3</v>
      </c>
      <c r="Y633">
        <v>48.6</v>
      </c>
      <c r="Z633">
        <v>38</v>
      </c>
      <c r="AA633">
        <v>250</v>
      </c>
      <c r="AB633">
        <v>5.9</v>
      </c>
      <c r="AC633">
        <v>5.37</v>
      </c>
      <c r="AD633">
        <v>8.1</v>
      </c>
      <c r="AE633">
        <v>1</v>
      </c>
      <c r="AF633">
        <v>1</v>
      </c>
    </row>
    <row r="634" spans="1:32" x14ac:dyDescent="0.25">
      <c r="A634">
        <v>2012</v>
      </c>
      <c r="B634">
        <v>25</v>
      </c>
      <c r="C634" t="s">
        <v>769</v>
      </c>
      <c r="D634" t="str">
        <f>IFERROR(INDEX('Draft Master List'!E:F,MATCH('Passing Data 2006-2015'!C634,'Draft Master List'!E:E,0),2),"N/A")</f>
        <v>N/A</v>
      </c>
      <c r="E634" t="s">
        <v>7</v>
      </c>
      <c r="F634">
        <v>22</v>
      </c>
      <c r="G634" t="s">
        <v>1</v>
      </c>
      <c r="H634">
        <v>15</v>
      </c>
      <c r="I634">
        <v>15</v>
      </c>
      <c r="J634" s="1">
        <v>36775</v>
      </c>
      <c r="K634">
        <v>258</v>
      </c>
      <c r="L634">
        <v>393</v>
      </c>
      <c r="M634">
        <v>65.599999999999994</v>
      </c>
      <c r="N634">
        <v>3200</v>
      </c>
      <c r="O634">
        <v>20</v>
      </c>
      <c r="P634">
        <v>5.0999999999999996</v>
      </c>
      <c r="Q634">
        <v>5</v>
      </c>
      <c r="R634">
        <v>1.3</v>
      </c>
      <c r="S634">
        <v>88</v>
      </c>
      <c r="T634">
        <v>8.1</v>
      </c>
      <c r="U634">
        <v>8.6</v>
      </c>
      <c r="V634">
        <v>12.4</v>
      </c>
      <c r="W634">
        <v>213.3</v>
      </c>
      <c r="X634">
        <v>102.4</v>
      </c>
      <c r="Y634">
        <v>70.7</v>
      </c>
      <c r="Z634">
        <v>30</v>
      </c>
      <c r="AA634">
        <v>217</v>
      </c>
      <c r="AB634">
        <v>7.05</v>
      </c>
      <c r="AC634">
        <v>7.47</v>
      </c>
      <c r="AD634">
        <v>7.1</v>
      </c>
      <c r="AE634">
        <v>3</v>
      </c>
      <c r="AF634">
        <v>2</v>
      </c>
    </row>
    <row r="635" spans="1:32" x14ac:dyDescent="0.25">
      <c r="A635">
        <v>2012</v>
      </c>
      <c r="B635">
        <v>26</v>
      </c>
      <c r="C635" t="s">
        <v>795</v>
      </c>
      <c r="D635" t="str">
        <f>IFERROR(INDEX('Draft Master List'!E:F,MATCH('Passing Data 2006-2015'!C635,'Draft Master List'!E:E,0),2),"N/A")</f>
        <v>N/A</v>
      </c>
      <c r="E635" t="s">
        <v>19</v>
      </c>
      <c r="F635">
        <v>24</v>
      </c>
      <c r="G635" t="s">
        <v>1</v>
      </c>
      <c r="H635">
        <v>16</v>
      </c>
      <c r="I635">
        <v>16</v>
      </c>
      <c r="J635" s="1">
        <v>36835</v>
      </c>
      <c r="K635">
        <v>252</v>
      </c>
      <c r="L635">
        <v>393</v>
      </c>
      <c r="M635">
        <v>64.099999999999994</v>
      </c>
      <c r="N635">
        <v>3118</v>
      </c>
      <c r="O635">
        <v>26</v>
      </c>
      <c r="P635">
        <v>6.6</v>
      </c>
      <c r="Q635">
        <v>10</v>
      </c>
      <c r="R635">
        <v>2.5</v>
      </c>
      <c r="S635">
        <v>67</v>
      </c>
      <c r="T635">
        <v>7.9</v>
      </c>
      <c r="U635">
        <v>8.1</v>
      </c>
      <c r="V635">
        <v>12.4</v>
      </c>
      <c r="W635">
        <v>194.9</v>
      </c>
      <c r="X635">
        <v>100</v>
      </c>
      <c r="Y635">
        <v>77.2</v>
      </c>
      <c r="Z635">
        <v>33</v>
      </c>
      <c r="AA635">
        <v>203</v>
      </c>
      <c r="AB635">
        <v>6.84</v>
      </c>
      <c r="AC635">
        <v>7.01</v>
      </c>
      <c r="AD635">
        <v>7.7</v>
      </c>
      <c r="AE635">
        <v>4</v>
      </c>
      <c r="AF635">
        <v>5</v>
      </c>
    </row>
    <row r="636" spans="1:32" x14ac:dyDescent="0.25">
      <c r="A636">
        <v>2012</v>
      </c>
      <c r="B636">
        <v>27</v>
      </c>
      <c r="C636" t="s">
        <v>649</v>
      </c>
      <c r="D636" t="str">
        <f>IFERROR(INDEX('Draft Master List'!E:F,MATCH('Passing Data 2006-2015'!C636,'Draft Master List'!E:E,0),2),"N/A")</f>
        <v>N/A</v>
      </c>
      <c r="E636" t="s">
        <v>6</v>
      </c>
      <c r="F636">
        <v>32</v>
      </c>
      <c r="G636" t="s">
        <v>1</v>
      </c>
      <c r="H636">
        <v>10</v>
      </c>
      <c r="I636">
        <v>10</v>
      </c>
      <c r="J636" s="1">
        <v>36592</v>
      </c>
      <c r="K636">
        <v>204</v>
      </c>
      <c r="L636">
        <v>351</v>
      </c>
      <c r="M636">
        <v>58.1</v>
      </c>
      <c r="N636">
        <v>2362</v>
      </c>
      <c r="O636">
        <v>12</v>
      </c>
      <c r="P636">
        <v>3.4</v>
      </c>
      <c r="Q636">
        <v>10</v>
      </c>
      <c r="R636">
        <v>2.8</v>
      </c>
      <c r="S636">
        <v>77</v>
      </c>
      <c r="T636">
        <v>6.7</v>
      </c>
      <c r="U636">
        <v>6.1</v>
      </c>
      <c r="V636">
        <v>11.6</v>
      </c>
      <c r="W636">
        <v>236.2</v>
      </c>
      <c r="X636">
        <v>78.099999999999994</v>
      </c>
      <c r="Y636">
        <v>47.03</v>
      </c>
      <c r="Z636">
        <v>28</v>
      </c>
      <c r="AA636">
        <v>153</v>
      </c>
      <c r="AB636">
        <v>5.83</v>
      </c>
      <c r="AC636">
        <v>5.27</v>
      </c>
      <c r="AD636">
        <v>7.4</v>
      </c>
      <c r="AE636">
        <v>3</v>
      </c>
      <c r="AF636">
        <v>3</v>
      </c>
    </row>
    <row r="637" spans="1:32" x14ac:dyDescent="0.25">
      <c r="A637">
        <v>2012</v>
      </c>
      <c r="B637">
        <v>28</v>
      </c>
      <c r="C637" t="s">
        <v>739</v>
      </c>
      <c r="D637" t="str">
        <f>IFERROR(INDEX('Draft Master List'!E:F,MATCH('Passing Data 2006-2015'!C637,'Draft Master List'!E:E,0),2),"N/A")</f>
        <v>N/A</v>
      </c>
      <c r="E637" t="s">
        <v>28</v>
      </c>
      <c r="F637">
        <v>24</v>
      </c>
      <c r="G637" t="s">
        <v>1</v>
      </c>
      <c r="H637">
        <v>11</v>
      </c>
      <c r="I637">
        <v>11</v>
      </c>
      <c r="J637" s="1">
        <v>36623</v>
      </c>
      <c r="K637">
        <v>177</v>
      </c>
      <c r="L637">
        <v>314</v>
      </c>
      <c r="M637">
        <v>56.4</v>
      </c>
      <c r="N637">
        <v>2176</v>
      </c>
      <c r="O637">
        <v>10</v>
      </c>
      <c r="P637">
        <v>3.2</v>
      </c>
      <c r="Q637">
        <v>11</v>
      </c>
      <c r="R637">
        <v>3.5</v>
      </c>
      <c r="S637">
        <v>71</v>
      </c>
      <c r="T637">
        <v>6.9</v>
      </c>
      <c r="U637">
        <v>6</v>
      </c>
      <c r="V637">
        <v>12.3</v>
      </c>
      <c r="W637">
        <v>197.8</v>
      </c>
      <c r="X637">
        <v>74</v>
      </c>
      <c r="Y637">
        <v>42.7</v>
      </c>
      <c r="Z637">
        <v>25</v>
      </c>
      <c r="AA637">
        <v>151</v>
      </c>
      <c r="AB637">
        <v>5.97</v>
      </c>
      <c r="AC637">
        <v>5.0999999999999996</v>
      </c>
      <c r="AD637">
        <v>7.4</v>
      </c>
      <c r="AE637">
        <v>0</v>
      </c>
      <c r="AF637">
        <v>1</v>
      </c>
    </row>
    <row r="638" spans="1:32" x14ac:dyDescent="0.25">
      <c r="A638">
        <v>2012</v>
      </c>
      <c r="B638">
        <v>29</v>
      </c>
      <c r="C638" t="s">
        <v>111</v>
      </c>
      <c r="D638" t="str">
        <f>IFERROR(INDEX('Draft Master List'!E:F,MATCH('Passing Data 2006-2015'!C638,'Draft Master List'!E:E,0),2),"N/A")</f>
        <v>572008</v>
      </c>
      <c r="E638" t="s">
        <v>4</v>
      </c>
      <c r="F638">
        <v>27</v>
      </c>
      <c r="G638" t="s">
        <v>62</v>
      </c>
      <c r="H638">
        <v>10</v>
      </c>
      <c r="I638">
        <v>6</v>
      </c>
      <c r="J638" s="1">
        <v>36530</v>
      </c>
      <c r="K638">
        <v>166</v>
      </c>
      <c r="L638">
        <v>308</v>
      </c>
      <c r="M638">
        <v>53.9</v>
      </c>
      <c r="N638">
        <v>2084</v>
      </c>
      <c r="O638">
        <v>11</v>
      </c>
      <c r="P638">
        <v>3.6</v>
      </c>
      <c r="Q638">
        <v>11</v>
      </c>
      <c r="R638">
        <v>3.6</v>
      </c>
      <c r="S638">
        <v>81</v>
      </c>
      <c r="T638">
        <v>6.8</v>
      </c>
      <c r="U638">
        <v>5.9</v>
      </c>
      <c r="V638">
        <v>12.6</v>
      </c>
      <c r="W638">
        <v>208.4</v>
      </c>
      <c r="X638">
        <v>72.2</v>
      </c>
      <c r="Y638">
        <v>31</v>
      </c>
      <c r="Z638">
        <v>28</v>
      </c>
      <c r="AA638">
        <v>169</v>
      </c>
      <c r="AB638">
        <v>5.7</v>
      </c>
      <c r="AC638">
        <v>4.88</v>
      </c>
      <c r="AD638">
        <v>8.3000000000000007</v>
      </c>
    </row>
    <row r="639" spans="1:32" x14ac:dyDescent="0.25">
      <c r="A639">
        <v>2012</v>
      </c>
      <c r="B639">
        <v>30</v>
      </c>
      <c r="C639" t="s">
        <v>736</v>
      </c>
      <c r="D639" t="str">
        <f>IFERROR(INDEX('Draft Master List'!E:F,MATCH('Passing Data 2006-2015'!C639,'Draft Master List'!E:E,0),2),"N/A")</f>
        <v>N/A</v>
      </c>
      <c r="E639" t="s">
        <v>4</v>
      </c>
      <c r="F639">
        <v>23</v>
      </c>
      <c r="G639" t="s">
        <v>1</v>
      </c>
      <c r="H639">
        <v>10</v>
      </c>
      <c r="I639">
        <v>10</v>
      </c>
      <c r="J639" s="1">
        <v>36534</v>
      </c>
      <c r="K639">
        <v>162</v>
      </c>
      <c r="L639">
        <v>278</v>
      </c>
      <c r="M639">
        <v>58.3</v>
      </c>
      <c r="N639">
        <v>1662</v>
      </c>
      <c r="O639">
        <v>9</v>
      </c>
      <c r="P639">
        <v>3.2</v>
      </c>
      <c r="Q639">
        <v>6</v>
      </c>
      <c r="R639">
        <v>2.2000000000000002</v>
      </c>
      <c r="S639">
        <v>80</v>
      </c>
      <c r="T639">
        <v>6</v>
      </c>
      <c r="U639">
        <v>5.7</v>
      </c>
      <c r="V639">
        <v>10.3</v>
      </c>
      <c r="W639">
        <v>166.2</v>
      </c>
      <c r="X639">
        <v>77.400000000000006</v>
      </c>
      <c r="Y639">
        <v>39.799999999999997</v>
      </c>
      <c r="Z639">
        <v>22</v>
      </c>
      <c r="AA639">
        <v>158</v>
      </c>
      <c r="AB639">
        <v>5.01</v>
      </c>
      <c r="AC639">
        <v>4.71</v>
      </c>
      <c r="AD639">
        <v>7.3</v>
      </c>
      <c r="AE639">
        <v>1</v>
      </c>
      <c r="AF639">
        <v>1</v>
      </c>
    </row>
    <row r="640" spans="1:32" x14ac:dyDescent="0.25">
      <c r="A640">
        <v>2012</v>
      </c>
      <c r="B640">
        <v>31</v>
      </c>
      <c r="C640" t="s">
        <v>69</v>
      </c>
      <c r="D640" t="str">
        <f>IFERROR(INDEX('Draft Master List'!E:F,MATCH('Passing Data 2006-2015'!C640,'Draft Master List'!E:E,0),2),"N/A")</f>
        <v>N/A</v>
      </c>
      <c r="E640" t="s">
        <v>25</v>
      </c>
      <c r="F640">
        <v>30</v>
      </c>
      <c r="G640" t="s">
        <v>1</v>
      </c>
      <c r="H640">
        <v>9</v>
      </c>
      <c r="I640">
        <v>8</v>
      </c>
      <c r="J640" s="1">
        <v>36532</v>
      </c>
      <c r="K640">
        <v>161</v>
      </c>
      <c r="L640">
        <v>277</v>
      </c>
      <c r="M640">
        <v>58.1</v>
      </c>
      <c r="N640">
        <v>1796</v>
      </c>
      <c r="O640">
        <v>6</v>
      </c>
      <c r="P640">
        <v>2.2000000000000002</v>
      </c>
      <c r="Q640">
        <v>12</v>
      </c>
      <c r="R640">
        <v>4.3</v>
      </c>
      <c r="S640">
        <v>46</v>
      </c>
      <c r="T640">
        <v>6.5</v>
      </c>
      <c r="U640">
        <v>5</v>
      </c>
      <c r="V640">
        <v>11.2</v>
      </c>
      <c r="W640">
        <v>199.6</v>
      </c>
      <c r="X640">
        <v>66.7</v>
      </c>
      <c r="Y640">
        <v>28.8</v>
      </c>
      <c r="Z640">
        <v>19</v>
      </c>
      <c r="AA640">
        <v>101</v>
      </c>
      <c r="AB640">
        <v>5.73</v>
      </c>
      <c r="AC640">
        <v>4.3099999999999996</v>
      </c>
      <c r="AD640">
        <v>6.4</v>
      </c>
      <c r="AE640">
        <v>1</v>
      </c>
      <c r="AF640">
        <v>1</v>
      </c>
    </row>
    <row r="641" spans="1:32" x14ac:dyDescent="0.25">
      <c r="A641">
        <v>2012</v>
      </c>
      <c r="B641">
        <v>32</v>
      </c>
      <c r="C641" t="s">
        <v>752</v>
      </c>
      <c r="D641" t="str">
        <f>IFERROR(INDEX('Draft Master List'!E:F,MATCH('Passing Data 2006-2015'!C641,'Draft Master List'!E:E,0),2),"N/A")</f>
        <v>N/A</v>
      </c>
      <c r="E641" t="s">
        <v>6</v>
      </c>
      <c r="F641">
        <v>23</v>
      </c>
      <c r="G641" t="s">
        <v>62</v>
      </c>
      <c r="H641">
        <v>7</v>
      </c>
      <c r="I641">
        <v>6</v>
      </c>
      <c r="J641" s="1">
        <v>36530</v>
      </c>
      <c r="K641">
        <v>161</v>
      </c>
      <c r="L641">
        <v>265</v>
      </c>
      <c r="M641">
        <v>60.8</v>
      </c>
      <c r="N641">
        <v>1699</v>
      </c>
      <c r="O641">
        <v>6</v>
      </c>
      <c r="P641">
        <v>2.2999999999999998</v>
      </c>
      <c r="Q641">
        <v>5</v>
      </c>
      <c r="R641">
        <v>1.9</v>
      </c>
      <c r="S641">
        <v>46</v>
      </c>
      <c r="T641">
        <v>6.4</v>
      </c>
      <c r="U641">
        <v>6</v>
      </c>
      <c r="V641">
        <v>10.6</v>
      </c>
      <c r="W641">
        <v>242.7</v>
      </c>
      <c r="X641">
        <v>79.099999999999994</v>
      </c>
      <c r="Y641">
        <v>51.9</v>
      </c>
      <c r="Z641">
        <v>20</v>
      </c>
      <c r="AA641">
        <v>131</v>
      </c>
      <c r="AB641">
        <v>5.5</v>
      </c>
      <c r="AC641">
        <v>5.13</v>
      </c>
      <c r="AD641">
        <v>7</v>
      </c>
      <c r="AE641">
        <v>1</v>
      </c>
      <c r="AF641">
        <v>1</v>
      </c>
    </row>
    <row r="642" spans="1:32" x14ac:dyDescent="0.25">
      <c r="A642">
        <v>2012</v>
      </c>
      <c r="B642">
        <v>33</v>
      </c>
      <c r="C642" t="s">
        <v>650</v>
      </c>
      <c r="D642" t="str">
        <f>IFERROR(INDEX('Draft Master List'!E:F,MATCH('Passing Data 2006-2015'!C642,'Draft Master List'!E:E,0),2),"N/A")</f>
        <v>N/A</v>
      </c>
      <c r="E642" t="s">
        <v>28</v>
      </c>
      <c r="F642">
        <v>37</v>
      </c>
      <c r="G642" t="s">
        <v>62</v>
      </c>
      <c r="H642">
        <v>8</v>
      </c>
      <c r="I642">
        <v>5</v>
      </c>
      <c r="J642" s="1">
        <v>36559</v>
      </c>
      <c r="K642">
        <v>138</v>
      </c>
      <c r="L642">
        <v>221</v>
      </c>
      <c r="M642">
        <v>62.4</v>
      </c>
      <c r="N642">
        <v>1367</v>
      </c>
      <c r="O642">
        <v>7</v>
      </c>
      <c r="P642">
        <v>3.2</v>
      </c>
      <c r="Q642">
        <v>5</v>
      </c>
      <c r="R642">
        <v>2.2999999999999998</v>
      </c>
      <c r="S642">
        <v>37</v>
      </c>
      <c r="T642">
        <v>6.2</v>
      </c>
      <c r="U642">
        <v>5.8</v>
      </c>
      <c r="V642">
        <v>9.9</v>
      </c>
      <c r="W642">
        <v>170.9</v>
      </c>
      <c r="X642">
        <v>81</v>
      </c>
      <c r="Y642">
        <v>48.9</v>
      </c>
      <c r="Z642">
        <v>14</v>
      </c>
      <c r="AA642">
        <v>103</v>
      </c>
      <c r="AB642">
        <v>5.38</v>
      </c>
      <c r="AC642">
        <v>5.0199999999999996</v>
      </c>
      <c r="AD642">
        <v>6</v>
      </c>
      <c r="AE642">
        <v>2</v>
      </c>
      <c r="AF642">
        <v>2</v>
      </c>
    </row>
    <row r="643" spans="1:32" x14ac:dyDescent="0.25">
      <c r="A643">
        <v>2012</v>
      </c>
      <c r="B643">
        <v>34</v>
      </c>
      <c r="C643" t="s">
        <v>740</v>
      </c>
      <c r="D643" t="str">
        <f>IFERROR(INDEX('Draft Master List'!E:F,MATCH('Passing Data 2006-2015'!C643,'Draft Master List'!E:E,0),2),"N/A")</f>
        <v>N/A</v>
      </c>
      <c r="E643" t="s">
        <v>34</v>
      </c>
      <c r="F643">
        <v>25</v>
      </c>
      <c r="G643" t="s">
        <v>62</v>
      </c>
      <c r="H643">
        <v>13</v>
      </c>
      <c r="I643">
        <v>7</v>
      </c>
      <c r="J643" s="1">
        <v>36648</v>
      </c>
      <c r="K643">
        <v>136</v>
      </c>
      <c r="L643">
        <v>218</v>
      </c>
      <c r="M643">
        <v>62.4</v>
      </c>
      <c r="N643">
        <v>1814</v>
      </c>
      <c r="O643">
        <v>10</v>
      </c>
      <c r="P643">
        <v>4.5999999999999996</v>
      </c>
      <c r="Q643">
        <v>3</v>
      </c>
      <c r="R643">
        <v>1.4</v>
      </c>
      <c r="S643">
        <v>57</v>
      </c>
      <c r="T643">
        <v>8.3000000000000007</v>
      </c>
      <c r="U643">
        <v>8.6</v>
      </c>
      <c r="V643">
        <v>13.3</v>
      </c>
      <c r="W643">
        <v>139.5</v>
      </c>
      <c r="X643">
        <v>98.3</v>
      </c>
      <c r="Y643">
        <v>76.900000000000006</v>
      </c>
      <c r="Z643">
        <v>16</v>
      </c>
      <c r="AA643">
        <v>112</v>
      </c>
      <c r="AB643">
        <v>7.27</v>
      </c>
      <c r="AC643">
        <v>7.55</v>
      </c>
      <c r="AD643">
        <v>6.8</v>
      </c>
      <c r="AE643">
        <v>2</v>
      </c>
      <c r="AF643">
        <v>2</v>
      </c>
    </row>
    <row r="644" spans="1:32" x14ac:dyDescent="0.25">
      <c r="A644">
        <v>2012</v>
      </c>
      <c r="B644">
        <v>35</v>
      </c>
      <c r="C644" t="s">
        <v>84</v>
      </c>
      <c r="D644" t="str">
        <f>IFERROR(INDEX('Draft Master List'!E:F,MATCH('Passing Data 2006-2015'!C644,'Draft Master List'!E:E,0),2),"N/A")</f>
        <v>N/A</v>
      </c>
      <c r="E644" t="s">
        <v>34</v>
      </c>
      <c r="F644">
        <v>28</v>
      </c>
      <c r="G644" t="s">
        <v>1</v>
      </c>
      <c r="H644">
        <v>10</v>
      </c>
      <c r="I644">
        <v>9</v>
      </c>
      <c r="J644" s="1">
        <v>37044</v>
      </c>
      <c r="K644">
        <v>153</v>
      </c>
      <c r="L644">
        <v>218</v>
      </c>
      <c r="M644">
        <v>70.2</v>
      </c>
      <c r="N644">
        <v>1737</v>
      </c>
      <c r="O644">
        <v>13</v>
      </c>
      <c r="P644">
        <v>6</v>
      </c>
      <c r="Q644">
        <v>5</v>
      </c>
      <c r="R644">
        <v>2.2999999999999998</v>
      </c>
      <c r="S644">
        <v>55</v>
      </c>
      <c r="T644">
        <v>8</v>
      </c>
      <c r="U644">
        <v>8.1</v>
      </c>
      <c r="V644">
        <v>11.4</v>
      </c>
      <c r="W644">
        <v>173.7</v>
      </c>
      <c r="X644">
        <v>104.1</v>
      </c>
      <c r="Y644">
        <v>67.3</v>
      </c>
      <c r="Z644">
        <v>24</v>
      </c>
      <c r="AA644">
        <v>137</v>
      </c>
      <c r="AB644">
        <v>6.61</v>
      </c>
      <c r="AC644">
        <v>6.76</v>
      </c>
      <c r="AD644">
        <v>9.9</v>
      </c>
    </row>
    <row r="645" spans="1:32" x14ac:dyDescent="0.25">
      <c r="A645">
        <v>2012</v>
      </c>
      <c r="B645">
        <v>36</v>
      </c>
      <c r="C645" t="s">
        <v>288</v>
      </c>
      <c r="D645" t="str">
        <f>IFERROR(INDEX('Draft Master List'!E:F,MATCH('Passing Data 2006-2015'!C645,'Draft Master List'!E:E,0),2),"N/A")</f>
        <v>1552010</v>
      </c>
      <c r="E645" t="s">
        <v>10</v>
      </c>
      <c r="F645">
        <v>24</v>
      </c>
      <c r="G645" t="s">
        <v>62</v>
      </c>
      <c r="H645">
        <v>7</v>
      </c>
      <c r="I645">
        <v>6</v>
      </c>
      <c r="J645" s="1">
        <v>36530</v>
      </c>
      <c r="K645">
        <v>109</v>
      </c>
      <c r="L645">
        <v>201</v>
      </c>
      <c r="M645">
        <v>54.2</v>
      </c>
      <c r="N645">
        <v>1132</v>
      </c>
      <c r="O645">
        <v>2</v>
      </c>
      <c r="P645">
        <v>1</v>
      </c>
      <c r="Q645">
        <v>9</v>
      </c>
      <c r="R645">
        <v>4.5</v>
      </c>
      <c r="S645">
        <v>40</v>
      </c>
      <c r="T645">
        <v>5.6</v>
      </c>
      <c r="U645">
        <v>3.8</v>
      </c>
      <c r="V645">
        <v>10.4</v>
      </c>
      <c r="W645">
        <v>161.69999999999999</v>
      </c>
      <c r="X645">
        <v>55.4</v>
      </c>
      <c r="Y645">
        <v>21.2</v>
      </c>
      <c r="Z645">
        <v>15</v>
      </c>
      <c r="AA645">
        <v>98</v>
      </c>
      <c r="AB645">
        <v>4.79</v>
      </c>
      <c r="AC645">
        <v>3.1</v>
      </c>
      <c r="AD645">
        <v>6.9</v>
      </c>
      <c r="AE645">
        <v>1</v>
      </c>
      <c r="AF645">
        <v>1</v>
      </c>
    </row>
    <row r="646" spans="1:32" x14ac:dyDescent="0.25">
      <c r="A646">
        <v>2012</v>
      </c>
      <c r="B646">
        <v>37</v>
      </c>
      <c r="C646" t="s">
        <v>440</v>
      </c>
      <c r="D646" t="str">
        <f>IFERROR(INDEX('Draft Master List'!E:F,MATCH('Passing Data 2006-2015'!C646,'Draft Master List'!E:E,0),2),"N/A")</f>
        <v>222007</v>
      </c>
      <c r="E646" t="s">
        <v>25</v>
      </c>
      <c r="F646">
        <v>28</v>
      </c>
      <c r="G646" t="s">
        <v>1</v>
      </c>
      <c r="H646">
        <v>10</v>
      </c>
      <c r="I646">
        <v>8</v>
      </c>
      <c r="J646" s="1">
        <v>36532</v>
      </c>
      <c r="K646">
        <v>112</v>
      </c>
      <c r="L646">
        <v>197</v>
      </c>
      <c r="M646">
        <v>56.9</v>
      </c>
      <c r="N646">
        <v>1141</v>
      </c>
      <c r="O646">
        <v>2</v>
      </c>
      <c r="P646">
        <v>1</v>
      </c>
      <c r="Q646">
        <v>8</v>
      </c>
      <c r="R646">
        <v>4.0999999999999996</v>
      </c>
      <c r="S646">
        <v>57</v>
      </c>
      <c r="T646">
        <v>5.8</v>
      </c>
      <c r="U646">
        <v>4.2</v>
      </c>
      <c r="V646">
        <v>10.199999999999999</v>
      </c>
      <c r="W646">
        <v>114.1</v>
      </c>
      <c r="X646">
        <v>60.1</v>
      </c>
      <c r="Y646">
        <v>26.5</v>
      </c>
      <c r="Z646">
        <v>21</v>
      </c>
      <c r="AA646">
        <v>123</v>
      </c>
      <c r="AB646">
        <v>4.67</v>
      </c>
      <c r="AC646">
        <v>3.2</v>
      </c>
      <c r="AD646">
        <v>9.6</v>
      </c>
    </row>
    <row r="647" spans="1:32" x14ac:dyDescent="0.25">
      <c r="A647">
        <v>2012</v>
      </c>
      <c r="B647">
        <v>38</v>
      </c>
      <c r="C647" t="s">
        <v>445</v>
      </c>
      <c r="D647" t="str">
        <f>IFERROR(INDEX('Draft Master List'!E:F,MATCH('Passing Data 2006-2015'!C647,'Draft Master List'!E:E,0),2),"N/A")</f>
        <v>362007</v>
      </c>
      <c r="E647" t="s">
        <v>10</v>
      </c>
      <c r="F647">
        <v>28</v>
      </c>
      <c r="G647" t="s">
        <v>62</v>
      </c>
      <c r="H647">
        <v>6</v>
      </c>
      <c r="I647">
        <v>5</v>
      </c>
      <c r="J647" s="1">
        <v>36587</v>
      </c>
      <c r="K647">
        <v>109</v>
      </c>
      <c r="L647">
        <v>183</v>
      </c>
      <c r="M647">
        <v>59.6</v>
      </c>
      <c r="N647">
        <v>1169</v>
      </c>
      <c r="O647">
        <v>8</v>
      </c>
      <c r="P647">
        <v>4.4000000000000004</v>
      </c>
      <c r="Q647">
        <v>3</v>
      </c>
      <c r="R647">
        <v>1.6</v>
      </c>
      <c r="S647">
        <v>46</v>
      </c>
      <c r="T647">
        <v>6.4</v>
      </c>
      <c r="U647">
        <v>6.5</v>
      </c>
      <c r="V647">
        <v>10.7</v>
      </c>
      <c r="W647">
        <v>194.8</v>
      </c>
      <c r="X647">
        <v>86.1</v>
      </c>
      <c r="Y647">
        <v>46.9</v>
      </c>
      <c r="Z647">
        <v>27</v>
      </c>
      <c r="AA647">
        <v>159</v>
      </c>
      <c r="AB647">
        <v>4.8099999999999996</v>
      </c>
      <c r="AC647">
        <v>4.93</v>
      </c>
      <c r="AD647">
        <v>12.9</v>
      </c>
      <c r="AE647">
        <v>2</v>
      </c>
      <c r="AF647">
        <v>2</v>
      </c>
    </row>
    <row r="648" spans="1:32" x14ac:dyDescent="0.25">
      <c r="A648">
        <v>2012</v>
      </c>
      <c r="B648">
        <v>39</v>
      </c>
      <c r="C648" t="s">
        <v>753</v>
      </c>
      <c r="D648" t="str">
        <f>IFERROR(INDEX('Draft Master List'!E:F,MATCH('Passing Data 2006-2015'!C648,'Draft Master List'!E:E,0),2),"N/A")</f>
        <v>N/A</v>
      </c>
      <c r="E648" t="s">
        <v>10</v>
      </c>
      <c r="F648">
        <v>23</v>
      </c>
      <c r="G648" t="s">
        <v>62</v>
      </c>
      <c r="H648">
        <v>6</v>
      </c>
      <c r="I648">
        <v>4</v>
      </c>
      <c r="J648" s="1">
        <v>36528</v>
      </c>
      <c r="K648">
        <v>89</v>
      </c>
      <c r="L648">
        <v>171</v>
      </c>
      <c r="M648">
        <v>52</v>
      </c>
      <c r="N648">
        <v>752</v>
      </c>
      <c r="O648">
        <v>0</v>
      </c>
      <c r="P648">
        <v>0</v>
      </c>
      <c r="Q648">
        <v>7</v>
      </c>
      <c r="R648">
        <v>4.0999999999999996</v>
      </c>
      <c r="S648">
        <v>28</v>
      </c>
      <c r="T648">
        <v>4.4000000000000004</v>
      </c>
      <c r="U648">
        <v>2.6</v>
      </c>
      <c r="V648">
        <v>8.4</v>
      </c>
      <c r="W648">
        <v>125.3</v>
      </c>
      <c r="X648">
        <v>46.7</v>
      </c>
      <c r="Y648">
        <v>11</v>
      </c>
      <c r="Z648">
        <v>12</v>
      </c>
      <c r="AA648">
        <v>91</v>
      </c>
      <c r="AB648">
        <v>3.61</v>
      </c>
      <c r="AC648">
        <v>1.89</v>
      </c>
      <c r="AD648">
        <v>6.6</v>
      </c>
    </row>
    <row r="649" spans="1:32" x14ac:dyDescent="0.25">
      <c r="A649">
        <v>2012</v>
      </c>
      <c r="B649">
        <v>40</v>
      </c>
      <c r="C649" t="s">
        <v>628</v>
      </c>
      <c r="D649" t="str">
        <f>IFERROR(INDEX('Draft Master List'!E:F,MATCH('Passing Data 2006-2015'!C649,'Draft Master List'!E:E,0),2),"N/A")</f>
        <v>N/A</v>
      </c>
      <c r="E649" t="s">
        <v>24</v>
      </c>
      <c r="F649">
        <v>38</v>
      </c>
      <c r="G649" t="s">
        <v>62</v>
      </c>
      <c r="H649">
        <v>2</v>
      </c>
      <c r="I649">
        <v>2</v>
      </c>
      <c r="J649" s="1">
        <v>36526</v>
      </c>
      <c r="K649">
        <v>45</v>
      </c>
      <c r="L649">
        <v>70</v>
      </c>
      <c r="M649">
        <v>64.3</v>
      </c>
      <c r="N649">
        <v>475</v>
      </c>
      <c r="O649">
        <v>1</v>
      </c>
      <c r="P649">
        <v>1.4</v>
      </c>
      <c r="Q649">
        <v>4</v>
      </c>
      <c r="R649">
        <v>5.7</v>
      </c>
      <c r="S649">
        <v>43</v>
      </c>
      <c r="T649">
        <v>6.8</v>
      </c>
      <c r="U649">
        <v>4.5</v>
      </c>
      <c r="V649">
        <v>10.6</v>
      </c>
      <c r="W649">
        <v>237.5</v>
      </c>
      <c r="X649">
        <v>64.900000000000006</v>
      </c>
      <c r="Y649">
        <v>45.6</v>
      </c>
      <c r="Z649">
        <v>3</v>
      </c>
      <c r="AA649">
        <v>12</v>
      </c>
      <c r="AB649">
        <v>6.34</v>
      </c>
      <c r="AC649">
        <v>4.1500000000000004</v>
      </c>
      <c r="AD649">
        <v>4.0999999999999996</v>
      </c>
      <c r="AE649">
        <v>1</v>
      </c>
      <c r="AF649">
        <v>1</v>
      </c>
    </row>
    <row r="650" spans="1:32" x14ac:dyDescent="0.25">
      <c r="A650">
        <v>2012</v>
      </c>
      <c r="B650">
        <v>41</v>
      </c>
      <c r="C650" t="s">
        <v>712</v>
      </c>
      <c r="D650" t="str">
        <f>IFERROR(INDEX('Draft Master List'!E:F,MATCH('Passing Data 2006-2015'!C650,'Draft Master List'!E:E,0),2),"N/A")</f>
        <v>N/A</v>
      </c>
      <c r="E650" t="s">
        <v>10</v>
      </c>
      <c r="F650">
        <v>27</v>
      </c>
      <c r="G650" t="s">
        <v>62</v>
      </c>
      <c r="H650">
        <v>2</v>
      </c>
      <c r="I650">
        <v>1</v>
      </c>
      <c r="J650" t="s">
        <v>71</v>
      </c>
      <c r="K650">
        <v>30</v>
      </c>
      <c r="L650">
        <v>53</v>
      </c>
      <c r="M650">
        <v>56.6</v>
      </c>
      <c r="N650">
        <v>330</v>
      </c>
      <c r="O650">
        <v>1</v>
      </c>
      <c r="P650">
        <v>1.9</v>
      </c>
      <c r="Q650">
        <v>2</v>
      </c>
      <c r="R650">
        <v>3.8</v>
      </c>
      <c r="S650">
        <v>53</v>
      </c>
      <c r="T650">
        <v>6.2</v>
      </c>
      <c r="U650">
        <v>4.9000000000000004</v>
      </c>
      <c r="V650">
        <v>11</v>
      </c>
      <c r="W650">
        <v>165</v>
      </c>
      <c r="X650">
        <v>65.8</v>
      </c>
      <c r="Y650">
        <v>36.1</v>
      </c>
      <c r="Z650">
        <v>4</v>
      </c>
      <c r="AA650">
        <v>30</v>
      </c>
      <c r="AB650">
        <v>5.26</v>
      </c>
      <c r="AC650">
        <v>4.04</v>
      </c>
      <c r="AD650">
        <v>7</v>
      </c>
    </row>
    <row r="651" spans="1:32" x14ac:dyDescent="0.25">
      <c r="A651">
        <v>2012</v>
      </c>
      <c r="B651">
        <v>42</v>
      </c>
      <c r="C651" t="s">
        <v>606</v>
      </c>
      <c r="D651" t="str">
        <f>IFERROR(INDEX('Draft Master List'!E:F,MATCH('Passing Data 2006-2015'!C651,'Draft Master List'!E:E,0),2),"N/A")</f>
        <v>N/A</v>
      </c>
      <c r="E651" t="s">
        <v>24</v>
      </c>
      <c r="F651">
        <v>32</v>
      </c>
      <c r="G651" t="s">
        <v>62</v>
      </c>
      <c r="H651">
        <v>2</v>
      </c>
      <c r="I651">
        <v>1</v>
      </c>
      <c r="J651" t="s">
        <v>71</v>
      </c>
      <c r="K651">
        <v>25</v>
      </c>
      <c r="L651">
        <v>53</v>
      </c>
      <c r="M651">
        <v>47.2</v>
      </c>
      <c r="N651">
        <v>272</v>
      </c>
      <c r="O651">
        <v>0</v>
      </c>
      <c r="P651">
        <v>0</v>
      </c>
      <c r="Q651">
        <v>1</v>
      </c>
      <c r="R651">
        <v>1.9</v>
      </c>
      <c r="S651">
        <v>37</v>
      </c>
      <c r="T651">
        <v>5.0999999999999996</v>
      </c>
      <c r="U651">
        <v>4.3</v>
      </c>
      <c r="V651">
        <v>10.9</v>
      </c>
      <c r="W651">
        <v>136</v>
      </c>
      <c r="X651">
        <v>54.9</v>
      </c>
      <c r="Y651">
        <v>30.4</v>
      </c>
      <c r="Z651">
        <v>3</v>
      </c>
      <c r="AA651">
        <v>24</v>
      </c>
      <c r="AB651">
        <v>4.43</v>
      </c>
      <c r="AC651">
        <v>3.63</v>
      </c>
      <c r="AD651">
        <v>5.4</v>
      </c>
      <c r="AE651">
        <v>0</v>
      </c>
      <c r="AF651">
        <v>0</v>
      </c>
    </row>
    <row r="652" spans="1:32" x14ac:dyDescent="0.25">
      <c r="A652">
        <v>2012</v>
      </c>
      <c r="B652">
        <v>43</v>
      </c>
      <c r="C652" t="s">
        <v>569</v>
      </c>
      <c r="D652" t="str">
        <f>IFERROR(INDEX('Draft Master List'!E:F,MATCH('Passing Data 2006-2015'!C652,'Draft Master List'!E:E,0),2),"N/A")</f>
        <v>N/A</v>
      </c>
      <c r="E652" t="s">
        <v>63</v>
      </c>
      <c r="F652">
        <v>31</v>
      </c>
      <c r="G652" t="s">
        <v>62</v>
      </c>
      <c r="H652">
        <v>6</v>
      </c>
      <c r="I652">
        <v>1</v>
      </c>
      <c r="J652" t="s">
        <v>71</v>
      </c>
      <c r="K652">
        <v>32</v>
      </c>
      <c r="L652">
        <v>51</v>
      </c>
      <c r="M652">
        <v>62.7</v>
      </c>
      <c r="N652">
        <v>265</v>
      </c>
      <c r="O652">
        <v>2</v>
      </c>
      <c r="P652">
        <v>3.9</v>
      </c>
      <c r="Q652">
        <v>2</v>
      </c>
      <c r="R652">
        <v>3.9</v>
      </c>
      <c r="S652">
        <v>45</v>
      </c>
      <c r="T652">
        <v>5.2</v>
      </c>
      <c r="U652">
        <v>4.2</v>
      </c>
      <c r="V652">
        <v>8.3000000000000007</v>
      </c>
      <c r="W652">
        <v>44.2</v>
      </c>
      <c r="X652">
        <v>72.8</v>
      </c>
      <c r="Y652">
        <v>13.4</v>
      </c>
      <c r="Z652">
        <v>6</v>
      </c>
      <c r="AA652">
        <v>49</v>
      </c>
      <c r="AB652">
        <v>3.79</v>
      </c>
      <c r="AC652">
        <v>2.91</v>
      </c>
      <c r="AD652">
        <v>10.5</v>
      </c>
    </row>
    <row r="653" spans="1:32" x14ac:dyDescent="0.25">
      <c r="A653">
        <v>2012</v>
      </c>
      <c r="B653">
        <v>44</v>
      </c>
      <c r="C653" t="s">
        <v>754</v>
      </c>
      <c r="D653" t="str">
        <f>IFERROR(INDEX('Draft Master List'!E:F,MATCH('Passing Data 2006-2015'!C653,'Draft Master List'!E:E,0),2),"N/A")</f>
        <v>N/A</v>
      </c>
      <c r="E653" t="s">
        <v>7</v>
      </c>
      <c r="F653">
        <v>24</v>
      </c>
      <c r="G653" t="s">
        <v>62</v>
      </c>
      <c r="H653">
        <v>3</v>
      </c>
      <c r="I653">
        <v>1</v>
      </c>
      <c r="J653" t="s">
        <v>627</v>
      </c>
      <c r="K653">
        <v>33</v>
      </c>
      <c r="L653">
        <v>48</v>
      </c>
      <c r="M653">
        <v>68.8</v>
      </c>
      <c r="N653">
        <v>466</v>
      </c>
      <c r="O653">
        <v>4</v>
      </c>
      <c r="P653">
        <v>8.3000000000000007</v>
      </c>
      <c r="Q653">
        <v>3</v>
      </c>
      <c r="R653">
        <v>6.3</v>
      </c>
      <c r="S653">
        <v>77</v>
      </c>
      <c r="T653">
        <v>9.6999999999999993</v>
      </c>
      <c r="U653">
        <v>8.6</v>
      </c>
      <c r="V653">
        <v>14.1</v>
      </c>
      <c r="W653">
        <v>155.30000000000001</v>
      </c>
      <c r="X653">
        <v>101.6</v>
      </c>
      <c r="Y653">
        <v>79</v>
      </c>
      <c r="Z653">
        <v>3</v>
      </c>
      <c r="AA653">
        <v>27</v>
      </c>
      <c r="AB653">
        <v>8.61</v>
      </c>
      <c r="AC653">
        <v>7.53</v>
      </c>
      <c r="AD653">
        <v>5.9</v>
      </c>
      <c r="AE653">
        <v>1</v>
      </c>
      <c r="AF653">
        <v>1</v>
      </c>
    </row>
    <row r="654" spans="1:32" x14ac:dyDescent="0.25">
      <c r="A654">
        <v>2012</v>
      </c>
      <c r="B654">
        <v>45</v>
      </c>
      <c r="C654" t="s">
        <v>510</v>
      </c>
      <c r="D654" t="str">
        <f>IFERROR(INDEX('Draft Master List'!E:F,MATCH('Passing Data 2006-2015'!C654,'Draft Master List'!E:E,0),2),"N/A")</f>
        <v>102006</v>
      </c>
      <c r="E654" t="s">
        <v>16</v>
      </c>
      <c r="F654">
        <v>29</v>
      </c>
      <c r="H654">
        <v>2</v>
      </c>
      <c r="I654">
        <v>0</v>
      </c>
      <c r="K654">
        <v>16</v>
      </c>
      <c r="L654">
        <v>33</v>
      </c>
      <c r="M654">
        <v>48.5</v>
      </c>
      <c r="N654">
        <v>115</v>
      </c>
      <c r="O654">
        <v>0</v>
      </c>
      <c r="P654">
        <v>0</v>
      </c>
      <c r="Q654">
        <v>1</v>
      </c>
      <c r="R654">
        <v>3</v>
      </c>
      <c r="S654">
        <v>20</v>
      </c>
      <c r="T654">
        <v>3.5</v>
      </c>
      <c r="U654">
        <v>2.1</v>
      </c>
      <c r="V654">
        <v>7.2</v>
      </c>
      <c r="W654">
        <v>57.5</v>
      </c>
      <c r="X654">
        <v>44.4</v>
      </c>
      <c r="Y654">
        <v>30</v>
      </c>
      <c r="Z654">
        <v>1</v>
      </c>
      <c r="AA654">
        <v>9</v>
      </c>
      <c r="AB654">
        <v>3.12</v>
      </c>
      <c r="AC654">
        <v>1.79</v>
      </c>
      <c r="AD654">
        <v>2.9</v>
      </c>
    </row>
    <row r="655" spans="1:32" x14ac:dyDescent="0.25">
      <c r="A655">
        <v>2012</v>
      </c>
      <c r="B655">
        <v>46</v>
      </c>
      <c r="C655" t="s">
        <v>755</v>
      </c>
      <c r="D655" t="str">
        <f>IFERROR(INDEX('Draft Master List'!E:F,MATCH('Passing Data 2006-2015'!C655,'Draft Master List'!E:E,0),2),"N/A")</f>
        <v>N/A</v>
      </c>
      <c r="E655" t="s">
        <v>64</v>
      </c>
      <c r="F655">
        <v>25</v>
      </c>
      <c r="G655" t="s">
        <v>62</v>
      </c>
      <c r="H655">
        <v>1</v>
      </c>
      <c r="I655">
        <v>1</v>
      </c>
      <c r="J655" t="s">
        <v>71</v>
      </c>
      <c r="K655">
        <v>22</v>
      </c>
      <c r="L655">
        <v>32</v>
      </c>
      <c r="M655">
        <v>68.8</v>
      </c>
      <c r="N655">
        <v>204</v>
      </c>
      <c r="O655">
        <v>1</v>
      </c>
      <c r="P655">
        <v>3.1</v>
      </c>
      <c r="Q655">
        <v>1</v>
      </c>
      <c r="R655">
        <v>3.1</v>
      </c>
      <c r="S655">
        <v>23</v>
      </c>
      <c r="T655">
        <v>6.4</v>
      </c>
      <c r="U655">
        <v>5.6</v>
      </c>
      <c r="V655">
        <v>9.3000000000000007</v>
      </c>
      <c r="W655">
        <v>204</v>
      </c>
      <c r="X655">
        <v>83.3</v>
      </c>
      <c r="Y655">
        <v>65.900000000000006</v>
      </c>
      <c r="Z655">
        <v>3</v>
      </c>
      <c r="AA655">
        <v>14</v>
      </c>
      <c r="AB655">
        <v>5.43</v>
      </c>
      <c r="AC655">
        <v>4.71</v>
      </c>
      <c r="AD655">
        <v>8.6</v>
      </c>
    </row>
    <row r="656" spans="1:32" x14ac:dyDescent="0.25">
      <c r="A656">
        <v>2012</v>
      </c>
      <c r="B656">
        <v>47</v>
      </c>
      <c r="C656" t="s">
        <v>756</v>
      </c>
      <c r="D656" t="str">
        <f>IFERROR(INDEX('Draft Master List'!E:F,MATCH('Passing Data 2006-2015'!C656,'Draft Master List'!E:E,0),2),"N/A")</f>
        <v>N/A</v>
      </c>
      <c r="E656" t="s">
        <v>32</v>
      </c>
      <c r="F656">
        <v>24</v>
      </c>
      <c r="G656" t="s">
        <v>62</v>
      </c>
      <c r="H656">
        <v>2</v>
      </c>
      <c r="I656">
        <v>1</v>
      </c>
      <c r="J656" t="s">
        <v>71</v>
      </c>
      <c r="K656">
        <v>19</v>
      </c>
      <c r="L656">
        <v>31</v>
      </c>
      <c r="M656">
        <v>61.3</v>
      </c>
      <c r="N656">
        <v>214</v>
      </c>
      <c r="O656">
        <v>1</v>
      </c>
      <c r="P656">
        <v>3.2</v>
      </c>
      <c r="Q656">
        <v>1</v>
      </c>
      <c r="R656">
        <v>3.2</v>
      </c>
      <c r="S656">
        <v>30</v>
      </c>
      <c r="T656">
        <v>6.9</v>
      </c>
      <c r="U656">
        <v>6.1</v>
      </c>
      <c r="V656">
        <v>11.3</v>
      </c>
      <c r="W656">
        <v>107</v>
      </c>
      <c r="X656">
        <v>79.2</v>
      </c>
      <c r="Y656">
        <v>18.5</v>
      </c>
      <c r="Z656">
        <v>11</v>
      </c>
      <c r="AA656">
        <v>71</v>
      </c>
      <c r="AB656">
        <v>3.4</v>
      </c>
      <c r="AC656">
        <v>2.81</v>
      </c>
      <c r="AD656">
        <v>26.2</v>
      </c>
      <c r="AE656">
        <v>1</v>
      </c>
      <c r="AF656">
        <v>1</v>
      </c>
    </row>
    <row r="657" spans="1:32" x14ac:dyDescent="0.25">
      <c r="A657">
        <v>2012</v>
      </c>
      <c r="B657">
        <v>48</v>
      </c>
      <c r="C657" t="s">
        <v>757</v>
      </c>
      <c r="D657" t="str">
        <f>IFERROR(INDEX('Draft Master List'!E:F,MATCH('Passing Data 2006-2015'!C657,'Draft Master List'!E:E,0),2),"N/A")</f>
        <v>N/A</v>
      </c>
      <c r="E657" t="s">
        <v>16</v>
      </c>
      <c r="F657">
        <v>23</v>
      </c>
      <c r="G657" t="s">
        <v>62</v>
      </c>
      <c r="H657">
        <v>3</v>
      </c>
      <c r="I657">
        <v>1</v>
      </c>
      <c r="J657" t="s">
        <v>71</v>
      </c>
      <c r="K657">
        <v>14</v>
      </c>
      <c r="L657">
        <v>30</v>
      </c>
      <c r="M657">
        <v>46.7</v>
      </c>
      <c r="N657">
        <v>155</v>
      </c>
      <c r="O657">
        <v>2</v>
      </c>
      <c r="P657">
        <v>6.7</v>
      </c>
      <c r="Q657">
        <v>1</v>
      </c>
      <c r="R657">
        <v>3.3</v>
      </c>
      <c r="S657">
        <v>38</v>
      </c>
      <c r="T657">
        <v>5.2</v>
      </c>
      <c r="U657">
        <v>5</v>
      </c>
      <c r="V657">
        <v>11.1</v>
      </c>
      <c r="W657">
        <v>51.7</v>
      </c>
      <c r="X657">
        <v>70.8</v>
      </c>
      <c r="Y657">
        <v>53.81</v>
      </c>
      <c r="Z657">
        <v>0</v>
      </c>
      <c r="AA657">
        <v>0</v>
      </c>
      <c r="AB657">
        <v>5.17</v>
      </c>
      <c r="AC657">
        <v>5</v>
      </c>
      <c r="AD657">
        <v>0</v>
      </c>
    </row>
    <row r="658" spans="1:32" x14ac:dyDescent="0.25">
      <c r="A658">
        <v>2012</v>
      </c>
      <c r="B658">
        <v>49</v>
      </c>
      <c r="C658" t="s">
        <v>747</v>
      </c>
      <c r="D658" t="str">
        <f>IFERROR(INDEX('Draft Master List'!E:F,MATCH('Passing Data 2006-2015'!C658,'Draft Master List'!E:E,0),2),"N/A")</f>
        <v>N/A</v>
      </c>
      <c r="E658" t="s">
        <v>3</v>
      </c>
      <c r="F658">
        <v>23</v>
      </c>
      <c r="H658">
        <v>7</v>
      </c>
      <c r="I658">
        <v>0</v>
      </c>
      <c r="K658">
        <v>17</v>
      </c>
      <c r="L658">
        <v>29</v>
      </c>
      <c r="M658">
        <v>58.6</v>
      </c>
      <c r="N658">
        <v>179</v>
      </c>
      <c r="O658">
        <v>0</v>
      </c>
      <c r="P658">
        <v>0</v>
      </c>
      <c r="Q658">
        <v>1</v>
      </c>
      <c r="R658">
        <v>3.4</v>
      </c>
      <c r="S658">
        <v>25</v>
      </c>
      <c r="T658">
        <v>6.2</v>
      </c>
      <c r="U658">
        <v>4.5999999999999996</v>
      </c>
      <c r="V658">
        <v>10.5</v>
      </c>
      <c r="W658">
        <v>25.6</v>
      </c>
      <c r="X658">
        <v>62.3</v>
      </c>
      <c r="Y658">
        <v>68.8</v>
      </c>
      <c r="Z658">
        <v>3</v>
      </c>
      <c r="AA658">
        <v>30</v>
      </c>
      <c r="AB658">
        <v>4.66</v>
      </c>
      <c r="AC658">
        <v>3.25</v>
      </c>
      <c r="AD658">
        <v>9.4</v>
      </c>
    </row>
    <row r="659" spans="1:32" x14ac:dyDescent="0.25">
      <c r="A659">
        <v>2012</v>
      </c>
      <c r="B659">
        <v>50</v>
      </c>
      <c r="C659" t="s">
        <v>682</v>
      </c>
      <c r="D659" t="str">
        <f>IFERROR(INDEX('Draft Master List'!E:F,MATCH('Passing Data 2006-2015'!C659,'Draft Master List'!E:E,0),2),"N/A")</f>
        <v>N/A</v>
      </c>
      <c r="E659" t="s">
        <v>33</v>
      </c>
      <c r="F659">
        <v>28</v>
      </c>
      <c r="H659">
        <v>2</v>
      </c>
      <c r="I659">
        <v>0</v>
      </c>
      <c r="K659">
        <v>11</v>
      </c>
      <c r="L659">
        <v>19</v>
      </c>
      <c r="M659">
        <v>57.9</v>
      </c>
      <c r="N659">
        <v>131</v>
      </c>
      <c r="O659">
        <v>1</v>
      </c>
      <c r="P659">
        <v>5.3</v>
      </c>
      <c r="Q659">
        <v>0</v>
      </c>
      <c r="R659">
        <v>0</v>
      </c>
      <c r="S659">
        <v>37</v>
      </c>
      <c r="T659">
        <v>6.9</v>
      </c>
      <c r="U659">
        <v>7.9</v>
      </c>
      <c r="V659">
        <v>11.9</v>
      </c>
      <c r="W659">
        <v>65.5</v>
      </c>
      <c r="X659">
        <v>96.6</v>
      </c>
      <c r="Y659">
        <v>72.7</v>
      </c>
      <c r="Z659">
        <v>2</v>
      </c>
      <c r="AA659">
        <v>9</v>
      </c>
      <c r="AB659">
        <v>5.81</v>
      </c>
      <c r="AC659">
        <v>6.76</v>
      </c>
      <c r="AD659">
        <v>9.5</v>
      </c>
    </row>
    <row r="660" spans="1:32" x14ac:dyDescent="0.25">
      <c r="A660">
        <v>2012</v>
      </c>
      <c r="B660">
        <v>51</v>
      </c>
      <c r="C660" t="s">
        <v>276</v>
      </c>
      <c r="D660" t="str">
        <f>IFERROR(INDEX('Draft Master List'!E:F,MATCH('Passing Data 2006-2015'!C660,'Draft Master List'!E:E,0),2),"N/A")</f>
        <v>852010</v>
      </c>
      <c r="E660" t="s">
        <v>64</v>
      </c>
      <c r="F660">
        <v>26</v>
      </c>
      <c r="H660">
        <v>3</v>
      </c>
      <c r="I660">
        <v>0</v>
      </c>
      <c r="K660">
        <v>9</v>
      </c>
      <c r="L660">
        <v>17</v>
      </c>
      <c r="M660">
        <v>52.9</v>
      </c>
      <c r="N660">
        <v>79</v>
      </c>
      <c r="O660">
        <v>1</v>
      </c>
      <c r="P660">
        <v>5.9</v>
      </c>
      <c r="Q660">
        <v>0</v>
      </c>
      <c r="R660">
        <v>0</v>
      </c>
      <c r="S660">
        <v>21</v>
      </c>
      <c r="T660">
        <v>4.5999999999999996</v>
      </c>
      <c r="U660">
        <v>5.8</v>
      </c>
      <c r="V660">
        <v>8.8000000000000007</v>
      </c>
      <c r="W660">
        <v>26.3</v>
      </c>
      <c r="X660">
        <v>85.2</v>
      </c>
      <c r="Y660">
        <v>31.3</v>
      </c>
      <c r="Z660">
        <v>4</v>
      </c>
      <c r="AA660">
        <v>25</v>
      </c>
      <c r="AB660">
        <v>2.57</v>
      </c>
      <c r="AC660">
        <v>3.52</v>
      </c>
      <c r="AD660">
        <v>19</v>
      </c>
    </row>
    <row r="661" spans="1:32" x14ac:dyDescent="0.25">
      <c r="A661">
        <v>2012</v>
      </c>
      <c r="B661">
        <v>52</v>
      </c>
      <c r="C661" t="s">
        <v>686</v>
      </c>
      <c r="D661" t="str">
        <f>IFERROR(INDEX('Draft Master List'!E:F,MATCH('Passing Data 2006-2015'!C661,'Draft Master List'!E:E,0),2),"N/A")</f>
        <v>N/A</v>
      </c>
      <c r="E661" t="s">
        <v>12</v>
      </c>
      <c r="F661">
        <v>32</v>
      </c>
      <c r="H661">
        <v>1</v>
      </c>
      <c r="I661">
        <v>0</v>
      </c>
      <c r="K661">
        <v>10</v>
      </c>
      <c r="L661">
        <v>13</v>
      </c>
      <c r="M661">
        <v>76.900000000000006</v>
      </c>
      <c r="N661">
        <v>172</v>
      </c>
      <c r="O661">
        <v>2</v>
      </c>
      <c r="P661">
        <v>15.4</v>
      </c>
      <c r="Q661">
        <v>0</v>
      </c>
      <c r="R661">
        <v>0</v>
      </c>
      <c r="S661">
        <v>46</v>
      </c>
      <c r="T661">
        <v>13.2</v>
      </c>
      <c r="U661">
        <v>16.3</v>
      </c>
      <c r="V661">
        <v>17.2</v>
      </c>
      <c r="W661">
        <v>172</v>
      </c>
      <c r="X661">
        <v>157.9</v>
      </c>
      <c r="Y661">
        <v>53</v>
      </c>
      <c r="Z661">
        <v>0</v>
      </c>
      <c r="AA661">
        <v>0</v>
      </c>
      <c r="AB661">
        <v>13.23</v>
      </c>
      <c r="AC661">
        <v>16.309999999999999</v>
      </c>
      <c r="AD661">
        <v>0</v>
      </c>
    </row>
    <row r="662" spans="1:32" x14ac:dyDescent="0.25">
      <c r="A662">
        <v>2012</v>
      </c>
      <c r="B662">
        <v>53</v>
      </c>
      <c r="C662" t="s">
        <v>552</v>
      </c>
      <c r="D662" t="str">
        <f>IFERROR(INDEX('Draft Master List'!E:F,MATCH('Passing Data 2006-2015'!C662,'Draft Master List'!E:E,0),2),"N/A")</f>
        <v>1942006</v>
      </c>
      <c r="E662" t="s">
        <v>15</v>
      </c>
      <c r="F662">
        <v>29</v>
      </c>
      <c r="H662">
        <v>2</v>
      </c>
      <c r="I662">
        <v>0</v>
      </c>
      <c r="K662">
        <v>5</v>
      </c>
      <c r="L662">
        <v>11</v>
      </c>
      <c r="M662">
        <v>45.5</v>
      </c>
      <c r="N662">
        <v>65</v>
      </c>
      <c r="O662">
        <v>0</v>
      </c>
      <c r="P662">
        <v>0</v>
      </c>
      <c r="Q662">
        <v>0</v>
      </c>
      <c r="R662">
        <v>0</v>
      </c>
      <c r="S662">
        <v>44</v>
      </c>
      <c r="T662">
        <v>5.9</v>
      </c>
      <c r="U662">
        <v>5.9</v>
      </c>
      <c r="V662">
        <v>13</v>
      </c>
      <c r="W662">
        <v>32.5</v>
      </c>
      <c r="X662">
        <v>64.599999999999994</v>
      </c>
      <c r="Y662">
        <v>38</v>
      </c>
      <c r="Z662">
        <v>0</v>
      </c>
      <c r="AA662">
        <v>0</v>
      </c>
      <c r="AB662">
        <v>5.91</v>
      </c>
      <c r="AC662">
        <v>5.91</v>
      </c>
      <c r="AD662">
        <v>0</v>
      </c>
      <c r="AE662">
        <v>1</v>
      </c>
      <c r="AF662">
        <v>1</v>
      </c>
    </row>
    <row r="663" spans="1:32" x14ac:dyDescent="0.25">
      <c r="A663">
        <v>2012</v>
      </c>
      <c r="B663">
        <v>54</v>
      </c>
      <c r="C663" t="s">
        <v>575</v>
      </c>
      <c r="D663" t="str">
        <f>IFERROR(INDEX('Draft Master List'!E:F,MATCH('Passing Data 2006-2015'!C663,'Draft Master List'!E:E,0),2),"N/A")</f>
        <v>N/A</v>
      </c>
      <c r="E663" t="s">
        <v>27</v>
      </c>
      <c r="F663">
        <v>30</v>
      </c>
      <c r="H663">
        <v>1</v>
      </c>
      <c r="I663">
        <v>0</v>
      </c>
      <c r="K663">
        <v>9</v>
      </c>
      <c r="L663">
        <v>10</v>
      </c>
      <c r="M663">
        <v>90</v>
      </c>
      <c r="N663">
        <v>89</v>
      </c>
      <c r="O663">
        <v>1</v>
      </c>
      <c r="P663">
        <v>10</v>
      </c>
      <c r="Q663">
        <v>0</v>
      </c>
      <c r="R663">
        <v>0</v>
      </c>
      <c r="S663">
        <v>21</v>
      </c>
      <c r="T663">
        <v>8.9</v>
      </c>
      <c r="U663">
        <v>10.9</v>
      </c>
      <c r="V663">
        <v>9.9</v>
      </c>
      <c r="W663">
        <v>89</v>
      </c>
      <c r="X663">
        <v>137.1</v>
      </c>
      <c r="Y663">
        <v>99.7</v>
      </c>
      <c r="Z663">
        <v>0</v>
      </c>
      <c r="AA663">
        <v>0</v>
      </c>
      <c r="AB663">
        <v>8.9</v>
      </c>
      <c r="AC663">
        <v>10.9</v>
      </c>
      <c r="AD663">
        <v>0</v>
      </c>
    </row>
    <row r="664" spans="1:32" x14ac:dyDescent="0.25">
      <c r="A664">
        <v>2012</v>
      </c>
      <c r="B664">
        <v>55</v>
      </c>
      <c r="C664" t="s">
        <v>738</v>
      </c>
      <c r="D664" t="str">
        <f>IFERROR(INDEX('Draft Master List'!E:F,MATCH('Passing Data 2006-2015'!C664,'Draft Master List'!E:E,0),2),"N/A")</f>
        <v>N/A</v>
      </c>
      <c r="E664" t="s">
        <v>23</v>
      </c>
      <c r="F664">
        <v>25</v>
      </c>
      <c r="H664">
        <v>4</v>
      </c>
      <c r="I664">
        <v>0</v>
      </c>
      <c r="K664">
        <v>4</v>
      </c>
      <c r="L664">
        <v>10</v>
      </c>
      <c r="M664">
        <v>40</v>
      </c>
      <c r="N664">
        <v>38</v>
      </c>
      <c r="O664">
        <v>0</v>
      </c>
      <c r="P664">
        <v>0</v>
      </c>
      <c r="Q664">
        <v>1</v>
      </c>
      <c r="R664">
        <v>10</v>
      </c>
      <c r="S664">
        <v>19</v>
      </c>
      <c r="T664">
        <v>3.8</v>
      </c>
      <c r="U664">
        <v>-0.7</v>
      </c>
      <c r="V664">
        <v>9.5</v>
      </c>
      <c r="W664">
        <v>9.5</v>
      </c>
      <c r="X664">
        <v>11.7</v>
      </c>
      <c r="Y664">
        <v>45.9</v>
      </c>
      <c r="Z664">
        <v>1</v>
      </c>
      <c r="AA664">
        <v>0</v>
      </c>
      <c r="AB664">
        <v>3.45</v>
      </c>
      <c r="AC664">
        <v>-0.64</v>
      </c>
      <c r="AD664">
        <v>9.1</v>
      </c>
    </row>
    <row r="665" spans="1:32" x14ac:dyDescent="0.25">
      <c r="A665">
        <v>2012</v>
      </c>
      <c r="B665">
        <v>56</v>
      </c>
      <c r="C665" t="s">
        <v>424</v>
      </c>
      <c r="D665" t="str">
        <f>IFERROR(INDEX('Draft Master List'!E:F,MATCH('Passing Data 2006-2015'!C665,'Draft Master List'!E:E,0),2),"N/A")</f>
        <v>2092008</v>
      </c>
      <c r="E665" t="s">
        <v>19</v>
      </c>
      <c r="F665">
        <v>27</v>
      </c>
      <c r="H665">
        <v>3</v>
      </c>
      <c r="I665">
        <v>0</v>
      </c>
      <c r="K665">
        <v>5</v>
      </c>
      <c r="L665">
        <v>9</v>
      </c>
      <c r="M665">
        <v>55.6</v>
      </c>
      <c r="N665">
        <v>68</v>
      </c>
      <c r="O665">
        <v>0</v>
      </c>
      <c r="P665">
        <v>0</v>
      </c>
      <c r="Q665">
        <v>0</v>
      </c>
      <c r="R665">
        <v>0</v>
      </c>
      <c r="S665">
        <v>27</v>
      </c>
      <c r="T665">
        <v>7.6</v>
      </c>
      <c r="U665">
        <v>7.6</v>
      </c>
      <c r="V665">
        <v>13.6</v>
      </c>
      <c r="W665">
        <v>22.7</v>
      </c>
      <c r="X665">
        <v>79.900000000000006</v>
      </c>
      <c r="Y665">
        <v>32.700000000000003</v>
      </c>
      <c r="Z665">
        <v>0</v>
      </c>
      <c r="AA665">
        <v>0</v>
      </c>
      <c r="AB665">
        <v>7.56</v>
      </c>
      <c r="AC665">
        <v>7.56</v>
      </c>
      <c r="AD665">
        <v>0</v>
      </c>
    </row>
    <row r="666" spans="1:32" x14ac:dyDescent="0.25">
      <c r="A666">
        <v>2012</v>
      </c>
      <c r="B666">
        <v>57</v>
      </c>
      <c r="C666" t="s">
        <v>267</v>
      </c>
      <c r="D666" t="str">
        <f>IFERROR(INDEX('Draft Master List'!E:F,MATCH('Passing Data 2006-2015'!C666,'Draft Master List'!E:E,0),2),"N/A")</f>
        <v>252010</v>
      </c>
      <c r="E666" t="s">
        <v>32</v>
      </c>
      <c r="F666">
        <v>25</v>
      </c>
      <c r="G666" t="s">
        <v>758</v>
      </c>
      <c r="H666">
        <v>12</v>
      </c>
      <c r="I666">
        <v>2</v>
      </c>
      <c r="K666">
        <v>6</v>
      </c>
      <c r="L666">
        <v>8</v>
      </c>
      <c r="M666">
        <v>75</v>
      </c>
      <c r="N666">
        <v>39</v>
      </c>
      <c r="O666">
        <v>0</v>
      </c>
      <c r="P666">
        <v>0</v>
      </c>
      <c r="Q666">
        <v>0</v>
      </c>
      <c r="R666">
        <v>0</v>
      </c>
      <c r="S666">
        <v>23</v>
      </c>
      <c r="T666">
        <v>4.9000000000000004</v>
      </c>
      <c r="U666">
        <v>4.9000000000000004</v>
      </c>
      <c r="V666">
        <v>6.5</v>
      </c>
      <c r="W666">
        <v>3.3</v>
      </c>
      <c r="X666">
        <v>84.9</v>
      </c>
      <c r="Y666">
        <v>29.8</v>
      </c>
      <c r="Z666">
        <v>2</v>
      </c>
      <c r="AA666">
        <v>7</v>
      </c>
      <c r="AB666">
        <v>3.2</v>
      </c>
      <c r="AC666">
        <v>3.2</v>
      </c>
      <c r="AD666">
        <v>20</v>
      </c>
    </row>
    <row r="667" spans="1:32" x14ac:dyDescent="0.25">
      <c r="A667">
        <v>2012</v>
      </c>
      <c r="B667">
        <v>58</v>
      </c>
      <c r="C667" t="s">
        <v>577</v>
      </c>
      <c r="D667" t="str">
        <f>IFERROR(INDEX('Draft Master List'!E:F,MATCH('Passing Data 2006-2015'!C667,'Draft Master List'!E:E,0),2),"N/A")</f>
        <v>N/A</v>
      </c>
      <c r="E667" t="s">
        <v>14</v>
      </c>
      <c r="F667">
        <v>29</v>
      </c>
      <c r="H667">
        <v>1</v>
      </c>
      <c r="I667">
        <v>0</v>
      </c>
      <c r="K667">
        <v>4</v>
      </c>
      <c r="L667">
        <v>7</v>
      </c>
      <c r="M667">
        <v>57.1</v>
      </c>
      <c r="N667">
        <v>51</v>
      </c>
      <c r="O667">
        <v>0</v>
      </c>
      <c r="P667">
        <v>0</v>
      </c>
      <c r="Q667">
        <v>0</v>
      </c>
      <c r="R667">
        <v>0</v>
      </c>
      <c r="S667">
        <v>24</v>
      </c>
      <c r="T667">
        <v>7.3</v>
      </c>
      <c r="U667">
        <v>7.3</v>
      </c>
      <c r="V667">
        <v>12.8</v>
      </c>
      <c r="W667">
        <v>51</v>
      </c>
      <c r="X667">
        <v>80.099999999999994</v>
      </c>
      <c r="Y667">
        <v>54.7</v>
      </c>
      <c r="Z667">
        <v>0</v>
      </c>
      <c r="AA667">
        <v>0</v>
      </c>
      <c r="AB667">
        <v>7.29</v>
      </c>
      <c r="AC667">
        <v>7.29</v>
      </c>
      <c r="AD667">
        <v>0</v>
      </c>
    </row>
    <row r="668" spans="1:32" x14ac:dyDescent="0.25">
      <c r="A668">
        <v>2012</v>
      </c>
      <c r="B668">
        <v>59</v>
      </c>
      <c r="C668" t="s">
        <v>297</v>
      </c>
      <c r="D668" t="str">
        <f>IFERROR(INDEX('Draft Master List'!E:F,MATCH('Passing Data 2006-2015'!C668,'Draft Master List'!E:E,0),2),"N/A")</f>
        <v>1762010</v>
      </c>
      <c r="E668" t="s">
        <v>28</v>
      </c>
      <c r="F668">
        <v>25</v>
      </c>
      <c r="H668">
        <v>1</v>
      </c>
      <c r="I668">
        <v>0</v>
      </c>
      <c r="K668">
        <v>3</v>
      </c>
      <c r="L668">
        <v>5</v>
      </c>
      <c r="M668">
        <v>60</v>
      </c>
      <c r="N668">
        <v>34</v>
      </c>
      <c r="O668">
        <v>0</v>
      </c>
      <c r="P668">
        <v>0</v>
      </c>
      <c r="Q668">
        <v>0</v>
      </c>
      <c r="R668">
        <v>0</v>
      </c>
      <c r="S668">
        <v>17</v>
      </c>
      <c r="T668">
        <v>6.8</v>
      </c>
      <c r="U668">
        <v>6.8</v>
      </c>
      <c r="V668">
        <v>11.3</v>
      </c>
      <c r="W668">
        <v>34</v>
      </c>
      <c r="X668">
        <v>80.400000000000006</v>
      </c>
      <c r="Y668">
        <v>37.9</v>
      </c>
      <c r="Z668">
        <v>0</v>
      </c>
      <c r="AA668">
        <v>0</v>
      </c>
      <c r="AB668">
        <v>6.8</v>
      </c>
      <c r="AC668">
        <v>6.8</v>
      </c>
      <c r="AD668">
        <v>0</v>
      </c>
    </row>
    <row r="669" spans="1:32" x14ac:dyDescent="0.25">
      <c r="A669">
        <v>2012</v>
      </c>
      <c r="B669">
        <v>60</v>
      </c>
      <c r="C669" t="s">
        <v>494</v>
      </c>
      <c r="D669" t="str">
        <f>IFERROR(INDEX('Draft Master List'!E:F,MATCH('Passing Data 2006-2015'!C669,'Draft Master List'!E:E,0),2),"N/A")</f>
        <v>2172007</v>
      </c>
      <c r="E669" t="s">
        <v>29</v>
      </c>
      <c r="F669">
        <v>28</v>
      </c>
      <c r="H669">
        <v>4</v>
      </c>
      <c r="I669">
        <v>0</v>
      </c>
      <c r="K669">
        <v>3</v>
      </c>
      <c r="L669">
        <v>5</v>
      </c>
      <c r="M669">
        <v>60</v>
      </c>
      <c r="N669">
        <v>30</v>
      </c>
      <c r="O669">
        <v>0</v>
      </c>
      <c r="P669">
        <v>0</v>
      </c>
      <c r="Q669">
        <v>0</v>
      </c>
      <c r="R669">
        <v>0</v>
      </c>
      <c r="S669">
        <v>12</v>
      </c>
      <c r="T669">
        <v>6</v>
      </c>
      <c r="U669">
        <v>6</v>
      </c>
      <c r="V669">
        <v>10</v>
      </c>
      <c r="W669">
        <v>7.5</v>
      </c>
      <c r="X669">
        <v>77.099999999999994</v>
      </c>
      <c r="Y669">
        <v>37.4</v>
      </c>
      <c r="Z669">
        <v>0</v>
      </c>
      <c r="AA669">
        <v>0</v>
      </c>
      <c r="AB669">
        <v>6</v>
      </c>
      <c r="AC669">
        <v>6</v>
      </c>
      <c r="AD669">
        <v>0</v>
      </c>
    </row>
    <row r="670" spans="1:32" x14ac:dyDescent="0.25">
      <c r="A670">
        <v>2012</v>
      </c>
      <c r="B670">
        <v>61</v>
      </c>
      <c r="C670" t="s">
        <v>67</v>
      </c>
      <c r="D670" t="str">
        <f>IFERROR(INDEX('Draft Master List'!E:F,MATCH('Passing Data 2006-2015'!C670,'Draft Master List'!E:E,0),2),"N/A")</f>
        <v>N/A</v>
      </c>
      <c r="E670" t="s">
        <v>22</v>
      </c>
      <c r="F670">
        <v>29</v>
      </c>
      <c r="H670">
        <v>2</v>
      </c>
      <c r="I670">
        <v>0</v>
      </c>
      <c r="K670">
        <v>4</v>
      </c>
      <c r="L670">
        <v>4</v>
      </c>
      <c r="M670">
        <v>100</v>
      </c>
      <c r="N670">
        <v>58</v>
      </c>
      <c r="O670">
        <v>0</v>
      </c>
      <c r="P670">
        <v>0</v>
      </c>
      <c r="Q670">
        <v>0</v>
      </c>
      <c r="R670">
        <v>0</v>
      </c>
      <c r="S670">
        <v>23</v>
      </c>
      <c r="T670">
        <v>14.5</v>
      </c>
      <c r="U670">
        <v>14.5</v>
      </c>
      <c r="V670">
        <v>14.5</v>
      </c>
      <c r="W670">
        <v>29</v>
      </c>
      <c r="X670">
        <v>118.7</v>
      </c>
      <c r="Y670">
        <v>89.7</v>
      </c>
      <c r="Z670">
        <v>0</v>
      </c>
      <c r="AA670">
        <v>0</v>
      </c>
      <c r="AB670">
        <v>14.5</v>
      </c>
      <c r="AC670">
        <v>14.5</v>
      </c>
      <c r="AD670">
        <v>0</v>
      </c>
    </row>
    <row r="671" spans="1:32" x14ac:dyDescent="0.25">
      <c r="A671">
        <v>2012</v>
      </c>
      <c r="B671">
        <v>62</v>
      </c>
      <c r="C671" t="s">
        <v>759</v>
      </c>
      <c r="D671" t="str">
        <f>IFERROR(INDEX('Draft Master List'!E:F,MATCH('Passing Data 2006-2015'!C671,'Draft Master List'!E:E,0),2),"N/A")</f>
        <v>N/A</v>
      </c>
      <c r="E671" t="s">
        <v>5</v>
      </c>
      <c r="F671">
        <v>27</v>
      </c>
      <c r="H671">
        <v>4</v>
      </c>
      <c r="I671">
        <v>0</v>
      </c>
      <c r="K671">
        <v>2</v>
      </c>
      <c r="L671">
        <v>4</v>
      </c>
      <c r="M671">
        <v>50</v>
      </c>
      <c r="N671">
        <v>20</v>
      </c>
      <c r="O671">
        <v>0</v>
      </c>
      <c r="P671">
        <v>0</v>
      </c>
      <c r="Q671">
        <v>0</v>
      </c>
      <c r="R671">
        <v>0</v>
      </c>
      <c r="S671">
        <v>11</v>
      </c>
      <c r="T671">
        <v>5</v>
      </c>
      <c r="U671">
        <v>5</v>
      </c>
      <c r="V671">
        <v>10</v>
      </c>
      <c r="W671">
        <v>5</v>
      </c>
      <c r="X671">
        <v>64.599999999999994</v>
      </c>
      <c r="Y671">
        <v>0</v>
      </c>
      <c r="Z671">
        <v>0</v>
      </c>
      <c r="AA671">
        <v>0</v>
      </c>
      <c r="AB671">
        <v>5</v>
      </c>
      <c r="AC671">
        <v>5</v>
      </c>
      <c r="AD671">
        <v>0</v>
      </c>
    </row>
    <row r="672" spans="1:32" x14ac:dyDescent="0.25">
      <c r="A672">
        <v>2012</v>
      </c>
      <c r="B672">
        <v>63</v>
      </c>
      <c r="C672" t="s">
        <v>760</v>
      </c>
      <c r="D672" t="str">
        <f>IFERROR(INDEX('Draft Master List'!E:F,MATCH('Passing Data 2006-2015'!C672,'Draft Master List'!E:E,0),2),"N/A")</f>
        <v>N/A</v>
      </c>
      <c r="E672" t="s">
        <v>30</v>
      </c>
      <c r="F672">
        <v>24</v>
      </c>
      <c r="H672">
        <v>4</v>
      </c>
      <c r="I672">
        <v>0</v>
      </c>
      <c r="K672">
        <v>1</v>
      </c>
      <c r="L672">
        <v>4</v>
      </c>
      <c r="M672">
        <v>25</v>
      </c>
      <c r="N672">
        <v>17</v>
      </c>
      <c r="O672">
        <v>0</v>
      </c>
      <c r="P672">
        <v>0</v>
      </c>
      <c r="Q672">
        <v>1</v>
      </c>
      <c r="R672">
        <v>25</v>
      </c>
      <c r="S672">
        <v>17</v>
      </c>
      <c r="T672">
        <v>4.3</v>
      </c>
      <c r="U672">
        <v>-7</v>
      </c>
      <c r="V672">
        <v>17</v>
      </c>
      <c r="W672">
        <v>4.3</v>
      </c>
      <c r="X672">
        <v>5.2</v>
      </c>
      <c r="Y672">
        <v>0.6</v>
      </c>
      <c r="Z672">
        <v>0</v>
      </c>
      <c r="AA672">
        <v>0</v>
      </c>
      <c r="AB672">
        <v>4.25</v>
      </c>
      <c r="AC672">
        <v>-7</v>
      </c>
      <c r="AD672">
        <v>0</v>
      </c>
    </row>
    <row r="673" spans="1:30" x14ac:dyDescent="0.25">
      <c r="A673">
        <v>2012</v>
      </c>
      <c r="B673">
        <v>64</v>
      </c>
      <c r="C673" t="s">
        <v>761</v>
      </c>
      <c r="D673" t="str">
        <f>IFERROR(INDEX('Draft Master List'!E:F,MATCH('Passing Data 2006-2015'!C673,'Draft Master List'!E:E,0),2),"N/A")</f>
        <v>N/A</v>
      </c>
      <c r="E673" t="s">
        <v>26</v>
      </c>
      <c r="F673">
        <v>22</v>
      </c>
      <c r="H673">
        <v>5</v>
      </c>
      <c r="I673">
        <v>0</v>
      </c>
      <c r="K673">
        <v>2</v>
      </c>
      <c r="L673">
        <v>4</v>
      </c>
      <c r="M673">
        <v>50</v>
      </c>
      <c r="N673">
        <v>12</v>
      </c>
      <c r="O673">
        <v>0</v>
      </c>
      <c r="P673">
        <v>0</v>
      </c>
      <c r="Q673">
        <v>0</v>
      </c>
      <c r="R673">
        <v>0</v>
      </c>
      <c r="S673">
        <v>7</v>
      </c>
      <c r="T673">
        <v>3</v>
      </c>
      <c r="U673">
        <v>3</v>
      </c>
      <c r="V673">
        <v>6</v>
      </c>
      <c r="W673">
        <v>2.4</v>
      </c>
      <c r="X673">
        <v>56.2</v>
      </c>
      <c r="Y673">
        <v>80.400000000000006</v>
      </c>
      <c r="Z673">
        <v>0</v>
      </c>
      <c r="AA673">
        <v>0</v>
      </c>
      <c r="AB673">
        <v>3</v>
      </c>
      <c r="AC673">
        <v>3</v>
      </c>
      <c r="AD673">
        <v>0</v>
      </c>
    </row>
    <row r="674" spans="1:30" x14ac:dyDescent="0.25">
      <c r="A674">
        <v>2012</v>
      </c>
      <c r="B674">
        <v>65</v>
      </c>
      <c r="C674" t="s">
        <v>600</v>
      </c>
      <c r="D674" t="str">
        <f>IFERROR(INDEX('Draft Master List'!E:F,MATCH('Passing Data 2006-2015'!C674,'Draft Master List'!E:E,0),2),"N/A")</f>
        <v>N/A</v>
      </c>
      <c r="E674" t="s">
        <v>9</v>
      </c>
      <c r="F674">
        <v>33</v>
      </c>
      <c r="H674">
        <v>2</v>
      </c>
      <c r="I674">
        <v>0</v>
      </c>
      <c r="K674">
        <v>2</v>
      </c>
      <c r="L674">
        <v>3</v>
      </c>
      <c r="M674">
        <v>66.7</v>
      </c>
      <c r="N674">
        <v>19</v>
      </c>
      <c r="O674">
        <v>0</v>
      </c>
      <c r="P674">
        <v>0</v>
      </c>
      <c r="Q674">
        <v>0</v>
      </c>
      <c r="R674">
        <v>0</v>
      </c>
      <c r="S674">
        <v>15</v>
      </c>
      <c r="T674">
        <v>6.3</v>
      </c>
      <c r="U674">
        <v>6.3</v>
      </c>
      <c r="V674">
        <v>9.5</v>
      </c>
      <c r="W674">
        <v>9.5</v>
      </c>
      <c r="X674">
        <v>84</v>
      </c>
      <c r="Y674">
        <v>2.7</v>
      </c>
      <c r="Z674">
        <v>1</v>
      </c>
      <c r="AA674">
        <v>6</v>
      </c>
      <c r="AB674">
        <v>3.25</v>
      </c>
      <c r="AC674">
        <v>3.25</v>
      </c>
      <c r="AD674">
        <v>25</v>
      </c>
    </row>
    <row r="675" spans="1:30" x14ac:dyDescent="0.25">
      <c r="A675">
        <v>2012</v>
      </c>
      <c r="B675">
        <v>66</v>
      </c>
      <c r="C675" t="s">
        <v>78</v>
      </c>
      <c r="D675" t="str">
        <f>IFERROR(INDEX('Draft Master List'!E:F,MATCH('Passing Data 2006-2015'!C675,'Draft Master List'!E:E,0),2),"N/A")</f>
        <v>492006</v>
      </c>
      <c r="E675" t="s">
        <v>223</v>
      </c>
      <c r="F675">
        <v>29</v>
      </c>
      <c r="H675">
        <v>2</v>
      </c>
      <c r="I675">
        <v>0</v>
      </c>
      <c r="K675">
        <v>1</v>
      </c>
      <c r="L675">
        <v>3</v>
      </c>
      <c r="M675">
        <v>33.299999999999997</v>
      </c>
      <c r="N675">
        <v>39</v>
      </c>
      <c r="O675">
        <v>0</v>
      </c>
      <c r="P675">
        <v>0</v>
      </c>
      <c r="Q675">
        <v>1</v>
      </c>
      <c r="R675">
        <v>33.299999999999997</v>
      </c>
      <c r="S675">
        <v>39</v>
      </c>
      <c r="T675">
        <v>13</v>
      </c>
      <c r="U675">
        <v>-2</v>
      </c>
      <c r="V675">
        <v>39</v>
      </c>
      <c r="W675">
        <v>19.5</v>
      </c>
      <c r="X675">
        <v>42.4</v>
      </c>
      <c r="Y675">
        <v>9.6</v>
      </c>
      <c r="Z675">
        <v>0</v>
      </c>
      <c r="AA675">
        <v>0</v>
      </c>
      <c r="AB675">
        <v>13</v>
      </c>
      <c r="AC675">
        <v>-2</v>
      </c>
      <c r="AD675">
        <v>0</v>
      </c>
    </row>
    <row r="676" spans="1:30" x14ac:dyDescent="0.25">
      <c r="A676">
        <v>2012</v>
      </c>
      <c r="B676">
        <v>67</v>
      </c>
      <c r="C676" t="s">
        <v>762</v>
      </c>
      <c r="D676" t="str">
        <f>IFERROR(INDEX('Draft Master List'!E:F,MATCH('Passing Data 2006-2015'!C676,'Draft Master List'!E:E,0),2),"N/A")</f>
        <v>N/A</v>
      </c>
      <c r="E676" t="s">
        <v>223</v>
      </c>
      <c r="F676">
        <v>22</v>
      </c>
      <c r="G676" t="s">
        <v>213</v>
      </c>
      <c r="H676">
        <v>16</v>
      </c>
      <c r="I676">
        <v>0</v>
      </c>
      <c r="K676">
        <v>3</v>
      </c>
      <c r="L676">
        <v>3</v>
      </c>
      <c r="M676">
        <v>100</v>
      </c>
      <c r="N676">
        <v>42</v>
      </c>
      <c r="O676">
        <v>1</v>
      </c>
      <c r="P676">
        <v>33.299999999999997</v>
      </c>
      <c r="Q676">
        <v>0</v>
      </c>
      <c r="R676">
        <v>0</v>
      </c>
      <c r="S676">
        <v>21</v>
      </c>
      <c r="T676">
        <v>14</v>
      </c>
      <c r="U676">
        <v>20.7</v>
      </c>
      <c r="V676">
        <v>14</v>
      </c>
      <c r="W676">
        <v>2.6</v>
      </c>
      <c r="X676">
        <v>158.30000000000001</v>
      </c>
      <c r="Y676">
        <v>100</v>
      </c>
      <c r="Z676">
        <v>0</v>
      </c>
      <c r="AA676">
        <v>0</v>
      </c>
      <c r="AB676">
        <v>14</v>
      </c>
      <c r="AC676">
        <v>20.67</v>
      </c>
      <c r="AD676">
        <v>0</v>
      </c>
    </row>
    <row r="677" spans="1:30" x14ac:dyDescent="0.25">
      <c r="A677">
        <v>2012</v>
      </c>
      <c r="B677">
        <v>68</v>
      </c>
      <c r="C677" t="s">
        <v>304</v>
      </c>
      <c r="D677" t="str">
        <f>IFERROR(INDEX('Draft Master List'!E:F,MATCH('Passing Data 2006-2015'!C677,'Draft Master List'!E:E,0),2),"N/A")</f>
        <v>1952010</v>
      </c>
      <c r="E677" t="s">
        <v>24</v>
      </c>
      <c r="F677">
        <v>24</v>
      </c>
      <c r="G677" t="s">
        <v>74</v>
      </c>
      <c r="H677">
        <v>13</v>
      </c>
      <c r="I677">
        <v>10</v>
      </c>
      <c r="K677">
        <v>0</v>
      </c>
      <c r="L677">
        <v>2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50</v>
      </c>
      <c r="S677">
        <v>0</v>
      </c>
      <c r="T677">
        <v>0</v>
      </c>
      <c r="U677">
        <v>-22.5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-22.5</v>
      </c>
      <c r="AD677">
        <v>0</v>
      </c>
    </row>
    <row r="678" spans="1:30" x14ac:dyDescent="0.25">
      <c r="A678">
        <v>2012</v>
      </c>
      <c r="B678">
        <v>69</v>
      </c>
      <c r="C678" t="s">
        <v>464</v>
      </c>
      <c r="D678" t="str">
        <f>IFERROR(INDEX('Draft Master List'!E:F,MATCH('Passing Data 2006-2015'!C678,'Draft Master List'!E:E,0),2),"N/A")</f>
        <v>922007</v>
      </c>
      <c r="E678" t="s">
        <v>6</v>
      </c>
      <c r="F678">
        <v>29</v>
      </c>
      <c r="H678">
        <v>1</v>
      </c>
      <c r="I678">
        <v>0</v>
      </c>
      <c r="K678">
        <v>2</v>
      </c>
      <c r="L678">
        <v>2</v>
      </c>
      <c r="M678">
        <v>100</v>
      </c>
      <c r="N678">
        <v>14</v>
      </c>
      <c r="O678">
        <v>0</v>
      </c>
      <c r="P678">
        <v>0</v>
      </c>
      <c r="Q678">
        <v>0</v>
      </c>
      <c r="R678">
        <v>0</v>
      </c>
      <c r="S678">
        <v>8</v>
      </c>
      <c r="T678">
        <v>7</v>
      </c>
      <c r="U678">
        <v>7</v>
      </c>
      <c r="V678">
        <v>7</v>
      </c>
      <c r="W678">
        <v>14</v>
      </c>
      <c r="X678">
        <v>95.8</v>
      </c>
      <c r="Y678">
        <v>98.1</v>
      </c>
      <c r="Z678">
        <v>0</v>
      </c>
      <c r="AA678">
        <v>0</v>
      </c>
      <c r="AB678">
        <v>7</v>
      </c>
      <c r="AC678">
        <v>7</v>
      </c>
      <c r="AD678">
        <v>0</v>
      </c>
    </row>
    <row r="679" spans="1:30" x14ac:dyDescent="0.25">
      <c r="A679">
        <v>2012</v>
      </c>
      <c r="B679">
        <v>70</v>
      </c>
      <c r="C679" t="s">
        <v>763</v>
      </c>
      <c r="D679" t="str">
        <f>IFERROR(INDEX('Draft Master List'!E:F,MATCH('Passing Data 2006-2015'!C679,'Draft Master List'!E:E,0),2),"N/A")</f>
        <v>N/A</v>
      </c>
      <c r="E679" t="s">
        <v>5</v>
      </c>
      <c r="F679">
        <v>25</v>
      </c>
      <c r="G679" t="s">
        <v>213</v>
      </c>
      <c r="H679">
        <v>16</v>
      </c>
      <c r="I679">
        <v>0</v>
      </c>
      <c r="K679">
        <v>1</v>
      </c>
      <c r="L679">
        <v>2</v>
      </c>
      <c r="M679">
        <v>50</v>
      </c>
      <c r="N679">
        <v>27</v>
      </c>
      <c r="O679">
        <v>1</v>
      </c>
      <c r="P679">
        <v>50</v>
      </c>
      <c r="Q679">
        <v>0</v>
      </c>
      <c r="R679">
        <v>0</v>
      </c>
      <c r="S679">
        <v>27</v>
      </c>
      <c r="T679">
        <v>13.5</v>
      </c>
      <c r="U679">
        <v>23.5</v>
      </c>
      <c r="V679">
        <v>27</v>
      </c>
      <c r="W679">
        <v>1.7</v>
      </c>
      <c r="X679">
        <v>135.4</v>
      </c>
      <c r="Y679">
        <v>5.66</v>
      </c>
      <c r="Z679">
        <v>0</v>
      </c>
      <c r="AA679">
        <v>0</v>
      </c>
      <c r="AB679">
        <v>13.5</v>
      </c>
      <c r="AC679">
        <v>23.5</v>
      </c>
      <c r="AD679">
        <v>0</v>
      </c>
    </row>
    <row r="680" spans="1:30" x14ac:dyDescent="0.25">
      <c r="A680">
        <v>2012</v>
      </c>
      <c r="B680">
        <v>71</v>
      </c>
      <c r="C680" t="s">
        <v>448</v>
      </c>
      <c r="D680" t="str">
        <f>IFERROR(INDEX('Draft Master List'!E:F,MATCH('Passing Data 2006-2015'!C680,'Draft Master List'!E:E,0),2),"N/A")</f>
        <v>442007</v>
      </c>
      <c r="E680" t="s">
        <v>19</v>
      </c>
      <c r="F680">
        <v>26</v>
      </c>
      <c r="G680" t="s">
        <v>74</v>
      </c>
      <c r="H680">
        <v>16</v>
      </c>
      <c r="I680">
        <v>16</v>
      </c>
      <c r="K680">
        <v>1</v>
      </c>
      <c r="L680">
        <v>2</v>
      </c>
      <c r="M680">
        <v>50</v>
      </c>
      <c r="N680">
        <v>25</v>
      </c>
      <c r="O680">
        <v>0</v>
      </c>
      <c r="P680">
        <v>0</v>
      </c>
      <c r="Q680">
        <v>0</v>
      </c>
      <c r="R680">
        <v>0</v>
      </c>
      <c r="S680">
        <v>25</v>
      </c>
      <c r="T680">
        <v>12.5</v>
      </c>
      <c r="U680">
        <v>12.5</v>
      </c>
      <c r="V680">
        <v>25</v>
      </c>
      <c r="W680">
        <v>1.6</v>
      </c>
      <c r="X680">
        <v>95.8</v>
      </c>
      <c r="Y680">
        <v>100</v>
      </c>
      <c r="Z680">
        <v>0</v>
      </c>
      <c r="AA680">
        <v>0</v>
      </c>
      <c r="AB680">
        <v>12.5</v>
      </c>
      <c r="AC680">
        <v>12.5</v>
      </c>
      <c r="AD680">
        <v>0</v>
      </c>
    </row>
    <row r="681" spans="1:30" x14ac:dyDescent="0.25">
      <c r="A681">
        <v>2012</v>
      </c>
      <c r="B681">
        <v>72</v>
      </c>
      <c r="C681" t="s">
        <v>764</v>
      </c>
      <c r="D681" t="str">
        <f>IFERROR(INDEX('Draft Master List'!E:F,MATCH('Passing Data 2006-2015'!C681,'Draft Master List'!E:E,0),2),"N/A")</f>
        <v>N/A</v>
      </c>
      <c r="E681" t="s">
        <v>13</v>
      </c>
      <c r="F681">
        <v>26</v>
      </c>
      <c r="G681" t="s">
        <v>77</v>
      </c>
      <c r="H681">
        <v>10</v>
      </c>
      <c r="I681">
        <v>6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W681">
        <v>0</v>
      </c>
      <c r="X681">
        <v>39.6</v>
      </c>
      <c r="Y681">
        <v>37.9</v>
      </c>
      <c r="Z681">
        <v>0</v>
      </c>
      <c r="AA681">
        <v>0</v>
      </c>
      <c r="AB681">
        <v>0</v>
      </c>
      <c r="AC681">
        <v>0</v>
      </c>
      <c r="AD681">
        <v>0</v>
      </c>
    </row>
    <row r="682" spans="1:30" x14ac:dyDescent="0.25">
      <c r="A682">
        <v>2012</v>
      </c>
      <c r="B682">
        <v>73</v>
      </c>
      <c r="C682" t="s">
        <v>731</v>
      </c>
      <c r="D682" t="str">
        <f>IFERROR(INDEX('Draft Master List'!E:F,MATCH('Passing Data 2006-2015'!C682,'Draft Master List'!E:E,0),2),"N/A")</f>
        <v>N/A</v>
      </c>
      <c r="E682" t="s">
        <v>0</v>
      </c>
      <c r="F682">
        <v>26</v>
      </c>
      <c r="H682">
        <v>16</v>
      </c>
      <c r="I682">
        <v>0</v>
      </c>
      <c r="K682">
        <v>1</v>
      </c>
      <c r="L682">
        <v>1</v>
      </c>
      <c r="M682">
        <v>100</v>
      </c>
      <c r="N682">
        <v>10</v>
      </c>
      <c r="O682">
        <v>0</v>
      </c>
      <c r="P682">
        <v>0</v>
      </c>
      <c r="Q682">
        <v>0</v>
      </c>
      <c r="R682">
        <v>0</v>
      </c>
      <c r="S682">
        <v>10</v>
      </c>
      <c r="T682">
        <v>10</v>
      </c>
      <c r="U682">
        <v>10</v>
      </c>
      <c r="V682">
        <v>10</v>
      </c>
      <c r="W682">
        <v>0.6</v>
      </c>
      <c r="X682">
        <v>108.3</v>
      </c>
      <c r="Y682">
        <v>100</v>
      </c>
      <c r="Z682">
        <v>0</v>
      </c>
      <c r="AA682">
        <v>0</v>
      </c>
      <c r="AB682">
        <v>10</v>
      </c>
      <c r="AC682">
        <v>10</v>
      </c>
      <c r="AD682">
        <v>0</v>
      </c>
    </row>
    <row r="683" spans="1:30" x14ac:dyDescent="0.25">
      <c r="A683">
        <v>2012</v>
      </c>
      <c r="B683">
        <v>74</v>
      </c>
      <c r="C683" t="s">
        <v>278</v>
      </c>
      <c r="D683" t="str">
        <f>IFERROR(INDEX('Draft Master List'!E:F,MATCH('Passing Data 2006-2015'!C683,'Draft Master List'!E:E,0),2),"N/A")</f>
        <v>892010</v>
      </c>
      <c r="E683" t="s">
        <v>22</v>
      </c>
      <c r="F683">
        <v>24</v>
      </c>
      <c r="H683">
        <v>16</v>
      </c>
      <c r="I683">
        <v>0</v>
      </c>
      <c r="K683">
        <v>0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W683">
        <v>0</v>
      </c>
      <c r="X683">
        <v>39.6</v>
      </c>
      <c r="Y683">
        <v>2.7</v>
      </c>
      <c r="Z683">
        <v>0</v>
      </c>
      <c r="AA683">
        <v>0</v>
      </c>
      <c r="AB683">
        <v>0</v>
      </c>
      <c r="AC683">
        <v>0</v>
      </c>
      <c r="AD683">
        <v>0</v>
      </c>
    </row>
    <row r="684" spans="1:30" x14ac:dyDescent="0.25">
      <c r="A684">
        <v>2012</v>
      </c>
      <c r="B684">
        <v>75</v>
      </c>
      <c r="C684" t="s">
        <v>495</v>
      </c>
      <c r="D684" t="str">
        <f>IFERROR(INDEX('Draft Master List'!E:F,MATCH('Passing Data 2006-2015'!C684,'Draft Master List'!E:E,0),2),"N/A")</f>
        <v>N/A</v>
      </c>
      <c r="E684" t="s">
        <v>33</v>
      </c>
      <c r="F684">
        <v>28</v>
      </c>
      <c r="G684" t="s">
        <v>213</v>
      </c>
      <c r="H684">
        <v>16</v>
      </c>
      <c r="I684">
        <v>0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W684">
        <v>0</v>
      </c>
      <c r="X684">
        <v>39.6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</row>
    <row r="685" spans="1:30" x14ac:dyDescent="0.25">
      <c r="A685">
        <v>2012</v>
      </c>
      <c r="B685">
        <v>76</v>
      </c>
      <c r="C685" t="s">
        <v>431</v>
      </c>
      <c r="D685" t="str">
        <f>IFERROR(INDEX('Draft Master List'!E:F,MATCH('Passing Data 2006-2015'!C685,'Draft Master List'!E:E,0),2),"N/A")</f>
        <v>2272008</v>
      </c>
      <c r="E685" t="s">
        <v>25</v>
      </c>
      <c r="F685">
        <v>26</v>
      </c>
      <c r="G685" t="s">
        <v>643</v>
      </c>
      <c r="H685">
        <v>13</v>
      </c>
      <c r="I685">
        <v>2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W685">
        <v>0</v>
      </c>
      <c r="X685">
        <v>39.6</v>
      </c>
      <c r="Y685">
        <v>1.6</v>
      </c>
      <c r="Z685">
        <v>0</v>
      </c>
      <c r="AA685">
        <v>0</v>
      </c>
      <c r="AB685">
        <v>0</v>
      </c>
      <c r="AC685">
        <v>0</v>
      </c>
      <c r="AD685">
        <v>0</v>
      </c>
    </row>
    <row r="686" spans="1:30" x14ac:dyDescent="0.25">
      <c r="A686">
        <v>2012</v>
      </c>
      <c r="B686">
        <v>77</v>
      </c>
      <c r="C686" t="s">
        <v>765</v>
      </c>
      <c r="D686" t="str">
        <f>IFERROR(INDEX('Draft Master List'!E:F,MATCH('Passing Data 2006-2015'!C686,'Draft Master List'!E:E,0),2),"N/A")</f>
        <v>N/A</v>
      </c>
      <c r="E686" t="s">
        <v>20</v>
      </c>
      <c r="F686">
        <v>23</v>
      </c>
      <c r="G686" t="s">
        <v>77</v>
      </c>
      <c r="H686">
        <v>15</v>
      </c>
      <c r="I686">
        <v>1</v>
      </c>
      <c r="K686">
        <v>0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W686">
        <v>0</v>
      </c>
      <c r="X686">
        <v>39.6</v>
      </c>
      <c r="Y686">
        <v>4.5999999999999996</v>
      </c>
      <c r="Z686">
        <v>0</v>
      </c>
      <c r="AA686">
        <v>0</v>
      </c>
      <c r="AB686">
        <v>0</v>
      </c>
      <c r="AC686">
        <v>0</v>
      </c>
      <c r="AD686">
        <v>0</v>
      </c>
    </row>
    <row r="687" spans="1:30" x14ac:dyDescent="0.25">
      <c r="A687">
        <v>2012</v>
      </c>
      <c r="B687">
        <v>78</v>
      </c>
      <c r="C687" t="s">
        <v>745</v>
      </c>
      <c r="D687" t="str">
        <f>IFERROR(INDEX('Draft Master List'!E:F,MATCH('Passing Data 2006-2015'!C687,'Draft Master List'!E:E,0),2),"N/A")</f>
        <v>N/A</v>
      </c>
      <c r="E687" t="s">
        <v>32</v>
      </c>
      <c r="F687">
        <v>24</v>
      </c>
      <c r="G687" t="s">
        <v>77</v>
      </c>
      <c r="H687">
        <v>16</v>
      </c>
      <c r="I687">
        <v>7</v>
      </c>
      <c r="K687">
        <v>1</v>
      </c>
      <c r="L687">
        <v>1</v>
      </c>
      <c r="M687">
        <v>100</v>
      </c>
      <c r="N687">
        <v>42</v>
      </c>
      <c r="O687">
        <v>0</v>
      </c>
      <c r="P687">
        <v>0</v>
      </c>
      <c r="Q687">
        <v>0</v>
      </c>
      <c r="R687">
        <v>0</v>
      </c>
      <c r="S687">
        <v>42</v>
      </c>
      <c r="T687">
        <v>42</v>
      </c>
      <c r="U687">
        <v>42</v>
      </c>
      <c r="V687">
        <v>42</v>
      </c>
      <c r="W687">
        <v>2.6</v>
      </c>
      <c r="X687">
        <v>118.7</v>
      </c>
      <c r="Y687">
        <v>92</v>
      </c>
      <c r="Z687">
        <v>0</v>
      </c>
      <c r="AA687">
        <v>0</v>
      </c>
      <c r="AB687">
        <v>42</v>
      </c>
      <c r="AC687">
        <v>42</v>
      </c>
      <c r="AD687">
        <v>0</v>
      </c>
    </row>
    <row r="688" spans="1:30" x14ac:dyDescent="0.25">
      <c r="A688">
        <v>2012</v>
      </c>
      <c r="B688">
        <v>79</v>
      </c>
      <c r="C688" t="s">
        <v>766</v>
      </c>
      <c r="D688" t="str">
        <f>IFERROR(INDEX('Draft Master List'!E:F,MATCH('Passing Data 2006-2015'!C688,'Draft Master List'!E:E,0),2),"N/A")</f>
        <v>N/A</v>
      </c>
      <c r="E688" t="s">
        <v>16</v>
      </c>
      <c r="F688">
        <v>36</v>
      </c>
      <c r="G688" t="s">
        <v>213</v>
      </c>
      <c r="H688">
        <v>16</v>
      </c>
      <c r="I688">
        <v>0</v>
      </c>
      <c r="K688">
        <v>1</v>
      </c>
      <c r="L688">
        <v>1</v>
      </c>
      <c r="M688">
        <v>100</v>
      </c>
      <c r="N688">
        <v>4</v>
      </c>
      <c r="O688">
        <v>0</v>
      </c>
      <c r="P688">
        <v>0</v>
      </c>
      <c r="Q688">
        <v>0</v>
      </c>
      <c r="R688">
        <v>0</v>
      </c>
      <c r="S688">
        <v>4</v>
      </c>
      <c r="T688">
        <v>4</v>
      </c>
      <c r="U688">
        <v>4</v>
      </c>
      <c r="V688">
        <v>4</v>
      </c>
      <c r="W688">
        <v>0.3</v>
      </c>
      <c r="X688">
        <v>83.3</v>
      </c>
      <c r="Y688">
        <v>0.31</v>
      </c>
      <c r="Z688">
        <v>0</v>
      </c>
      <c r="AA688">
        <v>0</v>
      </c>
      <c r="AB688">
        <v>4</v>
      </c>
      <c r="AC688">
        <v>4</v>
      </c>
      <c r="AD688">
        <v>0</v>
      </c>
    </row>
    <row r="689" spans="1:32" x14ac:dyDescent="0.25">
      <c r="A689">
        <v>2012</v>
      </c>
      <c r="B689">
        <v>80</v>
      </c>
      <c r="C689" t="s">
        <v>413</v>
      </c>
      <c r="D689" t="str">
        <f>IFERROR(INDEX('Draft Master List'!E:F,MATCH('Passing Data 2006-2015'!C689,'Draft Master List'!E:E,0),2),"N/A")</f>
        <v>1742008</v>
      </c>
      <c r="E689" t="s">
        <v>7</v>
      </c>
      <c r="F689">
        <v>27</v>
      </c>
      <c r="G689" t="s">
        <v>74</v>
      </c>
      <c r="H689">
        <v>16</v>
      </c>
      <c r="I689">
        <v>15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W689">
        <v>0</v>
      </c>
      <c r="X689">
        <v>39.6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</row>
    <row r="690" spans="1:32" x14ac:dyDescent="0.25">
      <c r="A690">
        <v>2012</v>
      </c>
      <c r="B690">
        <v>81</v>
      </c>
      <c r="C690" t="s">
        <v>767</v>
      </c>
      <c r="D690" t="str">
        <f>IFERROR(INDEX('Draft Master List'!E:F,MATCH('Passing Data 2006-2015'!C690,'Draft Master List'!E:E,0),2),"N/A")</f>
        <v>N/A</v>
      </c>
      <c r="E690" t="s">
        <v>26</v>
      </c>
      <c r="F690">
        <v>28</v>
      </c>
      <c r="G690" t="s">
        <v>194</v>
      </c>
      <c r="H690">
        <v>16</v>
      </c>
      <c r="I690">
        <v>0</v>
      </c>
      <c r="K690">
        <v>0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W690">
        <v>0</v>
      </c>
      <c r="X690">
        <v>39.6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</row>
    <row r="691" spans="1:32" x14ac:dyDescent="0.25">
      <c r="A691">
        <v>2012</v>
      </c>
      <c r="B691">
        <v>82</v>
      </c>
      <c r="C691" t="s">
        <v>768</v>
      </c>
      <c r="D691" t="str">
        <f>IFERROR(INDEX('Draft Master List'!E:F,MATCH('Passing Data 2006-2015'!C691,'Draft Master List'!E:E,0),2),"N/A")</f>
        <v>N/A</v>
      </c>
      <c r="E691" t="s">
        <v>15</v>
      </c>
      <c r="F691">
        <v>23</v>
      </c>
      <c r="G691" t="s">
        <v>77</v>
      </c>
      <c r="H691">
        <v>9</v>
      </c>
      <c r="I691">
        <v>3</v>
      </c>
      <c r="K691">
        <v>1</v>
      </c>
      <c r="L691">
        <v>1</v>
      </c>
      <c r="M691">
        <v>100</v>
      </c>
      <c r="N691">
        <v>73</v>
      </c>
      <c r="O691">
        <v>1</v>
      </c>
      <c r="P691">
        <v>100</v>
      </c>
      <c r="Q691">
        <v>0</v>
      </c>
      <c r="R691">
        <v>0</v>
      </c>
      <c r="S691">
        <v>73</v>
      </c>
      <c r="T691">
        <v>73</v>
      </c>
      <c r="U691">
        <v>93</v>
      </c>
      <c r="V691">
        <v>73</v>
      </c>
      <c r="W691">
        <v>8.1</v>
      </c>
      <c r="X691">
        <v>158.30000000000001</v>
      </c>
      <c r="Y691">
        <v>100</v>
      </c>
      <c r="Z691">
        <v>0</v>
      </c>
      <c r="AA691">
        <v>0</v>
      </c>
      <c r="AB691">
        <v>73</v>
      </c>
      <c r="AC691">
        <v>93</v>
      </c>
      <c r="AD691">
        <v>0</v>
      </c>
    </row>
    <row r="692" spans="1:32" x14ac:dyDescent="0.25">
      <c r="A692">
        <v>2012</v>
      </c>
      <c r="B692">
        <v>83</v>
      </c>
      <c r="C692" t="s">
        <v>528</v>
      </c>
      <c r="D692" t="str">
        <f>IFERROR(INDEX('Draft Master List'!E:F,MATCH('Passing Data 2006-2015'!C692,'Draft Master List'!E:E,0),2),"N/A")</f>
        <v>1032006</v>
      </c>
      <c r="E692" t="s">
        <v>29</v>
      </c>
      <c r="F692">
        <v>29</v>
      </c>
      <c r="G692" t="s">
        <v>77</v>
      </c>
      <c r="H692">
        <v>15</v>
      </c>
      <c r="I692">
        <v>2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100</v>
      </c>
      <c r="S692">
        <v>0</v>
      </c>
      <c r="T692">
        <v>0</v>
      </c>
      <c r="U692">
        <v>-45</v>
      </c>
      <c r="W692">
        <v>0</v>
      </c>
      <c r="X692">
        <v>0</v>
      </c>
      <c r="Y692">
        <v>86.1</v>
      </c>
      <c r="Z692">
        <v>0</v>
      </c>
      <c r="AA692">
        <v>0</v>
      </c>
      <c r="AB692">
        <v>0</v>
      </c>
      <c r="AC692">
        <v>-45</v>
      </c>
      <c r="AD692">
        <v>0</v>
      </c>
    </row>
    <row r="693" spans="1:32" x14ac:dyDescent="0.25">
      <c r="A693">
        <v>2012</v>
      </c>
      <c r="B693">
        <v>84</v>
      </c>
      <c r="C693" t="s">
        <v>101</v>
      </c>
      <c r="D693" t="str">
        <f>IFERROR(INDEX('Draft Master List'!E:F,MATCH('Passing Data 2006-2015'!C693,'Draft Master List'!E:E,0),2),"N/A")</f>
        <v>602010</v>
      </c>
      <c r="E693" t="s">
        <v>19</v>
      </c>
      <c r="F693">
        <v>24</v>
      </c>
      <c r="G693" t="s">
        <v>74</v>
      </c>
      <c r="H693">
        <v>15</v>
      </c>
      <c r="I693">
        <v>15</v>
      </c>
      <c r="K693">
        <v>1</v>
      </c>
      <c r="L693">
        <v>1</v>
      </c>
      <c r="M693">
        <v>100</v>
      </c>
      <c r="N693">
        <v>23</v>
      </c>
      <c r="O693">
        <v>1</v>
      </c>
      <c r="P693">
        <v>100</v>
      </c>
      <c r="Q693">
        <v>0</v>
      </c>
      <c r="R693">
        <v>0</v>
      </c>
      <c r="S693">
        <v>23</v>
      </c>
      <c r="T693">
        <v>23</v>
      </c>
      <c r="U693">
        <v>43</v>
      </c>
      <c r="V693">
        <v>23</v>
      </c>
      <c r="W693">
        <v>1.5</v>
      </c>
      <c r="X693">
        <v>158.30000000000001</v>
      </c>
      <c r="Y693">
        <v>100</v>
      </c>
      <c r="Z693">
        <v>0</v>
      </c>
      <c r="AA693">
        <v>0</v>
      </c>
      <c r="AB693">
        <v>23</v>
      </c>
      <c r="AC693">
        <v>43</v>
      </c>
      <c r="AD693">
        <v>0</v>
      </c>
    </row>
    <row r="694" spans="1:32" x14ac:dyDescent="0.25">
      <c r="A694">
        <v>2012</v>
      </c>
      <c r="B694">
        <v>85</v>
      </c>
      <c r="C694" t="s">
        <v>281</v>
      </c>
      <c r="D694" t="str">
        <f>IFERROR(INDEX('Draft Master List'!E:F,MATCH('Passing Data 2006-2015'!C694,'Draft Master List'!E:E,0),2),"N/A")</f>
        <v>1012010</v>
      </c>
      <c r="E694" t="s">
        <v>14</v>
      </c>
      <c r="F694">
        <v>25</v>
      </c>
      <c r="G694" t="s">
        <v>74</v>
      </c>
      <c r="H694">
        <v>16</v>
      </c>
      <c r="I694">
        <v>16</v>
      </c>
      <c r="K694">
        <v>1</v>
      </c>
      <c r="L694">
        <v>1</v>
      </c>
      <c r="M694">
        <v>100</v>
      </c>
      <c r="N694">
        <v>28</v>
      </c>
      <c r="O694">
        <v>0</v>
      </c>
      <c r="P694">
        <v>0</v>
      </c>
      <c r="Q694">
        <v>0</v>
      </c>
      <c r="R694">
        <v>0</v>
      </c>
      <c r="S694">
        <v>28</v>
      </c>
      <c r="T694">
        <v>28</v>
      </c>
      <c r="U694">
        <v>28</v>
      </c>
      <c r="V694">
        <v>28</v>
      </c>
      <c r="W694">
        <v>1.8</v>
      </c>
      <c r="X694">
        <v>118.7</v>
      </c>
      <c r="Y694">
        <v>100</v>
      </c>
      <c r="Z694">
        <v>0</v>
      </c>
      <c r="AA694">
        <v>0</v>
      </c>
      <c r="AB694">
        <v>28</v>
      </c>
      <c r="AC694">
        <v>28</v>
      </c>
      <c r="AD694">
        <v>0</v>
      </c>
    </row>
    <row r="695" spans="1:32" x14ac:dyDescent="0.25">
      <c r="A695">
        <v>2013</v>
      </c>
      <c r="B695">
        <v>1</v>
      </c>
      <c r="C695" t="s">
        <v>819</v>
      </c>
      <c r="D695" t="str">
        <f>IFERROR(INDEX('Draft Master List'!E:F,MATCH('Passing Data 2006-2015'!C695,'Draft Master List'!E:E,0),2),"N/A")</f>
        <v>N/A</v>
      </c>
      <c r="E695" t="s">
        <v>26</v>
      </c>
      <c r="F695">
        <v>37</v>
      </c>
      <c r="G695" t="s">
        <v>1</v>
      </c>
      <c r="H695">
        <v>16</v>
      </c>
      <c r="I695">
        <v>16</v>
      </c>
      <c r="J695" t="s">
        <v>596</v>
      </c>
      <c r="K695">
        <v>450</v>
      </c>
      <c r="L695">
        <v>659</v>
      </c>
      <c r="M695">
        <v>68.3</v>
      </c>
      <c r="N695">
        <v>5477</v>
      </c>
      <c r="O695">
        <v>55</v>
      </c>
      <c r="P695">
        <v>8.3000000000000007</v>
      </c>
      <c r="Q695">
        <v>10</v>
      </c>
      <c r="R695">
        <v>1.5</v>
      </c>
      <c r="S695">
        <v>78</v>
      </c>
      <c r="T695">
        <v>8.3000000000000007</v>
      </c>
      <c r="U695">
        <v>9.3000000000000007</v>
      </c>
      <c r="V695">
        <v>12.2</v>
      </c>
      <c r="W695">
        <v>342.3</v>
      </c>
      <c r="X695">
        <v>115.1</v>
      </c>
      <c r="Y695">
        <v>82.2</v>
      </c>
      <c r="Z695">
        <v>18</v>
      </c>
      <c r="AA695">
        <v>120</v>
      </c>
      <c r="AB695">
        <v>7.91</v>
      </c>
      <c r="AC695">
        <v>8.8699999999999992</v>
      </c>
      <c r="AD695">
        <v>2.7</v>
      </c>
      <c r="AE695">
        <v>2</v>
      </c>
      <c r="AF695">
        <v>2</v>
      </c>
    </row>
    <row r="696" spans="1:32" x14ac:dyDescent="0.25">
      <c r="A696">
        <v>2013</v>
      </c>
      <c r="B696">
        <v>2</v>
      </c>
      <c r="C696" t="s">
        <v>82</v>
      </c>
      <c r="D696" t="str">
        <f>IFERROR(INDEX('Draft Master List'!E:F,MATCH('Passing Data 2006-2015'!C696,'Draft Master List'!E:E,0),2),"N/A")</f>
        <v>32008</v>
      </c>
      <c r="E696" t="s">
        <v>21</v>
      </c>
      <c r="F696">
        <v>28</v>
      </c>
      <c r="G696" t="s">
        <v>1</v>
      </c>
      <c r="H696">
        <v>16</v>
      </c>
      <c r="I696">
        <v>16</v>
      </c>
      <c r="J696" s="1">
        <v>36628</v>
      </c>
      <c r="K696">
        <v>439</v>
      </c>
      <c r="L696">
        <v>651</v>
      </c>
      <c r="M696">
        <v>67.400000000000006</v>
      </c>
      <c r="N696">
        <v>4515</v>
      </c>
      <c r="O696">
        <v>26</v>
      </c>
      <c r="P696">
        <v>4</v>
      </c>
      <c r="Q696">
        <v>17</v>
      </c>
      <c r="R696">
        <v>2.6</v>
      </c>
      <c r="S696">
        <v>81</v>
      </c>
      <c r="T696">
        <v>6.9</v>
      </c>
      <c r="U696">
        <v>6.6</v>
      </c>
      <c r="V696">
        <v>10.3</v>
      </c>
      <c r="W696">
        <v>282.2</v>
      </c>
      <c r="X696">
        <v>89.6</v>
      </c>
      <c r="Y696">
        <v>70.2</v>
      </c>
      <c r="Z696">
        <v>44</v>
      </c>
      <c r="AA696">
        <v>298</v>
      </c>
      <c r="AB696">
        <v>6.07</v>
      </c>
      <c r="AC696">
        <v>5.72</v>
      </c>
      <c r="AD696">
        <v>6.3</v>
      </c>
      <c r="AE696">
        <v>1</v>
      </c>
      <c r="AF696">
        <v>1</v>
      </c>
    </row>
    <row r="697" spans="1:32" x14ac:dyDescent="0.25">
      <c r="A697">
        <v>2013</v>
      </c>
      <c r="B697">
        <v>3</v>
      </c>
      <c r="C697" t="s">
        <v>593</v>
      </c>
      <c r="D697" t="str">
        <f>IFERROR(INDEX('Draft Master List'!E:F,MATCH('Passing Data 2006-2015'!C697,'Draft Master List'!E:E,0),2),"N/A")</f>
        <v>N/A</v>
      </c>
      <c r="E697" t="s">
        <v>0</v>
      </c>
      <c r="F697">
        <v>34</v>
      </c>
      <c r="G697" t="s">
        <v>1</v>
      </c>
      <c r="H697">
        <v>16</v>
      </c>
      <c r="I697">
        <v>16</v>
      </c>
      <c r="J697" s="1">
        <v>36835</v>
      </c>
      <c r="K697">
        <v>446</v>
      </c>
      <c r="L697">
        <v>650</v>
      </c>
      <c r="M697">
        <v>68.599999999999994</v>
      </c>
      <c r="N697">
        <v>5162</v>
      </c>
      <c r="O697">
        <v>39</v>
      </c>
      <c r="P697">
        <v>6</v>
      </c>
      <c r="Q697">
        <v>12</v>
      </c>
      <c r="R697">
        <v>1.8</v>
      </c>
      <c r="S697">
        <v>76</v>
      </c>
      <c r="T697">
        <v>7.9</v>
      </c>
      <c r="U697">
        <v>8.3000000000000007</v>
      </c>
      <c r="V697">
        <v>11.6</v>
      </c>
      <c r="W697">
        <v>322.60000000000002</v>
      </c>
      <c r="X697">
        <v>104.7</v>
      </c>
      <c r="Y697">
        <v>72.5</v>
      </c>
      <c r="Z697">
        <v>37</v>
      </c>
      <c r="AA697">
        <v>244</v>
      </c>
      <c r="AB697">
        <v>7.16</v>
      </c>
      <c r="AC697">
        <v>7.51</v>
      </c>
      <c r="AD697">
        <v>5.4</v>
      </c>
      <c r="AE697">
        <v>3</v>
      </c>
      <c r="AF697">
        <v>3</v>
      </c>
    </row>
    <row r="698" spans="1:32" x14ac:dyDescent="0.25">
      <c r="A698">
        <v>2013</v>
      </c>
      <c r="B698">
        <v>4</v>
      </c>
      <c r="C698" t="s">
        <v>11</v>
      </c>
      <c r="D698" t="str">
        <f>IFERROR(INDEX('Draft Master List'!E:F,MATCH('Passing Data 2006-2015'!C698,'Draft Master List'!E:E,0),2),"N/A")</f>
        <v>12009</v>
      </c>
      <c r="E698" t="s">
        <v>12</v>
      </c>
      <c r="F698">
        <v>25</v>
      </c>
      <c r="G698" t="s">
        <v>1</v>
      </c>
      <c r="H698">
        <v>16</v>
      </c>
      <c r="I698">
        <v>16</v>
      </c>
      <c r="J698" s="1">
        <v>36716</v>
      </c>
      <c r="K698">
        <v>371</v>
      </c>
      <c r="L698">
        <v>634</v>
      </c>
      <c r="M698">
        <v>58.5</v>
      </c>
      <c r="N698">
        <v>4650</v>
      </c>
      <c r="O698">
        <v>29</v>
      </c>
      <c r="P698">
        <v>4.5999999999999996</v>
      </c>
      <c r="Q698">
        <v>19</v>
      </c>
      <c r="R698">
        <v>3</v>
      </c>
      <c r="S698">
        <v>87</v>
      </c>
      <c r="T698">
        <v>7.3</v>
      </c>
      <c r="U698">
        <v>6.9</v>
      </c>
      <c r="V698">
        <v>12.5</v>
      </c>
      <c r="W698">
        <v>290.60000000000002</v>
      </c>
      <c r="X698">
        <v>84.2</v>
      </c>
      <c r="Y698">
        <v>56.3</v>
      </c>
      <c r="Z698">
        <v>23</v>
      </c>
      <c r="AA698">
        <v>168</v>
      </c>
      <c r="AB698">
        <v>6.82</v>
      </c>
      <c r="AC698">
        <v>6.4</v>
      </c>
      <c r="AD698">
        <v>3.5</v>
      </c>
      <c r="AE698">
        <v>2</v>
      </c>
      <c r="AF698">
        <v>3</v>
      </c>
    </row>
    <row r="699" spans="1:32" x14ac:dyDescent="0.25">
      <c r="A699">
        <v>2013</v>
      </c>
      <c r="B699">
        <v>5</v>
      </c>
      <c r="C699" t="s">
        <v>646</v>
      </c>
      <c r="D699" t="str">
        <f>IFERROR(INDEX('Draft Master List'!E:F,MATCH('Passing Data 2006-2015'!C699,'Draft Master List'!E:E,0),2),"N/A")</f>
        <v>N/A</v>
      </c>
      <c r="E699" t="s">
        <v>30</v>
      </c>
      <c r="F699">
        <v>36</v>
      </c>
      <c r="G699" t="s">
        <v>1</v>
      </c>
      <c r="H699">
        <v>16</v>
      </c>
      <c r="I699">
        <v>16</v>
      </c>
      <c r="J699" s="1">
        <v>36864</v>
      </c>
      <c r="K699">
        <v>380</v>
      </c>
      <c r="L699">
        <v>628</v>
      </c>
      <c r="M699">
        <v>60.5</v>
      </c>
      <c r="N699">
        <v>4343</v>
      </c>
      <c r="O699">
        <v>25</v>
      </c>
      <c r="P699">
        <v>4</v>
      </c>
      <c r="Q699">
        <v>11</v>
      </c>
      <c r="R699">
        <v>1.8</v>
      </c>
      <c r="S699">
        <v>81</v>
      </c>
      <c r="T699">
        <v>6.9</v>
      </c>
      <c r="U699">
        <v>6.9</v>
      </c>
      <c r="V699">
        <v>11.4</v>
      </c>
      <c r="W699">
        <v>271.39999999999998</v>
      </c>
      <c r="X699">
        <v>87.3</v>
      </c>
      <c r="Y699">
        <v>65.900000000000006</v>
      </c>
      <c r="Z699">
        <v>40</v>
      </c>
      <c r="AA699">
        <v>256</v>
      </c>
      <c r="AB699">
        <v>6.12</v>
      </c>
      <c r="AC699">
        <v>6.13</v>
      </c>
      <c r="AD699">
        <v>6</v>
      </c>
      <c r="AE699">
        <v>5</v>
      </c>
      <c r="AF699">
        <v>5</v>
      </c>
    </row>
    <row r="700" spans="1:32" x14ac:dyDescent="0.25">
      <c r="A700">
        <v>2013</v>
      </c>
      <c r="B700">
        <v>6</v>
      </c>
      <c r="C700" t="s">
        <v>2</v>
      </c>
      <c r="D700" t="str">
        <f>IFERROR(INDEX('Draft Master List'!E:F,MATCH('Passing Data 2006-2015'!C700,'Draft Master List'!E:E,0),2),"N/A")</f>
        <v>182008</v>
      </c>
      <c r="E700" t="s">
        <v>3</v>
      </c>
      <c r="F700">
        <v>28</v>
      </c>
      <c r="G700" t="s">
        <v>1</v>
      </c>
      <c r="H700">
        <v>16</v>
      </c>
      <c r="I700">
        <v>16</v>
      </c>
      <c r="J700" s="1">
        <v>36746</v>
      </c>
      <c r="K700">
        <v>362</v>
      </c>
      <c r="L700">
        <v>614</v>
      </c>
      <c r="M700">
        <v>59</v>
      </c>
      <c r="N700">
        <v>3912</v>
      </c>
      <c r="O700">
        <v>19</v>
      </c>
      <c r="P700">
        <v>3.1</v>
      </c>
      <c r="Q700">
        <v>22</v>
      </c>
      <c r="R700">
        <v>3.6</v>
      </c>
      <c r="S700">
        <v>74</v>
      </c>
      <c r="T700">
        <v>6.4</v>
      </c>
      <c r="U700">
        <v>5.4</v>
      </c>
      <c r="V700">
        <v>10.8</v>
      </c>
      <c r="W700">
        <v>244.5</v>
      </c>
      <c r="X700">
        <v>73.099999999999994</v>
      </c>
      <c r="Y700">
        <v>51.2</v>
      </c>
      <c r="Z700">
        <v>48</v>
      </c>
      <c r="AA700">
        <v>324</v>
      </c>
      <c r="AB700">
        <v>5.42</v>
      </c>
      <c r="AC700">
        <v>4.5</v>
      </c>
      <c r="AD700">
        <v>7.3</v>
      </c>
      <c r="AE700">
        <v>2</v>
      </c>
      <c r="AF700">
        <v>4</v>
      </c>
    </row>
    <row r="701" spans="1:32" x14ac:dyDescent="0.25">
      <c r="A701">
        <v>2013</v>
      </c>
      <c r="B701">
        <v>7</v>
      </c>
      <c r="C701" t="s">
        <v>751</v>
      </c>
      <c r="D701" t="str">
        <f>IFERROR(INDEX('Draft Master List'!E:F,MATCH('Passing Data 2006-2015'!C701,'Draft Master List'!E:E,0),2),"N/A")</f>
        <v>N/A</v>
      </c>
      <c r="E701" t="s">
        <v>33</v>
      </c>
      <c r="F701">
        <v>25</v>
      </c>
      <c r="G701" t="s">
        <v>1</v>
      </c>
      <c r="H701">
        <v>16</v>
      </c>
      <c r="I701">
        <v>16</v>
      </c>
      <c r="J701" s="1">
        <v>36746</v>
      </c>
      <c r="K701">
        <v>355</v>
      </c>
      <c r="L701">
        <v>588</v>
      </c>
      <c r="M701">
        <v>60.4</v>
      </c>
      <c r="N701">
        <v>3913</v>
      </c>
      <c r="O701">
        <v>24</v>
      </c>
      <c r="P701">
        <v>4.0999999999999996</v>
      </c>
      <c r="Q701">
        <v>17</v>
      </c>
      <c r="R701">
        <v>2.9</v>
      </c>
      <c r="S701">
        <v>67</v>
      </c>
      <c r="T701">
        <v>6.7</v>
      </c>
      <c r="U701">
        <v>6.2</v>
      </c>
      <c r="V701">
        <v>11</v>
      </c>
      <c r="W701">
        <v>244.6</v>
      </c>
      <c r="X701">
        <v>81.7</v>
      </c>
      <c r="Y701">
        <v>51.7</v>
      </c>
      <c r="Z701">
        <v>58</v>
      </c>
      <c r="AA701">
        <v>399</v>
      </c>
      <c r="AB701">
        <v>5.44</v>
      </c>
      <c r="AC701">
        <v>5</v>
      </c>
      <c r="AD701">
        <v>9</v>
      </c>
      <c r="AE701">
        <v>4</v>
      </c>
      <c r="AF701">
        <v>3</v>
      </c>
    </row>
    <row r="702" spans="1:32" x14ac:dyDescent="0.25">
      <c r="A702">
        <v>2013</v>
      </c>
      <c r="B702">
        <v>8</v>
      </c>
      <c r="C702" t="s">
        <v>748</v>
      </c>
      <c r="D702" t="str">
        <f>IFERROR(INDEX('Draft Master List'!E:F,MATCH('Passing Data 2006-2015'!C702,'Draft Master List'!E:E,0),2),"N/A")</f>
        <v>N/A</v>
      </c>
      <c r="E702" t="s">
        <v>15</v>
      </c>
      <c r="F702">
        <v>26</v>
      </c>
      <c r="G702" t="s">
        <v>1</v>
      </c>
      <c r="H702">
        <v>16</v>
      </c>
      <c r="I702">
        <v>16</v>
      </c>
      <c r="J702" s="1">
        <v>36835</v>
      </c>
      <c r="K702">
        <v>363</v>
      </c>
      <c r="L702">
        <v>586</v>
      </c>
      <c r="M702">
        <v>61.9</v>
      </c>
      <c r="N702">
        <v>4293</v>
      </c>
      <c r="O702">
        <v>33</v>
      </c>
      <c r="P702">
        <v>5.6</v>
      </c>
      <c r="Q702">
        <v>20</v>
      </c>
      <c r="R702">
        <v>3.4</v>
      </c>
      <c r="S702">
        <v>82</v>
      </c>
      <c r="T702">
        <v>7.3</v>
      </c>
      <c r="U702">
        <v>6.9</v>
      </c>
      <c r="V702">
        <v>11.8</v>
      </c>
      <c r="W702">
        <v>268.3</v>
      </c>
      <c r="X702">
        <v>88.8</v>
      </c>
      <c r="Y702">
        <v>58.3</v>
      </c>
      <c r="Z702">
        <v>29</v>
      </c>
      <c r="AA702">
        <v>182</v>
      </c>
      <c r="AB702">
        <v>6.68</v>
      </c>
      <c r="AC702">
        <v>6.29</v>
      </c>
      <c r="AD702">
        <v>4.7</v>
      </c>
      <c r="AE702">
        <v>0</v>
      </c>
      <c r="AF702">
        <v>3</v>
      </c>
    </row>
    <row r="703" spans="1:32" x14ac:dyDescent="0.25">
      <c r="A703">
        <v>2013</v>
      </c>
      <c r="B703">
        <v>9</v>
      </c>
      <c r="C703" t="s">
        <v>83</v>
      </c>
      <c r="D703" t="str">
        <f>IFERROR(INDEX('Draft Master List'!E:F,MATCH('Passing Data 2006-2015'!C703,'Draft Master List'!E:E,0),2),"N/A")</f>
        <v>N/A</v>
      </c>
      <c r="E703" t="s">
        <v>24</v>
      </c>
      <c r="F703">
        <v>31</v>
      </c>
      <c r="G703" t="s">
        <v>1</v>
      </c>
      <c r="H703">
        <v>16</v>
      </c>
      <c r="I703">
        <v>16</v>
      </c>
      <c r="J703" s="1">
        <v>36746</v>
      </c>
      <c r="K703">
        <v>375</v>
      </c>
      <c r="L703">
        <v>584</v>
      </c>
      <c r="M703">
        <v>64.2</v>
      </c>
      <c r="N703">
        <v>4261</v>
      </c>
      <c r="O703">
        <v>28</v>
      </c>
      <c r="P703">
        <v>4.8</v>
      </c>
      <c r="Q703">
        <v>14</v>
      </c>
      <c r="R703">
        <v>2.4</v>
      </c>
      <c r="S703">
        <v>67</v>
      </c>
      <c r="T703">
        <v>7.3</v>
      </c>
      <c r="U703">
        <v>7.2</v>
      </c>
      <c r="V703">
        <v>11.4</v>
      </c>
      <c r="W703">
        <v>266.3</v>
      </c>
      <c r="X703">
        <v>92</v>
      </c>
      <c r="Y703">
        <v>61.3</v>
      </c>
      <c r="Z703">
        <v>42</v>
      </c>
      <c r="AA703">
        <v>282</v>
      </c>
      <c r="AB703">
        <v>6.36</v>
      </c>
      <c r="AC703">
        <v>6.24</v>
      </c>
      <c r="AD703">
        <v>6.7</v>
      </c>
      <c r="AE703">
        <v>1</v>
      </c>
      <c r="AF703">
        <v>3</v>
      </c>
    </row>
    <row r="704" spans="1:32" x14ac:dyDescent="0.25">
      <c r="A704">
        <v>2013</v>
      </c>
      <c r="B704">
        <v>10</v>
      </c>
      <c r="C704" t="s">
        <v>678</v>
      </c>
      <c r="D704" t="str">
        <f>IFERROR(INDEX('Draft Master List'!E:F,MATCH('Passing Data 2006-2015'!C704,'Draft Master List'!E:E,0),2),"N/A")</f>
        <v>N/A</v>
      </c>
      <c r="E704" t="s">
        <v>10</v>
      </c>
      <c r="F704">
        <v>34</v>
      </c>
      <c r="G704" t="s">
        <v>1</v>
      </c>
      <c r="H704">
        <v>16</v>
      </c>
      <c r="I704">
        <v>16</v>
      </c>
      <c r="J704" s="1">
        <v>36805</v>
      </c>
      <c r="K704">
        <v>362</v>
      </c>
      <c r="L704">
        <v>572</v>
      </c>
      <c r="M704">
        <v>63.3</v>
      </c>
      <c r="N704">
        <v>4274</v>
      </c>
      <c r="O704">
        <v>24</v>
      </c>
      <c r="P704">
        <v>4.2</v>
      </c>
      <c r="Q704">
        <v>22</v>
      </c>
      <c r="R704">
        <v>3.8</v>
      </c>
      <c r="S704">
        <v>91</v>
      </c>
      <c r="T704">
        <v>7.5</v>
      </c>
      <c r="U704">
        <v>6.6</v>
      </c>
      <c r="V704">
        <v>11.8</v>
      </c>
      <c r="W704">
        <v>267.10000000000002</v>
      </c>
      <c r="X704">
        <v>83.9</v>
      </c>
      <c r="Y704">
        <v>57.4</v>
      </c>
      <c r="Z704">
        <v>41</v>
      </c>
      <c r="AA704">
        <v>289</v>
      </c>
      <c r="AB704">
        <v>6.5</v>
      </c>
      <c r="AC704">
        <v>5.67</v>
      </c>
      <c r="AD704">
        <v>6.7</v>
      </c>
      <c r="AE704">
        <v>3</v>
      </c>
      <c r="AF704">
        <v>4</v>
      </c>
    </row>
    <row r="705" spans="1:32" x14ac:dyDescent="0.25">
      <c r="A705">
        <v>2013</v>
      </c>
      <c r="B705">
        <v>11</v>
      </c>
      <c r="C705" t="s">
        <v>820</v>
      </c>
      <c r="D705" t="str">
        <f>IFERROR(INDEX('Draft Master List'!E:F,MATCH('Passing Data 2006-2015'!C705,'Draft Master List'!E:E,0),2),"N/A")</f>
        <v>N/A</v>
      </c>
      <c r="E705" t="s">
        <v>20</v>
      </c>
      <c r="F705">
        <v>24</v>
      </c>
      <c r="G705" t="s">
        <v>1</v>
      </c>
      <c r="H705">
        <v>16</v>
      </c>
      <c r="I705">
        <v>16</v>
      </c>
      <c r="J705" s="1">
        <v>36835</v>
      </c>
      <c r="K705">
        <v>343</v>
      </c>
      <c r="L705">
        <v>570</v>
      </c>
      <c r="M705">
        <v>60.2</v>
      </c>
      <c r="N705">
        <v>3822</v>
      </c>
      <c r="O705">
        <v>23</v>
      </c>
      <c r="P705">
        <v>4</v>
      </c>
      <c r="Q705">
        <v>9</v>
      </c>
      <c r="R705">
        <v>1.6</v>
      </c>
      <c r="S705">
        <v>73</v>
      </c>
      <c r="T705">
        <v>6.7</v>
      </c>
      <c r="U705">
        <v>6.8</v>
      </c>
      <c r="V705">
        <v>11.1</v>
      </c>
      <c r="W705">
        <v>238.9</v>
      </c>
      <c r="X705">
        <v>87</v>
      </c>
      <c r="Y705">
        <v>66.400000000000006</v>
      </c>
      <c r="Z705">
        <v>32</v>
      </c>
      <c r="AA705">
        <v>227</v>
      </c>
      <c r="AB705">
        <v>5.97</v>
      </c>
      <c r="AC705">
        <v>6.06</v>
      </c>
      <c r="AD705">
        <v>5.3</v>
      </c>
      <c r="AE705">
        <v>4</v>
      </c>
      <c r="AF705">
        <v>4</v>
      </c>
    </row>
    <row r="706" spans="1:32" x14ac:dyDescent="0.25">
      <c r="A706">
        <v>2013</v>
      </c>
      <c r="B706">
        <v>12</v>
      </c>
      <c r="C706" t="s">
        <v>8</v>
      </c>
      <c r="D706" t="str">
        <f>IFERROR(INDEX('Draft Master List'!E:F,MATCH('Passing Data 2006-2015'!C706,'Draft Master List'!E:E,0),2),"N/A")</f>
        <v>N/A</v>
      </c>
      <c r="E706" t="s">
        <v>9</v>
      </c>
      <c r="F706">
        <v>32</v>
      </c>
      <c r="G706" t="s">
        <v>1</v>
      </c>
      <c r="H706">
        <v>16</v>
      </c>
      <c r="I706">
        <v>16</v>
      </c>
      <c r="J706" s="1">
        <v>36716</v>
      </c>
      <c r="K706">
        <v>317</v>
      </c>
      <c r="L706">
        <v>551</v>
      </c>
      <c r="M706">
        <v>57.5</v>
      </c>
      <c r="N706">
        <v>3818</v>
      </c>
      <c r="O706">
        <v>18</v>
      </c>
      <c r="P706">
        <v>3.3</v>
      </c>
      <c r="Q706">
        <v>27</v>
      </c>
      <c r="R706">
        <v>4.9000000000000004</v>
      </c>
      <c r="S706">
        <v>70</v>
      </c>
      <c r="T706">
        <v>6.9</v>
      </c>
      <c r="U706">
        <v>5.4</v>
      </c>
      <c r="V706">
        <v>12</v>
      </c>
      <c r="W706">
        <v>238.6</v>
      </c>
      <c r="X706">
        <v>69.400000000000006</v>
      </c>
      <c r="Y706">
        <v>42</v>
      </c>
      <c r="Z706">
        <v>39</v>
      </c>
      <c r="AA706">
        <v>281</v>
      </c>
      <c r="AB706">
        <v>5.99</v>
      </c>
      <c r="AC706">
        <v>4.55</v>
      </c>
      <c r="AD706">
        <v>6.6</v>
      </c>
      <c r="AE706">
        <v>1</v>
      </c>
      <c r="AF706">
        <v>2</v>
      </c>
    </row>
    <row r="707" spans="1:32" x14ac:dyDescent="0.25">
      <c r="A707">
        <v>2013</v>
      </c>
      <c r="B707">
        <v>13</v>
      </c>
      <c r="C707" t="s">
        <v>81</v>
      </c>
      <c r="D707" t="str">
        <f>IFERROR(INDEX('Draft Master List'!E:F,MATCH('Passing Data 2006-2015'!C707,'Draft Master List'!E:E,0),2),"N/A")</f>
        <v>N/A</v>
      </c>
      <c r="E707" t="s">
        <v>13</v>
      </c>
      <c r="F707">
        <v>32</v>
      </c>
      <c r="G707" t="s">
        <v>1</v>
      </c>
      <c r="H707">
        <v>16</v>
      </c>
      <c r="I707">
        <v>16</v>
      </c>
      <c r="J707" s="1">
        <v>36776</v>
      </c>
      <c r="K707">
        <v>378</v>
      </c>
      <c r="L707">
        <v>544</v>
      </c>
      <c r="M707">
        <v>69.5</v>
      </c>
      <c r="N707">
        <v>4478</v>
      </c>
      <c r="O707">
        <v>32</v>
      </c>
      <c r="P707">
        <v>5.9</v>
      </c>
      <c r="Q707">
        <v>11</v>
      </c>
      <c r="R707">
        <v>2</v>
      </c>
      <c r="S707">
        <v>60</v>
      </c>
      <c r="T707">
        <v>8.1999999999999993</v>
      </c>
      <c r="U707">
        <v>8.5</v>
      </c>
      <c r="V707">
        <v>11.8</v>
      </c>
      <c r="W707">
        <v>279.89999999999998</v>
      </c>
      <c r="X707">
        <v>105.5</v>
      </c>
      <c r="Y707">
        <v>77.7</v>
      </c>
      <c r="Z707">
        <v>30</v>
      </c>
      <c r="AA707">
        <v>150</v>
      </c>
      <c r="AB707">
        <v>7.54</v>
      </c>
      <c r="AC707">
        <v>7.79</v>
      </c>
      <c r="AD707">
        <v>5.2</v>
      </c>
      <c r="AE707">
        <v>4</v>
      </c>
      <c r="AF707">
        <v>4</v>
      </c>
    </row>
    <row r="708" spans="1:32" x14ac:dyDescent="0.25">
      <c r="A708">
        <v>2013</v>
      </c>
      <c r="B708">
        <v>14</v>
      </c>
      <c r="C708" t="s">
        <v>697</v>
      </c>
      <c r="D708" t="str">
        <f>IFERROR(INDEX('Draft Master List'!E:F,MATCH('Passing Data 2006-2015'!C708,'Draft Master List'!E:E,0),2),"N/A")</f>
        <v>N/A</v>
      </c>
      <c r="E708" t="s">
        <v>27</v>
      </c>
      <c r="F708">
        <v>33</v>
      </c>
      <c r="G708" t="s">
        <v>1</v>
      </c>
      <c r="H708">
        <v>15</v>
      </c>
      <c r="I708">
        <v>15</v>
      </c>
      <c r="J708" s="1">
        <v>36745</v>
      </c>
      <c r="K708">
        <v>342</v>
      </c>
      <c r="L708">
        <v>535</v>
      </c>
      <c r="M708">
        <v>63.9</v>
      </c>
      <c r="N708">
        <v>3828</v>
      </c>
      <c r="O708">
        <v>31</v>
      </c>
      <c r="P708">
        <v>5.8</v>
      </c>
      <c r="Q708">
        <v>10</v>
      </c>
      <c r="R708">
        <v>1.9</v>
      </c>
      <c r="S708">
        <v>82</v>
      </c>
      <c r="T708">
        <v>7.2</v>
      </c>
      <c r="U708">
        <v>7.5</v>
      </c>
      <c r="V708">
        <v>11.2</v>
      </c>
      <c r="W708">
        <v>255.2</v>
      </c>
      <c r="X708">
        <v>96.7</v>
      </c>
      <c r="Y708">
        <v>65.099999999999994</v>
      </c>
      <c r="Z708">
        <v>35</v>
      </c>
      <c r="AA708">
        <v>272</v>
      </c>
      <c r="AB708">
        <v>6.24</v>
      </c>
      <c r="AC708">
        <v>6.54</v>
      </c>
      <c r="AD708">
        <v>6.1</v>
      </c>
      <c r="AE708">
        <v>2</v>
      </c>
      <c r="AF708">
        <v>4</v>
      </c>
    </row>
    <row r="709" spans="1:32" x14ac:dyDescent="0.25">
      <c r="A709">
        <v>2013</v>
      </c>
      <c r="B709">
        <v>15</v>
      </c>
      <c r="C709" t="s">
        <v>84</v>
      </c>
      <c r="D709" t="str">
        <f>IFERROR(INDEX('Draft Master List'!E:F,MATCH('Passing Data 2006-2015'!C709,'Draft Master List'!E:E,0),2),"N/A")</f>
        <v>N/A</v>
      </c>
      <c r="E709" t="s">
        <v>25</v>
      </c>
      <c r="F709">
        <v>29</v>
      </c>
      <c r="G709" t="s">
        <v>1</v>
      </c>
      <c r="H709">
        <v>15</v>
      </c>
      <c r="I709">
        <v>15</v>
      </c>
      <c r="J709" s="1">
        <v>36834</v>
      </c>
      <c r="K709">
        <v>308</v>
      </c>
      <c r="L709">
        <v>508</v>
      </c>
      <c r="M709">
        <v>60.6</v>
      </c>
      <c r="N709">
        <v>3313</v>
      </c>
      <c r="O709">
        <v>23</v>
      </c>
      <c r="P709">
        <v>4.5</v>
      </c>
      <c r="Q709">
        <v>7</v>
      </c>
      <c r="R709">
        <v>1.4</v>
      </c>
      <c r="S709">
        <v>71</v>
      </c>
      <c r="T709">
        <v>6.5</v>
      </c>
      <c r="U709">
        <v>6.8</v>
      </c>
      <c r="V709">
        <v>10.8</v>
      </c>
      <c r="W709">
        <v>220.9</v>
      </c>
      <c r="X709">
        <v>89.1</v>
      </c>
      <c r="Y709">
        <v>48.1</v>
      </c>
      <c r="Z709">
        <v>39</v>
      </c>
      <c r="AA709">
        <v>210</v>
      </c>
      <c r="AB709">
        <v>5.67</v>
      </c>
      <c r="AC709">
        <v>5.94</v>
      </c>
      <c r="AD709">
        <v>7.1</v>
      </c>
      <c r="AE709">
        <v>1</v>
      </c>
      <c r="AF709">
        <v>1</v>
      </c>
    </row>
    <row r="710" spans="1:32" x14ac:dyDescent="0.25">
      <c r="A710">
        <v>2013</v>
      </c>
      <c r="B710">
        <v>16</v>
      </c>
      <c r="C710" t="s">
        <v>111</v>
      </c>
      <c r="D710" t="str">
        <f>IFERROR(INDEX('Draft Master List'!E:F,MATCH('Passing Data 2006-2015'!C710,'Draft Master List'!E:E,0),2),"N/A")</f>
        <v>572008</v>
      </c>
      <c r="E710" t="s">
        <v>4</v>
      </c>
      <c r="F710">
        <v>28</v>
      </c>
      <c r="G710" t="s">
        <v>1</v>
      </c>
      <c r="H710">
        <v>15</v>
      </c>
      <c r="I710">
        <v>13</v>
      </c>
      <c r="J710" s="1">
        <v>36625</v>
      </c>
      <c r="K710">
        <v>305</v>
      </c>
      <c r="L710">
        <v>503</v>
      </c>
      <c r="M710">
        <v>60.6</v>
      </c>
      <c r="N710">
        <v>3241</v>
      </c>
      <c r="O710">
        <v>13</v>
      </c>
      <c r="P710">
        <v>2.6</v>
      </c>
      <c r="Q710">
        <v>14</v>
      </c>
      <c r="R710">
        <v>2.8</v>
      </c>
      <c r="S710">
        <v>62</v>
      </c>
      <c r="T710">
        <v>6.4</v>
      </c>
      <c r="U710">
        <v>5.7</v>
      </c>
      <c r="V710">
        <v>10.6</v>
      </c>
      <c r="W710">
        <v>216.1</v>
      </c>
      <c r="X710">
        <v>76.5</v>
      </c>
      <c r="Y710">
        <v>37.799999999999997</v>
      </c>
      <c r="Z710">
        <v>38</v>
      </c>
      <c r="AA710">
        <v>243</v>
      </c>
      <c r="AB710">
        <v>5.54</v>
      </c>
      <c r="AC710">
        <v>4.8600000000000003</v>
      </c>
      <c r="AD710">
        <v>7</v>
      </c>
      <c r="AE710">
        <v>1</v>
      </c>
      <c r="AF710">
        <v>1</v>
      </c>
    </row>
    <row r="711" spans="1:32" x14ac:dyDescent="0.25">
      <c r="A711">
        <v>2013</v>
      </c>
      <c r="B711">
        <v>17</v>
      </c>
      <c r="C711" t="s">
        <v>750</v>
      </c>
      <c r="D711" t="str">
        <f>IFERROR(INDEX('Draft Master List'!E:F,MATCH('Passing Data 2006-2015'!C711,'Draft Master List'!E:E,0),2),"N/A")</f>
        <v>N/A</v>
      </c>
      <c r="E711" t="s">
        <v>22</v>
      </c>
      <c r="F711">
        <v>24</v>
      </c>
      <c r="G711" t="s">
        <v>1</v>
      </c>
      <c r="H711">
        <v>16</v>
      </c>
      <c r="I711">
        <v>16</v>
      </c>
      <c r="J711" s="1">
        <v>36864</v>
      </c>
      <c r="K711">
        <v>292</v>
      </c>
      <c r="L711">
        <v>473</v>
      </c>
      <c r="M711">
        <v>61.7</v>
      </c>
      <c r="N711">
        <v>3379</v>
      </c>
      <c r="O711">
        <v>24</v>
      </c>
      <c r="P711">
        <v>5.0999999999999996</v>
      </c>
      <c r="Q711">
        <v>13</v>
      </c>
      <c r="R711">
        <v>2.7</v>
      </c>
      <c r="S711">
        <v>79</v>
      </c>
      <c r="T711">
        <v>7.1</v>
      </c>
      <c r="U711">
        <v>6.9</v>
      </c>
      <c r="V711">
        <v>11.6</v>
      </c>
      <c r="W711">
        <v>211.2</v>
      </c>
      <c r="X711">
        <v>88.8</v>
      </c>
      <c r="Y711">
        <v>67.599999999999994</v>
      </c>
      <c r="Z711">
        <v>43</v>
      </c>
      <c r="AA711">
        <v>336</v>
      </c>
      <c r="AB711">
        <v>5.9</v>
      </c>
      <c r="AC711">
        <v>5.69</v>
      </c>
      <c r="AD711">
        <v>8.3000000000000007</v>
      </c>
      <c r="AE711">
        <v>4</v>
      </c>
      <c r="AF711">
        <v>4</v>
      </c>
    </row>
    <row r="712" spans="1:32" x14ac:dyDescent="0.25">
      <c r="A712">
        <v>2013</v>
      </c>
      <c r="B712">
        <v>18</v>
      </c>
      <c r="C712" t="s">
        <v>769</v>
      </c>
      <c r="D712" t="str">
        <f>IFERROR(INDEX('Draft Master List'!E:F,MATCH('Passing Data 2006-2015'!C712,'Draft Master List'!E:E,0),2),"N/A")</f>
        <v>N/A</v>
      </c>
      <c r="E712" t="s">
        <v>7</v>
      </c>
      <c r="F712">
        <v>23</v>
      </c>
      <c r="G712" t="s">
        <v>1</v>
      </c>
      <c r="H712">
        <v>13</v>
      </c>
      <c r="I712">
        <v>13</v>
      </c>
      <c r="J712" s="1">
        <v>36595</v>
      </c>
      <c r="K712">
        <v>274</v>
      </c>
      <c r="L712">
        <v>456</v>
      </c>
      <c r="M712">
        <v>60.1</v>
      </c>
      <c r="N712">
        <v>3203</v>
      </c>
      <c r="O712">
        <v>16</v>
      </c>
      <c r="P712">
        <v>3.5</v>
      </c>
      <c r="Q712">
        <v>12</v>
      </c>
      <c r="R712">
        <v>2.6</v>
      </c>
      <c r="S712">
        <v>62</v>
      </c>
      <c r="T712">
        <v>7</v>
      </c>
      <c r="U712">
        <v>6.5</v>
      </c>
      <c r="V712">
        <v>11.7</v>
      </c>
      <c r="W712">
        <v>246.4</v>
      </c>
      <c r="X712">
        <v>82.2</v>
      </c>
      <c r="Y712">
        <v>53.7</v>
      </c>
      <c r="Z712">
        <v>38</v>
      </c>
      <c r="AA712">
        <v>274</v>
      </c>
      <c r="AB712">
        <v>5.93</v>
      </c>
      <c r="AC712">
        <v>5.48</v>
      </c>
      <c r="AD712">
        <v>7.7</v>
      </c>
      <c r="AE712">
        <v>1</v>
      </c>
      <c r="AF712">
        <v>2</v>
      </c>
    </row>
    <row r="713" spans="1:32" x14ac:dyDescent="0.25">
      <c r="A713">
        <v>2013</v>
      </c>
      <c r="B713">
        <v>19</v>
      </c>
      <c r="C713" t="s">
        <v>770</v>
      </c>
      <c r="D713" t="str">
        <f>IFERROR(INDEX('Draft Master List'!E:F,MATCH('Passing Data 2006-2015'!C713,'Draft Master List'!E:E,0),2),"N/A")</f>
        <v>N/A</v>
      </c>
      <c r="E713" t="s">
        <v>32</v>
      </c>
      <c r="F713">
        <v>23</v>
      </c>
      <c r="G713" t="s">
        <v>1</v>
      </c>
      <c r="H713">
        <v>16</v>
      </c>
      <c r="I713">
        <v>16</v>
      </c>
      <c r="J713" s="1">
        <v>36746</v>
      </c>
      <c r="K713">
        <v>247</v>
      </c>
      <c r="L713">
        <v>443</v>
      </c>
      <c r="M713">
        <v>55.8</v>
      </c>
      <c r="N713">
        <v>3046</v>
      </c>
      <c r="O713">
        <v>12</v>
      </c>
      <c r="P713">
        <v>2.7</v>
      </c>
      <c r="Q713">
        <v>21</v>
      </c>
      <c r="R713">
        <v>4.7</v>
      </c>
      <c r="S713">
        <v>69</v>
      </c>
      <c r="T713">
        <v>6.9</v>
      </c>
      <c r="U713">
        <v>5.3</v>
      </c>
      <c r="V713">
        <v>12.3</v>
      </c>
      <c r="W713">
        <v>190.4</v>
      </c>
      <c r="X713">
        <v>66.5</v>
      </c>
      <c r="Y713">
        <v>44.5</v>
      </c>
      <c r="Z713">
        <v>43</v>
      </c>
      <c r="AA713">
        <v>315</v>
      </c>
      <c r="AB713">
        <v>5.62</v>
      </c>
      <c r="AC713">
        <v>4.17</v>
      </c>
      <c r="AD713">
        <v>8.8000000000000007</v>
      </c>
      <c r="AE713">
        <v>2</v>
      </c>
      <c r="AF713">
        <v>5</v>
      </c>
    </row>
    <row r="714" spans="1:32" x14ac:dyDescent="0.25">
      <c r="A714">
        <v>2013</v>
      </c>
      <c r="B714">
        <v>20</v>
      </c>
      <c r="C714" t="s">
        <v>771</v>
      </c>
      <c r="D714" t="str">
        <f>IFERROR(INDEX('Draft Master List'!E:F,MATCH('Passing Data 2006-2015'!C714,'Draft Master List'!E:E,0),2),"N/A")</f>
        <v>N/A</v>
      </c>
      <c r="E714" t="s">
        <v>14</v>
      </c>
      <c r="F714">
        <v>24</v>
      </c>
      <c r="G714" t="s">
        <v>1</v>
      </c>
      <c r="H714">
        <v>13</v>
      </c>
      <c r="I714">
        <v>13</v>
      </c>
      <c r="J714" s="1">
        <v>36625</v>
      </c>
      <c r="K714">
        <v>247</v>
      </c>
      <c r="L714">
        <v>416</v>
      </c>
      <c r="M714">
        <v>59.4</v>
      </c>
      <c r="N714">
        <v>2608</v>
      </c>
      <c r="O714">
        <v>19</v>
      </c>
      <c r="P714">
        <v>4.5999999999999996</v>
      </c>
      <c r="Q714">
        <v>9</v>
      </c>
      <c r="R714">
        <v>2.2000000000000002</v>
      </c>
      <c r="S714">
        <v>85</v>
      </c>
      <c r="T714">
        <v>6.3</v>
      </c>
      <c r="U714">
        <v>6.2</v>
      </c>
      <c r="V714">
        <v>10.6</v>
      </c>
      <c r="W714">
        <v>200.6</v>
      </c>
      <c r="X714">
        <v>83.9</v>
      </c>
      <c r="Y714">
        <v>58.7</v>
      </c>
      <c r="Z714">
        <v>40</v>
      </c>
      <c r="AA714">
        <v>314</v>
      </c>
      <c r="AB714">
        <v>5.03</v>
      </c>
      <c r="AC714">
        <v>4.9800000000000004</v>
      </c>
      <c r="AD714">
        <v>8.8000000000000007</v>
      </c>
      <c r="AE714">
        <v>2</v>
      </c>
      <c r="AF714">
        <v>2</v>
      </c>
    </row>
    <row r="715" spans="1:32" x14ac:dyDescent="0.25">
      <c r="A715">
        <v>2013</v>
      </c>
      <c r="B715">
        <v>21</v>
      </c>
      <c r="C715" t="s">
        <v>740</v>
      </c>
      <c r="D715" t="str">
        <f>IFERROR(INDEX('Draft Master List'!E:F,MATCH('Passing Data 2006-2015'!C715,'Draft Master List'!E:E,0),2),"N/A")</f>
        <v>N/A</v>
      </c>
      <c r="E715" t="s">
        <v>34</v>
      </c>
      <c r="F715">
        <v>26</v>
      </c>
      <c r="G715" t="s">
        <v>1</v>
      </c>
      <c r="H715">
        <v>16</v>
      </c>
      <c r="I715">
        <v>16</v>
      </c>
      <c r="J715" s="1">
        <v>36864</v>
      </c>
      <c r="K715">
        <v>243</v>
      </c>
      <c r="L715">
        <v>416</v>
      </c>
      <c r="M715">
        <v>58.4</v>
      </c>
      <c r="N715">
        <v>3197</v>
      </c>
      <c r="O715">
        <v>21</v>
      </c>
      <c r="P715">
        <v>5</v>
      </c>
      <c r="Q715">
        <v>8</v>
      </c>
      <c r="R715">
        <v>1.9</v>
      </c>
      <c r="S715">
        <v>64</v>
      </c>
      <c r="T715">
        <v>7.7</v>
      </c>
      <c r="U715">
        <v>7.8</v>
      </c>
      <c r="V715">
        <v>13.2</v>
      </c>
      <c r="W715">
        <v>199.8</v>
      </c>
      <c r="X715">
        <v>91.6</v>
      </c>
      <c r="Y715">
        <v>69.7</v>
      </c>
      <c r="Z715">
        <v>39</v>
      </c>
      <c r="AA715">
        <v>231</v>
      </c>
      <c r="AB715">
        <v>6.52</v>
      </c>
      <c r="AC715">
        <v>6.65</v>
      </c>
      <c r="AD715">
        <v>8.6</v>
      </c>
      <c r="AE715">
        <v>3</v>
      </c>
      <c r="AF715">
        <v>4</v>
      </c>
    </row>
    <row r="716" spans="1:32" x14ac:dyDescent="0.25">
      <c r="A716">
        <v>2013</v>
      </c>
      <c r="B716">
        <v>22</v>
      </c>
      <c r="C716" t="s">
        <v>795</v>
      </c>
      <c r="D716" t="str">
        <f>IFERROR(INDEX('Draft Master List'!E:F,MATCH('Passing Data 2006-2015'!C716,'Draft Master List'!E:E,0),2),"N/A")</f>
        <v>N/A</v>
      </c>
      <c r="E716" t="s">
        <v>19</v>
      </c>
      <c r="F716">
        <v>25</v>
      </c>
      <c r="G716" t="s">
        <v>1</v>
      </c>
      <c r="H716">
        <v>16</v>
      </c>
      <c r="I716">
        <v>16</v>
      </c>
      <c r="J716" t="s">
        <v>596</v>
      </c>
      <c r="K716">
        <v>257</v>
      </c>
      <c r="L716">
        <v>407</v>
      </c>
      <c r="M716">
        <v>63.1</v>
      </c>
      <c r="N716">
        <v>3357</v>
      </c>
      <c r="O716">
        <v>26</v>
      </c>
      <c r="P716">
        <v>6.4</v>
      </c>
      <c r="Q716">
        <v>9</v>
      </c>
      <c r="R716">
        <v>2.2000000000000002</v>
      </c>
      <c r="S716">
        <v>80</v>
      </c>
      <c r="T716">
        <v>8.1999999999999993</v>
      </c>
      <c r="U716">
        <v>8.5</v>
      </c>
      <c r="V716">
        <v>13.1</v>
      </c>
      <c r="W716">
        <v>209.8</v>
      </c>
      <c r="X716">
        <v>101.2</v>
      </c>
      <c r="Y716">
        <v>70.400000000000006</v>
      </c>
      <c r="Z716">
        <v>44</v>
      </c>
      <c r="AA716">
        <v>272</v>
      </c>
      <c r="AB716">
        <v>6.84</v>
      </c>
      <c r="AC716">
        <v>7.1</v>
      </c>
      <c r="AD716">
        <v>9.8000000000000007</v>
      </c>
      <c r="AE716">
        <v>4</v>
      </c>
      <c r="AF716">
        <v>5</v>
      </c>
    </row>
    <row r="717" spans="1:32" x14ac:dyDescent="0.25">
      <c r="A717">
        <v>2013</v>
      </c>
      <c r="B717">
        <v>23</v>
      </c>
      <c r="C717" t="s">
        <v>75</v>
      </c>
      <c r="D717" t="str">
        <f>IFERROR(INDEX('Draft Master List'!E:F,MATCH('Passing Data 2006-2015'!C717,'Draft Master List'!E:E,0),2),"N/A")</f>
        <v>N/A</v>
      </c>
      <c r="E717" t="s">
        <v>23</v>
      </c>
      <c r="F717">
        <v>32</v>
      </c>
      <c r="G717" t="s">
        <v>1</v>
      </c>
      <c r="H717">
        <v>10</v>
      </c>
      <c r="I717">
        <v>8</v>
      </c>
      <c r="J717" s="1">
        <v>36562</v>
      </c>
      <c r="K717">
        <v>219</v>
      </c>
      <c r="L717">
        <v>358</v>
      </c>
      <c r="M717">
        <v>61.2</v>
      </c>
      <c r="N717">
        <v>2310</v>
      </c>
      <c r="O717">
        <v>10</v>
      </c>
      <c r="P717">
        <v>2.8</v>
      </c>
      <c r="Q717">
        <v>14</v>
      </c>
      <c r="R717">
        <v>3.9</v>
      </c>
      <c r="S717">
        <v>46</v>
      </c>
      <c r="T717">
        <v>6.5</v>
      </c>
      <c r="U717">
        <v>5.3</v>
      </c>
      <c r="V717">
        <v>10.5</v>
      </c>
      <c r="W717">
        <v>231</v>
      </c>
      <c r="X717">
        <v>73</v>
      </c>
      <c r="Y717">
        <v>41.6</v>
      </c>
      <c r="Z717">
        <v>21</v>
      </c>
      <c r="AA717">
        <v>162</v>
      </c>
      <c r="AB717">
        <v>5.67</v>
      </c>
      <c r="AC717">
        <v>4.53</v>
      </c>
      <c r="AD717">
        <v>5.5</v>
      </c>
      <c r="AE717">
        <v>2</v>
      </c>
      <c r="AF717">
        <v>2</v>
      </c>
    </row>
    <row r="718" spans="1:32" x14ac:dyDescent="0.25">
      <c r="A718">
        <v>2013</v>
      </c>
      <c r="B718">
        <v>24</v>
      </c>
      <c r="C718" t="s">
        <v>66</v>
      </c>
      <c r="D718" t="str">
        <f>IFERROR(INDEX('Draft Master List'!E:F,MATCH('Passing Data 2006-2015'!C718,'Draft Master List'!E:E,0),2),"N/A")</f>
        <v>112006</v>
      </c>
      <c r="E718" t="s">
        <v>63</v>
      </c>
      <c r="F718">
        <v>30</v>
      </c>
      <c r="G718" t="s">
        <v>1</v>
      </c>
      <c r="H718">
        <v>11</v>
      </c>
      <c r="I718">
        <v>11</v>
      </c>
      <c r="J718" s="1">
        <v>36652</v>
      </c>
      <c r="K718">
        <v>224</v>
      </c>
      <c r="L718">
        <v>355</v>
      </c>
      <c r="M718">
        <v>63.1</v>
      </c>
      <c r="N718">
        <v>2621</v>
      </c>
      <c r="O718">
        <v>19</v>
      </c>
      <c r="P718">
        <v>5.4</v>
      </c>
      <c r="Q718">
        <v>12</v>
      </c>
      <c r="R718">
        <v>3.4</v>
      </c>
      <c r="S718">
        <v>67</v>
      </c>
      <c r="T718">
        <v>7.4</v>
      </c>
      <c r="U718">
        <v>6.9</v>
      </c>
      <c r="V718">
        <v>11.7</v>
      </c>
      <c r="W718">
        <v>238.3</v>
      </c>
      <c r="X718">
        <v>89.2</v>
      </c>
      <c r="Y718">
        <v>72.7</v>
      </c>
      <c r="Z718">
        <v>19</v>
      </c>
      <c r="AA718">
        <v>132</v>
      </c>
      <c r="AB718">
        <v>6.66</v>
      </c>
      <c r="AC718">
        <v>6.23</v>
      </c>
      <c r="AD718">
        <v>5.0999999999999996</v>
      </c>
      <c r="AE718">
        <v>3</v>
      </c>
      <c r="AF718">
        <v>3</v>
      </c>
    </row>
    <row r="719" spans="1:32" x14ac:dyDescent="0.25">
      <c r="A719">
        <v>2013</v>
      </c>
      <c r="B719">
        <v>25</v>
      </c>
      <c r="C719" t="s">
        <v>31</v>
      </c>
      <c r="D719" t="str">
        <f>IFERROR(INDEX('Draft Master List'!E:F,MATCH('Passing Data 2006-2015'!C719,'Draft Master List'!E:E,0),2),"N/A")</f>
        <v>N/A</v>
      </c>
      <c r="E719" t="s">
        <v>28</v>
      </c>
      <c r="F719">
        <v>31</v>
      </c>
      <c r="G719" t="s">
        <v>1</v>
      </c>
      <c r="H719">
        <v>11</v>
      </c>
      <c r="I719">
        <v>9</v>
      </c>
      <c r="J719" s="1">
        <v>36591</v>
      </c>
      <c r="K719">
        <v>217</v>
      </c>
      <c r="L719">
        <v>350</v>
      </c>
      <c r="M719">
        <v>62</v>
      </c>
      <c r="N719">
        <v>2454</v>
      </c>
      <c r="O719">
        <v>14</v>
      </c>
      <c r="P719">
        <v>4</v>
      </c>
      <c r="Q719">
        <v>12</v>
      </c>
      <c r="R719">
        <v>3.4</v>
      </c>
      <c r="S719">
        <v>77</v>
      </c>
      <c r="T719">
        <v>7</v>
      </c>
      <c r="U719">
        <v>6.3</v>
      </c>
      <c r="V719">
        <v>11.3</v>
      </c>
      <c r="W719">
        <v>223.1</v>
      </c>
      <c r="X719">
        <v>82</v>
      </c>
      <c r="Y719">
        <v>62.4</v>
      </c>
      <c r="Z719">
        <v>21</v>
      </c>
      <c r="AA719">
        <v>109</v>
      </c>
      <c r="AB719">
        <v>6.32</v>
      </c>
      <c r="AC719">
        <v>5.62</v>
      </c>
      <c r="AD719">
        <v>5.7</v>
      </c>
      <c r="AE719">
        <v>2</v>
      </c>
      <c r="AF719">
        <v>2</v>
      </c>
    </row>
    <row r="720" spans="1:32" x14ac:dyDescent="0.25">
      <c r="A720">
        <v>2013</v>
      </c>
      <c r="B720">
        <v>26</v>
      </c>
      <c r="C720" t="s">
        <v>569</v>
      </c>
      <c r="D720" t="str">
        <f>IFERROR(INDEX('Draft Master List'!E:F,MATCH('Passing Data 2006-2015'!C720,'Draft Master List'!E:E,0),2),"N/A")</f>
        <v>N/A</v>
      </c>
      <c r="E720" t="s">
        <v>64</v>
      </c>
      <c r="F720">
        <v>32</v>
      </c>
      <c r="G720" t="s">
        <v>1</v>
      </c>
      <c r="H720">
        <v>9</v>
      </c>
      <c r="I720">
        <v>8</v>
      </c>
      <c r="J720" s="1">
        <v>36532</v>
      </c>
      <c r="K720">
        <v>180</v>
      </c>
      <c r="L720">
        <v>317</v>
      </c>
      <c r="M720">
        <v>56.8</v>
      </c>
      <c r="N720">
        <v>2015</v>
      </c>
      <c r="O720">
        <v>11</v>
      </c>
      <c r="P720">
        <v>3.5</v>
      </c>
      <c r="Q720">
        <v>8</v>
      </c>
      <c r="R720">
        <v>2.5</v>
      </c>
      <c r="S720">
        <v>80</v>
      </c>
      <c r="T720">
        <v>6.4</v>
      </c>
      <c r="U720">
        <v>5.9</v>
      </c>
      <c r="V720">
        <v>11.2</v>
      </c>
      <c r="W720">
        <v>223.9</v>
      </c>
      <c r="X720">
        <v>76.900000000000006</v>
      </c>
      <c r="Y720">
        <v>46.3</v>
      </c>
      <c r="Z720">
        <v>16</v>
      </c>
      <c r="AA720">
        <v>104</v>
      </c>
      <c r="AB720">
        <v>5.74</v>
      </c>
      <c r="AC720">
        <v>5.32</v>
      </c>
      <c r="AD720">
        <v>4.8</v>
      </c>
    </row>
    <row r="721" spans="1:32" x14ac:dyDescent="0.25">
      <c r="A721">
        <v>2013</v>
      </c>
      <c r="B721">
        <v>27</v>
      </c>
      <c r="C721" t="s">
        <v>752</v>
      </c>
      <c r="D721" t="str">
        <f>IFERROR(INDEX('Draft Master List'!E:F,MATCH('Passing Data 2006-2015'!C721,'Draft Master List'!E:E,0),2),"N/A")</f>
        <v>N/A</v>
      </c>
      <c r="E721" t="s">
        <v>6</v>
      </c>
      <c r="F721">
        <v>24</v>
      </c>
      <c r="G721" t="s">
        <v>1</v>
      </c>
      <c r="H721">
        <v>13</v>
      </c>
      <c r="I721">
        <v>10</v>
      </c>
      <c r="J721" s="1">
        <v>36740</v>
      </c>
      <c r="K721">
        <v>203</v>
      </c>
      <c r="L721">
        <v>317</v>
      </c>
      <c r="M721">
        <v>64</v>
      </c>
      <c r="N721">
        <v>2891</v>
      </c>
      <c r="O721">
        <v>27</v>
      </c>
      <c r="P721">
        <v>8.5</v>
      </c>
      <c r="Q721">
        <v>2</v>
      </c>
      <c r="R721">
        <v>0.6</v>
      </c>
      <c r="S721">
        <v>63</v>
      </c>
      <c r="T721">
        <v>9.1</v>
      </c>
      <c r="U721">
        <v>10.5</v>
      </c>
      <c r="V721">
        <v>14.2</v>
      </c>
      <c r="W721">
        <v>222.4</v>
      </c>
      <c r="X721">
        <v>119.2</v>
      </c>
      <c r="Y721">
        <v>72</v>
      </c>
      <c r="Z721">
        <v>28</v>
      </c>
      <c r="AA721">
        <v>173</v>
      </c>
      <c r="AB721">
        <v>7.88</v>
      </c>
      <c r="AC721">
        <v>9.18</v>
      </c>
      <c r="AD721">
        <v>8.1</v>
      </c>
      <c r="AE721">
        <v>1</v>
      </c>
      <c r="AF721">
        <v>1</v>
      </c>
    </row>
    <row r="722" spans="1:32" x14ac:dyDescent="0.25">
      <c r="A722">
        <v>2013</v>
      </c>
      <c r="B722">
        <v>28</v>
      </c>
      <c r="C722" t="s">
        <v>772</v>
      </c>
      <c r="D722" t="str">
        <f>IFERROR(INDEX('Draft Master List'!E:F,MATCH('Passing Data 2006-2015'!C722,'Draft Master List'!E:E,0),2),"N/A")</f>
        <v>N/A</v>
      </c>
      <c r="E722" t="s">
        <v>29</v>
      </c>
      <c r="F722">
        <v>23</v>
      </c>
      <c r="G722" t="s">
        <v>1</v>
      </c>
      <c r="H722">
        <v>10</v>
      </c>
      <c r="I722">
        <v>10</v>
      </c>
      <c r="J722" s="1">
        <v>36622</v>
      </c>
      <c r="K722">
        <v>180</v>
      </c>
      <c r="L722">
        <v>306</v>
      </c>
      <c r="M722">
        <v>58.8</v>
      </c>
      <c r="N722">
        <v>1972</v>
      </c>
      <c r="O722">
        <v>11</v>
      </c>
      <c r="P722">
        <v>3.6</v>
      </c>
      <c r="Q722">
        <v>9</v>
      </c>
      <c r="R722">
        <v>2.9</v>
      </c>
      <c r="S722">
        <v>45</v>
      </c>
      <c r="T722">
        <v>6.4</v>
      </c>
      <c r="U722">
        <v>5.8</v>
      </c>
      <c r="V722">
        <v>11</v>
      </c>
      <c r="W722">
        <v>197.2</v>
      </c>
      <c r="X722">
        <v>77.7</v>
      </c>
      <c r="Y722">
        <v>41.2</v>
      </c>
      <c r="Z722">
        <v>28</v>
      </c>
      <c r="AA722">
        <v>159</v>
      </c>
      <c r="AB722">
        <v>5.43</v>
      </c>
      <c r="AC722">
        <v>4.87</v>
      </c>
      <c r="AD722">
        <v>8.4</v>
      </c>
      <c r="AE722">
        <v>1</v>
      </c>
      <c r="AF722">
        <v>2</v>
      </c>
    </row>
    <row r="723" spans="1:32" x14ac:dyDescent="0.25">
      <c r="A723">
        <v>2013</v>
      </c>
      <c r="B723">
        <v>29</v>
      </c>
      <c r="C723" t="s">
        <v>80</v>
      </c>
      <c r="D723" t="str">
        <f>IFERROR(INDEX('Draft Master List'!E:F,MATCH('Passing Data 2006-2015'!C723,'Draft Master List'!E:E,0),2),"N/A")</f>
        <v>N/A</v>
      </c>
      <c r="E723" t="s">
        <v>5</v>
      </c>
      <c r="F723">
        <v>30</v>
      </c>
      <c r="G723" t="s">
        <v>1</v>
      </c>
      <c r="H723">
        <v>9</v>
      </c>
      <c r="I723">
        <v>9</v>
      </c>
      <c r="J723" s="1">
        <v>36680</v>
      </c>
      <c r="K723">
        <v>193</v>
      </c>
      <c r="L723">
        <v>290</v>
      </c>
      <c r="M723">
        <v>66.599999999999994</v>
      </c>
      <c r="N723">
        <v>2536</v>
      </c>
      <c r="O723">
        <v>17</v>
      </c>
      <c r="P723">
        <v>5.9</v>
      </c>
      <c r="Q723">
        <v>6</v>
      </c>
      <c r="R723">
        <v>2.1</v>
      </c>
      <c r="S723">
        <v>83</v>
      </c>
      <c r="T723">
        <v>8.6999999999999993</v>
      </c>
      <c r="U723">
        <v>9</v>
      </c>
      <c r="V723">
        <v>13.1</v>
      </c>
      <c r="W723">
        <v>281.8</v>
      </c>
      <c r="X723">
        <v>104.9</v>
      </c>
      <c r="Y723">
        <v>65.900000000000006</v>
      </c>
      <c r="Z723">
        <v>21</v>
      </c>
      <c r="AA723">
        <v>117</v>
      </c>
      <c r="AB723">
        <v>7.78</v>
      </c>
      <c r="AC723">
        <v>8</v>
      </c>
      <c r="AD723">
        <v>6.8</v>
      </c>
      <c r="AE723">
        <v>1</v>
      </c>
      <c r="AF723">
        <v>1</v>
      </c>
    </row>
    <row r="724" spans="1:32" x14ac:dyDescent="0.25">
      <c r="A724">
        <v>2013</v>
      </c>
      <c r="B724">
        <v>30</v>
      </c>
      <c r="C724" t="s">
        <v>757</v>
      </c>
      <c r="D724" t="str">
        <f>IFERROR(INDEX('Draft Master List'!E:F,MATCH('Passing Data 2006-2015'!C724,'Draft Master List'!E:E,0),2),"N/A")</f>
        <v>N/A</v>
      </c>
      <c r="E724" t="s">
        <v>16</v>
      </c>
      <c r="F724">
        <v>24</v>
      </c>
      <c r="G724" t="s">
        <v>1</v>
      </c>
      <c r="H724">
        <v>11</v>
      </c>
      <c r="I724">
        <v>9</v>
      </c>
      <c r="J724" s="1">
        <v>36591</v>
      </c>
      <c r="K724">
        <v>156</v>
      </c>
      <c r="L724">
        <v>272</v>
      </c>
      <c r="M724">
        <v>57.4</v>
      </c>
      <c r="N724">
        <v>1798</v>
      </c>
      <c r="O724">
        <v>7</v>
      </c>
      <c r="P724">
        <v>2.6</v>
      </c>
      <c r="Q724">
        <v>11</v>
      </c>
      <c r="R724">
        <v>4</v>
      </c>
      <c r="S724">
        <v>73</v>
      </c>
      <c r="T724">
        <v>6.6</v>
      </c>
      <c r="U724">
        <v>5.3</v>
      </c>
      <c r="V724">
        <v>11.5</v>
      </c>
      <c r="W724">
        <v>163.5</v>
      </c>
      <c r="X724">
        <v>69.099999999999994</v>
      </c>
      <c r="Y724">
        <v>29.96</v>
      </c>
      <c r="Z724">
        <v>31</v>
      </c>
      <c r="AA724">
        <v>203</v>
      </c>
      <c r="AB724">
        <v>5.26</v>
      </c>
      <c r="AC724">
        <v>4.09</v>
      </c>
      <c r="AD724">
        <v>10.199999999999999</v>
      </c>
    </row>
    <row r="725" spans="1:32" x14ac:dyDescent="0.25">
      <c r="A725">
        <v>2013</v>
      </c>
      <c r="B725">
        <v>31</v>
      </c>
      <c r="C725" t="s">
        <v>749</v>
      </c>
      <c r="D725" t="str">
        <f>IFERROR(INDEX('Draft Master List'!E:F,MATCH('Passing Data 2006-2015'!C725,'Draft Master List'!E:E,0),2),"N/A")</f>
        <v>N/A</v>
      </c>
      <c r="E725" t="s">
        <v>64</v>
      </c>
      <c r="F725">
        <v>30</v>
      </c>
      <c r="G725" t="s">
        <v>62</v>
      </c>
      <c r="H725">
        <v>8</v>
      </c>
      <c r="I725">
        <v>5</v>
      </c>
      <c r="J725" t="s">
        <v>681</v>
      </c>
      <c r="K725">
        <v>141</v>
      </c>
      <c r="L725">
        <v>267</v>
      </c>
      <c r="M725">
        <v>52.8</v>
      </c>
      <c r="N725">
        <v>1731</v>
      </c>
      <c r="O725">
        <v>9</v>
      </c>
      <c r="P725">
        <v>3.4</v>
      </c>
      <c r="Q725">
        <v>9</v>
      </c>
      <c r="R725">
        <v>3.4</v>
      </c>
      <c r="S725">
        <v>95</v>
      </c>
      <c r="T725">
        <v>6.5</v>
      </c>
      <c r="U725">
        <v>5.6</v>
      </c>
      <c r="V725">
        <v>12.3</v>
      </c>
      <c r="W725">
        <v>216.4</v>
      </c>
      <c r="X725">
        <v>70.3</v>
      </c>
      <c r="Y725">
        <v>37</v>
      </c>
      <c r="Z725">
        <v>27</v>
      </c>
      <c r="AA725">
        <v>180</v>
      </c>
      <c r="AB725">
        <v>5.28</v>
      </c>
      <c r="AC725">
        <v>4.51</v>
      </c>
      <c r="AD725">
        <v>9.1999999999999993</v>
      </c>
      <c r="AE725">
        <v>0</v>
      </c>
      <c r="AF725">
        <v>1</v>
      </c>
    </row>
    <row r="726" spans="1:32" x14ac:dyDescent="0.25">
      <c r="A726">
        <v>2013</v>
      </c>
      <c r="B726">
        <v>32</v>
      </c>
      <c r="C726" t="s">
        <v>17</v>
      </c>
      <c r="D726" t="str">
        <f>IFERROR(INDEX('Draft Master List'!E:F,MATCH('Passing Data 2006-2015'!C726,'Draft Master List'!E:E,0),2),"N/A")</f>
        <v>12010</v>
      </c>
      <c r="E726" t="s">
        <v>223</v>
      </c>
      <c r="F726">
        <v>26</v>
      </c>
      <c r="G726" t="s">
        <v>62</v>
      </c>
      <c r="H726">
        <v>7</v>
      </c>
      <c r="I726">
        <v>7</v>
      </c>
      <c r="J726" s="1">
        <v>36589</v>
      </c>
      <c r="K726">
        <v>159</v>
      </c>
      <c r="L726">
        <v>262</v>
      </c>
      <c r="M726">
        <v>60.7</v>
      </c>
      <c r="N726">
        <v>1687</v>
      </c>
      <c r="O726">
        <v>14</v>
      </c>
      <c r="P726">
        <v>5.3</v>
      </c>
      <c r="Q726">
        <v>4</v>
      </c>
      <c r="R726">
        <v>1.5</v>
      </c>
      <c r="S726">
        <v>73</v>
      </c>
      <c r="T726">
        <v>6.4</v>
      </c>
      <c r="U726">
        <v>6.8</v>
      </c>
      <c r="V726">
        <v>10.6</v>
      </c>
      <c r="W726">
        <v>241</v>
      </c>
      <c r="X726">
        <v>90.9</v>
      </c>
      <c r="Y726">
        <v>58.2</v>
      </c>
      <c r="Z726">
        <v>15</v>
      </c>
      <c r="AA726">
        <v>97</v>
      </c>
      <c r="AB726">
        <v>5.74</v>
      </c>
      <c r="AC726">
        <v>6.1</v>
      </c>
      <c r="AD726">
        <v>5.4</v>
      </c>
      <c r="AE726">
        <v>1</v>
      </c>
      <c r="AF726">
        <v>1</v>
      </c>
    </row>
    <row r="727" spans="1:32" x14ac:dyDescent="0.25">
      <c r="A727">
        <v>2013</v>
      </c>
      <c r="B727">
        <v>33</v>
      </c>
      <c r="C727" t="s">
        <v>69</v>
      </c>
      <c r="D727" t="str">
        <f>IFERROR(INDEX('Draft Master List'!E:F,MATCH('Passing Data 2006-2015'!C727,'Draft Master List'!E:E,0),2),"N/A")</f>
        <v>N/A</v>
      </c>
      <c r="E727" t="s">
        <v>18</v>
      </c>
      <c r="F727">
        <v>31</v>
      </c>
      <c r="G727" t="s">
        <v>62</v>
      </c>
      <c r="H727">
        <v>9</v>
      </c>
      <c r="I727">
        <v>6</v>
      </c>
      <c r="J727" s="1">
        <v>36588</v>
      </c>
      <c r="K727">
        <v>153</v>
      </c>
      <c r="L727">
        <v>254</v>
      </c>
      <c r="M727">
        <v>60.2</v>
      </c>
      <c r="N727">
        <v>1807</v>
      </c>
      <c r="O727">
        <v>11</v>
      </c>
      <c r="P727">
        <v>4.3</v>
      </c>
      <c r="Q727">
        <v>9</v>
      </c>
      <c r="R727">
        <v>3.5</v>
      </c>
      <c r="S727">
        <v>79</v>
      </c>
      <c r="T727">
        <v>7.1</v>
      </c>
      <c r="U727">
        <v>6.4</v>
      </c>
      <c r="V727">
        <v>11.8</v>
      </c>
      <c r="W727">
        <v>200.8</v>
      </c>
      <c r="X727">
        <v>81.599999999999994</v>
      </c>
      <c r="Y727">
        <v>55.1</v>
      </c>
      <c r="Z727">
        <v>16</v>
      </c>
      <c r="AA727">
        <v>85</v>
      </c>
      <c r="AB727">
        <v>6.38</v>
      </c>
      <c r="AC727">
        <v>5.69</v>
      </c>
      <c r="AD727">
        <v>5.9</v>
      </c>
      <c r="AE727">
        <v>2</v>
      </c>
      <c r="AF727">
        <v>2</v>
      </c>
    </row>
    <row r="728" spans="1:32" x14ac:dyDescent="0.25">
      <c r="A728">
        <v>2013</v>
      </c>
      <c r="B728">
        <v>34</v>
      </c>
      <c r="C728" t="s">
        <v>773</v>
      </c>
      <c r="D728" t="str">
        <f>IFERROR(INDEX('Draft Master List'!E:F,MATCH('Passing Data 2006-2015'!C728,'Draft Master List'!E:E,0),2),"N/A")</f>
        <v>N/A</v>
      </c>
      <c r="E728" t="s">
        <v>23</v>
      </c>
      <c r="F728">
        <v>25</v>
      </c>
      <c r="G728" t="s">
        <v>1</v>
      </c>
      <c r="H728">
        <v>8</v>
      </c>
      <c r="I728">
        <v>8</v>
      </c>
      <c r="J728" t="s">
        <v>654</v>
      </c>
      <c r="K728">
        <v>137</v>
      </c>
      <c r="L728">
        <v>253</v>
      </c>
      <c r="M728">
        <v>54.2</v>
      </c>
      <c r="N728">
        <v>1760</v>
      </c>
      <c r="O728">
        <v>9</v>
      </c>
      <c r="P728">
        <v>3.6</v>
      </c>
      <c r="Q728">
        <v>6</v>
      </c>
      <c r="R728">
        <v>2.4</v>
      </c>
      <c r="S728">
        <v>66</v>
      </c>
      <c r="T728">
        <v>7</v>
      </c>
      <c r="U728">
        <v>6.6</v>
      </c>
      <c r="V728">
        <v>12.8</v>
      </c>
      <c r="W728">
        <v>220</v>
      </c>
      <c r="X728">
        <v>78.2</v>
      </c>
      <c r="Y728">
        <v>52.2</v>
      </c>
      <c r="Z728">
        <v>19</v>
      </c>
      <c r="AA728">
        <v>201</v>
      </c>
      <c r="AB728">
        <v>5.73</v>
      </c>
      <c r="AC728">
        <v>5.4</v>
      </c>
      <c r="AD728">
        <v>7</v>
      </c>
    </row>
    <row r="729" spans="1:32" x14ac:dyDescent="0.25">
      <c r="A729">
        <v>2013</v>
      </c>
      <c r="B729">
        <v>35</v>
      </c>
      <c r="C729" t="s">
        <v>78</v>
      </c>
      <c r="D729" t="str">
        <f>IFERROR(INDEX('Draft Master List'!E:F,MATCH('Passing Data 2006-2015'!C729,'Draft Master List'!E:E,0),2),"N/A")</f>
        <v>492006</v>
      </c>
      <c r="E729" t="s">
        <v>223</v>
      </c>
      <c r="F729">
        <v>30</v>
      </c>
      <c r="G729" t="s">
        <v>1</v>
      </c>
      <c r="H729">
        <v>10</v>
      </c>
      <c r="I729">
        <v>9</v>
      </c>
      <c r="J729" s="1">
        <v>36621</v>
      </c>
      <c r="K729">
        <v>142</v>
      </c>
      <c r="L729">
        <v>242</v>
      </c>
      <c r="M729">
        <v>58.7</v>
      </c>
      <c r="N729">
        <v>1673</v>
      </c>
      <c r="O729">
        <v>8</v>
      </c>
      <c r="P729">
        <v>3.3</v>
      </c>
      <c r="Q729">
        <v>7</v>
      </c>
      <c r="R729">
        <v>2.9</v>
      </c>
      <c r="S729">
        <v>81</v>
      </c>
      <c r="T729">
        <v>6.9</v>
      </c>
      <c r="U729">
        <v>6.3</v>
      </c>
      <c r="V729">
        <v>11.8</v>
      </c>
      <c r="W729">
        <v>167.3</v>
      </c>
      <c r="X729">
        <v>78.8</v>
      </c>
      <c r="Y729">
        <v>46.9</v>
      </c>
      <c r="Z729">
        <v>21</v>
      </c>
      <c r="AA729">
        <v>138</v>
      </c>
      <c r="AB729">
        <v>5.84</v>
      </c>
      <c r="AC729">
        <v>5.25</v>
      </c>
      <c r="AD729">
        <v>8</v>
      </c>
    </row>
    <row r="730" spans="1:32" x14ac:dyDescent="0.25">
      <c r="A730">
        <v>2013</v>
      </c>
      <c r="B730">
        <v>36</v>
      </c>
      <c r="C730" t="s">
        <v>737</v>
      </c>
      <c r="D730" t="str">
        <f>IFERROR(INDEX('Draft Master List'!E:F,MATCH('Passing Data 2006-2015'!C730,'Draft Master List'!E:E,0),2),"N/A")</f>
        <v>N/A</v>
      </c>
      <c r="E730" t="s">
        <v>18</v>
      </c>
      <c r="F730">
        <v>25</v>
      </c>
      <c r="G730" t="s">
        <v>1</v>
      </c>
      <c r="H730">
        <v>9</v>
      </c>
      <c r="I730">
        <v>9</v>
      </c>
      <c r="J730" s="1">
        <v>36928</v>
      </c>
      <c r="K730">
        <v>152</v>
      </c>
      <c r="L730">
        <v>239</v>
      </c>
      <c r="M730">
        <v>63.6</v>
      </c>
      <c r="N730">
        <v>1648</v>
      </c>
      <c r="O730">
        <v>7</v>
      </c>
      <c r="P730">
        <v>2.9</v>
      </c>
      <c r="Q730">
        <v>9</v>
      </c>
      <c r="R730">
        <v>3.8</v>
      </c>
      <c r="S730">
        <v>47</v>
      </c>
      <c r="T730">
        <v>6.9</v>
      </c>
      <c r="U730">
        <v>5.8</v>
      </c>
      <c r="V730">
        <v>10.8</v>
      </c>
      <c r="W730">
        <v>183.1</v>
      </c>
      <c r="X730">
        <v>77.900000000000006</v>
      </c>
      <c r="Y730">
        <v>47.2</v>
      </c>
      <c r="Z730">
        <v>27</v>
      </c>
      <c r="AA730">
        <v>119</v>
      </c>
      <c r="AB730">
        <v>5.75</v>
      </c>
      <c r="AC730">
        <v>4.75</v>
      </c>
      <c r="AD730">
        <v>10.199999999999999</v>
      </c>
      <c r="AE730">
        <v>1</v>
      </c>
      <c r="AF730">
        <v>0</v>
      </c>
    </row>
    <row r="731" spans="1:32" x14ac:dyDescent="0.25">
      <c r="A731">
        <v>2013</v>
      </c>
      <c r="B731">
        <v>37</v>
      </c>
      <c r="C731" t="s">
        <v>610</v>
      </c>
      <c r="D731" t="str">
        <f>IFERROR(INDEX('Draft Master List'!E:F,MATCH('Passing Data 2006-2015'!C731,'Draft Master List'!E:E,0),2),"N/A")</f>
        <v>N/A</v>
      </c>
      <c r="E731" t="s">
        <v>63</v>
      </c>
      <c r="F731">
        <v>34</v>
      </c>
      <c r="G731" t="s">
        <v>62</v>
      </c>
      <c r="H731">
        <v>8</v>
      </c>
      <c r="I731">
        <v>5</v>
      </c>
      <c r="J731" s="1">
        <v>36587</v>
      </c>
      <c r="K731">
        <v>149</v>
      </c>
      <c r="L731">
        <v>224</v>
      </c>
      <c r="M731">
        <v>66.5</v>
      </c>
      <c r="N731">
        <v>1829</v>
      </c>
      <c r="O731">
        <v>13</v>
      </c>
      <c r="P731">
        <v>5.8</v>
      </c>
      <c r="Q731">
        <v>1</v>
      </c>
      <c r="R731">
        <v>0.4</v>
      </c>
      <c r="S731">
        <v>80</v>
      </c>
      <c r="T731">
        <v>8.1999999999999993</v>
      </c>
      <c r="U731">
        <v>9.1</v>
      </c>
      <c r="V731">
        <v>12.3</v>
      </c>
      <c r="W731">
        <v>228.6</v>
      </c>
      <c r="X731">
        <v>109</v>
      </c>
      <c r="Y731">
        <v>84.5</v>
      </c>
      <c r="Z731">
        <v>11</v>
      </c>
      <c r="AA731">
        <v>37</v>
      </c>
      <c r="AB731">
        <v>7.63</v>
      </c>
      <c r="AC731">
        <v>8.5399999999999991</v>
      </c>
      <c r="AD731">
        <v>4.7</v>
      </c>
      <c r="AE731">
        <v>1</v>
      </c>
      <c r="AF731">
        <v>1</v>
      </c>
    </row>
    <row r="732" spans="1:32" x14ac:dyDescent="0.25">
      <c r="A732">
        <v>2013</v>
      </c>
      <c r="B732">
        <v>38</v>
      </c>
      <c r="C732" t="s">
        <v>774</v>
      </c>
      <c r="D732" t="str">
        <f>IFERROR(INDEX('Draft Master List'!E:F,MATCH('Passing Data 2006-2015'!C732,'Draft Master List'!E:E,0),2),"N/A")</f>
        <v>N/A</v>
      </c>
      <c r="E732" t="s">
        <v>16</v>
      </c>
      <c r="F732">
        <v>24</v>
      </c>
      <c r="G732" t="s">
        <v>62</v>
      </c>
      <c r="H732">
        <v>7</v>
      </c>
      <c r="I732">
        <v>6</v>
      </c>
      <c r="J732" s="1">
        <v>36530</v>
      </c>
      <c r="K732">
        <v>118</v>
      </c>
      <c r="L732">
        <v>211</v>
      </c>
      <c r="M732">
        <v>55.9</v>
      </c>
      <c r="N732">
        <v>1547</v>
      </c>
      <c r="O732">
        <v>8</v>
      </c>
      <c r="P732">
        <v>3.8</v>
      </c>
      <c r="Q732">
        <v>8</v>
      </c>
      <c r="R732">
        <v>3.8</v>
      </c>
      <c r="S732">
        <v>52</v>
      </c>
      <c r="T732">
        <v>7.3</v>
      </c>
      <c r="U732">
        <v>6.4</v>
      </c>
      <c r="V732">
        <v>13.1</v>
      </c>
      <c r="W732">
        <v>221</v>
      </c>
      <c r="X732">
        <v>76.099999999999994</v>
      </c>
      <c r="Y732">
        <v>50.2</v>
      </c>
      <c r="Z732">
        <v>6</v>
      </c>
      <c r="AA732">
        <v>53</v>
      </c>
      <c r="AB732">
        <v>6.88</v>
      </c>
      <c r="AC732">
        <v>5.96</v>
      </c>
      <c r="AD732">
        <v>2.8</v>
      </c>
    </row>
    <row r="733" spans="1:32" x14ac:dyDescent="0.25">
      <c r="A733">
        <v>2013</v>
      </c>
      <c r="B733">
        <v>39</v>
      </c>
      <c r="C733" t="s">
        <v>424</v>
      </c>
      <c r="D733" t="str">
        <f>IFERROR(INDEX('Draft Master List'!E:F,MATCH('Passing Data 2006-2015'!C733,'Draft Master List'!E:E,0),2),"N/A")</f>
        <v>2092008</v>
      </c>
      <c r="E733" t="s">
        <v>704</v>
      </c>
      <c r="F733">
        <v>28</v>
      </c>
      <c r="H733">
        <v>9</v>
      </c>
      <c r="I733">
        <v>5</v>
      </c>
      <c r="J733" s="1">
        <v>36559</v>
      </c>
      <c r="K733">
        <v>124</v>
      </c>
      <c r="L733">
        <v>200</v>
      </c>
      <c r="M733">
        <v>62</v>
      </c>
      <c r="N733">
        <v>1392</v>
      </c>
      <c r="O733">
        <v>8</v>
      </c>
      <c r="P733">
        <v>4</v>
      </c>
      <c r="Q733">
        <v>5</v>
      </c>
      <c r="R733">
        <v>2.5</v>
      </c>
      <c r="S733">
        <v>56</v>
      </c>
      <c r="T733">
        <v>7</v>
      </c>
      <c r="U733">
        <v>6.6</v>
      </c>
      <c r="V733">
        <v>11.2</v>
      </c>
      <c r="W733">
        <v>154.69999999999999</v>
      </c>
      <c r="X733">
        <v>85.7</v>
      </c>
      <c r="Y733">
        <v>20.5</v>
      </c>
      <c r="Z733">
        <v>24</v>
      </c>
      <c r="AA733">
        <v>135</v>
      </c>
      <c r="AB733">
        <v>5.61</v>
      </c>
      <c r="AC733">
        <v>5.32</v>
      </c>
      <c r="AD733">
        <v>10.7</v>
      </c>
      <c r="AE733">
        <v>3</v>
      </c>
      <c r="AF733">
        <v>2</v>
      </c>
    </row>
    <row r="734" spans="1:32" x14ac:dyDescent="0.25">
      <c r="A734">
        <v>2013</v>
      </c>
      <c r="B734">
        <v>40</v>
      </c>
      <c r="C734" t="s">
        <v>739</v>
      </c>
      <c r="D734" t="str">
        <f>IFERROR(INDEX('Draft Master List'!E:F,MATCH('Passing Data 2006-2015'!C734,'Draft Master List'!E:E,0),2),"N/A")</f>
        <v>N/A</v>
      </c>
      <c r="E734" t="s">
        <v>28</v>
      </c>
      <c r="F734">
        <v>25</v>
      </c>
      <c r="G734" t="s">
        <v>62</v>
      </c>
      <c r="H734">
        <v>7</v>
      </c>
      <c r="I734">
        <v>7</v>
      </c>
      <c r="J734" s="1">
        <v>36619</v>
      </c>
      <c r="K734">
        <v>111</v>
      </c>
      <c r="L734">
        <v>183</v>
      </c>
      <c r="M734">
        <v>60.7</v>
      </c>
      <c r="N734">
        <v>1256</v>
      </c>
      <c r="O734">
        <v>8</v>
      </c>
      <c r="P734">
        <v>4.4000000000000004</v>
      </c>
      <c r="Q734">
        <v>4</v>
      </c>
      <c r="R734">
        <v>2.2000000000000002</v>
      </c>
      <c r="S734">
        <v>66</v>
      </c>
      <c r="T734">
        <v>6.9</v>
      </c>
      <c r="U734">
        <v>6.8</v>
      </c>
      <c r="V734">
        <v>11.3</v>
      </c>
      <c r="W734">
        <v>179.4</v>
      </c>
      <c r="X734">
        <v>86.7</v>
      </c>
      <c r="Y734">
        <v>58</v>
      </c>
      <c r="Z734">
        <v>16</v>
      </c>
      <c r="AA734">
        <v>105</v>
      </c>
      <c r="AB734">
        <v>5.78</v>
      </c>
      <c r="AC734">
        <v>5.68</v>
      </c>
      <c r="AD734">
        <v>8</v>
      </c>
      <c r="AE734">
        <v>1</v>
      </c>
      <c r="AF734">
        <v>2</v>
      </c>
    </row>
    <row r="735" spans="1:32" x14ac:dyDescent="0.25">
      <c r="A735">
        <v>2013</v>
      </c>
      <c r="B735">
        <v>41</v>
      </c>
      <c r="C735" t="s">
        <v>755</v>
      </c>
      <c r="D735" t="str">
        <f>IFERROR(INDEX('Draft Master List'!E:F,MATCH('Passing Data 2006-2015'!C735,'Draft Master List'!E:E,0),2),"N/A")</f>
        <v>N/A</v>
      </c>
      <c r="E735" t="s">
        <v>29</v>
      </c>
      <c r="F735">
        <v>26</v>
      </c>
      <c r="G735" t="s">
        <v>62</v>
      </c>
      <c r="H735">
        <v>6</v>
      </c>
      <c r="I735">
        <v>5</v>
      </c>
      <c r="J735" s="1">
        <v>36559</v>
      </c>
      <c r="K735">
        <v>93</v>
      </c>
      <c r="L735">
        <v>157</v>
      </c>
      <c r="M735">
        <v>59.2</v>
      </c>
      <c r="N735">
        <v>1092</v>
      </c>
      <c r="O735">
        <v>4</v>
      </c>
      <c r="P735">
        <v>2.5</v>
      </c>
      <c r="Q735">
        <v>3</v>
      </c>
      <c r="R735">
        <v>1.9</v>
      </c>
      <c r="S735">
        <v>57</v>
      </c>
      <c r="T735">
        <v>7</v>
      </c>
      <c r="U735">
        <v>6.6</v>
      </c>
      <c r="V735">
        <v>11.7</v>
      </c>
      <c r="W735">
        <v>182</v>
      </c>
      <c r="X735">
        <v>81</v>
      </c>
      <c r="Y735">
        <v>23</v>
      </c>
      <c r="Z735">
        <v>18</v>
      </c>
      <c r="AA735">
        <v>100</v>
      </c>
      <c r="AB735">
        <v>5.67</v>
      </c>
      <c r="AC735">
        <v>5.35</v>
      </c>
      <c r="AD735">
        <v>10.3</v>
      </c>
      <c r="AE735">
        <v>1</v>
      </c>
      <c r="AF735">
        <v>1</v>
      </c>
    </row>
    <row r="736" spans="1:32" x14ac:dyDescent="0.25">
      <c r="A736">
        <v>2013</v>
      </c>
      <c r="B736">
        <v>42</v>
      </c>
      <c r="C736" t="s">
        <v>754</v>
      </c>
      <c r="D736" t="str">
        <f>IFERROR(INDEX('Draft Master List'!E:F,MATCH('Passing Data 2006-2015'!C736,'Draft Master List'!E:E,0),2),"N/A")</f>
        <v>N/A</v>
      </c>
      <c r="E736" t="s">
        <v>7</v>
      </c>
      <c r="F736">
        <v>25</v>
      </c>
      <c r="G736" t="s">
        <v>62</v>
      </c>
      <c r="H736">
        <v>5</v>
      </c>
      <c r="I736">
        <v>3</v>
      </c>
      <c r="J736" t="s">
        <v>65</v>
      </c>
      <c r="K736">
        <v>81</v>
      </c>
      <c r="L736">
        <v>155</v>
      </c>
      <c r="M736">
        <v>52.3</v>
      </c>
      <c r="N736">
        <v>854</v>
      </c>
      <c r="O736">
        <v>4</v>
      </c>
      <c r="P736">
        <v>2.6</v>
      </c>
      <c r="Q736">
        <v>7</v>
      </c>
      <c r="R736">
        <v>4.5</v>
      </c>
      <c r="S736">
        <v>62</v>
      </c>
      <c r="T736">
        <v>5.5</v>
      </c>
      <c r="U736">
        <v>4</v>
      </c>
      <c r="V736">
        <v>10.5</v>
      </c>
      <c r="W736">
        <v>170.8</v>
      </c>
      <c r="X736">
        <v>58.4</v>
      </c>
      <c r="Y736">
        <v>38.799999999999997</v>
      </c>
      <c r="Z736">
        <v>5</v>
      </c>
      <c r="AA736">
        <v>32</v>
      </c>
      <c r="AB736">
        <v>5.14</v>
      </c>
      <c r="AC736">
        <v>3.67</v>
      </c>
      <c r="AD736">
        <v>3.1</v>
      </c>
    </row>
    <row r="737" spans="1:32" x14ac:dyDescent="0.25">
      <c r="A737">
        <v>2013</v>
      </c>
      <c r="B737">
        <v>43</v>
      </c>
      <c r="C737" t="s">
        <v>320</v>
      </c>
      <c r="D737" t="str">
        <f>IFERROR(INDEX('Draft Master List'!E:F,MATCH('Passing Data 2006-2015'!C737,'Draft Master List'!E:E,0),2),"N/A")</f>
        <v>172009</v>
      </c>
      <c r="E737" t="s">
        <v>669</v>
      </c>
      <c r="F737">
        <v>25</v>
      </c>
      <c r="H737">
        <v>4</v>
      </c>
      <c r="I737">
        <v>4</v>
      </c>
      <c r="J737" t="s">
        <v>683</v>
      </c>
      <c r="K737">
        <v>63</v>
      </c>
      <c r="L737">
        <v>147</v>
      </c>
      <c r="M737">
        <v>42.9</v>
      </c>
      <c r="N737">
        <v>761</v>
      </c>
      <c r="O737">
        <v>2</v>
      </c>
      <c r="P737">
        <v>1.4</v>
      </c>
      <c r="Q737">
        <v>4</v>
      </c>
      <c r="R737">
        <v>2.7</v>
      </c>
      <c r="S737">
        <v>39</v>
      </c>
      <c r="T737">
        <v>5.2</v>
      </c>
      <c r="U737">
        <v>4.2</v>
      </c>
      <c r="V737">
        <v>12.1</v>
      </c>
      <c r="W737">
        <v>190.3</v>
      </c>
      <c r="X737">
        <v>52.6</v>
      </c>
      <c r="Y737">
        <v>26</v>
      </c>
      <c r="Z737">
        <v>8</v>
      </c>
      <c r="AA737">
        <v>61</v>
      </c>
      <c r="AB737">
        <v>4.5199999999999996</v>
      </c>
      <c r="AC737">
        <v>3.61</v>
      </c>
      <c r="AD737">
        <v>5.2</v>
      </c>
    </row>
    <row r="738" spans="1:32" x14ac:dyDescent="0.25">
      <c r="A738">
        <v>2013</v>
      </c>
      <c r="B738">
        <v>44</v>
      </c>
      <c r="C738" t="s">
        <v>649</v>
      </c>
      <c r="D738" t="str">
        <f>IFERROR(INDEX('Draft Master List'!E:F,MATCH('Passing Data 2006-2015'!C738,'Draft Master List'!E:E,0),2),"N/A")</f>
        <v>N/A</v>
      </c>
      <c r="E738" t="s">
        <v>6</v>
      </c>
      <c r="F738">
        <v>33</v>
      </c>
      <c r="G738" t="s">
        <v>62</v>
      </c>
      <c r="H738">
        <v>7</v>
      </c>
      <c r="I738">
        <v>6</v>
      </c>
      <c r="J738" s="1">
        <v>36560</v>
      </c>
      <c r="K738">
        <v>77</v>
      </c>
      <c r="L738">
        <v>141</v>
      </c>
      <c r="M738">
        <v>54.6</v>
      </c>
      <c r="N738">
        <v>1215</v>
      </c>
      <c r="O738">
        <v>5</v>
      </c>
      <c r="P738">
        <v>3.5</v>
      </c>
      <c r="Q738">
        <v>3</v>
      </c>
      <c r="R738">
        <v>2.1</v>
      </c>
      <c r="S738">
        <v>70</v>
      </c>
      <c r="T738">
        <v>8.6</v>
      </c>
      <c r="U738">
        <v>8.4</v>
      </c>
      <c r="V738">
        <v>15.8</v>
      </c>
      <c r="W738">
        <v>173.6</v>
      </c>
      <c r="X738">
        <v>86.5</v>
      </c>
      <c r="Y738">
        <v>53.47</v>
      </c>
      <c r="Z738">
        <v>15</v>
      </c>
      <c r="AA738">
        <v>99</v>
      </c>
      <c r="AB738">
        <v>7.15</v>
      </c>
      <c r="AC738">
        <v>6.93</v>
      </c>
      <c r="AD738">
        <v>9.6</v>
      </c>
    </row>
    <row r="739" spans="1:32" x14ac:dyDescent="0.25">
      <c r="A739">
        <v>2013</v>
      </c>
      <c r="B739">
        <v>45</v>
      </c>
      <c r="C739" t="s">
        <v>712</v>
      </c>
      <c r="D739" t="str">
        <f>IFERROR(INDEX('Draft Master List'!E:F,MATCH('Passing Data 2006-2015'!C739,'Draft Master List'!E:E,0),2),"N/A")</f>
        <v>N/A</v>
      </c>
      <c r="E739" t="s">
        <v>64</v>
      </c>
      <c r="F739">
        <v>28</v>
      </c>
      <c r="G739" t="s">
        <v>62</v>
      </c>
      <c r="H739">
        <v>3</v>
      </c>
      <c r="I739">
        <v>3</v>
      </c>
      <c r="J739" t="s">
        <v>685</v>
      </c>
      <c r="K739">
        <v>57</v>
      </c>
      <c r="L739">
        <v>96</v>
      </c>
      <c r="M739">
        <v>59.4</v>
      </c>
      <c r="N739">
        <v>615</v>
      </c>
      <c r="O739">
        <v>5</v>
      </c>
      <c r="P739">
        <v>5.2</v>
      </c>
      <c r="Q739">
        <v>3</v>
      </c>
      <c r="R739">
        <v>3.1</v>
      </c>
      <c r="S739">
        <v>47</v>
      </c>
      <c r="T739">
        <v>6.4</v>
      </c>
      <c r="U739">
        <v>6</v>
      </c>
      <c r="V739">
        <v>10.8</v>
      </c>
      <c r="W739">
        <v>205</v>
      </c>
      <c r="X739">
        <v>82.6</v>
      </c>
      <c r="Y739">
        <v>53.9</v>
      </c>
      <c r="Z739">
        <v>6</v>
      </c>
      <c r="AA739">
        <v>48</v>
      </c>
      <c r="AB739">
        <v>5.56</v>
      </c>
      <c r="AC739">
        <v>5.22</v>
      </c>
      <c r="AD739">
        <v>5.9</v>
      </c>
      <c r="AE739">
        <v>1</v>
      </c>
      <c r="AF739">
        <v>1</v>
      </c>
    </row>
    <row r="740" spans="1:32" x14ac:dyDescent="0.25">
      <c r="A740">
        <v>2013</v>
      </c>
      <c r="B740">
        <v>46</v>
      </c>
      <c r="C740" t="s">
        <v>775</v>
      </c>
      <c r="D740" t="str">
        <f>IFERROR(INDEX('Draft Master List'!E:F,MATCH('Passing Data 2006-2015'!C740,'Draft Master List'!E:E,0),2),"N/A")</f>
        <v>N/A</v>
      </c>
      <c r="E740" t="s">
        <v>5</v>
      </c>
      <c r="F740">
        <v>26</v>
      </c>
      <c r="G740" t="s">
        <v>62</v>
      </c>
      <c r="H740">
        <v>3</v>
      </c>
      <c r="I740">
        <v>2</v>
      </c>
      <c r="J740" t="s">
        <v>776</v>
      </c>
      <c r="K740">
        <v>55</v>
      </c>
      <c r="L740">
        <v>90</v>
      </c>
      <c r="M740">
        <v>61.1</v>
      </c>
      <c r="N740">
        <v>717</v>
      </c>
      <c r="O740">
        <v>1</v>
      </c>
      <c r="P740">
        <v>1.1000000000000001</v>
      </c>
      <c r="Q740">
        <v>5</v>
      </c>
      <c r="R740">
        <v>5.6</v>
      </c>
      <c r="S740">
        <v>52</v>
      </c>
      <c r="T740">
        <v>8</v>
      </c>
      <c r="U740">
        <v>5.7</v>
      </c>
      <c r="V740">
        <v>13</v>
      </c>
      <c r="W740">
        <v>239</v>
      </c>
      <c r="X740">
        <v>66.8</v>
      </c>
      <c r="Y740">
        <v>27.7</v>
      </c>
      <c r="Z740">
        <v>3</v>
      </c>
      <c r="AA740">
        <v>26</v>
      </c>
      <c r="AB740">
        <v>7.43</v>
      </c>
      <c r="AC740">
        <v>5.23</v>
      </c>
      <c r="AD740">
        <v>3.2</v>
      </c>
    </row>
    <row r="741" spans="1:32" x14ac:dyDescent="0.25">
      <c r="A741">
        <v>2013</v>
      </c>
      <c r="B741">
        <v>47</v>
      </c>
      <c r="C741" t="s">
        <v>736</v>
      </c>
      <c r="D741" t="str">
        <f>IFERROR(INDEX('Draft Master List'!E:F,MATCH('Passing Data 2006-2015'!C741,'Draft Master List'!E:E,0),2),"N/A")</f>
        <v>N/A</v>
      </c>
      <c r="E741" t="s">
        <v>4</v>
      </c>
      <c r="F741">
        <v>24</v>
      </c>
      <c r="G741" t="s">
        <v>62</v>
      </c>
      <c r="H741">
        <v>3</v>
      </c>
      <c r="I741">
        <v>3</v>
      </c>
      <c r="J741" t="s">
        <v>65</v>
      </c>
      <c r="K741">
        <v>42</v>
      </c>
      <c r="L741">
        <v>86</v>
      </c>
      <c r="M741">
        <v>48.8</v>
      </c>
      <c r="N741">
        <v>481</v>
      </c>
      <c r="O741">
        <v>1</v>
      </c>
      <c r="P741">
        <v>1.2</v>
      </c>
      <c r="Q741">
        <v>7</v>
      </c>
      <c r="R741">
        <v>8.1</v>
      </c>
      <c r="S741">
        <v>67</v>
      </c>
      <c r="T741">
        <v>5.6</v>
      </c>
      <c r="U741">
        <v>2.2000000000000002</v>
      </c>
      <c r="V741">
        <v>11.5</v>
      </c>
      <c r="W741">
        <v>160.30000000000001</v>
      </c>
      <c r="X741">
        <v>36</v>
      </c>
      <c r="Y741">
        <v>4.4000000000000004</v>
      </c>
      <c r="Z741">
        <v>12</v>
      </c>
      <c r="AA741">
        <v>67</v>
      </c>
      <c r="AB741">
        <v>4.22</v>
      </c>
      <c r="AC741">
        <v>1.21</v>
      </c>
      <c r="AD741">
        <v>12.2</v>
      </c>
    </row>
    <row r="742" spans="1:32" x14ac:dyDescent="0.25">
      <c r="A742">
        <v>2013</v>
      </c>
      <c r="B742">
        <v>48</v>
      </c>
      <c r="C742" t="s">
        <v>777</v>
      </c>
      <c r="D742" t="str">
        <f>IFERROR(INDEX('Draft Master List'!E:F,MATCH('Passing Data 2006-2015'!C742,'Draft Master List'!E:E,0),2),"N/A")</f>
        <v>N/A</v>
      </c>
      <c r="E742" t="s">
        <v>29</v>
      </c>
      <c r="F742">
        <v>22</v>
      </c>
      <c r="G742" t="s">
        <v>62</v>
      </c>
      <c r="H742">
        <v>2</v>
      </c>
      <c r="I742">
        <v>1</v>
      </c>
      <c r="J742" t="s">
        <v>71</v>
      </c>
      <c r="K742">
        <v>26</v>
      </c>
      <c r="L742">
        <v>59</v>
      </c>
      <c r="M742">
        <v>44.1</v>
      </c>
      <c r="N742">
        <v>309</v>
      </c>
      <c r="O742">
        <v>1</v>
      </c>
      <c r="P742">
        <v>1.7</v>
      </c>
      <c r="Q742">
        <v>3</v>
      </c>
      <c r="R742">
        <v>5.0999999999999996</v>
      </c>
      <c r="S742">
        <v>59</v>
      </c>
      <c r="T742">
        <v>5.2</v>
      </c>
      <c r="U742">
        <v>3.3</v>
      </c>
      <c r="V742">
        <v>11.9</v>
      </c>
      <c r="W742">
        <v>154.5</v>
      </c>
      <c r="X742">
        <v>45.1</v>
      </c>
      <c r="Y742">
        <v>12.8</v>
      </c>
      <c r="Z742">
        <v>2</v>
      </c>
      <c r="AA742">
        <v>11</v>
      </c>
      <c r="AB742">
        <v>4.8899999999999997</v>
      </c>
      <c r="AC742">
        <v>3</v>
      </c>
      <c r="AD742">
        <v>3.3</v>
      </c>
    </row>
    <row r="743" spans="1:32" x14ac:dyDescent="0.25">
      <c r="A743">
        <v>2013</v>
      </c>
      <c r="B743">
        <v>49</v>
      </c>
      <c r="C743" t="s">
        <v>575</v>
      </c>
      <c r="D743" t="str">
        <f>IFERROR(INDEX('Draft Master List'!E:F,MATCH('Passing Data 2006-2015'!C743,'Draft Master List'!E:E,0),2),"N/A")</f>
        <v>N/A</v>
      </c>
      <c r="E743" t="s">
        <v>27</v>
      </c>
      <c r="F743">
        <v>31</v>
      </c>
      <c r="G743" t="s">
        <v>62</v>
      </c>
      <c r="H743">
        <v>3</v>
      </c>
      <c r="I743">
        <v>1</v>
      </c>
      <c r="J743" t="s">
        <v>71</v>
      </c>
      <c r="K743">
        <v>33</v>
      </c>
      <c r="L743">
        <v>51</v>
      </c>
      <c r="M743">
        <v>64.7</v>
      </c>
      <c r="N743">
        <v>398</v>
      </c>
      <c r="O743">
        <v>2</v>
      </c>
      <c r="P743">
        <v>3.9</v>
      </c>
      <c r="Q743">
        <v>2</v>
      </c>
      <c r="R743">
        <v>3.9</v>
      </c>
      <c r="S743">
        <v>39</v>
      </c>
      <c r="T743">
        <v>7.8</v>
      </c>
      <c r="U743">
        <v>6.8</v>
      </c>
      <c r="V743">
        <v>12.1</v>
      </c>
      <c r="W743">
        <v>132.69999999999999</v>
      </c>
      <c r="X743">
        <v>85.3</v>
      </c>
      <c r="Y743">
        <v>50.1</v>
      </c>
      <c r="Z743">
        <v>0</v>
      </c>
      <c r="AA743">
        <v>0</v>
      </c>
      <c r="AB743">
        <v>7.8</v>
      </c>
      <c r="AC743">
        <v>6.82</v>
      </c>
      <c r="AD743">
        <v>0</v>
      </c>
    </row>
    <row r="744" spans="1:32" x14ac:dyDescent="0.25">
      <c r="A744">
        <v>2013</v>
      </c>
      <c r="B744">
        <v>50</v>
      </c>
      <c r="C744" t="s">
        <v>778</v>
      </c>
      <c r="D744" t="str">
        <f>IFERROR(INDEX('Draft Master List'!E:F,MATCH('Passing Data 2006-2015'!C744,'Draft Master List'!E:E,0),2),"N/A")</f>
        <v>N/A</v>
      </c>
      <c r="E744" t="s">
        <v>6</v>
      </c>
      <c r="F744">
        <v>23</v>
      </c>
      <c r="H744">
        <v>3</v>
      </c>
      <c r="I744">
        <v>0</v>
      </c>
      <c r="K744">
        <v>30</v>
      </c>
      <c r="L744">
        <v>49</v>
      </c>
      <c r="M744">
        <v>61.2</v>
      </c>
      <c r="N744">
        <v>300</v>
      </c>
      <c r="O744">
        <v>0</v>
      </c>
      <c r="P744">
        <v>0</v>
      </c>
      <c r="Q744">
        <v>4</v>
      </c>
      <c r="R744">
        <v>8.1999999999999993</v>
      </c>
      <c r="S744">
        <v>26</v>
      </c>
      <c r="T744">
        <v>6.1</v>
      </c>
      <c r="U744">
        <v>2.4</v>
      </c>
      <c r="V744">
        <v>10</v>
      </c>
      <c r="W744">
        <v>100</v>
      </c>
      <c r="X744">
        <v>44.6</v>
      </c>
      <c r="Y744">
        <v>20.6</v>
      </c>
      <c r="Z744">
        <v>3</v>
      </c>
      <c r="AA744">
        <v>24</v>
      </c>
      <c r="AB744">
        <v>5.31</v>
      </c>
      <c r="AC744">
        <v>1.85</v>
      </c>
      <c r="AD744">
        <v>5.8</v>
      </c>
    </row>
    <row r="745" spans="1:32" x14ac:dyDescent="0.25">
      <c r="A745">
        <v>2013</v>
      </c>
      <c r="B745">
        <v>51</v>
      </c>
      <c r="C745" t="s">
        <v>731</v>
      </c>
      <c r="D745" t="str">
        <f>IFERROR(INDEX('Draft Master List'!E:F,MATCH('Passing Data 2006-2015'!C745,'Draft Master List'!E:E,0),2),"N/A")</f>
        <v>N/A</v>
      </c>
      <c r="E745" t="s">
        <v>25</v>
      </c>
      <c r="F745">
        <v>27</v>
      </c>
      <c r="G745" t="s">
        <v>62</v>
      </c>
      <c r="H745">
        <v>5</v>
      </c>
      <c r="I745">
        <v>1</v>
      </c>
      <c r="J745" t="s">
        <v>71</v>
      </c>
      <c r="K745">
        <v>25</v>
      </c>
      <c r="L745">
        <v>38</v>
      </c>
      <c r="M745">
        <v>65.8</v>
      </c>
      <c r="N745">
        <v>248</v>
      </c>
      <c r="O745">
        <v>1</v>
      </c>
      <c r="P745">
        <v>2.6</v>
      </c>
      <c r="Q745">
        <v>1</v>
      </c>
      <c r="R745">
        <v>2.6</v>
      </c>
      <c r="S745">
        <v>48</v>
      </c>
      <c r="T745">
        <v>6.5</v>
      </c>
      <c r="U745">
        <v>5.9</v>
      </c>
      <c r="V745">
        <v>9.9</v>
      </c>
      <c r="W745">
        <v>49.6</v>
      </c>
      <c r="X745">
        <v>81.900000000000006</v>
      </c>
      <c r="Y745">
        <v>72.2</v>
      </c>
      <c r="Z745">
        <v>2</v>
      </c>
      <c r="AA745">
        <v>11</v>
      </c>
      <c r="AB745">
        <v>5.93</v>
      </c>
      <c r="AC745">
        <v>5.3</v>
      </c>
      <c r="AD745">
        <v>5</v>
      </c>
    </row>
    <row r="746" spans="1:32" x14ac:dyDescent="0.25">
      <c r="A746">
        <v>2013</v>
      </c>
      <c r="B746">
        <v>52</v>
      </c>
      <c r="C746" t="s">
        <v>779</v>
      </c>
      <c r="D746" t="str">
        <f>IFERROR(INDEX('Draft Master List'!E:F,MATCH('Passing Data 2006-2015'!C746,'Draft Master List'!E:E,0),2),"N/A")</f>
        <v>N/A</v>
      </c>
      <c r="E746" t="s">
        <v>32</v>
      </c>
      <c r="F746">
        <v>25</v>
      </c>
      <c r="H746">
        <v>3</v>
      </c>
      <c r="I746">
        <v>0</v>
      </c>
      <c r="K746">
        <v>16</v>
      </c>
      <c r="L746">
        <v>31</v>
      </c>
      <c r="M746">
        <v>51.6</v>
      </c>
      <c r="N746">
        <v>156</v>
      </c>
      <c r="O746">
        <v>1</v>
      </c>
      <c r="P746">
        <v>3.2</v>
      </c>
      <c r="Q746">
        <v>1</v>
      </c>
      <c r="R746">
        <v>3.2</v>
      </c>
      <c r="S746">
        <v>25</v>
      </c>
      <c r="T746">
        <v>5</v>
      </c>
      <c r="U746">
        <v>4.2</v>
      </c>
      <c r="V746">
        <v>9.8000000000000007</v>
      </c>
      <c r="W746">
        <v>52</v>
      </c>
      <c r="X746">
        <v>63.4</v>
      </c>
      <c r="Y746">
        <v>7.1</v>
      </c>
      <c r="Z746">
        <v>4</v>
      </c>
      <c r="AA746">
        <v>23</v>
      </c>
      <c r="AB746">
        <v>3.8</v>
      </c>
      <c r="AC746">
        <v>3.09</v>
      </c>
      <c r="AD746">
        <v>11.4</v>
      </c>
    </row>
    <row r="747" spans="1:32" x14ac:dyDescent="0.25">
      <c r="A747">
        <v>2013</v>
      </c>
      <c r="B747">
        <v>53</v>
      </c>
      <c r="C747" t="s">
        <v>633</v>
      </c>
      <c r="D747" t="str">
        <f>IFERROR(INDEX('Draft Master List'!E:F,MATCH('Passing Data 2006-2015'!C747,'Draft Master List'!E:E,0),2),"N/A")</f>
        <v>N/A</v>
      </c>
      <c r="E747" t="s">
        <v>5</v>
      </c>
      <c r="F747">
        <v>33</v>
      </c>
      <c r="G747" t="s">
        <v>62</v>
      </c>
      <c r="H747">
        <v>2</v>
      </c>
      <c r="I747">
        <v>1</v>
      </c>
      <c r="J747" t="s">
        <v>71</v>
      </c>
      <c r="K747">
        <v>16</v>
      </c>
      <c r="L747">
        <v>24</v>
      </c>
      <c r="M747">
        <v>66.7</v>
      </c>
      <c r="N747">
        <v>139</v>
      </c>
      <c r="O747">
        <v>0</v>
      </c>
      <c r="P747">
        <v>0</v>
      </c>
      <c r="Q747">
        <v>1</v>
      </c>
      <c r="R747">
        <v>4.2</v>
      </c>
      <c r="S747">
        <v>17</v>
      </c>
      <c r="T747">
        <v>5.8</v>
      </c>
      <c r="U747">
        <v>3.9</v>
      </c>
      <c r="V747">
        <v>8.6999999999999993</v>
      </c>
      <c r="W747">
        <v>69.5</v>
      </c>
      <c r="X747">
        <v>64.400000000000006</v>
      </c>
      <c r="Y747">
        <v>10.3</v>
      </c>
      <c r="Z747">
        <v>4</v>
      </c>
      <c r="AA747">
        <v>25</v>
      </c>
      <c r="AB747">
        <v>4.07</v>
      </c>
      <c r="AC747">
        <v>2.46</v>
      </c>
      <c r="AD747">
        <v>14.3</v>
      </c>
    </row>
    <row r="748" spans="1:32" x14ac:dyDescent="0.25">
      <c r="A748">
        <v>2013</v>
      </c>
      <c r="B748">
        <v>54</v>
      </c>
      <c r="C748" t="s">
        <v>738</v>
      </c>
      <c r="D748" t="str">
        <f>IFERROR(INDEX('Draft Master List'!E:F,MATCH('Passing Data 2006-2015'!C748,'Draft Master List'!E:E,0),2),"N/A")</f>
        <v>N/A</v>
      </c>
      <c r="E748" t="s">
        <v>23</v>
      </c>
      <c r="F748">
        <v>26</v>
      </c>
      <c r="H748">
        <v>3</v>
      </c>
      <c r="I748">
        <v>0</v>
      </c>
      <c r="K748">
        <v>15</v>
      </c>
      <c r="L748">
        <v>22</v>
      </c>
      <c r="M748">
        <v>68.2</v>
      </c>
      <c r="N748">
        <v>113</v>
      </c>
      <c r="O748">
        <v>0</v>
      </c>
      <c r="P748">
        <v>0</v>
      </c>
      <c r="Q748">
        <v>2</v>
      </c>
      <c r="R748">
        <v>9.1</v>
      </c>
      <c r="S748">
        <v>20</v>
      </c>
      <c r="T748">
        <v>5.0999999999999996</v>
      </c>
      <c r="U748">
        <v>1</v>
      </c>
      <c r="V748">
        <v>7.5</v>
      </c>
      <c r="W748">
        <v>37.700000000000003</v>
      </c>
      <c r="X748">
        <v>42.4</v>
      </c>
      <c r="Y748">
        <v>28</v>
      </c>
      <c r="Z748">
        <v>2</v>
      </c>
      <c r="AA748">
        <v>7</v>
      </c>
      <c r="AB748">
        <v>4.42</v>
      </c>
      <c r="AC748">
        <v>0.67</v>
      </c>
      <c r="AD748">
        <v>8.3000000000000007</v>
      </c>
    </row>
    <row r="749" spans="1:32" x14ac:dyDescent="0.25">
      <c r="A749">
        <v>2013</v>
      </c>
      <c r="B749">
        <v>55</v>
      </c>
      <c r="C749" t="s">
        <v>761</v>
      </c>
      <c r="D749" t="str">
        <f>IFERROR(INDEX('Draft Master List'!E:F,MATCH('Passing Data 2006-2015'!C749,'Draft Master List'!E:E,0),2),"N/A")</f>
        <v>N/A</v>
      </c>
      <c r="E749" t="s">
        <v>26</v>
      </c>
      <c r="F749">
        <v>23</v>
      </c>
      <c r="H749">
        <v>4</v>
      </c>
      <c r="I749">
        <v>0</v>
      </c>
      <c r="K749">
        <v>11</v>
      </c>
      <c r="L749">
        <v>16</v>
      </c>
      <c r="M749">
        <v>68.8</v>
      </c>
      <c r="N749">
        <v>95</v>
      </c>
      <c r="O749">
        <v>0</v>
      </c>
      <c r="P749">
        <v>0</v>
      </c>
      <c r="Q749">
        <v>0</v>
      </c>
      <c r="R749">
        <v>0</v>
      </c>
      <c r="S749">
        <v>19</v>
      </c>
      <c r="T749">
        <v>5.9</v>
      </c>
      <c r="U749">
        <v>5.9</v>
      </c>
      <c r="V749">
        <v>8.6</v>
      </c>
      <c r="W749">
        <v>23.8</v>
      </c>
      <c r="X749">
        <v>84.1</v>
      </c>
      <c r="Y749">
        <v>44.8</v>
      </c>
      <c r="Z749">
        <v>2</v>
      </c>
      <c r="AA749">
        <v>8</v>
      </c>
      <c r="AB749">
        <v>4.83</v>
      </c>
      <c r="AC749">
        <v>4.83</v>
      </c>
      <c r="AD749">
        <v>11.1</v>
      </c>
    </row>
    <row r="750" spans="1:32" x14ac:dyDescent="0.25">
      <c r="A750">
        <v>2013</v>
      </c>
      <c r="B750">
        <v>56</v>
      </c>
      <c r="C750" t="s">
        <v>360</v>
      </c>
      <c r="D750" t="str">
        <f>IFERROR(INDEX('Draft Master List'!E:F,MATCH('Passing Data 2006-2015'!C750,'Draft Master List'!E:E,0),2),"N/A")</f>
        <v>2012009</v>
      </c>
      <c r="E750" t="s">
        <v>9</v>
      </c>
      <c r="F750">
        <v>28</v>
      </c>
      <c r="H750">
        <v>3</v>
      </c>
      <c r="I750">
        <v>0</v>
      </c>
      <c r="K750">
        <v>8</v>
      </c>
      <c r="L750">
        <v>16</v>
      </c>
      <c r="M750">
        <v>50</v>
      </c>
      <c r="N750">
        <v>57</v>
      </c>
      <c r="O750">
        <v>0</v>
      </c>
      <c r="P750">
        <v>0</v>
      </c>
      <c r="Q750">
        <v>2</v>
      </c>
      <c r="R750">
        <v>12.5</v>
      </c>
      <c r="S750">
        <v>9</v>
      </c>
      <c r="T750">
        <v>3.6</v>
      </c>
      <c r="U750">
        <v>-2.1</v>
      </c>
      <c r="V750">
        <v>7.1</v>
      </c>
      <c r="W750">
        <v>19</v>
      </c>
      <c r="X750">
        <v>19</v>
      </c>
      <c r="Y750">
        <v>0.5</v>
      </c>
      <c r="Z750">
        <v>1</v>
      </c>
      <c r="AA750">
        <v>6</v>
      </c>
      <c r="AB750">
        <v>3</v>
      </c>
      <c r="AC750">
        <v>-2.29</v>
      </c>
      <c r="AD750">
        <v>5.9</v>
      </c>
    </row>
    <row r="751" spans="1:32" x14ac:dyDescent="0.25">
      <c r="A751">
        <v>2013</v>
      </c>
      <c r="B751">
        <v>57</v>
      </c>
      <c r="C751" t="s">
        <v>519</v>
      </c>
      <c r="D751" t="str">
        <f>IFERROR(INDEX('Draft Master List'!E:F,MATCH('Passing Data 2006-2015'!C751,'Draft Master List'!E:E,0),2),"N/A")</f>
        <v>642006</v>
      </c>
      <c r="E751" t="s">
        <v>19</v>
      </c>
      <c r="F751">
        <v>30</v>
      </c>
      <c r="H751">
        <v>3</v>
      </c>
      <c r="I751">
        <v>0</v>
      </c>
      <c r="K751">
        <v>10</v>
      </c>
      <c r="L751">
        <v>13</v>
      </c>
      <c r="M751">
        <v>76.900000000000006</v>
      </c>
      <c r="N751">
        <v>151</v>
      </c>
      <c r="O751">
        <v>1</v>
      </c>
      <c r="P751">
        <v>7.7</v>
      </c>
      <c r="Q751">
        <v>0</v>
      </c>
      <c r="R751">
        <v>0</v>
      </c>
      <c r="S751">
        <v>35</v>
      </c>
      <c r="T751">
        <v>11.6</v>
      </c>
      <c r="U751">
        <v>13.2</v>
      </c>
      <c r="V751">
        <v>15.1</v>
      </c>
      <c r="W751">
        <v>50.3</v>
      </c>
      <c r="X751">
        <v>140.19999999999999</v>
      </c>
      <c r="Y751">
        <v>97.7</v>
      </c>
      <c r="Z751">
        <v>0</v>
      </c>
      <c r="AA751">
        <v>0</v>
      </c>
      <c r="AB751">
        <v>11.62</v>
      </c>
      <c r="AC751">
        <v>13.15</v>
      </c>
      <c r="AD751">
        <v>0</v>
      </c>
    </row>
    <row r="752" spans="1:32" x14ac:dyDescent="0.25">
      <c r="A752">
        <v>2013</v>
      </c>
      <c r="B752">
        <v>58</v>
      </c>
      <c r="C752" t="s">
        <v>650</v>
      </c>
      <c r="D752" t="str">
        <f>IFERROR(INDEX('Draft Master List'!E:F,MATCH('Passing Data 2006-2015'!C752,'Draft Master List'!E:E,0),2),"N/A")</f>
        <v>N/A</v>
      </c>
      <c r="E752" t="s">
        <v>20</v>
      </c>
      <c r="F752">
        <v>38</v>
      </c>
      <c r="H752">
        <v>3</v>
      </c>
      <c r="I752">
        <v>0</v>
      </c>
      <c r="K752">
        <v>7</v>
      </c>
      <c r="L752">
        <v>12</v>
      </c>
      <c r="M752">
        <v>58.3</v>
      </c>
      <c r="N752">
        <v>130</v>
      </c>
      <c r="O752">
        <v>0</v>
      </c>
      <c r="P752">
        <v>0</v>
      </c>
      <c r="Q752">
        <v>1</v>
      </c>
      <c r="R752">
        <v>8.3000000000000007</v>
      </c>
      <c r="S752">
        <v>57</v>
      </c>
      <c r="T752">
        <v>10.8</v>
      </c>
      <c r="U752">
        <v>7.1</v>
      </c>
      <c r="V752">
        <v>18.600000000000001</v>
      </c>
      <c r="W752">
        <v>43.3</v>
      </c>
      <c r="X752">
        <v>61.1</v>
      </c>
      <c r="Y752">
        <v>27.1</v>
      </c>
      <c r="Z752">
        <v>0</v>
      </c>
      <c r="AA752">
        <v>0</v>
      </c>
      <c r="AB752">
        <v>10.83</v>
      </c>
      <c r="AC752">
        <v>7.08</v>
      </c>
      <c r="AD752">
        <v>0</v>
      </c>
    </row>
    <row r="753" spans="1:30" x14ac:dyDescent="0.25">
      <c r="A753">
        <v>2013</v>
      </c>
      <c r="B753">
        <v>59</v>
      </c>
      <c r="C753" t="s">
        <v>780</v>
      </c>
      <c r="D753" t="str">
        <f>IFERROR(INDEX('Draft Master List'!E:F,MATCH('Passing Data 2006-2015'!C753,'Draft Master List'!E:E,0),2),"N/A")</f>
        <v>N/A</v>
      </c>
      <c r="E753" t="s">
        <v>21</v>
      </c>
      <c r="F753">
        <v>24</v>
      </c>
      <c r="G753" t="s">
        <v>77</v>
      </c>
      <c r="H753">
        <v>1</v>
      </c>
      <c r="I753">
        <v>0</v>
      </c>
      <c r="K753">
        <v>5</v>
      </c>
      <c r="L753">
        <v>7</v>
      </c>
      <c r="M753">
        <v>71.400000000000006</v>
      </c>
      <c r="N753">
        <v>34</v>
      </c>
      <c r="O753">
        <v>0</v>
      </c>
      <c r="P753">
        <v>0</v>
      </c>
      <c r="Q753">
        <v>0</v>
      </c>
      <c r="R753">
        <v>0</v>
      </c>
      <c r="S753">
        <v>14</v>
      </c>
      <c r="T753">
        <v>4.9000000000000004</v>
      </c>
      <c r="U753">
        <v>4.9000000000000004</v>
      </c>
      <c r="V753">
        <v>6.8</v>
      </c>
      <c r="W753">
        <v>34</v>
      </c>
      <c r="X753">
        <v>81.8</v>
      </c>
      <c r="Y753">
        <v>72</v>
      </c>
      <c r="Z753">
        <v>0</v>
      </c>
      <c r="AA753">
        <v>0</v>
      </c>
      <c r="AB753">
        <v>4.8600000000000003</v>
      </c>
      <c r="AC753">
        <v>4.8600000000000003</v>
      </c>
      <c r="AD753">
        <v>0</v>
      </c>
    </row>
    <row r="754" spans="1:30" x14ac:dyDescent="0.25">
      <c r="A754">
        <v>2013</v>
      </c>
      <c r="B754">
        <v>60</v>
      </c>
      <c r="C754" t="s">
        <v>682</v>
      </c>
      <c r="D754" t="str">
        <f>IFERROR(INDEX('Draft Master List'!E:F,MATCH('Passing Data 2006-2015'!C754,'Draft Master List'!E:E,0),2),"N/A")</f>
        <v>N/A</v>
      </c>
      <c r="E754" t="s">
        <v>33</v>
      </c>
      <c r="F754">
        <v>29</v>
      </c>
      <c r="H754">
        <v>1</v>
      </c>
      <c r="I754">
        <v>0</v>
      </c>
      <c r="K754">
        <v>2</v>
      </c>
      <c r="L754">
        <v>6</v>
      </c>
      <c r="M754">
        <v>33.299999999999997</v>
      </c>
      <c r="N754">
        <v>53</v>
      </c>
      <c r="O754">
        <v>0</v>
      </c>
      <c r="P754">
        <v>0</v>
      </c>
      <c r="Q754">
        <v>2</v>
      </c>
      <c r="R754">
        <v>33.299999999999997</v>
      </c>
      <c r="S754">
        <v>50</v>
      </c>
      <c r="T754">
        <v>8.8000000000000007</v>
      </c>
      <c r="U754">
        <v>-6.2</v>
      </c>
      <c r="V754">
        <v>26.5</v>
      </c>
      <c r="W754">
        <v>53</v>
      </c>
      <c r="X754">
        <v>27.1</v>
      </c>
      <c r="Y754">
        <v>3</v>
      </c>
      <c r="Z754">
        <v>0</v>
      </c>
      <c r="AA754">
        <v>0</v>
      </c>
      <c r="AB754">
        <v>8.83</v>
      </c>
      <c r="AC754">
        <v>-6.17</v>
      </c>
      <c r="AD754">
        <v>0</v>
      </c>
    </row>
    <row r="755" spans="1:30" x14ac:dyDescent="0.25">
      <c r="A755">
        <v>2013</v>
      </c>
      <c r="B755">
        <v>61</v>
      </c>
      <c r="C755" t="s">
        <v>747</v>
      </c>
      <c r="D755" t="str">
        <f>IFERROR(INDEX('Draft Master List'!E:F,MATCH('Passing Data 2006-2015'!C755,'Draft Master List'!E:E,0),2),"N/A")</f>
        <v>N/A</v>
      </c>
      <c r="E755" t="s">
        <v>3</v>
      </c>
      <c r="F755">
        <v>24</v>
      </c>
      <c r="H755">
        <v>3</v>
      </c>
      <c r="I755">
        <v>0</v>
      </c>
      <c r="K755">
        <v>1</v>
      </c>
      <c r="L755">
        <v>5</v>
      </c>
      <c r="M755">
        <v>20</v>
      </c>
      <c r="N755">
        <v>2</v>
      </c>
      <c r="O755">
        <v>0</v>
      </c>
      <c r="P755">
        <v>0</v>
      </c>
      <c r="Q755">
        <v>1</v>
      </c>
      <c r="R755">
        <v>20</v>
      </c>
      <c r="S755">
        <v>2</v>
      </c>
      <c r="T755">
        <v>0.4</v>
      </c>
      <c r="U755">
        <v>-8.6</v>
      </c>
      <c r="V755">
        <v>2</v>
      </c>
      <c r="W755">
        <v>0.7</v>
      </c>
      <c r="X755">
        <v>0</v>
      </c>
      <c r="Y755">
        <v>73.2</v>
      </c>
      <c r="Z755">
        <v>0</v>
      </c>
      <c r="AA755">
        <v>0</v>
      </c>
      <c r="AB755">
        <v>0.4</v>
      </c>
      <c r="AC755">
        <v>-8.6</v>
      </c>
      <c r="AD755">
        <v>0</v>
      </c>
    </row>
    <row r="756" spans="1:30" x14ac:dyDescent="0.25">
      <c r="A756">
        <v>2013</v>
      </c>
      <c r="B756">
        <v>62</v>
      </c>
      <c r="C756" t="s">
        <v>665</v>
      </c>
      <c r="D756" t="str">
        <f>IFERROR(INDEX('Draft Master List'!E:F,MATCH('Passing Data 2006-2015'!C756,'Draft Master List'!E:E,0),2),"N/A")</f>
        <v>N/A</v>
      </c>
      <c r="E756" t="s">
        <v>32</v>
      </c>
      <c r="F756">
        <v>30</v>
      </c>
      <c r="H756">
        <v>6</v>
      </c>
      <c r="I756">
        <v>0</v>
      </c>
      <c r="K756">
        <v>2</v>
      </c>
      <c r="L756">
        <v>3</v>
      </c>
      <c r="M756">
        <v>66.7</v>
      </c>
      <c r="N756">
        <v>38</v>
      </c>
      <c r="O756">
        <v>0</v>
      </c>
      <c r="P756">
        <v>0</v>
      </c>
      <c r="Q756">
        <v>0</v>
      </c>
      <c r="R756">
        <v>0</v>
      </c>
      <c r="S756">
        <v>25</v>
      </c>
      <c r="T756">
        <v>12.7</v>
      </c>
      <c r="U756">
        <v>12.7</v>
      </c>
      <c r="V756">
        <v>19</v>
      </c>
      <c r="W756">
        <v>6.3</v>
      </c>
      <c r="X756">
        <v>109.7</v>
      </c>
      <c r="Z756">
        <v>0</v>
      </c>
      <c r="AA756">
        <v>0</v>
      </c>
      <c r="AB756">
        <v>12.67</v>
      </c>
      <c r="AC756">
        <v>12.67</v>
      </c>
      <c r="AD756">
        <v>0</v>
      </c>
    </row>
    <row r="757" spans="1:30" x14ac:dyDescent="0.25">
      <c r="A757">
        <v>2013</v>
      </c>
      <c r="B757">
        <v>63</v>
      </c>
      <c r="C757" t="s">
        <v>781</v>
      </c>
      <c r="D757" t="str">
        <f>IFERROR(INDEX('Draft Master List'!E:F,MATCH('Passing Data 2006-2015'!C757,'Draft Master List'!E:E,0),2),"N/A")</f>
        <v>N/A</v>
      </c>
      <c r="E757" t="s">
        <v>14</v>
      </c>
      <c r="F757">
        <v>31</v>
      </c>
      <c r="G757" t="s">
        <v>213</v>
      </c>
      <c r="H757">
        <v>16</v>
      </c>
      <c r="I757">
        <v>0</v>
      </c>
      <c r="K757">
        <v>0</v>
      </c>
      <c r="L757">
        <v>2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W757">
        <v>0</v>
      </c>
      <c r="X757">
        <v>39.6</v>
      </c>
      <c r="Z757">
        <v>0</v>
      </c>
      <c r="AA757">
        <v>0</v>
      </c>
      <c r="AB757">
        <v>0</v>
      </c>
      <c r="AC757">
        <v>0</v>
      </c>
      <c r="AD757">
        <v>0</v>
      </c>
    </row>
    <row r="758" spans="1:30" x14ac:dyDescent="0.25">
      <c r="A758">
        <v>2013</v>
      </c>
      <c r="B758">
        <v>64</v>
      </c>
      <c r="C758" t="s">
        <v>782</v>
      </c>
      <c r="D758" t="str">
        <f>IFERROR(INDEX('Draft Master List'!E:F,MATCH('Passing Data 2006-2015'!C758,'Draft Master List'!E:E,0),2),"N/A")</f>
        <v>N/A</v>
      </c>
      <c r="E758" t="s">
        <v>223</v>
      </c>
      <c r="F758">
        <v>22</v>
      </c>
      <c r="G758" t="s">
        <v>664</v>
      </c>
      <c r="H758">
        <v>13</v>
      </c>
      <c r="I758">
        <v>3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W758">
        <v>0</v>
      </c>
      <c r="X758">
        <v>39.6</v>
      </c>
      <c r="Y758">
        <v>0.7</v>
      </c>
      <c r="Z758">
        <v>0</v>
      </c>
      <c r="AA758">
        <v>0</v>
      </c>
      <c r="AB758">
        <v>0</v>
      </c>
      <c r="AC758">
        <v>0</v>
      </c>
      <c r="AD758">
        <v>0</v>
      </c>
    </row>
    <row r="759" spans="1:30" x14ac:dyDescent="0.25">
      <c r="A759">
        <v>2013</v>
      </c>
      <c r="B759">
        <v>65</v>
      </c>
      <c r="C759" t="s">
        <v>304</v>
      </c>
      <c r="D759" t="str">
        <f>IFERROR(INDEX('Draft Master List'!E:F,MATCH('Passing Data 2006-2015'!C759,'Draft Master List'!E:E,0),2),"N/A")</f>
        <v>1952010</v>
      </c>
      <c r="E759" t="s">
        <v>24</v>
      </c>
      <c r="F759">
        <v>25</v>
      </c>
      <c r="G759" t="s">
        <v>74</v>
      </c>
      <c r="H759">
        <v>16</v>
      </c>
      <c r="I759">
        <v>14</v>
      </c>
      <c r="K759">
        <v>1</v>
      </c>
      <c r="L759">
        <v>1</v>
      </c>
      <c r="M759">
        <v>100</v>
      </c>
      <c r="N759">
        <v>15</v>
      </c>
      <c r="O759">
        <v>0</v>
      </c>
      <c r="P759">
        <v>0</v>
      </c>
      <c r="Q759">
        <v>0</v>
      </c>
      <c r="R759">
        <v>0</v>
      </c>
      <c r="S759">
        <v>15</v>
      </c>
      <c r="T759">
        <v>15</v>
      </c>
      <c r="U759">
        <v>15</v>
      </c>
      <c r="V759">
        <v>15</v>
      </c>
      <c r="W759">
        <v>0.9</v>
      </c>
      <c r="X759">
        <v>118.7</v>
      </c>
      <c r="Y759">
        <v>19.3</v>
      </c>
      <c r="Z759">
        <v>1</v>
      </c>
      <c r="AA759">
        <v>7</v>
      </c>
      <c r="AB759">
        <v>4</v>
      </c>
      <c r="AC759">
        <v>4</v>
      </c>
      <c r="AD759">
        <v>50</v>
      </c>
    </row>
    <row r="760" spans="1:30" x14ac:dyDescent="0.25">
      <c r="A760">
        <v>2013</v>
      </c>
      <c r="B760">
        <v>66</v>
      </c>
      <c r="C760" t="s">
        <v>783</v>
      </c>
      <c r="D760" t="str">
        <f>IFERROR(INDEX('Draft Master List'!E:F,MATCH('Passing Data 2006-2015'!C760,'Draft Master List'!E:E,0),2),"N/A")</f>
        <v>N/A</v>
      </c>
      <c r="E760" t="s">
        <v>32</v>
      </c>
      <c r="F760">
        <v>24</v>
      </c>
      <c r="H760">
        <v>16</v>
      </c>
      <c r="I760">
        <v>0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W760">
        <v>0</v>
      </c>
      <c r="X760">
        <v>39.6</v>
      </c>
      <c r="Z760">
        <v>0</v>
      </c>
      <c r="AA760">
        <v>0</v>
      </c>
      <c r="AB760">
        <v>0</v>
      </c>
      <c r="AC760">
        <v>0</v>
      </c>
      <c r="AD760">
        <v>0</v>
      </c>
    </row>
    <row r="761" spans="1:30" x14ac:dyDescent="0.25">
      <c r="A761">
        <v>2013</v>
      </c>
      <c r="B761">
        <v>67</v>
      </c>
      <c r="C761" t="s">
        <v>578</v>
      </c>
      <c r="D761" t="str">
        <f>IFERROR(INDEX('Draft Master List'!E:F,MATCH('Passing Data 2006-2015'!C761,'Draft Master List'!E:E,0),2),"N/A")</f>
        <v>N/A</v>
      </c>
      <c r="E761" t="s">
        <v>10</v>
      </c>
      <c r="F761">
        <v>30</v>
      </c>
      <c r="G761" t="s">
        <v>74</v>
      </c>
      <c r="H761">
        <v>16</v>
      </c>
      <c r="I761">
        <v>16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W761">
        <v>0</v>
      </c>
      <c r="X761">
        <v>39.6</v>
      </c>
      <c r="Y761">
        <v>5.6</v>
      </c>
      <c r="Z761">
        <v>0</v>
      </c>
      <c r="AA761">
        <v>0</v>
      </c>
      <c r="AB761">
        <v>0</v>
      </c>
      <c r="AC761">
        <v>0</v>
      </c>
      <c r="AD761">
        <v>0</v>
      </c>
    </row>
    <row r="762" spans="1:30" x14ac:dyDescent="0.25">
      <c r="A762">
        <v>2013</v>
      </c>
      <c r="B762">
        <v>68</v>
      </c>
      <c r="C762" t="s">
        <v>762</v>
      </c>
      <c r="D762" t="str">
        <f>IFERROR(INDEX('Draft Master List'!E:F,MATCH('Passing Data 2006-2015'!C762,'Draft Master List'!E:E,0),2),"N/A")</f>
        <v>N/A</v>
      </c>
      <c r="E762" t="s">
        <v>223</v>
      </c>
      <c r="F762">
        <v>23</v>
      </c>
      <c r="G762" t="s">
        <v>213</v>
      </c>
      <c r="H762">
        <v>16</v>
      </c>
      <c r="I762">
        <v>0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W762">
        <v>0</v>
      </c>
      <c r="X762">
        <v>39.6</v>
      </c>
      <c r="Z762">
        <v>0</v>
      </c>
      <c r="AA762">
        <v>0</v>
      </c>
      <c r="AB762">
        <v>0</v>
      </c>
      <c r="AC762">
        <v>0</v>
      </c>
      <c r="AD762">
        <v>0</v>
      </c>
    </row>
    <row r="763" spans="1:30" x14ac:dyDescent="0.25">
      <c r="A763">
        <v>2013</v>
      </c>
      <c r="B763">
        <v>69</v>
      </c>
      <c r="C763" t="s">
        <v>784</v>
      </c>
      <c r="D763" t="str">
        <f>IFERROR(INDEX('Draft Master List'!E:F,MATCH('Passing Data 2006-2015'!C763,'Draft Master List'!E:E,0),2),"N/A")</f>
        <v>N/A</v>
      </c>
      <c r="E763" t="s">
        <v>14</v>
      </c>
      <c r="F763">
        <v>22</v>
      </c>
      <c r="G763" t="s">
        <v>643</v>
      </c>
      <c r="H763">
        <v>8</v>
      </c>
      <c r="I763">
        <v>3</v>
      </c>
      <c r="K763">
        <v>1</v>
      </c>
      <c r="L763">
        <v>1</v>
      </c>
      <c r="M763">
        <v>100</v>
      </c>
      <c r="N763">
        <v>2</v>
      </c>
      <c r="O763">
        <v>1</v>
      </c>
      <c r="P763">
        <v>100</v>
      </c>
      <c r="Q763">
        <v>0</v>
      </c>
      <c r="R763">
        <v>0</v>
      </c>
      <c r="S763">
        <v>2</v>
      </c>
      <c r="T763">
        <v>2</v>
      </c>
      <c r="U763">
        <v>22</v>
      </c>
      <c r="V763">
        <v>2</v>
      </c>
      <c r="W763">
        <v>0.3</v>
      </c>
      <c r="X763">
        <v>118.7</v>
      </c>
      <c r="Y763">
        <v>90.8</v>
      </c>
      <c r="Z763">
        <v>0</v>
      </c>
      <c r="AA763">
        <v>0</v>
      </c>
      <c r="AB763">
        <v>2</v>
      </c>
      <c r="AC763">
        <v>22</v>
      </c>
      <c r="AD763">
        <v>0</v>
      </c>
    </row>
    <row r="764" spans="1:30" x14ac:dyDescent="0.25">
      <c r="A764">
        <v>2013</v>
      </c>
      <c r="B764">
        <v>70</v>
      </c>
      <c r="C764" t="s">
        <v>518</v>
      </c>
      <c r="D764" t="str">
        <f>IFERROR(INDEX('Draft Master List'!E:F,MATCH('Passing Data 2006-2015'!C764,'Draft Master List'!E:E,0),2),"N/A")</f>
        <v>602006</v>
      </c>
      <c r="E764" t="s">
        <v>4</v>
      </c>
      <c r="F764">
        <v>28</v>
      </c>
      <c r="G764" t="s">
        <v>76</v>
      </c>
      <c r="H764">
        <v>15</v>
      </c>
      <c r="I764">
        <v>15</v>
      </c>
      <c r="K764">
        <v>1</v>
      </c>
      <c r="L764">
        <v>1</v>
      </c>
      <c r="M764">
        <v>100</v>
      </c>
      <c r="N764">
        <v>8</v>
      </c>
      <c r="O764">
        <v>1</v>
      </c>
      <c r="P764">
        <v>100</v>
      </c>
      <c r="Q764">
        <v>0</v>
      </c>
      <c r="R764">
        <v>0</v>
      </c>
      <c r="S764">
        <v>8</v>
      </c>
      <c r="T764">
        <v>8</v>
      </c>
      <c r="U764">
        <v>28</v>
      </c>
      <c r="V764">
        <v>8</v>
      </c>
      <c r="W764">
        <v>0.5</v>
      </c>
      <c r="X764">
        <v>139.6</v>
      </c>
      <c r="Y764">
        <v>100</v>
      </c>
      <c r="Z764">
        <v>0</v>
      </c>
      <c r="AA764">
        <v>0</v>
      </c>
      <c r="AB764">
        <v>8</v>
      </c>
      <c r="AC764">
        <v>28</v>
      </c>
      <c r="AD764">
        <v>0</v>
      </c>
    </row>
    <row r="765" spans="1:30" x14ac:dyDescent="0.25">
      <c r="A765">
        <v>2013</v>
      </c>
      <c r="B765">
        <v>71</v>
      </c>
      <c r="C765" t="s">
        <v>745</v>
      </c>
      <c r="D765" t="str">
        <f>IFERROR(INDEX('Draft Master List'!E:F,MATCH('Passing Data 2006-2015'!C765,'Draft Master List'!E:E,0),2),"N/A")</f>
        <v>N/A</v>
      </c>
      <c r="E765" t="s">
        <v>32</v>
      </c>
      <c r="F765">
        <v>25</v>
      </c>
      <c r="G765" t="s">
        <v>74</v>
      </c>
      <c r="H765">
        <v>12</v>
      </c>
      <c r="I765">
        <v>8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W765">
        <v>0</v>
      </c>
      <c r="X765">
        <v>39.6</v>
      </c>
      <c r="Y765">
        <v>0.1</v>
      </c>
      <c r="Z765">
        <v>0</v>
      </c>
      <c r="AA765">
        <v>0</v>
      </c>
      <c r="AB765">
        <v>0</v>
      </c>
      <c r="AC765">
        <v>0</v>
      </c>
      <c r="AD765">
        <v>0</v>
      </c>
    </row>
    <row r="766" spans="1:30" x14ac:dyDescent="0.25">
      <c r="A766">
        <v>2013</v>
      </c>
      <c r="B766">
        <v>72</v>
      </c>
      <c r="C766" t="s">
        <v>785</v>
      </c>
      <c r="D766" t="str">
        <f>IFERROR(INDEX('Draft Master List'!E:F,MATCH('Passing Data 2006-2015'!C766,'Draft Master List'!E:E,0),2),"N/A")</f>
        <v>N/A</v>
      </c>
      <c r="E766" t="s">
        <v>64</v>
      </c>
      <c r="F766">
        <v>25</v>
      </c>
      <c r="G766" t="s">
        <v>213</v>
      </c>
      <c r="H766">
        <v>16</v>
      </c>
      <c r="I766">
        <v>0</v>
      </c>
      <c r="K766">
        <v>1</v>
      </c>
      <c r="L766">
        <v>1</v>
      </c>
      <c r="M766">
        <v>100</v>
      </c>
      <c r="N766">
        <v>11</v>
      </c>
      <c r="O766">
        <v>1</v>
      </c>
      <c r="P766">
        <v>100</v>
      </c>
      <c r="Q766">
        <v>0</v>
      </c>
      <c r="R766">
        <v>0</v>
      </c>
      <c r="S766">
        <v>11</v>
      </c>
      <c r="T766">
        <v>11</v>
      </c>
      <c r="U766">
        <v>31</v>
      </c>
      <c r="V766">
        <v>11</v>
      </c>
      <c r="W766">
        <v>0.7</v>
      </c>
      <c r="X766">
        <v>152.1</v>
      </c>
      <c r="Z766">
        <v>0</v>
      </c>
      <c r="AA766">
        <v>0</v>
      </c>
      <c r="AB766">
        <v>11</v>
      </c>
      <c r="AC766">
        <v>31</v>
      </c>
      <c r="AD766">
        <v>0</v>
      </c>
    </row>
    <row r="767" spans="1:30" x14ac:dyDescent="0.25">
      <c r="A767">
        <v>2013</v>
      </c>
      <c r="B767">
        <v>73</v>
      </c>
      <c r="C767" t="s">
        <v>786</v>
      </c>
      <c r="D767" t="str">
        <f>IFERROR(INDEX('Draft Master List'!E:F,MATCH('Passing Data 2006-2015'!C767,'Draft Master List'!E:E,0),2),"N/A")</f>
        <v>N/A</v>
      </c>
      <c r="E767" t="s">
        <v>24</v>
      </c>
      <c r="F767">
        <v>34</v>
      </c>
      <c r="G767" t="s">
        <v>213</v>
      </c>
      <c r="H767">
        <v>9</v>
      </c>
      <c r="I767">
        <v>0</v>
      </c>
      <c r="K767">
        <v>1</v>
      </c>
      <c r="L767">
        <v>1</v>
      </c>
      <c r="M767">
        <v>100</v>
      </c>
      <c r="N767">
        <v>30</v>
      </c>
      <c r="O767">
        <v>0</v>
      </c>
      <c r="P767">
        <v>0</v>
      </c>
      <c r="Q767">
        <v>0</v>
      </c>
      <c r="R767">
        <v>0</v>
      </c>
      <c r="S767">
        <v>30</v>
      </c>
      <c r="T767">
        <v>30</v>
      </c>
      <c r="U767">
        <v>30</v>
      </c>
      <c r="V767">
        <v>30</v>
      </c>
      <c r="W767">
        <v>3.3</v>
      </c>
      <c r="X767">
        <v>118.7</v>
      </c>
      <c r="Z767">
        <v>0</v>
      </c>
      <c r="AA767">
        <v>0</v>
      </c>
      <c r="AB767">
        <v>30</v>
      </c>
      <c r="AC767">
        <v>30</v>
      </c>
      <c r="AD767">
        <v>0</v>
      </c>
    </row>
    <row r="768" spans="1:30" x14ac:dyDescent="0.25">
      <c r="A768">
        <v>2013</v>
      </c>
      <c r="B768">
        <v>74</v>
      </c>
      <c r="C768" t="s">
        <v>583</v>
      </c>
      <c r="D768" t="str">
        <f>IFERROR(INDEX('Draft Master List'!E:F,MATCH('Passing Data 2006-2015'!C768,'Draft Master List'!E:E,0),2),"N/A")</f>
        <v>N/A</v>
      </c>
      <c r="E768" t="s">
        <v>0</v>
      </c>
      <c r="F768">
        <v>32</v>
      </c>
      <c r="H768">
        <v>16</v>
      </c>
      <c r="I768">
        <v>0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W768">
        <v>0</v>
      </c>
      <c r="X768">
        <v>39.6</v>
      </c>
      <c r="Z768">
        <v>0</v>
      </c>
      <c r="AA768">
        <v>0</v>
      </c>
      <c r="AB768">
        <v>0</v>
      </c>
      <c r="AC768">
        <v>0</v>
      </c>
      <c r="AD768">
        <v>0</v>
      </c>
    </row>
    <row r="769" spans="1:32" x14ac:dyDescent="0.25">
      <c r="A769">
        <v>2013</v>
      </c>
      <c r="B769">
        <v>75</v>
      </c>
      <c r="C769" t="s">
        <v>276</v>
      </c>
      <c r="D769" t="str">
        <f>IFERROR(INDEX('Draft Master List'!E:F,MATCH('Passing Data 2006-2015'!C769,'Draft Master List'!E:E,0),2),"N/A")</f>
        <v>852010</v>
      </c>
      <c r="E769" t="s">
        <v>34</v>
      </c>
      <c r="F769">
        <v>27</v>
      </c>
      <c r="H769">
        <v>4</v>
      </c>
      <c r="I769">
        <v>0</v>
      </c>
      <c r="K769">
        <v>1</v>
      </c>
      <c r="L769">
        <v>1</v>
      </c>
      <c r="M769">
        <v>100</v>
      </c>
      <c r="N769">
        <v>13</v>
      </c>
      <c r="O769">
        <v>0</v>
      </c>
      <c r="P769">
        <v>0</v>
      </c>
      <c r="Q769">
        <v>0</v>
      </c>
      <c r="R769">
        <v>0</v>
      </c>
      <c r="S769">
        <v>13</v>
      </c>
      <c r="T769">
        <v>13</v>
      </c>
      <c r="U769">
        <v>13</v>
      </c>
      <c r="V769">
        <v>13</v>
      </c>
      <c r="W769">
        <v>3.3</v>
      </c>
      <c r="X769">
        <v>118.7</v>
      </c>
      <c r="Y769">
        <v>4.5</v>
      </c>
      <c r="Z769">
        <v>0</v>
      </c>
      <c r="AA769">
        <v>0</v>
      </c>
      <c r="AB769">
        <v>13</v>
      </c>
      <c r="AC769">
        <v>13</v>
      </c>
      <c r="AD769">
        <v>0</v>
      </c>
    </row>
    <row r="770" spans="1:32" x14ac:dyDescent="0.25">
      <c r="A770">
        <v>2013</v>
      </c>
      <c r="B770">
        <v>76</v>
      </c>
      <c r="C770" t="s">
        <v>96</v>
      </c>
      <c r="D770" t="str">
        <f>IFERROR(INDEX('Draft Master List'!E:F,MATCH('Passing Data 2006-2015'!C770,'Draft Master List'!E:E,0),2),"N/A")</f>
        <v>42008</v>
      </c>
      <c r="E770" t="s">
        <v>16</v>
      </c>
      <c r="F770">
        <v>26</v>
      </c>
      <c r="G770" t="s">
        <v>643</v>
      </c>
      <c r="H770">
        <v>10</v>
      </c>
      <c r="I770">
        <v>7</v>
      </c>
      <c r="K770">
        <v>1</v>
      </c>
      <c r="L770">
        <v>1</v>
      </c>
      <c r="M770">
        <v>100</v>
      </c>
      <c r="N770">
        <v>16</v>
      </c>
      <c r="O770">
        <v>1</v>
      </c>
      <c r="P770">
        <v>100</v>
      </c>
      <c r="Q770">
        <v>0</v>
      </c>
      <c r="R770">
        <v>0</v>
      </c>
      <c r="S770">
        <v>16</v>
      </c>
      <c r="T770">
        <v>16</v>
      </c>
      <c r="U770">
        <v>36</v>
      </c>
      <c r="V770">
        <v>16</v>
      </c>
      <c r="W770">
        <v>1.6</v>
      </c>
      <c r="X770">
        <v>158.30000000000001</v>
      </c>
      <c r="Y770">
        <v>99.8</v>
      </c>
      <c r="Z770">
        <v>0</v>
      </c>
      <c r="AA770">
        <v>0</v>
      </c>
      <c r="AB770">
        <v>16</v>
      </c>
      <c r="AC770">
        <v>36</v>
      </c>
      <c r="AD770">
        <v>0</v>
      </c>
    </row>
    <row r="771" spans="1:32" x14ac:dyDescent="0.25">
      <c r="A771">
        <v>2013</v>
      </c>
      <c r="B771">
        <v>77</v>
      </c>
      <c r="C771" t="s">
        <v>845</v>
      </c>
      <c r="D771" t="str">
        <f>IFERROR(INDEX('Draft Master List'!E:F,MATCH('Passing Data 2006-2015'!C771,'Draft Master List'!E:E,0),2),"N/A")</f>
        <v>N/A</v>
      </c>
      <c r="E771" t="s">
        <v>10</v>
      </c>
      <c r="F771">
        <v>23</v>
      </c>
      <c r="G771" t="s">
        <v>787</v>
      </c>
      <c r="H771">
        <v>16</v>
      </c>
      <c r="I771">
        <v>16</v>
      </c>
      <c r="K771">
        <v>1</v>
      </c>
      <c r="L771">
        <v>1</v>
      </c>
      <c r="M771">
        <v>100</v>
      </c>
      <c r="N771">
        <v>17</v>
      </c>
      <c r="O771">
        <v>0</v>
      </c>
      <c r="P771">
        <v>0</v>
      </c>
      <c r="Q771">
        <v>0</v>
      </c>
      <c r="R771">
        <v>0</v>
      </c>
      <c r="S771">
        <v>17</v>
      </c>
      <c r="T771">
        <v>17</v>
      </c>
      <c r="U771">
        <v>17</v>
      </c>
      <c r="V771">
        <v>17</v>
      </c>
      <c r="W771">
        <v>1.1000000000000001</v>
      </c>
      <c r="X771">
        <v>118.7</v>
      </c>
      <c r="Y771">
        <v>73.7</v>
      </c>
      <c r="Z771">
        <v>0</v>
      </c>
      <c r="AA771">
        <v>0</v>
      </c>
      <c r="AB771">
        <v>17</v>
      </c>
      <c r="AC771">
        <v>17</v>
      </c>
      <c r="AD771">
        <v>0</v>
      </c>
    </row>
    <row r="772" spans="1:32" x14ac:dyDescent="0.25">
      <c r="A772">
        <v>2013</v>
      </c>
      <c r="B772">
        <v>78</v>
      </c>
      <c r="C772" t="s">
        <v>788</v>
      </c>
      <c r="D772" t="str">
        <f>IFERROR(INDEX('Draft Master List'!E:F,MATCH('Passing Data 2006-2015'!C772,'Draft Master List'!E:E,0),2),"N/A")</f>
        <v>N/A</v>
      </c>
      <c r="E772" t="s">
        <v>32</v>
      </c>
      <c r="F772">
        <v>25</v>
      </c>
      <c r="G772" t="s">
        <v>76</v>
      </c>
      <c r="H772">
        <v>16</v>
      </c>
      <c r="I772">
        <v>11</v>
      </c>
      <c r="K772">
        <v>1</v>
      </c>
      <c r="L772">
        <v>1</v>
      </c>
      <c r="M772">
        <v>100</v>
      </c>
      <c r="N772">
        <v>30</v>
      </c>
      <c r="O772">
        <v>0</v>
      </c>
      <c r="P772">
        <v>0</v>
      </c>
      <c r="Q772">
        <v>0</v>
      </c>
      <c r="R772">
        <v>0</v>
      </c>
      <c r="S772">
        <v>30</v>
      </c>
      <c r="T772">
        <v>30</v>
      </c>
      <c r="U772">
        <v>30</v>
      </c>
      <c r="V772">
        <v>30</v>
      </c>
      <c r="W772">
        <v>1.9</v>
      </c>
      <c r="X772">
        <v>118.7</v>
      </c>
      <c r="Y772">
        <v>16.399999999999999</v>
      </c>
      <c r="Z772">
        <v>0</v>
      </c>
      <c r="AA772">
        <v>0</v>
      </c>
      <c r="AB772">
        <v>30</v>
      </c>
      <c r="AC772">
        <v>30</v>
      </c>
      <c r="AD772">
        <v>0</v>
      </c>
    </row>
    <row r="773" spans="1:32" x14ac:dyDescent="0.25">
      <c r="A773">
        <v>2013</v>
      </c>
      <c r="B773">
        <v>79</v>
      </c>
      <c r="C773" t="s">
        <v>789</v>
      </c>
      <c r="D773" t="str">
        <f>IFERROR(INDEX('Draft Master List'!E:F,MATCH('Passing Data 2006-2015'!C773,'Draft Master List'!E:E,0),2),"N/A")</f>
        <v>N/A</v>
      </c>
      <c r="E773" t="s">
        <v>669</v>
      </c>
      <c r="F773">
        <v>26</v>
      </c>
      <c r="H773">
        <v>15</v>
      </c>
      <c r="I773">
        <v>6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W773">
        <v>0</v>
      </c>
      <c r="X773">
        <v>39.6</v>
      </c>
      <c r="Y773">
        <v>2.1</v>
      </c>
      <c r="Z773">
        <v>0</v>
      </c>
      <c r="AA773">
        <v>0</v>
      </c>
      <c r="AB773">
        <v>0</v>
      </c>
      <c r="AC773">
        <v>0</v>
      </c>
      <c r="AD773">
        <v>0</v>
      </c>
    </row>
    <row r="774" spans="1:32" x14ac:dyDescent="0.25">
      <c r="A774">
        <v>2013</v>
      </c>
      <c r="B774">
        <v>80</v>
      </c>
      <c r="C774" t="s">
        <v>840</v>
      </c>
      <c r="D774" t="str">
        <f>IFERROR(INDEX('Draft Master List'!E:F,MATCH('Passing Data 2006-2015'!C774,'Draft Master List'!E:E,0),2),"N/A")</f>
        <v>N/A</v>
      </c>
      <c r="E774" t="s">
        <v>16</v>
      </c>
      <c r="F774">
        <v>28</v>
      </c>
      <c r="G774" t="s">
        <v>790</v>
      </c>
      <c r="H774">
        <v>16</v>
      </c>
      <c r="I774">
        <v>15</v>
      </c>
      <c r="K774">
        <v>1</v>
      </c>
      <c r="L774">
        <v>1</v>
      </c>
      <c r="M774">
        <v>100</v>
      </c>
      <c r="N774">
        <v>22</v>
      </c>
      <c r="O774">
        <v>0</v>
      </c>
      <c r="P774">
        <v>0</v>
      </c>
      <c r="Q774">
        <v>0</v>
      </c>
      <c r="R774">
        <v>0</v>
      </c>
      <c r="S774">
        <v>22</v>
      </c>
      <c r="T774">
        <v>22</v>
      </c>
      <c r="U774">
        <v>22</v>
      </c>
      <c r="V774">
        <v>22</v>
      </c>
      <c r="W774">
        <v>1.4</v>
      </c>
      <c r="X774">
        <v>118.7</v>
      </c>
      <c r="Y774">
        <v>2.7</v>
      </c>
      <c r="Z774">
        <v>0</v>
      </c>
      <c r="AA774">
        <v>0</v>
      </c>
      <c r="AB774">
        <v>22</v>
      </c>
      <c r="AC774">
        <v>22</v>
      </c>
      <c r="AD774">
        <v>0</v>
      </c>
    </row>
    <row r="775" spans="1:32" x14ac:dyDescent="0.25">
      <c r="A775">
        <v>2013</v>
      </c>
      <c r="B775">
        <v>81</v>
      </c>
      <c r="C775" t="s">
        <v>791</v>
      </c>
      <c r="D775" t="str">
        <f>IFERROR(INDEX('Draft Master List'!E:F,MATCH('Passing Data 2006-2015'!C775,'Draft Master List'!E:E,0),2),"N/A")</f>
        <v>N/A</v>
      </c>
      <c r="E775" t="s">
        <v>4</v>
      </c>
      <c r="F775">
        <v>23</v>
      </c>
      <c r="H775">
        <v>16</v>
      </c>
      <c r="I775">
        <v>0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W775">
        <v>0</v>
      </c>
      <c r="X775">
        <v>39.6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</row>
    <row r="776" spans="1:32" x14ac:dyDescent="0.25">
      <c r="A776">
        <v>2013</v>
      </c>
      <c r="B776">
        <v>82</v>
      </c>
      <c r="C776" t="s">
        <v>792</v>
      </c>
      <c r="D776" t="str">
        <f>IFERROR(INDEX('Draft Master List'!E:F,MATCH('Passing Data 2006-2015'!C776,'Draft Master List'!E:E,0),2),"N/A")</f>
        <v>N/A</v>
      </c>
      <c r="E776" t="s">
        <v>4</v>
      </c>
      <c r="F776">
        <v>22</v>
      </c>
      <c r="G776" t="s">
        <v>77</v>
      </c>
      <c r="H776">
        <v>15</v>
      </c>
      <c r="I776">
        <v>4</v>
      </c>
      <c r="K776">
        <v>1</v>
      </c>
      <c r="L776">
        <v>1</v>
      </c>
      <c r="M776">
        <v>100</v>
      </c>
      <c r="N776">
        <v>21</v>
      </c>
      <c r="O776">
        <v>1</v>
      </c>
      <c r="P776">
        <v>100</v>
      </c>
      <c r="Q776">
        <v>0</v>
      </c>
      <c r="R776">
        <v>0</v>
      </c>
      <c r="S776">
        <v>21</v>
      </c>
      <c r="T776">
        <v>21</v>
      </c>
      <c r="U776">
        <v>41</v>
      </c>
      <c r="V776">
        <v>21</v>
      </c>
      <c r="W776">
        <v>1.4</v>
      </c>
      <c r="X776">
        <v>158.30000000000001</v>
      </c>
      <c r="Y776">
        <v>100</v>
      </c>
      <c r="Z776">
        <v>0</v>
      </c>
      <c r="AA776">
        <v>0</v>
      </c>
      <c r="AB776">
        <v>21</v>
      </c>
      <c r="AC776">
        <v>41</v>
      </c>
      <c r="AD776">
        <v>0</v>
      </c>
    </row>
    <row r="777" spans="1:32" x14ac:dyDescent="0.25">
      <c r="A777">
        <v>2013</v>
      </c>
      <c r="B777">
        <v>83</v>
      </c>
      <c r="C777" t="s">
        <v>768</v>
      </c>
      <c r="D777" t="str">
        <f>IFERROR(INDEX('Draft Master List'!E:F,MATCH('Passing Data 2006-2015'!C777,'Draft Master List'!E:E,0),2),"N/A")</f>
        <v>N/A</v>
      </c>
      <c r="E777" t="s">
        <v>15</v>
      </c>
      <c r="F777">
        <v>24</v>
      </c>
      <c r="G777" t="s">
        <v>74</v>
      </c>
      <c r="H777">
        <v>16</v>
      </c>
      <c r="I777">
        <v>14</v>
      </c>
      <c r="K777">
        <v>1</v>
      </c>
      <c r="L777">
        <v>1</v>
      </c>
      <c r="M777">
        <v>100</v>
      </c>
      <c r="N777">
        <v>25</v>
      </c>
      <c r="O777">
        <v>0</v>
      </c>
      <c r="P777">
        <v>0</v>
      </c>
      <c r="Q777">
        <v>0</v>
      </c>
      <c r="R777">
        <v>0</v>
      </c>
      <c r="S777">
        <v>25</v>
      </c>
      <c r="T777">
        <v>25</v>
      </c>
      <c r="U777">
        <v>25</v>
      </c>
      <c r="V777">
        <v>25</v>
      </c>
      <c r="W777">
        <v>1.6</v>
      </c>
      <c r="X777">
        <v>118.7</v>
      </c>
      <c r="Y777">
        <v>89.7</v>
      </c>
      <c r="Z777">
        <v>0</v>
      </c>
      <c r="AA777">
        <v>0</v>
      </c>
      <c r="AB777">
        <v>25</v>
      </c>
      <c r="AC777">
        <v>25</v>
      </c>
      <c r="AD777">
        <v>0</v>
      </c>
    </row>
    <row r="778" spans="1:32" x14ac:dyDescent="0.25">
      <c r="A778">
        <v>2013</v>
      </c>
      <c r="B778">
        <v>84</v>
      </c>
      <c r="C778" t="s">
        <v>294</v>
      </c>
      <c r="D778" t="str">
        <f>IFERROR(INDEX('Draft Master List'!E:F,MATCH('Passing Data 2006-2015'!C778,'Draft Master List'!E:E,0),2),"N/A")</f>
        <v>N/A</v>
      </c>
      <c r="E778" t="s">
        <v>669</v>
      </c>
      <c r="F778">
        <v>27</v>
      </c>
      <c r="H778">
        <v>6</v>
      </c>
      <c r="I778">
        <v>0</v>
      </c>
      <c r="K778">
        <v>1</v>
      </c>
      <c r="L778">
        <v>1</v>
      </c>
      <c r="M778">
        <v>100</v>
      </c>
      <c r="N778">
        <v>-8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-8</v>
      </c>
      <c r="U778">
        <v>-8</v>
      </c>
      <c r="V778">
        <v>-8</v>
      </c>
      <c r="W778">
        <v>-1.3</v>
      </c>
      <c r="X778">
        <v>79.2</v>
      </c>
      <c r="Z778">
        <v>0</v>
      </c>
      <c r="AA778">
        <v>0</v>
      </c>
      <c r="AB778">
        <v>-8</v>
      </c>
      <c r="AC778">
        <v>-8</v>
      </c>
      <c r="AD778">
        <v>0</v>
      </c>
    </row>
    <row r="779" spans="1:32" x14ac:dyDescent="0.25">
      <c r="A779">
        <v>2013</v>
      </c>
      <c r="B779">
        <v>85</v>
      </c>
      <c r="C779" t="s">
        <v>528</v>
      </c>
      <c r="D779" t="str">
        <f>IFERROR(INDEX('Draft Master List'!E:F,MATCH('Passing Data 2006-2015'!C779,'Draft Master List'!E:E,0),2),"N/A")</f>
        <v>1032006</v>
      </c>
      <c r="E779" t="s">
        <v>669</v>
      </c>
      <c r="F779">
        <v>30</v>
      </c>
      <c r="H779">
        <v>8</v>
      </c>
      <c r="I779">
        <v>0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W779">
        <v>0</v>
      </c>
      <c r="X779">
        <v>39.6</v>
      </c>
      <c r="Y779">
        <v>9.6999999999999993</v>
      </c>
      <c r="Z779">
        <v>0</v>
      </c>
      <c r="AA779">
        <v>0</v>
      </c>
      <c r="AB779">
        <v>0</v>
      </c>
      <c r="AC779">
        <v>0</v>
      </c>
      <c r="AD779">
        <v>0</v>
      </c>
    </row>
    <row r="780" spans="1:32" x14ac:dyDescent="0.25">
      <c r="A780">
        <v>2014</v>
      </c>
      <c r="B780">
        <v>1</v>
      </c>
      <c r="C780" t="s">
        <v>593</v>
      </c>
      <c r="D780" t="str">
        <f>IFERROR(INDEX('Draft Master List'!E:F,MATCH('Passing Data 2006-2015'!C780,'Draft Master List'!E:E,0),2),"N/A")</f>
        <v>N/A</v>
      </c>
      <c r="E780" t="s">
        <v>0</v>
      </c>
      <c r="F780">
        <v>35</v>
      </c>
      <c r="G780" t="s">
        <v>1</v>
      </c>
      <c r="H780">
        <v>16</v>
      </c>
      <c r="I780">
        <v>16</v>
      </c>
      <c r="J780" s="1">
        <v>36716</v>
      </c>
      <c r="K780">
        <v>456</v>
      </c>
      <c r="L780">
        <v>659</v>
      </c>
      <c r="M780">
        <v>69.2</v>
      </c>
      <c r="N780">
        <v>4952</v>
      </c>
      <c r="O780">
        <v>33</v>
      </c>
      <c r="P780">
        <v>5</v>
      </c>
      <c r="Q780">
        <v>17</v>
      </c>
      <c r="R780">
        <v>2.6</v>
      </c>
      <c r="S780">
        <v>69</v>
      </c>
      <c r="T780">
        <v>7.5</v>
      </c>
      <c r="U780">
        <v>7.4</v>
      </c>
      <c r="V780">
        <v>10.9</v>
      </c>
      <c r="W780">
        <v>309.5</v>
      </c>
      <c r="X780">
        <v>97</v>
      </c>
      <c r="Y780">
        <v>76.3</v>
      </c>
      <c r="Z780">
        <v>29</v>
      </c>
      <c r="AA780">
        <v>186</v>
      </c>
      <c r="AB780">
        <v>6.93</v>
      </c>
      <c r="AC780">
        <v>6.77</v>
      </c>
      <c r="AD780">
        <v>4.2</v>
      </c>
      <c r="AE780">
        <v>2</v>
      </c>
      <c r="AF780">
        <v>2</v>
      </c>
    </row>
    <row r="781" spans="1:32" x14ac:dyDescent="0.25">
      <c r="A781">
        <v>2014</v>
      </c>
      <c r="B781">
        <v>2</v>
      </c>
      <c r="C781" t="s">
        <v>82</v>
      </c>
      <c r="D781" t="str">
        <f>IFERROR(INDEX('Draft Master List'!E:F,MATCH('Passing Data 2006-2015'!C781,'Draft Master List'!E:E,0),2),"N/A")</f>
        <v>32008</v>
      </c>
      <c r="E781" t="s">
        <v>21</v>
      </c>
      <c r="F781">
        <v>29</v>
      </c>
      <c r="G781" t="s">
        <v>1</v>
      </c>
      <c r="H781">
        <v>16</v>
      </c>
      <c r="I781">
        <v>16</v>
      </c>
      <c r="J781" s="1">
        <v>36687</v>
      </c>
      <c r="K781">
        <v>415</v>
      </c>
      <c r="L781">
        <v>628</v>
      </c>
      <c r="M781">
        <v>66.099999999999994</v>
      </c>
      <c r="N781">
        <v>4694</v>
      </c>
      <c r="O781">
        <v>28</v>
      </c>
      <c r="P781">
        <v>4.5</v>
      </c>
      <c r="Q781">
        <v>14</v>
      </c>
      <c r="R781">
        <v>2.2000000000000002</v>
      </c>
      <c r="S781">
        <v>79</v>
      </c>
      <c r="T781">
        <v>7.5</v>
      </c>
      <c r="U781">
        <v>7.4</v>
      </c>
      <c r="V781">
        <v>11.3</v>
      </c>
      <c r="W781">
        <v>293.39999999999998</v>
      </c>
      <c r="X781">
        <v>93.9</v>
      </c>
      <c r="Y781">
        <v>70.3</v>
      </c>
      <c r="Z781">
        <v>31</v>
      </c>
      <c r="AA781">
        <v>205</v>
      </c>
      <c r="AB781">
        <v>6.81</v>
      </c>
      <c r="AC781">
        <v>6.71</v>
      </c>
      <c r="AD781">
        <v>4.7</v>
      </c>
      <c r="AE781">
        <v>3</v>
      </c>
      <c r="AF781">
        <v>3</v>
      </c>
    </row>
    <row r="782" spans="1:32" x14ac:dyDescent="0.25">
      <c r="A782">
        <v>2014</v>
      </c>
      <c r="B782">
        <v>3</v>
      </c>
      <c r="C782" t="s">
        <v>820</v>
      </c>
      <c r="D782" t="str">
        <f>IFERROR(INDEX('Draft Master List'!E:F,MATCH('Passing Data 2006-2015'!C782,'Draft Master List'!E:E,0),2),"N/A")</f>
        <v>N/A</v>
      </c>
      <c r="E782" t="s">
        <v>20</v>
      </c>
      <c r="F782">
        <v>25</v>
      </c>
      <c r="G782" t="s">
        <v>1</v>
      </c>
      <c r="H782">
        <v>16</v>
      </c>
      <c r="I782">
        <v>16</v>
      </c>
      <c r="J782" s="1">
        <v>36835</v>
      </c>
      <c r="K782">
        <v>380</v>
      </c>
      <c r="L782">
        <v>616</v>
      </c>
      <c r="M782">
        <v>61.7</v>
      </c>
      <c r="N782">
        <v>4761</v>
      </c>
      <c r="O782">
        <v>40</v>
      </c>
      <c r="P782">
        <v>6.5</v>
      </c>
      <c r="Q782">
        <v>16</v>
      </c>
      <c r="R782">
        <v>2.6</v>
      </c>
      <c r="S782">
        <v>80</v>
      </c>
      <c r="T782">
        <v>7.7</v>
      </c>
      <c r="U782">
        <v>7.9</v>
      </c>
      <c r="V782">
        <v>12.5</v>
      </c>
      <c r="W782">
        <v>297.60000000000002</v>
      </c>
      <c r="X782">
        <v>96.5</v>
      </c>
      <c r="Y782">
        <v>68.5</v>
      </c>
      <c r="Z782">
        <v>27</v>
      </c>
      <c r="AA782">
        <v>161</v>
      </c>
      <c r="AB782">
        <v>7.15</v>
      </c>
      <c r="AC782">
        <v>7.28</v>
      </c>
      <c r="AD782">
        <v>4.2</v>
      </c>
      <c r="AE782">
        <v>1</v>
      </c>
      <c r="AF782">
        <v>1</v>
      </c>
    </row>
    <row r="783" spans="1:32" x14ac:dyDescent="0.25">
      <c r="A783">
        <v>2014</v>
      </c>
      <c r="B783">
        <v>4</v>
      </c>
      <c r="C783" t="s">
        <v>83</v>
      </c>
      <c r="D783" t="str">
        <f>IFERROR(INDEX('Draft Master List'!E:F,MATCH('Passing Data 2006-2015'!C783,'Draft Master List'!E:E,0),2),"N/A")</f>
        <v>N/A</v>
      </c>
      <c r="E783" t="s">
        <v>24</v>
      </c>
      <c r="F783">
        <v>32</v>
      </c>
      <c r="G783" t="s">
        <v>1</v>
      </c>
      <c r="H783">
        <v>16</v>
      </c>
      <c r="I783">
        <v>16</v>
      </c>
      <c r="J783" s="1">
        <v>36835</v>
      </c>
      <c r="K783">
        <v>408</v>
      </c>
      <c r="L783">
        <v>608</v>
      </c>
      <c r="M783">
        <v>67.099999999999994</v>
      </c>
      <c r="N783">
        <v>4952</v>
      </c>
      <c r="O783">
        <v>32</v>
      </c>
      <c r="P783">
        <v>5.3</v>
      </c>
      <c r="Q783">
        <v>9</v>
      </c>
      <c r="R783">
        <v>1.5</v>
      </c>
      <c r="S783">
        <v>94</v>
      </c>
      <c r="T783">
        <v>8.1</v>
      </c>
      <c r="U783">
        <v>8.5</v>
      </c>
      <c r="V783">
        <v>12.1</v>
      </c>
      <c r="W783">
        <v>309.5</v>
      </c>
      <c r="X783">
        <v>103.3</v>
      </c>
      <c r="Y783">
        <v>71.900000000000006</v>
      </c>
      <c r="Z783">
        <v>33</v>
      </c>
      <c r="AA783">
        <v>172</v>
      </c>
      <c r="AB783">
        <v>7.46</v>
      </c>
      <c r="AC783">
        <v>7.82</v>
      </c>
      <c r="AD783">
        <v>5.0999999999999996</v>
      </c>
      <c r="AE783">
        <v>2</v>
      </c>
      <c r="AF783">
        <v>3</v>
      </c>
    </row>
    <row r="784" spans="1:32" x14ac:dyDescent="0.25">
      <c r="A784">
        <v>2014</v>
      </c>
      <c r="B784">
        <v>5</v>
      </c>
      <c r="C784" t="s">
        <v>11</v>
      </c>
      <c r="D784" t="str">
        <f>IFERROR(INDEX('Draft Master List'!E:F,MATCH('Passing Data 2006-2015'!C784,'Draft Master List'!E:E,0),2),"N/A")</f>
        <v>12009</v>
      </c>
      <c r="E784" t="s">
        <v>12</v>
      </c>
      <c r="F784">
        <v>26</v>
      </c>
      <c r="G784" t="s">
        <v>1</v>
      </c>
      <c r="H784">
        <v>16</v>
      </c>
      <c r="I784">
        <v>16</v>
      </c>
      <c r="J784" s="1">
        <v>36835</v>
      </c>
      <c r="K784">
        <v>363</v>
      </c>
      <c r="L784">
        <v>602</v>
      </c>
      <c r="M784">
        <v>60.3</v>
      </c>
      <c r="N784">
        <v>4257</v>
      </c>
      <c r="O784">
        <v>22</v>
      </c>
      <c r="P784">
        <v>3.7</v>
      </c>
      <c r="Q784">
        <v>12</v>
      </c>
      <c r="R784">
        <v>2</v>
      </c>
      <c r="S784">
        <v>73</v>
      </c>
      <c r="T784">
        <v>7.1</v>
      </c>
      <c r="U784">
        <v>6.9</v>
      </c>
      <c r="V784">
        <v>11.7</v>
      </c>
      <c r="W784">
        <v>266.10000000000002</v>
      </c>
      <c r="X784">
        <v>85.7</v>
      </c>
      <c r="Y784">
        <v>47.9</v>
      </c>
      <c r="Z784">
        <v>45</v>
      </c>
      <c r="AA784">
        <v>254</v>
      </c>
      <c r="AB784">
        <v>6.19</v>
      </c>
      <c r="AC784">
        <v>6.03</v>
      </c>
      <c r="AD784">
        <v>7</v>
      </c>
      <c r="AE784">
        <v>5</v>
      </c>
      <c r="AF784">
        <v>5</v>
      </c>
    </row>
    <row r="785" spans="1:32" x14ac:dyDescent="0.25">
      <c r="A785">
        <v>2014</v>
      </c>
      <c r="B785">
        <v>6</v>
      </c>
      <c r="C785" t="s">
        <v>8</v>
      </c>
      <c r="D785" t="str">
        <f>IFERROR(INDEX('Draft Master List'!E:F,MATCH('Passing Data 2006-2015'!C785,'Draft Master List'!E:E,0),2),"N/A")</f>
        <v>N/A</v>
      </c>
      <c r="E785" t="s">
        <v>9</v>
      </c>
      <c r="F785">
        <v>33</v>
      </c>
      <c r="G785" t="s">
        <v>1</v>
      </c>
      <c r="H785">
        <v>16</v>
      </c>
      <c r="I785">
        <v>16</v>
      </c>
      <c r="J785" s="1">
        <v>36687</v>
      </c>
      <c r="K785">
        <v>379</v>
      </c>
      <c r="L785">
        <v>601</v>
      </c>
      <c r="M785">
        <v>63.1</v>
      </c>
      <c r="N785">
        <v>4410</v>
      </c>
      <c r="O785">
        <v>30</v>
      </c>
      <c r="P785">
        <v>5</v>
      </c>
      <c r="Q785">
        <v>14</v>
      </c>
      <c r="R785">
        <v>2.2999999999999998</v>
      </c>
      <c r="S785">
        <v>80</v>
      </c>
      <c r="T785">
        <v>7.3</v>
      </c>
      <c r="U785">
        <v>7.3</v>
      </c>
      <c r="V785">
        <v>11.6</v>
      </c>
      <c r="W785">
        <v>275.60000000000002</v>
      </c>
      <c r="X785">
        <v>92.1</v>
      </c>
      <c r="Y785">
        <v>66.099999999999994</v>
      </c>
      <c r="Z785">
        <v>28</v>
      </c>
      <c r="AA785">
        <v>187</v>
      </c>
      <c r="AB785">
        <v>6.71</v>
      </c>
      <c r="AC785">
        <v>6.67</v>
      </c>
      <c r="AD785">
        <v>4.5</v>
      </c>
      <c r="AE785">
        <v>1</v>
      </c>
      <c r="AF785">
        <v>1</v>
      </c>
    </row>
    <row r="786" spans="1:32" x14ac:dyDescent="0.25">
      <c r="A786">
        <v>2014</v>
      </c>
      <c r="B786">
        <v>7</v>
      </c>
      <c r="C786" t="s">
        <v>793</v>
      </c>
      <c r="D786" t="str">
        <f>IFERROR(INDEX('Draft Master List'!E:F,MATCH('Passing Data 2006-2015'!C786,'Draft Master List'!E:E,0),2),"N/A")</f>
        <v>N/A</v>
      </c>
      <c r="E786" t="s">
        <v>16</v>
      </c>
      <c r="F786">
        <v>23</v>
      </c>
      <c r="G786" t="s">
        <v>1</v>
      </c>
      <c r="H786">
        <v>16</v>
      </c>
      <c r="I786">
        <v>16</v>
      </c>
      <c r="J786" s="1">
        <v>36598</v>
      </c>
      <c r="K786">
        <v>348</v>
      </c>
      <c r="L786">
        <v>599</v>
      </c>
      <c r="M786">
        <v>58.1</v>
      </c>
      <c r="N786">
        <v>3270</v>
      </c>
      <c r="O786">
        <v>21</v>
      </c>
      <c r="P786">
        <v>3.5</v>
      </c>
      <c r="Q786">
        <v>12</v>
      </c>
      <c r="R786">
        <v>2</v>
      </c>
      <c r="S786">
        <v>77</v>
      </c>
      <c r="T786">
        <v>5.5</v>
      </c>
      <c r="U786">
        <v>5.3</v>
      </c>
      <c r="V786">
        <v>9.4</v>
      </c>
      <c r="W786">
        <v>204.4</v>
      </c>
      <c r="X786">
        <v>76.599999999999994</v>
      </c>
      <c r="Y786">
        <v>45.7</v>
      </c>
      <c r="Z786">
        <v>24</v>
      </c>
      <c r="AA786">
        <v>149</v>
      </c>
      <c r="AB786">
        <v>5.01</v>
      </c>
      <c r="AC786">
        <v>4.82</v>
      </c>
      <c r="AD786">
        <v>3.9</v>
      </c>
      <c r="AE786">
        <v>1</v>
      </c>
      <c r="AF786">
        <v>1</v>
      </c>
    </row>
    <row r="787" spans="1:32" x14ac:dyDescent="0.25">
      <c r="A787">
        <v>2014</v>
      </c>
      <c r="B787">
        <v>8</v>
      </c>
      <c r="C787" t="s">
        <v>819</v>
      </c>
      <c r="D787" t="str">
        <f>IFERROR(INDEX('Draft Master List'!E:F,MATCH('Passing Data 2006-2015'!C787,'Draft Master List'!E:E,0),2),"N/A")</f>
        <v>N/A</v>
      </c>
      <c r="E787" t="s">
        <v>26</v>
      </c>
      <c r="F787">
        <v>38</v>
      </c>
      <c r="G787" t="s">
        <v>1</v>
      </c>
      <c r="H787">
        <v>16</v>
      </c>
      <c r="I787">
        <v>16</v>
      </c>
      <c r="J787" s="1">
        <v>36864</v>
      </c>
      <c r="K787">
        <v>395</v>
      </c>
      <c r="L787">
        <v>597</v>
      </c>
      <c r="M787">
        <v>66.2</v>
      </c>
      <c r="N787">
        <v>4727</v>
      </c>
      <c r="O787">
        <v>39</v>
      </c>
      <c r="P787">
        <v>6.5</v>
      </c>
      <c r="Q787">
        <v>15</v>
      </c>
      <c r="R787">
        <v>2.5</v>
      </c>
      <c r="S787">
        <v>86</v>
      </c>
      <c r="T787">
        <v>7.9</v>
      </c>
      <c r="U787">
        <v>8.1</v>
      </c>
      <c r="V787">
        <v>12</v>
      </c>
      <c r="W787">
        <v>295.39999999999998</v>
      </c>
      <c r="X787">
        <v>101.5</v>
      </c>
      <c r="Y787">
        <v>75.5</v>
      </c>
      <c r="Z787">
        <v>17</v>
      </c>
      <c r="AA787">
        <v>118</v>
      </c>
      <c r="AB787">
        <v>7.51</v>
      </c>
      <c r="AC787">
        <v>7.68</v>
      </c>
      <c r="AD787">
        <v>2.8</v>
      </c>
      <c r="AE787">
        <v>1</v>
      </c>
      <c r="AF787">
        <v>1</v>
      </c>
    </row>
    <row r="788" spans="1:32" x14ac:dyDescent="0.25">
      <c r="A788">
        <v>2014</v>
      </c>
      <c r="B788">
        <v>9</v>
      </c>
      <c r="C788" t="s">
        <v>751</v>
      </c>
      <c r="D788" t="str">
        <f>IFERROR(INDEX('Draft Master List'!E:F,MATCH('Passing Data 2006-2015'!C788,'Draft Master List'!E:E,0),2),"N/A")</f>
        <v>N/A</v>
      </c>
      <c r="E788" t="s">
        <v>33</v>
      </c>
      <c r="F788">
        <v>26</v>
      </c>
      <c r="G788" t="s">
        <v>1</v>
      </c>
      <c r="H788">
        <v>16</v>
      </c>
      <c r="I788">
        <v>16</v>
      </c>
      <c r="J788" s="1">
        <v>36746</v>
      </c>
      <c r="K788">
        <v>392</v>
      </c>
      <c r="L788">
        <v>590</v>
      </c>
      <c r="M788">
        <v>66.400000000000006</v>
      </c>
      <c r="N788">
        <v>4045</v>
      </c>
      <c r="O788">
        <v>27</v>
      </c>
      <c r="P788">
        <v>4.5999999999999996</v>
      </c>
      <c r="Q788">
        <v>12</v>
      </c>
      <c r="R788">
        <v>2</v>
      </c>
      <c r="S788">
        <v>50</v>
      </c>
      <c r="T788">
        <v>6.9</v>
      </c>
      <c r="U788">
        <v>6.9</v>
      </c>
      <c r="V788">
        <v>10.3</v>
      </c>
      <c r="W788">
        <v>252.8</v>
      </c>
      <c r="X788">
        <v>92.8</v>
      </c>
      <c r="Y788">
        <v>63.2</v>
      </c>
      <c r="Z788">
        <v>46</v>
      </c>
      <c r="AA788">
        <v>337</v>
      </c>
      <c r="AB788">
        <v>5.83</v>
      </c>
      <c r="AC788">
        <v>5.83</v>
      </c>
      <c r="AD788">
        <v>7.2</v>
      </c>
      <c r="AE788">
        <v>2</v>
      </c>
      <c r="AF788">
        <v>1</v>
      </c>
    </row>
    <row r="789" spans="1:32" x14ac:dyDescent="0.25">
      <c r="A789">
        <v>2014</v>
      </c>
      <c r="B789">
        <v>10</v>
      </c>
      <c r="C789" t="s">
        <v>646</v>
      </c>
      <c r="D789" t="str">
        <f>IFERROR(INDEX('Draft Master List'!E:F,MATCH('Passing Data 2006-2015'!C789,'Draft Master List'!E:E,0),2),"N/A")</f>
        <v>N/A</v>
      </c>
      <c r="E789" t="s">
        <v>30</v>
      </c>
      <c r="F789">
        <v>37</v>
      </c>
      <c r="G789" t="s">
        <v>1</v>
      </c>
      <c r="H789">
        <v>16</v>
      </c>
      <c r="I789">
        <v>16</v>
      </c>
      <c r="J789" s="1">
        <v>36864</v>
      </c>
      <c r="K789">
        <v>373</v>
      </c>
      <c r="L789">
        <v>582</v>
      </c>
      <c r="M789">
        <v>64.099999999999994</v>
      </c>
      <c r="N789">
        <v>4109</v>
      </c>
      <c r="O789">
        <v>33</v>
      </c>
      <c r="P789">
        <v>5.7</v>
      </c>
      <c r="Q789">
        <v>9</v>
      </c>
      <c r="R789">
        <v>1.5</v>
      </c>
      <c r="S789">
        <v>69</v>
      </c>
      <c r="T789">
        <v>7.1</v>
      </c>
      <c r="U789">
        <v>7.5</v>
      </c>
      <c r="V789">
        <v>11</v>
      </c>
      <c r="W789">
        <v>256.8</v>
      </c>
      <c r="X789">
        <v>97.4</v>
      </c>
      <c r="Y789">
        <v>79.900000000000006</v>
      </c>
      <c r="Z789">
        <v>21</v>
      </c>
      <c r="AA789">
        <v>134</v>
      </c>
      <c r="AB789">
        <v>6.59</v>
      </c>
      <c r="AC789">
        <v>7.01</v>
      </c>
      <c r="AD789">
        <v>3.5</v>
      </c>
      <c r="AE789">
        <v>4</v>
      </c>
      <c r="AF789">
        <v>4</v>
      </c>
    </row>
    <row r="790" spans="1:32" x14ac:dyDescent="0.25">
      <c r="A790">
        <v>2014</v>
      </c>
      <c r="B790">
        <v>11</v>
      </c>
      <c r="C790" t="s">
        <v>81</v>
      </c>
      <c r="D790" t="str">
        <f>IFERROR(INDEX('Draft Master List'!E:F,MATCH('Passing Data 2006-2015'!C790,'Draft Master List'!E:E,0),2),"N/A")</f>
        <v>N/A</v>
      </c>
      <c r="E790" t="s">
        <v>13</v>
      </c>
      <c r="F790">
        <v>33</v>
      </c>
      <c r="G790" t="s">
        <v>1</v>
      </c>
      <c r="H790">
        <v>16</v>
      </c>
      <c r="I790">
        <v>16</v>
      </c>
      <c r="J790" s="1">
        <v>36776</v>
      </c>
      <c r="K790">
        <v>379</v>
      </c>
      <c r="L790">
        <v>570</v>
      </c>
      <c r="M790">
        <v>66.5</v>
      </c>
      <c r="N790">
        <v>4286</v>
      </c>
      <c r="O790">
        <v>31</v>
      </c>
      <c r="P790">
        <v>5.4</v>
      </c>
      <c r="Q790">
        <v>18</v>
      </c>
      <c r="R790">
        <v>3.2</v>
      </c>
      <c r="S790">
        <v>59</v>
      </c>
      <c r="T790">
        <v>7.5</v>
      </c>
      <c r="U790">
        <v>7.2</v>
      </c>
      <c r="V790">
        <v>11.3</v>
      </c>
      <c r="W790">
        <v>267.89999999999998</v>
      </c>
      <c r="X790">
        <v>93.8</v>
      </c>
      <c r="Y790">
        <v>68.599999999999994</v>
      </c>
      <c r="Z790">
        <v>36</v>
      </c>
      <c r="AA790">
        <v>189</v>
      </c>
      <c r="AB790">
        <v>6.76</v>
      </c>
      <c r="AC790">
        <v>6.45</v>
      </c>
      <c r="AD790">
        <v>5.9</v>
      </c>
      <c r="AE790">
        <v>3</v>
      </c>
      <c r="AF790">
        <v>3</v>
      </c>
    </row>
    <row r="791" spans="1:32" x14ac:dyDescent="0.25">
      <c r="A791">
        <v>2014</v>
      </c>
      <c r="B791">
        <v>12</v>
      </c>
      <c r="C791" t="s">
        <v>66</v>
      </c>
      <c r="D791" t="str">
        <f>IFERROR(INDEX('Draft Master List'!E:F,MATCH('Passing Data 2006-2015'!C791,'Draft Master List'!E:E,0),2),"N/A")</f>
        <v>112006</v>
      </c>
      <c r="E791" t="s">
        <v>63</v>
      </c>
      <c r="F791">
        <v>31</v>
      </c>
      <c r="G791" t="s">
        <v>1</v>
      </c>
      <c r="H791">
        <v>15</v>
      </c>
      <c r="I791">
        <v>15</v>
      </c>
      <c r="J791" s="1">
        <v>36656</v>
      </c>
      <c r="K791">
        <v>370</v>
      </c>
      <c r="L791">
        <v>561</v>
      </c>
      <c r="M791">
        <v>66</v>
      </c>
      <c r="N791">
        <v>3812</v>
      </c>
      <c r="O791">
        <v>28</v>
      </c>
      <c r="P791">
        <v>5</v>
      </c>
      <c r="Q791">
        <v>18</v>
      </c>
      <c r="R791">
        <v>3.2</v>
      </c>
      <c r="S791">
        <v>74</v>
      </c>
      <c r="T791">
        <v>6.8</v>
      </c>
      <c r="U791">
        <v>6.3</v>
      </c>
      <c r="V791">
        <v>10.3</v>
      </c>
      <c r="W791">
        <v>254.1</v>
      </c>
      <c r="X791">
        <v>88.6</v>
      </c>
      <c r="Y791">
        <v>54.6</v>
      </c>
      <c r="Z791">
        <v>38</v>
      </c>
      <c r="AA791">
        <v>223</v>
      </c>
      <c r="AB791">
        <v>5.99</v>
      </c>
      <c r="AC791">
        <v>5.57</v>
      </c>
      <c r="AD791">
        <v>6.3</v>
      </c>
      <c r="AE791">
        <v>1</v>
      </c>
      <c r="AF791">
        <v>1</v>
      </c>
    </row>
    <row r="792" spans="1:32" x14ac:dyDescent="0.25">
      <c r="A792">
        <v>2014</v>
      </c>
      <c r="B792">
        <v>13</v>
      </c>
      <c r="C792" t="s">
        <v>2</v>
      </c>
      <c r="D792" t="str">
        <f>IFERROR(INDEX('Draft Master List'!E:F,MATCH('Passing Data 2006-2015'!C792,'Draft Master List'!E:E,0),2),"N/A")</f>
        <v>182008</v>
      </c>
      <c r="E792" t="s">
        <v>3</v>
      </c>
      <c r="F792">
        <v>29</v>
      </c>
      <c r="G792" t="s">
        <v>1</v>
      </c>
      <c r="H792">
        <v>16</v>
      </c>
      <c r="I792">
        <v>16</v>
      </c>
      <c r="J792" s="1">
        <v>36805</v>
      </c>
      <c r="K792">
        <v>344</v>
      </c>
      <c r="L792">
        <v>554</v>
      </c>
      <c r="M792">
        <v>62.1</v>
      </c>
      <c r="N792">
        <v>3986</v>
      </c>
      <c r="O792">
        <v>27</v>
      </c>
      <c r="P792">
        <v>4.9000000000000004</v>
      </c>
      <c r="Q792">
        <v>12</v>
      </c>
      <c r="R792">
        <v>2.2000000000000002</v>
      </c>
      <c r="S792">
        <v>80</v>
      </c>
      <c r="T792">
        <v>7.2</v>
      </c>
      <c r="U792">
        <v>7.2</v>
      </c>
      <c r="V792">
        <v>11.6</v>
      </c>
      <c r="W792">
        <v>249.1</v>
      </c>
      <c r="X792">
        <v>91</v>
      </c>
      <c r="Y792">
        <v>72.099999999999994</v>
      </c>
      <c r="Z792">
        <v>19</v>
      </c>
      <c r="AA792">
        <v>167</v>
      </c>
      <c r="AB792">
        <v>6.66</v>
      </c>
      <c r="AC792">
        <v>6.66</v>
      </c>
      <c r="AD792">
        <v>3.3</v>
      </c>
      <c r="AE792">
        <v>2</v>
      </c>
      <c r="AF792">
        <v>2</v>
      </c>
    </row>
    <row r="793" spans="1:32" x14ac:dyDescent="0.25">
      <c r="A793">
        <v>2014</v>
      </c>
      <c r="B793">
        <v>14</v>
      </c>
      <c r="C793" t="s">
        <v>80</v>
      </c>
      <c r="D793" t="str">
        <f>IFERROR(INDEX('Draft Master List'!E:F,MATCH('Passing Data 2006-2015'!C793,'Draft Master List'!E:E,0),2),"N/A")</f>
        <v>N/A</v>
      </c>
      <c r="E793" t="s">
        <v>5</v>
      </c>
      <c r="F793">
        <v>31</v>
      </c>
      <c r="G793" t="s">
        <v>1</v>
      </c>
      <c r="H793">
        <v>16</v>
      </c>
      <c r="I793">
        <v>16</v>
      </c>
      <c r="J793" s="1">
        <v>36864</v>
      </c>
      <c r="K793">
        <v>341</v>
      </c>
      <c r="L793">
        <v>520</v>
      </c>
      <c r="M793">
        <v>65.599999999999994</v>
      </c>
      <c r="N793">
        <v>4381</v>
      </c>
      <c r="O793">
        <v>38</v>
      </c>
      <c r="P793">
        <v>7.3</v>
      </c>
      <c r="Q793">
        <v>5</v>
      </c>
      <c r="R793">
        <v>1</v>
      </c>
      <c r="S793">
        <v>80</v>
      </c>
      <c r="T793">
        <v>8.4</v>
      </c>
      <c r="U793">
        <v>9.5</v>
      </c>
      <c r="V793">
        <v>12.8</v>
      </c>
      <c r="W793">
        <v>273.8</v>
      </c>
      <c r="X793">
        <v>112.2</v>
      </c>
      <c r="Y793">
        <v>81.3</v>
      </c>
      <c r="Z793">
        <v>28</v>
      </c>
      <c r="AA793">
        <v>174</v>
      </c>
      <c r="AB793">
        <v>7.68</v>
      </c>
      <c r="AC793">
        <v>8.65</v>
      </c>
      <c r="AD793">
        <v>5.0999999999999996</v>
      </c>
      <c r="AE793">
        <v>2</v>
      </c>
      <c r="AF793">
        <v>2</v>
      </c>
    </row>
    <row r="794" spans="1:32" x14ac:dyDescent="0.25">
      <c r="A794">
        <v>2014</v>
      </c>
      <c r="B794">
        <v>15</v>
      </c>
      <c r="C794" t="s">
        <v>748</v>
      </c>
      <c r="D794" t="str">
        <f>IFERROR(INDEX('Draft Master List'!E:F,MATCH('Passing Data 2006-2015'!C794,'Draft Master List'!E:E,0),2),"N/A")</f>
        <v>N/A</v>
      </c>
      <c r="E794" t="s">
        <v>15</v>
      </c>
      <c r="F794">
        <v>27</v>
      </c>
      <c r="G794" t="s">
        <v>1</v>
      </c>
      <c r="H794">
        <v>16</v>
      </c>
      <c r="I794">
        <v>16</v>
      </c>
      <c r="J794" s="1">
        <v>37169</v>
      </c>
      <c r="K794">
        <v>309</v>
      </c>
      <c r="L794">
        <v>481</v>
      </c>
      <c r="M794">
        <v>64.2</v>
      </c>
      <c r="N794">
        <v>3398</v>
      </c>
      <c r="O794">
        <v>19</v>
      </c>
      <c r="P794">
        <v>4</v>
      </c>
      <c r="Q794">
        <v>17</v>
      </c>
      <c r="R794">
        <v>3.5</v>
      </c>
      <c r="S794">
        <v>81</v>
      </c>
      <c r="T794">
        <v>7.1</v>
      </c>
      <c r="U794">
        <v>6.3</v>
      </c>
      <c r="V794">
        <v>11</v>
      </c>
      <c r="W794">
        <v>212.4</v>
      </c>
      <c r="X794">
        <v>83.5</v>
      </c>
      <c r="Y794">
        <v>53.1</v>
      </c>
      <c r="Z794">
        <v>21</v>
      </c>
      <c r="AA794">
        <v>124</v>
      </c>
      <c r="AB794">
        <v>6.52</v>
      </c>
      <c r="AC794">
        <v>5.75</v>
      </c>
      <c r="AD794">
        <v>4.2</v>
      </c>
      <c r="AE794">
        <v>4</v>
      </c>
      <c r="AF794">
        <v>3</v>
      </c>
    </row>
    <row r="795" spans="1:32" x14ac:dyDescent="0.25">
      <c r="A795">
        <v>2014</v>
      </c>
      <c r="B795">
        <v>16</v>
      </c>
      <c r="C795" t="s">
        <v>740</v>
      </c>
      <c r="D795" t="str">
        <f>IFERROR(INDEX('Draft Master List'!E:F,MATCH('Passing Data 2006-2015'!C795,'Draft Master List'!E:E,0),2),"N/A")</f>
        <v>N/A</v>
      </c>
      <c r="E795" t="s">
        <v>34</v>
      </c>
      <c r="F795">
        <v>27</v>
      </c>
      <c r="G795" t="s">
        <v>1</v>
      </c>
      <c r="H795">
        <v>16</v>
      </c>
      <c r="I795">
        <v>16</v>
      </c>
      <c r="J795" s="1">
        <v>36746</v>
      </c>
      <c r="K795">
        <v>289</v>
      </c>
      <c r="L795">
        <v>478</v>
      </c>
      <c r="M795">
        <v>60.5</v>
      </c>
      <c r="N795">
        <v>3369</v>
      </c>
      <c r="O795">
        <v>19</v>
      </c>
      <c r="P795">
        <v>4</v>
      </c>
      <c r="Q795">
        <v>10</v>
      </c>
      <c r="R795">
        <v>2.1</v>
      </c>
      <c r="S795">
        <v>80</v>
      </c>
      <c r="T795">
        <v>7</v>
      </c>
      <c r="U795">
        <v>6.9</v>
      </c>
      <c r="V795">
        <v>11.7</v>
      </c>
      <c r="W795">
        <v>210.6</v>
      </c>
      <c r="X795">
        <v>86.4</v>
      </c>
      <c r="Y795">
        <v>67.5</v>
      </c>
      <c r="Z795">
        <v>52</v>
      </c>
      <c r="AA795">
        <v>344</v>
      </c>
      <c r="AB795">
        <v>5.71</v>
      </c>
      <c r="AC795">
        <v>5.58</v>
      </c>
      <c r="AD795">
        <v>9.8000000000000007</v>
      </c>
      <c r="AE795">
        <v>3</v>
      </c>
      <c r="AF795">
        <v>2</v>
      </c>
    </row>
    <row r="796" spans="1:32" x14ac:dyDescent="0.25">
      <c r="A796">
        <v>2014</v>
      </c>
      <c r="B796">
        <v>17</v>
      </c>
      <c r="C796" t="s">
        <v>794</v>
      </c>
      <c r="D796" t="str">
        <f>IFERROR(INDEX('Draft Master List'!E:F,MATCH('Passing Data 2006-2015'!C796,'Draft Master List'!E:E,0),2),"N/A")</f>
        <v>N/A</v>
      </c>
      <c r="E796" t="s">
        <v>4</v>
      </c>
      <c r="F796">
        <v>22</v>
      </c>
      <c r="G796" t="s">
        <v>1</v>
      </c>
      <c r="H796">
        <v>14</v>
      </c>
      <c r="I796">
        <v>13</v>
      </c>
      <c r="J796" s="1">
        <v>36595</v>
      </c>
      <c r="K796">
        <v>280</v>
      </c>
      <c r="L796">
        <v>475</v>
      </c>
      <c r="M796">
        <v>58.9</v>
      </c>
      <c r="N796">
        <v>2908</v>
      </c>
      <c r="O796">
        <v>11</v>
      </c>
      <c r="P796">
        <v>2.2999999999999998</v>
      </c>
      <c r="Q796">
        <v>17</v>
      </c>
      <c r="R796">
        <v>3.6</v>
      </c>
      <c r="S796">
        <v>63</v>
      </c>
      <c r="T796">
        <v>6.1</v>
      </c>
      <c r="U796">
        <v>5</v>
      </c>
      <c r="V796">
        <v>10.4</v>
      </c>
      <c r="W796">
        <v>207.7</v>
      </c>
      <c r="X796">
        <v>69.5</v>
      </c>
      <c r="Y796">
        <v>31.7</v>
      </c>
      <c r="Z796">
        <v>55</v>
      </c>
      <c r="AA796">
        <v>345</v>
      </c>
      <c r="AB796">
        <v>4.84</v>
      </c>
      <c r="AC796">
        <v>3.81</v>
      </c>
      <c r="AD796">
        <v>10.4</v>
      </c>
      <c r="AE796">
        <v>1</v>
      </c>
      <c r="AF796">
        <v>1</v>
      </c>
    </row>
    <row r="797" spans="1:32" x14ac:dyDescent="0.25">
      <c r="A797">
        <v>2014</v>
      </c>
      <c r="B797">
        <v>18</v>
      </c>
      <c r="C797" t="s">
        <v>84</v>
      </c>
      <c r="D797" t="str">
        <f>IFERROR(INDEX('Draft Master List'!E:F,MATCH('Passing Data 2006-2015'!C797,'Draft Master List'!E:E,0),2),"N/A")</f>
        <v>N/A</v>
      </c>
      <c r="E797" t="s">
        <v>25</v>
      </c>
      <c r="F797">
        <v>30</v>
      </c>
      <c r="G797" t="s">
        <v>1</v>
      </c>
      <c r="H797">
        <v>15</v>
      </c>
      <c r="I797">
        <v>15</v>
      </c>
      <c r="J797" s="1">
        <v>36745</v>
      </c>
      <c r="K797">
        <v>303</v>
      </c>
      <c r="L797">
        <v>464</v>
      </c>
      <c r="M797">
        <v>65.3</v>
      </c>
      <c r="N797">
        <v>3265</v>
      </c>
      <c r="O797">
        <v>18</v>
      </c>
      <c r="P797">
        <v>3.9</v>
      </c>
      <c r="Q797">
        <v>6</v>
      </c>
      <c r="R797">
        <v>1.3</v>
      </c>
      <c r="S797">
        <v>70</v>
      </c>
      <c r="T797">
        <v>7</v>
      </c>
      <c r="U797">
        <v>7.2</v>
      </c>
      <c r="V797">
        <v>10.8</v>
      </c>
      <c r="W797">
        <v>217.7</v>
      </c>
      <c r="X797">
        <v>93.4</v>
      </c>
      <c r="Y797">
        <v>56.8</v>
      </c>
      <c r="Z797">
        <v>45</v>
      </c>
      <c r="AA797">
        <v>229</v>
      </c>
      <c r="AB797">
        <v>5.96</v>
      </c>
      <c r="AC797">
        <v>6.14</v>
      </c>
      <c r="AD797">
        <v>8.8000000000000007</v>
      </c>
      <c r="AE797">
        <v>3</v>
      </c>
      <c r="AF797">
        <v>3</v>
      </c>
    </row>
    <row r="798" spans="1:32" x14ac:dyDescent="0.25">
      <c r="A798">
        <v>2014</v>
      </c>
      <c r="B798">
        <v>19</v>
      </c>
      <c r="C798" t="s">
        <v>795</v>
      </c>
      <c r="D798" t="str">
        <f>IFERROR(INDEX('Draft Master List'!E:F,MATCH('Passing Data 2006-2015'!C798,'Draft Master List'!E:E,0),2),"N/A")</f>
        <v>N/A</v>
      </c>
      <c r="E798" t="s">
        <v>19</v>
      </c>
      <c r="F798">
        <v>26</v>
      </c>
      <c r="G798" t="s">
        <v>1</v>
      </c>
      <c r="H798">
        <v>16</v>
      </c>
      <c r="I798">
        <v>16</v>
      </c>
      <c r="J798" s="1">
        <v>36864</v>
      </c>
      <c r="K798">
        <v>285</v>
      </c>
      <c r="L798">
        <v>452</v>
      </c>
      <c r="M798">
        <v>63.1</v>
      </c>
      <c r="N798">
        <v>3475</v>
      </c>
      <c r="O798">
        <v>20</v>
      </c>
      <c r="P798">
        <v>4.4000000000000004</v>
      </c>
      <c r="Q798">
        <v>7</v>
      </c>
      <c r="R798">
        <v>1.5</v>
      </c>
      <c r="S798">
        <v>80</v>
      </c>
      <c r="T798">
        <v>7.7</v>
      </c>
      <c r="U798">
        <v>7.9</v>
      </c>
      <c r="V798">
        <v>12.2</v>
      </c>
      <c r="W798">
        <v>217.2</v>
      </c>
      <c r="X798">
        <v>95</v>
      </c>
      <c r="Y798">
        <v>72.7</v>
      </c>
      <c r="Z798">
        <v>42</v>
      </c>
      <c r="AA798">
        <v>242</v>
      </c>
      <c r="AB798">
        <v>6.54</v>
      </c>
      <c r="AC798">
        <v>6.72</v>
      </c>
      <c r="AD798">
        <v>8.5</v>
      </c>
      <c r="AE798">
        <v>2</v>
      </c>
      <c r="AF798">
        <v>5</v>
      </c>
    </row>
    <row r="799" spans="1:32" x14ac:dyDescent="0.25">
      <c r="A799">
        <v>2014</v>
      </c>
      <c r="B799">
        <v>20</v>
      </c>
      <c r="C799" t="s">
        <v>750</v>
      </c>
      <c r="D799" t="str">
        <f>IFERROR(INDEX('Draft Master List'!E:F,MATCH('Passing Data 2006-2015'!C799,'Draft Master List'!E:E,0),2),"N/A")</f>
        <v>N/A</v>
      </c>
      <c r="E799" t="s">
        <v>22</v>
      </c>
      <c r="F799">
        <v>25</v>
      </c>
      <c r="G799" t="s">
        <v>1</v>
      </c>
      <c r="H799">
        <v>14</v>
      </c>
      <c r="I799">
        <v>14</v>
      </c>
      <c r="J799" s="1">
        <v>37019</v>
      </c>
      <c r="K799">
        <v>262</v>
      </c>
      <c r="L799">
        <v>448</v>
      </c>
      <c r="M799">
        <v>58.5</v>
      </c>
      <c r="N799">
        <v>3127</v>
      </c>
      <c r="O799">
        <v>18</v>
      </c>
      <c r="P799">
        <v>4</v>
      </c>
      <c r="Q799">
        <v>12</v>
      </c>
      <c r="R799">
        <v>2.7</v>
      </c>
      <c r="S799">
        <v>51</v>
      </c>
      <c r="T799">
        <v>7</v>
      </c>
      <c r="U799">
        <v>6.6</v>
      </c>
      <c r="V799">
        <v>11.9</v>
      </c>
      <c r="W799">
        <v>223.4</v>
      </c>
      <c r="X799">
        <v>82.1</v>
      </c>
      <c r="Y799">
        <v>58.8</v>
      </c>
      <c r="Z799">
        <v>38</v>
      </c>
      <c r="AA799">
        <v>300</v>
      </c>
      <c r="AB799">
        <v>5.82</v>
      </c>
      <c r="AC799">
        <v>5.45</v>
      </c>
      <c r="AD799">
        <v>7.8</v>
      </c>
      <c r="AE799">
        <v>3</v>
      </c>
      <c r="AF799">
        <v>2</v>
      </c>
    </row>
    <row r="800" spans="1:32" x14ac:dyDescent="0.25">
      <c r="A800">
        <v>2014</v>
      </c>
      <c r="B800">
        <v>21</v>
      </c>
      <c r="C800" t="s">
        <v>575</v>
      </c>
      <c r="D800" t="str">
        <f>IFERROR(INDEX('Draft Master List'!E:F,MATCH('Passing Data 2006-2015'!C800,'Draft Master List'!E:E,0),2),"N/A")</f>
        <v>N/A</v>
      </c>
      <c r="E800" t="s">
        <v>29</v>
      </c>
      <c r="F800">
        <v>32</v>
      </c>
      <c r="G800" t="s">
        <v>1</v>
      </c>
      <c r="H800">
        <v>12</v>
      </c>
      <c r="I800">
        <v>12</v>
      </c>
      <c r="J800" s="1">
        <v>36712</v>
      </c>
      <c r="K800">
        <v>287</v>
      </c>
      <c r="L800">
        <v>447</v>
      </c>
      <c r="M800">
        <v>64.2</v>
      </c>
      <c r="N800">
        <v>3018</v>
      </c>
      <c r="O800">
        <v>18</v>
      </c>
      <c r="P800">
        <v>4</v>
      </c>
      <c r="Q800">
        <v>10</v>
      </c>
      <c r="R800">
        <v>2.2000000000000002</v>
      </c>
      <c r="S800">
        <v>84</v>
      </c>
      <c r="T800">
        <v>6.8</v>
      </c>
      <c r="U800">
        <v>6.6</v>
      </c>
      <c r="V800">
        <v>10.5</v>
      </c>
      <c r="W800">
        <v>251.5</v>
      </c>
      <c r="X800">
        <v>87.8</v>
      </c>
      <c r="Y800">
        <v>48</v>
      </c>
      <c r="Z800">
        <v>33</v>
      </c>
      <c r="AA800">
        <v>198</v>
      </c>
      <c r="AB800">
        <v>5.88</v>
      </c>
      <c r="AC800">
        <v>5.69</v>
      </c>
      <c r="AD800">
        <v>6.9</v>
      </c>
      <c r="AE800">
        <v>2</v>
      </c>
      <c r="AF800">
        <v>2</v>
      </c>
    </row>
    <row r="801" spans="1:32" x14ac:dyDescent="0.25">
      <c r="A801">
        <v>2014</v>
      </c>
      <c r="B801">
        <v>22</v>
      </c>
      <c r="C801" t="s">
        <v>712</v>
      </c>
      <c r="D801" t="str">
        <f>IFERROR(INDEX('Draft Master List'!E:F,MATCH('Passing Data 2006-2015'!C801,'Draft Master List'!E:E,0),2),"N/A")</f>
        <v>N/A</v>
      </c>
      <c r="E801" t="s">
        <v>64</v>
      </c>
      <c r="F801">
        <v>29</v>
      </c>
      <c r="G801" t="s">
        <v>1</v>
      </c>
      <c r="H801">
        <v>14</v>
      </c>
      <c r="I801">
        <v>13</v>
      </c>
      <c r="J801" s="1">
        <v>36713</v>
      </c>
      <c r="K801">
        <v>242</v>
      </c>
      <c r="L801">
        <v>438</v>
      </c>
      <c r="M801">
        <v>55.3</v>
      </c>
      <c r="N801">
        <v>3326</v>
      </c>
      <c r="O801">
        <v>12</v>
      </c>
      <c r="P801">
        <v>2.7</v>
      </c>
      <c r="Q801">
        <v>13</v>
      </c>
      <c r="R801">
        <v>3</v>
      </c>
      <c r="S801">
        <v>81</v>
      </c>
      <c r="T801">
        <v>7.6</v>
      </c>
      <c r="U801">
        <v>6.8</v>
      </c>
      <c r="V801">
        <v>13.7</v>
      </c>
      <c r="W801">
        <v>237.6</v>
      </c>
      <c r="X801">
        <v>76.5</v>
      </c>
      <c r="Y801">
        <v>42.5</v>
      </c>
      <c r="Z801">
        <v>24</v>
      </c>
      <c r="AA801">
        <v>160</v>
      </c>
      <c r="AB801">
        <v>6.85</v>
      </c>
      <c r="AC801">
        <v>6.11</v>
      </c>
      <c r="AD801">
        <v>5.2</v>
      </c>
      <c r="AE801">
        <v>4</v>
      </c>
      <c r="AF801">
        <v>4</v>
      </c>
    </row>
    <row r="802" spans="1:32" x14ac:dyDescent="0.25">
      <c r="A802">
        <v>2014</v>
      </c>
      <c r="B802">
        <v>23</v>
      </c>
      <c r="C802" t="s">
        <v>697</v>
      </c>
      <c r="D802" t="str">
        <f>IFERROR(INDEX('Draft Master List'!E:F,MATCH('Passing Data 2006-2015'!C802,'Draft Master List'!E:E,0),2),"N/A")</f>
        <v>N/A</v>
      </c>
      <c r="E802" t="s">
        <v>27</v>
      </c>
      <c r="F802">
        <v>34</v>
      </c>
      <c r="G802" t="s">
        <v>1</v>
      </c>
      <c r="H802">
        <v>15</v>
      </c>
      <c r="I802">
        <v>15</v>
      </c>
      <c r="J802" s="1">
        <v>36863</v>
      </c>
      <c r="K802">
        <v>304</v>
      </c>
      <c r="L802">
        <v>435</v>
      </c>
      <c r="M802">
        <v>69.900000000000006</v>
      </c>
      <c r="N802">
        <v>3705</v>
      </c>
      <c r="O802">
        <v>34</v>
      </c>
      <c r="P802">
        <v>7.8</v>
      </c>
      <c r="Q802">
        <v>9</v>
      </c>
      <c r="R802">
        <v>2.1</v>
      </c>
      <c r="S802">
        <v>68</v>
      </c>
      <c r="T802">
        <v>8.5</v>
      </c>
      <c r="U802">
        <v>9.1</v>
      </c>
      <c r="V802">
        <v>12.2</v>
      </c>
      <c r="W802">
        <v>247</v>
      </c>
      <c r="X802">
        <v>113.2</v>
      </c>
      <c r="Y802">
        <v>81.5</v>
      </c>
      <c r="Z802">
        <v>29</v>
      </c>
      <c r="AA802">
        <v>215</v>
      </c>
      <c r="AB802">
        <v>7.52</v>
      </c>
      <c r="AC802">
        <v>8.11</v>
      </c>
      <c r="AD802">
        <v>6.3</v>
      </c>
      <c r="AE802">
        <v>4</v>
      </c>
      <c r="AF802">
        <v>5</v>
      </c>
    </row>
    <row r="803" spans="1:32" x14ac:dyDescent="0.25">
      <c r="A803">
        <v>2014</v>
      </c>
      <c r="B803">
        <v>24</v>
      </c>
      <c r="C803" t="s">
        <v>796</v>
      </c>
      <c r="D803" t="str">
        <f>IFERROR(INDEX('Draft Master List'!E:F,MATCH('Passing Data 2006-2015'!C803,'Draft Master List'!E:E,0),2),"N/A")</f>
        <v>N/A</v>
      </c>
      <c r="E803" t="s">
        <v>18</v>
      </c>
      <c r="F803">
        <v>22</v>
      </c>
      <c r="G803" t="s">
        <v>1</v>
      </c>
      <c r="H803">
        <v>13</v>
      </c>
      <c r="I803">
        <v>12</v>
      </c>
      <c r="J803" s="1">
        <v>36683</v>
      </c>
      <c r="K803">
        <v>259</v>
      </c>
      <c r="L803">
        <v>402</v>
      </c>
      <c r="M803">
        <v>64.400000000000006</v>
      </c>
      <c r="N803">
        <v>2919</v>
      </c>
      <c r="O803">
        <v>14</v>
      </c>
      <c r="P803">
        <v>3.5</v>
      </c>
      <c r="Q803">
        <v>12</v>
      </c>
      <c r="R803">
        <v>3</v>
      </c>
      <c r="S803">
        <v>87</v>
      </c>
      <c r="T803">
        <v>7.3</v>
      </c>
      <c r="U803">
        <v>6.6</v>
      </c>
      <c r="V803">
        <v>11.3</v>
      </c>
      <c r="W803">
        <v>224.5</v>
      </c>
      <c r="X803">
        <v>85.2</v>
      </c>
      <c r="Y803">
        <v>54.9</v>
      </c>
      <c r="Z803">
        <v>39</v>
      </c>
      <c r="AA803">
        <v>249</v>
      </c>
      <c r="AB803">
        <v>6.05</v>
      </c>
      <c r="AC803">
        <v>5.46</v>
      </c>
      <c r="AD803">
        <v>8.8000000000000007</v>
      </c>
      <c r="AE803">
        <v>3</v>
      </c>
      <c r="AF803">
        <v>3</v>
      </c>
    </row>
    <row r="804" spans="1:32" x14ac:dyDescent="0.25">
      <c r="A804">
        <v>2014</v>
      </c>
      <c r="B804">
        <v>25</v>
      </c>
      <c r="C804" t="s">
        <v>770</v>
      </c>
      <c r="D804" t="str">
        <f>IFERROR(INDEX('Draft Master List'!E:F,MATCH('Passing Data 2006-2015'!C804,'Draft Master List'!E:E,0),2),"N/A")</f>
        <v>N/A</v>
      </c>
      <c r="E804" t="s">
        <v>32</v>
      </c>
      <c r="F804">
        <v>24</v>
      </c>
      <c r="G804" t="s">
        <v>1</v>
      </c>
      <c r="H804">
        <v>14</v>
      </c>
      <c r="I804">
        <v>13</v>
      </c>
      <c r="J804" s="1">
        <v>36595</v>
      </c>
      <c r="K804">
        <v>219</v>
      </c>
      <c r="L804">
        <v>367</v>
      </c>
      <c r="M804">
        <v>59.7</v>
      </c>
      <c r="N804">
        <v>2525</v>
      </c>
      <c r="O804">
        <v>13</v>
      </c>
      <c r="P804">
        <v>3.5</v>
      </c>
      <c r="Q804">
        <v>13</v>
      </c>
      <c r="R804">
        <v>3.5</v>
      </c>
      <c r="S804">
        <v>74</v>
      </c>
      <c r="T804">
        <v>6.9</v>
      </c>
      <c r="U804">
        <v>6</v>
      </c>
      <c r="V804">
        <v>11.5</v>
      </c>
      <c r="W804">
        <v>180.4</v>
      </c>
      <c r="X804">
        <v>77.5</v>
      </c>
      <c r="Y804">
        <v>49.1</v>
      </c>
      <c r="Z804">
        <v>28</v>
      </c>
      <c r="AA804">
        <v>175</v>
      </c>
      <c r="AB804">
        <v>5.95</v>
      </c>
      <c r="AC804">
        <v>5.13</v>
      </c>
      <c r="AD804">
        <v>7.1</v>
      </c>
      <c r="AE804">
        <v>1</v>
      </c>
      <c r="AF804">
        <v>2</v>
      </c>
    </row>
    <row r="805" spans="1:32" x14ac:dyDescent="0.25">
      <c r="A805">
        <v>2014</v>
      </c>
      <c r="B805">
        <v>26</v>
      </c>
      <c r="C805" t="s">
        <v>610</v>
      </c>
      <c r="D805" t="str">
        <f>IFERROR(INDEX('Draft Master List'!E:F,MATCH('Passing Data 2006-2015'!C805,'Draft Master List'!E:E,0),2),"N/A")</f>
        <v>N/A</v>
      </c>
      <c r="E805" t="s">
        <v>14</v>
      </c>
      <c r="F805">
        <v>35</v>
      </c>
      <c r="G805" t="s">
        <v>1</v>
      </c>
      <c r="H805">
        <v>11</v>
      </c>
      <c r="I805">
        <v>11</v>
      </c>
      <c r="J805" s="1">
        <v>36535</v>
      </c>
      <c r="K805">
        <v>184</v>
      </c>
      <c r="L805">
        <v>327</v>
      </c>
      <c r="M805">
        <v>56.3</v>
      </c>
      <c r="N805">
        <v>2206</v>
      </c>
      <c r="O805">
        <v>11</v>
      </c>
      <c r="P805">
        <v>3.4</v>
      </c>
      <c r="Q805">
        <v>14</v>
      </c>
      <c r="R805">
        <v>4.3</v>
      </c>
      <c r="S805">
        <v>56</v>
      </c>
      <c r="T805">
        <v>6.7</v>
      </c>
      <c r="U805">
        <v>5.5</v>
      </c>
      <c r="V805">
        <v>12</v>
      </c>
      <c r="W805">
        <v>200.5</v>
      </c>
      <c r="X805">
        <v>70.5</v>
      </c>
      <c r="Y805">
        <v>37.5</v>
      </c>
      <c r="Z805">
        <v>36</v>
      </c>
      <c r="AA805">
        <v>235</v>
      </c>
      <c r="AB805">
        <v>5.43</v>
      </c>
      <c r="AC805">
        <v>4.3</v>
      </c>
      <c r="AD805">
        <v>9.9</v>
      </c>
    </row>
    <row r="806" spans="1:32" x14ac:dyDescent="0.25">
      <c r="A806">
        <v>2014</v>
      </c>
      <c r="B806">
        <v>27</v>
      </c>
      <c r="C806" t="s">
        <v>31</v>
      </c>
      <c r="D806" t="str">
        <f>IFERROR(INDEX('Draft Master List'!E:F,MATCH('Passing Data 2006-2015'!C806,'Draft Master List'!E:E,0),2),"N/A")</f>
        <v>N/A</v>
      </c>
      <c r="E806" t="s">
        <v>23</v>
      </c>
      <c r="F806">
        <v>32</v>
      </c>
      <c r="G806" t="s">
        <v>1</v>
      </c>
      <c r="H806">
        <v>12</v>
      </c>
      <c r="I806">
        <v>12</v>
      </c>
      <c r="J806" s="1">
        <v>36683</v>
      </c>
      <c r="K806">
        <v>197</v>
      </c>
      <c r="L806">
        <v>312</v>
      </c>
      <c r="M806">
        <v>63.1</v>
      </c>
      <c r="N806">
        <v>2483</v>
      </c>
      <c r="O806">
        <v>17</v>
      </c>
      <c r="P806">
        <v>5.4</v>
      </c>
      <c r="Q806">
        <v>8</v>
      </c>
      <c r="R806">
        <v>2.6</v>
      </c>
      <c r="S806">
        <v>76</v>
      </c>
      <c r="T806">
        <v>8</v>
      </c>
      <c r="U806">
        <v>7.9</v>
      </c>
      <c r="V806">
        <v>12.6</v>
      </c>
      <c r="W806">
        <v>206.9</v>
      </c>
      <c r="X806">
        <v>95.3</v>
      </c>
      <c r="Y806">
        <v>65.2</v>
      </c>
      <c r="Z806">
        <v>21</v>
      </c>
      <c r="AA806">
        <v>83</v>
      </c>
      <c r="AB806">
        <v>7.21</v>
      </c>
      <c r="AC806">
        <v>7.15</v>
      </c>
      <c r="AD806">
        <v>6.3</v>
      </c>
    </row>
    <row r="807" spans="1:32" x14ac:dyDescent="0.25">
      <c r="A807">
        <v>2014</v>
      </c>
      <c r="B807">
        <v>28</v>
      </c>
      <c r="C807" t="s">
        <v>752</v>
      </c>
      <c r="D807" t="str">
        <f>IFERROR(INDEX('Draft Master List'!E:F,MATCH('Passing Data 2006-2015'!C807,'Draft Master List'!E:E,0),2),"N/A")</f>
        <v>N/A</v>
      </c>
      <c r="E807" t="s">
        <v>6</v>
      </c>
      <c r="F807">
        <v>25</v>
      </c>
      <c r="G807" t="s">
        <v>1</v>
      </c>
      <c r="H807">
        <v>8</v>
      </c>
      <c r="I807">
        <v>8</v>
      </c>
      <c r="J807" s="1">
        <v>36679</v>
      </c>
      <c r="K807">
        <v>186</v>
      </c>
      <c r="L807">
        <v>311</v>
      </c>
      <c r="M807">
        <v>59.8</v>
      </c>
      <c r="N807">
        <v>2163</v>
      </c>
      <c r="O807">
        <v>13</v>
      </c>
      <c r="P807">
        <v>4.2</v>
      </c>
      <c r="Q807">
        <v>10</v>
      </c>
      <c r="R807">
        <v>3.2</v>
      </c>
      <c r="S807">
        <v>68</v>
      </c>
      <c r="T807">
        <v>7</v>
      </c>
      <c r="U807">
        <v>6.3</v>
      </c>
      <c r="V807">
        <v>11.6</v>
      </c>
      <c r="W807">
        <v>270.39999999999998</v>
      </c>
      <c r="X807">
        <v>81.400000000000006</v>
      </c>
      <c r="Y807">
        <v>67.5</v>
      </c>
      <c r="Z807">
        <v>9</v>
      </c>
      <c r="AA807">
        <v>74</v>
      </c>
      <c r="AB807">
        <v>6.53</v>
      </c>
      <c r="AC807">
        <v>5.93</v>
      </c>
      <c r="AD807">
        <v>2.8</v>
      </c>
      <c r="AE807">
        <v>2</v>
      </c>
      <c r="AF807">
        <v>3</v>
      </c>
    </row>
    <row r="808" spans="1:32" x14ac:dyDescent="0.25">
      <c r="A808">
        <v>2014</v>
      </c>
      <c r="B808">
        <v>29</v>
      </c>
      <c r="C808" t="s">
        <v>73</v>
      </c>
      <c r="D808" t="str">
        <f>IFERROR(INDEX('Draft Master List'!E:F,MATCH('Passing Data 2006-2015'!C808,'Draft Master List'!E:E,0),2),"N/A")</f>
        <v>52009</v>
      </c>
      <c r="E808" t="s">
        <v>6</v>
      </c>
      <c r="F808">
        <v>28</v>
      </c>
      <c r="G808" t="s">
        <v>1</v>
      </c>
      <c r="H808">
        <v>9</v>
      </c>
      <c r="I808">
        <v>8</v>
      </c>
      <c r="J808" s="1">
        <v>36620</v>
      </c>
      <c r="K808">
        <v>198</v>
      </c>
      <c r="L808">
        <v>309</v>
      </c>
      <c r="M808">
        <v>64.099999999999994</v>
      </c>
      <c r="N808">
        <v>2418</v>
      </c>
      <c r="O808">
        <v>14</v>
      </c>
      <c r="P808">
        <v>4.5</v>
      </c>
      <c r="Q808">
        <v>11</v>
      </c>
      <c r="R808">
        <v>3.6</v>
      </c>
      <c r="S808">
        <v>72</v>
      </c>
      <c r="T808">
        <v>7.8</v>
      </c>
      <c r="U808">
        <v>7.1</v>
      </c>
      <c r="V808">
        <v>12.2</v>
      </c>
      <c r="W808">
        <v>268.7</v>
      </c>
      <c r="X808">
        <v>88.4</v>
      </c>
      <c r="Y808">
        <v>58</v>
      </c>
      <c r="Z808">
        <v>23</v>
      </c>
      <c r="AA808">
        <v>151</v>
      </c>
      <c r="AB808">
        <v>6.83</v>
      </c>
      <c r="AC808">
        <v>6.18</v>
      </c>
      <c r="AD808">
        <v>6.9</v>
      </c>
    </row>
    <row r="809" spans="1:32" x14ac:dyDescent="0.25">
      <c r="A809">
        <v>2014</v>
      </c>
      <c r="B809">
        <v>30</v>
      </c>
      <c r="C809" t="s">
        <v>797</v>
      </c>
      <c r="D809" t="str">
        <f>IFERROR(INDEX('Draft Master List'!E:F,MATCH('Passing Data 2006-2015'!C809,'Draft Master List'!E:E,0),2),"N/A")</f>
        <v>N/A</v>
      </c>
      <c r="E809" t="s">
        <v>223</v>
      </c>
      <c r="F809">
        <v>25</v>
      </c>
      <c r="G809" t="s">
        <v>1</v>
      </c>
      <c r="H809">
        <v>10</v>
      </c>
      <c r="I809">
        <v>8</v>
      </c>
      <c r="J809" s="1">
        <v>36590</v>
      </c>
      <c r="K809">
        <v>180</v>
      </c>
      <c r="L809">
        <v>284</v>
      </c>
      <c r="M809">
        <v>63.4</v>
      </c>
      <c r="N809">
        <v>2001</v>
      </c>
      <c r="O809">
        <v>12</v>
      </c>
      <c r="P809">
        <v>4.2</v>
      </c>
      <c r="Q809">
        <v>9</v>
      </c>
      <c r="R809">
        <v>3.2</v>
      </c>
      <c r="S809">
        <v>59</v>
      </c>
      <c r="T809">
        <v>7</v>
      </c>
      <c r="U809">
        <v>6.5</v>
      </c>
      <c r="V809">
        <v>11.1</v>
      </c>
      <c r="W809">
        <v>200.1</v>
      </c>
      <c r="X809">
        <v>85.1</v>
      </c>
      <c r="Y809">
        <v>50.3</v>
      </c>
      <c r="Z809">
        <v>29</v>
      </c>
      <c r="AA809">
        <v>179</v>
      </c>
      <c r="AB809">
        <v>5.82</v>
      </c>
      <c r="AC809">
        <v>5.29</v>
      </c>
      <c r="AD809">
        <v>9.3000000000000007</v>
      </c>
      <c r="AE809">
        <v>1</v>
      </c>
      <c r="AF809">
        <v>2</v>
      </c>
    </row>
    <row r="810" spans="1:32" x14ac:dyDescent="0.25">
      <c r="A810">
        <v>2014</v>
      </c>
      <c r="B810">
        <v>31</v>
      </c>
      <c r="C810" t="s">
        <v>70</v>
      </c>
      <c r="D810" t="str">
        <f>IFERROR(INDEX('Draft Master List'!E:F,MATCH('Passing Data 2006-2015'!C810,'Draft Master List'!E:E,0),2),"N/A")</f>
        <v>432007</v>
      </c>
      <c r="E810" t="s">
        <v>10</v>
      </c>
      <c r="F810">
        <v>30</v>
      </c>
      <c r="G810" t="s">
        <v>1</v>
      </c>
      <c r="H810">
        <v>9</v>
      </c>
      <c r="I810">
        <v>8</v>
      </c>
      <c r="J810" s="1">
        <v>36649</v>
      </c>
      <c r="K810">
        <v>132</v>
      </c>
      <c r="L810">
        <v>240</v>
      </c>
      <c r="M810">
        <v>55</v>
      </c>
      <c r="N810">
        <v>1711</v>
      </c>
      <c r="O810">
        <v>7</v>
      </c>
      <c r="P810">
        <v>2.9</v>
      </c>
      <c r="Q810">
        <v>5</v>
      </c>
      <c r="R810">
        <v>2.1</v>
      </c>
      <c r="S810">
        <v>49</v>
      </c>
      <c r="T810">
        <v>7.1</v>
      </c>
      <c r="U810">
        <v>6.8</v>
      </c>
      <c r="V810">
        <v>13</v>
      </c>
      <c r="W810">
        <v>190.1</v>
      </c>
      <c r="X810">
        <v>78.7</v>
      </c>
      <c r="Y810">
        <v>57.7</v>
      </c>
      <c r="Z810">
        <v>11</v>
      </c>
      <c r="AA810">
        <v>66</v>
      </c>
      <c r="AB810">
        <v>6.55</v>
      </c>
      <c r="AC810">
        <v>6.22</v>
      </c>
      <c r="AD810">
        <v>4.4000000000000004</v>
      </c>
      <c r="AE810">
        <v>1</v>
      </c>
      <c r="AF810">
        <v>1</v>
      </c>
    </row>
    <row r="811" spans="1:32" x14ac:dyDescent="0.25">
      <c r="A811">
        <v>2014</v>
      </c>
      <c r="B811">
        <v>32</v>
      </c>
      <c r="C811" t="s">
        <v>686</v>
      </c>
      <c r="D811" t="str">
        <f>IFERROR(INDEX('Draft Master List'!E:F,MATCH('Passing Data 2006-2015'!C811,'Draft Master List'!E:E,0),2),"N/A")</f>
        <v>N/A</v>
      </c>
      <c r="E811" t="s">
        <v>223</v>
      </c>
      <c r="F811">
        <v>34</v>
      </c>
      <c r="G811" t="s">
        <v>1</v>
      </c>
      <c r="H811">
        <v>9</v>
      </c>
      <c r="I811">
        <v>8</v>
      </c>
      <c r="J811" s="1">
        <v>36590</v>
      </c>
      <c r="K811">
        <v>145</v>
      </c>
      <c r="L811">
        <v>229</v>
      </c>
      <c r="M811">
        <v>63.3</v>
      </c>
      <c r="N811">
        <v>1657</v>
      </c>
      <c r="O811">
        <v>8</v>
      </c>
      <c r="P811">
        <v>3.5</v>
      </c>
      <c r="Q811">
        <v>7</v>
      </c>
      <c r="R811">
        <v>3.1</v>
      </c>
      <c r="S811">
        <v>63</v>
      </c>
      <c r="T811">
        <v>7.2</v>
      </c>
      <c r="U811">
        <v>6.6</v>
      </c>
      <c r="V811">
        <v>11.4</v>
      </c>
      <c r="W811">
        <v>184.1</v>
      </c>
      <c r="X811">
        <v>83.9</v>
      </c>
      <c r="Y811">
        <v>46.1</v>
      </c>
      <c r="Z811">
        <v>18</v>
      </c>
      <c r="AA811">
        <v>116</v>
      </c>
      <c r="AB811">
        <v>6.24</v>
      </c>
      <c r="AC811">
        <v>5.61</v>
      </c>
      <c r="AD811">
        <v>7.3</v>
      </c>
    </row>
    <row r="812" spans="1:32" x14ac:dyDescent="0.25">
      <c r="A812">
        <v>2014</v>
      </c>
      <c r="B812">
        <v>33</v>
      </c>
      <c r="C812" t="s">
        <v>678</v>
      </c>
      <c r="D812" t="str">
        <f>IFERROR(INDEX('Draft Master List'!E:F,MATCH('Passing Data 2006-2015'!C812,'Draft Master List'!E:E,0),2),"N/A")</f>
        <v>N/A</v>
      </c>
      <c r="E812" t="s">
        <v>10</v>
      </c>
      <c r="F812">
        <v>35</v>
      </c>
      <c r="G812" t="s">
        <v>62</v>
      </c>
      <c r="H812">
        <v>6</v>
      </c>
      <c r="I812">
        <v>6</v>
      </c>
      <c r="J812" t="s">
        <v>798</v>
      </c>
      <c r="K812">
        <v>141</v>
      </c>
      <c r="L812">
        <v>224</v>
      </c>
      <c r="M812">
        <v>62.9</v>
      </c>
      <c r="N812">
        <v>1626</v>
      </c>
      <c r="O812">
        <v>11</v>
      </c>
      <c r="P812">
        <v>4.9000000000000004</v>
      </c>
      <c r="Q812">
        <v>3</v>
      </c>
      <c r="R812">
        <v>1.3</v>
      </c>
      <c r="S812">
        <v>80</v>
      </c>
      <c r="T812">
        <v>7.3</v>
      </c>
      <c r="U812">
        <v>7.6</v>
      </c>
      <c r="V812">
        <v>11.5</v>
      </c>
      <c r="W812">
        <v>271</v>
      </c>
      <c r="X812">
        <v>95.6</v>
      </c>
      <c r="Y812">
        <v>61.2</v>
      </c>
      <c r="Z812">
        <v>9</v>
      </c>
      <c r="AA812">
        <v>59</v>
      </c>
      <c r="AB812">
        <v>6.73</v>
      </c>
      <c r="AC812">
        <v>7.09</v>
      </c>
      <c r="AD812">
        <v>3.9</v>
      </c>
      <c r="AE812">
        <v>2</v>
      </c>
      <c r="AF812">
        <v>2</v>
      </c>
    </row>
    <row r="813" spans="1:32" x14ac:dyDescent="0.25">
      <c r="A813">
        <v>2014</v>
      </c>
      <c r="B813">
        <v>34</v>
      </c>
      <c r="C813" t="s">
        <v>769</v>
      </c>
      <c r="D813" t="str">
        <f>IFERROR(INDEX('Draft Master List'!E:F,MATCH('Passing Data 2006-2015'!C813,'Draft Master List'!E:E,0),2),"N/A")</f>
        <v>N/A</v>
      </c>
      <c r="E813" t="s">
        <v>7</v>
      </c>
      <c r="F813">
        <v>24</v>
      </c>
      <c r="G813" t="s">
        <v>62</v>
      </c>
      <c r="H813">
        <v>9</v>
      </c>
      <c r="I813">
        <v>7</v>
      </c>
      <c r="J813" s="1">
        <v>36561</v>
      </c>
      <c r="K813">
        <v>147</v>
      </c>
      <c r="L813">
        <v>214</v>
      </c>
      <c r="M813">
        <v>68.7</v>
      </c>
      <c r="N813">
        <v>1694</v>
      </c>
      <c r="O813">
        <v>4</v>
      </c>
      <c r="P813">
        <v>1.9</v>
      </c>
      <c r="Q813">
        <v>6</v>
      </c>
      <c r="R813">
        <v>2.8</v>
      </c>
      <c r="S813">
        <v>69</v>
      </c>
      <c r="T813">
        <v>7.9</v>
      </c>
      <c r="U813">
        <v>7</v>
      </c>
      <c r="V813">
        <v>11.5</v>
      </c>
      <c r="W813">
        <v>188.2</v>
      </c>
      <c r="X813">
        <v>86.9</v>
      </c>
      <c r="Y813">
        <v>31.9</v>
      </c>
      <c r="Z813">
        <v>33</v>
      </c>
      <c r="AA813">
        <v>227</v>
      </c>
      <c r="AB813">
        <v>5.94</v>
      </c>
      <c r="AC813">
        <v>5.17</v>
      </c>
      <c r="AD813">
        <v>13.4</v>
      </c>
      <c r="AE813">
        <v>0</v>
      </c>
      <c r="AF813">
        <v>1</v>
      </c>
    </row>
    <row r="814" spans="1:32" x14ac:dyDescent="0.25">
      <c r="A814">
        <v>2014</v>
      </c>
      <c r="B814">
        <v>35</v>
      </c>
      <c r="C814" t="s">
        <v>754</v>
      </c>
      <c r="D814" t="str">
        <f>IFERROR(INDEX('Draft Master List'!E:F,MATCH('Passing Data 2006-2015'!C814,'Draft Master List'!E:E,0),2),"N/A")</f>
        <v>N/A</v>
      </c>
      <c r="E814" t="s">
        <v>7</v>
      </c>
      <c r="F814">
        <v>26</v>
      </c>
      <c r="G814" t="s">
        <v>62</v>
      </c>
      <c r="H814">
        <v>6</v>
      </c>
      <c r="I814">
        <v>5</v>
      </c>
      <c r="J814" s="1">
        <v>36529</v>
      </c>
      <c r="K814">
        <v>126</v>
      </c>
      <c r="L814">
        <v>204</v>
      </c>
      <c r="M814">
        <v>61.8</v>
      </c>
      <c r="N814">
        <v>1710</v>
      </c>
      <c r="O814">
        <v>10</v>
      </c>
      <c r="P814">
        <v>4.9000000000000004</v>
      </c>
      <c r="Q814">
        <v>9</v>
      </c>
      <c r="R814">
        <v>4.4000000000000004</v>
      </c>
      <c r="S814">
        <v>81</v>
      </c>
      <c r="T814">
        <v>8.4</v>
      </c>
      <c r="U814">
        <v>7.4</v>
      </c>
      <c r="V814">
        <v>13.6</v>
      </c>
      <c r="W814">
        <v>285</v>
      </c>
      <c r="X814">
        <v>86.4</v>
      </c>
      <c r="Y814">
        <v>55.8</v>
      </c>
      <c r="Z814">
        <v>8</v>
      </c>
      <c r="AA814">
        <v>70</v>
      </c>
      <c r="AB814">
        <v>7.74</v>
      </c>
      <c r="AC814">
        <v>6.77</v>
      </c>
      <c r="AD814">
        <v>3.8</v>
      </c>
    </row>
    <row r="815" spans="1:32" x14ac:dyDescent="0.25">
      <c r="A815">
        <v>2014</v>
      </c>
      <c r="B815">
        <v>36</v>
      </c>
      <c r="C815" t="s">
        <v>771</v>
      </c>
      <c r="D815" t="str">
        <f>IFERROR(INDEX('Draft Master List'!E:F,MATCH('Passing Data 2006-2015'!C815,'Draft Master List'!E:E,0),2),"N/A")</f>
        <v>N/A</v>
      </c>
      <c r="E815" t="s">
        <v>14</v>
      </c>
      <c r="F815">
        <v>25</v>
      </c>
      <c r="G815" t="s">
        <v>62</v>
      </c>
      <c r="H815">
        <v>6</v>
      </c>
      <c r="I815">
        <v>5</v>
      </c>
      <c r="J815" s="1">
        <v>36529</v>
      </c>
      <c r="K815">
        <v>117</v>
      </c>
      <c r="L815">
        <v>203</v>
      </c>
      <c r="M815">
        <v>57.6</v>
      </c>
      <c r="N815">
        <v>1417</v>
      </c>
      <c r="O815">
        <v>10</v>
      </c>
      <c r="P815">
        <v>4.9000000000000004</v>
      </c>
      <c r="Q815">
        <v>6</v>
      </c>
      <c r="R815">
        <v>3</v>
      </c>
      <c r="S815">
        <v>41</v>
      </c>
      <c r="T815">
        <v>7</v>
      </c>
      <c r="U815">
        <v>6.6</v>
      </c>
      <c r="V815">
        <v>12.1</v>
      </c>
      <c r="W815">
        <v>236.2</v>
      </c>
      <c r="X815">
        <v>83.3</v>
      </c>
      <c r="Y815">
        <v>55.6</v>
      </c>
      <c r="Z815">
        <v>16</v>
      </c>
      <c r="AA815">
        <v>91</v>
      </c>
      <c r="AB815">
        <v>6.05</v>
      </c>
      <c r="AC815">
        <v>5.74</v>
      </c>
      <c r="AD815">
        <v>7.3</v>
      </c>
      <c r="AE815">
        <v>1</v>
      </c>
      <c r="AF815">
        <v>1</v>
      </c>
    </row>
    <row r="816" spans="1:32" x14ac:dyDescent="0.25">
      <c r="A816">
        <v>2014</v>
      </c>
      <c r="B816">
        <v>37</v>
      </c>
      <c r="C816" t="s">
        <v>72</v>
      </c>
      <c r="D816" t="str">
        <f>IFERROR(INDEX('Draft Master List'!E:F,MATCH('Passing Data 2006-2015'!C816,'Draft Master List'!E:E,0),2),"N/A")</f>
        <v>812006</v>
      </c>
      <c r="E816" t="s">
        <v>28</v>
      </c>
      <c r="F816">
        <v>32</v>
      </c>
      <c r="G816" t="s">
        <v>62</v>
      </c>
      <c r="H816">
        <v>7</v>
      </c>
      <c r="I816">
        <v>5</v>
      </c>
      <c r="J816" s="1">
        <v>36529</v>
      </c>
      <c r="K816">
        <v>105</v>
      </c>
      <c r="L816">
        <v>185</v>
      </c>
      <c r="M816">
        <v>56.8</v>
      </c>
      <c r="N816">
        <v>1326</v>
      </c>
      <c r="O816">
        <v>7</v>
      </c>
      <c r="P816">
        <v>3.8</v>
      </c>
      <c r="Q816">
        <v>2</v>
      </c>
      <c r="R816">
        <v>1.1000000000000001</v>
      </c>
      <c r="S816">
        <v>75</v>
      </c>
      <c r="T816">
        <v>7.2</v>
      </c>
      <c r="U816">
        <v>7.4</v>
      </c>
      <c r="V816">
        <v>12.6</v>
      </c>
      <c r="W816">
        <v>189.4</v>
      </c>
      <c r="X816">
        <v>87.4</v>
      </c>
      <c r="Y816">
        <v>47.7</v>
      </c>
      <c r="Z816">
        <v>18</v>
      </c>
      <c r="AA816">
        <v>103</v>
      </c>
      <c r="AB816">
        <v>6.02</v>
      </c>
      <c r="AC816">
        <v>6.27</v>
      </c>
      <c r="AD816">
        <v>8.9</v>
      </c>
    </row>
    <row r="817" spans="1:32" x14ac:dyDescent="0.25">
      <c r="A817">
        <v>2014</v>
      </c>
      <c r="B817">
        <v>38</v>
      </c>
      <c r="C817" t="s">
        <v>799</v>
      </c>
      <c r="D817" t="str">
        <f>IFERROR(INDEX('Draft Master List'!E:F,MATCH('Passing Data 2006-2015'!C817,'Draft Master List'!E:E,0),2),"N/A")</f>
        <v>N/A</v>
      </c>
      <c r="E817" t="s">
        <v>28</v>
      </c>
      <c r="F817">
        <v>23</v>
      </c>
      <c r="G817" t="s">
        <v>62</v>
      </c>
      <c r="H817">
        <v>7</v>
      </c>
      <c r="I817">
        <v>6</v>
      </c>
      <c r="J817" t="s">
        <v>679</v>
      </c>
      <c r="K817">
        <v>107</v>
      </c>
      <c r="L817">
        <v>179</v>
      </c>
      <c r="M817">
        <v>59.8</v>
      </c>
      <c r="N817">
        <v>1412</v>
      </c>
      <c r="O817">
        <v>8</v>
      </c>
      <c r="P817">
        <v>4.5</v>
      </c>
      <c r="Q817">
        <v>7</v>
      </c>
      <c r="R817">
        <v>3.9</v>
      </c>
      <c r="S817">
        <v>80</v>
      </c>
      <c r="T817">
        <v>7.9</v>
      </c>
      <c r="U817">
        <v>7</v>
      </c>
      <c r="V817">
        <v>13.2</v>
      </c>
      <c r="W817">
        <v>201.7</v>
      </c>
      <c r="X817">
        <v>83.4</v>
      </c>
      <c r="Y817">
        <v>37</v>
      </c>
      <c r="Z817">
        <v>18</v>
      </c>
      <c r="AA817">
        <v>138</v>
      </c>
      <c r="AB817">
        <v>6.47</v>
      </c>
      <c r="AC817">
        <v>5.68</v>
      </c>
      <c r="AD817">
        <v>9.1</v>
      </c>
    </row>
    <row r="818" spans="1:32" x14ac:dyDescent="0.25">
      <c r="A818">
        <v>2014</v>
      </c>
      <c r="B818">
        <v>39</v>
      </c>
      <c r="C818" t="s">
        <v>739</v>
      </c>
      <c r="D818" t="str">
        <f>IFERROR(INDEX('Draft Master List'!E:F,MATCH('Passing Data 2006-2015'!C818,'Draft Master List'!E:E,0),2),"N/A")</f>
        <v>N/A</v>
      </c>
      <c r="E818" t="s">
        <v>28</v>
      </c>
      <c r="F818">
        <v>26</v>
      </c>
      <c r="G818" t="s">
        <v>62</v>
      </c>
      <c r="H818">
        <v>7</v>
      </c>
      <c r="I818">
        <v>5</v>
      </c>
      <c r="J818" s="1">
        <v>36529</v>
      </c>
      <c r="K818">
        <v>86</v>
      </c>
      <c r="L818">
        <v>146</v>
      </c>
      <c r="M818">
        <v>58.9</v>
      </c>
      <c r="N818">
        <v>993</v>
      </c>
      <c r="O818">
        <v>5</v>
      </c>
      <c r="P818">
        <v>3.4</v>
      </c>
      <c r="Q818">
        <v>7</v>
      </c>
      <c r="R818">
        <v>4.8</v>
      </c>
      <c r="S818">
        <v>61</v>
      </c>
      <c r="T818">
        <v>6.8</v>
      </c>
      <c r="U818">
        <v>5.3</v>
      </c>
      <c r="V818">
        <v>11.5</v>
      </c>
      <c r="W818">
        <v>141.9</v>
      </c>
      <c r="X818">
        <v>70.900000000000006</v>
      </c>
      <c r="Y818">
        <v>48.9</v>
      </c>
      <c r="Z818">
        <v>14</v>
      </c>
      <c r="AA818">
        <v>85</v>
      </c>
      <c r="AB818">
        <v>5.68</v>
      </c>
      <c r="AC818">
        <v>4.33</v>
      </c>
      <c r="AD818">
        <v>8.8000000000000007</v>
      </c>
    </row>
    <row r="819" spans="1:32" x14ac:dyDescent="0.25">
      <c r="A819">
        <v>2014</v>
      </c>
      <c r="B819">
        <v>40</v>
      </c>
      <c r="C819" t="s">
        <v>772</v>
      </c>
      <c r="D819" t="str">
        <f>IFERROR(INDEX('Draft Master List'!E:F,MATCH('Passing Data 2006-2015'!C819,'Draft Master List'!E:E,0),2),"N/A")</f>
        <v>N/A</v>
      </c>
      <c r="E819" t="s">
        <v>29</v>
      </c>
      <c r="F819">
        <v>24</v>
      </c>
      <c r="G819" t="s">
        <v>62</v>
      </c>
      <c r="H819">
        <v>5</v>
      </c>
      <c r="I819">
        <v>4</v>
      </c>
      <c r="J819" s="1">
        <v>36558</v>
      </c>
      <c r="K819">
        <v>76</v>
      </c>
      <c r="L819">
        <v>131</v>
      </c>
      <c r="M819">
        <v>58</v>
      </c>
      <c r="N819">
        <v>838</v>
      </c>
      <c r="O819">
        <v>5</v>
      </c>
      <c r="P819">
        <v>3.8</v>
      </c>
      <c r="Q819">
        <v>3</v>
      </c>
      <c r="R819">
        <v>2.2999999999999998</v>
      </c>
      <c r="S819">
        <v>80</v>
      </c>
      <c r="T819">
        <v>6.4</v>
      </c>
      <c r="U819">
        <v>6.1</v>
      </c>
      <c r="V819">
        <v>11</v>
      </c>
      <c r="W819">
        <v>167.6</v>
      </c>
      <c r="X819">
        <v>80.3</v>
      </c>
      <c r="Y819">
        <v>28.1</v>
      </c>
      <c r="Z819">
        <v>6</v>
      </c>
      <c r="AA819">
        <v>44</v>
      </c>
      <c r="AB819">
        <v>5.8</v>
      </c>
      <c r="AC819">
        <v>5.54</v>
      </c>
      <c r="AD819">
        <v>4.4000000000000004</v>
      </c>
      <c r="AE819">
        <v>0</v>
      </c>
      <c r="AF819">
        <v>1</v>
      </c>
    </row>
    <row r="820" spans="1:32" x14ac:dyDescent="0.25">
      <c r="A820">
        <v>2014</v>
      </c>
      <c r="B820">
        <v>41</v>
      </c>
      <c r="C820" t="s">
        <v>276</v>
      </c>
      <c r="D820" t="str">
        <f>IFERROR(INDEX('Draft Master List'!E:F,MATCH('Passing Data 2006-2015'!C820,'Draft Master List'!E:E,0),2),"N/A")</f>
        <v>852010</v>
      </c>
      <c r="E820" t="s">
        <v>7</v>
      </c>
      <c r="F820">
        <v>28</v>
      </c>
      <c r="G820" t="s">
        <v>62</v>
      </c>
      <c r="H820">
        <v>5</v>
      </c>
      <c r="I820">
        <v>4</v>
      </c>
      <c r="J820" s="1">
        <v>36528</v>
      </c>
      <c r="K820">
        <v>91</v>
      </c>
      <c r="L820">
        <v>128</v>
      </c>
      <c r="M820">
        <v>71.099999999999994</v>
      </c>
      <c r="N820">
        <v>1057</v>
      </c>
      <c r="O820">
        <v>4</v>
      </c>
      <c r="P820">
        <v>3.1</v>
      </c>
      <c r="Q820">
        <v>3</v>
      </c>
      <c r="R820">
        <v>2.2999999999999998</v>
      </c>
      <c r="S820">
        <v>70</v>
      </c>
      <c r="T820">
        <v>8.3000000000000007</v>
      </c>
      <c r="U820">
        <v>7.8</v>
      </c>
      <c r="V820">
        <v>11.6</v>
      </c>
      <c r="W820">
        <v>211.4</v>
      </c>
      <c r="X820">
        <v>96.4</v>
      </c>
      <c r="Y820">
        <v>43.5</v>
      </c>
      <c r="Z820">
        <v>17</v>
      </c>
      <c r="AA820">
        <v>117</v>
      </c>
      <c r="AB820">
        <v>6.48</v>
      </c>
      <c r="AC820">
        <v>6.1</v>
      </c>
      <c r="AD820">
        <v>11.7</v>
      </c>
      <c r="AE820">
        <v>1</v>
      </c>
      <c r="AF820">
        <v>2</v>
      </c>
    </row>
    <row r="821" spans="1:32" x14ac:dyDescent="0.25">
      <c r="A821">
        <v>2014</v>
      </c>
      <c r="B821">
        <v>42</v>
      </c>
      <c r="C821" t="s">
        <v>649</v>
      </c>
      <c r="D821" t="str">
        <f>IFERROR(INDEX('Draft Master List'!E:F,MATCH('Passing Data 2006-2015'!C821,'Draft Master List'!E:E,0),2),"N/A")</f>
        <v>N/A</v>
      </c>
      <c r="E821" t="s">
        <v>32</v>
      </c>
      <c r="F821">
        <v>34</v>
      </c>
      <c r="G821" t="s">
        <v>62</v>
      </c>
      <c r="H821">
        <v>10</v>
      </c>
      <c r="I821">
        <v>3</v>
      </c>
      <c r="J821" s="1">
        <v>36527</v>
      </c>
      <c r="K821">
        <v>64</v>
      </c>
      <c r="L821">
        <v>121</v>
      </c>
      <c r="M821">
        <v>52.9</v>
      </c>
      <c r="N821">
        <v>604</v>
      </c>
      <c r="O821">
        <v>3</v>
      </c>
      <c r="P821">
        <v>2.5</v>
      </c>
      <c r="Q821">
        <v>2</v>
      </c>
      <c r="R821">
        <v>1.7</v>
      </c>
      <c r="S821">
        <v>67</v>
      </c>
      <c r="T821">
        <v>5</v>
      </c>
      <c r="U821">
        <v>4.7</v>
      </c>
      <c r="V821">
        <v>9.4</v>
      </c>
      <c r="W821">
        <v>60.4</v>
      </c>
      <c r="X821">
        <v>68.3</v>
      </c>
      <c r="Y821">
        <v>21.4</v>
      </c>
      <c r="Z821">
        <v>19</v>
      </c>
      <c r="AA821">
        <v>85</v>
      </c>
      <c r="AB821">
        <v>3.71</v>
      </c>
      <c r="AC821">
        <v>3.49</v>
      </c>
      <c r="AD821">
        <v>13.6</v>
      </c>
    </row>
    <row r="822" spans="1:32" x14ac:dyDescent="0.25">
      <c r="A822">
        <v>2014</v>
      </c>
      <c r="B822">
        <v>43</v>
      </c>
      <c r="C822" t="s">
        <v>67</v>
      </c>
      <c r="D822" t="str">
        <f>IFERROR(INDEX('Draft Master List'!E:F,MATCH('Passing Data 2006-2015'!C822,'Draft Master List'!E:E,0),2),"N/A")</f>
        <v>N/A</v>
      </c>
      <c r="E822" t="s">
        <v>22</v>
      </c>
      <c r="F822">
        <v>31</v>
      </c>
      <c r="G822" t="s">
        <v>62</v>
      </c>
      <c r="H822">
        <v>6</v>
      </c>
      <c r="I822">
        <v>2</v>
      </c>
      <c r="J822" t="s">
        <v>629</v>
      </c>
      <c r="K822">
        <v>65</v>
      </c>
      <c r="L822">
        <v>97</v>
      </c>
      <c r="M822">
        <v>67</v>
      </c>
      <c r="N822">
        <v>701</v>
      </c>
      <c r="O822">
        <v>5</v>
      </c>
      <c r="P822">
        <v>5.2</v>
      </c>
      <c r="Q822">
        <v>0</v>
      </c>
      <c r="R822">
        <v>0</v>
      </c>
      <c r="S822">
        <v>35</v>
      </c>
      <c r="T822">
        <v>7.2</v>
      </c>
      <c r="U822">
        <v>8.3000000000000007</v>
      </c>
      <c r="V822">
        <v>10.8</v>
      </c>
      <c r="W822">
        <v>116.8</v>
      </c>
      <c r="X822">
        <v>105.2</v>
      </c>
      <c r="Y822">
        <v>75</v>
      </c>
      <c r="Z822">
        <v>4</v>
      </c>
      <c r="AA822">
        <v>17</v>
      </c>
      <c r="AB822">
        <v>6.77</v>
      </c>
      <c r="AC822">
        <v>7.76</v>
      </c>
      <c r="AD822">
        <v>4</v>
      </c>
    </row>
    <row r="823" spans="1:32" x14ac:dyDescent="0.25">
      <c r="A823">
        <v>2014</v>
      </c>
      <c r="B823">
        <v>44</v>
      </c>
      <c r="C823" t="s">
        <v>753</v>
      </c>
      <c r="D823" t="str">
        <f>IFERROR(INDEX('Draft Master List'!E:F,MATCH('Passing Data 2006-2015'!C823,'Draft Master List'!E:E,0),2),"N/A")</f>
        <v>N/A</v>
      </c>
      <c r="E823" t="s">
        <v>10</v>
      </c>
      <c r="F823">
        <v>25</v>
      </c>
      <c r="G823" t="s">
        <v>62</v>
      </c>
      <c r="H823">
        <v>3</v>
      </c>
      <c r="I823">
        <v>2</v>
      </c>
      <c r="J823" t="s">
        <v>68</v>
      </c>
      <c r="K823">
        <v>45</v>
      </c>
      <c r="L823">
        <v>93</v>
      </c>
      <c r="M823">
        <v>48.4</v>
      </c>
      <c r="N823">
        <v>562</v>
      </c>
      <c r="O823">
        <v>2</v>
      </c>
      <c r="P823">
        <v>2.2000000000000002</v>
      </c>
      <c r="Q823">
        <v>4</v>
      </c>
      <c r="R823">
        <v>4.3</v>
      </c>
      <c r="S823">
        <v>41</v>
      </c>
      <c r="T823">
        <v>6</v>
      </c>
      <c r="U823">
        <v>4.5</v>
      </c>
      <c r="V823">
        <v>12.5</v>
      </c>
      <c r="W823">
        <v>187.3</v>
      </c>
      <c r="X823">
        <v>56.8</v>
      </c>
      <c r="Y823">
        <v>35.6</v>
      </c>
      <c r="Z823">
        <v>6</v>
      </c>
      <c r="AA823">
        <v>46</v>
      </c>
      <c r="AB823">
        <v>5.21</v>
      </c>
      <c r="AC823">
        <v>3.8</v>
      </c>
      <c r="AD823">
        <v>6.1</v>
      </c>
    </row>
    <row r="824" spans="1:32" x14ac:dyDescent="0.25">
      <c r="A824">
        <v>2014</v>
      </c>
      <c r="B824">
        <v>45</v>
      </c>
      <c r="C824" t="s">
        <v>111</v>
      </c>
      <c r="D824" t="str">
        <f>IFERROR(INDEX('Draft Master List'!E:F,MATCH('Passing Data 2006-2015'!C824,'Draft Master List'!E:E,0),2),"N/A")</f>
        <v>572008</v>
      </c>
      <c r="E824" t="s">
        <v>4</v>
      </c>
      <c r="F824">
        <v>29</v>
      </c>
      <c r="G824" t="s">
        <v>62</v>
      </c>
      <c r="H824">
        <v>3</v>
      </c>
      <c r="I824">
        <v>3</v>
      </c>
      <c r="J824" t="s">
        <v>65</v>
      </c>
      <c r="K824">
        <v>42</v>
      </c>
      <c r="L824">
        <v>78</v>
      </c>
      <c r="M824">
        <v>53.8</v>
      </c>
      <c r="N824">
        <v>492</v>
      </c>
      <c r="O824">
        <v>3</v>
      </c>
      <c r="P824">
        <v>3.8</v>
      </c>
      <c r="Q824">
        <v>1</v>
      </c>
      <c r="R824">
        <v>1.3</v>
      </c>
      <c r="S824">
        <v>63</v>
      </c>
      <c r="T824">
        <v>6.3</v>
      </c>
      <c r="U824">
        <v>6.5</v>
      </c>
      <c r="V824">
        <v>11.7</v>
      </c>
      <c r="W824">
        <v>164</v>
      </c>
      <c r="X824">
        <v>80.7</v>
      </c>
      <c r="Y824">
        <v>28.2</v>
      </c>
      <c r="Z824">
        <v>16</v>
      </c>
      <c r="AA824">
        <v>105</v>
      </c>
      <c r="AB824">
        <v>4.12</v>
      </c>
      <c r="AC824">
        <v>4.28</v>
      </c>
      <c r="AD824">
        <v>17</v>
      </c>
    </row>
    <row r="825" spans="1:32" x14ac:dyDescent="0.25">
      <c r="A825">
        <v>2014</v>
      </c>
      <c r="B825">
        <v>46</v>
      </c>
      <c r="C825" t="s">
        <v>773</v>
      </c>
      <c r="D825" t="str">
        <f>IFERROR(INDEX('Draft Master List'!E:F,MATCH('Passing Data 2006-2015'!C825,'Draft Master List'!E:E,0),2),"N/A")</f>
        <v>N/A</v>
      </c>
      <c r="E825" t="s">
        <v>23</v>
      </c>
      <c r="F825">
        <v>26</v>
      </c>
      <c r="G825" t="s">
        <v>62</v>
      </c>
      <c r="H825">
        <v>2</v>
      </c>
      <c r="I825">
        <v>2</v>
      </c>
      <c r="J825" t="s">
        <v>629</v>
      </c>
      <c r="K825">
        <v>45</v>
      </c>
      <c r="L825">
        <v>77</v>
      </c>
      <c r="M825">
        <v>58.4</v>
      </c>
      <c r="N825">
        <v>435</v>
      </c>
      <c r="O825">
        <v>2</v>
      </c>
      <c r="P825">
        <v>2.6</v>
      </c>
      <c r="Q825">
        <v>2</v>
      </c>
      <c r="R825">
        <v>2.6</v>
      </c>
      <c r="S825">
        <v>35</v>
      </c>
      <c r="T825">
        <v>5.6</v>
      </c>
      <c r="U825">
        <v>5</v>
      </c>
      <c r="V825">
        <v>9.6999999999999993</v>
      </c>
      <c r="W825">
        <v>217.5</v>
      </c>
      <c r="X825">
        <v>72.2</v>
      </c>
      <c r="Y825">
        <v>43.1</v>
      </c>
      <c r="Z825">
        <v>3</v>
      </c>
      <c r="AA825">
        <v>15</v>
      </c>
      <c r="AB825">
        <v>5.25</v>
      </c>
      <c r="AC825">
        <v>4.63</v>
      </c>
      <c r="AD825">
        <v>3.8</v>
      </c>
      <c r="AE825">
        <v>1</v>
      </c>
      <c r="AF825">
        <v>1</v>
      </c>
    </row>
    <row r="826" spans="1:32" x14ac:dyDescent="0.25">
      <c r="A826">
        <v>2014</v>
      </c>
      <c r="B826">
        <v>47</v>
      </c>
      <c r="C826" t="s">
        <v>760</v>
      </c>
      <c r="D826" t="str">
        <f>IFERROR(INDEX('Draft Master List'!E:F,MATCH('Passing Data 2006-2015'!C826,'Draft Master List'!E:E,0),2),"N/A")</f>
        <v>N/A</v>
      </c>
      <c r="E826" t="s">
        <v>23</v>
      </c>
      <c r="F826">
        <v>26</v>
      </c>
      <c r="G826" t="s">
        <v>62</v>
      </c>
      <c r="H826">
        <v>3</v>
      </c>
      <c r="I826">
        <v>2</v>
      </c>
      <c r="J826" s="1">
        <v>36526</v>
      </c>
      <c r="K826">
        <v>41</v>
      </c>
      <c r="L826">
        <v>75</v>
      </c>
      <c r="M826">
        <v>54.7</v>
      </c>
      <c r="N826">
        <v>400</v>
      </c>
      <c r="O826">
        <v>2</v>
      </c>
      <c r="P826">
        <v>2.7</v>
      </c>
      <c r="Q826">
        <v>2</v>
      </c>
      <c r="R826">
        <v>2.7</v>
      </c>
      <c r="S826">
        <v>41</v>
      </c>
      <c r="T826">
        <v>5.3</v>
      </c>
      <c r="U826">
        <v>4.7</v>
      </c>
      <c r="V826">
        <v>9.8000000000000007</v>
      </c>
      <c r="W826">
        <v>133.30000000000001</v>
      </c>
      <c r="X826">
        <v>67.599999999999994</v>
      </c>
      <c r="Y826">
        <v>52.3</v>
      </c>
      <c r="Z826">
        <v>1</v>
      </c>
      <c r="AA826">
        <v>5</v>
      </c>
      <c r="AB826">
        <v>5.2</v>
      </c>
      <c r="AC826">
        <v>4.54</v>
      </c>
      <c r="AD826">
        <v>1.3</v>
      </c>
    </row>
    <row r="827" spans="1:32" x14ac:dyDescent="0.25">
      <c r="A827">
        <v>2014</v>
      </c>
      <c r="B827">
        <v>48</v>
      </c>
      <c r="C827" t="s">
        <v>69</v>
      </c>
      <c r="D827" t="str">
        <f>IFERROR(INDEX('Draft Master List'!E:F,MATCH('Passing Data 2006-2015'!C827,'Draft Master List'!E:E,0),2),"N/A")</f>
        <v>N/A</v>
      </c>
      <c r="E827" t="s">
        <v>18</v>
      </c>
      <c r="F827">
        <v>32</v>
      </c>
      <c r="G827" t="s">
        <v>62</v>
      </c>
      <c r="H827">
        <v>3</v>
      </c>
      <c r="I827">
        <v>3</v>
      </c>
      <c r="J827" s="1">
        <v>36527</v>
      </c>
      <c r="K827">
        <v>41</v>
      </c>
      <c r="L827">
        <v>71</v>
      </c>
      <c r="M827">
        <v>57.7</v>
      </c>
      <c r="N827">
        <v>425</v>
      </c>
      <c r="O827">
        <v>3</v>
      </c>
      <c r="P827">
        <v>4.2</v>
      </c>
      <c r="Q827">
        <v>4</v>
      </c>
      <c r="R827">
        <v>5.6</v>
      </c>
      <c r="S827">
        <v>28</v>
      </c>
      <c r="T827">
        <v>6</v>
      </c>
      <c r="U827">
        <v>4.3</v>
      </c>
      <c r="V827">
        <v>10.4</v>
      </c>
      <c r="W827">
        <v>141.69999999999999</v>
      </c>
      <c r="X827">
        <v>65.8</v>
      </c>
      <c r="Y827">
        <v>46.7</v>
      </c>
      <c r="Z827">
        <v>6</v>
      </c>
      <c r="AA827">
        <v>39</v>
      </c>
      <c r="AB827">
        <v>5.01</v>
      </c>
      <c r="AC827">
        <v>3.45</v>
      </c>
      <c r="AD827">
        <v>7.8</v>
      </c>
    </row>
    <row r="828" spans="1:32" x14ac:dyDescent="0.25">
      <c r="A828">
        <v>2014</v>
      </c>
      <c r="B828">
        <v>49</v>
      </c>
      <c r="C828" t="s">
        <v>269</v>
      </c>
      <c r="D828" t="str">
        <f>IFERROR(INDEX('Draft Master List'!E:F,MATCH('Passing Data 2006-2015'!C828,'Draft Master List'!E:E,0),2),"N/A")</f>
        <v>482010</v>
      </c>
      <c r="E828" t="s">
        <v>63</v>
      </c>
      <c r="F828">
        <v>27</v>
      </c>
      <c r="G828" t="s">
        <v>62</v>
      </c>
      <c r="H828">
        <v>4</v>
      </c>
      <c r="I828">
        <v>1</v>
      </c>
      <c r="J828" t="s">
        <v>71</v>
      </c>
      <c r="K828">
        <v>26</v>
      </c>
      <c r="L828">
        <v>48</v>
      </c>
      <c r="M828">
        <v>54.2</v>
      </c>
      <c r="N828">
        <v>223</v>
      </c>
      <c r="O828">
        <v>2</v>
      </c>
      <c r="P828">
        <v>4.2</v>
      </c>
      <c r="Q828">
        <v>1</v>
      </c>
      <c r="R828">
        <v>2.1</v>
      </c>
      <c r="S828">
        <v>22</v>
      </c>
      <c r="T828">
        <v>4.5999999999999996</v>
      </c>
      <c r="U828">
        <v>4.5</v>
      </c>
      <c r="V828">
        <v>8.6</v>
      </c>
      <c r="W828">
        <v>55.8</v>
      </c>
      <c r="X828">
        <v>71.8</v>
      </c>
      <c r="Y828">
        <v>50.5</v>
      </c>
      <c r="Z828">
        <v>3</v>
      </c>
      <c r="AA828">
        <v>20</v>
      </c>
      <c r="AB828">
        <v>3.98</v>
      </c>
      <c r="AC828">
        <v>3.88</v>
      </c>
      <c r="AD828">
        <v>5.9</v>
      </c>
    </row>
    <row r="829" spans="1:32" x14ac:dyDescent="0.25">
      <c r="A829">
        <v>2014</v>
      </c>
      <c r="B829">
        <v>50</v>
      </c>
      <c r="C829" t="s">
        <v>650</v>
      </c>
      <c r="D829" t="str">
        <f>IFERROR(INDEX('Draft Master List'!E:F,MATCH('Passing Data 2006-2015'!C829,'Draft Master List'!E:E,0),2),"N/A")</f>
        <v>N/A</v>
      </c>
      <c r="E829" t="s">
        <v>20</v>
      </c>
      <c r="F829">
        <v>39</v>
      </c>
      <c r="H829">
        <v>4</v>
      </c>
      <c r="I829">
        <v>0</v>
      </c>
      <c r="K829">
        <v>30</v>
      </c>
      <c r="L829">
        <v>44</v>
      </c>
      <c r="M829">
        <v>68.2</v>
      </c>
      <c r="N829">
        <v>301</v>
      </c>
      <c r="O829">
        <v>2</v>
      </c>
      <c r="P829">
        <v>4.5</v>
      </c>
      <c r="Q829">
        <v>0</v>
      </c>
      <c r="R829">
        <v>0</v>
      </c>
      <c r="S829">
        <v>32</v>
      </c>
      <c r="T829">
        <v>6.8</v>
      </c>
      <c r="U829">
        <v>7.8</v>
      </c>
      <c r="V829">
        <v>10</v>
      </c>
      <c r="W829">
        <v>75.3</v>
      </c>
      <c r="X829">
        <v>102.6</v>
      </c>
      <c r="Y829">
        <v>62.1</v>
      </c>
      <c r="Z829">
        <v>2</v>
      </c>
      <c r="AA829">
        <v>7</v>
      </c>
      <c r="AB829">
        <v>6.39</v>
      </c>
      <c r="AC829">
        <v>7.26</v>
      </c>
      <c r="AD829">
        <v>4.3</v>
      </c>
    </row>
    <row r="830" spans="1:32" x14ac:dyDescent="0.25">
      <c r="A830">
        <v>2014</v>
      </c>
      <c r="B830">
        <v>51</v>
      </c>
      <c r="C830" t="s">
        <v>737</v>
      </c>
      <c r="D830" t="str">
        <f>IFERROR(INDEX('Draft Master List'!E:F,MATCH('Passing Data 2006-2015'!C830,'Draft Master List'!E:E,0),2),"N/A")</f>
        <v>N/A</v>
      </c>
      <c r="E830" t="s">
        <v>18</v>
      </c>
      <c r="F830">
        <v>26</v>
      </c>
      <c r="G830" t="s">
        <v>62</v>
      </c>
      <c r="H830">
        <v>2</v>
      </c>
      <c r="I830">
        <v>1</v>
      </c>
      <c r="J830" t="s">
        <v>71</v>
      </c>
      <c r="K830">
        <v>22</v>
      </c>
      <c r="L830">
        <v>44</v>
      </c>
      <c r="M830">
        <v>50</v>
      </c>
      <c r="N830">
        <v>222</v>
      </c>
      <c r="O830">
        <v>0</v>
      </c>
      <c r="P830">
        <v>0</v>
      </c>
      <c r="Q830">
        <v>2</v>
      </c>
      <c r="R830">
        <v>4.5</v>
      </c>
      <c r="S830">
        <v>18</v>
      </c>
      <c r="T830">
        <v>5</v>
      </c>
      <c r="U830">
        <v>3</v>
      </c>
      <c r="V830">
        <v>10.1</v>
      </c>
      <c r="W830">
        <v>111</v>
      </c>
      <c r="X830">
        <v>45.8</v>
      </c>
      <c r="Y830">
        <v>10</v>
      </c>
      <c r="Z830">
        <v>6</v>
      </c>
      <c r="AA830">
        <v>34</v>
      </c>
      <c r="AB830">
        <v>3.76</v>
      </c>
      <c r="AC830">
        <v>1.96</v>
      </c>
      <c r="AD830">
        <v>12</v>
      </c>
    </row>
    <row r="831" spans="1:32" x14ac:dyDescent="0.25">
      <c r="A831">
        <v>2014</v>
      </c>
      <c r="B831">
        <v>52</v>
      </c>
      <c r="C831" t="s">
        <v>749</v>
      </c>
      <c r="D831" t="str">
        <f>IFERROR(INDEX('Draft Master List'!E:F,MATCH('Passing Data 2006-2015'!C831,'Draft Master List'!E:E,0),2),"N/A")</f>
        <v>N/A</v>
      </c>
      <c r="E831" t="s">
        <v>27</v>
      </c>
      <c r="F831">
        <v>31</v>
      </c>
      <c r="G831" t="s">
        <v>62</v>
      </c>
      <c r="H831">
        <v>5</v>
      </c>
      <c r="I831">
        <v>1</v>
      </c>
      <c r="J831" t="s">
        <v>71</v>
      </c>
      <c r="K831">
        <v>24</v>
      </c>
      <c r="L831">
        <v>41</v>
      </c>
      <c r="M831">
        <v>58.5</v>
      </c>
      <c r="N831">
        <v>303</v>
      </c>
      <c r="O831">
        <v>3</v>
      </c>
      <c r="P831">
        <v>7.3</v>
      </c>
      <c r="Q831">
        <v>2</v>
      </c>
      <c r="R831">
        <v>4.9000000000000004</v>
      </c>
      <c r="S831">
        <v>43</v>
      </c>
      <c r="T831">
        <v>7.4</v>
      </c>
      <c r="U831">
        <v>6.7</v>
      </c>
      <c r="V831">
        <v>12.6</v>
      </c>
      <c r="W831">
        <v>60.6</v>
      </c>
      <c r="X831">
        <v>85.7</v>
      </c>
      <c r="Y831">
        <v>5.5</v>
      </c>
      <c r="Z831">
        <v>1</v>
      </c>
      <c r="AA831">
        <v>9</v>
      </c>
      <c r="AB831">
        <v>7</v>
      </c>
      <c r="AC831">
        <v>6.29</v>
      </c>
      <c r="AD831">
        <v>2.4</v>
      </c>
    </row>
    <row r="832" spans="1:32" x14ac:dyDescent="0.25">
      <c r="A832">
        <v>2014</v>
      </c>
      <c r="B832">
        <v>53</v>
      </c>
      <c r="C832" t="s">
        <v>800</v>
      </c>
      <c r="D832" t="str">
        <f>IFERROR(INDEX('Draft Master List'!E:F,MATCH('Passing Data 2006-2015'!C832,'Draft Master List'!E:E,0),2),"N/A")</f>
        <v>N/A</v>
      </c>
      <c r="E832" t="s">
        <v>64</v>
      </c>
      <c r="F832">
        <v>22</v>
      </c>
      <c r="G832" t="s">
        <v>62</v>
      </c>
      <c r="H832">
        <v>5</v>
      </c>
      <c r="I832">
        <v>2</v>
      </c>
      <c r="J832" t="s">
        <v>68</v>
      </c>
      <c r="K832">
        <v>18</v>
      </c>
      <c r="L832">
        <v>35</v>
      </c>
      <c r="M832">
        <v>51.4</v>
      </c>
      <c r="N832">
        <v>175</v>
      </c>
      <c r="O832">
        <v>0</v>
      </c>
      <c r="P832">
        <v>0</v>
      </c>
      <c r="Q832">
        <v>2</v>
      </c>
      <c r="R832">
        <v>5.7</v>
      </c>
      <c r="S832">
        <v>32</v>
      </c>
      <c r="T832">
        <v>5</v>
      </c>
      <c r="U832">
        <v>2.4</v>
      </c>
      <c r="V832">
        <v>9.6999999999999993</v>
      </c>
      <c r="W832">
        <v>35</v>
      </c>
      <c r="X832">
        <v>42</v>
      </c>
      <c r="Y832">
        <v>9</v>
      </c>
      <c r="Z832">
        <v>3</v>
      </c>
      <c r="AA832">
        <v>26</v>
      </c>
      <c r="AB832">
        <v>3.92</v>
      </c>
      <c r="AC832">
        <v>1.55</v>
      </c>
      <c r="AD832">
        <v>7.9</v>
      </c>
    </row>
    <row r="833" spans="1:30" x14ac:dyDescent="0.25">
      <c r="A833">
        <v>2014</v>
      </c>
      <c r="B833">
        <v>54</v>
      </c>
      <c r="C833" t="s">
        <v>731</v>
      </c>
      <c r="D833" t="str">
        <f>IFERROR(INDEX('Draft Master List'!E:F,MATCH('Passing Data 2006-2015'!C833,'Draft Master List'!E:E,0),2),"N/A")</f>
        <v>N/A</v>
      </c>
      <c r="E833" t="s">
        <v>25</v>
      </c>
      <c r="F833">
        <v>28</v>
      </c>
      <c r="G833" t="s">
        <v>62</v>
      </c>
      <c r="H833">
        <v>3</v>
      </c>
      <c r="I833">
        <v>1</v>
      </c>
      <c r="J833" t="s">
        <v>627</v>
      </c>
      <c r="K833">
        <v>16</v>
      </c>
      <c r="L833">
        <v>28</v>
      </c>
      <c r="M833">
        <v>57.1</v>
      </c>
      <c r="N833">
        <v>157</v>
      </c>
      <c r="O833">
        <v>0</v>
      </c>
      <c r="P833">
        <v>0</v>
      </c>
      <c r="Q833">
        <v>0</v>
      </c>
      <c r="R833">
        <v>0</v>
      </c>
      <c r="S833">
        <v>30</v>
      </c>
      <c r="T833">
        <v>5.6</v>
      </c>
      <c r="U833">
        <v>5.6</v>
      </c>
      <c r="V833">
        <v>9.8000000000000007</v>
      </c>
      <c r="W833">
        <v>52.3</v>
      </c>
      <c r="X833">
        <v>73.099999999999994</v>
      </c>
      <c r="Y833">
        <v>26.6</v>
      </c>
      <c r="Z833">
        <v>4</v>
      </c>
      <c r="AA833">
        <v>17</v>
      </c>
      <c r="AB833">
        <v>4.38</v>
      </c>
      <c r="AC833">
        <v>4.38</v>
      </c>
      <c r="AD833">
        <v>12.5</v>
      </c>
    </row>
    <row r="834" spans="1:30" x14ac:dyDescent="0.25">
      <c r="A834">
        <v>2014</v>
      </c>
      <c r="B834">
        <v>55</v>
      </c>
      <c r="C834" t="s">
        <v>801</v>
      </c>
      <c r="D834" t="str">
        <f>IFERROR(INDEX('Draft Master List'!E:F,MATCH('Passing Data 2006-2015'!C834,'Draft Master List'!E:E,0),2),"N/A")</f>
        <v>N/A</v>
      </c>
      <c r="E834" t="s">
        <v>64</v>
      </c>
      <c r="F834">
        <v>23</v>
      </c>
      <c r="G834" t="s">
        <v>62</v>
      </c>
      <c r="H834">
        <v>1</v>
      </c>
      <c r="I834">
        <v>1</v>
      </c>
      <c r="J834" t="s">
        <v>71</v>
      </c>
      <c r="K834">
        <v>14</v>
      </c>
      <c r="L834">
        <v>28</v>
      </c>
      <c r="M834">
        <v>50</v>
      </c>
      <c r="N834">
        <v>177</v>
      </c>
      <c r="O834">
        <v>0</v>
      </c>
      <c r="P834">
        <v>0</v>
      </c>
      <c r="Q834">
        <v>1</v>
      </c>
      <c r="R834">
        <v>3.6</v>
      </c>
      <c r="S834">
        <v>49</v>
      </c>
      <c r="T834">
        <v>6.3</v>
      </c>
      <c r="U834">
        <v>4.7</v>
      </c>
      <c r="V834">
        <v>12.6</v>
      </c>
      <c r="W834">
        <v>177</v>
      </c>
      <c r="X834">
        <v>55.2</v>
      </c>
      <c r="Y834">
        <v>27.7</v>
      </c>
      <c r="Z834">
        <v>4</v>
      </c>
      <c r="AA834">
        <v>27</v>
      </c>
      <c r="AB834">
        <v>4.6900000000000004</v>
      </c>
      <c r="AC834">
        <v>3.28</v>
      </c>
      <c r="AD834">
        <v>12.5</v>
      </c>
    </row>
    <row r="835" spans="1:30" x14ac:dyDescent="0.25">
      <c r="A835">
        <v>2014</v>
      </c>
      <c r="B835">
        <v>56</v>
      </c>
      <c r="C835" t="s">
        <v>802</v>
      </c>
      <c r="D835" t="str">
        <f>IFERROR(INDEX('Draft Master List'!E:F,MATCH('Passing Data 2006-2015'!C835,'Draft Master List'!E:E,0),2),"N/A")</f>
        <v>N/A</v>
      </c>
      <c r="E835" t="s">
        <v>30</v>
      </c>
      <c r="F835">
        <v>23</v>
      </c>
      <c r="H835">
        <v>6</v>
      </c>
      <c r="I835">
        <v>0</v>
      </c>
      <c r="K835">
        <v>19</v>
      </c>
      <c r="L835">
        <v>27</v>
      </c>
      <c r="M835">
        <v>70.400000000000006</v>
      </c>
      <c r="N835">
        <v>182</v>
      </c>
      <c r="O835">
        <v>1</v>
      </c>
      <c r="P835">
        <v>3.7</v>
      </c>
      <c r="Q835">
        <v>0</v>
      </c>
      <c r="R835">
        <v>0</v>
      </c>
      <c r="S835">
        <v>37</v>
      </c>
      <c r="T835">
        <v>6.7</v>
      </c>
      <c r="U835">
        <v>7.5</v>
      </c>
      <c r="V835">
        <v>9.6</v>
      </c>
      <c r="W835">
        <v>30.3</v>
      </c>
      <c r="X835">
        <v>101.2</v>
      </c>
      <c r="Y835">
        <v>22.3</v>
      </c>
      <c r="Z835">
        <v>5</v>
      </c>
      <c r="AA835">
        <v>36</v>
      </c>
      <c r="AB835">
        <v>4.5599999999999996</v>
      </c>
      <c r="AC835">
        <v>5.19</v>
      </c>
      <c r="AD835">
        <v>15.6</v>
      </c>
    </row>
    <row r="836" spans="1:30" x14ac:dyDescent="0.25">
      <c r="A836">
        <v>2014</v>
      </c>
      <c r="B836">
        <v>57</v>
      </c>
      <c r="C836" t="s">
        <v>569</v>
      </c>
      <c r="D836" t="str">
        <f>IFERROR(INDEX('Draft Master List'!E:F,MATCH('Passing Data 2006-2015'!C836,'Draft Master List'!E:E,0),2),"N/A")</f>
        <v>N/A</v>
      </c>
      <c r="E836" t="s">
        <v>15</v>
      </c>
      <c r="F836">
        <v>33</v>
      </c>
      <c r="H836">
        <v>4</v>
      </c>
      <c r="I836">
        <v>0</v>
      </c>
      <c r="K836">
        <v>11</v>
      </c>
      <c r="L836">
        <v>19</v>
      </c>
      <c r="M836">
        <v>57.9</v>
      </c>
      <c r="N836">
        <v>74</v>
      </c>
      <c r="O836">
        <v>0</v>
      </c>
      <c r="P836">
        <v>0</v>
      </c>
      <c r="Q836">
        <v>0</v>
      </c>
      <c r="R836">
        <v>0</v>
      </c>
      <c r="S836">
        <v>38</v>
      </c>
      <c r="T836">
        <v>3.9</v>
      </c>
      <c r="U836">
        <v>3.9</v>
      </c>
      <c r="V836">
        <v>6.7</v>
      </c>
      <c r="W836">
        <v>18.5</v>
      </c>
      <c r="X836">
        <v>66.599999999999994</v>
      </c>
      <c r="Y836">
        <v>8.6999999999999993</v>
      </c>
      <c r="Z836">
        <v>1</v>
      </c>
      <c r="AA836">
        <v>0</v>
      </c>
      <c r="AB836">
        <v>3.7</v>
      </c>
      <c r="AC836">
        <v>3.7</v>
      </c>
      <c r="AD836">
        <v>5</v>
      </c>
    </row>
    <row r="837" spans="1:30" x14ac:dyDescent="0.25">
      <c r="A837">
        <v>2014</v>
      </c>
      <c r="B837">
        <v>58</v>
      </c>
      <c r="C837" t="s">
        <v>774</v>
      </c>
      <c r="D837" t="str">
        <f>IFERROR(INDEX('Draft Master List'!E:F,MATCH('Passing Data 2006-2015'!C837,'Draft Master List'!E:E,0),2),"N/A")</f>
        <v>N/A</v>
      </c>
      <c r="E837" t="s">
        <v>16</v>
      </c>
      <c r="F837">
        <v>25</v>
      </c>
      <c r="H837">
        <v>1</v>
      </c>
      <c r="I837">
        <v>0</v>
      </c>
      <c r="K837">
        <v>12</v>
      </c>
      <c r="L837">
        <v>19</v>
      </c>
      <c r="M837">
        <v>63.2</v>
      </c>
      <c r="N837">
        <v>129</v>
      </c>
      <c r="O837">
        <v>1</v>
      </c>
      <c r="P837">
        <v>5.3</v>
      </c>
      <c r="Q837">
        <v>2</v>
      </c>
      <c r="R837">
        <v>10.5</v>
      </c>
      <c r="S837">
        <v>29</v>
      </c>
      <c r="T837">
        <v>6.8</v>
      </c>
      <c r="U837">
        <v>3.1</v>
      </c>
      <c r="V837">
        <v>10.8</v>
      </c>
      <c r="W837">
        <v>129</v>
      </c>
      <c r="X837">
        <v>61</v>
      </c>
      <c r="Y837">
        <v>26.7</v>
      </c>
      <c r="Z837">
        <v>1</v>
      </c>
      <c r="AA837">
        <v>8</v>
      </c>
      <c r="AB837">
        <v>6.05</v>
      </c>
      <c r="AC837">
        <v>2.5499999999999998</v>
      </c>
      <c r="AD837">
        <v>5</v>
      </c>
    </row>
    <row r="838" spans="1:30" x14ac:dyDescent="0.25">
      <c r="A838">
        <v>2014</v>
      </c>
      <c r="B838">
        <v>59</v>
      </c>
      <c r="C838" t="s">
        <v>803</v>
      </c>
      <c r="D838" t="str">
        <f>IFERROR(INDEX('Draft Master List'!E:F,MATCH('Passing Data 2006-2015'!C838,'Draft Master List'!E:E,0),2),"N/A")</f>
        <v>N/A</v>
      </c>
      <c r="E838" t="s">
        <v>23</v>
      </c>
      <c r="F838">
        <v>24</v>
      </c>
      <c r="H838">
        <v>2</v>
      </c>
      <c r="I838">
        <v>0</v>
      </c>
      <c r="K838">
        <v>10</v>
      </c>
      <c r="L838">
        <v>19</v>
      </c>
      <c r="M838">
        <v>52.6</v>
      </c>
      <c r="N838">
        <v>127</v>
      </c>
      <c r="O838">
        <v>0</v>
      </c>
      <c r="P838">
        <v>0</v>
      </c>
      <c r="Q838">
        <v>1</v>
      </c>
      <c r="R838">
        <v>5.3</v>
      </c>
      <c r="S838">
        <v>35</v>
      </c>
      <c r="T838">
        <v>6.7</v>
      </c>
      <c r="U838">
        <v>4.3</v>
      </c>
      <c r="V838">
        <v>12.7</v>
      </c>
      <c r="W838">
        <v>63.5</v>
      </c>
      <c r="X838">
        <v>51.9</v>
      </c>
      <c r="Y838">
        <v>37.200000000000003</v>
      </c>
      <c r="Z838">
        <v>1</v>
      </c>
      <c r="AA838">
        <v>5</v>
      </c>
      <c r="AB838">
        <v>6.1</v>
      </c>
      <c r="AC838">
        <v>3.85</v>
      </c>
      <c r="AD838">
        <v>5</v>
      </c>
    </row>
    <row r="839" spans="1:30" x14ac:dyDescent="0.25">
      <c r="A839">
        <v>2014</v>
      </c>
      <c r="B839">
        <v>60</v>
      </c>
      <c r="C839" t="s">
        <v>424</v>
      </c>
      <c r="D839" t="str">
        <f>IFERROR(INDEX('Draft Master List'!E:F,MATCH('Passing Data 2006-2015'!C839,'Draft Master List'!E:E,0),2),"N/A")</f>
        <v>2092008</v>
      </c>
      <c r="E839" t="s">
        <v>5</v>
      </c>
      <c r="F839">
        <v>29</v>
      </c>
      <c r="H839">
        <v>7</v>
      </c>
      <c r="I839">
        <v>0</v>
      </c>
      <c r="K839">
        <v>8</v>
      </c>
      <c r="L839">
        <v>16</v>
      </c>
      <c r="M839">
        <v>50</v>
      </c>
      <c r="N839">
        <v>66</v>
      </c>
      <c r="O839">
        <v>0</v>
      </c>
      <c r="P839">
        <v>0</v>
      </c>
      <c r="Q839">
        <v>1</v>
      </c>
      <c r="R839">
        <v>6.3</v>
      </c>
      <c r="S839">
        <v>14</v>
      </c>
      <c r="T839">
        <v>4.0999999999999996</v>
      </c>
      <c r="U839">
        <v>1.3</v>
      </c>
      <c r="V839">
        <v>8.3000000000000007</v>
      </c>
      <c r="W839">
        <v>9.4</v>
      </c>
      <c r="X839">
        <v>34.9</v>
      </c>
      <c r="Y839">
        <v>5.0999999999999996</v>
      </c>
      <c r="Z839">
        <v>2</v>
      </c>
      <c r="AA839">
        <v>12</v>
      </c>
      <c r="AB839">
        <v>3</v>
      </c>
      <c r="AC839">
        <v>0.5</v>
      </c>
      <c r="AD839">
        <v>11.1</v>
      </c>
    </row>
    <row r="840" spans="1:30" x14ac:dyDescent="0.25">
      <c r="A840">
        <v>2014</v>
      </c>
      <c r="B840">
        <v>61</v>
      </c>
      <c r="C840" t="s">
        <v>761</v>
      </c>
      <c r="D840" t="str">
        <f>IFERROR(INDEX('Draft Master List'!E:F,MATCH('Passing Data 2006-2015'!C840,'Draft Master List'!E:E,0),2),"N/A")</f>
        <v>N/A</v>
      </c>
      <c r="E840" t="s">
        <v>26</v>
      </c>
      <c r="F840">
        <v>24</v>
      </c>
      <c r="H840">
        <v>4</v>
      </c>
      <c r="I840">
        <v>0</v>
      </c>
      <c r="K840">
        <v>4</v>
      </c>
      <c r="L840">
        <v>10</v>
      </c>
      <c r="M840">
        <v>40</v>
      </c>
      <c r="N840">
        <v>52</v>
      </c>
      <c r="O840">
        <v>1</v>
      </c>
      <c r="P840">
        <v>10</v>
      </c>
      <c r="Q840">
        <v>0</v>
      </c>
      <c r="R840">
        <v>0</v>
      </c>
      <c r="S840">
        <v>38</v>
      </c>
      <c r="T840">
        <v>5.2</v>
      </c>
      <c r="U840">
        <v>7.2</v>
      </c>
      <c r="V840">
        <v>13</v>
      </c>
      <c r="W840">
        <v>13</v>
      </c>
      <c r="X840">
        <v>90.4</v>
      </c>
      <c r="Y840">
        <v>17.5</v>
      </c>
      <c r="Z840">
        <v>0</v>
      </c>
      <c r="AA840">
        <v>0</v>
      </c>
      <c r="AB840">
        <v>5.2</v>
      </c>
      <c r="AC840">
        <v>7.2</v>
      </c>
      <c r="AD840">
        <v>0</v>
      </c>
    </row>
    <row r="841" spans="1:30" x14ac:dyDescent="0.25">
      <c r="A841">
        <v>2014</v>
      </c>
      <c r="B841">
        <v>62</v>
      </c>
      <c r="C841" t="s">
        <v>75</v>
      </c>
      <c r="D841" t="str">
        <f>IFERROR(INDEX('Draft Master List'!E:F,MATCH('Passing Data 2006-2015'!C841,'Draft Master List'!E:E,0),2),"N/A")</f>
        <v>N/A</v>
      </c>
      <c r="E841" t="s">
        <v>16</v>
      </c>
      <c r="F841">
        <v>33</v>
      </c>
      <c r="H841">
        <v>11</v>
      </c>
      <c r="I841">
        <v>0</v>
      </c>
      <c r="K841">
        <v>5</v>
      </c>
      <c r="L841">
        <v>10</v>
      </c>
      <c r="M841">
        <v>50</v>
      </c>
      <c r="N841">
        <v>57</v>
      </c>
      <c r="O841">
        <v>0</v>
      </c>
      <c r="P841">
        <v>0</v>
      </c>
      <c r="Q841">
        <v>2</v>
      </c>
      <c r="R841">
        <v>20</v>
      </c>
      <c r="S841">
        <v>16</v>
      </c>
      <c r="T841">
        <v>5.7</v>
      </c>
      <c r="U841">
        <v>-3.3</v>
      </c>
      <c r="V841">
        <v>11.4</v>
      </c>
      <c r="W841">
        <v>5.2</v>
      </c>
      <c r="X841">
        <v>27.9</v>
      </c>
      <c r="Y841">
        <v>0</v>
      </c>
      <c r="Z841">
        <v>3</v>
      </c>
      <c r="AA841">
        <v>24</v>
      </c>
      <c r="AB841">
        <v>2.54</v>
      </c>
      <c r="AC841">
        <v>-4.38</v>
      </c>
      <c r="AD841">
        <v>23.1</v>
      </c>
    </row>
    <row r="842" spans="1:30" x14ac:dyDescent="0.25">
      <c r="A842">
        <v>2014</v>
      </c>
      <c r="B842">
        <v>63</v>
      </c>
      <c r="C842" t="s">
        <v>804</v>
      </c>
      <c r="D842" t="str">
        <f>IFERROR(INDEX('Draft Master List'!E:F,MATCH('Passing Data 2006-2015'!C842,'Draft Master List'!E:E,0),2),"N/A")</f>
        <v>N/A</v>
      </c>
      <c r="E842" t="s">
        <v>10</v>
      </c>
      <c r="F842">
        <v>23</v>
      </c>
      <c r="H842">
        <v>2</v>
      </c>
      <c r="I842">
        <v>0</v>
      </c>
      <c r="K842">
        <v>1</v>
      </c>
      <c r="L842">
        <v>9</v>
      </c>
      <c r="M842">
        <v>11.1</v>
      </c>
      <c r="N842">
        <v>81</v>
      </c>
      <c r="O842">
        <v>1</v>
      </c>
      <c r="P842">
        <v>11.1</v>
      </c>
      <c r="Q842">
        <v>0</v>
      </c>
      <c r="R842">
        <v>0</v>
      </c>
      <c r="S842">
        <v>81</v>
      </c>
      <c r="T842">
        <v>9</v>
      </c>
      <c r="U842">
        <v>11.2</v>
      </c>
      <c r="V842">
        <v>81</v>
      </c>
      <c r="W842">
        <v>40.5</v>
      </c>
      <c r="X842">
        <v>101.6</v>
      </c>
      <c r="Y842">
        <v>10.7</v>
      </c>
      <c r="Z842">
        <v>2</v>
      </c>
      <c r="AA842">
        <v>11</v>
      </c>
      <c r="AB842">
        <v>6.36</v>
      </c>
      <c r="AC842">
        <v>8.18</v>
      </c>
      <c r="AD842">
        <v>18.2</v>
      </c>
    </row>
    <row r="843" spans="1:30" x14ac:dyDescent="0.25">
      <c r="A843">
        <v>2014</v>
      </c>
      <c r="B843">
        <v>64</v>
      </c>
      <c r="C843" t="s">
        <v>779</v>
      </c>
      <c r="D843" t="str">
        <f>IFERROR(INDEX('Draft Master List'!E:F,MATCH('Passing Data 2006-2015'!C843,'Draft Master List'!E:E,0),2),"N/A")</f>
        <v>N/A</v>
      </c>
      <c r="E843" t="s">
        <v>32</v>
      </c>
      <c r="F843">
        <v>26</v>
      </c>
      <c r="H843">
        <v>1</v>
      </c>
      <c r="I843">
        <v>0</v>
      </c>
      <c r="K843">
        <v>3</v>
      </c>
      <c r="L843">
        <v>8</v>
      </c>
      <c r="M843">
        <v>37.5</v>
      </c>
      <c r="N843">
        <v>39</v>
      </c>
      <c r="O843">
        <v>0</v>
      </c>
      <c r="P843">
        <v>0</v>
      </c>
      <c r="Q843">
        <v>0</v>
      </c>
      <c r="R843">
        <v>0</v>
      </c>
      <c r="S843">
        <v>21</v>
      </c>
      <c r="T843">
        <v>4.9000000000000004</v>
      </c>
      <c r="U843">
        <v>4.9000000000000004</v>
      </c>
      <c r="V843">
        <v>13</v>
      </c>
      <c r="W843">
        <v>39</v>
      </c>
      <c r="X843">
        <v>53.6</v>
      </c>
      <c r="Y843">
        <v>53.3</v>
      </c>
      <c r="Z843">
        <v>0</v>
      </c>
      <c r="AA843">
        <v>0</v>
      </c>
      <c r="AB843">
        <v>4.88</v>
      </c>
      <c r="AC843">
        <v>4.88</v>
      </c>
      <c r="AD843">
        <v>0</v>
      </c>
    </row>
    <row r="844" spans="1:30" x14ac:dyDescent="0.25">
      <c r="A844">
        <v>2014</v>
      </c>
      <c r="B844">
        <v>65</v>
      </c>
      <c r="C844" t="s">
        <v>736</v>
      </c>
      <c r="D844" t="str">
        <f>IFERROR(INDEX('Draft Master List'!E:F,MATCH('Passing Data 2006-2015'!C844,'Draft Master List'!E:E,0),2),"N/A")</f>
        <v>N/A</v>
      </c>
      <c r="E844" t="s">
        <v>34</v>
      </c>
      <c r="F844">
        <v>25</v>
      </c>
      <c r="H844">
        <v>1</v>
      </c>
      <c r="I844">
        <v>0</v>
      </c>
      <c r="K844">
        <v>3</v>
      </c>
      <c r="L844">
        <v>7</v>
      </c>
      <c r="M844">
        <v>42.9</v>
      </c>
      <c r="N844">
        <v>38</v>
      </c>
      <c r="O844">
        <v>1</v>
      </c>
      <c r="P844">
        <v>14.3</v>
      </c>
      <c r="Q844">
        <v>0</v>
      </c>
      <c r="R844">
        <v>0</v>
      </c>
      <c r="S844">
        <v>20</v>
      </c>
      <c r="T844">
        <v>5.4</v>
      </c>
      <c r="U844">
        <v>8.3000000000000007</v>
      </c>
      <c r="V844">
        <v>12.7</v>
      </c>
      <c r="W844">
        <v>38</v>
      </c>
      <c r="X844">
        <v>100</v>
      </c>
      <c r="Y844">
        <v>92.6</v>
      </c>
      <c r="Z844">
        <v>0</v>
      </c>
      <c r="AA844">
        <v>0</v>
      </c>
      <c r="AB844">
        <v>5.43</v>
      </c>
      <c r="AC844">
        <v>8.2899999999999991</v>
      </c>
      <c r="AD844">
        <v>0</v>
      </c>
    </row>
    <row r="845" spans="1:30" x14ac:dyDescent="0.25">
      <c r="A845">
        <v>2014</v>
      </c>
      <c r="B845">
        <v>66</v>
      </c>
      <c r="C845" t="s">
        <v>805</v>
      </c>
      <c r="D845" t="str">
        <f>IFERROR(INDEX('Draft Master List'!E:F,MATCH('Passing Data 2006-2015'!C845,'Draft Master List'!E:E,0),2),"N/A")</f>
        <v>N/A</v>
      </c>
      <c r="E845" t="s">
        <v>9</v>
      </c>
      <c r="F845">
        <v>24</v>
      </c>
      <c r="H845">
        <v>4</v>
      </c>
      <c r="I845">
        <v>0</v>
      </c>
      <c r="K845">
        <v>4</v>
      </c>
      <c r="L845">
        <v>5</v>
      </c>
      <c r="M845">
        <v>80</v>
      </c>
      <c r="N845">
        <v>60</v>
      </c>
      <c r="O845">
        <v>0</v>
      </c>
      <c r="P845">
        <v>0</v>
      </c>
      <c r="Q845">
        <v>0</v>
      </c>
      <c r="R845">
        <v>0</v>
      </c>
      <c r="S845">
        <v>29</v>
      </c>
      <c r="T845">
        <v>12</v>
      </c>
      <c r="U845">
        <v>12</v>
      </c>
      <c r="V845">
        <v>15</v>
      </c>
      <c r="W845">
        <v>15</v>
      </c>
      <c r="X845">
        <v>116.7</v>
      </c>
      <c r="Y845">
        <v>17.100000000000001</v>
      </c>
      <c r="Z845">
        <v>2</v>
      </c>
      <c r="AA845">
        <v>11</v>
      </c>
      <c r="AB845">
        <v>7</v>
      </c>
      <c r="AC845">
        <v>7</v>
      </c>
      <c r="AD845">
        <v>28.6</v>
      </c>
    </row>
    <row r="846" spans="1:30" x14ac:dyDescent="0.25">
      <c r="A846">
        <v>2014</v>
      </c>
      <c r="B846">
        <v>67</v>
      </c>
      <c r="C846" t="s">
        <v>682</v>
      </c>
      <c r="D846" t="str">
        <f>IFERROR(INDEX('Draft Master List'!E:F,MATCH('Passing Data 2006-2015'!C846,'Draft Master List'!E:E,0),2),"N/A")</f>
        <v>N/A</v>
      </c>
      <c r="E846" t="s">
        <v>33</v>
      </c>
      <c r="F846">
        <v>30</v>
      </c>
      <c r="H846">
        <v>2</v>
      </c>
      <c r="I846">
        <v>0</v>
      </c>
      <c r="K846">
        <v>2</v>
      </c>
      <c r="L846">
        <v>4</v>
      </c>
      <c r="M846">
        <v>50</v>
      </c>
      <c r="N846">
        <v>21</v>
      </c>
      <c r="O846">
        <v>0</v>
      </c>
      <c r="P846">
        <v>0</v>
      </c>
      <c r="Q846">
        <v>0</v>
      </c>
      <c r="R846">
        <v>0</v>
      </c>
      <c r="S846">
        <v>14</v>
      </c>
      <c r="T846">
        <v>5.3</v>
      </c>
      <c r="U846">
        <v>5.3</v>
      </c>
      <c r="V846">
        <v>10.5</v>
      </c>
      <c r="W846">
        <v>10.5</v>
      </c>
      <c r="X846">
        <v>65.599999999999994</v>
      </c>
      <c r="Y846">
        <v>90.8</v>
      </c>
      <c r="Z846">
        <v>0</v>
      </c>
      <c r="AA846">
        <v>0</v>
      </c>
      <c r="AB846">
        <v>5.25</v>
      </c>
      <c r="AC846">
        <v>5.25</v>
      </c>
      <c r="AD846">
        <v>0</v>
      </c>
    </row>
    <row r="847" spans="1:30" x14ac:dyDescent="0.25">
      <c r="A847">
        <v>2014</v>
      </c>
      <c r="B847">
        <v>68</v>
      </c>
      <c r="C847" t="s">
        <v>738</v>
      </c>
      <c r="D847" t="str">
        <f>IFERROR(INDEX('Draft Master List'!E:F,MATCH('Passing Data 2006-2015'!C847,'Draft Master List'!E:E,0),2),"N/A")</f>
        <v>N/A</v>
      </c>
      <c r="E847" t="s">
        <v>21</v>
      </c>
      <c r="F847">
        <v>27</v>
      </c>
      <c r="H847">
        <v>1</v>
      </c>
      <c r="I847">
        <v>0</v>
      </c>
      <c r="K847">
        <v>3</v>
      </c>
      <c r="L847">
        <v>4</v>
      </c>
      <c r="M847">
        <v>75</v>
      </c>
      <c r="N847">
        <v>64</v>
      </c>
      <c r="O847">
        <v>0</v>
      </c>
      <c r="P847">
        <v>0</v>
      </c>
      <c r="Q847">
        <v>1</v>
      </c>
      <c r="R847">
        <v>25</v>
      </c>
      <c r="S847">
        <v>40</v>
      </c>
      <c r="T847">
        <v>16</v>
      </c>
      <c r="U847">
        <v>4.8</v>
      </c>
      <c r="V847">
        <v>21.3</v>
      </c>
      <c r="W847">
        <v>64</v>
      </c>
      <c r="X847">
        <v>77.099999999999994</v>
      </c>
      <c r="Y847">
        <v>79.2</v>
      </c>
      <c r="Z847">
        <v>0</v>
      </c>
      <c r="AA847">
        <v>0</v>
      </c>
      <c r="AB847">
        <v>16</v>
      </c>
      <c r="AC847">
        <v>4.75</v>
      </c>
      <c r="AD847">
        <v>0</v>
      </c>
    </row>
    <row r="848" spans="1:30" x14ac:dyDescent="0.25">
      <c r="A848">
        <v>2014</v>
      </c>
      <c r="B848">
        <v>69</v>
      </c>
      <c r="C848" t="s">
        <v>78</v>
      </c>
      <c r="D848" t="str">
        <f>IFERROR(INDEX('Draft Master List'!E:F,MATCH('Passing Data 2006-2015'!C848,'Draft Master List'!E:E,0),2),"N/A")</f>
        <v>492006</v>
      </c>
      <c r="E848" t="s">
        <v>13</v>
      </c>
      <c r="F848">
        <v>31</v>
      </c>
      <c r="H848">
        <v>2</v>
      </c>
      <c r="I848">
        <v>0</v>
      </c>
      <c r="K848">
        <v>1</v>
      </c>
      <c r="L848">
        <v>3</v>
      </c>
      <c r="M848">
        <v>33.299999999999997</v>
      </c>
      <c r="N848">
        <v>10</v>
      </c>
      <c r="O848">
        <v>0</v>
      </c>
      <c r="P848">
        <v>0</v>
      </c>
      <c r="Q848">
        <v>0</v>
      </c>
      <c r="R848">
        <v>0</v>
      </c>
      <c r="S848">
        <v>10</v>
      </c>
      <c r="T848">
        <v>3.3</v>
      </c>
      <c r="U848">
        <v>3.3</v>
      </c>
      <c r="V848">
        <v>10</v>
      </c>
      <c r="W848">
        <v>5</v>
      </c>
      <c r="X848">
        <v>43.7</v>
      </c>
      <c r="Y848">
        <v>1.8</v>
      </c>
      <c r="Z848">
        <v>1</v>
      </c>
      <c r="AA848">
        <v>9</v>
      </c>
      <c r="AB848">
        <v>0.25</v>
      </c>
      <c r="AC848">
        <v>0.25</v>
      </c>
      <c r="AD848">
        <v>25</v>
      </c>
    </row>
    <row r="849" spans="1:30" x14ac:dyDescent="0.25">
      <c r="A849">
        <v>2014</v>
      </c>
      <c r="B849">
        <v>70</v>
      </c>
      <c r="C849" t="s">
        <v>490</v>
      </c>
      <c r="D849" t="str">
        <f>IFERROR(INDEX('Draft Master List'!E:F,MATCH('Passing Data 2006-2015'!C849,'Draft Master List'!E:E,0),2),"N/A")</f>
        <v>2052007</v>
      </c>
      <c r="E849" t="s">
        <v>28</v>
      </c>
      <c r="F849">
        <v>30</v>
      </c>
      <c r="H849">
        <v>1</v>
      </c>
      <c r="I849">
        <v>0</v>
      </c>
      <c r="K849">
        <v>1</v>
      </c>
      <c r="L849">
        <v>3</v>
      </c>
      <c r="M849">
        <v>33.299999999999997</v>
      </c>
      <c r="N849">
        <v>7</v>
      </c>
      <c r="O849">
        <v>0</v>
      </c>
      <c r="P849">
        <v>0</v>
      </c>
      <c r="Q849">
        <v>0</v>
      </c>
      <c r="R849">
        <v>0</v>
      </c>
      <c r="S849">
        <v>7</v>
      </c>
      <c r="T849">
        <v>2.2999999999999998</v>
      </c>
      <c r="U849">
        <v>2.2999999999999998</v>
      </c>
      <c r="V849">
        <v>7</v>
      </c>
      <c r="W849">
        <v>7</v>
      </c>
      <c r="X849">
        <v>42.4</v>
      </c>
      <c r="Y849">
        <v>4.9000000000000004</v>
      </c>
      <c r="Z849">
        <v>0</v>
      </c>
      <c r="AA849">
        <v>0</v>
      </c>
      <c r="AB849">
        <v>2.33</v>
      </c>
      <c r="AC849">
        <v>2.33</v>
      </c>
      <c r="AD849">
        <v>0</v>
      </c>
    </row>
    <row r="850" spans="1:30" x14ac:dyDescent="0.25">
      <c r="A850">
        <v>2014</v>
      </c>
      <c r="B850">
        <v>71</v>
      </c>
      <c r="C850" t="s">
        <v>768</v>
      </c>
      <c r="D850" t="str">
        <f>IFERROR(INDEX('Draft Master List'!E:F,MATCH('Passing Data 2006-2015'!C850,'Draft Master List'!E:E,0),2),"N/A")</f>
        <v>N/A</v>
      </c>
      <c r="E850" t="s">
        <v>15</v>
      </c>
      <c r="F850">
        <v>25</v>
      </c>
      <c r="G850" t="s">
        <v>74</v>
      </c>
      <c r="H850">
        <v>16</v>
      </c>
      <c r="I850">
        <v>13</v>
      </c>
      <c r="K850">
        <v>3</v>
      </c>
      <c r="L850">
        <v>3</v>
      </c>
      <c r="M850">
        <v>100</v>
      </c>
      <c r="N850">
        <v>79</v>
      </c>
      <c r="O850">
        <v>1</v>
      </c>
      <c r="P850">
        <v>33.299999999999997</v>
      </c>
      <c r="Q850">
        <v>0</v>
      </c>
      <c r="R850">
        <v>0</v>
      </c>
      <c r="S850">
        <v>50</v>
      </c>
      <c r="T850">
        <v>26.3</v>
      </c>
      <c r="U850">
        <v>33</v>
      </c>
      <c r="V850">
        <v>26.3</v>
      </c>
      <c r="W850">
        <v>4.9000000000000004</v>
      </c>
      <c r="X850">
        <v>158.30000000000001</v>
      </c>
      <c r="Y850">
        <v>95.6</v>
      </c>
      <c r="Z850">
        <v>1</v>
      </c>
      <c r="AA850">
        <v>6</v>
      </c>
      <c r="AB850">
        <v>18.25</v>
      </c>
      <c r="AC850">
        <v>23.25</v>
      </c>
      <c r="AD850">
        <v>25</v>
      </c>
    </row>
    <row r="851" spans="1:30" x14ac:dyDescent="0.25">
      <c r="A851">
        <v>2014</v>
      </c>
      <c r="B851">
        <v>72</v>
      </c>
      <c r="C851" t="s">
        <v>304</v>
      </c>
      <c r="D851" t="str">
        <f>IFERROR(INDEX('Draft Master List'!E:F,MATCH('Passing Data 2006-2015'!C851,'Draft Master List'!E:E,0),2),"N/A")</f>
        <v>1952010</v>
      </c>
      <c r="E851" t="s">
        <v>24</v>
      </c>
      <c r="F851">
        <v>26</v>
      </c>
      <c r="G851" t="s">
        <v>74</v>
      </c>
      <c r="H851">
        <v>16</v>
      </c>
      <c r="I851">
        <v>16</v>
      </c>
      <c r="K851">
        <v>2</v>
      </c>
      <c r="L851">
        <v>2</v>
      </c>
      <c r="M851">
        <v>100</v>
      </c>
      <c r="N851">
        <v>20</v>
      </c>
      <c r="O851">
        <v>1</v>
      </c>
      <c r="P851">
        <v>50</v>
      </c>
      <c r="Q851">
        <v>0</v>
      </c>
      <c r="R851">
        <v>0</v>
      </c>
      <c r="S851">
        <v>17</v>
      </c>
      <c r="T851">
        <v>10</v>
      </c>
      <c r="U851">
        <v>20</v>
      </c>
      <c r="V851">
        <v>10</v>
      </c>
      <c r="W851">
        <v>1.3</v>
      </c>
      <c r="X851">
        <v>147.9</v>
      </c>
      <c r="Y851">
        <v>100</v>
      </c>
      <c r="Z851">
        <v>0</v>
      </c>
      <c r="AA851">
        <v>0</v>
      </c>
      <c r="AB851">
        <v>10</v>
      </c>
      <c r="AC851">
        <v>20</v>
      </c>
      <c r="AD851">
        <v>0</v>
      </c>
    </row>
    <row r="852" spans="1:30" x14ac:dyDescent="0.25">
      <c r="A852">
        <v>2014</v>
      </c>
      <c r="B852">
        <v>73</v>
      </c>
      <c r="C852" t="s">
        <v>762</v>
      </c>
      <c r="D852" t="str">
        <f>IFERROR(INDEX('Draft Master List'!E:F,MATCH('Passing Data 2006-2015'!C852,'Draft Master List'!E:E,0),2),"N/A")</f>
        <v>N/A</v>
      </c>
      <c r="E852" t="s">
        <v>223</v>
      </c>
      <c r="F852">
        <v>24</v>
      </c>
      <c r="G852" t="s">
        <v>213</v>
      </c>
      <c r="H852">
        <v>16</v>
      </c>
      <c r="I852">
        <v>0</v>
      </c>
      <c r="K852">
        <v>2</v>
      </c>
      <c r="L852">
        <v>2</v>
      </c>
      <c r="M852">
        <v>100</v>
      </c>
      <c r="N852">
        <v>37</v>
      </c>
      <c r="O852">
        <v>0</v>
      </c>
      <c r="P852">
        <v>0</v>
      </c>
      <c r="Q852">
        <v>0</v>
      </c>
      <c r="R852">
        <v>0</v>
      </c>
      <c r="S852">
        <v>19</v>
      </c>
      <c r="T852">
        <v>18.5</v>
      </c>
      <c r="U852">
        <v>18.5</v>
      </c>
      <c r="V852">
        <v>18.5</v>
      </c>
      <c r="W852">
        <v>2.2999999999999998</v>
      </c>
      <c r="X852">
        <v>118.7</v>
      </c>
      <c r="Z852">
        <v>0</v>
      </c>
      <c r="AA852">
        <v>0</v>
      </c>
      <c r="AB852">
        <v>18.5</v>
      </c>
      <c r="AC852">
        <v>18.5</v>
      </c>
      <c r="AD852">
        <v>0</v>
      </c>
    </row>
    <row r="853" spans="1:30" x14ac:dyDescent="0.25">
      <c r="A853">
        <v>2014</v>
      </c>
      <c r="B853">
        <v>74</v>
      </c>
      <c r="C853" t="s">
        <v>806</v>
      </c>
      <c r="D853" t="str">
        <f>IFERROR(INDEX('Draft Master List'!E:F,MATCH('Passing Data 2006-2015'!C853,'Draft Master List'!E:E,0),2),"N/A")</f>
        <v>N/A</v>
      </c>
      <c r="E853" t="s">
        <v>12</v>
      </c>
      <c r="F853">
        <v>24</v>
      </c>
      <c r="G853" t="s">
        <v>213</v>
      </c>
      <c r="H853">
        <v>16</v>
      </c>
      <c r="I853">
        <v>0</v>
      </c>
      <c r="K853">
        <v>2</v>
      </c>
      <c r="L853">
        <v>2</v>
      </c>
      <c r="M853">
        <v>100</v>
      </c>
      <c r="N853">
        <v>27</v>
      </c>
      <c r="O853">
        <v>0</v>
      </c>
      <c r="P853">
        <v>0</v>
      </c>
      <c r="Q853">
        <v>0</v>
      </c>
      <c r="R853">
        <v>0</v>
      </c>
      <c r="S853">
        <v>24</v>
      </c>
      <c r="T853">
        <v>13.5</v>
      </c>
      <c r="U853">
        <v>13.5</v>
      </c>
      <c r="V853">
        <v>13.5</v>
      </c>
      <c r="W853">
        <v>1.7</v>
      </c>
      <c r="X853">
        <v>118.7</v>
      </c>
      <c r="Z853">
        <v>0</v>
      </c>
      <c r="AA853">
        <v>0</v>
      </c>
      <c r="AB853">
        <v>13.5</v>
      </c>
      <c r="AC853">
        <v>13.5</v>
      </c>
      <c r="AD853">
        <v>0</v>
      </c>
    </row>
    <row r="854" spans="1:30" x14ac:dyDescent="0.25">
      <c r="A854">
        <v>2014</v>
      </c>
      <c r="B854">
        <v>75</v>
      </c>
      <c r="C854" t="s">
        <v>807</v>
      </c>
      <c r="D854" t="str">
        <f>IFERROR(INDEX('Draft Master List'!E:F,MATCH('Passing Data 2006-2015'!C854,'Draft Master List'!E:E,0),2),"N/A")</f>
        <v>N/A</v>
      </c>
      <c r="E854" t="s">
        <v>4</v>
      </c>
      <c r="F854">
        <v>27</v>
      </c>
      <c r="G854" t="s">
        <v>74</v>
      </c>
      <c r="H854">
        <v>13</v>
      </c>
      <c r="I854">
        <v>12</v>
      </c>
      <c r="K854">
        <v>2</v>
      </c>
      <c r="L854">
        <v>2</v>
      </c>
      <c r="M854">
        <v>100</v>
      </c>
      <c r="N854">
        <v>32</v>
      </c>
      <c r="O854">
        <v>1</v>
      </c>
      <c r="P854">
        <v>50</v>
      </c>
      <c r="Q854">
        <v>0</v>
      </c>
      <c r="R854">
        <v>0</v>
      </c>
      <c r="S854">
        <v>23</v>
      </c>
      <c r="T854">
        <v>16</v>
      </c>
      <c r="U854">
        <v>26</v>
      </c>
      <c r="V854">
        <v>16</v>
      </c>
      <c r="W854">
        <v>2.5</v>
      </c>
      <c r="X854">
        <v>158.30000000000001</v>
      </c>
      <c r="Y854">
        <v>100</v>
      </c>
      <c r="Z854">
        <v>0</v>
      </c>
      <c r="AA854">
        <v>0</v>
      </c>
      <c r="AB854">
        <v>16</v>
      </c>
      <c r="AC854">
        <v>26</v>
      </c>
      <c r="AD854">
        <v>0</v>
      </c>
    </row>
    <row r="855" spans="1:30" x14ac:dyDescent="0.25">
      <c r="A855">
        <v>2014</v>
      </c>
      <c r="B855">
        <v>76</v>
      </c>
      <c r="C855" t="s">
        <v>808</v>
      </c>
      <c r="D855" t="str">
        <f>IFERROR(INDEX('Draft Master List'!E:F,MATCH('Passing Data 2006-2015'!C855,'Draft Master List'!E:E,0),2),"N/A")</f>
        <v>N/A</v>
      </c>
      <c r="E855" t="s">
        <v>4</v>
      </c>
      <c r="F855">
        <v>26</v>
      </c>
      <c r="G855" t="s">
        <v>213</v>
      </c>
      <c r="H855">
        <v>16</v>
      </c>
      <c r="I855">
        <v>0</v>
      </c>
      <c r="K855">
        <v>1</v>
      </c>
      <c r="L855">
        <v>1</v>
      </c>
      <c r="M855">
        <v>100</v>
      </c>
      <c r="N855">
        <v>19</v>
      </c>
      <c r="O855">
        <v>0</v>
      </c>
      <c r="P855">
        <v>0</v>
      </c>
      <c r="Q855">
        <v>0</v>
      </c>
      <c r="R855">
        <v>0</v>
      </c>
      <c r="S855">
        <v>19</v>
      </c>
      <c r="T855">
        <v>19</v>
      </c>
      <c r="U855">
        <v>19</v>
      </c>
      <c r="V855">
        <v>19</v>
      </c>
      <c r="W855">
        <v>1.2</v>
      </c>
      <c r="X855">
        <v>118.7</v>
      </c>
      <c r="Z855">
        <v>0</v>
      </c>
      <c r="AA855">
        <v>0</v>
      </c>
      <c r="AB855">
        <v>19</v>
      </c>
      <c r="AC855">
        <v>19</v>
      </c>
      <c r="AD855">
        <v>0</v>
      </c>
    </row>
    <row r="856" spans="1:30" x14ac:dyDescent="0.25">
      <c r="A856">
        <v>2014</v>
      </c>
      <c r="B856">
        <v>77</v>
      </c>
      <c r="C856" t="s">
        <v>778</v>
      </c>
      <c r="D856" t="str">
        <f>IFERROR(INDEX('Draft Master List'!E:F,MATCH('Passing Data 2006-2015'!C856,'Draft Master List'!E:E,0),2),"N/A")</f>
        <v>N/A</v>
      </c>
      <c r="E856" t="s">
        <v>6</v>
      </c>
      <c r="F856">
        <v>24</v>
      </c>
      <c r="H856">
        <v>1</v>
      </c>
      <c r="I856">
        <v>0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W856">
        <v>0</v>
      </c>
      <c r="X856">
        <v>39.6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</row>
    <row r="857" spans="1:30" x14ac:dyDescent="0.25">
      <c r="A857">
        <v>2014</v>
      </c>
      <c r="B857">
        <v>78</v>
      </c>
      <c r="C857" t="s">
        <v>841</v>
      </c>
      <c r="D857" t="str">
        <f>IFERROR(INDEX('Draft Master List'!E:F,MATCH('Passing Data 2006-2015'!C857,'Draft Master List'!E:E,0),2),"N/A")</f>
        <v>N/A</v>
      </c>
      <c r="E857" t="s">
        <v>9</v>
      </c>
      <c r="F857">
        <v>22</v>
      </c>
      <c r="G857" t="s">
        <v>74</v>
      </c>
      <c r="H857">
        <v>12</v>
      </c>
      <c r="I857">
        <v>11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W857">
        <v>0</v>
      </c>
      <c r="X857">
        <v>39.6</v>
      </c>
      <c r="Y857">
        <v>1.4</v>
      </c>
      <c r="Z857">
        <v>0</v>
      </c>
      <c r="AA857">
        <v>0</v>
      </c>
      <c r="AB857">
        <v>0</v>
      </c>
      <c r="AC857">
        <v>0</v>
      </c>
      <c r="AD857">
        <v>0</v>
      </c>
    </row>
    <row r="858" spans="1:30" x14ac:dyDescent="0.25">
      <c r="A858">
        <v>2014</v>
      </c>
      <c r="B858">
        <v>79</v>
      </c>
      <c r="C858" t="s">
        <v>641</v>
      </c>
      <c r="D858" t="str">
        <f>IFERROR(INDEX('Draft Master List'!E:F,MATCH('Passing Data 2006-2015'!C858,'Draft Master List'!E:E,0),2),"N/A")</f>
        <v>N/A</v>
      </c>
      <c r="E858" t="s">
        <v>34</v>
      </c>
      <c r="F858">
        <v>34</v>
      </c>
      <c r="G858" t="s">
        <v>74</v>
      </c>
      <c r="H858">
        <v>16</v>
      </c>
      <c r="I858">
        <v>16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W858">
        <v>0</v>
      </c>
      <c r="X858">
        <v>39.6</v>
      </c>
      <c r="Y858">
        <v>2.6</v>
      </c>
      <c r="Z858">
        <v>0</v>
      </c>
      <c r="AA858">
        <v>0</v>
      </c>
      <c r="AB858">
        <v>0</v>
      </c>
      <c r="AC858">
        <v>0</v>
      </c>
      <c r="AD858">
        <v>0</v>
      </c>
    </row>
    <row r="859" spans="1:30" x14ac:dyDescent="0.25">
      <c r="A859">
        <v>2014</v>
      </c>
      <c r="B859">
        <v>80</v>
      </c>
      <c r="C859" t="s">
        <v>574</v>
      </c>
      <c r="D859" t="str">
        <f>IFERROR(INDEX('Draft Master List'!E:F,MATCH('Passing Data 2006-2015'!C859,'Draft Master List'!E:E,0),2),"N/A")</f>
        <v>N/A</v>
      </c>
      <c r="E859" t="s">
        <v>25</v>
      </c>
      <c r="F859">
        <v>32</v>
      </c>
      <c r="G859" t="s">
        <v>213</v>
      </c>
      <c r="H859">
        <v>16</v>
      </c>
      <c r="I859">
        <v>0</v>
      </c>
      <c r="K859">
        <v>1</v>
      </c>
      <c r="L859">
        <v>1</v>
      </c>
      <c r="M859">
        <v>100</v>
      </c>
      <c r="N859">
        <v>6</v>
      </c>
      <c r="O859">
        <v>0</v>
      </c>
      <c r="P859">
        <v>0</v>
      </c>
      <c r="Q859">
        <v>0</v>
      </c>
      <c r="R859">
        <v>0</v>
      </c>
      <c r="S859">
        <v>6</v>
      </c>
      <c r="T859">
        <v>6</v>
      </c>
      <c r="U859">
        <v>6</v>
      </c>
      <c r="V859">
        <v>6</v>
      </c>
      <c r="W859">
        <v>0.4</v>
      </c>
      <c r="X859">
        <v>91.7</v>
      </c>
      <c r="Z859">
        <v>0</v>
      </c>
      <c r="AA859">
        <v>0</v>
      </c>
      <c r="AB859">
        <v>6</v>
      </c>
      <c r="AC859">
        <v>6</v>
      </c>
      <c r="AD859">
        <v>0</v>
      </c>
    </row>
    <row r="860" spans="1:30" x14ac:dyDescent="0.25">
      <c r="A860">
        <v>2014</v>
      </c>
      <c r="B860">
        <v>81</v>
      </c>
      <c r="C860" t="s">
        <v>842</v>
      </c>
      <c r="D860" t="str">
        <f>IFERROR(INDEX('Draft Master List'!E:F,MATCH('Passing Data 2006-2015'!C860,'Draft Master List'!E:E,0),2),"N/A")</f>
        <v>N/A</v>
      </c>
      <c r="E860" t="s">
        <v>23</v>
      </c>
      <c r="F860">
        <v>28</v>
      </c>
      <c r="G860" t="s">
        <v>76</v>
      </c>
      <c r="H860">
        <v>13</v>
      </c>
      <c r="I860">
        <v>13</v>
      </c>
      <c r="K860">
        <v>1</v>
      </c>
      <c r="L860">
        <v>1</v>
      </c>
      <c r="M860">
        <v>100</v>
      </c>
      <c r="N860">
        <v>5</v>
      </c>
      <c r="O860">
        <v>1</v>
      </c>
      <c r="P860">
        <v>100</v>
      </c>
      <c r="Q860">
        <v>0</v>
      </c>
      <c r="R860">
        <v>0</v>
      </c>
      <c r="S860">
        <v>5</v>
      </c>
      <c r="T860">
        <v>5</v>
      </c>
      <c r="U860">
        <v>25</v>
      </c>
      <c r="V860">
        <v>5</v>
      </c>
      <c r="W860">
        <v>0.4</v>
      </c>
      <c r="X860">
        <v>127.1</v>
      </c>
      <c r="Y860">
        <v>100</v>
      </c>
      <c r="Z860">
        <v>0</v>
      </c>
      <c r="AA860">
        <v>0</v>
      </c>
      <c r="AB860">
        <v>5</v>
      </c>
      <c r="AC860">
        <v>25</v>
      </c>
      <c r="AD860">
        <v>0</v>
      </c>
    </row>
    <row r="861" spans="1:30" x14ac:dyDescent="0.25">
      <c r="A861">
        <v>2014</v>
      </c>
      <c r="B861">
        <v>82</v>
      </c>
      <c r="C861" t="s">
        <v>118</v>
      </c>
      <c r="D861" t="str">
        <f>IFERROR(INDEX('Draft Master List'!E:F,MATCH('Passing Data 2006-2015'!C861,'Draft Master List'!E:E,0),2),"N/A")</f>
        <v>2052008</v>
      </c>
      <c r="E861" t="s">
        <v>7</v>
      </c>
      <c r="F861">
        <v>28</v>
      </c>
      <c r="G861" t="s">
        <v>74</v>
      </c>
      <c r="H861">
        <v>16</v>
      </c>
      <c r="I861">
        <v>14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W861">
        <v>0</v>
      </c>
      <c r="X861">
        <v>39.6</v>
      </c>
      <c r="Y861">
        <v>2.1</v>
      </c>
      <c r="Z861">
        <v>0</v>
      </c>
      <c r="AA861">
        <v>0</v>
      </c>
      <c r="AB861">
        <v>0</v>
      </c>
      <c r="AC861">
        <v>0</v>
      </c>
      <c r="AD861">
        <v>0</v>
      </c>
    </row>
    <row r="862" spans="1:30" x14ac:dyDescent="0.25">
      <c r="A862">
        <v>2014</v>
      </c>
      <c r="B862">
        <v>83</v>
      </c>
      <c r="C862" t="s">
        <v>97</v>
      </c>
      <c r="D862" t="str">
        <f>IFERROR(INDEX('Draft Master List'!E:F,MATCH('Passing Data 2006-2015'!C862,'Draft Master List'!E:E,0),2),"N/A")</f>
        <v>92007</v>
      </c>
      <c r="E862" t="s">
        <v>10</v>
      </c>
      <c r="F862">
        <v>29</v>
      </c>
      <c r="H862">
        <v>16</v>
      </c>
      <c r="I862">
        <v>0</v>
      </c>
      <c r="K862">
        <v>1</v>
      </c>
      <c r="L862">
        <v>1</v>
      </c>
      <c r="M862">
        <v>100</v>
      </c>
      <c r="N862">
        <v>10</v>
      </c>
      <c r="O862">
        <v>0</v>
      </c>
      <c r="P862">
        <v>0</v>
      </c>
      <c r="Q862">
        <v>0</v>
      </c>
      <c r="R862">
        <v>0</v>
      </c>
      <c r="S862">
        <v>10</v>
      </c>
      <c r="T862">
        <v>10</v>
      </c>
      <c r="U862">
        <v>10</v>
      </c>
      <c r="V862">
        <v>10</v>
      </c>
      <c r="W862">
        <v>0.6</v>
      </c>
      <c r="X862">
        <v>108.3</v>
      </c>
      <c r="Y862">
        <v>100</v>
      </c>
      <c r="Z862">
        <v>0</v>
      </c>
      <c r="AA862">
        <v>0</v>
      </c>
      <c r="AB862">
        <v>10</v>
      </c>
      <c r="AC862">
        <v>10</v>
      </c>
      <c r="AD862">
        <v>0</v>
      </c>
    </row>
    <row r="863" spans="1:30" x14ac:dyDescent="0.25">
      <c r="A863">
        <v>2014</v>
      </c>
      <c r="B863">
        <v>84</v>
      </c>
      <c r="C863" t="s">
        <v>809</v>
      </c>
      <c r="D863" t="str">
        <f>IFERROR(INDEX('Draft Master List'!E:F,MATCH('Passing Data 2006-2015'!C863,'Draft Master List'!E:E,0),2),"N/A")</f>
        <v>N/A</v>
      </c>
      <c r="E863" t="s">
        <v>24</v>
      </c>
      <c r="F863">
        <v>24</v>
      </c>
      <c r="H863">
        <v>16</v>
      </c>
      <c r="I863">
        <v>0</v>
      </c>
      <c r="K863">
        <v>1</v>
      </c>
      <c r="L863">
        <v>1</v>
      </c>
      <c r="M863">
        <v>100</v>
      </c>
      <c r="N863">
        <v>25</v>
      </c>
      <c r="O863">
        <v>0</v>
      </c>
      <c r="P863">
        <v>0</v>
      </c>
      <c r="Q863">
        <v>0</v>
      </c>
      <c r="R863">
        <v>0</v>
      </c>
      <c r="S863">
        <v>25</v>
      </c>
      <c r="T863">
        <v>25</v>
      </c>
      <c r="U863">
        <v>25</v>
      </c>
      <c r="V863">
        <v>25</v>
      </c>
      <c r="W863">
        <v>1.6</v>
      </c>
      <c r="X863">
        <v>118.7</v>
      </c>
      <c r="Z863">
        <v>0</v>
      </c>
      <c r="AA863">
        <v>0</v>
      </c>
      <c r="AB863">
        <v>25</v>
      </c>
      <c r="AC863">
        <v>25</v>
      </c>
      <c r="AD863">
        <v>0</v>
      </c>
    </row>
    <row r="864" spans="1:30" x14ac:dyDescent="0.25">
      <c r="A864">
        <v>2014</v>
      </c>
      <c r="B864">
        <v>85</v>
      </c>
      <c r="C864" t="s">
        <v>810</v>
      </c>
      <c r="D864" t="str">
        <f>IFERROR(INDEX('Draft Master List'!E:F,MATCH('Passing Data 2006-2015'!C864,'Draft Master List'!E:E,0),2),"N/A")</f>
        <v>N/A</v>
      </c>
      <c r="E864" t="s">
        <v>64</v>
      </c>
      <c r="F864">
        <v>23</v>
      </c>
      <c r="G864" t="s">
        <v>77</v>
      </c>
      <c r="H864">
        <v>5</v>
      </c>
      <c r="I864">
        <v>5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W864">
        <v>0</v>
      </c>
      <c r="X864">
        <v>39.6</v>
      </c>
      <c r="Y864">
        <v>100</v>
      </c>
      <c r="Z864">
        <v>0</v>
      </c>
      <c r="AA864">
        <v>0</v>
      </c>
      <c r="AB864">
        <v>0</v>
      </c>
      <c r="AC864">
        <v>0</v>
      </c>
      <c r="AD864">
        <v>0</v>
      </c>
    </row>
    <row r="865" spans="1:32" x14ac:dyDescent="0.25">
      <c r="A865">
        <v>2014</v>
      </c>
      <c r="B865">
        <v>86</v>
      </c>
      <c r="C865" t="s">
        <v>811</v>
      </c>
      <c r="D865" t="str">
        <f>IFERROR(INDEX('Draft Master List'!E:F,MATCH('Passing Data 2006-2015'!C865,'Draft Master List'!E:E,0),2),"N/A")</f>
        <v>N/A</v>
      </c>
      <c r="E865" t="s">
        <v>10</v>
      </c>
      <c r="F865">
        <v>23</v>
      </c>
      <c r="H865">
        <v>10</v>
      </c>
      <c r="I865">
        <v>0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W865">
        <v>0</v>
      </c>
      <c r="X865">
        <v>39.6</v>
      </c>
      <c r="Y865">
        <v>8.9</v>
      </c>
      <c r="Z865">
        <v>0</v>
      </c>
      <c r="AA865">
        <v>0</v>
      </c>
      <c r="AB865">
        <v>0</v>
      </c>
      <c r="AC865">
        <v>0</v>
      </c>
      <c r="AD865">
        <v>0</v>
      </c>
    </row>
    <row r="866" spans="1:32" x14ac:dyDescent="0.25">
      <c r="A866">
        <v>2014</v>
      </c>
      <c r="B866">
        <v>87</v>
      </c>
      <c r="C866" t="s">
        <v>721</v>
      </c>
      <c r="D866" t="str">
        <f>IFERROR(INDEX('Draft Master List'!E:F,MATCH('Passing Data 2006-2015'!C866,'Draft Master List'!E:E,0),2),"N/A")</f>
        <v>N/A</v>
      </c>
      <c r="E866" t="s">
        <v>29</v>
      </c>
      <c r="F866">
        <v>33</v>
      </c>
      <c r="G866" t="s">
        <v>76</v>
      </c>
      <c r="H866">
        <v>14</v>
      </c>
      <c r="I866">
        <v>9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W866">
        <v>0</v>
      </c>
      <c r="X866">
        <v>39.6</v>
      </c>
      <c r="Y866">
        <v>2.7</v>
      </c>
      <c r="Z866">
        <v>0</v>
      </c>
      <c r="AA866">
        <v>0</v>
      </c>
      <c r="AB866">
        <v>0</v>
      </c>
      <c r="AC866">
        <v>0</v>
      </c>
      <c r="AD866">
        <v>0</v>
      </c>
    </row>
    <row r="867" spans="1:32" x14ac:dyDescent="0.25">
      <c r="A867">
        <v>2014</v>
      </c>
      <c r="B867">
        <v>88</v>
      </c>
      <c r="C867" t="s">
        <v>519</v>
      </c>
      <c r="D867" t="str">
        <f>IFERROR(INDEX('Draft Master List'!E:F,MATCH('Passing Data 2006-2015'!C867,'Draft Master List'!E:E,0),2),"N/A")</f>
        <v>642006</v>
      </c>
      <c r="E867" t="s">
        <v>19</v>
      </c>
      <c r="F867">
        <v>31</v>
      </c>
      <c r="H867">
        <v>1</v>
      </c>
      <c r="I867">
        <v>0</v>
      </c>
      <c r="K867">
        <v>1</v>
      </c>
      <c r="L867">
        <v>1</v>
      </c>
      <c r="M867">
        <v>100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79.2</v>
      </c>
      <c r="Y867">
        <v>44.6</v>
      </c>
      <c r="Z867">
        <v>0</v>
      </c>
      <c r="AA867">
        <v>0</v>
      </c>
      <c r="AB867">
        <v>0</v>
      </c>
      <c r="AC867">
        <v>0</v>
      </c>
      <c r="AD867">
        <v>0</v>
      </c>
    </row>
    <row r="868" spans="1:32" x14ac:dyDescent="0.25">
      <c r="A868">
        <v>2014</v>
      </c>
      <c r="B868">
        <v>89</v>
      </c>
      <c r="C868" t="s">
        <v>812</v>
      </c>
      <c r="D868" t="str">
        <f>IFERROR(INDEX('Draft Master List'!E:F,MATCH('Passing Data 2006-2015'!C868,'Draft Master List'!E:E,0),2),"N/A")</f>
        <v>N/A</v>
      </c>
      <c r="E868" t="s">
        <v>19</v>
      </c>
      <c r="F868">
        <v>24</v>
      </c>
      <c r="G868" t="s">
        <v>588</v>
      </c>
      <c r="H868">
        <v>15</v>
      </c>
      <c r="I868">
        <v>14</v>
      </c>
      <c r="K868">
        <v>1</v>
      </c>
      <c r="L868">
        <v>1</v>
      </c>
      <c r="M868">
        <v>100</v>
      </c>
      <c r="N868">
        <v>17</v>
      </c>
      <c r="O868">
        <v>0</v>
      </c>
      <c r="P868">
        <v>0</v>
      </c>
      <c r="Q868">
        <v>0</v>
      </c>
      <c r="R868">
        <v>0</v>
      </c>
      <c r="S868">
        <v>17</v>
      </c>
      <c r="T868">
        <v>17</v>
      </c>
      <c r="U868">
        <v>17</v>
      </c>
      <c r="V868">
        <v>17</v>
      </c>
      <c r="W868">
        <v>1.1000000000000001</v>
      </c>
      <c r="X868">
        <v>118.7</v>
      </c>
      <c r="Y868">
        <v>99.9</v>
      </c>
      <c r="Z868">
        <v>0</v>
      </c>
      <c r="AA868">
        <v>0</v>
      </c>
      <c r="AB868">
        <v>17</v>
      </c>
      <c r="AC868">
        <v>17</v>
      </c>
      <c r="AD868">
        <v>0</v>
      </c>
    </row>
    <row r="869" spans="1:32" x14ac:dyDescent="0.25">
      <c r="A869">
        <v>2014</v>
      </c>
      <c r="B869">
        <v>90</v>
      </c>
      <c r="C869" t="s">
        <v>745</v>
      </c>
      <c r="D869" t="str">
        <f>IFERROR(INDEX('Draft Master List'!E:F,MATCH('Passing Data 2006-2015'!C869,'Draft Master List'!E:E,0),2),"N/A")</f>
        <v>N/A</v>
      </c>
      <c r="E869" t="s">
        <v>32</v>
      </c>
      <c r="F869">
        <v>26</v>
      </c>
      <c r="G869" t="s">
        <v>77</v>
      </c>
      <c r="H869">
        <v>16</v>
      </c>
      <c r="I869">
        <v>7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W869">
        <v>0</v>
      </c>
      <c r="X869">
        <v>39.6</v>
      </c>
      <c r="Y869">
        <v>0.8</v>
      </c>
      <c r="Z869">
        <v>0</v>
      </c>
      <c r="AA869">
        <v>0</v>
      </c>
      <c r="AB869">
        <v>0</v>
      </c>
      <c r="AC869">
        <v>0</v>
      </c>
      <c r="AD869">
        <v>0</v>
      </c>
    </row>
    <row r="870" spans="1:32" x14ac:dyDescent="0.25">
      <c r="A870">
        <v>2014</v>
      </c>
      <c r="B870">
        <v>91</v>
      </c>
      <c r="C870" t="s">
        <v>766</v>
      </c>
      <c r="D870" t="str">
        <f>IFERROR(INDEX('Draft Master List'!E:F,MATCH('Passing Data 2006-2015'!C870,'Draft Master List'!E:E,0),2),"N/A")</f>
        <v>N/A</v>
      </c>
      <c r="E870" t="s">
        <v>23</v>
      </c>
      <c r="F870">
        <v>38</v>
      </c>
      <c r="G870" t="s">
        <v>213</v>
      </c>
      <c r="H870">
        <v>16</v>
      </c>
      <c r="I870">
        <v>0</v>
      </c>
      <c r="K870">
        <v>1</v>
      </c>
      <c r="L870">
        <v>1</v>
      </c>
      <c r="M870">
        <v>100</v>
      </c>
      <c r="N870">
        <v>10</v>
      </c>
      <c r="O870">
        <v>0</v>
      </c>
      <c r="P870">
        <v>0</v>
      </c>
      <c r="Q870">
        <v>0</v>
      </c>
      <c r="R870">
        <v>0</v>
      </c>
      <c r="S870">
        <v>10</v>
      </c>
      <c r="T870">
        <v>10</v>
      </c>
      <c r="U870">
        <v>10</v>
      </c>
      <c r="V870">
        <v>10</v>
      </c>
      <c r="W870">
        <v>0.6</v>
      </c>
      <c r="X870">
        <v>108.3</v>
      </c>
      <c r="Z870">
        <v>0</v>
      </c>
      <c r="AA870">
        <v>0</v>
      </c>
      <c r="AB870">
        <v>10</v>
      </c>
      <c r="AC870">
        <v>10</v>
      </c>
      <c r="AD870">
        <v>0</v>
      </c>
    </row>
    <row r="871" spans="1:32" x14ac:dyDescent="0.25">
      <c r="A871">
        <v>2014</v>
      </c>
      <c r="B871">
        <v>92</v>
      </c>
      <c r="C871" t="s">
        <v>585</v>
      </c>
      <c r="D871" t="str">
        <f>IFERROR(INDEX('Draft Master List'!E:F,MATCH('Passing Data 2006-2015'!C871,'Draft Master List'!E:E,0),2),"N/A")</f>
        <v>N/A</v>
      </c>
      <c r="E871" t="s">
        <v>34</v>
      </c>
      <c r="F871">
        <v>32</v>
      </c>
      <c r="G871" t="s">
        <v>213</v>
      </c>
      <c r="H871">
        <v>16</v>
      </c>
      <c r="I871">
        <v>0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W871">
        <v>0</v>
      </c>
      <c r="X871">
        <v>39.6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</row>
    <row r="872" spans="1:32" x14ac:dyDescent="0.25">
      <c r="A872">
        <v>2014</v>
      </c>
      <c r="B872">
        <v>93</v>
      </c>
      <c r="C872" t="s">
        <v>367</v>
      </c>
      <c r="D872" t="str">
        <f>IFERROR(INDEX('Draft Master List'!E:F,MATCH('Passing Data 2006-2015'!C872,'Draft Master List'!E:E,0),2),"N/A")</f>
        <v>N/A</v>
      </c>
      <c r="E872" t="s">
        <v>20</v>
      </c>
      <c r="F872">
        <v>27</v>
      </c>
      <c r="G872" t="s">
        <v>213</v>
      </c>
      <c r="H872">
        <v>16</v>
      </c>
      <c r="I872">
        <v>0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W872">
        <v>0</v>
      </c>
      <c r="X872">
        <v>39.6</v>
      </c>
      <c r="Z872">
        <v>0</v>
      </c>
      <c r="AA872">
        <v>0</v>
      </c>
      <c r="AB872">
        <v>0</v>
      </c>
      <c r="AC872">
        <v>0</v>
      </c>
      <c r="AD872">
        <v>0</v>
      </c>
    </row>
    <row r="873" spans="1:32" x14ac:dyDescent="0.25">
      <c r="A873">
        <v>2014</v>
      </c>
      <c r="B873">
        <v>94</v>
      </c>
      <c r="C873" t="s">
        <v>96</v>
      </c>
      <c r="D873" t="str">
        <f>IFERROR(INDEX('Draft Master List'!E:F,MATCH('Passing Data 2006-2015'!C873,'Draft Master List'!E:E,0),2),"N/A")</f>
        <v>42008</v>
      </c>
      <c r="E873" t="s">
        <v>16</v>
      </c>
      <c r="F873">
        <v>27</v>
      </c>
      <c r="G873" t="s">
        <v>76</v>
      </c>
      <c r="H873">
        <v>16</v>
      </c>
      <c r="I873">
        <v>12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W873">
        <v>0</v>
      </c>
      <c r="X873">
        <v>39.6</v>
      </c>
      <c r="Y873">
        <v>66.599999999999994</v>
      </c>
      <c r="Z873">
        <v>0</v>
      </c>
      <c r="AA873">
        <v>0</v>
      </c>
      <c r="AB873">
        <v>0</v>
      </c>
      <c r="AC873">
        <v>0</v>
      </c>
      <c r="AD873">
        <v>0</v>
      </c>
    </row>
    <row r="874" spans="1:32" x14ac:dyDescent="0.25">
      <c r="A874">
        <v>2014</v>
      </c>
      <c r="B874">
        <v>95</v>
      </c>
      <c r="C874" t="s">
        <v>813</v>
      </c>
      <c r="D874" t="str">
        <f>IFERROR(INDEX('Draft Master List'!E:F,MATCH('Passing Data 2006-2015'!C874,'Draft Master List'!E:E,0),2),"N/A")</f>
        <v>N/A</v>
      </c>
      <c r="E874" t="s">
        <v>32</v>
      </c>
      <c r="F874">
        <v>24</v>
      </c>
      <c r="G874" t="s">
        <v>213</v>
      </c>
      <c r="H874">
        <v>16</v>
      </c>
      <c r="I874">
        <v>0</v>
      </c>
      <c r="K874">
        <v>1</v>
      </c>
      <c r="L874">
        <v>1</v>
      </c>
      <c r="M874">
        <v>100</v>
      </c>
      <c r="N874">
        <v>38</v>
      </c>
      <c r="O874">
        <v>0</v>
      </c>
      <c r="P874">
        <v>0</v>
      </c>
      <c r="Q874">
        <v>0</v>
      </c>
      <c r="R874">
        <v>0</v>
      </c>
      <c r="S874">
        <v>38</v>
      </c>
      <c r="T874">
        <v>38</v>
      </c>
      <c r="U874">
        <v>38</v>
      </c>
      <c r="V874">
        <v>38</v>
      </c>
      <c r="W874">
        <v>2.4</v>
      </c>
      <c r="X874">
        <v>118.7</v>
      </c>
      <c r="Z874">
        <v>0</v>
      </c>
      <c r="AA874">
        <v>0</v>
      </c>
      <c r="AB874">
        <v>38</v>
      </c>
      <c r="AC874">
        <v>38</v>
      </c>
      <c r="AD874">
        <v>0</v>
      </c>
    </row>
    <row r="875" spans="1:32" x14ac:dyDescent="0.25">
      <c r="A875">
        <v>2014</v>
      </c>
      <c r="B875">
        <v>96</v>
      </c>
      <c r="C875" t="s">
        <v>789</v>
      </c>
      <c r="D875" t="str">
        <f>IFERROR(INDEX('Draft Master List'!E:F,MATCH('Passing Data 2006-2015'!C875,'Draft Master List'!E:E,0),2),"N/A")</f>
        <v>N/A</v>
      </c>
      <c r="E875" t="s">
        <v>14</v>
      </c>
      <c r="F875">
        <v>27</v>
      </c>
      <c r="G875" t="s">
        <v>643</v>
      </c>
      <c r="H875">
        <v>15</v>
      </c>
      <c r="I875">
        <v>5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W875">
        <v>0</v>
      </c>
      <c r="X875">
        <v>39.6</v>
      </c>
      <c r="Y875">
        <v>27.5</v>
      </c>
      <c r="Z875">
        <v>0</v>
      </c>
      <c r="AA875">
        <v>0</v>
      </c>
      <c r="AB875">
        <v>0</v>
      </c>
      <c r="AC875">
        <v>0</v>
      </c>
      <c r="AD875">
        <v>0</v>
      </c>
    </row>
    <row r="876" spans="1:32" x14ac:dyDescent="0.25">
      <c r="A876">
        <v>2014</v>
      </c>
      <c r="B876">
        <v>97</v>
      </c>
      <c r="C876" t="s">
        <v>791</v>
      </c>
      <c r="D876" t="str">
        <f>IFERROR(INDEX('Draft Master List'!E:F,MATCH('Passing Data 2006-2015'!C876,'Draft Master List'!E:E,0),2),"N/A")</f>
        <v>N/A</v>
      </c>
      <c r="E876" t="s">
        <v>4</v>
      </c>
      <c r="F876">
        <v>24</v>
      </c>
      <c r="G876" t="s">
        <v>76</v>
      </c>
      <c r="H876">
        <v>13</v>
      </c>
      <c r="I876">
        <v>9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W876">
        <v>0</v>
      </c>
      <c r="X876">
        <v>39.6</v>
      </c>
      <c r="Y876">
        <v>4.7</v>
      </c>
      <c r="Z876">
        <v>0</v>
      </c>
      <c r="AA876">
        <v>0</v>
      </c>
      <c r="AB876">
        <v>0</v>
      </c>
      <c r="AC876">
        <v>0</v>
      </c>
      <c r="AD876">
        <v>0</v>
      </c>
    </row>
    <row r="877" spans="1:32" x14ac:dyDescent="0.25">
      <c r="A877">
        <v>2014</v>
      </c>
      <c r="B877">
        <v>98</v>
      </c>
      <c r="C877" t="s">
        <v>105</v>
      </c>
      <c r="D877" t="str">
        <f>IFERROR(INDEX('Draft Master List'!E:F,MATCH('Passing Data 2006-2015'!C877,'Draft Master List'!E:E,0),2),"N/A")</f>
        <v>842009</v>
      </c>
      <c r="E877" t="s">
        <v>33</v>
      </c>
      <c r="F877">
        <v>28</v>
      </c>
      <c r="G877" t="s">
        <v>74</v>
      </c>
      <c r="H877">
        <v>16</v>
      </c>
      <c r="I877">
        <v>16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W877">
        <v>0</v>
      </c>
      <c r="X877">
        <v>39.6</v>
      </c>
      <c r="Y877">
        <v>2.5</v>
      </c>
      <c r="Z877">
        <v>0</v>
      </c>
      <c r="AA877">
        <v>0</v>
      </c>
      <c r="AB877">
        <v>0</v>
      </c>
      <c r="AC877">
        <v>0</v>
      </c>
      <c r="AD877">
        <v>0</v>
      </c>
    </row>
    <row r="878" spans="1:32" x14ac:dyDescent="0.25">
      <c r="A878">
        <v>2014</v>
      </c>
      <c r="B878">
        <v>99</v>
      </c>
      <c r="C878" t="s">
        <v>446</v>
      </c>
      <c r="D878" t="str">
        <f>IFERROR(INDEX('Draft Master List'!E:F,MATCH('Passing Data 2006-2015'!C878,'Draft Master List'!E:E,0),2),"N/A")</f>
        <v>N/A</v>
      </c>
      <c r="E878" t="s">
        <v>13</v>
      </c>
      <c r="F878">
        <v>29</v>
      </c>
      <c r="G878" t="s">
        <v>814</v>
      </c>
      <c r="H878">
        <v>16</v>
      </c>
      <c r="I878">
        <v>16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W878">
        <v>0</v>
      </c>
      <c r="X878">
        <v>39.6</v>
      </c>
      <c r="Z878">
        <v>0</v>
      </c>
      <c r="AA878">
        <v>0</v>
      </c>
      <c r="AB878">
        <v>0</v>
      </c>
      <c r="AC878">
        <v>0</v>
      </c>
      <c r="AD878">
        <v>0</v>
      </c>
    </row>
    <row r="879" spans="1:32" x14ac:dyDescent="0.25">
      <c r="A879">
        <v>2014</v>
      </c>
      <c r="B879">
        <v>100</v>
      </c>
      <c r="C879" t="s">
        <v>815</v>
      </c>
      <c r="D879" t="str">
        <f>IFERROR(INDEX('Draft Master List'!E:F,MATCH('Passing Data 2006-2015'!C879,'Draft Master List'!E:E,0),2),"N/A")</f>
        <v>N/A</v>
      </c>
      <c r="E879" t="s">
        <v>24</v>
      </c>
      <c r="F879">
        <v>23</v>
      </c>
      <c r="G879" t="s">
        <v>213</v>
      </c>
      <c r="H879">
        <v>16</v>
      </c>
      <c r="I879">
        <v>0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1</v>
      </c>
      <c r="R879">
        <v>100</v>
      </c>
      <c r="S879">
        <v>0</v>
      </c>
      <c r="T879">
        <v>0</v>
      </c>
      <c r="U879">
        <v>-45</v>
      </c>
      <c r="W879">
        <v>0</v>
      </c>
      <c r="X879">
        <v>0</v>
      </c>
      <c r="Z879">
        <v>0</v>
      </c>
      <c r="AA879">
        <v>0</v>
      </c>
      <c r="AB879">
        <v>0</v>
      </c>
      <c r="AC879">
        <v>-45</v>
      </c>
      <c r="AD879">
        <v>0</v>
      </c>
    </row>
    <row r="880" spans="1:32" x14ac:dyDescent="0.25">
      <c r="A880">
        <v>2015</v>
      </c>
      <c r="B880">
        <v>1</v>
      </c>
      <c r="C880" t="s">
        <v>81</v>
      </c>
      <c r="D880" t="str">
        <f>IFERROR(INDEX('Draft Master List'!E:F,MATCH('Passing Data 2006-2015'!C880,'Draft Master List'!E:E,0),2),"N/A")</f>
        <v>N/A</v>
      </c>
      <c r="E880" t="s">
        <v>13</v>
      </c>
      <c r="F880">
        <v>34</v>
      </c>
      <c r="G880" t="s">
        <v>1</v>
      </c>
      <c r="H880">
        <v>16</v>
      </c>
      <c r="I880">
        <v>16</v>
      </c>
      <c r="J880" s="1">
        <v>36628</v>
      </c>
      <c r="K880">
        <v>437</v>
      </c>
      <c r="L880">
        <v>661</v>
      </c>
      <c r="M880">
        <v>66.099999999999994</v>
      </c>
      <c r="N880">
        <v>4792</v>
      </c>
      <c r="O880">
        <v>29</v>
      </c>
      <c r="P880">
        <v>4.4000000000000004</v>
      </c>
      <c r="Q880">
        <v>13</v>
      </c>
      <c r="R880">
        <v>2</v>
      </c>
      <c r="S880">
        <v>80</v>
      </c>
      <c r="T880">
        <v>7.2</v>
      </c>
      <c r="U880">
        <v>7.2</v>
      </c>
      <c r="V880">
        <v>11</v>
      </c>
      <c r="W880">
        <v>299.5</v>
      </c>
      <c r="X880">
        <v>93.8</v>
      </c>
      <c r="Y880">
        <v>61.4</v>
      </c>
      <c r="Z880">
        <v>40</v>
      </c>
      <c r="AA880">
        <v>264</v>
      </c>
      <c r="AB880">
        <v>6.46</v>
      </c>
      <c r="AC880">
        <v>6.45</v>
      </c>
      <c r="AD880">
        <v>5.7</v>
      </c>
      <c r="AE880">
        <v>1</v>
      </c>
      <c r="AF880">
        <v>2</v>
      </c>
    </row>
    <row r="881" spans="1:32" x14ac:dyDescent="0.25">
      <c r="A881">
        <v>2015</v>
      </c>
      <c r="B881">
        <v>2</v>
      </c>
      <c r="C881" t="s">
        <v>593</v>
      </c>
      <c r="D881" t="str">
        <f>IFERROR(INDEX('Draft Master List'!E:F,MATCH('Passing Data 2006-2015'!C881,'Draft Master List'!E:E,0),2),"N/A")</f>
        <v>N/A</v>
      </c>
      <c r="E881" t="s">
        <v>0</v>
      </c>
      <c r="F881">
        <v>36</v>
      </c>
      <c r="G881" t="s">
        <v>1</v>
      </c>
      <c r="H881">
        <v>15</v>
      </c>
      <c r="I881">
        <v>15</v>
      </c>
      <c r="J881" s="1">
        <v>36715</v>
      </c>
      <c r="K881">
        <v>428</v>
      </c>
      <c r="L881">
        <v>627</v>
      </c>
      <c r="M881">
        <v>68.3</v>
      </c>
      <c r="N881">
        <v>4870</v>
      </c>
      <c r="O881">
        <v>32</v>
      </c>
      <c r="P881">
        <v>5.0999999999999996</v>
      </c>
      <c r="Q881">
        <v>11</v>
      </c>
      <c r="R881">
        <v>1.8</v>
      </c>
      <c r="S881">
        <v>80</v>
      </c>
      <c r="T881">
        <v>7.8</v>
      </c>
      <c r="U881">
        <v>8</v>
      </c>
      <c r="V881">
        <v>11.4</v>
      </c>
      <c r="W881">
        <v>324.7</v>
      </c>
      <c r="X881">
        <v>101</v>
      </c>
      <c r="Y881">
        <v>69.900000000000006</v>
      </c>
      <c r="Z881">
        <v>31</v>
      </c>
      <c r="AA881">
        <v>235</v>
      </c>
      <c r="AB881">
        <v>7.04</v>
      </c>
      <c r="AC881">
        <v>7.26</v>
      </c>
      <c r="AD881">
        <v>4.7</v>
      </c>
      <c r="AE881">
        <v>1</v>
      </c>
      <c r="AF881">
        <v>2</v>
      </c>
    </row>
    <row r="882" spans="1:32" x14ac:dyDescent="0.25">
      <c r="A882">
        <v>2015</v>
      </c>
      <c r="B882">
        <v>3</v>
      </c>
      <c r="C882" t="s">
        <v>646</v>
      </c>
      <c r="D882" t="str">
        <f>IFERROR(INDEX('Draft Master List'!E:F,MATCH('Passing Data 2006-2015'!C882,'Draft Master List'!E:E,0),2),"N/A")</f>
        <v>N/A</v>
      </c>
      <c r="E882" t="s">
        <v>30</v>
      </c>
      <c r="F882">
        <v>38</v>
      </c>
      <c r="G882" t="s">
        <v>1</v>
      </c>
      <c r="H882">
        <v>16</v>
      </c>
      <c r="I882">
        <v>16</v>
      </c>
      <c r="J882" s="1">
        <v>36864</v>
      </c>
      <c r="K882">
        <v>402</v>
      </c>
      <c r="L882">
        <v>624</v>
      </c>
      <c r="M882">
        <v>64.400000000000006</v>
      </c>
      <c r="N882">
        <v>4770</v>
      </c>
      <c r="O882">
        <v>36</v>
      </c>
      <c r="P882">
        <v>5.8</v>
      </c>
      <c r="Q882">
        <v>7</v>
      </c>
      <c r="R882">
        <v>1.1000000000000001</v>
      </c>
      <c r="S882">
        <v>76</v>
      </c>
      <c r="T882">
        <v>7.6</v>
      </c>
      <c r="U882">
        <v>8.3000000000000007</v>
      </c>
      <c r="V882">
        <v>11.9</v>
      </c>
      <c r="W882">
        <v>298.10000000000002</v>
      </c>
      <c r="X882">
        <v>102.2</v>
      </c>
      <c r="Y882">
        <v>71.2</v>
      </c>
      <c r="Z882">
        <v>38</v>
      </c>
      <c r="AA882">
        <v>225</v>
      </c>
      <c r="AB882">
        <v>6.87</v>
      </c>
      <c r="AC882">
        <v>7.48</v>
      </c>
      <c r="AD882">
        <v>5.7</v>
      </c>
      <c r="AE882">
        <v>2</v>
      </c>
      <c r="AF882">
        <v>2</v>
      </c>
    </row>
    <row r="883" spans="1:32" x14ac:dyDescent="0.25">
      <c r="A883">
        <v>2015</v>
      </c>
      <c r="B883">
        <v>4</v>
      </c>
      <c r="C883" t="s">
        <v>8</v>
      </c>
      <c r="D883" t="str">
        <f>IFERROR(INDEX('Draft Master List'!E:F,MATCH('Passing Data 2006-2015'!C883,'Draft Master List'!E:E,0),2),"N/A")</f>
        <v>N/A</v>
      </c>
      <c r="E883" t="s">
        <v>9</v>
      </c>
      <c r="F883">
        <v>34</v>
      </c>
      <c r="G883" t="s">
        <v>1</v>
      </c>
      <c r="H883">
        <v>16</v>
      </c>
      <c r="I883">
        <v>16</v>
      </c>
      <c r="J883" s="1">
        <v>36687</v>
      </c>
      <c r="K883">
        <v>387</v>
      </c>
      <c r="L883">
        <v>618</v>
      </c>
      <c r="M883">
        <v>62.6</v>
      </c>
      <c r="N883">
        <v>4432</v>
      </c>
      <c r="O883">
        <v>35</v>
      </c>
      <c r="P883">
        <v>5.7</v>
      </c>
      <c r="Q883">
        <v>14</v>
      </c>
      <c r="R883">
        <v>2.2999999999999998</v>
      </c>
      <c r="S883">
        <v>87</v>
      </c>
      <c r="T883">
        <v>7.2</v>
      </c>
      <c r="U883">
        <v>7.3</v>
      </c>
      <c r="V883">
        <v>11.5</v>
      </c>
      <c r="W883">
        <v>277</v>
      </c>
      <c r="X883">
        <v>93.6</v>
      </c>
      <c r="Y883">
        <v>61</v>
      </c>
      <c r="Z883">
        <v>27</v>
      </c>
      <c r="AA883">
        <v>157</v>
      </c>
      <c r="AB883">
        <v>6.63</v>
      </c>
      <c r="AC883">
        <v>6.74</v>
      </c>
      <c r="AD883">
        <v>4.2</v>
      </c>
      <c r="AE883">
        <v>1</v>
      </c>
      <c r="AF883">
        <v>2</v>
      </c>
    </row>
    <row r="884" spans="1:32" x14ac:dyDescent="0.25">
      <c r="A884">
        <v>2015</v>
      </c>
      <c r="B884">
        <v>5</v>
      </c>
      <c r="C884" t="s">
        <v>82</v>
      </c>
      <c r="D884" t="str">
        <f>IFERROR(INDEX('Draft Master List'!E:F,MATCH('Passing Data 2006-2015'!C884,'Draft Master List'!E:E,0),2),"N/A")</f>
        <v>32008</v>
      </c>
      <c r="E884" t="s">
        <v>21</v>
      </c>
      <c r="F884">
        <v>30</v>
      </c>
      <c r="G884" t="s">
        <v>1</v>
      </c>
      <c r="H884">
        <v>16</v>
      </c>
      <c r="I884">
        <v>16</v>
      </c>
      <c r="J884" s="1">
        <v>36746</v>
      </c>
      <c r="K884">
        <v>407</v>
      </c>
      <c r="L884">
        <v>614</v>
      </c>
      <c r="M884">
        <v>66.3</v>
      </c>
      <c r="N884">
        <v>4591</v>
      </c>
      <c r="O884">
        <v>21</v>
      </c>
      <c r="P884">
        <v>3.4</v>
      </c>
      <c r="Q884">
        <v>16</v>
      </c>
      <c r="R884">
        <v>2.6</v>
      </c>
      <c r="S884">
        <v>70</v>
      </c>
      <c r="T884">
        <v>7.5</v>
      </c>
      <c r="U884">
        <v>7</v>
      </c>
      <c r="V884">
        <v>11.3</v>
      </c>
      <c r="W884">
        <v>286.89999999999998</v>
      </c>
      <c r="X884">
        <v>89</v>
      </c>
      <c r="Y884">
        <v>67.2</v>
      </c>
      <c r="Z884">
        <v>30</v>
      </c>
      <c r="AA884">
        <v>203</v>
      </c>
      <c r="AB884">
        <v>6.81</v>
      </c>
      <c r="AC884">
        <v>6.35</v>
      </c>
      <c r="AD884">
        <v>4.7</v>
      </c>
      <c r="AE884">
        <v>4</v>
      </c>
      <c r="AF884">
        <v>4</v>
      </c>
    </row>
    <row r="885" spans="1:32" x14ac:dyDescent="0.25">
      <c r="A885">
        <v>2015</v>
      </c>
      <c r="B885">
        <v>6</v>
      </c>
      <c r="C885" t="s">
        <v>794</v>
      </c>
      <c r="D885" t="str">
        <f>IFERROR(INDEX('Draft Master List'!E:F,MATCH('Passing Data 2006-2015'!C885,'Draft Master List'!E:E,0),2),"N/A")</f>
        <v>N/A</v>
      </c>
      <c r="E885" t="s">
        <v>4</v>
      </c>
      <c r="F885">
        <v>23</v>
      </c>
      <c r="G885" t="s">
        <v>1</v>
      </c>
      <c r="H885">
        <v>16</v>
      </c>
      <c r="I885">
        <v>16</v>
      </c>
      <c r="J885" s="1">
        <v>36657</v>
      </c>
      <c r="K885">
        <v>355</v>
      </c>
      <c r="L885">
        <v>606</v>
      </c>
      <c r="M885">
        <v>58.6</v>
      </c>
      <c r="N885">
        <v>4428</v>
      </c>
      <c r="O885">
        <v>35</v>
      </c>
      <c r="P885">
        <v>5.8</v>
      </c>
      <c r="Q885">
        <v>18</v>
      </c>
      <c r="R885">
        <v>3</v>
      </c>
      <c r="S885">
        <v>90</v>
      </c>
      <c r="T885">
        <v>7.3</v>
      </c>
      <c r="U885">
        <v>7.1</v>
      </c>
      <c r="V885">
        <v>12.5</v>
      </c>
      <c r="W885">
        <v>276.8</v>
      </c>
      <c r="X885">
        <v>88.2</v>
      </c>
      <c r="Y885">
        <v>55.9</v>
      </c>
      <c r="Z885">
        <v>51</v>
      </c>
      <c r="AA885">
        <v>320</v>
      </c>
      <c r="AB885">
        <v>6.25</v>
      </c>
      <c r="AC885">
        <v>6.09</v>
      </c>
      <c r="AD885">
        <v>7.8</v>
      </c>
      <c r="AE885">
        <v>3</v>
      </c>
      <c r="AF885">
        <v>4</v>
      </c>
    </row>
    <row r="886" spans="1:32" x14ac:dyDescent="0.25">
      <c r="A886">
        <v>2015</v>
      </c>
      <c r="B886">
        <v>7</v>
      </c>
      <c r="C886" t="s">
        <v>11</v>
      </c>
      <c r="D886" t="str">
        <f>IFERROR(INDEX('Draft Master List'!E:F,MATCH('Passing Data 2006-2015'!C886,'Draft Master List'!E:E,0),2),"N/A")</f>
        <v>12009</v>
      </c>
      <c r="E886" t="s">
        <v>12</v>
      </c>
      <c r="F886">
        <v>27</v>
      </c>
      <c r="G886" t="s">
        <v>1</v>
      </c>
      <c r="H886">
        <v>16</v>
      </c>
      <c r="I886">
        <v>16</v>
      </c>
      <c r="J886" s="1">
        <v>36716</v>
      </c>
      <c r="K886">
        <v>398</v>
      </c>
      <c r="L886">
        <v>592</v>
      </c>
      <c r="M886">
        <v>67.2</v>
      </c>
      <c r="N886">
        <v>4262</v>
      </c>
      <c r="O886">
        <v>32</v>
      </c>
      <c r="P886">
        <v>5.4</v>
      </c>
      <c r="Q886">
        <v>13</v>
      </c>
      <c r="R886">
        <v>2.2000000000000002</v>
      </c>
      <c r="S886">
        <v>57</v>
      </c>
      <c r="T886">
        <v>7.2</v>
      </c>
      <c r="U886">
        <v>7.3</v>
      </c>
      <c r="V886">
        <v>10.7</v>
      </c>
      <c r="W886">
        <v>266.39999999999998</v>
      </c>
      <c r="X886">
        <v>97</v>
      </c>
      <c r="Y886">
        <v>61.1</v>
      </c>
      <c r="Z886">
        <v>44</v>
      </c>
      <c r="AA886">
        <v>251</v>
      </c>
      <c r="AB886">
        <v>6.31</v>
      </c>
      <c r="AC886">
        <v>6.39</v>
      </c>
      <c r="AD886">
        <v>6.9</v>
      </c>
      <c r="AE886">
        <v>2</v>
      </c>
      <c r="AF886">
        <v>3</v>
      </c>
    </row>
    <row r="887" spans="1:32" x14ac:dyDescent="0.25">
      <c r="A887">
        <v>2015</v>
      </c>
      <c r="B887">
        <v>8</v>
      </c>
      <c r="C887" t="s">
        <v>751</v>
      </c>
      <c r="D887" t="str">
        <f>IFERROR(INDEX('Draft Master List'!E:F,MATCH('Passing Data 2006-2015'!C887,'Draft Master List'!E:E,0),2),"N/A")</f>
        <v>N/A</v>
      </c>
      <c r="E887" t="s">
        <v>33</v>
      </c>
      <c r="F887">
        <v>27</v>
      </c>
      <c r="G887" t="s">
        <v>1</v>
      </c>
      <c r="H887">
        <v>16</v>
      </c>
      <c r="I887">
        <v>16</v>
      </c>
      <c r="J887" s="1">
        <v>36687</v>
      </c>
      <c r="K887">
        <v>363</v>
      </c>
      <c r="L887">
        <v>586</v>
      </c>
      <c r="M887">
        <v>61.9</v>
      </c>
      <c r="N887">
        <v>4208</v>
      </c>
      <c r="O887">
        <v>24</v>
      </c>
      <c r="P887">
        <v>4.0999999999999996</v>
      </c>
      <c r="Q887">
        <v>12</v>
      </c>
      <c r="R887">
        <v>2</v>
      </c>
      <c r="S887">
        <v>54</v>
      </c>
      <c r="T887">
        <v>7.2</v>
      </c>
      <c r="U887">
        <v>7.1</v>
      </c>
      <c r="V887">
        <v>11.6</v>
      </c>
      <c r="W887">
        <v>263</v>
      </c>
      <c r="X887">
        <v>88.7</v>
      </c>
      <c r="Y887">
        <v>51</v>
      </c>
      <c r="Z887">
        <v>45</v>
      </c>
      <c r="AA887">
        <v>420</v>
      </c>
      <c r="AB887">
        <v>6</v>
      </c>
      <c r="AC887">
        <v>5.91</v>
      </c>
      <c r="AD887">
        <v>7.1</v>
      </c>
      <c r="AE887">
        <v>2</v>
      </c>
      <c r="AF887">
        <v>2</v>
      </c>
    </row>
    <row r="888" spans="1:32" x14ac:dyDescent="0.25">
      <c r="A888">
        <v>2015</v>
      </c>
      <c r="B888">
        <v>9</v>
      </c>
      <c r="C888" t="s">
        <v>793</v>
      </c>
      <c r="D888" t="str">
        <f>IFERROR(INDEX('Draft Master List'!E:F,MATCH('Passing Data 2006-2015'!C888,'Draft Master List'!E:E,0),2),"N/A")</f>
        <v>N/A</v>
      </c>
      <c r="E888" t="s">
        <v>16</v>
      </c>
      <c r="F888">
        <v>24</v>
      </c>
      <c r="G888" t="s">
        <v>1</v>
      </c>
      <c r="H888">
        <v>16</v>
      </c>
      <c r="I888">
        <v>16</v>
      </c>
      <c r="J888" s="1">
        <v>36716</v>
      </c>
      <c r="K888">
        <v>350</v>
      </c>
      <c r="L888">
        <v>573</v>
      </c>
      <c r="M888">
        <v>61.1</v>
      </c>
      <c r="N888">
        <v>3987</v>
      </c>
      <c r="O888">
        <v>32</v>
      </c>
      <c r="P888">
        <v>5.6</v>
      </c>
      <c r="Q888">
        <v>13</v>
      </c>
      <c r="R888">
        <v>2.2999999999999998</v>
      </c>
      <c r="S888">
        <v>68</v>
      </c>
      <c r="T888">
        <v>7</v>
      </c>
      <c r="U888">
        <v>7.1</v>
      </c>
      <c r="V888">
        <v>11.4</v>
      </c>
      <c r="W888">
        <v>249.2</v>
      </c>
      <c r="X888">
        <v>91.1</v>
      </c>
      <c r="Y888">
        <v>46.3</v>
      </c>
      <c r="Z888">
        <v>31</v>
      </c>
      <c r="AA888">
        <v>230</v>
      </c>
      <c r="AB888">
        <v>6.22</v>
      </c>
      <c r="AC888">
        <v>6.31</v>
      </c>
      <c r="AD888">
        <v>5.0999999999999996</v>
      </c>
      <c r="AE888">
        <v>4</v>
      </c>
      <c r="AF888">
        <v>4</v>
      </c>
    </row>
    <row r="889" spans="1:32" x14ac:dyDescent="0.25">
      <c r="A889">
        <v>2015</v>
      </c>
      <c r="B889">
        <v>10</v>
      </c>
      <c r="C889" t="s">
        <v>80</v>
      </c>
      <c r="D889" t="str">
        <f>IFERROR(INDEX('Draft Master List'!E:F,MATCH('Passing Data 2006-2015'!C889,'Draft Master List'!E:E,0),2),"N/A")</f>
        <v>N/A</v>
      </c>
      <c r="E889" t="s">
        <v>5</v>
      </c>
      <c r="F889">
        <v>32</v>
      </c>
      <c r="G889" t="s">
        <v>1</v>
      </c>
      <c r="H889">
        <v>16</v>
      </c>
      <c r="I889">
        <v>16</v>
      </c>
      <c r="J889" s="1">
        <v>36805</v>
      </c>
      <c r="K889">
        <v>347</v>
      </c>
      <c r="L889">
        <v>572</v>
      </c>
      <c r="M889">
        <v>60.7</v>
      </c>
      <c r="N889">
        <v>3821</v>
      </c>
      <c r="O889">
        <v>31</v>
      </c>
      <c r="P889">
        <v>5.4</v>
      </c>
      <c r="Q889">
        <v>8</v>
      </c>
      <c r="R889">
        <v>1.4</v>
      </c>
      <c r="S889">
        <v>65</v>
      </c>
      <c r="T889">
        <v>6.7</v>
      </c>
      <c r="U889">
        <v>7.1</v>
      </c>
      <c r="V889">
        <v>11</v>
      </c>
      <c r="W889">
        <v>238.8</v>
      </c>
      <c r="X889">
        <v>92.7</v>
      </c>
      <c r="Y889">
        <v>63.6</v>
      </c>
      <c r="Z889">
        <v>46</v>
      </c>
      <c r="AA889">
        <v>314</v>
      </c>
      <c r="AB889">
        <v>5.67</v>
      </c>
      <c r="AC889">
        <v>6.1</v>
      </c>
      <c r="AD889">
        <v>7.4</v>
      </c>
      <c r="AE889">
        <v>2</v>
      </c>
      <c r="AF889">
        <v>2</v>
      </c>
    </row>
    <row r="890" spans="1:32" x14ac:dyDescent="0.25">
      <c r="A890">
        <v>2015</v>
      </c>
      <c r="B890">
        <v>11</v>
      </c>
      <c r="C890" t="s">
        <v>31</v>
      </c>
      <c r="D890" t="str">
        <f>IFERROR(INDEX('Draft Master List'!E:F,MATCH('Passing Data 2006-2015'!C890,'Draft Master List'!E:E,0),2),"N/A")</f>
        <v>N/A</v>
      </c>
      <c r="E890" t="s">
        <v>32</v>
      </c>
      <c r="F890">
        <v>33</v>
      </c>
      <c r="G890" t="s">
        <v>1</v>
      </c>
      <c r="H890">
        <v>16</v>
      </c>
      <c r="I890">
        <v>16</v>
      </c>
      <c r="J890" s="1">
        <v>36805</v>
      </c>
      <c r="K890">
        <v>335</v>
      </c>
      <c r="L890">
        <v>562</v>
      </c>
      <c r="M890">
        <v>59.6</v>
      </c>
      <c r="N890">
        <v>3905</v>
      </c>
      <c r="O890">
        <v>31</v>
      </c>
      <c r="P890">
        <v>5.5</v>
      </c>
      <c r="Q890">
        <v>15</v>
      </c>
      <c r="R890">
        <v>2.7</v>
      </c>
      <c r="S890">
        <v>69</v>
      </c>
      <c r="T890">
        <v>6.9</v>
      </c>
      <c r="U890">
        <v>6.9</v>
      </c>
      <c r="V890">
        <v>11.7</v>
      </c>
      <c r="W890">
        <v>244.1</v>
      </c>
      <c r="X890">
        <v>88</v>
      </c>
      <c r="Y890">
        <v>65.3</v>
      </c>
      <c r="Z890">
        <v>19</v>
      </c>
      <c r="AA890">
        <v>94</v>
      </c>
      <c r="AB890">
        <v>6.56</v>
      </c>
      <c r="AC890">
        <v>6.46</v>
      </c>
      <c r="AD890">
        <v>3.3</v>
      </c>
      <c r="AE890">
        <v>2</v>
      </c>
      <c r="AF890">
        <v>3</v>
      </c>
    </row>
    <row r="891" spans="1:32" x14ac:dyDescent="0.25">
      <c r="A891">
        <v>2015</v>
      </c>
      <c r="B891">
        <v>12</v>
      </c>
      <c r="C891" t="s">
        <v>754</v>
      </c>
      <c r="D891" t="str">
        <f>IFERROR(INDEX('Draft Master List'!E:F,MATCH('Passing Data 2006-2015'!C891,'Draft Master List'!E:E,0),2),"N/A")</f>
        <v>N/A</v>
      </c>
      <c r="E891" t="s">
        <v>7</v>
      </c>
      <c r="F891">
        <v>27</v>
      </c>
      <c r="G891" t="s">
        <v>1</v>
      </c>
      <c r="H891">
        <v>16</v>
      </c>
      <c r="I891">
        <v>16</v>
      </c>
      <c r="J891" s="1">
        <v>36776</v>
      </c>
      <c r="K891">
        <v>379</v>
      </c>
      <c r="L891">
        <v>543</v>
      </c>
      <c r="M891">
        <v>69.8</v>
      </c>
      <c r="N891">
        <v>4166</v>
      </c>
      <c r="O891">
        <v>29</v>
      </c>
      <c r="P891">
        <v>5.3</v>
      </c>
      <c r="Q891">
        <v>11</v>
      </c>
      <c r="R891">
        <v>2</v>
      </c>
      <c r="S891">
        <v>78</v>
      </c>
      <c r="T891">
        <v>7.7</v>
      </c>
      <c r="U891">
        <v>7.8</v>
      </c>
      <c r="V891">
        <v>11</v>
      </c>
      <c r="W891">
        <v>260.39999999999998</v>
      </c>
      <c r="X891">
        <v>101.6</v>
      </c>
      <c r="Y891">
        <v>71</v>
      </c>
      <c r="Z891">
        <v>26</v>
      </c>
      <c r="AA891">
        <v>186</v>
      </c>
      <c r="AB891">
        <v>6.99</v>
      </c>
      <c r="AC891">
        <v>7.14</v>
      </c>
      <c r="AD891">
        <v>4.5999999999999996</v>
      </c>
      <c r="AE891">
        <v>2</v>
      </c>
      <c r="AF891">
        <v>3</v>
      </c>
    </row>
    <row r="892" spans="1:32" x14ac:dyDescent="0.25">
      <c r="A892">
        <v>2015</v>
      </c>
      <c r="B892">
        <v>13</v>
      </c>
      <c r="C892" t="s">
        <v>678</v>
      </c>
      <c r="D892" t="str">
        <f>IFERROR(INDEX('Draft Master List'!E:F,MATCH('Passing Data 2006-2015'!C892,'Draft Master List'!E:E,0),2),"N/A")</f>
        <v>N/A</v>
      </c>
      <c r="E892" t="s">
        <v>10</v>
      </c>
      <c r="F892">
        <v>36</v>
      </c>
      <c r="G892" t="s">
        <v>1</v>
      </c>
      <c r="H892">
        <v>16</v>
      </c>
      <c r="I892">
        <v>16</v>
      </c>
      <c r="J892" t="s">
        <v>596</v>
      </c>
      <c r="K892">
        <v>342</v>
      </c>
      <c r="L892">
        <v>537</v>
      </c>
      <c r="M892">
        <v>63.7</v>
      </c>
      <c r="N892">
        <v>4671</v>
      </c>
      <c r="O892">
        <v>35</v>
      </c>
      <c r="P892">
        <v>6.5</v>
      </c>
      <c r="Q892">
        <v>11</v>
      </c>
      <c r="R892">
        <v>2</v>
      </c>
      <c r="S892">
        <v>68</v>
      </c>
      <c r="T892">
        <v>8.6999999999999993</v>
      </c>
      <c r="U892">
        <v>9.1</v>
      </c>
      <c r="V892">
        <v>13.7</v>
      </c>
      <c r="W892">
        <v>291.89999999999998</v>
      </c>
      <c r="X892">
        <v>104.6</v>
      </c>
      <c r="Y892">
        <v>78.599999999999994</v>
      </c>
      <c r="Z892">
        <v>25</v>
      </c>
      <c r="AA892">
        <v>151</v>
      </c>
      <c r="AB892">
        <v>8.0399999999999991</v>
      </c>
      <c r="AC892">
        <v>8.41</v>
      </c>
      <c r="AD892">
        <v>4.4000000000000004</v>
      </c>
      <c r="AE892">
        <v>2</v>
      </c>
      <c r="AF892">
        <v>5</v>
      </c>
    </row>
    <row r="893" spans="1:32" x14ac:dyDescent="0.25">
      <c r="A893">
        <v>2015</v>
      </c>
      <c r="B893">
        <v>14</v>
      </c>
      <c r="C893" t="s">
        <v>843</v>
      </c>
      <c r="D893" t="str">
        <f>IFERROR(INDEX('Draft Master List'!E:F,MATCH('Passing Data 2006-2015'!C893,'Draft Master List'!E:E,0),2),"N/A")</f>
        <v>N/A</v>
      </c>
      <c r="E893" t="s">
        <v>14</v>
      </c>
      <c r="F893">
        <v>21</v>
      </c>
      <c r="G893" t="s">
        <v>1</v>
      </c>
      <c r="H893">
        <v>16</v>
      </c>
      <c r="I893">
        <v>16</v>
      </c>
      <c r="J893" s="1">
        <v>36687</v>
      </c>
      <c r="K893">
        <v>312</v>
      </c>
      <c r="L893">
        <v>535</v>
      </c>
      <c r="M893">
        <v>58.3</v>
      </c>
      <c r="N893">
        <v>4042</v>
      </c>
      <c r="O893">
        <v>22</v>
      </c>
      <c r="P893">
        <v>4.0999999999999996</v>
      </c>
      <c r="Q893">
        <v>15</v>
      </c>
      <c r="R893">
        <v>2.8</v>
      </c>
      <c r="S893">
        <v>68</v>
      </c>
      <c r="T893">
        <v>7.6</v>
      </c>
      <c r="U893">
        <v>7.1</v>
      </c>
      <c r="V893">
        <v>13</v>
      </c>
      <c r="W893">
        <v>252.6</v>
      </c>
      <c r="X893">
        <v>84.2</v>
      </c>
      <c r="Y893">
        <v>60.9</v>
      </c>
      <c r="Z893">
        <v>27</v>
      </c>
      <c r="AA893">
        <v>190</v>
      </c>
      <c r="AB893">
        <v>6.85</v>
      </c>
      <c r="AC893">
        <v>6.44</v>
      </c>
      <c r="AD893">
        <v>4.8</v>
      </c>
      <c r="AE893">
        <v>2</v>
      </c>
      <c r="AF893">
        <v>3</v>
      </c>
    </row>
    <row r="894" spans="1:32" x14ac:dyDescent="0.25">
      <c r="A894">
        <v>2015</v>
      </c>
      <c r="B894">
        <v>15</v>
      </c>
      <c r="C894" t="s">
        <v>17</v>
      </c>
      <c r="D894" t="str">
        <f>IFERROR(INDEX('Draft Master List'!E:F,MATCH('Passing Data 2006-2015'!C894,'Draft Master List'!E:E,0),2),"N/A")</f>
        <v>12010</v>
      </c>
      <c r="E894" t="s">
        <v>6</v>
      </c>
      <c r="F894">
        <v>28</v>
      </c>
      <c r="G894" t="s">
        <v>1</v>
      </c>
      <c r="H894">
        <v>14</v>
      </c>
      <c r="I894">
        <v>14</v>
      </c>
      <c r="J894" s="1">
        <v>36714</v>
      </c>
      <c r="K894">
        <v>346</v>
      </c>
      <c r="L894">
        <v>532</v>
      </c>
      <c r="M894">
        <v>65</v>
      </c>
      <c r="N894">
        <v>3725</v>
      </c>
      <c r="O894">
        <v>19</v>
      </c>
      <c r="P894">
        <v>3.6</v>
      </c>
      <c r="Q894">
        <v>14</v>
      </c>
      <c r="R894">
        <v>2.6</v>
      </c>
      <c r="S894">
        <v>78</v>
      </c>
      <c r="T894">
        <v>7</v>
      </c>
      <c r="U894">
        <v>6.5</v>
      </c>
      <c r="V894">
        <v>10.8</v>
      </c>
      <c r="W894">
        <v>266.10000000000002</v>
      </c>
      <c r="X894">
        <v>86.4</v>
      </c>
      <c r="Y894">
        <v>42.8</v>
      </c>
      <c r="Z894">
        <v>28</v>
      </c>
      <c r="AA894">
        <v>200</v>
      </c>
      <c r="AB894">
        <v>6.29</v>
      </c>
      <c r="AC894">
        <v>5.85</v>
      </c>
      <c r="AD894">
        <v>5</v>
      </c>
      <c r="AE894">
        <v>0</v>
      </c>
      <c r="AF894">
        <v>2</v>
      </c>
    </row>
    <row r="895" spans="1:32" x14ac:dyDescent="0.25">
      <c r="A895">
        <v>2015</v>
      </c>
      <c r="B895">
        <v>16</v>
      </c>
      <c r="C895" t="s">
        <v>750</v>
      </c>
      <c r="D895" t="str">
        <f>IFERROR(INDEX('Draft Master List'!E:F,MATCH('Passing Data 2006-2015'!C895,'Draft Master List'!E:E,0),2),"N/A")</f>
        <v>N/A</v>
      </c>
      <c r="E895" t="s">
        <v>22</v>
      </c>
      <c r="F895">
        <v>26</v>
      </c>
      <c r="G895" t="s">
        <v>1</v>
      </c>
      <c r="H895">
        <v>16</v>
      </c>
      <c r="I895">
        <v>16</v>
      </c>
      <c r="J895" t="s">
        <v>816</v>
      </c>
      <c r="K895">
        <v>296</v>
      </c>
      <c r="L895">
        <v>495</v>
      </c>
      <c r="M895">
        <v>59.8</v>
      </c>
      <c r="N895">
        <v>3837</v>
      </c>
      <c r="O895">
        <v>35</v>
      </c>
      <c r="P895">
        <v>7.1</v>
      </c>
      <c r="Q895">
        <v>10</v>
      </c>
      <c r="R895">
        <v>2</v>
      </c>
      <c r="S895">
        <v>74</v>
      </c>
      <c r="T895">
        <v>7.8</v>
      </c>
      <c r="U895">
        <v>8.3000000000000007</v>
      </c>
      <c r="V895">
        <v>13</v>
      </c>
      <c r="W895">
        <v>239.8</v>
      </c>
      <c r="X895">
        <v>99.4</v>
      </c>
      <c r="Y895">
        <v>65.099999999999994</v>
      </c>
      <c r="Z895">
        <v>33</v>
      </c>
      <c r="AA895">
        <v>284</v>
      </c>
      <c r="AB895">
        <v>6.73</v>
      </c>
      <c r="AC895">
        <v>7.2</v>
      </c>
      <c r="AD895">
        <v>6.3</v>
      </c>
      <c r="AE895">
        <v>3</v>
      </c>
      <c r="AF895">
        <v>4</v>
      </c>
    </row>
    <row r="896" spans="1:32" x14ac:dyDescent="0.25">
      <c r="A896">
        <v>2015</v>
      </c>
      <c r="B896">
        <v>17</v>
      </c>
      <c r="C896" t="s">
        <v>66</v>
      </c>
      <c r="D896" t="str">
        <f>IFERROR(INDEX('Draft Master List'!E:F,MATCH('Passing Data 2006-2015'!C896,'Draft Master List'!E:E,0),2),"N/A")</f>
        <v>112006</v>
      </c>
      <c r="E896" t="s">
        <v>63</v>
      </c>
      <c r="F896">
        <v>32</v>
      </c>
      <c r="G896" t="s">
        <v>1</v>
      </c>
      <c r="H896">
        <v>15</v>
      </c>
      <c r="I896">
        <v>15</v>
      </c>
      <c r="J896" s="1">
        <v>36686</v>
      </c>
      <c r="K896">
        <v>311</v>
      </c>
      <c r="L896">
        <v>483</v>
      </c>
      <c r="M896">
        <v>64.400000000000006</v>
      </c>
      <c r="N896">
        <v>3659</v>
      </c>
      <c r="O896">
        <v>21</v>
      </c>
      <c r="P896">
        <v>4.3</v>
      </c>
      <c r="Q896">
        <v>11</v>
      </c>
      <c r="R896">
        <v>2.2999999999999998</v>
      </c>
      <c r="S896">
        <v>87</v>
      </c>
      <c r="T896">
        <v>7.6</v>
      </c>
      <c r="U896">
        <v>7.4</v>
      </c>
      <c r="V896">
        <v>11.8</v>
      </c>
      <c r="W896">
        <v>243.9</v>
      </c>
      <c r="X896">
        <v>92.3</v>
      </c>
      <c r="Y896">
        <v>65.900000000000006</v>
      </c>
      <c r="Z896">
        <v>29</v>
      </c>
      <c r="AA896">
        <v>150</v>
      </c>
      <c r="AB896">
        <v>6.85</v>
      </c>
      <c r="AC896">
        <v>6.71</v>
      </c>
      <c r="AD896">
        <v>5.7</v>
      </c>
      <c r="AE896">
        <v>4</v>
      </c>
      <c r="AF896">
        <v>4</v>
      </c>
    </row>
    <row r="897" spans="1:32" x14ac:dyDescent="0.25">
      <c r="A897">
        <v>2015</v>
      </c>
      <c r="B897">
        <v>18</v>
      </c>
      <c r="C897" t="s">
        <v>795</v>
      </c>
      <c r="D897" t="str">
        <f>IFERROR(INDEX('Draft Master List'!E:F,MATCH('Passing Data 2006-2015'!C897,'Draft Master List'!E:E,0),2),"N/A")</f>
        <v>N/A</v>
      </c>
      <c r="E897" t="s">
        <v>19</v>
      </c>
      <c r="F897">
        <v>27</v>
      </c>
      <c r="G897" t="s">
        <v>1</v>
      </c>
      <c r="H897">
        <v>16</v>
      </c>
      <c r="I897">
        <v>16</v>
      </c>
      <c r="J897" s="1">
        <v>36805</v>
      </c>
      <c r="K897">
        <v>329</v>
      </c>
      <c r="L897">
        <v>483</v>
      </c>
      <c r="M897">
        <v>68.099999999999994</v>
      </c>
      <c r="N897">
        <v>4024</v>
      </c>
      <c r="O897">
        <v>34</v>
      </c>
      <c r="P897">
        <v>7</v>
      </c>
      <c r="Q897">
        <v>8</v>
      </c>
      <c r="R897">
        <v>1.7</v>
      </c>
      <c r="S897">
        <v>80</v>
      </c>
      <c r="T897">
        <v>8.3000000000000007</v>
      </c>
      <c r="U897">
        <v>9</v>
      </c>
      <c r="V897">
        <v>12.2</v>
      </c>
      <c r="W897">
        <v>251.5</v>
      </c>
      <c r="X897">
        <v>110.1</v>
      </c>
      <c r="Y897">
        <v>72.2</v>
      </c>
      <c r="Z897">
        <v>45</v>
      </c>
      <c r="AA897">
        <v>265</v>
      </c>
      <c r="AB897">
        <v>7.12</v>
      </c>
      <c r="AC897">
        <v>7.73</v>
      </c>
      <c r="AD897">
        <v>8.5</v>
      </c>
      <c r="AE897">
        <v>3</v>
      </c>
      <c r="AF897">
        <v>3</v>
      </c>
    </row>
    <row r="898" spans="1:32" x14ac:dyDescent="0.25">
      <c r="A898">
        <v>2015</v>
      </c>
      <c r="B898">
        <v>19</v>
      </c>
      <c r="C898" t="s">
        <v>84</v>
      </c>
      <c r="D898" t="str">
        <f>IFERROR(INDEX('Draft Master List'!E:F,MATCH('Passing Data 2006-2015'!C898,'Draft Master List'!E:E,0),2),"N/A")</f>
        <v>N/A</v>
      </c>
      <c r="E898" t="s">
        <v>25</v>
      </c>
      <c r="F898">
        <v>31</v>
      </c>
      <c r="G898" t="s">
        <v>1</v>
      </c>
      <c r="H898">
        <v>16</v>
      </c>
      <c r="I898">
        <v>16</v>
      </c>
      <c r="J898" s="1">
        <v>36835</v>
      </c>
      <c r="K898">
        <v>307</v>
      </c>
      <c r="L898">
        <v>470</v>
      </c>
      <c r="M898">
        <v>65.3</v>
      </c>
      <c r="N898">
        <v>3486</v>
      </c>
      <c r="O898">
        <v>20</v>
      </c>
      <c r="P898">
        <v>4.3</v>
      </c>
      <c r="Q898">
        <v>7</v>
      </c>
      <c r="R898">
        <v>1.5</v>
      </c>
      <c r="S898">
        <v>80</v>
      </c>
      <c r="T898">
        <v>7.4</v>
      </c>
      <c r="U898">
        <v>7.6</v>
      </c>
      <c r="V898">
        <v>11.4</v>
      </c>
      <c r="W898">
        <v>217.9</v>
      </c>
      <c r="X898">
        <v>95.4</v>
      </c>
      <c r="Y898">
        <v>64.099999999999994</v>
      </c>
      <c r="Z898">
        <v>45</v>
      </c>
      <c r="AA898">
        <v>235</v>
      </c>
      <c r="AB898">
        <v>6.31</v>
      </c>
      <c r="AC898">
        <v>6.48</v>
      </c>
      <c r="AD898">
        <v>8.6999999999999993</v>
      </c>
      <c r="AE898">
        <v>1</v>
      </c>
      <c r="AF898">
        <v>1</v>
      </c>
    </row>
    <row r="899" spans="1:32" x14ac:dyDescent="0.25">
      <c r="A899">
        <v>2015</v>
      </c>
      <c r="B899">
        <v>20</v>
      </c>
      <c r="C899" t="s">
        <v>83</v>
      </c>
      <c r="D899" t="str">
        <f>IFERROR(INDEX('Draft Master List'!E:F,MATCH('Passing Data 2006-2015'!C899,'Draft Master List'!E:E,0),2),"N/A")</f>
        <v>N/A</v>
      </c>
      <c r="E899" t="s">
        <v>24</v>
      </c>
      <c r="F899">
        <v>33</v>
      </c>
      <c r="G899" t="s">
        <v>1</v>
      </c>
      <c r="H899">
        <v>12</v>
      </c>
      <c r="I899">
        <v>11</v>
      </c>
      <c r="J899" s="1">
        <v>36711</v>
      </c>
      <c r="K899">
        <v>319</v>
      </c>
      <c r="L899">
        <v>469</v>
      </c>
      <c r="M899">
        <v>68</v>
      </c>
      <c r="N899">
        <v>3938</v>
      </c>
      <c r="O899">
        <v>21</v>
      </c>
      <c r="P899">
        <v>4.5</v>
      </c>
      <c r="Q899">
        <v>16</v>
      </c>
      <c r="R899">
        <v>3.4</v>
      </c>
      <c r="S899">
        <v>69</v>
      </c>
      <c r="T899">
        <v>8.4</v>
      </c>
      <c r="U899">
        <v>7.8</v>
      </c>
      <c r="V899">
        <v>12.3</v>
      </c>
      <c r="W899">
        <v>328.2</v>
      </c>
      <c r="X899">
        <v>94.5</v>
      </c>
      <c r="Y899">
        <v>75.5</v>
      </c>
      <c r="Z899">
        <v>20</v>
      </c>
      <c r="AA899">
        <v>141</v>
      </c>
      <c r="AB899">
        <v>7.76</v>
      </c>
      <c r="AC899">
        <v>7.15</v>
      </c>
      <c r="AD899">
        <v>4.0999999999999996</v>
      </c>
      <c r="AE899">
        <v>2</v>
      </c>
      <c r="AF899">
        <v>2</v>
      </c>
    </row>
    <row r="900" spans="1:32" x14ac:dyDescent="0.25">
      <c r="A900">
        <v>2015</v>
      </c>
      <c r="B900">
        <v>21</v>
      </c>
      <c r="C900" t="s">
        <v>796</v>
      </c>
      <c r="D900" t="str">
        <f>IFERROR(INDEX('Draft Master List'!E:F,MATCH('Passing Data 2006-2015'!C900,'Draft Master List'!E:E,0),2),"N/A")</f>
        <v>N/A</v>
      </c>
      <c r="E900" t="s">
        <v>18</v>
      </c>
      <c r="F900">
        <v>23</v>
      </c>
      <c r="G900" t="s">
        <v>1</v>
      </c>
      <c r="H900">
        <v>16</v>
      </c>
      <c r="I900">
        <v>16</v>
      </c>
      <c r="J900" s="1">
        <v>36835</v>
      </c>
      <c r="K900">
        <v>292</v>
      </c>
      <c r="L900">
        <v>447</v>
      </c>
      <c r="M900">
        <v>65.3</v>
      </c>
      <c r="N900">
        <v>3231</v>
      </c>
      <c r="O900">
        <v>14</v>
      </c>
      <c r="P900">
        <v>3.1</v>
      </c>
      <c r="Q900">
        <v>9</v>
      </c>
      <c r="R900">
        <v>2</v>
      </c>
      <c r="S900">
        <v>52</v>
      </c>
      <c r="T900">
        <v>7.2</v>
      </c>
      <c r="U900">
        <v>6.9</v>
      </c>
      <c r="V900">
        <v>11.1</v>
      </c>
      <c r="W900">
        <v>201.9</v>
      </c>
      <c r="X900">
        <v>88.7</v>
      </c>
      <c r="Y900">
        <v>60.4</v>
      </c>
      <c r="Z900">
        <v>44</v>
      </c>
      <c r="AA900">
        <v>307</v>
      </c>
      <c r="AB900">
        <v>5.96</v>
      </c>
      <c r="AC900">
        <v>5.7</v>
      </c>
      <c r="AD900">
        <v>9</v>
      </c>
      <c r="AE900">
        <v>1</v>
      </c>
      <c r="AF900">
        <v>1</v>
      </c>
    </row>
    <row r="901" spans="1:32" x14ac:dyDescent="0.25">
      <c r="A901">
        <v>2015</v>
      </c>
      <c r="B901">
        <v>22</v>
      </c>
      <c r="C901" t="s">
        <v>2</v>
      </c>
      <c r="D901" t="str">
        <f>IFERROR(INDEX('Draft Master List'!E:F,MATCH('Passing Data 2006-2015'!C901,'Draft Master List'!E:E,0),2),"N/A")</f>
        <v>182008</v>
      </c>
      <c r="E901" t="s">
        <v>3</v>
      </c>
      <c r="F901">
        <v>30</v>
      </c>
      <c r="G901" t="s">
        <v>1</v>
      </c>
      <c r="H901">
        <v>10</v>
      </c>
      <c r="I901">
        <v>10</v>
      </c>
      <c r="J901" s="1">
        <v>36592</v>
      </c>
      <c r="K901">
        <v>266</v>
      </c>
      <c r="L901">
        <v>413</v>
      </c>
      <c r="M901">
        <v>64.400000000000006</v>
      </c>
      <c r="N901">
        <v>2791</v>
      </c>
      <c r="O901">
        <v>14</v>
      </c>
      <c r="P901">
        <v>3.4</v>
      </c>
      <c r="Q901">
        <v>12</v>
      </c>
      <c r="R901">
        <v>2.9</v>
      </c>
      <c r="S901">
        <v>50</v>
      </c>
      <c r="T901">
        <v>6.8</v>
      </c>
      <c r="U901">
        <v>6.1</v>
      </c>
      <c r="V901">
        <v>10.5</v>
      </c>
      <c r="W901">
        <v>279.10000000000002</v>
      </c>
      <c r="X901">
        <v>83.1</v>
      </c>
      <c r="Y901">
        <v>54.2</v>
      </c>
      <c r="Z901">
        <v>16</v>
      </c>
      <c r="AA901">
        <v>124</v>
      </c>
      <c r="AB901">
        <v>6.22</v>
      </c>
      <c r="AC901">
        <v>5.61</v>
      </c>
      <c r="AD901">
        <v>3.7</v>
      </c>
      <c r="AE901">
        <v>3</v>
      </c>
      <c r="AF901">
        <v>3</v>
      </c>
    </row>
    <row r="902" spans="1:32" x14ac:dyDescent="0.25">
      <c r="A902">
        <v>2015</v>
      </c>
      <c r="B902">
        <v>23</v>
      </c>
      <c r="C902" t="s">
        <v>748</v>
      </c>
      <c r="D902" t="str">
        <f>IFERROR(INDEX('Draft Master List'!E:F,MATCH('Passing Data 2006-2015'!C902,'Draft Master List'!E:E,0),2),"N/A")</f>
        <v>N/A</v>
      </c>
      <c r="E902" t="s">
        <v>15</v>
      </c>
      <c r="F902">
        <v>28</v>
      </c>
      <c r="G902" t="s">
        <v>1</v>
      </c>
      <c r="H902">
        <v>13</v>
      </c>
      <c r="I902">
        <v>13</v>
      </c>
      <c r="J902" s="1">
        <v>36802</v>
      </c>
      <c r="K902">
        <v>255</v>
      </c>
      <c r="L902">
        <v>386</v>
      </c>
      <c r="M902">
        <v>66.099999999999994</v>
      </c>
      <c r="N902">
        <v>3250</v>
      </c>
      <c r="O902">
        <v>25</v>
      </c>
      <c r="P902">
        <v>6.5</v>
      </c>
      <c r="Q902">
        <v>7</v>
      </c>
      <c r="R902">
        <v>1.8</v>
      </c>
      <c r="S902">
        <v>80</v>
      </c>
      <c r="T902">
        <v>8.4</v>
      </c>
      <c r="U902">
        <v>8.9</v>
      </c>
      <c r="V902">
        <v>12.7</v>
      </c>
      <c r="W902">
        <v>250</v>
      </c>
      <c r="X902">
        <v>106.2</v>
      </c>
      <c r="Y902">
        <v>75.3</v>
      </c>
      <c r="Z902">
        <v>20</v>
      </c>
      <c r="AA902">
        <v>118</v>
      </c>
      <c r="AB902">
        <v>7.71</v>
      </c>
      <c r="AC902">
        <v>8.17</v>
      </c>
      <c r="AD902">
        <v>4.9000000000000004</v>
      </c>
      <c r="AE902">
        <v>3</v>
      </c>
      <c r="AF902">
        <v>3</v>
      </c>
    </row>
    <row r="903" spans="1:32" x14ac:dyDescent="0.25">
      <c r="A903">
        <v>2015</v>
      </c>
      <c r="B903">
        <v>24</v>
      </c>
      <c r="C903" t="s">
        <v>747</v>
      </c>
      <c r="D903" t="str">
        <f>IFERROR(INDEX('Draft Master List'!E:F,MATCH('Passing Data 2006-2015'!C903,'Draft Master List'!E:E,0),2),"N/A")</f>
        <v>N/A</v>
      </c>
      <c r="E903" t="s">
        <v>29</v>
      </c>
      <c r="F903">
        <v>26</v>
      </c>
      <c r="G903" t="s">
        <v>817</v>
      </c>
      <c r="H903">
        <v>14</v>
      </c>
      <c r="I903">
        <v>14</v>
      </c>
      <c r="J903" s="1">
        <v>36713</v>
      </c>
      <c r="K903">
        <v>242</v>
      </c>
      <c r="L903">
        <v>380</v>
      </c>
      <c r="M903">
        <v>63.7</v>
      </c>
      <c r="N903">
        <v>3035</v>
      </c>
      <c r="O903">
        <v>20</v>
      </c>
      <c r="P903">
        <v>5.3</v>
      </c>
      <c r="Q903">
        <v>6</v>
      </c>
      <c r="R903">
        <v>1.6</v>
      </c>
      <c r="S903">
        <v>63</v>
      </c>
      <c r="T903">
        <v>8</v>
      </c>
      <c r="U903">
        <v>8.3000000000000007</v>
      </c>
      <c r="V903">
        <v>12.5</v>
      </c>
      <c r="W903">
        <v>216.8</v>
      </c>
      <c r="X903">
        <v>99.4</v>
      </c>
      <c r="Y903">
        <v>70.3</v>
      </c>
      <c r="Z903">
        <v>36</v>
      </c>
      <c r="AA903">
        <v>212</v>
      </c>
      <c r="AB903">
        <v>6.79</v>
      </c>
      <c r="AC903">
        <v>7.1</v>
      </c>
      <c r="AD903">
        <v>8.6999999999999993</v>
      </c>
      <c r="AE903">
        <v>1</v>
      </c>
      <c r="AF903">
        <v>2</v>
      </c>
    </row>
    <row r="904" spans="1:32" x14ac:dyDescent="0.25">
      <c r="A904">
        <v>2015</v>
      </c>
      <c r="B904">
        <v>25</v>
      </c>
      <c r="C904" t="s">
        <v>818</v>
      </c>
      <c r="D904" t="str">
        <f>IFERROR(INDEX('Draft Master List'!E:F,MATCH('Passing Data 2006-2015'!C904,'Draft Master List'!E:E,0),2),"N/A")</f>
        <v>N/A</v>
      </c>
      <c r="E904" t="s">
        <v>28</v>
      </c>
      <c r="F904">
        <v>22</v>
      </c>
      <c r="G904" t="s">
        <v>1</v>
      </c>
      <c r="H904">
        <v>12</v>
      </c>
      <c r="I904">
        <v>12</v>
      </c>
      <c r="J904" s="1">
        <v>36594</v>
      </c>
      <c r="K904">
        <v>230</v>
      </c>
      <c r="L904">
        <v>370</v>
      </c>
      <c r="M904">
        <v>62.2</v>
      </c>
      <c r="N904">
        <v>2818</v>
      </c>
      <c r="O904">
        <v>19</v>
      </c>
      <c r="P904">
        <v>5.0999999999999996</v>
      </c>
      <c r="Q904">
        <v>10</v>
      </c>
      <c r="R904">
        <v>2.7</v>
      </c>
      <c r="S904">
        <v>61</v>
      </c>
      <c r="T904">
        <v>7.6</v>
      </c>
      <c r="U904">
        <v>7.4</v>
      </c>
      <c r="V904">
        <v>12.3</v>
      </c>
      <c r="W904">
        <v>234.8</v>
      </c>
      <c r="X904">
        <v>91.5</v>
      </c>
      <c r="Y904">
        <v>51.6</v>
      </c>
      <c r="Z904">
        <v>38</v>
      </c>
      <c r="AA904">
        <v>258</v>
      </c>
      <c r="AB904">
        <v>6.27</v>
      </c>
      <c r="AC904">
        <v>6.1</v>
      </c>
      <c r="AD904">
        <v>9.3000000000000007</v>
      </c>
      <c r="AE904">
        <v>2</v>
      </c>
      <c r="AF904">
        <v>2</v>
      </c>
    </row>
    <row r="905" spans="1:32" x14ac:dyDescent="0.25">
      <c r="A905">
        <v>2015</v>
      </c>
      <c r="B905">
        <v>26</v>
      </c>
      <c r="C905" t="s">
        <v>712</v>
      </c>
      <c r="D905" t="str">
        <f>IFERROR(INDEX('Draft Master List'!E:F,MATCH('Passing Data 2006-2015'!C905,'Draft Master List'!E:E,0),2),"N/A")</f>
        <v>N/A</v>
      </c>
      <c r="E905" t="s">
        <v>23</v>
      </c>
      <c r="F905">
        <v>30</v>
      </c>
      <c r="G905" t="s">
        <v>1</v>
      </c>
      <c r="H905">
        <v>11</v>
      </c>
      <c r="I905">
        <v>9</v>
      </c>
      <c r="J905" s="1">
        <v>36650</v>
      </c>
      <c r="K905">
        <v>224</v>
      </c>
      <c r="L905">
        <v>369</v>
      </c>
      <c r="M905">
        <v>60.7</v>
      </c>
      <c r="N905">
        <v>2606</v>
      </c>
      <c r="O905">
        <v>19</v>
      </c>
      <c r="P905">
        <v>5.0999999999999996</v>
      </c>
      <c r="Q905">
        <v>7</v>
      </c>
      <c r="R905">
        <v>1.9</v>
      </c>
      <c r="S905">
        <v>49</v>
      </c>
      <c r="T905">
        <v>7.1</v>
      </c>
      <c r="U905">
        <v>7.2</v>
      </c>
      <c r="V905">
        <v>11.6</v>
      </c>
      <c r="W905">
        <v>236.9</v>
      </c>
      <c r="X905">
        <v>91.4</v>
      </c>
      <c r="Y905">
        <v>56.1</v>
      </c>
      <c r="Z905">
        <v>25</v>
      </c>
      <c r="AA905">
        <v>185</v>
      </c>
      <c r="AB905">
        <v>6.14</v>
      </c>
      <c r="AC905">
        <v>6.31</v>
      </c>
      <c r="AD905">
        <v>6.3</v>
      </c>
      <c r="AE905">
        <v>1</v>
      </c>
      <c r="AF905">
        <v>1</v>
      </c>
    </row>
    <row r="906" spans="1:32" x14ac:dyDescent="0.25">
      <c r="A906">
        <v>2015</v>
      </c>
      <c r="B906">
        <v>27</v>
      </c>
      <c r="C906" t="s">
        <v>752</v>
      </c>
      <c r="D906" t="str">
        <f>IFERROR(INDEX('Draft Master List'!E:F,MATCH('Passing Data 2006-2015'!C906,'Draft Master List'!E:E,0),2),"N/A")</f>
        <v>N/A</v>
      </c>
      <c r="E906" t="s">
        <v>223</v>
      </c>
      <c r="F906">
        <v>26</v>
      </c>
      <c r="G906" t="s">
        <v>1</v>
      </c>
      <c r="H906">
        <v>11</v>
      </c>
      <c r="I906">
        <v>11</v>
      </c>
      <c r="J906" s="1">
        <v>36623</v>
      </c>
      <c r="K906">
        <v>190</v>
      </c>
      <c r="L906">
        <v>337</v>
      </c>
      <c r="M906">
        <v>56.4</v>
      </c>
      <c r="N906">
        <v>2052</v>
      </c>
      <c r="O906">
        <v>7</v>
      </c>
      <c r="P906">
        <v>2.1</v>
      </c>
      <c r="Q906">
        <v>10</v>
      </c>
      <c r="R906">
        <v>3</v>
      </c>
      <c r="S906">
        <v>68</v>
      </c>
      <c r="T906">
        <v>6.1</v>
      </c>
      <c r="U906">
        <v>5.2</v>
      </c>
      <c r="V906">
        <v>10.8</v>
      </c>
      <c r="W906">
        <v>186.5</v>
      </c>
      <c r="X906">
        <v>69</v>
      </c>
      <c r="Y906">
        <v>32.4</v>
      </c>
      <c r="Z906">
        <v>14</v>
      </c>
      <c r="AA906">
        <v>98</v>
      </c>
      <c r="AB906">
        <v>5.57</v>
      </c>
      <c r="AC906">
        <v>4.68</v>
      </c>
      <c r="AD906">
        <v>4</v>
      </c>
      <c r="AE906">
        <v>1</v>
      </c>
      <c r="AF906">
        <v>1</v>
      </c>
    </row>
    <row r="907" spans="1:32" x14ac:dyDescent="0.25">
      <c r="A907">
        <v>2015</v>
      </c>
      <c r="B907">
        <v>28</v>
      </c>
      <c r="C907" t="s">
        <v>819</v>
      </c>
      <c r="D907" t="str">
        <f>IFERROR(INDEX('Draft Master List'!E:F,MATCH('Passing Data 2006-2015'!C907,'Draft Master List'!E:E,0),2),"N/A")</f>
        <v>N/A</v>
      </c>
      <c r="E907" t="s">
        <v>26</v>
      </c>
      <c r="F907">
        <v>39</v>
      </c>
      <c r="G907" t="s">
        <v>1</v>
      </c>
      <c r="H907">
        <v>10</v>
      </c>
      <c r="I907">
        <v>9</v>
      </c>
      <c r="J907" s="1">
        <v>36709</v>
      </c>
      <c r="K907">
        <v>198</v>
      </c>
      <c r="L907">
        <v>331</v>
      </c>
      <c r="M907">
        <v>59.8</v>
      </c>
      <c r="N907">
        <v>2249</v>
      </c>
      <c r="O907">
        <v>9</v>
      </c>
      <c r="P907">
        <v>2.7</v>
      </c>
      <c r="Q907">
        <v>17</v>
      </c>
      <c r="R907">
        <v>5.0999999999999996</v>
      </c>
      <c r="S907">
        <v>75</v>
      </c>
      <c r="T907">
        <v>6.8</v>
      </c>
      <c r="U907">
        <v>5</v>
      </c>
      <c r="V907">
        <v>11.4</v>
      </c>
      <c r="W907">
        <v>224.9</v>
      </c>
      <c r="X907">
        <v>67.900000000000006</v>
      </c>
      <c r="Y907">
        <v>47.5</v>
      </c>
      <c r="Z907">
        <v>16</v>
      </c>
      <c r="AA907">
        <v>95</v>
      </c>
      <c r="AB907">
        <v>6.21</v>
      </c>
      <c r="AC907">
        <v>4.5199999999999996</v>
      </c>
      <c r="AD907">
        <v>4.5999999999999996</v>
      </c>
      <c r="AE907">
        <v>4</v>
      </c>
      <c r="AF907">
        <v>4</v>
      </c>
    </row>
    <row r="908" spans="1:32" x14ac:dyDescent="0.25">
      <c r="A908">
        <v>2015</v>
      </c>
      <c r="B908">
        <v>29</v>
      </c>
      <c r="C908" t="s">
        <v>820</v>
      </c>
      <c r="D908" t="str">
        <f>IFERROR(INDEX('Draft Master List'!E:F,MATCH('Passing Data 2006-2015'!C908,'Draft Master List'!E:E,0),2),"N/A")</f>
        <v>N/A</v>
      </c>
      <c r="E908" t="s">
        <v>20</v>
      </c>
      <c r="F908">
        <v>26</v>
      </c>
      <c r="G908" t="s">
        <v>62</v>
      </c>
      <c r="H908">
        <v>7</v>
      </c>
      <c r="I908">
        <v>7</v>
      </c>
      <c r="J908" s="1">
        <v>36561</v>
      </c>
      <c r="K908">
        <v>162</v>
      </c>
      <c r="L908">
        <v>293</v>
      </c>
      <c r="M908">
        <v>55.3</v>
      </c>
      <c r="N908">
        <v>1881</v>
      </c>
      <c r="O908">
        <v>15</v>
      </c>
      <c r="P908">
        <v>5.0999999999999996</v>
      </c>
      <c r="Q908">
        <v>12</v>
      </c>
      <c r="R908">
        <v>4.0999999999999996</v>
      </c>
      <c r="S908">
        <v>87</v>
      </c>
      <c r="T908">
        <v>6.4</v>
      </c>
      <c r="U908">
        <v>5.6</v>
      </c>
      <c r="V908">
        <v>11.6</v>
      </c>
      <c r="W908">
        <v>268.7</v>
      </c>
      <c r="X908">
        <v>74.900000000000006</v>
      </c>
      <c r="Y908">
        <v>57</v>
      </c>
      <c r="Z908">
        <v>15</v>
      </c>
      <c r="AA908">
        <v>88</v>
      </c>
      <c r="AB908">
        <v>5.82</v>
      </c>
      <c r="AC908">
        <v>5.04</v>
      </c>
      <c r="AD908">
        <v>4.9000000000000004</v>
      </c>
      <c r="AE908">
        <v>1</v>
      </c>
      <c r="AF908">
        <v>2</v>
      </c>
    </row>
    <row r="909" spans="1:32" x14ac:dyDescent="0.25">
      <c r="A909">
        <v>2015</v>
      </c>
      <c r="B909">
        <v>30</v>
      </c>
      <c r="C909" t="s">
        <v>610</v>
      </c>
      <c r="D909" t="str">
        <f>IFERROR(INDEX('Draft Master List'!E:F,MATCH('Passing Data 2006-2015'!C909,'Draft Master List'!E:E,0),2),"N/A")</f>
        <v>N/A</v>
      </c>
      <c r="E909" t="s">
        <v>64</v>
      </c>
      <c r="F909">
        <v>36</v>
      </c>
      <c r="G909" t="s">
        <v>1</v>
      </c>
      <c r="H909">
        <v>8</v>
      </c>
      <c r="I909">
        <v>8</v>
      </c>
      <c r="J909" s="1">
        <v>36532</v>
      </c>
      <c r="K909">
        <v>186</v>
      </c>
      <c r="L909">
        <v>292</v>
      </c>
      <c r="M909">
        <v>63.7</v>
      </c>
      <c r="N909">
        <v>2109</v>
      </c>
      <c r="O909">
        <v>12</v>
      </c>
      <c r="P909">
        <v>4.0999999999999996</v>
      </c>
      <c r="Q909">
        <v>4</v>
      </c>
      <c r="R909">
        <v>1.4</v>
      </c>
      <c r="S909">
        <v>56</v>
      </c>
      <c r="T909">
        <v>7.2</v>
      </c>
      <c r="U909">
        <v>7.4</v>
      </c>
      <c r="V909">
        <v>11.3</v>
      </c>
      <c r="W909">
        <v>263.60000000000002</v>
      </c>
      <c r="X909">
        <v>93.3</v>
      </c>
      <c r="Y909">
        <v>56.1</v>
      </c>
      <c r="Z909">
        <v>23</v>
      </c>
      <c r="AA909">
        <v>137</v>
      </c>
      <c r="AB909">
        <v>6.26</v>
      </c>
      <c r="AC909">
        <v>6.45</v>
      </c>
      <c r="AD909">
        <v>7.3</v>
      </c>
      <c r="AE909">
        <v>1</v>
      </c>
      <c r="AF909">
        <v>1</v>
      </c>
    </row>
    <row r="910" spans="1:32" x14ac:dyDescent="0.25">
      <c r="A910">
        <v>2015</v>
      </c>
      <c r="B910">
        <v>31</v>
      </c>
      <c r="C910" t="s">
        <v>736</v>
      </c>
      <c r="D910" t="str">
        <f>IFERROR(INDEX('Draft Master List'!E:F,MATCH('Passing Data 2006-2015'!C910,'Draft Master List'!E:E,0),2),"N/A")</f>
        <v>N/A</v>
      </c>
      <c r="E910" t="s">
        <v>34</v>
      </c>
      <c r="F910">
        <v>26</v>
      </c>
      <c r="G910" t="s">
        <v>1</v>
      </c>
      <c r="H910">
        <v>8</v>
      </c>
      <c r="I910">
        <v>8</v>
      </c>
      <c r="J910" s="1">
        <v>36590</v>
      </c>
      <c r="K910">
        <v>178</v>
      </c>
      <c r="L910">
        <v>282</v>
      </c>
      <c r="M910">
        <v>63.1</v>
      </c>
      <c r="N910">
        <v>2031</v>
      </c>
      <c r="O910">
        <v>10</v>
      </c>
      <c r="P910">
        <v>3.5</v>
      </c>
      <c r="Q910">
        <v>7</v>
      </c>
      <c r="R910">
        <v>2.5</v>
      </c>
      <c r="S910">
        <v>71</v>
      </c>
      <c r="T910">
        <v>7.2</v>
      </c>
      <c r="U910">
        <v>6.8</v>
      </c>
      <c r="V910">
        <v>11.4</v>
      </c>
      <c r="W910">
        <v>253.9</v>
      </c>
      <c r="X910">
        <v>86.2</v>
      </c>
      <c r="Y910">
        <v>40.799999999999997</v>
      </c>
      <c r="Z910">
        <v>25</v>
      </c>
      <c r="AA910">
        <v>164</v>
      </c>
      <c r="AB910">
        <v>6.08</v>
      </c>
      <c r="AC910">
        <v>5.71</v>
      </c>
      <c r="AD910">
        <v>8.1</v>
      </c>
      <c r="AE910">
        <v>2</v>
      </c>
      <c r="AF910">
        <v>2</v>
      </c>
    </row>
    <row r="911" spans="1:32" x14ac:dyDescent="0.25">
      <c r="A911">
        <v>2015</v>
      </c>
      <c r="B911">
        <v>32</v>
      </c>
      <c r="C911" t="s">
        <v>761</v>
      </c>
      <c r="D911" t="str">
        <f>IFERROR(INDEX('Draft Master List'!E:F,MATCH('Passing Data 2006-2015'!C911,'Draft Master List'!E:E,0),2),"N/A")</f>
        <v>N/A</v>
      </c>
      <c r="E911" t="s">
        <v>26</v>
      </c>
      <c r="F911">
        <v>25</v>
      </c>
      <c r="G911" t="s">
        <v>62</v>
      </c>
      <c r="H911">
        <v>8</v>
      </c>
      <c r="I911">
        <v>7</v>
      </c>
      <c r="J911" s="1">
        <v>36648</v>
      </c>
      <c r="K911">
        <v>170</v>
      </c>
      <c r="L911">
        <v>275</v>
      </c>
      <c r="M911">
        <v>61.8</v>
      </c>
      <c r="N911">
        <v>1967</v>
      </c>
      <c r="O911">
        <v>10</v>
      </c>
      <c r="P911">
        <v>3.6</v>
      </c>
      <c r="Q911">
        <v>6</v>
      </c>
      <c r="R911">
        <v>2.2000000000000002</v>
      </c>
      <c r="S911">
        <v>72</v>
      </c>
      <c r="T911">
        <v>7.2</v>
      </c>
      <c r="U911">
        <v>6.9</v>
      </c>
      <c r="V911">
        <v>11.6</v>
      </c>
      <c r="W911">
        <v>245.9</v>
      </c>
      <c r="X911">
        <v>86.4</v>
      </c>
      <c r="Y911">
        <v>59.9</v>
      </c>
      <c r="Z911">
        <v>23</v>
      </c>
      <c r="AA911">
        <v>151</v>
      </c>
      <c r="AB911">
        <v>6.09</v>
      </c>
      <c r="AC911">
        <v>5.86</v>
      </c>
      <c r="AD911">
        <v>7.7</v>
      </c>
      <c r="AE911">
        <v>2</v>
      </c>
      <c r="AF911">
        <v>2</v>
      </c>
    </row>
    <row r="912" spans="1:32" x14ac:dyDescent="0.25">
      <c r="A912">
        <v>2015</v>
      </c>
      <c r="B912">
        <v>33</v>
      </c>
      <c r="C912" t="s">
        <v>650</v>
      </c>
      <c r="D912" t="str">
        <f>IFERROR(INDEX('Draft Master List'!E:F,MATCH('Passing Data 2006-2015'!C912,'Draft Master List'!E:E,0),2),"N/A")</f>
        <v>N/A</v>
      </c>
      <c r="E912" t="s">
        <v>20</v>
      </c>
      <c r="F912">
        <v>40</v>
      </c>
      <c r="G912" t="s">
        <v>1</v>
      </c>
      <c r="H912">
        <v>8</v>
      </c>
      <c r="I912">
        <v>8</v>
      </c>
      <c r="J912" s="1">
        <v>36649</v>
      </c>
      <c r="K912">
        <v>156</v>
      </c>
      <c r="L912">
        <v>256</v>
      </c>
      <c r="M912">
        <v>60.9</v>
      </c>
      <c r="N912">
        <v>1690</v>
      </c>
      <c r="O912">
        <v>9</v>
      </c>
      <c r="P912">
        <v>3.5</v>
      </c>
      <c r="Q912">
        <v>5</v>
      </c>
      <c r="R912">
        <v>2</v>
      </c>
      <c r="S912">
        <v>57</v>
      </c>
      <c r="T912">
        <v>6.6</v>
      </c>
      <c r="U912">
        <v>6.4</v>
      </c>
      <c r="V912">
        <v>10.8</v>
      </c>
      <c r="W912">
        <v>211.3</v>
      </c>
      <c r="X912">
        <v>84</v>
      </c>
      <c r="Y912">
        <v>48.1</v>
      </c>
      <c r="Z912">
        <v>16</v>
      </c>
      <c r="AA912">
        <v>101</v>
      </c>
      <c r="AB912">
        <v>5.84</v>
      </c>
      <c r="AC912">
        <v>5.68</v>
      </c>
      <c r="AD912">
        <v>5.9</v>
      </c>
      <c r="AE912">
        <v>1</v>
      </c>
      <c r="AF912">
        <v>2</v>
      </c>
    </row>
    <row r="913" spans="1:32" x14ac:dyDescent="0.25">
      <c r="A913">
        <v>2015</v>
      </c>
      <c r="B913">
        <v>34</v>
      </c>
      <c r="C913" t="s">
        <v>740</v>
      </c>
      <c r="D913" t="str">
        <f>IFERROR(INDEX('Draft Master List'!E:F,MATCH('Passing Data 2006-2015'!C913,'Draft Master List'!E:E,0),2),"N/A")</f>
        <v>N/A</v>
      </c>
      <c r="E913" t="s">
        <v>34</v>
      </c>
      <c r="F913">
        <v>28</v>
      </c>
      <c r="G913" t="s">
        <v>1</v>
      </c>
      <c r="H913">
        <v>9</v>
      </c>
      <c r="I913">
        <v>8</v>
      </c>
      <c r="J913" s="1">
        <v>36562</v>
      </c>
      <c r="K913">
        <v>144</v>
      </c>
      <c r="L913">
        <v>244</v>
      </c>
      <c r="M913">
        <v>59</v>
      </c>
      <c r="N913">
        <v>1615</v>
      </c>
      <c r="O913">
        <v>6</v>
      </c>
      <c r="P913">
        <v>2.5</v>
      </c>
      <c r="Q913">
        <v>5</v>
      </c>
      <c r="R913">
        <v>2</v>
      </c>
      <c r="S913">
        <v>76</v>
      </c>
      <c r="T913">
        <v>6.6</v>
      </c>
      <c r="U913">
        <v>6.2</v>
      </c>
      <c r="V913">
        <v>11.2</v>
      </c>
      <c r="W913">
        <v>179.4</v>
      </c>
      <c r="X913">
        <v>78.5</v>
      </c>
      <c r="Y913">
        <v>47</v>
      </c>
      <c r="Z913">
        <v>28</v>
      </c>
      <c r="AA913">
        <v>166</v>
      </c>
      <c r="AB913">
        <v>5.33</v>
      </c>
      <c r="AC913">
        <v>4.9400000000000004</v>
      </c>
      <c r="AD913">
        <v>10.3</v>
      </c>
    </row>
    <row r="914" spans="1:32" x14ac:dyDescent="0.25">
      <c r="A914">
        <v>2015</v>
      </c>
      <c r="B914">
        <v>35</v>
      </c>
      <c r="C914" t="s">
        <v>760</v>
      </c>
      <c r="D914" t="str">
        <f>IFERROR(INDEX('Draft Master List'!E:F,MATCH('Passing Data 2006-2015'!C914,'Draft Master List'!E:E,0),2),"N/A")</f>
        <v>N/A</v>
      </c>
      <c r="E914" t="s">
        <v>669</v>
      </c>
      <c r="F914">
        <v>27</v>
      </c>
      <c r="H914">
        <v>8</v>
      </c>
      <c r="I914">
        <v>6</v>
      </c>
      <c r="J914" s="1">
        <v>36560</v>
      </c>
      <c r="K914">
        <v>136</v>
      </c>
      <c r="L914">
        <v>244</v>
      </c>
      <c r="M914">
        <v>55.7</v>
      </c>
      <c r="N914">
        <v>1336</v>
      </c>
      <c r="O914">
        <v>5</v>
      </c>
      <c r="P914">
        <v>2</v>
      </c>
      <c r="Q914">
        <v>6</v>
      </c>
      <c r="R914">
        <v>2.5</v>
      </c>
      <c r="S914">
        <v>48</v>
      </c>
      <c r="T914">
        <v>5.5</v>
      </c>
      <c r="U914">
        <v>4.8</v>
      </c>
      <c r="V914">
        <v>9.8000000000000007</v>
      </c>
      <c r="W914">
        <v>167</v>
      </c>
      <c r="X914">
        <v>67.900000000000006</v>
      </c>
      <c r="Y914">
        <v>58.1</v>
      </c>
      <c r="Z914">
        <v>6</v>
      </c>
      <c r="AA914">
        <v>32</v>
      </c>
      <c r="AB914">
        <v>5.22</v>
      </c>
      <c r="AC914">
        <v>4.54</v>
      </c>
      <c r="AD914">
        <v>2.4</v>
      </c>
    </row>
    <row r="915" spans="1:32" x14ac:dyDescent="0.25">
      <c r="A915">
        <v>2015</v>
      </c>
      <c r="B915">
        <v>36</v>
      </c>
      <c r="C915" t="s">
        <v>800</v>
      </c>
      <c r="D915" t="str">
        <f>IFERROR(INDEX('Draft Master List'!E:F,MATCH('Passing Data 2006-2015'!C915,'Draft Master List'!E:E,0),2),"N/A")</f>
        <v>N/A</v>
      </c>
      <c r="E915" t="s">
        <v>64</v>
      </c>
      <c r="F915">
        <v>23</v>
      </c>
      <c r="G915" t="s">
        <v>62</v>
      </c>
      <c r="H915">
        <v>10</v>
      </c>
      <c r="I915">
        <v>6</v>
      </c>
      <c r="J915" s="1">
        <v>36560</v>
      </c>
      <c r="K915">
        <v>129</v>
      </c>
      <c r="L915">
        <v>223</v>
      </c>
      <c r="M915">
        <v>57.8</v>
      </c>
      <c r="N915">
        <v>1500</v>
      </c>
      <c r="O915">
        <v>7</v>
      </c>
      <c r="P915">
        <v>3.1</v>
      </c>
      <c r="Q915">
        <v>5</v>
      </c>
      <c r="R915">
        <v>2.2000000000000002</v>
      </c>
      <c r="S915">
        <v>61</v>
      </c>
      <c r="T915">
        <v>6.7</v>
      </c>
      <c r="U915">
        <v>6.3</v>
      </c>
      <c r="V915">
        <v>11.6</v>
      </c>
      <c r="W915">
        <v>150</v>
      </c>
      <c r="X915">
        <v>79.400000000000006</v>
      </c>
      <c r="Y915">
        <v>62.7</v>
      </c>
      <c r="Z915">
        <v>19</v>
      </c>
      <c r="AA915">
        <v>141</v>
      </c>
      <c r="AB915">
        <v>5.62</v>
      </c>
      <c r="AC915">
        <v>5.26</v>
      </c>
      <c r="AD915">
        <v>7.9</v>
      </c>
    </row>
    <row r="916" spans="1:32" x14ac:dyDescent="0.25">
      <c r="A916">
        <v>2015</v>
      </c>
      <c r="B916">
        <v>37</v>
      </c>
      <c r="C916" t="s">
        <v>69</v>
      </c>
      <c r="D916" t="str">
        <f>IFERROR(INDEX('Draft Master List'!E:F,MATCH('Passing Data 2006-2015'!C916,'Draft Master List'!E:E,0),2),"N/A")</f>
        <v>N/A</v>
      </c>
      <c r="E916" t="s">
        <v>669</v>
      </c>
      <c r="F916">
        <v>33</v>
      </c>
      <c r="H916">
        <v>10</v>
      </c>
      <c r="I916">
        <v>8</v>
      </c>
      <c r="J916" s="1">
        <v>36562</v>
      </c>
      <c r="K916">
        <v>119</v>
      </c>
      <c r="L916">
        <v>204</v>
      </c>
      <c r="M916">
        <v>58.3</v>
      </c>
      <c r="N916">
        <v>1276</v>
      </c>
      <c r="O916">
        <v>5</v>
      </c>
      <c r="P916">
        <v>2.5</v>
      </c>
      <c r="Q916">
        <v>7</v>
      </c>
      <c r="R916">
        <v>3.4</v>
      </c>
      <c r="S916">
        <v>51</v>
      </c>
      <c r="T916">
        <v>6.3</v>
      </c>
      <c r="U916">
        <v>5.2</v>
      </c>
      <c r="V916">
        <v>10.7</v>
      </c>
      <c r="W916">
        <v>127.6</v>
      </c>
      <c r="X916">
        <v>70.599999999999994</v>
      </c>
      <c r="Y916">
        <v>36.799999999999997</v>
      </c>
      <c r="Z916">
        <v>14</v>
      </c>
      <c r="AA916">
        <v>86</v>
      </c>
      <c r="AB916">
        <v>5.46</v>
      </c>
      <c r="AC916">
        <v>4.47</v>
      </c>
      <c r="AD916">
        <v>6.4</v>
      </c>
      <c r="AE916">
        <v>1</v>
      </c>
      <c r="AF916">
        <v>1</v>
      </c>
    </row>
    <row r="917" spans="1:32" x14ac:dyDescent="0.25">
      <c r="A917">
        <v>2015</v>
      </c>
      <c r="B917">
        <v>38</v>
      </c>
      <c r="C917" t="s">
        <v>799</v>
      </c>
      <c r="D917" t="str">
        <f>IFERROR(INDEX('Draft Master List'!E:F,MATCH('Passing Data 2006-2015'!C917,'Draft Master List'!E:E,0),2),"N/A")</f>
        <v>N/A</v>
      </c>
      <c r="E917" t="s">
        <v>28</v>
      </c>
      <c r="F917">
        <v>24</v>
      </c>
      <c r="G917" t="s">
        <v>62</v>
      </c>
      <c r="H917">
        <v>7</v>
      </c>
      <c r="I917">
        <v>4</v>
      </c>
      <c r="J917" t="s">
        <v>683</v>
      </c>
      <c r="K917">
        <v>101</v>
      </c>
      <c r="L917">
        <v>166</v>
      </c>
      <c r="M917">
        <v>60.8</v>
      </c>
      <c r="N917">
        <v>935</v>
      </c>
      <c r="O917">
        <v>4</v>
      </c>
      <c r="P917">
        <v>2.4</v>
      </c>
      <c r="Q917">
        <v>7</v>
      </c>
      <c r="R917">
        <v>4.2</v>
      </c>
      <c r="S917">
        <v>57</v>
      </c>
      <c r="T917">
        <v>5.6</v>
      </c>
      <c r="U917">
        <v>4.2</v>
      </c>
      <c r="V917">
        <v>9.3000000000000007</v>
      </c>
      <c r="W917">
        <v>133.6</v>
      </c>
      <c r="X917">
        <v>66.7</v>
      </c>
      <c r="Y917">
        <v>22.4</v>
      </c>
      <c r="Z917">
        <v>13</v>
      </c>
      <c r="AA917">
        <v>98</v>
      </c>
      <c r="AB917">
        <v>4.68</v>
      </c>
      <c r="AC917">
        <v>3.36</v>
      </c>
      <c r="AD917">
        <v>7.3</v>
      </c>
    </row>
    <row r="918" spans="1:32" x14ac:dyDescent="0.25">
      <c r="A918">
        <v>2015</v>
      </c>
      <c r="B918">
        <v>39</v>
      </c>
      <c r="C918" t="s">
        <v>749</v>
      </c>
      <c r="D918" t="str">
        <f>IFERROR(INDEX('Draft Master List'!E:F,MATCH('Passing Data 2006-2015'!C918,'Draft Master List'!E:E,0),2),"N/A")</f>
        <v>N/A</v>
      </c>
      <c r="E918" t="s">
        <v>669</v>
      </c>
      <c r="F918">
        <v>32</v>
      </c>
      <c r="H918">
        <v>6</v>
      </c>
      <c r="I918">
        <v>4</v>
      </c>
      <c r="J918" s="1">
        <v>36528</v>
      </c>
      <c r="K918">
        <v>97</v>
      </c>
      <c r="L918">
        <v>140</v>
      </c>
      <c r="M918">
        <v>69.3</v>
      </c>
      <c r="N918">
        <v>1043</v>
      </c>
      <c r="O918">
        <v>5</v>
      </c>
      <c r="P918">
        <v>3.6</v>
      </c>
      <c r="Q918">
        <v>2</v>
      </c>
      <c r="R918">
        <v>1.4</v>
      </c>
      <c r="S918">
        <v>67</v>
      </c>
      <c r="T918">
        <v>7.5</v>
      </c>
      <c r="U918">
        <v>7.5</v>
      </c>
      <c r="V918">
        <v>10.8</v>
      </c>
      <c r="W918">
        <v>173.8</v>
      </c>
      <c r="X918">
        <v>96.8</v>
      </c>
      <c r="Y918">
        <v>57.1</v>
      </c>
      <c r="Z918">
        <v>10</v>
      </c>
      <c r="AA918">
        <v>77</v>
      </c>
      <c r="AB918">
        <v>6.44</v>
      </c>
      <c r="AC918">
        <v>6.51</v>
      </c>
      <c r="AD918">
        <v>6.7</v>
      </c>
      <c r="AE918">
        <v>1</v>
      </c>
      <c r="AF918">
        <v>1</v>
      </c>
    </row>
    <row r="919" spans="1:32" x14ac:dyDescent="0.25">
      <c r="A919">
        <v>2015</v>
      </c>
      <c r="B919">
        <v>40</v>
      </c>
      <c r="C919" t="s">
        <v>269</v>
      </c>
      <c r="D919" t="str">
        <f>IFERROR(INDEX('Draft Master List'!E:F,MATCH('Passing Data 2006-2015'!C919,'Draft Master List'!E:E,0),2),"N/A")</f>
        <v>482010</v>
      </c>
      <c r="E919" t="s">
        <v>669</v>
      </c>
      <c r="F919">
        <v>28</v>
      </c>
      <c r="H919">
        <v>5</v>
      </c>
      <c r="I919">
        <v>3</v>
      </c>
      <c r="J919" t="s">
        <v>65</v>
      </c>
      <c r="K919">
        <v>72</v>
      </c>
      <c r="L919">
        <v>125</v>
      </c>
      <c r="M919">
        <v>57.6</v>
      </c>
      <c r="N919">
        <v>739</v>
      </c>
      <c r="O919">
        <v>2</v>
      </c>
      <c r="P919">
        <v>1.6</v>
      </c>
      <c r="Q919">
        <v>4</v>
      </c>
      <c r="R919">
        <v>3.2</v>
      </c>
      <c r="S919">
        <v>48</v>
      </c>
      <c r="T919">
        <v>5.9</v>
      </c>
      <c r="U919">
        <v>4.8</v>
      </c>
      <c r="V919">
        <v>10.3</v>
      </c>
      <c r="W919">
        <v>147.80000000000001</v>
      </c>
      <c r="X919">
        <v>66.7</v>
      </c>
      <c r="Y919">
        <v>29</v>
      </c>
      <c r="Z919">
        <v>7</v>
      </c>
      <c r="AA919">
        <v>38</v>
      </c>
      <c r="AB919">
        <v>5.31</v>
      </c>
      <c r="AC919">
        <v>4.25</v>
      </c>
      <c r="AD919">
        <v>5.3</v>
      </c>
    </row>
    <row r="920" spans="1:32" x14ac:dyDescent="0.25">
      <c r="A920">
        <v>2015</v>
      </c>
      <c r="B920">
        <v>41</v>
      </c>
      <c r="C920" t="s">
        <v>773</v>
      </c>
      <c r="D920" t="str">
        <f>IFERROR(INDEX('Draft Master List'!E:F,MATCH('Passing Data 2006-2015'!C920,'Draft Master List'!E:E,0),2),"N/A")</f>
        <v>N/A</v>
      </c>
      <c r="E920" t="s">
        <v>223</v>
      </c>
      <c r="F920">
        <v>27</v>
      </c>
      <c r="G920" t="s">
        <v>62</v>
      </c>
      <c r="H920">
        <v>6</v>
      </c>
      <c r="I920">
        <v>5</v>
      </c>
      <c r="J920" s="1">
        <v>36587</v>
      </c>
      <c r="K920">
        <v>76</v>
      </c>
      <c r="L920">
        <v>125</v>
      </c>
      <c r="M920">
        <v>60.8</v>
      </c>
      <c r="N920">
        <v>828</v>
      </c>
      <c r="O920">
        <v>4</v>
      </c>
      <c r="P920">
        <v>3.2</v>
      </c>
      <c r="Q920">
        <v>1</v>
      </c>
      <c r="R920">
        <v>0.8</v>
      </c>
      <c r="S920">
        <v>60</v>
      </c>
      <c r="T920">
        <v>6.6</v>
      </c>
      <c r="U920">
        <v>6.9</v>
      </c>
      <c r="V920">
        <v>10.9</v>
      </c>
      <c r="W920">
        <v>138</v>
      </c>
      <c r="X920">
        <v>87.7</v>
      </c>
      <c r="Y920">
        <v>37.6</v>
      </c>
      <c r="Z920">
        <v>4</v>
      </c>
      <c r="AA920">
        <v>28</v>
      </c>
      <c r="AB920">
        <v>6.2</v>
      </c>
      <c r="AC920">
        <v>6.47</v>
      </c>
      <c r="AD920">
        <v>3.1</v>
      </c>
    </row>
    <row r="921" spans="1:32" x14ac:dyDescent="0.25">
      <c r="A921">
        <v>2015</v>
      </c>
      <c r="B921">
        <v>42</v>
      </c>
      <c r="C921" t="s">
        <v>697</v>
      </c>
      <c r="D921" t="str">
        <f>IFERROR(INDEX('Draft Master List'!E:F,MATCH('Passing Data 2006-2015'!C921,'Draft Master List'!E:E,0),2),"N/A")</f>
        <v>N/A</v>
      </c>
      <c r="E921" t="s">
        <v>27</v>
      </c>
      <c r="F921">
        <v>35</v>
      </c>
      <c r="G921" t="s">
        <v>62</v>
      </c>
      <c r="H921">
        <v>4</v>
      </c>
      <c r="I921">
        <v>4</v>
      </c>
      <c r="J921" s="1">
        <v>36586</v>
      </c>
      <c r="K921">
        <v>83</v>
      </c>
      <c r="L921">
        <v>121</v>
      </c>
      <c r="M921">
        <v>68.599999999999994</v>
      </c>
      <c r="N921">
        <v>884</v>
      </c>
      <c r="O921">
        <v>5</v>
      </c>
      <c r="P921">
        <v>4.0999999999999996</v>
      </c>
      <c r="Q921">
        <v>7</v>
      </c>
      <c r="R921">
        <v>5.8</v>
      </c>
      <c r="S921">
        <v>39</v>
      </c>
      <c r="T921">
        <v>7.3</v>
      </c>
      <c r="U921">
        <v>5.5</v>
      </c>
      <c r="V921">
        <v>10.7</v>
      </c>
      <c r="W921">
        <v>221</v>
      </c>
      <c r="X921">
        <v>79.400000000000006</v>
      </c>
      <c r="Y921">
        <v>53.3</v>
      </c>
      <c r="Z921">
        <v>6</v>
      </c>
      <c r="AA921">
        <v>35</v>
      </c>
      <c r="AB921">
        <v>6.69</v>
      </c>
      <c r="AC921">
        <v>4.99</v>
      </c>
      <c r="AD921">
        <v>4.7</v>
      </c>
      <c r="AE921">
        <v>1</v>
      </c>
      <c r="AF921">
        <v>2</v>
      </c>
    </row>
    <row r="922" spans="1:32" x14ac:dyDescent="0.25">
      <c r="A922">
        <v>2015</v>
      </c>
      <c r="B922">
        <v>43</v>
      </c>
      <c r="C922" t="s">
        <v>821</v>
      </c>
      <c r="D922" t="str">
        <f>IFERROR(INDEX('Draft Master List'!E:F,MATCH('Passing Data 2006-2015'!C922,'Draft Master List'!E:E,0),2),"N/A")</f>
        <v>N/A</v>
      </c>
      <c r="E922" t="s">
        <v>15</v>
      </c>
      <c r="F922">
        <v>25</v>
      </c>
      <c r="G922" t="s">
        <v>62</v>
      </c>
      <c r="H922">
        <v>7</v>
      </c>
      <c r="I922">
        <v>3</v>
      </c>
      <c r="J922" s="1">
        <v>36557</v>
      </c>
      <c r="K922">
        <v>79</v>
      </c>
      <c r="L922">
        <v>119</v>
      </c>
      <c r="M922">
        <v>66.400000000000006</v>
      </c>
      <c r="N922">
        <v>854</v>
      </c>
      <c r="O922">
        <v>6</v>
      </c>
      <c r="P922">
        <v>5</v>
      </c>
      <c r="Q922">
        <v>2</v>
      </c>
      <c r="R922">
        <v>1.7</v>
      </c>
      <c r="S922">
        <v>66</v>
      </c>
      <c r="T922">
        <v>7.2</v>
      </c>
      <c r="U922">
        <v>7.4</v>
      </c>
      <c r="V922">
        <v>10.8</v>
      </c>
      <c r="W922">
        <v>122</v>
      </c>
      <c r="X922">
        <v>97.1</v>
      </c>
      <c r="Z922">
        <v>12</v>
      </c>
      <c r="AA922">
        <v>63</v>
      </c>
      <c r="AB922">
        <v>6.04</v>
      </c>
      <c r="AC922">
        <v>6.27</v>
      </c>
      <c r="AD922">
        <v>9.1999999999999993</v>
      </c>
    </row>
    <row r="923" spans="1:32" x14ac:dyDescent="0.25">
      <c r="A923">
        <v>2015</v>
      </c>
      <c r="B923">
        <v>44</v>
      </c>
      <c r="C923" t="s">
        <v>822</v>
      </c>
      <c r="D923" t="str">
        <f>IFERROR(INDEX('Draft Master List'!E:F,MATCH('Passing Data 2006-2015'!C923,'Draft Master List'!E:E,0),2),"N/A")</f>
        <v>N/A</v>
      </c>
      <c r="E923" t="s">
        <v>27</v>
      </c>
      <c r="F923">
        <v>26</v>
      </c>
      <c r="G923" t="s">
        <v>62</v>
      </c>
      <c r="H923">
        <v>3</v>
      </c>
      <c r="I923">
        <v>2</v>
      </c>
      <c r="J923" t="s">
        <v>68</v>
      </c>
      <c r="K923">
        <v>61</v>
      </c>
      <c r="L923">
        <v>104</v>
      </c>
      <c r="M923">
        <v>58.7</v>
      </c>
      <c r="N923">
        <v>779</v>
      </c>
      <c r="O923">
        <v>4</v>
      </c>
      <c r="P923">
        <v>3.8</v>
      </c>
      <c r="Q923">
        <v>6</v>
      </c>
      <c r="R923">
        <v>5.8</v>
      </c>
      <c r="S923">
        <v>36</v>
      </c>
      <c r="T923">
        <v>7.5</v>
      </c>
      <c r="U923">
        <v>5.7</v>
      </c>
      <c r="V923">
        <v>12.8</v>
      </c>
      <c r="W923">
        <v>259.7</v>
      </c>
      <c r="X923">
        <v>71</v>
      </c>
      <c r="Y923">
        <v>25.9</v>
      </c>
      <c r="Z923">
        <v>5</v>
      </c>
      <c r="AA923">
        <v>23</v>
      </c>
      <c r="AB923">
        <v>6.94</v>
      </c>
      <c r="AC923">
        <v>5.19</v>
      </c>
      <c r="AD923">
        <v>4.5999999999999996</v>
      </c>
    </row>
    <row r="924" spans="1:32" x14ac:dyDescent="0.25">
      <c r="A924">
        <v>2015</v>
      </c>
      <c r="B924">
        <v>45</v>
      </c>
      <c r="C924" t="s">
        <v>797</v>
      </c>
      <c r="D924" t="str">
        <f>IFERROR(INDEX('Draft Master List'!E:F,MATCH('Passing Data 2006-2015'!C924,'Draft Master List'!E:E,0),2),"N/A")</f>
        <v>N/A</v>
      </c>
      <c r="E924" t="s">
        <v>64</v>
      </c>
      <c r="F924">
        <v>26</v>
      </c>
      <c r="G924" t="s">
        <v>62</v>
      </c>
      <c r="H924">
        <v>3</v>
      </c>
      <c r="I924">
        <v>2</v>
      </c>
      <c r="J924" t="s">
        <v>68</v>
      </c>
      <c r="K924">
        <v>56</v>
      </c>
      <c r="L924">
        <v>94</v>
      </c>
      <c r="M924">
        <v>59.6</v>
      </c>
      <c r="N924">
        <v>547</v>
      </c>
      <c r="O924">
        <v>1</v>
      </c>
      <c r="P924">
        <v>1.1000000000000001</v>
      </c>
      <c r="Q924">
        <v>3</v>
      </c>
      <c r="R924">
        <v>3.2</v>
      </c>
      <c r="S924">
        <v>42</v>
      </c>
      <c r="T924">
        <v>5.8</v>
      </c>
      <c r="U924">
        <v>4.5999999999999996</v>
      </c>
      <c r="V924">
        <v>9.8000000000000007</v>
      </c>
      <c r="W924">
        <v>182.3</v>
      </c>
      <c r="X924">
        <v>66.2</v>
      </c>
      <c r="Y924">
        <v>36.700000000000003</v>
      </c>
      <c r="Z924">
        <v>11</v>
      </c>
      <c r="AA924">
        <v>96</v>
      </c>
      <c r="AB924">
        <v>4.3</v>
      </c>
      <c r="AC924">
        <v>3.2</v>
      </c>
      <c r="AD924">
        <v>10.5</v>
      </c>
    </row>
    <row r="925" spans="1:32" x14ac:dyDescent="0.25">
      <c r="A925">
        <v>2015</v>
      </c>
      <c r="B925">
        <v>46</v>
      </c>
      <c r="C925" t="s">
        <v>73</v>
      </c>
      <c r="D925" t="str">
        <f>IFERROR(INDEX('Draft Master List'!E:F,MATCH('Passing Data 2006-2015'!C925,'Draft Master List'!E:E,0),2),"N/A")</f>
        <v>52009</v>
      </c>
      <c r="E925" t="s">
        <v>6</v>
      </c>
      <c r="F925">
        <v>29</v>
      </c>
      <c r="G925" t="s">
        <v>62</v>
      </c>
      <c r="H925">
        <v>4</v>
      </c>
      <c r="I925">
        <v>2</v>
      </c>
      <c r="J925" t="s">
        <v>68</v>
      </c>
      <c r="K925">
        <v>59</v>
      </c>
      <c r="L925">
        <v>91</v>
      </c>
      <c r="M925">
        <v>64.8</v>
      </c>
      <c r="N925">
        <v>616</v>
      </c>
      <c r="O925">
        <v>4</v>
      </c>
      <c r="P925">
        <v>4.4000000000000004</v>
      </c>
      <c r="Q925">
        <v>4</v>
      </c>
      <c r="R925">
        <v>4.4000000000000004</v>
      </c>
      <c r="S925">
        <v>43</v>
      </c>
      <c r="T925">
        <v>6.8</v>
      </c>
      <c r="U925">
        <v>5.7</v>
      </c>
      <c r="V925">
        <v>10.4</v>
      </c>
      <c r="W925">
        <v>154</v>
      </c>
      <c r="X925">
        <v>80.7</v>
      </c>
      <c r="Y925">
        <v>30.6</v>
      </c>
      <c r="Z925">
        <v>9</v>
      </c>
      <c r="AA925">
        <v>54</v>
      </c>
      <c r="AB925">
        <v>5.62</v>
      </c>
      <c r="AC925">
        <v>4.62</v>
      </c>
      <c r="AD925">
        <v>9</v>
      </c>
    </row>
    <row r="926" spans="1:32" x14ac:dyDescent="0.25">
      <c r="A926">
        <v>2015</v>
      </c>
      <c r="B926">
        <v>47</v>
      </c>
      <c r="C926" t="s">
        <v>772</v>
      </c>
      <c r="D926" t="str">
        <f>IFERROR(INDEX('Draft Master List'!E:F,MATCH('Passing Data 2006-2015'!C926,'Draft Master List'!E:E,0),2),"N/A")</f>
        <v>N/A</v>
      </c>
      <c r="E926" t="s">
        <v>29</v>
      </c>
      <c r="F926">
        <v>25</v>
      </c>
      <c r="G926" t="s">
        <v>62</v>
      </c>
      <c r="H926">
        <v>7</v>
      </c>
      <c r="I926">
        <v>2</v>
      </c>
      <c r="J926" t="s">
        <v>68</v>
      </c>
      <c r="K926">
        <v>52</v>
      </c>
      <c r="L926">
        <v>84</v>
      </c>
      <c r="M926">
        <v>61.9</v>
      </c>
      <c r="N926">
        <v>561</v>
      </c>
      <c r="O926">
        <v>3</v>
      </c>
      <c r="P926">
        <v>3.6</v>
      </c>
      <c r="Q926">
        <v>3</v>
      </c>
      <c r="R926">
        <v>3.6</v>
      </c>
      <c r="S926">
        <v>58</v>
      </c>
      <c r="T926">
        <v>6.7</v>
      </c>
      <c r="U926">
        <v>5.8</v>
      </c>
      <c r="V926">
        <v>10.8</v>
      </c>
      <c r="W926">
        <v>80.099999999999994</v>
      </c>
      <c r="X926">
        <v>78.5</v>
      </c>
      <c r="Y926">
        <v>38</v>
      </c>
      <c r="Z926">
        <v>6</v>
      </c>
      <c r="AA926">
        <v>45</v>
      </c>
      <c r="AB926">
        <v>5.73</v>
      </c>
      <c r="AC926">
        <v>4.9000000000000004</v>
      </c>
      <c r="AD926">
        <v>6.7</v>
      </c>
      <c r="AE926">
        <v>0</v>
      </c>
      <c r="AF926">
        <v>0</v>
      </c>
    </row>
    <row r="927" spans="1:32" x14ac:dyDescent="0.25">
      <c r="A927">
        <v>2015</v>
      </c>
      <c r="B927">
        <v>48</v>
      </c>
      <c r="C927" t="s">
        <v>75</v>
      </c>
      <c r="D927" t="str">
        <f>IFERROR(INDEX('Draft Master List'!E:F,MATCH('Passing Data 2006-2015'!C927,'Draft Master List'!E:E,0),2),"N/A")</f>
        <v>N/A</v>
      </c>
      <c r="E927" t="s">
        <v>3</v>
      </c>
      <c r="F927">
        <v>34</v>
      </c>
      <c r="G927" t="s">
        <v>62</v>
      </c>
      <c r="H927">
        <v>2</v>
      </c>
      <c r="I927">
        <v>2</v>
      </c>
      <c r="J927" s="1">
        <v>36526</v>
      </c>
      <c r="K927">
        <v>52</v>
      </c>
      <c r="L927">
        <v>80</v>
      </c>
      <c r="M927">
        <v>65</v>
      </c>
      <c r="N927">
        <v>540</v>
      </c>
      <c r="O927">
        <v>3</v>
      </c>
      <c r="P927">
        <v>3.8</v>
      </c>
      <c r="Q927">
        <v>4</v>
      </c>
      <c r="R927">
        <v>5</v>
      </c>
      <c r="S927">
        <v>48</v>
      </c>
      <c r="T927">
        <v>6.8</v>
      </c>
      <c r="U927">
        <v>5.3</v>
      </c>
      <c r="V927">
        <v>10.4</v>
      </c>
      <c r="W927">
        <v>270</v>
      </c>
      <c r="X927">
        <v>76</v>
      </c>
      <c r="Y927">
        <v>43.8</v>
      </c>
      <c r="Z927">
        <v>3</v>
      </c>
      <c r="AA927">
        <v>27</v>
      </c>
      <c r="AB927">
        <v>6.18</v>
      </c>
      <c r="AC927">
        <v>4.7300000000000004</v>
      </c>
      <c r="AD927">
        <v>3.6</v>
      </c>
      <c r="AE927">
        <v>0</v>
      </c>
      <c r="AF927">
        <v>0</v>
      </c>
    </row>
    <row r="928" spans="1:32" x14ac:dyDescent="0.25">
      <c r="A928">
        <v>2015</v>
      </c>
      <c r="B928">
        <v>49</v>
      </c>
      <c r="C928" t="s">
        <v>649</v>
      </c>
      <c r="D928" t="str">
        <f>IFERROR(INDEX('Draft Master List'!E:F,MATCH('Passing Data 2006-2015'!C928,'Draft Master List'!E:E,0),2),"N/A")</f>
        <v>N/A</v>
      </c>
      <c r="E928" t="s">
        <v>24</v>
      </c>
      <c r="F928">
        <v>35</v>
      </c>
      <c r="G928" t="s">
        <v>62</v>
      </c>
      <c r="H928">
        <v>5</v>
      </c>
      <c r="I928">
        <v>3</v>
      </c>
      <c r="J928" s="1">
        <v>36557</v>
      </c>
      <c r="K928">
        <v>40</v>
      </c>
      <c r="L928">
        <v>66</v>
      </c>
      <c r="M928">
        <v>60.6</v>
      </c>
      <c r="N928">
        <v>371</v>
      </c>
      <c r="O928">
        <v>2</v>
      </c>
      <c r="P928">
        <v>3</v>
      </c>
      <c r="Q928">
        <v>1</v>
      </c>
      <c r="R928">
        <v>1.5</v>
      </c>
      <c r="S928">
        <v>72</v>
      </c>
      <c r="T928">
        <v>5.6</v>
      </c>
      <c r="U928">
        <v>5.5</v>
      </c>
      <c r="V928">
        <v>9.3000000000000007</v>
      </c>
      <c r="W928">
        <v>74.2</v>
      </c>
      <c r="X928">
        <v>79.8</v>
      </c>
      <c r="Y928">
        <v>31.78</v>
      </c>
      <c r="Z928">
        <v>10</v>
      </c>
      <c r="AA928">
        <v>53</v>
      </c>
      <c r="AB928">
        <v>4.18</v>
      </c>
      <c r="AC928">
        <v>4.12</v>
      </c>
      <c r="AD928">
        <v>13.2</v>
      </c>
      <c r="AE928">
        <v>1</v>
      </c>
      <c r="AF928">
        <v>1</v>
      </c>
    </row>
    <row r="929" spans="1:32" x14ac:dyDescent="0.25">
      <c r="A929">
        <v>2015</v>
      </c>
      <c r="B929">
        <v>50</v>
      </c>
      <c r="C929" t="s">
        <v>738</v>
      </c>
      <c r="D929" t="str">
        <f>IFERROR(INDEX('Draft Master List'!E:F,MATCH('Passing Data 2006-2015'!C929,'Draft Master List'!E:E,0),2),"N/A")</f>
        <v>N/A</v>
      </c>
      <c r="E929" t="s">
        <v>23</v>
      </c>
      <c r="F929">
        <v>28</v>
      </c>
      <c r="G929" t="s">
        <v>62</v>
      </c>
      <c r="H929">
        <v>4</v>
      </c>
      <c r="I929">
        <v>2</v>
      </c>
      <c r="J929" t="s">
        <v>629</v>
      </c>
      <c r="K929">
        <v>28</v>
      </c>
      <c r="L929">
        <v>57</v>
      </c>
      <c r="M929">
        <v>49.1</v>
      </c>
      <c r="N929">
        <v>370</v>
      </c>
      <c r="O929">
        <v>3</v>
      </c>
      <c r="P929">
        <v>5.3</v>
      </c>
      <c r="Q929">
        <v>1</v>
      </c>
      <c r="R929">
        <v>1.8</v>
      </c>
      <c r="S929">
        <v>61</v>
      </c>
      <c r="T929">
        <v>6.5</v>
      </c>
      <c r="U929">
        <v>6.8</v>
      </c>
      <c r="V929">
        <v>13.2</v>
      </c>
      <c r="W929">
        <v>92.5</v>
      </c>
      <c r="X929">
        <v>80.3</v>
      </c>
      <c r="Y929">
        <v>53.2</v>
      </c>
      <c r="Z929">
        <v>5</v>
      </c>
      <c r="AA929">
        <v>33</v>
      </c>
      <c r="AB929">
        <v>5.44</v>
      </c>
      <c r="AC929">
        <v>5.68</v>
      </c>
      <c r="AD929">
        <v>8.1</v>
      </c>
      <c r="AE929">
        <v>1</v>
      </c>
      <c r="AF929">
        <v>1</v>
      </c>
    </row>
    <row r="930" spans="1:32" x14ac:dyDescent="0.25">
      <c r="A930">
        <v>2015</v>
      </c>
      <c r="B930">
        <v>51</v>
      </c>
      <c r="C930" t="s">
        <v>823</v>
      </c>
      <c r="D930" t="str">
        <f>IFERROR(INDEX('Draft Master List'!E:F,MATCH('Passing Data 2006-2015'!C930,'Draft Master List'!E:E,0),2),"N/A")</f>
        <v>N/A</v>
      </c>
      <c r="E930" t="s">
        <v>24</v>
      </c>
      <c r="F930">
        <v>26</v>
      </c>
      <c r="G930" t="s">
        <v>62</v>
      </c>
      <c r="H930">
        <v>7</v>
      </c>
      <c r="I930">
        <v>2</v>
      </c>
      <c r="J930" s="1">
        <v>36526</v>
      </c>
      <c r="K930">
        <v>32</v>
      </c>
      <c r="L930">
        <v>55</v>
      </c>
      <c r="M930">
        <v>58.2</v>
      </c>
      <c r="N930">
        <v>513</v>
      </c>
      <c r="O930">
        <v>3</v>
      </c>
      <c r="P930">
        <v>5.5</v>
      </c>
      <c r="Q930">
        <v>4</v>
      </c>
      <c r="R930">
        <v>7.3</v>
      </c>
      <c r="S930">
        <v>88</v>
      </c>
      <c r="T930">
        <v>9.3000000000000007</v>
      </c>
      <c r="U930">
        <v>7.1</v>
      </c>
      <c r="V930">
        <v>16</v>
      </c>
      <c r="W930">
        <v>73.3</v>
      </c>
      <c r="X930">
        <v>77.3</v>
      </c>
      <c r="Y930">
        <v>53</v>
      </c>
      <c r="Z930">
        <v>2</v>
      </c>
      <c r="AA930">
        <v>17</v>
      </c>
      <c r="AB930">
        <v>8.6999999999999993</v>
      </c>
      <c r="AC930">
        <v>6.6</v>
      </c>
      <c r="AD930">
        <v>3.5</v>
      </c>
      <c r="AE930">
        <v>0</v>
      </c>
      <c r="AF930">
        <v>1</v>
      </c>
    </row>
    <row r="931" spans="1:32" x14ac:dyDescent="0.25">
      <c r="A931">
        <v>2015</v>
      </c>
      <c r="B931">
        <v>52</v>
      </c>
      <c r="C931" t="s">
        <v>770</v>
      </c>
      <c r="D931" t="str">
        <f>IFERROR(INDEX('Draft Master List'!E:F,MATCH('Passing Data 2006-2015'!C931,'Draft Master List'!E:E,0),2),"N/A")</f>
        <v>N/A</v>
      </c>
      <c r="E931" t="s">
        <v>32</v>
      </c>
      <c r="F931">
        <v>25</v>
      </c>
      <c r="H931">
        <v>1</v>
      </c>
      <c r="I931">
        <v>0</v>
      </c>
      <c r="K931">
        <v>27</v>
      </c>
      <c r="L931">
        <v>42</v>
      </c>
      <c r="M931">
        <v>64.3</v>
      </c>
      <c r="N931">
        <v>265</v>
      </c>
      <c r="O931">
        <v>2</v>
      </c>
      <c r="P931">
        <v>4.8</v>
      </c>
      <c r="Q931">
        <v>1</v>
      </c>
      <c r="R931">
        <v>2.4</v>
      </c>
      <c r="S931">
        <v>28</v>
      </c>
      <c r="T931">
        <v>6.3</v>
      </c>
      <c r="U931">
        <v>6.2</v>
      </c>
      <c r="V931">
        <v>9.8000000000000007</v>
      </c>
      <c r="W931">
        <v>265</v>
      </c>
      <c r="X931">
        <v>87.9</v>
      </c>
      <c r="Y931">
        <v>58.9</v>
      </c>
      <c r="Z931">
        <v>3</v>
      </c>
      <c r="AA931">
        <v>19</v>
      </c>
      <c r="AB931">
        <v>5.47</v>
      </c>
      <c r="AC931">
        <v>5.36</v>
      </c>
      <c r="AD931">
        <v>6.7</v>
      </c>
    </row>
    <row r="932" spans="1:32" x14ac:dyDescent="0.25">
      <c r="A932">
        <v>2015</v>
      </c>
      <c r="B932">
        <v>53</v>
      </c>
      <c r="C932" t="s">
        <v>577</v>
      </c>
      <c r="D932" t="str">
        <f>IFERROR(INDEX('Draft Master List'!E:F,MATCH('Passing Data 2006-2015'!C932,'Draft Master List'!E:E,0),2),"N/A")</f>
        <v>N/A</v>
      </c>
      <c r="E932" t="s">
        <v>12</v>
      </c>
      <c r="F932">
        <v>32</v>
      </c>
      <c r="H932">
        <v>3</v>
      </c>
      <c r="I932">
        <v>0</v>
      </c>
      <c r="K932">
        <v>22</v>
      </c>
      <c r="L932">
        <v>40</v>
      </c>
      <c r="M932">
        <v>55</v>
      </c>
      <c r="N932">
        <v>201</v>
      </c>
      <c r="O932">
        <v>1</v>
      </c>
      <c r="P932">
        <v>2.5</v>
      </c>
      <c r="Q932">
        <v>1</v>
      </c>
      <c r="R932">
        <v>2.5</v>
      </c>
      <c r="S932">
        <v>23</v>
      </c>
      <c r="T932">
        <v>5</v>
      </c>
      <c r="U932">
        <v>4.4000000000000004</v>
      </c>
      <c r="V932">
        <v>9.1</v>
      </c>
      <c r="W932">
        <v>67</v>
      </c>
      <c r="X932">
        <v>66.8</v>
      </c>
      <c r="Y932">
        <v>65.900000000000006</v>
      </c>
      <c r="Z932">
        <v>0</v>
      </c>
      <c r="AA932">
        <v>0</v>
      </c>
      <c r="AB932">
        <v>5.03</v>
      </c>
      <c r="AC932">
        <v>4.4000000000000004</v>
      </c>
      <c r="AD932">
        <v>0</v>
      </c>
    </row>
    <row r="933" spans="1:32" x14ac:dyDescent="0.25">
      <c r="A933">
        <v>2015</v>
      </c>
      <c r="B933">
        <v>54</v>
      </c>
      <c r="C933" t="s">
        <v>583</v>
      </c>
      <c r="D933" t="str">
        <f>IFERROR(INDEX('Draft Master List'!E:F,MATCH('Passing Data 2006-2015'!C933,'Draft Master List'!E:E,0),2),"N/A")</f>
        <v>N/A</v>
      </c>
      <c r="E933" t="s">
        <v>0</v>
      </c>
      <c r="F933">
        <v>34</v>
      </c>
      <c r="G933" t="s">
        <v>62</v>
      </c>
      <c r="H933">
        <v>8</v>
      </c>
      <c r="I933">
        <v>1</v>
      </c>
      <c r="J933" t="s">
        <v>71</v>
      </c>
      <c r="K933">
        <v>32</v>
      </c>
      <c r="L933">
        <v>39</v>
      </c>
      <c r="M933">
        <v>82.1</v>
      </c>
      <c r="N933">
        <v>335</v>
      </c>
      <c r="O933">
        <v>0</v>
      </c>
      <c r="P933">
        <v>0</v>
      </c>
      <c r="Q933">
        <v>1</v>
      </c>
      <c r="R933">
        <v>2.6</v>
      </c>
      <c r="S933">
        <v>25</v>
      </c>
      <c r="T933">
        <v>8.6</v>
      </c>
      <c r="U933">
        <v>7.4</v>
      </c>
      <c r="V933">
        <v>10.5</v>
      </c>
      <c r="W933">
        <v>41.9</v>
      </c>
      <c r="X933">
        <v>91.8</v>
      </c>
      <c r="Y933">
        <v>94</v>
      </c>
      <c r="Z933">
        <v>1</v>
      </c>
      <c r="AA933">
        <v>0</v>
      </c>
      <c r="AB933">
        <v>8.3800000000000008</v>
      </c>
      <c r="AC933">
        <v>7.25</v>
      </c>
      <c r="AD933">
        <v>2.5</v>
      </c>
    </row>
    <row r="934" spans="1:32" x14ac:dyDescent="0.25">
      <c r="A934">
        <v>2015</v>
      </c>
      <c r="B934">
        <v>55</v>
      </c>
      <c r="C934" t="s">
        <v>774</v>
      </c>
      <c r="D934" t="str">
        <f>IFERROR(INDEX('Draft Master List'!E:F,MATCH('Passing Data 2006-2015'!C934,'Draft Master List'!E:E,0),2),"N/A")</f>
        <v>N/A</v>
      </c>
      <c r="E934" t="s">
        <v>16</v>
      </c>
      <c r="F934">
        <v>26</v>
      </c>
      <c r="H934">
        <v>2</v>
      </c>
      <c r="I934">
        <v>0</v>
      </c>
      <c r="K934">
        <v>23</v>
      </c>
      <c r="L934">
        <v>32</v>
      </c>
      <c r="M934">
        <v>71.900000000000006</v>
      </c>
      <c r="N934">
        <v>142</v>
      </c>
      <c r="O934">
        <v>2</v>
      </c>
      <c r="P934">
        <v>6.3</v>
      </c>
      <c r="Q934">
        <v>1</v>
      </c>
      <c r="R934">
        <v>3.1</v>
      </c>
      <c r="S934">
        <v>14</v>
      </c>
      <c r="T934">
        <v>4.4000000000000004</v>
      </c>
      <c r="U934">
        <v>4.3</v>
      </c>
      <c r="V934">
        <v>6.2</v>
      </c>
      <c r="W934">
        <v>71</v>
      </c>
      <c r="X934">
        <v>88.3</v>
      </c>
      <c r="Y934">
        <v>43.1</v>
      </c>
      <c r="Z934">
        <v>2</v>
      </c>
      <c r="AA934">
        <v>20</v>
      </c>
      <c r="AB934">
        <v>3.59</v>
      </c>
      <c r="AC934">
        <v>3.44</v>
      </c>
      <c r="AD934">
        <v>5.9</v>
      </c>
    </row>
    <row r="935" spans="1:32" x14ac:dyDescent="0.25">
      <c r="A935">
        <v>2015</v>
      </c>
      <c r="B935">
        <v>56</v>
      </c>
      <c r="C935" t="s">
        <v>72</v>
      </c>
      <c r="D935" t="str">
        <f>IFERROR(INDEX('Draft Master List'!E:F,MATCH('Passing Data 2006-2015'!C935,'Draft Master List'!E:E,0),2),"N/A")</f>
        <v>812006</v>
      </c>
      <c r="E935" t="s">
        <v>669</v>
      </c>
      <c r="F935">
        <v>33</v>
      </c>
      <c r="H935">
        <v>5</v>
      </c>
      <c r="I935">
        <v>0</v>
      </c>
      <c r="K935">
        <v>16</v>
      </c>
      <c r="L935">
        <v>32</v>
      </c>
      <c r="M935">
        <v>50</v>
      </c>
      <c r="N935">
        <v>150</v>
      </c>
      <c r="O935">
        <v>0</v>
      </c>
      <c r="P935">
        <v>0</v>
      </c>
      <c r="Q935">
        <v>1</v>
      </c>
      <c r="R935">
        <v>3.1</v>
      </c>
      <c r="S935">
        <v>33</v>
      </c>
      <c r="T935">
        <v>4.7</v>
      </c>
      <c r="U935">
        <v>3.3</v>
      </c>
      <c r="V935">
        <v>9.4</v>
      </c>
      <c r="W935">
        <v>30</v>
      </c>
      <c r="X935">
        <v>50.3</v>
      </c>
      <c r="Y935">
        <v>26.1</v>
      </c>
      <c r="Z935">
        <v>5</v>
      </c>
      <c r="AA935">
        <v>28</v>
      </c>
      <c r="AB935">
        <v>3.3</v>
      </c>
      <c r="AC935">
        <v>2.08</v>
      </c>
      <c r="AD935">
        <v>13.5</v>
      </c>
    </row>
    <row r="936" spans="1:32" x14ac:dyDescent="0.25">
      <c r="A936">
        <v>2015</v>
      </c>
      <c r="B936">
        <v>57</v>
      </c>
      <c r="C936" t="s">
        <v>320</v>
      </c>
      <c r="D936" t="str">
        <f>IFERROR(INDEX('Draft Master List'!E:F,MATCH('Passing Data 2006-2015'!C936,'Draft Master List'!E:E,0),2),"N/A")</f>
        <v>172009</v>
      </c>
      <c r="E936" t="s">
        <v>20</v>
      </c>
      <c r="F936">
        <v>27</v>
      </c>
      <c r="G936" t="s">
        <v>62</v>
      </c>
      <c r="H936">
        <v>1</v>
      </c>
      <c r="I936">
        <v>1</v>
      </c>
      <c r="J936" t="s">
        <v>627</v>
      </c>
      <c r="K936">
        <v>15</v>
      </c>
      <c r="L936">
        <v>28</v>
      </c>
      <c r="M936">
        <v>53.6</v>
      </c>
      <c r="N936">
        <v>149</v>
      </c>
      <c r="O936">
        <v>1</v>
      </c>
      <c r="P936">
        <v>3.6</v>
      </c>
      <c r="Q936">
        <v>1</v>
      </c>
      <c r="R936">
        <v>3.6</v>
      </c>
      <c r="S936">
        <v>57</v>
      </c>
      <c r="T936">
        <v>5.3</v>
      </c>
      <c r="U936">
        <v>4.4000000000000004</v>
      </c>
      <c r="V936">
        <v>9.9</v>
      </c>
      <c r="W936">
        <v>149</v>
      </c>
      <c r="X936">
        <v>65.900000000000006</v>
      </c>
      <c r="Y936">
        <v>54.6</v>
      </c>
      <c r="Z936">
        <v>1</v>
      </c>
      <c r="AA936">
        <v>7</v>
      </c>
      <c r="AB936">
        <v>4.9000000000000004</v>
      </c>
      <c r="AC936">
        <v>4.03</v>
      </c>
      <c r="AD936">
        <v>3.4</v>
      </c>
    </row>
    <row r="937" spans="1:32" x14ac:dyDescent="0.25">
      <c r="A937">
        <v>2015</v>
      </c>
      <c r="B937">
        <v>58</v>
      </c>
      <c r="C937" t="s">
        <v>70</v>
      </c>
      <c r="D937" t="str">
        <f>IFERROR(INDEX('Draft Master List'!E:F,MATCH('Passing Data 2006-2015'!C937,'Draft Master List'!E:E,0),2),"N/A")</f>
        <v>432007</v>
      </c>
      <c r="E937" t="s">
        <v>10</v>
      </c>
      <c r="F937">
        <v>31</v>
      </c>
      <c r="H937">
        <v>7</v>
      </c>
      <c r="I937">
        <v>0</v>
      </c>
      <c r="K937">
        <v>11</v>
      </c>
      <c r="L937">
        <v>25</v>
      </c>
      <c r="M937">
        <v>44</v>
      </c>
      <c r="N937">
        <v>104</v>
      </c>
      <c r="O937">
        <v>0</v>
      </c>
      <c r="P937">
        <v>0</v>
      </c>
      <c r="Q937">
        <v>2</v>
      </c>
      <c r="R937">
        <v>8</v>
      </c>
      <c r="S937">
        <v>21</v>
      </c>
      <c r="T937">
        <v>4.2</v>
      </c>
      <c r="U937">
        <v>0.6</v>
      </c>
      <c r="V937">
        <v>9.5</v>
      </c>
      <c r="W937">
        <v>14.9</v>
      </c>
      <c r="X937">
        <v>22.7</v>
      </c>
      <c r="Y937">
        <v>11.5</v>
      </c>
      <c r="Z937">
        <v>2</v>
      </c>
      <c r="AA937">
        <v>8</v>
      </c>
      <c r="AB937">
        <v>3.56</v>
      </c>
      <c r="AC937">
        <v>0.22</v>
      </c>
      <c r="AD937">
        <v>7.4</v>
      </c>
    </row>
    <row r="938" spans="1:32" x14ac:dyDescent="0.25">
      <c r="A938">
        <v>2015</v>
      </c>
      <c r="B938">
        <v>59</v>
      </c>
      <c r="C938" t="s">
        <v>824</v>
      </c>
      <c r="D938" t="str">
        <f>IFERROR(INDEX('Draft Master List'!E:F,MATCH('Passing Data 2006-2015'!C938,'Draft Master List'!E:E,0),2),"N/A")</f>
        <v>N/A</v>
      </c>
      <c r="E938" t="s">
        <v>28</v>
      </c>
      <c r="F938">
        <v>28</v>
      </c>
      <c r="H938">
        <v>1</v>
      </c>
      <c r="I938">
        <v>0</v>
      </c>
      <c r="K938">
        <v>10</v>
      </c>
      <c r="L938">
        <v>14</v>
      </c>
      <c r="M938">
        <v>71.400000000000006</v>
      </c>
      <c r="N938">
        <v>99</v>
      </c>
      <c r="O938">
        <v>1</v>
      </c>
      <c r="P938">
        <v>7.1</v>
      </c>
      <c r="Q938">
        <v>0</v>
      </c>
      <c r="R938">
        <v>0</v>
      </c>
      <c r="S938">
        <v>29</v>
      </c>
      <c r="T938">
        <v>7.1</v>
      </c>
      <c r="U938">
        <v>8.5</v>
      </c>
      <c r="V938">
        <v>9.9</v>
      </c>
      <c r="W938">
        <v>99</v>
      </c>
      <c r="X938">
        <v>114.9</v>
      </c>
      <c r="Y938">
        <v>46.5</v>
      </c>
      <c r="Z938">
        <v>3</v>
      </c>
      <c r="AA938">
        <v>34</v>
      </c>
      <c r="AB938">
        <v>3.82</v>
      </c>
      <c r="AC938">
        <v>5</v>
      </c>
      <c r="AD938">
        <v>17.600000000000001</v>
      </c>
    </row>
    <row r="939" spans="1:32" x14ac:dyDescent="0.25">
      <c r="A939">
        <v>2015</v>
      </c>
      <c r="B939">
        <v>60</v>
      </c>
      <c r="C939" t="s">
        <v>276</v>
      </c>
      <c r="D939" t="str">
        <f>IFERROR(INDEX('Draft Master List'!E:F,MATCH('Passing Data 2006-2015'!C939,'Draft Master List'!E:E,0),2),"N/A")</f>
        <v>852010</v>
      </c>
      <c r="E939" t="s">
        <v>7</v>
      </c>
      <c r="F939">
        <v>29</v>
      </c>
      <c r="H939">
        <v>1</v>
      </c>
      <c r="I939">
        <v>0</v>
      </c>
      <c r="K939">
        <v>7</v>
      </c>
      <c r="L939">
        <v>11</v>
      </c>
      <c r="M939">
        <v>63.6</v>
      </c>
      <c r="N939">
        <v>128</v>
      </c>
      <c r="O939">
        <v>1</v>
      </c>
      <c r="P939">
        <v>9.1</v>
      </c>
      <c r="Q939">
        <v>0</v>
      </c>
      <c r="R939">
        <v>0</v>
      </c>
      <c r="S939">
        <v>71</v>
      </c>
      <c r="T939">
        <v>11.6</v>
      </c>
      <c r="U939">
        <v>13.5</v>
      </c>
      <c r="V939">
        <v>18.3</v>
      </c>
      <c r="W939">
        <v>128</v>
      </c>
      <c r="X939">
        <v>133.9</v>
      </c>
      <c r="Y939">
        <v>45.6</v>
      </c>
      <c r="Z939">
        <v>1</v>
      </c>
      <c r="AA939">
        <v>13</v>
      </c>
      <c r="AB939">
        <v>9.58</v>
      </c>
      <c r="AC939">
        <v>11.25</v>
      </c>
      <c r="AD939">
        <v>8.3000000000000007</v>
      </c>
    </row>
    <row r="940" spans="1:32" x14ac:dyDescent="0.25">
      <c r="A940">
        <v>2015</v>
      </c>
      <c r="B940">
        <v>61</v>
      </c>
      <c r="C940" t="s">
        <v>753</v>
      </c>
      <c r="D940" t="str">
        <f>IFERROR(INDEX('Draft Master List'!E:F,MATCH('Passing Data 2006-2015'!C940,'Draft Master List'!E:E,0),2),"N/A")</f>
        <v>N/A</v>
      </c>
      <c r="E940" t="s">
        <v>20</v>
      </c>
      <c r="F940">
        <v>26</v>
      </c>
      <c r="H940">
        <v>1</v>
      </c>
      <c r="I940">
        <v>0</v>
      </c>
      <c r="K940">
        <v>6</v>
      </c>
      <c r="L940">
        <v>10</v>
      </c>
      <c r="M940">
        <v>60</v>
      </c>
      <c r="N940">
        <v>58</v>
      </c>
      <c r="O940">
        <v>1</v>
      </c>
      <c r="P940">
        <v>10</v>
      </c>
      <c r="Q940">
        <v>0</v>
      </c>
      <c r="R940">
        <v>0</v>
      </c>
      <c r="S940">
        <v>18</v>
      </c>
      <c r="T940">
        <v>5.8</v>
      </c>
      <c r="U940">
        <v>7.8</v>
      </c>
      <c r="V940">
        <v>9.6999999999999993</v>
      </c>
      <c r="W940">
        <v>58</v>
      </c>
      <c r="X940">
        <v>109.6</v>
      </c>
      <c r="Y940">
        <v>94</v>
      </c>
      <c r="Z940">
        <v>0</v>
      </c>
      <c r="AA940">
        <v>0</v>
      </c>
      <c r="AB940">
        <v>5.8</v>
      </c>
      <c r="AC940">
        <v>7.8</v>
      </c>
      <c r="AD940">
        <v>0</v>
      </c>
    </row>
    <row r="941" spans="1:32" x14ac:dyDescent="0.25">
      <c r="A941">
        <v>2015</v>
      </c>
      <c r="B941">
        <v>62</v>
      </c>
      <c r="C941" t="s">
        <v>686</v>
      </c>
      <c r="D941" t="str">
        <f>IFERROR(INDEX('Draft Master List'!E:F,MATCH('Passing Data 2006-2015'!C941,'Draft Master List'!E:E,0),2),"N/A")</f>
        <v>N/A</v>
      </c>
      <c r="E941" t="s">
        <v>18</v>
      </c>
      <c r="F941">
        <v>35</v>
      </c>
      <c r="H941">
        <v>3</v>
      </c>
      <c r="I941">
        <v>0</v>
      </c>
      <c r="K941">
        <v>2</v>
      </c>
      <c r="L941">
        <v>7</v>
      </c>
      <c r="M941">
        <v>28.6</v>
      </c>
      <c r="N941">
        <v>15</v>
      </c>
      <c r="O941">
        <v>0</v>
      </c>
      <c r="P941">
        <v>0</v>
      </c>
      <c r="Q941">
        <v>0</v>
      </c>
      <c r="R941">
        <v>0</v>
      </c>
      <c r="S941">
        <v>9</v>
      </c>
      <c r="T941">
        <v>2.1</v>
      </c>
      <c r="U941">
        <v>2.1</v>
      </c>
      <c r="V941">
        <v>7.5</v>
      </c>
      <c r="W941">
        <v>5</v>
      </c>
      <c r="X941">
        <v>39.6</v>
      </c>
      <c r="Y941">
        <v>2.9</v>
      </c>
      <c r="Z941">
        <v>1</v>
      </c>
      <c r="AA941">
        <v>11</v>
      </c>
      <c r="AB941">
        <v>0.5</v>
      </c>
      <c r="AC941">
        <v>0.5</v>
      </c>
      <c r="AD941">
        <v>12.5</v>
      </c>
      <c r="AE941">
        <v>0</v>
      </c>
      <c r="AF941">
        <v>1</v>
      </c>
    </row>
    <row r="942" spans="1:32" x14ac:dyDescent="0.25">
      <c r="A942">
        <v>2015</v>
      </c>
      <c r="B942">
        <v>63</v>
      </c>
      <c r="C942" t="s">
        <v>825</v>
      </c>
      <c r="D942" t="str">
        <f>IFERROR(INDEX('Draft Master List'!E:F,MATCH('Passing Data 2006-2015'!C942,'Draft Master List'!E:E,0),2),"N/A")</f>
        <v>N/A</v>
      </c>
      <c r="E942" t="s">
        <v>223</v>
      </c>
      <c r="F942">
        <v>23</v>
      </c>
      <c r="H942">
        <v>1</v>
      </c>
      <c r="I942">
        <v>0</v>
      </c>
      <c r="K942">
        <v>6</v>
      </c>
      <c r="L942">
        <v>7</v>
      </c>
      <c r="M942">
        <v>85.7</v>
      </c>
      <c r="N942">
        <v>31</v>
      </c>
      <c r="O942">
        <v>0</v>
      </c>
      <c r="P942">
        <v>0</v>
      </c>
      <c r="Q942">
        <v>0</v>
      </c>
      <c r="R942">
        <v>0</v>
      </c>
      <c r="S942">
        <v>11</v>
      </c>
      <c r="T942">
        <v>4.4000000000000004</v>
      </c>
      <c r="U942">
        <v>4.4000000000000004</v>
      </c>
      <c r="V942">
        <v>5.2</v>
      </c>
      <c r="W942">
        <v>31</v>
      </c>
      <c r="X942">
        <v>85.1</v>
      </c>
      <c r="Y942">
        <v>82.8</v>
      </c>
      <c r="Z942">
        <v>0</v>
      </c>
      <c r="AA942">
        <v>0</v>
      </c>
      <c r="AB942">
        <v>4.43</v>
      </c>
      <c r="AC942">
        <v>4.43</v>
      </c>
      <c r="AD942">
        <v>0</v>
      </c>
    </row>
    <row r="943" spans="1:32" x14ac:dyDescent="0.25">
      <c r="A943">
        <v>2015</v>
      </c>
      <c r="B943">
        <v>64</v>
      </c>
      <c r="C943" t="s">
        <v>826</v>
      </c>
      <c r="D943" t="str">
        <f>IFERROR(INDEX('Draft Master List'!E:F,MATCH('Passing Data 2006-2015'!C943,'Draft Master List'!E:E,0),2),"N/A")</f>
        <v>N/A</v>
      </c>
      <c r="E943" t="s">
        <v>21</v>
      </c>
      <c r="F943">
        <v>25</v>
      </c>
      <c r="H943">
        <v>2</v>
      </c>
      <c r="I943">
        <v>0</v>
      </c>
      <c r="K943">
        <v>3</v>
      </c>
      <c r="L943">
        <v>7</v>
      </c>
      <c r="M943">
        <v>42.9</v>
      </c>
      <c r="N943">
        <v>11</v>
      </c>
      <c r="O943">
        <v>0</v>
      </c>
      <c r="P943">
        <v>0</v>
      </c>
      <c r="Q943">
        <v>1</v>
      </c>
      <c r="R943">
        <v>14.3</v>
      </c>
      <c r="S943">
        <v>11</v>
      </c>
      <c r="T943">
        <v>1.6</v>
      </c>
      <c r="U943">
        <v>-4.9000000000000004</v>
      </c>
      <c r="V943">
        <v>3.7</v>
      </c>
      <c r="W943">
        <v>5.5</v>
      </c>
      <c r="X943">
        <v>10.7</v>
      </c>
      <c r="Y943">
        <v>1.9</v>
      </c>
      <c r="Z943">
        <v>2</v>
      </c>
      <c r="AA943">
        <v>17</v>
      </c>
      <c r="AB943">
        <v>-0.67</v>
      </c>
      <c r="AC943">
        <v>-5.67</v>
      </c>
      <c r="AD943">
        <v>22.2</v>
      </c>
    </row>
    <row r="944" spans="1:32" x14ac:dyDescent="0.25">
      <c r="A944">
        <v>2015</v>
      </c>
      <c r="B944">
        <v>65</v>
      </c>
      <c r="C944" t="s">
        <v>67</v>
      </c>
      <c r="D944" t="str">
        <f>IFERROR(INDEX('Draft Master List'!E:F,MATCH('Passing Data 2006-2015'!C944,'Draft Master List'!E:E,0),2),"N/A")</f>
        <v>N/A</v>
      </c>
      <c r="E944" t="s">
        <v>22</v>
      </c>
      <c r="F944">
        <v>32</v>
      </c>
      <c r="H944">
        <v>3</v>
      </c>
      <c r="I944">
        <v>0</v>
      </c>
      <c r="K944">
        <v>4</v>
      </c>
      <c r="L944">
        <v>6</v>
      </c>
      <c r="M944">
        <v>66.7</v>
      </c>
      <c r="N944">
        <v>36</v>
      </c>
      <c r="O944">
        <v>0</v>
      </c>
      <c r="P944">
        <v>0</v>
      </c>
      <c r="Q944">
        <v>0</v>
      </c>
      <c r="R944">
        <v>0</v>
      </c>
      <c r="S944">
        <v>24</v>
      </c>
      <c r="T944">
        <v>6</v>
      </c>
      <c r="U944">
        <v>6</v>
      </c>
      <c r="V944">
        <v>9</v>
      </c>
      <c r="W944">
        <v>12</v>
      </c>
      <c r="X944">
        <v>82.6</v>
      </c>
      <c r="Y944">
        <v>6.6</v>
      </c>
      <c r="Z944">
        <v>0</v>
      </c>
      <c r="AA944">
        <v>0</v>
      </c>
      <c r="AB944">
        <v>6</v>
      </c>
      <c r="AC944">
        <v>6</v>
      </c>
      <c r="AD944">
        <v>0</v>
      </c>
    </row>
    <row r="945" spans="1:30" x14ac:dyDescent="0.25">
      <c r="A945">
        <v>2015</v>
      </c>
      <c r="B945">
        <v>66</v>
      </c>
      <c r="C945" t="s">
        <v>78</v>
      </c>
      <c r="D945" t="str">
        <f>IFERROR(INDEX('Draft Master List'!E:F,MATCH('Passing Data 2006-2015'!C945,'Draft Master List'!E:E,0),2),"N/A")</f>
        <v>492006</v>
      </c>
      <c r="E945" t="s">
        <v>13</v>
      </c>
      <c r="F945">
        <v>32</v>
      </c>
      <c r="H945">
        <v>2</v>
      </c>
      <c r="I945">
        <v>0</v>
      </c>
      <c r="K945">
        <v>5</v>
      </c>
      <c r="L945">
        <v>6</v>
      </c>
      <c r="M945">
        <v>83.3</v>
      </c>
      <c r="N945">
        <v>63</v>
      </c>
      <c r="O945">
        <v>1</v>
      </c>
      <c r="P945">
        <v>16.7</v>
      </c>
      <c r="Q945">
        <v>0</v>
      </c>
      <c r="R945">
        <v>0</v>
      </c>
      <c r="S945">
        <v>19</v>
      </c>
      <c r="T945">
        <v>10.5</v>
      </c>
      <c r="U945">
        <v>13.8</v>
      </c>
      <c r="V945">
        <v>12.6</v>
      </c>
      <c r="W945">
        <v>31.5</v>
      </c>
      <c r="X945">
        <v>150</v>
      </c>
      <c r="Y945">
        <v>100</v>
      </c>
      <c r="Z945">
        <v>0</v>
      </c>
      <c r="AA945">
        <v>0</v>
      </c>
      <c r="AB945">
        <v>10.5</v>
      </c>
      <c r="AC945">
        <v>13.83</v>
      </c>
      <c r="AD945">
        <v>0</v>
      </c>
    </row>
    <row r="946" spans="1:30" x14ac:dyDescent="0.25">
      <c r="A946">
        <v>2015</v>
      </c>
      <c r="B946">
        <v>67</v>
      </c>
      <c r="C946" t="s">
        <v>519</v>
      </c>
      <c r="D946" t="str">
        <f>IFERROR(INDEX('Draft Master List'!E:F,MATCH('Passing Data 2006-2015'!C946,'Draft Master List'!E:E,0),2),"N/A")</f>
        <v>642006</v>
      </c>
      <c r="E946" t="s">
        <v>19</v>
      </c>
      <c r="F946">
        <v>32</v>
      </c>
      <c r="H946">
        <v>4</v>
      </c>
      <c r="I946">
        <v>0</v>
      </c>
      <c r="K946">
        <v>4</v>
      </c>
      <c r="L946">
        <v>6</v>
      </c>
      <c r="M946">
        <v>66.7</v>
      </c>
      <c r="N946">
        <v>37</v>
      </c>
      <c r="O946">
        <v>0</v>
      </c>
      <c r="P946">
        <v>0</v>
      </c>
      <c r="Q946">
        <v>0</v>
      </c>
      <c r="R946">
        <v>0</v>
      </c>
      <c r="S946">
        <v>17</v>
      </c>
      <c r="T946">
        <v>6.2</v>
      </c>
      <c r="U946">
        <v>6.2</v>
      </c>
      <c r="V946">
        <v>9.3000000000000007</v>
      </c>
      <c r="W946">
        <v>9.3000000000000007</v>
      </c>
      <c r="X946">
        <v>83.3</v>
      </c>
      <c r="Y946">
        <v>76.599999999999994</v>
      </c>
      <c r="Z946">
        <v>1</v>
      </c>
      <c r="AA946">
        <v>6</v>
      </c>
      <c r="AB946">
        <v>4.43</v>
      </c>
      <c r="AC946">
        <v>4.43</v>
      </c>
      <c r="AD946">
        <v>14.3</v>
      </c>
    </row>
    <row r="947" spans="1:30" x14ac:dyDescent="0.25">
      <c r="A947">
        <v>2015</v>
      </c>
      <c r="B947">
        <v>68</v>
      </c>
      <c r="C947" t="s">
        <v>805</v>
      </c>
      <c r="D947" t="str">
        <f>IFERROR(INDEX('Draft Master List'!E:F,MATCH('Passing Data 2006-2015'!C947,'Draft Master List'!E:E,0),2),"N/A")</f>
        <v>N/A</v>
      </c>
      <c r="E947" t="s">
        <v>9</v>
      </c>
      <c r="F947">
        <v>25</v>
      </c>
      <c r="H947">
        <v>1</v>
      </c>
      <c r="I947">
        <v>0</v>
      </c>
      <c r="K947">
        <v>5</v>
      </c>
      <c r="L947">
        <v>5</v>
      </c>
      <c r="M947">
        <v>100</v>
      </c>
      <c r="N947">
        <v>68</v>
      </c>
      <c r="O947">
        <v>1</v>
      </c>
      <c r="P947">
        <v>20</v>
      </c>
      <c r="Q947">
        <v>0</v>
      </c>
      <c r="R947">
        <v>0</v>
      </c>
      <c r="S947">
        <v>25</v>
      </c>
      <c r="T947">
        <v>13.6</v>
      </c>
      <c r="U947">
        <v>17.600000000000001</v>
      </c>
      <c r="V947">
        <v>13.6</v>
      </c>
      <c r="W947">
        <v>68</v>
      </c>
      <c r="X947">
        <v>158.30000000000001</v>
      </c>
      <c r="Y947">
        <v>99.7</v>
      </c>
      <c r="Z947">
        <v>0</v>
      </c>
      <c r="AA947">
        <v>0</v>
      </c>
      <c r="AB947">
        <v>13.6</v>
      </c>
      <c r="AC947">
        <v>17.600000000000001</v>
      </c>
      <c r="AD947">
        <v>0</v>
      </c>
    </row>
    <row r="948" spans="1:30" x14ac:dyDescent="0.25">
      <c r="A948">
        <v>2015</v>
      </c>
      <c r="B948">
        <v>69</v>
      </c>
      <c r="C948" t="s">
        <v>802</v>
      </c>
      <c r="D948" t="str">
        <f>IFERROR(INDEX('Draft Master List'!E:F,MATCH('Passing Data 2006-2015'!C948,'Draft Master List'!E:E,0),2),"N/A")</f>
        <v>N/A</v>
      </c>
      <c r="E948" t="s">
        <v>30</v>
      </c>
      <c r="F948">
        <v>24</v>
      </c>
      <c r="H948">
        <v>5</v>
      </c>
      <c r="I948">
        <v>0</v>
      </c>
      <c r="K948">
        <v>1</v>
      </c>
      <c r="L948">
        <v>4</v>
      </c>
      <c r="M948">
        <v>25</v>
      </c>
      <c r="N948">
        <v>6</v>
      </c>
      <c r="O948">
        <v>0</v>
      </c>
      <c r="P948">
        <v>0</v>
      </c>
      <c r="Q948">
        <v>0</v>
      </c>
      <c r="R948">
        <v>0</v>
      </c>
      <c r="S948">
        <v>6</v>
      </c>
      <c r="T948">
        <v>1.5</v>
      </c>
      <c r="U948">
        <v>1.5</v>
      </c>
      <c r="V948">
        <v>6</v>
      </c>
      <c r="W948">
        <v>1.2</v>
      </c>
      <c r="X948">
        <v>39.6</v>
      </c>
      <c r="Y948">
        <v>9</v>
      </c>
      <c r="Z948">
        <v>0</v>
      </c>
      <c r="AA948">
        <v>0</v>
      </c>
      <c r="AB948">
        <v>1.5</v>
      </c>
      <c r="AC948">
        <v>1.5</v>
      </c>
      <c r="AD948">
        <v>0</v>
      </c>
    </row>
    <row r="949" spans="1:30" x14ac:dyDescent="0.25">
      <c r="A949">
        <v>2015</v>
      </c>
      <c r="B949">
        <v>70</v>
      </c>
      <c r="C949" t="s">
        <v>762</v>
      </c>
      <c r="D949" t="str">
        <f>IFERROR(INDEX('Draft Master List'!E:F,MATCH('Passing Data 2006-2015'!C949,'Draft Master List'!E:E,0),2),"N/A")</f>
        <v>N/A</v>
      </c>
      <c r="E949" t="s">
        <v>223</v>
      </c>
      <c r="F949">
        <v>25</v>
      </c>
      <c r="G949" t="s">
        <v>213</v>
      </c>
      <c r="H949">
        <v>16</v>
      </c>
      <c r="I949">
        <v>0</v>
      </c>
      <c r="K949">
        <v>1</v>
      </c>
      <c r="L949">
        <v>4</v>
      </c>
      <c r="M949">
        <v>25</v>
      </c>
      <c r="N949">
        <v>20</v>
      </c>
      <c r="O949">
        <v>0</v>
      </c>
      <c r="P949">
        <v>0</v>
      </c>
      <c r="Q949">
        <v>0</v>
      </c>
      <c r="R949">
        <v>0</v>
      </c>
      <c r="S949">
        <v>20</v>
      </c>
      <c r="T949">
        <v>5</v>
      </c>
      <c r="U949">
        <v>5</v>
      </c>
      <c r="V949">
        <v>20</v>
      </c>
      <c r="W949">
        <v>1.3</v>
      </c>
      <c r="X949">
        <v>47.9</v>
      </c>
      <c r="Z949">
        <v>0</v>
      </c>
      <c r="AA949">
        <v>0</v>
      </c>
      <c r="AB949">
        <v>5</v>
      </c>
      <c r="AC949">
        <v>5</v>
      </c>
      <c r="AD949">
        <v>0</v>
      </c>
    </row>
    <row r="950" spans="1:30" x14ac:dyDescent="0.25">
      <c r="A950">
        <v>2015</v>
      </c>
      <c r="B950">
        <v>71</v>
      </c>
      <c r="C950" t="s">
        <v>731</v>
      </c>
      <c r="D950" t="str">
        <f>IFERROR(INDEX('Draft Master List'!E:F,MATCH('Passing Data 2006-2015'!C950,'Draft Master List'!E:E,0),2),"N/A")</f>
        <v>N/A</v>
      </c>
      <c r="E950" t="s">
        <v>25</v>
      </c>
      <c r="F950">
        <v>29</v>
      </c>
      <c r="H950">
        <v>2</v>
      </c>
      <c r="I950">
        <v>0</v>
      </c>
      <c r="K950">
        <v>2</v>
      </c>
      <c r="L950">
        <v>2</v>
      </c>
      <c r="M950">
        <v>100</v>
      </c>
      <c r="N950">
        <v>4</v>
      </c>
      <c r="O950">
        <v>0</v>
      </c>
      <c r="P950">
        <v>0</v>
      </c>
      <c r="Q950">
        <v>0</v>
      </c>
      <c r="R950">
        <v>0</v>
      </c>
      <c r="S950">
        <v>6</v>
      </c>
      <c r="T950">
        <v>2</v>
      </c>
      <c r="U950">
        <v>2</v>
      </c>
      <c r="V950">
        <v>2</v>
      </c>
      <c r="W950">
        <v>2</v>
      </c>
      <c r="X950">
        <v>79.2</v>
      </c>
      <c r="Y950">
        <v>93.2</v>
      </c>
      <c r="Z950">
        <v>0</v>
      </c>
      <c r="AA950">
        <v>0</v>
      </c>
      <c r="AB950">
        <v>2</v>
      </c>
      <c r="AC950">
        <v>2</v>
      </c>
      <c r="AD950">
        <v>0</v>
      </c>
    </row>
    <row r="951" spans="1:30" x14ac:dyDescent="0.25">
      <c r="A951">
        <v>2015</v>
      </c>
      <c r="B951">
        <v>72</v>
      </c>
      <c r="C951" t="s">
        <v>827</v>
      </c>
      <c r="D951" t="str">
        <f>IFERROR(INDEX('Draft Master List'!E:F,MATCH('Passing Data 2006-2015'!C951,'Draft Master List'!E:E,0),2),"N/A")</f>
        <v>N/A</v>
      </c>
      <c r="E951" t="s">
        <v>669</v>
      </c>
      <c r="F951">
        <v>26</v>
      </c>
      <c r="H951">
        <v>8</v>
      </c>
      <c r="I951">
        <v>0</v>
      </c>
      <c r="K951">
        <v>1</v>
      </c>
      <c r="L951">
        <v>2</v>
      </c>
      <c r="M951">
        <v>50</v>
      </c>
      <c r="N951">
        <v>7</v>
      </c>
      <c r="O951">
        <v>0</v>
      </c>
      <c r="P951">
        <v>0</v>
      </c>
      <c r="Q951">
        <v>0</v>
      </c>
      <c r="R951">
        <v>0</v>
      </c>
      <c r="S951">
        <v>7</v>
      </c>
      <c r="T951">
        <v>3.5</v>
      </c>
      <c r="U951">
        <v>3.5</v>
      </c>
      <c r="V951">
        <v>7</v>
      </c>
      <c r="W951">
        <v>0.9</v>
      </c>
      <c r="X951">
        <v>58.3</v>
      </c>
      <c r="Y951">
        <v>9.9</v>
      </c>
      <c r="Z951">
        <v>0</v>
      </c>
      <c r="AA951">
        <v>0</v>
      </c>
      <c r="AB951">
        <v>3.5</v>
      </c>
      <c r="AC951">
        <v>3.5</v>
      </c>
      <c r="AD951">
        <v>0</v>
      </c>
    </row>
    <row r="952" spans="1:30" x14ac:dyDescent="0.25">
      <c r="A952">
        <v>2015</v>
      </c>
      <c r="B952">
        <v>73</v>
      </c>
      <c r="C952" t="s">
        <v>828</v>
      </c>
      <c r="D952" t="str">
        <f>IFERROR(INDEX('Draft Master List'!E:F,MATCH('Passing Data 2006-2015'!C952,'Draft Master List'!E:E,0),2),"N/A")</f>
        <v>N/A</v>
      </c>
      <c r="E952" t="s">
        <v>30</v>
      </c>
      <c r="F952">
        <v>30</v>
      </c>
      <c r="G952" t="s">
        <v>77</v>
      </c>
      <c r="H952">
        <v>14</v>
      </c>
      <c r="I952">
        <v>7</v>
      </c>
      <c r="K952">
        <v>1</v>
      </c>
      <c r="L952">
        <v>1</v>
      </c>
      <c r="M952">
        <v>100</v>
      </c>
      <c r="N952">
        <v>36</v>
      </c>
      <c r="O952">
        <v>0</v>
      </c>
      <c r="P952">
        <v>0</v>
      </c>
      <c r="Q952">
        <v>0</v>
      </c>
      <c r="R952">
        <v>0</v>
      </c>
      <c r="S952">
        <v>36</v>
      </c>
      <c r="T952">
        <v>36</v>
      </c>
      <c r="U952">
        <v>36</v>
      </c>
      <c r="V952">
        <v>36</v>
      </c>
      <c r="W952">
        <v>2.6</v>
      </c>
      <c r="X952">
        <v>118.7</v>
      </c>
      <c r="Y952">
        <v>100</v>
      </c>
      <c r="Z952">
        <v>0</v>
      </c>
      <c r="AA952">
        <v>0</v>
      </c>
      <c r="AB952">
        <v>36</v>
      </c>
      <c r="AC952">
        <v>36</v>
      </c>
      <c r="AD952">
        <v>0</v>
      </c>
    </row>
    <row r="953" spans="1:30" x14ac:dyDescent="0.25">
      <c r="A953">
        <v>2015</v>
      </c>
      <c r="B953">
        <v>74</v>
      </c>
      <c r="C953" t="s">
        <v>829</v>
      </c>
      <c r="D953" t="str">
        <f>IFERROR(INDEX('Draft Master List'!E:F,MATCH('Passing Data 2006-2015'!C953,'Draft Master List'!E:E,0),2),"N/A")</f>
        <v>N/A</v>
      </c>
      <c r="E953" t="s">
        <v>28</v>
      </c>
      <c r="F953">
        <v>24</v>
      </c>
      <c r="G953" t="s">
        <v>76</v>
      </c>
      <c r="H953">
        <v>14</v>
      </c>
      <c r="I953">
        <v>10</v>
      </c>
      <c r="K953">
        <v>1</v>
      </c>
      <c r="L953">
        <v>1</v>
      </c>
      <c r="M953">
        <v>100</v>
      </c>
      <c r="N953">
        <v>41</v>
      </c>
      <c r="O953">
        <v>1</v>
      </c>
      <c r="P953">
        <v>100</v>
      </c>
      <c r="Q953">
        <v>0</v>
      </c>
      <c r="R953">
        <v>0</v>
      </c>
      <c r="S953">
        <v>41</v>
      </c>
      <c r="T953">
        <v>41</v>
      </c>
      <c r="U953">
        <v>61</v>
      </c>
      <c r="V953">
        <v>41</v>
      </c>
      <c r="W953">
        <v>2.9</v>
      </c>
      <c r="X953">
        <v>158.30000000000001</v>
      </c>
      <c r="Y953">
        <v>100</v>
      </c>
      <c r="Z953">
        <v>0</v>
      </c>
      <c r="AA953">
        <v>0</v>
      </c>
      <c r="AB953">
        <v>41</v>
      </c>
      <c r="AC953">
        <v>61</v>
      </c>
      <c r="AD953">
        <v>0</v>
      </c>
    </row>
    <row r="954" spans="1:30" x14ac:dyDescent="0.25">
      <c r="A954">
        <v>2015</v>
      </c>
      <c r="B954">
        <v>75</v>
      </c>
      <c r="C954" t="s">
        <v>830</v>
      </c>
      <c r="D954" t="str">
        <f>IFERROR(INDEX('Draft Master List'!E:F,MATCH('Passing Data 2006-2015'!C954,'Draft Master List'!E:E,0),2),"N/A")</f>
        <v>N/A</v>
      </c>
      <c r="E954" t="s">
        <v>704</v>
      </c>
      <c r="F954">
        <v>26</v>
      </c>
      <c r="H954">
        <v>7</v>
      </c>
      <c r="I954">
        <v>1</v>
      </c>
      <c r="K954">
        <v>0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W954">
        <v>0</v>
      </c>
      <c r="X954">
        <v>39.6</v>
      </c>
      <c r="Y954">
        <v>1.9</v>
      </c>
      <c r="Z954">
        <v>0</v>
      </c>
      <c r="AA954">
        <v>0</v>
      </c>
      <c r="AB954">
        <v>0</v>
      </c>
      <c r="AC954">
        <v>0</v>
      </c>
      <c r="AD954">
        <v>0</v>
      </c>
    </row>
    <row r="955" spans="1:30" x14ac:dyDescent="0.25">
      <c r="A955">
        <v>2015</v>
      </c>
      <c r="B955">
        <v>76</v>
      </c>
      <c r="C955" t="s">
        <v>831</v>
      </c>
      <c r="D955" t="str">
        <f>IFERROR(INDEX('Draft Master List'!E:F,MATCH('Passing Data 2006-2015'!C955,'Draft Master List'!E:E,0),2),"N/A")</f>
        <v>N/A</v>
      </c>
      <c r="E955" t="s">
        <v>7</v>
      </c>
      <c r="F955">
        <v>22</v>
      </c>
      <c r="G955" t="s">
        <v>832</v>
      </c>
      <c r="H955">
        <v>16</v>
      </c>
      <c r="I955">
        <v>6</v>
      </c>
      <c r="K955">
        <v>0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W955">
        <v>0</v>
      </c>
      <c r="X955">
        <v>39.6</v>
      </c>
      <c r="Y955">
        <v>3.5</v>
      </c>
      <c r="Z955">
        <v>0</v>
      </c>
      <c r="AA955">
        <v>0</v>
      </c>
      <c r="AB955">
        <v>0</v>
      </c>
      <c r="AC955">
        <v>0</v>
      </c>
      <c r="AD955">
        <v>0</v>
      </c>
    </row>
    <row r="956" spans="1:30" x14ac:dyDescent="0.25">
      <c r="A956">
        <v>2015</v>
      </c>
      <c r="B956">
        <v>77</v>
      </c>
      <c r="C956" t="s">
        <v>833</v>
      </c>
      <c r="D956" t="str">
        <f>IFERROR(INDEX('Draft Master List'!E:F,MATCH('Passing Data 2006-2015'!C956,'Draft Master List'!E:E,0),2),"N/A")</f>
        <v>N/A</v>
      </c>
      <c r="E956" t="s">
        <v>23</v>
      </c>
      <c r="F956">
        <v>26</v>
      </c>
      <c r="H956">
        <v>14</v>
      </c>
      <c r="I956">
        <v>0</v>
      </c>
      <c r="K956">
        <v>0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W956">
        <v>0</v>
      </c>
      <c r="X956">
        <v>39.6</v>
      </c>
      <c r="Y956">
        <v>43.7</v>
      </c>
      <c r="Z956">
        <v>0</v>
      </c>
      <c r="AA956">
        <v>0</v>
      </c>
      <c r="AB956">
        <v>0</v>
      </c>
      <c r="AC956">
        <v>0</v>
      </c>
      <c r="AD956">
        <v>0</v>
      </c>
    </row>
    <row r="957" spans="1:30" x14ac:dyDescent="0.25">
      <c r="A957">
        <v>2015</v>
      </c>
      <c r="B957">
        <v>78</v>
      </c>
      <c r="C957" t="s">
        <v>834</v>
      </c>
      <c r="D957" t="str">
        <f>IFERROR(INDEX('Draft Master List'!E:F,MATCH('Passing Data 2006-2015'!C957,'Draft Master List'!E:E,0),2),"N/A")</f>
        <v>N/A</v>
      </c>
      <c r="E957" t="s">
        <v>29</v>
      </c>
      <c r="F957">
        <v>27</v>
      </c>
      <c r="G957" t="s">
        <v>77</v>
      </c>
      <c r="H957">
        <v>16</v>
      </c>
      <c r="I957">
        <v>4</v>
      </c>
      <c r="K957">
        <v>1</v>
      </c>
      <c r="L957">
        <v>1</v>
      </c>
      <c r="M957">
        <v>100</v>
      </c>
      <c r="N957">
        <v>4</v>
      </c>
      <c r="O957">
        <v>0</v>
      </c>
      <c r="P957">
        <v>0</v>
      </c>
      <c r="Q957">
        <v>0</v>
      </c>
      <c r="R957">
        <v>0</v>
      </c>
      <c r="S957">
        <v>4</v>
      </c>
      <c r="T957">
        <v>4</v>
      </c>
      <c r="U957">
        <v>4</v>
      </c>
      <c r="V957">
        <v>4</v>
      </c>
      <c r="W957">
        <v>0.3</v>
      </c>
      <c r="X957">
        <v>83.3</v>
      </c>
      <c r="Y957">
        <v>60.3</v>
      </c>
      <c r="Z957">
        <v>0</v>
      </c>
      <c r="AA957">
        <v>0</v>
      </c>
      <c r="AB957">
        <v>4</v>
      </c>
      <c r="AC957">
        <v>4</v>
      </c>
      <c r="AD957">
        <v>0</v>
      </c>
    </row>
    <row r="958" spans="1:30" x14ac:dyDescent="0.25">
      <c r="A958">
        <v>2015</v>
      </c>
      <c r="B958">
        <v>79</v>
      </c>
      <c r="C958" t="s">
        <v>109</v>
      </c>
      <c r="D958" t="str">
        <f>IFERROR(INDEX('Draft Master List'!E:F,MATCH('Passing Data 2006-2015'!C958,'Draft Master List'!E:E,0),2),"N/A")</f>
        <v>N/A</v>
      </c>
      <c r="E958" t="s">
        <v>3</v>
      </c>
      <c r="F958">
        <v>33</v>
      </c>
      <c r="G958" t="s">
        <v>213</v>
      </c>
      <c r="H958">
        <v>16</v>
      </c>
      <c r="I958">
        <v>0</v>
      </c>
      <c r="K958">
        <v>1</v>
      </c>
      <c r="L958">
        <v>1</v>
      </c>
      <c r="M958">
        <v>100</v>
      </c>
      <c r="N958">
        <v>-3</v>
      </c>
      <c r="O958">
        <v>0</v>
      </c>
      <c r="P958">
        <v>0</v>
      </c>
      <c r="Q958">
        <v>0</v>
      </c>
      <c r="R958">
        <v>0</v>
      </c>
      <c r="S958">
        <v>-3</v>
      </c>
      <c r="T958">
        <v>-3</v>
      </c>
      <c r="U958">
        <v>-3</v>
      </c>
      <c r="V958">
        <v>-3</v>
      </c>
      <c r="W958">
        <v>-0.2</v>
      </c>
      <c r="X958">
        <v>79.2</v>
      </c>
      <c r="Z958">
        <v>0</v>
      </c>
      <c r="AA958">
        <v>0</v>
      </c>
      <c r="AB958">
        <v>-3</v>
      </c>
      <c r="AC958">
        <v>-3</v>
      </c>
      <c r="AD958">
        <v>0</v>
      </c>
    </row>
    <row r="959" spans="1:30" x14ac:dyDescent="0.25">
      <c r="A959">
        <v>2015</v>
      </c>
      <c r="B959">
        <v>80</v>
      </c>
      <c r="C959" t="s">
        <v>844</v>
      </c>
      <c r="D959" t="str">
        <f>IFERROR(INDEX('Draft Master List'!E:F,MATCH('Passing Data 2006-2015'!C959,'Draft Master List'!E:E,0),2),"N/A")</f>
        <v>N/A</v>
      </c>
      <c r="E959" t="s">
        <v>33</v>
      </c>
      <c r="F959">
        <v>23</v>
      </c>
      <c r="G959" t="s">
        <v>74</v>
      </c>
      <c r="H959">
        <v>16</v>
      </c>
      <c r="I959">
        <v>14</v>
      </c>
      <c r="K959">
        <v>1</v>
      </c>
      <c r="L959">
        <v>1</v>
      </c>
      <c r="M959">
        <v>100</v>
      </c>
      <c r="N959">
        <v>9</v>
      </c>
      <c r="O959">
        <v>0</v>
      </c>
      <c r="P959">
        <v>0</v>
      </c>
      <c r="Q959">
        <v>0</v>
      </c>
      <c r="R959">
        <v>0</v>
      </c>
      <c r="S959">
        <v>9</v>
      </c>
      <c r="T959">
        <v>9</v>
      </c>
      <c r="U959">
        <v>9</v>
      </c>
      <c r="V959">
        <v>9</v>
      </c>
      <c r="W959">
        <v>0.6</v>
      </c>
      <c r="X959">
        <v>104.2</v>
      </c>
      <c r="Y959">
        <v>94</v>
      </c>
      <c r="Z959">
        <v>0</v>
      </c>
      <c r="AA959">
        <v>0</v>
      </c>
      <c r="AB959">
        <v>9</v>
      </c>
      <c r="AC959">
        <v>9</v>
      </c>
      <c r="AD959">
        <v>0</v>
      </c>
    </row>
    <row r="960" spans="1:30" x14ac:dyDescent="0.25">
      <c r="A960">
        <v>2015</v>
      </c>
      <c r="B960">
        <v>81</v>
      </c>
      <c r="C960" t="s">
        <v>96</v>
      </c>
      <c r="D960" t="str">
        <f>IFERROR(INDEX('Draft Master List'!E:F,MATCH('Passing Data 2006-2015'!C960,'Draft Master List'!E:E,0),2),"N/A")</f>
        <v>42008</v>
      </c>
      <c r="E960" t="s">
        <v>27</v>
      </c>
      <c r="F960">
        <v>28</v>
      </c>
      <c r="G960" t="s">
        <v>76</v>
      </c>
      <c r="H960">
        <v>16</v>
      </c>
      <c r="I960">
        <v>10</v>
      </c>
      <c r="K960">
        <v>0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W960">
        <v>0</v>
      </c>
      <c r="X960">
        <v>39.6</v>
      </c>
      <c r="Y960">
        <v>27</v>
      </c>
      <c r="Z960">
        <v>0</v>
      </c>
      <c r="AA960">
        <v>0</v>
      </c>
      <c r="AB960">
        <v>0</v>
      </c>
      <c r="AC960">
        <v>0</v>
      </c>
      <c r="AD960">
        <v>0</v>
      </c>
    </row>
    <row r="961" spans="1:30" x14ac:dyDescent="0.25">
      <c r="A961">
        <v>2015</v>
      </c>
      <c r="B961">
        <v>82</v>
      </c>
      <c r="C961" t="s">
        <v>682</v>
      </c>
      <c r="D961" t="str">
        <f>IFERROR(INDEX('Draft Master List'!E:F,MATCH('Passing Data 2006-2015'!C961,'Draft Master List'!E:E,0),2),"N/A")</f>
        <v>N/A</v>
      </c>
      <c r="E961" t="s">
        <v>33</v>
      </c>
      <c r="F961">
        <v>31</v>
      </c>
      <c r="H961">
        <v>1</v>
      </c>
      <c r="I961">
        <v>0</v>
      </c>
      <c r="K961">
        <v>1</v>
      </c>
      <c r="L961">
        <v>1</v>
      </c>
      <c r="M961">
        <v>100</v>
      </c>
      <c r="N961">
        <v>14</v>
      </c>
      <c r="O961">
        <v>0</v>
      </c>
      <c r="P961">
        <v>0</v>
      </c>
      <c r="Q961">
        <v>0</v>
      </c>
      <c r="R961">
        <v>0</v>
      </c>
      <c r="S961">
        <v>14</v>
      </c>
      <c r="T961">
        <v>14</v>
      </c>
      <c r="U961">
        <v>14</v>
      </c>
      <c r="V961">
        <v>14</v>
      </c>
      <c r="W961">
        <v>14</v>
      </c>
      <c r="X961">
        <v>118.7</v>
      </c>
      <c r="Y961">
        <v>98.9</v>
      </c>
      <c r="Z961">
        <v>0</v>
      </c>
      <c r="AA961">
        <v>0</v>
      </c>
      <c r="AB961">
        <v>14</v>
      </c>
      <c r="AC961">
        <v>14</v>
      </c>
      <c r="AD961">
        <v>0</v>
      </c>
    </row>
    <row r="962" spans="1:30" x14ac:dyDescent="0.25">
      <c r="A962">
        <v>2015</v>
      </c>
      <c r="B962">
        <v>83</v>
      </c>
      <c r="C962" t="s">
        <v>835</v>
      </c>
      <c r="D962" t="str">
        <f>IFERROR(INDEX('Draft Master List'!E:F,MATCH('Passing Data 2006-2015'!C962,'Draft Master List'!E:E,0),2),"N/A")</f>
        <v>N/A</v>
      </c>
      <c r="E962" t="s">
        <v>25</v>
      </c>
      <c r="F962">
        <v>24</v>
      </c>
      <c r="G962" t="s">
        <v>194</v>
      </c>
      <c r="H962">
        <v>16</v>
      </c>
      <c r="I962">
        <v>0</v>
      </c>
      <c r="K962">
        <v>1</v>
      </c>
      <c r="L962">
        <v>1</v>
      </c>
      <c r="M962">
        <v>100</v>
      </c>
      <c r="N962">
        <v>3</v>
      </c>
      <c r="O962">
        <v>0</v>
      </c>
      <c r="P962">
        <v>0</v>
      </c>
      <c r="Q962">
        <v>0</v>
      </c>
      <c r="R962">
        <v>0</v>
      </c>
      <c r="S962">
        <v>3</v>
      </c>
      <c r="T962">
        <v>3</v>
      </c>
      <c r="U962">
        <v>3</v>
      </c>
      <c r="V962">
        <v>3</v>
      </c>
      <c r="W962">
        <v>0.2</v>
      </c>
      <c r="X962">
        <v>79.2</v>
      </c>
      <c r="Z962">
        <v>0</v>
      </c>
      <c r="AA962">
        <v>0</v>
      </c>
      <c r="AB962">
        <v>3</v>
      </c>
      <c r="AC962">
        <v>3</v>
      </c>
      <c r="AD962">
        <v>0</v>
      </c>
    </row>
    <row r="963" spans="1:30" x14ac:dyDescent="0.25">
      <c r="A963">
        <v>2015</v>
      </c>
      <c r="B963">
        <v>84</v>
      </c>
      <c r="C963" t="s">
        <v>807</v>
      </c>
      <c r="D963" t="str">
        <f>IFERROR(INDEX('Draft Master List'!E:F,MATCH('Passing Data 2006-2015'!C963,'Draft Master List'!E:E,0),2),"N/A")</f>
        <v>N/A</v>
      </c>
      <c r="E963" t="s">
        <v>23</v>
      </c>
      <c r="F963">
        <v>28</v>
      </c>
      <c r="G963" t="s">
        <v>77</v>
      </c>
      <c r="H963">
        <v>11</v>
      </c>
      <c r="I963">
        <v>4</v>
      </c>
      <c r="K963">
        <v>1</v>
      </c>
      <c r="L963">
        <v>1</v>
      </c>
      <c r="M963">
        <v>100</v>
      </c>
      <c r="N963">
        <v>21</v>
      </c>
      <c r="O963">
        <v>1</v>
      </c>
      <c r="P963">
        <v>100</v>
      </c>
      <c r="Q963">
        <v>0</v>
      </c>
      <c r="R963">
        <v>0</v>
      </c>
      <c r="S963">
        <v>21</v>
      </c>
      <c r="T963">
        <v>21</v>
      </c>
      <c r="U963">
        <v>41</v>
      </c>
      <c r="V963">
        <v>21</v>
      </c>
      <c r="W963">
        <v>1.9</v>
      </c>
      <c r="X963">
        <v>158.30000000000001</v>
      </c>
      <c r="Y963">
        <v>80.599999999999994</v>
      </c>
      <c r="Z963">
        <v>0</v>
      </c>
      <c r="AA963">
        <v>0</v>
      </c>
      <c r="AB963">
        <v>21</v>
      </c>
      <c r="AC963">
        <v>41</v>
      </c>
      <c r="AD963">
        <v>0</v>
      </c>
    </row>
    <row r="964" spans="1:30" x14ac:dyDescent="0.25">
      <c r="A964">
        <v>2015</v>
      </c>
      <c r="B964">
        <v>85</v>
      </c>
      <c r="C964" t="s">
        <v>775</v>
      </c>
      <c r="D964" t="str">
        <f>IFERROR(INDEX('Draft Master List'!E:F,MATCH('Passing Data 2006-2015'!C964,'Draft Master List'!E:E,0),2),"N/A")</f>
        <v>N/A</v>
      </c>
      <c r="E964" t="s">
        <v>5</v>
      </c>
      <c r="F964">
        <v>28</v>
      </c>
      <c r="H964">
        <v>3</v>
      </c>
      <c r="I964">
        <v>0</v>
      </c>
      <c r="K964">
        <v>1</v>
      </c>
      <c r="L964">
        <v>1</v>
      </c>
      <c r="M964">
        <v>100</v>
      </c>
      <c r="N964">
        <v>4</v>
      </c>
      <c r="O964">
        <v>0</v>
      </c>
      <c r="P964">
        <v>0</v>
      </c>
      <c r="Q964">
        <v>0</v>
      </c>
      <c r="R964">
        <v>0</v>
      </c>
      <c r="S964">
        <v>4</v>
      </c>
      <c r="T964">
        <v>4</v>
      </c>
      <c r="U964">
        <v>4</v>
      </c>
      <c r="V964">
        <v>4</v>
      </c>
      <c r="W964">
        <v>1.3</v>
      </c>
      <c r="X964">
        <v>83.3</v>
      </c>
      <c r="Y964">
        <v>0.1</v>
      </c>
      <c r="Z964">
        <v>1</v>
      </c>
      <c r="AA964">
        <v>8</v>
      </c>
      <c r="AB964">
        <v>-2</v>
      </c>
      <c r="AC964">
        <v>-2</v>
      </c>
      <c r="AD964">
        <v>50</v>
      </c>
    </row>
    <row r="965" spans="1:30" x14ac:dyDescent="0.25">
      <c r="A965">
        <v>2015</v>
      </c>
      <c r="B965">
        <v>86</v>
      </c>
      <c r="C965" t="s">
        <v>836</v>
      </c>
      <c r="D965" t="str">
        <f>IFERROR(INDEX('Draft Master List'!E:F,MATCH('Passing Data 2006-2015'!C965,'Draft Master List'!E:E,0),2),"N/A")</f>
        <v>N/A</v>
      </c>
      <c r="E965" t="s">
        <v>4</v>
      </c>
      <c r="F965">
        <v>28</v>
      </c>
      <c r="G965" t="s">
        <v>77</v>
      </c>
      <c r="H965">
        <v>11</v>
      </c>
      <c r="I965">
        <v>1</v>
      </c>
      <c r="K965">
        <v>0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W965">
        <v>0</v>
      </c>
      <c r="X965">
        <v>39.6</v>
      </c>
      <c r="Y965">
        <v>1.4</v>
      </c>
      <c r="Z965">
        <v>0</v>
      </c>
      <c r="AA965">
        <v>0</v>
      </c>
      <c r="AB965">
        <v>0</v>
      </c>
      <c r="AC965">
        <v>0</v>
      </c>
      <c r="AD96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76"/>
  <sheetViews>
    <sheetView workbookViewId="0">
      <pane xSplit="1" topLeftCell="Y1" activePane="topRight" state="frozen"/>
      <selection activeCell="AG1" sqref="AG1"/>
      <selection pane="topRight" activeCell="AO13" sqref="AO13"/>
    </sheetView>
  </sheetViews>
  <sheetFormatPr defaultRowHeight="15" x14ac:dyDescent="0.25"/>
  <cols>
    <col min="1" max="1" width="18.5703125" bestFit="1" customWidth="1"/>
    <col min="4" max="4" width="12" bestFit="1" customWidth="1"/>
    <col min="5" max="9" width="18.7109375" style="7" bestFit="1" customWidth="1"/>
    <col min="10" max="19" width="9.140625" style="7"/>
    <col min="20" max="20" width="19.7109375" style="7" bestFit="1" customWidth="1"/>
    <col min="21" max="25" width="19.7109375" style="7" customWidth="1"/>
    <col min="26" max="30" width="10.42578125" style="7" bestFit="1" customWidth="1"/>
    <col min="31" max="31" width="10.5703125" style="7" bestFit="1" customWidth="1"/>
    <col min="32" max="32" width="19.85546875" style="7" bestFit="1" customWidth="1"/>
    <col min="33" max="33" width="9" style="7" bestFit="1" customWidth="1"/>
    <col min="34" max="34" width="18.28515625" style="7" bestFit="1" customWidth="1"/>
    <col min="35" max="35" width="9.140625" style="7"/>
    <col min="36" max="36" width="18.42578125" style="7" bestFit="1" customWidth="1"/>
    <col min="37" max="37" width="8.42578125" style="7" bestFit="1" customWidth="1"/>
  </cols>
  <sheetData>
    <row r="1" spans="1:45" x14ac:dyDescent="0.25">
      <c r="A1" t="s">
        <v>861</v>
      </c>
      <c r="B1" t="s">
        <v>38</v>
      </c>
      <c r="C1" t="s">
        <v>862</v>
      </c>
      <c r="D1" t="s">
        <v>863</v>
      </c>
      <c r="E1" s="7" t="s">
        <v>864</v>
      </c>
      <c r="F1" s="7" t="s">
        <v>865</v>
      </c>
      <c r="G1" s="7" t="s">
        <v>866</v>
      </c>
      <c r="H1" s="7" t="s">
        <v>867</v>
      </c>
      <c r="I1" s="7" t="s">
        <v>868</v>
      </c>
      <c r="J1" s="7" t="s">
        <v>869</v>
      </c>
      <c r="K1" s="7" t="s">
        <v>870</v>
      </c>
      <c r="L1" s="7" t="s">
        <v>871</v>
      </c>
      <c r="M1" s="7" t="s">
        <v>872</v>
      </c>
      <c r="N1" s="7" t="s">
        <v>873</v>
      </c>
      <c r="O1" s="7" t="s">
        <v>874</v>
      </c>
      <c r="P1" s="7" t="s">
        <v>875</v>
      </c>
      <c r="Q1" s="7" t="s">
        <v>876</v>
      </c>
      <c r="R1" s="7" t="s">
        <v>877</v>
      </c>
      <c r="S1" s="7" t="s">
        <v>878</v>
      </c>
      <c r="T1" s="7" t="s">
        <v>2314</v>
      </c>
      <c r="U1" s="7" t="s">
        <v>2315</v>
      </c>
      <c r="V1" s="7" t="s">
        <v>2316</v>
      </c>
      <c r="W1" s="7" t="s">
        <v>2317</v>
      </c>
      <c r="X1" s="7" t="s">
        <v>2318</v>
      </c>
      <c r="Y1" s="7" t="s">
        <v>2319</v>
      </c>
      <c r="Z1" s="7" t="s">
        <v>929</v>
      </c>
      <c r="AA1" s="7" t="s">
        <v>930</v>
      </c>
      <c r="AB1" s="7" t="s">
        <v>931</v>
      </c>
      <c r="AC1" s="7" t="s">
        <v>932</v>
      </c>
      <c r="AD1" s="7" t="s">
        <v>933</v>
      </c>
      <c r="AE1" s="7" t="s">
        <v>934</v>
      </c>
      <c r="AF1" s="7" t="s">
        <v>935</v>
      </c>
      <c r="AG1" s="7" t="s">
        <v>936</v>
      </c>
      <c r="AH1" s="7" t="s">
        <v>937</v>
      </c>
      <c r="AI1" s="7" t="s">
        <v>938</v>
      </c>
      <c r="AJ1" s="7" t="s">
        <v>939</v>
      </c>
      <c r="AK1" s="7" t="s">
        <v>940</v>
      </c>
      <c r="AL1" s="7" t="s">
        <v>3078</v>
      </c>
      <c r="AM1" s="7" t="s">
        <v>3079</v>
      </c>
      <c r="AN1" s="7" t="s">
        <v>3080</v>
      </c>
      <c r="AO1" s="7" t="s">
        <v>3081</v>
      </c>
      <c r="AP1" s="7" t="s">
        <v>3082</v>
      </c>
      <c r="AQ1" s="7" t="s">
        <v>3084</v>
      </c>
      <c r="AR1" s="7" t="s">
        <v>3085</v>
      </c>
      <c r="AS1" s="7" t="s">
        <v>3086</v>
      </c>
    </row>
    <row r="2" spans="1:45" x14ac:dyDescent="0.25">
      <c r="A2" t="s">
        <v>17</v>
      </c>
      <c r="B2" t="s">
        <v>1</v>
      </c>
      <c r="C2" t="str">
        <f>INDEX('Draft Master List'!E:F,MATCH('QB Stats'!A2,'Draft Master List'!E:E,0),2)</f>
        <v>12010</v>
      </c>
      <c r="D2">
        <f>INDEX('Draft Master List'!A:F,MATCH('QB Stats'!A2,'Draft Master List'!E:E,0),1)</f>
        <v>2010</v>
      </c>
      <c r="E2" s="6">
        <f>_xlfn.IFNA(SUMIFS('Passing Data 2006-2015'!N:N,'Passing Data 2006-2015'!D:D,'QB Stats'!C2,'Passing Data 2006-2015'!A:A,'QB Stats'!D2),0)</f>
        <v>3512</v>
      </c>
      <c r="F2" s="6">
        <f>SUMIFS('Passing Data 2006-2015'!N:N,'Passing Data 2006-2015'!D:D,'QB Stats'!C2,'Passing Data 2006-2015'!A:A,'QB Stats'!D2+1)</f>
        <v>2164</v>
      </c>
      <c r="G2" s="6">
        <f>SUMIFS('Passing Data 2006-2015'!N:N,'Passing Data 2006-2015'!D:D,'QB Stats'!C2,'Passing Data 2006-2015'!A:A,'QB Stats'!D2+2)</f>
        <v>3702</v>
      </c>
      <c r="H2" s="6">
        <f>SUMIFS('Passing Data 2006-2015'!N:N,'Passing Data 2006-2015'!D:D,'QB Stats'!C2,'Passing Data 2006-2015'!A:A,'QB Stats'!D2+3)</f>
        <v>1687</v>
      </c>
      <c r="I2" s="6">
        <f>SUMIFS('Passing Data 2006-2015'!N:N,'Passing Data 2006-2015'!D:D,'QB Stats'!C2,'Passing Data 2006-2015'!A:A,'QB Stats'!D2+4)</f>
        <v>0</v>
      </c>
      <c r="J2" s="6">
        <f>SUMIFS('Passing Data 2006-2015'!O:O,'Passing Data 2006-2015'!D:D,'QB Stats'!C2,'Passing Data 2006-2015'!A:A,'QB Stats'!D2)</f>
        <v>18</v>
      </c>
      <c r="K2" s="6">
        <f>SUMIFS('Passing Data 2006-2015'!O:O,'Passing Data 2006-2015'!D:D,'QB Stats'!C2,'Passing Data 2006-2015'!A:A,'QB Stats'!D2+1)</f>
        <v>6</v>
      </c>
      <c r="L2" s="6">
        <f>SUMIFS('Passing Data 2006-2015'!O:O,'Passing Data 2006-2015'!D:D,'QB Stats'!C2,'Passing Data 2006-2015'!A:A,'QB Stats'!D2+2)</f>
        <v>21</v>
      </c>
      <c r="M2" s="6">
        <f>SUMIFS('Passing Data 2006-2015'!O:O,'Passing Data 2006-2015'!D:D,'QB Stats'!C2,'Passing Data 2006-2015'!A:A,'QB Stats'!D2+3)</f>
        <v>14</v>
      </c>
      <c r="N2" s="6">
        <f>SUMIFS('Passing Data 2006-2015'!O:O,'Passing Data 2006-2015'!D:D,'QB Stats'!C2,'Passing Data 2006-2015'!A:A,'QB Stats'!D2+4)</f>
        <v>0</v>
      </c>
      <c r="O2" s="6">
        <f>SUMIFS('Passing Data 2006-2015'!Q:Q,'Passing Data 2006-2015'!D:D,'QB Stats'!C2,'Passing Data 2006-2015'!A:A,'QB Stats'!D2)</f>
        <v>15</v>
      </c>
      <c r="P2" s="6">
        <f>SUMIFS('Passing Data 2006-2015'!Q:Q,'Passing Data 2006-2015'!D:D,'QB Stats'!C2,'Passing Data 2006-2015'!A:A,'QB Stats'!D2+1)</f>
        <v>6</v>
      </c>
      <c r="Q2" s="6">
        <f>SUMIFS('Passing Data 2006-2015'!Q:Q,'Passing Data 2006-2015'!D:D,'QB Stats'!C2,'Passing Data 2006-2015'!A:A,'QB Stats'!D2+2)</f>
        <v>13</v>
      </c>
      <c r="R2" s="6">
        <f>SUMIFS('Passing Data 2006-2015'!Q:Q,'Passing Data 2006-2015'!D:D,'QB Stats'!C2,'Passing Data 2006-2015'!A:A,'QB Stats'!D2+3)</f>
        <v>4</v>
      </c>
      <c r="S2" s="6">
        <f>SUMIFS('Passing Data 2006-2015'!Q:Q,'Passing Data 2006-2015'!D:D,'QB Stats'!C2,'Passing Data 2006-2015'!A:A,'QB Stats'!D2+4)</f>
        <v>0</v>
      </c>
      <c r="T2" s="6">
        <f>(E2/25)+J2*4-O2*2</f>
        <v>182.48</v>
      </c>
      <c r="U2" s="6">
        <f>(F2/25)+K2*4-P2*2</f>
        <v>98.56</v>
      </c>
      <c r="V2" s="6">
        <f>(G2/25)+L2*4-Q2*2</f>
        <v>206.08</v>
      </c>
      <c r="W2" s="6">
        <f>(H2/25)+M2*4-R2*2</f>
        <v>115.48</v>
      </c>
      <c r="X2" s="6">
        <f>(I2/25)+N2*4-S2*2</f>
        <v>0</v>
      </c>
      <c r="Y2" s="6">
        <f>SUM(T2:X2)</f>
        <v>602.6</v>
      </c>
      <c r="Z2" s="6">
        <f>SUMIFS('Passing Data 2006-2015'!Y:Y,'Passing Data 2006-2015'!D:D,'QB Stats'!C2,'Passing Data 2006-2015'!A:A,'QB Stats'!D2)</f>
        <v>49.6</v>
      </c>
      <c r="AA2" s="6">
        <f>SUMIFS('Passing Data 2006-2015'!Y:Y,'Passing Data 2006-2015'!D:D,'QB Stats'!C2,'Passing Data 2006-2015'!A:A,'QB Stats'!D2+1)</f>
        <v>34.4</v>
      </c>
      <c r="AB2" s="6">
        <f>SUMIFS('Passing Data 2006-2015'!Y:Y,'Passing Data 2006-2015'!D:D,'QB Stats'!C2,'Passing Data 2006-2015'!A:A,'QB Stats'!D2+2)</f>
        <v>55.7</v>
      </c>
      <c r="AC2" s="6">
        <f>SUMIFS('Passing Data 2006-2015'!Y:Y,'Passing Data 2006-2015'!D:D,'QB Stats'!C2,'Passing Data 2006-2015'!A:A,'QB Stats'!D2+3)</f>
        <v>58.2</v>
      </c>
      <c r="AD2" s="6">
        <f>SUMIFS('Passing Data 2006-2015'!Y:Y,'Passing Data 2006-2015'!D:D,'QB Stats'!C2,'Passing Data 2006-2015'!A:A,'QB Stats'!D2+4)</f>
        <v>0</v>
      </c>
      <c r="AE2" s="7">
        <f t="shared" ref="AE2:AE33" si="0">SUM(E2:I2)</f>
        <v>11065</v>
      </c>
      <c r="AF2" s="7">
        <f>AE2/5</f>
        <v>2213</v>
      </c>
      <c r="AG2" s="6">
        <f>SUM(J2:N2)</f>
        <v>59</v>
      </c>
      <c r="AH2" s="6">
        <f>AG2/5</f>
        <v>11.8</v>
      </c>
      <c r="AI2" s="7">
        <f>SUM(O2:S2)</f>
        <v>38</v>
      </c>
      <c r="AJ2" s="7">
        <f>AI2/5</f>
        <v>7.6</v>
      </c>
      <c r="AK2" s="7">
        <f>AVERAGE(Z2:AD2)</f>
        <v>39.58</v>
      </c>
      <c r="AL2">
        <f>IF(T2&gt;225,1,0)</f>
        <v>0</v>
      </c>
      <c r="AM2">
        <f t="shared" ref="AM2:AP17" si="1">IF(U2&gt;225,1,0)</f>
        <v>0</v>
      </c>
      <c r="AN2">
        <f t="shared" si="1"/>
        <v>0</v>
      </c>
      <c r="AO2">
        <f t="shared" si="1"/>
        <v>0</v>
      </c>
      <c r="AP2">
        <f t="shared" si="1"/>
        <v>0</v>
      </c>
      <c r="AQ2">
        <f>SUM(AL2:AP2)</f>
        <v>0</v>
      </c>
      <c r="AR2" t="str">
        <f>IF(AQ2=0,"Bust",IF(AQ2=1,"Backup",IF(AQ2=2,"Starter",IF(AQ2=3,"Pro Bowl",IF(AQ2=4,"SuperStar","Super Star")))))</f>
        <v>Bust</v>
      </c>
      <c r="AS2">
        <f>IF(AQ2=0, 0,1)</f>
        <v>0</v>
      </c>
    </row>
    <row r="3" spans="1:45" x14ac:dyDescent="0.25">
      <c r="A3" t="s">
        <v>267</v>
      </c>
      <c r="B3" t="s">
        <v>1</v>
      </c>
      <c r="C3" t="str">
        <f>INDEX('Draft Master List'!E:F,MATCH('QB Stats'!A3,'Draft Master List'!E:E,0),2)</f>
        <v>252010</v>
      </c>
      <c r="D3">
        <f>INDEX('Draft Master List'!A:F,MATCH('QB Stats'!A3,'Draft Master List'!E:E,0),1)</f>
        <v>2010</v>
      </c>
      <c r="E3" s="6">
        <f>_xlfn.IFNA(SUMIFS('Passing Data 2006-2015'!N:N,'Passing Data 2006-2015'!D:D,'QB Stats'!C3,'Passing Data 2006-2015'!A:A,'QB Stats'!D3),0)</f>
        <v>654</v>
      </c>
      <c r="F3" s="6">
        <f>SUMIFS('Passing Data 2006-2015'!N:N,'Passing Data 2006-2015'!D:D,'QB Stats'!C3,'Passing Data 2006-2015'!A:A,'QB Stats'!D3+1)</f>
        <v>1729</v>
      </c>
      <c r="G3" s="6">
        <f>SUMIFS('Passing Data 2006-2015'!N:N,'Passing Data 2006-2015'!D:D,'QB Stats'!C3,'Passing Data 2006-2015'!A:A,'QB Stats'!D3+2)</f>
        <v>39</v>
      </c>
      <c r="H3" s="6">
        <f>SUMIFS('Passing Data 2006-2015'!N:N,'Passing Data 2006-2015'!D:D,'QB Stats'!C3,'Passing Data 2006-2015'!A:A,'QB Stats'!D3+3)</f>
        <v>0</v>
      </c>
      <c r="I3" s="6">
        <f>SUMIFS('Passing Data 2006-2015'!N:N,'Passing Data 2006-2015'!D:D,'QB Stats'!C3,'Passing Data 2006-2015'!A:A,'QB Stats'!D3+4)</f>
        <v>0</v>
      </c>
      <c r="J3" s="6">
        <f>SUMIFS('Passing Data 2006-2015'!O:O,'Passing Data 2006-2015'!D:D,'QB Stats'!C3,'Passing Data 2006-2015'!A:A,'QB Stats'!D3)</f>
        <v>5</v>
      </c>
      <c r="K3" s="6">
        <f>SUMIFS('Passing Data 2006-2015'!O:O,'Passing Data 2006-2015'!D:D,'QB Stats'!C3,'Passing Data 2006-2015'!A:A,'QB Stats'!D3+1)</f>
        <v>12</v>
      </c>
      <c r="L3" s="6">
        <f>SUMIFS('Passing Data 2006-2015'!O:O,'Passing Data 2006-2015'!D:D,'QB Stats'!C3,'Passing Data 2006-2015'!A:A,'QB Stats'!D3+2)</f>
        <v>0</v>
      </c>
      <c r="M3" s="6">
        <f>SUMIFS('Passing Data 2006-2015'!O:O,'Passing Data 2006-2015'!D:D,'QB Stats'!C3,'Passing Data 2006-2015'!A:A,'QB Stats'!D3+3)</f>
        <v>0</v>
      </c>
      <c r="N3" s="6">
        <f>SUMIFS('Passing Data 2006-2015'!O:O,'Passing Data 2006-2015'!D:D,'QB Stats'!C3,'Passing Data 2006-2015'!A:A,'QB Stats'!D3+4)</f>
        <v>0</v>
      </c>
      <c r="O3" s="6">
        <f>SUMIFS('Passing Data 2006-2015'!Q:Q,'Passing Data 2006-2015'!D:D,'QB Stats'!C3,'Passing Data 2006-2015'!A:A,'QB Stats'!D3)</f>
        <v>3</v>
      </c>
      <c r="P3" s="6">
        <f>SUMIFS('Passing Data 2006-2015'!Q:Q,'Passing Data 2006-2015'!D:D,'QB Stats'!C3,'Passing Data 2006-2015'!A:A,'QB Stats'!D3+1)</f>
        <v>6</v>
      </c>
      <c r="Q3" s="6">
        <f>SUMIFS('Passing Data 2006-2015'!Q:Q,'Passing Data 2006-2015'!D:D,'QB Stats'!C3,'Passing Data 2006-2015'!A:A,'QB Stats'!D3+2)</f>
        <v>0</v>
      </c>
      <c r="R3" s="6">
        <f>SUMIFS('Passing Data 2006-2015'!Q:Q,'Passing Data 2006-2015'!D:D,'QB Stats'!C3,'Passing Data 2006-2015'!A:A,'QB Stats'!D3+3)</f>
        <v>0</v>
      </c>
      <c r="S3" s="6">
        <f>SUMIFS('Passing Data 2006-2015'!Q:Q,'Passing Data 2006-2015'!D:D,'QB Stats'!C3,'Passing Data 2006-2015'!A:A,'QB Stats'!D3+4)</f>
        <v>0</v>
      </c>
      <c r="T3" s="6">
        <f t="shared" ref="T3:T62" si="2">(E3/25)+J3*4-O3*2</f>
        <v>40.159999999999997</v>
      </c>
      <c r="U3" s="6">
        <f t="shared" ref="U3:U62" si="3">(F3/25)+K3*4-P3*2</f>
        <v>105.16</v>
      </c>
      <c r="V3" s="6">
        <f t="shared" ref="V3:V62" si="4">(G3/25)+L3*4-Q3*2</f>
        <v>1.56</v>
      </c>
      <c r="W3" s="6">
        <f t="shared" ref="W3:W62" si="5">(H3/25)+M3*4-R3*2</f>
        <v>0</v>
      </c>
      <c r="X3" s="6">
        <f t="shared" ref="X3:X62" si="6">(I3/25)+N3*4-S3*2</f>
        <v>0</v>
      </c>
      <c r="Y3" s="6">
        <f t="shared" ref="Y3:Y62" si="7">SUM(T3:X3)</f>
        <v>146.88</v>
      </c>
      <c r="Z3" s="6">
        <f>SUMIFS('Passing Data 2006-2015'!Y:Y,'Passing Data 2006-2015'!D:D,'QB Stats'!C3,'Passing Data 2006-2015'!A:A,'QB Stats'!D3)</f>
        <v>59.3</v>
      </c>
      <c r="AA3" s="6">
        <f>SUMIFS('Passing Data 2006-2015'!Y:Y,'Passing Data 2006-2015'!D:D,'QB Stats'!C3,'Passing Data 2006-2015'!A:A,'QB Stats'!D3+1)</f>
        <v>41.6</v>
      </c>
      <c r="AB3" s="6">
        <f>SUMIFS('Passing Data 2006-2015'!Y:Y,'Passing Data 2006-2015'!D:D,'QB Stats'!C3,'Passing Data 2006-2015'!A:A,'QB Stats'!D3+2)</f>
        <v>29.8</v>
      </c>
      <c r="AC3" s="6">
        <f>SUMIFS('Passing Data 2006-2015'!Y:Y,'Passing Data 2006-2015'!D:D,'QB Stats'!C3,'Passing Data 2006-2015'!A:A,'QB Stats'!D3+3)</f>
        <v>0</v>
      </c>
      <c r="AD3" s="6">
        <f>SUMIFS('Passing Data 2006-2015'!Y:Y,'Passing Data 2006-2015'!D:D,'QB Stats'!C3,'Passing Data 2006-2015'!A:A,'QB Stats'!D3+4)</f>
        <v>0</v>
      </c>
      <c r="AE3" s="7">
        <f t="shared" si="0"/>
        <v>2422</v>
      </c>
      <c r="AF3" s="7">
        <f t="shared" ref="AF3:AF62" si="8">AE3/5</f>
        <v>484.4</v>
      </c>
      <c r="AG3" s="6">
        <f t="shared" ref="AG3:AG62" si="9">SUM(J3:N3)</f>
        <v>17</v>
      </c>
      <c r="AH3" s="6">
        <f t="shared" ref="AH3:AH62" si="10">AG3/5</f>
        <v>3.4</v>
      </c>
      <c r="AI3" s="7">
        <f t="shared" ref="AI3:AI62" si="11">SUM(O3:S3)</f>
        <v>9</v>
      </c>
      <c r="AJ3" s="7">
        <f t="shared" ref="AJ3:AJ62" si="12">AI3/5</f>
        <v>1.8</v>
      </c>
      <c r="AK3" s="7">
        <f t="shared" ref="AK3:AK62" si="13">AVERAGE(Z3:AD3)</f>
        <v>26.140000000000004</v>
      </c>
      <c r="AL3">
        <f t="shared" ref="AL3:AP62" si="14">IF(T3&gt;225,1,0)</f>
        <v>0</v>
      </c>
      <c r="AM3">
        <f t="shared" si="1"/>
        <v>0</v>
      </c>
      <c r="AN3">
        <f t="shared" si="1"/>
        <v>0</v>
      </c>
      <c r="AO3">
        <f t="shared" si="1"/>
        <v>0</v>
      </c>
      <c r="AP3">
        <f t="shared" si="1"/>
        <v>0</v>
      </c>
      <c r="AQ3">
        <f t="shared" ref="AQ3:AQ62" si="15">SUM(AL3:AP3)</f>
        <v>0</v>
      </c>
      <c r="AR3" t="str">
        <f t="shared" ref="AR3:AR62" si="16">IF(AQ3=0,"Bust",IF(AQ3=1,"Backup",IF(AQ3=2,"Starter",IF(AQ3=3,"Pro Bowl",IF(AQ3=4,"SuperStar","Super Star")))))</f>
        <v>Bust</v>
      </c>
      <c r="AS3">
        <f t="shared" ref="AS3:AS62" si="17">IF(AQ3=0, 0,1)</f>
        <v>0</v>
      </c>
    </row>
    <row r="4" spans="1:45" x14ac:dyDescent="0.25">
      <c r="A4" t="s">
        <v>269</v>
      </c>
      <c r="B4" t="s">
        <v>1</v>
      </c>
      <c r="C4" t="str">
        <f>INDEX('Draft Master List'!E:F,MATCH('QB Stats'!A4,'Draft Master List'!E:E,0),2)</f>
        <v>482010</v>
      </c>
      <c r="D4">
        <f>INDEX('Draft Master List'!A:F,MATCH('QB Stats'!A4,'Draft Master List'!E:E,0),1)</f>
        <v>2010</v>
      </c>
      <c r="E4" s="6">
        <f>_xlfn.IFNA(SUMIFS('Passing Data 2006-2015'!N:N,'Passing Data 2006-2015'!D:D,'QB Stats'!C4,'Passing Data 2006-2015'!A:A,'QB Stats'!D4),0)</f>
        <v>1558</v>
      </c>
      <c r="F4" s="6">
        <f>SUMIFS('Passing Data 2006-2015'!N:N,'Passing Data 2006-2015'!D:D,'QB Stats'!C4,'Passing Data 2006-2015'!A:A,'QB Stats'!D4+1)</f>
        <v>0</v>
      </c>
      <c r="G4" s="6">
        <f>SUMIFS('Passing Data 2006-2015'!N:N,'Passing Data 2006-2015'!D:D,'QB Stats'!C4,'Passing Data 2006-2015'!A:A,'QB Stats'!D4+2)</f>
        <v>0</v>
      </c>
      <c r="H4" s="6">
        <f>SUMIFS('Passing Data 2006-2015'!N:N,'Passing Data 2006-2015'!D:D,'QB Stats'!C4,'Passing Data 2006-2015'!A:A,'QB Stats'!D4+3)</f>
        <v>0</v>
      </c>
      <c r="I4" s="6">
        <f>SUMIFS('Passing Data 2006-2015'!N:N,'Passing Data 2006-2015'!D:D,'QB Stats'!C4,'Passing Data 2006-2015'!A:A,'QB Stats'!D4+4)</f>
        <v>223</v>
      </c>
      <c r="J4" s="6">
        <f>SUMIFS('Passing Data 2006-2015'!O:O,'Passing Data 2006-2015'!D:D,'QB Stats'!C4,'Passing Data 2006-2015'!A:A,'QB Stats'!D4)</f>
        <v>3</v>
      </c>
      <c r="K4" s="6">
        <f>SUMIFS('Passing Data 2006-2015'!O:O,'Passing Data 2006-2015'!D:D,'QB Stats'!C4,'Passing Data 2006-2015'!A:A,'QB Stats'!D4+1)</f>
        <v>0</v>
      </c>
      <c r="L4" s="6">
        <f>SUMIFS('Passing Data 2006-2015'!O:O,'Passing Data 2006-2015'!D:D,'QB Stats'!C4,'Passing Data 2006-2015'!A:A,'QB Stats'!D4+2)</f>
        <v>0</v>
      </c>
      <c r="M4" s="6">
        <f>SUMIFS('Passing Data 2006-2015'!O:O,'Passing Data 2006-2015'!D:D,'QB Stats'!C4,'Passing Data 2006-2015'!A:A,'QB Stats'!D4+3)</f>
        <v>0</v>
      </c>
      <c r="N4" s="6">
        <f>SUMIFS('Passing Data 2006-2015'!O:O,'Passing Data 2006-2015'!D:D,'QB Stats'!C4,'Passing Data 2006-2015'!A:A,'QB Stats'!D4+4)</f>
        <v>2</v>
      </c>
      <c r="O4" s="6">
        <f>SUMIFS('Passing Data 2006-2015'!Q:Q,'Passing Data 2006-2015'!D:D,'QB Stats'!C4,'Passing Data 2006-2015'!A:A,'QB Stats'!D4)</f>
        <v>9</v>
      </c>
      <c r="P4" s="6">
        <f>SUMIFS('Passing Data 2006-2015'!Q:Q,'Passing Data 2006-2015'!D:D,'QB Stats'!C4,'Passing Data 2006-2015'!A:A,'QB Stats'!D4+1)</f>
        <v>0</v>
      </c>
      <c r="Q4" s="6">
        <f>SUMIFS('Passing Data 2006-2015'!Q:Q,'Passing Data 2006-2015'!D:D,'QB Stats'!C4,'Passing Data 2006-2015'!A:A,'QB Stats'!D4+2)</f>
        <v>0</v>
      </c>
      <c r="R4" s="6">
        <f>SUMIFS('Passing Data 2006-2015'!Q:Q,'Passing Data 2006-2015'!D:D,'QB Stats'!C4,'Passing Data 2006-2015'!A:A,'QB Stats'!D4+3)</f>
        <v>0</v>
      </c>
      <c r="S4" s="6">
        <f>SUMIFS('Passing Data 2006-2015'!Q:Q,'Passing Data 2006-2015'!D:D,'QB Stats'!C4,'Passing Data 2006-2015'!A:A,'QB Stats'!D4+4)</f>
        <v>1</v>
      </c>
      <c r="T4" s="6">
        <f t="shared" si="2"/>
        <v>56.319999999999993</v>
      </c>
      <c r="U4" s="6">
        <f t="shared" si="3"/>
        <v>0</v>
      </c>
      <c r="V4" s="6">
        <f t="shared" si="4"/>
        <v>0</v>
      </c>
      <c r="W4" s="6">
        <f t="shared" si="5"/>
        <v>0</v>
      </c>
      <c r="X4" s="6">
        <f t="shared" si="6"/>
        <v>14.920000000000002</v>
      </c>
      <c r="Y4" s="6">
        <f t="shared" si="7"/>
        <v>71.239999999999995</v>
      </c>
      <c r="Z4" s="6">
        <f>SUMIFS('Passing Data 2006-2015'!Y:Y,'Passing Data 2006-2015'!D:D,'QB Stats'!C4,'Passing Data 2006-2015'!A:A,'QB Stats'!D4)</f>
        <v>15</v>
      </c>
      <c r="AA4" s="6">
        <f>SUMIFS('Passing Data 2006-2015'!Y:Y,'Passing Data 2006-2015'!D:D,'QB Stats'!C4,'Passing Data 2006-2015'!A:A,'QB Stats'!D4+1)</f>
        <v>0</v>
      </c>
      <c r="AB4" s="6">
        <f>SUMIFS('Passing Data 2006-2015'!Y:Y,'Passing Data 2006-2015'!D:D,'QB Stats'!C4,'Passing Data 2006-2015'!A:A,'QB Stats'!D4+2)</f>
        <v>0</v>
      </c>
      <c r="AC4" s="6">
        <f>SUMIFS('Passing Data 2006-2015'!Y:Y,'Passing Data 2006-2015'!D:D,'QB Stats'!C4,'Passing Data 2006-2015'!A:A,'QB Stats'!D4+3)</f>
        <v>0</v>
      </c>
      <c r="AD4" s="6">
        <f>SUMIFS('Passing Data 2006-2015'!Y:Y,'Passing Data 2006-2015'!D:D,'QB Stats'!C4,'Passing Data 2006-2015'!A:A,'QB Stats'!D4+4)</f>
        <v>50.5</v>
      </c>
      <c r="AE4" s="7">
        <f t="shared" si="0"/>
        <v>1781</v>
      </c>
      <c r="AF4" s="7">
        <f t="shared" si="8"/>
        <v>356.2</v>
      </c>
      <c r="AG4" s="6">
        <f t="shared" si="9"/>
        <v>5</v>
      </c>
      <c r="AH4" s="6">
        <f t="shared" si="10"/>
        <v>1</v>
      </c>
      <c r="AI4" s="7">
        <f t="shared" si="11"/>
        <v>10</v>
      </c>
      <c r="AJ4" s="7">
        <f t="shared" si="12"/>
        <v>2</v>
      </c>
      <c r="AK4" s="7">
        <f t="shared" si="13"/>
        <v>13.1</v>
      </c>
      <c r="AL4">
        <f t="shared" si="14"/>
        <v>0</v>
      </c>
      <c r="AM4">
        <f t="shared" si="1"/>
        <v>0</v>
      </c>
      <c r="AN4">
        <f t="shared" si="1"/>
        <v>0</v>
      </c>
      <c r="AO4">
        <f t="shared" si="1"/>
        <v>0</v>
      </c>
      <c r="AP4">
        <f t="shared" si="1"/>
        <v>0</v>
      </c>
      <c r="AQ4">
        <f t="shared" si="15"/>
        <v>0</v>
      </c>
      <c r="AR4" t="str">
        <f t="shared" si="16"/>
        <v>Bust</v>
      </c>
      <c r="AS4">
        <f t="shared" si="17"/>
        <v>0</v>
      </c>
    </row>
    <row r="5" spans="1:45" x14ac:dyDescent="0.25">
      <c r="A5" t="s">
        <v>276</v>
      </c>
      <c r="B5" t="s">
        <v>1</v>
      </c>
      <c r="C5" t="str">
        <f>INDEX('Draft Master List'!E:F,MATCH('QB Stats'!A5,'Draft Master List'!E:E,0),2)</f>
        <v>852010</v>
      </c>
      <c r="D5">
        <f>INDEX('Draft Master List'!A:F,MATCH('QB Stats'!A5,'Draft Master List'!E:E,0),1)</f>
        <v>2010</v>
      </c>
      <c r="E5" s="6">
        <f>_xlfn.IFNA(SUMIFS('Passing Data 2006-2015'!N:N,'Passing Data 2006-2015'!D:D,'QB Stats'!C5,'Passing Data 2006-2015'!A:A,'QB Stats'!D5),0)</f>
        <v>1576</v>
      </c>
      <c r="F5" s="6">
        <f>SUMIFS('Passing Data 2006-2015'!N:N,'Passing Data 2006-2015'!D:D,'QB Stats'!C5,'Passing Data 2006-2015'!A:A,'QB Stats'!D5+1)</f>
        <v>2733</v>
      </c>
      <c r="G5" s="6">
        <f>SUMIFS('Passing Data 2006-2015'!N:N,'Passing Data 2006-2015'!D:D,'QB Stats'!C5,'Passing Data 2006-2015'!A:A,'QB Stats'!D5+2)</f>
        <v>79</v>
      </c>
      <c r="H5" s="6">
        <f>SUMIFS('Passing Data 2006-2015'!N:N,'Passing Data 2006-2015'!D:D,'QB Stats'!C5,'Passing Data 2006-2015'!A:A,'QB Stats'!D5+3)</f>
        <v>13</v>
      </c>
      <c r="I5" s="6">
        <f>SUMIFS('Passing Data 2006-2015'!N:N,'Passing Data 2006-2015'!D:D,'QB Stats'!C5,'Passing Data 2006-2015'!A:A,'QB Stats'!D5+4)</f>
        <v>1057</v>
      </c>
      <c r="J5" s="6">
        <f>SUMIFS('Passing Data 2006-2015'!O:O,'Passing Data 2006-2015'!D:D,'QB Stats'!C5,'Passing Data 2006-2015'!A:A,'QB Stats'!D5)</f>
        <v>6</v>
      </c>
      <c r="K5" s="6">
        <f>SUMIFS('Passing Data 2006-2015'!O:O,'Passing Data 2006-2015'!D:D,'QB Stats'!C5,'Passing Data 2006-2015'!A:A,'QB Stats'!D5+1)</f>
        <v>14</v>
      </c>
      <c r="L5" s="6">
        <f>SUMIFS('Passing Data 2006-2015'!O:O,'Passing Data 2006-2015'!D:D,'QB Stats'!C5,'Passing Data 2006-2015'!A:A,'QB Stats'!D5+2)</f>
        <v>1</v>
      </c>
      <c r="M5" s="6">
        <f>SUMIFS('Passing Data 2006-2015'!O:O,'Passing Data 2006-2015'!D:D,'QB Stats'!C5,'Passing Data 2006-2015'!A:A,'QB Stats'!D5+3)</f>
        <v>0</v>
      </c>
      <c r="N5" s="6">
        <f>SUMIFS('Passing Data 2006-2015'!O:O,'Passing Data 2006-2015'!D:D,'QB Stats'!C5,'Passing Data 2006-2015'!A:A,'QB Stats'!D5+4)</f>
        <v>4</v>
      </c>
      <c r="O5" s="6">
        <f>SUMIFS('Passing Data 2006-2015'!Q:Q,'Passing Data 2006-2015'!D:D,'QB Stats'!C5,'Passing Data 2006-2015'!A:A,'QB Stats'!D5)</f>
        <v>9</v>
      </c>
      <c r="P5" s="6">
        <f>SUMIFS('Passing Data 2006-2015'!Q:Q,'Passing Data 2006-2015'!D:D,'QB Stats'!C5,'Passing Data 2006-2015'!A:A,'QB Stats'!D5+1)</f>
        <v>11</v>
      </c>
      <c r="Q5" s="6">
        <f>SUMIFS('Passing Data 2006-2015'!Q:Q,'Passing Data 2006-2015'!D:D,'QB Stats'!C5,'Passing Data 2006-2015'!A:A,'QB Stats'!D5+2)</f>
        <v>0</v>
      </c>
      <c r="R5" s="6">
        <f>SUMIFS('Passing Data 2006-2015'!Q:Q,'Passing Data 2006-2015'!D:D,'QB Stats'!C5,'Passing Data 2006-2015'!A:A,'QB Stats'!D5+3)</f>
        <v>0</v>
      </c>
      <c r="S5" s="6">
        <f>SUMIFS('Passing Data 2006-2015'!Q:Q,'Passing Data 2006-2015'!D:D,'QB Stats'!C5,'Passing Data 2006-2015'!A:A,'QB Stats'!D5+4)</f>
        <v>3</v>
      </c>
      <c r="T5" s="6">
        <f t="shared" si="2"/>
        <v>69.039999999999992</v>
      </c>
      <c r="U5" s="6">
        <f t="shared" si="3"/>
        <v>143.32</v>
      </c>
      <c r="V5" s="6">
        <f t="shared" si="4"/>
        <v>7.16</v>
      </c>
      <c r="W5" s="6">
        <f t="shared" si="5"/>
        <v>0.52</v>
      </c>
      <c r="X5" s="6">
        <f t="shared" si="6"/>
        <v>52.28</v>
      </c>
      <c r="Y5" s="6">
        <f t="shared" si="7"/>
        <v>272.32</v>
      </c>
      <c r="Z5" s="6">
        <f>SUMIFS('Passing Data 2006-2015'!Y:Y,'Passing Data 2006-2015'!D:D,'QB Stats'!C5,'Passing Data 2006-2015'!A:A,'QB Stats'!D5)</f>
        <v>55.7</v>
      </c>
      <c r="AA5" s="6">
        <f>SUMIFS('Passing Data 2006-2015'!Y:Y,'Passing Data 2006-2015'!D:D,'QB Stats'!C5,'Passing Data 2006-2015'!A:A,'QB Stats'!D5+1)</f>
        <v>49.2</v>
      </c>
      <c r="AB5" s="6">
        <f>SUMIFS('Passing Data 2006-2015'!Y:Y,'Passing Data 2006-2015'!D:D,'QB Stats'!C5,'Passing Data 2006-2015'!A:A,'QB Stats'!D5+2)</f>
        <v>31.3</v>
      </c>
      <c r="AC5" s="6">
        <f>SUMIFS('Passing Data 2006-2015'!Y:Y,'Passing Data 2006-2015'!D:D,'QB Stats'!C5,'Passing Data 2006-2015'!A:A,'QB Stats'!D5+3)</f>
        <v>4.5</v>
      </c>
      <c r="AD5" s="6">
        <f>SUMIFS('Passing Data 2006-2015'!Y:Y,'Passing Data 2006-2015'!D:D,'QB Stats'!C5,'Passing Data 2006-2015'!A:A,'QB Stats'!D5+4)</f>
        <v>43.5</v>
      </c>
      <c r="AE5" s="7">
        <f t="shared" si="0"/>
        <v>5458</v>
      </c>
      <c r="AF5" s="7">
        <f t="shared" si="8"/>
        <v>1091.5999999999999</v>
      </c>
      <c r="AG5" s="6">
        <f t="shared" si="9"/>
        <v>25</v>
      </c>
      <c r="AH5" s="6">
        <f t="shared" si="10"/>
        <v>5</v>
      </c>
      <c r="AI5" s="7">
        <f t="shared" si="11"/>
        <v>23</v>
      </c>
      <c r="AJ5" s="7">
        <f t="shared" si="12"/>
        <v>4.5999999999999996</v>
      </c>
      <c r="AK5" s="7">
        <f t="shared" si="13"/>
        <v>36.840000000000003</v>
      </c>
      <c r="AL5">
        <f t="shared" si="14"/>
        <v>0</v>
      </c>
      <c r="AM5">
        <f t="shared" si="1"/>
        <v>0</v>
      </c>
      <c r="AN5">
        <f t="shared" si="1"/>
        <v>0</v>
      </c>
      <c r="AO5">
        <f t="shared" si="1"/>
        <v>0</v>
      </c>
      <c r="AP5">
        <f t="shared" si="1"/>
        <v>0</v>
      </c>
      <c r="AQ5">
        <f t="shared" si="15"/>
        <v>0</v>
      </c>
      <c r="AR5" t="str">
        <f t="shared" si="16"/>
        <v>Bust</v>
      </c>
      <c r="AS5">
        <f t="shared" si="17"/>
        <v>0</v>
      </c>
    </row>
    <row r="6" spans="1:45" x14ac:dyDescent="0.25">
      <c r="A6" t="s">
        <v>286</v>
      </c>
      <c r="B6" t="s">
        <v>1</v>
      </c>
      <c r="C6" t="str">
        <f>INDEX('Draft Master List'!E:F,MATCH('QB Stats'!A6,'Draft Master List'!E:E,0),2)</f>
        <v>1222010</v>
      </c>
      <c r="D6">
        <f>INDEX('Draft Master List'!A:F,MATCH('QB Stats'!A6,'Draft Master List'!E:E,0),1)</f>
        <v>2010</v>
      </c>
      <c r="E6" s="6">
        <f>_xlfn.IFNA(SUMIFS('Passing Data 2006-2015'!N:N,'Passing Data 2006-2015'!D:D,'QB Stats'!C6,'Passing Data 2006-2015'!A:A,'QB Stats'!D6),0)</f>
        <v>0</v>
      </c>
      <c r="F6" s="6">
        <f>SUMIFS('Passing Data 2006-2015'!N:N,'Passing Data 2006-2015'!D:D,'QB Stats'!C6,'Passing Data 2006-2015'!A:A,'QB Stats'!D6+1)</f>
        <v>107</v>
      </c>
      <c r="G6" s="6">
        <f>SUMIFS('Passing Data 2006-2015'!N:N,'Passing Data 2006-2015'!D:D,'QB Stats'!C6,'Passing Data 2006-2015'!A:A,'QB Stats'!D6+2)</f>
        <v>0</v>
      </c>
      <c r="H6" s="6">
        <f>SUMIFS('Passing Data 2006-2015'!N:N,'Passing Data 2006-2015'!D:D,'QB Stats'!C6,'Passing Data 2006-2015'!A:A,'QB Stats'!D6+3)</f>
        <v>0</v>
      </c>
      <c r="I6" s="6">
        <f>SUMIFS('Passing Data 2006-2015'!N:N,'Passing Data 2006-2015'!D:D,'QB Stats'!C6,'Passing Data 2006-2015'!A:A,'QB Stats'!D6+4)</f>
        <v>0</v>
      </c>
      <c r="J6" s="6">
        <f>SUMIFS('Passing Data 2006-2015'!O:O,'Passing Data 2006-2015'!D:D,'QB Stats'!C6,'Passing Data 2006-2015'!A:A,'QB Stats'!D6)</f>
        <v>0</v>
      </c>
      <c r="K6" s="6">
        <f>SUMIFS('Passing Data 2006-2015'!O:O,'Passing Data 2006-2015'!D:D,'QB Stats'!C6,'Passing Data 2006-2015'!A:A,'QB Stats'!D6+1)</f>
        <v>0</v>
      </c>
      <c r="L6" s="6">
        <f>SUMIFS('Passing Data 2006-2015'!O:O,'Passing Data 2006-2015'!D:D,'QB Stats'!C6,'Passing Data 2006-2015'!A:A,'QB Stats'!D6+2)</f>
        <v>0</v>
      </c>
      <c r="M6" s="6">
        <f>SUMIFS('Passing Data 2006-2015'!O:O,'Passing Data 2006-2015'!D:D,'QB Stats'!C6,'Passing Data 2006-2015'!A:A,'QB Stats'!D6+3)</f>
        <v>0</v>
      </c>
      <c r="N6" s="6">
        <f>SUMIFS('Passing Data 2006-2015'!O:O,'Passing Data 2006-2015'!D:D,'QB Stats'!C6,'Passing Data 2006-2015'!A:A,'QB Stats'!D6+4)</f>
        <v>0</v>
      </c>
      <c r="O6" s="6">
        <f>SUMIFS('Passing Data 2006-2015'!Q:Q,'Passing Data 2006-2015'!D:D,'QB Stats'!C6,'Passing Data 2006-2015'!A:A,'QB Stats'!D6)</f>
        <v>0</v>
      </c>
      <c r="P6" s="6">
        <f>SUMIFS('Passing Data 2006-2015'!Q:Q,'Passing Data 2006-2015'!D:D,'QB Stats'!C6,'Passing Data 2006-2015'!A:A,'QB Stats'!D6+1)</f>
        <v>2</v>
      </c>
      <c r="Q6" s="6">
        <f>SUMIFS('Passing Data 2006-2015'!Q:Q,'Passing Data 2006-2015'!D:D,'QB Stats'!C6,'Passing Data 2006-2015'!A:A,'QB Stats'!D6+2)</f>
        <v>0</v>
      </c>
      <c r="R6" s="6">
        <f>SUMIFS('Passing Data 2006-2015'!Q:Q,'Passing Data 2006-2015'!D:D,'QB Stats'!C6,'Passing Data 2006-2015'!A:A,'QB Stats'!D6+3)</f>
        <v>0</v>
      </c>
      <c r="S6" s="6">
        <f>SUMIFS('Passing Data 2006-2015'!Q:Q,'Passing Data 2006-2015'!D:D,'QB Stats'!C6,'Passing Data 2006-2015'!A:A,'QB Stats'!D6+4)</f>
        <v>0</v>
      </c>
      <c r="T6" s="6">
        <f t="shared" si="2"/>
        <v>0</v>
      </c>
      <c r="U6" s="6">
        <f t="shared" si="3"/>
        <v>0.28000000000000025</v>
      </c>
      <c r="V6" s="6">
        <f t="shared" si="4"/>
        <v>0</v>
      </c>
      <c r="W6" s="6">
        <f t="shared" si="5"/>
        <v>0</v>
      </c>
      <c r="X6" s="6">
        <f t="shared" si="6"/>
        <v>0</v>
      </c>
      <c r="Y6" s="6">
        <f t="shared" si="7"/>
        <v>0.28000000000000025</v>
      </c>
      <c r="Z6" s="6">
        <f>SUMIFS('Passing Data 2006-2015'!Y:Y,'Passing Data 2006-2015'!D:D,'QB Stats'!C6,'Passing Data 2006-2015'!A:A,'QB Stats'!D6)</f>
        <v>0</v>
      </c>
      <c r="AA6" s="6">
        <f>SUMIFS('Passing Data 2006-2015'!Y:Y,'Passing Data 2006-2015'!D:D,'QB Stats'!C6,'Passing Data 2006-2015'!A:A,'QB Stats'!D6+1)</f>
        <v>10.9</v>
      </c>
      <c r="AB6" s="6">
        <f>SUMIFS('Passing Data 2006-2015'!Y:Y,'Passing Data 2006-2015'!D:D,'QB Stats'!C6,'Passing Data 2006-2015'!A:A,'QB Stats'!D6+2)</f>
        <v>0</v>
      </c>
      <c r="AC6" s="6">
        <f>SUMIFS('Passing Data 2006-2015'!Y:Y,'Passing Data 2006-2015'!D:D,'QB Stats'!C6,'Passing Data 2006-2015'!A:A,'QB Stats'!D6+3)</f>
        <v>0</v>
      </c>
      <c r="AD6" s="6">
        <f>SUMIFS('Passing Data 2006-2015'!Y:Y,'Passing Data 2006-2015'!D:D,'QB Stats'!C6,'Passing Data 2006-2015'!A:A,'QB Stats'!D6+4)</f>
        <v>0</v>
      </c>
      <c r="AE6" s="7">
        <f t="shared" si="0"/>
        <v>107</v>
      </c>
      <c r="AF6" s="7">
        <f t="shared" si="8"/>
        <v>21.4</v>
      </c>
      <c r="AG6" s="6">
        <f t="shared" si="9"/>
        <v>0</v>
      </c>
      <c r="AH6" s="6">
        <f t="shared" si="10"/>
        <v>0</v>
      </c>
      <c r="AI6" s="7">
        <f t="shared" si="11"/>
        <v>2</v>
      </c>
      <c r="AJ6" s="7">
        <f t="shared" si="12"/>
        <v>0.4</v>
      </c>
      <c r="AK6" s="7">
        <f t="shared" si="13"/>
        <v>2.1800000000000002</v>
      </c>
      <c r="AL6">
        <f t="shared" si="14"/>
        <v>0</v>
      </c>
      <c r="AM6">
        <f t="shared" si="1"/>
        <v>0</v>
      </c>
      <c r="AN6">
        <f t="shared" si="1"/>
        <v>0</v>
      </c>
      <c r="AO6">
        <f t="shared" si="1"/>
        <v>0</v>
      </c>
      <c r="AP6">
        <f t="shared" si="1"/>
        <v>0</v>
      </c>
      <c r="AQ6">
        <f t="shared" si="15"/>
        <v>0</v>
      </c>
      <c r="AR6" t="str">
        <f t="shared" si="16"/>
        <v>Bust</v>
      </c>
      <c r="AS6">
        <f t="shared" si="17"/>
        <v>0</v>
      </c>
    </row>
    <row r="7" spans="1:45" x14ac:dyDescent="0.25">
      <c r="A7" t="s">
        <v>288</v>
      </c>
      <c r="B7" t="s">
        <v>1</v>
      </c>
      <c r="C7" t="str">
        <f>INDEX('Draft Master List'!E:F,MATCH('QB Stats'!A7,'Draft Master List'!E:E,0),2)</f>
        <v>1552010</v>
      </c>
      <c r="D7">
        <f>INDEX('Draft Master List'!A:F,MATCH('QB Stats'!A7,'Draft Master List'!E:E,0),1)</f>
        <v>2010</v>
      </c>
      <c r="E7" s="6">
        <f>_xlfn.IFNA(SUMIFS('Passing Data 2006-2015'!N:N,'Passing Data 2006-2015'!D:D,'QB Stats'!C7,'Passing Data 2006-2015'!A:A,'QB Stats'!D7),0)</f>
        <v>662</v>
      </c>
      <c r="F7" s="6">
        <f>SUMIFS('Passing Data 2006-2015'!N:N,'Passing Data 2006-2015'!D:D,'QB Stats'!C7,'Passing Data 2006-2015'!A:A,'QB Stats'!D7+1)</f>
        <v>1913</v>
      </c>
      <c r="G7" s="6">
        <f>SUMIFS('Passing Data 2006-2015'!N:N,'Passing Data 2006-2015'!D:D,'QB Stats'!C7,'Passing Data 2006-2015'!A:A,'QB Stats'!D7+2)</f>
        <v>1132</v>
      </c>
      <c r="H7" s="6">
        <f>SUMIFS('Passing Data 2006-2015'!N:N,'Passing Data 2006-2015'!D:D,'QB Stats'!C7,'Passing Data 2006-2015'!A:A,'QB Stats'!D7+3)</f>
        <v>0</v>
      </c>
      <c r="I7" s="6">
        <f>SUMIFS('Passing Data 2006-2015'!N:N,'Passing Data 2006-2015'!D:D,'QB Stats'!C7,'Passing Data 2006-2015'!A:A,'QB Stats'!D7+4)</f>
        <v>0</v>
      </c>
      <c r="J7" s="6">
        <f>SUMIFS('Passing Data 2006-2015'!O:O,'Passing Data 2006-2015'!D:D,'QB Stats'!C7,'Passing Data 2006-2015'!A:A,'QB Stats'!D7)</f>
        <v>2</v>
      </c>
      <c r="K7" s="6">
        <f>SUMIFS('Passing Data 2006-2015'!O:O,'Passing Data 2006-2015'!D:D,'QB Stats'!C7,'Passing Data 2006-2015'!A:A,'QB Stats'!D7+1)</f>
        <v>11</v>
      </c>
      <c r="L7" s="6">
        <f>SUMIFS('Passing Data 2006-2015'!O:O,'Passing Data 2006-2015'!D:D,'QB Stats'!C7,'Passing Data 2006-2015'!A:A,'QB Stats'!D7+2)</f>
        <v>2</v>
      </c>
      <c r="M7" s="6">
        <f>SUMIFS('Passing Data 2006-2015'!O:O,'Passing Data 2006-2015'!D:D,'QB Stats'!C7,'Passing Data 2006-2015'!A:A,'QB Stats'!D7+3)</f>
        <v>0</v>
      </c>
      <c r="N7" s="6">
        <f>SUMIFS('Passing Data 2006-2015'!O:O,'Passing Data 2006-2015'!D:D,'QB Stats'!C7,'Passing Data 2006-2015'!A:A,'QB Stats'!D7+4)</f>
        <v>0</v>
      </c>
      <c r="O7" s="6">
        <f>SUMIFS('Passing Data 2006-2015'!Q:Q,'Passing Data 2006-2015'!D:D,'QB Stats'!C7,'Passing Data 2006-2015'!A:A,'QB Stats'!D7)</f>
        <v>2</v>
      </c>
      <c r="P7" s="6">
        <f>SUMIFS('Passing Data 2006-2015'!Q:Q,'Passing Data 2006-2015'!D:D,'QB Stats'!C7,'Passing Data 2006-2015'!A:A,'QB Stats'!D7+1)</f>
        <v>14</v>
      </c>
      <c r="Q7" s="6">
        <f>SUMIFS('Passing Data 2006-2015'!Q:Q,'Passing Data 2006-2015'!D:D,'QB Stats'!C7,'Passing Data 2006-2015'!A:A,'QB Stats'!D7+2)</f>
        <v>9</v>
      </c>
      <c r="R7" s="6">
        <f>SUMIFS('Passing Data 2006-2015'!Q:Q,'Passing Data 2006-2015'!D:D,'QB Stats'!C7,'Passing Data 2006-2015'!A:A,'QB Stats'!D7+3)</f>
        <v>0</v>
      </c>
      <c r="S7" s="6">
        <f>SUMIFS('Passing Data 2006-2015'!Q:Q,'Passing Data 2006-2015'!D:D,'QB Stats'!C7,'Passing Data 2006-2015'!A:A,'QB Stats'!D7+4)</f>
        <v>0</v>
      </c>
      <c r="T7" s="6">
        <f t="shared" si="2"/>
        <v>30.480000000000004</v>
      </c>
      <c r="U7" s="6">
        <f t="shared" si="3"/>
        <v>92.52</v>
      </c>
      <c r="V7" s="6">
        <f t="shared" si="4"/>
        <v>35.28</v>
      </c>
      <c r="W7" s="6">
        <f t="shared" si="5"/>
        <v>0</v>
      </c>
      <c r="X7" s="6">
        <f t="shared" si="6"/>
        <v>0</v>
      </c>
      <c r="Y7" s="6">
        <f t="shared" si="7"/>
        <v>158.28</v>
      </c>
      <c r="Z7" s="6">
        <f>SUMIFS('Passing Data 2006-2015'!Y:Y,'Passing Data 2006-2015'!D:D,'QB Stats'!C7,'Passing Data 2006-2015'!A:A,'QB Stats'!D7)</f>
        <v>25.9</v>
      </c>
      <c r="AA7" s="6">
        <f>SUMIFS('Passing Data 2006-2015'!Y:Y,'Passing Data 2006-2015'!D:D,'QB Stats'!C7,'Passing Data 2006-2015'!A:A,'QB Stats'!D7+1)</f>
        <v>41.5</v>
      </c>
      <c r="AB7" s="6">
        <f>SUMIFS('Passing Data 2006-2015'!Y:Y,'Passing Data 2006-2015'!D:D,'QB Stats'!C7,'Passing Data 2006-2015'!A:A,'QB Stats'!D7+2)</f>
        <v>21.2</v>
      </c>
      <c r="AC7" s="6">
        <f>SUMIFS('Passing Data 2006-2015'!Y:Y,'Passing Data 2006-2015'!D:D,'QB Stats'!C7,'Passing Data 2006-2015'!A:A,'QB Stats'!D7+3)</f>
        <v>0</v>
      </c>
      <c r="AD7" s="6">
        <f>SUMIFS('Passing Data 2006-2015'!Y:Y,'Passing Data 2006-2015'!D:D,'QB Stats'!C7,'Passing Data 2006-2015'!A:A,'QB Stats'!D7+4)</f>
        <v>0</v>
      </c>
      <c r="AE7" s="7">
        <f t="shared" si="0"/>
        <v>3707</v>
      </c>
      <c r="AF7" s="7">
        <f t="shared" si="8"/>
        <v>741.4</v>
      </c>
      <c r="AG7" s="6">
        <f t="shared" si="9"/>
        <v>15</v>
      </c>
      <c r="AH7" s="6">
        <f t="shared" si="10"/>
        <v>3</v>
      </c>
      <c r="AI7" s="7">
        <f t="shared" si="11"/>
        <v>25</v>
      </c>
      <c r="AJ7" s="7">
        <f t="shared" si="12"/>
        <v>5</v>
      </c>
      <c r="AK7" s="7">
        <f t="shared" si="13"/>
        <v>17.720000000000002</v>
      </c>
      <c r="AL7">
        <f t="shared" si="14"/>
        <v>0</v>
      </c>
      <c r="AM7">
        <f t="shared" si="1"/>
        <v>0</v>
      </c>
      <c r="AN7">
        <f t="shared" si="1"/>
        <v>0</v>
      </c>
      <c r="AO7">
        <f t="shared" si="1"/>
        <v>0</v>
      </c>
      <c r="AP7">
        <f t="shared" si="1"/>
        <v>0</v>
      </c>
      <c r="AQ7">
        <f t="shared" si="15"/>
        <v>0</v>
      </c>
      <c r="AR7" t="str">
        <f t="shared" si="16"/>
        <v>Bust</v>
      </c>
      <c r="AS7">
        <f t="shared" si="17"/>
        <v>0</v>
      </c>
    </row>
    <row r="8" spans="1:45" x14ac:dyDescent="0.25">
      <c r="A8" t="s">
        <v>293</v>
      </c>
      <c r="B8" t="s">
        <v>1</v>
      </c>
      <c r="C8" t="str">
        <f>INDEX('Draft Master List'!E:F,MATCH('QB Stats'!A8,'Draft Master List'!E:E,0),2)</f>
        <v>1682010</v>
      </c>
      <c r="D8">
        <f>INDEX('Draft Master List'!A:F,MATCH('QB Stats'!A8,'Draft Master List'!E:E,0),1)</f>
        <v>2010</v>
      </c>
      <c r="E8" s="6">
        <f>_xlfn.IFNA(SUMIFS('Passing Data 2006-2015'!N:N,'Passing Data 2006-2015'!D:D,'QB Stats'!C8,'Passing Data 2006-2015'!A:A,'QB Stats'!D8),0)</f>
        <v>0</v>
      </c>
      <c r="F8" s="6">
        <f>SUMIFS('Passing Data 2006-2015'!N:N,'Passing Data 2006-2015'!D:D,'QB Stats'!C8,'Passing Data 2006-2015'!A:A,'QB Stats'!D8+1)</f>
        <v>0</v>
      </c>
      <c r="G8" s="6">
        <f>SUMIFS('Passing Data 2006-2015'!N:N,'Passing Data 2006-2015'!D:D,'QB Stats'!C8,'Passing Data 2006-2015'!A:A,'QB Stats'!D8+2)</f>
        <v>0</v>
      </c>
      <c r="H8" s="6">
        <f>SUMIFS('Passing Data 2006-2015'!N:N,'Passing Data 2006-2015'!D:D,'QB Stats'!C8,'Passing Data 2006-2015'!A:A,'QB Stats'!D8+3)</f>
        <v>0</v>
      </c>
      <c r="I8" s="6">
        <f>SUMIFS('Passing Data 2006-2015'!N:N,'Passing Data 2006-2015'!D:D,'QB Stats'!C8,'Passing Data 2006-2015'!A:A,'QB Stats'!D8+4)</f>
        <v>0</v>
      </c>
      <c r="J8" s="6">
        <f>SUMIFS('Passing Data 2006-2015'!O:O,'Passing Data 2006-2015'!D:D,'QB Stats'!C8,'Passing Data 2006-2015'!A:A,'QB Stats'!D8)</f>
        <v>0</v>
      </c>
      <c r="K8" s="6">
        <f>SUMIFS('Passing Data 2006-2015'!O:O,'Passing Data 2006-2015'!D:D,'QB Stats'!C8,'Passing Data 2006-2015'!A:A,'QB Stats'!D8+1)</f>
        <v>0</v>
      </c>
      <c r="L8" s="6">
        <f>SUMIFS('Passing Data 2006-2015'!O:O,'Passing Data 2006-2015'!D:D,'QB Stats'!C8,'Passing Data 2006-2015'!A:A,'QB Stats'!D8+2)</f>
        <v>0</v>
      </c>
      <c r="M8" s="6">
        <f>SUMIFS('Passing Data 2006-2015'!O:O,'Passing Data 2006-2015'!D:D,'QB Stats'!C8,'Passing Data 2006-2015'!A:A,'QB Stats'!D8+3)</f>
        <v>0</v>
      </c>
      <c r="N8" s="6">
        <f>SUMIFS('Passing Data 2006-2015'!O:O,'Passing Data 2006-2015'!D:D,'QB Stats'!C8,'Passing Data 2006-2015'!A:A,'QB Stats'!D8+4)</f>
        <v>0</v>
      </c>
      <c r="O8" s="6">
        <f>SUMIFS('Passing Data 2006-2015'!Q:Q,'Passing Data 2006-2015'!D:D,'QB Stats'!C8,'Passing Data 2006-2015'!A:A,'QB Stats'!D8)</f>
        <v>0</v>
      </c>
      <c r="P8" s="6">
        <f>SUMIFS('Passing Data 2006-2015'!Q:Q,'Passing Data 2006-2015'!D:D,'QB Stats'!C8,'Passing Data 2006-2015'!A:A,'QB Stats'!D8+1)</f>
        <v>0</v>
      </c>
      <c r="Q8" s="6">
        <f>SUMIFS('Passing Data 2006-2015'!Q:Q,'Passing Data 2006-2015'!D:D,'QB Stats'!C8,'Passing Data 2006-2015'!A:A,'QB Stats'!D8+2)</f>
        <v>0</v>
      </c>
      <c r="R8" s="6">
        <f>SUMIFS('Passing Data 2006-2015'!Q:Q,'Passing Data 2006-2015'!D:D,'QB Stats'!C8,'Passing Data 2006-2015'!A:A,'QB Stats'!D8+3)</f>
        <v>0</v>
      </c>
      <c r="S8" s="6">
        <f>SUMIFS('Passing Data 2006-2015'!Q:Q,'Passing Data 2006-2015'!D:D,'QB Stats'!C8,'Passing Data 2006-2015'!A:A,'QB Stats'!D8+4)</f>
        <v>0</v>
      </c>
      <c r="T8" s="6">
        <f t="shared" si="2"/>
        <v>0</v>
      </c>
      <c r="U8" s="6">
        <f t="shared" si="3"/>
        <v>0</v>
      </c>
      <c r="V8" s="6">
        <f t="shared" si="4"/>
        <v>0</v>
      </c>
      <c r="W8" s="6">
        <f t="shared" si="5"/>
        <v>0</v>
      </c>
      <c r="X8" s="6">
        <f t="shared" si="6"/>
        <v>0</v>
      </c>
      <c r="Y8" s="6">
        <f t="shared" si="7"/>
        <v>0</v>
      </c>
      <c r="Z8" s="6">
        <f>SUMIFS('Passing Data 2006-2015'!Y:Y,'Passing Data 2006-2015'!D:D,'QB Stats'!C8,'Passing Data 2006-2015'!A:A,'QB Stats'!D8)</f>
        <v>0</v>
      </c>
      <c r="AA8" s="6">
        <f>SUMIFS('Passing Data 2006-2015'!Y:Y,'Passing Data 2006-2015'!D:D,'QB Stats'!C8,'Passing Data 2006-2015'!A:A,'QB Stats'!D8+1)</f>
        <v>0</v>
      </c>
      <c r="AB8" s="6">
        <f>SUMIFS('Passing Data 2006-2015'!Y:Y,'Passing Data 2006-2015'!D:D,'QB Stats'!C8,'Passing Data 2006-2015'!A:A,'QB Stats'!D8+2)</f>
        <v>0</v>
      </c>
      <c r="AC8" s="6">
        <f>SUMIFS('Passing Data 2006-2015'!Y:Y,'Passing Data 2006-2015'!D:D,'QB Stats'!C8,'Passing Data 2006-2015'!A:A,'QB Stats'!D8+3)</f>
        <v>0</v>
      </c>
      <c r="AD8" s="6">
        <f>SUMIFS('Passing Data 2006-2015'!Y:Y,'Passing Data 2006-2015'!D:D,'QB Stats'!C8,'Passing Data 2006-2015'!A:A,'QB Stats'!D8+4)</f>
        <v>0</v>
      </c>
      <c r="AE8" s="7">
        <f t="shared" si="0"/>
        <v>0</v>
      </c>
      <c r="AF8" s="7">
        <f t="shared" si="8"/>
        <v>0</v>
      </c>
      <c r="AG8" s="6">
        <f t="shared" si="9"/>
        <v>0</v>
      </c>
      <c r="AH8" s="6">
        <f t="shared" si="10"/>
        <v>0</v>
      </c>
      <c r="AI8" s="7">
        <f t="shared" si="11"/>
        <v>0</v>
      </c>
      <c r="AJ8" s="7">
        <f t="shared" si="12"/>
        <v>0</v>
      </c>
      <c r="AK8" s="7">
        <f t="shared" si="13"/>
        <v>0</v>
      </c>
      <c r="AL8">
        <f t="shared" si="14"/>
        <v>0</v>
      </c>
      <c r="AM8">
        <f t="shared" si="1"/>
        <v>0</v>
      </c>
      <c r="AN8">
        <f t="shared" si="1"/>
        <v>0</v>
      </c>
      <c r="AO8">
        <f t="shared" si="1"/>
        <v>0</v>
      </c>
      <c r="AP8">
        <f t="shared" si="1"/>
        <v>0</v>
      </c>
      <c r="AQ8">
        <f t="shared" si="15"/>
        <v>0</v>
      </c>
      <c r="AR8" t="str">
        <f t="shared" si="16"/>
        <v>Bust</v>
      </c>
      <c r="AS8">
        <f t="shared" si="17"/>
        <v>0</v>
      </c>
    </row>
    <row r="9" spans="1:45" x14ac:dyDescent="0.25">
      <c r="A9" t="s">
        <v>297</v>
      </c>
      <c r="B9" t="s">
        <v>1</v>
      </c>
      <c r="C9" t="str">
        <f>INDEX('Draft Master List'!E:F,MATCH('QB Stats'!A9,'Draft Master List'!E:E,0),2)</f>
        <v>1762010</v>
      </c>
      <c r="D9">
        <f>INDEX('Draft Master List'!A:F,MATCH('QB Stats'!A9,'Draft Master List'!E:E,0),1)</f>
        <v>2010</v>
      </c>
      <c r="E9" s="6">
        <f>_xlfn.IFNA(SUMIFS('Passing Data 2006-2015'!N:N,'Passing Data 2006-2015'!D:D,'QB Stats'!C9,'Passing Data 2006-2015'!A:A,'QB Stats'!D9),0)</f>
        <v>200</v>
      </c>
      <c r="F9" s="6">
        <f>SUMIFS('Passing Data 2006-2015'!N:N,'Passing Data 2006-2015'!D:D,'QB Stats'!C9,'Passing Data 2006-2015'!A:A,'QB Stats'!D9+1)</f>
        <v>0</v>
      </c>
      <c r="G9" s="6">
        <f>SUMIFS('Passing Data 2006-2015'!N:N,'Passing Data 2006-2015'!D:D,'QB Stats'!C9,'Passing Data 2006-2015'!A:A,'QB Stats'!D9+2)</f>
        <v>34</v>
      </c>
      <c r="H9" s="6">
        <f>SUMIFS('Passing Data 2006-2015'!N:N,'Passing Data 2006-2015'!D:D,'QB Stats'!C9,'Passing Data 2006-2015'!A:A,'QB Stats'!D9+3)</f>
        <v>0</v>
      </c>
      <c r="I9" s="6">
        <f>SUMIFS('Passing Data 2006-2015'!N:N,'Passing Data 2006-2015'!D:D,'QB Stats'!C9,'Passing Data 2006-2015'!A:A,'QB Stats'!D9+4)</f>
        <v>0</v>
      </c>
      <c r="J9" s="6">
        <f>SUMIFS('Passing Data 2006-2015'!O:O,'Passing Data 2006-2015'!D:D,'QB Stats'!C9,'Passing Data 2006-2015'!A:A,'QB Stats'!D9)</f>
        <v>0</v>
      </c>
      <c r="K9" s="6">
        <f>SUMIFS('Passing Data 2006-2015'!O:O,'Passing Data 2006-2015'!D:D,'QB Stats'!C9,'Passing Data 2006-2015'!A:A,'QB Stats'!D9+1)</f>
        <v>0</v>
      </c>
      <c r="L9" s="6">
        <f>SUMIFS('Passing Data 2006-2015'!O:O,'Passing Data 2006-2015'!D:D,'QB Stats'!C9,'Passing Data 2006-2015'!A:A,'QB Stats'!D9+2)</f>
        <v>0</v>
      </c>
      <c r="M9" s="6">
        <f>SUMIFS('Passing Data 2006-2015'!O:O,'Passing Data 2006-2015'!D:D,'QB Stats'!C9,'Passing Data 2006-2015'!A:A,'QB Stats'!D9+3)</f>
        <v>0</v>
      </c>
      <c r="N9" s="6">
        <f>SUMIFS('Passing Data 2006-2015'!O:O,'Passing Data 2006-2015'!D:D,'QB Stats'!C9,'Passing Data 2006-2015'!A:A,'QB Stats'!D9+4)</f>
        <v>0</v>
      </c>
      <c r="O9" s="6">
        <f>SUMIFS('Passing Data 2006-2015'!Q:Q,'Passing Data 2006-2015'!D:D,'QB Stats'!C9,'Passing Data 2006-2015'!A:A,'QB Stats'!D9)</f>
        <v>4</v>
      </c>
      <c r="P9" s="6">
        <f>SUMIFS('Passing Data 2006-2015'!Q:Q,'Passing Data 2006-2015'!D:D,'QB Stats'!C9,'Passing Data 2006-2015'!A:A,'QB Stats'!D9+1)</f>
        <v>0</v>
      </c>
      <c r="Q9" s="6">
        <f>SUMIFS('Passing Data 2006-2015'!Q:Q,'Passing Data 2006-2015'!D:D,'QB Stats'!C9,'Passing Data 2006-2015'!A:A,'QB Stats'!D9+2)</f>
        <v>0</v>
      </c>
      <c r="R9" s="6">
        <f>SUMIFS('Passing Data 2006-2015'!Q:Q,'Passing Data 2006-2015'!D:D,'QB Stats'!C9,'Passing Data 2006-2015'!A:A,'QB Stats'!D9+3)</f>
        <v>0</v>
      </c>
      <c r="S9" s="6">
        <f>SUMIFS('Passing Data 2006-2015'!Q:Q,'Passing Data 2006-2015'!D:D,'QB Stats'!C9,'Passing Data 2006-2015'!A:A,'QB Stats'!D9+4)</f>
        <v>0</v>
      </c>
      <c r="T9" s="6">
        <f t="shared" si="2"/>
        <v>0</v>
      </c>
      <c r="U9" s="6">
        <f t="shared" si="3"/>
        <v>0</v>
      </c>
      <c r="V9" s="6">
        <f t="shared" si="4"/>
        <v>1.36</v>
      </c>
      <c r="W9" s="6">
        <f t="shared" si="5"/>
        <v>0</v>
      </c>
      <c r="X9" s="6">
        <f t="shared" si="6"/>
        <v>0</v>
      </c>
      <c r="Y9" s="6">
        <f t="shared" si="7"/>
        <v>1.36</v>
      </c>
      <c r="Z9" s="6">
        <f>SUMIFS('Passing Data 2006-2015'!Y:Y,'Passing Data 2006-2015'!D:D,'QB Stats'!C9,'Passing Data 2006-2015'!A:A,'QB Stats'!D9)</f>
        <v>4</v>
      </c>
      <c r="AA9" s="6">
        <f>SUMIFS('Passing Data 2006-2015'!Y:Y,'Passing Data 2006-2015'!D:D,'QB Stats'!C9,'Passing Data 2006-2015'!A:A,'QB Stats'!D9+1)</f>
        <v>0</v>
      </c>
      <c r="AB9" s="6">
        <f>SUMIFS('Passing Data 2006-2015'!Y:Y,'Passing Data 2006-2015'!D:D,'QB Stats'!C9,'Passing Data 2006-2015'!A:A,'QB Stats'!D9+2)</f>
        <v>37.9</v>
      </c>
      <c r="AC9" s="6">
        <f>SUMIFS('Passing Data 2006-2015'!Y:Y,'Passing Data 2006-2015'!D:D,'QB Stats'!C9,'Passing Data 2006-2015'!A:A,'QB Stats'!D9+3)</f>
        <v>0</v>
      </c>
      <c r="AD9" s="6">
        <f>SUMIFS('Passing Data 2006-2015'!Y:Y,'Passing Data 2006-2015'!D:D,'QB Stats'!C9,'Passing Data 2006-2015'!A:A,'QB Stats'!D9+4)</f>
        <v>0</v>
      </c>
      <c r="AE9" s="7">
        <f t="shared" si="0"/>
        <v>234</v>
      </c>
      <c r="AF9" s="7">
        <f t="shared" si="8"/>
        <v>46.8</v>
      </c>
      <c r="AG9" s="6">
        <f t="shared" si="9"/>
        <v>0</v>
      </c>
      <c r="AH9" s="6">
        <f t="shared" si="10"/>
        <v>0</v>
      </c>
      <c r="AI9" s="7">
        <f t="shared" si="11"/>
        <v>4</v>
      </c>
      <c r="AJ9" s="7">
        <f t="shared" si="12"/>
        <v>0.8</v>
      </c>
      <c r="AK9" s="7">
        <f t="shared" si="13"/>
        <v>8.379999999999999</v>
      </c>
      <c r="AL9">
        <f t="shared" si="14"/>
        <v>0</v>
      </c>
      <c r="AM9">
        <f t="shared" si="1"/>
        <v>0</v>
      </c>
      <c r="AN9">
        <f t="shared" si="1"/>
        <v>0</v>
      </c>
      <c r="AO9">
        <f t="shared" si="1"/>
        <v>0</v>
      </c>
      <c r="AP9">
        <f t="shared" si="1"/>
        <v>0</v>
      </c>
      <c r="AQ9">
        <f t="shared" si="15"/>
        <v>0</v>
      </c>
      <c r="AR9" t="str">
        <f t="shared" si="16"/>
        <v>Bust</v>
      </c>
      <c r="AS9">
        <f t="shared" si="17"/>
        <v>0</v>
      </c>
    </row>
    <row r="10" spans="1:45" x14ac:dyDescent="0.25">
      <c r="A10" t="s">
        <v>300</v>
      </c>
      <c r="B10" t="s">
        <v>1</v>
      </c>
      <c r="C10" t="str">
        <f>INDEX('Draft Master List'!E:F,MATCH('QB Stats'!A10,'Draft Master List'!E:E,0),2)</f>
        <v>1812010</v>
      </c>
      <c r="D10">
        <f>INDEX('Draft Master List'!A:F,MATCH('QB Stats'!A10,'Draft Master List'!E:E,0),1)</f>
        <v>2010</v>
      </c>
      <c r="E10" s="6">
        <f>_xlfn.IFNA(SUMIFS('Passing Data 2006-2015'!N:N,'Passing Data 2006-2015'!D:D,'QB Stats'!C10,'Passing Data 2006-2015'!A:A,'QB Stats'!D10),0)</f>
        <v>0</v>
      </c>
      <c r="F10" s="6">
        <f>SUMIFS('Passing Data 2006-2015'!N:N,'Passing Data 2006-2015'!D:D,'QB Stats'!C10,'Passing Data 2006-2015'!A:A,'QB Stats'!D10+1)</f>
        <v>0</v>
      </c>
      <c r="G10" s="6">
        <f>SUMIFS('Passing Data 2006-2015'!N:N,'Passing Data 2006-2015'!D:D,'QB Stats'!C10,'Passing Data 2006-2015'!A:A,'QB Stats'!D10+2)</f>
        <v>0</v>
      </c>
      <c r="H10" s="6">
        <f>SUMIFS('Passing Data 2006-2015'!N:N,'Passing Data 2006-2015'!D:D,'QB Stats'!C10,'Passing Data 2006-2015'!A:A,'QB Stats'!D10+3)</f>
        <v>0</v>
      </c>
      <c r="I10" s="6">
        <f>SUMIFS('Passing Data 2006-2015'!N:N,'Passing Data 2006-2015'!D:D,'QB Stats'!C10,'Passing Data 2006-2015'!A:A,'QB Stats'!D10+4)</f>
        <v>0</v>
      </c>
      <c r="J10" s="6">
        <f>SUMIFS('Passing Data 2006-2015'!O:O,'Passing Data 2006-2015'!D:D,'QB Stats'!C10,'Passing Data 2006-2015'!A:A,'QB Stats'!D10)</f>
        <v>0</v>
      </c>
      <c r="K10" s="6">
        <f>SUMIFS('Passing Data 2006-2015'!O:O,'Passing Data 2006-2015'!D:D,'QB Stats'!C10,'Passing Data 2006-2015'!A:A,'QB Stats'!D10+1)</f>
        <v>0</v>
      </c>
      <c r="L10" s="6">
        <f>SUMIFS('Passing Data 2006-2015'!O:O,'Passing Data 2006-2015'!D:D,'QB Stats'!C10,'Passing Data 2006-2015'!A:A,'QB Stats'!D10+2)</f>
        <v>0</v>
      </c>
      <c r="M10" s="6">
        <f>SUMIFS('Passing Data 2006-2015'!O:O,'Passing Data 2006-2015'!D:D,'QB Stats'!C10,'Passing Data 2006-2015'!A:A,'QB Stats'!D10+3)</f>
        <v>0</v>
      </c>
      <c r="N10" s="6">
        <f>SUMIFS('Passing Data 2006-2015'!O:O,'Passing Data 2006-2015'!D:D,'QB Stats'!C10,'Passing Data 2006-2015'!A:A,'QB Stats'!D10+4)</f>
        <v>0</v>
      </c>
      <c r="O10" s="6">
        <f>SUMIFS('Passing Data 2006-2015'!Q:Q,'Passing Data 2006-2015'!D:D,'QB Stats'!C10,'Passing Data 2006-2015'!A:A,'QB Stats'!D10)</f>
        <v>0</v>
      </c>
      <c r="P10" s="6">
        <f>SUMIFS('Passing Data 2006-2015'!Q:Q,'Passing Data 2006-2015'!D:D,'QB Stats'!C10,'Passing Data 2006-2015'!A:A,'QB Stats'!D10+1)</f>
        <v>0</v>
      </c>
      <c r="Q10" s="6">
        <f>SUMIFS('Passing Data 2006-2015'!Q:Q,'Passing Data 2006-2015'!D:D,'QB Stats'!C10,'Passing Data 2006-2015'!A:A,'QB Stats'!D10+2)</f>
        <v>0</v>
      </c>
      <c r="R10" s="6">
        <f>SUMIFS('Passing Data 2006-2015'!Q:Q,'Passing Data 2006-2015'!D:D,'QB Stats'!C10,'Passing Data 2006-2015'!A:A,'QB Stats'!D10+3)</f>
        <v>0</v>
      </c>
      <c r="S10" s="6">
        <f>SUMIFS('Passing Data 2006-2015'!Q:Q,'Passing Data 2006-2015'!D:D,'QB Stats'!C10,'Passing Data 2006-2015'!A:A,'QB Stats'!D10+4)</f>
        <v>0</v>
      </c>
      <c r="T10" s="6">
        <f t="shared" si="2"/>
        <v>0</v>
      </c>
      <c r="U10" s="6">
        <f t="shared" si="3"/>
        <v>0</v>
      </c>
      <c r="V10" s="6">
        <f t="shared" si="4"/>
        <v>0</v>
      </c>
      <c r="W10" s="6">
        <f t="shared" si="5"/>
        <v>0</v>
      </c>
      <c r="X10" s="6">
        <f t="shared" si="6"/>
        <v>0</v>
      </c>
      <c r="Y10" s="6">
        <f t="shared" si="7"/>
        <v>0</v>
      </c>
      <c r="Z10" s="6">
        <f>SUMIFS('Passing Data 2006-2015'!Y:Y,'Passing Data 2006-2015'!D:D,'QB Stats'!C10,'Passing Data 2006-2015'!A:A,'QB Stats'!D10)</f>
        <v>0</v>
      </c>
      <c r="AA10" s="6">
        <f>SUMIFS('Passing Data 2006-2015'!Y:Y,'Passing Data 2006-2015'!D:D,'QB Stats'!C10,'Passing Data 2006-2015'!A:A,'QB Stats'!D10+1)</f>
        <v>0</v>
      </c>
      <c r="AB10" s="6">
        <f>SUMIFS('Passing Data 2006-2015'!Y:Y,'Passing Data 2006-2015'!D:D,'QB Stats'!C10,'Passing Data 2006-2015'!A:A,'QB Stats'!D10+2)</f>
        <v>0</v>
      </c>
      <c r="AC10" s="6">
        <f>SUMIFS('Passing Data 2006-2015'!Y:Y,'Passing Data 2006-2015'!D:D,'QB Stats'!C10,'Passing Data 2006-2015'!A:A,'QB Stats'!D10+3)</f>
        <v>0</v>
      </c>
      <c r="AD10" s="6">
        <f>SUMIFS('Passing Data 2006-2015'!Y:Y,'Passing Data 2006-2015'!D:D,'QB Stats'!C10,'Passing Data 2006-2015'!A:A,'QB Stats'!D10+4)</f>
        <v>0</v>
      </c>
      <c r="AE10" s="7">
        <f t="shared" si="0"/>
        <v>0</v>
      </c>
      <c r="AF10" s="7">
        <f t="shared" si="8"/>
        <v>0</v>
      </c>
      <c r="AG10" s="6">
        <f t="shared" si="9"/>
        <v>0</v>
      </c>
      <c r="AH10" s="6">
        <f t="shared" si="10"/>
        <v>0</v>
      </c>
      <c r="AI10" s="7">
        <f t="shared" si="11"/>
        <v>0</v>
      </c>
      <c r="AJ10" s="7">
        <f t="shared" si="12"/>
        <v>0</v>
      </c>
      <c r="AK10" s="7">
        <f t="shared" si="13"/>
        <v>0</v>
      </c>
      <c r="AL10">
        <f t="shared" si="14"/>
        <v>0</v>
      </c>
      <c r="AM10">
        <f t="shared" si="1"/>
        <v>0</v>
      </c>
      <c r="AN10">
        <f t="shared" si="1"/>
        <v>0</v>
      </c>
      <c r="AO10">
        <f t="shared" si="1"/>
        <v>0</v>
      </c>
      <c r="AP10">
        <f t="shared" si="1"/>
        <v>0</v>
      </c>
      <c r="AQ10">
        <f t="shared" si="15"/>
        <v>0</v>
      </c>
      <c r="AR10" t="str">
        <f t="shared" si="16"/>
        <v>Bust</v>
      </c>
      <c r="AS10">
        <f t="shared" si="17"/>
        <v>0</v>
      </c>
    </row>
    <row r="11" spans="1:45" x14ac:dyDescent="0.25">
      <c r="A11" t="s">
        <v>308</v>
      </c>
      <c r="B11" t="s">
        <v>1</v>
      </c>
      <c r="C11" t="str">
        <f>INDEX('Draft Master List'!E:F,MATCH('QB Stats'!A11,'Draft Master List'!E:E,0),2)</f>
        <v>2042010</v>
      </c>
      <c r="D11">
        <f>INDEX('Draft Master List'!A:F,MATCH('QB Stats'!A11,'Draft Master List'!E:E,0),1)</f>
        <v>2010</v>
      </c>
      <c r="E11" s="6">
        <f>_xlfn.IFNA(SUMIFS('Passing Data 2006-2015'!N:N,'Passing Data 2006-2015'!D:D,'QB Stats'!C11,'Passing Data 2006-2015'!A:A,'QB Stats'!D11),0)</f>
        <v>47</v>
      </c>
      <c r="F11" s="6">
        <f>SUMIFS('Passing Data 2006-2015'!N:N,'Passing Data 2006-2015'!D:D,'QB Stats'!C11,'Passing Data 2006-2015'!A:A,'QB Stats'!D11+1)</f>
        <v>0</v>
      </c>
      <c r="G11" s="6">
        <f>SUMIFS('Passing Data 2006-2015'!N:N,'Passing Data 2006-2015'!D:D,'QB Stats'!C11,'Passing Data 2006-2015'!A:A,'QB Stats'!D11+2)</f>
        <v>0</v>
      </c>
      <c r="H11" s="6">
        <f>SUMIFS('Passing Data 2006-2015'!N:N,'Passing Data 2006-2015'!D:D,'QB Stats'!C11,'Passing Data 2006-2015'!A:A,'QB Stats'!D11+3)</f>
        <v>0</v>
      </c>
      <c r="I11" s="6">
        <f>SUMIFS('Passing Data 2006-2015'!N:N,'Passing Data 2006-2015'!D:D,'QB Stats'!C11,'Passing Data 2006-2015'!A:A,'QB Stats'!D11+4)</f>
        <v>0</v>
      </c>
      <c r="J11" s="6">
        <f>SUMIFS('Passing Data 2006-2015'!O:O,'Passing Data 2006-2015'!D:D,'QB Stats'!C11,'Passing Data 2006-2015'!A:A,'QB Stats'!D11)</f>
        <v>0</v>
      </c>
      <c r="K11" s="6">
        <f>SUMIFS('Passing Data 2006-2015'!O:O,'Passing Data 2006-2015'!D:D,'QB Stats'!C11,'Passing Data 2006-2015'!A:A,'QB Stats'!D11+1)</f>
        <v>0</v>
      </c>
      <c r="L11" s="6">
        <f>SUMIFS('Passing Data 2006-2015'!O:O,'Passing Data 2006-2015'!D:D,'QB Stats'!C11,'Passing Data 2006-2015'!A:A,'QB Stats'!D11+2)</f>
        <v>0</v>
      </c>
      <c r="M11" s="6">
        <f>SUMIFS('Passing Data 2006-2015'!O:O,'Passing Data 2006-2015'!D:D,'QB Stats'!C11,'Passing Data 2006-2015'!A:A,'QB Stats'!D11+3)</f>
        <v>0</v>
      </c>
      <c r="N11" s="6">
        <f>SUMIFS('Passing Data 2006-2015'!O:O,'Passing Data 2006-2015'!D:D,'QB Stats'!C11,'Passing Data 2006-2015'!A:A,'QB Stats'!D11+4)</f>
        <v>0</v>
      </c>
      <c r="O11" s="6">
        <f>SUMIFS('Passing Data 2006-2015'!Q:Q,'Passing Data 2006-2015'!D:D,'QB Stats'!C11,'Passing Data 2006-2015'!A:A,'QB Stats'!D11)</f>
        <v>0</v>
      </c>
      <c r="P11" s="6">
        <f>SUMIFS('Passing Data 2006-2015'!Q:Q,'Passing Data 2006-2015'!D:D,'QB Stats'!C11,'Passing Data 2006-2015'!A:A,'QB Stats'!D11+1)</f>
        <v>0</v>
      </c>
      <c r="Q11" s="6">
        <f>SUMIFS('Passing Data 2006-2015'!Q:Q,'Passing Data 2006-2015'!D:D,'QB Stats'!C11,'Passing Data 2006-2015'!A:A,'QB Stats'!D11+2)</f>
        <v>0</v>
      </c>
      <c r="R11" s="6">
        <f>SUMIFS('Passing Data 2006-2015'!Q:Q,'Passing Data 2006-2015'!D:D,'QB Stats'!C11,'Passing Data 2006-2015'!A:A,'QB Stats'!D11+3)</f>
        <v>0</v>
      </c>
      <c r="S11" s="6">
        <f>SUMIFS('Passing Data 2006-2015'!Q:Q,'Passing Data 2006-2015'!D:D,'QB Stats'!C11,'Passing Data 2006-2015'!A:A,'QB Stats'!D11+4)</f>
        <v>0</v>
      </c>
      <c r="T11" s="6">
        <f t="shared" si="2"/>
        <v>1.88</v>
      </c>
      <c r="U11" s="6">
        <f t="shared" si="3"/>
        <v>0</v>
      </c>
      <c r="V11" s="6">
        <f t="shared" si="4"/>
        <v>0</v>
      </c>
      <c r="W11" s="6">
        <f t="shared" si="5"/>
        <v>0</v>
      </c>
      <c r="X11" s="6">
        <f t="shared" si="6"/>
        <v>0</v>
      </c>
      <c r="Y11" s="6">
        <f t="shared" si="7"/>
        <v>1.88</v>
      </c>
      <c r="Z11" s="6">
        <f>SUMIFS('Passing Data 2006-2015'!Y:Y,'Passing Data 2006-2015'!D:D,'QB Stats'!C11,'Passing Data 2006-2015'!A:A,'QB Stats'!D11)</f>
        <v>2.2000000000000002</v>
      </c>
      <c r="AA11" s="6">
        <f>SUMIFS('Passing Data 2006-2015'!Y:Y,'Passing Data 2006-2015'!D:D,'QB Stats'!C11,'Passing Data 2006-2015'!A:A,'QB Stats'!D11+1)</f>
        <v>0</v>
      </c>
      <c r="AB11" s="6">
        <f>SUMIFS('Passing Data 2006-2015'!Y:Y,'Passing Data 2006-2015'!D:D,'QB Stats'!C11,'Passing Data 2006-2015'!A:A,'QB Stats'!D11+2)</f>
        <v>0</v>
      </c>
      <c r="AC11" s="6">
        <f>SUMIFS('Passing Data 2006-2015'!Y:Y,'Passing Data 2006-2015'!D:D,'QB Stats'!C11,'Passing Data 2006-2015'!A:A,'QB Stats'!D11+3)</f>
        <v>0</v>
      </c>
      <c r="AD11" s="6">
        <f>SUMIFS('Passing Data 2006-2015'!Y:Y,'Passing Data 2006-2015'!D:D,'QB Stats'!C11,'Passing Data 2006-2015'!A:A,'QB Stats'!D11+4)</f>
        <v>0</v>
      </c>
      <c r="AE11" s="7">
        <f t="shared" si="0"/>
        <v>47</v>
      </c>
      <c r="AF11" s="7">
        <f t="shared" si="8"/>
        <v>9.4</v>
      </c>
      <c r="AG11" s="6">
        <f t="shared" si="9"/>
        <v>0</v>
      </c>
      <c r="AH11" s="6">
        <f t="shared" si="10"/>
        <v>0</v>
      </c>
      <c r="AI11" s="7">
        <f t="shared" si="11"/>
        <v>0</v>
      </c>
      <c r="AJ11" s="7">
        <f t="shared" si="12"/>
        <v>0</v>
      </c>
      <c r="AK11" s="7">
        <f t="shared" si="13"/>
        <v>0.44000000000000006</v>
      </c>
      <c r="AL11">
        <f t="shared" si="14"/>
        <v>0</v>
      </c>
      <c r="AM11">
        <f t="shared" si="1"/>
        <v>0</v>
      </c>
      <c r="AN11">
        <f t="shared" si="1"/>
        <v>0</v>
      </c>
      <c r="AO11">
        <f t="shared" si="1"/>
        <v>0</v>
      </c>
      <c r="AP11">
        <f t="shared" si="1"/>
        <v>0</v>
      </c>
      <c r="AQ11">
        <f t="shared" si="15"/>
        <v>0</v>
      </c>
      <c r="AR11" t="str">
        <f t="shared" si="16"/>
        <v>Bust</v>
      </c>
      <c r="AS11">
        <f t="shared" si="17"/>
        <v>0</v>
      </c>
    </row>
    <row r="12" spans="1:45" x14ac:dyDescent="0.25">
      <c r="A12" t="s">
        <v>310</v>
      </c>
      <c r="B12" t="s">
        <v>1</v>
      </c>
      <c r="C12" t="str">
        <f>INDEX('Draft Master List'!E:F,MATCH('QB Stats'!A12,'Draft Master List'!E:E,0),2)</f>
        <v>2092010</v>
      </c>
      <c r="D12">
        <f>INDEX('Draft Master List'!A:F,MATCH('QB Stats'!A12,'Draft Master List'!E:E,0),1)</f>
        <v>2010</v>
      </c>
      <c r="E12" s="6">
        <f>_xlfn.IFNA(SUMIFS('Passing Data 2006-2015'!N:N,'Passing Data 2006-2015'!D:D,'QB Stats'!C12,'Passing Data 2006-2015'!A:A,'QB Stats'!D12),0)</f>
        <v>24</v>
      </c>
      <c r="F12" s="6">
        <f>SUMIFS('Passing Data 2006-2015'!N:N,'Passing Data 2006-2015'!D:D,'QB Stats'!C12,'Passing Data 2006-2015'!A:A,'QB Stats'!D12+1)</f>
        <v>0</v>
      </c>
      <c r="G12" s="6">
        <f>SUMIFS('Passing Data 2006-2015'!N:N,'Passing Data 2006-2015'!D:D,'QB Stats'!C12,'Passing Data 2006-2015'!A:A,'QB Stats'!D12+2)</f>
        <v>0</v>
      </c>
      <c r="H12" s="6">
        <f>SUMIFS('Passing Data 2006-2015'!N:N,'Passing Data 2006-2015'!D:D,'QB Stats'!C12,'Passing Data 2006-2015'!A:A,'QB Stats'!D12+3)</f>
        <v>0</v>
      </c>
      <c r="I12" s="6">
        <f>SUMIFS('Passing Data 2006-2015'!N:N,'Passing Data 2006-2015'!D:D,'QB Stats'!C12,'Passing Data 2006-2015'!A:A,'QB Stats'!D12+4)</f>
        <v>0</v>
      </c>
      <c r="J12" s="6">
        <f>SUMIFS('Passing Data 2006-2015'!O:O,'Passing Data 2006-2015'!D:D,'QB Stats'!C12,'Passing Data 2006-2015'!A:A,'QB Stats'!D12)</f>
        <v>0</v>
      </c>
      <c r="K12" s="6">
        <f>SUMIFS('Passing Data 2006-2015'!O:O,'Passing Data 2006-2015'!D:D,'QB Stats'!C12,'Passing Data 2006-2015'!A:A,'QB Stats'!D12+1)</f>
        <v>0</v>
      </c>
      <c r="L12" s="6">
        <f>SUMIFS('Passing Data 2006-2015'!O:O,'Passing Data 2006-2015'!D:D,'QB Stats'!C12,'Passing Data 2006-2015'!A:A,'QB Stats'!D12+2)</f>
        <v>0</v>
      </c>
      <c r="M12" s="6">
        <f>SUMIFS('Passing Data 2006-2015'!O:O,'Passing Data 2006-2015'!D:D,'QB Stats'!C12,'Passing Data 2006-2015'!A:A,'QB Stats'!D12+3)</f>
        <v>0</v>
      </c>
      <c r="N12" s="6">
        <f>SUMIFS('Passing Data 2006-2015'!O:O,'Passing Data 2006-2015'!D:D,'QB Stats'!C12,'Passing Data 2006-2015'!A:A,'QB Stats'!D12+4)</f>
        <v>0</v>
      </c>
      <c r="O12" s="6">
        <f>SUMIFS('Passing Data 2006-2015'!Q:Q,'Passing Data 2006-2015'!D:D,'QB Stats'!C12,'Passing Data 2006-2015'!A:A,'QB Stats'!D12)</f>
        <v>1</v>
      </c>
      <c r="P12" s="6">
        <f>SUMIFS('Passing Data 2006-2015'!Q:Q,'Passing Data 2006-2015'!D:D,'QB Stats'!C12,'Passing Data 2006-2015'!A:A,'QB Stats'!D12+1)</f>
        <v>0</v>
      </c>
      <c r="Q12" s="6">
        <f>SUMIFS('Passing Data 2006-2015'!Q:Q,'Passing Data 2006-2015'!D:D,'QB Stats'!C12,'Passing Data 2006-2015'!A:A,'QB Stats'!D12+2)</f>
        <v>0</v>
      </c>
      <c r="R12" s="6">
        <f>SUMIFS('Passing Data 2006-2015'!Q:Q,'Passing Data 2006-2015'!D:D,'QB Stats'!C12,'Passing Data 2006-2015'!A:A,'QB Stats'!D12+3)</f>
        <v>0</v>
      </c>
      <c r="S12" s="6">
        <f>SUMIFS('Passing Data 2006-2015'!Q:Q,'Passing Data 2006-2015'!D:D,'QB Stats'!C12,'Passing Data 2006-2015'!A:A,'QB Stats'!D12+4)</f>
        <v>0</v>
      </c>
      <c r="T12" s="6">
        <f t="shared" si="2"/>
        <v>-1.04</v>
      </c>
      <c r="U12" s="6">
        <f t="shared" si="3"/>
        <v>0</v>
      </c>
      <c r="V12" s="6">
        <f t="shared" si="4"/>
        <v>0</v>
      </c>
      <c r="W12" s="6">
        <f t="shared" si="5"/>
        <v>0</v>
      </c>
      <c r="X12" s="6">
        <f t="shared" si="6"/>
        <v>0</v>
      </c>
      <c r="Y12" s="6">
        <f t="shared" si="7"/>
        <v>-1.04</v>
      </c>
      <c r="Z12" s="6">
        <f>SUMIFS('Passing Data 2006-2015'!Y:Y,'Passing Data 2006-2015'!D:D,'QB Stats'!C12,'Passing Data 2006-2015'!A:A,'QB Stats'!D12)</f>
        <v>13.22</v>
      </c>
      <c r="AA12" s="6">
        <f>SUMIFS('Passing Data 2006-2015'!Y:Y,'Passing Data 2006-2015'!D:D,'QB Stats'!C12,'Passing Data 2006-2015'!A:A,'QB Stats'!D12+1)</f>
        <v>0</v>
      </c>
      <c r="AB12" s="6">
        <f>SUMIFS('Passing Data 2006-2015'!Y:Y,'Passing Data 2006-2015'!D:D,'QB Stats'!C12,'Passing Data 2006-2015'!A:A,'QB Stats'!D12+2)</f>
        <v>0</v>
      </c>
      <c r="AC12" s="6">
        <f>SUMIFS('Passing Data 2006-2015'!Y:Y,'Passing Data 2006-2015'!D:D,'QB Stats'!C12,'Passing Data 2006-2015'!A:A,'QB Stats'!D12+3)</f>
        <v>0</v>
      </c>
      <c r="AD12" s="6">
        <f>SUMIFS('Passing Data 2006-2015'!Y:Y,'Passing Data 2006-2015'!D:D,'QB Stats'!C12,'Passing Data 2006-2015'!A:A,'QB Stats'!D12+4)</f>
        <v>0</v>
      </c>
      <c r="AE12" s="7">
        <f t="shared" si="0"/>
        <v>24</v>
      </c>
      <c r="AF12" s="7">
        <f t="shared" si="8"/>
        <v>4.8</v>
      </c>
      <c r="AG12" s="6">
        <f t="shared" si="9"/>
        <v>0</v>
      </c>
      <c r="AH12" s="6">
        <f t="shared" si="10"/>
        <v>0</v>
      </c>
      <c r="AI12" s="7">
        <f t="shared" si="11"/>
        <v>1</v>
      </c>
      <c r="AJ12" s="7">
        <f t="shared" si="12"/>
        <v>0.2</v>
      </c>
      <c r="AK12" s="7">
        <f t="shared" si="13"/>
        <v>2.6440000000000001</v>
      </c>
      <c r="AL12">
        <f t="shared" si="14"/>
        <v>0</v>
      </c>
      <c r="AM12">
        <f t="shared" si="1"/>
        <v>0</v>
      </c>
      <c r="AN12">
        <f t="shared" si="1"/>
        <v>0</v>
      </c>
      <c r="AO12">
        <f t="shared" si="1"/>
        <v>0</v>
      </c>
      <c r="AP12">
        <f t="shared" si="1"/>
        <v>0</v>
      </c>
      <c r="AQ12">
        <f t="shared" si="15"/>
        <v>0</v>
      </c>
      <c r="AR12" t="str">
        <f t="shared" si="16"/>
        <v>Bust</v>
      </c>
      <c r="AS12">
        <f t="shared" si="17"/>
        <v>0</v>
      </c>
    </row>
    <row r="13" spans="1:45" x14ac:dyDescent="0.25">
      <c r="A13" t="s">
        <v>315</v>
      </c>
      <c r="B13" t="s">
        <v>1</v>
      </c>
      <c r="C13" t="str">
        <f>INDEX('Draft Master List'!E:F,MATCH('QB Stats'!A13,'Draft Master List'!E:E,0),2)</f>
        <v>2392010</v>
      </c>
      <c r="D13">
        <f>INDEX('Draft Master List'!A:F,MATCH('QB Stats'!A13,'Draft Master List'!E:E,0),1)</f>
        <v>2010</v>
      </c>
      <c r="E13" s="6">
        <f>_xlfn.IFNA(SUMIFS('Passing Data 2006-2015'!N:N,'Passing Data 2006-2015'!D:D,'QB Stats'!C13,'Passing Data 2006-2015'!A:A,'QB Stats'!D13),0)</f>
        <v>0</v>
      </c>
      <c r="F13" s="6">
        <f>SUMIFS('Passing Data 2006-2015'!N:N,'Passing Data 2006-2015'!D:D,'QB Stats'!C13,'Passing Data 2006-2015'!A:A,'QB Stats'!D13+1)</f>
        <v>0</v>
      </c>
      <c r="G13" s="6">
        <f>SUMIFS('Passing Data 2006-2015'!N:N,'Passing Data 2006-2015'!D:D,'QB Stats'!C13,'Passing Data 2006-2015'!A:A,'QB Stats'!D13+2)</f>
        <v>0</v>
      </c>
      <c r="H13" s="6">
        <f>SUMIFS('Passing Data 2006-2015'!N:N,'Passing Data 2006-2015'!D:D,'QB Stats'!C13,'Passing Data 2006-2015'!A:A,'QB Stats'!D13+3)</f>
        <v>0</v>
      </c>
      <c r="I13" s="6">
        <f>SUMIFS('Passing Data 2006-2015'!N:N,'Passing Data 2006-2015'!D:D,'QB Stats'!C13,'Passing Data 2006-2015'!A:A,'QB Stats'!D13+4)</f>
        <v>0</v>
      </c>
      <c r="J13" s="6">
        <f>SUMIFS('Passing Data 2006-2015'!O:O,'Passing Data 2006-2015'!D:D,'QB Stats'!C13,'Passing Data 2006-2015'!A:A,'QB Stats'!D13)</f>
        <v>0</v>
      </c>
      <c r="K13" s="6">
        <f>SUMIFS('Passing Data 2006-2015'!O:O,'Passing Data 2006-2015'!D:D,'QB Stats'!C13,'Passing Data 2006-2015'!A:A,'QB Stats'!D13+1)</f>
        <v>0</v>
      </c>
      <c r="L13" s="6">
        <f>SUMIFS('Passing Data 2006-2015'!O:O,'Passing Data 2006-2015'!D:D,'QB Stats'!C13,'Passing Data 2006-2015'!A:A,'QB Stats'!D13+2)</f>
        <v>0</v>
      </c>
      <c r="M13" s="6">
        <f>SUMIFS('Passing Data 2006-2015'!O:O,'Passing Data 2006-2015'!D:D,'QB Stats'!C13,'Passing Data 2006-2015'!A:A,'QB Stats'!D13+3)</f>
        <v>0</v>
      </c>
      <c r="N13" s="6">
        <f>SUMIFS('Passing Data 2006-2015'!O:O,'Passing Data 2006-2015'!D:D,'QB Stats'!C13,'Passing Data 2006-2015'!A:A,'QB Stats'!D13+4)</f>
        <v>0</v>
      </c>
      <c r="O13" s="6">
        <f>SUMIFS('Passing Data 2006-2015'!Q:Q,'Passing Data 2006-2015'!D:D,'QB Stats'!C13,'Passing Data 2006-2015'!A:A,'QB Stats'!D13)</f>
        <v>0</v>
      </c>
      <c r="P13" s="6">
        <f>SUMIFS('Passing Data 2006-2015'!Q:Q,'Passing Data 2006-2015'!D:D,'QB Stats'!C13,'Passing Data 2006-2015'!A:A,'QB Stats'!D13+1)</f>
        <v>0</v>
      </c>
      <c r="Q13" s="6">
        <f>SUMIFS('Passing Data 2006-2015'!Q:Q,'Passing Data 2006-2015'!D:D,'QB Stats'!C13,'Passing Data 2006-2015'!A:A,'QB Stats'!D13+2)</f>
        <v>0</v>
      </c>
      <c r="R13" s="6">
        <f>SUMIFS('Passing Data 2006-2015'!Q:Q,'Passing Data 2006-2015'!D:D,'QB Stats'!C13,'Passing Data 2006-2015'!A:A,'QB Stats'!D13+3)</f>
        <v>0</v>
      </c>
      <c r="S13" s="6">
        <f>SUMIFS('Passing Data 2006-2015'!Q:Q,'Passing Data 2006-2015'!D:D,'QB Stats'!C13,'Passing Data 2006-2015'!A:A,'QB Stats'!D13+4)</f>
        <v>0</v>
      </c>
      <c r="T13" s="6">
        <f t="shared" si="2"/>
        <v>0</v>
      </c>
      <c r="U13" s="6">
        <f t="shared" si="3"/>
        <v>0</v>
      </c>
      <c r="V13" s="6">
        <f t="shared" si="4"/>
        <v>0</v>
      </c>
      <c r="W13" s="6">
        <f t="shared" si="5"/>
        <v>0</v>
      </c>
      <c r="X13" s="6">
        <f t="shared" si="6"/>
        <v>0</v>
      </c>
      <c r="Y13" s="6">
        <f t="shared" si="7"/>
        <v>0</v>
      </c>
      <c r="Z13" s="6">
        <f>SUMIFS('Passing Data 2006-2015'!Y:Y,'Passing Data 2006-2015'!D:D,'QB Stats'!C13,'Passing Data 2006-2015'!A:A,'QB Stats'!D13)</f>
        <v>0</v>
      </c>
      <c r="AA13" s="6">
        <f>SUMIFS('Passing Data 2006-2015'!Y:Y,'Passing Data 2006-2015'!D:D,'QB Stats'!C13,'Passing Data 2006-2015'!A:A,'QB Stats'!D13+1)</f>
        <v>0</v>
      </c>
      <c r="AB13" s="6">
        <f>SUMIFS('Passing Data 2006-2015'!Y:Y,'Passing Data 2006-2015'!D:D,'QB Stats'!C13,'Passing Data 2006-2015'!A:A,'QB Stats'!D13+2)</f>
        <v>0</v>
      </c>
      <c r="AC13" s="6">
        <f>SUMIFS('Passing Data 2006-2015'!Y:Y,'Passing Data 2006-2015'!D:D,'QB Stats'!C13,'Passing Data 2006-2015'!A:A,'QB Stats'!D13+3)</f>
        <v>0</v>
      </c>
      <c r="AD13" s="6">
        <f>SUMIFS('Passing Data 2006-2015'!Y:Y,'Passing Data 2006-2015'!D:D,'QB Stats'!C13,'Passing Data 2006-2015'!A:A,'QB Stats'!D13+4)</f>
        <v>0</v>
      </c>
      <c r="AE13" s="7">
        <f t="shared" si="0"/>
        <v>0</v>
      </c>
      <c r="AF13" s="7">
        <f t="shared" si="8"/>
        <v>0</v>
      </c>
      <c r="AG13" s="6">
        <f t="shared" si="9"/>
        <v>0</v>
      </c>
      <c r="AH13" s="6">
        <f t="shared" si="10"/>
        <v>0</v>
      </c>
      <c r="AI13" s="7">
        <f t="shared" si="11"/>
        <v>0</v>
      </c>
      <c r="AJ13" s="7">
        <f t="shared" si="12"/>
        <v>0</v>
      </c>
      <c r="AK13" s="7">
        <f t="shared" si="13"/>
        <v>0</v>
      </c>
      <c r="AL13">
        <f t="shared" si="14"/>
        <v>0</v>
      </c>
      <c r="AM13">
        <f t="shared" si="1"/>
        <v>0</v>
      </c>
      <c r="AN13">
        <f t="shared" si="1"/>
        <v>0</v>
      </c>
      <c r="AO13">
        <f t="shared" si="1"/>
        <v>0</v>
      </c>
      <c r="AP13">
        <f t="shared" si="1"/>
        <v>0</v>
      </c>
      <c r="AQ13">
        <f t="shared" si="15"/>
        <v>0</v>
      </c>
      <c r="AR13" t="str">
        <f t="shared" si="16"/>
        <v>Bust</v>
      </c>
      <c r="AS13">
        <f t="shared" si="17"/>
        <v>0</v>
      </c>
    </row>
    <row r="14" spans="1:45" x14ac:dyDescent="0.25">
      <c r="A14" t="s">
        <v>316</v>
      </c>
      <c r="B14" t="s">
        <v>1</v>
      </c>
      <c r="C14" t="str">
        <f>INDEX('Draft Master List'!E:F,MATCH('QB Stats'!A14,'Draft Master List'!E:E,0),2)</f>
        <v>2502010</v>
      </c>
      <c r="D14">
        <f>INDEX('Draft Master List'!A:F,MATCH('QB Stats'!A14,'Draft Master List'!E:E,0),1)</f>
        <v>2010</v>
      </c>
      <c r="E14" s="6">
        <f>_xlfn.IFNA(SUMIFS('Passing Data 2006-2015'!N:N,'Passing Data 2006-2015'!D:D,'QB Stats'!C14,'Passing Data 2006-2015'!A:A,'QB Stats'!D14),0)</f>
        <v>0</v>
      </c>
      <c r="F14" s="6">
        <f>SUMIFS('Passing Data 2006-2015'!N:N,'Passing Data 2006-2015'!D:D,'QB Stats'!C14,'Passing Data 2006-2015'!A:A,'QB Stats'!D14+1)</f>
        <v>0</v>
      </c>
      <c r="G14" s="6">
        <f>SUMIFS('Passing Data 2006-2015'!N:N,'Passing Data 2006-2015'!D:D,'QB Stats'!C14,'Passing Data 2006-2015'!A:A,'QB Stats'!D14+2)</f>
        <v>0</v>
      </c>
      <c r="H14" s="6">
        <f>SUMIFS('Passing Data 2006-2015'!N:N,'Passing Data 2006-2015'!D:D,'QB Stats'!C14,'Passing Data 2006-2015'!A:A,'QB Stats'!D14+3)</f>
        <v>0</v>
      </c>
      <c r="I14" s="6">
        <f>SUMIFS('Passing Data 2006-2015'!N:N,'Passing Data 2006-2015'!D:D,'QB Stats'!C14,'Passing Data 2006-2015'!A:A,'QB Stats'!D14+4)</f>
        <v>0</v>
      </c>
      <c r="J14" s="6">
        <f>SUMIFS('Passing Data 2006-2015'!O:O,'Passing Data 2006-2015'!D:D,'QB Stats'!C14,'Passing Data 2006-2015'!A:A,'QB Stats'!D14)</f>
        <v>0</v>
      </c>
      <c r="K14" s="6">
        <f>SUMIFS('Passing Data 2006-2015'!O:O,'Passing Data 2006-2015'!D:D,'QB Stats'!C14,'Passing Data 2006-2015'!A:A,'QB Stats'!D14+1)</f>
        <v>0</v>
      </c>
      <c r="L14" s="6">
        <f>SUMIFS('Passing Data 2006-2015'!O:O,'Passing Data 2006-2015'!D:D,'QB Stats'!C14,'Passing Data 2006-2015'!A:A,'QB Stats'!D14+2)</f>
        <v>0</v>
      </c>
      <c r="M14" s="6">
        <f>SUMIFS('Passing Data 2006-2015'!O:O,'Passing Data 2006-2015'!D:D,'QB Stats'!C14,'Passing Data 2006-2015'!A:A,'QB Stats'!D14+3)</f>
        <v>0</v>
      </c>
      <c r="N14" s="6">
        <f>SUMIFS('Passing Data 2006-2015'!O:O,'Passing Data 2006-2015'!D:D,'QB Stats'!C14,'Passing Data 2006-2015'!A:A,'QB Stats'!D14+4)</f>
        <v>0</v>
      </c>
      <c r="O14" s="6">
        <f>SUMIFS('Passing Data 2006-2015'!Q:Q,'Passing Data 2006-2015'!D:D,'QB Stats'!C14,'Passing Data 2006-2015'!A:A,'QB Stats'!D14)</f>
        <v>0</v>
      </c>
      <c r="P14" s="6">
        <f>SUMIFS('Passing Data 2006-2015'!Q:Q,'Passing Data 2006-2015'!D:D,'QB Stats'!C14,'Passing Data 2006-2015'!A:A,'QB Stats'!D14+1)</f>
        <v>0</v>
      </c>
      <c r="Q14" s="6">
        <f>SUMIFS('Passing Data 2006-2015'!Q:Q,'Passing Data 2006-2015'!D:D,'QB Stats'!C14,'Passing Data 2006-2015'!A:A,'QB Stats'!D14+2)</f>
        <v>0</v>
      </c>
      <c r="R14" s="6">
        <f>SUMIFS('Passing Data 2006-2015'!Q:Q,'Passing Data 2006-2015'!D:D,'QB Stats'!C14,'Passing Data 2006-2015'!A:A,'QB Stats'!D14+3)</f>
        <v>0</v>
      </c>
      <c r="S14" s="6">
        <f>SUMIFS('Passing Data 2006-2015'!Q:Q,'Passing Data 2006-2015'!D:D,'QB Stats'!C14,'Passing Data 2006-2015'!A:A,'QB Stats'!D14+4)</f>
        <v>0</v>
      </c>
      <c r="T14" s="6">
        <f t="shared" si="2"/>
        <v>0</v>
      </c>
      <c r="U14" s="6">
        <f t="shared" si="3"/>
        <v>0</v>
      </c>
      <c r="V14" s="6">
        <f t="shared" si="4"/>
        <v>0</v>
      </c>
      <c r="W14" s="6">
        <f t="shared" si="5"/>
        <v>0</v>
      </c>
      <c r="X14" s="6">
        <f t="shared" si="6"/>
        <v>0</v>
      </c>
      <c r="Y14" s="6">
        <f t="shared" si="7"/>
        <v>0</v>
      </c>
      <c r="Z14" s="6">
        <f>SUMIFS('Passing Data 2006-2015'!Y:Y,'Passing Data 2006-2015'!D:D,'QB Stats'!C14,'Passing Data 2006-2015'!A:A,'QB Stats'!D14)</f>
        <v>0</v>
      </c>
      <c r="AA14" s="6">
        <f>SUMIFS('Passing Data 2006-2015'!Y:Y,'Passing Data 2006-2015'!D:D,'QB Stats'!C14,'Passing Data 2006-2015'!A:A,'QB Stats'!D14+1)</f>
        <v>0</v>
      </c>
      <c r="AB14" s="6">
        <f>SUMIFS('Passing Data 2006-2015'!Y:Y,'Passing Data 2006-2015'!D:D,'QB Stats'!C14,'Passing Data 2006-2015'!A:A,'QB Stats'!D14+2)</f>
        <v>0</v>
      </c>
      <c r="AC14" s="6">
        <f>SUMIFS('Passing Data 2006-2015'!Y:Y,'Passing Data 2006-2015'!D:D,'QB Stats'!C14,'Passing Data 2006-2015'!A:A,'QB Stats'!D14+3)</f>
        <v>0</v>
      </c>
      <c r="AD14" s="6">
        <f>SUMIFS('Passing Data 2006-2015'!Y:Y,'Passing Data 2006-2015'!D:D,'QB Stats'!C14,'Passing Data 2006-2015'!A:A,'QB Stats'!D14+4)</f>
        <v>0</v>
      </c>
      <c r="AE14" s="7">
        <f t="shared" si="0"/>
        <v>0</v>
      </c>
      <c r="AF14" s="7">
        <f t="shared" si="8"/>
        <v>0</v>
      </c>
      <c r="AG14" s="6">
        <f t="shared" si="9"/>
        <v>0</v>
      </c>
      <c r="AH14" s="6">
        <f t="shared" si="10"/>
        <v>0</v>
      </c>
      <c r="AI14" s="7">
        <f t="shared" si="11"/>
        <v>0</v>
      </c>
      <c r="AJ14" s="7">
        <f t="shared" si="12"/>
        <v>0</v>
      </c>
      <c r="AK14" s="7">
        <f t="shared" si="13"/>
        <v>0</v>
      </c>
      <c r="AL14">
        <f t="shared" si="14"/>
        <v>0</v>
      </c>
      <c r="AM14">
        <f t="shared" si="1"/>
        <v>0</v>
      </c>
      <c r="AN14">
        <f t="shared" si="1"/>
        <v>0</v>
      </c>
      <c r="AO14">
        <f t="shared" si="1"/>
        <v>0</v>
      </c>
      <c r="AP14">
        <f t="shared" si="1"/>
        <v>0</v>
      </c>
      <c r="AQ14">
        <f t="shared" si="15"/>
        <v>0</v>
      </c>
      <c r="AR14" t="str">
        <f t="shared" si="16"/>
        <v>Bust</v>
      </c>
      <c r="AS14">
        <f t="shared" si="17"/>
        <v>0</v>
      </c>
    </row>
    <row r="15" spans="1:45" x14ac:dyDescent="0.25">
      <c r="A15" t="s">
        <v>11</v>
      </c>
      <c r="B15" t="s">
        <v>1</v>
      </c>
      <c r="C15" t="str">
        <f>INDEX('Draft Master List'!E:F,MATCH('QB Stats'!A15,'Draft Master List'!E:E,0),2)</f>
        <v>12009</v>
      </c>
      <c r="D15">
        <f>INDEX('Draft Master List'!A:F,MATCH('QB Stats'!A15,'Draft Master List'!E:E,0),1)</f>
        <v>2009</v>
      </c>
      <c r="E15" s="6">
        <f>_xlfn.IFNA(SUMIFS('Passing Data 2006-2015'!N:N,'Passing Data 2006-2015'!D:D,'QB Stats'!C15,'Passing Data 2006-2015'!A:A,'QB Stats'!D15),0)</f>
        <v>2267</v>
      </c>
      <c r="F15" s="6">
        <f>SUMIFS('Passing Data 2006-2015'!N:N,'Passing Data 2006-2015'!D:D,'QB Stats'!C15,'Passing Data 2006-2015'!A:A,'QB Stats'!D15+1)</f>
        <v>535</v>
      </c>
      <c r="G15" s="6">
        <f>SUMIFS('Passing Data 2006-2015'!N:N,'Passing Data 2006-2015'!D:D,'QB Stats'!C15,'Passing Data 2006-2015'!A:A,'QB Stats'!D15+2)</f>
        <v>5038</v>
      </c>
      <c r="H15" s="6">
        <f>SUMIFS('Passing Data 2006-2015'!N:N,'Passing Data 2006-2015'!D:D,'QB Stats'!C15,'Passing Data 2006-2015'!A:A,'QB Stats'!D15+3)</f>
        <v>4967</v>
      </c>
      <c r="I15" s="6">
        <f>SUMIFS('Passing Data 2006-2015'!N:N,'Passing Data 2006-2015'!D:D,'QB Stats'!C15,'Passing Data 2006-2015'!A:A,'QB Stats'!D15+4)</f>
        <v>4650</v>
      </c>
      <c r="J15" s="6">
        <f>SUMIFS('Passing Data 2006-2015'!O:O,'Passing Data 2006-2015'!D:D,'QB Stats'!C15,'Passing Data 2006-2015'!A:A,'QB Stats'!D15)</f>
        <v>13</v>
      </c>
      <c r="K15" s="6">
        <f>SUMIFS('Passing Data 2006-2015'!O:O,'Passing Data 2006-2015'!D:D,'QB Stats'!C15,'Passing Data 2006-2015'!A:A,'QB Stats'!D15+1)</f>
        <v>6</v>
      </c>
      <c r="L15" s="6">
        <f>SUMIFS('Passing Data 2006-2015'!O:O,'Passing Data 2006-2015'!D:D,'QB Stats'!C15,'Passing Data 2006-2015'!A:A,'QB Stats'!D15+2)</f>
        <v>41</v>
      </c>
      <c r="M15" s="6">
        <f>SUMIFS('Passing Data 2006-2015'!O:O,'Passing Data 2006-2015'!D:D,'QB Stats'!C15,'Passing Data 2006-2015'!A:A,'QB Stats'!D15+3)</f>
        <v>20</v>
      </c>
      <c r="N15" s="6">
        <f>SUMIFS('Passing Data 2006-2015'!O:O,'Passing Data 2006-2015'!D:D,'QB Stats'!C15,'Passing Data 2006-2015'!A:A,'QB Stats'!D15+4)</f>
        <v>29</v>
      </c>
      <c r="O15" s="6">
        <f>SUMIFS('Passing Data 2006-2015'!Q:Q,'Passing Data 2006-2015'!D:D,'QB Stats'!C15,'Passing Data 2006-2015'!A:A,'QB Stats'!D15)</f>
        <v>20</v>
      </c>
      <c r="P15" s="6">
        <f>SUMIFS('Passing Data 2006-2015'!Q:Q,'Passing Data 2006-2015'!D:D,'QB Stats'!C15,'Passing Data 2006-2015'!A:A,'QB Stats'!D15+1)</f>
        <v>1</v>
      </c>
      <c r="Q15" s="6">
        <f>SUMIFS('Passing Data 2006-2015'!Q:Q,'Passing Data 2006-2015'!D:D,'QB Stats'!C15,'Passing Data 2006-2015'!A:A,'QB Stats'!D15+2)</f>
        <v>16</v>
      </c>
      <c r="R15" s="6">
        <f>SUMIFS('Passing Data 2006-2015'!Q:Q,'Passing Data 2006-2015'!D:D,'QB Stats'!C15,'Passing Data 2006-2015'!A:A,'QB Stats'!D15+3)</f>
        <v>17</v>
      </c>
      <c r="S15" s="6">
        <f>SUMIFS('Passing Data 2006-2015'!Q:Q,'Passing Data 2006-2015'!D:D,'QB Stats'!C15,'Passing Data 2006-2015'!A:A,'QB Stats'!D15+4)</f>
        <v>19</v>
      </c>
      <c r="T15" s="6">
        <f t="shared" si="2"/>
        <v>102.68</v>
      </c>
      <c r="U15" s="6">
        <f t="shared" si="3"/>
        <v>43.4</v>
      </c>
      <c r="V15" s="6">
        <f t="shared" si="4"/>
        <v>333.52</v>
      </c>
      <c r="W15" s="6">
        <f t="shared" si="5"/>
        <v>244.68</v>
      </c>
      <c r="X15" s="6">
        <f t="shared" si="6"/>
        <v>264</v>
      </c>
      <c r="Y15" s="6">
        <f t="shared" si="7"/>
        <v>988.28</v>
      </c>
      <c r="Z15" s="6">
        <f>SUMIFS('Passing Data 2006-2015'!Y:Y,'Passing Data 2006-2015'!D:D,'QB Stats'!C15,'Passing Data 2006-2015'!A:A,'QB Stats'!D15)</f>
        <v>40.6</v>
      </c>
      <c r="AA15" s="6">
        <f>SUMIFS('Passing Data 2006-2015'!Y:Y,'Passing Data 2006-2015'!D:D,'QB Stats'!C15,'Passing Data 2006-2015'!A:A,'QB Stats'!D15+1)</f>
        <v>53.5</v>
      </c>
      <c r="AB15" s="6">
        <f>SUMIFS('Passing Data 2006-2015'!Y:Y,'Passing Data 2006-2015'!D:D,'QB Stats'!C15,'Passing Data 2006-2015'!A:A,'QB Stats'!D15+2)</f>
        <v>64.400000000000006</v>
      </c>
      <c r="AC15" s="6">
        <f>SUMIFS('Passing Data 2006-2015'!Y:Y,'Passing Data 2006-2015'!D:D,'QB Stats'!C15,'Passing Data 2006-2015'!A:A,'QB Stats'!D15+3)</f>
        <v>60.2</v>
      </c>
      <c r="AD15" s="6">
        <f>SUMIFS('Passing Data 2006-2015'!Y:Y,'Passing Data 2006-2015'!D:D,'QB Stats'!C15,'Passing Data 2006-2015'!A:A,'QB Stats'!D15+4)</f>
        <v>56.3</v>
      </c>
      <c r="AE15" s="7">
        <f t="shared" si="0"/>
        <v>17457</v>
      </c>
      <c r="AF15" s="7">
        <f t="shared" si="8"/>
        <v>3491.4</v>
      </c>
      <c r="AG15" s="6">
        <f t="shared" si="9"/>
        <v>109</v>
      </c>
      <c r="AH15" s="6">
        <f t="shared" si="10"/>
        <v>21.8</v>
      </c>
      <c r="AI15" s="7">
        <f t="shared" si="11"/>
        <v>73</v>
      </c>
      <c r="AJ15" s="7">
        <f t="shared" si="12"/>
        <v>14.6</v>
      </c>
      <c r="AK15" s="7">
        <f t="shared" si="13"/>
        <v>55</v>
      </c>
      <c r="AL15">
        <f t="shared" si="14"/>
        <v>0</v>
      </c>
      <c r="AM15">
        <f t="shared" si="1"/>
        <v>0</v>
      </c>
      <c r="AN15">
        <f t="shared" si="1"/>
        <v>1</v>
      </c>
      <c r="AO15">
        <f t="shared" si="1"/>
        <v>1</v>
      </c>
      <c r="AP15">
        <f t="shared" si="1"/>
        <v>1</v>
      </c>
      <c r="AQ15">
        <f t="shared" si="15"/>
        <v>3</v>
      </c>
      <c r="AR15" t="str">
        <f t="shared" si="16"/>
        <v>Pro Bowl</v>
      </c>
      <c r="AS15">
        <f t="shared" si="17"/>
        <v>1</v>
      </c>
    </row>
    <row r="16" spans="1:45" x14ac:dyDescent="0.25">
      <c r="A16" t="s">
        <v>73</v>
      </c>
      <c r="B16" t="s">
        <v>1</v>
      </c>
      <c r="C16" t="str">
        <f>INDEX('Draft Master List'!E:F,MATCH('QB Stats'!A16,'Draft Master List'!E:E,0),2)</f>
        <v>52009</v>
      </c>
      <c r="D16">
        <f>INDEX('Draft Master List'!A:F,MATCH('QB Stats'!A16,'Draft Master List'!E:E,0),1)</f>
        <v>2009</v>
      </c>
      <c r="E16" s="6">
        <f>_xlfn.IFNA(SUMIFS('Passing Data 2006-2015'!N:N,'Passing Data 2006-2015'!D:D,'QB Stats'!C16,'Passing Data 2006-2015'!A:A,'QB Stats'!D16),0)</f>
        <v>2444</v>
      </c>
      <c r="F16" s="6">
        <f>SUMIFS('Passing Data 2006-2015'!N:N,'Passing Data 2006-2015'!D:D,'QB Stats'!C16,'Passing Data 2006-2015'!A:A,'QB Stats'!D16+1)</f>
        <v>3291</v>
      </c>
      <c r="G16" s="6">
        <f>SUMIFS('Passing Data 2006-2015'!N:N,'Passing Data 2006-2015'!D:D,'QB Stats'!C16,'Passing Data 2006-2015'!A:A,'QB Stats'!D16+2)</f>
        <v>3474</v>
      </c>
      <c r="H16" s="6">
        <f>SUMIFS('Passing Data 2006-2015'!N:N,'Passing Data 2006-2015'!D:D,'QB Stats'!C16,'Passing Data 2006-2015'!A:A,'QB Stats'!D16+3)</f>
        <v>2883</v>
      </c>
      <c r="I16" s="6">
        <f>SUMIFS('Passing Data 2006-2015'!N:N,'Passing Data 2006-2015'!D:D,'QB Stats'!C16,'Passing Data 2006-2015'!A:A,'QB Stats'!D16+4)</f>
        <v>0</v>
      </c>
      <c r="J16" s="6">
        <f>SUMIFS('Passing Data 2006-2015'!O:O,'Passing Data 2006-2015'!D:D,'QB Stats'!C16,'Passing Data 2006-2015'!A:A,'QB Stats'!D16)</f>
        <v>12</v>
      </c>
      <c r="K16" s="6">
        <f>SUMIFS('Passing Data 2006-2015'!O:O,'Passing Data 2006-2015'!D:D,'QB Stats'!C16,'Passing Data 2006-2015'!A:A,'QB Stats'!D16+1)</f>
        <v>17</v>
      </c>
      <c r="L16" s="6">
        <f>SUMIFS('Passing Data 2006-2015'!O:O,'Passing Data 2006-2015'!D:D,'QB Stats'!C16,'Passing Data 2006-2015'!A:A,'QB Stats'!D16+2)</f>
        <v>26</v>
      </c>
      <c r="M16" s="6">
        <f>SUMIFS('Passing Data 2006-2015'!O:O,'Passing Data 2006-2015'!D:D,'QB Stats'!C16,'Passing Data 2006-2015'!A:A,'QB Stats'!D16+3)</f>
        <v>13</v>
      </c>
      <c r="N16" s="6">
        <f>SUMIFS('Passing Data 2006-2015'!O:O,'Passing Data 2006-2015'!D:D,'QB Stats'!C16,'Passing Data 2006-2015'!A:A,'QB Stats'!D16+4)</f>
        <v>0</v>
      </c>
      <c r="O16" s="6">
        <f>SUMIFS('Passing Data 2006-2015'!Q:Q,'Passing Data 2006-2015'!D:D,'QB Stats'!C16,'Passing Data 2006-2015'!A:A,'QB Stats'!D16)</f>
        <v>20</v>
      </c>
      <c r="P16" s="6">
        <f>SUMIFS('Passing Data 2006-2015'!Q:Q,'Passing Data 2006-2015'!D:D,'QB Stats'!C16,'Passing Data 2006-2015'!A:A,'QB Stats'!D16+1)</f>
        <v>13</v>
      </c>
      <c r="Q16" s="6">
        <f>SUMIFS('Passing Data 2006-2015'!Q:Q,'Passing Data 2006-2015'!D:D,'QB Stats'!C16,'Passing Data 2006-2015'!A:A,'QB Stats'!D16+2)</f>
        <v>18</v>
      </c>
      <c r="R16" s="6">
        <f>SUMIFS('Passing Data 2006-2015'!Q:Q,'Passing Data 2006-2015'!D:D,'QB Stats'!C16,'Passing Data 2006-2015'!A:A,'QB Stats'!D16+3)</f>
        <v>18</v>
      </c>
      <c r="S16" s="6">
        <f>SUMIFS('Passing Data 2006-2015'!Q:Q,'Passing Data 2006-2015'!D:D,'QB Stats'!C16,'Passing Data 2006-2015'!A:A,'QB Stats'!D16+4)</f>
        <v>0</v>
      </c>
      <c r="T16" s="6">
        <f t="shared" si="2"/>
        <v>105.75999999999999</v>
      </c>
      <c r="U16" s="6">
        <f t="shared" si="3"/>
        <v>173.64</v>
      </c>
      <c r="V16" s="6">
        <f t="shared" si="4"/>
        <v>206.96</v>
      </c>
      <c r="W16" s="6">
        <f t="shared" si="5"/>
        <v>131.32</v>
      </c>
      <c r="X16" s="6">
        <f t="shared" si="6"/>
        <v>0</v>
      </c>
      <c r="Y16" s="6">
        <f t="shared" si="7"/>
        <v>617.68000000000006</v>
      </c>
      <c r="Z16" s="6">
        <f>SUMIFS('Passing Data 2006-2015'!Y:Y,'Passing Data 2006-2015'!D:D,'QB Stats'!C16,'Passing Data 2006-2015'!A:A,'QB Stats'!D16)</f>
        <v>36.6</v>
      </c>
      <c r="AA16" s="6">
        <f>SUMIFS('Passing Data 2006-2015'!Y:Y,'Passing Data 2006-2015'!D:D,'QB Stats'!C16,'Passing Data 2006-2015'!A:A,'QB Stats'!D16+1)</f>
        <v>54.2</v>
      </c>
      <c r="AB16" s="6">
        <f>SUMIFS('Passing Data 2006-2015'!Y:Y,'Passing Data 2006-2015'!D:D,'QB Stats'!C16,'Passing Data 2006-2015'!A:A,'QB Stats'!D16+2)</f>
        <v>45.6</v>
      </c>
      <c r="AC16" s="6">
        <f>SUMIFS('Passing Data 2006-2015'!Y:Y,'Passing Data 2006-2015'!D:D,'QB Stats'!C16,'Passing Data 2006-2015'!A:A,'QB Stats'!D16+3)</f>
        <v>30.2</v>
      </c>
      <c r="AD16" s="6">
        <f>SUMIFS('Passing Data 2006-2015'!Y:Y,'Passing Data 2006-2015'!D:D,'QB Stats'!C16,'Passing Data 2006-2015'!A:A,'QB Stats'!D16+4)</f>
        <v>0</v>
      </c>
      <c r="AE16" s="7">
        <f t="shared" si="0"/>
        <v>12092</v>
      </c>
      <c r="AF16" s="7">
        <f t="shared" si="8"/>
        <v>2418.4</v>
      </c>
      <c r="AG16" s="6">
        <f t="shared" si="9"/>
        <v>68</v>
      </c>
      <c r="AH16" s="6">
        <f t="shared" si="10"/>
        <v>13.6</v>
      </c>
      <c r="AI16" s="7">
        <f t="shared" si="11"/>
        <v>69</v>
      </c>
      <c r="AJ16" s="7">
        <f t="shared" si="12"/>
        <v>13.8</v>
      </c>
      <c r="AK16" s="7">
        <f t="shared" si="13"/>
        <v>33.32</v>
      </c>
      <c r="AL16">
        <f t="shared" si="14"/>
        <v>0</v>
      </c>
      <c r="AM16">
        <f t="shared" si="1"/>
        <v>0</v>
      </c>
      <c r="AN16">
        <f t="shared" si="1"/>
        <v>0</v>
      </c>
      <c r="AO16">
        <f t="shared" si="1"/>
        <v>0</v>
      </c>
      <c r="AP16">
        <f t="shared" si="1"/>
        <v>0</v>
      </c>
      <c r="AQ16">
        <f t="shared" si="15"/>
        <v>0</v>
      </c>
      <c r="AR16" t="str">
        <f t="shared" si="16"/>
        <v>Bust</v>
      </c>
      <c r="AS16">
        <f t="shared" si="17"/>
        <v>0</v>
      </c>
    </row>
    <row r="17" spans="1:45" x14ac:dyDescent="0.25">
      <c r="A17" t="s">
        <v>320</v>
      </c>
      <c r="B17" t="s">
        <v>1</v>
      </c>
      <c r="C17" t="str">
        <f>INDEX('Draft Master List'!E:F,MATCH('QB Stats'!A17,'Draft Master List'!E:E,0),2)</f>
        <v>172009</v>
      </c>
      <c r="D17">
        <f>INDEX('Draft Master List'!A:F,MATCH('QB Stats'!A17,'Draft Master List'!E:E,0),1)</f>
        <v>2009</v>
      </c>
      <c r="E17" s="6">
        <f>_xlfn.IFNA(SUMIFS('Passing Data 2006-2015'!N:N,'Passing Data 2006-2015'!D:D,'QB Stats'!C17,'Passing Data 2006-2015'!A:A,'QB Stats'!D17),0)</f>
        <v>1855</v>
      </c>
      <c r="F17" s="6">
        <f>SUMIFS('Passing Data 2006-2015'!N:N,'Passing Data 2006-2015'!D:D,'QB Stats'!C17,'Passing Data 2006-2015'!A:A,'QB Stats'!D17+1)</f>
        <v>3451</v>
      </c>
      <c r="G17" s="6">
        <f>SUMIFS('Passing Data 2006-2015'!N:N,'Passing Data 2006-2015'!D:D,'QB Stats'!C17,'Passing Data 2006-2015'!A:A,'QB Stats'!D17+2)</f>
        <v>3592</v>
      </c>
      <c r="H17" s="6">
        <f>SUMIFS('Passing Data 2006-2015'!N:N,'Passing Data 2006-2015'!D:D,'QB Stats'!C17,'Passing Data 2006-2015'!A:A,'QB Stats'!D17+3)</f>
        <v>4065</v>
      </c>
      <c r="I17" s="6">
        <f>SUMIFS('Passing Data 2006-2015'!N:N,'Passing Data 2006-2015'!D:D,'QB Stats'!C17,'Passing Data 2006-2015'!A:A,'QB Stats'!D17+4)</f>
        <v>761</v>
      </c>
      <c r="J17" s="6">
        <f>SUMIFS('Passing Data 2006-2015'!O:O,'Passing Data 2006-2015'!D:D,'QB Stats'!C17,'Passing Data 2006-2015'!A:A,'QB Stats'!D17)</f>
        <v>10</v>
      </c>
      <c r="K17" s="6">
        <f>SUMIFS('Passing Data 2006-2015'!O:O,'Passing Data 2006-2015'!D:D,'QB Stats'!C17,'Passing Data 2006-2015'!A:A,'QB Stats'!D17+1)</f>
        <v>25</v>
      </c>
      <c r="L17" s="6">
        <f>SUMIFS('Passing Data 2006-2015'!O:O,'Passing Data 2006-2015'!D:D,'QB Stats'!C17,'Passing Data 2006-2015'!A:A,'QB Stats'!D17+2)</f>
        <v>16</v>
      </c>
      <c r="M17" s="6">
        <f>SUMIFS('Passing Data 2006-2015'!O:O,'Passing Data 2006-2015'!D:D,'QB Stats'!C17,'Passing Data 2006-2015'!A:A,'QB Stats'!D17+3)</f>
        <v>27</v>
      </c>
      <c r="N17" s="6">
        <f>SUMIFS('Passing Data 2006-2015'!O:O,'Passing Data 2006-2015'!D:D,'QB Stats'!C17,'Passing Data 2006-2015'!A:A,'QB Stats'!D17+4)</f>
        <v>2</v>
      </c>
      <c r="O17" s="6">
        <f>SUMIFS('Passing Data 2006-2015'!Q:Q,'Passing Data 2006-2015'!D:D,'QB Stats'!C17,'Passing Data 2006-2015'!A:A,'QB Stats'!D17)</f>
        <v>18</v>
      </c>
      <c r="P17" s="6">
        <f>SUMIFS('Passing Data 2006-2015'!Q:Q,'Passing Data 2006-2015'!D:D,'QB Stats'!C17,'Passing Data 2006-2015'!A:A,'QB Stats'!D17+1)</f>
        <v>6</v>
      </c>
      <c r="Q17" s="6">
        <f>SUMIFS('Passing Data 2006-2015'!Q:Q,'Passing Data 2006-2015'!D:D,'QB Stats'!C17,'Passing Data 2006-2015'!A:A,'QB Stats'!D17+2)</f>
        <v>22</v>
      </c>
      <c r="R17" s="6">
        <f>SUMIFS('Passing Data 2006-2015'!Q:Q,'Passing Data 2006-2015'!D:D,'QB Stats'!C17,'Passing Data 2006-2015'!A:A,'QB Stats'!D17+3)</f>
        <v>17</v>
      </c>
      <c r="S17" s="6">
        <f>SUMIFS('Passing Data 2006-2015'!Q:Q,'Passing Data 2006-2015'!D:D,'QB Stats'!C17,'Passing Data 2006-2015'!A:A,'QB Stats'!D17+4)</f>
        <v>4</v>
      </c>
      <c r="T17" s="6">
        <f t="shared" si="2"/>
        <v>78.2</v>
      </c>
      <c r="U17" s="6">
        <f t="shared" si="3"/>
        <v>226.04</v>
      </c>
      <c r="V17" s="6">
        <f t="shared" si="4"/>
        <v>163.68</v>
      </c>
      <c r="W17" s="6">
        <f t="shared" si="5"/>
        <v>236.60000000000002</v>
      </c>
      <c r="X17" s="6">
        <f t="shared" si="6"/>
        <v>30.439999999999998</v>
      </c>
      <c r="Y17" s="6">
        <f t="shared" si="7"/>
        <v>734.96</v>
      </c>
      <c r="Z17" s="6">
        <f>SUMIFS('Passing Data 2006-2015'!Y:Y,'Passing Data 2006-2015'!D:D,'QB Stats'!C17,'Passing Data 2006-2015'!A:A,'QB Stats'!D17)</f>
        <v>40.5</v>
      </c>
      <c r="AA17" s="6">
        <f>SUMIFS('Passing Data 2006-2015'!Y:Y,'Passing Data 2006-2015'!D:D,'QB Stats'!C17,'Passing Data 2006-2015'!A:A,'QB Stats'!D17+1)</f>
        <v>74.599999999999994</v>
      </c>
      <c r="AB17" s="6">
        <f>SUMIFS('Passing Data 2006-2015'!Y:Y,'Passing Data 2006-2015'!D:D,'QB Stats'!C17,'Passing Data 2006-2015'!A:A,'QB Stats'!D17+2)</f>
        <v>51.4</v>
      </c>
      <c r="AC17" s="6">
        <f>SUMIFS('Passing Data 2006-2015'!Y:Y,'Passing Data 2006-2015'!D:D,'QB Stats'!C17,'Passing Data 2006-2015'!A:A,'QB Stats'!D17+3)</f>
        <v>50.1</v>
      </c>
      <c r="AD17" s="6">
        <f>SUMIFS('Passing Data 2006-2015'!Y:Y,'Passing Data 2006-2015'!D:D,'QB Stats'!C17,'Passing Data 2006-2015'!A:A,'QB Stats'!D17+4)</f>
        <v>26</v>
      </c>
      <c r="AE17" s="7">
        <f t="shared" si="0"/>
        <v>13724</v>
      </c>
      <c r="AF17" s="7">
        <f t="shared" si="8"/>
        <v>2744.8</v>
      </c>
      <c r="AG17" s="6">
        <f t="shared" si="9"/>
        <v>80</v>
      </c>
      <c r="AH17" s="6">
        <f t="shared" si="10"/>
        <v>16</v>
      </c>
      <c r="AI17" s="7">
        <f t="shared" si="11"/>
        <v>67</v>
      </c>
      <c r="AJ17" s="7">
        <f t="shared" si="12"/>
        <v>13.4</v>
      </c>
      <c r="AK17" s="7">
        <f t="shared" si="13"/>
        <v>48.519999999999996</v>
      </c>
      <c r="AL17">
        <f t="shared" si="14"/>
        <v>0</v>
      </c>
      <c r="AM17">
        <f t="shared" si="1"/>
        <v>1</v>
      </c>
      <c r="AN17">
        <f t="shared" si="1"/>
        <v>0</v>
      </c>
      <c r="AO17">
        <f t="shared" si="1"/>
        <v>1</v>
      </c>
      <c r="AP17">
        <f t="shared" si="1"/>
        <v>0</v>
      </c>
      <c r="AQ17">
        <f t="shared" si="15"/>
        <v>2</v>
      </c>
      <c r="AR17" t="str">
        <f t="shared" si="16"/>
        <v>Starter</v>
      </c>
      <c r="AS17">
        <f t="shared" si="17"/>
        <v>1</v>
      </c>
    </row>
    <row r="18" spans="1:45" x14ac:dyDescent="0.25">
      <c r="A18" t="s">
        <v>325</v>
      </c>
      <c r="B18" t="s">
        <v>1</v>
      </c>
      <c r="C18" t="str">
        <f>INDEX('Draft Master List'!E:F,MATCH('QB Stats'!A18,'Draft Master List'!E:E,0),2)</f>
        <v>442009</v>
      </c>
      <c r="D18">
        <f>INDEX('Draft Master List'!A:F,MATCH('QB Stats'!A18,'Draft Master List'!E:E,0),1)</f>
        <v>2009</v>
      </c>
      <c r="E18" s="6">
        <f>_xlfn.IFNA(SUMIFS('Passing Data 2006-2015'!N:N,'Passing Data 2006-2015'!D:D,'QB Stats'!C18,'Passing Data 2006-2015'!A:A,'QB Stats'!D18),0)</f>
        <v>0</v>
      </c>
      <c r="F18" s="6">
        <f>SUMIFS('Passing Data 2006-2015'!N:N,'Passing Data 2006-2015'!D:D,'QB Stats'!C18,'Passing Data 2006-2015'!A:A,'QB Stats'!D18+1)</f>
        <v>0</v>
      </c>
      <c r="G18" s="6">
        <f>SUMIFS('Passing Data 2006-2015'!N:N,'Passing Data 2006-2015'!D:D,'QB Stats'!C18,'Passing Data 2006-2015'!A:A,'QB Stats'!D18+2)</f>
        <v>0</v>
      </c>
      <c r="H18" s="6">
        <f>SUMIFS('Passing Data 2006-2015'!N:N,'Passing Data 2006-2015'!D:D,'QB Stats'!C18,'Passing Data 2006-2015'!A:A,'QB Stats'!D18+3)</f>
        <v>0</v>
      </c>
      <c r="I18" s="6">
        <f>SUMIFS('Passing Data 2006-2015'!N:N,'Passing Data 2006-2015'!D:D,'QB Stats'!C18,'Passing Data 2006-2015'!A:A,'QB Stats'!D18+4)</f>
        <v>0</v>
      </c>
      <c r="J18" s="6">
        <f>SUMIFS('Passing Data 2006-2015'!O:O,'Passing Data 2006-2015'!D:D,'QB Stats'!C18,'Passing Data 2006-2015'!A:A,'QB Stats'!D18)</f>
        <v>0</v>
      </c>
      <c r="K18" s="6">
        <f>SUMIFS('Passing Data 2006-2015'!O:O,'Passing Data 2006-2015'!D:D,'QB Stats'!C18,'Passing Data 2006-2015'!A:A,'QB Stats'!D18+1)</f>
        <v>0</v>
      </c>
      <c r="L18" s="6">
        <f>SUMIFS('Passing Data 2006-2015'!O:O,'Passing Data 2006-2015'!D:D,'QB Stats'!C18,'Passing Data 2006-2015'!A:A,'QB Stats'!D18+2)</f>
        <v>0</v>
      </c>
      <c r="M18" s="6">
        <f>SUMIFS('Passing Data 2006-2015'!O:O,'Passing Data 2006-2015'!D:D,'QB Stats'!C18,'Passing Data 2006-2015'!A:A,'QB Stats'!D18+3)</f>
        <v>0</v>
      </c>
      <c r="N18" s="6">
        <f>SUMIFS('Passing Data 2006-2015'!O:O,'Passing Data 2006-2015'!D:D,'QB Stats'!C18,'Passing Data 2006-2015'!A:A,'QB Stats'!D18+4)</f>
        <v>0</v>
      </c>
      <c r="O18" s="6">
        <f>SUMIFS('Passing Data 2006-2015'!Q:Q,'Passing Data 2006-2015'!D:D,'QB Stats'!C18,'Passing Data 2006-2015'!A:A,'QB Stats'!D18)</f>
        <v>0</v>
      </c>
      <c r="P18" s="6">
        <f>SUMIFS('Passing Data 2006-2015'!Q:Q,'Passing Data 2006-2015'!D:D,'QB Stats'!C18,'Passing Data 2006-2015'!A:A,'QB Stats'!D18+1)</f>
        <v>0</v>
      </c>
      <c r="Q18" s="6">
        <f>SUMIFS('Passing Data 2006-2015'!Q:Q,'Passing Data 2006-2015'!D:D,'QB Stats'!C18,'Passing Data 2006-2015'!A:A,'QB Stats'!D18+2)</f>
        <v>0</v>
      </c>
      <c r="R18" s="6">
        <f>SUMIFS('Passing Data 2006-2015'!Q:Q,'Passing Data 2006-2015'!D:D,'QB Stats'!C18,'Passing Data 2006-2015'!A:A,'QB Stats'!D18+3)</f>
        <v>0</v>
      </c>
      <c r="S18" s="6">
        <f>SUMIFS('Passing Data 2006-2015'!Q:Q,'Passing Data 2006-2015'!D:D,'QB Stats'!C18,'Passing Data 2006-2015'!A:A,'QB Stats'!D18+4)</f>
        <v>0</v>
      </c>
      <c r="T18" s="6">
        <f t="shared" si="2"/>
        <v>0</v>
      </c>
      <c r="U18" s="6">
        <f t="shared" si="3"/>
        <v>0</v>
      </c>
      <c r="V18" s="6">
        <f t="shared" si="4"/>
        <v>0</v>
      </c>
      <c r="W18" s="6">
        <f t="shared" si="5"/>
        <v>0</v>
      </c>
      <c r="X18" s="6">
        <f t="shared" si="6"/>
        <v>0</v>
      </c>
      <c r="Y18" s="6">
        <f t="shared" si="7"/>
        <v>0</v>
      </c>
      <c r="Z18" s="6">
        <f>SUMIFS('Passing Data 2006-2015'!Y:Y,'Passing Data 2006-2015'!D:D,'QB Stats'!C18,'Passing Data 2006-2015'!A:A,'QB Stats'!D18)</f>
        <v>14.1</v>
      </c>
      <c r="AA18" s="6">
        <f>SUMIFS('Passing Data 2006-2015'!Y:Y,'Passing Data 2006-2015'!D:D,'QB Stats'!C18,'Passing Data 2006-2015'!A:A,'QB Stats'!D18+1)</f>
        <v>0</v>
      </c>
      <c r="AB18" s="6">
        <f>SUMIFS('Passing Data 2006-2015'!Y:Y,'Passing Data 2006-2015'!D:D,'QB Stats'!C18,'Passing Data 2006-2015'!A:A,'QB Stats'!D18+2)</f>
        <v>0</v>
      </c>
      <c r="AC18" s="6">
        <f>SUMIFS('Passing Data 2006-2015'!Y:Y,'Passing Data 2006-2015'!D:D,'QB Stats'!C18,'Passing Data 2006-2015'!A:A,'QB Stats'!D18+3)</f>
        <v>0</v>
      </c>
      <c r="AD18" s="6">
        <f>SUMIFS('Passing Data 2006-2015'!Y:Y,'Passing Data 2006-2015'!D:D,'QB Stats'!C18,'Passing Data 2006-2015'!A:A,'QB Stats'!D18+4)</f>
        <v>0</v>
      </c>
      <c r="AE18" s="7">
        <f t="shared" si="0"/>
        <v>0</v>
      </c>
      <c r="AF18" s="7">
        <f t="shared" si="8"/>
        <v>0</v>
      </c>
      <c r="AG18" s="6">
        <f t="shared" si="9"/>
        <v>0</v>
      </c>
      <c r="AH18" s="6">
        <f t="shared" si="10"/>
        <v>0</v>
      </c>
      <c r="AI18" s="7">
        <f t="shared" si="11"/>
        <v>0</v>
      </c>
      <c r="AJ18" s="7">
        <f t="shared" si="12"/>
        <v>0</v>
      </c>
      <c r="AK18" s="7">
        <f t="shared" si="13"/>
        <v>2.82</v>
      </c>
      <c r="AL18">
        <f t="shared" si="14"/>
        <v>0</v>
      </c>
      <c r="AM18">
        <f t="shared" si="14"/>
        <v>0</v>
      </c>
      <c r="AN18">
        <f t="shared" si="14"/>
        <v>0</v>
      </c>
      <c r="AO18">
        <f t="shared" si="14"/>
        <v>0</v>
      </c>
      <c r="AP18">
        <f t="shared" si="14"/>
        <v>0</v>
      </c>
      <c r="AQ18">
        <f t="shared" si="15"/>
        <v>0</v>
      </c>
      <c r="AR18" t="str">
        <f t="shared" si="16"/>
        <v>Bust</v>
      </c>
      <c r="AS18">
        <f t="shared" si="17"/>
        <v>0</v>
      </c>
    </row>
    <row r="19" spans="1:45" x14ac:dyDescent="0.25">
      <c r="A19" t="s">
        <v>336</v>
      </c>
      <c r="B19" t="s">
        <v>1</v>
      </c>
      <c r="C19" t="str">
        <f>INDEX('Draft Master List'!E:F,MATCH('QB Stats'!A19,'Draft Master List'!E:E,0),2)</f>
        <v>1012009</v>
      </c>
      <c r="D19">
        <f>INDEX('Draft Master List'!A:F,MATCH('QB Stats'!A19,'Draft Master List'!E:E,0),1)</f>
        <v>2009</v>
      </c>
      <c r="E19" s="6">
        <f>_xlfn.IFNA(SUMIFS('Passing Data 2006-2015'!N:N,'Passing Data 2006-2015'!D:D,'QB Stats'!C19,'Passing Data 2006-2015'!A:A,'QB Stats'!D19),0)</f>
        <v>0</v>
      </c>
      <c r="F19" s="6">
        <f>SUMIFS('Passing Data 2006-2015'!N:N,'Passing Data 2006-2015'!D:D,'QB Stats'!C19,'Passing Data 2006-2015'!A:A,'QB Stats'!D19+1)</f>
        <v>238</v>
      </c>
      <c r="G19" s="6">
        <f>SUMIFS('Passing Data 2006-2015'!N:N,'Passing Data 2006-2015'!D:D,'QB Stats'!C19,'Passing Data 2006-2015'!A:A,'QB Stats'!D19+2)</f>
        <v>182</v>
      </c>
      <c r="H19" s="6">
        <f>SUMIFS('Passing Data 2006-2015'!N:N,'Passing Data 2006-2015'!D:D,'QB Stats'!C19,'Passing Data 2006-2015'!A:A,'QB Stats'!D19+3)</f>
        <v>0</v>
      </c>
      <c r="I19" s="6">
        <f>SUMIFS('Passing Data 2006-2015'!N:N,'Passing Data 2006-2015'!D:D,'QB Stats'!C19,'Passing Data 2006-2015'!A:A,'QB Stats'!D19+4)</f>
        <v>0</v>
      </c>
      <c r="J19" s="6">
        <f>SUMIFS('Passing Data 2006-2015'!O:O,'Passing Data 2006-2015'!D:D,'QB Stats'!C19,'Passing Data 2006-2015'!A:A,'QB Stats'!D19)</f>
        <v>0</v>
      </c>
      <c r="K19" s="6">
        <f>SUMIFS('Passing Data 2006-2015'!O:O,'Passing Data 2006-2015'!D:D,'QB Stats'!C19,'Passing Data 2006-2015'!A:A,'QB Stats'!D19+1)</f>
        <v>2</v>
      </c>
      <c r="L19" s="6">
        <f>SUMIFS('Passing Data 2006-2015'!O:O,'Passing Data 2006-2015'!D:D,'QB Stats'!C19,'Passing Data 2006-2015'!A:A,'QB Stats'!D19+2)</f>
        <v>1</v>
      </c>
      <c r="M19" s="6">
        <f>SUMIFS('Passing Data 2006-2015'!O:O,'Passing Data 2006-2015'!D:D,'QB Stats'!C19,'Passing Data 2006-2015'!A:A,'QB Stats'!D19+3)</f>
        <v>0</v>
      </c>
      <c r="N19" s="6">
        <f>SUMIFS('Passing Data 2006-2015'!O:O,'Passing Data 2006-2015'!D:D,'QB Stats'!C19,'Passing Data 2006-2015'!A:A,'QB Stats'!D19+4)</f>
        <v>0</v>
      </c>
      <c r="O19" s="6">
        <f>SUMIFS('Passing Data 2006-2015'!Q:Q,'Passing Data 2006-2015'!D:D,'QB Stats'!C19,'Passing Data 2006-2015'!A:A,'QB Stats'!D19)</f>
        <v>0</v>
      </c>
      <c r="P19" s="6">
        <f>SUMIFS('Passing Data 2006-2015'!Q:Q,'Passing Data 2006-2015'!D:D,'QB Stats'!C19,'Passing Data 2006-2015'!A:A,'QB Stats'!D19+1)</f>
        <v>0</v>
      </c>
      <c r="Q19" s="6">
        <f>SUMIFS('Passing Data 2006-2015'!Q:Q,'Passing Data 2006-2015'!D:D,'QB Stats'!C19,'Passing Data 2006-2015'!A:A,'QB Stats'!D19+2)</f>
        <v>0</v>
      </c>
      <c r="R19" s="6">
        <f>SUMIFS('Passing Data 2006-2015'!Q:Q,'Passing Data 2006-2015'!D:D,'QB Stats'!C19,'Passing Data 2006-2015'!A:A,'QB Stats'!D19+3)</f>
        <v>0</v>
      </c>
      <c r="S19" s="6">
        <f>SUMIFS('Passing Data 2006-2015'!Q:Q,'Passing Data 2006-2015'!D:D,'QB Stats'!C19,'Passing Data 2006-2015'!A:A,'QB Stats'!D19+4)</f>
        <v>0</v>
      </c>
      <c r="T19" s="6">
        <f t="shared" si="2"/>
        <v>0</v>
      </c>
      <c r="U19" s="6">
        <f t="shared" si="3"/>
        <v>17.52</v>
      </c>
      <c r="V19" s="6">
        <f t="shared" si="4"/>
        <v>11.280000000000001</v>
      </c>
      <c r="W19" s="6">
        <f t="shared" si="5"/>
        <v>0</v>
      </c>
      <c r="X19" s="6">
        <f t="shared" si="6"/>
        <v>0</v>
      </c>
      <c r="Y19" s="6">
        <f t="shared" si="7"/>
        <v>28.8</v>
      </c>
      <c r="Z19" s="6">
        <f>SUMIFS('Passing Data 2006-2015'!Y:Y,'Passing Data 2006-2015'!D:D,'QB Stats'!C19,'Passing Data 2006-2015'!A:A,'QB Stats'!D19)</f>
        <v>0</v>
      </c>
      <c r="AA19" s="6">
        <f>SUMIFS('Passing Data 2006-2015'!Y:Y,'Passing Data 2006-2015'!D:D,'QB Stats'!C19,'Passing Data 2006-2015'!A:A,'QB Stats'!D19+1)</f>
        <v>67.599999999999994</v>
      </c>
      <c r="AB19" s="6">
        <f>SUMIFS('Passing Data 2006-2015'!Y:Y,'Passing Data 2006-2015'!D:D,'QB Stats'!C19,'Passing Data 2006-2015'!A:A,'QB Stats'!D19+2)</f>
        <v>53.2</v>
      </c>
      <c r="AC19" s="6">
        <f>SUMIFS('Passing Data 2006-2015'!Y:Y,'Passing Data 2006-2015'!D:D,'QB Stats'!C19,'Passing Data 2006-2015'!A:A,'QB Stats'!D19+3)</f>
        <v>0</v>
      </c>
      <c r="AD19" s="6">
        <f>SUMIFS('Passing Data 2006-2015'!Y:Y,'Passing Data 2006-2015'!D:D,'QB Stats'!C19,'Passing Data 2006-2015'!A:A,'QB Stats'!D19+4)</f>
        <v>0</v>
      </c>
      <c r="AE19" s="7">
        <f t="shared" si="0"/>
        <v>420</v>
      </c>
      <c r="AF19" s="7">
        <f t="shared" si="8"/>
        <v>84</v>
      </c>
      <c r="AG19" s="6">
        <f t="shared" si="9"/>
        <v>3</v>
      </c>
      <c r="AH19" s="6">
        <f t="shared" si="10"/>
        <v>0.6</v>
      </c>
      <c r="AI19" s="7">
        <f t="shared" si="11"/>
        <v>0</v>
      </c>
      <c r="AJ19" s="7">
        <f t="shared" si="12"/>
        <v>0</v>
      </c>
      <c r="AK19" s="7">
        <f t="shared" si="13"/>
        <v>24.16</v>
      </c>
      <c r="AL19">
        <f t="shared" si="14"/>
        <v>0</v>
      </c>
      <c r="AM19">
        <f t="shared" si="14"/>
        <v>0</v>
      </c>
      <c r="AN19">
        <f t="shared" si="14"/>
        <v>0</v>
      </c>
      <c r="AO19">
        <f t="shared" si="14"/>
        <v>0</v>
      </c>
      <c r="AP19">
        <f t="shared" si="14"/>
        <v>0</v>
      </c>
      <c r="AQ19">
        <f t="shared" si="15"/>
        <v>0</v>
      </c>
      <c r="AR19" t="str">
        <f t="shared" si="16"/>
        <v>Bust</v>
      </c>
      <c r="AS19">
        <f t="shared" si="17"/>
        <v>0</v>
      </c>
    </row>
    <row r="20" spans="1:45" x14ac:dyDescent="0.25">
      <c r="A20" t="s">
        <v>348</v>
      </c>
      <c r="B20" t="s">
        <v>1</v>
      </c>
      <c r="C20" t="str">
        <f>INDEX('Draft Master List'!E:F,MATCH('QB Stats'!A20,'Draft Master List'!E:E,0),2)</f>
        <v>1512009</v>
      </c>
      <c r="D20">
        <f>INDEX('Draft Master List'!A:F,MATCH('QB Stats'!A20,'Draft Master List'!E:E,0),1)</f>
        <v>2009</v>
      </c>
      <c r="E20" s="6">
        <f>_xlfn.IFNA(SUMIFS('Passing Data 2006-2015'!N:N,'Passing Data 2006-2015'!D:D,'QB Stats'!C20,'Passing Data 2006-2015'!A:A,'QB Stats'!D20),0)</f>
        <v>0</v>
      </c>
      <c r="F20" s="6">
        <f>SUMIFS('Passing Data 2006-2015'!N:N,'Passing Data 2006-2015'!D:D,'QB Stats'!C20,'Passing Data 2006-2015'!A:A,'QB Stats'!D20+1)</f>
        <v>0</v>
      </c>
      <c r="G20" s="6">
        <f>SUMIFS('Passing Data 2006-2015'!N:N,'Passing Data 2006-2015'!D:D,'QB Stats'!C20,'Passing Data 2006-2015'!A:A,'QB Stats'!D20+2)</f>
        <v>0</v>
      </c>
      <c r="H20" s="6">
        <f>SUMIFS('Passing Data 2006-2015'!N:N,'Passing Data 2006-2015'!D:D,'QB Stats'!C20,'Passing Data 2006-2015'!A:A,'QB Stats'!D20+3)</f>
        <v>0</v>
      </c>
      <c r="I20" s="6">
        <f>SUMIFS('Passing Data 2006-2015'!N:N,'Passing Data 2006-2015'!D:D,'QB Stats'!C20,'Passing Data 2006-2015'!A:A,'QB Stats'!D20+4)</f>
        <v>0</v>
      </c>
      <c r="J20" s="6">
        <f>SUMIFS('Passing Data 2006-2015'!O:O,'Passing Data 2006-2015'!D:D,'QB Stats'!C20,'Passing Data 2006-2015'!A:A,'QB Stats'!D20)</f>
        <v>0</v>
      </c>
      <c r="K20" s="6">
        <f>SUMIFS('Passing Data 2006-2015'!O:O,'Passing Data 2006-2015'!D:D,'QB Stats'!C20,'Passing Data 2006-2015'!A:A,'QB Stats'!D20+1)</f>
        <v>0</v>
      </c>
      <c r="L20" s="6">
        <f>SUMIFS('Passing Data 2006-2015'!O:O,'Passing Data 2006-2015'!D:D,'QB Stats'!C20,'Passing Data 2006-2015'!A:A,'QB Stats'!D20+2)</f>
        <v>0</v>
      </c>
      <c r="M20" s="6">
        <f>SUMIFS('Passing Data 2006-2015'!O:O,'Passing Data 2006-2015'!D:D,'QB Stats'!C20,'Passing Data 2006-2015'!A:A,'QB Stats'!D20+3)</f>
        <v>0</v>
      </c>
      <c r="N20" s="6">
        <f>SUMIFS('Passing Data 2006-2015'!O:O,'Passing Data 2006-2015'!D:D,'QB Stats'!C20,'Passing Data 2006-2015'!A:A,'QB Stats'!D20+4)</f>
        <v>0</v>
      </c>
      <c r="O20" s="6">
        <f>SUMIFS('Passing Data 2006-2015'!Q:Q,'Passing Data 2006-2015'!D:D,'QB Stats'!C20,'Passing Data 2006-2015'!A:A,'QB Stats'!D20)</f>
        <v>0</v>
      </c>
      <c r="P20" s="6">
        <f>SUMIFS('Passing Data 2006-2015'!Q:Q,'Passing Data 2006-2015'!D:D,'QB Stats'!C20,'Passing Data 2006-2015'!A:A,'QB Stats'!D20+1)</f>
        <v>0</v>
      </c>
      <c r="Q20" s="6">
        <f>SUMIFS('Passing Data 2006-2015'!Q:Q,'Passing Data 2006-2015'!D:D,'QB Stats'!C20,'Passing Data 2006-2015'!A:A,'QB Stats'!D20+2)</f>
        <v>0</v>
      </c>
      <c r="R20" s="6">
        <f>SUMIFS('Passing Data 2006-2015'!Q:Q,'Passing Data 2006-2015'!D:D,'QB Stats'!C20,'Passing Data 2006-2015'!A:A,'QB Stats'!D20+3)</f>
        <v>0</v>
      </c>
      <c r="S20" s="6">
        <f>SUMIFS('Passing Data 2006-2015'!Q:Q,'Passing Data 2006-2015'!D:D,'QB Stats'!C20,'Passing Data 2006-2015'!A:A,'QB Stats'!D20+4)</f>
        <v>0</v>
      </c>
      <c r="T20" s="6">
        <f t="shared" si="2"/>
        <v>0</v>
      </c>
      <c r="U20" s="6">
        <f t="shared" si="3"/>
        <v>0</v>
      </c>
      <c r="V20" s="6">
        <f t="shared" si="4"/>
        <v>0</v>
      </c>
      <c r="W20" s="6">
        <f t="shared" si="5"/>
        <v>0</v>
      </c>
      <c r="X20" s="6">
        <f t="shared" si="6"/>
        <v>0</v>
      </c>
      <c r="Y20" s="6">
        <f t="shared" si="7"/>
        <v>0</v>
      </c>
      <c r="Z20" s="6">
        <f>SUMIFS('Passing Data 2006-2015'!Y:Y,'Passing Data 2006-2015'!D:D,'QB Stats'!C20,'Passing Data 2006-2015'!A:A,'QB Stats'!D20)</f>
        <v>0</v>
      </c>
      <c r="AA20" s="6">
        <f>SUMIFS('Passing Data 2006-2015'!Y:Y,'Passing Data 2006-2015'!D:D,'QB Stats'!C20,'Passing Data 2006-2015'!A:A,'QB Stats'!D20+1)</f>
        <v>0</v>
      </c>
      <c r="AB20" s="6">
        <f>SUMIFS('Passing Data 2006-2015'!Y:Y,'Passing Data 2006-2015'!D:D,'QB Stats'!C20,'Passing Data 2006-2015'!A:A,'QB Stats'!D20+2)</f>
        <v>0</v>
      </c>
      <c r="AC20" s="6">
        <f>SUMIFS('Passing Data 2006-2015'!Y:Y,'Passing Data 2006-2015'!D:D,'QB Stats'!C20,'Passing Data 2006-2015'!A:A,'QB Stats'!D20+3)</f>
        <v>0</v>
      </c>
      <c r="AD20" s="6">
        <f>SUMIFS('Passing Data 2006-2015'!Y:Y,'Passing Data 2006-2015'!D:D,'QB Stats'!C20,'Passing Data 2006-2015'!A:A,'QB Stats'!D20+4)</f>
        <v>0</v>
      </c>
      <c r="AE20" s="7">
        <f t="shared" si="0"/>
        <v>0</v>
      </c>
      <c r="AF20" s="7">
        <f t="shared" si="8"/>
        <v>0</v>
      </c>
      <c r="AG20" s="6">
        <f t="shared" si="9"/>
        <v>0</v>
      </c>
      <c r="AH20" s="6">
        <f t="shared" si="10"/>
        <v>0</v>
      </c>
      <c r="AI20" s="7">
        <f t="shared" si="11"/>
        <v>0</v>
      </c>
      <c r="AJ20" s="7">
        <f t="shared" si="12"/>
        <v>0</v>
      </c>
      <c r="AK20" s="7">
        <f t="shared" si="13"/>
        <v>0</v>
      </c>
      <c r="AL20">
        <f t="shared" si="14"/>
        <v>0</v>
      </c>
      <c r="AM20">
        <f t="shared" si="14"/>
        <v>0</v>
      </c>
      <c r="AN20">
        <f t="shared" si="14"/>
        <v>0</v>
      </c>
      <c r="AO20">
        <f t="shared" si="14"/>
        <v>0</v>
      </c>
      <c r="AP20">
        <f t="shared" si="14"/>
        <v>0</v>
      </c>
      <c r="AQ20">
        <f t="shared" si="15"/>
        <v>0</v>
      </c>
      <c r="AR20" t="str">
        <f t="shared" si="16"/>
        <v>Bust</v>
      </c>
      <c r="AS20">
        <f t="shared" si="17"/>
        <v>0</v>
      </c>
    </row>
    <row r="21" spans="1:45" x14ac:dyDescent="0.25">
      <c r="A21" t="s">
        <v>351</v>
      </c>
      <c r="B21" t="s">
        <v>1</v>
      </c>
      <c r="C21" t="str">
        <f>INDEX('Draft Master List'!E:F,MATCH('QB Stats'!A21,'Draft Master List'!E:E,0),2)</f>
        <v>1712009</v>
      </c>
      <c r="D21">
        <f>INDEX('Draft Master List'!A:F,MATCH('QB Stats'!A21,'Draft Master List'!E:E,0),1)</f>
        <v>2009</v>
      </c>
      <c r="E21" s="6">
        <f>_xlfn.IFNA(SUMIFS('Passing Data 2006-2015'!N:N,'Passing Data 2006-2015'!D:D,'QB Stats'!C21,'Passing Data 2006-2015'!A:A,'QB Stats'!D21),0)</f>
        <v>0</v>
      </c>
      <c r="F21" s="6">
        <f>SUMIFS('Passing Data 2006-2015'!N:N,'Passing Data 2006-2015'!D:D,'QB Stats'!C21,'Passing Data 2006-2015'!A:A,'QB Stats'!D21+1)</f>
        <v>0</v>
      </c>
      <c r="G21" s="6">
        <f>SUMIFS('Passing Data 2006-2015'!N:N,'Passing Data 2006-2015'!D:D,'QB Stats'!C21,'Passing Data 2006-2015'!A:A,'QB Stats'!D21+2)</f>
        <v>0</v>
      </c>
      <c r="H21" s="6">
        <f>SUMIFS('Passing Data 2006-2015'!N:N,'Passing Data 2006-2015'!D:D,'QB Stats'!C21,'Passing Data 2006-2015'!A:A,'QB Stats'!D21+3)</f>
        <v>0</v>
      </c>
      <c r="I21" s="6">
        <f>SUMIFS('Passing Data 2006-2015'!N:N,'Passing Data 2006-2015'!D:D,'QB Stats'!C21,'Passing Data 2006-2015'!A:A,'QB Stats'!D21+4)</f>
        <v>0</v>
      </c>
      <c r="J21" s="6">
        <f>SUMIFS('Passing Data 2006-2015'!O:O,'Passing Data 2006-2015'!D:D,'QB Stats'!C21,'Passing Data 2006-2015'!A:A,'QB Stats'!D21)</f>
        <v>0</v>
      </c>
      <c r="K21" s="6">
        <f>SUMIFS('Passing Data 2006-2015'!O:O,'Passing Data 2006-2015'!D:D,'QB Stats'!C21,'Passing Data 2006-2015'!A:A,'QB Stats'!D21+1)</f>
        <v>0</v>
      </c>
      <c r="L21" s="6">
        <f>SUMIFS('Passing Data 2006-2015'!O:O,'Passing Data 2006-2015'!D:D,'QB Stats'!C21,'Passing Data 2006-2015'!A:A,'QB Stats'!D21+2)</f>
        <v>0</v>
      </c>
      <c r="M21" s="6">
        <f>SUMIFS('Passing Data 2006-2015'!O:O,'Passing Data 2006-2015'!D:D,'QB Stats'!C21,'Passing Data 2006-2015'!A:A,'QB Stats'!D21+3)</f>
        <v>0</v>
      </c>
      <c r="N21" s="6">
        <f>SUMIFS('Passing Data 2006-2015'!O:O,'Passing Data 2006-2015'!D:D,'QB Stats'!C21,'Passing Data 2006-2015'!A:A,'QB Stats'!D21+4)</f>
        <v>0</v>
      </c>
      <c r="O21" s="6">
        <f>SUMIFS('Passing Data 2006-2015'!Q:Q,'Passing Data 2006-2015'!D:D,'QB Stats'!C21,'Passing Data 2006-2015'!A:A,'QB Stats'!D21)</f>
        <v>0</v>
      </c>
      <c r="P21" s="6">
        <f>SUMIFS('Passing Data 2006-2015'!Q:Q,'Passing Data 2006-2015'!D:D,'QB Stats'!C21,'Passing Data 2006-2015'!A:A,'QB Stats'!D21+1)</f>
        <v>0</v>
      </c>
      <c r="Q21" s="6">
        <f>SUMIFS('Passing Data 2006-2015'!Q:Q,'Passing Data 2006-2015'!D:D,'QB Stats'!C21,'Passing Data 2006-2015'!A:A,'QB Stats'!D21+2)</f>
        <v>0</v>
      </c>
      <c r="R21" s="6">
        <f>SUMIFS('Passing Data 2006-2015'!Q:Q,'Passing Data 2006-2015'!D:D,'QB Stats'!C21,'Passing Data 2006-2015'!A:A,'QB Stats'!D21+3)</f>
        <v>0</v>
      </c>
      <c r="S21" s="6">
        <f>SUMIFS('Passing Data 2006-2015'!Q:Q,'Passing Data 2006-2015'!D:D,'QB Stats'!C21,'Passing Data 2006-2015'!A:A,'QB Stats'!D21+4)</f>
        <v>0</v>
      </c>
      <c r="T21" s="6">
        <f t="shared" si="2"/>
        <v>0</v>
      </c>
      <c r="U21" s="6">
        <f t="shared" si="3"/>
        <v>0</v>
      </c>
      <c r="V21" s="6">
        <f t="shared" si="4"/>
        <v>0</v>
      </c>
      <c r="W21" s="6">
        <f t="shared" si="5"/>
        <v>0</v>
      </c>
      <c r="X21" s="6">
        <f t="shared" si="6"/>
        <v>0</v>
      </c>
      <c r="Y21" s="6">
        <f t="shared" si="7"/>
        <v>0</v>
      </c>
      <c r="Z21" s="6">
        <f>SUMIFS('Passing Data 2006-2015'!Y:Y,'Passing Data 2006-2015'!D:D,'QB Stats'!C21,'Passing Data 2006-2015'!A:A,'QB Stats'!D21)</f>
        <v>0</v>
      </c>
      <c r="AA21" s="6">
        <f>SUMIFS('Passing Data 2006-2015'!Y:Y,'Passing Data 2006-2015'!D:D,'QB Stats'!C21,'Passing Data 2006-2015'!A:A,'QB Stats'!D21+1)</f>
        <v>0</v>
      </c>
      <c r="AB21" s="6">
        <f>SUMIFS('Passing Data 2006-2015'!Y:Y,'Passing Data 2006-2015'!D:D,'QB Stats'!C21,'Passing Data 2006-2015'!A:A,'QB Stats'!D21+2)</f>
        <v>0</v>
      </c>
      <c r="AC21" s="6">
        <f>SUMIFS('Passing Data 2006-2015'!Y:Y,'Passing Data 2006-2015'!D:D,'QB Stats'!C21,'Passing Data 2006-2015'!A:A,'QB Stats'!D21+3)</f>
        <v>0</v>
      </c>
      <c r="AD21" s="6">
        <f>SUMIFS('Passing Data 2006-2015'!Y:Y,'Passing Data 2006-2015'!D:D,'QB Stats'!C21,'Passing Data 2006-2015'!A:A,'QB Stats'!D21+4)</f>
        <v>0</v>
      </c>
      <c r="AE21" s="7">
        <f t="shared" si="0"/>
        <v>0</v>
      </c>
      <c r="AF21" s="7">
        <f t="shared" si="8"/>
        <v>0</v>
      </c>
      <c r="AG21" s="6">
        <f t="shared" si="9"/>
        <v>0</v>
      </c>
      <c r="AH21" s="6">
        <f t="shared" si="10"/>
        <v>0</v>
      </c>
      <c r="AI21" s="7">
        <f t="shared" si="11"/>
        <v>0</v>
      </c>
      <c r="AJ21" s="7">
        <f t="shared" si="12"/>
        <v>0</v>
      </c>
      <c r="AK21" s="7">
        <f t="shared" si="13"/>
        <v>0</v>
      </c>
      <c r="AL21">
        <f t="shared" si="14"/>
        <v>0</v>
      </c>
      <c r="AM21">
        <f t="shared" si="14"/>
        <v>0</v>
      </c>
      <c r="AN21">
        <f t="shared" si="14"/>
        <v>0</v>
      </c>
      <c r="AO21">
        <f t="shared" si="14"/>
        <v>0</v>
      </c>
      <c r="AP21">
        <f t="shared" si="14"/>
        <v>0</v>
      </c>
      <c r="AQ21">
        <f t="shared" si="15"/>
        <v>0</v>
      </c>
      <c r="AR21" t="str">
        <f t="shared" si="16"/>
        <v>Bust</v>
      </c>
      <c r="AS21">
        <f t="shared" si="17"/>
        <v>0</v>
      </c>
    </row>
    <row r="22" spans="1:45" x14ac:dyDescent="0.25">
      <c r="A22" t="s">
        <v>353</v>
      </c>
      <c r="B22" t="s">
        <v>1</v>
      </c>
      <c r="C22" t="str">
        <f>INDEX('Draft Master List'!E:F,MATCH('QB Stats'!A22,'Draft Master List'!E:E,0),2)</f>
        <v>1742009</v>
      </c>
      <c r="D22">
        <f>INDEX('Draft Master List'!A:F,MATCH('QB Stats'!A22,'Draft Master List'!E:E,0),1)</f>
        <v>2009</v>
      </c>
      <c r="E22" s="6">
        <f>_xlfn.IFNA(SUMIFS('Passing Data 2006-2015'!N:N,'Passing Data 2006-2015'!D:D,'QB Stats'!C22,'Passing Data 2006-2015'!A:A,'QB Stats'!D22),0)</f>
        <v>0</v>
      </c>
      <c r="F22" s="6">
        <f>SUMIFS('Passing Data 2006-2015'!N:N,'Passing Data 2006-2015'!D:D,'QB Stats'!C22,'Passing Data 2006-2015'!A:A,'QB Stats'!D22+1)</f>
        <v>0</v>
      </c>
      <c r="G22" s="6">
        <f>SUMIFS('Passing Data 2006-2015'!N:N,'Passing Data 2006-2015'!D:D,'QB Stats'!C22,'Passing Data 2006-2015'!A:A,'QB Stats'!D22+2)</f>
        <v>0</v>
      </c>
      <c r="H22" s="6">
        <f>SUMIFS('Passing Data 2006-2015'!N:N,'Passing Data 2006-2015'!D:D,'QB Stats'!C22,'Passing Data 2006-2015'!A:A,'QB Stats'!D22+3)</f>
        <v>0</v>
      </c>
      <c r="I22" s="6">
        <f>SUMIFS('Passing Data 2006-2015'!N:N,'Passing Data 2006-2015'!D:D,'QB Stats'!C22,'Passing Data 2006-2015'!A:A,'QB Stats'!D22+4)</f>
        <v>0</v>
      </c>
      <c r="J22" s="6">
        <f>SUMIFS('Passing Data 2006-2015'!O:O,'Passing Data 2006-2015'!D:D,'QB Stats'!C22,'Passing Data 2006-2015'!A:A,'QB Stats'!D22)</f>
        <v>0</v>
      </c>
      <c r="K22" s="6">
        <f>SUMIFS('Passing Data 2006-2015'!O:O,'Passing Data 2006-2015'!D:D,'QB Stats'!C22,'Passing Data 2006-2015'!A:A,'QB Stats'!D22+1)</f>
        <v>0</v>
      </c>
      <c r="L22" s="6">
        <f>SUMIFS('Passing Data 2006-2015'!O:O,'Passing Data 2006-2015'!D:D,'QB Stats'!C22,'Passing Data 2006-2015'!A:A,'QB Stats'!D22+2)</f>
        <v>0</v>
      </c>
      <c r="M22" s="6">
        <f>SUMIFS('Passing Data 2006-2015'!O:O,'Passing Data 2006-2015'!D:D,'QB Stats'!C22,'Passing Data 2006-2015'!A:A,'QB Stats'!D22+3)</f>
        <v>0</v>
      </c>
      <c r="N22" s="6">
        <f>SUMIFS('Passing Data 2006-2015'!O:O,'Passing Data 2006-2015'!D:D,'QB Stats'!C22,'Passing Data 2006-2015'!A:A,'QB Stats'!D22+4)</f>
        <v>0</v>
      </c>
      <c r="O22" s="6">
        <f>SUMIFS('Passing Data 2006-2015'!Q:Q,'Passing Data 2006-2015'!D:D,'QB Stats'!C22,'Passing Data 2006-2015'!A:A,'QB Stats'!D22)</f>
        <v>0</v>
      </c>
      <c r="P22" s="6">
        <f>SUMIFS('Passing Data 2006-2015'!Q:Q,'Passing Data 2006-2015'!D:D,'QB Stats'!C22,'Passing Data 2006-2015'!A:A,'QB Stats'!D22+1)</f>
        <v>0</v>
      </c>
      <c r="Q22" s="6">
        <f>SUMIFS('Passing Data 2006-2015'!Q:Q,'Passing Data 2006-2015'!D:D,'QB Stats'!C22,'Passing Data 2006-2015'!A:A,'QB Stats'!D22+2)</f>
        <v>0</v>
      </c>
      <c r="R22" s="6">
        <f>SUMIFS('Passing Data 2006-2015'!Q:Q,'Passing Data 2006-2015'!D:D,'QB Stats'!C22,'Passing Data 2006-2015'!A:A,'QB Stats'!D22+3)</f>
        <v>0</v>
      </c>
      <c r="S22" s="6">
        <f>SUMIFS('Passing Data 2006-2015'!Q:Q,'Passing Data 2006-2015'!D:D,'QB Stats'!C22,'Passing Data 2006-2015'!A:A,'QB Stats'!D22+4)</f>
        <v>0</v>
      </c>
      <c r="T22" s="6">
        <f t="shared" si="2"/>
        <v>0</v>
      </c>
      <c r="U22" s="6">
        <f t="shared" si="3"/>
        <v>0</v>
      </c>
      <c r="V22" s="6">
        <f t="shared" si="4"/>
        <v>0</v>
      </c>
      <c r="W22" s="6">
        <f t="shared" si="5"/>
        <v>0</v>
      </c>
      <c r="X22" s="6">
        <f t="shared" si="6"/>
        <v>0</v>
      </c>
      <c r="Y22" s="6">
        <f t="shared" si="7"/>
        <v>0</v>
      </c>
      <c r="Z22" s="6">
        <f>SUMIFS('Passing Data 2006-2015'!Y:Y,'Passing Data 2006-2015'!D:D,'QB Stats'!C22,'Passing Data 2006-2015'!A:A,'QB Stats'!D22)</f>
        <v>0</v>
      </c>
      <c r="AA22" s="6">
        <f>SUMIFS('Passing Data 2006-2015'!Y:Y,'Passing Data 2006-2015'!D:D,'QB Stats'!C22,'Passing Data 2006-2015'!A:A,'QB Stats'!D22+1)</f>
        <v>0</v>
      </c>
      <c r="AB22" s="6">
        <f>SUMIFS('Passing Data 2006-2015'!Y:Y,'Passing Data 2006-2015'!D:D,'QB Stats'!C22,'Passing Data 2006-2015'!A:A,'QB Stats'!D22+2)</f>
        <v>0</v>
      </c>
      <c r="AC22" s="6">
        <f>SUMIFS('Passing Data 2006-2015'!Y:Y,'Passing Data 2006-2015'!D:D,'QB Stats'!C22,'Passing Data 2006-2015'!A:A,'QB Stats'!D22+3)</f>
        <v>0</v>
      </c>
      <c r="AD22" s="6">
        <f>SUMIFS('Passing Data 2006-2015'!Y:Y,'Passing Data 2006-2015'!D:D,'QB Stats'!C22,'Passing Data 2006-2015'!A:A,'QB Stats'!D22+4)</f>
        <v>0</v>
      </c>
      <c r="AE22" s="7">
        <f t="shared" si="0"/>
        <v>0</v>
      </c>
      <c r="AF22" s="7">
        <f t="shared" si="8"/>
        <v>0</v>
      </c>
      <c r="AG22" s="6">
        <f t="shared" si="9"/>
        <v>0</v>
      </c>
      <c r="AH22" s="6">
        <f t="shared" si="10"/>
        <v>0</v>
      </c>
      <c r="AI22" s="7">
        <f t="shared" si="11"/>
        <v>0</v>
      </c>
      <c r="AJ22" s="7">
        <f t="shared" si="12"/>
        <v>0</v>
      </c>
      <c r="AK22" s="7">
        <f t="shared" si="13"/>
        <v>0</v>
      </c>
      <c r="AL22">
        <f t="shared" si="14"/>
        <v>0</v>
      </c>
      <c r="AM22">
        <f t="shared" si="14"/>
        <v>0</v>
      </c>
      <c r="AN22">
        <f t="shared" si="14"/>
        <v>0</v>
      </c>
      <c r="AO22">
        <f t="shared" si="14"/>
        <v>0</v>
      </c>
      <c r="AP22">
        <f t="shared" si="14"/>
        <v>0</v>
      </c>
      <c r="AQ22">
        <f t="shared" si="15"/>
        <v>0</v>
      </c>
      <c r="AR22" t="str">
        <f t="shared" si="16"/>
        <v>Bust</v>
      </c>
      <c r="AS22">
        <f t="shared" si="17"/>
        <v>0</v>
      </c>
    </row>
    <row r="23" spans="1:45" x14ac:dyDescent="0.25">
      <c r="A23" t="s">
        <v>356</v>
      </c>
      <c r="B23" t="s">
        <v>1</v>
      </c>
      <c r="C23" t="str">
        <f>INDEX('Draft Master List'!E:F,MATCH('QB Stats'!A23,'Draft Master List'!E:E,0),2)</f>
        <v>1782009</v>
      </c>
      <c r="D23">
        <f>INDEX('Draft Master List'!A:F,MATCH('QB Stats'!A23,'Draft Master List'!E:E,0),1)</f>
        <v>2009</v>
      </c>
      <c r="E23" s="6">
        <f>_xlfn.IFNA(SUMIFS('Passing Data 2006-2015'!N:N,'Passing Data 2006-2015'!D:D,'QB Stats'!C23,'Passing Data 2006-2015'!A:A,'QB Stats'!D23),0)</f>
        <v>0</v>
      </c>
      <c r="F23" s="6">
        <f>SUMIFS('Passing Data 2006-2015'!N:N,'Passing Data 2006-2015'!D:D,'QB Stats'!C23,'Passing Data 2006-2015'!A:A,'QB Stats'!D23+1)</f>
        <v>0</v>
      </c>
      <c r="G23" s="6">
        <f>SUMIFS('Passing Data 2006-2015'!N:N,'Passing Data 2006-2015'!D:D,'QB Stats'!C23,'Passing Data 2006-2015'!A:A,'QB Stats'!D23+2)</f>
        <v>0</v>
      </c>
      <c r="H23" s="6">
        <f>SUMIFS('Passing Data 2006-2015'!N:N,'Passing Data 2006-2015'!D:D,'QB Stats'!C23,'Passing Data 2006-2015'!A:A,'QB Stats'!D23+3)</f>
        <v>0</v>
      </c>
      <c r="I23" s="6">
        <f>SUMIFS('Passing Data 2006-2015'!N:N,'Passing Data 2006-2015'!D:D,'QB Stats'!C23,'Passing Data 2006-2015'!A:A,'QB Stats'!D23+4)</f>
        <v>0</v>
      </c>
      <c r="J23" s="6">
        <f>SUMIFS('Passing Data 2006-2015'!O:O,'Passing Data 2006-2015'!D:D,'QB Stats'!C23,'Passing Data 2006-2015'!A:A,'QB Stats'!D23)</f>
        <v>0</v>
      </c>
      <c r="K23" s="6">
        <f>SUMIFS('Passing Data 2006-2015'!O:O,'Passing Data 2006-2015'!D:D,'QB Stats'!C23,'Passing Data 2006-2015'!A:A,'QB Stats'!D23+1)</f>
        <v>0</v>
      </c>
      <c r="L23" s="6">
        <f>SUMIFS('Passing Data 2006-2015'!O:O,'Passing Data 2006-2015'!D:D,'QB Stats'!C23,'Passing Data 2006-2015'!A:A,'QB Stats'!D23+2)</f>
        <v>0</v>
      </c>
      <c r="M23" s="6">
        <f>SUMIFS('Passing Data 2006-2015'!O:O,'Passing Data 2006-2015'!D:D,'QB Stats'!C23,'Passing Data 2006-2015'!A:A,'QB Stats'!D23+3)</f>
        <v>0</v>
      </c>
      <c r="N23" s="6">
        <f>SUMIFS('Passing Data 2006-2015'!O:O,'Passing Data 2006-2015'!D:D,'QB Stats'!C23,'Passing Data 2006-2015'!A:A,'QB Stats'!D23+4)</f>
        <v>0</v>
      </c>
      <c r="O23" s="6">
        <f>SUMIFS('Passing Data 2006-2015'!Q:Q,'Passing Data 2006-2015'!D:D,'QB Stats'!C23,'Passing Data 2006-2015'!A:A,'QB Stats'!D23)</f>
        <v>0</v>
      </c>
      <c r="P23" s="6">
        <f>SUMIFS('Passing Data 2006-2015'!Q:Q,'Passing Data 2006-2015'!D:D,'QB Stats'!C23,'Passing Data 2006-2015'!A:A,'QB Stats'!D23+1)</f>
        <v>0</v>
      </c>
      <c r="Q23" s="6">
        <f>SUMIFS('Passing Data 2006-2015'!Q:Q,'Passing Data 2006-2015'!D:D,'QB Stats'!C23,'Passing Data 2006-2015'!A:A,'QB Stats'!D23+2)</f>
        <v>0</v>
      </c>
      <c r="R23" s="6">
        <f>SUMIFS('Passing Data 2006-2015'!Q:Q,'Passing Data 2006-2015'!D:D,'QB Stats'!C23,'Passing Data 2006-2015'!A:A,'QB Stats'!D23+3)</f>
        <v>0</v>
      </c>
      <c r="S23" s="6">
        <f>SUMIFS('Passing Data 2006-2015'!Q:Q,'Passing Data 2006-2015'!D:D,'QB Stats'!C23,'Passing Data 2006-2015'!A:A,'QB Stats'!D23+4)</f>
        <v>0</v>
      </c>
      <c r="T23" s="6">
        <f t="shared" si="2"/>
        <v>0</v>
      </c>
      <c r="U23" s="6">
        <f t="shared" si="3"/>
        <v>0</v>
      </c>
      <c r="V23" s="6">
        <f t="shared" si="4"/>
        <v>0</v>
      </c>
      <c r="W23" s="6">
        <f t="shared" si="5"/>
        <v>0</v>
      </c>
      <c r="X23" s="6">
        <f t="shared" si="6"/>
        <v>0</v>
      </c>
      <c r="Y23" s="6">
        <f t="shared" si="7"/>
        <v>0</v>
      </c>
      <c r="Z23" s="6">
        <f>SUMIFS('Passing Data 2006-2015'!Y:Y,'Passing Data 2006-2015'!D:D,'QB Stats'!C23,'Passing Data 2006-2015'!A:A,'QB Stats'!D23)</f>
        <v>0</v>
      </c>
      <c r="AA23" s="6">
        <f>SUMIFS('Passing Data 2006-2015'!Y:Y,'Passing Data 2006-2015'!D:D,'QB Stats'!C23,'Passing Data 2006-2015'!A:A,'QB Stats'!D23+1)</f>
        <v>0</v>
      </c>
      <c r="AB23" s="6">
        <f>SUMIFS('Passing Data 2006-2015'!Y:Y,'Passing Data 2006-2015'!D:D,'QB Stats'!C23,'Passing Data 2006-2015'!A:A,'QB Stats'!D23+2)</f>
        <v>0</v>
      </c>
      <c r="AC23" s="6">
        <f>SUMIFS('Passing Data 2006-2015'!Y:Y,'Passing Data 2006-2015'!D:D,'QB Stats'!C23,'Passing Data 2006-2015'!A:A,'QB Stats'!D23+3)</f>
        <v>0</v>
      </c>
      <c r="AD23" s="6">
        <f>SUMIFS('Passing Data 2006-2015'!Y:Y,'Passing Data 2006-2015'!D:D,'QB Stats'!C23,'Passing Data 2006-2015'!A:A,'QB Stats'!D23+4)</f>
        <v>0</v>
      </c>
      <c r="AE23" s="7">
        <f t="shared" si="0"/>
        <v>0</v>
      </c>
      <c r="AF23" s="7">
        <f t="shared" si="8"/>
        <v>0</v>
      </c>
      <c r="AG23" s="6">
        <f t="shared" si="9"/>
        <v>0</v>
      </c>
      <c r="AH23" s="6">
        <f t="shared" si="10"/>
        <v>0</v>
      </c>
      <c r="AI23" s="7">
        <f t="shared" si="11"/>
        <v>0</v>
      </c>
      <c r="AJ23" s="7">
        <f t="shared" si="12"/>
        <v>0</v>
      </c>
      <c r="AK23" s="7">
        <f t="shared" si="13"/>
        <v>0</v>
      </c>
      <c r="AL23">
        <f t="shared" si="14"/>
        <v>0</v>
      </c>
      <c r="AM23">
        <f t="shared" si="14"/>
        <v>0</v>
      </c>
      <c r="AN23">
        <f t="shared" si="14"/>
        <v>0</v>
      </c>
      <c r="AO23">
        <f t="shared" si="14"/>
        <v>0</v>
      </c>
      <c r="AP23">
        <f t="shared" si="14"/>
        <v>0</v>
      </c>
      <c r="AQ23">
        <f t="shared" si="15"/>
        <v>0</v>
      </c>
      <c r="AR23" t="str">
        <f t="shared" si="16"/>
        <v>Bust</v>
      </c>
      <c r="AS23">
        <f t="shared" si="17"/>
        <v>0</v>
      </c>
    </row>
    <row r="24" spans="1:45" x14ac:dyDescent="0.25">
      <c r="A24" t="s">
        <v>359</v>
      </c>
      <c r="B24" t="s">
        <v>1</v>
      </c>
      <c r="C24" t="str">
        <f>INDEX('Draft Master List'!E:F,MATCH('QB Stats'!A24,'Draft Master List'!E:E,0),2)</f>
        <v>1962009</v>
      </c>
      <c r="D24">
        <f>INDEX('Draft Master List'!A:F,MATCH('QB Stats'!A24,'Draft Master List'!E:E,0),1)</f>
        <v>2009</v>
      </c>
      <c r="E24" s="6">
        <f>_xlfn.IFNA(SUMIFS('Passing Data 2006-2015'!N:N,'Passing Data 2006-2015'!D:D,'QB Stats'!C24,'Passing Data 2006-2015'!A:A,'QB Stats'!D24),0)</f>
        <v>566</v>
      </c>
      <c r="F24" s="6">
        <f>SUMIFS('Passing Data 2006-2015'!N:N,'Passing Data 2006-2015'!D:D,'QB Stats'!C24,'Passing Data 2006-2015'!A:A,'QB Stats'!D24+1)</f>
        <v>0</v>
      </c>
      <c r="G24" s="6">
        <f>SUMIFS('Passing Data 2006-2015'!N:N,'Passing Data 2006-2015'!D:D,'QB Stats'!C24,'Passing Data 2006-2015'!A:A,'QB Stats'!D24+2)</f>
        <v>0</v>
      </c>
      <c r="H24" s="6">
        <f>SUMIFS('Passing Data 2006-2015'!N:N,'Passing Data 2006-2015'!D:D,'QB Stats'!C24,'Passing Data 2006-2015'!A:A,'QB Stats'!D24+3)</f>
        <v>0</v>
      </c>
      <c r="I24" s="6">
        <f>SUMIFS('Passing Data 2006-2015'!N:N,'Passing Data 2006-2015'!D:D,'QB Stats'!C24,'Passing Data 2006-2015'!A:A,'QB Stats'!D24+4)</f>
        <v>0</v>
      </c>
      <c r="J24" s="6">
        <f>SUMIFS('Passing Data 2006-2015'!O:O,'Passing Data 2006-2015'!D:D,'QB Stats'!C24,'Passing Data 2006-2015'!A:A,'QB Stats'!D24)</f>
        <v>3</v>
      </c>
      <c r="K24" s="6">
        <f>SUMIFS('Passing Data 2006-2015'!O:O,'Passing Data 2006-2015'!D:D,'QB Stats'!C24,'Passing Data 2006-2015'!A:A,'QB Stats'!D24+1)</f>
        <v>0</v>
      </c>
      <c r="L24" s="6">
        <f>SUMIFS('Passing Data 2006-2015'!O:O,'Passing Data 2006-2015'!D:D,'QB Stats'!C24,'Passing Data 2006-2015'!A:A,'QB Stats'!D24+2)</f>
        <v>0</v>
      </c>
      <c r="M24" s="6">
        <f>SUMIFS('Passing Data 2006-2015'!O:O,'Passing Data 2006-2015'!D:D,'QB Stats'!C24,'Passing Data 2006-2015'!A:A,'QB Stats'!D24+3)</f>
        <v>0</v>
      </c>
      <c r="N24" s="6">
        <f>SUMIFS('Passing Data 2006-2015'!O:O,'Passing Data 2006-2015'!D:D,'QB Stats'!C24,'Passing Data 2006-2015'!A:A,'QB Stats'!D24+4)</f>
        <v>0</v>
      </c>
      <c r="O24" s="6">
        <f>SUMIFS('Passing Data 2006-2015'!Q:Q,'Passing Data 2006-2015'!D:D,'QB Stats'!C24,'Passing Data 2006-2015'!A:A,'QB Stats'!D24)</f>
        <v>9</v>
      </c>
      <c r="P24" s="6">
        <f>SUMIFS('Passing Data 2006-2015'!Q:Q,'Passing Data 2006-2015'!D:D,'QB Stats'!C24,'Passing Data 2006-2015'!A:A,'QB Stats'!D24+1)</f>
        <v>0</v>
      </c>
      <c r="Q24" s="6">
        <f>SUMIFS('Passing Data 2006-2015'!Q:Q,'Passing Data 2006-2015'!D:D,'QB Stats'!C24,'Passing Data 2006-2015'!A:A,'QB Stats'!D24+2)</f>
        <v>0</v>
      </c>
      <c r="R24" s="6">
        <f>SUMIFS('Passing Data 2006-2015'!Q:Q,'Passing Data 2006-2015'!D:D,'QB Stats'!C24,'Passing Data 2006-2015'!A:A,'QB Stats'!D24+3)</f>
        <v>0</v>
      </c>
      <c r="S24" s="6">
        <f>SUMIFS('Passing Data 2006-2015'!Q:Q,'Passing Data 2006-2015'!D:D,'QB Stats'!C24,'Passing Data 2006-2015'!A:A,'QB Stats'!D24+4)</f>
        <v>0</v>
      </c>
      <c r="T24" s="6">
        <f t="shared" si="2"/>
        <v>16.64</v>
      </c>
      <c r="U24" s="6">
        <f t="shared" si="3"/>
        <v>0</v>
      </c>
      <c r="V24" s="6">
        <f t="shared" si="4"/>
        <v>0</v>
      </c>
      <c r="W24" s="6">
        <f t="shared" si="5"/>
        <v>0</v>
      </c>
      <c r="X24" s="6">
        <f t="shared" si="6"/>
        <v>0</v>
      </c>
      <c r="Y24" s="6">
        <f t="shared" si="7"/>
        <v>16.64</v>
      </c>
      <c r="Z24" s="6">
        <f>SUMIFS('Passing Data 2006-2015'!Y:Y,'Passing Data 2006-2015'!D:D,'QB Stats'!C24,'Passing Data 2006-2015'!A:A,'QB Stats'!D24)</f>
        <v>18.7</v>
      </c>
      <c r="AA24" s="6">
        <f>SUMIFS('Passing Data 2006-2015'!Y:Y,'Passing Data 2006-2015'!D:D,'QB Stats'!C24,'Passing Data 2006-2015'!A:A,'QB Stats'!D24+1)</f>
        <v>0</v>
      </c>
      <c r="AB24" s="6">
        <f>SUMIFS('Passing Data 2006-2015'!Y:Y,'Passing Data 2006-2015'!D:D,'QB Stats'!C24,'Passing Data 2006-2015'!A:A,'QB Stats'!D24+2)</f>
        <v>0</v>
      </c>
      <c r="AC24" s="6">
        <f>SUMIFS('Passing Data 2006-2015'!Y:Y,'Passing Data 2006-2015'!D:D,'QB Stats'!C24,'Passing Data 2006-2015'!A:A,'QB Stats'!D24+3)</f>
        <v>0</v>
      </c>
      <c r="AD24" s="6">
        <f>SUMIFS('Passing Data 2006-2015'!Y:Y,'Passing Data 2006-2015'!D:D,'QB Stats'!C24,'Passing Data 2006-2015'!A:A,'QB Stats'!D24+4)</f>
        <v>0</v>
      </c>
      <c r="AE24" s="7">
        <f t="shared" si="0"/>
        <v>566</v>
      </c>
      <c r="AF24" s="7">
        <f t="shared" si="8"/>
        <v>113.2</v>
      </c>
      <c r="AG24" s="6">
        <f t="shared" si="9"/>
        <v>3</v>
      </c>
      <c r="AH24" s="6">
        <f t="shared" si="10"/>
        <v>0.6</v>
      </c>
      <c r="AI24" s="7">
        <f t="shared" si="11"/>
        <v>9</v>
      </c>
      <c r="AJ24" s="7">
        <f t="shared" si="12"/>
        <v>1.8</v>
      </c>
      <c r="AK24" s="7">
        <f t="shared" si="13"/>
        <v>3.7399999999999998</v>
      </c>
      <c r="AL24">
        <f t="shared" si="14"/>
        <v>0</v>
      </c>
      <c r="AM24">
        <f t="shared" si="14"/>
        <v>0</v>
      </c>
      <c r="AN24">
        <f t="shared" si="14"/>
        <v>0</v>
      </c>
      <c r="AO24">
        <f t="shared" si="14"/>
        <v>0</v>
      </c>
      <c r="AP24">
        <f t="shared" si="14"/>
        <v>0</v>
      </c>
      <c r="AQ24">
        <f t="shared" si="15"/>
        <v>0</v>
      </c>
      <c r="AR24" t="str">
        <f t="shared" si="16"/>
        <v>Bust</v>
      </c>
      <c r="AS24">
        <f t="shared" si="17"/>
        <v>0</v>
      </c>
    </row>
    <row r="25" spans="1:45" x14ac:dyDescent="0.25">
      <c r="A25" t="s">
        <v>360</v>
      </c>
      <c r="B25" t="s">
        <v>1</v>
      </c>
      <c r="C25" t="str">
        <f>INDEX('Draft Master List'!E:F,MATCH('QB Stats'!A25,'Draft Master List'!E:E,0),2)</f>
        <v>2012009</v>
      </c>
      <c r="D25">
        <f>INDEX('Draft Master List'!A:F,MATCH('QB Stats'!A25,'Draft Master List'!E:E,0),1)</f>
        <v>2009</v>
      </c>
      <c r="E25" s="6">
        <f>_xlfn.IFNA(SUMIFS('Passing Data 2006-2015'!N:N,'Passing Data 2006-2015'!D:D,'QB Stats'!C25,'Passing Data 2006-2015'!A:A,'QB Stats'!D25),0)</f>
        <v>83</v>
      </c>
      <c r="F25" s="6">
        <f>SUMIFS('Passing Data 2006-2015'!N:N,'Passing Data 2006-2015'!D:D,'QB Stats'!C25,'Passing Data 2006-2015'!A:A,'QB Stats'!D25+1)</f>
        <v>0</v>
      </c>
      <c r="G25" s="6">
        <f>SUMIFS('Passing Data 2006-2015'!N:N,'Passing Data 2006-2015'!D:D,'QB Stats'!C25,'Passing Data 2006-2015'!A:A,'QB Stats'!D25+2)</f>
        <v>1541</v>
      </c>
      <c r="H25" s="6">
        <f>SUMIFS('Passing Data 2006-2015'!N:N,'Passing Data 2006-2015'!D:D,'QB Stats'!C25,'Passing Data 2006-2015'!A:A,'QB Stats'!D25+3)</f>
        <v>0</v>
      </c>
      <c r="I25" s="6">
        <f>SUMIFS('Passing Data 2006-2015'!N:N,'Passing Data 2006-2015'!D:D,'QB Stats'!C25,'Passing Data 2006-2015'!A:A,'QB Stats'!D25+4)</f>
        <v>57</v>
      </c>
      <c r="J25" s="6">
        <f>SUMIFS('Passing Data 2006-2015'!O:O,'Passing Data 2006-2015'!D:D,'QB Stats'!C25,'Passing Data 2006-2015'!A:A,'QB Stats'!D25)</f>
        <v>0</v>
      </c>
      <c r="K25" s="6">
        <f>SUMIFS('Passing Data 2006-2015'!O:O,'Passing Data 2006-2015'!D:D,'QB Stats'!C25,'Passing Data 2006-2015'!A:A,'QB Stats'!D25+1)</f>
        <v>0</v>
      </c>
      <c r="L25" s="6">
        <f>SUMIFS('Passing Data 2006-2015'!O:O,'Passing Data 2006-2015'!D:D,'QB Stats'!C25,'Passing Data 2006-2015'!A:A,'QB Stats'!D25+2)</f>
        <v>6</v>
      </c>
      <c r="M25" s="6">
        <f>SUMIFS('Passing Data 2006-2015'!O:O,'Passing Data 2006-2015'!D:D,'QB Stats'!C25,'Passing Data 2006-2015'!A:A,'QB Stats'!D25+3)</f>
        <v>0</v>
      </c>
      <c r="N25" s="6">
        <f>SUMIFS('Passing Data 2006-2015'!O:O,'Passing Data 2006-2015'!D:D,'QB Stats'!C25,'Passing Data 2006-2015'!A:A,'QB Stats'!D25+4)</f>
        <v>0</v>
      </c>
      <c r="O25" s="6">
        <f>SUMIFS('Passing Data 2006-2015'!Q:Q,'Passing Data 2006-2015'!D:D,'QB Stats'!C25,'Passing Data 2006-2015'!A:A,'QB Stats'!D25)</f>
        <v>2</v>
      </c>
      <c r="P25" s="6">
        <f>SUMIFS('Passing Data 2006-2015'!Q:Q,'Passing Data 2006-2015'!D:D,'QB Stats'!C25,'Passing Data 2006-2015'!A:A,'QB Stats'!D25+1)</f>
        <v>0</v>
      </c>
      <c r="Q25" s="6">
        <f>SUMIFS('Passing Data 2006-2015'!Q:Q,'Passing Data 2006-2015'!D:D,'QB Stats'!C25,'Passing Data 2006-2015'!A:A,'QB Stats'!D25+2)</f>
        <v>9</v>
      </c>
      <c r="R25" s="6">
        <f>SUMIFS('Passing Data 2006-2015'!Q:Q,'Passing Data 2006-2015'!D:D,'QB Stats'!C25,'Passing Data 2006-2015'!A:A,'QB Stats'!D25+3)</f>
        <v>0</v>
      </c>
      <c r="S25" s="6">
        <f>SUMIFS('Passing Data 2006-2015'!Q:Q,'Passing Data 2006-2015'!D:D,'QB Stats'!C25,'Passing Data 2006-2015'!A:A,'QB Stats'!D25+4)</f>
        <v>2</v>
      </c>
      <c r="T25" s="6">
        <f t="shared" si="2"/>
        <v>-0.68000000000000016</v>
      </c>
      <c r="U25" s="6">
        <f t="shared" si="3"/>
        <v>0</v>
      </c>
      <c r="V25" s="6">
        <f t="shared" si="4"/>
        <v>67.64</v>
      </c>
      <c r="W25" s="6">
        <f t="shared" si="5"/>
        <v>0</v>
      </c>
      <c r="X25" s="6">
        <f t="shared" si="6"/>
        <v>-1.7200000000000002</v>
      </c>
      <c r="Y25" s="6">
        <f t="shared" si="7"/>
        <v>65.239999999999995</v>
      </c>
      <c r="Z25" s="6">
        <f>SUMIFS('Passing Data 2006-2015'!Y:Y,'Passing Data 2006-2015'!D:D,'QB Stats'!C25,'Passing Data 2006-2015'!A:A,'QB Stats'!D25)</f>
        <v>0.7</v>
      </c>
      <c r="AA25" s="6">
        <f>SUMIFS('Passing Data 2006-2015'!Y:Y,'Passing Data 2006-2015'!D:D,'QB Stats'!C25,'Passing Data 2006-2015'!A:A,'QB Stats'!D25+1)</f>
        <v>0</v>
      </c>
      <c r="AB25" s="6">
        <f>SUMIFS('Passing Data 2006-2015'!Y:Y,'Passing Data 2006-2015'!D:D,'QB Stats'!C25,'Passing Data 2006-2015'!A:A,'QB Stats'!D25+2)</f>
        <v>33.200000000000003</v>
      </c>
      <c r="AC25" s="6">
        <f>SUMIFS('Passing Data 2006-2015'!Y:Y,'Passing Data 2006-2015'!D:D,'QB Stats'!C25,'Passing Data 2006-2015'!A:A,'QB Stats'!D25+3)</f>
        <v>0</v>
      </c>
      <c r="AD25" s="6">
        <f>SUMIFS('Passing Data 2006-2015'!Y:Y,'Passing Data 2006-2015'!D:D,'QB Stats'!C25,'Passing Data 2006-2015'!A:A,'QB Stats'!D25+4)</f>
        <v>0.5</v>
      </c>
      <c r="AE25" s="7">
        <f t="shared" si="0"/>
        <v>1681</v>
      </c>
      <c r="AF25" s="7">
        <f t="shared" si="8"/>
        <v>336.2</v>
      </c>
      <c r="AG25" s="6">
        <f t="shared" si="9"/>
        <v>6</v>
      </c>
      <c r="AH25" s="6">
        <f t="shared" si="10"/>
        <v>1.2</v>
      </c>
      <c r="AI25" s="7">
        <f t="shared" si="11"/>
        <v>13</v>
      </c>
      <c r="AJ25" s="7">
        <f t="shared" si="12"/>
        <v>2.6</v>
      </c>
      <c r="AK25" s="7">
        <f t="shared" si="13"/>
        <v>6.8800000000000008</v>
      </c>
      <c r="AL25">
        <f t="shared" si="14"/>
        <v>0</v>
      </c>
      <c r="AM25">
        <f t="shared" si="14"/>
        <v>0</v>
      </c>
      <c r="AN25">
        <f t="shared" si="14"/>
        <v>0</v>
      </c>
      <c r="AO25">
        <f t="shared" si="14"/>
        <v>0</v>
      </c>
      <c r="AP25">
        <f t="shared" si="14"/>
        <v>0</v>
      </c>
      <c r="AQ25">
        <f t="shared" si="15"/>
        <v>0</v>
      </c>
      <c r="AR25" t="str">
        <f t="shared" si="16"/>
        <v>Bust</v>
      </c>
      <c r="AS25">
        <f t="shared" si="17"/>
        <v>0</v>
      </c>
    </row>
    <row r="26" spans="1:45" x14ac:dyDescent="0.25">
      <c r="A26" t="s">
        <v>82</v>
      </c>
      <c r="B26" t="s">
        <v>1</v>
      </c>
      <c r="C26" t="str">
        <f>INDEX('Draft Master List'!E:F,MATCH('QB Stats'!A26,'Draft Master List'!E:E,0),2)</f>
        <v>32008</v>
      </c>
      <c r="D26">
        <f>INDEX('Draft Master List'!A:F,MATCH('QB Stats'!A26,'Draft Master List'!E:E,0),1)</f>
        <v>2008</v>
      </c>
      <c r="E26" s="6">
        <f>_xlfn.IFNA(SUMIFS('Passing Data 2006-2015'!N:N,'Passing Data 2006-2015'!D:D,'QB Stats'!C26,'Passing Data 2006-2015'!A:A,'QB Stats'!D26),0)</f>
        <v>3440</v>
      </c>
      <c r="F26" s="6">
        <f>SUMIFS('Passing Data 2006-2015'!N:N,'Passing Data 2006-2015'!D:D,'QB Stats'!C26,'Passing Data 2006-2015'!A:A,'QB Stats'!D26+1)</f>
        <v>2916</v>
      </c>
      <c r="G26" s="6">
        <f>SUMIFS('Passing Data 2006-2015'!N:N,'Passing Data 2006-2015'!D:D,'QB Stats'!C26,'Passing Data 2006-2015'!A:A,'QB Stats'!D26+2)</f>
        <v>3705</v>
      </c>
      <c r="H26" s="6">
        <f>SUMIFS('Passing Data 2006-2015'!N:N,'Passing Data 2006-2015'!D:D,'QB Stats'!C26,'Passing Data 2006-2015'!A:A,'QB Stats'!D26+3)</f>
        <v>4177</v>
      </c>
      <c r="I26" s="6">
        <f>SUMIFS('Passing Data 2006-2015'!N:N,'Passing Data 2006-2015'!D:D,'QB Stats'!C26,'Passing Data 2006-2015'!A:A,'QB Stats'!D26+4)</f>
        <v>4719</v>
      </c>
      <c r="J26" s="6">
        <f>SUMIFS('Passing Data 2006-2015'!O:O,'Passing Data 2006-2015'!D:D,'QB Stats'!C26,'Passing Data 2006-2015'!A:A,'QB Stats'!D26)</f>
        <v>16</v>
      </c>
      <c r="K26" s="6">
        <f>SUMIFS('Passing Data 2006-2015'!O:O,'Passing Data 2006-2015'!D:D,'QB Stats'!C26,'Passing Data 2006-2015'!A:A,'QB Stats'!D26+1)</f>
        <v>22</v>
      </c>
      <c r="L26" s="6">
        <f>SUMIFS('Passing Data 2006-2015'!O:O,'Passing Data 2006-2015'!D:D,'QB Stats'!C26,'Passing Data 2006-2015'!A:A,'QB Stats'!D26+2)</f>
        <v>28</v>
      </c>
      <c r="M26" s="6">
        <f>SUMIFS('Passing Data 2006-2015'!O:O,'Passing Data 2006-2015'!D:D,'QB Stats'!C26,'Passing Data 2006-2015'!A:A,'QB Stats'!D26+3)</f>
        <v>29</v>
      </c>
      <c r="N26" s="6">
        <f>SUMIFS('Passing Data 2006-2015'!O:O,'Passing Data 2006-2015'!D:D,'QB Stats'!C26,'Passing Data 2006-2015'!A:A,'QB Stats'!D26+4)</f>
        <v>32</v>
      </c>
      <c r="O26" s="6">
        <f>SUMIFS('Passing Data 2006-2015'!Q:Q,'Passing Data 2006-2015'!D:D,'QB Stats'!C26,'Passing Data 2006-2015'!A:A,'QB Stats'!D26)</f>
        <v>11</v>
      </c>
      <c r="P26" s="6">
        <f>SUMIFS('Passing Data 2006-2015'!Q:Q,'Passing Data 2006-2015'!D:D,'QB Stats'!C26,'Passing Data 2006-2015'!A:A,'QB Stats'!D26+1)</f>
        <v>14</v>
      </c>
      <c r="Q26" s="6">
        <f>SUMIFS('Passing Data 2006-2015'!Q:Q,'Passing Data 2006-2015'!D:D,'QB Stats'!C26,'Passing Data 2006-2015'!A:A,'QB Stats'!D26+2)</f>
        <v>9</v>
      </c>
      <c r="R26" s="6">
        <f>SUMIFS('Passing Data 2006-2015'!Q:Q,'Passing Data 2006-2015'!D:D,'QB Stats'!C26,'Passing Data 2006-2015'!A:A,'QB Stats'!D26+3)</f>
        <v>12</v>
      </c>
      <c r="S26" s="6">
        <f>SUMIFS('Passing Data 2006-2015'!Q:Q,'Passing Data 2006-2015'!D:D,'QB Stats'!C26,'Passing Data 2006-2015'!A:A,'QB Stats'!D26+4)</f>
        <v>14</v>
      </c>
      <c r="T26" s="6">
        <f t="shared" si="2"/>
        <v>179.6</v>
      </c>
      <c r="U26" s="6">
        <f t="shared" si="3"/>
        <v>176.64</v>
      </c>
      <c r="V26" s="6">
        <f t="shared" si="4"/>
        <v>242.2</v>
      </c>
      <c r="W26" s="6">
        <f t="shared" si="5"/>
        <v>259.08000000000004</v>
      </c>
      <c r="X26" s="6">
        <f t="shared" si="6"/>
        <v>288.76</v>
      </c>
      <c r="Y26" s="6">
        <f t="shared" si="7"/>
        <v>1146.2800000000002</v>
      </c>
      <c r="Z26" s="6">
        <f>SUMIFS('Passing Data 2006-2015'!Y:Y,'Passing Data 2006-2015'!D:D,'QB Stats'!C26,'Passing Data 2006-2015'!A:A,'QB Stats'!D26)</f>
        <v>70.900000000000006</v>
      </c>
      <c r="AA26" s="6">
        <f>SUMIFS('Passing Data 2006-2015'!Y:Y,'Passing Data 2006-2015'!D:D,'QB Stats'!C26,'Passing Data 2006-2015'!A:A,'QB Stats'!D26+1)</f>
        <v>70.5</v>
      </c>
      <c r="AB26" s="6">
        <f>SUMIFS('Passing Data 2006-2015'!Y:Y,'Passing Data 2006-2015'!D:D,'QB Stats'!C26,'Passing Data 2006-2015'!A:A,'QB Stats'!D26+2)</f>
        <v>73.5</v>
      </c>
      <c r="AC26" s="6">
        <f>SUMIFS('Passing Data 2006-2015'!Y:Y,'Passing Data 2006-2015'!D:D,'QB Stats'!C26,'Passing Data 2006-2015'!A:A,'QB Stats'!D26+3)</f>
        <v>72.400000000000006</v>
      </c>
      <c r="AD26" s="6">
        <f>SUMIFS('Passing Data 2006-2015'!Y:Y,'Passing Data 2006-2015'!D:D,'QB Stats'!C26,'Passing Data 2006-2015'!A:A,'QB Stats'!D26+4)</f>
        <v>71.7</v>
      </c>
      <c r="AE26" s="7">
        <f t="shared" si="0"/>
        <v>18957</v>
      </c>
      <c r="AF26" s="7">
        <f t="shared" si="8"/>
        <v>3791.4</v>
      </c>
      <c r="AG26" s="6">
        <f t="shared" si="9"/>
        <v>127</v>
      </c>
      <c r="AH26" s="6">
        <f t="shared" si="10"/>
        <v>25.4</v>
      </c>
      <c r="AI26" s="7">
        <f t="shared" si="11"/>
        <v>60</v>
      </c>
      <c r="AJ26" s="7">
        <f t="shared" si="12"/>
        <v>12</v>
      </c>
      <c r="AK26" s="7">
        <f t="shared" si="13"/>
        <v>71.8</v>
      </c>
      <c r="AL26">
        <f t="shared" si="14"/>
        <v>0</v>
      </c>
      <c r="AM26">
        <f t="shared" si="14"/>
        <v>0</v>
      </c>
      <c r="AN26">
        <f t="shared" si="14"/>
        <v>1</v>
      </c>
      <c r="AO26">
        <f t="shared" si="14"/>
        <v>1</v>
      </c>
      <c r="AP26">
        <f t="shared" si="14"/>
        <v>1</v>
      </c>
      <c r="AQ26">
        <f t="shared" si="15"/>
        <v>3</v>
      </c>
      <c r="AR26" t="str">
        <f t="shared" si="16"/>
        <v>Pro Bowl</v>
      </c>
      <c r="AS26">
        <f t="shared" si="17"/>
        <v>1</v>
      </c>
    </row>
    <row r="27" spans="1:45" x14ac:dyDescent="0.25">
      <c r="A27" t="s">
        <v>2</v>
      </c>
      <c r="B27" t="s">
        <v>1</v>
      </c>
      <c r="C27" t="str">
        <f>INDEX('Draft Master List'!E:F,MATCH('QB Stats'!A27,'Draft Master List'!E:E,0),2)</f>
        <v>182008</v>
      </c>
      <c r="D27">
        <f>INDEX('Draft Master List'!A:F,MATCH('QB Stats'!A27,'Draft Master List'!E:E,0),1)</f>
        <v>2008</v>
      </c>
      <c r="E27" s="6">
        <f>_xlfn.IFNA(SUMIFS('Passing Data 2006-2015'!N:N,'Passing Data 2006-2015'!D:D,'QB Stats'!C27,'Passing Data 2006-2015'!A:A,'QB Stats'!D27),0)</f>
        <v>2971</v>
      </c>
      <c r="F27" s="6">
        <f>SUMIFS('Passing Data 2006-2015'!N:N,'Passing Data 2006-2015'!D:D,'QB Stats'!C27,'Passing Data 2006-2015'!A:A,'QB Stats'!D27+1)</f>
        <v>3613</v>
      </c>
      <c r="G27" s="6">
        <f>SUMIFS('Passing Data 2006-2015'!N:N,'Passing Data 2006-2015'!D:D,'QB Stats'!C27,'Passing Data 2006-2015'!A:A,'QB Stats'!D27+2)</f>
        <v>3622</v>
      </c>
      <c r="H27" s="6">
        <f>SUMIFS('Passing Data 2006-2015'!N:N,'Passing Data 2006-2015'!D:D,'QB Stats'!C27,'Passing Data 2006-2015'!A:A,'QB Stats'!D27+3)</f>
        <v>3610</v>
      </c>
      <c r="I27" s="6">
        <f>SUMIFS('Passing Data 2006-2015'!N:N,'Passing Data 2006-2015'!D:D,'QB Stats'!C27,'Passing Data 2006-2015'!A:A,'QB Stats'!D27+4)</f>
        <v>3817</v>
      </c>
      <c r="J27" s="6">
        <f>SUMIFS('Passing Data 2006-2015'!O:O,'Passing Data 2006-2015'!D:D,'QB Stats'!C27,'Passing Data 2006-2015'!A:A,'QB Stats'!D27)</f>
        <v>14</v>
      </c>
      <c r="K27" s="6">
        <f>SUMIFS('Passing Data 2006-2015'!O:O,'Passing Data 2006-2015'!D:D,'QB Stats'!C27,'Passing Data 2006-2015'!A:A,'QB Stats'!D27+1)</f>
        <v>21</v>
      </c>
      <c r="L27" s="6">
        <f>SUMIFS('Passing Data 2006-2015'!O:O,'Passing Data 2006-2015'!D:D,'QB Stats'!C27,'Passing Data 2006-2015'!A:A,'QB Stats'!D27+2)</f>
        <v>25</v>
      </c>
      <c r="M27" s="6">
        <f>SUMIFS('Passing Data 2006-2015'!O:O,'Passing Data 2006-2015'!D:D,'QB Stats'!C27,'Passing Data 2006-2015'!A:A,'QB Stats'!D27+3)</f>
        <v>20</v>
      </c>
      <c r="N27" s="6">
        <f>SUMIFS('Passing Data 2006-2015'!O:O,'Passing Data 2006-2015'!D:D,'QB Stats'!C27,'Passing Data 2006-2015'!A:A,'QB Stats'!D27+4)</f>
        <v>22</v>
      </c>
      <c r="O27" s="6">
        <f>SUMIFS('Passing Data 2006-2015'!Q:Q,'Passing Data 2006-2015'!D:D,'QB Stats'!C27,'Passing Data 2006-2015'!A:A,'QB Stats'!D27)</f>
        <v>12</v>
      </c>
      <c r="P27" s="6">
        <f>SUMIFS('Passing Data 2006-2015'!Q:Q,'Passing Data 2006-2015'!D:D,'QB Stats'!C27,'Passing Data 2006-2015'!A:A,'QB Stats'!D27+1)</f>
        <v>12</v>
      </c>
      <c r="Q27" s="6">
        <f>SUMIFS('Passing Data 2006-2015'!Q:Q,'Passing Data 2006-2015'!D:D,'QB Stats'!C27,'Passing Data 2006-2015'!A:A,'QB Stats'!D27+2)</f>
        <v>10</v>
      </c>
      <c r="R27" s="6">
        <f>SUMIFS('Passing Data 2006-2015'!Q:Q,'Passing Data 2006-2015'!D:D,'QB Stats'!C27,'Passing Data 2006-2015'!A:A,'QB Stats'!D27+3)</f>
        <v>12</v>
      </c>
      <c r="S27" s="6">
        <f>SUMIFS('Passing Data 2006-2015'!Q:Q,'Passing Data 2006-2015'!D:D,'QB Stats'!C27,'Passing Data 2006-2015'!A:A,'QB Stats'!D27+4)</f>
        <v>10</v>
      </c>
      <c r="T27" s="6">
        <f t="shared" si="2"/>
        <v>150.84</v>
      </c>
      <c r="U27" s="6">
        <f t="shared" si="3"/>
        <v>204.52</v>
      </c>
      <c r="V27" s="6">
        <f t="shared" si="4"/>
        <v>224.88</v>
      </c>
      <c r="W27" s="6">
        <f t="shared" si="5"/>
        <v>200.4</v>
      </c>
      <c r="X27" s="6">
        <f t="shared" si="6"/>
        <v>220.68</v>
      </c>
      <c r="Y27" s="6">
        <f t="shared" si="7"/>
        <v>1001.3199999999999</v>
      </c>
      <c r="Z27" s="6">
        <f>SUMIFS('Passing Data 2006-2015'!Y:Y,'Passing Data 2006-2015'!D:D,'QB Stats'!C27,'Passing Data 2006-2015'!A:A,'QB Stats'!D27)</f>
        <v>49.1</v>
      </c>
      <c r="AA27" s="6">
        <f>SUMIFS('Passing Data 2006-2015'!Y:Y,'Passing Data 2006-2015'!D:D,'QB Stats'!C27,'Passing Data 2006-2015'!A:A,'QB Stats'!D27+1)</f>
        <v>61.6</v>
      </c>
      <c r="AB27" s="6">
        <f>SUMIFS('Passing Data 2006-2015'!Y:Y,'Passing Data 2006-2015'!D:D,'QB Stats'!C27,'Passing Data 2006-2015'!A:A,'QB Stats'!D27+2)</f>
        <v>61.9</v>
      </c>
      <c r="AC27" s="6">
        <f>SUMIFS('Passing Data 2006-2015'!Y:Y,'Passing Data 2006-2015'!D:D,'QB Stats'!C27,'Passing Data 2006-2015'!A:A,'QB Stats'!D27+3)</f>
        <v>68.099999999999994</v>
      </c>
      <c r="AD27" s="6">
        <f>SUMIFS('Passing Data 2006-2015'!Y:Y,'Passing Data 2006-2015'!D:D,'QB Stats'!C27,'Passing Data 2006-2015'!A:A,'QB Stats'!D27+4)</f>
        <v>55</v>
      </c>
      <c r="AE27" s="7">
        <f t="shared" si="0"/>
        <v>17633</v>
      </c>
      <c r="AF27" s="7">
        <f t="shared" si="8"/>
        <v>3526.6</v>
      </c>
      <c r="AG27" s="6">
        <f t="shared" si="9"/>
        <v>102</v>
      </c>
      <c r="AH27" s="6">
        <f t="shared" si="10"/>
        <v>20.399999999999999</v>
      </c>
      <c r="AI27" s="7">
        <f t="shared" si="11"/>
        <v>56</v>
      </c>
      <c r="AJ27" s="7">
        <f t="shared" si="12"/>
        <v>11.2</v>
      </c>
      <c r="AK27" s="7">
        <f t="shared" si="13"/>
        <v>59.14</v>
      </c>
      <c r="AL27">
        <f t="shared" si="14"/>
        <v>0</v>
      </c>
      <c r="AM27">
        <f t="shared" si="14"/>
        <v>0</v>
      </c>
      <c r="AN27">
        <f t="shared" si="14"/>
        <v>0</v>
      </c>
      <c r="AO27">
        <f t="shared" si="14"/>
        <v>0</v>
      </c>
      <c r="AP27">
        <f t="shared" si="14"/>
        <v>0</v>
      </c>
      <c r="AQ27">
        <f t="shared" si="15"/>
        <v>0</v>
      </c>
      <c r="AR27" t="str">
        <f t="shared" si="16"/>
        <v>Bust</v>
      </c>
      <c r="AS27">
        <f t="shared" si="17"/>
        <v>0</v>
      </c>
    </row>
    <row r="28" spans="1:45" x14ac:dyDescent="0.25">
      <c r="A28" t="s">
        <v>385</v>
      </c>
      <c r="B28" t="s">
        <v>1</v>
      </c>
      <c r="C28" t="str">
        <f>INDEX('Draft Master List'!E:F,MATCH('QB Stats'!A28,'Draft Master List'!E:E,0),2)</f>
        <v>562008</v>
      </c>
      <c r="D28">
        <f>INDEX('Draft Master List'!A:F,MATCH('QB Stats'!A28,'Draft Master List'!E:E,0),1)</f>
        <v>2008</v>
      </c>
      <c r="E28" s="6">
        <f>_xlfn.IFNA(SUMIFS('Passing Data 2006-2015'!N:N,'Passing Data 2006-2015'!D:D,'QB Stats'!C28,'Passing Data 2006-2015'!A:A,'QB Stats'!D28),0)</f>
        <v>0</v>
      </c>
      <c r="F28" s="6">
        <f>SUMIFS('Passing Data 2006-2015'!N:N,'Passing Data 2006-2015'!D:D,'QB Stats'!C28,'Passing Data 2006-2015'!A:A,'QB Stats'!D28+1)</f>
        <v>146</v>
      </c>
      <c r="G28" s="6">
        <f>SUMIFS('Passing Data 2006-2015'!N:N,'Passing Data 2006-2015'!D:D,'QB Stats'!C28,'Passing Data 2006-2015'!A:A,'QB Stats'!D28+2)</f>
        <v>106</v>
      </c>
      <c r="H28" s="6">
        <f>SUMIFS('Passing Data 2006-2015'!N:N,'Passing Data 2006-2015'!D:D,'QB Stats'!C28,'Passing Data 2006-2015'!A:A,'QB Stats'!D28+3)</f>
        <v>0</v>
      </c>
      <c r="I28" s="6">
        <f>SUMIFS('Passing Data 2006-2015'!N:N,'Passing Data 2006-2015'!D:D,'QB Stats'!C28,'Passing Data 2006-2015'!A:A,'QB Stats'!D28+4)</f>
        <v>0</v>
      </c>
      <c r="J28" s="6">
        <f>SUMIFS('Passing Data 2006-2015'!O:O,'Passing Data 2006-2015'!D:D,'QB Stats'!C28,'Passing Data 2006-2015'!A:A,'QB Stats'!D28)</f>
        <v>0</v>
      </c>
      <c r="K28" s="6">
        <f>SUMIFS('Passing Data 2006-2015'!O:O,'Passing Data 2006-2015'!D:D,'QB Stats'!C28,'Passing Data 2006-2015'!A:A,'QB Stats'!D28+1)</f>
        <v>0</v>
      </c>
      <c r="L28" s="6">
        <f>SUMIFS('Passing Data 2006-2015'!O:O,'Passing Data 2006-2015'!D:D,'QB Stats'!C28,'Passing Data 2006-2015'!A:A,'QB Stats'!D28+2)</f>
        <v>0</v>
      </c>
      <c r="M28" s="6">
        <f>SUMIFS('Passing Data 2006-2015'!O:O,'Passing Data 2006-2015'!D:D,'QB Stats'!C28,'Passing Data 2006-2015'!A:A,'QB Stats'!D28+3)</f>
        <v>0</v>
      </c>
      <c r="N28" s="6">
        <f>SUMIFS('Passing Data 2006-2015'!O:O,'Passing Data 2006-2015'!D:D,'QB Stats'!C28,'Passing Data 2006-2015'!A:A,'QB Stats'!D28+4)</f>
        <v>0</v>
      </c>
      <c r="O28" s="6">
        <f>SUMIFS('Passing Data 2006-2015'!Q:Q,'Passing Data 2006-2015'!D:D,'QB Stats'!C28,'Passing Data 2006-2015'!A:A,'QB Stats'!D28)</f>
        <v>0</v>
      </c>
      <c r="P28" s="6">
        <f>SUMIFS('Passing Data 2006-2015'!Q:Q,'Passing Data 2006-2015'!D:D,'QB Stats'!C28,'Passing Data 2006-2015'!A:A,'QB Stats'!D28+1)</f>
        <v>2</v>
      </c>
      <c r="Q28" s="6">
        <f>SUMIFS('Passing Data 2006-2015'!Q:Q,'Passing Data 2006-2015'!D:D,'QB Stats'!C28,'Passing Data 2006-2015'!A:A,'QB Stats'!D28+2)</f>
        <v>3</v>
      </c>
      <c r="R28" s="6">
        <f>SUMIFS('Passing Data 2006-2015'!Q:Q,'Passing Data 2006-2015'!D:D,'QB Stats'!C28,'Passing Data 2006-2015'!A:A,'QB Stats'!D28+3)</f>
        <v>0</v>
      </c>
      <c r="S28" s="6">
        <f>SUMIFS('Passing Data 2006-2015'!Q:Q,'Passing Data 2006-2015'!D:D,'QB Stats'!C28,'Passing Data 2006-2015'!A:A,'QB Stats'!D28+4)</f>
        <v>0</v>
      </c>
      <c r="T28" s="6">
        <f t="shared" si="2"/>
        <v>0</v>
      </c>
      <c r="U28" s="6">
        <f t="shared" si="3"/>
        <v>1.8399999999999999</v>
      </c>
      <c r="V28" s="6">
        <f t="shared" si="4"/>
        <v>-1.7599999999999998</v>
      </c>
      <c r="W28" s="6">
        <f t="shared" si="5"/>
        <v>0</v>
      </c>
      <c r="X28" s="6">
        <f t="shared" si="6"/>
        <v>0</v>
      </c>
      <c r="Y28" s="6">
        <f t="shared" si="7"/>
        <v>8.0000000000000071E-2</v>
      </c>
      <c r="Z28" s="6">
        <f>SUMIFS('Passing Data 2006-2015'!Y:Y,'Passing Data 2006-2015'!D:D,'QB Stats'!C28,'Passing Data 2006-2015'!A:A,'QB Stats'!D28)</f>
        <v>0</v>
      </c>
      <c r="AA28" s="6">
        <f>SUMIFS('Passing Data 2006-2015'!Y:Y,'Passing Data 2006-2015'!D:D,'QB Stats'!C28,'Passing Data 2006-2015'!A:A,'QB Stats'!D28+1)</f>
        <v>13</v>
      </c>
      <c r="AB28" s="6">
        <f>SUMIFS('Passing Data 2006-2015'!Y:Y,'Passing Data 2006-2015'!D:D,'QB Stats'!C28,'Passing Data 2006-2015'!A:A,'QB Stats'!D28+2)</f>
        <v>26.6</v>
      </c>
      <c r="AC28" s="6">
        <f>SUMIFS('Passing Data 2006-2015'!Y:Y,'Passing Data 2006-2015'!D:D,'QB Stats'!C28,'Passing Data 2006-2015'!A:A,'QB Stats'!D28+3)</f>
        <v>0</v>
      </c>
      <c r="AD28" s="6">
        <f>SUMIFS('Passing Data 2006-2015'!Y:Y,'Passing Data 2006-2015'!D:D,'QB Stats'!C28,'Passing Data 2006-2015'!A:A,'QB Stats'!D28+4)</f>
        <v>0</v>
      </c>
      <c r="AE28" s="7">
        <f t="shared" si="0"/>
        <v>252</v>
      </c>
      <c r="AF28" s="7">
        <f t="shared" si="8"/>
        <v>50.4</v>
      </c>
      <c r="AG28" s="6">
        <f t="shared" si="9"/>
        <v>0</v>
      </c>
      <c r="AH28" s="6">
        <f t="shared" si="10"/>
        <v>0</v>
      </c>
      <c r="AI28" s="7">
        <f t="shared" si="11"/>
        <v>5</v>
      </c>
      <c r="AJ28" s="7">
        <f t="shared" si="12"/>
        <v>1</v>
      </c>
      <c r="AK28" s="7">
        <f t="shared" si="13"/>
        <v>7.92</v>
      </c>
      <c r="AL28">
        <f t="shared" si="14"/>
        <v>0</v>
      </c>
      <c r="AM28">
        <f t="shared" si="14"/>
        <v>0</v>
      </c>
      <c r="AN28">
        <f t="shared" si="14"/>
        <v>0</v>
      </c>
      <c r="AO28">
        <f t="shared" si="14"/>
        <v>0</v>
      </c>
      <c r="AP28">
        <f t="shared" si="14"/>
        <v>0</v>
      </c>
      <c r="AQ28">
        <f t="shared" si="15"/>
        <v>0</v>
      </c>
      <c r="AR28" t="str">
        <f t="shared" si="16"/>
        <v>Bust</v>
      </c>
      <c r="AS28">
        <f t="shared" si="17"/>
        <v>0</v>
      </c>
    </row>
    <row r="29" spans="1:45" x14ac:dyDescent="0.25">
      <c r="A29" t="s">
        <v>111</v>
      </c>
      <c r="B29" t="s">
        <v>1</v>
      </c>
      <c r="C29" t="str">
        <f>INDEX('Draft Master List'!E:F,MATCH('QB Stats'!A29,'Draft Master List'!E:E,0),2)</f>
        <v>572008</v>
      </c>
      <c r="D29">
        <f>INDEX('Draft Master List'!A:F,MATCH('QB Stats'!A29,'Draft Master List'!E:E,0),1)</f>
        <v>2008</v>
      </c>
      <c r="E29" s="6">
        <f>_xlfn.IFNA(SUMIFS('Passing Data 2006-2015'!N:N,'Passing Data 2006-2015'!D:D,'QB Stats'!C29,'Passing Data 2006-2015'!A:A,'QB Stats'!D29),0)</f>
        <v>67</v>
      </c>
      <c r="F29" s="6">
        <f>SUMIFS('Passing Data 2006-2015'!N:N,'Passing Data 2006-2015'!D:D,'QB Stats'!C29,'Passing Data 2006-2015'!A:A,'QB Stats'!D29+1)</f>
        <v>2878</v>
      </c>
      <c r="G29" s="6">
        <f>SUMIFS('Passing Data 2006-2015'!N:N,'Passing Data 2006-2015'!D:D,'QB Stats'!C29,'Passing Data 2006-2015'!A:A,'QB Stats'!D29+2)</f>
        <v>3301</v>
      </c>
      <c r="H29" s="6">
        <f>SUMIFS('Passing Data 2006-2015'!N:N,'Passing Data 2006-2015'!D:D,'QB Stats'!C29,'Passing Data 2006-2015'!A:A,'QB Stats'!D29+3)</f>
        <v>868</v>
      </c>
      <c r="I29" s="6">
        <f>SUMIFS('Passing Data 2006-2015'!N:N,'Passing Data 2006-2015'!D:D,'QB Stats'!C29,'Passing Data 2006-2015'!A:A,'QB Stats'!D29+4)</f>
        <v>2084</v>
      </c>
      <c r="J29" s="6">
        <f>SUMIFS('Passing Data 2006-2015'!O:O,'Passing Data 2006-2015'!D:D,'QB Stats'!C29,'Passing Data 2006-2015'!A:A,'QB Stats'!D29)</f>
        <v>0</v>
      </c>
      <c r="K29" s="6">
        <f>SUMIFS('Passing Data 2006-2015'!O:O,'Passing Data 2006-2015'!D:D,'QB Stats'!C29,'Passing Data 2006-2015'!A:A,'QB Stats'!D29+1)</f>
        <v>12</v>
      </c>
      <c r="L29" s="6">
        <f>SUMIFS('Passing Data 2006-2015'!O:O,'Passing Data 2006-2015'!D:D,'QB Stats'!C29,'Passing Data 2006-2015'!A:A,'QB Stats'!D29+2)</f>
        <v>15</v>
      </c>
      <c r="M29" s="6">
        <f>SUMIFS('Passing Data 2006-2015'!O:O,'Passing Data 2006-2015'!D:D,'QB Stats'!C29,'Passing Data 2006-2015'!A:A,'QB Stats'!D29+3)</f>
        <v>4</v>
      </c>
      <c r="N29" s="6">
        <f>SUMIFS('Passing Data 2006-2015'!O:O,'Passing Data 2006-2015'!D:D,'QB Stats'!C29,'Passing Data 2006-2015'!A:A,'QB Stats'!D29+4)</f>
        <v>11</v>
      </c>
      <c r="O29" s="6">
        <f>SUMIFS('Passing Data 2006-2015'!Q:Q,'Passing Data 2006-2015'!D:D,'QB Stats'!C29,'Passing Data 2006-2015'!A:A,'QB Stats'!D29)</f>
        <v>0</v>
      </c>
      <c r="P29" s="6">
        <f>SUMIFS('Passing Data 2006-2015'!Q:Q,'Passing Data 2006-2015'!D:D,'QB Stats'!C29,'Passing Data 2006-2015'!A:A,'QB Stats'!D29+1)</f>
        <v>14</v>
      </c>
      <c r="Q29" s="6">
        <f>SUMIFS('Passing Data 2006-2015'!Q:Q,'Passing Data 2006-2015'!D:D,'QB Stats'!C29,'Passing Data 2006-2015'!A:A,'QB Stats'!D29+2)</f>
        <v>19</v>
      </c>
      <c r="R29" s="6">
        <f>SUMIFS('Passing Data 2006-2015'!Q:Q,'Passing Data 2006-2015'!D:D,'QB Stats'!C29,'Passing Data 2006-2015'!A:A,'QB Stats'!D29+3)</f>
        <v>4</v>
      </c>
      <c r="S29" s="6">
        <f>SUMIFS('Passing Data 2006-2015'!Q:Q,'Passing Data 2006-2015'!D:D,'QB Stats'!C29,'Passing Data 2006-2015'!A:A,'QB Stats'!D29+4)</f>
        <v>11</v>
      </c>
      <c r="T29" s="6">
        <f t="shared" si="2"/>
        <v>2.68</v>
      </c>
      <c r="U29" s="6">
        <f t="shared" si="3"/>
        <v>135.12</v>
      </c>
      <c r="V29" s="6">
        <f t="shared" si="4"/>
        <v>154.04</v>
      </c>
      <c r="W29" s="6">
        <f t="shared" si="5"/>
        <v>42.72</v>
      </c>
      <c r="X29" s="6">
        <f t="shared" si="6"/>
        <v>105.36</v>
      </c>
      <c r="Y29" s="6">
        <f t="shared" si="7"/>
        <v>439.92000000000007</v>
      </c>
      <c r="Z29" s="6">
        <f>SUMIFS('Passing Data 2006-2015'!Y:Y,'Passing Data 2006-2015'!D:D,'QB Stats'!C29,'Passing Data 2006-2015'!A:A,'QB Stats'!D29)</f>
        <v>88.5</v>
      </c>
      <c r="AA29" s="6">
        <f>SUMIFS('Passing Data 2006-2015'!Y:Y,'Passing Data 2006-2015'!D:D,'QB Stats'!C29,'Passing Data 2006-2015'!A:A,'QB Stats'!D29+1)</f>
        <v>56.4</v>
      </c>
      <c r="AB29" s="6">
        <f>SUMIFS('Passing Data 2006-2015'!Y:Y,'Passing Data 2006-2015'!D:D,'QB Stats'!C29,'Passing Data 2006-2015'!A:A,'QB Stats'!D29+2)</f>
        <v>48.7</v>
      </c>
      <c r="AC29" s="6">
        <f>SUMIFS('Passing Data 2006-2015'!Y:Y,'Passing Data 2006-2015'!D:D,'QB Stats'!C29,'Passing Data 2006-2015'!A:A,'QB Stats'!D29+3)</f>
        <v>67.2</v>
      </c>
      <c r="AD29" s="6">
        <f>SUMIFS('Passing Data 2006-2015'!Y:Y,'Passing Data 2006-2015'!D:D,'QB Stats'!C29,'Passing Data 2006-2015'!A:A,'QB Stats'!D29+4)</f>
        <v>31</v>
      </c>
      <c r="AE29" s="7">
        <f t="shared" si="0"/>
        <v>9198</v>
      </c>
      <c r="AF29" s="7">
        <f t="shared" si="8"/>
        <v>1839.6</v>
      </c>
      <c r="AG29" s="6">
        <f t="shared" si="9"/>
        <v>42</v>
      </c>
      <c r="AH29" s="6">
        <f t="shared" si="10"/>
        <v>8.4</v>
      </c>
      <c r="AI29" s="7">
        <f t="shared" si="11"/>
        <v>48</v>
      </c>
      <c r="AJ29" s="7">
        <f t="shared" si="12"/>
        <v>9.6</v>
      </c>
      <c r="AK29" s="7">
        <f t="shared" si="13"/>
        <v>58.36</v>
      </c>
      <c r="AL29">
        <f t="shared" si="14"/>
        <v>0</v>
      </c>
      <c r="AM29">
        <f t="shared" si="14"/>
        <v>0</v>
      </c>
      <c r="AN29">
        <f t="shared" si="14"/>
        <v>0</v>
      </c>
      <c r="AO29">
        <f t="shared" si="14"/>
        <v>0</v>
      </c>
      <c r="AP29">
        <f t="shared" si="14"/>
        <v>0</v>
      </c>
      <c r="AQ29">
        <f t="shared" si="15"/>
        <v>0</v>
      </c>
      <c r="AR29" t="str">
        <f t="shared" si="16"/>
        <v>Bust</v>
      </c>
      <c r="AS29">
        <f t="shared" si="17"/>
        <v>0</v>
      </c>
    </row>
    <row r="30" spans="1:45" x14ac:dyDescent="0.25">
      <c r="A30" t="s">
        <v>393</v>
      </c>
      <c r="B30" t="s">
        <v>1</v>
      </c>
      <c r="C30" t="str">
        <f>INDEX('Draft Master List'!E:F,MATCH('QB Stats'!A30,'Draft Master List'!E:E,0),2)</f>
        <v>942008</v>
      </c>
      <c r="D30">
        <f>INDEX('Draft Master List'!A:F,MATCH('QB Stats'!A30,'Draft Master List'!E:E,0),1)</f>
        <v>2008</v>
      </c>
      <c r="E30" s="6">
        <f>_xlfn.IFNA(SUMIFS('Passing Data 2006-2015'!N:N,'Passing Data 2006-2015'!D:D,'QB Stats'!C30,'Passing Data 2006-2015'!A:A,'QB Stats'!D30),0)</f>
        <v>23</v>
      </c>
      <c r="F30" s="6">
        <f>SUMIFS('Passing Data 2006-2015'!N:N,'Passing Data 2006-2015'!D:D,'QB Stats'!C30,'Passing Data 2006-2015'!A:A,'QB Stats'!D30+1)</f>
        <v>0</v>
      </c>
      <c r="G30" s="6">
        <f>SUMIFS('Passing Data 2006-2015'!N:N,'Passing Data 2006-2015'!D:D,'QB Stats'!C30,'Passing Data 2006-2015'!A:A,'QB Stats'!D30+2)</f>
        <v>0</v>
      </c>
      <c r="H30" s="6">
        <f>SUMIFS('Passing Data 2006-2015'!N:N,'Passing Data 2006-2015'!D:D,'QB Stats'!C30,'Passing Data 2006-2015'!A:A,'QB Stats'!D30+3)</f>
        <v>0</v>
      </c>
      <c r="I30" s="6">
        <f>SUMIFS('Passing Data 2006-2015'!N:N,'Passing Data 2006-2015'!D:D,'QB Stats'!C30,'Passing Data 2006-2015'!A:A,'QB Stats'!D30+4)</f>
        <v>0</v>
      </c>
      <c r="J30" s="6">
        <f>SUMIFS('Passing Data 2006-2015'!O:O,'Passing Data 2006-2015'!D:D,'QB Stats'!C30,'Passing Data 2006-2015'!A:A,'QB Stats'!D30)</f>
        <v>0</v>
      </c>
      <c r="K30" s="6">
        <f>SUMIFS('Passing Data 2006-2015'!O:O,'Passing Data 2006-2015'!D:D,'QB Stats'!C30,'Passing Data 2006-2015'!A:A,'QB Stats'!D30+1)</f>
        <v>0</v>
      </c>
      <c r="L30" s="6">
        <f>SUMIFS('Passing Data 2006-2015'!O:O,'Passing Data 2006-2015'!D:D,'QB Stats'!C30,'Passing Data 2006-2015'!A:A,'QB Stats'!D30+2)</f>
        <v>0</v>
      </c>
      <c r="M30" s="6">
        <f>SUMIFS('Passing Data 2006-2015'!O:O,'Passing Data 2006-2015'!D:D,'QB Stats'!C30,'Passing Data 2006-2015'!A:A,'QB Stats'!D30+3)</f>
        <v>0</v>
      </c>
      <c r="N30" s="6">
        <f>SUMIFS('Passing Data 2006-2015'!O:O,'Passing Data 2006-2015'!D:D,'QB Stats'!C30,'Passing Data 2006-2015'!A:A,'QB Stats'!D30+4)</f>
        <v>0</v>
      </c>
      <c r="O30" s="6">
        <f>SUMIFS('Passing Data 2006-2015'!Q:Q,'Passing Data 2006-2015'!D:D,'QB Stats'!C30,'Passing Data 2006-2015'!A:A,'QB Stats'!D30)</f>
        <v>0</v>
      </c>
      <c r="P30" s="6">
        <f>SUMIFS('Passing Data 2006-2015'!Q:Q,'Passing Data 2006-2015'!D:D,'QB Stats'!C30,'Passing Data 2006-2015'!A:A,'QB Stats'!D30+1)</f>
        <v>0</v>
      </c>
      <c r="Q30" s="6">
        <f>SUMIFS('Passing Data 2006-2015'!Q:Q,'Passing Data 2006-2015'!D:D,'QB Stats'!C30,'Passing Data 2006-2015'!A:A,'QB Stats'!D30+2)</f>
        <v>0</v>
      </c>
      <c r="R30" s="6">
        <f>SUMIFS('Passing Data 2006-2015'!Q:Q,'Passing Data 2006-2015'!D:D,'QB Stats'!C30,'Passing Data 2006-2015'!A:A,'QB Stats'!D30+3)</f>
        <v>0</v>
      </c>
      <c r="S30" s="6">
        <f>SUMIFS('Passing Data 2006-2015'!Q:Q,'Passing Data 2006-2015'!D:D,'QB Stats'!C30,'Passing Data 2006-2015'!A:A,'QB Stats'!D30+4)</f>
        <v>0</v>
      </c>
      <c r="T30" s="6">
        <f t="shared" si="2"/>
        <v>0.92</v>
      </c>
      <c r="U30" s="6">
        <f t="shared" si="3"/>
        <v>0</v>
      </c>
      <c r="V30" s="6">
        <f t="shared" si="4"/>
        <v>0</v>
      </c>
      <c r="W30" s="6">
        <f t="shared" si="5"/>
        <v>0</v>
      </c>
      <c r="X30" s="6">
        <f t="shared" si="6"/>
        <v>0</v>
      </c>
      <c r="Y30" s="6">
        <f t="shared" si="7"/>
        <v>0.92</v>
      </c>
      <c r="Z30" s="6">
        <f>SUMIFS('Passing Data 2006-2015'!Y:Y,'Passing Data 2006-2015'!D:D,'QB Stats'!C30,'Passing Data 2006-2015'!A:A,'QB Stats'!D30)</f>
        <v>9.5</v>
      </c>
      <c r="AA30" s="6">
        <f>SUMIFS('Passing Data 2006-2015'!Y:Y,'Passing Data 2006-2015'!D:D,'QB Stats'!C30,'Passing Data 2006-2015'!A:A,'QB Stats'!D30+1)</f>
        <v>0</v>
      </c>
      <c r="AB30" s="6">
        <f>SUMIFS('Passing Data 2006-2015'!Y:Y,'Passing Data 2006-2015'!D:D,'QB Stats'!C30,'Passing Data 2006-2015'!A:A,'QB Stats'!D30+2)</f>
        <v>0</v>
      </c>
      <c r="AC30" s="6">
        <f>SUMIFS('Passing Data 2006-2015'!Y:Y,'Passing Data 2006-2015'!D:D,'QB Stats'!C30,'Passing Data 2006-2015'!A:A,'QB Stats'!D30+3)</f>
        <v>0</v>
      </c>
      <c r="AD30" s="6">
        <f>SUMIFS('Passing Data 2006-2015'!Y:Y,'Passing Data 2006-2015'!D:D,'QB Stats'!C30,'Passing Data 2006-2015'!A:A,'QB Stats'!D30+4)</f>
        <v>0</v>
      </c>
      <c r="AE30" s="7">
        <f t="shared" si="0"/>
        <v>23</v>
      </c>
      <c r="AF30" s="7">
        <f t="shared" si="8"/>
        <v>4.5999999999999996</v>
      </c>
      <c r="AG30" s="6">
        <f t="shared" si="9"/>
        <v>0</v>
      </c>
      <c r="AH30" s="6">
        <f t="shared" si="10"/>
        <v>0</v>
      </c>
      <c r="AI30" s="7">
        <f t="shared" si="11"/>
        <v>0</v>
      </c>
      <c r="AJ30" s="7">
        <f t="shared" si="12"/>
        <v>0</v>
      </c>
      <c r="AK30" s="7">
        <f t="shared" si="13"/>
        <v>1.9</v>
      </c>
      <c r="AL30">
        <f t="shared" si="14"/>
        <v>0</v>
      </c>
      <c r="AM30">
        <f t="shared" si="14"/>
        <v>0</v>
      </c>
      <c r="AN30">
        <f t="shared" si="14"/>
        <v>0</v>
      </c>
      <c r="AO30">
        <f t="shared" si="14"/>
        <v>0</v>
      </c>
      <c r="AP30">
        <f t="shared" si="14"/>
        <v>0</v>
      </c>
      <c r="AQ30">
        <f t="shared" si="15"/>
        <v>0</v>
      </c>
      <c r="AR30" t="str">
        <f t="shared" si="16"/>
        <v>Bust</v>
      </c>
      <c r="AS30">
        <f t="shared" si="17"/>
        <v>0</v>
      </c>
    </row>
    <row r="31" spans="1:45" x14ac:dyDescent="0.25">
      <c r="A31" t="s">
        <v>403</v>
      </c>
      <c r="B31" t="s">
        <v>1</v>
      </c>
      <c r="C31" t="str">
        <f>INDEX('Draft Master List'!E:F,MATCH('QB Stats'!A31,'Draft Master List'!E:E,0),2)</f>
        <v>1372008</v>
      </c>
      <c r="D31">
        <f>INDEX('Draft Master List'!A:F,MATCH('QB Stats'!A31,'Draft Master List'!E:E,0),1)</f>
        <v>2008</v>
      </c>
      <c r="E31" s="6">
        <f>_xlfn.IFNA(SUMIFS('Passing Data 2006-2015'!N:N,'Passing Data 2006-2015'!D:D,'QB Stats'!C31,'Passing Data 2006-2015'!A:A,'QB Stats'!D31),0)</f>
        <v>0</v>
      </c>
      <c r="F31" s="6">
        <f>SUMIFS('Passing Data 2006-2015'!N:N,'Passing Data 2006-2015'!D:D,'QB Stats'!C31,'Passing Data 2006-2015'!A:A,'QB Stats'!D31+1)</f>
        <v>0</v>
      </c>
      <c r="G31" s="6">
        <f>SUMIFS('Passing Data 2006-2015'!N:N,'Passing Data 2006-2015'!D:D,'QB Stats'!C31,'Passing Data 2006-2015'!A:A,'QB Stats'!D31+2)</f>
        <v>0</v>
      </c>
      <c r="H31" s="6">
        <f>SUMIFS('Passing Data 2006-2015'!N:N,'Passing Data 2006-2015'!D:D,'QB Stats'!C31,'Passing Data 2006-2015'!A:A,'QB Stats'!D31+3)</f>
        <v>0</v>
      </c>
      <c r="I31" s="6">
        <f>SUMIFS('Passing Data 2006-2015'!N:N,'Passing Data 2006-2015'!D:D,'QB Stats'!C31,'Passing Data 2006-2015'!A:A,'QB Stats'!D31+4)</f>
        <v>0</v>
      </c>
      <c r="J31" s="6">
        <f>SUMIFS('Passing Data 2006-2015'!O:O,'Passing Data 2006-2015'!D:D,'QB Stats'!C31,'Passing Data 2006-2015'!A:A,'QB Stats'!D31)</f>
        <v>0</v>
      </c>
      <c r="K31" s="6">
        <f>SUMIFS('Passing Data 2006-2015'!O:O,'Passing Data 2006-2015'!D:D,'QB Stats'!C31,'Passing Data 2006-2015'!A:A,'QB Stats'!D31+1)</f>
        <v>0</v>
      </c>
      <c r="L31" s="6">
        <f>SUMIFS('Passing Data 2006-2015'!O:O,'Passing Data 2006-2015'!D:D,'QB Stats'!C31,'Passing Data 2006-2015'!A:A,'QB Stats'!D31+2)</f>
        <v>0</v>
      </c>
      <c r="M31" s="6">
        <f>SUMIFS('Passing Data 2006-2015'!O:O,'Passing Data 2006-2015'!D:D,'QB Stats'!C31,'Passing Data 2006-2015'!A:A,'QB Stats'!D31+3)</f>
        <v>0</v>
      </c>
      <c r="N31" s="6">
        <f>SUMIFS('Passing Data 2006-2015'!O:O,'Passing Data 2006-2015'!D:D,'QB Stats'!C31,'Passing Data 2006-2015'!A:A,'QB Stats'!D31+4)</f>
        <v>0</v>
      </c>
      <c r="O31" s="6">
        <f>SUMIFS('Passing Data 2006-2015'!Q:Q,'Passing Data 2006-2015'!D:D,'QB Stats'!C31,'Passing Data 2006-2015'!A:A,'QB Stats'!D31)</f>
        <v>0</v>
      </c>
      <c r="P31" s="6">
        <f>SUMIFS('Passing Data 2006-2015'!Q:Q,'Passing Data 2006-2015'!D:D,'QB Stats'!C31,'Passing Data 2006-2015'!A:A,'QB Stats'!D31+1)</f>
        <v>0</v>
      </c>
      <c r="Q31" s="6">
        <f>SUMIFS('Passing Data 2006-2015'!Q:Q,'Passing Data 2006-2015'!D:D,'QB Stats'!C31,'Passing Data 2006-2015'!A:A,'QB Stats'!D31+2)</f>
        <v>0</v>
      </c>
      <c r="R31" s="6">
        <f>SUMIFS('Passing Data 2006-2015'!Q:Q,'Passing Data 2006-2015'!D:D,'QB Stats'!C31,'Passing Data 2006-2015'!A:A,'QB Stats'!D31+3)</f>
        <v>0</v>
      </c>
      <c r="S31" s="6">
        <f>SUMIFS('Passing Data 2006-2015'!Q:Q,'Passing Data 2006-2015'!D:D,'QB Stats'!C31,'Passing Data 2006-2015'!A:A,'QB Stats'!D31+4)</f>
        <v>0</v>
      </c>
      <c r="T31" s="6">
        <f t="shared" si="2"/>
        <v>0</v>
      </c>
      <c r="U31" s="6">
        <f t="shared" si="3"/>
        <v>0</v>
      </c>
      <c r="V31" s="6">
        <f t="shared" si="4"/>
        <v>0</v>
      </c>
      <c r="W31" s="6">
        <f t="shared" si="5"/>
        <v>0</v>
      </c>
      <c r="X31" s="6">
        <f t="shared" si="6"/>
        <v>0</v>
      </c>
      <c r="Y31" s="6">
        <f t="shared" si="7"/>
        <v>0</v>
      </c>
      <c r="Z31" s="6">
        <f>SUMIFS('Passing Data 2006-2015'!Y:Y,'Passing Data 2006-2015'!D:D,'QB Stats'!C31,'Passing Data 2006-2015'!A:A,'QB Stats'!D31)</f>
        <v>0</v>
      </c>
      <c r="AA31" s="6">
        <f>SUMIFS('Passing Data 2006-2015'!Y:Y,'Passing Data 2006-2015'!D:D,'QB Stats'!C31,'Passing Data 2006-2015'!A:A,'QB Stats'!D31+1)</f>
        <v>0</v>
      </c>
      <c r="AB31" s="6">
        <f>SUMIFS('Passing Data 2006-2015'!Y:Y,'Passing Data 2006-2015'!D:D,'QB Stats'!C31,'Passing Data 2006-2015'!A:A,'QB Stats'!D31+2)</f>
        <v>0</v>
      </c>
      <c r="AC31" s="6">
        <f>SUMIFS('Passing Data 2006-2015'!Y:Y,'Passing Data 2006-2015'!D:D,'QB Stats'!C31,'Passing Data 2006-2015'!A:A,'QB Stats'!D31+3)</f>
        <v>0</v>
      </c>
      <c r="AD31" s="6">
        <f>SUMIFS('Passing Data 2006-2015'!Y:Y,'Passing Data 2006-2015'!D:D,'QB Stats'!C31,'Passing Data 2006-2015'!A:A,'QB Stats'!D31+4)</f>
        <v>0</v>
      </c>
      <c r="AE31" s="7">
        <f t="shared" si="0"/>
        <v>0</v>
      </c>
      <c r="AF31" s="7">
        <f t="shared" si="8"/>
        <v>0</v>
      </c>
      <c r="AG31" s="6">
        <f t="shared" si="9"/>
        <v>0</v>
      </c>
      <c r="AH31" s="6">
        <f t="shared" si="10"/>
        <v>0</v>
      </c>
      <c r="AI31" s="7">
        <f t="shared" si="11"/>
        <v>0</v>
      </c>
      <c r="AJ31" s="7">
        <f t="shared" si="12"/>
        <v>0</v>
      </c>
      <c r="AK31" s="7">
        <f t="shared" si="13"/>
        <v>0</v>
      </c>
      <c r="AL31">
        <f t="shared" si="14"/>
        <v>0</v>
      </c>
      <c r="AM31">
        <f t="shared" si="14"/>
        <v>0</v>
      </c>
      <c r="AN31">
        <f t="shared" si="14"/>
        <v>0</v>
      </c>
      <c r="AO31">
        <f t="shared" si="14"/>
        <v>0</v>
      </c>
      <c r="AP31">
        <f t="shared" si="14"/>
        <v>0</v>
      </c>
      <c r="AQ31">
        <f t="shared" si="15"/>
        <v>0</v>
      </c>
      <c r="AR31" t="str">
        <f t="shared" si="16"/>
        <v>Bust</v>
      </c>
      <c r="AS31">
        <f t="shared" si="17"/>
        <v>0</v>
      </c>
    </row>
    <row r="32" spans="1:45" x14ac:dyDescent="0.25">
      <c r="A32" t="s">
        <v>406</v>
      </c>
      <c r="B32" t="s">
        <v>1</v>
      </c>
      <c r="C32" t="str">
        <f>INDEX('Draft Master List'!E:F,MATCH('QB Stats'!A32,'Draft Master List'!E:E,0),2)</f>
        <v>1562008</v>
      </c>
      <c r="D32">
        <f>INDEX('Draft Master List'!A:F,MATCH('QB Stats'!A32,'Draft Master List'!E:E,0),1)</f>
        <v>2008</v>
      </c>
      <c r="E32" s="6">
        <f>_xlfn.IFNA(SUMIFS('Passing Data 2006-2015'!N:N,'Passing Data 2006-2015'!D:D,'QB Stats'!C32,'Passing Data 2006-2015'!A:A,'QB Stats'!D32),0)</f>
        <v>3</v>
      </c>
      <c r="F32" s="6">
        <f>SUMIFS('Passing Data 2006-2015'!N:N,'Passing Data 2006-2015'!D:D,'QB Stats'!C32,'Passing Data 2006-2015'!A:A,'QB Stats'!D32+1)</f>
        <v>145</v>
      </c>
      <c r="G32" s="6">
        <f>SUMIFS('Passing Data 2006-2015'!N:N,'Passing Data 2006-2015'!D:D,'QB Stats'!C32,'Passing Data 2006-2015'!A:A,'QB Stats'!D32+2)</f>
        <v>254</v>
      </c>
      <c r="H32" s="6">
        <f>SUMIFS('Passing Data 2006-2015'!N:N,'Passing Data 2006-2015'!D:D,'QB Stats'!C32,'Passing Data 2006-2015'!A:A,'QB Stats'!D32+3)</f>
        <v>0</v>
      </c>
      <c r="I32" s="6">
        <f>SUMIFS('Passing Data 2006-2015'!N:N,'Passing Data 2006-2015'!D:D,'QB Stats'!C32,'Passing Data 2006-2015'!A:A,'QB Stats'!D32+4)</f>
        <v>0</v>
      </c>
      <c r="J32" s="6">
        <f>SUMIFS('Passing Data 2006-2015'!O:O,'Passing Data 2006-2015'!D:D,'QB Stats'!C32,'Passing Data 2006-2015'!A:A,'QB Stats'!D32)</f>
        <v>0</v>
      </c>
      <c r="K32" s="6">
        <f>SUMIFS('Passing Data 2006-2015'!O:O,'Passing Data 2006-2015'!D:D,'QB Stats'!C32,'Passing Data 2006-2015'!A:A,'QB Stats'!D32+1)</f>
        <v>1</v>
      </c>
      <c r="L32" s="6">
        <f>SUMIFS('Passing Data 2006-2015'!O:O,'Passing Data 2006-2015'!D:D,'QB Stats'!C32,'Passing Data 2006-2015'!A:A,'QB Stats'!D32+2)</f>
        <v>0</v>
      </c>
      <c r="M32" s="6">
        <f>SUMIFS('Passing Data 2006-2015'!O:O,'Passing Data 2006-2015'!D:D,'QB Stats'!C32,'Passing Data 2006-2015'!A:A,'QB Stats'!D32+3)</f>
        <v>0</v>
      </c>
      <c r="N32" s="6">
        <f>SUMIFS('Passing Data 2006-2015'!O:O,'Passing Data 2006-2015'!D:D,'QB Stats'!C32,'Passing Data 2006-2015'!A:A,'QB Stats'!D32+4)</f>
        <v>0</v>
      </c>
      <c r="O32" s="6">
        <f>SUMIFS('Passing Data 2006-2015'!Q:Q,'Passing Data 2006-2015'!D:D,'QB Stats'!C32,'Passing Data 2006-2015'!A:A,'QB Stats'!D32)</f>
        <v>0</v>
      </c>
      <c r="P32" s="6">
        <f>SUMIFS('Passing Data 2006-2015'!Q:Q,'Passing Data 2006-2015'!D:D,'QB Stats'!C32,'Passing Data 2006-2015'!A:A,'QB Stats'!D32+1)</f>
        <v>1</v>
      </c>
      <c r="Q32" s="6">
        <f>SUMIFS('Passing Data 2006-2015'!Q:Q,'Passing Data 2006-2015'!D:D,'QB Stats'!C32,'Passing Data 2006-2015'!A:A,'QB Stats'!D32+2)</f>
        <v>1</v>
      </c>
      <c r="R32" s="6">
        <f>SUMIFS('Passing Data 2006-2015'!Q:Q,'Passing Data 2006-2015'!D:D,'QB Stats'!C32,'Passing Data 2006-2015'!A:A,'QB Stats'!D32+3)</f>
        <v>0</v>
      </c>
      <c r="S32" s="6">
        <f>SUMIFS('Passing Data 2006-2015'!Q:Q,'Passing Data 2006-2015'!D:D,'QB Stats'!C32,'Passing Data 2006-2015'!A:A,'QB Stats'!D32+4)</f>
        <v>0</v>
      </c>
      <c r="T32" s="6">
        <f t="shared" si="2"/>
        <v>0.12</v>
      </c>
      <c r="U32" s="6">
        <f t="shared" si="3"/>
        <v>7.8000000000000007</v>
      </c>
      <c r="V32" s="6">
        <f t="shared" si="4"/>
        <v>8.16</v>
      </c>
      <c r="W32" s="6">
        <f t="shared" si="5"/>
        <v>0</v>
      </c>
      <c r="X32" s="6">
        <f t="shared" si="6"/>
        <v>0</v>
      </c>
      <c r="Y32" s="6">
        <f t="shared" si="7"/>
        <v>16.080000000000002</v>
      </c>
      <c r="Z32" s="6">
        <f>SUMIFS('Passing Data 2006-2015'!Y:Y,'Passing Data 2006-2015'!D:D,'QB Stats'!C32,'Passing Data 2006-2015'!A:A,'QB Stats'!D32)</f>
        <v>8.5</v>
      </c>
      <c r="AA32" s="6">
        <f>SUMIFS('Passing Data 2006-2015'!Y:Y,'Passing Data 2006-2015'!D:D,'QB Stats'!C32,'Passing Data 2006-2015'!A:A,'QB Stats'!D32+1)</f>
        <v>45.8</v>
      </c>
      <c r="AB32" s="6">
        <f>SUMIFS('Passing Data 2006-2015'!Y:Y,'Passing Data 2006-2015'!D:D,'QB Stats'!C32,'Passing Data 2006-2015'!A:A,'QB Stats'!D32+2)</f>
        <v>21.8</v>
      </c>
      <c r="AC32" s="6">
        <f>SUMIFS('Passing Data 2006-2015'!Y:Y,'Passing Data 2006-2015'!D:D,'QB Stats'!C32,'Passing Data 2006-2015'!A:A,'QB Stats'!D32+3)</f>
        <v>0</v>
      </c>
      <c r="AD32" s="6">
        <f>SUMIFS('Passing Data 2006-2015'!Y:Y,'Passing Data 2006-2015'!D:D,'QB Stats'!C32,'Passing Data 2006-2015'!A:A,'QB Stats'!D32+4)</f>
        <v>0</v>
      </c>
      <c r="AE32" s="7">
        <f t="shared" si="0"/>
        <v>402</v>
      </c>
      <c r="AF32" s="7">
        <f t="shared" si="8"/>
        <v>80.400000000000006</v>
      </c>
      <c r="AG32" s="6">
        <f t="shared" si="9"/>
        <v>1</v>
      </c>
      <c r="AH32" s="6">
        <f t="shared" si="10"/>
        <v>0.2</v>
      </c>
      <c r="AI32" s="7">
        <f t="shared" si="11"/>
        <v>2</v>
      </c>
      <c r="AJ32" s="7">
        <f t="shared" si="12"/>
        <v>0.4</v>
      </c>
      <c r="AK32" s="7">
        <f t="shared" si="13"/>
        <v>15.219999999999999</v>
      </c>
      <c r="AL32">
        <f t="shared" si="14"/>
        <v>0</v>
      </c>
      <c r="AM32">
        <f t="shared" si="14"/>
        <v>0</v>
      </c>
      <c r="AN32">
        <f t="shared" si="14"/>
        <v>0</v>
      </c>
      <c r="AO32">
        <f t="shared" si="14"/>
        <v>0</v>
      </c>
      <c r="AP32">
        <f t="shared" si="14"/>
        <v>0</v>
      </c>
      <c r="AQ32">
        <f t="shared" si="15"/>
        <v>0</v>
      </c>
      <c r="AR32" t="str">
        <f t="shared" si="16"/>
        <v>Bust</v>
      </c>
      <c r="AS32">
        <f t="shared" si="17"/>
        <v>0</v>
      </c>
    </row>
    <row r="33" spans="1:45" x14ac:dyDescent="0.25">
      <c r="A33" t="s">
        <v>132</v>
      </c>
      <c r="B33" t="s">
        <v>1</v>
      </c>
      <c r="C33" t="str">
        <f>INDEX('Draft Master List'!E:F,MATCH('QB Stats'!A33,'Draft Master List'!E:E,0),2)</f>
        <v>1602008</v>
      </c>
      <c r="D33">
        <f>INDEX('Draft Master List'!A:F,MATCH('QB Stats'!A33,'Draft Master List'!E:E,0),1)</f>
        <v>2008</v>
      </c>
      <c r="E33" s="6">
        <f>_xlfn.IFNA(SUMIFS('Passing Data 2006-2015'!N:N,'Passing Data 2006-2015'!D:D,'QB Stats'!C33,'Passing Data 2006-2015'!A:A,'QB Stats'!D33),0)</f>
        <v>0</v>
      </c>
      <c r="F33" s="6">
        <f>SUMIFS('Passing Data 2006-2015'!N:N,'Passing Data 2006-2015'!D:D,'QB Stats'!C33,'Passing Data 2006-2015'!A:A,'QB Stats'!D33+1)</f>
        <v>685</v>
      </c>
      <c r="G33" s="6">
        <f>SUMIFS('Passing Data 2006-2015'!N:N,'Passing Data 2006-2015'!D:D,'QB Stats'!C33,'Passing Data 2006-2015'!A:A,'QB Stats'!D33+2)</f>
        <v>111</v>
      </c>
      <c r="H33" s="6">
        <f>SUMIFS('Passing Data 2006-2015'!N:N,'Passing Data 2006-2015'!D:D,'QB Stats'!C33,'Passing Data 2006-2015'!A:A,'QB Stats'!D33+3)</f>
        <v>246</v>
      </c>
      <c r="I33" s="6">
        <f>SUMIFS('Passing Data 2006-2015'!N:N,'Passing Data 2006-2015'!D:D,'QB Stats'!C33,'Passing Data 2006-2015'!A:A,'QB Stats'!D33+4)</f>
        <v>0</v>
      </c>
      <c r="J33" s="6">
        <f>SUMIFS('Passing Data 2006-2015'!O:O,'Passing Data 2006-2015'!D:D,'QB Stats'!C33,'Passing Data 2006-2015'!A:A,'QB Stats'!D33)</f>
        <v>0</v>
      </c>
      <c r="K33" s="6">
        <f>SUMIFS('Passing Data 2006-2015'!O:O,'Passing Data 2006-2015'!D:D,'QB Stats'!C33,'Passing Data 2006-2015'!A:A,'QB Stats'!D33+1)</f>
        <v>4</v>
      </c>
      <c r="L33" s="6">
        <f>SUMIFS('Passing Data 2006-2015'!O:O,'Passing Data 2006-2015'!D:D,'QB Stats'!C33,'Passing Data 2006-2015'!A:A,'QB Stats'!D33+2)</f>
        <v>0</v>
      </c>
      <c r="M33" s="6">
        <f>SUMIFS('Passing Data 2006-2015'!O:O,'Passing Data 2006-2015'!D:D,'QB Stats'!C33,'Passing Data 2006-2015'!A:A,'QB Stats'!D33+3)</f>
        <v>1</v>
      </c>
      <c r="N33" s="6">
        <f>SUMIFS('Passing Data 2006-2015'!O:O,'Passing Data 2006-2015'!D:D,'QB Stats'!C33,'Passing Data 2006-2015'!A:A,'QB Stats'!D33+4)</f>
        <v>0</v>
      </c>
      <c r="O33" s="6">
        <f>SUMIFS('Passing Data 2006-2015'!Q:Q,'Passing Data 2006-2015'!D:D,'QB Stats'!C33,'Passing Data 2006-2015'!A:A,'QB Stats'!D33)</f>
        <v>0</v>
      </c>
      <c r="P33" s="6">
        <f>SUMIFS('Passing Data 2006-2015'!Q:Q,'Passing Data 2006-2015'!D:D,'QB Stats'!C33,'Passing Data 2006-2015'!A:A,'QB Stats'!D33+1)</f>
        <v>8</v>
      </c>
      <c r="Q33" s="6">
        <f>SUMIFS('Passing Data 2006-2015'!Q:Q,'Passing Data 2006-2015'!D:D,'QB Stats'!C33,'Passing Data 2006-2015'!A:A,'QB Stats'!D33+2)</f>
        <v>0</v>
      </c>
      <c r="R33" s="6">
        <f>SUMIFS('Passing Data 2006-2015'!Q:Q,'Passing Data 2006-2015'!D:D,'QB Stats'!C33,'Passing Data 2006-2015'!A:A,'QB Stats'!D33+3)</f>
        <v>2</v>
      </c>
      <c r="S33" s="6">
        <f>SUMIFS('Passing Data 2006-2015'!Q:Q,'Passing Data 2006-2015'!D:D,'QB Stats'!C33,'Passing Data 2006-2015'!A:A,'QB Stats'!D33+4)</f>
        <v>0</v>
      </c>
      <c r="T33" s="6">
        <f t="shared" si="2"/>
        <v>0</v>
      </c>
      <c r="U33" s="6">
        <f t="shared" si="3"/>
        <v>27.4</v>
      </c>
      <c r="V33" s="6">
        <f t="shared" si="4"/>
        <v>4.4400000000000004</v>
      </c>
      <c r="W33" s="6">
        <f t="shared" si="5"/>
        <v>9.84</v>
      </c>
      <c r="X33" s="6">
        <f t="shared" si="6"/>
        <v>0</v>
      </c>
      <c r="Y33" s="6">
        <f t="shared" si="7"/>
        <v>41.68</v>
      </c>
      <c r="Z33" s="6">
        <f>SUMIFS('Passing Data 2006-2015'!Y:Y,'Passing Data 2006-2015'!D:D,'QB Stats'!C33,'Passing Data 2006-2015'!A:A,'QB Stats'!D33)</f>
        <v>0</v>
      </c>
      <c r="AA33" s="6">
        <f>SUMIFS('Passing Data 2006-2015'!Y:Y,'Passing Data 2006-2015'!D:D,'QB Stats'!C33,'Passing Data 2006-2015'!A:A,'QB Stats'!D33+1)</f>
        <v>41.2</v>
      </c>
      <c r="AB33" s="6">
        <f>SUMIFS('Passing Data 2006-2015'!Y:Y,'Passing Data 2006-2015'!D:D,'QB Stats'!C33,'Passing Data 2006-2015'!A:A,'QB Stats'!D33+2)</f>
        <v>64.099999999999994</v>
      </c>
      <c r="AC33" s="6">
        <f>SUMIFS('Passing Data 2006-2015'!Y:Y,'Passing Data 2006-2015'!D:D,'QB Stats'!C33,'Passing Data 2006-2015'!A:A,'QB Stats'!D33+3)</f>
        <v>46.5</v>
      </c>
      <c r="AD33" s="6">
        <f>SUMIFS('Passing Data 2006-2015'!Y:Y,'Passing Data 2006-2015'!D:D,'QB Stats'!C33,'Passing Data 2006-2015'!A:A,'QB Stats'!D33+4)</f>
        <v>0</v>
      </c>
      <c r="AE33" s="7">
        <f t="shared" si="0"/>
        <v>1042</v>
      </c>
      <c r="AF33" s="7">
        <f t="shared" si="8"/>
        <v>208.4</v>
      </c>
      <c r="AG33" s="6">
        <f t="shared" si="9"/>
        <v>5</v>
      </c>
      <c r="AH33" s="6">
        <f t="shared" si="10"/>
        <v>1</v>
      </c>
      <c r="AI33" s="7">
        <f t="shared" si="11"/>
        <v>10</v>
      </c>
      <c r="AJ33" s="7">
        <f t="shared" si="12"/>
        <v>2</v>
      </c>
      <c r="AK33" s="7">
        <f t="shared" si="13"/>
        <v>30.360000000000003</v>
      </c>
      <c r="AL33">
        <f t="shared" si="14"/>
        <v>0</v>
      </c>
      <c r="AM33">
        <f t="shared" si="14"/>
        <v>0</v>
      </c>
      <c r="AN33">
        <f t="shared" si="14"/>
        <v>0</v>
      </c>
      <c r="AO33">
        <f t="shared" si="14"/>
        <v>0</v>
      </c>
      <c r="AP33">
        <f t="shared" si="14"/>
        <v>0</v>
      </c>
      <c r="AQ33">
        <f t="shared" si="15"/>
        <v>0</v>
      </c>
      <c r="AR33" t="str">
        <f t="shared" si="16"/>
        <v>Bust</v>
      </c>
      <c r="AS33">
        <f t="shared" si="17"/>
        <v>0</v>
      </c>
    </row>
    <row r="34" spans="1:45" x14ac:dyDescent="0.25">
      <c r="A34" t="s">
        <v>408</v>
      </c>
      <c r="B34" t="s">
        <v>1</v>
      </c>
      <c r="C34" t="str">
        <f>INDEX('Draft Master List'!E:F,MATCH('QB Stats'!A34,'Draft Master List'!E:E,0),2)</f>
        <v>1622008</v>
      </c>
      <c r="D34">
        <f>INDEX('Draft Master List'!A:F,MATCH('QB Stats'!A34,'Draft Master List'!E:E,0),1)</f>
        <v>2008</v>
      </c>
      <c r="E34" s="6">
        <f>_xlfn.IFNA(SUMIFS('Passing Data 2006-2015'!N:N,'Passing Data 2006-2015'!D:D,'QB Stats'!C34,'Passing Data 2006-2015'!A:A,'QB Stats'!D34),0)</f>
        <v>0</v>
      </c>
      <c r="F34" s="6">
        <f>SUMIFS('Passing Data 2006-2015'!N:N,'Passing Data 2006-2015'!D:D,'QB Stats'!C34,'Passing Data 2006-2015'!A:A,'QB Stats'!D34+1)</f>
        <v>0</v>
      </c>
      <c r="G34" s="6">
        <f>SUMIFS('Passing Data 2006-2015'!N:N,'Passing Data 2006-2015'!D:D,'QB Stats'!C34,'Passing Data 2006-2015'!A:A,'QB Stats'!D34+2)</f>
        <v>0</v>
      </c>
      <c r="H34" s="6">
        <f>SUMIFS('Passing Data 2006-2015'!N:N,'Passing Data 2006-2015'!D:D,'QB Stats'!C34,'Passing Data 2006-2015'!A:A,'QB Stats'!D34+3)</f>
        <v>0</v>
      </c>
      <c r="I34" s="6">
        <f>SUMIFS('Passing Data 2006-2015'!N:N,'Passing Data 2006-2015'!D:D,'QB Stats'!C34,'Passing Data 2006-2015'!A:A,'QB Stats'!D34+4)</f>
        <v>0</v>
      </c>
      <c r="J34" s="6">
        <f>SUMIFS('Passing Data 2006-2015'!O:O,'Passing Data 2006-2015'!D:D,'QB Stats'!C34,'Passing Data 2006-2015'!A:A,'QB Stats'!D34)</f>
        <v>0</v>
      </c>
      <c r="K34" s="6">
        <f>SUMIFS('Passing Data 2006-2015'!O:O,'Passing Data 2006-2015'!D:D,'QB Stats'!C34,'Passing Data 2006-2015'!A:A,'QB Stats'!D34+1)</f>
        <v>0</v>
      </c>
      <c r="L34" s="6">
        <f>SUMIFS('Passing Data 2006-2015'!O:O,'Passing Data 2006-2015'!D:D,'QB Stats'!C34,'Passing Data 2006-2015'!A:A,'QB Stats'!D34+2)</f>
        <v>0</v>
      </c>
      <c r="M34" s="6">
        <f>SUMIFS('Passing Data 2006-2015'!O:O,'Passing Data 2006-2015'!D:D,'QB Stats'!C34,'Passing Data 2006-2015'!A:A,'QB Stats'!D34+3)</f>
        <v>0</v>
      </c>
      <c r="N34" s="6">
        <f>SUMIFS('Passing Data 2006-2015'!O:O,'Passing Data 2006-2015'!D:D,'QB Stats'!C34,'Passing Data 2006-2015'!A:A,'QB Stats'!D34+4)</f>
        <v>0</v>
      </c>
      <c r="O34" s="6">
        <f>SUMIFS('Passing Data 2006-2015'!Q:Q,'Passing Data 2006-2015'!D:D,'QB Stats'!C34,'Passing Data 2006-2015'!A:A,'QB Stats'!D34)</f>
        <v>0</v>
      </c>
      <c r="P34" s="6">
        <f>SUMIFS('Passing Data 2006-2015'!Q:Q,'Passing Data 2006-2015'!D:D,'QB Stats'!C34,'Passing Data 2006-2015'!A:A,'QB Stats'!D34+1)</f>
        <v>0</v>
      </c>
      <c r="Q34" s="6">
        <f>SUMIFS('Passing Data 2006-2015'!Q:Q,'Passing Data 2006-2015'!D:D,'QB Stats'!C34,'Passing Data 2006-2015'!A:A,'QB Stats'!D34+2)</f>
        <v>0</v>
      </c>
      <c r="R34" s="6">
        <f>SUMIFS('Passing Data 2006-2015'!Q:Q,'Passing Data 2006-2015'!D:D,'QB Stats'!C34,'Passing Data 2006-2015'!A:A,'QB Stats'!D34+3)</f>
        <v>0</v>
      </c>
      <c r="S34" s="6">
        <f>SUMIFS('Passing Data 2006-2015'!Q:Q,'Passing Data 2006-2015'!D:D,'QB Stats'!C34,'Passing Data 2006-2015'!A:A,'QB Stats'!D34+4)</f>
        <v>0</v>
      </c>
      <c r="T34" s="6">
        <f t="shared" si="2"/>
        <v>0</v>
      </c>
      <c r="U34" s="6">
        <f t="shared" si="3"/>
        <v>0</v>
      </c>
      <c r="V34" s="6">
        <f t="shared" si="4"/>
        <v>0</v>
      </c>
      <c r="W34" s="6">
        <f t="shared" si="5"/>
        <v>0</v>
      </c>
      <c r="X34" s="6">
        <f t="shared" si="6"/>
        <v>0</v>
      </c>
      <c r="Y34" s="6">
        <f t="shared" si="7"/>
        <v>0</v>
      </c>
      <c r="Z34" s="6">
        <f>SUMIFS('Passing Data 2006-2015'!Y:Y,'Passing Data 2006-2015'!D:D,'QB Stats'!C34,'Passing Data 2006-2015'!A:A,'QB Stats'!D34)</f>
        <v>0</v>
      </c>
      <c r="AA34" s="6">
        <f>SUMIFS('Passing Data 2006-2015'!Y:Y,'Passing Data 2006-2015'!D:D,'QB Stats'!C34,'Passing Data 2006-2015'!A:A,'QB Stats'!D34+1)</f>
        <v>0</v>
      </c>
      <c r="AB34" s="6">
        <f>SUMIFS('Passing Data 2006-2015'!Y:Y,'Passing Data 2006-2015'!D:D,'QB Stats'!C34,'Passing Data 2006-2015'!A:A,'QB Stats'!D34+2)</f>
        <v>0</v>
      </c>
      <c r="AC34" s="6">
        <f>SUMIFS('Passing Data 2006-2015'!Y:Y,'Passing Data 2006-2015'!D:D,'QB Stats'!C34,'Passing Data 2006-2015'!A:A,'QB Stats'!D34+3)</f>
        <v>0</v>
      </c>
      <c r="AD34" s="6">
        <f>SUMIFS('Passing Data 2006-2015'!Y:Y,'Passing Data 2006-2015'!D:D,'QB Stats'!C34,'Passing Data 2006-2015'!A:A,'QB Stats'!D34+4)</f>
        <v>0</v>
      </c>
      <c r="AE34" s="7">
        <f t="shared" ref="AE34:AE62" si="18">SUM(E34:I34)</f>
        <v>0</v>
      </c>
      <c r="AF34" s="7">
        <f t="shared" si="8"/>
        <v>0</v>
      </c>
      <c r="AG34" s="6">
        <f t="shared" si="9"/>
        <v>0</v>
      </c>
      <c r="AH34" s="6">
        <f t="shared" si="10"/>
        <v>0</v>
      </c>
      <c r="AI34" s="7">
        <f t="shared" si="11"/>
        <v>0</v>
      </c>
      <c r="AJ34" s="7">
        <f t="shared" si="12"/>
        <v>0</v>
      </c>
      <c r="AK34" s="7">
        <f t="shared" si="13"/>
        <v>0</v>
      </c>
      <c r="AL34">
        <f t="shared" si="14"/>
        <v>0</v>
      </c>
      <c r="AM34">
        <f t="shared" si="14"/>
        <v>0</v>
      </c>
      <c r="AN34">
        <f t="shared" si="14"/>
        <v>0</v>
      </c>
      <c r="AO34">
        <f t="shared" si="14"/>
        <v>0</v>
      </c>
      <c r="AP34">
        <f t="shared" si="14"/>
        <v>0</v>
      </c>
      <c r="AQ34">
        <f t="shared" si="15"/>
        <v>0</v>
      </c>
      <c r="AR34" t="str">
        <f t="shared" si="16"/>
        <v>Bust</v>
      </c>
      <c r="AS34">
        <f t="shared" si="17"/>
        <v>0</v>
      </c>
    </row>
    <row r="35" spans="1:45" x14ac:dyDescent="0.25">
      <c r="A35" t="s">
        <v>417</v>
      </c>
      <c r="B35" t="s">
        <v>1</v>
      </c>
      <c r="C35" t="str">
        <f>INDEX('Draft Master List'!E:F,MATCH('QB Stats'!A35,'Draft Master List'!E:E,0),2)</f>
        <v>1862008</v>
      </c>
      <c r="D35">
        <f>INDEX('Draft Master List'!A:F,MATCH('QB Stats'!A35,'Draft Master List'!E:E,0),1)</f>
        <v>2008</v>
      </c>
      <c r="E35" s="6">
        <f>_xlfn.IFNA(SUMIFS('Passing Data 2006-2015'!N:N,'Passing Data 2006-2015'!D:D,'QB Stats'!C35,'Passing Data 2006-2015'!A:A,'QB Stats'!D35),0)</f>
        <v>0</v>
      </c>
      <c r="F35" s="6">
        <f>SUMIFS('Passing Data 2006-2015'!N:N,'Passing Data 2006-2015'!D:D,'QB Stats'!C35,'Passing Data 2006-2015'!A:A,'QB Stats'!D35+1)</f>
        <v>0</v>
      </c>
      <c r="G35" s="6">
        <f>SUMIFS('Passing Data 2006-2015'!N:N,'Passing Data 2006-2015'!D:D,'QB Stats'!C35,'Passing Data 2006-2015'!A:A,'QB Stats'!D35+2)</f>
        <v>0</v>
      </c>
      <c r="H35" s="6">
        <f>SUMIFS('Passing Data 2006-2015'!N:N,'Passing Data 2006-2015'!D:D,'QB Stats'!C35,'Passing Data 2006-2015'!A:A,'QB Stats'!D35+3)</f>
        <v>0</v>
      </c>
      <c r="I35" s="6">
        <f>SUMIFS('Passing Data 2006-2015'!N:N,'Passing Data 2006-2015'!D:D,'QB Stats'!C35,'Passing Data 2006-2015'!A:A,'QB Stats'!D35+4)</f>
        <v>0</v>
      </c>
      <c r="J35" s="6">
        <f>SUMIFS('Passing Data 2006-2015'!O:O,'Passing Data 2006-2015'!D:D,'QB Stats'!C35,'Passing Data 2006-2015'!A:A,'QB Stats'!D35)</f>
        <v>0</v>
      </c>
      <c r="K35" s="6">
        <f>SUMIFS('Passing Data 2006-2015'!O:O,'Passing Data 2006-2015'!D:D,'QB Stats'!C35,'Passing Data 2006-2015'!A:A,'QB Stats'!D35+1)</f>
        <v>0</v>
      </c>
      <c r="L35" s="6">
        <f>SUMIFS('Passing Data 2006-2015'!O:O,'Passing Data 2006-2015'!D:D,'QB Stats'!C35,'Passing Data 2006-2015'!A:A,'QB Stats'!D35+2)</f>
        <v>0</v>
      </c>
      <c r="M35" s="6">
        <f>SUMIFS('Passing Data 2006-2015'!O:O,'Passing Data 2006-2015'!D:D,'QB Stats'!C35,'Passing Data 2006-2015'!A:A,'QB Stats'!D35+3)</f>
        <v>0</v>
      </c>
      <c r="N35" s="6">
        <f>SUMIFS('Passing Data 2006-2015'!O:O,'Passing Data 2006-2015'!D:D,'QB Stats'!C35,'Passing Data 2006-2015'!A:A,'QB Stats'!D35+4)</f>
        <v>0</v>
      </c>
      <c r="O35" s="6">
        <f>SUMIFS('Passing Data 2006-2015'!Q:Q,'Passing Data 2006-2015'!D:D,'QB Stats'!C35,'Passing Data 2006-2015'!A:A,'QB Stats'!D35)</f>
        <v>0</v>
      </c>
      <c r="P35" s="6">
        <f>SUMIFS('Passing Data 2006-2015'!Q:Q,'Passing Data 2006-2015'!D:D,'QB Stats'!C35,'Passing Data 2006-2015'!A:A,'QB Stats'!D35+1)</f>
        <v>0</v>
      </c>
      <c r="Q35" s="6">
        <f>SUMIFS('Passing Data 2006-2015'!Q:Q,'Passing Data 2006-2015'!D:D,'QB Stats'!C35,'Passing Data 2006-2015'!A:A,'QB Stats'!D35+2)</f>
        <v>0</v>
      </c>
      <c r="R35" s="6">
        <f>SUMIFS('Passing Data 2006-2015'!Q:Q,'Passing Data 2006-2015'!D:D,'QB Stats'!C35,'Passing Data 2006-2015'!A:A,'QB Stats'!D35+3)</f>
        <v>0</v>
      </c>
      <c r="S35" s="6">
        <f>SUMIFS('Passing Data 2006-2015'!Q:Q,'Passing Data 2006-2015'!D:D,'QB Stats'!C35,'Passing Data 2006-2015'!A:A,'QB Stats'!D35+4)</f>
        <v>0</v>
      </c>
      <c r="T35" s="6">
        <f t="shared" si="2"/>
        <v>0</v>
      </c>
      <c r="U35" s="6">
        <f t="shared" si="3"/>
        <v>0</v>
      </c>
      <c r="V35" s="6">
        <f t="shared" si="4"/>
        <v>0</v>
      </c>
      <c r="W35" s="6">
        <f t="shared" si="5"/>
        <v>0</v>
      </c>
      <c r="X35" s="6">
        <f t="shared" si="6"/>
        <v>0</v>
      </c>
      <c r="Y35" s="6">
        <f t="shared" si="7"/>
        <v>0</v>
      </c>
      <c r="Z35" s="6">
        <f>SUMIFS('Passing Data 2006-2015'!Y:Y,'Passing Data 2006-2015'!D:D,'QB Stats'!C35,'Passing Data 2006-2015'!A:A,'QB Stats'!D35)</f>
        <v>0</v>
      </c>
      <c r="AA35" s="6">
        <f>SUMIFS('Passing Data 2006-2015'!Y:Y,'Passing Data 2006-2015'!D:D,'QB Stats'!C35,'Passing Data 2006-2015'!A:A,'QB Stats'!D35+1)</f>
        <v>0</v>
      </c>
      <c r="AB35" s="6">
        <f>SUMIFS('Passing Data 2006-2015'!Y:Y,'Passing Data 2006-2015'!D:D,'QB Stats'!C35,'Passing Data 2006-2015'!A:A,'QB Stats'!D35+2)</f>
        <v>0</v>
      </c>
      <c r="AC35" s="6">
        <f>SUMIFS('Passing Data 2006-2015'!Y:Y,'Passing Data 2006-2015'!D:D,'QB Stats'!C35,'Passing Data 2006-2015'!A:A,'QB Stats'!D35+3)</f>
        <v>0</v>
      </c>
      <c r="AD35" s="6">
        <f>SUMIFS('Passing Data 2006-2015'!Y:Y,'Passing Data 2006-2015'!D:D,'QB Stats'!C35,'Passing Data 2006-2015'!A:A,'QB Stats'!D35+4)</f>
        <v>0</v>
      </c>
      <c r="AE35" s="7">
        <f t="shared" si="18"/>
        <v>0</v>
      </c>
      <c r="AF35" s="7">
        <f t="shared" si="8"/>
        <v>0</v>
      </c>
      <c r="AG35" s="6">
        <f t="shared" si="9"/>
        <v>0</v>
      </c>
      <c r="AH35" s="6">
        <f t="shared" si="10"/>
        <v>0</v>
      </c>
      <c r="AI35" s="7">
        <f t="shared" si="11"/>
        <v>0</v>
      </c>
      <c r="AJ35" s="7">
        <f t="shared" si="12"/>
        <v>0</v>
      </c>
      <c r="AK35" s="7">
        <f t="shared" si="13"/>
        <v>0</v>
      </c>
      <c r="AL35">
        <f t="shared" si="14"/>
        <v>0</v>
      </c>
      <c r="AM35">
        <f t="shared" si="14"/>
        <v>0</v>
      </c>
      <c r="AN35">
        <f t="shared" si="14"/>
        <v>0</v>
      </c>
      <c r="AO35">
        <f t="shared" si="14"/>
        <v>0</v>
      </c>
      <c r="AP35">
        <f t="shared" si="14"/>
        <v>0</v>
      </c>
      <c r="AQ35">
        <f t="shared" si="15"/>
        <v>0</v>
      </c>
      <c r="AR35" t="str">
        <f t="shared" si="16"/>
        <v>Bust</v>
      </c>
      <c r="AS35">
        <f t="shared" si="17"/>
        <v>0</v>
      </c>
    </row>
    <row r="36" spans="1:45" x14ac:dyDescent="0.25">
      <c r="A36" t="s">
        <v>421</v>
      </c>
      <c r="B36" t="s">
        <v>1</v>
      </c>
      <c r="C36" t="str">
        <f>INDEX('Draft Master List'!E:F,MATCH('QB Stats'!A36,'Draft Master List'!E:E,0),2)</f>
        <v>1982008</v>
      </c>
      <c r="D36">
        <f>INDEX('Draft Master List'!A:F,MATCH('QB Stats'!A36,'Draft Master List'!E:E,0),1)</f>
        <v>2008</v>
      </c>
      <c r="E36" s="6">
        <f>_xlfn.IFNA(SUMIFS('Passing Data 2006-2015'!N:N,'Passing Data 2006-2015'!D:D,'QB Stats'!C36,'Passing Data 2006-2015'!A:A,'QB Stats'!D36),0)</f>
        <v>0</v>
      </c>
      <c r="F36" s="6">
        <f>SUMIFS('Passing Data 2006-2015'!N:N,'Passing Data 2006-2015'!D:D,'QB Stats'!C36,'Passing Data 2006-2015'!A:A,'QB Stats'!D36+1)</f>
        <v>0</v>
      </c>
      <c r="G36" s="6">
        <f>SUMIFS('Passing Data 2006-2015'!N:N,'Passing Data 2006-2015'!D:D,'QB Stats'!C36,'Passing Data 2006-2015'!A:A,'QB Stats'!D36+2)</f>
        <v>0</v>
      </c>
      <c r="H36" s="6">
        <f>SUMIFS('Passing Data 2006-2015'!N:N,'Passing Data 2006-2015'!D:D,'QB Stats'!C36,'Passing Data 2006-2015'!A:A,'QB Stats'!D36+3)</f>
        <v>0</v>
      </c>
      <c r="I36" s="6">
        <f>SUMIFS('Passing Data 2006-2015'!N:N,'Passing Data 2006-2015'!D:D,'QB Stats'!C36,'Passing Data 2006-2015'!A:A,'QB Stats'!D36+4)</f>
        <v>0</v>
      </c>
      <c r="J36" s="6">
        <f>SUMIFS('Passing Data 2006-2015'!O:O,'Passing Data 2006-2015'!D:D,'QB Stats'!C36,'Passing Data 2006-2015'!A:A,'QB Stats'!D36)</f>
        <v>0</v>
      </c>
      <c r="K36" s="6">
        <f>SUMIFS('Passing Data 2006-2015'!O:O,'Passing Data 2006-2015'!D:D,'QB Stats'!C36,'Passing Data 2006-2015'!A:A,'QB Stats'!D36+1)</f>
        <v>0</v>
      </c>
      <c r="L36" s="6">
        <f>SUMIFS('Passing Data 2006-2015'!O:O,'Passing Data 2006-2015'!D:D,'QB Stats'!C36,'Passing Data 2006-2015'!A:A,'QB Stats'!D36+2)</f>
        <v>0</v>
      </c>
      <c r="M36" s="6">
        <f>SUMIFS('Passing Data 2006-2015'!O:O,'Passing Data 2006-2015'!D:D,'QB Stats'!C36,'Passing Data 2006-2015'!A:A,'QB Stats'!D36+3)</f>
        <v>0</v>
      </c>
      <c r="N36" s="6">
        <f>SUMIFS('Passing Data 2006-2015'!O:O,'Passing Data 2006-2015'!D:D,'QB Stats'!C36,'Passing Data 2006-2015'!A:A,'QB Stats'!D36+4)</f>
        <v>0</v>
      </c>
      <c r="O36" s="6">
        <f>SUMIFS('Passing Data 2006-2015'!Q:Q,'Passing Data 2006-2015'!D:D,'QB Stats'!C36,'Passing Data 2006-2015'!A:A,'QB Stats'!D36)</f>
        <v>0</v>
      </c>
      <c r="P36" s="6">
        <f>SUMIFS('Passing Data 2006-2015'!Q:Q,'Passing Data 2006-2015'!D:D,'QB Stats'!C36,'Passing Data 2006-2015'!A:A,'QB Stats'!D36+1)</f>
        <v>0</v>
      </c>
      <c r="Q36" s="6">
        <f>SUMIFS('Passing Data 2006-2015'!Q:Q,'Passing Data 2006-2015'!D:D,'QB Stats'!C36,'Passing Data 2006-2015'!A:A,'QB Stats'!D36+2)</f>
        <v>0</v>
      </c>
      <c r="R36" s="6">
        <f>SUMIFS('Passing Data 2006-2015'!Q:Q,'Passing Data 2006-2015'!D:D,'QB Stats'!C36,'Passing Data 2006-2015'!A:A,'QB Stats'!D36+3)</f>
        <v>0</v>
      </c>
      <c r="S36" s="6">
        <f>SUMIFS('Passing Data 2006-2015'!Q:Q,'Passing Data 2006-2015'!D:D,'QB Stats'!C36,'Passing Data 2006-2015'!A:A,'QB Stats'!D36+4)</f>
        <v>0</v>
      </c>
      <c r="T36" s="6">
        <f t="shared" si="2"/>
        <v>0</v>
      </c>
      <c r="U36" s="6">
        <f t="shared" si="3"/>
        <v>0</v>
      </c>
      <c r="V36" s="6">
        <f t="shared" si="4"/>
        <v>0</v>
      </c>
      <c r="W36" s="6">
        <f t="shared" si="5"/>
        <v>0</v>
      </c>
      <c r="X36" s="6">
        <f t="shared" si="6"/>
        <v>0</v>
      </c>
      <c r="Y36" s="6">
        <f t="shared" si="7"/>
        <v>0</v>
      </c>
      <c r="Z36" s="6">
        <f>SUMIFS('Passing Data 2006-2015'!Y:Y,'Passing Data 2006-2015'!D:D,'QB Stats'!C36,'Passing Data 2006-2015'!A:A,'QB Stats'!D36)</f>
        <v>0</v>
      </c>
      <c r="AA36" s="6">
        <f>SUMIFS('Passing Data 2006-2015'!Y:Y,'Passing Data 2006-2015'!D:D,'QB Stats'!C36,'Passing Data 2006-2015'!A:A,'QB Stats'!D36+1)</f>
        <v>0</v>
      </c>
      <c r="AB36" s="6">
        <f>SUMIFS('Passing Data 2006-2015'!Y:Y,'Passing Data 2006-2015'!D:D,'QB Stats'!C36,'Passing Data 2006-2015'!A:A,'QB Stats'!D36+2)</f>
        <v>0</v>
      </c>
      <c r="AC36" s="6">
        <f>SUMIFS('Passing Data 2006-2015'!Y:Y,'Passing Data 2006-2015'!D:D,'QB Stats'!C36,'Passing Data 2006-2015'!A:A,'QB Stats'!D36+3)</f>
        <v>0</v>
      </c>
      <c r="AD36" s="6">
        <f>SUMIFS('Passing Data 2006-2015'!Y:Y,'Passing Data 2006-2015'!D:D,'QB Stats'!C36,'Passing Data 2006-2015'!A:A,'QB Stats'!D36+4)</f>
        <v>0</v>
      </c>
      <c r="AE36" s="7">
        <f t="shared" si="18"/>
        <v>0</v>
      </c>
      <c r="AF36" s="7">
        <f t="shared" si="8"/>
        <v>0</v>
      </c>
      <c r="AG36" s="6">
        <f t="shared" si="9"/>
        <v>0</v>
      </c>
      <c r="AH36" s="6">
        <f t="shared" si="10"/>
        <v>0</v>
      </c>
      <c r="AI36" s="7">
        <f t="shared" si="11"/>
        <v>0</v>
      </c>
      <c r="AJ36" s="7">
        <f t="shared" si="12"/>
        <v>0</v>
      </c>
      <c r="AK36" s="7">
        <f t="shared" si="13"/>
        <v>0</v>
      </c>
      <c r="AL36">
        <f t="shared" si="14"/>
        <v>0</v>
      </c>
      <c r="AM36">
        <f t="shared" si="14"/>
        <v>0</v>
      </c>
      <c r="AN36">
        <f t="shared" si="14"/>
        <v>0</v>
      </c>
      <c r="AO36">
        <f t="shared" si="14"/>
        <v>0</v>
      </c>
      <c r="AP36">
        <f t="shared" si="14"/>
        <v>0</v>
      </c>
      <c r="AQ36">
        <f t="shared" si="15"/>
        <v>0</v>
      </c>
      <c r="AR36" t="str">
        <f t="shared" si="16"/>
        <v>Bust</v>
      </c>
      <c r="AS36">
        <f t="shared" si="17"/>
        <v>0</v>
      </c>
    </row>
    <row r="37" spans="1:45" x14ac:dyDescent="0.25">
      <c r="A37" t="s">
        <v>424</v>
      </c>
      <c r="B37" t="s">
        <v>1</v>
      </c>
      <c r="C37" t="str">
        <f>INDEX('Draft Master List'!E:F,MATCH('QB Stats'!A37,'Draft Master List'!E:E,0),2)</f>
        <v>2092008</v>
      </c>
      <c r="D37">
        <f>INDEX('Draft Master List'!A:F,MATCH('QB Stats'!A37,'Draft Master List'!E:E,0),1)</f>
        <v>2008</v>
      </c>
      <c r="E37" s="6">
        <f>_xlfn.IFNA(SUMIFS('Passing Data 2006-2015'!N:N,'Passing Data 2006-2015'!D:D,'QB Stats'!C37,'Passing Data 2006-2015'!A:A,'QB Stats'!D37),0)</f>
        <v>6</v>
      </c>
      <c r="F37" s="6">
        <f>SUMIFS('Passing Data 2006-2015'!N:N,'Passing Data 2006-2015'!D:D,'QB Stats'!C37,'Passing Data 2006-2015'!A:A,'QB Stats'!D37+1)</f>
        <v>58</v>
      </c>
      <c r="G37" s="6">
        <f>SUMIFS('Passing Data 2006-2015'!N:N,'Passing Data 2006-2015'!D:D,'QB Stats'!C37,'Passing Data 2006-2015'!A:A,'QB Stats'!D37+2)</f>
        <v>433</v>
      </c>
      <c r="H37" s="6">
        <f>SUMIFS('Passing Data 2006-2015'!N:N,'Passing Data 2006-2015'!D:D,'QB Stats'!C37,'Passing Data 2006-2015'!A:A,'QB Stats'!D37+3)</f>
        <v>518</v>
      </c>
      <c r="I37" s="6">
        <f>SUMIFS('Passing Data 2006-2015'!N:N,'Passing Data 2006-2015'!D:D,'QB Stats'!C37,'Passing Data 2006-2015'!A:A,'QB Stats'!D37+4)</f>
        <v>68</v>
      </c>
      <c r="J37" s="6">
        <f>SUMIFS('Passing Data 2006-2015'!O:O,'Passing Data 2006-2015'!D:D,'QB Stats'!C37,'Passing Data 2006-2015'!A:A,'QB Stats'!D37)</f>
        <v>0</v>
      </c>
      <c r="K37" s="6">
        <f>SUMIFS('Passing Data 2006-2015'!O:O,'Passing Data 2006-2015'!D:D,'QB Stats'!C37,'Passing Data 2006-2015'!A:A,'QB Stats'!D37+1)</f>
        <v>0</v>
      </c>
      <c r="L37" s="6">
        <f>SUMIFS('Passing Data 2006-2015'!O:O,'Passing Data 2006-2015'!D:D,'QB Stats'!C37,'Passing Data 2006-2015'!A:A,'QB Stats'!D37+2)</f>
        <v>3</v>
      </c>
      <c r="M37" s="6">
        <f>SUMIFS('Passing Data 2006-2015'!O:O,'Passing Data 2006-2015'!D:D,'QB Stats'!C37,'Passing Data 2006-2015'!A:A,'QB Stats'!D37+3)</f>
        <v>6</v>
      </c>
      <c r="N37" s="6">
        <f>SUMIFS('Passing Data 2006-2015'!O:O,'Passing Data 2006-2015'!D:D,'QB Stats'!C37,'Passing Data 2006-2015'!A:A,'QB Stats'!D37+4)</f>
        <v>0</v>
      </c>
      <c r="O37" s="6">
        <f>SUMIFS('Passing Data 2006-2015'!Q:Q,'Passing Data 2006-2015'!D:D,'QB Stats'!C37,'Passing Data 2006-2015'!A:A,'QB Stats'!D37)</f>
        <v>0</v>
      </c>
      <c r="P37" s="6">
        <f>SUMIFS('Passing Data 2006-2015'!Q:Q,'Passing Data 2006-2015'!D:D,'QB Stats'!C37,'Passing Data 2006-2015'!A:A,'QB Stats'!D37+1)</f>
        <v>1</v>
      </c>
      <c r="Q37" s="6">
        <f>SUMIFS('Passing Data 2006-2015'!Q:Q,'Passing Data 2006-2015'!D:D,'QB Stats'!C37,'Passing Data 2006-2015'!A:A,'QB Stats'!D37+2)</f>
        <v>2</v>
      </c>
      <c r="R37" s="6">
        <f>SUMIFS('Passing Data 2006-2015'!Q:Q,'Passing Data 2006-2015'!D:D,'QB Stats'!C37,'Passing Data 2006-2015'!A:A,'QB Stats'!D37+3)</f>
        <v>2</v>
      </c>
      <c r="S37" s="6">
        <f>SUMIFS('Passing Data 2006-2015'!Q:Q,'Passing Data 2006-2015'!D:D,'QB Stats'!C37,'Passing Data 2006-2015'!A:A,'QB Stats'!D37+4)</f>
        <v>0</v>
      </c>
      <c r="T37" s="6">
        <f t="shared" si="2"/>
        <v>0.24</v>
      </c>
      <c r="U37" s="6">
        <f t="shared" si="3"/>
        <v>0.31999999999999984</v>
      </c>
      <c r="V37" s="6">
        <f t="shared" si="4"/>
        <v>25.32</v>
      </c>
      <c r="W37" s="6">
        <f t="shared" si="5"/>
        <v>40.72</v>
      </c>
      <c r="X37" s="6">
        <f t="shared" si="6"/>
        <v>2.72</v>
      </c>
      <c r="Y37" s="6">
        <f t="shared" si="7"/>
        <v>69.319999999999993</v>
      </c>
      <c r="Z37" s="6">
        <f>SUMIFS('Passing Data 2006-2015'!Y:Y,'Passing Data 2006-2015'!D:D,'QB Stats'!C37,'Passing Data 2006-2015'!A:A,'QB Stats'!D37)</f>
        <v>13.4</v>
      </c>
      <c r="AA37" s="6">
        <f>SUMIFS('Passing Data 2006-2015'!Y:Y,'Passing Data 2006-2015'!D:D,'QB Stats'!C37,'Passing Data 2006-2015'!A:A,'QB Stats'!D37+1)</f>
        <v>33.299999999999997</v>
      </c>
      <c r="AB37" s="6">
        <f>SUMIFS('Passing Data 2006-2015'!Y:Y,'Passing Data 2006-2015'!D:D,'QB Stats'!C37,'Passing Data 2006-2015'!A:A,'QB Stats'!D37+2)</f>
        <v>26.9</v>
      </c>
      <c r="AC37" s="6">
        <f>SUMIFS('Passing Data 2006-2015'!Y:Y,'Passing Data 2006-2015'!D:D,'QB Stats'!C37,'Passing Data 2006-2015'!A:A,'QB Stats'!D37+3)</f>
        <v>85.6</v>
      </c>
      <c r="AD37" s="6">
        <f>SUMIFS('Passing Data 2006-2015'!Y:Y,'Passing Data 2006-2015'!D:D,'QB Stats'!C37,'Passing Data 2006-2015'!A:A,'QB Stats'!D37+4)</f>
        <v>32.700000000000003</v>
      </c>
      <c r="AE37" s="7">
        <f t="shared" si="18"/>
        <v>1083</v>
      </c>
      <c r="AF37" s="7">
        <f t="shared" si="8"/>
        <v>216.6</v>
      </c>
      <c r="AG37" s="6">
        <f t="shared" si="9"/>
        <v>9</v>
      </c>
      <c r="AH37" s="6">
        <f t="shared" si="10"/>
        <v>1.8</v>
      </c>
      <c r="AI37" s="7">
        <f t="shared" si="11"/>
        <v>5</v>
      </c>
      <c r="AJ37" s="7">
        <f t="shared" si="12"/>
        <v>1</v>
      </c>
      <c r="AK37" s="7">
        <f t="shared" si="13"/>
        <v>38.379999999999995</v>
      </c>
      <c r="AL37">
        <f t="shared" si="14"/>
        <v>0</v>
      </c>
      <c r="AM37">
        <f t="shared" si="14"/>
        <v>0</v>
      </c>
      <c r="AN37">
        <f t="shared" si="14"/>
        <v>0</v>
      </c>
      <c r="AO37">
        <f t="shared" si="14"/>
        <v>0</v>
      </c>
      <c r="AP37">
        <f t="shared" si="14"/>
        <v>0</v>
      </c>
      <c r="AQ37">
        <f t="shared" si="15"/>
        <v>0</v>
      </c>
      <c r="AR37" t="str">
        <f t="shared" si="16"/>
        <v>Bust</v>
      </c>
      <c r="AS37">
        <f t="shared" si="17"/>
        <v>0</v>
      </c>
    </row>
    <row r="38" spans="1:45" x14ac:dyDescent="0.25">
      <c r="A38" t="s">
        <v>428</v>
      </c>
      <c r="B38" t="s">
        <v>1</v>
      </c>
      <c r="C38" t="str">
        <f>INDEX('Draft Master List'!E:F,MATCH('QB Stats'!A38,'Draft Master List'!E:E,0),2)</f>
        <v>2232008</v>
      </c>
      <c r="D38">
        <f>INDEX('Draft Master List'!A:F,MATCH('QB Stats'!A38,'Draft Master List'!E:E,0),1)</f>
        <v>2008</v>
      </c>
      <c r="E38" s="6">
        <f>_xlfn.IFNA(SUMIFS('Passing Data 2006-2015'!N:N,'Passing Data 2006-2015'!D:D,'QB Stats'!C38,'Passing Data 2006-2015'!A:A,'QB Stats'!D38),0)</f>
        <v>0</v>
      </c>
      <c r="F38" s="6">
        <f>SUMIFS('Passing Data 2006-2015'!N:N,'Passing Data 2006-2015'!D:D,'QB Stats'!C38,'Passing Data 2006-2015'!A:A,'QB Stats'!D38+1)</f>
        <v>0</v>
      </c>
      <c r="G38" s="6">
        <f>SUMIFS('Passing Data 2006-2015'!N:N,'Passing Data 2006-2015'!D:D,'QB Stats'!C38,'Passing Data 2006-2015'!A:A,'QB Stats'!D38+2)</f>
        <v>0</v>
      </c>
      <c r="H38" s="6">
        <f>SUMIFS('Passing Data 2006-2015'!N:N,'Passing Data 2006-2015'!D:D,'QB Stats'!C38,'Passing Data 2006-2015'!A:A,'QB Stats'!D38+3)</f>
        <v>0</v>
      </c>
      <c r="I38" s="6">
        <f>SUMIFS('Passing Data 2006-2015'!N:N,'Passing Data 2006-2015'!D:D,'QB Stats'!C38,'Passing Data 2006-2015'!A:A,'QB Stats'!D38+4)</f>
        <v>0</v>
      </c>
      <c r="J38" s="6">
        <f>SUMIFS('Passing Data 2006-2015'!O:O,'Passing Data 2006-2015'!D:D,'QB Stats'!C38,'Passing Data 2006-2015'!A:A,'QB Stats'!D38)</f>
        <v>0</v>
      </c>
      <c r="K38" s="6">
        <f>SUMIFS('Passing Data 2006-2015'!O:O,'Passing Data 2006-2015'!D:D,'QB Stats'!C38,'Passing Data 2006-2015'!A:A,'QB Stats'!D38+1)</f>
        <v>0</v>
      </c>
      <c r="L38" s="6">
        <f>SUMIFS('Passing Data 2006-2015'!O:O,'Passing Data 2006-2015'!D:D,'QB Stats'!C38,'Passing Data 2006-2015'!A:A,'QB Stats'!D38+2)</f>
        <v>0</v>
      </c>
      <c r="M38" s="6">
        <f>SUMIFS('Passing Data 2006-2015'!O:O,'Passing Data 2006-2015'!D:D,'QB Stats'!C38,'Passing Data 2006-2015'!A:A,'QB Stats'!D38+3)</f>
        <v>0</v>
      </c>
      <c r="N38" s="6">
        <f>SUMIFS('Passing Data 2006-2015'!O:O,'Passing Data 2006-2015'!D:D,'QB Stats'!C38,'Passing Data 2006-2015'!A:A,'QB Stats'!D38+4)</f>
        <v>0</v>
      </c>
      <c r="O38" s="6">
        <f>SUMIFS('Passing Data 2006-2015'!Q:Q,'Passing Data 2006-2015'!D:D,'QB Stats'!C38,'Passing Data 2006-2015'!A:A,'QB Stats'!D38)</f>
        <v>0</v>
      </c>
      <c r="P38" s="6">
        <f>SUMIFS('Passing Data 2006-2015'!Q:Q,'Passing Data 2006-2015'!D:D,'QB Stats'!C38,'Passing Data 2006-2015'!A:A,'QB Stats'!D38+1)</f>
        <v>0</v>
      </c>
      <c r="Q38" s="6">
        <f>SUMIFS('Passing Data 2006-2015'!Q:Q,'Passing Data 2006-2015'!D:D,'QB Stats'!C38,'Passing Data 2006-2015'!A:A,'QB Stats'!D38+2)</f>
        <v>0</v>
      </c>
      <c r="R38" s="6">
        <f>SUMIFS('Passing Data 2006-2015'!Q:Q,'Passing Data 2006-2015'!D:D,'QB Stats'!C38,'Passing Data 2006-2015'!A:A,'QB Stats'!D38+3)</f>
        <v>0</v>
      </c>
      <c r="S38" s="6">
        <f>SUMIFS('Passing Data 2006-2015'!Q:Q,'Passing Data 2006-2015'!D:D,'QB Stats'!C38,'Passing Data 2006-2015'!A:A,'QB Stats'!D38+4)</f>
        <v>0</v>
      </c>
      <c r="T38" s="6">
        <f t="shared" si="2"/>
        <v>0</v>
      </c>
      <c r="U38" s="6">
        <f t="shared" si="3"/>
        <v>0</v>
      </c>
      <c r="V38" s="6">
        <f t="shared" si="4"/>
        <v>0</v>
      </c>
      <c r="W38" s="6">
        <f t="shared" si="5"/>
        <v>0</v>
      </c>
      <c r="X38" s="6">
        <f t="shared" si="6"/>
        <v>0</v>
      </c>
      <c r="Y38" s="6">
        <f t="shared" si="7"/>
        <v>0</v>
      </c>
      <c r="Z38" s="6">
        <f>SUMIFS('Passing Data 2006-2015'!Y:Y,'Passing Data 2006-2015'!D:D,'QB Stats'!C38,'Passing Data 2006-2015'!A:A,'QB Stats'!D38)</f>
        <v>0</v>
      </c>
      <c r="AA38" s="6">
        <f>SUMIFS('Passing Data 2006-2015'!Y:Y,'Passing Data 2006-2015'!D:D,'QB Stats'!C38,'Passing Data 2006-2015'!A:A,'QB Stats'!D38+1)</f>
        <v>0</v>
      </c>
      <c r="AB38" s="6">
        <f>SUMIFS('Passing Data 2006-2015'!Y:Y,'Passing Data 2006-2015'!D:D,'QB Stats'!C38,'Passing Data 2006-2015'!A:A,'QB Stats'!D38+2)</f>
        <v>0</v>
      </c>
      <c r="AC38" s="6">
        <f>SUMIFS('Passing Data 2006-2015'!Y:Y,'Passing Data 2006-2015'!D:D,'QB Stats'!C38,'Passing Data 2006-2015'!A:A,'QB Stats'!D38+3)</f>
        <v>0</v>
      </c>
      <c r="AD38" s="6">
        <f>SUMIFS('Passing Data 2006-2015'!Y:Y,'Passing Data 2006-2015'!D:D,'QB Stats'!C38,'Passing Data 2006-2015'!A:A,'QB Stats'!D38+4)</f>
        <v>0</v>
      </c>
      <c r="AE38" s="7">
        <f t="shared" si="18"/>
        <v>0</v>
      </c>
      <c r="AF38" s="7">
        <f t="shared" si="8"/>
        <v>0</v>
      </c>
      <c r="AG38" s="6">
        <f t="shared" si="9"/>
        <v>0</v>
      </c>
      <c r="AH38" s="6">
        <f t="shared" si="10"/>
        <v>0</v>
      </c>
      <c r="AI38" s="7">
        <f t="shared" si="11"/>
        <v>0</v>
      </c>
      <c r="AJ38" s="7">
        <f t="shared" si="12"/>
        <v>0</v>
      </c>
      <c r="AK38" s="7">
        <f t="shared" si="13"/>
        <v>0</v>
      </c>
      <c r="AL38">
        <f t="shared" si="14"/>
        <v>0</v>
      </c>
      <c r="AM38">
        <f t="shared" si="14"/>
        <v>0</v>
      </c>
      <c r="AN38">
        <f t="shared" si="14"/>
        <v>0</v>
      </c>
      <c r="AO38">
        <f t="shared" si="14"/>
        <v>0</v>
      </c>
      <c r="AP38">
        <f t="shared" si="14"/>
        <v>0</v>
      </c>
      <c r="AQ38">
        <f t="shared" si="15"/>
        <v>0</v>
      </c>
      <c r="AR38" t="str">
        <f t="shared" si="16"/>
        <v>Bust</v>
      </c>
      <c r="AS38">
        <f t="shared" si="17"/>
        <v>0</v>
      </c>
    </row>
    <row r="39" spans="1:45" x14ac:dyDescent="0.25">
      <c r="A39" t="s">
        <v>437</v>
      </c>
      <c r="B39" t="s">
        <v>1</v>
      </c>
      <c r="C39" t="str">
        <f>INDEX('Draft Master List'!E:F,MATCH('QB Stats'!A39,'Draft Master List'!E:E,0),2)</f>
        <v>12007</v>
      </c>
      <c r="D39">
        <f>INDEX('Draft Master List'!A:F,MATCH('QB Stats'!A39,'Draft Master List'!E:E,0),1)</f>
        <v>2007</v>
      </c>
      <c r="E39" s="6">
        <f>_xlfn.IFNA(SUMIFS('Passing Data 2006-2015'!N:N,'Passing Data 2006-2015'!D:D,'QB Stats'!C39,'Passing Data 2006-2015'!A:A,'QB Stats'!D39),0)</f>
        <v>373</v>
      </c>
      <c r="F39" s="6">
        <f>SUMIFS('Passing Data 2006-2015'!N:N,'Passing Data 2006-2015'!D:D,'QB Stats'!C39,'Passing Data 2006-2015'!A:A,'QB Stats'!D39+1)</f>
        <v>2423</v>
      </c>
      <c r="G39" s="6">
        <f>SUMIFS('Passing Data 2006-2015'!N:N,'Passing Data 2006-2015'!D:D,'QB Stats'!C39,'Passing Data 2006-2015'!A:A,'QB Stats'!D39+2)</f>
        <v>1287</v>
      </c>
      <c r="H39" s="6">
        <f>SUMIFS('Passing Data 2006-2015'!N:N,'Passing Data 2006-2015'!D:D,'QB Stats'!C39,'Passing Data 2006-2015'!A:A,'QB Stats'!D39+3)</f>
        <v>0</v>
      </c>
      <c r="I39" s="6">
        <f>SUMIFS('Passing Data 2006-2015'!N:N,'Passing Data 2006-2015'!D:D,'QB Stats'!C39,'Passing Data 2006-2015'!A:A,'QB Stats'!D39+4)</f>
        <v>0</v>
      </c>
      <c r="J39" s="6">
        <f>SUMIFS('Passing Data 2006-2015'!O:O,'Passing Data 2006-2015'!D:D,'QB Stats'!C39,'Passing Data 2006-2015'!A:A,'QB Stats'!D39)</f>
        <v>2</v>
      </c>
      <c r="K39" s="6">
        <f>SUMIFS('Passing Data 2006-2015'!O:O,'Passing Data 2006-2015'!D:D,'QB Stats'!C39,'Passing Data 2006-2015'!A:A,'QB Stats'!D39+1)</f>
        <v>13</v>
      </c>
      <c r="L39" s="6">
        <f>SUMIFS('Passing Data 2006-2015'!O:O,'Passing Data 2006-2015'!D:D,'QB Stats'!C39,'Passing Data 2006-2015'!A:A,'QB Stats'!D39+2)</f>
        <v>3</v>
      </c>
      <c r="M39" s="6">
        <f>SUMIFS('Passing Data 2006-2015'!O:O,'Passing Data 2006-2015'!D:D,'QB Stats'!C39,'Passing Data 2006-2015'!A:A,'QB Stats'!D39+3)</f>
        <v>0</v>
      </c>
      <c r="N39" s="6">
        <f>SUMIFS('Passing Data 2006-2015'!O:O,'Passing Data 2006-2015'!D:D,'QB Stats'!C39,'Passing Data 2006-2015'!A:A,'QB Stats'!D39+4)</f>
        <v>0</v>
      </c>
      <c r="O39" s="6">
        <f>SUMIFS('Passing Data 2006-2015'!Q:Q,'Passing Data 2006-2015'!D:D,'QB Stats'!C39,'Passing Data 2006-2015'!A:A,'QB Stats'!D39)</f>
        <v>4</v>
      </c>
      <c r="P39" s="6">
        <f>SUMIFS('Passing Data 2006-2015'!Q:Q,'Passing Data 2006-2015'!D:D,'QB Stats'!C39,'Passing Data 2006-2015'!A:A,'QB Stats'!D39+1)</f>
        <v>8</v>
      </c>
      <c r="Q39" s="6">
        <f>SUMIFS('Passing Data 2006-2015'!Q:Q,'Passing Data 2006-2015'!D:D,'QB Stats'!C39,'Passing Data 2006-2015'!A:A,'QB Stats'!D39+2)</f>
        <v>11</v>
      </c>
      <c r="R39" s="6">
        <f>SUMIFS('Passing Data 2006-2015'!Q:Q,'Passing Data 2006-2015'!D:D,'QB Stats'!C39,'Passing Data 2006-2015'!A:A,'QB Stats'!D39+3)</f>
        <v>0</v>
      </c>
      <c r="S39" s="6">
        <f>SUMIFS('Passing Data 2006-2015'!Q:Q,'Passing Data 2006-2015'!D:D,'QB Stats'!C39,'Passing Data 2006-2015'!A:A,'QB Stats'!D39+4)</f>
        <v>0</v>
      </c>
      <c r="T39" s="6">
        <f t="shared" si="2"/>
        <v>14.920000000000002</v>
      </c>
      <c r="U39" s="6">
        <f t="shared" si="3"/>
        <v>132.92000000000002</v>
      </c>
      <c r="V39" s="6">
        <f t="shared" si="4"/>
        <v>41.48</v>
      </c>
      <c r="W39" s="6">
        <f t="shared" si="5"/>
        <v>0</v>
      </c>
      <c r="X39" s="6">
        <f t="shared" si="6"/>
        <v>0</v>
      </c>
      <c r="Y39" s="6">
        <f t="shared" si="7"/>
        <v>189.32000000000002</v>
      </c>
      <c r="Z39" s="6">
        <f>SUMIFS('Passing Data 2006-2015'!Y:Y,'Passing Data 2006-2015'!D:D,'QB Stats'!C39,'Passing Data 2006-2015'!A:A,'QB Stats'!D39)</f>
        <v>27.9</v>
      </c>
      <c r="AA39" s="6">
        <f>SUMIFS('Passing Data 2006-2015'!Y:Y,'Passing Data 2006-2015'!D:D,'QB Stats'!C39,'Passing Data 2006-2015'!A:A,'QB Stats'!D39+1)</f>
        <v>31.8</v>
      </c>
      <c r="AB39" s="6">
        <f>SUMIFS('Passing Data 2006-2015'!Y:Y,'Passing Data 2006-2015'!D:D,'QB Stats'!C39,'Passing Data 2006-2015'!A:A,'QB Stats'!D39+2)</f>
        <v>22.7</v>
      </c>
      <c r="AC39" s="6">
        <f>SUMIFS('Passing Data 2006-2015'!Y:Y,'Passing Data 2006-2015'!D:D,'QB Stats'!C39,'Passing Data 2006-2015'!A:A,'QB Stats'!D39+3)</f>
        <v>0</v>
      </c>
      <c r="AD39" s="6">
        <f>SUMIFS('Passing Data 2006-2015'!Y:Y,'Passing Data 2006-2015'!D:D,'QB Stats'!C39,'Passing Data 2006-2015'!A:A,'QB Stats'!D39+4)</f>
        <v>0</v>
      </c>
      <c r="AE39" s="7">
        <f t="shared" si="18"/>
        <v>4083</v>
      </c>
      <c r="AF39" s="7">
        <f t="shared" si="8"/>
        <v>816.6</v>
      </c>
      <c r="AG39" s="6">
        <f t="shared" si="9"/>
        <v>18</v>
      </c>
      <c r="AH39" s="6">
        <f t="shared" si="10"/>
        <v>3.6</v>
      </c>
      <c r="AI39" s="7">
        <f t="shared" si="11"/>
        <v>23</v>
      </c>
      <c r="AJ39" s="7">
        <f t="shared" si="12"/>
        <v>4.5999999999999996</v>
      </c>
      <c r="AK39" s="7">
        <f t="shared" si="13"/>
        <v>16.48</v>
      </c>
      <c r="AL39">
        <f t="shared" si="14"/>
        <v>0</v>
      </c>
      <c r="AM39">
        <f t="shared" si="14"/>
        <v>0</v>
      </c>
      <c r="AN39">
        <f t="shared" si="14"/>
        <v>0</v>
      </c>
      <c r="AO39">
        <f t="shared" si="14"/>
        <v>0</v>
      </c>
      <c r="AP39">
        <f t="shared" si="14"/>
        <v>0</v>
      </c>
      <c r="AQ39">
        <f t="shared" si="15"/>
        <v>0</v>
      </c>
      <c r="AR39" t="str">
        <f t="shared" si="16"/>
        <v>Bust</v>
      </c>
      <c r="AS39">
        <f t="shared" si="17"/>
        <v>0</v>
      </c>
    </row>
    <row r="40" spans="1:45" x14ac:dyDescent="0.25">
      <c r="A40" t="s">
        <v>440</v>
      </c>
      <c r="B40" t="s">
        <v>1</v>
      </c>
      <c r="C40" t="str">
        <f>INDEX('Draft Master List'!E:F,MATCH('QB Stats'!A40,'Draft Master List'!E:E,0),2)</f>
        <v>222007</v>
      </c>
      <c r="D40">
        <f>INDEX('Draft Master List'!A:F,MATCH('QB Stats'!A40,'Draft Master List'!E:E,0),1)</f>
        <v>2007</v>
      </c>
      <c r="E40" s="6">
        <f>_xlfn.IFNA(SUMIFS('Passing Data 2006-2015'!N:N,'Passing Data 2006-2015'!D:D,'QB Stats'!C40,'Passing Data 2006-2015'!A:A,'QB Stats'!D40),0)</f>
        <v>45</v>
      </c>
      <c r="F40" s="6">
        <f>SUMIFS('Passing Data 2006-2015'!N:N,'Passing Data 2006-2015'!D:D,'QB Stats'!C40,'Passing Data 2006-2015'!A:A,'QB Stats'!D40+1)</f>
        <v>518</v>
      </c>
      <c r="G40" s="6">
        <f>SUMIFS('Passing Data 2006-2015'!N:N,'Passing Data 2006-2015'!D:D,'QB Stats'!C40,'Passing Data 2006-2015'!A:A,'QB Stats'!D40+2)</f>
        <v>1339</v>
      </c>
      <c r="H40" s="6">
        <f>SUMIFS('Passing Data 2006-2015'!N:N,'Passing Data 2006-2015'!D:D,'QB Stats'!C40,'Passing Data 2006-2015'!A:A,'QB Stats'!D40+3)</f>
        <v>0</v>
      </c>
      <c r="I40" s="6">
        <f>SUMIFS('Passing Data 2006-2015'!N:N,'Passing Data 2006-2015'!D:D,'QB Stats'!C40,'Passing Data 2006-2015'!A:A,'QB Stats'!D40+4)</f>
        <v>0</v>
      </c>
      <c r="J40" s="6">
        <f>SUMIFS('Passing Data 2006-2015'!O:O,'Passing Data 2006-2015'!D:D,'QB Stats'!C40,'Passing Data 2006-2015'!A:A,'QB Stats'!D40)</f>
        <v>0</v>
      </c>
      <c r="K40" s="6">
        <f>SUMIFS('Passing Data 2006-2015'!O:O,'Passing Data 2006-2015'!D:D,'QB Stats'!C40,'Passing Data 2006-2015'!A:A,'QB Stats'!D40+1)</f>
        <v>2</v>
      </c>
      <c r="L40" s="6">
        <f>SUMIFS('Passing Data 2006-2015'!O:O,'Passing Data 2006-2015'!D:D,'QB Stats'!C40,'Passing Data 2006-2015'!A:A,'QB Stats'!D40+2)</f>
        <v>8</v>
      </c>
      <c r="M40" s="6">
        <f>SUMIFS('Passing Data 2006-2015'!O:O,'Passing Data 2006-2015'!D:D,'QB Stats'!C40,'Passing Data 2006-2015'!A:A,'QB Stats'!D40+3)</f>
        <v>0</v>
      </c>
      <c r="N40" s="6">
        <f>SUMIFS('Passing Data 2006-2015'!O:O,'Passing Data 2006-2015'!D:D,'QB Stats'!C40,'Passing Data 2006-2015'!A:A,'QB Stats'!D40+4)</f>
        <v>0</v>
      </c>
      <c r="O40" s="6">
        <f>SUMIFS('Passing Data 2006-2015'!Q:Q,'Passing Data 2006-2015'!D:D,'QB Stats'!C40,'Passing Data 2006-2015'!A:A,'QB Stats'!D40)</f>
        <v>0</v>
      </c>
      <c r="P40" s="6">
        <f>SUMIFS('Passing Data 2006-2015'!Q:Q,'Passing Data 2006-2015'!D:D,'QB Stats'!C40,'Passing Data 2006-2015'!A:A,'QB Stats'!D40+1)</f>
        <v>2</v>
      </c>
      <c r="Q40" s="6">
        <f>SUMIFS('Passing Data 2006-2015'!Q:Q,'Passing Data 2006-2015'!D:D,'QB Stats'!C40,'Passing Data 2006-2015'!A:A,'QB Stats'!D40+2)</f>
        <v>7</v>
      </c>
      <c r="R40" s="6">
        <f>SUMIFS('Passing Data 2006-2015'!Q:Q,'Passing Data 2006-2015'!D:D,'QB Stats'!C40,'Passing Data 2006-2015'!A:A,'QB Stats'!D40+3)</f>
        <v>0</v>
      </c>
      <c r="S40" s="6">
        <f>SUMIFS('Passing Data 2006-2015'!Q:Q,'Passing Data 2006-2015'!D:D,'QB Stats'!C40,'Passing Data 2006-2015'!A:A,'QB Stats'!D40+4)</f>
        <v>0</v>
      </c>
      <c r="T40" s="6">
        <f t="shared" si="2"/>
        <v>1.8</v>
      </c>
      <c r="U40" s="6">
        <f t="shared" si="3"/>
        <v>24.72</v>
      </c>
      <c r="V40" s="6">
        <f t="shared" si="4"/>
        <v>71.56</v>
      </c>
      <c r="W40" s="6">
        <f t="shared" si="5"/>
        <v>0</v>
      </c>
      <c r="X40" s="6">
        <f t="shared" si="6"/>
        <v>0</v>
      </c>
      <c r="Y40" s="6">
        <f t="shared" si="7"/>
        <v>98.08</v>
      </c>
      <c r="Z40" s="6">
        <f>SUMIFS('Passing Data 2006-2015'!Y:Y,'Passing Data 2006-2015'!D:D,'QB Stats'!C40,'Passing Data 2006-2015'!A:A,'QB Stats'!D40)</f>
        <v>60.4</v>
      </c>
      <c r="AA40" s="6">
        <f>SUMIFS('Passing Data 2006-2015'!Y:Y,'Passing Data 2006-2015'!D:D,'QB Stats'!C40,'Passing Data 2006-2015'!A:A,'QB Stats'!D40+1)</f>
        <v>42.4</v>
      </c>
      <c r="AB40" s="6">
        <f>SUMIFS('Passing Data 2006-2015'!Y:Y,'Passing Data 2006-2015'!D:D,'QB Stats'!C40,'Passing Data 2006-2015'!A:A,'QB Stats'!D40+2)</f>
        <v>45.2</v>
      </c>
      <c r="AC40" s="6">
        <f>SUMIFS('Passing Data 2006-2015'!Y:Y,'Passing Data 2006-2015'!D:D,'QB Stats'!C40,'Passing Data 2006-2015'!A:A,'QB Stats'!D40+3)</f>
        <v>0</v>
      </c>
      <c r="AD40" s="6">
        <f>SUMIFS('Passing Data 2006-2015'!Y:Y,'Passing Data 2006-2015'!D:D,'QB Stats'!C40,'Passing Data 2006-2015'!A:A,'QB Stats'!D40+4)</f>
        <v>0</v>
      </c>
      <c r="AE40" s="7">
        <f t="shared" si="18"/>
        <v>1902</v>
      </c>
      <c r="AF40" s="7">
        <f t="shared" si="8"/>
        <v>380.4</v>
      </c>
      <c r="AG40" s="6">
        <f t="shared" si="9"/>
        <v>10</v>
      </c>
      <c r="AH40" s="6">
        <f t="shared" si="10"/>
        <v>2</v>
      </c>
      <c r="AI40" s="7">
        <f t="shared" si="11"/>
        <v>9</v>
      </c>
      <c r="AJ40" s="7">
        <f t="shared" si="12"/>
        <v>1.8</v>
      </c>
      <c r="AK40" s="7">
        <f t="shared" si="13"/>
        <v>29.6</v>
      </c>
      <c r="AL40">
        <f t="shared" si="14"/>
        <v>0</v>
      </c>
      <c r="AM40">
        <f t="shared" si="14"/>
        <v>0</v>
      </c>
      <c r="AN40">
        <f t="shared" si="14"/>
        <v>0</v>
      </c>
      <c r="AO40">
        <f t="shared" si="14"/>
        <v>0</v>
      </c>
      <c r="AP40">
        <f t="shared" si="14"/>
        <v>0</v>
      </c>
      <c r="AQ40">
        <f t="shared" si="15"/>
        <v>0</v>
      </c>
      <c r="AR40" t="str">
        <f t="shared" si="16"/>
        <v>Bust</v>
      </c>
      <c r="AS40">
        <f t="shared" si="17"/>
        <v>0</v>
      </c>
    </row>
    <row r="41" spans="1:45" x14ac:dyDescent="0.25">
      <c r="A41" t="s">
        <v>445</v>
      </c>
      <c r="B41" t="s">
        <v>1</v>
      </c>
      <c r="C41" t="str">
        <f>INDEX('Draft Master List'!E:F,MATCH('QB Stats'!A41,'Draft Master List'!E:E,0),2)</f>
        <v>362007</v>
      </c>
      <c r="D41">
        <f>INDEX('Draft Master List'!A:F,MATCH('QB Stats'!A41,'Draft Master List'!E:E,0),1)</f>
        <v>2007</v>
      </c>
      <c r="E41" s="6">
        <f>_xlfn.IFNA(SUMIFS('Passing Data 2006-2015'!N:N,'Passing Data 2006-2015'!D:D,'QB Stats'!C41,'Passing Data 2006-2015'!A:A,'QB Stats'!D41),0)</f>
        <v>0</v>
      </c>
      <c r="F41" s="6">
        <f>SUMIFS('Passing Data 2006-2015'!N:N,'Passing Data 2006-2015'!D:D,'QB Stats'!C41,'Passing Data 2006-2015'!A:A,'QB Stats'!D41+1)</f>
        <v>144</v>
      </c>
      <c r="G41" s="6">
        <f>SUMIFS('Passing Data 2006-2015'!N:N,'Passing Data 2006-2015'!D:D,'QB Stats'!C41,'Passing Data 2006-2015'!A:A,'QB Stats'!D41+2)</f>
        <v>741</v>
      </c>
      <c r="H41" s="6">
        <f>SUMIFS('Passing Data 2006-2015'!N:N,'Passing Data 2006-2015'!D:D,'QB Stats'!C41,'Passing Data 2006-2015'!A:A,'QB Stats'!D41+3)</f>
        <v>1197</v>
      </c>
      <c r="I41" s="6">
        <f>SUMIFS('Passing Data 2006-2015'!N:N,'Passing Data 2006-2015'!D:D,'QB Stats'!C41,'Passing Data 2006-2015'!A:A,'QB Stats'!D41+4)</f>
        <v>1955</v>
      </c>
      <c r="J41" s="6">
        <f>SUMIFS('Passing Data 2006-2015'!O:O,'Passing Data 2006-2015'!D:D,'QB Stats'!C41,'Passing Data 2006-2015'!A:A,'QB Stats'!D41)</f>
        <v>0</v>
      </c>
      <c r="K41" s="6">
        <f>SUMIFS('Passing Data 2006-2015'!O:O,'Passing Data 2006-2015'!D:D,'QB Stats'!C41,'Passing Data 2006-2015'!A:A,'QB Stats'!D41+1)</f>
        <v>0</v>
      </c>
      <c r="L41" s="6">
        <f>SUMIFS('Passing Data 2006-2015'!O:O,'Passing Data 2006-2015'!D:D,'QB Stats'!C41,'Passing Data 2006-2015'!A:A,'QB Stats'!D41+2)</f>
        <v>4</v>
      </c>
      <c r="M41" s="6">
        <f>SUMIFS('Passing Data 2006-2015'!O:O,'Passing Data 2006-2015'!D:D,'QB Stats'!C41,'Passing Data 2006-2015'!A:A,'QB Stats'!D41+3)</f>
        <v>7</v>
      </c>
      <c r="N41" s="6">
        <f>SUMIFS('Passing Data 2006-2015'!O:O,'Passing Data 2006-2015'!D:D,'QB Stats'!C41,'Passing Data 2006-2015'!A:A,'QB Stats'!D41+4)</f>
        <v>9</v>
      </c>
      <c r="O41" s="6">
        <f>SUMIFS('Passing Data 2006-2015'!Q:Q,'Passing Data 2006-2015'!D:D,'QB Stats'!C41,'Passing Data 2006-2015'!A:A,'QB Stats'!D41)</f>
        <v>0</v>
      </c>
      <c r="P41" s="6">
        <f>SUMIFS('Passing Data 2006-2015'!Q:Q,'Passing Data 2006-2015'!D:D,'QB Stats'!C41,'Passing Data 2006-2015'!A:A,'QB Stats'!D41+1)</f>
        <v>4</v>
      </c>
      <c r="Q41" s="6">
        <f>SUMIFS('Passing Data 2006-2015'!Q:Q,'Passing Data 2006-2015'!D:D,'QB Stats'!C41,'Passing Data 2006-2015'!A:A,'QB Stats'!D41+2)</f>
        <v>3</v>
      </c>
      <c r="R41" s="6">
        <f>SUMIFS('Passing Data 2006-2015'!Q:Q,'Passing Data 2006-2015'!D:D,'QB Stats'!C41,'Passing Data 2006-2015'!A:A,'QB Stats'!D41+3)</f>
        <v>7</v>
      </c>
      <c r="S41" s="6">
        <f>SUMIFS('Passing Data 2006-2015'!Q:Q,'Passing Data 2006-2015'!D:D,'QB Stats'!C41,'Passing Data 2006-2015'!A:A,'QB Stats'!D41+4)</f>
        <v>8</v>
      </c>
      <c r="T41" s="6">
        <f t="shared" si="2"/>
        <v>0</v>
      </c>
      <c r="U41" s="6">
        <f t="shared" si="3"/>
        <v>-2.2400000000000002</v>
      </c>
      <c r="V41" s="6">
        <f t="shared" si="4"/>
        <v>39.64</v>
      </c>
      <c r="W41" s="6">
        <f t="shared" si="5"/>
        <v>61.879999999999995</v>
      </c>
      <c r="X41" s="6">
        <f t="shared" si="6"/>
        <v>98.2</v>
      </c>
      <c r="Y41" s="6">
        <f t="shared" si="7"/>
        <v>197.48000000000002</v>
      </c>
      <c r="Z41" s="6">
        <f>SUMIFS('Passing Data 2006-2015'!Y:Y,'Passing Data 2006-2015'!D:D,'QB Stats'!C41,'Passing Data 2006-2015'!A:A,'QB Stats'!D41)</f>
        <v>0</v>
      </c>
      <c r="AA41" s="6">
        <f>SUMIFS('Passing Data 2006-2015'!Y:Y,'Passing Data 2006-2015'!D:D,'QB Stats'!C41,'Passing Data 2006-2015'!A:A,'QB Stats'!D41+1)</f>
        <v>4.8</v>
      </c>
      <c r="AB41" s="6">
        <f>SUMIFS('Passing Data 2006-2015'!Y:Y,'Passing Data 2006-2015'!D:D,'QB Stats'!C41,'Passing Data 2006-2015'!A:A,'QB Stats'!D41+2)</f>
        <v>64.5</v>
      </c>
      <c r="AC41" s="6">
        <f>SUMIFS('Passing Data 2006-2015'!Y:Y,'Passing Data 2006-2015'!D:D,'QB Stats'!C41,'Passing Data 2006-2015'!A:A,'QB Stats'!D41+3)</f>
        <v>49.6</v>
      </c>
      <c r="AD41" s="6">
        <f>SUMIFS('Passing Data 2006-2015'!Y:Y,'Passing Data 2006-2015'!D:D,'QB Stats'!C41,'Passing Data 2006-2015'!A:A,'QB Stats'!D41+4)</f>
        <v>35</v>
      </c>
      <c r="AE41" s="7">
        <f t="shared" si="18"/>
        <v>4037</v>
      </c>
      <c r="AF41" s="7">
        <f t="shared" si="8"/>
        <v>807.4</v>
      </c>
      <c r="AG41" s="6">
        <f t="shared" si="9"/>
        <v>20</v>
      </c>
      <c r="AH41" s="6">
        <f t="shared" si="10"/>
        <v>4</v>
      </c>
      <c r="AI41" s="7">
        <f t="shared" si="11"/>
        <v>22</v>
      </c>
      <c r="AJ41" s="7">
        <f t="shared" si="12"/>
        <v>4.4000000000000004</v>
      </c>
      <c r="AK41" s="7">
        <f t="shared" si="13"/>
        <v>30.78</v>
      </c>
      <c r="AL41">
        <f t="shared" si="14"/>
        <v>0</v>
      </c>
      <c r="AM41">
        <f t="shared" si="14"/>
        <v>0</v>
      </c>
      <c r="AN41">
        <f t="shared" si="14"/>
        <v>0</v>
      </c>
      <c r="AO41">
        <f t="shared" si="14"/>
        <v>0</v>
      </c>
      <c r="AP41">
        <f t="shared" si="14"/>
        <v>0</v>
      </c>
      <c r="AQ41">
        <f t="shared" si="15"/>
        <v>0</v>
      </c>
      <c r="AR41" t="str">
        <f t="shared" si="16"/>
        <v>Bust</v>
      </c>
      <c r="AS41">
        <f t="shared" si="17"/>
        <v>0</v>
      </c>
    </row>
    <row r="42" spans="1:45" x14ac:dyDescent="0.25">
      <c r="A42" t="s">
        <v>447</v>
      </c>
      <c r="B42" t="s">
        <v>1</v>
      </c>
      <c r="C42" t="str">
        <f>INDEX('Draft Master List'!E:F,MATCH('QB Stats'!A42,'Draft Master List'!E:E,0),2)</f>
        <v>402007</v>
      </c>
      <c r="D42">
        <f>INDEX('Draft Master List'!A:F,MATCH('QB Stats'!A42,'Draft Master List'!E:E,0),1)</f>
        <v>2007</v>
      </c>
      <c r="E42" s="6">
        <f>_xlfn.IFNA(SUMIFS('Passing Data 2006-2015'!N:N,'Passing Data 2006-2015'!D:D,'QB Stats'!C42,'Passing Data 2006-2015'!A:A,'QB Stats'!D42),0)</f>
        <v>559</v>
      </c>
      <c r="F42" s="6">
        <f>SUMIFS('Passing Data 2006-2015'!N:N,'Passing Data 2006-2015'!D:D,'QB Stats'!C42,'Passing Data 2006-2015'!A:A,'QB Stats'!D42+1)</f>
        <v>0</v>
      </c>
      <c r="G42" s="6">
        <f>SUMIFS('Passing Data 2006-2015'!N:N,'Passing Data 2006-2015'!D:D,'QB Stats'!C42,'Passing Data 2006-2015'!A:A,'QB Stats'!D42+2)</f>
        <v>0</v>
      </c>
      <c r="H42" s="6">
        <f>SUMIFS('Passing Data 2006-2015'!N:N,'Passing Data 2006-2015'!D:D,'QB Stats'!C42,'Passing Data 2006-2015'!A:A,'QB Stats'!D42+3)</f>
        <v>0</v>
      </c>
      <c r="I42" s="6">
        <f>SUMIFS('Passing Data 2006-2015'!N:N,'Passing Data 2006-2015'!D:D,'QB Stats'!C42,'Passing Data 2006-2015'!A:A,'QB Stats'!D42+4)</f>
        <v>858</v>
      </c>
      <c r="J42" s="6">
        <f>SUMIFS('Passing Data 2006-2015'!O:O,'Passing Data 2006-2015'!D:D,'QB Stats'!C42,'Passing Data 2006-2015'!A:A,'QB Stats'!D42)</f>
        <v>1</v>
      </c>
      <c r="K42" s="6">
        <f>SUMIFS('Passing Data 2006-2015'!O:O,'Passing Data 2006-2015'!D:D,'QB Stats'!C42,'Passing Data 2006-2015'!A:A,'QB Stats'!D42+1)</f>
        <v>0</v>
      </c>
      <c r="L42" s="6">
        <f>SUMIFS('Passing Data 2006-2015'!O:O,'Passing Data 2006-2015'!D:D,'QB Stats'!C42,'Passing Data 2006-2015'!A:A,'QB Stats'!D42+2)</f>
        <v>0</v>
      </c>
      <c r="M42" s="6">
        <f>SUMIFS('Passing Data 2006-2015'!O:O,'Passing Data 2006-2015'!D:D,'QB Stats'!C42,'Passing Data 2006-2015'!A:A,'QB Stats'!D42+3)</f>
        <v>0</v>
      </c>
      <c r="N42" s="6">
        <f>SUMIFS('Passing Data 2006-2015'!O:O,'Passing Data 2006-2015'!D:D,'QB Stats'!C42,'Passing Data 2006-2015'!A:A,'QB Stats'!D42+4)</f>
        <v>2</v>
      </c>
      <c r="O42" s="6">
        <f>SUMIFS('Passing Data 2006-2015'!Q:Q,'Passing Data 2006-2015'!D:D,'QB Stats'!C42,'Passing Data 2006-2015'!A:A,'QB Stats'!D42)</f>
        <v>3</v>
      </c>
      <c r="P42" s="6">
        <f>SUMIFS('Passing Data 2006-2015'!Q:Q,'Passing Data 2006-2015'!D:D,'QB Stats'!C42,'Passing Data 2006-2015'!A:A,'QB Stats'!D42+1)</f>
        <v>0</v>
      </c>
      <c r="Q42" s="6">
        <f>SUMIFS('Passing Data 2006-2015'!Q:Q,'Passing Data 2006-2015'!D:D,'QB Stats'!C42,'Passing Data 2006-2015'!A:A,'QB Stats'!D42+2)</f>
        <v>0</v>
      </c>
      <c r="R42" s="6">
        <f>SUMIFS('Passing Data 2006-2015'!Q:Q,'Passing Data 2006-2015'!D:D,'QB Stats'!C42,'Passing Data 2006-2015'!A:A,'QB Stats'!D42+3)</f>
        <v>0</v>
      </c>
      <c r="S42" s="6">
        <f>SUMIFS('Passing Data 2006-2015'!Q:Q,'Passing Data 2006-2015'!D:D,'QB Stats'!C42,'Passing Data 2006-2015'!A:A,'QB Stats'!D42+4)</f>
        <v>4</v>
      </c>
      <c r="T42" s="6">
        <f t="shared" si="2"/>
        <v>20.36</v>
      </c>
      <c r="U42" s="6">
        <f t="shared" si="3"/>
        <v>0</v>
      </c>
      <c r="V42" s="6">
        <f t="shared" si="4"/>
        <v>0</v>
      </c>
      <c r="W42" s="6">
        <f t="shared" si="5"/>
        <v>0</v>
      </c>
      <c r="X42" s="6">
        <f t="shared" si="6"/>
        <v>34.32</v>
      </c>
      <c r="Y42" s="6">
        <f t="shared" si="7"/>
        <v>54.68</v>
      </c>
      <c r="Z42" s="6">
        <f>SUMIFS('Passing Data 2006-2015'!Y:Y,'Passing Data 2006-2015'!D:D,'QB Stats'!C42,'Passing Data 2006-2015'!A:A,'QB Stats'!D42)</f>
        <v>14.4</v>
      </c>
      <c r="AA42" s="6">
        <f>SUMIFS('Passing Data 2006-2015'!Y:Y,'Passing Data 2006-2015'!D:D,'QB Stats'!C42,'Passing Data 2006-2015'!A:A,'QB Stats'!D42+1)</f>
        <v>0</v>
      </c>
      <c r="AB42" s="6">
        <f>SUMIFS('Passing Data 2006-2015'!Y:Y,'Passing Data 2006-2015'!D:D,'QB Stats'!C42,'Passing Data 2006-2015'!A:A,'QB Stats'!D42+2)</f>
        <v>0</v>
      </c>
      <c r="AC42" s="6">
        <f>SUMIFS('Passing Data 2006-2015'!Y:Y,'Passing Data 2006-2015'!D:D,'QB Stats'!C42,'Passing Data 2006-2015'!A:A,'QB Stats'!D42+3)</f>
        <v>0</v>
      </c>
      <c r="AD42" s="6">
        <f>SUMIFS('Passing Data 2006-2015'!Y:Y,'Passing Data 2006-2015'!D:D,'QB Stats'!C42,'Passing Data 2006-2015'!A:A,'QB Stats'!D42+4)</f>
        <v>41</v>
      </c>
      <c r="AE42" s="7">
        <f t="shared" si="18"/>
        <v>1417</v>
      </c>
      <c r="AF42" s="7">
        <f t="shared" si="8"/>
        <v>283.39999999999998</v>
      </c>
      <c r="AG42" s="6">
        <f t="shared" si="9"/>
        <v>3</v>
      </c>
      <c r="AH42" s="6">
        <f t="shared" si="10"/>
        <v>0.6</v>
      </c>
      <c r="AI42" s="7">
        <f t="shared" si="11"/>
        <v>7</v>
      </c>
      <c r="AJ42" s="7">
        <f t="shared" si="12"/>
        <v>1.4</v>
      </c>
      <c r="AK42" s="7">
        <f t="shared" si="13"/>
        <v>11.08</v>
      </c>
      <c r="AL42">
        <f t="shared" si="14"/>
        <v>0</v>
      </c>
      <c r="AM42">
        <f t="shared" si="14"/>
        <v>0</v>
      </c>
      <c r="AN42">
        <f t="shared" si="14"/>
        <v>0</v>
      </c>
      <c r="AO42">
        <f t="shared" si="14"/>
        <v>0</v>
      </c>
      <c r="AP42">
        <f t="shared" si="14"/>
        <v>0</v>
      </c>
      <c r="AQ42">
        <f t="shared" si="15"/>
        <v>0</v>
      </c>
      <c r="AR42" t="str">
        <f t="shared" si="16"/>
        <v>Bust</v>
      </c>
      <c r="AS42">
        <f t="shared" si="17"/>
        <v>0</v>
      </c>
    </row>
    <row r="43" spans="1:45" x14ac:dyDescent="0.25">
      <c r="A43" t="s">
        <v>70</v>
      </c>
      <c r="B43" t="s">
        <v>1</v>
      </c>
      <c r="C43" t="str">
        <f>INDEX('Draft Master List'!E:F,MATCH('QB Stats'!A43,'Draft Master List'!E:E,0),2)</f>
        <v>432007</v>
      </c>
      <c r="D43">
        <f>INDEX('Draft Master List'!A:F,MATCH('QB Stats'!A43,'Draft Master List'!E:E,0),1)</f>
        <v>2007</v>
      </c>
      <c r="E43" s="6">
        <f>_xlfn.IFNA(SUMIFS('Passing Data 2006-2015'!N:N,'Passing Data 2006-2015'!D:D,'QB Stats'!C43,'Passing Data 2006-2015'!A:A,'QB Stats'!D43),0)</f>
        <v>0</v>
      </c>
      <c r="F43" s="6">
        <f>SUMIFS('Passing Data 2006-2015'!N:N,'Passing Data 2006-2015'!D:D,'QB Stats'!C43,'Passing Data 2006-2015'!A:A,'QB Stats'!D43+1)</f>
        <v>119</v>
      </c>
      <c r="G43" s="6">
        <f>SUMIFS('Passing Data 2006-2015'!N:N,'Passing Data 2006-2015'!D:D,'QB Stats'!C43,'Passing Data 2006-2015'!A:A,'QB Stats'!D43+2)</f>
        <v>259</v>
      </c>
      <c r="H43" s="6">
        <f>SUMIFS('Passing Data 2006-2015'!N:N,'Passing Data 2006-2015'!D:D,'QB Stats'!C43,'Passing Data 2006-2015'!A:A,'QB Stats'!D43+3)</f>
        <v>780</v>
      </c>
      <c r="I43" s="6">
        <f>SUMIFS('Passing Data 2006-2015'!N:N,'Passing Data 2006-2015'!D:D,'QB Stats'!C43,'Passing Data 2006-2015'!A:A,'QB Stats'!D43+4)</f>
        <v>0</v>
      </c>
      <c r="J43" s="6">
        <f>SUMIFS('Passing Data 2006-2015'!O:O,'Passing Data 2006-2015'!D:D,'QB Stats'!C43,'Passing Data 2006-2015'!A:A,'QB Stats'!D43)</f>
        <v>0</v>
      </c>
      <c r="K43" s="6">
        <f>SUMIFS('Passing Data 2006-2015'!O:O,'Passing Data 2006-2015'!D:D,'QB Stats'!C43,'Passing Data 2006-2015'!A:A,'QB Stats'!D43+1)</f>
        <v>1</v>
      </c>
      <c r="L43" s="6">
        <f>SUMIFS('Passing Data 2006-2015'!O:O,'Passing Data 2006-2015'!D:D,'QB Stats'!C43,'Passing Data 2006-2015'!A:A,'QB Stats'!D43+2)</f>
        <v>0</v>
      </c>
      <c r="M43" s="6">
        <f>SUMIFS('Passing Data 2006-2015'!O:O,'Passing Data 2006-2015'!D:D,'QB Stats'!C43,'Passing Data 2006-2015'!A:A,'QB Stats'!D43+3)</f>
        <v>4</v>
      </c>
      <c r="N43" s="6">
        <f>SUMIFS('Passing Data 2006-2015'!O:O,'Passing Data 2006-2015'!D:D,'QB Stats'!C43,'Passing Data 2006-2015'!A:A,'QB Stats'!D43+4)</f>
        <v>0</v>
      </c>
      <c r="O43" s="6">
        <f>SUMIFS('Passing Data 2006-2015'!Q:Q,'Passing Data 2006-2015'!D:D,'QB Stats'!C43,'Passing Data 2006-2015'!A:A,'QB Stats'!D43)</f>
        <v>0</v>
      </c>
      <c r="P43" s="6">
        <f>SUMIFS('Passing Data 2006-2015'!Q:Q,'Passing Data 2006-2015'!D:D,'QB Stats'!C43,'Passing Data 2006-2015'!A:A,'QB Stats'!D43+1)</f>
        <v>0</v>
      </c>
      <c r="Q43" s="6">
        <f>SUMIFS('Passing Data 2006-2015'!Q:Q,'Passing Data 2006-2015'!D:D,'QB Stats'!C43,'Passing Data 2006-2015'!A:A,'QB Stats'!D43+2)</f>
        <v>6</v>
      </c>
      <c r="R43" s="6">
        <f>SUMIFS('Passing Data 2006-2015'!Q:Q,'Passing Data 2006-2015'!D:D,'QB Stats'!C43,'Passing Data 2006-2015'!A:A,'QB Stats'!D43+3)</f>
        <v>3</v>
      </c>
      <c r="S43" s="6">
        <f>SUMIFS('Passing Data 2006-2015'!Q:Q,'Passing Data 2006-2015'!D:D,'QB Stats'!C43,'Passing Data 2006-2015'!A:A,'QB Stats'!D43+4)</f>
        <v>0</v>
      </c>
      <c r="T43" s="6">
        <f t="shared" si="2"/>
        <v>0</v>
      </c>
      <c r="U43" s="6">
        <f t="shared" si="3"/>
        <v>8.76</v>
      </c>
      <c r="V43" s="6">
        <f t="shared" si="4"/>
        <v>-1.6400000000000006</v>
      </c>
      <c r="W43" s="6">
        <f t="shared" si="5"/>
        <v>41.2</v>
      </c>
      <c r="X43" s="6">
        <f t="shared" si="6"/>
        <v>0</v>
      </c>
      <c r="Y43" s="6">
        <f t="shared" si="7"/>
        <v>48.32</v>
      </c>
      <c r="Z43" s="6">
        <f>SUMIFS('Passing Data 2006-2015'!Y:Y,'Passing Data 2006-2015'!D:D,'QB Stats'!C43,'Passing Data 2006-2015'!A:A,'QB Stats'!D43)</f>
        <v>0</v>
      </c>
      <c r="AA43" s="6">
        <f>SUMIFS('Passing Data 2006-2015'!Y:Y,'Passing Data 2006-2015'!D:D,'QB Stats'!C43,'Passing Data 2006-2015'!A:A,'QB Stats'!D43+1)</f>
        <v>32.799999999999997</v>
      </c>
      <c r="AB43" s="6">
        <f>SUMIFS('Passing Data 2006-2015'!Y:Y,'Passing Data 2006-2015'!D:D,'QB Stats'!C43,'Passing Data 2006-2015'!A:A,'QB Stats'!D43+2)</f>
        <v>13.9</v>
      </c>
      <c r="AC43" s="6">
        <f>SUMIFS('Passing Data 2006-2015'!Y:Y,'Passing Data 2006-2015'!D:D,'QB Stats'!C43,'Passing Data 2006-2015'!A:A,'QB Stats'!D43+3)</f>
        <v>63.4</v>
      </c>
      <c r="AD43" s="6">
        <f>SUMIFS('Passing Data 2006-2015'!Y:Y,'Passing Data 2006-2015'!D:D,'QB Stats'!C43,'Passing Data 2006-2015'!A:A,'QB Stats'!D43+4)</f>
        <v>0</v>
      </c>
      <c r="AE43" s="7">
        <f t="shared" si="18"/>
        <v>1158</v>
      </c>
      <c r="AF43" s="7">
        <f t="shared" si="8"/>
        <v>231.6</v>
      </c>
      <c r="AG43" s="6">
        <f t="shared" si="9"/>
        <v>5</v>
      </c>
      <c r="AH43" s="6">
        <f t="shared" si="10"/>
        <v>1</v>
      </c>
      <c r="AI43" s="7">
        <f t="shared" si="11"/>
        <v>9</v>
      </c>
      <c r="AJ43" s="7">
        <f t="shared" si="12"/>
        <v>1.8</v>
      </c>
      <c r="AK43" s="7">
        <f t="shared" si="13"/>
        <v>22.02</v>
      </c>
      <c r="AL43">
        <f t="shared" si="14"/>
        <v>0</v>
      </c>
      <c r="AM43">
        <f t="shared" si="14"/>
        <v>0</v>
      </c>
      <c r="AN43">
        <f t="shared" si="14"/>
        <v>0</v>
      </c>
      <c r="AO43">
        <f t="shared" si="14"/>
        <v>0</v>
      </c>
      <c r="AP43">
        <f t="shared" si="14"/>
        <v>0</v>
      </c>
      <c r="AQ43">
        <f t="shared" si="15"/>
        <v>0</v>
      </c>
      <c r="AR43" t="str">
        <f t="shared" si="16"/>
        <v>Bust</v>
      </c>
      <c r="AS43">
        <f t="shared" si="17"/>
        <v>0</v>
      </c>
    </row>
    <row r="44" spans="1:45" x14ac:dyDescent="0.25">
      <c r="A44" t="s">
        <v>464</v>
      </c>
      <c r="B44" t="s">
        <v>1</v>
      </c>
      <c r="C44" t="str">
        <f>INDEX('Draft Master List'!E:F,MATCH('QB Stats'!A44,'Draft Master List'!E:E,0),2)</f>
        <v>922007</v>
      </c>
      <c r="D44">
        <f>INDEX('Draft Master List'!A:F,MATCH('QB Stats'!A44,'Draft Master List'!E:E,0),1)</f>
        <v>2007</v>
      </c>
      <c r="E44" s="6">
        <f>_xlfn.IFNA(SUMIFS('Passing Data 2006-2015'!N:N,'Passing Data 2006-2015'!D:D,'QB Stats'!C44,'Passing Data 2006-2015'!A:A,'QB Stats'!D44),0)</f>
        <v>1630</v>
      </c>
      <c r="F44" s="6">
        <f>SUMIFS('Passing Data 2006-2015'!N:N,'Passing Data 2006-2015'!D:D,'QB Stats'!C44,'Passing Data 2006-2015'!A:A,'QB Stats'!D44+1)</f>
        <v>2699</v>
      </c>
      <c r="G44" s="6">
        <f>SUMIFS('Passing Data 2006-2015'!N:N,'Passing Data 2006-2015'!D:D,'QB Stats'!C44,'Passing Data 2006-2015'!A:A,'QB Stats'!D44+2)</f>
        <v>1169</v>
      </c>
      <c r="H44" s="6">
        <f>SUMIFS('Passing Data 2006-2015'!N:N,'Passing Data 2006-2015'!D:D,'QB Stats'!C44,'Passing Data 2006-2015'!A:A,'QB Stats'!D44+3)</f>
        <v>521</v>
      </c>
      <c r="I44" s="6">
        <f>SUMIFS('Passing Data 2006-2015'!N:N,'Passing Data 2006-2015'!D:D,'QB Stats'!C44,'Passing Data 2006-2015'!A:A,'QB Stats'!D44+4)</f>
        <v>0</v>
      </c>
      <c r="J44" s="6">
        <f>SUMIFS('Passing Data 2006-2015'!O:O,'Passing Data 2006-2015'!D:D,'QB Stats'!C44,'Passing Data 2006-2015'!A:A,'QB Stats'!D44)</f>
        <v>7</v>
      </c>
      <c r="K44" s="6">
        <f>SUMIFS('Passing Data 2006-2015'!O:O,'Passing Data 2006-2015'!D:D,'QB Stats'!C44,'Passing Data 2006-2015'!A:A,'QB Stats'!D44+1)</f>
        <v>11</v>
      </c>
      <c r="L44" s="6">
        <f>SUMIFS('Passing Data 2006-2015'!O:O,'Passing Data 2006-2015'!D:D,'QB Stats'!C44,'Passing Data 2006-2015'!A:A,'QB Stats'!D44+2)</f>
        <v>6</v>
      </c>
      <c r="M44" s="6">
        <f>SUMIFS('Passing Data 2006-2015'!O:O,'Passing Data 2006-2015'!D:D,'QB Stats'!C44,'Passing Data 2006-2015'!A:A,'QB Stats'!D44+3)</f>
        <v>2</v>
      </c>
      <c r="N44" s="6">
        <f>SUMIFS('Passing Data 2006-2015'!O:O,'Passing Data 2006-2015'!D:D,'QB Stats'!C44,'Passing Data 2006-2015'!A:A,'QB Stats'!D44+4)</f>
        <v>0</v>
      </c>
      <c r="O44" s="6">
        <f>SUMIFS('Passing Data 2006-2015'!Q:Q,'Passing Data 2006-2015'!D:D,'QB Stats'!C44,'Passing Data 2006-2015'!A:A,'QB Stats'!D44)</f>
        <v>8</v>
      </c>
      <c r="P44" s="6">
        <f>SUMIFS('Passing Data 2006-2015'!Q:Q,'Passing Data 2006-2015'!D:D,'QB Stats'!C44,'Passing Data 2006-2015'!A:A,'QB Stats'!D44+1)</f>
        <v>10</v>
      </c>
      <c r="Q44" s="6">
        <f>SUMIFS('Passing Data 2006-2015'!Q:Q,'Passing Data 2006-2015'!D:D,'QB Stats'!C44,'Passing Data 2006-2015'!A:A,'QB Stats'!D44+2)</f>
        <v>7</v>
      </c>
      <c r="R44" s="6">
        <f>SUMIFS('Passing Data 2006-2015'!Q:Q,'Passing Data 2006-2015'!D:D,'QB Stats'!C44,'Passing Data 2006-2015'!A:A,'QB Stats'!D44+3)</f>
        <v>5</v>
      </c>
      <c r="S44" s="6">
        <f>SUMIFS('Passing Data 2006-2015'!Q:Q,'Passing Data 2006-2015'!D:D,'QB Stats'!C44,'Passing Data 2006-2015'!A:A,'QB Stats'!D44+4)</f>
        <v>0</v>
      </c>
      <c r="T44" s="6">
        <f t="shared" si="2"/>
        <v>77.2</v>
      </c>
      <c r="U44" s="6">
        <f t="shared" si="3"/>
        <v>131.95999999999998</v>
      </c>
      <c r="V44" s="6">
        <f t="shared" si="4"/>
        <v>56.759999999999991</v>
      </c>
      <c r="W44" s="6">
        <f t="shared" si="5"/>
        <v>18.84</v>
      </c>
      <c r="X44" s="6">
        <f t="shared" si="6"/>
        <v>0</v>
      </c>
      <c r="Y44" s="6">
        <f t="shared" si="7"/>
        <v>284.75999999999993</v>
      </c>
      <c r="Z44" s="6">
        <f>SUMIFS('Passing Data 2006-2015'!Y:Y,'Passing Data 2006-2015'!D:D,'QB Stats'!C44,'Passing Data 2006-2015'!A:A,'QB Stats'!D44)</f>
        <v>38.700000000000003</v>
      </c>
      <c r="AA44" s="6">
        <f>SUMIFS('Passing Data 2006-2015'!Y:Y,'Passing Data 2006-2015'!D:D,'QB Stats'!C44,'Passing Data 2006-2015'!A:A,'QB Stats'!D44+1)</f>
        <v>46.7</v>
      </c>
      <c r="AB44" s="6">
        <f>SUMIFS('Passing Data 2006-2015'!Y:Y,'Passing Data 2006-2015'!D:D,'QB Stats'!C44,'Passing Data 2006-2015'!A:A,'QB Stats'!D44+2)</f>
        <v>31.6</v>
      </c>
      <c r="AC44" s="6">
        <f>SUMIFS('Passing Data 2006-2015'!Y:Y,'Passing Data 2006-2015'!D:D,'QB Stats'!C44,'Passing Data 2006-2015'!A:A,'QB Stats'!D44+3)</f>
        <v>28.3</v>
      </c>
      <c r="AD44" s="6">
        <f>SUMIFS('Passing Data 2006-2015'!Y:Y,'Passing Data 2006-2015'!D:D,'QB Stats'!C44,'Passing Data 2006-2015'!A:A,'QB Stats'!D44+4)</f>
        <v>0</v>
      </c>
      <c r="AE44" s="7">
        <f t="shared" si="18"/>
        <v>6019</v>
      </c>
      <c r="AF44" s="7">
        <f t="shared" si="8"/>
        <v>1203.8</v>
      </c>
      <c r="AG44" s="6">
        <f t="shared" si="9"/>
        <v>26</v>
      </c>
      <c r="AH44" s="6">
        <f t="shared" si="10"/>
        <v>5.2</v>
      </c>
      <c r="AI44" s="7">
        <f t="shared" si="11"/>
        <v>30</v>
      </c>
      <c r="AJ44" s="7">
        <f t="shared" si="12"/>
        <v>6</v>
      </c>
      <c r="AK44" s="7">
        <f t="shared" si="13"/>
        <v>29.060000000000002</v>
      </c>
      <c r="AL44">
        <f t="shared" si="14"/>
        <v>0</v>
      </c>
      <c r="AM44">
        <f t="shared" si="14"/>
        <v>0</v>
      </c>
      <c r="AN44">
        <f t="shared" si="14"/>
        <v>0</v>
      </c>
      <c r="AO44">
        <f t="shared" si="14"/>
        <v>0</v>
      </c>
      <c r="AP44">
        <f t="shared" si="14"/>
        <v>0</v>
      </c>
      <c r="AQ44">
        <f t="shared" si="15"/>
        <v>0</v>
      </c>
      <c r="AR44" t="str">
        <f t="shared" si="16"/>
        <v>Bust</v>
      </c>
      <c r="AS44">
        <f t="shared" si="17"/>
        <v>0</v>
      </c>
    </row>
    <row r="45" spans="1:45" x14ac:dyDescent="0.25">
      <c r="A45" t="s">
        <v>469</v>
      </c>
      <c r="B45" t="s">
        <v>1</v>
      </c>
      <c r="C45" t="str">
        <f>INDEX('Draft Master List'!E:F,MATCH('QB Stats'!A45,'Draft Master List'!E:E,0),2)</f>
        <v>1032007</v>
      </c>
      <c r="D45">
        <f>INDEX('Draft Master List'!A:F,MATCH('QB Stats'!A45,'Draft Master List'!E:E,0),1)</f>
        <v>2007</v>
      </c>
      <c r="E45" s="6">
        <f>_xlfn.IFNA(SUMIFS('Passing Data 2006-2015'!N:N,'Passing Data 2006-2015'!D:D,'QB Stats'!C45,'Passing Data 2006-2015'!A:A,'QB Stats'!D45),0)</f>
        <v>0</v>
      </c>
      <c r="F45" s="6">
        <f>SUMIFS('Passing Data 2006-2015'!N:N,'Passing Data 2006-2015'!D:D,'QB Stats'!C45,'Passing Data 2006-2015'!A:A,'QB Stats'!D45+1)</f>
        <v>0</v>
      </c>
      <c r="G45" s="6">
        <f>SUMIFS('Passing Data 2006-2015'!N:N,'Passing Data 2006-2015'!D:D,'QB Stats'!C45,'Passing Data 2006-2015'!A:A,'QB Stats'!D45+2)</f>
        <v>0</v>
      </c>
      <c r="H45" s="6">
        <f>SUMIFS('Passing Data 2006-2015'!N:N,'Passing Data 2006-2015'!D:D,'QB Stats'!C45,'Passing Data 2006-2015'!A:A,'QB Stats'!D45+3)</f>
        <v>0</v>
      </c>
      <c r="I45" s="6">
        <f>SUMIFS('Passing Data 2006-2015'!N:N,'Passing Data 2006-2015'!D:D,'QB Stats'!C45,'Passing Data 2006-2015'!A:A,'QB Stats'!D45+4)</f>
        <v>0</v>
      </c>
      <c r="J45" s="6">
        <f>SUMIFS('Passing Data 2006-2015'!O:O,'Passing Data 2006-2015'!D:D,'QB Stats'!C45,'Passing Data 2006-2015'!A:A,'QB Stats'!D45)</f>
        <v>0</v>
      </c>
      <c r="K45" s="6">
        <f>SUMIFS('Passing Data 2006-2015'!O:O,'Passing Data 2006-2015'!D:D,'QB Stats'!C45,'Passing Data 2006-2015'!A:A,'QB Stats'!D45+1)</f>
        <v>0</v>
      </c>
      <c r="L45" s="6">
        <f>SUMIFS('Passing Data 2006-2015'!O:O,'Passing Data 2006-2015'!D:D,'QB Stats'!C45,'Passing Data 2006-2015'!A:A,'QB Stats'!D45+2)</f>
        <v>0</v>
      </c>
      <c r="M45" s="6">
        <f>SUMIFS('Passing Data 2006-2015'!O:O,'Passing Data 2006-2015'!D:D,'QB Stats'!C45,'Passing Data 2006-2015'!A:A,'QB Stats'!D45+3)</f>
        <v>0</v>
      </c>
      <c r="N45" s="6">
        <f>SUMIFS('Passing Data 2006-2015'!O:O,'Passing Data 2006-2015'!D:D,'QB Stats'!C45,'Passing Data 2006-2015'!A:A,'QB Stats'!D45+4)</f>
        <v>0</v>
      </c>
      <c r="O45" s="6">
        <f>SUMIFS('Passing Data 2006-2015'!Q:Q,'Passing Data 2006-2015'!D:D,'QB Stats'!C45,'Passing Data 2006-2015'!A:A,'QB Stats'!D45)</f>
        <v>0</v>
      </c>
      <c r="P45" s="6">
        <f>SUMIFS('Passing Data 2006-2015'!Q:Q,'Passing Data 2006-2015'!D:D,'QB Stats'!C45,'Passing Data 2006-2015'!A:A,'QB Stats'!D45+1)</f>
        <v>0</v>
      </c>
      <c r="Q45" s="6">
        <f>SUMIFS('Passing Data 2006-2015'!Q:Q,'Passing Data 2006-2015'!D:D,'QB Stats'!C45,'Passing Data 2006-2015'!A:A,'QB Stats'!D45+2)</f>
        <v>0</v>
      </c>
      <c r="R45" s="6">
        <f>SUMIFS('Passing Data 2006-2015'!Q:Q,'Passing Data 2006-2015'!D:D,'QB Stats'!C45,'Passing Data 2006-2015'!A:A,'QB Stats'!D45+3)</f>
        <v>0</v>
      </c>
      <c r="S45" s="6">
        <f>SUMIFS('Passing Data 2006-2015'!Q:Q,'Passing Data 2006-2015'!D:D,'QB Stats'!C45,'Passing Data 2006-2015'!A:A,'QB Stats'!D45+4)</f>
        <v>0</v>
      </c>
      <c r="T45" s="6">
        <f t="shared" si="2"/>
        <v>0</v>
      </c>
      <c r="U45" s="6">
        <f t="shared" si="3"/>
        <v>0</v>
      </c>
      <c r="V45" s="6">
        <f t="shared" si="4"/>
        <v>0</v>
      </c>
      <c r="W45" s="6">
        <f t="shared" si="5"/>
        <v>0</v>
      </c>
      <c r="X45" s="6">
        <f t="shared" si="6"/>
        <v>0</v>
      </c>
      <c r="Y45" s="6">
        <f t="shared" si="7"/>
        <v>0</v>
      </c>
      <c r="Z45" s="6">
        <f>SUMIFS('Passing Data 2006-2015'!Y:Y,'Passing Data 2006-2015'!D:D,'QB Stats'!C45,'Passing Data 2006-2015'!A:A,'QB Stats'!D45)</f>
        <v>0</v>
      </c>
      <c r="AA45" s="6">
        <f>SUMIFS('Passing Data 2006-2015'!Y:Y,'Passing Data 2006-2015'!D:D,'QB Stats'!C45,'Passing Data 2006-2015'!A:A,'QB Stats'!D45+1)</f>
        <v>0</v>
      </c>
      <c r="AB45" s="6">
        <f>SUMIFS('Passing Data 2006-2015'!Y:Y,'Passing Data 2006-2015'!D:D,'QB Stats'!C45,'Passing Data 2006-2015'!A:A,'QB Stats'!D45+2)</f>
        <v>0</v>
      </c>
      <c r="AC45" s="6">
        <f>SUMIFS('Passing Data 2006-2015'!Y:Y,'Passing Data 2006-2015'!D:D,'QB Stats'!C45,'Passing Data 2006-2015'!A:A,'QB Stats'!D45+3)</f>
        <v>0</v>
      </c>
      <c r="AD45" s="6">
        <f>SUMIFS('Passing Data 2006-2015'!Y:Y,'Passing Data 2006-2015'!D:D,'QB Stats'!C45,'Passing Data 2006-2015'!A:A,'QB Stats'!D45+4)</f>
        <v>0</v>
      </c>
      <c r="AE45" s="7">
        <f t="shared" si="18"/>
        <v>0</v>
      </c>
      <c r="AF45" s="7">
        <f t="shared" si="8"/>
        <v>0</v>
      </c>
      <c r="AG45" s="6">
        <f t="shared" si="9"/>
        <v>0</v>
      </c>
      <c r="AH45" s="6">
        <f t="shared" si="10"/>
        <v>0</v>
      </c>
      <c r="AI45" s="7">
        <f t="shared" si="11"/>
        <v>0</v>
      </c>
      <c r="AJ45" s="7">
        <f t="shared" si="12"/>
        <v>0</v>
      </c>
      <c r="AK45" s="7">
        <f t="shared" si="13"/>
        <v>0</v>
      </c>
      <c r="AL45">
        <f t="shared" si="14"/>
        <v>0</v>
      </c>
      <c r="AM45">
        <f t="shared" si="14"/>
        <v>0</v>
      </c>
      <c r="AN45">
        <f t="shared" si="14"/>
        <v>0</v>
      </c>
      <c r="AO45">
        <f t="shared" si="14"/>
        <v>0</v>
      </c>
      <c r="AP45">
        <f t="shared" si="14"/>
        <v>0</v>
      </c>
      <c r="AQ45">
        <f t="shared" si="15"/>
        <v>0</v>
      </c>
      <c r="AR45" t="str">
        <f t="shared" si="16"/>
        <v>Bust</v>
      </c>
      <c r="AS45">
        <f t="shared" si="17"/>
        <v>0</v>
      </c>
    </row>
    <row r="46" spans="1:45" x14ac:dyDescent="0.25">
      <c r="A46" t="s">
        <v>478</v>
      </c>
      <c r="B46" t="s">
        <v>1</v>
      </c>
      <c r="C46" t="str">
        <f>INDEX('Draft Master List'!E:F,MATCH('QB Stats'!A46,'Draft Master List'!E:E,0),2)</f>
        <v>1512007</v>
      </c>
      <c r="D46">
        <f>INDEX('Draft Master List'!A:F,MATCH('QB Stats'!A46,'Draft Master List'!E:E,0),1)</f>
        <v>2007</v>
      </c>
      <c r="E46" s="6">
        <f>_xlfn.IFNA(SUMIFS('Passing Data 2006-2015'!N:N,'Passing Data 2006-2015'!D:D,'QB Stats'!C46,'Passing Data 2006-2015'!A:A,'QB Stats'!D46),0)</f>
        <v>0</v>
      </c>
      <c r="F46" s="6">
        <f>SUMIFS('Passing Data 2006-2015'!N:N,'Passing Data 2006-2015'!D:D,'QB Stats'!C46,'Passing Data 2006-2015'!A:A,'QB Stats'!D46+1)</f>
        <v>0</v>
      </c>
      <c r="G46" s="6">
        <f>SUMIFS('Passing Data 2006-2015'!N:N,'Passing Data 2006-2015'!D:D,'QB Stats'!C46,'Passing Data 2006-2015'!A:A,'QB Stats'!D46+2)</f>
        <v>0</v>
      </c>
      <c r="H46" s="6">
        <f>SUMIFS('Passing Data 2006-2015'!N:N,'Passing Data 2006-2015'!D:D,'QB Stats'!C46,'Passing Data 2006-2015'!A:A,'QB Stats'!D46+3)</f>
        <v>0</v>
      </c>
      <c r="I46" s="6">
        <f>SUMIFS('Passing Data 2006-2015'!N:N,'Passing Data 2006-2015'!D:D,'QB Stats'!C46,'Passing Data 2006-2015'!A:A,'QB Stats'!D46+4)</f>
        <v>0</v>
      </c>
      <c r="J46" s="6">
        <f>SUMIFS('Passing Data 2006-2015'!O:O,'Passing Data 2006-2015'!D:D,'QB Stats'!C46,'Passing Data 2006-2015'!A:A,'QB Stats'!D46)</f>
        <v>0</v>
      </c>
      <c r="K46" s="6">
        <f>SUMIFS('Passing Data 2006-2015'!O:O,'Passing Data 2006-2015'!D:D,'QB Stats'!C46,'Passing Data 2006-2015'!A:A,'QB Stats'!D46+1)</f>
        <v>0</v>
      </c>
      <c r="L46" s="6">
        <f>SUMIFS('Passing Data 2006-2015'!O:O,'Passing Data 2006-2015'!D:D,'QB Stats'!C46,'Passing Data 2006-2015'!A:A,'QB Stats'!D46+2)</f>
        <v>0</v>
      </c>
      <c r="M46" s="6">
        <f>SUMIFS('Passing Data 2006-2015'!O:O,'Passing Data 2006-2015'!D:D,'QB Stats'!C46,'Passing Data 2006-2015'!A:A,'QB Stats'!D46+3)</f>
        <v>0</v>
      </c>
      <c r="N46" s="6">
        <f>SUMIFS('Passing Data 2006-2015'!O:O,'Passing Data 2006-2015'!D:D,'QB Stats'!C46,'Passing Data 2006-2015'!A:A,'QB Stats'!D46+4)</f>
        <v>0</v>
      </c>
      <c r="O46" s="6">
        <f>SUMIFS('Passing Data 2006-2015'!Q:Q,'Passing Data 2006-2015'!D:D,'QB Stats'!C46,'Passing Data 2006-2015'!A:A,'QB Stats'!D46)</f>
        <v>0</v>
      </c>
      <c r="P46" s="6">
        <f>SUMIFS('Passing Data 2006-2015'!Q:Q,'Passing Data 2006-2015'!D:D,'QB Stats'!C46,'Passing Data 2006-2015'!A:A,'QB Stats'!D46+1)</f>
        <v>0</v>
      </c>
      <c r="Q46" s="6">
        <f>SUMIFS('Passing Data 2006-2015'!Q:Q,'Passing Data 2006-2015'!D:D,'QB Stats'!C46,'Passing Data 2006-2015'!A:A,'QB Stats'!D46+2)</f>
        <v>0</v>
      </c>
      <c r="R46" s="6">
        <f>SUMIFS('Passing Data 2006-2015'!Q:Q,'Passing Data 2006-2015'!D:D,'QB Stats'!C46,'Passing Data 2006-2015'!A:A,'QB Stats'!D46+3)</f>
        <v>0</v>
      </c>
      <c r="S46" s="6">
        <f>SUMIFS('Passing Data 2006-2015'!Q:Q,'Passing Data 2006-2015'!D:D,'QB Stats'!C46,'Passing Data 2006-2015'!A:A,'QB Stats'!D46+4)</f>
        <v>0</v>
      </c>
      <c r="T46" s="6">
        <f t="shared" si="2"/>
        <v>0</v>
      </c>
      <c r="U46" s="6">
        <f t="shared" si="3"/>
        <v>0</v>
      </c>
      <c r="V46" s="6">
        <f t="shared" si="4"/>
        <v>0</v>
      </c>
      <c r="W46" s="6">
        <f t="shared" si="5"/>
        <v>0</v>
      </c>
      <c r="X46" s="6">
        <f t="shared" si="6"/>
        <v>0</v>
      </c>
      <c r="Y46" s="6">
        <f t="shared" si="7"/>
        <v>0</v>
      </c>
      <c r="Z46" s="6">
        <f>SUMIFS('Passing Data 2006-2015'!Y:Y,'Passing Data 2006-2015'!D:D,'QB Stats'!C46,'Passing Data 2006-2015'!A:A,'QB Stats'!D46)</f>
        <v>0</v>
      </c>
      <c r="AA46" s="6">
        <f>SUMIFS('Passing Data 2006-2015'!Y:Y,'Passing Data 2006-2015'!D:D,'QB Stats'!C46,'Passing Data 2006-2015'!A:A,'QB Stats'!D46+1)</f>
        <v>0</v>
      </c>
      <c r="AB46" s="6">
        <f>SUMIFS('Passing Data 2006-2015'!Y:Y,'Passing Data 2006-2015'!D:D,'QB Stats'!C46,'Passing Data 2006-2015'!A:A,'QB Stats'!D46+2)</f>
        <v>0</v>
      </c>
      <c r="AC46" s="6">
        <f>SUMIFS('Passing Data 2006-2015'!Y:Y,'Passing Data 2006-2015'!D:D,'QB Stats'!C46,'Passing Data 2006-2015'!A:A,'QB Stats'!D46+3)</f>
        <v>0</v>
      </c>
      <c r="AD46" s="6">
        <f>SUMIFS('Passing Data 2006-2015'!Y:Y,'Passing Data 2006-2015'!D:D,'QB Stats'!C46,'Passing Data 2006-2015'!A:A,'QB Stats'!D46+4)</f>
        <v>0</v>
      </c>
      <c r="AE46" s="7">
        <f t="shared" si="18"/>
        <v>0</v>
      </c>
      <c r="AF46" s="7">
        <f t="shared" si="8"/>
        <v>0</v>
      </c>
      <c r="AG46" s="6">
        <f t="shared" si="9"/>
        <v>0</v>
      </c>
      <c r="AH46" s="6">
        <f t="shared" si="10"/>
        <v>0</v>
      </c>
      <c r="AI46" s="7">
        <f t="shared" si="11"/>
        <v>0</v>
      </c>
      <c r="AJ46" s="7">
        <f t="shared" si="12"/>
        <v>0</v>
      </c>
      <c r="AK46" s="7">
        <f t="shared" si="13"/>
        <v>0</v>
      </c>
      <c r="AL46">
        <f t="shared" si="14"/>
        <v>0</v>
      </c>
      <c r="AM46">
        <f t="shared" si="14"/>
        <v>0</v>
      </c>
      <c r="AN46">
        <f t="shared" si="14"/>
        <v>0</v>
      </c>
      <c r="AO46">
        <f t="shared" si="14"/>
        <v>0</v>
      </c>
      <c r="AP46">
        <f t="shared" si="14"/>
        <v>0</v>
      </c>
      <c r="AQ46">
        <f t="shared" si="15"/>
        <v>0</v>
      </c>
      <c r="AR46" t="str">
        <f t="shared" si="16"/>
        <v>Bust</v>
      </c>
      <c r="AS46">
        <f t="shared" si="17"/>
        <v>0</v>
      </c>
    </row>
    <row r="47" spans="1:45" x14ac:dyDescent="0.25">
      <c r="A47" t="s">
        <v>483</v>
      </c>
      <c r="B47" t="s">
        <v>1</v>
      </c>
      <c r="C47" t="str">
        <f>INDEX('Draft Master List'!E:F,MATCH('QB Stats'!A47,'Draft Master List'!E:E,0),2)</f>
        <v>1742007</v>
      </c>
      <c r="D47">
        <f>INDEX('Draft Master List'!A:F,MATCH('QB Stats'!A47,'Draft Master List'!E:E,0),1)</f>
        <v>2007</v>
      </c>
      <c r="E47" s="6">
        <f>_xlfn.IFNA(SUMIFS('Passing Data 2006-2015'!N:N,'Passing Data 2006-2015'!D:D,'QB Stats'!C47,'Passing Data 2006-2015'!A:A,'QB Stats'!D47),0)</f>
        <v>452</v>
      </c>
      <c r="F47" s="6">
        <f>SUMIFS('Passing Data 2006-2015'!N:N,'Passing Data 2006-2015'!D:D,'QB Stats'!C47,'Passing Data 2006-2015'!A:A,'QB Stats'!D47+1)</f>
        <v>82</v>
      </c>
      <c r="G47" s="6">
        <f>SUMIFS('Passing Data 2006-2015'!N:N,'Passing Data 2006-2015'!D:D,'QB Stats'!C47,'Passing Data 2006-2015'!A:A,'QB Stats'!D47+2)</f>
        <v>24</v>
      </c>
      <c r="H47" s="6">
        <f>SUMIFS('Passing Data 2006-2015'!N:N,'Passing Data 2006-2015'!D:D,'QB Stats'!C47,'Passing Data 2006-2015'!A:A,'QB Stats'!D47+3)</f>
        <v>1176</v>
      </c>
      <c r="I47" s="6">
        <f>SUMIFS('Passing Data 2006-2015'!N:N,'Passing Data 2006-2015'!D:D,'QB Stats'!C47,'Passing Data 2006-2015'!A:A,'QB Stats'!D47+4)</f>
        <v>0</v>
      </c>
      <c r="J47" s="6">
        <f>SUMIFS('Passing Data 2006-2015'!O:O,'Passing Data 2006-2015'!D:D,'QB Stats'!C47,'Passing Data 2006-2015'!A:A,'QB Stats'!D47)</f>
        <v>2</v>
      </c>
      <c r="K47" s="6">
        <f>SUMIFS('Passing Data 2006-2015'!O:O,'Passing Data 2006-2015'!D:D,'QB Stats'!C47,'Passing Data 2006-2015'!A:A,'QB Stats'!D47+1)</f>
        <v>1</v>
      </c>
      <c r="L47" s="6">
        <f>SUMIFS('Passing Data 2006-2015'!O:O,'Passing Data 2006-2015'!D:D,'QB Stats'!C47,'Passing Data 2006-2015'!A:A,'QB Stats'!D47+2)</f>
        <v>0</v>
      </c>
      <c r="M47" s="6">
        <f>SUMIFS('Passing Data 2006-2015'!O:O,'Passing Data 2006-2015'!D:D,'QB Stats'!C47,'Passing Data 2006-2015'!A:A,'QB Stats'!D47+3)</f>
        <v>5</v>
      </c>
      <c r="N47" s="6">
        <f>SUMIFS('Passing Data 2006-2015'!O:O,'Passing Data 2006-2015'!D:D,'QB Stats'!C47,'Passing Data 2006-2015'!A:A,'QB Stats'!D47+4)</f>
        <v>0</v>
      </c>
      <c r="O47" s="6">
        <f>SUMIFS('Passing Data 2006-2015'!Q:Q,'Passing Data 2006-2015'!D:D,'QB Stats'!C47,'Passing Data 2006-2015'!A:A,'QB Stats'!D47)</f>
        <v>0</v>
      </c>
      <c r="P47" s="6">
        <f>SUMIFS('Passing Data 2006-2015'!Q:Q,'Passing Data 2006-2015'!D:D,'QB Stats'!C47,'Passing Data 2006-2015'!A:A,'QB Stats'!D47+1)</f>
        <v>0</v>
      </c>
      <c r="Q47" s="6">
        <f>SUMIFS('Passing Data 2006-2015'!Q:Q,'Passing Data 2006-2015'!D:D,'QB Stats'!C47,'Passing Data 2006-2015'!A:A,'QB Stats'!D47+2)</f>
        <v>1</v>
      </c>
      <c r="R47" s="6">
        <f>SUMIFS('Passing Data 2006-2015'!Q:Q,'Passing Data 2006-2015'!D:D,'QB Stats'!C47,'Passing Data 2006-2015'!A:A,'QB Stats'!D47+3)</f>
        <v>4</v>
      </c>
      <c r="S47" s="6">
        <f>SUMIFS('Passing Data 2006-2015'!Q:Q,'Passing Data 2006-2015'!D:D,'QB Stats'!C47,'Passing Data 2006-2015'!A:A,'QB Stats'!D47+4)</f>
        <v>0</v>
      </c>
      <c r="T47" s="6">
        <f t="shared" si="2"/>
        <v>26.08</v>
      </c>
      <c r="U47" s="6">
        <f t="shared" si="3"/>
        <v>7.2799999999999994</v>
      </c>
      <c r="V47" s="6">
        <f t="shared" si="4"/>
        <v>-1.04</v>
      </c>
      <c r="W47" s="6">
        <f t="shared" si="5"/>
        <v>59.039999999999992</v>
      </c>
      <c r="X47" s="6">
        <f t="shared" si="6"/>
        <v>0</v>
      </c>
      <c r="Y47" s="6">
        <f t="shared" si="7"/>
        <v>91.359999999999985</v>
      </c>
      <c r="Z47" s="6">
        <f>SUMIFS('Passing Data 2006-2015'!Y:Y,'Passing Data 2006-2015'!D:D,'QB Stats'!C47,'Passing Data 2006-2015'!A:A,'QB Stats'!D47)</f>
        <v>59.6</v>
      </c>
      <c r="AA47" s="6">
        <f>SUMIFS('Passing Data 2006-2015'!Y:Y,'Passing Data 2006-2015'!D:D,'QB Stats'!C47,'Passing Data 2006-2015'!A:A,'QB Stats'!D47+1)</f>
        <v>69.7</v>
      </c>
      <c r="AB47" s="6">
        <f>SUMIFS('Passing Data 2006-2015'!Y:Y,'Passing Data 2006-2015'!D:D,'QB Stats'!C47,'Passing Data 2006-2015'!A:A,'QB Stats'!D47+2)</f>
        <v>42.7</v>
      </c>
      <c r="AC47" s="6">
        <f>SUMIFS('Passing Data 2006-2015'!Y:Y,'Passing Data 2006-2015'!D:D,'QB Stats'!C47,'Passing Data 2006-2015'!A:A,'QB Stats'!D47+3)</f>
        <v>46.5</v>
      </c>
      <c r="AD47" s="6">
        <f>SUMIFS('Passing Data 2006-2015'!Y:Y,'Passing Data 2006-2015'!D:D,'QB Stats'!C47,'Passing Data 2006-2015'!A:A,'QB Stats'!D47+4)</f>
        <v>0</v>
      </c>
      <c r="AE47" s="7">
        <f t="shared" si="18"/>
        <v>1734</v>
      </c>
      <c r="AF47" s="7">
        <f t="shared" si="8"/>
        <v>346.8</v>
      </c>
      <c r="AG47" s="6">
        <f t="shared" si="9"/>
        <v>8</v>
      </c>
      <c r="AH47" s="6">
        <f t="shared" si="10"/>
        <v>1.6</v>
      </c>
      <c r="AI47" s="7">
        <f t="shared" si="11"/>
        <v>5</v>
      </c>
      <c r="AJ47" s="7">
        <f t="shared" si="12"/>
        <v>1</v>
      </c>
      <c r="AK47" s="7">
        <f t="shared" si="13"/>
        <v>43.7</v>
      </c>
      <c r="AL47">
        <f t="shared" si="14"/>
        <v>0</v>
      </c>
      <c r="AM47">
        <f t="shared" si="14"/>
        <v>0</v>
      </c>
      <c r="AN47">
        <f t="shared" si="14"/>
        <v>0</v>
      </c>
      <c r="AO47">
        <f t="shared" si="14"/>
        <v>0</v>
      </c>
      <c r="AP47">
        <f t="shared" si="14"/>
        <v>0</v>
      </c>
      <c r="AQ47">
        <f t="shared" si="15"/>
        <v>0</v>
      </c>
      <c r="AR47" t="str">
        <f t="shared" si="16"/>
        <v>Bust</v>
      </c>
      <c r="AS47">
        <f t="shared" si="17"/>
        <v>0</v>
      </c>
    </row>
    <row r="48" spans="1:45" x14ac:dyDescent="0.25">
      <c r="A48" t="s">
        <v>490</v>
      </c>
      <c r="B48" t="s">
        <v>1</v>
      </c>
      <c r="C48" t="str">
        <f>INDEX('Draft Master List'!E:F,MATCH('QB Stats'!A48,'Draft Master List'!E:E,0),2)</f>
        <v>2052007</v>
      </c>
      <c r="D48">
        <f>INDEX('Draft Master List'!A:F,MATCH('QB Stats'!A48,'Draft Master List'!E:E,0),1)</f>
        <v>2007</v>
      </c>
      <c r="E48" s="6">
        <f>_xlfn.IFNA(SUMIFS('Passing Data 2006-2015'!N:N,'Passing Data 2006-2015'!D:D,'QB Stats'!C48,'Passing Data 2006-2015'!A:A,'QB Stats'!D48),0)</f>
        <v>0</v>
      </c>
      <c r="F48" s="6">
        <f>SUMIFS('Passing Data 2006-2015'!N:N,'Passing Data 2006-2015'!D:D,'QB Stats'!C48,'Passing Data 2006-2015'!A:A,'QB Stats'!D48+1)</f>
        <v>41</v>
      </c>
      <c r="G48" s="6">
        <f>SUMIFS('Passing Data 2006-2015'!N:N,'Passing Data 2006-2015'!D:D,'QB Stats'!C48,'Passing Data 2006-2015'!A:A,'QB Stats'!D48+2)</f>
        <v>0</v>
      </c>
      <c r="H48" s="6">
        <f>SUMIFS('Passing Data 2006-2015'!N:N,'Passing Data 2006-2015'!D:D,'QB Stats'!C48,'Passing Data 2006-2015'!A:A,'QB Stats'!D48+3)</f>
        <v>18</v>
      </c>
      <c r="I48" s="6">
        <f>SUMIFS('Passing Data 2006-2015'!N:N,'Passing Data 2006-2015'!D:D,'QB Stats'!C48,'Passing Data 2006-2015'!A:A,'QB Stats'!D48+4)</f>
        <v>0</v>
      </c>
      <c r="J48" s="6">
        <f>SUMIFS('Passing Data 2006-2015'!O:O,'Passing Data 2006-2015'!D:D,'QB Stats'!C48,'Passing Data 2006-2015'!A:A,'QB Stats'!D48)</f>
        <v>0</v>
      </c>
      <c r="K48" s="6">
        <f>SUMIFS('Passing Data 2006-2015'!O:O,'Passing Data 2006-2015'!D:D,'QB Stats'!C48,'Passing Data 2006-2015'!A:A,'QB Stats'!D48+1)</f>
        <v>0</v>
      </c>
      <c r="L48" s="6">
        <f>SUMIFS('Passing Data 2006-2015'!O:O,'Passing Data 2006-2015'!D:D,'QB Stats'!C48,'Passing Data 2006-2015'!A:A,'QB Stats'!D48+2)</f>
        <v>0</v>
      </c>
      <c r="M48" s="6">
        <f>SUMIFS('Passing Data 2006-2015'!O:O,'Passing Data 2006-2015'!D:D,'QB Stats'!C48,'Passing Data 2006-2015'!A:A,'QB Stats'!D48+3)</f>
        <v>0</v>
      </c>
      <c r="N48" s="6">
        <f>SUMIFS('Passing Data 2006-2015'!O:O,'Passing Data 2006-2015'!D:D,'QB Stats'!C48,'Passing Data 2006-2015'!A:A,'QB Stats'!D48+4)</f>
        <v>0</v>
      </c>
      <c r="O48" s="6">
        <f>SUMIFS('Passing Data 2006-2015'!Q:Q,'Passing Data 2006-2015'!D:D,'QB Stats'!C48,'Passing Data 2006-2015'!A:A,'QB Stats'!D48)</f>
        <v>0</v>
      </c>
      <c r="P48" s="6">
        <f>SUMIFS('Passing Data 2006-2015'!Q:Q,'Passing Data 2006-2015'!D:D,'QB Stats'!C48,'Passing Data 2006-2015'!A:A,'QB Stats'!D48+1)</f>
        <v>2</v>
      </c>
      <c r="Q48" s="6">
        <f>SUMIFS('Passing Data 2006-2015'!Q:Q,'Passing Data 2006-2015'!D:D,'QB Stats'!C48,'Passing Data 2006-2015'!A:A,'QB Stats'!D48+2)</f>
        <v>0</v>
      </c>
      <c r="R48" s="6">
        <f>SUMIFS('Passing Data 2006-2015'!Q:Q,'Passing Data 2006-2015'!D:D,'QB Stats'!C48,'Passing Data 2006-2015'!A:A,'QB Stats'!D48+3)</f>
        <v>0</v>
      </c>
      <c r="S48" s="6">
        <f>SUMIFS('Passing Data 2006-2015'!Q:Q,'Passing Data 2006-2015'!D:D,'QB Stats'!C48,'Passing Data 2006-2015'!A:A,'QB Stats'!D48+4)</f>
        <v>0</v>
      </c>
      <c r="T48" s="6">
        <f t="shared" si="2"/>
        <v>0</v>
      </c>
      <c r="U48" s="6">
        <f t="shared" si="3"/>
        <v>-2.3600000000000003</v>
      </c>
      <c r="V48" s="6">
        <f t="shared" si="4"/>
        <v>0</v>
      </c>
      <c r="W48" s="6">
        <f t="shared" si="5"/>
        <v>0.72</v>
      </c>
      <c r="X48" s="6">
        <f t="shared" si="6"/>
        <v>0</v>
      </c>
      <c r="Y48" s="6">
        <f t="shared" si="7"/>
        <v>-1.6400000000000003</v>
      </c>
      <c r="Z48" s="6">
        <f>SUMIFS('Passing Data 2006-2015'!Y:Y,'Passing Data 2006-2015'!D:D,'QB Stats'!C48,'Passing Data 2006-2015'!A:A,'QB Stats'!D48)</f>
        <v>0</v>
      </c>
      <c r="AA48" s="6">
        <f>SUMIFS('Passing Data 2006-2015'!Y:Y,'Passing Data 2006-2015'!D:D,'QB Stats'!C48,'Passing Data 2006-2015'!A:A,'QB Stats'!D48+1)</f>
        <v>7.7</v>
      </c>
      <c r="AB48" s="6">
        <f>SUMIFS('Passing Data 2006-2015'!Y:Y,'Passing Data 2006-2015'!D:D,'QB Stats'!C48,'Passing Data 2006-2015'!A:A,'QB Stats'!D48+2)</f>
        <v>0</v>
      </c>
      <c r="AC48" s="6">
        <f>SUMIFS('Passing Data 2006-2015'!Y:Y,'Passing Data 2006-2015'!D:D,'QB Stats'!C48,'Passing Data 2006-2015'!A:A,'QB Stats'!D48+3)</f>
        <v>16.399999999999999</v>
      </c>
      <c r="AD48" s="6">
        <f>SUMIFS('Passing Data 2006-2015'!Y:Y,'Passing Data 2006-2015'!D:D,'QB Stats'!C48,'Passing Data 2006-2015'!A:A,'QB Stats'!D48+4)</f>
        <v>0</v>
      </c>
      <c r="AE48" s="7">
        <f t="shared" si="18"/>
        <v>59</v>
      </c>
      <c r="AF48" s="7">
        <f t="shared" si="8"/>
        <v>11.8</v>
      </c>
      <c r="AG48" s="6">
        <f t="shared" si="9"/>
        <v>0</v>
      </c>
      <c r="AH48" s="6">
        <f t="shared" si="10"/>
        <v>0</v>
      </c>
      <c r="AI48" s="7">
        <f t="shared" si="11"/>
        <v>2</v>
      </c>
      <c r="AJ48" s="7">
        <f t="shared" si="12"/>
        <v>0.4</v>
      </c>
      <c r="AK48" s="7">
        <f t="shared" si="13"/>
        <v>4.8199999999999994</v>
      </c>
      <c r="AL48">
        <f t="shared" si="14"/>
        <v>0</v>
      </c>
      <c r="AM48">
        <f t="shared" si="14"/>
        <v>0</v>
      </c>
      <c r="AN48">
        <f t="shared" si="14"/>
        <v>0</v>
      </c>
      <c r="AO48">
        <f t="shared" si="14"/>
        <v>0</v>
      </c>
      <c r="AP48">
        <f t="shared" si="14"/>
        <v>0</v>
      </c>
      <c r="AQ48">
        <f t="shared" si="15"/>
        <v>0</v>
      </c>
      <c r="AR48" t="str">
        <f t="shared" si="16"/>
        <v>Bust</v>
      </c>
      <c r="AS48">
        <f t="shared" si="17"/>
        <v>0</v>
      </c>
    </row>
    <row r="49" spans="1:45" x14ac:dyDescent="0.25">
      <c r="A49" t="s">
        <v>494</v>
      </c>
      <c r="B49" t="s">
        <v>1</v>
      </c>
      <c r="C49" t="str">
        <f>INDEX('Draft Master List'!E:F,MATCH('QB Stats'!A49,'Draft Master List'!E:E,0),2)</f>
        <v>2172007</v>
      </c>
      <c r="D49">
        <f>INDEX('Draft Master List'!A:F,MATCH('QB Stats'!A49,'Draft Master List'!E:E,0),1)</f>
        <v>2007</v>
      </c>
      <c r="E49" s="6">
        <f>_xlfn.IFNA(SUMIFS('Passing Data 2006-2015'!N:N,'Passing Data 2006-2015'!D:D,'QB Stats'!C49,'Passing Data 2006-2015'!A:A,'QB Stats'!D49),0)</f>
        <v>41</v>
      </c>
      <c r="F49" s="6">
        <f>SUMIFS('Passing Data 2006-2015'!N:N,'Passing Data 2006-2015'!D:D,'QB Stats'!C49,'Passing Data 2006-2015'!A:A,'QB Stats'!D49+1)</f>
        <v>2608</v>
      </c>
      <c r="G49" s="6">
        <f>SUMIFS('Passing Data 2006-2015'!N:N,'Passing Data 2006-2015'!D:D,'QB Stats'!C49,'Passing Data 2006-2015'!A:A,'QB Stats'!D49+2)</f>
        <v>83</v>
      </c>
      <c r="H49" s="6">
        <f>SUMIFS('Passing Data 2006-2015'!N:N,'Passing Data 2006-2015'!D:D,'QB Stats'!C49,'Passing Data 2006-2015'!A:A,'QB Stats'!D49+3)</f>
        <v>435</v>
      </c>
      <c r="I49" s="6">
        <f>SUMIFS('Passing Data 2006-2015'!N:N,'Passing Data 2006-2015'!D:D,'QB Stats'!C49,'Passing Data 2006-2015'!A:A,'QB Stats'!D49+4)</f>
        <v>25</v>
      </c>
      <c r="J49" s="6">
        <f>SUMIFS('Passing Data 2006-2015'!O:O,'Passing Data 2006-2015'!D:D,'QB Stats'!C49,'Passing Data 2006-2015'!A:A,'QB Stats'!D49)</f>
        <v>0</v>
      </c>
      <c r="K49" s="6">
        <f>SUMIFS('Passing Data 2006-2015'!O:O,'Passing Data 2006-2015'!D:D,'QB Stats'!C49,'Passing Data 2006-2015'!A:A,'QB Stats'!D49+1)</f>
        <v>18</v>
      </c>
      <c r="L49" s="6">
        <f>SUMIFS('Passing Data 2006-2015'!O:O,'Passing Data 2006-2015'!D:D,'QB Stats'!C49,'Passing Data 2006-2015'!A:A,'QB Stats'!D49+2)</f>
        <v>1</v>
      </c>
      <c r="M49" s="6">
        <f>SUMIFS('Passing Data 2006-2015'!O:O,'Passing Data 2006-2015'!D:D,'QB Stats'!C49,'Passing Data 2006-2015'!A:A,'QB Stats'!D49+3)</f>
        <v>2</v>
      </c>
      <c r="N49" s="6">
        <f>SUMIFS('Passing Data 2006-2015'!O:O,'Passing Data 2006-2015'!D:D,'QB Stats'!C49,'Passing Data 2006-2015'!A:A,'QB Stats'!D49+4)</f>
        <v>0</v>
      </c>
      <c r="O49" s="6">
        <f>SUMIFS('Passing Data 2006-2015'!Q:Q,'Passing Data 2006-2015'!D:D,'QB Stats'!C49,'Passing Data 2006-2015'!A:A,'QB Stats'!D49)</f>
        <v>1</v>
      </c>
      <c r="P49" s="6">
        <f>SUMIFS('Passing Data 2006-2015'!Q:Q,'Passing Data 2006-2015'!D:D,'QB Stats'!C49,'Passing Data 2006-2015'!A:A,'QB Stats'!D49+1)</f>
        <v>12</v>
      </c>
      <c r="Q49" s="6">
        <f>SUMIFS('Passing Data 2006-2015'!Q:Q,'Passing Data 2006-2015'!D:D,'QB Stats'!C49,'Passing Data 2006-2015'!A:A,'QB Stats'!D49+2)</f>
        <v>2</v>
      </c>
      <c r="R49" s="6">
        <f>SUMIFS('Passing Data 2006-2015'!Q:Q,'Passing Data 2006-2015'!D:D,'QB Stats'!C49,'Passing Data 2006-2015'!A:A,'QB Stats'!D49+3)</f>
        <v>2</v>
      </c>
      <c r="S49" s="6">
        <f>SUMIFS('Passing Data 2006-2015'!Q:Q,'Passing Data 2006-2015'!D:D,'QB Stats'!C49,'Passing Data 2006-2015'!A:A,'QB Stats'!D49+4)</f>
        <v>1</v>
      </c>
      <c r="T49" s="6">
        <f t="shared" si="2"/>
        <v>-0.3600000000000001</v>
      </c>
      <c r="U49" s="6">
        <f t="shared" si="3"/>
        <v>152.32</v>
      </c>
      <c r="V49" s="6">
        <f t="shared" si="4"/>
        <v>3.3200000000000003</v>
      </c>
      <c r="W49" s="6">
        <f t="shared" si="5"/>
        <v>21.4</v>
      </c>
      <c r="X49" s="6">
        <f t="shared" si="6"/>
        <v>-1</v>
      </c>
      <c r="Y49" s="6">
        <f t="shared" si="7"/>
        <v>175.67999999999998</v>
      </c>
      <c r="Z49" s="6">
        <f>SUMIFS('Passing Data 2006-2015'!Y:Y,'Passing Data 2006-2015'!D:D,'QB Stats'!C49,'Passing Data 2006-2015'!A:A,'QB Stats'!D49)</f>
        <v>0.4</v>
      </c>
      <c r="AA49" s="6">
        <f>SUMIFS('Passing Data 2006-2015'!Y:Y,'Passing Data 2006-2015'!D:D,'QB Stats'!C49,'Passing Data 2006-2015'!A:A,'QB Stats'!D49+1)</f>
        <v>52.5</v>
      </c>
      <c r="AB49" s="6">
        <f>SUMIFS('Passing Data 2006-2015'!Y:Y,'Passing Data 2006-2015'!D:D,'QB Stats'!C49,'Passing Data 2006-2015'!A:A,'QB Stats'!D49+2)</f>
        <v>48.9</v>
      </c>
      <c r="AC49" s="6">
        <f>SUMIFS('Passing Data 2006-2015'!Y:Y,'Passing Data 2006-2015'!D:D,'QB Stats'!C49,'Passing Data 2006-2015'!A:A,'QB Stats'!D49+3)</f>
        <v>31.7</v>
      </c>
      <c r="AD49" s="6">
        <f>SUMIFS('Passing Data 2006-2015'!Y:Y,'Passing Data 2006-2015'!D:D,'QB Stats'!C49,'Passing Data 2006-2015'!A:A,'QB Stats'!D49+4)</f>
        <v>28.5</v>
      </c>
      <c r="AE49" s="7">
        <f t="shared" si="18"/>
        <v>3192</v>
      </c>
      <c r="AF49" s="7">
        <f t="shared" si="8"/>
        <v>638.4</v>
      </c>
      <c r="AG49" s="6">
        <f t="shared" si="9"/>
        <v>21</v>
      </c>
      <c r="AH49" s="6">
        <f t="shared" si="10"/>
        <v>4.2</v>
      </c>
      <c r="AI49" s="7">
        <f t="shared" si="11"/>
        <v>18</v>
      </c>
      <c r="AJ49" s="7">
        <f t="shared" si="12"/>
        <v>3.6</v>
      </c>
      <c r="AK49" s="7">
        <f t="shared" si="13"/>
        <v>32.4</v>
      </c>
      <c r="AL49">
        <f t="shared" si="14"/>
        <v>0</v>
      </c>
      <c r="AM49">
        <f t="shared" si="14"/>
        <v>0</v>
      </c>
      <c r="AN49">
        <f t="shared" si="14"/>
        <v>0</v>
      </c>
      <c r="AO49">
        <f t="shared" si="14"/>
        <v>0</v>
      </c>
      <c r="AP49">
        <f t="shared" si="14"/>
        <v>0</v>
      </c>
      <c r="AQ49">
        <f t="shared" si="15"/>
        <v>0</v>
      </c>
      <c r="AR49" t="str">
        <f t="shared" si="16"/>
        <v>Bust</v>
      </c>
      <c r="AS49">
        <f t="shared" si="17"/>
        <v>0</v>
      </c>
    </row>
    <row r="50" spans="1:45" x14ac:dyDescent="0.25">
      <c r="A50" t="s">
        <v>509</v>
      </c>
      <c r="B50" t="s">
        <v>1</v>
      </c>
      <c r="C50" t="str">
        <f>INDEX('Draft Master List'!E:F,MATCH('QB Stats'!A50,'Draft Master List'!E:E,0),2)</f>
        <v>32006</v>
      </c>
      <c r="D50">
        <f>INDEX('Draft Master List'!A:F,MATCH('QB Stats'!A50,'Draft Master List'!E:E,0),1)</f>
        <v>2006</v>
      </c>
      <c r="E50" s="6">
        <f>_xlfn.IFNA(SUMIFS('Passing Data 2006-2015'!N:N,'Passing Data 2006-2015'!D:D,'QB Stats'!C50,'Passing Data 2006-2015'!A:A,'QB Stats'!D50),0)</f>
        <v>2199</v>
      </c>
      <c r="F50" s="6">
        <f>SUMIFS('Passing Data 2006-2015'!N:N,'Passing Data 2006-2015'!D:D,'QB Stats'!C50,'Passing Data 2006-2015'!A:A,'QB Stats'!D50+1)</f>
        <v>2546</v>
      </c>
      <c r="G50" s="6">
        <f>SUMIFS('Passing Data 2006-2015'!N:N,'Passing Data 2006-2015'!D:D,'QB Stats'!C50,'Passing Data 2006-2015'!A:A,'QB Stats'!D50+2)</f>
        <v>219</v>
      </c>
      <c r="H50" s="6">
        <f>SUMIFS('Passing Data 2006-2015'!N:N,'Passing Data 2006-2015'!D:D,'QB Stats'!C50,'Passing Data 2006-2015'!A:A,'QB Stats'!D50+3)</f>
        <v>1879</v>
      </c>
      <c r="I50" s="6">
        <f>SUMIFS('Passing Data 2006-2015'!N:N,'Passing Data 2006-2015'!D:D,'QB Stats'!C50,'Passing Data 2006-2015'!A:A,'QB Stats'!D50+4)</f>
        <v>1255</v>
      </c>
      <c r="J50" s="6">
        <f>SUMIFS('Passing Data 2006-2015'!O:O,'Passing Data 2006-2015'!D:D,'QB Stats'!C50,'Passing Data 2006-2015'!A:A,'QB Stats'!D50)</f>
        <v>12</v>
      </c>
      <c r="K50" s="6">
        <f>SUMIFS('Passing Data 2006-2015'!O:O,'Passing Data 2006-2015'!D:D,'QB Stats'!C50,'Passing Data 2006-2015'!A:A,'QB Stats'!D50+1)</f>
        <v>9</v>
      </c>
      <c r="L50" s="6">
        <f>SUMIFS('Passing Data 2006-2015'!O:O,'Passing Data 2006-2015'!D:D,'QB Stats'!C50,'Passing Data 2006-2015'!A:A,'QB Stats'!D50+2)</f>
        <v>1</v>
      </c>
      <c r="M50" s="6">
        <f>SUMIFS('Passing Data 2006-2015'!O:O,'Passing Data 2006-2015'!D:D,'QB Stats'!C50,'Passing Data 2006-2015'!A:A,'QB Stats'!D50+3)</f>
        <v>10</v>
      </c>
      <c r="N50" s="6">
        <f>SUMIFS('Passing Data 2006-2015'!O:O,'Passing Data 2006-2015'!D:D,'QB Stats'!C50,'Passing Data 2006-2015'!A:A,'QB Stats'!D50+4)</f>
        <v>10</v>
      </c>
      <c r="O50" s="6">
        <f>SUMIFS('Passing Data 2006-2015'!Q:Q,'Passing Data 2006-2015'!D:D,'QB Stats'!C50,'Passing Data 2006-2015'!A:A,'QB Stats'!D50)</f>
        <v>13</v>
      </c>
      <c r="P50" s="6">
        <f>SUMIFS('Passing Data 2006-2015'!Q:Q,'Passing Data 2006-2015'!D:D,'QB Stats'!C50,'Passing Data 2006-2015'!A:A,'QB Stats'!D50+1)</f>
        <v>17</v>
      </c>
      <c r="Q50" s="6">
        <f>SUMIFS('Passing Data 2006-2015'!Q:Q,'Passing Data 2006-2015'!D:D,'QB Stats'!C50,'Passing Data 2006-2015'!A:A,'QB Stats'!D50+2)</f>
        <v>2</v>
      </c>
      <c r="R50" s="6">
        <f>SUMIFS('Passing Data 2006-2015'!Q:Q,'Passing Data 2006-2015'!D:D,'QB Stats'!C50,'Passing Data 2006-2015'!A:A,'QB Stats'!D50+3)</f>
        <v>7</v>
      </c>
      <c r="S50" s="6">
        <f>SUMIFS('Passing Data 2006-2015'!Q:Q,'Passing Data 2006-2015'!D:D,'QB Stats'!C50,'Passing Data 2006-2015'!A:A,'QB Stats'!D50+4)</f>
        <v>3</v>
      </c>
      <c r="T50" s="6">
        <f t="shared" si="2"/>
        <v>109.95999999999998</v>
      </c>
      <c r="U50" s="6">
        <f t="shared" si="3"/>
        <v>103.84</v>
      </c>
      <c r="V50" s="6">
        <f t="shared" si="4"/>
        <v>8.76</v>
      </c>
      <c r="W50" s="6">
        <f t="shared" si="5"/>
        <v>101.16</v>
      </c>
      <c r="X50" s="6">
        <f t="shared" si="6"/>
        <v>84.2</v>
      </c>
      <c r="Y50" s="6">
        <f t="shared" si="7"/>
        <v>407.91999999999996</v>
      </c>
      <c r="Z50" s="6">
        <f>SUMIFS('Passing Data 2006-2015'!Y:Y,'Passing Data 2006-2015'!D:D,'QB Stats'!C50,'Passing Data 2006-2015'!A:A,'QB Stats'!D50)</f>
        <v>58.1</v>
      </c>
      <c r="AA50" s="6">
        <f>SUMIFS('Passing Data 2006-2015'!Y:Y,'Passing Data 2006-2015'!D:D,'QB Stats'!C50,'Passing Data 2006-2015'!A:A,'QB Stats'!D50+1)</f>
        <v>49</v>
      </c>
      <c r="AB50" s="6">
        <f>SUMIFS('Passing Data 2006-2015'!Y:Y,'Passing Data 2006-2015'!D:D,'QB Stats'!C50,'Passing Data 2006-2015'!A:A,'QB Stats'!D50+2)</f>
        <v>5.7</v>
      </c>
      <c r="AC50" s="6">
        <f>SUMIFS('Passing Data 2006-2015'!Y:Y,'Passing Data 2006-2015'!D:D,'QB Stats'!C50,'Passing Data 2006-2015'!A:A,'QB Stats'!D50+3)</f>
        <v>71.900000000000006</v>
      </c>
      <c r="AD50" s="6">
        <f>SUMIFS('Passing Data 2006-2015'!Y:Y,'Passing Data 2006-2015'!D:D,'QB Stats'!C50,'Passing Data 2006-2015'!A:A,'QB Stats'!D50+4)</f>
        <v>62.4</v>
      </c>
      <c r="AE50" s="7">
        <f t="shared" si="18"/>
        <v>8098</v>
      </c>
      <c r="AF50" s="7">
        <f t="shared" si="8"/>
        <v>1619.6</v>
      </c>
      <c r="AG50" s="6">
        <f t="shared" si="9"/>
        <v>42</v>
      </c>
      <c r="AH50" s="6">
        <f t="shared" si="10"/>
        <v>8.4</v>
      </c>
      <c r="AI50" s="7">
        <f t="shared" si="11"/>
        <v>42</v>
      </c>
      <c r="AJ50" s="7">
        <f t="shared" si="12"/>
        <v>8.4</v>
      </c>
      <c r="AK50" s="7">
        <f t="shared" si="13"/>
        <v>49.42</v>
      </c>
      <c r="AL50">
        <f t="shared" si="14"/>
        <v>0</v>
      </c>
      <c r="AM50">
        <f t="shared" si="14"/>
        <v>0</v>
      </c>
      <c r="AN50">
        <f t="shared" si="14"/>
        <v>0</v>
      </c>
      <c r="AO50">
        <f t="shared" si="14"/>
        <v>0</v>
      </c>
      <c r="AP50">
        <f t="shared" si="14"/>
        <v>0</v>
      </c>
      <c r="AQ50">
        <f t="shared" si="15"/>
        <v>0</v>
      </c>
      <c r="AR50" t="str">
        <f t="shared" si="16"/>
        <v>Bust</v>
      </c>
      <c r="AS50">
        <f t="shared" si="17"/>
        <v>0</v>
      </c>
    </row>
    <row r="51" spans="1:45" x14ac:dyDescent="0.25">
      <c r="A51" t="s">
        <v>510</v>
      </c>
      <c r="B51" t="s">
        <v>1</v>
      </c>
      <c r="C51" t="str">
        <f>INDEX('Draft Master List'!E:F,MATCH('QB Stats'!A51,'Draft Master List'!E:E,0),2)</f>
        <v>102006</v>
      </c>
      <c r="D51">
        <f>INDEX('Draft Master List'!A:F,MATCH('QB Stats'!A51,'Draft Master List'!E:E,0),1)</f>
        <v>2006</v>
      </c>
      <c r="E51" s="6">
        <f>_xlfn.IFNA(SUMIFS('Passing Data 2006-2015'!N:N,'Passing Data 2006-2015'!D:D,'QB Stats'!C51,'Passing Data 2006-2015'!A:A,'QB Stats'!D51),0)</f>
        <v>2547</v>
      </c>
      <c r="F51" s="6">
        <f>SUMIFS('Passing Data 2006-2015'!N:N,'Passing Data 2006-2015'!D:D,'QB Stats'!C51,'Passing Data 2006-2015'!A:A,'QB Stats'!D51+1)</f>
        <v>647</v>
      </c>
      <c r="G51" s="6">
        <f>SUMIFS('Passing Data 2006-2015'!N:N,'Passing Data 2006-2015'!D:D,'QB Stats'!C51,'Passing Data 2006-2015'!A:A,'QB Stats'!D51+2)</f>
        <v>264</v>
      </c>
      <c r="H51" s="6">
        <f>SUMIFS('Passing Data 2006-2015'!N:N,'Passing Data 2006-2015'!D:D,'QB Stats'!C51,'Passing Data 2006-2015'!A:A,'QB Stats'!D51+3)</f>
        <v>435</v>
      </c>
      <c r="I51" s="6">
        <f>SUMIFS('Passing Data 2006-2015'!N:N,'Passing Data 2006-2015'!D:D,'QB Stats'!C51,'Passing Data 2006-2015'!A:A,'QB Stats'!D51+4)</f>
        <v>0</v>
      </c>
      <c r="J51" s="6">
        <f>SUMIFS('Passing Data 2006-2015'!O:O,'Passing Data 2006-2015'!D:D,'QB Stats'!C51,'Passing Data 2006-2015'!A:A,'QB Stats'!D51)</f>
        <v>11</v>
      </c>
      <c r="K51" s="6">
        <f>SUMIFS('Passing Data 2006-2015'!O:O,'Passing Data 2006-2015'!D:D,'QB Stats'!C51,'Passing Data 2006-2015'!A:A,'QB Stats'!D51+1)</f>
        <v>2</v>
      </c>
      <c r="L51" s="6">
        <f>SUMIFS('Passing Data 2006-2015'!O:O,'Passing Data 2006-2015'!D:D,'QB Stats'!C51,'Passing Data 2006-2015'!A:A,'QB Stats'!D51+2)</f>
        <v>1</v>
      </c>
      <c r="M51" s="6">
        <f>SUMIFS('Passing Data 2006-2015'!O:O,'Passing Data 2006-2015'!D:D,'QB Stats'!C51,'Passing Data 2006-2015'!A:A,'QB Stats'!D51+3)</f>
        <v>0</v>
      </c>
      <c r="N51" s="6">
        <f>SUMIFS('Passing Data 2006-2015'!O:O,'Passing Data 2006-2015'!D:D,'QB Stats'!C51,'Passing Data 2006-2015'!A:A,'QB Stats'!D51+4)</f>
        <v>0</v>
      </c>
      <c r="O51" s="6">
        <f>SUMIFS('Passing Data 2006-2015'!Q:Q,'Passing Data 2006-2015'!D:D,'QB Stats'!C51,'Passing Data 2006-2015'!A:A,'QB Stats'!D51)</f>
        <v>12</v>
      </c>
      <c r="P51" s="6">
        <f>SUMIFS('Passing Data 2006-2015'!Q:Q,'Passing Data 2006-2015'!D:D,'QB Stats'!C51,'Passing Data 2006-2015'!A:A,'QB Stats'!D51+1)</f>
        <v>4</v>
      </c>
      <c r="Q51" s="6">
        <f>SUMIFS('Passing Data 2006-2015'!Q:Q,'Passing Data 2006-2015'!D:D,'QB Stats'!C51,'Passing Data 2006-2015'!A:A,'QB Stats'!D51+2)</f>
        <v>1</v>
      </c>
      <c r="R51" s="6">
        <f>SUMIFS('Passing Data 2006-2015'!Q:Q,'Passing Data 2006-2015'!D:D,'QB Stats'!C51,'Passing Data 2006-2015'!A:A,'QB Stats'!D51+3)</f>
        <v>3</v>
      </c>
      <c r="S51" s="6">
        <f>SUMIFS('Passing Data 2006-2015'!Q:Q,'Passing Data 2006-2015'!D:D,'QB Stats'!C51,'Passing Data 2006-2015'!A:A,'QB Stats'!D51+4)</f>
        <v>0</v>
      </c>
      <c r="T51" s="6">
        <f t="shared" si="2"/>
        <v>121.88</v>
      </c>
      <c r="U51" s="6">
        <f t="shared" si="3"/>
        <v>25.879999999999995</v>
      </c>
      <c r="V51" s="6">
        <f t="shared" si="4"/>
        <v>12.56</v>
      </c>
      <c r="W51" s="6">
        <f t="shared" si="5"/>
        <v>11.399999999999999</v>
      </c>
      <c r="X51" s="6">
        <f t="shared" si="6"/>
        <v>0</v>
      </c>
      <c r="Y51" s="6">
        <f t="shared" si="7"/>
        <v>171.72</v>
      </c>
      <c r="Z51" s="6">
        <f>SUMIFS('Passing Data 2006-2015'!Y:Y,'Passing Data 2006-2015'!D:D,'QB Stats'!C51,'Passing Data 2006-2015'!A:A,'QB Stats'!D51)</f>
        <v>61.7</v>
      </c>
      <c r="AA51" s="6">
        <f>SUMIFS('Passing Data 2006-2015'!Y:Y,'Passing Data 2006-2015'!D:D,'QB Stats'!C51,'Passing Data 2006-2015'!A:A,'QB Stats'!D51+1)</f>
        <v>37</v>
      </c>
      <c r="AB51" s="6">
        <f>SUMIFS('Passing Data 2006-2015'!Y:Y,'Passing Data 2006-2015'!D:D,'QB Stats'!C51,'Passing Data 2006-2015'!A:A,'QB Stats'!D51+2)</f>
        <v>19.3</v>
      </c>
      <c r="AC51" s="6">
        <f>SUMIFS('Passing Data 2006-2015'!Y:Y,'Passing Data 2006-2015'!D:D,'QB Stats'!C51,'Passing Data 2006-2015'!A:A,'QB Stats'!D51+3)</f>
        <v>50.6</v>
      </c>
      <c r="AD51" s="6">
        <f>SUMIFS('Passing Data 2006-2015'!Y:Y,'Passing Data 2006-2015'!D:D,'QB Stats'!C51,'Passing Data 2006-2015'!A:A,'QB Stats'!D51+4)</f>
        <v>0</v>
      </c>
      <c r="AE51" s="7">
        <f t="shared" si="18"/>
        <v>3893</v>
      </c>
      <c r="AF51" s="7">
        <f t="shared" si="8"/>
        <v>778.6</v>
      </c>
      <c r="AG51" s="6">
        <f t="shared" si="9"/>
        <v>14</v>
      </c>
      <c r="AH51" s="6">
        <f t="shared" si="10"/>
        <v>2.8</v>
      </c>
      <c r="AI51" s="7">
        <f t="shared" si="11"/>
        <v>20</v>
      </c>
      <c r="AJ51" s="7">
        <f t="shared" si="12"/>
        <v>4</v>
      </c>
      <c r="AK51" s="7">
        <f t="shared" si="13"/>
        <v>33.72</v>
      </c>
      <c r="AL51">
        <f t="shared" si="14"/>
        <v>0</v>
      </c>
      <c r="AM51">
        <f t="shared" si="14"/>
        <v>0</v>
      </c>
      <c r="AN51">
        <f t="shared" si="14"/>
        <v>0</v>
      </c>
      <c r="AO51">
        <f t="shared" si="14"/>
        <v>0</v>
      </c>
      <c r="AP51">
        <f t="shared" si="14"/>
        <v>0</v>
      </c>
      <c r="AQ51">
        <f t="shared" si="15"/>
        <v>0</v>
      </c>
      <c r="AR51" t="str">
        <f t="shared" si="16"/>
        <v>Bust</v>
      </c>
      <c r="AS51">
        <f t="shared" si="17"/>
        <v>0</v>
      </c>
    </row>
    <row r="52" spans="1:45" x14ac:dyDescent="0.25">
      <c r="A52" t="s">
        <v>66</v>
      </c>
      <c r="B52" t="s">
        <v>1</v>
      </c>
      <c r="C52" t="str">
        <f>INDEX('Draft Master List'!E:F,MATCH('QB Stats'!A52,'Draft Master List'!E:E,0),2)</f>
        <v>112006</v>
      </c>
      <c r="D52">
        <f>INDEX('Draft Master List'!A:F,MATCH('QB Stats'!A52,'Draft Master List'!E:E,0),1)</f>
        <v>2006</v>
      </c>
      <c r="E52" s="6">
        <f>_xlfn.IFNA(SUMIFS('Passing Data 2006-2015'!N:N,'Passing Data 2006-2015'!D:D,'QB Stats'!C52,'Passing Data 2006-2015'!A:A,'QB Stats'!D52),0)</f>
        <v>1001</v>
      </c>
      <c r="F52" s="6">
        <f>SUMIFS('Passing Data 2006-2015'!N:N,'Passing Data 2006-2015'!D:D,'QB Stats'!C52,'Passing Data 2006-2015'!A:A,'QB Stats'!D52+1)</f>
        <v>3497</v>
      </c>
      <c r="G52" s="6">
        <f>SUMIFS('Passing Data 2006-2015'!N:N,'Passing Data 2006-2015'!D:D,'QB Stats'!C52,'Passing Data 2006-2015'!A:A,'QB Stats'!D52+2)</f>
        <v>4526</v>
      </c>
      <c r="H52" s="6">
        <f>SUMIFS('Passing Data 2006-2015'!N:N,'Passing Data 2006-2015'!D:D,'QB Stats'!C52,'Passing Data 2006-2015'!A:A,'QB Stats'!D52+3)</f>
        <v>3666</v>
      </c>
      <c r="I52" s="6">
        <f>SUMIFS('Passing Data 2006-2015'!N:N,'Passing Data 2006-2015'!D:D,'QB Stats'!C52,'Passing Data 2006-2015'!A:A,'QB Stats'!D52+4)</f>
        <v>3274</v>
      </c>
      <c r="J52" s="6">
        <f>SUMIFS('Passing Data 2006-2015'!O:O,'Passing Data 2006-2015'!D:D,'QB Stats'!C52,'Passing Data 2006-2015'!A:A,'QB Stats'!D52)</f>
        <v>9</v>
      </c>
      <c r="K52" s="6">
        <f>SUMIFS('Passing Data 2006-2015'!O:O,'Passing Data 2006-2015'!D:D,'QB Stats'!C52,'Passing Data 2006-2015'!A:A,'QB Stats'!D52+1)</f>
        <v>20</v>
      </c>
      <c r="L52" s="6">
        <f>SUMIFS('Passing Data 2006-2015'!O:O,'Passing Data 2006-2015'!D:D,'QB Stats'!C52,'Passing Data 2006-2015'!A:A,'QB Stats'!D52+2)</f>
        <v>25</v>
      </c>
      <c r="M52" s="6">
        <f>SUMIFS('Passing Data 2006-2015'!O:O,'Passing Data 2006-2015'!D:D,'QB Stats'!C52,'Passing Data 2006-2015'!A:A,'QB Stats'!D52+3)</f>
        <v>27</v>
      </c>
      <c r="N52" s="6">
        <f>SUMIFS('Passing Data 2006-2015'!O:O,'Passing Data 2006-2015'!D:D,'QB Stats'!C52,'Passing Data 2006-2015'!A:A,'QB Stats'!D52+4)</f>
        <v>23</v>
      </c>
      <c r="O52" s="6">
        <f>SUMIFS('Passing Data 2006-2015'!Q:Q,'Passing Data 2006-2015'!D:D,'QB Stats'!C52,'Passing Data 2006-2015'!A:A,'QB Stats'!D52)</f>
        <v>5</v>
      </c>
      <c r="P52" s="6">
        <f>SUMIFS('Passing Data 2006-2015'!Q:Q,'Passing Data 2006-2015'!D:D,'QB Stats'!C52,'Passing Data 2006-2015'!A:A,'QB Stats'!D52+1)</f>
        <v>14</v>
      </c>
      <c r="Q52" s="6">
        <f>SUMIFS('Passing Data 2006-2015'!Q:Q,'Passing Data 2006-2015'!D:D,'QB Stats'!C52,'Passing Data 2006-2015'!A:A,'QB Stats'!D52+2)</f>
        <v>18</v>
      </c>
      <c r="R52" s="6">
        <f>SUMIFS('Passing Data 2006-2015'!Q:Q,'Passing Data 2006-2015'!D:D,'QB Stats'!C52,'Passing Data 2006-2015'!A:A,'QB Stats'!D52+3)</f>
        <v>26</v>
      </c>
      <c r="S52" s="6">
        <f>SUMIFS('Passing Data 2006-2015'!Q:Q,'Passing Data 2006-2015'!D:D,'QB Stats'!C52,'Passing Data 2006-2015'!A:A,'QB Stats'!D52+4)</f>
        <v>16</v>
      </c>
      <c r="T52" s="6">
        <f t="shared" si="2"/>
        <v>66.039999999999992</v>
      </c>
      <c r="U52" s="6">
        <f t="shared" si="3"/>
        <v>191.88</v>
      </c>
      <c r="V52" s="6">
        <f t="shared" si="4"/>
        <v>245.03999999999996</v>
      </c>
      <c r="W52" s="6">
        <f t="shared" si="5"/>
        <v>202.64</v>
      </c>
      <c r="X52" s="6">
        <f t="shared" si="6"/>
        <v>190.96</v>
      </c>
      <c r="Y52" s="6">
        <f t="shared" si="7"/>
        <v>896.56</v>
      </c>
      <c r="Z52" s="6">
        <f>SUMIFS('Passing Data 2006-2015'!Y:Y,'Passing Data 2006-2015'!D:D,'QB Stats'!C52,'Passing Data 2006-2015'!A:A,'QB Stats'!D52)</f>
        <v>43.9</v>
      </c>
      <c r="AA52" s="6">
        <f>SUMIFS('Passing Data 2006-2015'!Y:Y,'Passing Data 2006-2015'!D:D,'QB Stats'!C52,'Passing Data 2006-2015'!A:A,'QB Stats'!D52+1)</f>
        <v>67.2</v>
      </c>
      <c r="AB52" s="6">
        <f>SUMIFS('Passing Data 2006-2015'!Y:Y,'Passing Data 2006-2015'!D:D,'QB Stats'!C52,'Passing Data 2006-2015'!A:A,'QB Stats'!D52+2)</f>
        <v>64.099999999999994</v>
      </c>
      <c r="AC52" s="6">
        <f>SUMIFS('Passing Data 2006-2015'!Y:Y,'Passing Data 2006-2015'!D:D,'QB Stats'!C52,'Passing Data 2006-2015'!A:A,'QB Stats'!D52+3)</f>
        <v>54</v>
      </c>
      <c r="AD52" s="6">
        <f>SUMIFS('Passing Data 2006-2015'!Y:Y,'Passing Data 2006-2015'!D:D,'QB Stats'!C52,'Passing Data 2006-2015'!A:A,'QB Stats'!D52+4)</f>
        <v>55.1</v>
      </c>
      <c r="AE52" s="7">
        <f t="shared" si="18"/>
        <v>15964</v>
      </c>
      <c r="AF52" s="7">
        <f t="shared" si="8"/>
        <v>3192.8</v>
      </c>
      <c r="AG52" s="6">
        <f t="shared" si="9"/>
        <v>104</v>
      </c>
      <c r="AH52" s="6">
        <f t="shared" si="10"/>
        <v>20.8</v>
      </c>
      <c r="AI52" s="7">
        <f t="shared" si="11"/>
        <v>79</v>
      </c>
      <c r="AJ52" s="7">
        <f t="shared" si="12"/>
        <v>15.8</v>
      </c>
      <c r="AK52" s="7">
        <f t="shared" si="13"/>
        <v>56.86</v>
      </c>
      <c r="AL52">
        <f t="shared" si="14"/>
        <v>0</v>
      </c>
      <c r="AM52">
        <f t="shared" si="14"/>
        <v>0</v>
      </c>
      <c r="AN52">
        <f t="shared" si="14"/>
        <v>1</v>
      </c>
      <c r="AO52">
        <f t="shared" si="14"/>
        <v>0</v>
      </c>
      <c r="AP52">
        <f t="shared" si="14"/>
        <v>0</v>
      </c>
      <c r="AQ52">
        <f t="shared" si="15"/>
        <v>1</v>
      </c>
      <c r="AR52" t="str">
        <f t="shared" si="16"/>
        <v>Backup</v>
      </c>
      <c r="AS52">
        <f t="shared" si="17"/>
        <v>1</v>
      </c>
    </row>
    <row r="53" spans="1:45" x14ac:dyDescent="0.25">
      <c r="A53" t="s">
        <v>78</v>
      </c>
      <c r="B53" t="s">
        <v>1</v>
      </c>
      <c r="C53" t="str">
        <f>INDEX('Draft Master List'!E:F,MATCH('QB Stats'!A53,'Draft Master List'!E:E,0),2)</f>
        <v>492006</v>
      </c>
      <c r="D53">
        <f>INDEX('Draft Master List'!A:F,MATCH('QB Stats'!A53,'Draft Master List'!E:E,0),1)</f>
        <v>2006</v>
      </c>
      <c r="E53" s="6">
        <f>_xlfn.IFNA(SUMIFS('Passing Data 2006-2015'!N:N,'Passing Data 2006-2015'!D:D,'QB Stats'!C53,'Passing Data 2006-2015'!A:A,'QB Stats'!D53),0)</f>
        <v>0</v>
      </c>
      <c r="F53" s="6">
        <f>SUMIFS('Passing Data 2006-2015'!N:N,'Passing Data 2006-2015'!D:D,'QB Stats'!C53,'Passing Data 2006-2015'!A:A,'QB Stats'!D53+1)</f>
        <v>1529</v>
      </c>
      <c r="G53" s="6">
        <f>SUMIFS('Passing Data 2006-2015'!N:N,'Passing Data 2006-2015'!D:D,'QB Stats'!C53,'Passing Data 2006-2015'!A:A,'QB Stats'!D53+2)</f>
        <v>26</v>
      </c>
      <c r="H53" s="6">
        <f>SUMIFS('Passing Data 2006-2015'!N:N,'Passing Data 2006-2015'!D:D,'QB Stats'!C53,'Passing Data 2006-2015'!A:A,'QB Stats'!D53+3)</f>
        <v>125</v>
      </c>
      <c r="I53" s="6">
        <f>SUMIFS('Passing Data 2006-2015'!N:N,'Passing Data 2006-2015'!D:D,'QB Stats'!C53,'Passing Data 2006-2015'!A:A,'QB Stats'!D53+4)</f>
        <v>6</v>
      </c>
      <c r="J53" s="6">
        <f>SUMIFS('Passing Data 2006-2015'!O:O,'Passing Data 2006-2015'!D:D,'QB Stats'!C53,'Passing Data 2006-2015'!A:A,'QB Stats'!D53)</f>
        <v>0</v>
      </c>
      <c r="K53" s="6">
        <f>SUMIFS('Passing Data 2006-2015'!O:O,'Passing Data 2006-2015'!D:D,'QB Stats'!C53,'Passing Data 2006-2015'!A:A,'QB Stats'!D53+1)</f>
        <v>5</v>
      </c>
      <c r="L53" s="6">
        <f>SUMIFS('Passing Data 2006-2015'!O:O,'Passing Data 2006-2015'!D:D,'QB Stats'!C53,'Passing Data 2006-2015'!A:A,'QB Stats'!D53+2)</f>
        <v>0</v>
      </c>
      <c r="M53" s="6">
        <f>SUMIFS('Passing Data 2006-2015'!O:O,'Passing Data 2006-2015'!D:D,'QB Stats'!C53,'Passing Data 2006-2015'!A:A,'QB Stats'!D53+3)</f>
        <v>0</v>
      </c>
      <c r="N53" s="6">
        <f>SUMIFS('Passing Data 2006-2015'!O:O,'Passing Data 2006-2015'!D:D,'QB Stats'!C53,'Passing Data 2006-2015'!A:A,'QB Stats'!D53+4)</f>
        <v>0</v>
      </c>
      <c r="O53" s="6">
        <f>SUMIFS('Passing Data 2006-2015'!Q:Q,'Passing Data 2006-2015'!D:D,'QB Stats'!C53,'Passing Data 2006-2015'!A:A,'QB Stats'!D53)</f>
        <v>0</v>
      </c>
      <c r="P53" s="6">
        <f>SUMIFS('Passing Data 2006-2015'!Q:Q,'Passing Data 2006-2015'!D:D,'QB Stats'!C53,'Passing Data 2006-2015'!A:A,'QB Stats'!D53+1)</f>
        <v>10</v>
      </c>
      <c r="Q53" s="6">
        <f>SUMIFS('Passing Data 2006-2015'!Q:Q,'Passing Data 2006-2015'!D:D,'QB Stats'!C53,'Passing Data 2006-2015'!A:A,'QB Stats'!D53+2)</f>
        <v>1</v>
      </c>
      <c r="R53" s="6">
        <f>SUMIFS('Passing Data 2006-2015'!Q:Q,'Passing Data 2006-2015'!D:D,'QB Stats'!C53,'Passing Data 2006-2015'!A:A,'QB Stats'!D53+3)</f>
        <v>0</v>
      </c>
      <c r="S53" s="6">
        <f>SUMIFS('Passing Data 2006-2015'!Q:Q,'Passing Data 2006-2015'!D:D,'QB Stats'!C53,'Passing Data 2006-2015'!A:A,'QB Stats'!D53+4)</f>
        <v>0</v>
      </c>
      <c r="T53" s="6">
        <f t="shared" si="2"/>
        <v>0</v>
      </c>
      <c r="U53" s="6">
        <f t="shared" si="3"/>
        <v>61.16</v>
      </c>
      <c r="V53" s="6">
        <f t="shared" si="4"/>
        <v>-0.96</v>
      </c>
      <c r="W53" s="6">
        <f t="shared" si="5"/>
        <v>5</v>
      </c>
      <c r="X53" s="6">
        <f t="shared" si="6"/>
        <v>0.24</v>
      </c>
      <c r="Y53" s="6">
        <f t="shared" si="7"/>
        <v>65.439999999999984</v>
      </c>
      <c r="Z53" s="6">
        <f>SUMIFS('Passing Data 2006-2015'!Y:Y,'Passing Data 2006-2015'!D:D,'QB Stats'!C53,'Passing Data 2006-2015'!A:A,'QB Stats'!D53)</f>
        <v>1</v>
      </c>
      <c r="AA53" s="6">
        <f>SUMIFS('Passing Data 2006-2015'!Y:Y,'Passing Data 2006-2015'!D:D,'QB Stats'!C53,'Passing Data 2006-2015'!A:A,'QB Stats'!D53+1)</f>
        <v>33.700000000000003</v>
      </c>
      <c r="AB53" s="6">
        <f>SUMIFS('Passing Data 2006-2015'!Y:Y,'Passing Data 2006-2015'!D:D,'QB Stats'!C53,'Passing Data 2006-2015'!A:A,'QB Stats'!D53+2)</f>
        <v>2.1</v>
      </c>
      <c r="AC53" s="6">
        <f>SUMIFS('Passing Data 2006-2015'!Y:Y,'Passing Data 2006-2015'!D:D,'QB Stats'!C53,'Passing Data 2006-2015'!A:A,'QB Stats'!D53+3)</f>
        <v>11.8</v>
      </c>
      <c r="AD53" s="6">
        <f>SUMIFS('Passing Data 2006-2015'!Y:Y,'Passing Data 2006-2015'!D:D,'QB Stats'!C53,'Passing Data 2006-2015'!A:A,'QB Stats'!D53+4)</f>
        <v>100</v>
      </c>
      <c r="AE53" s="7">
        <f t="shared" si="18"/>
        <v>1686</v>
      </c>
      <c r="AF53" s="7">
        <f t="shared" si="8"/>
        <v>337.2</v>
      </c>
      <c r="AG53" s="6">
        <f t="shared" si="9"/>
        <v>5</v>
      </c>
      <c r="AH53" s="6">
        <f t="shared" si="10"/>
        <v>1</v>
      </c>
      <c r="AI53" s="7">
        <f t="shared" si="11"/>
        <v>11</v>
      </c>
      <c r="AJ53" s="7">
        <f t="shared" si="12"/>
        <v>2.2000000000000002</v>
      </c>
      <c r="AK53" s="7">
        <f t="shared" si="13"/>
        <v>29.720000000000006</v>
      </c>
      <c r="AL53">
        <f t="shared" si="14"/>
        <v>0</v>
      </c>
      <c r="AM53">
        <f t="shared" si="14"/>
        <v>0</v>
      </c>
      <c r="AN53">
        <f t="shared" si="14"/>
        <v>0</v>
      </c>
      <c r="AO53">
        <f t="shared" si="14"/>
        <v>0</v>
      </c>
      <c r="AP53">
        <f t="shared" si="14"/>
        <v>0</v>
      </c>
      <c r="AQ53">
        <f t="shared" si="15"/>
        <v>0</v>
      </c>
      <c r="AR53" t="str">
        <f t="shared" si="16"/>
        <v>Bust</v>
      </c>
      <c r="AS53">
        <f t="shared" si="17"/>
        <v>0</v>
      </c>
    </row>
    <row r="54" spans="1:45" x14ac:dyDescent="0.25">
      <c r="A54" t="s">
        <v>519</v>
      </c>
      <c r="B54" t="s">
        <v>1</v>
      </c>
      <c r="C54" t="str">
        <f>INDEX('Draft Master List'!E:F,MATCH('QB Stats'!A54,'Draft Master List'!E:E,0),2)</f>
        <v>642006</v>
      </c>
      <c r="D54">
        <f>INDEX('Draft Master List'!A:F,MATCH('QB Stats'!A54,'Draft Master List'!E:E,0),1)</f>
        <v>2006</v>
      </c>
      <c r="E54" s="6">
        <f>_xlfn.IFNA(SUMIFS('Passing Data 2006-2015'!N:N,'Passing Data 2006-2015'!D:D,'QB Stats'!C54,'Passing Data 2006-2015'!A:A,'QB Stats'!D54),0)</f>
        <v>475</v>
      </c>
      <c r="F54" s="6">
        <f>SUMIFS('Passing Data 2006-2015'!N:N,'Passing Data 2006-2015'!D:D,'QB Stats'!C54,'Passing Data 2006-2015'!A:A,'QB Stats'!D54+1)</f>
        <v>1911</v>
      </c>
      <c r="G54" s="6">
        <f>SUMIFS('Passing Data 2006-2015'!N:N,'Passing Data 2006-2015'!D:D,'QB Stats'!C54,'Passing Data 2006-2015'!A:A,'QB Stats'!D54+2)</f>
        <v>1056</v>
      </c>
      <c r="H54" s="6">
        <f>SUMIFS('Passing Data 2006-2015'!N:N,'Passing Data 2006-2015'!D:D,'QB Stats'!C54,'Passing Data 2006-2015'!A:A,'QB Stats'!D54+3)</f>
        <v>201</v>
      </c>
      <c r="I54" s="6">
        <f>SUMIFS('Passing Data 2006-2015'!N:N,'Passing Data 2006-2015'!D:D,'QB Stats'!C54,'Passing Data 2006-2015'!A:A,'QB Stats'!D54+4)</f>
        <v>341</v>
      </c>
      <c r="J54" s="6">
        <f>SUMIFS('Passing Data 2006-2015'!O:O,'Passing Data 2006-2015'!D:D,'QB Stats'!C54,'Passing Data 2006-2015'!A:A,'QB Stats'!D54)</f>
        <v>2</v>
      </c>
      <c r="K54" s="6">
        <f>SUMIFS('Passing Data 2006-2015'!O:O,'Passing Data 2006-2015'!D:D,'QB Stats'!C54,'Passing Data 2006-2015'!A:A,'QB Stats'!D54+1)</f>
        <v>9</v>
      </c>
      <c r="L54" s="6">
        <f>SUMIFS('Passing Data 2006-2015'!O:O,'Passing Data 2006-2015'!D:D,'QB Stats'!C54,'Passing Data 2006-2015'!A:A,'QB Stats'!D54+2)</f>
        <v>9</v>
      </c>
      <c r="M54" s="6">
        <f>SUMIFS('Passing Data 2006-2015'!O:O,'Passing Data 2006-2015'!D:D,'QB Stats'!C54,'Passing Data 2006-2015'!A:A,'QB Stats'!D54+3)</f>
        <v>1</v>
      </c>
      <c r="N54" s="6">
        <f>SUMIFS('Passing Data 2006-2015'!O:O,'Passing Data 2006-2015'!D:D,'QB Stats'!C54,'Passing Data 2006-2015'!A:A,'QB Stats'!D54+4)</f>
        <v>3</v>
      </c>
      <c r="O54" s="6">
        <f>SUMIFS('Passing Data 2006-2015'!Q:Q,'Passing Data 2006-2015'!D:D,'QB Stats'!C54,'Passing Data 2006-2015'!A:A,'QB Stats'!D54)</f>
        <v>4</v>
      </c>
      <c r="P54" s="6">
        <f>SUMIFS('Passing Data 2006-2015'!Q:Q,'Passing Data 2006-2015'!D:D,'QB Stats'!C54,'Passing Data 2006-2015'!A:A,'QB Stats'!D54+1)</f>
        <v>12</v>
      </c>
      <c r="Q54" s="6">
        <f>SUMIFS('Passing Data 2006-2015'!Q:Q,'Passing Data 2006-2015'!D:D,'QB Stats'!C54,'Passing Data 2006-2015'!A:A,'QB Stats'!D54+2)</f>
        <v>2</v>
      </c>
      <c r="R54" s="6">
        <f>SUMIFS('Passing Data 2006-2015'!Q:Q,'Passing Data 2006-2015'!D:D,'QB Stats'!C54,'Passing Data 2006-2015'!A:A,'QB Stats'!D54+3)</f>
        <v>0</v>
      </c>
      <c r="S54" s="6">
        <f>SUMIFS('Passing Data 2006-2015'!Q:Q,'Passing Data 2006-2015'!D:D,'QB Stats'!C54,'Passing Data 2006-2015'!A:A,'QB Stats'!D54+4)</f>
        <v>4</v>
      </c>
      <c r="T54" s="6">
        <f t="shared" si="2"/>
        <v>19</v>
      </c>
      <c r="U54" s="6">
        <f t="shared" si="3"/>
        <v>88.44</v>
      </c>
      <c r="V54" s="6">
        <f t="shared" si="4"/>
        <v>74.240000000000009</v>
      </c>
      <c r="W54" s="6">
        <f t="shared" si="5"/>
        <v>12.04</v>
      </c>
      <c r="X54" s="6">
        <f t="shared" si="6"/>
        <v>17.64</v>
      </c>
      <c r="Y54" s="6">
        <f t="shared" si="7"/>
        <v>211.36</v>
      </c>
      <c r="Z54" s="6">
        <f>SUMIFS('Passing Data 2006-2015'!Y:Y,'Passing Data 2006-2015'!D:D,'QB Stats'!C54,'Passing Data 2006-2015'!A:A,'QB Stats'!D54)</f>
        <v>11.7</v>
      </c>
      <c r="AA54" s="6">
        <f>SUMIFS('Passing Data 2006-2015'!Y:Y,'Passing Data 2006-2015'!D:D,'QB Stats'!C54,'Passing Data 2006-2015'!A:A,'QB Stats'!D54+1)</f>
        <v>52.9</v>
      </c>
      <c r="AB54" s="6">
        <f>SUMIFS('Passing Data 2006-2015'!Y:Y,'Passing Data 2006-2015'!D:D,'QB Stats'!C54,'Passing Data 2006-2015'!A:A,'QB Stats'!D54+2)</f>
        <v>69.900000000000006</v>
      </c>
      <c r="AC54" s="6">
        <f>SUMIFS('Passing Data 2006-2015'!Y:Y,'Passing Data 2006-2015'!D:D,'QB Stats'!C54,'Passing Data 2006-2015'!A:A,'QB Stats'!D54+3)</f>
        <v>71.400000000000006</v>
      </c>
      <c r="AD54" s="6">
        <f>SUMIFS('Passing Data 2006-2015'!Y:Y,'Passing Data 2006-2015'!D:D,'QB Stats'!C54,'Passing Data 2006-2015'!A:A,'QB Stats'!D54+4)</f>
        <v>29.1</v>
      </c>
      <c r="AE54" s="7">
        <f t="shared" si="18"/>
        <v>3984</v>
      </c>
      <c r="AF54" s="7">
        <f t="shared" si="8"/>
        <v>796.8</v>
      </c>
      <c r="AG54" s="6">
        <f t="shared" si="9"/>
        <v>24</v>
      </c>
      <c r="AH54" s="6">
        <f t="shared" si="10"/>
        <v>4.8</v>
      </c>
      <c r="AI54" s="7">
        <f t="shared" si="11"/>
        <v>22</v>
      </c>
      <c r="AJ54" s="7">
        <f t="shared" si="12"/>
        <v>4.4000000000000004</v>
      </c>
      <c r="AK54" s="7">
        <f t="shared" si="13"/>
        <v>47</v>
      </c>
      <c r="AL54">
        <f t="shared" si="14"/>
        <v>0</v>
      </c>
      <c r="AM54">
        <f t="shared" si="14"/>
        <v>0</v>
      </c>
      <c r="AN54">
        <f t="shared" si="14"/>
        <v>0</v>
      </c>
      <c r="AO54">
        <f t="shared" si="14"/>
        <v>0</v>
      </c>
      <c r="AP54">
        <f t="shared" si="14"/>
        <v>0</v>
      </c>
      <c r="AQ54">
        <f t="shared" si="15"/>
        <v>0</v>
      </c>
      <c r="AR54" t="str">
        <f t="shared" si="16"/>
        <v>Bust</v>
      </c>
      <c r="AS54">
        <f t="shared" si="17"/>
        <v>0</v>
      </c>
    </row>
    <row r="55" spans="1:45" x14ac:dyDescent="0.25">
      <c r="A55" t="s">
        <v>72</v>
      </c>
      <c r="B55" t="s">
        <v>1</v>
      </c>
      <c r="C55" t="str">
        <f>INDEX('Draft Master List'!E:F,MATCH('QB Stats'!A55,'Draft Master List'!E:E,0),2)</f>
        <v>812006</v>
      </c>
      <c r="D55">
        <f>INDEX('Draft Master List'!A:F,MATCH('QB Stats'!A55,'Draft Master List'!E:E,0),1)</f>
        <v>2006</v>
      </c>
      <c r="E55" s="6">
        <f>_xlfn.IFNA(SUMIFS('Passing Data 2006-2015'!N:N,'Passing Data 2006-2015'!D:D,'QB Stats'!C55,'Passing Data 2006-2015'!A:A,'QB Stats'!D55),0)</f>
        <v>0</v>
      </c>
      <c r="F55" s="6">
        <f>SUMIFS('Passing Data 2006-2015'!N:N,'Passing Data 2006-2015'!D:D,'QB Stats'!C55,'Passing Data 2006-2015'!A:A,'QB Stats'!D55+1)</f>
        <v>0</v>
      </c>
      <c r="G55" s="6">
        <f>SUMIFS('Passing Data 2006-2015'!N:N,'Passing Data 2006-2015'!D:D,'QB Stats'!C55,'Passing Data 2006-2015'!A:A,'QB Stats'!D55+2)</f>
        <v>0</v>
      </c>
      <c r="H55" s="6">
        <f>SUMIFS('Passing Data 2006-2015'!N:N,'Passing Data 2006-2015'!D:D,'QB Stats'!C55,'Passing Data 2006-2015'!A:A,'QB Stats'!D55+3)</f>
        <v>0</v>
      </c>
      <c r="I55" s="6">
        <f>SUMIFS('Passing Data 2006-2015'!N:N,'Passing Data 2006-2015'!D:D,'QB Stats'!C55,'Passing Data 2006-2015'!A:A,'QB Stats'!D55+4)</f>
        <v>507</v>
      </c>
      <c r="J55" s="6">
        <f>SUMIFS('Passing Data 2006-2015'!O:O,'Passing Data 2006-2015'!D:D,'QB Stats'!C55,'Passing Data 2006-2015'!A:A,'QB Stats'!D55)</f>
        <v>0</v>
      </c>
      <c r="K55" s="6">
        <f>SUMIFS('Passing Data 2006-2015'!O:O,'Passing Data 2006-2015'!D:D,'QB Stats'!C55,'Passing Data 2006-2015'!A:A,'QB Stats'!D55+1)</f>
        <v>0</v>
      </c>
      <c r="L55" s="6">
        <f>SUMIFS('Passing Data 2006-2015'!O:O,'Passing Data 2006-2015'!D:D,'QB Stats'!C55,'Passing Data 2006-2015'!A:A,'QB Stats'!D55+2)</f>
        <v>0</v>
      </c>
      <c r="M55" s="6">
        <f>SUMIFS('Passing Data 2006-2015'!O:O,'Passing Data 2006-2015'!D:D,'QB Stats'!C55,'Passing Data 2006-2015'!A:A,'QB Stats'!D55+3)</f>
        <v>0</v>
      </c>
      <c r="N55" s="6">
        <f>SUMIFS('Passing Data 2006-2015'!O:O,'Passing Data 2006-2015'!D:D,'QB Stats'!C55,'Passing Data 2006-2015'!A:A,'QB Stats'!D55+4)</f>
        <v>2</v>
      </c>
      <c r="O55" s="6">
        <f>SUMIFS('Passing Data 2006-2015'!Q:Q,'Passing Data 2006-2015'!D:D,'QB Stats'!C55,'Passing Data 2006-2015'!A:A,'QB Stats'!D55)</f>
        <v>0</v>
      </c>
      <c r="P55" s="6">
        <f>SUMIFS('Passing Data 2006-2015'!Q:Q,'Passing Data 2006-2015'!D:D,'QB Stats'!C55,'Passing Data 2006-2015'!A:A,'QB Stats'!D55+1)</f>
        <v>0</v>
      </c>
      <c r="Q55" s="6">
        <f>SUMIFS('Passing Data 2006-2015'!Q:Q,'Passing Data 2006-2015'!D:D,'QB Stats'!C55,'Passing Data 2006-2015'!A:A,'QB Stats'!D55+2)</f>
        <v>0</v>
      </c>
      <c r="R55" s="6">
        <f>SUMIFS('Passing Data 2006-2015'!Q:Q,'Passing Data 2006-2015'!D:D,'QB Stats'!C55,'Passing Data 2006-2015'!A:A,'QB Stats'!D55+3)</f>
        <v>0</v>
      </c>
      <c r="S55" s="6">
        <f>SUMIFS('Passing Data 2006-2015'!Q:Q,'Passing Data 2006-2015'!D:D,'QB Stats'!C55,'Passing Data 2006-2015'!A:A,'QB Stats'!D55+4)</f>
        <v>3</v>
      </c>
      <c r="T55" s="6">
        <f t="shared" si="2"/>
        <v>0</v>
      </c>
      <c r="U55" s="6">
        <f t="shared" si="3"/>
        <v>0</v>
      </c>
      <c r="V55" s="6">
        <f t="shared" si="4"/>
        <v>0</v>
      </c>
      <c r="W55" s="6">
        <f t="shared" si="5"/>
        <v>0</v>
      </c>
      <c r="X55" s="6">
        <f t="shared" si="6"/>
        <v>22.28</v>
      </c>
      <c r="Y55" s="6">
        <f t="shared" si="7"/>
        <v>22.28</v>
      </c>
      <c r="Z55" s="6">
        <f>SUMIFS('Passing Data 2006-2015'!Y:Y,'Passing Data 2006-2015'!D:D,'QB Stats'!C55,'Passing Data 2006-2015'!A:A,'QB Stats'!D55)</f>
        <v>0</v>
      </c>
      <c r="AA55" s="6">
        <f>SUMIFS('Passing Data 2006-2015'!Y:Y,'Passing Data 2006-2015'!D:D,'QB Stats'!C55,'Passing Data 2006-2015'!A:A,'QB Stats'!D55+1)</f>
        <v>0</v>
      </c>
      <c r="AB55" s="6">
        <f>SUMIFS('Passing Data 2006-2015'!Y:Y,'Passing Data 2006-2015'!D:D,'QB Stats'!C55,'Passing Data 2006-2015'!A:A,'QB Stats'!D55+2)</f>
        <v>0</v>
      </c>
      <c r="AC55" s="6">
        <f>SUMIFS('Passing Data 2006-2015'!Y:Y,'Passing Data 2006-2015'!D:D,'QB Stats'!C55,'Passing Data 2006-2015'!A:A,'QB Stats'!D55+3)</f>
        <v>0</v>
      </c>
      <c r="AD55" s="6">
        <f>SUMIFS('Passing Data 2006-2015'!Y:Y,'Passing Data 2006-2015'!D:D,'QB Stats'!C55,'Passing Data 2006-2015'!A:A,'QB Stats'!D55+4)</f>
        <v>23.1</v>
      </c>
      <c r="AE55" s="7">
        <f t="shared" si="18"/>
        <v>507</v>
      </c>
      <c r="AF55" s="7">
        <f t="shared" si="8"/>
        <v>101.4</v>
      </c>
      <c r="AG55" s="6">
        <f t="shared" si="9"/>
        <v>2</v>
      </c>
      <c r="AH55" s="6">
        <f t="shared" si="10"/>
        <v>0.4</v>
      </c>
      <c r="AI55" s="7">
        <f t="shared" si="11"/>
        <v>3</v>
      </c>
      <c r="AJ55" s="7">
        <f t="shared" si="12"/>
        <v>0.6</v>
      </c>
      <c r="AK55" s="7">
        <f t="shared" si="13"/>
        <v>4.62</v>
      </c>
      <c r="AL55">
        <f t="shared" si="14"/>
        <v>0</v>
      </c>
      <c r="AM55">
        <f t="shared" si="14"/>
        <v>0</v>
      </c>
      <c r="AN55">
        <f t="shared" si="14"/>
        <v>0</v>
      </c>
      <c r="AO55">
        <f t="shared" si="14"/>
        <v>0</v>
      </c>
      <c r="AP55">
        <f t="shared" si="14"/>
        <v>0</v>
      </c>
      <c r="AQ55">
        <f t="shared" si="15"/>
        <v>0</v>
      </c>
      <c r="AR55" t="str">
        <f t="shared" si="16"/>
        <v>Bust</v>
      </c>
      <c r="AS55">
        <f t="shared" si="17"/>
        <v>0</v>
      </c>
    </row>
    <row r="56" spans="1:45" x14ac:dyDescent="0.25">
      <c r="A56" t="s">
        <v>524</v>
      </c>
      <c r="B56" t="s">
        <v>1</v>
      </c>
      <c r="C56" t="str">
        <f>INDEX('Draft Master List'!E:F,MATCH('QB Stats'!A56,'Draft Master List'!E:E,0),2)</f>
        <v>852006</v>
      </c>
      <c r="D56">
        <f>INDEX('Draft Master List'!A:F,MATCH('QB Stats'!A56,'Draft Master List'!E:E,0),1)</f>
        <v>2006</v>
      </c>
      <c r="E56" s="6">
        <f>_xlfn.IFNA(SUMIFS('Passing Data 2006-2015'!N:N,'Passing Data 2006-2015'!D:D,'QB Stats'!C56,'Passing Data 2006-2015'!A:A,'QB Stats'!D56),0)</f>
        <v>23</v>
      </c>
      <c r="F56" s="6">
        <f>SUMIFS('Passing Data 2006-2015'!N:N,'Passing Data 2006-2015'!D:D,'QB Stats'!C56,'Passing Data 2006-2015'!A:A,'QB Stats'!D56+1)</f>
        <v>1227</v>
      </c>
      <c r="G56" s="6">
        <f>SUMIFS('Passing Data 2006-2015'!N:N,'Passing Data 2006-2015'!D:D,'QB Stats'!C56,'Passing Data 2006-2015'!A:A,'QB Stats'!D56+2)</f>
        <v>151</v>
      </c>
      <c r="H56" s="6">
        <f>SUMIFS('Passing Data 2006-2015'!N:N,'Passing Data 2006-2015'!D:D,'QB Stats'!C56,'Passing Data 2006-2015'!A:A,'QB Stats'!D56+3)</f>
        <v>230</v>
      </c>
      <c r="I56" s="6">
        <f>SUMIFS('Passing Data 2006-2015'!N:N,'Passing Data 2006-2015'!D:D,'QB Stats'!C56,'Passing Data 2006-2015'!A:A,'QB Stats'!D56+4)</f>
        <v>38</v>
      </c>
      <c r="J56" s="6">
        <f>SUMIFS('Passing Data 2006-2015'!O:O,'Passing Data 2006-2015'!D:D,'QB Stats'!C56,'Passing Data 2006-2015'!A:A,'QB Stats'!D56)</f>
        <v>0</v>
      </c>
      <c r="K56" s="6">
        <f>SUMIFS('Passing Data 2006-2015'!O:O,'Passing Data 2006-2015'!D:D,'QB Stats'!C56,'Passing Data 2006-2015'!A:A,'QB Stats'!D56+1)</f>
        <v>6</v>
      </c>
      <c r="L56" s="6">
        <f>SUMIFS('Passing Data 2006-2015'!O:O,'Passing Data 2006-2015'!D:D,'QB Stats'!C56,'Passing Data 2006-2015'!A:A,'QB Stats'!D56+2)</f>
        <v>0</v>
      </c>
      <c r="M56" s="6">
        <f>SUMIFS('Passing Data 2006-2015'!O:O,'Passing Data 2006-2015'!D:D,'QB Stats'!C56,'Passing Data 2006-2015'!A:A,'QB Stats'!D56+3)</f>
        <v>2</v>
      </c>
      <c r="N56" s="6">
        <f>SUMIFS('Passing Data 2006-2015'!O:O,'Passing Data 2006-2015'!D:D,'QB Stats'!C56,'Passing Data 2006-2015'!A:A,'QB Stats'!D56+4)</f>
        <v>0</v>
      </c>
      <c r="O56" s="6">
        <f>SUMIFS('Passing Data 2006-2015'!Q:Q,'Passing Data 2006-2015'!D:D,'QB Stats'!C56,'Passing Data 2006-2015'!A:A,'QB Stats'!D56)</f>
        <v>2</v>
      </c>
      <c r="P56" s="6">
        <f>SUMIFS('Passing Data 2006-2015'!Q:Q,'Passing Data 2006-2015'!D:D,'QB Stats'!C56,'Passing Data 2006-2015'!A:A,'QB Stats'!D56+1)</f>
        <v>6</v>
      </c>
      <c r="Q56" s="6">
        <f>SUMIFS('Passing Data 2006-2015'!Q:Q,'Passing Data 2006-2015'!D:D,'QB Stats'!C56,'Passing Data 2006-2015'!A:A,'QB Stats'!D56+2)</f>
        <v>0</v>
      </c>
      <c r="R56" s="6">
        <f>SUMIFS('Passing Data 2006-2015'!Q:Q,'Passing Data 2006-2015'!D:D,'QB Stats'!C56,'Passing Data 2006-2015'!A:A,'QB Stats'!D56+3)</f>
        <v>0</v>
      </c>
      <c r="S56" s="6">
        <f>SUMIFS('Passing Data 2006-2015'!Q:Q,'Passing Data 2006-2015'!D:D,'QB Stats'!C56,'Passing Data 2006-2015'!A:A,'QB Stats'!D56+4)</f>
        <v>1</v>
      </c>
      <c r="T56" s="6">
        <f t="shared" si="2"/>
        <v>-3.08</v>
      </c>
      <c r="U56" s="6">
        <f t="shared" si="3"/>
        <v>61.08</v>
      </c>
      <c r="V56" s="6">
        <f t="shared" si="4"/>
        <v>6.04</v>
      </c>
      <c r="W56" s="6">
        <f t="shared" si="5"/>
        <v>17.2</v>
      </c>
      <c r="X56" s="6">
        <f t="shared" si="6"/>
        <v>-0.48</v>
      </c>
      <c r="Y56" s="6">
        <f t="shared" si="7"/>
        <v>80.760000000000005</v>
      </c>
      <c r="Z56" s="6">
        <f>SUMIFS('Passing Data 2006-2015'!Y:Y,'Passing Data 2006-2015'!D:D,'QB Stats'!C56,'Passing Data 2006-2015'!A:A,'QB Stats'!D56)</f>
        <v>0.8</v>
      </c>
      <c r="AA56" s="6">
        <f>SUMIFS('Passing Data 2006-2015'!Y:Y,'Passing Data 2006-2015'!D:D,'QB Stats'!C56,'Passing Data 2006-2015'!A:A,'QB Stats'!D56+1)</f>
        <v>37.799999999999997</v>
      </c>
      <c r="AB56" s="6">
        <f>SUMIFS('Passing Data 2006-2015'!Y:Y,'Passing Data 2006-2015'!D:D,'QB Stats'!C56,'Passing Data 2006-2015'!A:A,'QB Stats'!D56+2)</f>
        <v>68.3</v>
      </c>
      <c r="AC56" s="6">
        <f>SUMIFS('Passing Data 2006-2015'!Y:Y,'Passing Data 2006-2015'!D:D,'QB Stats'!C56,'Passing Data 2006-2015'!A:A,'QB Stats'!D56+3)</f>
        <v>76.5</v>
      </c>
      <c r="AD56" s="6">
        <f>SUMIFS('Passing Data 2006-2015'!Y:Y,'Passing Data 2006-2015'!D:D,'QB Stats'!C56,'Passing Data 2006-2015'!A:A,'QB Stats'!D56+4)</f>
        <v>6.7</v>
      </c>
      <c r="AE56" s="7">
        <f t="shared" si="18"/>
        <v>1669</v>
      </c>
      <c r="AF56" s="7">
        <f t="shared" si="8"/>
        <v>333.8</v>
      </c>
      <c r="AG56" s="6">
        <f t="shared" si="9"/>
        <v>8</v>
      </c>
      <c r="AH56" s="6">
        <f t="shared" si="10"/>
        <v>1.6</v>
      </c>
      <c r="AI56" s="7">
        <f t="shared" si="11"/>
        <v>9</v>
      </c>
      <c r="AJ56" s="7">
        <f t="shared" si="12"/>
        <v>1.8</v>
      </c>
      <c r="AK56" s="7">
        <f t="shared" si="13"/>
        <v>38.019999999999996</v>
      </c>
      <c r="AL56">
        <f t="shared" si="14"/>
        <v>0</v>
      </c>
      <c r="AM56">
        <f t="shared" si="14"/>
        <v>0</v>
      </c>
      <c r="AN56">
        <f t="shared" si="14"/>
        <v>0</v>
      </c>
      <c r="AO56">
        <f t="shared" si="14"/>
        <v>0</v>
      </c>
      <c r="AP56">
        <f t="shared" si="14"/>
        <v>0</v>
      </c>
      <c r="AQ56">
        <f t="shared" si="15"/>
        <v>0</v>
      </c>
      <c r="AR56" t="str">
        <f t="shared" si="16"/>
        <v>Bust</v>
      </c>
      <c r="AS56">
        <f t="shared" si="17"/>
        <v>0</v>
      </c>
    </row>
    <row r="57" spans="1:45" x14ac:dyDescent="0.25">
      <c r="A57" t="s">
        <v>528</v>
      </c>
      <c r="B57" t="s">
        <v>1</v>
      </c>
      <c r="C57" t="str">
        <f>INDEX('Draft Master List'!E:F,MATCH('QB Stats'!A57,'Draft Master List'!E:E,0),2)</f>
        <v>1032006</v>
      </c>
      <c r="D57">
        <f>INDEX('Draft Master List'!A:F,MATCH('QB Stats'!A57,'Draft Master List'!E:E,0),1)</f>
        <v>2006</v>
      </c>
      <c r="E57" s="6">
        <f>_xlfn.IFNA(SUMIFS('Passing Data 2006-2015'!N:N,'Passing Data 2006-2015'!D:D,'QB Stats'!C57,'Passing Data 2006-2015'!A:A,'QB Stats'!D57),0)</f>
        <v>0</v>
      </c>
      <c r="F57" s="6">
        <f>SUMIFS('Passing Data 2006-2015'!N:N,'Passing Data 2006-2015'!D:D,'QB Stats'!C57,'Passing Data 2006-2015'!A:A,'QB Stats'!D57+1)</f>
        <v>0</v>
      </c>
      <c r="G57" s="6">
        <f>SUMIFS('Passing Data 2006-2015'!N:N,'Passing Data 2006-2015'!D:D,'QB Stats'!C57,'Passing Data 2006-2015'!A:A,'QB Stats'!D57+2)</f>
        <v>18</v>
      </c>
      <c r="H57" s="6">
        <f>SUMIFS('Passing Data 2006-2015'!N:N,'Passing Data 2006-2015'!D:D,'QB Stats'!C57,'Passing Data 2006-2015'!A:A,'QB Stats'!D57+3)</f>
        <v>27</v>
      </c>
      <c r="I57" s="6">
        <f>SUMIFS('Passing Data 2006-2015'!N:N,'Passing Data 2006-2015'!D:D,'QB Stats'!C57,'Passing Data 2006-2015'!A:A,'QB Stats'!D57+4)</f>
        <v>6</v>
      </c>
      <c r="J57" s="6">
        <f>SUMIFS('Passing Data 2006-2015'!O:O,'Passing Data 2006-2015'!D:D,'QB Stats'!C57,'Passing Data 2006-2015'!A:A,'QB Stats'!D57)</f>
        <v>0</v>
      </c>
      <c r="K57" s="6">
        <f>SUMIFS('Passing Data 2006-2015'!O:O,'Passing Data 2006-2015'!D:D,'QB Stats'!C57,'Passing Data 2006-2015'!A:A,'QB Stats'!D57+1)</f>
        <v>0</v>
      </c>
      <c r="L57" s="6">
        <f>SUMIFS('Passing Data 2006-2015'!O:O,'Passing Data 2006-2015'!D:D,'QB Stats'!C57,'Passing Data 2006-2015'!A:A,'QB Stats'!D57+2)</f>
        <v>0</v>
      </c>
      <c r="M57" s="6">
        <f>SUMIFS('Passing Data 2006-2015'!O:O,'Passing Data 2006-2015'!D:D,'QB Stats'!C57,'Passing Data 2006-2015'!A:A,'QB Stats'!D57+3)</f>
        <v>0</v>
      </c>
      <c r="N57" s="6">
        <f>SUMIFS('Passing Data 2006-2015'!O:O,'Passing Data 2006-2015'!D:D,'QB Stats'!C57,'Passing Data 2006-2015'!A:A,'QB Stats'!D57+4)</f>
        <v>1</v>
      </c>
      <c r="O57" s="6">
        <f>SUMIFS('Passing Data 2006-2015'!Q:Q,'Passing Data 2006-2015'!D:D,'QB Stats'!C57,'Passing Data 2006-2015'!A:A,'QB Stats'!D57)</f>
        <v>0</v>
      </c>
      <c r="P57" s="6">
        <f>SUMIFS('Passing Data 2006-2015'!Q:Q,'Passing Data 2006-2015'!D:D,'QB Stats'!C57,'Passing Data 2006-2015'!A:A,'QB Stats'!D57+1)</f>
        <v>0</v>
      </c>
      <c r="Q57" s="6">
        <f>SUMIFS('Passing Data 2006-2015'!Q:Q,'Passing Data 2006-2015'!D:D,'QB Stats'!C57,'Passing Data 2006-2015'!A:A,'QB Stats'!D57+2)</f>
        <v>0</v>
      </c>
      <c r="R57" s="6">
        <f>SUMIFS('Passing Data 2006-2015'!Q:Q,'Passing Data 2006-2015'!D:D,'QB Stats'!C57,'Passing Data 2006-2015'!A:A,'QB Stats'!D57+3)</f>
        <v>0</v>
      </c>
      <c r="S57" s="6">
        <f>SUMIFS('Passing Data 2006-2015'!Q:Q,'Passing Data 2006-2015'!D:D,'QB Stats'!C57,'Passing Data 2006-2015'!A:A,'QB Stats'!D57+4)</f>
        <v>0</v>
      </c>
      <c r="T57" s="6">
        <f t="shared" si="2"/>
        <v>0</v>
      </c>
      <c r="U57" s="6">
        <f t="shared" si="3"/>
        <v>0</v>
      </c>
      <c r="V57" s="6">
        <f t="shared" si="4"/>
        <v>0.72</v>
      </c>
      <c r="W57" s="6">
        <f t="shared" si="5"/>
        <v>1.08</v>
      </c>
      <c r="X57" s="6">
        <f t="shared" si="6"/>
        <v>4.24</v>
      </c>
      <c r="Y57" s="6">
        <f t="shared" si="7"/>
        <v>6.04</v>
      </c>
      <c r="Z57" s="6">
        <f>SUMIFS('Passing Data 2006-2015'!Y:Y,'Passing Data 2006-2015'!D:D,'QB Stats'!C57,'Passing Data 2006-2015'!A:A,'QB Stats'!D57)</f>
        <v>0</v>
      </c>
      <c r="AA57" s="6">
        <f>SUMIFS('Passing Data 2006-2015'!Y:Y,'Passing Data 2006-2015'!D:D,'QB Stats'!C57,'Passing Data 2006-2015'!A:A,'QB Stats'!D57+1)</f>
        <v>0</v>
      </c>
      <c r="AB57" s="6">
        <f>SUMIFS('Passing Data 2006-2015'!Y:Y,'Passing Data 2006-2015'!D:D,'QB Stats'!C57,'Passing Data 2006-2015'!A:A,'QB Stats'!D57+2)</f>
        <v>0.4</v>
      </c>
      <c r="AC57" s="6">
        <f>SUMIFS('Passing Data 2006-2015'!Y:Y,'Passing Data 2006-2015'!D:D,'QB Stats'!C57,'Passing Data 2006-2015'!A:A,'QB Stats'!D57+3)</f>
        <v>100</v>
      </c>
      <c r="AD57" s="6">
        <f>SUMIFS('Passing Data 2006-2015'!Y:Y,'Passing Data 2006-2015'!D:D,'QB Stats'!C57,'Passing Data 2006-2015'!A:A,'QB Stats'!D57+4)</f>
        <v>89.3</v>
      </c>
      <c r="AE57" s="7">
        <f t="shared" si="18"/>
        <v>51</v>
      </c>
      <c r="AF57" s="7">
        <f t="shared" si="8"/>
        <v>10.199999999999999</v>
      </c>
      <c r="AG57" s="6">
        <f t="shared" si="9"/>
        <v>1</v>
      </c>
      <c r="AH57" s="6">
        <f t="shared" si="10"/>
        <v>0.2</v>
      </c>
      <c r="AI57" s="7">
        <f t="shared" si="11"/>
        <v>0</v>
      </c>
      <c r="AJ57" s="7">
        <f t="shared" si="12"/>
        <v>0</v>
      </c>
      <c r="AK57" s="7">
        <f t="shared" si="13"/>
        <v>37.94</v>
      </c>
      <c r="AL57">
        <f t="shared" si="14"/>
        <v>0</v>
      </c>
      <c r="AM57">
        <f t="shared" si="14"/>
        <v>0</v>
      </c>
      <c r="AN57">
        <f t="shared" si="14"/>
        <v>0</v>
      </c>
      <c r="AO57">
        <f t="shared" si="14"/>
        <v>0</v>
      </c>
      <c r="AP57">
        <f t="shared" si="14"/>
        <v>0</v>
      </c>
      <c r="AQ57">
        <f t="shared" si="15"/>
        <v>0</v>
      </c>
      <c r="AR57" t="str">
        <f t="shared" si="16"/>
        <v>Bust</v>
      </c>
      <c r="AS57">
        <f t="shared" si="17"/>
        <v>0</v>
      </c>
    </row>
    <row r="58" spans="1:45" x14ac:dyDescent="0.25">
      <c r="A58" t="s">
        <v>540</v>
      </c>
      <c r="B58" t="s">
        <v>1</v>
      </c>
      <c r="C58" t="str">
        <f>INDEX('Draft Master List'!E:F,MATCH('QB Stats'!A58,'Draft Master List'!E:E,0),2)</f>
        <v>1482006</v>
      </c>
      <c r="D58">
        <f>INDEX('Draft Master List'!A:F,MATCH('QB Stats'!A58,'Draft Master List'!E:E,0),1)</f>
        <v>2006</v>
      </c>
      <c r="E58" s="6">
        <f>_xlfn.IFNA(SUMIFS('Passing Data 2006-2015'!N:N,'Passing Data 2006-2015'!D:D,'QB Stats'!C58,'Passing Data 2006-2015'!A:A,'QB Stats'!D58),0)</f>
        <v>0</v>
      </c>
      <c r="F58" s="6">
        <f>SUMIFS('Passing Data 2006-2015'!N:N,'Passing Data 2006-2015'!D:D,'QB Stats'!C58,'Passing Data 2006-2015'!A:A,'QB Stats'!D58+1)</f>
        <v>0</v>
      </c>
      <c r="G58" s="6">
        <f>SUMIFS('Passing Data 2006-2015'!N:N,'Passing Data 2006-2015'!D:D,'QB Stats'!C58,'Passing Data 2006-2015'!A:A,'QB Stats'!D58+2)</f>
        <v>0</v>
      </c>
      <c r="H58" s="6">
        <f>SUMIFS('Passing Data 2006-2015'!N:N,'Passing Data 2006-2015'!D:D,'QB Stats'!C58,'Passing Data 2006-2015'!A:A,'QB Stats'!D58+3)</f>
        <v>0</v>
      </c>
      <c r="I58" s="6">
        <f>SUMIFS('Passing Data 2006-2015'!N:N,'Passing Data 2006-2015'!D:D,'QB Stats'!C58,'Passing Data 2006-2015'!A:A,'QB Stats'!D58+4)</f>
        <v>0</v>
      </c>
      <c r="J58" s="6">
        <f>SUMIFS('Passing Data 2006-2015'!O:O,'Passing Data 2006-2015'!D:D,'QB Stats'!C58,'Passing Data 2006-2015'!A:A,'QB Stats'!D58)</f>
        <v>0</v>
      </c>
      <c r="K58" s="6">
        <f>SUMIFS('Passing Data 2006-2015'!O:O,'Passing Data 2006-2015'!D:D,'QB Stats'!C58,'Passing Data 2006-2015'!A:A,'QB Stats'!D58+1)</f>
        <v>0</v>
      </c>
      <c r="L58" s="6">
        <f>SUMIFS('Passing Data 2006-2015'!O:O,'Passing Data 2006-2015'!D:D,'QB Stats'!C58,'Passing Data 2006-2015'!A:A,'QB Stats'!D58+2)</f>
        <v>0</v>
      </c>
      <c r="M58" s="6">
        <f>SUMIFS('Passing Data 2006-2015'!O:O,'Passing Data 2006-2015'!D:D,'QB Stats'!C58,'Passing Data 2006-2015'!A:A,'QB Stats'!D58+3)</f>
        <v>0</v>
      </c>
      <c r="N58" s="6">
        <f>SUMIFS('Passing Data 2006-2015'!O:O,'Passing Data 2006-2015'!D:D,'QB Stats'!C58,'Passing Data 2006-2015'!A:A,'QB Stats'!D58+4)</f>
        <v>0</v>
      </c>
      <c r="O58" s="6">
        <f>SUMIFS('Passing Data 2006-2015'!Q:Q,'Passing Data 2006-2015'!D:D,'QB Stats'!C58,'Passing Data 2006-2015'!A:A,'QB Stats'!D58)</f>
        <v>0</v>
      </c>
      <c r="P58" s="6">
        <f>SUMIFS('Passing Data 2006-2015'!Q:Q,'Passing Data 2006-2015'!D:D,'QB Stats'!C58,'Passing Data 2006-2015'!A:A,'QB Stats'!D58+1)</f>
        <v>0</v>
      </c>
      <c r="Q58" s="6">
        <f>SUMIFS('Passing Data 2006-2015'!Q:Q,'Passing Data 2006-2015'!D:D,'QB Stats'!C58,'Passing Data 2006-2015'!A:A,'QB Stats'!D58+2)</f>
        <v>0</v>
      </c>
      <c r="R58" s="6">
        <f>SUMIFS('Passing Data 2006-2015'!Q:Q,'Passing Data 2006-2015'!D:D,'QB Stats'!C58,'Passing Data 2006-2015'!A:A,'QB Stats'!D58+3)</f>
        <v>0</v>
      </c>
      <c r="S58" s="6">
        <f>SUMIFS('Passing Data 2006-2015'!Q:Q,'Passing Data 2006-2015'!D:D,'QB Stats'!C58,'Passing Data 2006-2015'!A:A,'QB Stats'!D58+4)</f>
        <v>0</v>
      </c>
      <c r="T58" s="6">
        <f t="shared" si="2"/>
        <v>0</v>
      </c>
      <c r="U58" s="6">
        <f t="shared" si="3"/>
        <v>0</v>
      </c>
      <c r="V58" s="6">
        <f t="shared" si="4"/>
        <v>0</v>
      </c>
      <c r="W58" s="6">
        <f t="shared" si="5"/>
        <v>0</v>
      </c>
      <c r="X58" s="6">
        <f t="shared" si="6"/>
        <v>0</v>
      </c>
      <c r="Y58" s="6">
        <f t="shared" si="7"/>
        <v>0</v>
      </c>
      <c r="Z58" s="6">
        <f>SUMIFS('Passing Data 2006-2015'!Y:Y,'Passing Data 2006-2015'!D:D,'QB Stats'!C58,'Passing Data 2006-2015'!A:A,'QB Stats'!D58)</f>
        <v>0</v>
      </c>
      <c r="AA58" s="6">
        <f>SUMIFS('Passing Data 2006-2015'!Y:Y,'Passing Data 2006-2015'!D:D,'QB Stats'!C58,'Passing Data 2006-2015'!A:A,'QB Stats'!D58+1)</f>
        <v>0</v>
      </c>
      <c r="AB58" s="6">
        <f>SUMIFS('Passing Data 2006-2015'!Y:Y,'Passing Data 2006-2015'!D:D,'QB Stats'!C58,'Passing Data 2006-2015'!A:A,'QB Stats'!D58+2)</f>
        <v>0</v>
      </c>
      <c r="AC58" s="6">
        <f>SUMIFS('Passing Data 2006-2015'!Y:Y,'Passing Data 2006-2015'!D:D,'QB Stats'!C58,'Passing Data 2006-2015'!A:A,'QB Stats'!D58+3)</f>
        <v>0</v>
      </c>
      <c r="AD58" s="6">
        <f>SUMIFS('Passing Data 2006-2015'!Y:Y,'Passing Data 2006-2015'!D:D,'QB Stats'!C58,'Passing Data 2006-2015'!A:A,'QB Stats'!D58+4)</f>
        <v>0</v>
      </c>
      <c r="AE58" s="7">
        <f t="shared" si="18"/>
        <v>0</v>
      </c>
      <c r="AF58" s="7">
        <f t="shared" si="8"/>
        <v>0</v>
      </c>
      <c r="AG58" s="6">
        <f t="shared" si="9"/>
        <v>0</v>
      </c>
      <c r="AH58" s="6">
        <f t="shared" si="10"/>
        <v>0</v>
      </c>
      <c r="AI58" s="7">
        <f t="shared" si="11"/>
        <v>0</v>
      </c>
      <c r="AJ58" s="7">
        <f t="shared" si="12"/>
        <v>0</v>
      </c>
      <c r="AK58" s="7">
        <f t="shared" si="13"/>
        <v>0</v>
      </c>
      <c r="AL58">
        <f t="shared" si="14"/>
        <v>0</v>
      </c>
      <c r="AM58">
        <f t="shared" si="14"/>
        <v>0</v>
      </c>
      <c r="AN58">
        <f t="shared" si="14"/>
        <v>0</v>
      </c>
      <c r="AO58">
        <f t="shared" si="14"/>
        <v>0</v>
      </c>
      <c r="AP58">
        <f t="shared" si="14"/>
        <v>0</v>
      </c>
      <c r="AQ58">
        <f t="shared" si="15"/>
        <v>0</v>
      </c>
      <c r="AR58" t="str">
        <f t="shared" si="16"/>
        <v>Bust</v>
      </c>
      <c r="AS58">
        <f t="shared" si="17"/>
        <v>0</v>
      </c>
    </row>
    <row r="59" spans="1:45" x14ac:dyDescent="0.25">
      <c r="A59" t="s">
        <v>542</v>
      </c>
      <c r="B59" t="s">
        <v>1</v>
      </c>
      <c r="C59" t="str">
        <f>INDEX('Draft Master List'!E:F,MATCH('QB Stats'!A59,'Draft Master List'!E:E,0),2)</f>
        <v>1642006</v>
      </c>
      <c r="D59">
        <f>INDEX('Draft Master List'!A:F,MATCH('QB Stats'!A59,'Draft Master List'!E:E,0),1)</f>
        <v>2006</v>
      </c>
      <c r="E59" s="6">
        <f>_xlfn.IFNA(SUMIFS('Passing Data 2006-2015'!N:N,'Passing Data 2006-2015'!D:D,'QB Stats'!C59,'Passing Data 2006-2015'!A:A,'QB Stats'!D59),0)</f>
        <v>0</v>
      </c>
      <c r="F59" s="6">
        <f>SUMIFS('Passing Data 2006-2015'!N:N,'Passing Data 2006-2015'!D:D,'QB Stats'!C59,'Passing Data 2006-2015'!A:A,'QB Stats'!D59+1)</f>
        <v>0</v>
      </c>
      <c r="G59" s="6">
        <f>SUMIFS('Passing Data 2006-2015'!N:N,'Passing Data 2006-2015'!D:D,'QB Stats'!C59,'Passing Data 2006-2015'!A:A,'QB Stats'!D59+2)</f>
        <v>0</v>
      </c>
      <c r="H59" s="6">
        <f>SUMIFS('Passing Data 2006-2015'!N:N,'Passing Data 2006-2015'!D:D,'QB Stats'!C59,'Passing Data 2006-2015'!A:A,'QB Stats'!D59+3)</f>
        <v>0</v>
      </c>
      <c r="I59" s="6">
        <f>SUMIFS('Passing Data 2006-2015'!N:N,'Passing Data 2006-2015'!D:D,'QB Stats'!C59,'Passing Data 2006-2015'!A:A,'QB Stats'!D59+4)</f>
        <v>0</v>
      </c>
      <c r="J59" s="6">
        <f>SUMIFS('Passing Data 2006-2015'!O:O,'Passing Data 2006-2015'!D:D,'QB Stats'!C59,'Passing Data 2006-2015'!A:A,'QB Stats'!D59)</f>
        <v>0</v>
      </c>
      <c r="K59" s="6">
        <f>SUMIFS('Passing Data 2006-2015'!O:O,'Passing Data 2006-2015'!D:D,'QB Stats'!C59,'Passing Data 2006-2015'!A:A,'QB Stats'!D59+1)</f>
        <v>0</v>
      </c>
      <c r="L59" s="6">
        <f>SUMIFS('Passing Data 2006-2015'!O:O,'Passing Data 2006-2015'!D:D,'QB Stats'!C59,'Passing Data 2006-2015'!A:A,'QB Stats'!D59+2)</f>
        <v>0</v>
      </c>
      <c r="M59" s="6">
        <f>SUMIFS('Passing Data 2006-2015'!O:O,'Passing Data 2006-2015'!D:D,'QB Stats'!C59,'Passing Data 2006-2015'!A:A,'QB Stats'!D59+3)</f>
        <v>0</v>
      </c>
      <c r="N59" s="6">
        <f>SUMIFS('Passing Data 2006-2015'!O:O,'Passing Data 2006-2015'!D:D,'QB Stats'!C59,'Passing Data 2006-2015'!A:A,'QB Stats'!D59+4)</f>
        <v>0</v>
      </c>
      <c r="O59" s="6">
        <f>SUMIFS('Passing Data 2006-2015'!Q:Q,'Passing Data 2006-2015'!D:D,'QB Stats'!C59,'Passing Data 2006-2015'!A:A,'QB Stats'!D59)</f>
        <v>0</v>
      </c>
      <c r="P59" s="6">
        <f>SUMIFS('Passing Data 2006-2015'!Q:Q,'Passing Data 2006-2015'!D:D,'QB Stats'!C59,'Passing Data 2006-2015'!A:A,'QB Stats'!D59+1)</f>
        <v>0</v>
      </c>
      <c r="Q59" s="6">
        <f>SUMIFS('Passing Data 2006-2015'!Q:Q,'Passing Data 2006-2015'!D:D,'QB Stats'!C59,'Passing Data 2006-2015'!A:A,'QB Stats'!D59+2)</f>
        <v>0</v>
      </c>
      <c r="R59" s="6">
        <f>SUMIFS('Passing Data 2006-2015'!Q:Q,'Passing Data 2006-2015'!D:D,'QB Stats'!C59,'Passing Data 2006-2015'!A:A,'QB Stats'!D59+3)</f>
        <v>0</v>
      </c>
      <c r="S59" s="6">
        <f>SUMIFS('Passing Data 2006-2015'!Q:Q,'Passing Data 2006-2015'!D:D,'QB Stats'!C59,'Passing Data 2006-2015'!A:A,'QB Stats'!D59+4)</f>
        <v>0</v>
      </c>
      <c r="T59" s="6">
        <f t="shared" si="2"/>
        <v>0</v>
      </c>
      <c r="U59" s="6">
        <f t="shared" si="3"/>
        <v>0</v>
      </c>
      <c r="V59" s="6">
        <f t="shared" si="4"/>
        <v>0</v>
      </c>
      <c r="W59" s="6">
        <f t="shared" si="5"/>
        <v>0</v>
      </c>
      <c r="X59" s="6">
        <f t="shared" si="6"/>
        <v>0</v>
      </c>
      <c r="Y59" s="6">
        <f t="shared" si="7"/>
        <v>0</v>
      </c>
      <c r="Z59" s="6">
        <f>SUMIFS('Passing Data 2006-2015'!Y:Y,'Passing Data 2006-2015'!D:D,'QB Stats'!C59,'Passing Data 2006-2015'!A:A,'QB Stats'!D59)</f>
        <v>0</v>
      </c>
      <c r="AA59" s="6">
        <f>SUMIFS('Passing Data 2006-2015'!Y:Y,'Passing Data 2006-2015'!D:D,'QB Stats'!C59,'Passing Data 2006-2015'!A:A,'QB Stats'!D59+1)</f>
        <v>0</v>
      </c>
      <c r="AB59" s="6">
        <f>SUMIFS('Passing Data 2006-2015'!Y:Y,'Passing Data 2006-2015'!D:D,'QB Stats'!C59,'Passing Data 2006-2015'!A:A,'QB Stats'!D59+2)</f>
        <v>0</v>
      </c>
      <c r="AC59" s="6">
        <f>SUMIFS('Passing Data 2006-2015'!Y:Y,'Passing Data 2006-2015'!D:D,'QB Stats'!C59,'Passing Data 2006-2015'!A:A,'QB Stats'!D59+3)</f>
        <v>0</v>
      </c>
      <c r="AD59" s="6">
        <f>SUMIFS('Passing Data 2006-2015'!Y:Y,'Passing Data 2006-2015'!D:D,'QB Stats'!C59,'Passing Data 2006-2015'!A:A,'QB Stats'!D59+4)</f>
        <v>0</v>
      </c>
      <c r="AE59" s="7">
        <f t="shared" si="18"/>
        <v>0</v>
      </c>
      <c r="AF59" s="7">
        <f t="shared" si="8"/>
        <v>0</v>
      </c>
      <c r="AG59" s="6">
        <f t="shared" si="9"/>
        <v>0</v>
      </c>
      <c r="AH59" s="6">
        <f t="shared" si="10"/>
        <v>0</v>
      </c>
      <c r="AI59" s="7">
        <f t="shared" si="11"/>
        <v>0</v>
      </c>
      <c r="AJ59" s="7">
        <f t="shared" si="12"/>
        <v>0</v>
      </c>
      <c r="AK59" s="7">
        <f t="shared" si="13"/>
        <v>0</v>
      </c>
      <c r="AL59">
        <f t="shared" si="14"/>
        <v>0</v>
      </c>
      <c r="AM59">
        <f t="shared" si="14"/>
        <v>0</v>
      </c>
      <c r="AN59">
        <f t="shared" si="14"/>
        <v>0</v>
      </c>
      <c r="AO59">
        <f t="shared" si="14"/>
        <v>0</v>
      </c>
      <c r="AP59">
        <f t="shared" si="14"/>
        <v>0</v>
      </c>
      <c r="AQ59">
        <f t="shared" si="15"/>
        <v>0</v>
      </c>
      <c r="AR59" t="str">
        <f t="shared" si="16"/>
        <v>Bust</v>
      </c>
      <c r="AS59">
        <f t="shared" si="17"/>
        <v>0</v>
      </c>
    </row>
    <row r="60" spans="1:45" x14ac:dyDescent="0.25">
      <c r="A60" t="s">
        <v>551</v>
      </c>
      <c r="B60" t="s">
        <v>1</v>
      </c>
      <c r="C60" t="str">
        <f>INDEX('Draft Master List'!E:F,MATCH('QB Stats'!A60,'Draft Master List'!E:E,0),2)</f>
        <v>1932006</v>
      </c>
      <c r="D60">
        <f>INDEX('Draft Master List'!A:F,MATCH('QB Stats'!A60,'Draft Master List'!E:E,0),1)</f>
        <v>2006</v>
      </c>
      <c r="E60" s="6">
        <f>_xlfn.IFNA(SUMIFS('Passing Data 2006-2015'!N:N,'Passing Data 2006-2015'!D:D,'QB Stats'!C60,'Passing Data 2006-2015'!A:A,'QB Stats'!D60),0)</f>
        <v>0</v>
      </c>
      <c r="F60" s="6">
        <f>SUMIFS('Passing Data 2006-2015'!N:N,'Passing Data 2006-2015'!D:D,'QB Stats'!C60,'Passing Data 2006-2015'!A:A,'QB Stats'!D60+1)</f>
        <v>0</v>
      </c>
      <c r="G60" s="6">
        <f>SUMIFS('Passing Data 2006-2015'!N:N,'Passing Data 2006-2015'!D:D,'QB Stats'!C60,'Passing Data 2006-2015'!A:A,'QB Stats'!D60+2)</f>
        <v>0</v>
      </c>
      <c r="H60" s="6">
        <f>SUMIFS('Passing Data 2006-2015'!N:N,'Passing Data 2006-2015'!D:D,'QB Stats'!C60,'Passing Data 2006-2015'!A:A,'QB Stats'!D60+3)</f>
        <v>0</v>
      </c>
      <c r="I60" s="6">
        <f>SUMIFS('Passing Data 2006-2015'!N:N,'Passing Data 2006-2015'!D:D,'QB Stats'!C60,'Passing Data 2006-2015'!A:A,'QB Stats'!D60+4)</f>
        <v>0</v>
      </c>
      <c r="J60" s="6">
        <f>SUMIFS('Passing Data 2006-2015'!O:O,'Passing Data 2006-2015'!D:D,'QB Stats'!C60,'Passing Data 2006-2015'!A:A,'QB Stats'!D60)</f>
        <v>0</v>
      </c>
      <c r="K60" s="6">
        <f>SUMIFS('Passing Data 2006-2015'!O:O,'Passing Data 2006-2015'!D:D,'QB Stats'!C60,'Passing Data 2006-2015'!A:A,'QB Stats'!D60+1)</f>
        <v>0</v>
      </c>
      <c r="L60" s="6">
        <f>SUMIFS('Passing Data 2006-2015'!O:O,'Passing Data 2006-2015'!D:D,'QB Stats'!C60,'Passing Data 2006-2015'!A:A,'QB Stats'!D60+2)</f>
        <v>0</v>
      </c>
      <c r="M60" s="6">
        <f>SUMIFS('Passing Data 2006-2015'!O:O,'Passing Data 2006-2015'!D:D,'QB Stats'!C60,'Passing Data 2006-2015'!A:A,'QB Stats'!D60+3)</f>
        <v>0</v>
      </c>
      <c r="N60" s="6">
        <f>SUMIFS('Passing Data 2006-2015'!O:O,'Passing Data 2006-2015'!D:D,'QB Stats'!C60,'Passing Data 2006-2015'!A:A,'QB Stats'!D60+4)</f>
        <v>0</v>
      </c>
      <c r="O60" s="6">
        <f>SUMIFS('Passing Data 2006-2015'!Q:Q,'Passing Data 2006-2015'!D:D,'QB Stats'!C60,'Passing Data 2006-2015'!A:A,'QB Stats'!D60)</f>
        <v>0</v>
      </c>
      <c r="P60" s="6">
        <f>SUMIFS('Passing Data 2006-2015'!Q:Q,'Passing Data 2006-2015'!D:D,'QB Stats'!C60,'Passing Data 2006-2015'!A:A,'QB Stats'!D60+1)</f>
        <v>0</v>
      </c>
      <c r="Q60" s="6">
        <f>SUMIFS('Passing Data 2006-2015'!Q:Q,'Passing Data 2006-2015'!D:D,'QB Stats'!C60,'Passing Data 2006-2015'!A:A,'QB Stats'!D60+2)</f>
        <v>0</v>
      </c>
      <c r="R60" s="6">
        <f>SUMIFS('Passing Data 2006-2015'!Q:Q,'Passing Data 2006-2015'!D:D,'QB Stats'!C60,'Passing Data 2006-2015'!A:A,'QB Stats'!D60+3)</f>
        <v>0</v>
      </c>
      <c r="S60" s="6">
        <f>SUMIFS('Passing Data 2006-2015'!Q:Q,'Passing Data 2006-2015'!D:D,'QB Stats'!C60,'Passing Data 2006-2015'!A:A,'QB Stats'!D60+4)</f>
        <v>0</v>
      </c>
      <c r="T60" s="6">
        <f t="shared" si="2"/>
        <v>0</v>
      </c>
      <c r="U60" s="6">
        <f t="shared" si="3"/>
        <v>0</v>
      </c>
      <c r="V60" s="6">
        <f t="shared" si="4"/>
        <v>0</v>
      </c>
      <c r="W60" s="6">
        <f t="shared" si="5"/>
        <v>0</v>
      </c>
      <c r="X60" s="6">
        <f t="shared" si="6"/>
        <v>0</v>
      </c>
      <c r="Y60" s="6">
        <f t="shared" si="7"/>
        <v>0</v>
      </c>
      <c r="Z60" s="6">
        <f>SUMIFS('Passing Data 2006-2015'!Y:Y,'Passing Data 2006-2015'!D:D,'QB Stats'!C60,'Passing Data 2006-2015'!A:A,'QB Stats'!D60)</f>
        <v>0</v>
      </c>
      <c r="AA60" s="6">
        <f>SUMIFS('Passing Data 2006-2015'!Y:Y,'Passing Data 2006-2015'!D:D,'QB Stats'!C60,'Passing Data 2006-2015'!A:A,'QB Stats'!D60+1)</f>
        <v>0</v>
      </c>
      <c r="AB60" s="6">
        <f>SUMIFS('Passing Data 2006-2015'!Y:Y,'Passing Data 2006-2015'!D:D,'QB Stats'!C60,'Passing Data 2006-2015'!A:A,'QB Stats'!D60+2)</f>
        <v>0</v>
      </c>
      <c r="AC60" s="6">
        <f>SUMIFS('Passing Data 2006-2015'!Y:Y,'Passing Data 2006-2015'!D:D,'QB Stats'!C60,'Passing Data 2006-2015'!A:A,'QB Stats'!D60+3)</f>
        <v>0</v>
      </c>
      <c r="AD60" s="6">
        <f>SUMIFS('Passing Data 2006-2015'!Y:Y,'Passing Data 2006-2015'!D:D,'QB Stats'!C60,'Passing Data 2006-2015'!A:A,'QB Stats'!D60+4)</f>
        <v>0</v>
      </c>
      <c r="AE60" s="7">
        <f t="shared" si="18"/>
        <v>0</v>
      </c>
      <c r="AF60" s="7">
        <f t="shared" si="8"/>
        <v>0</v>
      </c>
      <c r="AG60" s="6">
        <f t="shared" si="9"/>
        <v>0</v>
      </c>
      <c r="AH60" s="6">
        <f t="shared" si="10"/>
        <v>0</v>
      </c>
      <c r="AI60" s="7">
        <f t="shared" si="11"/>
        <v>0</v>
      </c>
      <c r="AJ60" s="7">
        <f t="shared" si="12"/>
        <v>0</v>
      </c>
      <c r="AK60" s="7">
        <f t="shared" si="13"/>
        <v>0</v>
      </c>
      <c r="AL60">
        <f t="shared" si="14"/>
        <v>0</v>
      </c>
      <c r="AM60">
        <f t="shared" si="14"/>
        <v>0</v>
      </c>
      <c r="AN60">
        <f t="shared" si="14"/>
        <v>0</v>
      </c>
      <c r="AO60">
        <f t="shared" si="14"/>
        <v>0</v>
      </c>
      <c r="AP60">
        <f t="shared" si="14"/>
        <v>0</v>
      </c>
      <c r="AQ60">
        <f t="shared" si="15"/>
        <v>0</v>
      </c>
      <c r="AR60" t="str">
        <f t="shared" si="16"/>
        <v>Bust</v>
      </c>
      <c r="AS60">
        <f t="shared" si="17"/>
        <v>0</v>
      </c>
    </row>
    <row r="61" spans="1:45" x14ac:dyDescent="0.25">
      <c r="A61" t="s">
        <v>552</v>
      </c>
      <c r="B61" t="s">
        <v>1</v>
      </c>
      <c r="C61" t="str">
        <f>INDEX('Draft Master List'!E:F,MATCH('QB Stats'!A61,'Draft Master List'!E:E,0),2)</f>
        <v>1942006</v>
      </c>
      <c r="D61">
        <f>INDEX('Draft Master List'!A:F,MATCH('QB Stats'!A61,'Draft Master List'!E:E,0),1)</f>
        <v>2006</v>
      </c>
      <c r="E61" s="6">
        <f>_xlfn.IFNA(SUMIFS('Passing Data 2006-2015'!N:N,'Passing Data 2006-2015'!D:D,'QB Stats'!C61,'Passing Data 2006-2015'!A:A,'QB Stats'!D61),0)</f>
        <v>1661</v>
      </c>
      <c r="F61" s="6">
        <f>SUMIFS('Passing Data 2006-2015'!N:N,'Passing Data 2006-2015'!D:D,'QB Stats'!C61,'Passing Data 2006-2015'!A:A,'QB Stats'!D61+1)</f>
        <v>130</v>
      </c>
      <c r="G61" s="6">
        <f>SUMIFS('Passing Data 2006-2015'!N:N,'Passing Data 2006-2015'!D:D,'QB Stats'!C61,'Passing Data 2006-2015'!A:A,'QB Stats'!D61+2)</f>
        <v>26</v>
      </c>
      <c r="H61" s="6">
        <f>SUMIFS('Passing Data 2006-2015'!N:N,'Passing Data 2006-2015'!D:D,'QB Stats'!C61,'Passing Data 2006-2015'!A:A,'QB Stats'!D61+3)</f>
        <v>1007</v>
      </c>
      <c r="I61" s="6">
        <f>SUMIFS('Passing Data 2006-2015'!N:N,'Passing Data 2006-2015'!D:D,'QB Stats'!C61,'Passing Data 2006-2015'!A:A,'QB Stats'!D61+4)</f>
        <v>1059</v>
      </c>
      <c r="J61" s="6">
        <f>SUMIFS('Passing Data 2006-2015'!O:O,'Passing Data 2006-2015'!D:D,'QB Stats'!C61,'Passing Data 2006-2015'!A:A,'QB Stats'!D61)</f>
        <v>9</v>
      </c>
      <c r="K61" s="6">
        <f>SUMIFS('Passing Data 2006-2015'!O:O,'Passing Data 2006-2015'!D:D,'QB Stats'!C61,'Passing Data 2006-2015'!A:A,'QB Stats'!D61+1)</f>
        <v>0</v>
      </c>
      <c r="L61" s="6">
        <f>SUMIFS('Passing Data 2006-2015'!O:O,'Passing Data 2006-2015'!D:D,'QB Stats'!C61,'Passing Data 2006-2015'!A:A,'QB Stats'!D61+2)</f>
        <v>0</v>
      </c>
      <c r="M61" s="6">
        <f>SUMIFS('Passing Data 2006-2015'!O:O,'Passing Data 2006-2015'!D:D,'QB Stats'!C61,'Passing Data 2006-2015'!A:A,'QB Stats'!D61+3)</f>
        <v>6</v>
      </c>
      <c r="N61" s="6">
        <f>SUMIFS('Passing Data 2006-2015'!O:O,'Passing Data 2006-2015'!D:D,'QB Stats'!C61,'Passing Data 2006-2015'!A:A,'QB Stats'!D61+4)</f>
        <v>5</v>
      </c>
      <c r="O61" s="6">
        <f>SUMIFS('Passing Data 2006-2015'!Q:Q,'Passing Data 2006-2015'!D:D,'QB Stats'!C61,'Passing Data 2006-2015'!A:A,'QB Stats'!D61)</f>
        <v>9</v>
      </c>
      <c r="P61" s="6">
        <f>SUMIFS('Passing Data 2006-2015'!Q:Q,'Passing Data 2006-2015'!D:D,'QB Stats'!C61,'Passing Data 2006-2015'!A:A,'QB Stats'!D61+1)</f>
        <v>1</v>
      </c>
      <c r="Q61" s="6">
        <f>SUMIFS('Passing Data 2006-2015'!Q:Q,'Passing Data 2006-2015'!D:D,'QB Stats'!C61,'Passing Data 2006-2015'!A:A,'QB Stats'!D61+2)</f>
        <v>3</v>
      </c>
      <c r="R61" s="6">
        <f>SUMIFS('Passing Data 2006-2015'!Q:Q,'Passing Data 2006-2015'!D:D,'QB Stats'!C61,'Passing Data 2006-2015'!A:A,'QB Stats'!D61+3)</f>
        <v>3</v>
      </c>
      <c r="S61" s="6">
        <f>SUMIFS('Passing Data 2006-2015'!Q:Q,'Passing Data 2006-2015'!D:D,'QB Stats'!C61,'Passing Data 2006-2015'!A:A,'QB Stats'!D61+4)</f>
        <v>7</v>
      </c>
      <c r="T61" s="6">
        <f t="shared" si="2"/>
        <v>84.44</v>
      </c>
      <c r="U61" s="6">
        <f t="shared" si="3"/>
        <v>3.2</v>
      </c>
      <c r="V61" s="6">
        <f t="shared" si="4"/>
        <v>-4.96</v>
      </c>
      <c r="W61" s="6">
        <f t="shared" si="5"/>
        <v>58.28</v>
      </c>
      <c r="X61" s="6">
        <f t="shared" si="6"/>
        <v>48.36</v>
      </c>
      <c r="Y61" s="6">
        <f t="shared" si="7"/>
        <v>189.32</v>
      </c>
      <c r="Z61" s="6">
        <f>SUMIFS('Passing Data 2006-2015'!Y:Y,'Passing Data 2006-2015'!D:D,'QB Stats'!C61,'Passing Data 2006-2015'!A:A,'QB Stats'!D61)</f>
        <v>34</v>
      </c>
      <c r="AA61" s="6">
        <f>SUMIFS('Passing Data 2006-2015'!Y:Y,'Passing Data 2006-2015'!D:D,'QB Stats'!C61,'Passing Data 2006-2015'!A:A,'QB Stats'!D61+1)</f>
        <v>39.4</v>
      </c>
      <c r="AB61" s="6">
        <f>SUMIFS('Passing Data 2006-2015'!Y:Y,'Passing Data 2006-2015'!D:D,'QB Stats'!C61,'Passing Data 2006-2015'!A:A,'QB Stats'!D61+2)</f>
        <v>0.7</v>
      </c>
      <c r="AC61" s="6">
        <f>SUMIFS('Passing Data 2006-2015'!Y:Y,'Passing Data 2006-2015'!D:D,'QB Stats'!C61,'Passing Data 2006-2015'!A:A,'QB Stats'!D61+3)</f>
        <v>61.2</v>
      </c>
      <c r="AD61" s="6">
        <f>SUMIFS('Passing Data 2006-2015'!Y:Y,'Passing Data 2006-2015'!D:D,'QB Stats'!C61,'Passing Data 2006-2015'!A:A,'QB Stats'!D61+4)</f>
        <v>28.4</v>
      </c>
      <c r="AE61" s="7">
        <f t="shared" si="18"/>
        <v>3883</v>
      </c>
      <c r="AF61" s="7">
        <f t="shared" si="8"/>
        <v>776.6</v>
      </c>
      <c r="AG61" s="6">
        <f t="shared" si="9"/>
        <v>20</v>
      </c>
      <c r="AH61" s="6">
        <f t="shared" si="10"/>
        <v>4</v>
      </c>
      <c r="AI61" s="7">
        <f t="shared" si="11"/>
        <v>23</v>
      </c>
      <c r="AJ61" s="7">
        <f t="shared" si="12"/>
        <v>4.5999999999999996</v>
      </c>
      <c r="AK61" s="7">
        <f t="shared" si="13"/>
        <v>32.74</v>
      </c>
      <c r="AL61">
        <f t="shared" si="14"/>
        <v>0</v>
      </c>
      <c r="AM61">
        <f t="shared" si="14"/>
        <v>0</v>
      </c>
      <c r="AN61">
        <f t="shared" si="14"/>
        <v>0</v>
      </c>
      <c r="AO61">
        <f t="shared" si="14"/>
        <v>0</v>
      </c>
      <c r="AP61">
        <f t="shared" si="14"/>
        <v>0</v>
      </c>
      <c r="AQ61">
        <f t="shared" si="15"/>
        <v>0</v>
      </c>
      <c r="AR61" t="str">
        <f t="shared" si="16"/>
        <v>Bust</v>
      </c>
      <c r="AS61">
        <f t="shared" si="17"/>
        <v>0</v>
      </c>
    </row>
    <row r="62" spans="1:45" x14ac:dyDescent="0.25">
      <c r="A62" t="s">
        <v>557</v>
      </c>
      <c r="B62" t="s">
        <v>1</v>
      </c>
      <c r="C62" t="str">
        <f>INDEX('Draft Master List'!E:F,MATCH('QB Stats'!A62,'Draft Master List'!E:E,0),2)</f>
        <v>2232006</v>
      </c>
      <c r="D62">
        <f>INDEX('Draft Master List'!A:F,MATCH('QB Stats'!A62,'Draft Master List'!E:E,0),1)</f>
        <v>2006</v>
      </c>
      <c r="E62" s="6">
        <f>_xlfn.IFNA(SUMIFS('Passing Data 2006-2015'!N:N,'Passing Data 2006-2015'!D:D,'QB Stats'!C62,'Passing Data 2006-2015'!A:A,'QB Stats'!D62),0)</f>
        <v>0</v>
      </c>
      <c r="F62" s="6">
        <f>SUMIFS('Passing Data 2006-2015'!N:N,'Passing Data 2006-2015'!D:D,'QB Stats'!C62,'Passing Data 2006-2015'!A:A,'QB Stats'!D62+1)</f>
        <v>0</v>
      </c>
      <c r="G62" s="6">
        <f>SUMIFS('Passing Data 2006-2015'!N:N,'Passing Data 2006-2015'!D:D,'QB Stats'!C62,'Passing Data 2006-2015'!A:A,'QB Stats'!D62+2)</f>
        <v>0</v>
      </c>
      <c r="H62" s="6">
        <f>SUMIFS('Passing Data 2006-2015'!N:N,'Passing Data 2006-2015'!D:D,'QB Stats'!C62,'Passing Data 2006-2015'!A:A,'QB Stats'!D62+3)</f>
        <v>0</v>
      </c>
      <c r="I62" s="6">
        <f>SUMIFS('Passing Data 2006-2015'!N:N,'Passing Data 2006-2015'!D:D,'QB Stats'!C62,'Passing Data 2006-2015'!A:A,'QB Stats'!D62+4)</f>
        <v>0</v>
      </c>
      <c r="J62" s="6">
        <f>SUMIFS('Passing Data 2006-2015'!O:O,'Passing Data 2006-2015'!D:D,'QB Stats'!C62,'Passing Data 2006-2015'!A:A,'QB Stats'!D62)</f>
        <v>0</v>
      </c>
      <c r="K62" s="6">
        <f>SUMIFS('Passing Data 2006-2015'!O:O,'Passing Data 2006-2015'!D:D,'QB Stats'!C62,'Passing Data 2006-2015'!A:A,'QB Stats'!D62+1)</f>
        <v>0</v>
      </c>
      <c r="L62" s="6">
        <f>SUMIFS('Passing Data 2006-2015'!O:O,'Passing Data 2006-2015'!D:D,'QB Stats'!C62,'Passing Data 2006-2015'!A:A,'QB Stats'!D62+2)</f>
        <v>0</v>
      </c>
      <c r="M62" s="6">
        <f>SUMIFS('Passing Data 2006-2015'!O:O,'Passing Data 2006-2015'!D:D,'QB Stats'!C62,'Passing Data 2006-2015'!A:A,'QB Stats'!D62+3)</f>
        <v>0</v>
      </c>
      <c r="N62" s="6">
        <f>SUMIFS('Passing Data 2006-2015'!O:O,'Passing Data 2006-2015'!D:D,'QB Stats'!C62,'Passing Data 2006-2015'!A:A,'QB Stats'!D62+4)</f>
        <v>0</v>
      </c>
      <c r="O62" s="6">
        <f>SUMIFS('Passing Data 2006-2015'!Q:Q,'Passing Data 2006-2015'!D:D,'QB Stats'!C62,'Passing Data 2006-2015'!A:A,'QB Stats'!D62)</f>
        <v>0</v>
      </c>
      <c r="P62" s="6">
        <f>SUMIFS('Passing Data 2006-2015'!Q:Q,'Passing Data 2006-2015'!D:D,'QB Stats'!C62,'Passing Data 2006-2015'!A:A,'QB Stats'!D62+1)</f>
        <v>0</v>
      </c>
      <c r="Q62" s="6">
        <f>SUMIFS('Passing Data 2006-2015'!Q:Q,'Passing Data 2006-2015'!D:D,'QB Stats'!C62,'Passing Data 2006-2015'!A:A,'QB Stats'!D62+2)</f>
        <v>0</v>
      </c>
      <c r="R62" s="6">
        <f>SUMIFS('Passing Data 2006-2015'!Q:Q,'Passing Data 2006-2015'!D:D,'QB Stats'!C62,'Passing Data 2006-2015'!A:A,'QB Stats'!D62+3)</f>
        <v>0</v>
      </c>
      <c r="S62" s="6">
        <f>SUMIFS('Passing Data 2006-2015'!Q:Q,'Passing Data 2006-2015'!D:D,'QB Stats'!C62,'Passing Data 2006-2015'!A:A,'QB Stats'!D62+4)</f>
        <v>0</v>
      </c>
      <c r="T62" s="6">
        <f t="shared" si="2"/>
        <v>0</v>
      </c>
      <c r="U62" s="6">
        <f t="shared" si="3"/>
        <v>0</v>
      </c>
      <c r="V62" s="6">
        <f t="shared" si="4"/>
        <v>0</v>
      </c>
      <c r="W62" s="6">
        <f t="shared" si="5"/>
        <v>0</v>
      </c>
      <c r="X62" s="6">
        <f t="shared" si="6"/>
        <v>0</v>
      </c>
      <c r="Y62" s="6">
        <f t="shared" si="7"/>
        <v>0</v>
      </c>
      <c r="Z62" s="6">
        <f>SUMIFS('Passing Data 2006-2015'!Y:Y,'Passing Data 2006-2015'!D:D,'QB Stats'!C62,'Passing Data 2006-2015'!A:A,'QB Stats'!D62)</f>
        <v>0</v>
      </c>
      <c r="AA62" s="6">
        <f>SUMIFS('Passing Data 2006-2015'!Y:Y,'Passing Data 2006-2015'!D:D,'QB Stats'!C62,'Passing Data 2006-2015'!A:A,'QB Stats'!D62+1)</f>
        <v>0</v>
      </c>
      <c r="AB62" s="6">
        <f>SUMIFS('Passing Data 2006-2015'!Y:Y,'Passing Data 2006-2015'!D:D,'QB Stats'!C62,'Passing Data 2006-2015'!A:A,'QB Stats'!D62+2)</f>
        <v>0</v>
      </c>
      <c r="AC62" s="6">
        <f>SUMIFS('Passing Data 2006-2015'!Y:Y,'Passing Data 2006-2015'!D:D,'QB Stats'!C62,'Passing Data 2006-2015'!A:A,'QB Stats'!D62+3)</f>
        <v>0</v>
      </c>
      <c r="AD62" s="6">
        <f>SUMIFS('Passing Data 2006-2015'!Y:Y,'Passing Data 2006-2015'!D:D,'QB Stats'!C62,'Passing Data 2006-2015'!A:A,'QB Stats'!D62+4)</f>
        <v>0</v>
      </c>
      <c r="AE62" s="7">
        <f t="shared" si="18"/>
        <v>0</v>
      </c>
      <c r="AF62" s="7">
        <f t="shared" si="8"/>
        <v>0</v>
      </c>
      <c r="AG62" s="6">
        <f t="shared" si="9"/>
        <v>0</v>
      </c>
      <c r="AH62" s="6">
        <f t="shared" si="10"/>
        <v>0</v>
      </c>
      <c r="AI62" s="7">
        <f t="shared" si="11"/>
        <v>0</v>
      </c>
      <c r="AJ62" s="7">
        <f t="shared" si="12"/>
        <v>0</v>
      </c>
      <c r="AK62" s="7">
        <f t="shared" si="13"/>
        <v>0</v>
      </c>
      <c r="AL62">
        <f t="shared" si="14"/>
        <v>0</v>
      </c>
      <c r="AM62">
        <f t="shared" si="14"/>
        <v>0</v>
      </c>
      <c r="AN62">
        <f t="shared" si="14"/>
        <v>0</v>
      </c>
      <c r="AO62">
        <f t="shared" si="14"/>
        <v>0</v>
      </c>
      <c r="AP62">
        <f t="shared" si="14"/>
        <v>0</v>
      </c>
      <c r="AQ62">
        <f t="shared" si="15"/>
        <v>0</v>
      </c>
      <c r="AR62" t="str">
        <f t="shared" si="16"/>
        <v>Bust</v>
      </c>
      <c r="AS62">
        <f t="shared" si="17"/>
        <v>0</v>
      </c>
    </row>
    <row r="75" spans="5:25" x14ac:dyDescent="0.25"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 spans="5:25" x14ac:dyDescent="0.25"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</sheetData>
  <conditionalFormatting sqref="T1:X62">
    <cfRule type="cellIs" dxfId="4" priority="1" operator="greaterThan">
      <formula>225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145"/>
  <sheetViews>
    <sheetView topLeftCell="D1" workbookViewId="0">
      <selection activeCell="AG1" sqref="AG1"/>
    </sheetView>
  </sheetViews>
  <sheetFormatPr defaultRowHeight="15" x14ac:dyDescent="0.25"/>
  <cols>
    <col min="3" max="3" width="22.7109375" bestFit="1" customWidth="1"/>
    <col min="4" max="4" width="22.7109375" customWidth="1"/>
  </cols>
  <sheetData>
    <row r="1" spans="1:28" x14ac:dyDescent="0.25">
      <c r="A1" t="s">
        <v>850</v>
      </c>
      <c r="B1" t="s">
        <v>35</v>
      </c>
      <c r="C1" t="s">
        <v>589</v>
      </c>
      <c r="D1" t="s">
        <v>862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43</v>
      </c>
      <c r="K1" t="s">
        <v>45</v>
      </c>
      <c r="L1" t="s">
        <v>46</v>
      </c>
      <c r="M1" t="s">
        <v>50</v>
      </c>
      <c r="N1" t="s">
        <v>51</v>
      </c>
      <c r="O1" t="s">
        <v>54</v>
      </c>
      <c r="P1" t="s">
        <v>955</v>
      </c>
      <c r="Q1" t="s">
        <v>956</v>
      </c>
      <c r="R1" t="s">
        <v>85</v>
      </c>
      <c r="S1" t="s">
        <v>45</v>
      </c>
      <c r="T1" t="s">
        <v>957</v>
      </c>
      <c r="U1" t="s">
        <v>46</v>
      </c>
      <c r="V1" t="s">
        <v>50</v>
      </c>
      <c r="W1" t="s">
        <v>958</v>
      </c>
      <c r="X1" t="s">
        <v>54</v>
      </c>
      <c r="Y1" t="s">
        <v>959</v>
      </c>
      <c r="Z1" t="s">
        <v>960</v>
      </c>
      <c r="AA1" t="s">
        <v>961</v>
      </c>
      <c r="AB1" t="s">
        <v>962</v>
      </c>
    </row>
    <row r="2" spans="1:28" x14ac:dyDescent="0.25">
      <c r="A2">
        <v>2015</v>
      </c>
      <c r="B2">
        <v>1</v>
      </c>
      <c r="C2" t="s">
        <v>94</v>
      </c>
      <c r="D2" t="str">
        <f>IFERROR(INDEX('Draft Master List'!E:F,MATCH(C2,'Draft Master List'!E:E,0),2),"N/A")</f>
        <v>72007</v>
      </c>
      <c r="E2" t="s">
        <v>18</v>
      </c>
      <c r="F2">
        <v>30</v>
      </c>
      <c r="G2" t="s">
        <v>76</v>
      </c>
      <c r="H2">
        <v>16</v>
      </c>
      <c r="I2">
        <v>16</v>
      </c>
      <c r="J2">
        <v>327</v>
      </c>
      <c r="K2">
        <v>1485</v>
      </c>
      <c r="L2">
        <v>11</v>
      </c>
      <c r="M2">
        <v>80</v>
      </c>
      <c r="N2">
        <v>4.5</v>
      </c>
      <c r="O2">
        <v>92.8</v>
      </c>
      <c r="P2">
        <v>20.399999999999999</v>
      </c>
      <c r="Q2">
        <v>36</v>
      </c>
      <c r="R2">
        <v>30</v>
      </c>
      <c r="S2">
        <v>222</v>
      </c>
      <c r="T2">
        <v>7.4</v>
      </c>
      <c r="U2">
        <v>0</v>
      </c>
      <c r="V2">
        <v>49</v>
      </c>
      <c r="W2">
        <v>1.9</v>
      </c>
      <c r="X2">
        <v>13.9</v>
      </c>
      <c r="Y2" s="2">
        <v>0.83299999999999996</v>
      </c>
      <c r="Z2">
        <v>1707</v>
      </c>
      <c r="AA2">
        <v>11</v>
      </c>
      <c r="AB2">
        <v>7</v>
      </c>
    </row>
    <row r="3" spans="1:28" x14ac:dyDescent="0.25">
      <c r="A3">
        <v>2015</v>
      </c>
      <c r="B3">
        <v>2</v>
      </c>
      <c r="C3" t="s">
        <v>1126</v>
      </c>
      <c r="D3" t="str">
        <f>IFERROR(INDEX('Draft Master List'!E:F,MATCH(C3,'Draft Master List'!E:E,0),2),"N/A")</f>
        <v>N/A</v>
      </c>
      <c r="E3" t="s">
        <v>14</v>
      </c>
      <c r="F3">
        <v>26</v>
      </c>
      <c r="G3" t="s">
        <v>76</v>
      </c>
      <c r="H3">
        <v>16</v>
      </c>
      <c r="I3">
        <v>16</v>
      </c>
      <c r="J3">
        <v>288</v>
      </c>
      <c r="K3">
        <v>1402</v>
      </c>
      <c r="L3">
        <v>6</v>
      </c>
      <c r="M3">
        <v>84</v>
      </c>
      <c r="N3">
        <v>4.9000000000000004</v>
      </c>
      <c r="O3">
        <v>87.6</v>
      </c>
      <c r="P3">
        <v>18</v>
      </c>
      <c r="Q3">
        <v>44</v>
      </c>
      <c r="R3">
        <v>33</v>
      </c>
      <c r="S3">
        <v>271</v>
      </c>
      <c r="T3">
        <v>8.1999999999999993</v>
      </c>
      <c r="U3">
        <v>1</v>
      </c>
      <c r="V3">
        <v>25</v>
      </c>
      <c r="W3">
        <v>2.1</v>
      </c>
      <c r="X3">
        <v>16.899999999999999</v>
      </c>
      <c r="Y3" s="2">
        <v>0.75</v>
      </c>
      <c r="Z3">
        <v>1673</v>
      </c>
      <c r="AA3">
        <v>7</v>
      </c>
      <c r="AB3">
        <v>5</v>
      </c>
    </row>
    <row r="4" spans="1:28" x14ac:dyDescent="0.25">
      <c r="A4">
        <v>2015</v>
      </c>
      <c r="B4">
        <v>3</v>
      </c>
      <c r="C4" t="s">
        <v>1127</v>
      </c>
      <c r="D4" t="str">
        <f>IFERROR(INDEX('Draft Master List'!E:F,MATCH(C4,'Draft Master List'!E:E,0),2),"N/A")</f>
        <v>N/A</v>
      </c>
      <c r="E4" t="s">
        <v>16</v>
      </c>
      <c r="F4">
        <v>25</v>
      </c>
      <c r="G4" t="s">
        <v>76</v>
      </c>
      <c r="H4">
        <v>16</v>
      </c>
      <c r="I4">
        <v>16</v>
      </c>
      <c r="J4">
        <v>266</v>
      </c>
      <c r="K4">
        <v>1066</v>
      </c>
      <c r="L4">
        <v>6</v>
      </c>
      <c r="M4">
        <v>54</v>
      </c>
      <c r="N4">
        <v>4</v>
      </c>
      <c r="O4">
        <v>66.599999999999994</v>
      </c>
      <c r="P4">
        <v>16.600000000000001</v>
      </c>
      <c r="Q4">
        <v>53</v>
      </c>
      <c r="R4">
        <v>41</v>
      </c>
      <c r="S4">
        <v>232</v>
      </c>
      <c r="T4">
        <v>5.7</v>
      </c>
      <c r="U4">
        <v>0</v>
      </c>
      <c r="V4">
        <v>23</v>
      </c>
      <c r="W4">
        <v>2.6</v>
      </c>
      <c r="X4">
        <v>14.5</v>
      </c>
      <c r="Y4" s="2">
        <v>0.77400000000000002</v>
      </c>
      <c r="Z4">
        <v>1298</v>
      </c>
      <c r="AA4">
        <v>6</v>
      </c>
      <c r="AB4">
        <v>4</v>
      </c>
    </row>
    <row r="5" spans="1:28" x14ac:dyDescent="0.25">
      <c r="A5">
        <v>2015</v>
      </c>
      <c r="B5">
        <v>4</v>
      </c>
      <c r="C5" t="s">
        <v>1129</v>
      </c>
      <c r="D5" t="str">
        <f>IFERROR(INDEX('Draft Master List'!E:F,MATCH(C5,'Draft Master List'!E:E,0),2),"N/A")</f>
        <v>N/A</v>
      </c>
      <c r="E5" t="s">
        <v>21</v>
      </c>
      <c r="F5">
        <v>23</v>
      </c>
      <c r="G5" t="s">
        <v>76</v>
      </c>
      <c r="H5">
        <v>15</v>
      </c>
      <c r="I5">
        <v>13</v>
      </c>
      <c r="J5">
        <v>265</v>
      </c>
      <c r="K5">
        <v>1056</v>
      </c>
      <c r="L5">
        <v>11</v>
      </c>
      <c r="M5">
        <v>39</v>
      </c>
      <c r="N5">
        <v>4</v>
      </c>
      <c r="O5">
        <v>70.400000000000006</v>
      </c>
      <c r="P5">
        <v>17.7</v>
      </c>
      <c r="Q5">
        <v>97</v>
      </c>
      <c r="R5">
        <v>73</v>
      </c>
      <c r="S5">
        <v>578</v>
      </c>
      <c r="T5">
        <v>7.9</v>
      </c>
      <c r="U5">
        <v>3</v>
      </c>
      <c r="V5">
        <v>44</v>
      </c>
      <c r="W5">
        <v>4.9000000000000004</v>
      </c>
      <c r="X5">
        <v>38.5</v>
      </c>
      <c r="Y5" s="2">
        <v>0.753</v>
      </c>
      <c r="Z5">
        <v>1634</v>
      </c>
      <c r="AA5">
        <v>14</v>
      </c>
      <c r="AB5">
        <v>3</v>
      </c>
    </row>
    <row r="6" spans="1:28" x14ac:dyDescent="0.25">
      <c r="A6">
        <v>2015</v>
      </c>
      <c r="B6">
        <v>5</v>
      </c>
      <c r="C6" t="s">
        <v>941</v>
      </c>
      <c r="D6" t="str">
        <f>IFERROR(INDEX('Draft Master List'!E:F,MATCH(C6,'Draft Master List'!E:E,0),2),"N/A")</f>
        <v>N/A</v>
      </c>
      <c r="E6" t="s">
        <v>20</v>
      </c>
      <c r="F6">
        <v>32</v>
      </c>
      <c r="G6" t="s">
        <v>76</v>
      </c>
      <c r="H6">
        <v>16</v>
      </c>
      <c r="I6">
        <v>16</v>
      </c>
      <c r="J6">
        <v>260</v>
      </c>
      <c r="K6">
        <v>967</v>
      </c>
      <c r="L6">
        <v>6</v>
      </c>
      <c r="M6">
        <v>37</v>
      </c>
      <c r="N6">
        <v>3.7</v>
      </c>
      <c r="O6">
        <v>60.4</v>
      </c>
      <c r="P6">
        <v>16.3</v>
      </c>
      <c r="Q6">
        <v>58</v>
      </c>
      <c r="R6">
        <v>34</v>
      </c>
      <c r="S6">
        <v>267</v>
      </c>
      <c r="T6">
        <v>7.9</v>
      </c>
      <c r="U6">
        <v>1</v>
      </c>
      <c r="V6">
        <v>34</v>
      </c>
      <c r="W6">
        <v>2.1</v>
      </c>
      <c r="X6">
        <v>16.7</v>
      </c>
      <c r="Y6" s="2">
        <v>0.58599999999999997</v>
      </c>
      <c r="Z6">
        <v>1234</v>
      </c>
      <c r="AA6">
        <v>7</v>
      </c>
      <c r="AB6">
        <v>4</v>
      </c>
    </row>
    <row r="7" spans="1:28" x14ac:dyDescent="0.25">
      <c r="A7">
        <v>2015</v>
      </c>
      <c r="B7">
        <v>6</v>
      </c>
      <c r="C7" t="s">
        <v>1124</v>
      </c>
      <c r="D7" t="str">
        <f>IFERROR(INDEX('Draft Master List'!E:F,MATCH(C7,'Draft Master List'!E:E,0),2),"N/A")</f>
        <v>N/A</v>
      </c>
      <c r="E7" t="s">
        <v>32</v>
      </c>
      <c r="F7">
        <v>27</v>
      </c>
      <c r="G7" t="s">
        <v>76</v>
      </c>
      <c r="H7">
        <v>15</v>
      </c>
      <c r="I7">
        <v>14</v>
      </c>
      <c r="J7">
        <v>247</v>
      </c>
      <c r="K7">
        <v>1070</v>
      </c>
      <c r="L7">
        <v>7</v>
      </c>
      <c r="M7">
        <v>58</v>
      </c>
      <c r="N7">
        <v>4.3</v>
      </c>
      <c r="O7">
        <v>71.3</v>
      </c>
      <c r="P7">
        <v>16.5</v>
      </c>
      <c r="Q7">
        <v>37</v>
      </c>
      <c r="R7">
        <v>30</v>
      </c>
      <c r="S7">
        <v>217</v>
      </c>
      <c r="T7">
        <v>7.2</v>
      </c>
      <c r="U7">
        <v>1</v>
      </c>
      <c r="V7">
        <v>36</v>
      </c>
      <c r="W7">
        <v>2</v>
      </c>
      <c r="X7">
        <v>14.5</v>
      </c>
      <c r="Y7" s="2">
        <v>0.81100000000000005</v>
      </c>
      <c r="Z7">
        <v>1287</v>
      </c>
      <c r="AA7">
        <v>8</v>
      </c>
      <c r="AB7">
        <v>4</v>
      </c>
    </row>
    <row r="8" spans="1:28" x14ac:dyDescent="0.25">
      <c r="A8">
        <v>2015</v>
      </c>
      <c r="B8">
        <v>7</v>
      </c>
      <c r="C8" t="s">
        <v>87</v>
      </c>
      <c r="D8" t="str">
        <f>IFERROR(INDEX('Draft Master List'!E:F,MATCH(C8,'Draft Master List'!E:E,0),2),"N/A")</f>
        <v>132008</v>
      </c>
      <c r="E8" t="s">
        <v>22</v>
      </c>
      <c r="F8">
        <v>28</v>
      </c>
      <c r="G8" t="s">
        <v>76</v>
      </c>
      <c r="H8">
        <v>13</v>
      </c>
      <c r="I8">
        <v>13</v>
      </c>
      <c r="J8">
        <v>242</v>
      </c>
      <c r="K8">
        <v>989</v>
      </c>
      <c r="L8">
        <v>6</v>
      </c>
      <c r="M8">
        <v>44</v>
      </c>
      <c r="N8">
        <v>4.0999999999999996</v>
      </c>
      <c r="O8">
        <v>76.099999999999994</v>
      </c>
      <c r="P8">
        <v>18.600000000000001</v>
      </c>
      <c r="Q8">
        <v>21</v>
      </c>
      <c r="R8">
        <v>16</v>
      </c>
      <c r="S8">
        <v>99</v>
      </c>
      <c r="T8">
        <v>6.2</v>
      </c>
      <c r="U8">
        <v>1</v>
      </c>
      <c r="V8">
        <v>15</v>
      </c>
      <c r="W8">
        <v>1.2</v>
      </c>
      <c r="X8">
        <v>7.6</v>
      </c>
      <c r="Y8" s="2">
        <v>0.76200000000000001</v>
      </c>
      <c r="Z8">
        <v>1088</v>
      </c>
      <c r="AA8">
        <v>7</v>
      </c>
      <c r="AB8">
        <v>3</v>
      </c>
    </row>
    <row r="9" spans="1:28" x14ac:dyDescent="0.25">
      <c r="A9">
        <v>2015</v>
      </c>
      <c r="B9">
        <v>8</v>
      </c>
      <c r="C9" t="s">
        <v>96</v>
      </c>
      <c r="D9" t="str">
        <f>IFERROR(INDEX('Draft Master List'!E:F,MATCH(C9,'Draft Master List'!E:E,0),2),"N/A")</f>
        <v>42008</v>
      </c>
      <c r="E9" t="s">
        <v>27</v>
      </c>
      <c r="F9">
        <v>28</v>
      </c>
      <c r="G9" t="s">
        <v>76</v>
      </c>
      <c r="H9">
        <v>16</v>
      </c>
      <c r="I9">
        <v>10</v>
      </c>
      <c r="J9">
        <v>239</v>
      </c>
      <c r="K9">
        <v>1089</v>
      </c>
      <c r="L9">
        <v>3</v>
      </c>
      <c r="M9">
        <v>50</v>
      </c>
      <c r="N9">
        <v>4.5999999999999996</v>
      </c>
      <c r="O9">
        <v>68.099999999999994</v>
      </c>
      <c r="P9">
        <v>14.9</v>
      </c>
      <c r="Q9">
        <v>53</v>
      </c>
      <c r="R9">
        <v>40</v>
      </c>
      <c r="S9">
        <v>328</v>
      </c>
      <c r="T9">
        <v>8.1999999999999993</v>
      </c>
      <c r="U9">
        <v>0</v>
      </c>
      <c r="V9">
        <v>21</v>
      </c>
      <c r="W9">
        <v>2.5</v>
      </c>
      <c r="X9">
        <v>20.5</v>
      </c>
      <c r="Y9" s="2">
        <v>0.755</v>
      </c>
      <c r="Z9">
        <v>1417</v>
      </c>
      <c r="AA9">
        <v>3</v>
      </c>
      <c r="AB9">
        <v>3</v>
      </c>
    </row>
    <row r="10" spans="1:28" x14ac:dyDescent="0.25">
      <c r="A10">
        <v>2015</v>
      </c>
      <c r="B10">
        <v>9</v>
      </c>
      <c r="C10" t="s">
        <v>1871</v>
      </c>
      <c r="D10" t="str">
        <f>IFERROR(INDEX('Draft Master List'!E:F,MATCH(C10,'Draft Master List'!E:E,0),2),"N/A")</f>
        <v>N/A</v>
      </c>
      <c r="E10" t="s">
        <v>223</v>
      </c>
      <c r="F10">
        <v>21</v>
      </c>
      <c r="G10" t="s">
        <v>76</v>
      </c>
      <c r="H10">
        <v>13</v>
      </c>
      <c r="I10">
        <v>12</v>
      </c>
      <c r="J10">
        <v>229</v>
      </c>
      <c r="K10">
        <v>1106</v>
      </c>
      <c r="L10">
        <v>10</v>
      </c>
      <c r="M10">
        <v>71</v>
      </c>
      <c r="N10">
        <v>4.8</v>
      </c>
      <c r="O10">
        <v>85.1</v>
      </c>
      <c r="P10">
        <v>17.600000000000001</v>
      </c>
      <c r="Q10">
        <v>26</v>
      </c>
      <c r="R10">
        <v>21</v>
      </c>
      <c r="S10">
        <v>188</v>
      </c>
      <c r="T10">
        <v>9</v>
      </c>
      <c r="U10">
        <v>0</v>
      </c>
      <c r="V10">
        <v>31</v>
      </c>
      <c r="W10">
        <v>1.6</v>
      </c>
      <c r="X10">
        <v>14.5</v>
      </c>
      <c r="Y10" s="2">
        <v>0.80800000000000005</v>
      </c>
      <c r="Z10">
        <v>1294</v>
      </c>
      <c r="AA10">
        <v>10</v>
      </c>
      <c r="AB10">
        <v>3</v>
      </c>
    </row>
    <row r="11" spans="1:28" x14ac:dyDescent="0.25">
      <c r="A11">
        <v>2015</v>
      </c>
      <c r="B11">
        <v>10</v>
      </c>
      <c r="C11" t="s">
        <v>942</v>
      </c>
      <c r="D11" t="str">
        <f>IFERROR(INDEX('Draft Master List'!E:F,MATCH(C11,'Draft Master List'!E:E,0),2),"N/A")</f>
        <v>N/A</v>
      </c>
      <c r="E11" t="s">
        <v>15</v>
      </c>
      <c r="F11">
        <v>23</v>
      </c>
      <c r="G11" t="s">
        <v>76</v>
      </c>
      <c r="H11">
        <v>16</v>
      </c>
      <c r="I11">
        <v>15</v>
      </c>
      <c r="J11">
        <v>223</v>
      </c>
      <c r="K11">
        <v>794</v>
      </c>
      <c r="L11">
        <v>11</v>
      </c>
      <c r="M11">
        <v>38</v>
      </c>
      <c r="N11">
        <v>3.6</v>
      </c>
      <c r="O11">
        <v>49.6</v>
      </c>
      <c r="P11">
        <v>13.9</v>
      </c>
      <c r="Q11">
        <v>19</v>
      </c>
      <c r="R11">
        <v>15</v>
      </c>
      <c r="S11">
        <v>79</v>
      </c>
      <c r="T11">
        <v>5.3</v>
      </c>
      <c r="U11">
        <v>1</v>
      </c>
      <c r="V11">
        <v>14</v>
      </c>
      <c r="W11">
        <v>0.9</v>
      </c>
      <c r="X11">
        <v>4.9000000000000004</v>
      </c>
      <c r="Y11" s="2">
        <v>0.78900000000000003</v>
      </c>
      <c r="Z11">
        <v>873</v>
      </c>
      <c r="AA11">
        <v>12</v>
      </c>
      <c r="AB11">
        <v>3</v>
      </c>
    </row>
    <row r="12" spans="1:28" x14ac:dyDescent="0.25">
      <c r="A12">
        <v>2015</v>
      </c>
      <c r="B12">
        <v>11</v>
      </c>
      <c r="C12" t="s">
        <v>86</v>
      </c>
      <c r="D12" t="str">
        <f>IFERROR(INDEX('Draft Master List'!E:F,MATCH(C12,'Draft Master List'!E:E,0),2),"N/A")</f>
        <v>442008</v>
      </c>
      <c r="E12" t="s">
        <v>63</v>
      </c>
      <c r="F12">
        <v>30</v>
      </c>
      <c r="G12" t="s">
        <v>76</v>
      </c>
      <c r="H12">
        <v>13</v>
      </c>
      <c r="I12">
        <v>13</v>
      </c>
      <c r="J12">
        <v>218</v>
      </c>
      <c r="K12">
        <v>898</v>
      </c>
      <c r="L12">
        <v>4</v>
      </c>
      <c r="M12">
        <v>27</v>
      </c>
      <c r="N12">
        <v>4.0999999999999996</v>
      </c>
      <c r="O12">
        <v>69.099999999999994</v>
      </c>
      <c r="P12">
        <v>16.8</v>
      </c>
      <c r="Q12">
        <v>58</v>
      </c>
      <c r="R12">
        <v>44</v>
      </c>
      <c r="S12">
        <v>389</v>
      </c>
      <c r="T12">
        <v>8.8000000000000007</v>
      </c>
      <c r="U12">
        <v>3</v>
      </c>
      <c r="V12">
        <v>38</v>
      </c>
      <c r="W12">
        <v>3.4</v>
      </c>
      <c r="X12">
        <v>29.9</v>
      </c>
      <c r="Y12" s="2">
        <v>0.75900000000000001</v>
      </c>
      <c r="Z12">
        <v>1287</v>
      </c>
      <c r="AA12">
        <v>7</v>
      </c>
      <c r="AB12">
        <v>2</v>
      </c>
    </row>
    <row r="13" spans="1:28" x14ac:dyDescent="0.25">
      <c r="A13">
        <v>2015</v>
      </c>
      <c r="B13">
        <v>12</v>
      </c>
      <c r="C13" t="s">
        <v>943</v>
      </c>
      <c r="D13" t="str">
        <f>IFERROR(INDEX('Draft Master List'!E:F,MATCH(C13,'Draft Master List'!E:E,0),2),"N/A")</f>
        <v>N/A</v>
      </c>
      <c r="E13" t="s">
        <v>26</v>
      </c>
      <c r="F13">
        <v>24</v>
      </c>
      <c r="G13" t="s">
        <v>76</v>
      </c>
      <c r="H13">
        <v>16</v>
      </c>
      <c r="I13">
        <v>11</v>
      </c>
      <c r="J13">
        <v>207</v>
      </c>
      <c r="K13">
        <v>863</v>
      </c>
      <c r="L13">
        <v>7</v>
      </c>
      <c r="M13">
        <v>72</v>
      </c>
      <c r="N13">
        <v>4.2</v>
      </c>
      <c r="O13">
        <v>53.9</v>
      </c>
      <c r="P13">
        <v>12.9</v>
      </c>
      <c r="Q13">
        <v>35</v>
      </c>
      <c r="R13">
        <v>24</v>
      </c>
      <c r="S13">
        <v>111</v>
      </c>
      <c r="T13">
        <v>4.5999999999999996</v>
      </c>
      <c r="U13">
        <v>0</v>
      </c>
      <c r="V13">
        <v>14</v>
      </c>
      <c r="W13">
        <v>1.5</v>
      </c>
      <c r="X13">
        <v>6.9</v>
      </c>
      <c r="Y13" s="2">
        <v>0.68600000000000005</v>
      </c>
      <c r="Z13">
        <v>974</v>
      </c>
      <c r="AA13">
        <v>7</v>
      </c>
      <c r="AB13">
        <v>3</v>
      </c>
    </row>
    <row r="14" spans="1:28" x14ac:dyDescent="0.25">
      <c r="A14">
        <v>2015</v>
      </c>
      <c r="B14">
        <v>13</v>
      </c>
      <c r="C14" t="s">
        <v>327</v>
      </c>
      <c r="D14" t="str">
        <f>IFERROR(INDEX('Draft Master List'!E:F,MATCH(C14,'Draft Master List'!E:E,0),2),"N/A")</f>
        <v>532009</v>
      </c>
      <c r="E14" t="s">
        <v>29</v>
      </c>
      <c r="F14">
        <v>27</v>
      </c>
      <c r="G14" t="s">
        <v>76</v>
      </c>
      <c r="H14">
        <v>12</v>
      </c>
      <c r="I14">
        <v>12</v>
      </c>
      <c r="J14">
        <v>203</v>
      </c>
      <c r="K14">
        <v>895</v>
      </c>
      <c r="L14">
        <v>3</v>
      </c>
      <c r="M14">
        <v>48</v>
      </c>
      <c r="N14">
        <v>4.4000000000000004</v>
      </c>
      <c r="O14">
        <v>74.599999999999994</v>
      </c>
      <c r="P14">
        <v>16.899999999999999</v>
      </c>
      <c r="Q14">
        <v>50</v>
      </c>
      <c r="R14">
        <v>32</v>
      </c>
      <c r="S14">
        <v>292</v>
      </c>
      <c r="T14">
        <v>9.1</v>
      </c>
      <c r="U14">
        <v>2</v>
      </c>
      <c r="V14">
        <v>22</v>
      </c>
      <c r="W14">
        <v>2.7</v>
      </c>
      <c r="X14">
        <v>24.3</v>
      </c>
      <c r="Y14" s="2">
        <v>0.64</v>
      </c>
      <c r="Z14">
        <v>1187</v>
      </c>
      <c r="AA14">
        <v>5</v>
      </c>
      <c r="AB14">
        <v>2</v>
      </c>
    </row>
    <row r="15" spans="1:28" x14ac:dyDescent="0.25">
      <c r="A15">
        <v>2015</v>
      </c>
      <c r="B15">
        <v>14</v>
      </c>
      <c r="C15" t="s">
        <v>944</v>
      </c>
      <c r="D15" t="str">
        <f>IFERROR(INDEX('Draft Master List'!E:F,MATCH(C15,'Draft Master List'!E:E,0),2),"N/A")</f>
        <v>N/A</v>
      </c>
      <c r="E15" t="s">
        <v>7</v>
      </c>
      <c r="F15">
        <v>27</v>
      </c>
      <c r="G15" t="s">
        <v>76</v>
      </c>
      <c r="H15">
        <v>16</v>
      </c>
      <c r="I15">
        <v>16</v>
      </c>
      <c r="J15">
        <v>202</v>
      </c>
      <c r="K15">
        <v>751</v>
      </c>
      <c r="L15">
        <v>1</v>
      </c>
      <c r="M15">
        <v>48</v>
      </c>
      <c r="N15">
        <v>3.7</v>
      </c>
      <c r="O15">
        <v>46.9</v>
      </c>
      <c r="P15">
        <v>12.6</v>
      </c>
      <c r="Q15">
        <v>13</v>
      </c>
      <c r="R15">
        <v>10</v>
      </c>
      <c r="S15">
        <v>55</v>
      </c>
      <c r="T15">
        <v>5.5</v>
      </c>
      <c r="U15">
        <v>0</v>
      </c>
      <c r="V15">
        <v>12</v>
      </c>
      <c r="W15">
        <v>0.6</v>
      </c>
      <c r="X15">
        <v>3.4</v>
      </c>
      <c r="Y15" s="2">
        <v>0.76900000000000002</v>
      </c>
      <c r="Z15">
        <v>806</v>
      </c>
      <c r="AA15">
        <v>1</v>
      </c>
      <c r="AB15">
        <v>0</v>
      </c>
    </row>
    <row r="16" spans="1:28" x14ac:dyDescent="0.25">
      <c r="A16">
        <v>2015</v>
      </c>
      <c r="B16">
        <v>15</v>
      </c>
      <c r="C16" t="s">
        <v>91</v>
      </c>
      <c r="D16" t="str">
        <f>IFERROR(INDEX('Draft Master List'!E:F,MATCH(C16,'Draft Master List'!E:E,0),2),"N/A")</f>
        <v>272006</v>
      </c>
      <c r="E16" t="s">
        <v>24</v>
      </c>
      <c r="F16">
        <v>32</v>
      </c>
      <c r="G16" t="s">
        <v>76</v>
      </c>
      <c r="H16">
        <v>16</v>
      </c>
      <c r="I16">
        <v>10</v>
      </c>
      <c r="J16">
        <v>200</v>
      </c>
      <c r="K16">
        <v>907</v>
      </c>
      <c r="L16">
        <v>11</v>
      </c>
      <c r="M16">
        <v>55</v>
      </c>
      <c r="N16">
        <v>4.5</v>
      </c>
      <c r="O16">
        <v>56.7</v>
      </c>
      <c r="P16">
        <v>12.5</v>
      </c>
      <c r="Q16">
        <v>47</v>
      </c>
      <c r="R16">
        <v>40</v>
      </c>
      <c r="S16">
        <v>367</v>
      </c>
      <c r="T16">
        <v>9.1999999999999993</v>
      </c>
      <c r="U16">
        <v>0</v>
      </c>
      <c r="V16">
        <v>34</v>
      </c>
      <c r="W16">
        <v>2.5</v>
      </c>
      <c r="X16">
        <v>22.9</v>
      </c>
      <c r="Y16" s="2">
        <v>0.85099999999999998</v>
      </c>
      <c r="Z16">
        <v>1274</v>
      </c>
      <c r="AA16">
        <v>11</v>
      </c>
      <c r="AB16">
        <v>4</v>
      </c>
    </row>
    <row r="17" spans="1:28" x14ac:dyDescent="0.25">
      <c r="A17">
        <v>2015</v>
      </c>
      <c r="B17">
        <v>16</v>
      </c>
      <c r="C17" t="s">
        <v>95</v>
      </c>
      <c r="D17" t="str">
        <f>IFERROR(INDEX('Draft Master List'!E:F,MATCH(C17,'Draft Master List'!E:E,0),2),"N/A")</f>
        <v>242008</v>
      </c>
      <c r="E17" t="s">
        <v>10</v>
      </c>
      <c r="F17">
        <v>30</v>
      </c>
      <c r="G17" t="s">
        <v>76</v>
      </c>
      <c r="H17">
        <v>11</v>
      </c>
      <c r="I17">
        <v>9</v>
      </c>
      <c r="J17">
        <v>196</v>
      </c>
      <c r="K17">
        <v>814</v>
      </c>
      <c r="L17">
        <v>3</v>
      </c>
      <c r="M17">
        <v>62</v>
      </c>
      <c r="N17">
        <v>4.2</v>
      </c>
      <c r="O17">
        <v>74</v>
      </c>
      <c r="P17">
        <v>17.8</v>
      </c>
      <c r="Q17">
        <v>13</v>
      </c>
      <c r="R17">
        <v>6</v>
      </c>
      <c r="S17">
        <v>58</v>
      </c>
      <c r="T17">
        <v>9.6999999999999993</v>
      </c>
      <c r="U17">
        <v>0</v>
      </c>
      <c r="V17">
        <v>40</v>
      </c>
      <c r="W17">
        <v>0.5</v>
      </c>
      <c r="X17">
        <v>5.3</v>
      </c>
      <c r="Y17" s="2">
        <v>0.46200000000000002</v>
      </c>
      <c r="Z17">
        <v>872</v>
      </c>
      <c r="AA17">
        <v>3</v>
      </c>
      <c r="AB17">
        <v>2</v>
      </c>
    </row>
    <row r="18" spans="1:28" x14ac:dyDescent="0.25">
      <c r="A18">
        <v>2015</v>
      </c>
      <c r="B18">
        <v>17</v>
      </c>
      <c r="C18" t="s">
        <v>88</v>
      </c>
      <c r="D18" t="str">
        <f>IFERROR(INDEX('Draft Master List'!E:F,MATCH(C18,'Draft Master List'!E:E,0),2),"N/A")</f>
        <v>2502009</v>
      </c>
      <c r="E18" t="s">
        <v>9</v>
      </c>
      <c r="F18">
        <v>30</v>
      </c>
      <c r="G18" t="s">
        <v>76</v>
      </c>
      <c r="H18">
        <v>16</v>
      </c>
      <c r="I18">
        <v>16</v>
      </c>
      <c r="J18">
        <v>195</v>
      </c>
      <c r="K18">
        <v>863</v>
      </c>
      <c r="L18">
        <v>3</v>
      </c>
      <c r="M18">
        <v>38</v>
      </c>
      <c r="N18">
        <v>4.4000000000000004</v>
      </c>
      <c r="O18">
        <v>53.9</v>
      </c>
      <c r="P18">
        <v>12.2</v>
      </c>
      <c r="Q18">
        <v>40</v>
      </c>
      <c r="R18">
        <v>29</v>
      </c>
      <c r="S18">
        <v>296</v>
      </c>
      <c r="T18">
        <v>10.199999999999999</v>
      </c>
      <c r="U18">
        <v>1</v>
      </c>
      <c r="V18">
        <v>51</v>
      </c>
      <c r="W18">
        <v>1.8</v>
      </c>
      <c r="X18">
        <v>18.5</v>
      </c>
      <c r="Y18" s="2">
        <v>0.72499999999999998</v>
      </c>
      <c r="Z18">
        <v>1159</v>
      </c>
      <c r="AA18">
        <v>4</v>
      </c>
      <c r="AB18">
        <v>2</v>
      </c>
    </row>
    <row r="19" spans="1:28" x14ac:dyDescent="0.25">
      <c r="A19">
        <v>2015</v>
      </c>
      <c r="B19">
        <v>18</v>
      </c>
      <c r="C19" t="s">
        <v>945</v>
      </c>
      <c r="D19" t="str">
        <f>IFERROR(INDEX('Draft Master List'!E:F,MATCH(C19,'Draft Master List'!E:E,0),2),"N/A")</f>
        <v>N/A</v>
      </c>
      <c r="E19" t="s">
        <v>33</v>
      </c>
      <c r="F19">
        <v>24</v>
      </c>
      <c r="G19" t="s">
        <v>76</v>
      </c>
      <c r="H19">
        <v>16</v>
      </c>
      <c r="I19">
        <v>16</v>
      </c>
      <c r="J19">
        <v>194</v>
      </c>
      <c r="K19">
        <v>872</v>
      </c>
      <c r="L19">
        <v>8</v>
      </c>
      <c r="M19">
        <v>85</v>
      </c>
      <c r="N19">
        <v>4.5</v>
      </c>
      <c r="O19">
        <v>54.5</v>
      </c>
      <c r="P19">
        <v>12.1</v>
      </c>
      <c r="Q19">
        <v>57</v>
      </c>
      <c r="R19">
        <v>47</v>
      </c>
      <c r="S19">
        <v>397</v>
      </c>
      <c r="T19">
        <v>8.4</v>
      </c>
      <c r="U19">
        <v>2</v>
      </c>
      <c r="V19">
        <v>54</v>
      </c>
      <c r="W19">
        <v>2.9</v>
      </c>
      <c r="X19">
        <v>24.8</v>
      </c>
      <c r="Y19" s="2">
        <v>0.82499999999999996</v>
      </c>
      <c r="Z19">
        <v>1269</v>
      </c>
      <c r="AA19">
        <v>10</v>
      </c>
      <c r="AB19">
        <v>1</v>
      </c>
    </row>
    <row r="20" spans="1:28" x14ac:dyDescent="0.25">
      <c r="A20">
        <v>2015</v>
      </c>
      <c r="B20">
        <v>19</v>
      </c>
      <c r="C20" t="s">
        <v>891</v>
      </c>
      <c r="D20" t="str">
        <f>IFERROR(INDEX('Draft Master List'!E:F,MATCH(C20,'Draft Master List'!E:E,0),2),"N/A")</f>
        <v>N/A</v>
      </c>
      <c r="E20" t="s">
        <v>6</v>
      </c>
      <c r="F20">
        <v>27</v>
      </c>
      <c r="G20" t="s">
        <v>76</v>
      </c>
      <c r="H20">
        <v>15</v>
      </c>
      <c r="I20">
        <v>8</v>
      </c>
      <c r="J20">
        <v>193</v>
      </c>
      <c r="K20">
        <v>702</v>
      </c>
      <c r="L20">
        <v>6</v>
      </c>
      <c r="M20">
        <v>54</v>
      </c>
      <c r="N20">
        <v>3.6</v>
      </c>
      <c r="O20">
        <v>46.8</v>
      </c>
      <c r="P20">
        <v>12.9</v>
      </c>
      <c r="Q20">
        <v>55</v>
      </c>
      <c r="R20">
        <v>44</v>
      </c>
      <c r="S20">
        <v>322</v>
      </c>
      <c r="T20">
        <v>7.3</v>
      </c>
      <c r="U20">
        <v>1</v>
      </c>
      <c r="V20">
        <v>44</v>
      </c>
      <c r="W20">
        <v>2.9</v>
      </c>
      <c r="X20">
        <v>21.5</v>
      </c>
      <c r="Y20" s="2">
        <v>0.8</v>
      </c>
      <c r="Z20">
        <v>1024</v>
      </c>
      <c r="AA20">
        <v>7</v>
      </c>
      <c r="AB20">
        <v>2</v>
      </c>
    </row>
    <row r="21" spans="1:28" x14ac:dyDescent="0.25">
      <c r="A21">
        <v>2015</v>
      </c>
      <c r="B21">
        <v>20</v>
      </c>
      <c r="C21" t="s">
        <v>946</v>
      </c>
      <c r="D21" t="str">
        <f>IFERROR(INDEX('Draft Master List'!E:F,MATCH(C21,'Draft Master List'!E:E,0),2),"N/A")</f>
        <v>N/A</v>
      </c>
      <c r="E21" t="s">
        <v>5</v>
      </c>
      <c r="F21">
        <v>24</v>
      </c>
      <c r="G21" t="s">
        <v>76</v>
      </c>
      <c r="H21">
        <v>15</v>
      </c>
      <c r="I21">
        <v>12</v>
      </c>
      <c r="J21">
        <v>187</v>
      </c>
      <c r="K21">
        <v>758</v>
      </c>
      <c r="L21">
        <v>3</v>
      </c>
      <c r="M21">
        <v>29</v>
      </c>
      <c r="N21">
        <v>4.0999999999999996</v>
      </c>
      <c r="O21">
        <v>50.5</v>
      </c>
      <c r="P21">
        <v>12.5</v>
      </c>
      <c r="Q21">
        <v>28</v>
      </c>
      <c r="R21">
        <v>20</v>
      </c>
      <c r="S21">
        <v>188</v>
      </c>
      <c r="T21">
        <v>9.4</v>
      </c>
      <c r="U21">
        <v>2</v>
      </c>
      <c r="V21">
        <v>28</v>
      </c>
      <c r="W21">
        <v>1.3</v>
      </c>
      <c r="X21">
        <v>12.5</v>
      </c>
      <c r="Y21" s="2">
        <v>0.71399999999999997</v>
      </c>
      <c r="Z21">
        <v>946</v>
      </c>
      <c r="AA21">
        <v>5</v>
      </c>
      <c r="AB21">
        <v>4</v>
      </c>
    </row>
    <row r="22" spans="1:28" x14ac:dyDescent="0.25">
      <c r="A22">
        <v>2015</v>
      </c>
      <c r="B22">
        <v>21</v>
      </c>
      <c r="C22" t="s">
        <v>947</v>
      </c>
      <c r="D22" t="str">
        <f>IFERROR(INDEX('Draft Master List'!E:F,MATCH(C22,'Draft Master List'!E:E,0),2),"N/A")</f>
        <v>N/A</v>
      </c>
      <c r="E22" t="s">
        <v>64</v>
      </c>
      <c r="F22">
        <v>22</v>
      </c>
      <c r="G22" t="s">
        <v>76</v>
      </c>
      <c r="H22">
        <v>16</v>
      </c>
      <c r="I22">
        <v>9</v>
      </c>
      <c r="J22">
        <v>185</v>
      </c>
      <c r="K22">
        <v>706</v>
      </c>
      <c r="L22">
        <v>4</v>
      </c>
      <c r="M22">
        <v>54</v>
      </c>
      <c r="N22">
        <v>3.8</v>
      </c>
      <c r="O22">
        <v>44.1</v>
      </c>
      <c r="P22">
        <v>11.6</v>
      </c>
      <c r="Q22">
        <v>22</v>
      </c>
      <c r="R22">
        <v>19</v>
      </c>
      <c r="S22">
        <v>182</v>
      </c>
      <c r="T22">
        <v>9.6</v>
      </c>
      <c r="U22">
        <v>1</v>
      </c>
      <c r="V22">
        <v>53</v>
      </c>
      <c r="W22">
        <v>1.2</v>
      </c>
      <c r="X22">
        <v>11.4</v>
      </c>
      <c r="Y22" s="2">
        <v>0.86399999999999999</v>
      </c>
      <c r="Z22">
        <v>888</v>
      </c>
      <c r="AA22">
        <v>5</v>
      </c>
      <c r="AB22">
        <v>0</v>
      </c>
    </row>
    <row r="23" spans="1:28" x14ac:dyDescent="0.25">
      <c r="A23">
        <v>2015</v>
      </c>
      <c r="B23">
        <v>22</v>
      </c>
      <c r="C23" t="s">
        <v>948</v>
      </c>
      <c r="D23" t="str">
        <f>IFERROR(INDEX('Draft Master List'!E:F,MATCH(C23,'Draft Master List'!E:E,0),2),"N/A")</f>
        <v>N/A</v>
      </c>
      <c r="E23" t="s">
        <v>13</v>
      </c>
      <c r="F23">
        <v>22</v>
      </c>
      <c r="G23" t="s">
        <v>76</v>
      </c>
      <c r="H23">
        <v>14</v>
      </c>
      <c r="I23">
        <v>13</v>
      </c>
      <c r="J23">
        <v>184</v>
      </c>
      <c r="K23">
        <v>641</v>
      </c>
      <c r="L23">
        <v>0</v>
      </c>
      <c r="M23">
        <v>27</v>
      </c>
      <c r="N23">
        <v>3.5</v>
      </c>
      <c r="O23">
        <v>45.8</v>
      </c>
      <c r="P23">
        <v>13.1</v>
      </c>
      <c r="Q23">
        <v>37</v>
      </c>
      <c r="R23">
        <v>33</v>
      </c>
      <c r="S23">
        <v>192</v>
      </c>
      <c r="T23">
        <v>5.8</v>
      </c>
      <c r="U23">
        <v>0</v>
      </c>
      <c r="V23">
        <v>18</v>
      </c>
      <c r="W23">
        <v>2.4</v>
      </c>
      <c r="X23">
        <v>13.7</v>
      </c>
      <c r="Y23" s="2">
        <v>0.89200000000000002</v>
      </c>
      <c r="Z23">
        <v>833</v>
      </c>
      <c r="AA23">
        <v>0</v>
      </c>
      <c r="AB23">
        <v>6</v>
      </c>
    </row>
    <row r="24" spans="1:28" x14ac:dyDescent="0.25">
      <c r="A24">
        <v>2015</v>
      </c>
      <c r="B24">
        <v>23</v>
      </c>
      <c r="C24" t="s">
        <v>949</v>
      </c>
      <c r="D24" t="str">
        <f>IFERROR(INDEX('Draft Master List'!E:F,MATCH(C24,'Draft Master List'!E:E,0),2),"N/A")</f>
        <v>N/A</v>
      </c>
      <c r="E24" t="s">
        <v>23</v>
      </c>
      <c r="F24">
        <v>24</v>
      </c>
      <c r="G24" t="s">
        <v>76</v>
      </c>
      <c r="H24">
        <v>15</v>
      </c>
      <c r="I24">
        <v>9</v>
      </c>
      <c r="J24">
        <v>183</v>
      </c>
      <c r="K24">
        <v>698</v>
      </c>
      <c r="L24">
        <v>2</v>
      </c>
      <c r="M24">
        <v>41</v>
      </c>
      <c r="N24">
        <v>3.8</v>
      </c>
      <c r="O24">
        <v>46.5</v>
      </c>
      <c r="P24">
        <v>12.2</v>
      </c>
      <c r="Q24">
        <v>16</v>
      </c>
      <c r="R24">
        <v>15</v>
      </c>
      <c r="S24">
        <v>109</v>
      </c>
      <c r="T24">
        <v>7.3</v>
      </c>
      <c r="U24">
        <v>1</v>
      </c>
      <c r="V24">
        <v>21</v>
      </c>
      <c r="W24">
        <v>1</v>
      </c>
      <c r="X24">
        <v>7.3</v>
      </c>
      <c r="Y24" s="2">
        <v>0.93799999999999994</v>
      </c>
      <c r="Z24">
        <v>807</v>
      </c>
      <c r="AA24">
        <v>3</v>
      </c>
      <c r="AB24">
        <v>2</v>
      </c>
    </row>
    <row r="25" spans="1:28" x14ac:dyDescent="0.25">
      <c r="A25">
        <v>2015</v>
      </c>
      <c r="B25">
        <v>24</v>
      </c>
      <c r="C25" t="s">
        <v>950</v>
      </c>
      <c r="D25" t="str">
        <f>IFERROR(INDEX('Draft Master List'!E:F,MATCH(C25,'Draft Master List'!E:E,0),2),"N/A")</f>
        <v>N/A</v>
      </c>
      <c r="E25" t="s">
        <v>4</v>
      </c>
      <c r="F25">
        <v>22</v>
      </c>
      <c r="G25" t="s">
        <v>76</v>
      </c>
      <c r="H25">
        <v>12</v>
      </c>
      <c r="I25">
        <v>12</v>
      </c>
      <c r="J25">
        <v>182</v>
      </c>
      <c r="K25">
        <v>740</v>
      </c>
      <c r="L25">
        <v>2</v>
      </c>
      <c r="M25">
        <v>45</v>
      </c>
      <c r="N25">
        <v>4.0999999999999996</v>
      </c>
      <c r="O25">
        <v>61.7</v>
      </c>
      <c r="P25">
        <v>15.2</v>
      </c>
      <c r="Q25">
        <v>46</v>
      </c>
      <c r="R25">
        <v>36</v>
      </c>
      <c r="S25">
        <v>279</v>
      </c>
      <c r="T25">
        <v>7.8</v>
      </c>
      <c r="U25">
        <v>1</v>
      </c>
      <c r="V25">
        <v>67</v>
      </c>
      <c r="W25">
        <v>3</v>
      </c>
      <c r="X25">
        <v>23.3</v>
      </c>
      <c r="Y25" s="2">
        <v>0.78300000000000003</v>
      </c>
      <c r="Z25">
        <v>1019</v>
      </c>
      <c r="AA25">
        <v>3</v>
      </c>
      <c r="AB25">
        <v>0</v>
      </c>
    </row>
    <row r="26" spans="1:28" x14ac:dyDescent="0.25">
      <c r="A26">
        <v>2015</v>
      </c>
      <c r="B26">
        <v>25</v>
      </c>
      <c r="C26" t="s">
        <v>883</v>
      </c>
      <c r="D26" t="str">
        <f>IFERROR(INDEX('Draft Master List'!E:F,MATCH(C26,'Draft Master List'!E:E,0),2),"N/A")</f>
        <v>N/A</v>
      </c>
      <c r="E26" t="s">
        <v>0</v>
      </c>
      <c r="F26">
        <v>26</v>
      </c>
      <c r="G26" t="s">
        <v>76</v>
      </c>
      <c r="H26">
        <v>12</v>
      </c>
      <c r="I26">
        <v>10</v>
      </c>
      <c r="J26">
        <v>166</v>
      </c>
      <c r="K26">
        <v>769</v>
      </c>
      <c r="L26">
        <v>6</v>
      </c>
      <c r="M26">
        <v>70</v>
      </c>
      <c r="N26">
        <v>4.5999999999999996</v>
      </c>
      <c r="O26">
        <v>64.099999999999994</v>
      </c>
      <c r="P26">
        <v>13.8</v>
      </c>
      <c r="Q26">
        <v>60</v>
      </c>
      <c r="R26">
        <v>50</v>
      </c>
      <c r="S26">
        <v>405</v>
      </c>
      <c r="T26">
        <v>8.1</v>
      </c>
      <c r="U26">
        <v>0</v>
      </c>
      <c r="V26">
        <v>59</v>
      </c>
      <c r="W26">
        <v>4.2</v>
      </c>
      <c r="X26">
        <v>33.799999999999997</v>
      </c>
      <c r="Y26" s="2">
        <v>0.83299999999999996</v>
      </c>
      <c r="Z26">
        <v>1174</v>
      </c>
      <c r="AA26">
        <v>6</v>
      </c>
      <c r="AB26">
        <v>2</v>
      </c>
    </row>
    <row r="27" spans="1:28" x14ac:dyDescent="0.25">
      <c r="A27">
        <v>2015</v>
      </c>
      <c r="B27">
        <v>26</v>
      </c>
      <c r="C27" t="s">
        <v>951</v>
      </c>
      <c r="D27" t="str">
        <f>IFERROR(INDEX('Draft Master List'!E:F,MATCH(C27,'Draft Master List'!E:E,0),2),"N/A")</f>
        <v>N/A</v>
      </c>
      <c r="E27" t="s">
        <v>30</v>
      </c>
      <c r="F27">
        <v>29</v>
      </c>
      <c r="G27" t="s">
        <v>643</v>
      </c>
      <c r="H27">
        <v>12</v>
      </c>
      <c r="I27">
        <v>6</v>
      </c>
      <c r="J27">
        <v>165</v>
      </c>
      <c r="K27">
        <v>703</v>
      </c>
      <c r="L27">
        <v>6</v>
      </c>
      <c r="M27">
        <v>38</v>
      </c>
      <c r="N27">
        <v>4.3</v>
      </c>
      <c r="O27">
        <v>58.6</v>
      </c>
      <c r="P27">
        <v>13.8</v>
      </c>
      <c r="Q27">
        <v>7</v>
      </c>
      <c r="R27">
        <v>6</v>
      </c>
      <c r="S27">
        <v>43</v>
      </c>
      <c r="T27">
        <v>7.2</v>
      </c>
      <c r="U27">
        <v>1</v>
      </c>
      <c r="V27">
        <v>14</v>
      </c>
      <c r="W27">
        <v>0.5</v>
      </c>
      <c r="X27">
        <v>3.6</v>
      </c>
      <c r="Y27" s="2">
        <v>0.85699999999999998</v>
      </c>
      <c r="Z27">
        <v>746</v>
      </c>
      <c r="AA27">
        <v>7</v>
      </c>
      <c r="AB27">
        <v>1</v>
      </c>
    </row>
    <row r="28" spans="1:28" x14ac:dyDescent="0.25">
      <c r="A28">
        <v>2015</v>
      </c>
      <c r="B28">
        <v>27</v>
      </c>
      <c r="C28" t="s">
        <v>952</v>
      </c>
      <c r="D28" t="str">
        <f>IFERROR(INDEX('Draft Master List'!E:F,MATCH(C28,'Draft Master List'!E:E,0),2),"N/A")</f>
        <v>N/A</v>
      </c>
      <c r="E28" t="s">
        <v>25</v>
      </c>
      <c r="F28">
        <v>24</v>
      </c>
      <c r="G28" t="s">
        <v>76</v>
      </c>
      <c r="H28">
        <v>15</v>
      </c>
      <c r="I28">
        <v>9</v>
      </c>
      <c r="J28">
        <v>160</v>
      </c>
      <c r="K28">
        <v>634</v>
      </c>
      <c r="L28">
        <v>4</v>
      </c>
      <c r="M28">
        <v>38</v>
      </c>
      <c r="N28">
        <v>4</v>
      </c>
      <c r="O28">
        <v>42.3</v>
      </c>
      <c r="P28">
        <v>10.7</v>
      </c>
      <c r="Q28">
        <v>34</v>
      </c>
      <c r="R28">
        <v>20</v>
      </c>
      <c r="S28">
        <v>214</v>
      </c>
      <c r="T28">
        <v>10.7</v>
      </c>
      <c r="U28">
        <v>1</v>
      </c>
      <c r="V28">
        <v>80</v>
      </c>
      <c r="W28">
        <v>1.3</v>
      </c>
      <c r="X28">
        <v>14.3</v>
      </c>
      <c r="Y28" s="2">
        <v>0.58799999999999997</v>
      </c>
      <c r="Z28">
        <v>848</v>
      </c>
      <c r="AA28">
        <v>5</v>
      </c>
      <c r="AB28">
        <v>1</v>
      </c>
    </row>
    <row r="29" spans="1:28" x14ac:dyDescent="0.25">
      <c r="A29">
        <v>2015</v>
      </c>
      <c r="B29">
        <v>28</v>
      </c>
      <c r="C29" t="s">
        <v>953</v>
      </c>
      <c r="D29" t="str">
        <f>IFERROR(INDEX('Draft Master List'!E:F,MATCH(C29,'Draft Master List'!E:E,0),2),"N/A")</f>
        <v>N/A</v>
      </c>
      <c r="E29" t="s">
        <v>15</v>
      </c>
      <c r="F29">
        <v>24</v>
      </c>
      <c r="G29" t="s">
        <v>643</v>
      </c>
      <c r="H29">
        <v>16</v>
      </c>
      <c r="I29">
        <v>1</v>
      </c>
      <c r="J29">
        <v>154</v>
      </c>
      <c r="K29">
        <v>730</v>
      </c>
      <c r="L29">
        <v>2</v>
      </c>
      <c r="M29">
        <v>28</v>
      </c>
      <c r="N29">
        <v>4.7</v>
      </c>
      <c r="O29">
        <v>45.6</v>
      </c>
      <c r="P29">
        <v>9.6</v>
      </c>
      <c r="Q29">
        <v>66</v>
      </c>
      <c r="R29">
        <v>49</v>
      </c>
      <c r="S29">
        <v>472</v>
      </c>
      <c r="T29">
        <v>9.6</v>
      </c>
      <c r="U29">
        <v>0</v>
      </c>
      <c r="V29">
        <v>45</v>
      </c>
      <c r="W29">
        <v>3.1</v>
      </c>
      <c r="X29">
        <v>29.5</v>
      </c>
      <c r="Y29" s="2">
        <v>0.74199999999999999</v>
      </c>
      <c r="Z29">
        <v>1202</v>
      </c>
      <c r="AA29">
        <v>2</v>
      </c>
      <c r="AB29">
        <v>1</v>
      </c>
    </row>
    <row r="30" spans="1:28" x14ac:dyDescent="0.25">
      <c r="A30">
        <v>2015</v>
      </c>
      <c r="B30">
        <v>29</v>
      </c>
      <c r="C30" t="s">
        <v>954</v>
      </c>
      <c r="D30" t="str">
        <f>IFERROR(INDEX('Draft Master List'!E:F,MATCH(C30,'Draft Master List'!E:E,0),2),"N/A")</f>
        <v>N/A</v>
      </c>
      <c r="E30" t="s">
        <v>26</v>
      </c>
      <c r="F30">
        <v>24</v>
      </c>
      <c r="G30" t="s">
        <v>643</v>
      </c>
      <c r="H30">
        <v>15</v>
      </c>
      <c r="I30">
        <v>5</v>
      </c>
      <c r="J30">
        <v>152</v>
      </c>
      <c r="K30">
        <v>720</v>
      </c>
      <c r="L30">
        <v>5</v>
      </c>
      <c r="M30">
        <v>48</v>
      </c>
      <c r="N30">
        <v>4.7</v>
      </c>
      <c r="O30">
        <v>48</v>
      </c>
      <c r="P30">
        <v>10.1</v>
      </c>
      <c r="Q30">
        <v>36</v>
      </c>
      <c r="R30">
        <v>25</v>
      </c>
      <c r="S30">
        <v>183</v>
      </c>
      <c r="T30">
        <v>7.3</v>
      </c>
      <c r="U30">
        <v>0</v>
      </c>
      <c r="V30">
        <v>27</v>
      </c>
      <c r="W30">
        <v>1.7</v>
      </c>
      <c r="X30">
        <v>12.2</v>
      </c>
      <c r="Y30" s="2">
        <v>0.69399999999999995</v>
      </c>
      <c r="Z30">
        <v>903</v>
      </c>
      <c r="AA30">
        <v>5</v>
      </c>
      <c r="AB30">
        <v>2</v>
      </c>
    </row>
    <row r="31" spans="1:28" x14ac:dyDescent="0.25">
      <c r="A31">
        <v>2015</v>
      </c>
      <c r="B31">
        <v>30</v>
      </c>
      <c r="C31" t="s">
        <v>92</v>
      </c>
      <c r="D31" t="str">
        <f>IFERROR(INDEX('Draft Master List'!E:F,MATCH(C31,'Draft Master List'!E:E,0),2),"N/A")</f>
        <v>2332008</v>
      </c>
      <c r="E31" t="s">
        <v>3</v>
      </c>
      <c r="F31">
        <v>30</v>
      </c>
      <c r="G31" t="s">
        <v>76</v>
      </c>
      <c r="H31">
        <v>10</v>
      </c>
      <c r="I31">
        <v>10</v>
      </c>
      <c r="J31">
        <v>151</v>
      </c>
      <c r="K31">
        <v>641</v>
      </c>
      <c r="L31">
        <v>2</v>
      </c>
      <c r="M31">
        <v>33</v>
      </c>
      <c r="N31">
        <v>4.2</v>
      </c>
      <c r="O31">
        <v>64.099999999999994</v>
      </c>
      <c r="P31">
        <v>15.1</v>
      </c>
      <c r="Q31">
        <v>41</v>
      </c>
      <c r="R31">
        <v>31</v>
      </c>
      <c r="S31">
        <v>153</v>
      </c>
      <c r="T31">
        <v>4.9000000000000004</v>
      </c>
      <c r="U31">
        <v>0</v>
      </c>
      <c r="V31">
        <v>32</v>
      </c>
      <c r="W31">
        <v>3.1</v>
      </c>
      <c r="X31">
        <v>15.3</v>
      </c>
      <c r="Y31" s="2">
        <v>0.75600000000000001</v>
      </c>
      <c r="Z31">
        <v>794</v>
      </c>
      <c r="AA31">
        <v>2</v>
      </c>
      <c r="AB31">
        <v>0</v>
      </c>
    </row>
    <row r="32" spans="1:28" x14ac:dyDescent="0.25">
      <c r="A32">
        <v>2015</v>
      </c>
      <c r="B32">
        <v>31</v>
      </c>
      <c r="C32" t="s">
        <v>963</v>
      </c>
      <c r="D32" t="str">
        <f>IFERROR(INDEX('Draft Master List'!E:F,MATCH(C32,'Draft Master List'!E:E,0),2),"N/A")</f>
        <v>N/A</v>
      </c>
      <c r="E32" t="s">
        <v>63</v>
      </c>
      <c r="F32">
        <v>24</v>
      </c>
      <c r="G32" t="s">
        <v>643</v>
      </c>
      <c r="H32">
        <v>16</v>
      </c>
      <c r="I32">
        <v>2</v>
      </c>
      <c r="J32">
        <v>148</v>
      </c>
      <c r="K32">
        <v>537</v>
      </c>
      <c r="L32">
        <v>6</v>
      </c>
      <c r="M32">
        <v>23</v>
      </c>
      <c r="N32">
        <v>3.6</v>
      </c>
      <c r="O32">
        <v>33.6</v>
      </c>
      <c r="P32">
        <v>9.3000000000000007</v>
      </c>
      <c r="Q32">
        <v>42</v>
      </c>
      <c r="R32">
        <v>22</v>
      </c>
      <c r="S32">
        <v>279</v>
      </c>
      <c r="T32">
        <v>12.7</v>
      </c>
      <c r="U32">
        <v>1</v>
      </c>
      <c r="V32">
        <v>83</v>
      </c>
      <c r="W32">
        <v>1.4</v>
      </c>
      <c r="X32">
        <v>17.399999999999999</v>
      </c>
      <c r="Y32" s="2">
        <v>0.52400000000000002</v>
      </c>
      <c r="Z32">
        <v>816</v>
      </c>
      <c r="AA32">
        <v>7</v>
      </c>
      <c r="AB32">
        <v>0</v>
      </c>
    </row>
    <row r="33" spans="1:28" x14ac:dyDescent="0.25">
      <c r="A33">
        <v>2015</v>
      </c>
      <c r="B33">
        <v>32</v>
      </c>
      <c r="C33" t="s">
        <v>93</v>
      </c>
      <c r="D33" t="str">
        <f>IFERROR(INDEX('Draft Master List'!E:F,MATCH(C33,'Draft Master List'!E:E,0),2),"N/A")</f>
        <v>1932010</v>
      </c>
      <c r="E33" t="s">
        <v>5</v>
      </c>
      <c r="F33">
        <v>29</v>
      </c>
      <c r="G33" t="s">
        <v>643</v>
      </c>
      <c r="H33">
        <v>16</v>
      </c>
      <c r="I33">
        <v>4</v>
      </c>
      <c r="J33">
        <v>148</v>
      </c>
      <c r="K33">
        <v>601</v>
      </c>
      <c r="L33">
        <v>2</v>
      </c>
      <c r="M33">
        <v>65</v>
      </c>
      <c r="N33">
        <v>4.0999999999999996</v>
      </c>
      <c r="O33">
        <v>37.6</v>
      </c>
      <c r="P33">
        <v>9.3000000000000007</v>
      </c>
      <c r="Q33">
        <v>53</v>
      </c>
      <c r="R33">
        <v>43</v>
      </c>
      <c r="S33">
        <v>392</v>
      </c>
      <c r="T33">
        <v>9.1</v>
      </c>
      <c r="U33">
        <v>3</v>
      </c>
      <c r="V33">
        <v>30</v>
      </c>
      <c r="W33">
        <v>2.7</v>
      </c>
      <c r="X33">
        <v>24.5</v>
      </c>
      <c r="Y33" s="2">
        <v>0.81100000000000005</v>
      </c>
      <c r="Z33">
        <v>993</v>
      </c>
      <c r="AA33">
        <v>5</v>
      </c>
      <c r="AB33">
        <v>5</v>
      </c>
    </row>
    <row r="34" spans="1:28" x14ac:dyDescent="0.25">
      <c r="A34">
        <v>2015</v>
      </c>
      <c r="B34">
        <v>33</v>
      </c>
      <c r="C34" t="s">
        <v>964</v>
      </c>
      <c r="D34" t="str">
        <f>IFERROR(INDEX('Draft Master List'!E:F,MATCH(C34,'Draft Master List'!E:E,0),2),"N/A")</f>
        <v>N/A</v>
      </c>
      <c r="E34" t="s">
        <v>19</v>
      </c>
      <c r="F34">
        <v>22</v>
      </c>
      <c r="G34" t="s">
        <v>643</v>
      </c>
      <c r="H34">
        <v>13</v>
      </c>
      <c r="I34">
        <v>7</v>
      </c>
      <c r="J34">
        <v>147</v>
      </c>
      <c r="K34">
        <v>830</v>
      </c>
      <c r="L34">
        <v>4</v>
      </c>
      <c r="M34">
        <v>69</v>
      </c>
      <c r="N34">
        <v>5.6</v>
      </c>
      <c r="O34">
        <v>63.8</v>
      </c>
      <c r="P34">
        <v>11.3</v>
      </c>
      <c r="Q34">
        <v>11</v>
      </c>
      <c r="R34">
        <v>9</v>
      </c>
      <c r="S34">
        <v>76</v>
      </c>
      <c r="T34">
        <v>8.4</v>
      </c>
      <c r="U34">
        <v>1</v>
      </c>
      <c r="V34">
        <v>31</v>
      </c>
      <c r="W34">
        <v>0.7</v>
      </c>
      <c r="X34">
        <v>5.8</v>
      </c>
      <c r="Y34" s="2">
        <v>0.81799999999999995</v>
      </c>
      <c r="Z34">
        <v>906</v>
      </c>
      <c r="AA34">
        <v>5</v>
      </c>
      <c r="AB34">
        <v>1</v>
      </c>
    </row>
    <row r="35" spans="1:28" x14ac:dyDescent="0.25">
      <c r="A35">
        <v>2015</v>
      </c>
      <c r="B35">
        <v>34</v>
      </c>
      <c r="C35" t="s">
        <v>965</v>
      </c>
      <c r="D35" t="str">
        <f>IFERROR(INDEX('Draft Master List'!E:F,MATCH(C35,'Draft Master List'!E:E,0),2),"N/A")</f>
        <v>N/A</v>
      </c>
      <c r="E35" t="s">
        <v>7</v>
      </c>
      <c r="F35">
        <v>22</v>
      </c>
      <c r="H35">
        <v>13</v>
      </c>
      <c r="I35">
        <v>0</v>
      </c>
      <c r="J35">
        <v>144</v>
      </c>
      <c r="K35">
        <v>490</v>
      </c>
      <c r="L35">
        <v>3</v>
      </c>
      <c r="M35">
        <v>39</v>
      </c>
      <c r="N35">
        <v>3.4</v>
      </c>
      <c r="O35">
        <v>37.700000000000003</v>
      </c>
      <c r="P35">
        <v>11.1</v>
      </c>
      <c r="Q35">
        <v>25</v>
      </c>
      <c r="R35">
        <v>19</v>
      </c>
      <c r="S35">
        <v>304</v>
      </c>
      <c r="T35">
        <v>16</v>
      </c>
      <c r="U35">
        <v>1</v>
      </c>
      <c r="V35">
        <v>78</v>
      </c>
      <c r="W35">
        <v>1.5</v>
      </c>
      <c r="X35">
        <v>23.4</v>
      </c>
      <c r="Y35" s="2">
        <v>0.76</v>
      </c>
      <c r="Z35">
        <v>794</v>
      </c>
      <c r="AA35">
        <v>4</v>
      </c>
      <c r="AB35">
        <v>5</v>
      </c>
    </row>
    <row r="36" spans="1:28" x14ac:dyDescent="0.25">
      <c r="A36">
        <v>2015</v>
      </c>
      <c r="B36">
        <v>35</v>
      </c>
      <c r="C36" t="s">
        <v>966</v>
      </c>
      <c r="D36" t="str">
        <f>IFERROR(INDEX('Draft Master List'!E:F,MATCH(C36,'Draft Master List'!E:E,0),2),"N/A")</f>
        <v>N/A</v>
      </c>
      <c r="E36" t="s">
        <v>12</v>
      </c>
      <c r="F36">
        <v>22</v>
      </c>
      <c r="G36" t="s">
        <v>76</v>
      </c>
      <c r="H36">
        <v>16</v>
      </c>
      <c r="I36">
        <v>9</v>
      </c>
      <c r="J36">
        <v>143</v>
      </c>
      <c r="K36">
        <v>597</v>
      </c>
      <c r="L36">
        <v>2</v>
      </c>
      <c r="M36">
        <v>36</v>
      </c>
      <c r="N36">
        <v>4.2</v>
      </c>
      <c r="O36">
        <v>37.299999999999997</v>
      </c>
      <c r="P36">
        <v>8.9</v>
      </c>
      <c r="Q36">
        <v>38</v>
      </c>
      <c r="R36">
        <v>25</v>
      </c>
      <c r="S36">
        <v>183</v>
      </c>
      <c r="T36">
        <v>7.3</v>
      </c>
      <c r="U36">
        <v>1</v>
      </c>
      <c r="V36">
        <v>36</v>
      </c>
      <c r="W36">
        <v>1.6</v>
      </c>
      <c r="X36">
        <v>11.4</v>
      </c>
      <c r="Y36" s="2">
        <v>0.65800000000000003</v>
      </c>
      <c r="Z36">
        <v>780</v>
      </c>
      <c r="AA36">
        <v>3</v>
      </c>
      <c r="AB36">
        <v>5</v>
      </c>
    </row>
    <row r="37" spans="1:28" x14ac:dyDescent="0.25">
      <c r="A37">
        <v>2015</v>
      </c>
      <c r="B37">
        <v>36</v>
      </c>
      <c r="C37" t="s">
        <v>829</v>
      </c>
      <c r="D37" t="str">
        <f>IFERROR(INDEX('Draft Master List'!E:F,MATCH(C37,'Draft Master List'!E:E,0),2),"N/A")</f>
        <v>N/A</v>
      </c>
      <c r="E37" t="s">
        <v>28</v>
      </c>
      <c r="F37">
        <v>23</v>
      </c>
      <c r="G37" t="s">
        <v>76</v>
      </c>
      <c r="H37">
        <v>14</v>
      </c>
      <c r="I37">
        <v>10</v>
      </c>
      <c r="J37">
        <v>143</v>
      </c>
      <c r="K37">
        <v>520</v>
      </c>
      <c r="L37">
        <v>3</v>
      </c>
      <c r="M37">
        <v>38</v>
      </c>
      <c r="N37">
        <v>3.6</v>
      </c>
      <c r="O37">
        <v>37.1</v>
      </c>
      <c r="P37">
        <v>10.199999999999999</v>
      </c>
      <c r="Q37">
        <v>29</v>
      </c>
      <c r="R37">
        <v>21</v>
      </c>
      <c r="S37">
        <v>174</v>
      </c>
      <c r="T37">
        <v>8.3000000000000007</v>
      </c>
      <c r="U37">
        <v>0</v>
      </c>
      <c r="V37">
        <v>23</v>
      </c>
      <c r="W37">
        <v>1.5</v>
      </c>
      <c r="X37">
        <v>12.4</v>
      </c>
      <c r="Y37" s="2">
        <v>0.72399999999999998</v>
      </c>
      <c r="Z37">
        <v>694</v>
      </c>
      <c r="AA37">
        <v>3</v>
      </c>
      <c r="AB37">
        <v>1</v>
      </c>
    </row>
    <row r="38" spans="1:28" x14ac:dyDescent="0.25">
      <c r="A38">
        <v>2015</v>
      </c>
      <c r="B38">
        <v>37</v>
      </c>
      <c r="C38" t="s">
        <v>967</v>
      </c>
      <c r="D38" t="str">
        <f>IFERROR(INDEX('Draft Master List'!E:F,MATCH(C38,'Draft Master List'!E:E,0),2),"N/A")</f>
        <v>N/A</v>
      </c>
      <c r="E38" t="s">
        <v>3</v>
      </c>
      <c r="F38">
        <v>24</v>
      </c>
      <c r="G38" t="s">
        <v>643</v>
      </c>
      <c r="H38">
        <v>16</v>
      </c>
      <c r="I38">
        <v>6</v>
      </c>
      <c r="J38">
        <v>137</v>
      </c>
      <c r="K38">
        <v>514</v>
      </c>
      <c r="L38">
        <v>1</v>
      </c>
      <c r="M38">
        <v>44</v>
      </c>
      <c r="N38">
        <v>3.8</v>
      </c>
      <c r="O38">
        <v>32.1</v>
      </c>
      <c r="P38">
        <v>8.6</v>
      </c>
      <c r="Q38">
        <v>62</v>
      </c>
      <c r="R38">
        <v>45</v>
      </c>
      <c r="S38">
        <v>353</v>
      </c>
      <c r="T38">
        <v>7.8</v>
      </c>
      <c r="U38">
        <v>2</v>
      </c>
      <c r="V38">
        <v>41</v>
      </c>
      <c r="W38">
        <v>2.8</v>
      </c>
      <c r="X38">
        <v>22.1</v>
      </c>
      <c r="Y38" s="2">
        <v>0.72599999999999998</v>
      </c>
      <c r="Z38">
        <v>867</v>
      </c>
      <c r="AA38">
        <v>3</v>
      </c>
      <c r="AB38">
        <v>2</v>
      </c>
    </row>
    <row r="39" spans="1:28" x14ac:dyDescent="0.25">
      <c r="A39">
        <v>2015</v>
      </c>
      <c r="B39">
        <v>38</v>
      </c>
      <c r="C39" t="s">
        <v>750</v>
      </c>
      <c r="D39" t="str">
        <f>IFERROR(INDEX('Draft Master List'!E:F,MATCH(C39,'Draft Master List'!E:E,0),2),"N/A")</f>
        <v>N/A</v>
      </c>
      <c r="E39" t="s">
        <v>22</v>
      </c>
      <c r="F39">
        <v>26</v>
      </c>
      <c r="G39" t="s">
        <v>1</v>
      </c>
      <c r="H39">
        <v>16</v>
      </c>
      <c r="I39">
        <v>16</v>
      </c>
      <c r="J39">
        <v>132</v>
      </c>
      <c r="K39">
        <v>636</v>
      </c>
      <c r="L39">
        <v>10</v>
      </c>
      <c r="M39">
        <v>47</v>
      </c>
      <c r="N39">
        <v>4.8</v>
      </c>
      <c r="O39">
        <v>39.799999999999997</v>
      </c>
      <c r="P39">
        <v>8.3000000000000007</v>
      </c>
      <c r="Z39">
        <v>636</v>
      </c>
      <c r="AA39">
        <v>10</v>
      </c>
      <c r="AB39">
        <v>5</v>
      </c>
    </row>
    <row r="40" spans="1:28" x14ac:dyDescent="0.25">
      <c r="A40">
        <v>2015</v>
      </c>
      <c r="B40">
        <v>39</v>
      </c>
      <c r="C40" t="s">
        <v>968</v>
      </c>
      <c r="D40" t="str">
        <f>IFERROR(INDEX('Draft Master List'!E:F,MATCH(C40,'Draft Master List'!E:E,0),2),"N/A")</f>
        <v>N/A</v>
      </c>
      <c r="E40" t="s">
        <v>10</v>
      </c>
      <c r="F40">
        <v>24</v>
      </c>
      <c r="G40" t="s">
        <v>643</v>
      </c>
      <c r="H40">
        <v>16</v>
      </c>
      <c r="I40">
        <v>5</v>
      </c>
      <c r="J40">
        <v>125</v>
      </c>
      <c r="K40">
        <v>581</v>
      </c>
      <c r="L40">
        <v>8</v>
      </c>
      <c r="M40">
        <v>47</v>
      </c>
      <c r="N40">
        <v>4.5999999999999996</v>
      </c>
      <c r="O40">
        <v>36.299999999999997</v>
      </c>
      <c r="P40">
        <v>7.8</v>
      </c>
      <c r="Q40">
        <v>57</v>
      </c>
      <c r="R40">
        <v>36</v>
      </c>
      <c r="S40">
        <v>457</v>
      </c>
      <c r="T40">
        <v>12.7</v>
      </c>
      <c r="U40">
        <v>4</v>
      </c>
      <c r="V40">
        <v>55</v>
      </c>
      <c r="W40">
        <v>2.2999999999999998</v>
      </c>
      <c r="X40">
        <v>28.6</v>
      </c>
      <c r="Y40" s="2">
        <v>0.63200000000000001</v>
      </c>
      <c r="Z40">
        <v>1038</v>
      </c>
      <c r="AA40">
        <v>12</v>
      </c>
      <c r="AB40">
        <v>4</v>
      </c>
    </row>
    <row r="41" spans="1:28" x14ac:dyDescent="0.25">
      <c r="A41">
        <v>2015</v>
      </c>
      <c r="B41">
        <v>40</v>
      </c>
      <c r="C41" t="s">
        <v>969</v>
      </c>
      <c r="D41" t="str">
        <f>IFERROR(INDEX('Draft Master List'!E:F,MATCH(C41,'Draft Master List'!E:E,0),2),"N/A")</f>
        <v>N/A</v>
      </c>
      <c r="E41" t="s">
        <v>34</v>
      </c>
      <c r="F41">
        <v>25</v>
      </c>
      <c r="G41" t="s">
        <v>643</v>
      </c>
      <c r="H41">
        <v>7</v>
      </c>
      <c r="I41">
        <v>7</v>
      </c>
      <c r="J41">
        <v>115</v>
      </c>
      <c r="K41">
        <v>470</v>
      </c>
      <c r="L41">
        <v>3</v>
      </c>
      <c r="M41">
        <v>22</v>
      </c>
      <c r="N41">
        <v>4.0999999999999996</v>
      </c>
      <c r="O41">
        <v>67.099999999999994</v>
      </c>
      <c r="P41">
        <v>16.399999999999999</v>
      </c>
      <c r="Q41">
        <v>15</v>
      </c>
      <c r="R41">
        <v>11</v>
      </c>
      <c r="S41">
        <v>53</v>
      </c>
      <c r="T41">
        <v>4.8</v>
      </c>
      <c r="U41">
        <v>0</v>
      </c>
      <c r="V41">
        <v>11</v>
      </c>
      <c r="W41">
        <v>1.6</v>
      </c>
      <c r="X41">
        <v>7.6</v>
      </c>
      <c r="Y41" s="2">
        <v>0.73299999999999998</v>
      </c>
      <c r="Z41">
        <v>523</v>
      </c>
      <c r="AA41">
        <v>3</v>
      </c>
      <c r="AB41">
        <v>1</v>
      </c>
    </row>
    <row r="42" spans="1:28" x14ac:dyDescent="0.25">
      <c r="A42">
        <v>2015</v>
      </c>
      <c r="B42">
        <v>41</v>
      </c>
      <c r="C42" t="s">
        <v>970</v>
      </c>
      <c r="D42" t="str">
        <f>IFERROR(INDEX('Draft Master List'!E:F,MATCH(C42,'Draft Master List'!E:E,0),2),"N/A")</f>
        <v>N/A</v>
      </c>
      <c r="E42" t="s">
        <v>24</v>
      </c>
      <c r="F42">
        <v>23</v>
      </c>
      <c r="G42" t="s">
        <v>643</v>
      </c>
      <c r="H42">
        <v>6</v>
      </c>
      <c r="I42">
        <v>6</v>
      </c>
      <c r="J42">
        <v>113</v>
      </c>
      <c r="K42">
        <v>556</v>
      </c>
      <c r="L42">
        <v>3</v>
      </c>
      <c r="M42">
        <v>42</v>
      </c>
      <c r="N42">
        <v>4.9000000000000004</v>
      </c>
      <c r="O42">
        <v>92.7</v>
      </c>
      <c r="P42">
        <v>18.8</v>
      </c>
      <c r="Q42">
        <v>26</v>
      </c>
      <c r="R42">
        <v>24</v>
      </c>
      <c r="S42">
        <v>136</v>
      </c>
      <c r="T42">
        <v>5.7</v>
      </c>
      <c r="U42">
        <v>0</v>
      </c>
      <c r="V42">
        <v>20</v>
      </c>
      <c r="W42">
        <v>4</v>
      </c>
      <c r="X42">
        <v>22.7</v>
      </c>
      <c r="Y42" s="2">
        <v>0.92300000000000004</v>
      </c>
      <c r="Z42">
        <v>692</v>
      </c>
      <c r="AA42">
        <v>3</v>
      </c>
      <c r="AB42">
        <v>0</v>
      </c>
    </row>
    <row r="43" spans="1:28" x14ac:dyDescent="0.25">
      <c r="A43">
        <v>2015</v>
      </c>
      <c r="B43">
        <v>42</v>
      </c>
      <c r="C43" t="s">
        <v>439</v>
      </c>
      <c r="D43" t="str">
        <f>IFERROR(INDEX('Draft Master List'!E:F,MATCH(C43,'Draft Master List'!E:E,0),2),"N/A")</f>
        <v>122007</v>
      </c>
      <c r="E43" t="s">
        <v>19</v>
      </c>
      <c r="F43">
        <v>29</v>
      </c>
      <c r="G43" t="s">
        <v>643</v>
      </c>
      <c r="H43">
        <v>7</v>
      </c>
      <c r="I43">
        <v>6</v>
      </c>
      <c r="J43">
        <v>111</v>
      </c>
      <c r="K43">
        <v>417</v>
      </c>
      <c r="L43">
        <v>3</v>
      </c>
      <c r="M43">
        <v>24</v>
      </c>
      <c r="N43">
        <v>3.8</v>
      </c>
      <c r="O43">
        <v>59.6</v>
      </c>
      <c r="P43">
        <v>15.9</v>
      </c>
      <c r="Q43">
        <v>21</v>
      </c>
      <c r="R43">
        <v>13</v>
      </c>
      <c r="S43">
        <v>80</v>
      </c>
      <c r="T43">
        <v>6.2</v>
      </c>
      <c r="U43">
        <v>0</v>
      </c>
      <c r="V43">
        <v>19</v>
      </c>
      <c r="W43">
        <v>1.9</v>
      </c>
      <c r="X43">
        <v>11.4</v>
      </c>
      <c r="Y43" s="2">
        <v>0.61899999999999999</v>
      </c>
      <c r="Z43">
        <v>497</v>
      </c>
      <c r="AA43">
        <v>3</v>
      </c>
      <c r="AB43">
        <v>0</v>
      </c>
    </row>
    <row r="44" spans="1:28" x14ac:dyDescent="0.25">
      <c r="A44">
        <v>2015</v>
      </c>
      <c r="B44">
        <v>43</v>
      </c>
      <c r="C44" t="s">
        <v>971</v>
      </c>
      <c r="D44" t="str">
        <f>IFERROR(INDEX('Draft Master List'!E:F,MATCH(C44,'Draft Master List'!E:E,0),2),"N/A")</f>
        <v>N/A</v>
      </c>
      <c r="E44" t="s">
        <v>14</v>
      </c>
      <c r="F44">
        <v>25</v>
      </c>
      <c r="H44">
        <v>16</v>
      </c>
      <c r="I44">
        <v>0</v>
      </c>
      <c r="J44">
        <v>107</v>
      </c>
      <c r="K44">
        <v>529</v>
      </c>
      <c r="L44">
        <v>0</v>
      </c>
      <c r="M44">
        <v>59</v>
      </c>
      <c r="N44">
        <v>4.9000000000000004</v>
      </c>
      <c r="O44">
        <v>33.1</v>
      </c>
      <c r="P44">
        <v>6.7</v>
      </c>
      <c r="Q44">
        <v>70</v>
      </c>
      <c r="R44">
        <v>51</v>
      </c>
      <c r="S44">
        <v>561</v>
      </c>
      <c r="T44">
        <v>11</v>
      </c>
      <c r="U44">
        <v>4</v>
      </c>
      <c r="V44">
        <v>56</v>
      </c>
      <c r="W44">
        <v>3.2</v>
      </c>
      <c r="X44">
        <v>35.1</v>
      </c>
      <c r="Y44" s="2">
        <v>0.72899999999999998</v>
      </c>
      <c r="Z44">
        <v>1090</v>
      </c>
      <c r="AA44">
        <v>4</v>
      </c>
      <c r="AB44">
        <v>2</v>
      </c>
    </row>
    <row r="45" spans="1:28" x14ac:dyDescent="0.25">
      <c r="A45">
        <v>2015</v>
      </c>
      <c r="B45">
        <v>44</v>
      </c>
      <c r="C45" t="s">
        <v>89</v>
      </c>
      <c r="D45" t="str">
        <f>IFERROR(INDEX('Draft Master List'!E:F,MATCH(C45,'Draft Master List'!E:E,0),2),"N/A")</f>
        <v>122010</v>
      </c>
      <c r="E45" t="s">
        <v>6</v>
      </c>
      <c r="F45">
        <v>28</v>
      </c>
      <c r="G45" t="s">
        <v>643</v>
      </c>
      <c r="H45">
        <v>13</v>
      </c>
      <c r="I45">
        <v>6</v>
      </c>
      <c r="J45">
        <v>106</v>
      </c>
      <c r="K45">
        <v>539</v>
      </c>
      <c r="L45">
        <v>6</v>
      </c>
      <c r="M45">
        <v>63</v>
      </c>
      <c r="N45">
        <v>5.0999999999999996</v>
      </c>
      <c r="O45">
        <v>41.5</v>
      </c>
      <c r="P45">
        <v>8.1999999999999993</v>
      </c>
      <c r="Q45">
        <v>28</v>
      </c>
      <c r="R45">
        <v>20</v>
      </c>
      <c r="S45">
        <v>146</v>
      </c>
      <c r="T45">
        <v>7.3</v>
      </c>
      <c r="U45">
        <v>1</v>
      </c>
      <c r="V45">
        <v>23</v>
      </c>
      <c r="W45">
        <v>1.5</v>
      </c>
      <c r="X45">
        <v>11.2</v>
      </c>
      <c r="Y45" s="2">
        <v>0.71399999999999997</v>
      </c>
      <c r="Z45">
        <v>685</v>
      </c>
      <c r="AA45">
        <v>7</v>
      </c>
      <c r="AB45">
        <v>3</v>
      </c>
    </row>
    <row r="46" spans="1:28" x14ac:dyDescent="0.25">
      <c r="A46">
        <v>2015</v>
      </c>
      <c r="B46">
        <v>45</v>
      </c>
      <c r="C46" t="s">
        <v>972</v>
      </c>
      <c r="D46" t="str">
        <f>IFERROR(INDEX('Draft Master List'!E:F,MATCH(C46,'Draft Master List'!E:E,0),2),"N/A")</f>
        <v>N/A</v>
      </c>
      <c r="E46" t="s">
        <v>64</v>
      </c>
      <c r="F46">
        <v>22</v>
      </c>
      <c r="G46" t="s">
        <v>643</v>
      </c>
      <c r="H46">
        <v>16</v>
      </c>
      <c r="I46">
        <v>7</v>
      </c>
      <c r="J46">
        <v>104</v>
      </c>
      <c r="K46">
        <v>379</v>
      </c>
      <c r="L46">
        <v>0</v>
      </c>
      <c r="M46">
        <v>39</v>
      </c>
      <c r="N46">
        <v>3.6</v>
      </c>
      <c r="O46">
        <v>23.7</v>
      </c>
      <c r="P46">
        <v>6.5</v>
      </c>
      <c r="Q46">
        <v>74</v>
      </c>
      <c r="R46">
        <v>61</v>
      </c>
      <c r="S46">
        <v>534</v>
      </c>
      <c r="T46">
        <v>8.8000000000000007</v>
      </c>
      <c r="U46">
        <v>2</v>
      </c>
      <c r="V46">
        <v>52</v>
      </c>
      <c r="W46">
        <v>3.8</v>
      </c>
      <c r="X46">
        <v>33.4</v>
      </c>
      <c r="Y46" s="2">
        <v>0.82399999999999995</v>
      </c>
      <c r="Z46">
        <v>913</v>
      </c>
      <c r="AA46">
        <v>2</v>
      </c>
      <c r="AB46">
        <v>1</v>
      </c>
    </row>
    <row r="47" spans="1:28" x14ac:dyDescent="0.25">
      <c r="A47">
        <v>2015</v>
      </c>
      <c r="B47">
        <v>46</v>
      </c>
      <c r="C47" t="s">
        <v>747</v>
      </c>
      <c r="D47" t="str">
        <f>IFERROR(INDEX('Draft Master List'!E:F,MATCH(C47,'Draft Master List'!E:E,0),2),"N/A")</f>
        <v>N/A</v>
      </c>
      <c r="E47" t="s">
        <v>29</v>
      </c>
      <c r="F47">
        <v>26</v>
      </c>
      <c r="G47" t="s">
        <v>817</v>
      </c>
      <c r="H47">
        <v>14</v>
      </c>
      <c r="I47">
        <v>14</v>
      </c>
      <c r="J47">
        <v>104</v>
      </c>
      <c r="K47">
        <v>568</v>
      </c>
      <c r="L47">
        <v>4</v>
      </c>
      <c r="M47">
        <v>31</v>
      </c>
      <c r="N47">
        <v>5.5</v>
      </c>
      <c r="O47">
        <v>40.6</v>
      </c>
      <c r="P47">
        <v>7.4</v>
      </c>
      <c r="Q47">
        <v>1</v>
      </c>
      <c r="R47">
        <v>1</v>
      </c>
      <c r="S47">
        <v>4</v>
      </c>
      <c r="T47">
        <v>4</v>
      </c>
      <c r="U47">
        <v>0</v>
      </c>
      <c r="V47">
        <v>4</v>
      </c>
      <c r="W47">
        <v>0.1</v>
      </c>
      <c r="X47">
        <v>0.3</v>
      </c>
      <c r="Y47" s="2">
        <v>1</v>
      </c>
      <c r="Z47">
        <v>572</v>
      </c>
      <c r="AA47">
        <v>4</v>
      </c>
      <c r="AB47">
        <v>9</v>
      </c>
    </row>
    <row r="48" spans="1:28" x14ac:dyDescent="0.25">
      <c r="A48">
        <v>2015</v>
      </c>
      <c r="B48">
        <v>47</v>
      </c>
      <c r="C48" t="s">
        <v>795</v>
      </c>
      <c r="D48" t="str">
        <f>IFERROR(INDEX('Draft Master List'!E:F,MATCH(C48,'Draft Master List'!E:E,0),2),"N/A")</f>
        <v>N/A</v>
      </c>
      <c r="E48" t="s">
        <v>19</v>
      </c>
      <c r="F48">
        <v>27</v>
      </c>
      <c r="G48" t="s">
        <v>1</v>
      </c>
      <c r="H48">
        <v>16</v>
      </c>
      <c r="I48">
        <v>16</v>
      </c>
      <c r="J48">
        <v>103</v>
      </c>
      <c r="K48">
        <v>553</v>
      </c>
      <c r="L48">
        <v>1</v>
      </c>
      <c r="M48">
        <v>24</v>
      </c>
      <c r="N48">
        <v>5.4</v>
      </c>
      <c r="O48">
        <v>34.6</v>
      </c>
      <c r="P48">
        <v>6.4</v>
      </c>
      <c r="Z48">
        <v>553</v>
      </c>
      <c r="AA48">
        <v>1</v>
      </c>
      <c r="AB48">
        <v>7</v>
      </c>
    </row>
    <row r="49" spans="1:28" x14ac:dyDescent="0.25">
      <c r="A49">
        <v>2015</v>
      </c>
      <c r="B49">
        <v>48</v>
      </c>
      <c r="C49" t="s">
        <v>973</v>
      </c>
      <c r="D49" t="str">
        <f>IFERROR(INDEX('Draft Master List'!E:F,MATCH(C49,'Draft Master List'!E:E,0),2),"N/A")</f>
        <v>N/A</v>
      </c>
      <c r="E49" t="s">
        <v>23</v>
      </c>
      <c r="F49">
        <v>26</v>
      </c>
      <c r="G49" t="s">
        <v>643</v>
      </c>
      <c r="H49">
        <v>15</v>
      </c>
      <c r="I49">
        <v>2</v>
      </c>
      <c r="J49">
        <v>99</v>
      </c>
      <c r="K49">
        <v>334</v>
      </c>
      <c r="L49">
        <v>1</v>
      </c>
      <c r="M49">
        <v>20</v>
      </c>
      <c r="N49">
        <v>3.4</v>
      </c>
      <c r="O49">
        <v>22.3</v>
      </c>
      <c r="P49">
        <v>6.6</v>
      </c>
      <c r="Q49">
        <v>28</v>
      </c>
      <c r="R49">
        <v>16</v>
      </c>
      <c r="S49">
        <v>109</v>
      </c>
      <c r="T49">
        <v>6.8</v>
      </c>
      <c r="U49">
        <v>1</v>
      </c>
      <c r="V49">
        <v>12</v>
      </c>
      <c r="W49">
        <v>1.1000000000000001</v>
      </c>
      <c r="X49">
        <v>7.3</v>
      </c>
      <c r="Y49" s="2">
        <v>0.57099999999999995</v>
      </c>
      <c r="Z49">
        <v>443</v>
      </c>
      <c r="AA49">
        <v>2</v>
      </c>
      <c r="AB49">
        <v>0</v>
      </c>
    </row>
    <row r="50" spans="1:28" x14ac:dyDescent="0.25">
      <c r="A50">
        <v>2015</v>
      </c>
      <c r="B50">
        <v>49</v>
      </c>
      <c r="C50" t="s">
        <v>974</v>
      </c>
      <c r="D50" t="str">
        <f>IFERROR(INDEX('Draft Master List'!E:F,MATCH(C50,'Draft Master List'!E:E,0),2),"N/A")</f>
        <v>N/A</v>
      </c>
      <c r="E50" t="s">
        <v>13</v>
      </c>
      <c r="F50">
        <v>30</v>
      </c>
      <c r="G50" t="s">
        <v>643</v>
      </c>
      <c r="H50">
        <v>16</v>
      </c>
      <c r="I50">
        <v>1</v>
      </c>
      <c r="J50">
        <v>98</v>
      </c>
      <c r="K50">
        <v>336</v>
      </c>
      <c r="L50">
        <v>3</v>
      </c>
      <c r="M50">
        <v>27</v>
      </c>
      <c r="N50">
        <v>3.4</v>
      </c>
      <c r="O50">
        <v>21</v>
      </c>
      <c r="P50">
        <v>6.1</v>
      </c>
      <c r="Q50">
        <v>106</v>
      </c>
      <c r="R50">
        <v>80</v>
      </c>
      <c r="S50">
        <v>755</v>
      </c>
      <c r="T50">
        <v>9.4</v>
      </c>
      <c r="U50">
        <v>6</v>
      </c>
      <c r="V50">
        <v>61</v>
      </c>
      <c r="W50">
        <v>5</v>
      </c>
      <c r="X50">
        <v>47.2</v>
      </c>
      <c r="Y50" s="2">
        <v>0.755</v>
      </c>
      <c r="Z50">
        <v>1091</v>
      </c>
      <c r="AA50">
        <v>9</v>
      </c>
      <c r="AB50">
        <v>0</v>
      </c>
    </row>
    <row r="51" spans="1:28" x14ac:dyDescent="0.25">
      <c r="A51">
        <v>2015</v>
      </c>
      <c r="B51">
        <v>50</v>
      </c>
      <c r="C51" t="s">
        <v>90</v>
      </c>
      <c r="D51" t="str">
        <f>IFERROR(INDEX('Draft Master List'!E:F,MATCH(C51,'Draft Master List'!E:E,0),2),"N/A")</f>
        <v>1492008</v>
      </c>
      <c r="E51" t="s">
        <v>0</v>
      </c>
      <c r="F51">
        <v>29</v>
      </c>
      <c r="G51" t="s">
        <v>643</v>
      </c>
      <c r="H51">
        <v>8</v>
      </c>
      <c r="I51">
        <v>3</v>
      </c>
      <c r="J51">
        <v>96</v>
      </c>
      <c r="K51">
        <v>375</v>
      </c>
      <c r="L51">
        <v>4</v>
      </c>
      <c r="M51">
        <v>26</v>
      </c>
      <c r="N51">
        <v>3.9</v>
      </c>
      <c r="O51">
        <v>46.9</v>
      </c>
      <c r="P51">
        <v>12</v>
      </c>
      <c r="Q51">
        <v>13</v>
      </c>
      <c r="R51">
        <v>12</v>
      </c>
      <c r="S51">
        <v>129</v>
      </c>
      <c r="T51">
        <v>10.8</v>
      </c>
      <c r="U51">
        <v>0</v>
      </c>
      <c r="V51">
        <v>27</v>
      </c>
      <c r="W51">
        <v>1.5</v>
      </c>
      <c r="X51">
        <v>16.100000000000001</v>
      </c>
      <c r="Y51" s="2">
        <v>0.92300000000000004</v>
      </c>
      <c r="Z51">
        <v>504</v>
      </c>
      <c r="AA51">
        <v>4</v>
      </c>
      <c r="AB51">
        <v>0</v>
      </c>
    </row>
    <row r="52" spans="1:28" x14ac:dyDescent="0.25">
      <c r="A52">
        <v>2015</v>
      </c>
      <c r="B52">
        <v>51</v>
      </c>
      <c r="C52" t="s">
        <v>975</v>
      </c>
      <c r="D52" t="str">
        <f>IFERROR(INDEX('Draft Master List'!E:F,MATCH(C52,'Draft Master List'!E:E,0),2),"N/A")</f>
        <v>N/A</v>
      </c>
      <c r="E52" t="s">
        <v>29</v>
      </c>
      <c r="F52">
        <v>22</v>
      </c>
      <c r="G52" t="s">
        <v>976</v>
      </c>
      <c r="H52">
        <v>11</v>
      </c>
      <c r="I52">
        <v>3</v>
      </c>
      <c r="J52">
        <v>93</v>
      </c>
      <c r="K52">
        <v>517</v>
      </c>
      <c r="L52">
        <v>7</v>
      </c>
      <c r="M52">
        <v>41</v>
      </c>
      <c r="N52">
        <v>5.6</v>
      </c>
      <c r="O52">
        <v>47</v>
      </c>
      <c r="P52">
        <v>8.5</v>
      </c>
      <c r="Q52">
        <v>14</v>
      </c>
      <c r="R52">
        <v>11</v>
      </c>
      <c r="S52">
        <v>96</v>
      </c>
      <c r="T52">
        <v>8.6999999999999993</v>
      </c>
      <c r="U52">
        <v>2</v>
      </c>
      <c r="V52">
        <v>26</v>
      </c>
      <c r="W52">
        <v>1</v>
      </c>
      <c r="X52">
        <v>8.6999999999999993</v>
      </c>
      <c r="Y52" s="2">
        <v>0.78600000000000003</v>
      </c>
      <c r="Z52">
        <v>613</v>
      </c>
      <c r="AA52">
        <v>9</v>
      </c>
      <c r="AB52">
        <v>2</v>
      </c>
    </row>
    <row r="53" spans="1:28" x14ac:dyDescent="0.25">
      <c r="A53">
        <v>2015</v>
      </c>
      <c r="B53">
        <v>52</v>
      </c>
      <c r="C53" t="s">
        <v>977</v>
      </c>
      <c r="D53" t="str">
        <f>IFERROR(INDEX('Draft Master List'!E:F,MATCH(C53,'Draft Master List'!E:E,0),2),"N/A")</f>
        <v>N/A</v>
      </c>
      <c r="E53" t="s">
        <v>12</v>
      </c>
      <c r="F53">
        <v>29</v>
      </c>
      <c r="G53" t="s">
        <v>643</v>
      </c>
      <c r="H53">
        <v>13</v>
      </c>
      <c r="I53">
        <v>5</v>
      </c>
      <c r="J53">
        <v>90</v>
      </c>
      <c r="K53">
        <v>311</v>
      </c>
      <c r="L53">
        <v>4</v>
      </c>
      <c r="M53">
        <v>36</v>
      </c>
      <c r="N53">
        <v>3.5</v>
      </c>
      <c r="O53">
        <v>23.9</v>
      </c>
      <c r="P53">
        <v>6.9</v>
      </c>
      <c r="Q53">
        <v>27</v>
      </c>
      <c r="R53">
        <v>22</v>
      </c>
      <c r="S53">
        <v>286</v>
      </c>
      <c r="T53">
        <v>13</v>
      </c>
      <c r="U53">
        <v>0</v>
      </c>
      <c r="V53">
        <v>39</v>
      </c>
      <c r="W53">
        <v>1.7</v>
      </c>
      <c r="X53">
        <v>22</v>
      </c>
      <c r="Y53" s="2">
        <v>0.81499999999999995</v>
      </c>
      <c r="Z53">
        <v>597</v>
      </c>
      <c r="AA53">
        <v>4</v>
      </c>
      <c r="AB53">
        <v>1</v>
      </c>
    </row>
    <row r="54" spans="1:28" x14ac:dyDescent="0.25">
      <c r="A54">
        <v>2015</v>
      </c>
      <c r="B54">
        <v>53</v>
      </c>
      <c r="C54" t="s">
        <v>978</v>
      </c>
      <c r="D54" t="str">
        <f>IFERROR(INDEX('Draft Master List'!E:F,MATCH(C54,'Draft Master List'!E:E,0),2),"N/A")</f>
        <v>N/A</v>
      </c>
      <c r="E54" t="s">
        <v>9</v>
      </c>
      <c r="F54">
        <v>23</v>
      </c>
      <c r="H54">
        <v>16</v>
      </c>
      <c r="I54">
        <v>0</v>
      </c>
      <c r="J54">
        <v>88</v>
      </c>
      <c r="K54">
        <v>257</v>
      </c>
      <c r="L54">
        <v>1</v>
      </c>
      <c r="M54">
        <v>35</v>
      </c>
      <c r="N54">
        <v>2.9</v>
      </c>
      <c r="O54">
        <v>16.100000000000001</v>
      </c>
      <c r="P54">
        <v>5.5</v>
      </c>
      <c r="Q54">
        <v>3</v>
      </c>
      <c r="R54">
        <v>1</v>
      </c>
      <c r="S54">
        <v>7</v>
      </c>
      <c r="T54">
        <v>7</v>
      </c>
      <c r="U54">
        <v>0</v>
      </c>
      <c r="V54">
        <v>7</v>
      </c>
      <c r="W54">
        <v>0.1</v>
      </c>
      <c r="X54">
        <v>0.4</v>
      </c>
      <c r="Y54" s="2">
        <v>0.33300000000000002</v>
      </c>
      <c r="Z54">
        <v>264</v>
      </c>
      <c r="AA54">
        <v>1</v>
      </c>
      <c r="AB54">
        <v>0</v>
      </c>
    </row>
    <row r="55" spans="1:28" x14ac:dyDescent="0.25">
      <c r="A55">
        <v>2015</v>
      </c>
      <c r="B55">
        <v>54</v>
      </c>
      <c r="C55" t="s">
        <v>979</v>
      </c>
      <c r="D55" t="str">
        <f>IFERROR(INDEX('Draft Master List'!E:F,MATCH(C55,'Draft Master List'!E:E,0),2),"N/A")</f>
        <v>N/A</v>
      </c>
      <c r="E55" t="s">
        <v>21</v>
      </c>
      <c r="F55">
        <v>22</v>
      </c>
      <c r="G55" t="s">
        <v>643</v>
      </c>
      <c r="H55">
        <v>12</v>
      </c>
      <c r="I55">
        <v>3</v>
      </c>
      <c r="J55">
        <v>87</v>
      </c>
      <c r="K55">
        <v>392</v>
      </c>
      <c r="L55">
        <v>1</v>
      </c>
      <c r="M55">
        <v>46</v>
      </c>
      <c r="N55">
        <v>4.5</v>
      </c>
      <c r="O55">
        <v>32.700000000000003</v>
      </c>
      <c r="P55">
        <v>7.3</v>
      </c>
      <c r="Q55">
        <v>11</v>
      </c>
      <c r="R55">
        <v>2</v>
      </c>
      <c r="S55">
        <v>14</v>
      </c>
      <c r="T55">
        <v>7</v>
      </c>
      <c r="U55">
        <v>0</v>
      </c>
      <c r="V55">
        <v>10</v>
      </c>
      <c r="W55">
        <v>0.2</v>
      </c>
      <c r="X55">
        <v>1.2</v>
      </c>
      <c r="Y55" s="2">
        <v>0.182</v>
      </c>
      <c r="Z55">
        <v>406</v>
      </c>
      <c r="AA55">
        <v>1</v>
      </c>
      <c r="AB55">
        <v>3</v>
      </c>
    </row>
    <row r="56" spans="1:28" x14ac:dyDescent="0.25">
      <c r="A56">
        <v>2015</v>
      </c>
      <c r="B56">
        <v>55</v>
      </c>
      <c r="C56" t="s">
        <v>84</v>
      </c>
      <c r="D56" t="str">
        <f>IFERROR(INDEX('Draft Master List'!E:F,MATCH(C56,'Draft Master List'!E:E,0),2),"N/A")</f>
        <v>N/A</v>
      </c>
      <c r="E56" t="s">
        <v>25</v>
      </c>
      <c r="F56">
        <v>31</v>
      </c>
      <c r="G56" t="s">
        <v>1</v>
      </c>
      <c r="H56">
        <v>16</v>
      </c>
      <c r="I56">
        <v>16</v>
      </c>
      <c r="J56">
        <v>84</v>
      </c>
      <c r="K56">
        <v>498</v>
      </c>
      <c r="L56">
        <v>2</v>
      </c>
      <c r="M56">
        <v>49</v>
      </c>
      <c r="N56">
        <v>5.9</v>
      </c>
      <c r="O56">
        <v>31.1</v>
      </c>
      <c r="P56">
        <v>5.3</v>
      </c>
      <c r="Z56">
        <v>498</v>
      </c>
      <c r="AA56">
        <v>2</v>
      </c>
      <c r="AB56">
        <v>4</v>
      </c>
    </row>
    <row r="57" spans="1:28" x14ac:dyDescent="0.25">
      <c r="A57">
        <v>2015</v>
      </c>
      <c r="B57">
        <v>56</v>
      </c>
      <c r="C57" t="s">
        <v>1196</v>
      </c>
      <c r="D57" t="str">
        <f>IFERROR(INDEX('Draft Master List'!E:F,MATCH(C57,'Draft Master List'!E:E,0),2),"N/A")</f>
        <v>N/A</v>
      </c>
      <c r="E57" t="s">
        <v>6</v>
      </c>
      <c r="F57">
        <v>32</v>
      </c>
      <c r="G57" t="s">
        <v>664</v>
      </c>
      <c r="H57">
        <v>16</v>
      </c>
      <c r="I57">
        <v>4</v>
      </c>
      <c r="J57">
        <v>83</v>
      </c>
      <c r="K57">
        <v>317</v>
      </c>
      <c r="L57">
        <v>3</v>
      </c>
      <c r="M57">
        <v>27</v>
      </c>
      <c r="N57">
        <v>3.8</v>
      </c>
      <c r="O57">
        <v>19.8</v>
      </c>
      <c r="P57">
        <v>5.2</v>
      </c>
      <c r="Q57">
        <v>83</v>
      </c>
      <c r="R57">
        <v>55</v>
      </c>
      <c r="S57">
        <v>388</v>
      </c>
      <c r="T57">
        <v>7.1</v>
      </c>
      <c r="U57">
        <v>1</v>
      </c>
      <c r="V57">
        <v>35</v>
      </c>
      <c r="W57">
        <v>3.4</v>
      </c>
      <c r="X57">
        <v>24.3</v>
      </c>
      <c r="Y57" s="2">
        <v>0.66300000000000003</v>
      </c>
      <c r="Z57">
        <v>705</v>
      </c>
      <c r="AA57">
        <v>4</v>
      </c>
      <c r="AB57">
        <v>1</v>
      </c>
    </row>
    <row r="58" spans="1:28" x14ac:dyDescent="0.25">
      <c r="A58">
        <v>2015</v>
      </c>
      <c r="B58">
        <v>57</v>
      </c>
      <c r="C58" t="s">
        <v>980</v>
      </c>
      <c r="D58" t="str">
        <f>IFERROR(INDEX('Draft Master List'!E:F,MATCH(C58,'Draft Master List'!E:E,0),2),"N/A")</f>
        <v>N/A</v>
      </c>
      <c r="E58" t="s">
        <v>669</v>
      </c>
      <c r="F58">
        <v>28</v>
      </c>
      <c r="H58">
        <v>11</v>
      </c>
      <c r="I58">
        <v>6</v>
      </c>
      <c r="J58">
        <v>78</v>
      </c>
      <c r="K58">
        <v>273</v>
      </c>
      <c r="L58">
        <v>1</v>
      </c>
      <c r="M58">
        <v>30</v>
      </c>
      <c r="N58">
        <v>3.5</v>
      </c>
      <c r="O58">
        <v>24.8</v>
      </c>
      <c r="P58">
        <v>7.1</v>
      </c>
      <c r="Q58">
        <v>35</v>
      </c>
      <c r="R58">
        <v>27</v>
      </c>
      <c r="S58">
        <v>176</v>
      </c>
      <c r="T58">
        <v>6.5</v>
      </c>
      <c r="U58">
        <v>0</v>
      </c>
      <c r="V58">
        <v>26</v>
      </c>
      <c r="W58">
        <v>2.5</v>
      </c>
      <c r="X58">
        <v>16</v>
      </c>
      <c r="Y58" s="2">
        <v>0.77100000000000002</v>
      </c>
      <c r="Z58">
        <v>449</v>
      </c>
      <c r="AA58">
        <v>1</v>
      </c>
      <c r="AB58">
        <v>1</v>
      </c>
    </row>
    <row r="59" spans="1:28" x14ac:dyDescent="0.25">
      <c r="A59">
        <v>2015</v>
      </c>
      <c r="B59">
        <v>58</v>
      </c>
      <c r="C59" t="s">
        <v>981</v>
      </c>
      <c r="D59" t="str">
        <f>IFERROR(INDEX('Draft Master List'!E:F,MATCH(C59,'Draft Master List'!E:E,0),2),"N/A")</f>
        <v>N/A</v>
      </c>
      <c r="E59" t="s">
        <v>27</v>
      </c>
      <c r="F59">
        <v>24</v>
      </c>
      <c r="G59" t="s">
        <v>643</v>
      </c>
      <c r="H59">
        <v>6</v>
      </c>
      <c r="I59">
        <v>6</v>
      </c>
      <c r="J59">
        <v>76</v>
      </c>
      <c r="K59">
        <v>315</v>
      </c>
      <c r="L59">
        <v>4</v>
      </c>
      <c r="M59">
        <v>37</v>
      </c>
      <c r="N59">
        <v>4.0999999999999996</v>
      </c>
      <c r="O59">
        <v>52.5</v>
      </c>
      <c r="P59">
        <v>12.7</v>
      </c>
      <c r="Q59">
        <v>10</v>
      </c>
      <c r="R59">
        <v>10</v>
      </c>
      <c r="S59">
        <v>86</v>
      </c>
      <c r="T59">
        <v>8.6</v>
      </c>
      <c r="U59">
        <v>0</v>
      </c>
      <c r="V59">
        <v>25</v>
      </c>
      <c r="W59">
        <v>1.7</v>
      </c>
      <c r="X59">
        <v>14.3</v>
      </c>
      <c r="Y59" s="2">
        <v>1</v>
      </c>
      <c r="Z59">
        <v>401</v>
      </c>
      <c r="AA59">
        <v>4</v>
      </c>
      <c r="AB59">
        <v>1</v>
      </c>
    </row>
    <row r="60" spans="1:28" x14ac:dyDescent="0.25">
      <c r="A60">
        <v>2015</v>
      </c>
      <c r="B60">
        <v>59</v>
      </c>
      <c r="C60" t="s">
        <v>982</v>
      </c>
      <c r="D60" t="str">
        <f>IFERROR(INDEX('Draft Master List'!E:F,MATCH(C60,'Draft Master List'!E:E,0),2),"N/A")</f>
        <v>N/A</v>
      </c>
      <c r="E60" t="s">
        <v>223</v>
      </c>
      <c r="F60">
        <v>22</v>
      </c>
      <c r="G60" t="s">
        <v>643</v>
      </c>
      <c r="H60">
        <v>13</v>
      </c>
      <c r="I60">
        <v>3</v>
      </c>
      <c r="J60">
        <v>75</v>
      </c>
      <c r="K60">
        <v>207</v>
      </c>
      <c r="L60">
        <v>1</v>
      </c>
      <c r="M60">
        <v>15</v>
      </c>
      <c r="N60">
        <v>2.8</v>
      </c>
      <c r="O60">
        <v>15.9</v>
      </c>
      <c r="P60">
        <v>5.8</v>
      </c>
      <c r="Q60">
        <v>25</v>
      </c>
      <c r="R60">
        <v>18</v>
      </c>
      <c r="S60">
        <v>88</v>
      </c>
      <c r="T60">
        <v>4.9000000000000004</v>
      </c>
      <c r="U60">
        <v>0</v>
      </c>
      <c r="V60">
        <v>16</v>
      </c>
      <c r="W60">
        <v>1.4</v>
      </c>
      <c r="X60">
        <v>6.8</v>
      </c>
      <c r="Y60" s="2">
        <v>0.72</v>
      </c>
      <c r="Z60">
        <v>295</v>
      </c>
      <c r="AA60">
        <v>1</v>
      </c>
      <c r="AB60">
        <v>3</v>
      </c>
    </row>
    <row r="61" spans="1:28" x14ac:dyDescent="0.25">
      <c r="A61">
        <v>2015</v>
      </c>
      <c r="B61">
        <v>60</v>
      </c>
      <c r="C61" t="s">
        <v>983</v>
      </c>
      <c r="D61" t="str">
        <f>IFERROR(INDEX('Draft Master List'!E:F,MATCH(C61,'Draft Master List'!E:E,0),2),"N/A")</f>
        <v>N/A</v>
      </c>
      <c r="E61" t="s">
        <v>25</v>
      </c>
      <c r="F61">
        <v>24</v>
      </c>
      <c r="G61" t="s">
        <v>643</v>
      </c>
      <c r="H61">
        <v>11</v>
      </c>
      <c r="I61">
        <v>2</v>
      </c>
      <c r="J61">
        <v>72</v>
      </c>
      <c r="K61">
        <v>403</v>
      </c>
      <c r="L61">
        <v>6</v>
      </c>
      <c r="M61">
        <v>52</v>
      </c>
      <c r="N61">
        <v>5.6</v>
      </c>
      <c r="O61">
        <v>36.6</v>
      </c>
      <c r="P61">
        <v>6.5</v>
      </c>
      <c r="Q61">
        <v>6</v>
      </c>
      <c r="R61">
        <v>6</v>
      </c>
      <c r="S61">
        <v>5</v>
      </c>
      <c r="T61">
        <v>0.8</v>
      </c>
      <c r="U61">
        <v>0</v>
      </c>
      <c r="V61">
        <v>5</v>
      </c>
      <c r="W61">
        <v>0.5</v>
      </c>
      <c r="X61">
        <v>0.5</v>
      </c>
      <c r="Y61" s="2">
        <v>1</v>
      </c>
      <c r="Z61">
        <v>408</v>
      </c>
      <c r="AA61">
        <v>6</v>
      </c>
      <c r="AB61">
        <v>0</v>
      </c>
    </row>
    <row r="62" spans="1:28" x14ac:dyDescent="0.25">
      <c r="A62">
        <v>2015</v>
      </c>
      <c r="B62">
        <v>61</v>
      </c>
      <c r="C62" t="s">
        <v>99</v>
      </c>
      <c r="D62" t="str">
        <f>IFERROR(INDEX('Draft Master List'!E:F,MATCH(C62,'Draft Master List'!E:E,0),2),"N/A")</f>
        <v>732008</v>
      </c>
      <c r="E62" t="s">
        <v>25</v>
      </c>
      <c r="F62">
        <v>29</v>
      </c>
      <c r="G62" t="s">
        <v>643</v>
      </c>
      <c r="H62">
        <v>5</v>
      </c>
      <c r="I62">
        <v>5</v>
      </c>
      <c r="J62">
        <v>71</v>
      </c>
      <c r="K62">
        <v>364</v>
      </c>
      <c r="L62">
        <v>4</v>
      </c>
      <c r="M62">
        <v>34</v>
      </c>
      <c r="N62">
        <v>5.0999999999999996</v>
      </c>
      <c r="O62">
        <v>72.8</v>
      </c>
      <c r="P62">
        <v>14.2</v>
      </c>
      <c r="Q62">
        <v>29</v>
      </c>
      <c r="R62">
        <v>21</v>
      </c>
      <c r="S62">
        <v>177</v>
      </c>
      <c r="T62">
        <v>8.4</v>
      </c>
      <c r="U62">
        <v>1</v>
      </c>
      <c r="V62">
        <v>26</v>
      </c>
      <c r="W62">
        <v>4.2</v>
      </c>
      <c r="X62">
        <v>35.4</v>
      </c>
      <c r="Y62" s="2">
        <v>0.72399999999999998</v>
      </c>
      <c r="Z62">
        <v>541</v>
      </c>
      <c r="AA62">
        <v>5</v>
      </c>
      <c r="AB62">
        <v>2</v>
      </c>
    </row>
    <row r="63" spans="1:28" x14ac:dyDescent="0.25">
      <c r="A63">
        <v>2015</v>
      </c>
      <c r="B63">
        <v>62</v>
      </c>
      <c r="C63" t="s">
        <v>788</v>
      </c>
      <c r="D63" t="str">
        <f>IFERROR(INDEX('Draft Master List'!E:F,MATCH(C63,'Draft Master List'!E:E,0),2),"N/A")</f>
        <v>N/A</v>
      </c>
      <c r="E63" t="s">
        <v>32</v>
      </c>
      <c r="F63">
        <v>27</v>
      </c>
      <c r="G63" t="s">
        <v>976</v>
      </c>
      <c r="H63">
        <v>11</v>
      </c>
      <c r="I63">
        <v>2</v>
      </c>
      <c r="J63">
        <v>70</v>
      </c>
      <c r="K63">
        <v>313</v>
      </c>
      <c r="L63">
        <v>1</v>
      </c>
      <c r="M63">
        <v>24</v>
      </c>
      <c r="N63">
        <v>4.5</v>
      </c>
      <c r="O63">
        <v>28.5</v>
      </c>
      <c r="P63">
        <v>6.4</v>
      </c>
      <c r="Q63">
        <v>63</v>
      </c>
      <c r="R63">
        <v>47</v>
      </c>
      <c r="S63">
        <v>388</v>
      </c>
      <c r="T63">
        <v>8.3000000000000007</v>
      </c>
      <c r="U63">
        <v>2</v>
      </c>
      <c r="V63">
        <v>25</v>
      </c>
      <c r="W63">
        <v>4.3</v>
      </c>
      <c r="X63">
        <v>35.299999999999997</v>
      </c>
      <c r="Y63" s="2">
        <v>0.746</v>
      </c>
      <c r="Z63">
        <v>701</v>
      </c>
      <c r="AA63">
        <v>3</v>
      </c>
      <c r="AB63">
        <v>2</v>
      </c>
    </row>
    <row r="64" spans="1:28" x14ac:dyDescent="0.25">
      <c r="A64">
        <v>2015</v>
      </c>
      <c r="B64">
        <v>63</v>
      </c>
      <c r="C64" t="s">
        <v>791</v>
      </c>
      <c r="D64" t="str">
        <f>IFERROR(INDEX('Draft Master List'!E:F,MATCH(C64,'Draft Master List'!E:E,0),2),"N/A")</f>
        <v>N/A</v>
      </c>
      <c r="E64" t="s">
        <v>4</v>
      </c>
      <c r="F64">
        <v>25</v>
      </c>
      <c r="G64" t="s">
        <v>643</v>
      </c>
      <c r="H64">
        <v>13</v>
      </c>
      <c r="I64">
        <v>3</v>
      </c>
      <c r="J64">
        <v>67</v>
      </c>
      <c r="K64">
        <v>266</v>
      </c>
      <c r="L64">
        <v>1</v>
      </c>
      <c r="M64">
        <v>31</v>
      </c>
      <c r="N64">
        <v>4</v>
      </c>
      <c r="O64">
        <v>20.5</v>
      </c>
      <c r="P64">
        <v>5.2</v>
      </c>
      <c r="Q64">
        <v>30</v>
      </c>
      <c r="R64">
        <v>21</v>
      </c>
      <c r="S64">
        <v>164</v>
      </c>
      <c r="T64">
        <v>7.8</v>
      </c>
      <c r="U64">
        <v>0</v>
      </c>
      <c r="V64">
        <v>16</v>
      </c>
      <c r="W64">
        <v>1.6</v>
      </c>
      <c r="X64">
        <v>12.6</v>
      </c>
      <c r="Y64" s="2">
        <v>0.7</v>
      </c>
      <c r="Z64">
        <v>430</v>
      </c>
      <c r="AA64">
        <v>1</v>
      </c>
      <c r="AB64">
        <v>3</v>
      </c>
    </row>
    <row r="65" spans="1:28" x14ac:dyDescent="0.25">
      <c r="A65">
        <v>2015</v>
      </c>
      <c r="B65">
        <v>64</v>
      </c>
      <c r="C65" t="s">
        <v>984</v>
      </c>
      <c r="D65" t="str">
        <f>IFERROR(INDEX('Draft Master List'!E:F,MATCH(C65,'Draft Master List'!E:E,0),2),"N/A")</f>
        <v>N/A</v>
      </c>
      <c r="E65" t="s">
        <v>30</v>
      </c>
      <c r="F65">
        <v>25</v>
      </c>
      <c r="G65" t="s">
        <v>643</v>
      </c>
      <c r="H65">
        <v>15</v>
      </c>
      <c r="I65">
        <v>2</v>
      </c>
      <c r="J65">
        <v>63</v>
      </c>
      <c r="K65">
        <v>207</v>
      </c>
      <c r="L65">
        <v>0</v>
      </c>
      <c r="M65">
        <v>14</v>
      </c>
      <c r="N65">
        <v>3.3</v>
      </c>
      <c r="O65">
        <v>13.8</v>
      </c>
      <c r="P65">
        <v>4.2</v>
      </c>
      <c r="Q65">
        <v>30</v>
      </c>
      <c r="R65">
        <v>19</v>
      </c>
      <c r="S65">
        <v>180</v>
      </c>
      <c r="T65">
        <v>9.5</v>
      </c>
      <c r="U65">
        <v>2</v>
      </c>
      <c r="V65">
        <v>63</v>
      </c>
      <c r="W65">
        <v>1.3</v>
      </c>
      <c r="X65">
        <v>12</v>
      </c>
      <c r="Y65" s="2">
        <v>0.63300000000000001</v>
      </c>
      <c r="Z65">
        <v>387</v>
      </c>
      <c r="AA65">
        <v>2</v>
      </c>
      <c r="AB65">
        <v>0</v>
      </c>
    </row>
    <row r="66" spans="1:28" x14ac:dyDescent="0.25">
      <c r="A66">
        <v>2015</v>
      </c>
      <c r="B66">
        <v>65</v>
      </c>
      <c r="C66" t="s">
        <v>842</v>
      </c>
      <c r="D66" t="str">
        <f>IFERROR(INDEX('Draft Master List'!E:F,MATCH(C66,'Draft Master List'!E:E,0),2),"N/A")</f>
        <v>N/A</v>
      </c>
      <c r="E66" t="s">
        <v>23</v>
      </c>
      <c r="F66">
        <v>29</v>
      </c>
      <c r="G66" t="s">
        <v>643</v>
      </c>
      <c r="H66">
        <v>4</v>
      </c>
      <c r="I66">
        <v>4</v>
      </c>
      <c r="J66">
        <v>63</v>
      </c>
      <c r="K66">
        <v>163</v>
      </c>
      <c r="L66">
        <v>1</v>
      </c>
      <c r="M66">
        <v>16</v>
      </c>
      <c r="N66">
        <v>2.6</v>
      </c>
      <c r="O66">
        <v>40.799999999999997</v>
      </c>
      <c r="P66">
        <v>15.8</v>
      </c>
      <c r="Q66">
        <v>28</v>
      </c>
      <c r="R66">
        <v>22</v>
      </c>
      <c r="S66">
        <v>227</v>
      </c>
      <c r="T66">
        <v>10.3</v>
      </c>
      <c r="U66">
        <v>2</v>
      </c>
      <c r="V66">
        <v>32</v>
      </c>
      <c r="W66">
        <v>5.5</v>
      </c>
      <c r="X66">
        <v>56.8</v>
      </c>
      <c r="Y66" s="2">
        <v>0.78600000000000003</v>
      </c>
      <c r="Z66">
        <v>390</v>
      </c>
      <c r="AA66">
        <v>3</v>
      </c>
      <c r="AB66">
        <v>2</v>
      </c>
    </row>
    <row r="67" spans="1:28" x14ac:dyDescent="0.25">
      <c r="A67">
        <v>2015</v>
      </c>
      <c r="B67">
        <v>66</v>
      </c>
      <c r="C67" t="s">
        <v>1131</v>
      </c>
      <c r="D67" t="str">
        <f>IFERROR(INDEX('Draft Master List'!E:F,MATCH(C67,'Draft Master List'!E:E,0),2),"N/A")</f>
        <v>N/A</v>
      </c>
      <c r="E67" t="s">
        <v>22</v>
      </c>
      <c r="F67">
        <v>30</v>
      </c>
      <c r="G67" t="s">
        <v>976</v>
      </c>
      <c r="H67">
        <v>16</v>
      </c>
      <c r="I67">
        <v>3</v>
      </c>
      <c r="J67">
        <v>62</v>
      </c>
      <c r="K67">
        <v>256</v>
      </c>
      <c r="L67">
        <v>1</v>
      </c>
      <c r="M67">
        <v>29</v>
      </c>
      <c r="N67">
        <v>4.0999999999999996</v>
      </c>
      <c r="O67">
        <v>16</v>
      </c>
      <c r="P67">
        <v>3.9</v>
      </c>
      <c r="Q67">
        <v>23</v>
      </c>
      <c r="R67">
        <v>18</v>
      </c>
      <c r="S67">
        <v>154</v>
      </c>
      <c r="T67">
        <v>8.6</v>
      </c>
      <c r="U67">
        <v>3</v>
      </c>
      <c r="V67">
        <v>40</v>
      </c>
      <c r="W67">
        <v>1.1000000000000001</v>
      </c>
      <c r="X67">
        <v>9.6</v>
      </c>
      <c r="Y67" s="2">
        <v>0.78300000000000003</v>
      </c>
      <c r="Z67">
        <v>410</v>
      </c>
      <c r="AA67">
        <v>4</v>
      </c>
      <c r="AB67">
        <v>0</v>
      </c>
    </row>
    <row r="68" spans="1:28" x14ac:dyDescent="0.25">
      <c r="A68">
        <v>2015</v>
      </c>
      <c r="B68">
        <v>67</v>
      </c>
      <c r="C68" t="s">
        <v>985</v>
      </c>
      <c r="D68" t="str">
        <f>IFERROR(INDEX('Draft Master List'!E:F,MATCH(C68,'Draft Master List'!E:E,0),2),"N/A")</f>
        <v>N/A</v>
      </c>
      <c r="E68" t="s">
        <v>669</v>
      </c>
      <c r="F68">
        <v>24</v>
      </c>
      <c r="H68">
        <v>8</v>
      </c>
      <c r="I68">
        <v>0</v>
      </c>
      <c r="J68">
        <v>62</v>
      </c>
      <c r="K68">
        <v>231</v>
      </c>
      <c r="L68">
        <v>0</v>
      </c>
      <c r="M68">
        <v>17</v>
      </c>
      <c r="N68">
        <v>3.7</v>
      </c>
      <c r="O68">
        <v>28.9</v>
      </c>
      <c r="P68">
        <v>7.8</v>
      </c>
      <c r="Q68">
        <v>5</v>
      </c>
      <c r="R68">
        <v>4</v>
      </c>
      <c r="S68">
        <v>21</v>
      </c>
      <c r="T68">
        <v>5.3</v>
      </c>
      <c r="U68">
        <v>0</v>
      </c>
      <c r="V68">
        <v>8</v>
      </c>
      <c r="W68">
        <v>0.5</v>
      </c>
      <c r="X68">
        <v>2.6</v>
      </c>
      <c r="Y68" s="2">
        <v>0.8</v>
      </c>
      <c r="Z68">
        <v>252</v>
      </c>
      <c r="AA68">
        <v>0</v>
      </c>
      <c r="AB68">
        <v>2</v>
      </c>
    </row>
    <row r="69" spans="1:28" x14ac:dyDescent="0.25">
      <c r="A69">
        <v>2015</v>
      </c>
      <c r="B69">
        <v>68</v>
      </c>
      <c r="C69" t="s">
        <v>886</v>
      </c>
      <c r="D69" t="str">
        <f>IFERROR(INDEX('Draft Master List'!E:F,MATCH(C69,'Draft Master List'!E:E,0),2),"N/A")</f>
        <v>N/A</v>
      </c>
      <c r="E69" t="s">
        <v>9</v>
      </c>
      <c r="F69">
        <v>26</v>
      </c>
      <c r="H69">
        <v>16</v>
      </c>
      <c r="I69">
        <v>0</v>
      </c>
      <c r="J69">
        <v>61</v>
      </c>
      <c r="K69">
        <v>260</v>
      </c>
      <c r="L69">
        <v>0</v>
      </c>
      <c r="M69">
        <v>39</v>
      </c>
      <c r="N69">
        <v>4.3</v>
      </c>
      <c r="O69">
        <v>16.3</v>
      </c>
      <c r="P69">
        <v>3.8</v>
      </c>
      <c r="Q69">
        <v>81</v>
      </c>
      <c r="R69">
        <v>59</v>
      </c>
      <c r="S69">
        <v>495</v>
      </c>
      <c r="T69">
        <v>8.4</v>
      </c>
      <c r="U69">
        <v>4</v>
      </c>
      <c r="V69">
        <v>37</v>
      </c>
      <c r="W69">
        <v>3.7</v>
      </c>
      <c r="X69">
        <v>30.9</v>
      </c>
      <c r="Y69" s="2">
        <v>0.72799999999999998</v>
      </c>
      <c r="Z69">
        <v>755</v>
      </c>
      <c r="AA69">
        <v>4</v>
      </c>
      <c r="AB69">
        <v>1</v>
      </c>
    </row>
    <row r="70" spans="1:28" x14ac:dyDescent="0.25">
      <c r="A70">
        <v>2015</v>
      </c>
      <c r="B70">
        <v>69</v>
      </c>
      <c r="C70" t="s">
        <v>31</v>
      </c>
      <c r="D70" t="str">
        <f>IFERROR(INDEX('Draft Master List'!E:F,MATCH(C70,'Draft Master List'!E:E,0),2),"N/A")</f>
        <v>N/A</v>
      </c>
      <c r="E70" t="s">
        <v>32</v>
      </c>
      <c r="F70">
        <v>33</v>
      </c>
      <c r="G70" t="s">
        <v>1</v>
      </c>
      <c r="H70">
        <v>16</v>
      </c>
      <c r="I70">
        <v>16</v>
      </c>
      <c r="J70">
        <v>60</v>
      </c>
      <c r="K70">
        <v>270</v>
      </c>
      <c r="L70">
        <v>2</v>
      </c>
      <c r="M70">
        <v>19</v>
      </c>
      <c r="N70">
        <v>4.5</v>
      </c>
      <c r="O70">
        <v>16.899999999999999</v>
      </c>
      <c r="P70">
        <v>3.8</v>
      </c>
      <c r="Z70">
        <v>270</v>
      </c>
      <c r="AA70">
        <v>2</v>
      </c>
      <c r="AB70">
        <v>5</v>
      </c>
    </row>
    <row r="71" spans="1:28" x14ac:dyDescent="0.25">
      <c r="A71">
        <v>2015</v>
      </c>
      <c r="B71">
        <v>70</v>
      </c>
      <c r="C71" t="s">
        <v>321</v>
      </c>
      <c r="D71" t="str">
        <f>IFERROR(INDEX('Draft Master List'!E:F,MATCH(C71,'Draft Master List'!E:E,0),2),"N/A")</f>
        <v>272009</v>
      </c>
      <c r="E71" t="s">
        <v>13</v>
      </c>
      <c r="F71">
        <v>28</v>
      </c>
      <c r="G71" t="s">
        <v>643</v>
      </c>
      <c r="H71">
        <v>9</v>
      </c>
      <c r="I71">
        <v>2</v>
      </c>
      <c r="J71">
        <v>59</v>
      </c>
      <c r="K71">
        <v>229</v>
      </c>
      <c r="L71">
        <v>1</v>
      </c>
      <c r="M71">
        <v>53</v>
      </c>
      <c r="N71">
        <v>3.9</v>
      </c>
      <c r="O71">
        <v>25.4</v>
      </c>
      <c r="P71">
        <v>6.6</v>
      </c>
      <c r="Q71">
        <v>13</v>
      </c>
      <c r="R71">
        <v>8</v>
      </c>
      <c r="S71">
        <v>88</v>
      </c>
      <c r="T71">
        <v>11</v>
      </c>
      <c r="U71">
        <v>0</v>
      </c>
      <c r="V71">
        <v>31</v>
      </c>
      <c r="W71">
        <v>0.9</v>
      </c>
      <c r="X71">
        <v>9.8000000000000007</v>
      </c>
      <c r="Y71" s="2">
        <v>0.61499999999999999</v>
      </c>
      <c r="Z71">
        <v>317</v>
      </c>
      <c r="AA71">
        <v>1</v>
      </c>
      <c r="AB71">
        <v>1</v>
      </c>
    </row>
    <row r="72" spans="1:28" x14ac:dyDescent="0.25">
      <c r="A72">
        <v>2015</v>
      </c>
      <c r="B72">
        <v>71</v>
      </c>
      <c r="C72" t="s">
        <v>80</v>
      </c>
      <c r="D72" t="str">
        <f>IFERROR(INDEX('Draft Master List'!E:F,MATCH(C72,'Draft Master List'!E:E,0),2),"N/A")</f>
        <v>N/A</v>
      </c>
      <c r="E72" t="s">
        <v>5</v>
      </c>
      <c r="F72">
        <v>32</v>
      </c>
      <c r="G72" t="s">
        <v>1</v>
      </c>
      <c r="H72">
        <v>16</v>
      </c>
      <c r="I72">
        <v>16</v>
      </c>
      <c r="J72">
        <v>58</v>
      </c>
      <c r="K72">
        <v>344</v>
      </c>
      <c r="L72">
        <v>1</v>
      </c>
      <c r="M72">
        <v>18</v>
      </c>
      <c r="N72">
        <v>5.9</v>
      </c>
      <c r="O72">
        <v>21.5</v>
      </c>
      <c r="P72">
        <v>3.6</v>
      </c>
      <c r="Z72">
        <v>344</v>
      </c>
      <c r="AA72">
        <v>1</v>
      </c>
      <c r="AB72">
        <v>8</v>
      </c>
    </row>
    <row r="73" spans="1:28" x14ac:dyDescent="0.25">
      <c r="A73">
        <v>2015</v>
      </c>
      <c r="B73">
        <v>72</v>
      </c>
      <c r="C73" t="s">
        <v>748</v>
      </c>
      <c r="D73" t="str">
        <f>IFERROR(INDEX('Draft Master List'!E:F,MATCH(C73,'Draft Master List'!E:E,0),2),"N/A")</f>
        <v>N/A</v>
      </c>
      <c r="E73" t="s">
        <v>15</v>
      </c>
      <c r="F73">
        <v>28</v>
      </c>
      <c r="G73" t="s">
        <v>1</v>
      </c>
      <c r="H73">
        <v>13</v>
      </c>
      <c r="I73">
        <v>13</v>
      </c>
      <c r="J73">
        <v>57</v>
      </c>
      <c r="K73">
        <v>142</v>
      </c>
      <c r="L73">
        <v>3</v>
      </c>
      <c r="M73">
        <v>12</v>
      </c>
      <c r="N73">
        <v>2.5</v>
      </c>
      <c r="O73">
        <v>10.9</v>
      </c>
      <c r="P73">
        <v>4.4000000000000004</v>
      </c>
      <c r="Z73">
        <v>142</v>
      </c>
      <c r="AA73">
        <v>3</v>
      </c>
      <c r="AB73">
        <v>5</v>
      </c>
    </row>
    <row r="74" spans="1:28" x14ac:dyDescent="0.25">
      <c r="A74">
        <v>2015</v>
      </c>
      <c r="B74">
        <v>73</v>
      </c>
      <c r="C74" t="s">
        <v>833</v>
      </c>
      <c r="D74" t="str">
        <f>IFERROR(INDEX('Draft Master List'!E:F,MATCH(C74,'Draft Master List'!E:E,0),2),"N/A")</f>
        <v>N/A</v>
      </c>
      <c r="E74" t="s">
        <v>23</v>
      </c>
      <c r="F74">
        <v>26</v>
      </c>
      <c r="H74">
        <v>14</v>
      </c>
      <c r="I74">
        <v>0</v>
      </c>
      <c r="J74">
        <v>56</v>
      </c>
      <c r="K74">
        <v>282</v>
      </c>
      <c r="L74">
        <v>1</v>
      </c>
      <c r="M74">
        <v>37</v>
      </c>
      <c r="N74">
        <v>5</v>
      </c>
      <c r="O74">
        <v>20.100000000000001</v>
      </c>
      <c r="P74">
        <v>4</v>
      </c>
      <c r="Q74">
        <v>31</v>
      </c>
      <c r="R74">
        <v>26</v>
      </c>
      <c r="S74">
        <v>173</v>
      </c>
      <c r="T74">
        <v>6.7</v>
      </c>
      <c r="U74">
        <v>1</v>
      </c>
      <c r="V74">
        <v>19</v>
      </c>
      <c r="W74">
        <v>1.9</v>
      </c>
      <c r="X74">
        <v>12.4</v>
      </c>
      <c r="Y74" s="2">
        <v>0.83899999999999997</v>
      </c>
      <c r="Z74">
        <v>455</v>
      </c>
      <c r="AA74">
        <v>2</v>
      </c>
      <c r="AB74">
        <v>0</v>
      </c>
    </row>
    <row r="75" spans="1:28" x14ac:dyDescent="0.25">
      <c r="A75">
        <v>2015</v>
      </c>
      <c r="B75">
        <v>74</v>
      </c>
      <c r="C75" t="s">
        <v>986</v>
      </c>
      <c r="D75" t="str">
        <f>IFERROR(INDEX('Draft Master List'!E:F,MATCH(C75,'Draft Master List'!E:E,0),2),"N/A")</f>
        <v>N/A</v>
      </c>
      <c r="E75" t="s">
        <v>0</v>
      </c>
      <c r="F75">
        <v>26</v>
      </c>
      <c r="H75">
        <v>8</v>
      </c>
      <c r="I75">
        <v>0</v>
      </c>
      <c r="J75">
        <v>56</v>
      </c>
      <c r="K75">
        <v>180</v>
      </c>
      <c r="L75">
        <v>4</v>
      </c>
      <c r="M75">
        <v>14</v>
      </c>
      <c r="N75">
        <v>3.2</v>
      </c>
      <c r="O75">
        <v>22.5</v>
      </c>
      <c r="P75">
        <v>7</v>
      </c>
      <c r="Q75">
        <v>20</v>
      </c>
      <c r="R75">
        <v>17</v>
      </c>
      <c r="S75">
        <v>115</v>
      </c>
      <c r="T75">
        <v>6.8</v>
      </c>
      <c r="U75">
        <v>0</v>
      </c>
      <c r="V75">
        <v>22</v>
      </c>
      <c r="W75">
        <v>2.1</v>
      </c>
      <c r="X75">
        <v>14.4</v>
      </c>
      <c r="Y75" s="2">
        <v>0.85</v>
      </c>
      <c r="Z75">
        <v>295</v>
      </c>
      <c r="AA75">
        <v>4</v>
      </c>
      <c r="AB75">
        <v>0</v>
      </c>
    </row>
    <row r="76" spans="1:28" x14ac:dyDescent="0.25">
      <c r="A76">
        <v>2015</v>
      </c>
      <c r="B76">
        <v>75</v>
      </c>
      <c r="C76" t="s">
        <v>106</v>
      </c>
      <c r="D76" t="str">
        <f>IFERROR(INDEX('Draft Master List'!E:F,MATCH(C76,'Draft Master List'!E:E,0),2),"N/A")</f>
        <v>362010</v>
      </c>
      <c r="E76" t="s">
        <v>28</v>
      </c>
      <c r="F76">
        <v>26</v>
      </c>
      <c r="G76" t="s">
        <v>643</v>
      </c>
      <c r="H76">
        <v>11</v>
      </c>
      <c r="I76">
        <v>2</v>
      </c>
      <c r="J76">
        <v>55</v>
      </c>
      <c r="K76">
        <v>247</v>
      </c>
      <c r="L76">
        <v>1</v>
      </c>
      <c r="M76">
        <v>44</v>
      </c>
      <c r="N76">
        <v>4.5</v>
      </c>
      <c r="O76">
        <v>22.5</v>
      </c>
      <c r="P76">
        <v>5</v>
      </c>
      <c r="Q76">
        <v>41</v>
      </c>
      <c r="R76">
        <v>31</v>
      </c>
      <c r="S76">
        <v>260</v>
      </c>
      <c r="T76">
        <v>8.4</v>
      </c>
      <c r="U76">
        <v>1</v>
      </c>
      <c r="V76">
        <v>35</v>
      </c>
      <c r="W76">
        <v>2.8</v>
      </c>
      <c r="X76">
        <v>23.6</v>
      </c>
      <c r="Y76" s="2">
        <v>0.75600000000000001</v>
      </c>
      <c r="Z76">
        <v>507</v>
      </c>
      <c r="AA76">
        <v>2</v>
      </c>
      <c r="AB76">
        <v>2</v>
      </c>
    </row>
    <row r="77" spans="1:28" x14ac:dyDescent="0.25">
      <c r="A77">
        <v>2015</v>
      </c>
      <c r="B77">
        <v>76</v>
      </c>
      <c r="C77" t="s">
        <v>987</v>
      </c>
      <c r="D77" t="str">
        <f>IFERROR(INDEX('Draft Master List'!E:F,MATCH(C77,'Draft Master List'!E:E,0),2),"N/A")</f>
        <v>N/A</v>
      </c>
      <c r="E77" t="s">
        <v>669</v>
      </c>
      <c r="F77">
        <v>25</v>
      </c>
      <c r="H77">
        <v>8</v>
      </c>
      <c r="I77">
        <v>2</v>
      </c>
      <c r="J77">
        <v>54</v>
      </c>
      <c r="K77">
        <v>243</v>
      </c>
      <c r="L77">
        <v>0</v>
      </c>
      <c r="M77">
        <v>45</v>
      </c>
      <c r="N77">
        <v>4.5</v>
      </c>
      <c r="O77">
        <v>30.4</v>
      </c>
      <c r="P77">
        <v>6.8</v>
      </c>
      <c r="Q77">
        <v>6</v>
      </c>
      <c r="R77">
        <v>3</v>
      </c>
      <c r="S77">
        <v>16</v>
      </c>
      <c r="T77">
        <v>5.3</v>
      </c>
      <c r="U77">
        <v>0</v>
      </c>
      <c r="V77">
        <v>11</v>
      </c>
      <c r="W77">
        <v>0.4</v>
      </c>
      <c r="X77">
        <v>2</v>
      </c>
      <c r="Y77" s="2">
        <v>0.5</v>
      </c>
      <c r="Z77">
        <v>259</v>
      </c>
      <c r="AA77">
        <v>0</v>
      </c>
      <c r="AB77">
        <v>0</v>
      </c>
    </row>
    <row r="78" spans="1:28" x14ac:dyDescent="0.25">
      <c r="A78">
        <v>2015</v>
      </c>
      <c r="B78">
        <v>77</v>
      </c>
      <c r="C78" t="s">
        <v>843</v>
      </c>
      <c r="D78" t="str">
        <f>IFERROR(INDEX('Draft Master List'!E:F,MATCH(C78,'Draft Master List'!E:E,0),2),"N/A")</f>
        <v>N/A</v>
      </c>
      <c r="E78" t="s">
        <v>14</v>
      </c>
      <c r="F78">
        <v>21</v>
      </c>
      <c r="G78" t="s">
        <v>1</v>
      </c>
      <c r="H78">
        <v>16</v>
      </c>
      <c r="I78">
        <v>16</v>
      </c>
      <c r="J78">
        <v>54</v>
      </c>
      <c r="K78">
        <v>213</v>
      </c>
      <c r="L78">
        <v>6</v>
      </c>
      <c r="M78">
        <v>21</v>
      </c>
      <c r="N78">
        <v>3.9</v>
      </c>
      <c r="O78">
        <v>13.3</v>
      </c>
      <c r="P78">
        <v>3.4</v>
      </c>
      <c r="Z78">
        <v>213</v>
      </c>
      <c r="AA78">
        <v>6</v>
      </c>
      <c r="AB78">
        <v>6</v>
      </c>
    </row>
    <row r="79" spans="1:28" x14ac:dyDescent="0.25">
      <c r="A79">
        <v>2015</v>
      </c>
      <c r="B79">
        <v>78</v>
      </c>
      <c r="C79" t="s">
        <v>782</v>
      </c>
      <c r="D79" t="str">
        <f>IFERROR(INDEX('Draft Master List'!E:F,MATCH(C79,'Draft Master List'!E:E,0),2),"N/A")</f>
        <v>N/A</v>
      </c>
      <c r="E79" t="s">
        <v>223</v>
      </c>
      <c r="F79">
        <v>24</v>
      </c>
      <c r="G79" t="s">
        <v>74</v>
      </c>
      <c r="H79">
        <v>16</v>
      </c>
      <c r="I79">
        <v>14</v>
      </c>
      <c r="J79">
        <v>52</v>
      </c>
      <c r="K79">
        <v>434</v>
      </c>
      <c r="L79">
        <v>4</v>
      </c>
      <c r="M79">
        <v>60</v>
      </c>
      <c r="N79">
        <v>8.3000000000000007</v>
      </c>
      <c r="O79">
        <v>27.1</v>
      </c>
      <c r="P79">
        <v>3.3</v>
      </c>
      <c r="Q79">
        <v>87</v>
      </c>
      <c r="R79">
        <v>52</v>
      </c>
      <c r="S79">
        <v>473</v>
      </c>
      <c r="T79">
        <v>9.1</v>
      </c>
      <c r="U79">
        <v>5</v>
      </c>
      <c r="V79">
        <v>66</v>
      </c>
      <c r="W79">
        <v>3.3</v>
      </c>
      <c r="X79">
        <v>29.6</v>
      </c>
      <c r="Y79" s="2">
        <v>0.59799999999999998</v>
      </c>
      <c r="Z79">
        <v>907</v>
      </c>
      <c r="AA79">
        <v>9</v>
      </c>
      <c r="AB79">
        <v>2</v>
      </c>
    </row>
    <row r="80" spans="1:28" x14ac:dyDescent="0.25">
      <c r="A80">
        <v>2015</v>
      </c>
      <c r="B80">
        <v>79</v>
      </c>
      <c r="C80" t="s">
        <v>794</v>
      </c>
      <c r="D80" t="str">
        <f>IFERROR(INDEX('Draft Master List'!E:F,MATCH(C80,'Draft Master List'!E:E,0),2),"N/A")</f>
        <v>N/A</v>
      </c>
      <c r="E80" t="s">
        <v>4</v>
      </c>
      <c r="F80">
        <v>24</v>
      </c>
      <c r="G80" t="s">
        <v>1</v>
      </c>
      <c r="H80">
        <v>16</v>
      </c>
      <c r="I80">
        <v>16</v>
      </c>
      <c r="J80">
        <v>52</v>
      </c>
      <c r="K80">
        <v>310</v>
      </c>
      <c r="L80">
        <v>2</v>
      </c>
      <c r="M80">
        <v>28</v>
      </c>
      <c r="N80">
        <v>6</v>
      </c>
      <c r="O80">
        <v>19.399999999999999</v>
      </c>
      <c r="P80">
        <v>3.3</v>
      </c>
      <c r="Z80">
        <v>310</v>
      </c>
      <c r="AA80">
        <v>2</v>
      </c>
      <c r="AB80">
        <v>14</v>
      </c>
    </row>
    <row r="81" spans="1:28" x14ac:dyDescent="0.25">
      <c r="A81">
        <v>2015</v>
      </c>
      <c r="B81">
        <v>80</v>
      </c>
      <c r="C81" t="s">
        <v>988</v>
      </c>
      <c r="D81" t="str">
        <f>IFERROR(INDEX('Draft Master List'!E:F,MATCH(C81,'Draft Master List'!E:E,0),2),"N/A")</f>
        <v>N/A</v>
      </c>
      <c r="E81" t="s">
        <v>28</v>
      </c>
      <c r="F81">
        <v>22</v>
      </c>
      <c r="G81" t="s">
        <v>643</v>
      </c>
      <c r="H81">
        <v>7</v>
      </c>
      <c r="I81">
        <v>1</v>
      </c>
      <c r="J81">
        <v>52</v>
      </c>
      <c r="K81">
        <v>146</v>
      </c>
      <c r="L81">
        <v>1</v>
      </c>
      <c r="M81">
        <v>12</v>
      </c>
      <c r="N81">
        <v>2.8</v>
      </c>
      <c r="O81">
        <v>20.9</v>
      </c>
      <c r="P81">
        <v>7.4</v>
      </c>
      <c r="Q81">
        <v>2</v>
      </c>
      <c r="R81">
        <v>1</v>
      </c>
      <c r="S81">
        <v>-2</v>
      </c>
      <c r="T81">
        <v>-2</v>
      </c>
      <c r="U81">
        <v>0</v>
      </c>
      <c r="V81">
        <v>-2</v>
      </c>
      <c r="W81">
        <v>0.1</v>
      </c>
      <c r="X81">
        <v>-0.3</v>
      </c>
      <c r="Y81" s="2">
        <v>0.5</v>
      </c>
      <c r="Z81">
        <v>144</v>
      </c>
      <c r="AA81">
        <v>1</v>
      </c>
      <c r="AB81">
        <v>0</v>
      </c>
    </row>
    <row r="82" spans="1:28" x14ac:dyDescent="0.25">
      <c r="A82">
        <v>2015</v>
      </c>
      <c r="B82">
        <v>81</v>
      </c>
      <c r="C82" t="s">
        <v>989</v>
      </c>
      <c r="D82" t="str">
        <f>IFERROR(INDEX('Draft Master List'!E:F,MATCH(C82,'Draft Master List'!E:E,0),2),"N/A")</f>
        <v>N/A</v>
      </c>
      <c r="E82" t="s">
        <v>18</v>
      </c>
      <c r="F82">
        <v>23</v>
      </c>
      <c r="H82">
        <v>16</v>
      </c>
      <c r="I82">
        <v>0</v>
      </c>
      <c r="J82">
        <v>52</v>
      </c>
      <c r="K82">
        <v>271</v>
      </c>
      <c r="L82">
        <v>2</v>
      </c>
      <c r="M82">
        <v>68</v>
      </c>
      <c r="N82">
        <v>5.2</v>
      </c>
      <c r="O82">
        <v>16.899999999999999</v>
      </c>
      <c r="P82">
        <v>3.3</v>
      </c>
      <c r="Q82">
        <v>29</v>
      </c>
      <c r="R82">
        <v>21</v>
      </c>
      <c r="S82">
        <v>173</v>
      </c>
      <c r="T82">
        <v>8.1999999999999993</v>
      </c>
      <c r="U82">
        <v>1</v>
      </c>
      <c r="V82">
        <v>30</v>
      </c>
      <c r="W82">
        <v>1.3</v>
      </c>
      <c r="X82">
        <v>10.8</v>
      </c>
      <c r="Y82" s="2">
        <v>0.72399999999999998</v>
      </c>
      <c r="Z82">
        <v>444</v>
      </c>
      <c r="AA82">
        <v>3</v>
      </c>
      <c r="AB82">
        <v>0</v>
      </c>
    </row>
    <row r="83" spans="1:28" x14ac:dyDescent="0.25">
      <c r="A83">
        <v>2015</v>
      </c>
      <c r="B83">
        <v>82</v>
      </c>
      <c r="C83" t="s">
        <v>990</v>
      </c>
      <c r="D83" t="str">
        <f>IFERROR(INDEX('Draft Master List'!E:F,MATCH(C83,'Draft Master List'!E:E,0),2),"N/A")</f>
        <v>N/A</v>
      </c>
      <c r="E83" t="s">
        <v>669</v>
      </c>
      <c r="F83">
        <v>26</v>
      </c>
      <c r="H83">
        <v>10</v>
      </c>
      <c r="I83">
        <v>0</v>
      </c>
      <c r="J83">
        <v>50</v>
      </c>
      <c r="K83">
        <v>199</v>
      </c>
      <c r="L83">
        <v>1</v>
      </c>
      <c r="M83">
        <v>22</v>
      </c>
      <c r="N83">
        <v>4</v>
      </c>
      <c r="O83">
        <v>19.899999999999999</v>
      </c>
      <c r="P83">
        <v>5</v>
      </c>
      <c r="Q83">
        <v>10</v>
      </c>
      <c r="R83">
        <v>7</v>
      </c>
      <c r="S83">
        <v>23</v>
      </c>
      <c r="T83">
        <v>3.3</v>
      </c>
      <c r="U83">
        <v>0</v>
      </c>
      <c r="V83">
        <v>15</v>
      </c>
      <c r="W83">
        <v>0.7</v>
      </c>
      <c r="X83">
        <v>2.2999999999999998</v>
      </c>
      <c r="Y83" s="2">
        <v>0.7</v>
      </c>
      <c r="Z83">
        <v>222</v>
      </c>
      <c r="AA83">
        <v>1</v>
      </c>
      <c r="AB83">
        <v>0</v>
      </c>
    </row>
    <row r="84" spans="1:28" x14ac:dyDescent="0.25">
      <c r="A84">
        <v>2015</v>
      </c>
      <c r="B84">
        <v>83</v>
      </c>
      <c r="C84" t="s">
        <v>991</v>
      </c>
      <c r="D84" t="str">
        <f>IFERROR(INDEX('Draft Master List'!E:F,MATCH(C84,'Draft Master List'!E:E,0),2),"N/A")</f>
        <v>N/A</v>
      </c>
      <c r="E84" t="s">
        <v>33</v>
      </c>
      <c r="F84">
        <v>22</v>
      </c>
      <c r="H84">
        <v>9</v>
      </c>
      <c r="I84">
        <v>0</v>
      </c>
      <c r="J84">
        <v>49</v>
      </c>
      <c r="K84">
        <v>187</v>
      </c>
      <c r="L84">
        <v>1</v>
      </c>
      <c r="M84">
        <v>24</v>
      </c>
      <c r="N84">
        <v>3.8</v>
      </c>
      <c r="O84">
        <v>20.8</v>
      </c>
      <c r="P84">
        <v>5.4</v>
      </c>
      <c r="Q84">
        <v>11</v>
      </c>
      <c r="R84">
        <v>7</v>
      </c>
      <c r="S84">
        <v>90</v>
      </c>
      <c r="T84">
        <v>12.9</v>
      </c>
      <c r="U84">
        <v>0</v>
      </c>
      <c r="V84">
        <v>20</v>
      </c>
      <c r="W84">
        <v>0.8</v>
      </c>
      <c r="X84">
        <v>10</v>
      </c>
      <c r="Y84" s="2">
        <v>0.63600000000000001</v>
      </c>
      <c r="Z84">
        <v>277</v>
      </c>
      <c r="AA84">
        <v>1</v>
      </c>
      <c r="AB84">
        <v>0</v>
      </c>
    </row>
    <row r="85" spans="1:28" x14ac:dyDescent="0.25">
      <c r="A85">
        <v>2015</v>
      </c>
      <c r="B85">
        <v>84</v>
      </c>
      <c r="C85" t="s">
        <v>913</v>
      </c>
      <c r="D85" t="str">
        <f>IFERROR(INDEX('Draft Master List'!E:F,MATCH(C85,'Draft Master List'!E:E,0),2),"N/A")</f>
        <v>N/A</v>
      </c>
      <c r="E85" t="s">
        <v>30</v>
      </c>
      <c r="F85">
        <v>25</v>
      </c>
      <c r="G85" t="s">
        <v>643</v>
      </c>
      <c r="H85">
        <v>7</v>
      </c>
      <c r="I85">
        <v>6</v>
      </c>
      <c r="J85">
        <v>49</v>
      </c>
      <c r="K85">
        <v>234</v>
      </c>
      <c r="L85">
        <v>2</v>
      </c>
      <c r="M85">
        <v>13</v>
      </c>
      <c r="N85">
        <v>4.8</v>
      </c>
      <c r="O85">
        <v>33.4</v>
      </c>
      <c r="P85">
        <v>7</v>
      </c>
      <c r="Q85">
        <v>50</v>
      </c>
      <c r="R85">
        <v>36</v>
      </c>
      <c r="S85">
        <v>388</v>
      </c>
      <c r="T85">
        <v>10.8</v>
      </c>
      <c r="U85">
        <v>2</v>
      </c>
      <c r="V85">
        <v>40</v>
      </c>
      <c r="W85">
        <v>5.0999999999999996</v>
      </c>
      <c r="X85">
        <v>55.4</v>
      </c>
      <c r="Y85" s="2">
        <v>0.72</v>
      </c>
      <c r="Z85">
        <v>622</v>
      </c>
      <c r="AA85">
        <v>4</v>
      </c>
      <c r="AB85">
        <v>2</v>
      </c>
    </row>
    <row r="86" spans="1:28" x14ac:dyDescent="0.25">
      <c r="A86">
        <v>2015</v>
      </c>
      <c r="B86">
        <v>85</v>
      </c>
      <c r="C86" t="s">
        <v>992</v>
      </c>
      <c r="D86" t="str">
        <f>IFERROR(INDEX('Draft Master List'!E:F,MATCH(C86,'Draft Master List'!E:E,0),2),"N/A")</f>
        <v>N/A</v>
      </c>
      <c r="E86" t="s">
        <v>669</v>
      </c>
      <c r="F86">
        <v>27</v>
      </c>
      <c r="H86">
        <v>4</v>
      </c>
      <c r="I86">
        <v>1</v>
      </c>
      <c r="J86">
        <v>48</v>
      </c>
      <c r="K86">
        <v>189</v>
      </c>
      <c r="L86">
        <v>0</v>
      </c>
      <c r="M86">
        <v>47</v>
      </c>
      <c r="N86">
        <v>3.9</v>
      </c>
      <c r="O86">
        <v>47.3</v>
      </c>
      <c r="P86">
        <v>12</v>
      </c>
      <c r="Q86">
        <v>14</v>
      </c>
      <c r="R86">
        <v>9</v>
      </c>
      <c r="S86">
        <v>97</v>
      </c>
      <c r="T86">
        <v>10.8</v>
      </c>
      <c r="U86">
        <v>0</v>
      </c>
      <c r="V86">
        <v>31</v>
      </c>
      <c r="W86">
        <v>2.2999999999999998</v>
      </c>
      <c r="X86">
        <v>24.3</v>
      </c>
      <c r="Y86" s="2">
        <v>0.64300000000000002</v>
      </c>
      <c r="Z86">
        <v>286</v>
      </c>
      <c r="AA86">
        <v>0</v>
      </c>
      <c r="AB86">
        <v>1</v>
      </c>
    </row>
    <row r="87" spans="1:28" x14ac:dyDescent="0.25">
      <c r="A87">
        <v>2015</v>
      </c>
      <c r="B87">
        <v>86</v>
      </c>
      <c r="C87" t="s">
        <v>993</v>
      </c>
      <c r="D87" t="str">
        <f>IFERROR(INDEX('Draft Master List'!E:F,MATCH(C87,'Draft Master List'!E:E,0),2),"N/A")</f>
        <v>N/A</v>
      </c>
      <c r="E87" t="s">
        <v>29</v>
      </c>
      <c r="F87">
        <v>25</v>
      </c>
      <c r="G87" t="s">
        <v>643</v>
      </c>
      <c r="H87">
        <v>5</v>
      </c>
      <c r="I87">
        <v>1</v>
      </c>
      <c r="J87">
        <v>47</v>
      </c>
      <c r="K87">
        <v>267</v>
      </c>
      <c r="L87">
        <v>3</v>
      </c>
      <c r="M87">
        <v>60</v>
      </c>
      <c r="N87">
        <v>5.7</v>
      </c>
      <c r="O87">
        <v>53.4</v>
      </c>
      <c r="P87">
        <v>9.4</v>
      </c>
      <c r="Q87">
        <v>7</v>
      </c>
      <c r="R87">
        <v>6</v>
      </c>
      <c r="S87">
        <v>29</v>
      </c>
      <c r="T87">
        <v>4.8</v>
      </c>
      <c r="U87">
        <v>0</v>
      </c>
      <c r="V87">
        <v>14</v>
      </c>
      <c r="W87">
        <v>1.2</v>
      </c>
      <c r="X87">
        <v>5.8</v>
      </c>
      <c r="Y87" s="2">
        <v>0.85699999999999998</v>
      </c>
      <c r="Z87">
        <v>296</v>
      </c>
      <c r="AA87">
        <v>3</v>
      </c>
      <c r="AB87">
        <v>1</v>
      </c>
    </row>
    <row r="88" spans="1:28" x14ac:dyDescent="0.25">
      <c r="A88">
        <v>2015</v>
      </c>
      <c r="B88">
        <v>87</v>
      </c>
      <c r="C88" t="s">
        <v>994</v>
      </c>
      <c r="D88" t="str">
        <f>IFERROR(INDEX('Draft Master List'!E:F,MATCH(C88,'Draft Master List'!E:E,0),2),"N/A")</f>
        <v>N/A</v>
      </c>
      <c r="E88" t="s">
        <v>28</v>
      </c>
      <c r="F88">
        <v>23</v>
      </c>
      <c r="G88" t="s">
        <v>643</v>
      </c>
      <c r="H88">
        <v>13</v>
      </c>
      <c r="I88">
        <v>3</v>
      </c>
      <c r="J88">
        <v>47</v>
      </c>
      <c r="K88">
        <v>193</v>
      </c>
      <c r="L88">
        <v>1</v>
      </c>
      <c r="M88">
        <v>16</v>
      </c>
      <c r="N88">
        <v>4.0999999999999996</v>
      </c>
      <c r="O88">
        <v>14.8</v>
      </c>
      <c r="P88">
        <v>3.6</v>
      </c>
      <c r="Q88">
        <v>22</v>
      </c>
      <c r="R88">
        <v>14</v>
      </c>
      <c r="S88">
        <v>139</v>
      </c>
      <c r="T88">
        <v>9.9</v>
      </c>
      <c r="U88">
        <v>1</v>
      </c>
      <c r="V88">
        <v>30</v>
      </c>
      <c r="W88">
        <v>1.1000000000000001</v>
      </c>
      <c r="X88">
        <v>10.7</v>
      </c>
      <c r="Y88" s="2">
        <v>0.63600000000000001</v>
      </c>
      <c r="Z88">
        <v>332</v>
      </c>
      <c r="AA88">
        <v>2</v>
      </c>
      <c r="AB88">
        <v>2</v>
      </c>
    </row>
    <row r="89" spans="1:28" x14ac:dyDescent="0.25">
      <c r="A89">
        <v>2015</v>
      </c>
      <c r="B89">
        <v>88</v>
      </c>
      <c r="C89" t="s">
        <v>995</v>
      </c>
      <c r="D89" t="str">
        <f>IFERROR(INDEX('Draft Master List'!E:F,MATCH(C89,'Draft Master List'!E:E,0),2),"N/A")</f>
        <v>N/A</v>
      </c>
      <c r="E89" t="s">
        <v>22</v>
      </c>
      <c r="F89">
        <v>23</v>
      </c>
      <c r="H89">
        <v>7</v>
      </c>
      <c r="I89">
        <v>0</v>
      </c>
      <c r="J89">
        <v>45</v>
      </c>
      <c r="K89">
        <v>183</v>
      </c>
      <c r="L89">
        <v>1</v>
      </c>
      <c r="M89">
        <v>31</v>
      </c>
      <c r="N89">
        <v>4.0999999999999996</v>
      </c>
      <c r="O89">
        <v>26.1</v>
      </c>
      <c r="P89">
        <v>6.4</v>
      </c>
      <c r="Q89">
        <v>5</v>
      </c>
      <c r="R89">
        <v>5</v>
      </c>
      <c r="S89">
        <v>58</v>
      </c>
      <c r="T89">
        <v>11.6</v>
      </c>
      <c r="U89">
        <v>0</v>
      </c>
      <c r="V89">
        <v>20</v>
      </c>
      <c r="W89">
        <v>0.7</v>
      </c>
      <c r="X89">
        <v>8.3000000000000007</v>
      </c>
      <c r="Y89" s="2">
        <v>1</v>
      </c>
      <c r="Z89">
        <v>241</v>
      </c>
      <c r="AA89">
        <v>1</v>
      </c>
      <c r="AB89">
        <v>0</v>
      </c>
    </row>
    <row r="90" spans="1:28" x14ac:dyDescent="0.25">
      <c r="A90">
        <v>2015</v>
      </c>
      <c r="B90">
        <v>89</v>
      </c>
      <c r="C90" t="s">
        <v>996</v>
      </c>
      <c r="D90" t="str">
        <f>IFERROR(INDEX('Draft Master List'!E:F,MATCH(C90,'Draft Master List'!E:E,0),2),"N/A")</f>
        <v>N/A</v>
      </c>
      <c r="E90" t="s">
        <v>10</v>
      </c>
      <c r="F90">
        <v>26</v>
      </c>
      <c r="G90" t="s">
        <v>997</v>
      </c>
      <c r="H90">
        <v>10</v>
      </c>
      <c r="I90">
        <v>3</v>
      </c>
      <c r="J90">
        <v>45</v>
      </c>
      <c r="K90">
        <v>289</v>
      </c>
      <c r="L90">
        <v>3</v>
      </c>
      <c r="M90">
        <v>63</v>
      </c>
      <c r="N90">
        <v>6.4</v>
      </c>
      <c r="O90">
        <v>28.9</v>
      </c>
      <c r="P90">
        <v>4.5</v>
      </c>
      <c r="Q90">
        <v>24</v>
      </c>
      <c r="R90">
        <v>15</v>
      </c>
      <c r="S90">
        <v>148</v>
      </c>
      <c r="T90">
        <v>9.9</v>
      </c>
      <c r="U90">
        <v>0</v>
      </c>
      <c r="V90">
        <v>32</v>
      </c>
      <c r="W90">
        <v>1.5</v>
      </c>
      <c r="X90">
        <v>14.8</v>
      </c>
      <c r="Y90" s="2">
        <v>0.625</v>
      </c>
      <c r="Z90">
        <v>437</v>
      </c>
      <c r="AA90">
        <v>3</v>
      </c>
      <c r="AB90">
        <v>1</v>
      </c>
    </row>
    <row r="91" spans="1:28" x14ac:dyDescent="0.25">
      <c r="A91">
        <v>2015</v>
      </c>
      <c r="B91">
        <v>90</v>
      </c>
      <c r="C91" t="s">
        <v>998</v>
      </c>
      <c r="D91" t="str">
        <f>IFERROR(INDEX('Draft Master List'!E:F,MATCH(C91,'Draft Master List'!E:E,0),2),"N/A")</f>
        <v>N/A</v>
      </c>
      <c r="E91" t="s">
        <v>669</v>
      </c>
      <c r="F91">
        <v>25</v>
      </c>
      <c r="H91">
        <v>8</v>
      </c>
      <c r="I91">
        <v>0</v>
      </c>
      <c r="J91">
        <v>45</v>
      </c>
      <c r="K91">
        <v>176</v>
      </c>
      <c r="L91">
        <v>0</v>
      </c>
      <c r="M91">
        <v>23</v>
      </c>
      <c r="N91">
        <v>3.9</v>
      </c>
      <c r="O91">
        <v>22</v>
      </c>
      <c r="P91">
        <v>5.6</v>
      </c>
      <c r="Q91">
        <v>8</v>
      </c>
      <c r="R91">
        <v>7</v>
      </c>
      <c r="S91">
        <v>76</v>
      </c>
      <c r="T91">
        <v>10.9</v>
      </c>
      <c r="U91">
        <v>0</v>
      </c>
      <c r="V91">
        <v>25</v>
      </c>
      <c r="W91">
        <v>0.9</v>
      </c>
      <c r="X91">
        <v>9.5</v>
      </c>
      <c r="Y91" s="2">
        <v>0.875</v>
      </c>
      <c r="Z91">
        <v>252</v>
      </c>
      <c r="AA91">
        <v>0</v>
      </c>
      <c r="AB91">
        <v>0</v>
      </c>
    </row>
    <row r="92" spans="1:28" x14ac:dyDescent="0.25">
      <c r="A92">
        <v>2015</v>
      </c>
      <c r="B92">
        <v>91</v>
      </c>
      <c r="C92" t="s">
        <v>740</v>
      </c>
      <c r="D92" t="str">
        <f>IFERROR(INDEX('Draft Master List'!E:F,MATCH(C92,'Draft Master List'!E:E,0),2),"N/A")</f>
        <v>N/A</v>
      </c>
      <c r="E92" t="s">
        <v>34</v>
      </c>
      <c r="F92">
        <v>28</v>
      </c>
      <c r="G92" t="s">
        <v>1</v>
      </c>
      <c r="H92">
        <v>9</v>
      </c>
      <c r="I92">
        <v>8</v>
      </c>
      <c r="J92">
        <v>45</v>
      </c>
      <c r="K92">
        <v>256</v>
      </c>
      <c r="L92">
        <v>1</v>
      </c>
      <c r="M92">
        <v>15</v>
      </c>
      <c r="N92">
        <v>5.7</v>
      </c>
      <c r="O92">
        <v>28.4</v>
      </c>
      <c r="P92">
        <v>5</v>
      </c>
      <c r="Z92">
        <v>256</v>
      </c>
      <c r="AA92">
        <v>1</v>
      </c>
      <c r="AB92">
        <v>5</v>
      </c>
    </row>
    <row r="93" spans="1:28" x14ac:dyDescent="0.25">
      <c r="A93">
        <v>2015</v>
      </c>
      <c r="B93">
        <v>92</v>
      </c>
      <c r="C93" t="s">
        <v>796</v>
      </c>
      <c r="D93" t="str">
        <f>IFERROR(INDEX('Draft Master List'!E:F,MATCH(C93,'Draft Master List'!E:E,0),2),"N/A")</f>
        <v>N/A</v>
      </c>
      <c r="E93" t="s">
        <v>18</v>
      </c>
      <c r="F93">
        <v>23</v>
      </c>
      <c r="G93" t="s">
        <v>1</v>
      </c>
      <c r="H93">
        <v>16</v>
      </c>
      <c r="I93">
        <v>16</v>
      </c>
      <c r="J93">
        <v>44</v>
      </c>
      <c r="K93">
        <v>192</v>
      </c>
      <c r="L93">
        <v>3</v>
      </c>
      <c r="M93">
        <v>19</v>
      </c>
      <c r="N93">
        <v>4.4000000000000004</v>
      </c>
      <c r="O93">
        <v>12</v>
      </c>
      <c r="P93">
        <v>2.8</v>
      </c>
      <c r="Z93">
        <v>192</v>
      </c>
      <c r="AA93">
        <v>3</v>
      </c>
      <c r="AB93">
        <v>8</v>
      </c>
    </row>
    <row r="94" spans="1:28" x14ac:dyDescent="0.25">
      <c r="A94">
        <v>2015</v>
      </c>
      <c r="B94">
        <v>93</v>
      </c>
      <c r="C94" t="s">
        <v>11</v>
      </c>
      <c r="D94" t="str">
        <f>IFERROR(INDEX('Draft Master List'!E:F,MATCH(C94,'Draft Master List'!E:E,0),2),"N/A")</f>
        <v>12009</v>
      </c>
      <c r="E94" t="s">
        <v>12</v>
      </c>
      <c r="F94">
        <v>27</v>
      </c>
      <c r="G94" t="s">
        <v>1</v>
      </c>
      <c r="H94">
        <v>16</v>
      </c>
      <c r="I94">
        <v>16</v>
      </c>
      <c r="J94">
        <v>44</v>
      </c>
      <c r="K94">
        <v>159</v>
      </c>
      <c r="L94">
        <v>1</v>
      </c>
      <c r="M94">
        <v>18</v>
      </c>
      <c r="N94">
        <v>3.6</v>
      </c>
      <c r="O94">
        <v>9.9</v>
      </c>
      <c r="P94">
        <v>2.8</v>
      </c>
      <c r="Q94">
        <v>1</v>
      </c>
      <c r="R94">
        <v>1</v>
      </c>
      <c r="S94">
        <v>-6</v>
      </c>
      <c r="T94">
        <v>-6</v>
      </c>
      <c r="U94">
        <v>0</v>
      </c>
      <c r="V94">
        <v>-6</v>
      </c>
      <c r="W94">
        <v>0.1</v>
      </c>
      <c r="X94">
        <v>-0.4</v>
      </c>
      <c r="Y94" s="2">
        <v>1</v>
      </c>
      <c r="Z94">
        <v>153</v>
      </c>
      <c r="AA94">
        <v>1</v>
      </c>
      <c r="AB94">
        <v>4</v>
      </c>
    </row>
    <row r="95" spans="1:28" x14ac:dyDescent="0.25">
      <c r="A95">
        <v>2015</v>
      </c>
      <c r="B95">
        <v>94</v>
      </c>
      <c r="C95" t="s">
        <v>999</v>
      </c>
      <c r="D95" t="str">
        <f>IFERROR(INDEX('Draft Master List'!E:F,MATCH(C95,'Draft Master List'!E:E,0),2),"N/A")</f>
        <v>N/A</v>
      </c>
      <c r="E95" t="s">
        <v>63</v>
      </c>
      <c r="F95">
        <v>23</v>
      </c>
      <c r="G95" t="s">
        <v>643</v>
      </c>
      <c r="H95">
        <v>10</v>
      </c>
      <c r="I95">
        <v>1</v>
      </c>
      <c r="J95">
        <v>43</v>
      </c>
      <c r="K95">
        <v>159</v>
      </c>
      <c r="L95">
        <v>2</v>
      </c>
      <c r="M95">
        <v>11</v>
      </c>
      <c r="N95">
        <v>3.7</v>
      </c>
      <c r="O95">
        <v>15.9</v>
      </c>
      <c r="P95">
        <v>4.3</v>
      </c>
      <c r="Q95">
        <v>3</v>
      </c>
      <c r="R95">
        <v>3</v>
      </c>
      <c r="S95">
        <v>19</v>
      </c>
      <c r="T95">
        <v>6.3</v>
      </c>
      <c r="U95">
        <v>1</v>
      </c>
      <c r="V95">
        <v>11</v>
      </c>
      <c r="W95">
        <v>0.3</v>
      </c>
      <c r="X95">
        <v>1.9</v>
      </c>
      <c r="Y95" s="2">
        <v>1</v>
      </c>
      <c r="Z95">
        <v>178</v>
      </c>
      <c r="AA95">
        <v>3</v>
      </c>
      <c r="AB95">
        <v>1</v>
      </c>
    </row>
    <row r="96" spans="1:28" x14ac:dyDescent="0.25">
      <c r="A96">
        <v>2015</v>
      </c>
      <c r="B96">
        <v>95</v>
      </c>
      <c r="C96" t="s">
        <v>1000</v>
      </c>
      <c r="D96" t="str">
        <f>IFERROR(INDEX('Draft Master List'!E:F,MATCH(C96,'Draft Master List'!E:E,0),2),"N/A")</f>
        <v>N/A</v>
      </c>
      <c r="E96" t="s">
        <v>12</v>
      </c>
      <c r="F96">
        <v>24</v>
      </c>
      <c r="G96" t="s">
        <v>643</v>
      </c>
      <c r="H96">
        <v>16</v>
      </c>
      <c r="I96">
        <v>1</v>
      </c>
      <c r="J96">
        <v>43</v>
      </c>
      <c r="K96">
        <v>133</v>
      </c>
      <c r="L96">
        <v>0</v>
      </c>
      <c r="M96">
        <v>16</v>
      </c>
      <c r="N96">
        <v>3.1</v>
      </c>
      <c r="O96">
        <v>8.3000000000000007</v>
      </c>
      <c r="P96">
        <v>2.7</v>
      </c>
      <c r="Q96">
        <v>99</v>
      </c>
      <c r="R96">
        <v>80</v>
      </c>
      <c r="S96">
        <v>697</v>
      </c>
      <c r="T96">
        <v>8.6999999999999993</v>
      </c>
      <c r="U96">
        <v>3</v>
      </c>
      <c r="V96">
        <v>34</v>
      </c>
      <c r="W96">
        <v>5</v>
      </c>
      <c r="X96">
        <v>43.6</v>
      </c>
      <c r="Y96" s="2">
        <v>0.80800000000000005</v>
      </c>
      <c r="Z96">
        <v>830</v>
      </c>
      <c r="AA96">
        <v>3</v>
      </c>
      <c r="AB96">
        <v>1</v>
      </c>
    </row>
    <row r="97" spans="1:28" x14ac:dyDescent="0.25">
      <c r="A97">
        <v>2015</v>
      </c>
      <c r="B97">
        <v>96</v>
      </c>
      <c r="C97" t="s">
        <v>66</v>
      </c>
      <c r="D97" t="str">
        <f>IFERROR(INDEX('Draft Master List'!E:F,MATCH(C97,'Draft Master List'!E:E,0),2),"N/A")</f>
        <v>112006</v>
      </c>
      <c r="E97" t="s">
        <v>63</v>
      </c>
      <c r="F97">
        <v>32</v>
      </c>
      <c r="G97" t="s">
        <v>1</v>
      </c>
      <c r="H97">
        <v>15</v>
      </c>
      <c r="I97">
        <v>15</v>
      </c>
      <c r="J97">
        <v>38</v>
      </c>
      <c r="K97">
        <v>201</v>
      </c>
      <c r="L97">
        <v>1</v>
      </c>
      <c r="M97">
        <v>26</v>
      </c>
      <c r="N97">
        <v>5.3</v>
      </c>
      <c r="O97">
        <v>13.4</v>
      </c>
      <c r="P97">
        <v>2.5</v>
      </c>
      <c r="Z97">
        <v>201</v>
      </c>
      <c r="AA97">
        <v>1</v>
      </c>
      <c r="AB97">
        <v>8</v>
      </c>
    </row>
    <row r="98" spans="1:28" x14ac:dyDescent="0.25">
      <c r="A98">
        <v>2015</v>
      </c>
      <c r="B98">
        <v>97</v>
      </c>
      <c r="C98" t="s">
        <v>1001</v>
      </c>
      <c r="D98" t="str">
        <f>IFERROR(INDEX('Draft Master List'!E:F,MATCH(C98,'Draft Master List'!E:E,0),2),"N/A")</f>
        <v>N/A</v>
      </c>
      <c r="E98" t="s">
        <v>223</v>
      </c>
      <c r="F98">
        <v>25</v>
      </c>
      <c r="G98" t="s">
        <v>643</v>
      </c>
      <c r="H98">
        <v>16</v>
      </c>
      <c r="I98">
        <v>1</v>
      </c>
      <c r="J98">
        <v>37</v>
      </c>
      <c r="K98">
        <v>140</v>
      </c>
      <c r="L98">
        <v>0</v>
      </c>
      <c r="M98">
        <v>40</v>
      </c>
      <c r="N98">
        <v>3.8</v>
      </c>
      <c r="O98">
        <v>8.8000000000000007</v>
      </c>
      <c r="P98">
        <v>2.2999999999999998</v>
      </c>
      <c r="Q98">
        <v>36</v>
      </c>
      <c r="R98">
        <v>26</v>
      </c>
      <c r="S98">
        <v>250</v>
      </c>
      <c r="T98">
        <v>9.6</v>
      </c>
      <c r="U98">
        <v>0</v>
      </c>
      <c r="V98">
        <v>42</v>
      </c>
      <c r="W98">
        <v>1.6</v>
      </c>
      <c r="X98">
        <v>15.6</v>
      </c>
      <c r="Y98" s="2">
        <v>0.72199999999999998</v>
      </c>
      <c r="Z98">
        <v>390</v>
      </c>
      <c r="AA98">
        <v>0</v>
      </c>
      <c r="AB98">
        <v>1</v>
      </c>
    </row>
    <row r="99" spans="1:28" x14ac:dyDescent="0.25">
      <c r="A99">
        <v>2015</v>
      </c>
      <c r="B99">
        <v>98</v>
      </c>
      <c r="C99" t="s">
        <v>800</v>
      </c>
      <c r="D99" t="str">
        <f>IFERROR(INDEX('Draft Master List'!E:F,MATCH(C99,'Draft Master List'!E:E,0),2),"N/A")</f>
        <v>N/A</v>
      </c>
      <c r="E99" t="s">
        <v>64</v>
      </c>
      <c r="F99">
        <v>23</v>
      </c>
      <c r="G99" t="s">
        <v>62</v>
      </c>
      <c r="H99">
        <v>10</v>
      </c>
      <c r="I99">
        <v>6</v>
      </c>
      <c r="J99">
        <v>37</v>
      </c>
      <c r="K99">
        <v>230</v>
      </c>
      <c r="L99">
        <v>0</v>
      </c>
      <c r="M99">
        <v>34</v>
      </c>
      <c r="N99">
        <v>6.2</v>
      </c>
      <c r="O99">
        <v>23</v>
      </c>
      <c r="P99">
        <v>3.7</v>
      </c>
      <c r="Z99">
        <v>230</v>
      </c>
      <c r="AA99">
        <v>0</v>
      </c>
      <c r="AB99">
        <v>6</v>
      </c>
    </row>
    <row r="100" spans="1:28" x14ac:dyDescent="0.25">
      <c r="A100">
        <v>2015</v>
      </c>
      <c r="B100">
        <v>99</v>
      </c>
      <c r="C100" t="s">
        <v>1002</v>
      </c>
      <c r="D100" t="str">
        <f>IFERROR(INDEX('Draft Master List'!E:F,MATCH(C100,'Draft Master List'!E:E,0),2),"N/A")</f>
        <v>N/A</v>
      </c>
      <c r="E100" t="s">
        <v>9</v>
      </c>
      <c r="F100">
        <v>23</v>
      </c>
      <c r="H100">
        <v>16</v>
      </c>
      <c r="I100">
        <v>0</v>
      </c>
      <c r="J100">
        <v>36</v>
      </c>
      <c r="K100">
        <v>153</v>
      </c>
      <c r="L100">
        <v>1</v>
      </c>
      <c r="M100">
        <v>17</v>
      </c>
      <c r="N100">
        <v>4.3</v>
      </c>
      <c r="O100">
        <v>9.6</v>
      </c>
      <c r="P100">
        <v>2.2999999999999998</v>
      </c>
      <c r="Q100">
        <v>5</v>
      </c>
      <c r="R100">
        <v>3</v>
      </c>
      <c r="S100">
        <v>31</v>
      </c>
      <c r="T100">
        <v>10.3</v>
      </c>
      <c r="U100">
        <v>0</v>
      </c>
      <c r="V100">
        <v>15</v>
      </c>
      <c r="W100">
        <v>0.2</v>
      </c>
      <c r="X100">
        <v>1.9</v>
      </c>
      <c r="Y100" s="2">
        <v>0.6</v>
      </c>
      <c r="Z100">
        <v>184</v>
      </c>
      <c r="AA100">
        <v>1</v>
      </c>
      <c r="AB100">
        <v>0</v>
      </c>
    </row>
    <row r="101" spans="1:28" x14ac:dyDescent="0.25">
      <c r="A101">
        <v>2015</v>
      </c>
      <c r="B101">
        <v>100</v>
      </c>
      <c r="C101" t="s">
        <v>892</v>
      </c>
      <c r="D101" t="str">
        <f>IFERROR(INDEX('Draft Master List'!E:F,MATCH(C101,'Draft Master List'!E:E,0),2),"N/A")</f>
        <v>N/A</v>
      </c>
      <c r="E101" t="s">
        <v>32</v>
      </c>
      <c r="F101">
        <v>26</v>
      </c>
      <c r="G101" t="s">
        <v>643</v>
      </c>
      <c r="H101">
        <v>9</v>
      </c>
      <c r="I101">
        <v>1</v>
      </c>
      <c r="J101">
        <v>36</v>
      </c>
      <c r="K101">
        <v>90</v>
      </c>
      <c r="L101">
        <v>0</v>
      </c>
      <c r="M101">
        <v>13</v>
      </c>
      <c r="N101">
        <v>2.5</v>
      </c>
      <c r="O101">
        <v>10</v>
      </c>
      <c r="P101">
        <v>4</v>
      </c>
      <c r="Q101">
        <v>5</v>
      </c>
      <c r="R101">
        <v>4</v>
      </c>
      <c r="S101">
        <v>-2</v>
      </c>
      <c r="T101">
        <v>-0.5</v>
      </c>
      <c r="U101">
        <v>0</v>
      </c>
      <c r="V101">
        <v>3</v>
      </c>
      <c r="W101">
        <v>0.4</v>
      </c>
      <c r="X101">
        <v>-0.2</v>
      </c>
      <c r="Y101" s="2">
        <v>0.8</v>
      </c>
      <c r="Z101">
        <v>88</v>
      </c>
      <c r="AA101">
        <v>0</v>
      </c>
      <c r="AB101">
        <v>0</v>
      </c>
    </row>
    <row r="102" spans="1:28" x14ac:dyDescent="0.25">
      <c r="A102">
        <v>2015</v>
      </c>
      <c r="B102">
        <v>101</v>
      </c>
      <c r="C102" t="s">
        <v>82</v>
      </c>
      <c r="D102" t="str">
        <f>IFERROR(INDEX('Draft Master List'!E:F,MATCH(C102,'Draft Master List'!E:E,0),2),"N/A")</f>
        <v>32008</v>
      </c>
      <c r="E102" t="s">
        <v>21</v>
      </c>
      <c r="F102">
        <v>30</v>
      </c>
      <c r="G102" t="s">
        <v>1</v>
      </c>
      <c r="H102">
        <v>16</v>
      </c>
      <c r="I102">
        <v>16</v>
      </c>
      <c r="J102">
        <v>36</v>
      </c>
      <c r="K102">
        <v>63</v>
      </c>
      <c r="L102">
        <v>0</v>
      </c>
      <c r="M102">
        <v>18</v>
      </c>
      <c r="N102">
        <v>1.8</v>
      </c>
      <c r="O102">
        <v>3.9</v>
      </c>
      <c r="P102">
        <v>2.2999999999999998</v>
      </c>
      <c r="Z102">
        <v>63</v>
      </c>
      <c r="AA102">
        <v>0</v>
      </c>
      <c r="AB102">
        <v>12</v>
      </c>
    </row>
    <row r="103" spans="1:28" x14ac:dyDescent="0.25">
      <c r="A103">
        <v>2015</v>
      </c>
      <c r="B103">
        <v>102</v>
      </c>
      <c r="C103" t="s">
        <v>104</v>
      </c>
      <c r="D103" t="str">
        <f>IFERROR(INDEX('Draft Master List'!E:F,MATCH(C103,'Draft Master List'!E:E,0),2),"N/A")</f>
        <v>92010</v>
      </c>
      <c r="E103" t="s">
        <v>0</v>
      </c>
      <c r="F103">
        <v>28</v>
      </c>
      <c r="G103" t="s">
        <v>643</v>
      </c>
      <c r="H103">
        <v>13</v>
      </c>
      <c r="I103">
        <v>2</v>
      </c>
      <c r="J103">
        <v>36</v>
      </c>
      <c r="K103">
        <v>112</v>
      </c>
      <c r="L103">
        <v>0</v>
      </c>
      <c r="M103">
        <v>11</v>
      </c>
      <c r="N103">
        <v>3.1</v>
      </c>
      <c r="O103">
        <v>8.6</v>
      </c>
      <c r="P103">
        <v>2.8</v>
      </c>
      <c r="Q103">
        <v>44</v>
      </c>
      <c r="R103">
        <v>34</v>
      </c>
      <c r="S103">
        <v>239</v>
      </c>
      <c r="T103">
        <v>7</v>
      </c>
      <c r="U103">
        <v>2</v>
      </c>
      <c r="V103">
        <v>80</v>
      </c>
      <c r="W103">
        <v>2.6</v>
      </c>
      <c r="X103">
        <v>18.399999999999999</v>
      </c>
      <c r="Y103" s="2">
        <v>0.77300000000000002</v>
      </c>
      <c r="Z103">
        <v>351</v>
      </c>
      <c r="AA103">
        <v>2</v>
      </c>
      <c r="AB103">
        <v>1</v>
      </c>
    </row>
    <row r="104" spans="1:28" x14ac:dyDescent="0.25">
      <c r="A104">
        <v>2015</v>
      </c>
      <c r="B104">
        <v>103</v>
      </c>
      <c r="C104" t="s">
        <v>1003</v>
      </c>
      <c r="D104" t="str">
        <f>IFERROR(INDEX('Draft Master List'!E:F,MATCH(C104,'Draft Master List'!E:E,0),2),"N/A")</f>
        <v>N/A</v>
      </c>
      <c r="E104" t="s">
        <v>34</v>
      </c>
      <c r="F104">
        <v>23</v>
      </c>
      <c r="H104">
        <v>6</v>
      </c>
      <c r="I104">
        <v>0</v>
      </c>
      <c r="J104">
        <v>35</v>
      </c>
      <c r="K104">
        <v>58</v>
      </c>
      <c r="L104">
        <v>0</v>
      </c>
      <c r="M104">
        <v>13</v>
      </c>
      <c r="N104">
        <v>1.7</v>
      </c>
      <c r="O104">
        <v>9.6999999999999993</v>
      </c>
      <c r="P104">
        <v>5.8</v>
      </c>
      <c r="Q104">
        <v>13</v>
      </c>
      <c r="R104">
        <v>7</v>
      </c>
      <c r="S104">
        <v>38</v>
      </c>
      <c r="T104">
        <v>5.4</v>
      </c>
      <c r="U104">
        <v>0</v>
      </c>
      <c r="V104">
        <v>11</v>
      </c>
      <c r="W104">
        <v>1.2</v>
      </c>
      <c r="X104">
        <v>6.3</v>
      </c>
      <c r="Y104" s="2">
        <v>0.53800000000000003</v>
      </c>
      <c r="Z104">
        <v>96</v>
      </c>
      <c r="AA104">
        <v>0</v>
      </c>
      <c r="AB104">
        <v>0</v>
      </c>
    </row>
    <row r="105" spans="1:28" x14ac:dyDescent="0.25">
      <c r="A105">
        <v>2015</v>
      </c>
      <c r="B105">
        <v>104</v>
      </c>
      <c r="C105" t="s">
        <v>1004</v>
      </c>
      <c r="D105" t="str">
        <f>IFERROR(INDEX('Draft Master List'!E:F,MATCH(C105,'Draft Master List'!E:E,0),2),"N/A")</f>
        <v>N/A</v>
      </c>
      <c r="E105" t="s">
        <v>7</v>
      </c>
      <c r="F105">
        <v>25</v>
      </c>
      <c r="H105">
        <v>13</v>
      </c>
      <c r="I105">
        <v>0</v>
      </c>
      <c r="J105">
        <v>35</v>
      </c>
      <c r="K105">
        <v>216</v>
      </c>
      <c r="L105">
        <v>0</v>
      </c>
      <c r="M105">
        <v>42</v>
      </c>
      <c r="N105">
        <v>6.2</v>
      </c>
      <c r="O105">
        <v>16.600000000000001</v>
      </c>
      <c r="P105">
        <v>2.7</v>
      </c>
      <c r="Q105">
        <v>48</v>
      </c>
      <c r="R105">
        <v>35</v>
      </c>
      <c r="S105">
        <v>240</v>
      </c>
      <c r="T105">
        <v>6.9</v>
      </c>
      <c r="U105">
        <v>2</v>
      </c>
      <c r="V105">
        <v>23</v>
      </c>
      <c r="W105">
        <v>2.7</v>
      </c>
      <c r="X105">
        <v>18.5</v>
      </c>
      <c r="Y105" s="2">
        <v>0.72899999999999998</v>
      </c>
      <c r="Z105">
        <v>456</v>
      </c>
      <c r="AA105">
        <v>2</v>
      </c>
      <c r="AB105">
        <v>2</v>
      </c>
    </row>
    <row r="106" spans="1:28" x14ac:dyDescent="0.25">
      <c r="A106">
        <v>2015</v>
      </c>
      <c r="B106">
        <v>105</v>
      </c>
      <c r="C106" t="s">
        <v>646</v>
      </c>
      <c r="D106" t="str">
        <f>IFERROR(INDEX('Draft Master List'!E:F,MATCH(C106,'Draft Master List'!E:E,0),2),"N/A")</f>
        <v>N/A</v>
      </c>
      <c r="E106" t="s">
        <v>30</v>
      </c>
      <c r="F106">
        <v>38</v>
      </c>
      <c r="G106" t="s">
        <v>1</v>
      </c>
      <c r="H106">
        <v>16</v>
      </c>
      <c r="I106">
        <v>16</v>
      </c>
      <c r="J106">
        <v>34</v>
      </c>
      <c r="K106">
        <v>53</v>
      </c>
      <c r="L106">
        <v>3</v>
      </c>
      <c r="M106">
        <v>13</v>
      </c>
      <c r="N106">
        <v>1.6</v>
      </c>
      <c r="O106">
        <v>3.3</v>
      </c>
      <c r="P106">
        <v>2.1</v>
      </c>
      <c r="Q106">
        <v>1</v>
      </c>
      <c r="R106">
        <v>1</v>
      </c>
      <c r="S106">
        <v>36</v>
      </c>
      <c r="T106">
        <v>36</v>
      </c>
      <c r="U106">
        <v>0</v>
      </c>
      <c r="V106">
        <v>36</v>
      </c>
      <c r="W106">
        <v>0.1</v>
      </c>
      <c r="X106">
        <v>2.2999999999999998</v>
      </c>
      <c r="Y106" s="2">
        <v>1</v>
      </c>
      <c r="Z106">
        <v>89</v>
      </c>
      <c r="AA106">
        <v>3</v>
      </c>
      <c r="AB106">
        <v>6</v>
      </c>
    </row>
    <row r="107" spans="1:28" x14ac:dyDescent="0.25">
      <c r="A107">
        <v>2015</v>
      </c>
      <c r="B107">
        <v>106</v>
      </c>
      <c r="C107" t="s">
        <v>818</v>
      </c>
      <c r="D107" t="str">
        <f>IFERROR(INDEX('Draft Master List'!E:F,MATCH(C107,'Draft Master List'!E:E,0),2),"N/A")</f>
        <v>N/A</v>
      </c>
      <c r="E107" t="s">
        <v>28</v>
      </c>
      <c r="F107">
        <v>22</v>
      </c>
      <c r="G107" t="s">
        <v>1</v>
      </c>
      <c r="H107">
        <v>12</v>
      </c>
      <c r="I107">
        <v>12</v>
      </c>
      <c r="J107">
        <v>34</v>
      </c>
      <c r="K107">
        <v>252</v>
      </c>
      <c r="L107">
        <v>2</v>
      </c>
      <c r="M107">
        <v>87</v>
      </c>
      <c r="N107">
        <v>7.4</v>
      </c>
      <c r="O107">
        <v>21</v>
      </c>
      <c r="P107">
        <v>2.8</v>
      </c>
      <c r="Q107">
        <v>1</v>
      </c>
      <c r="R107">
        <v>1</v>
      </c>
      <c r="S107">
        <v>41</v>
      </c>
      <c r="T107">
        <v>41</v>
      </c>
      <c r="U107">
        <v>1</v>
      </c>
      <c r="V107">
        <v>41</v>
      </c>
      <c r="W107">
        <v>0.1</v>
      </c>
      <c r="X107">
        <v>3.4</v>
      </c>
      <c r="Y107" s="2">
        <v>1</v>
      </c>
      <c r="Z107">
        <v>293</v>
      </c>
      <c r="AA107">
        <v>3</v>
      </c>
      <c r="AB107">
        <v>10</v>
      </c>
    </row>
    <row r="108" spans="1:28" x14ac:dyDescent="0.25">
      <c r="A108">
        <v>2015</v>
      </c>
      <c r="B108">
        <v>107</v>
      </c>
      <c r="C108" t="s">
        <v>793</v>
      </c>
      <c r="D108" t="str">
        <f>IFERROR(INDEX('Draft Master List'!E:F,MATCH(C108,'Draft Master List'!E:E,0),2),"N/A")</f>
        <v>N/A</v>
      </c>
      <c r="E108" t="s">
        <v>16</v>
      </c>
      <c r="F108">
        <v>24</v>
      </c>
      <c r="G108" t="s">
        <v>1</v>
      </c>
      <c r="H108">
        <v>16</v>
      </c>
      <c r="I108">
        <v>16</v>
      </c>
      <c r="J108">
        <v>33</v>
      </c>
      <c r="K108">
        <v>138</v>
      </c>
      <c r="L108">
        <v>0</v>
      </c>
      <c r="M108">
        <v>24</v>
      </c>
      <c r="N108">
        <v>4.2</v>
      </c>
      <c r="O108">
        <v>8.6</v>
      </c>
      <c r="P108">
        <v>2.1</v>
      </c>
      <c r="Z108">
        <v>138</v>
      </c>
      <c r="AA108">
        <v>0</v>
      </c>
      <c r="AB108">
        <v>10</v>
      </c>
    </row>
    <row r="109" spans="1:28" x14ac:dyDescent="0.25">
      <c r="A109">
        <v>2015</v>
      </c>
      <c r="B109">
        <v>108</v>
      </c>
      <c r="C109" t="s">
        <v>820</v>
      </c>
      <c r="D109" t="str">
        <f>IFERROR(INDEX('Draft Master List'!E:F,MATCH(C109,'Draft Master List'!E:E,0),2),"N/A")</f>
        <v>N/A</v>
      </c>
      <c r="E109" t="s">
        <v>20</v>
      </c>
      <c r="F109">
        <v>26</v>
      </c>
      <c r="G109" t="s">
        <v>62</v>
      </c>
      <c r="H109">
        <v>7</v>
      </c>
      <c r="I109">
        <v>7</v>
      </c>
      <c r="J109">
        <v>33</v>
      </c>
      <c r="K109">
        <v>196</v>
      </c>
      <c r="L109">
        <v>0</v>
      </c>
      <c r="M109">
        <v>25</v>
      </c>
      <c r="N109">
        <v>5.9</v>
      </c>
      <c r="O109">
        <v>28</v>
      </c>
      <c r="P109">
        <v>4.7</v>
      </c>
      <c r="Z109">
        <v>196</v>
      </c>
      <c r="AA109">
        <v>0</v>
      </c>
      <c r="AB109">
        <v>3</v>
      </c>
    </row>
    <row r="110" spans="1:28" x14ac:dyDescent="0.25">
      <c r="A110">
        <v>2015</v>
      </c>
      <c r="B110">
        <v>109</v>
      </c>
      <c r="C110" t="s">
        <v>736</v>
      </c>
      <c r="D110" t="str">
        <f>IFERROR(INDEX('Draft Master List'!E:F,MATCH(C110,'Draft Master List'!E:E,0),2),"N/A")</f>
        <v>N/A</v>
      </c>
      <c r="E110" t="s">
        <v>34</v>
      </c>
      <c r="F110">
        <v>26</v>
      </c>
      <c r="G110" t="s">
        <v>1</v>
      </c>
      <c r="H110">
        <v>8</v>
      </c>
      <c r="I110">
        <v>8</v>
      </c>
      <c r="J110">
        <v>32</v>
      </c>
      <c r="K110">
        <v>185</v>
      </c>
      <c r="L110">
        <v>1</v>
      </c>
      <c r="M110">
        <v>44</v>
      </c>
      <c r="N110">
        <v>5.8</v>
      </c>
      <c r="O110">
        <v>23.1</v>
      </c>
      <c r="P110">
        <v>4</v>
      </c>
      <c r="Z110">
        <v>185</v>
      </c>
      <c r="AA110">
        <v>1</v>
      </c>
      <c r="AB110">
        <v>4</v>
      </c>
    </row>
    <row r="111" spans="1:28" x14ac:dyDescent="0.25">
      <c r="A111">
        <v>2015</v>
      </c>
      <c r="B111">
        <v>110</v>
      </c>
      <c r="C111" t="s">
        <v>751</v>
      </c>
      <c r="D111" t="str">
        <f>IFERROR(INDEX('Draft Master List'!E:F,MATCH(C111,'Draft Master List'!E:E,0),2),"N/A")</f>
        <v>N/A</v>
      </c>
      <c r="E111" t="s">
        <v>33</v>
      </c>
      <c r="F111">
        <v>27</v>
      </c>
      <c r="G111" t="s">
        <v>1</v>
      </c>
      <c r="H111">
        <v>16</v>
      </c>
      <c r="I111">
        <v>16</v>
      </c>
      <c r="J111">
        <v>32</v>
      </c>
      <c r="K111">
        <v>141</v>
      </c>
      <c r="L111">
        <v>1</v>
      </c>
      <c r="M111">
        <v>28</v>
      </c>
      <c r="N111">
        <v>4.4000000000000004</v>
      </c>
      <c r="O111">
        <v>8.8000000000000007</v>
      </c>
      <c r="P111">
        <v>2</v>
      </c>
      <c r="Q111">
        <v>1</v>
      </c>
      <c r="R111">
        <v>1</v>
      </c>
      <c r="S111">
        <v>9</v>
      </c>
      <c r="T111">
        <v>9</v>
      </c>
      <c r="U111">
        <v>0</v>
      </c>
      <c r="V111">
        <v>9</v>
      </c>
      <c r="W111">
        <v>0.1</v>
      </c>
      <c r="X111">
        <v>0.6</v>
      </c>
      <c r="Y111" s="2">
        <v>1</v>
      </c>
      <c r="Z111">
        <v>150</v>
      </c>
      <c r="AA111">
        <v>1</v>
      </c>
      <c r="AB111">
        <v>10</v>
      </c>
    </row>
    <row r="112" spans="1:28" x14ac:dyDescent="0.25">
      <c r="A112">
        <v>2015</v>
      </c>
      <c r="B112">
        <v>111</v>
      </c>
      <c r="C112" t="s">
        <v>507</v>
      </c>
      <c r="D112" t="str">
        <f>IFERROR(INDEX('Draft Master List'!E:F,MATCH(C112,'Draft Master List'!E:E,0),2),"N/A")</f>
        <v>2502007</v>
      </c>
      <c r="E112" t="s">
        <v>20</v>
      </c>
      <c r="F112">
        <v>29</v>
      </c>
      <c r="H112">
        <v>6</v>
      </c>
      <c r="I112">
        <v>0</v>
      </c>
      <c r="J112">
        <v>31</v>
      </c>
      <c r="K112">
        <v>85</v>
      </c>
      <c r="L112">
        <v>0</v>
      </c>
      <c r="M112">
        <v>23</v>
      </c>
      <c r="N112">
        <v>2.7</v>
      </c>
      <c r="O112">
        <v>14.2</v>
      </c>
      <c r="P112">
        <v>5.2</v>
      </c>
      <c r="Q112">
        <v>14</v>
      </c>
      <c r="R112">
        <v>10</v>
      </c>
      <c r="S112">
        <v>64</v>
      </c>
      <c r="T112">
        <v>6.4</v>
      </c>
      <c r="U112">
        <v>3</v>
      </c>
      <c r="V112">
        <v>10</v>
      </c>
      <c r="W112">
        <v>1.7</v>
      </c>
      <c r="X112">
        <v>10.7</v>
      </c>
      <c r="Y112" s="2">
        <v>0.71399999999999997</v>
      </c>
      <c r="Z112">
        <v>149</v>
      </c>
      <c r="AA112">
        <v>3</v>
      </c>
      <c r="AB112">
        <v>0</v>
      </c>
    </row>
    <row r="113" spans="1:28" x14ac:dyDescent="0.25">
      <c r="A113">
        <v>2015</v>
      </c>
      <c r="B113">
        <v>112</v>
      </c>
      <c r="C113" t="s">
        <v>1005</v>
      </c>
      <c r="D113" t="str">
        <f>IFERROR(INDEX('Draft Master List'!E:F,MATCH(C113,'Draft Master List'!E:E,0),2),"N/A")</f>
        <v>N/A</v>
      </c>
      <c r="E113" t="s">
        <v>13</v>
      </c>
      <c r="F113">
        <v>24</v>
      </c>
      <c r="G113" t="s">
        <v>643</v>
      </c>
      <c r="H113">
        <v>8</v>
      </c>
      <c r="I113">
        <v>1</v>
      </c>
      <c r="J113">
        <v>31</v>
      </c>
      <c r="K113">
        <v>108</v>
      </c>
      <c r="L113">
        <v>0</v>
      </c>
      <c r="M113">
        <v>15</v>
      </c>
      <c r="N113">
        <v>3.5</v>
      </c>
      <c r="O113">
        <v>13.5</v>
      </c>
      <c r="P113">
        <v>3.9</v>
      </c>
      <c r="Q113">
        <v>15</v>
      </c>
      <c r="R113">
        <v>13</v>
      </c>
      <c r="S113">
        <v>112</v>
      </c>
      <c r="T113">
        <v>8.6</v>
      </c>
      <c r="U113">
        <v>0</v>
      </c>
      <c r="V113">
        <v>17</v>
      </c>
      <c r="W113">
        <v>1.6</v>
      </c>
      <c r="X113">
        <v>14</v>
      </c>
      <c r="Y113" s="2">
        <v>0.86699999999999999</v>
      </c>
      <c r="Z113">
        <v>220</v>
      </c>
      <c r="AA113">
        <v>0</v>
      </c>
      <c r="AB113">
        <v>0</v>
      </c>
    </row>
    <row r="114" spans="1:28" x14ac:dyDescent="0.25">
      <c r="A114">
        <v>2015</v>
      </c>
      <c r="B114">
        <v>113</v>
      </c>
      <c r="C114" t="s">
        <v>1006</v>
      </c>
      <c r="D114" t="str">
        <f>IFERROR(INDEX('Draft Master List'!E:F,MATCH(C114,'Draft Master List'!E:E,0),2),"N/A")</f>
        <v>N/A</v>
      </c>
      <c r="E114" t="s">
        <v>32</v>
      </c>
      <c r="F114">
        <v>24</v>
      </c>
      <c r="H114">
        <v>8</v>
      </c>
      <c r="I114">
        <v>0</v>
      </c>
      <c r="J114">
        <v>31</v>
      </c>
      <c r="K114">
        <v>89</v>
      </c>
      <c r="L114">
        <v>1</v>
      </c>
      <c r="M114">
        <v>18</v>
      </c>
      <c r="N114">
        <v>2.9</v>
      </c>
      <c r="O114">
        <v>11.1</v>
      </c>
      <c r="P114">
        <v>3.9</v>
      </c>
      <c r="Q114">
        <v>12</v>
      </c>
      <c r="R114">
        <v>9</v>
      </c>
      <c r="S114">
        <v>65</v>
      </c>
      <c r="T114">
        <v>7.2</v>
      </c>
      <c r="U114">
        <v>0</v>
      </c>
      <c r="V114">
        <v>16</v>
      </c>
      <c r="W114">
        <v>1.1000000000000001</v>
      </c>
      <c r="X114">
        <v>8.1</v>
      </c>
      <c r="Y114" s="2">
        <v>0.75</v>
      </c>
      <c r="Z114">
        <v>154</v>
      </c>
      <c r="AA114">
        <v>1</v>
      </c>
      <c r="AB114">
        <v>0</v>
      </c>
    </row>
    <row r="115" spans="1:28" x14ac:dyDescent="0.25">
      <c r="A115">
        <v>2015</v>
      </c>
      <c r="B115">
        <v>114</v>
      </c>
      <c r="C115" t="s">
        <v>1007</v>
      </c>
      <c r="D115" t="str">
        <f>IFERROR(INDEX('Draft Master List'!E:F,MATCH(C115,'Draft Master List'!E:E,0),2),"N/A")</f>
        <v>N/A</v>
      </c>
      <c r="E115" t="s">
        <v>18</v>
      </c>
      <c r="F115">
        <v>28</v>
      </c>
      <c r="H115">
        <v>16</v>
      </c>
      <c r="I115">
        <v>0</v>
      </c>
      <c r="J115">
        <v>29</v>
      </c>
      <c r="K115">
        <v>112</v>
      </c>
      <c r="L115">
        <v>0</v>
      </c>
      <c r="M115">
        <v>19</v>
      </c>
      <c r="N115">
        <v>3.9</v>
      </c>
      <c r="O115">
        <v>7</v>
      </c>
      <c r="P115">
        <v>1.8</v>
      </c>
      <c r="Q115">
        <v>22</v>
      </c>
      <c r="R115">
        <v>19</v>
      </c>
      <c r="S115">
        <v>132</v>
      </c>
      <c r="T115">
        <v>6.9</v>
      </c>
      <c r="U115">
        <v>0</v>
      </c>
      <c r="V115">
        <v>22</v>
      </c>
      <c r="W115">
        <v>1.2</v>
      </c>
      <c r="X115">
        <v>8.3000000000000007</v>
      </c>
      <c r="Y115" s="2">
        <v>0.86399999999999999</v>
      </c>
      <c r="Z115">
        <v>244</v>
      </c>
      <c r="AA115">
        <v>0</v>
      </c>
      <c r="AB115">
        <v>0</v>
      </c>
    </row>
    <row r="116" spans="1:28" x14ac:dyDescent="0.25">
      <c r="A116">
        <v>2015</v>
      </c>
      <c r="B116">
        <v>115</v>
      </c>
      <c r="C116" t="s">
        <v>1008</v>
      </c>
      <c r="D116" t="str">
        <f>IFERROR(INDEX('Draft Master List'!E:F,MATCH(C116,'Draft Master List'!E:E,0),2),"N/A")</f>
        <v>N/A</v>
      </c>
      <c r="E116" t="s">
        <v>21</v>
      </c>
      <c r="F116">
        <v>23</v>
      </c>
      <c r="H116">
        <v>13</v>
      </c>
      <c r="I116">
        <v>0</v>
      </c>
      <c r="J116">
        <v>29</v>
      </c>
      <c r="K116">
        <v>95</v>
      </c>
      <c r="L116">
        <v>1</v>
      </c>
      <c r="M116">
        <v>13</v>
      </c>
      <c r="N116">
        <v>3.3</v>
      </c>
      <c r="O116">
        <v>7.3</v>
      </c>
      <c r="P116">
        <v>2.2000000000000002</v>
      </c>
      <c r="Q116">
        <v>13</v>
      </c>
      <c r="R116">
        <v>9</v>
      </c>
      <c r="S116">
        <v>73</v>
      </c>
      <c r="T116">
        <v>8.1</v>
      </c>
      <c r="U116">
        <v>0</v>
      </c>
      <c r="V116">
        <v>18</v>
      </c>
      <c r="W116">
        <v>0.7</v>
      </c>
      <c r="X116">
        <v>5.6</v>
      </c>
      <c r="Y116" s="2">
        <v>0.69199999999999995</v>
      </c>
      <c r="Z116">
        <v>168</v>
      </c>
      <c r="AA116">
        <v>1</v>
      </c>
      <c r="AB116">
        <v>0</v>
      </c>
    </row>
    <row r="117" spans="1:28" x14ac:dyDescent="0.25">
      <c r="A117">
        <v>2015</v>
      </c>
      <c r="B117">
        <v>116</v>
      </c>
      <c r="C117" t="s">
        <v>1009</v>
      </c>
      <c r="D117" t="str">
        <f>IFERROR(INDEX('Draft Master List'!E:F,MATCH(C117,'Draft Master List'!E:E,0),2),"N/A")</f>
        <v>N/A</v>
      </c>
      <c r="E117" t="s">
        <v>6</v>
      </c>
      <c r="F117">
        <v>26</v>
      </c>
      <c r="H117">
        <v>11</v>
      </c>
      <c r="I117">
        <v>0</v>
      </c>
      <c r="J117">
        <v>28</v>
      </c>
      <c r="K117">
        <v>124</v>
      </c>
      <c r="L117">
        <v>0</v>
      </c>
      <c r="M117">
        <v>19</v>
      </c>
      <c r="N117">
        <v>4.4000000000000004</v>
      </c>
      <c r="O117">
        <v>11.3</v>
      </c>
      <c r="P117">
        <v>2.5</v>
      </c>
      <c r="Q117">
        <v>12</v>
      </c>
      <c r="R117">
        <v>9</v>
      </c>
      <c r="S117">
        <v>22</v>
      </c>
      <c r="T117">
        <v>2.4</v>
      </c>
      <c r="U117">
        <v>0</v>
      </c>
      <c r="V117">
        <v>12</v>
      </c>
      <c r="W117">
        <v>0.8</v>
      </c>
      <c r="X117">
        <v>2</v>
      </c>
      <c r="Y117" s="2">
        <v>0.75</v>
      </c>
      <c r="Z117">
        <v>146</v>
      </c>
      <c r="AA117">
        <v>0</v>
      </c>
      <c r="AB117">
        <v>1</v>
      </c>
    </row>
    <row r="118" spans="1:28" x14ac:dyDescent="0.25">
      <c r="A118">
        <v>2015</v>
      </c>
      <c r="B118">
        <v>117</v>
      </c>
      <c r="C118" t="s">
        <v>1010</v>
      </c>
      <c r="D118" t="str">
        <f>IFERROR(INDEX('Draft Master List'!E:F,MATCH(C118,'Draft Master List'!E:E,0),2),"N/A")</f>
        <v>N/A</v>
      </c>
      <c r="E118" t="s">
        <v>25</v>
      </c>
      <c r="F118">
        <v>24</v>
      </c>
      <c r="H118">
        <v>14</v>
      </c>
      <c r="I118">
        <v>0</v>
      </c>
      <c r="J118">
        <v>28</v>
      </c>
      <c r="K118">
        <v>72</v>
      </c>
      <c r="L118">
        <v>1</v>
      </c>
      <c r="M118">
        <v>10</v>
      </c>
      <c r="N118">
        <v>2.6</v>
      </c>
      <c r="O118">
        <v>5.0999999999999996</v>
      </c>
      <c r="P118">
        <v>2</v>
      </c>
      <c r="Q118">
        <v>3</v>
      </c>
      <c r="R118">
        <v>2</v>
      </c>
      <c r="S118">
        <v>24</v>
      </c>
      <c r="T118">
        <v>12</v>
      </c>
      <c r="U118">
        <v>0</v>
      </c>
      <c r="V118">
        <v>12</v>
      </c>
      <c r="W118">
        <v>0.1</v>
      </c>
      <c r="X118">
        <v>1.7</v>
      </c>
      <c r="Y118" s="2">
        <v>0.66700000000000004</v>
      </c>
      <c r="Z118">
        <v>96</v>
      </c>
      <c r="AA118">
        <v>1</v>
      </c>
      <c r="AB118">
        <v>0</v>
      </c>
    </row>
    <row r="119" spans="1:28" x14ac:dyDescent="0.25">
      <c r="A119">
        <v>2015</v>
      </c>
      <c r="B119">
        <v>118</v>
      </c>
      <c r="C119" t="s">
        <v>1011</v>
      </c>
      <c r="D119" t="str">
        <f>IFERROR(INDEX('Draft Master List'!E:F,MATCH(C119,'Draft Master List'!E:E,0),2),"N/A")</f>
        <v>N/A</v>
      </c>
      <c r="E119" t="s">
        <v>10</v>
      </c>
      <c r="F119">
        <v>24</v>
      </c>
      <c r="H119">
        <v>6</v>
      </c>
      <c r="I119">
        <v>0</v>
      </c>
      <c r="J119">
        <v>27</v>
      </c>
      <c r="K119">
        <v>142</v>
      </c>
      <c r="L119">
        <v>1</v>
      </c>
      <c r="M119">
        <v>35</v>
      </c>
      <c r="N119">
        <v>5.3</v>
      </c>
      <c r="O119">
        <v>23.7</v>
      </c>
      <c r="P119">
        <v>4.5</v>
      </c>
      <c r="Q119">
        <v>2</v>
      </c>
      <c r="R119">
        <v>2</v>
      </c>
      <c r="S119">
        <v>16</v>
      </c>
      <c r="T119">
        <v>8</v>
      </c>
      <c r="U119">
        <v>0</v>
      </c>
      <c r="V119">
        <v>12</v>
      </c>
      <c r="W119">
        <v>0.3</v>
      </c>
      <c r="X119">
        <v>2.7</v>
      </c>
      <c r="Y119" s="2">
        <v>1</v>
      </c>
      <c r="Z119">
        <v>158</v>
      </c>
      <c r="AA119">
        <v>1</v>
      </c>
      <c r="AB119">
        <v>1</v>
      </c>
    </row>
    <row r="120" spans="1:28" x14ac:dyDescent="0.25">
      <c r="A120">
        <v>2015</v>
      </c>
      <c r="B120">
        <v>119</v>
      </c>
      <c r="C120" t="s">
        <v>17</v>
      </c>
      <c r="D120" t="str">
        <f>IFERROR(INDEX('Draft Master List'!E:F,MATCH(C120,'Draft Master List'!E:E,0),2),"N/A")</f>
        <v>12010</v>
      </c>
      <c r="E120" t="s">
        <v>6</v>
      </c>
      <c r="F120">
        <v>28</v>
      </c>
      <c r="G120" t="s">
        <v>1</v>
      </c>
      <c r="H120">
        <v>14</v>
      </c>
      <c r="I120">
        <v>14</v>
      </c>
      <c r="J120">
        <v>26</v>
      </c>
      <c r="K120">
        <v>39</v>
      </c>
      <c r="L120">
        <v>0</v>
      </c>
      <c r="M120">
        <v>14</v>
      </c>
      <c r="N120">
        <v>1.5</v>
      </c>
      <c r="O120">
        <v>2.8</v>
      </c>
      <c r="P120">
        <v>1.9</v>
      </c>
      <c r="Z120">
        <v>39</v>
      </c>
      <c r="AA120">
        <v>0</v>
      </c>
      <c r="AB120">
        <v>10</v>
      </c>
    </row>
    <row r="121" spans="1:28" x14ac:dyDescent="0.25">
      <c r="A121">
        <v>2015</v>
      </c>
      <c r="B121">
        <v>120</v>
      </c>
      <c r="C121" t="s">
        <v>754</v>
      </c>
      <c r="D121" t="str">
        <f>IFERROR(INDEX('Draft Master List'!E:F,MATCH(C121,'Draft Master List'!E:E,0),2),"N/A")</f>
        <v>N/A</v>
      </c>
      <c r="E121" t="s">
        <v>7</v>
      </c>
      <c r="F121">
        <v>27</v>
      </c>
      <c r="G121" t="s">
        <v>1</v>
      </c>
      <c r="H121">
        <v>16</v>
      </c>
      <c r="I121">
        <v>16</v>
      </c>
      <c r="J121">
        <v>26</v>
      </c>
      <c r="K121">
        <v>48</v>
      </c>
      <c r="L121">
        <v>5</v>
      </c>
      <c r="M121">
        <v>13</v>
      </c>
      <c r="N121">
        <v>1.8</v>
      </c>
      <c r="O121">
        <v>3</v>
      </c>
      <c r="P121">
        <v>1.6</v>
      </c>
      <c r="Z121">
        <v>48</v>
      </c>
      <c r="AA121">
        <v>5</v>
      </c>
      <c r="AB121">
        <v>9</v>
      </c>
    </row>
    <row r="122" spans="1:28" x14ac:dyDescent="0.25">
      <c r="A122">
        <v>2015</v>
      </c>
      <c r="B122">
        <v>121</v>
      </c>
      <c r="C122" t="s">
        <v>721</v>
      </c>
      <c r="D122" t="str">
        <f>IFERROR(INDEX('Draft Master List'!E:F,MATCH(C122,'Draft Master List'!E:E,0),2),"N/A")</f>
        <v>N/A</v>
      </c>
      <c r="E122" t="s">
        <v>19</v>
      </c>
      <c r="F122">
        <v>34</v>
      </c>
      <c r="H122">
        <v>16</v>
      </c>
      <c r="I122">
        <v>0</v>
      </c>
      <c r="J122">
        <v>26</v>
      </c>
      <c r="K122">
        <v>100</v>
      </c>
      <c r="L122">
        <v>0</v>
      </c>
      <c r="M122">
        <v>16</v>
      </c>
      <c r="N122">
        <v>3.8</v>
      </c>
      <c r="O122">
        <v>6.3</v>
      </c>
      <c r="P122">
        <v>1.6</v>
      </c>
      <c r="Q122">
        <v>41</v>
      </c>
      <c r="R122">
        <v>32</v>
      </c>
      <c r="S122">
        <v>257</v>
      </c>
      <c r="T122">
        <v>8</v>
      </c>
      <c r="U122">
        <v>2</v>
      </c>
      <c r="V122">
        <v>26</v>
      </c>
      <c r="W122">
        <v>2</v>
      </c>
      <c r="X122">
        <v>16.100000000000001</v>
      </c>
      <c r="Y122" s="2">
        <v>0.78</v>
      </c>
      <c r="Z122">
        <v>357</v>
      </c>
      <c r="AA122">
        <v>2</v>
      </c>
      <c r="AB122">
        <v>1</v>
      </c>
    </row>
    <row r="123" spans="1:28" x14ac:dyDescent="0.25">
      <c r="A123">
        <v>2015</v>
      </c>
      <c r="B123">
        <v>122</v>
      </c>
      <c r="C123" t="s">
        <v>1012</v>
      </c>
      <c r="D123" t="str">
        <f>IFERROR(INDEX('Draft Master List'!E:F,MATCH(C123,'Draft Master List'!E:E,0),2),"N/A")</f>
        <v>N/A</v>
      </c>
      <c r="E123" t="s">
        <v>19</v>
      </c>
      <c r="F123">
        <v>24</v>
      </c>
      <c r="H123">
        <v>3</v>
      </c>
      <c r="I123">
        <v>0</v>
      </c>
      <c r="J123">
        <v>25</v>
      </c>
      <c r="K123">
        <v>72</v>
      </c>
      <c r="L123">
        <v>1</v>
      </c>
      <c r="M123">
        <v>18</v>
      </c>
      <c r="N123">
        <v>2.9</v>
      </c>
      <c r="O123">
        <v>24</v>
      </c>
      <c r="P123">
        <v>8.3000000000000007</v>
      </c>
      <c r="Q123">
        <v>2</v>
      </c>
      <c r="R123">
        <v>0</v>
      </c>
      <c r="S123">
        <v>0</v>
      </c>
      <c r="U123">
        <v>0</v>
      </c>
      <c r="V123">
        <v>0</v>
      </c>
      <c r="W123">
        <v>0</v>
      </c>
      <c r="X123">
        <v>0</v>
      </c>
      <c r="Y123" s="2">
        <v>0</v>
      </c>
      <c r="Z123">
        <v>72</v>
      </c>
      <c r="AA123">
        <v>1</v>
      </c>
      <c r="AB123">
        <v>0</v>
      </c>
    </row>
    <row r="124" spans="1:28" x14ac:dyDescent="0.25">
      <c r="A124">
        <v>2015</v>
      </c>
      <c r="B124">
        <v>123</v>
      </c>
      <c r="C124" t="s">
        <v>1013</v>
      </c>
      <c r="D124" t="str">
        <f>IFERROR(INDEX('Draft Master List'!E:F,MATCH(C124,'Draft Master List'!E:E,0),2),"N/A")</f>
        <v>N/A</v>
      </c>
      <c r="E124" t="s">
        <v>669</v>
      </c>
      <c r="F124">
        <v>26</v>
      </c>
      <c r="H124">
        <v>10</v>
      </c>
      <c r="I124">
        <v>0</v>
      </c>
      <c r="J124">
        <v>25</v>
      </c>
      <c r="K124">
        <v>79</v>
      </c>
      <c r="L124">
        <v>0</v>
      </c>
      <c r="M124">
        <v>8</v>
      </c>
      <c r="N124">
        <v>3.2</v>
      </c>
      <c r="O124">
        <v>7.9</v>
      </c>
      <c r="P124">
        <v>2.5</v>
      </c>
      <c r="Q124">
        <v>10</v>
      </c>
      <c r="R124">
        <v>9</v>
      </c>
      <c r="S124">
        <v>47</v>
      </c>
      <c r="T124">
        <v>5.2</v>
      </c>
      <c r="U124">
        <v>0</v>
      </c>
      <c r="V124">
        <v>9</v>
      </c>
      <c r="W124">
        <v>0.9</v>
      </c>
      <c r="X124">
        <v>4.7</v>
      </c>
      <c r="Y124" s="2">
        <v>0.9</v>
      </c>
      <c r="Z124">
        <v>126</v>
      </c>
      <c r="AA124">
        <v>0</v>
      </c>
      <c r="AB124">
        <v>1</v>
      </c>
    </row>
    <row r="125" spans="1:28" x14ac:dyDescent="0.25">
      <c r="A125">
        <v>2015</v>
      </c>
      <c r="B125">
        <v>124</v>
      </c>
      <c r="C125" t="s">
        <v>678</v>
      </c>
      <c r="D125" t="str">
        <f>IFERROR(INDEX('Draft Master List'!E:F,MATCH(C125,'Draft Master List'!E:E,0),2),"N/A")</f>
        <v>N/A</v>
      </c>
      <c r="E125" t="s">
        <v>10</v>
      </c>
      <c r="F125">
        <v>36</v>
      </c>
      <c r="G125" t="s">
        <v>1</v>
      </c>
      <c r="H125">
        <v>16</v>
      </c>
      <c r="I125">
        <v>16</v>
      </c>
      <c r="J125">
        <v>25</v>
      </c>
      <c r="K125">
        <v>24</v>
      </c>
      <c r="L125">
        <v>1</v>
      </c>
      <c r="M125">
        <v>12</v>
      </c>
      <c r="N125">
        <v>1</v>
      </c>
      <c r="O125">
        <v>1.5</v>
      </c>
      <c r="P125">
        <v>1.6</v>
      </c>
      <c r="Z125">
        <v>24</v>
      </c>
      <c r="AA125">
        <v>1</v>
      </c>
      <c r="AB125">
        <v>6</v>
      </c>
    </row>
    <row r="126" spans="1:28" x14ac:dyDescent="0.25">
      <c r="A126">
        <v>2015</v>
      </c>
      <c r="B126">
        <v>125</v>
      </c>
      <c r="C126" t="s">
        <v>1014</v>
      </c>
      <c r="D126" t="str">
        <f>IFERROR(INDEX('Draft Master List'!E:F,MATCH(C126,'Draft Master List'!E:E,0),2),"N/A")</f>
        <v>N/A</v>
      </c>
      <c r="E126" t="s">
        <v>22</v>
      </c>
      <c r="F126">
        <v>26</v>
      </c>
      <c r="G126" t="s">
        <v>643</v>
      </c>
      <c r="H126">
        <v>15</v>
      </c>
      <c r="I126">
        <v>1</v>
      </c>
      <c r="J126">
        <v>25</v>
      </c>
      <c r="K126">
        <v>108</v>
      </c>
      <c r="L126">
        <v>1</v>
      </c>
      <c r="M126">
        <v>16</v>
      </c>
      <c r="N126">
        <v>4.3</v>
      </c>
      <c r="O126">
        <v>7.2</v>
      </c>
      <c r="P126">
        <v>1.7</v>
      </c>
      <c r="Q126">
        <v>15</v>
      </c>
      <c r="R126">
        <v>12</v>
      </c>
      <c r="S126">
        <v>64</v>
      </c>
      <c r="T126">
        <v>5.3</v>
      </c>
      <c r="U126">
        <v>0</v>
      </c>
      <c r="V126">
        <v>15</v>
      </c>
      <c r="W126">
        <v>0.8</v>
      </c>
      <c r="X126">
        <v>4.3</v>
      </c>
      <c r="Y126" s="2">
        <v>0.8</v>
      </c>
      <c r="Z126">
        <v>172</v>
      </c>
      <c r="AA126">
        <v>1</v>
      </c>
      <c r="AB126">
        <v>0</v>
      </c>
    </row>
    <row r="127" spans="1:28" x14ac:dyDescent="0.25">
      <c r="A127">
        <v>2015</v>
      </c>
      <c r="B127">
        <v>126</v>
      </c>
      <c r="C127" t="s">
        <v>593</v>
      </c>
      <c r="D127" t="str">
        <f>IFERROR(INDEX('Draft Master List'!E:F,MATCH(C127,'Draft Master List'!E:E,0),2),"N/A")</f>
        <v>N/A</v>
      </c>
      <c r="E127" t="s">
        <v>0</v>
      </c>
      <c r="F127">
        <v>36</v>
      </c>
      <c r="G127" t="s">
        <v>1</v>
      </c>
      <c r="H127">
        <v>15</v>
      </c>
      <c r="I127">
        <v>15</v>
      </c>
      <c r="J127">
        <v>24</v>
      </c>
      <c r="K127">
        <v>14</v>
      </c>
      <c r="L127">
        <v>1</v>
      </c>
      <c r="M127">
        <v>12</v>
      </c>
      <c r="N127">
        <v>0.6</v>
      </c>
      <c r="O127">
        <v>0.9</v>
      </c>
      <c r="P127">
        <v>1.6</v>
      </c>
      <c r="Z127">
        <v>14</v>
      </c>
      <c r="AA127">
        <v>1</v>
      </c>
      <c r="AB127">
        <v>5</v>
      </c>
    </row>
    <row r="128" spans="1:28" x14ac:dyDescent="0.25">
      <c r="A128">
        <v>2015</v>
      </c>
      <c r="B128">
        <v>127</v>
      </c>
      <c r="C128" t="s">
        <v>1015</v>
      </c>
      <c r="D128" t="str">
        <f>IFERROR(INDEX('Draft Master List'!E:F,MATCH(C128,'Draft Master List'!E:E,0),2),"N/A")</f>
        <v>N/A</v>
      </c>
      <c r="E128" t="s">
        <v>16</v>
      </c>
      <c r="F128">
        <v>26</v>
      </c>
      <c r="G128" t="s">
        <v>732</v>
      </c>
      <c r="H128">
        <v>14</v>
      </c>
      <c r="I128">
        <v>3</v>
      </c>
      <c r="J128">
        <v>24</v>
      </c>
      <c r="K128">
        <v>110</v>
      </c>
      <c r="L128">
        <v>1</v>
      </c>
      <c r="M128">
        <v>19</v>
      </c>
      <c r="N128">
        <v>4.5999999999999996</v>
      </c>
      <c r="O128">
        <v>7.9</v>
      </c>
      <c r="P128">
        <v>1.7</v>
      </c>
      <c r="Q128">
        <v>11</v>
      </c>
      <c r="R128">
        <v>9</v>
      </c>
      <c r="S128">
        <v>84</v>
      </c>
      <c r="T128">
        <v>9.3000000000000007</v>
      </c>
      <c r="U128">
        <v>0</v>
      </c>
      <c r="V128">
        <v>15</v>
      </c>
      <c r="W128">
        <v>0.6</v>
      </c>
      <c r="X128">
        <v>6</v>
      </c>
      <c r="Y128" s="2">
        <v>0.81799999999999995</v>
      </c>
      <c r="Z128">
        <v>194</v>
      </c>
      <c r="AA128">
        <v>1</v>
      </c>
      <c r="AB128">
        <v>0</v>
      </c>
    </row>
    <row r="129" spans="1:28" x14ac:dyDescent="0.25">
      <c r="A129">
        <v>2015</v>
      </c>
      <c r="B129">
        <v>128</v>
      </c>
      <c r="C129" t="s">
        <v>1016</v>
      </c>
      <c r="D129" t="str">
        <f>IFERROR(INDEX('Draft Master List'!E:F,MATCH(C129,'Draft Master List'!E:E,0),2),"N/A")</f>
        <v>N/A</v>
      </c>
      <c r="E129" t="s">
        <v>30</v>
      </c>
      <c r="F129">
        <v>23</v>
      </c>
      <c r="G129" t="s">
        <v>643</v>
      </c>
      <c r="H129">
        <v>14</v>
      </c>
      <c r="I129">
        <v>1</v>
      </c>
      <c r="J129">
        <v>22</v>
      </c>
      <c r="K129">
        <v>56</v>
      </c>
      <c r="L129">
        <v>2</v>
      </c>
      <c r="M129">
        <v>8</v>
      </c>
      <c r="N129">
        <v>2.5</v>
      </c>
      <c r="O129">
        <v>4</v>
      </c>
      <c r="P129">
        <v>1.6</v>
      </c>
      <c r="Q129">
        <v>54</v>
      </c>
      <c r="R129">
        <v>40</v>
      </c>
      <c r="S129">
        <v>410</v>
      </c>
      <c r="T129">
        <v>10.3</v>
      </c>
      <c r="U129">
        <v>4</v>
      </c>
      <c r="V129">
        <v>68</v>
      </c>
      <c r="W129">
        <v>2.9</v>
      </c>
      <c r="X129">
        <v>29.3</v>
      </c>
      <c r="Y129" s="2">
        <v>0.74099999999999999</v>
      </c>
      <c r="Z129">
        <v>466</v>
      </c>
      <c r="AA129">
        <v>6</v>
      </c>
      <c r="AB129">
        <v>0</v>
      </c>
    </row>
    <row r="130" spans="1:28" x14ac:dyDescent="0.25">
      <c r="A130">
        <v>2015</v>
      </c>
      <c r="B130">
        <v>129</v>
      </c>
      <c r="C130" t="s">
        <v>295</v>
      </c>
      <c r="D130" t="str">
        <f>IFERROR(INDEX('Draft Master List'!E:F,MATCH(C130,'Draft Master List'!E:E,0),2),"N/A")</f>
        <v>1732010</v>
      </c>
      <c r="E130" t="s">
        <v>29</v>
      </c>
      <c r="F130">
        <v>28</v>
      </c>
      <c r="G130" t="s">
        <v>643</v>
      </c>
      <c r="H130">
        <v>16</v>
      </c>
      <c r="I130">
        <v>1</v>
      </c>
      <c r="J130">
        <v>21</v>
      </c>
      <c r="K130">
        <v>44</v>
      </c>
      <c r="L130">
        <v>1</v>
      </c>
      <c r="M130">
        <v>6</v>
      </c>
      <c r="N130">
        <v>2.1</v>
      </c>
      <c r="O130">
        <v>2.8</v>
      </c>
      <c r="P130">
        <v>1.3</v>
      </c>
      <c r="Q130">
        <v>7</v>
      </c>
      <c r="R130">
        <v>6</v>
      </c>
      <c r="S130">
        <v>44</v>
      </c>
      <c r="T130">
        <v>7.3</v>
      </c>
      <c r="U130">
        <v>0</v>
      </c>
      <c r="V130">
        <v>14</v>
      </c>
      <c r="W130">
        <v>0.4</v>
      </c>
      <c r="X130">
        <v>2.8</v>
      </c>
      <c r="Y130" s="2">
        <v>0.85699999999999998</v>
      </c>
      <c r="Z130">
        <v>88</v>
      </c>
      <c r="AA130">
        <v>1</v>
      </c>
      <c r="AB130">
        <v>0</v>
      </c>
    </row>
    <row r="131" spans="1:28" x14ac:dyDescent="0.25">
      <c r="A131">
        <v>2015</v>
      </c>
      <c r="B131">
        <v>130</v>
      </c>
      <c r="C131" t="s">
        <v>582</v>
      </c>
      <c r="D131" t="str">
        <f>IFERROR(INDEX('Draft Master List'!E:F,MATCH(C131,'Draft Master List'!E:E,0),2),"N/A")</f>
        <v>N/A</v>
      </c>
      <c r="E131" t="s">
        <v>30</v>
      </c>
      <c r="F131">
        <v>32</v>
      </c>
      <c r="G131" t="s">
        <v>643</v>
      </c>
      <c r="H131">
        <v>2</v>
      </c>
      <c r="I131">
        <v>1</v>
      </c>
      <c r="J131">
        <v>21</v>
      </c>
      <c r="K131">
        <v>50</v>
      </c>
      <c r="L131">
        <v>1</v>
      </c>
      <c r="M131">
        <v>7</v>
      </c>
      <c r="N131">
        <v>2.4</v>
      </c>
      <c r="O131">
        <v>25</v>
      </c>
      <c r="P131">
        <v>10.5</v>
      </c>
      <c r="Q131">
        <v>1</v>
      </c>
      <c r="R131">
        <v>1</v>
      </c>
      <c r="S131">
        <v>20</v>
      </c>
      <c r="T131">
        <v>20</v>
      </c>
      <c r="U131">
        <v>0</v>
      </c>
      <c r="V131">
        <v>20</v>
      </c>
      <c r="W131">
        <v>0.5</v>
      </c>
      <c r="X131">
        <v>10</v>
      </c>
      <c r="Y131" s="2">
        <v>1</v>
      </c>
      <c r="Z131">
        <v>70</v>
      </c>
      <c r="AA131">
        <v>1</v>
      </c>
      <c r="AB131">
        <v>0</v>
      </c>
    </row>
    <row r="132" spans="1:28" x14ac:dyDescent="0.25">
      <c r="A132">
        <v>2015</v>
      </c>
      <c r="B132">
        <v>131</v>
      </c>
      <c r="C132" t="s">
        <v>761</v>
      </c>
      <c r="D132" t="str">
        <f>IFERROR(INDEX('Draft Master List'!E:F,MATCH(C132,'Draft Master List'!E:E,0),2),"N/A")</f>
        <v>N/A</v>
      </c>
      <c r="E132" t="s">
        <v>26</v>
      </c>
      <c r="F132">
        <v>25</v>
      </c>
      <c r="G132" t="s">
        <v>62</v>
      </c>
      <c r="H132">
        <v>8</v>
      </c>
      <c r="I132">
        <v>7</v>
      </c>
      <c r="J132">
        <v>21</v>
      </c>
      <c r="K132">
        <v>61</v>
      </c>
      <c r="L132">
        <v>1</v>
      </c>
      <c r="M132">
        <v>8</v>
      </c>
      <c r="N132">
        <v>2.9</v>
      </c>
      <c r="O132">
        <v>7.6</v>
      </c>
      <c r="P132">
        <v>2.6</v>
      </c>
      <c r="Z132">
        <v>61</v>
      </c>
      <c r="AA132">
        <v>1</v>
      </c>
      <c r="AB132">
        <v>4</v>
      </c>
    </row>
    <row r="133" spans="1:28" x14ac:dyDescent="0.25">
      <c r="A133">
        <v>2015</v>
      </c>
      <c r="B133">
        <v>132</v>
      </c>
      <c r="C133" t="s">
        <v>270</v>
      </c>
      <c r="D133" t="str">
        <f>IFERROR(INDEX('Draft Master List'!E:F,MATCH(C133,'Draft Master List'!E:E,0),2),"N/A")</f>
        <v>512010</v>
      </c>
      <c r="E133" t="s">
        <v>4</v>
      </c>
      <c r="F133">
        <v>28</v>
      </c>
      <c r="G133" t="s">
        <v>643</v>
      </c>
      <c r="H133">
        <v>7</v>
      </c>
      <c r="I133">
        <v>1</v>
      </c>
      <c r="J133">
        <v>20</v>
      </c>
      <c r="K133">
        <v>44</v>
      </c>
      <c r="L133">
        <v>0</v>
      </c>
      <c r="M133">
        <v>6</v>
      </c>
      <c r="N133">
        <v>2.2000000000000002</v>
      </c>
      <c r="O133">
        <v>6.3</v>
      </c>
      <c r="P133">
        <v>2.9</v>
      </c>
      <c r="Q133">
        <v>5</v>
      </c>
      <c r="R133">
        <v>3</v>
      </c>
      <c r="S133">
        <v>23</v>
      </c>
      <c r="T133">
        <v>7.7</v>
      </c>
      <c r="U133">
        <v>0</v>
      </c>
      <c r="V133">
        <v>8</v>
      </c>
      <c r="W133">
        <v>0.4</v>
      </c>
      <c r="X133">
        <v>3.3</v>
      </c>
      <c r="Y133" s="2">
        <v>0.6</v>
      </c>
      <c r="Z133">
        <v>67</v>
      </c>
      <c r="AA133">
        <v>0</v>
      </c>
      <c r="AB133">
        <v>0</v>
      </c>
    </row>
    <row r="134" spans="1:28" x14ac:dyDescent="0.25">
      <c r="A134">
        <v>2015</v>
      </c>
      <c r="B134">
        <v>133</v>
      </c>
      <c r="C134" t="s">
        <v>8</v>
      </c>
      <c r="D134" t="str">
        <f>IFERROR(INDEX('Draft Master List'!E:F,MATCH(C134,'Draft Master List'!E:E,0),2),"N/A")</f>
        <v>N/A</v>
      </c>
      <c r="E134" t="s">
        <v>9</v>
      </c>
      <c r="F134">
        <v>34</v>
      </c>
      <c r="G134" t="s">
        <v>1</v>
      </c>
      <c r="H134">
        <v>16</v>
      </c>
      <c r="I134">
        <v>16</v>
      </c>
      <c r="J134">
        <v>20</v>
      </c>
      <c r="K134">
        <v>61</v>
      </c>
      <c r="L134">
        <v>0</v>
      </c>
      <c r="M134">
        <v>18</v>
      </c>
      <c r="N134">
        <v>3.1</v>
      </c>
      <c r="O134">
        <v>3.8</v>
      </c>
      <c r="P134">
        <v>1.3</v>
      </c>
      <c r="Z134">
        <v>61</v>
      </c>
      <c r="AA134">
        <v>0</v>
      </c>
      <c r="AB134">
        <v>11</v>
      </c>
    </row>
    <row r="135" spans="1:28" x14ac:dyDescent="0.25">
      <c r="A135">
        <v>2015</v>
      </c>
      <c r="B135">
        <v>134</v>
      </c>
      <c r="C135" t="s">
        <v>610</v>
      </c>
      <c r="D135" t="str">
        <f>IFERROR(INDEX('Draft Master List'!E:F,MATCH(C135,'Draft Master List'!E:E,0),2),"N/A")</f>
        <v>N/A</v>
      </c>
      <c r="E135" t="s">
        <v>64</v>
      </c>
      <c r="F135">
        <v>36</v>
      </c>
      <c r="G135" t="s">
        <v>1</v>
      </c>
      <c r="H135">
        <v>8</v>
      </c>
      <c r="I135">
        <v>8</v>
      </c>
      <c r="J135">
        <v>20</v>
      </c>
      <c r="K135">
        <v>98</v>
      </c>
      <c r="L135">
        <v>1</v>
      </c>
      <c r="M135">
        <v>13</v>
      </c>
      <c r="N135">
        <v>4.9000000000000004</v>
      </c>
      <c r="O135">
        <v>12.3</v>
      </c>
      <c r="P135">
        <v>2.5</v>
      </c>
      <c r="Z135">
        <v>98</v>
      </c>
      <c r="AA135">
        <v>1</v>
      </c>
      <c r="AB135">
        <v>9</v>
      </c>
    </row>
    <row r="136" spans="1:28" x14ac:dyDescent="0.25">
      <c r="A136">
        <v>2015</v>
      </c>
      <c r="B136">
        <v>135</v>
      </c>
      <c r="C136" t="s">
        <v>649</v>
      </c>
      <c r="D136" t="str">
        <f>IFERROR(INDEX('Draft Master List'!E:F,MATCH(C136,'Draft Master List'!E:E,0),2),"N/A")</f>
        <v>N/A</v>
      </c>
      <c r="E136" t="s">
        <v>24</v>
      </c>
      <c r="F136">
        <v>35</v>
      </c>
      <c r="G136" t="s">
        <v>62</v>
      </c>
      <c r="H136">
        <v>5</v>
      </c>
      <c r="I136">
        <v>3</v>
      </c>
      <c r="J136">
        <v>20</v>
      </c>
      <c r="K136">
        <v>99</v>
      </c>
      <c r="L136">
        <v>0</v>
      </c>
      <c r="M136">
        <v>24</v>
      </c>
      <c r="N136">
        <v>5</v>
      </c>
      <c r="O136">
        <v>19.8</v>
      </c>
      <c r="P136">
        <v>4</v>
      </c>
      <c r="Z136">
        <v>99</v>
      </c>
      <c r="AA136">
        <v>0</v>
      </c>
      <c r="AB136">
        <v>2</v>
      </c>
    </row>
    <row r="137" spans="1:28" x14ac:dyDescent="0.25">
      <c r="A137">
        <v>2015</v>
      </c>
      <c r="B137">
        <v>136</v>
      </c>
      <c r="C137" t="s">
        <v>844</v>
      </c>
      <c r="D137" t="str">
        <f>IFERROR(INDEX('Draft Master List'!E:F,MATCH(C137,'Draft Master List'!E:E,0),2),"N/A")</f>
        <v>N/A</v>
      </c>
      <c r="E137" t="s">
        <v>33</v>
      </c>
      <c r="F137">
        <v>23</v>
      </c>
      <c r="G137" t="s">
        <v>74</v>
      </c>
      <c r="H137">
        <v>16</v>
      </c>
      <c r="I137">
        <v>14</v>
      </c>
      <c r="J137">
        <v>18</v>
      </c>
      <c r="K137">
        <v>113</v>
      </c>
      <c r="L137">
        <v>1</v>
      </c>
      <c r="M137">
        <v>22</v>
      </c>
      <c r="N137">
        <v>6.3</v>
      </c>
      <c r="O137">
        <v>7.1</v>
      </c>
      <c r="P137">
        <v>1.1000000000000001</v>
      </c>
      <c r="Q137">
        <v>166</v>
      </c>
      <c r="R137">
        <v>110</v>
      </c>
      <c r="S137">
        <v>1157</v>
      </c>
      <c r="T137">
        <v>10.5</v>
      </c>
      <c r="U137">
        <v>4</v>
      </c>
      <c r="V137">
        <v>50</v>
      </c>
      <c r="W137">
        <v>6.9</v>
      </c>
      <c r="X137">
        <v>72.3</v>
      </c>
      <c r="Y137" s="2">
        <v>0.66300000000000003</v>
      </c>
      <c r="Z137">
        <v>1270</v>
      </c>
      <c r="AA137">
        <v>5</v>
      </c>
      <c r="AB137">
        <v>1</v>
      </c>
    </row>
    <row r="138" spans="1:28" x14ac:dyDescent="0.25">
      <c r="A138">
        <v>2015</v>
      </c>
      <c r="B138">
        <v>137</v>
      </c>
      <c r="C138" t="s">
        <v>1017</v>
      </c>
      <c r="D138" t="str">
        <f>IFERROR(INDEX('Draft Master List'!E:F,MATCH(C138,'Draft Master List'!E:E,0),2),"N/A")</f>
        <v>N/A</v>
      </c>
      <c r="E138" t="s">
        <v>26</v>
      </c>
      <c r="F138">
        <v>23</v>
      </c>
      <c r="G138" t="s">
        <v>732</v>
      </c>
      <c r="H138">
        <v>15</v>
      </c>
      <c r="I138">
        <v>1</v>
      </c>
      <c r="J138">
        <v>18</v>
      </c>
      <c r="K138">
        <v>48</v>
      </c>
      <c r="L138">
        <v>0</v>
      </c>
      <c r="M138">
        <v>12</v>
      </c>
      <c r="N138">
        <v>2.7</v>
      </c>
      <c r="O138">
        <v>3.2</v>
      </c>
      <c r="P138">
        <v>1.2</v>
      </c>
      <c r="Q138">
        <v>9</v>
      </c>
      <c r="R138">
        <v>6</v>
      </c>
      <c r="S138">
        <v>51</v>
      </c>
      <c r="T138">
        <v>8.5</v>
      </c>
      <c r="U138">
        <v>0</v>
      </c>
      <c r="V138">
        <v>16</v>
      </c>
      <c r="W138">
        <v>0.4</v>
      </c>
      <c r="X138">
        <v>3.4</v>
      </c>
      <c r="Y138" s="2">
        <v>0.66700000000000004</v>
      </c>
      <c r="Z138">
        <v>99</v>
      </c>
      <c r="AA138">
        <v>0</v>
      </c>
      <c r="AB138">
        <v>0</v>
      </c>
    </row>
    <row r="139" spans="1:28" x14ac:dyDescent="0.25">
      <c r="A139">
        <v>2015</v>
      </c>
      <c r="B139">
        <v>138</v>
      </c>
      <c r="C139" t="s">
        <v>1018</v>
      </c>
      <c r="D139" t="str">
        <f>IFERROR(INDEX('Draft Master List'!E:F,MATCH(C139,'Draft Master List'!E:E,0),2),"N/A")</f>
        <v>N/A</v>
      </c>
      <c r="E139" t="s">
        <v>24</v>
      </c>
      <c r="F139">
        <v>25</v>
      </c>
      <c r="H139">
        <v>5</v>
      </c>
      <c r="I139">
        <v>0</v>
      </c>
      <c r="J139">
        <v>18</v>
      </c>
      <c r="K139">
        <v>42</v>
      </c>
      <c r="L139">
        <v>0</v>
      </c>
      <c r="M139">
        <v>7</v>
      </c>
      <c r="N139">
        <v>2.2999999999999998</v>
      </c>
      <c r="O139">
        <v>8.4</v>
      </c>
      <c r="P139">
        <v>3.6</v>
      </c>
      <c r="Z139">
        <v>42</v>
      </c>
      <c r="AA139">
        <v>0</v>
      </c>
      <c r="AB139">
        <v>0</v>
      </c>
    </row>
    <row r="140" spans="1:28" x14ac:dyDescent="0.25">
      <c r="A140">
        <v>2015</v>
      </c>
      <c r="B140">
        <v>139</v>
      </c>
      <c r="C140" t="s">
        <v>752</v>
      </c>
      <c r="D140" t="str">
        <f>IFERROR(INDEX('Draft Master List'!E:F,MATCH(C140,'Draft Master List'!E:E,0),2),"N/A")</f>
        <v>N/A</v>
      </c>
      <c r="E140" t="s">
        <v>223</v>
      </c>
      <c r="F140">
        <v>26</v>
      </c>
      <c r="G140" t="s">
        <v>1</v>
      </c>
      <c r="H140">
        <v>11</v>
      </c>
      <c r="I140">
        <v>11</v>
      </c>
      <c r="J140">
        <v>17</v>
      </c>
      <c r="K140">
        <v>20</v>
      </c>
      <c r="L140">
        <v>1</v>
      </c>
      <c r="M140">
        <v>10</v>
      </c>
      <c r="N140">
        <v>1.2</v>
      </c>
      <c r="O140">
        <v>1.8</v>
      </c>
      <c r="P140">
        <v>1.5</v>
      </c>
      <c r="Z140">
        <v>20</v>
      </c>
      <c r="AA140">
        <v>1</v>
      </c>
      <c r="AB140">
        <v>5</v>
      </c>
    </row>
    <row r="141" spans="1:28" x14ac:dyDescent="0.25">
      <c r="A141">
        <v>2015</v>
      </c>
      <c r="B141">
        <v>140</v>
      </c>
      <c r="C141" t="s">
        <v>1019</v>
      </c>
      <c r="D141" t="str">
        <f>IFERROR(INDEX('Draft Master List'!E:F,MATCH(C141,'Draft Master List'!E:E,0),2),"N/A")</f>
        <v>N/A</v>
      </c>
      <c r="E141" t="s">
        <v>34</v>
      </c>
      <c r="F141">
        <v>27</v>
      </c>
      <c r="G141" t="s">
        <v>643</v>
      </c>
      <c r="H141">
        <v>8</v>
      </c>
      <c r="I141">
        <v>1</v>
      </c>
      <c r="J141">
        <v>17</v>
      </c>
      <c r="K141">
        <v>52</v>
      </c>
      <c r="L141">
        <v>0</v>
      </c>
      <c r="M141">
        <v>11</v>
      </c>
      <c r="N141">
        <v>3.1</v>
      </c>
      <c r="O141">
        <v>6.5</v>
      </c>
      <c r="P141">
        <v>2.1</v>
      </c>
      <c r="Q141">
        <v>7</v>
      </c>
      <c r="R141">
        <v>6</v>
      </c>
      <c r="S141">
        <v>27</v>
      </c>
      <c r="T141">
        <v>4.5</v>
      </c>
      <c r="U141">
        <v>0</v>
      </c>
      <c r="V141">
        <v>7</v>
      </c>
      <c r="W141">
        <v>0.8</v>
      </c>
      <c r="X141">
        <v>3.4</v>
      </c>
      <c r="Y141" s="2">
        <v>0.85699999999999998</v>
      </c>
      <c r="Z141">
        <v>79</v>
      </c>
      <c r="AA141">
        <v>0</v>
      </c>
      <c r="AB141">
        <v>3</v>
      </c>
    </row>
    <row r="142" spans="1:28" x14ac:dyDescent="0.25">
      <c r="A142">
        <v>2015</v>
      </c>
      <c r="B142">
        <v>141</v>
      </c>
      <c r="C142" t="s">
        <v>898</v>
      </c>
      <c r="D142" t="str">
        <f>IFERROR(INDEX('Draft Master List'!E:F,MATCH(C142,'Draft Master List'!E:E,0),2),"N/A")</f>
        <v>N/A</v>
      </c>
      <c r="E142" t="s">
        <v>16</v>
      </c>
      <c r="F142">
        <v>27</v>
      </c>
      <c r="H142">
        <v>9</v>
      </c>
      <c r="I142">
        <v>0</v>
      </c>
      <c r="J142">
        <v>17</v>
      </c>
      <c r="K142">
        <v>39</v>
      </c>
      <c r="L142">
        <v>0</v>
      </c>
      <c r="M142">
        <v>12</v>
      </c>
      <c r="N142">
        <v>2.2999999999999998</v>
      </c>
      <c r="O142">
        <v>4.3</v>
      </c>
      <c r="P142">
        <v>1.9</v>
      </c>
      <c r="Q142">
        <v>16</v>
      </c>
      <c r="R142">
        <v>9</v>
      </c>
      <c r="S142">
        <v>75</v>
      </c>
      <c r="T142">
        <v>8.3000000000000007</v>
      </c>
      <c r="U142">
        <v>1</v>
      </c>
      <c r="V142">
        <v>15</v>
      </c>
      <c r="W142">
        <v>1</v>
      </c>
      <c r="X142">
        <v>8.3000000000000007</v>
      </c>
      <c r="Y142" s="2">
        <v>0.56299999999999994</v>
      </c>
      <c r="Z142">
        <v>114</v>
      </c>
      <c r="AA142">
        <v>1</v>
      </c>
      <c r="AB142">
        <v>0</v>
      </c>
    </row>
    <row r="143" spans="1:28" x14ac:dyDescent="0.25">
      <c r="A143">
        <v>2015</v>
      </c>
      <c r="B143">
        <v>142</v>
      </c>
      <c r="C143" t="s">
        <v>1020</v>
      </c>
      <c r="D143" t="str">
        <f>IFERROR(INDEX('Draft Master List'!E:F,MATCH(C143,'Draft Master List'!E:E,0),2),"N/A")</f>
        <v>N/A</v>
      </c>
      <c r="E143" t="s">
        <v>23</v>
      </c>
      <c r="F143">
        <v>22</v>
      </c>
      <c r="G143" t="s">
        <v>643</v>
      </c>
      <c r="H143">
        <v>7</v>
      </c>
      <c r="I143">
        <v>1</v>
      </c>
      <c r="J143">
        <v>17</v>
      </c>
      <c r="K143">
        <v>96</v>
      </c>
      <c r="L143">
        <v>0</v>
      </c>
      <c r="M143">
        <v>25</v>
      </c>
      <c r="N143">
        <v>5.6</v>
      </c>
      <c r="O143">
        <v>13.7</v>
      </c>
      <c r="P143">
        <v>2.4</v>
      </c>
      <c r="Q143">
        <v>10</v>
      </c>
      <c r="R143">
        <v>6</v>
      </c>
      <c r="S143">
        <v>39</v>
      </c>
      <c r="T143">
        <v>6.5</v>
      </c>
      <c r="U143">
        <v>0</v>
      </c>
      <c r="V143">
        <v>27</v>
      </c>
      <c r="W143">
        <v>0.9</v>
      </c>
      <c r="X143">
        <v>5.6</v>
      </c>
      <c r="Y143" s="2">
        <v>0.6</v>
      </c>
      <c r="Z143">
        <v>135</v>
      </c>
      <c r="AA143">
        <v>0</v>
      </c>
      <c r="AB143">
        <v>0</v>
      </c>
    </row>
    <row r="144" spans="1:28" x14ac:dyDescent="0.25">
      <c r="A144">
        <v>2015</v>
      </c>
      <c r="B144">
        <v>143</v>
      </c>
      <c r="C144" t="s">
        <v>772</v>
      </c>
      <c r="D144" t="str">
        <f>IFERROR(INDEX('Draft Master List'!E:F,MATCH(C144,'Draft Master List'!E:E,0),2),"N/A")</f>
        <v>N/A</v>
      </c>
      <c r="E144" t="s">
        <v>29</v>
      </c>
      <c r="F144">
        <v>25</v>
      </c>
      <c r="G144" t="s">
        <v>62</v>
      </c>
      <c r="H144">
        <v>7</v>
      </c>
      <c r="I144">
        <v>2</v>
      </c>
      <c r="J144">
        <v>17</v>
      </c>
      <c r="K144">
        <v>64</v>
      </c>
      <c r="L144">
        <v>1</v>
      </c>
      <c r="M144">
        <v>16</v>
      </c>
      <c r="N144">
        <v>3.8</v>
      </c>
      <c r="O144">
        <v>9.1</v>
      </c>
      <c r="P144">
        <v>2.4</v>
      </c>
      <c r="Z144">
        <v>64</v>
      </c>
      <c r="AA144">
        <v>1</v>
      </c>
      <c r="AB144">
        <v>2</v>
      </c>
    </row>
    <row r="145" spans="1:28" x14ac:dyDescent="0.25">
      <c r="A145">
        <v>2015</v>
      </c>
      <c r="B145">
        <v>144</v>
      </c>
      <c r="C145" t="s">
        <v>81</v>
      </c>
      <c r="D145" t="str">
        <f>IFERROR(INDEX('Draft Master List'!E:F,MATCH(C145,'Draft Master List'!E:E,0),2),"N/A")</f>
        <v>N/A</v>
      </c>
      <c r="E145" t="s">
        <v>13</v>
      </c>
      <c r="F145">
        <v>34</v>
      </c>
      <c r="G145" t="s">
        <v>1</v>
      </c>
      <c r="H145">
        <v>16</v>
      </c>
      <c r="I145">
        <v>16</v>
      </c>
      <c r="J145">
        <v>17</v>
      </c>
      <c r="K145">
        <v>28</v>
      </c>
      <c r="L145">
        <v>0</v>
      </c>
      <c r="M145">
        <v>8</v>
      </c>
      <c r="N145">
        <v>1.6</v>
      </c>
      <c r="O145">
        <v>1.8</v>
      </c>
      <c r="P145">
        <v>1.1000000000000001</v>
      </c>
      <c r="Z145">
        <v>28</v>
      </c>
      <c r="AA145">
        <v>0</v>
      </c>
      <c r="AB145">
        <v>4</v>
      </c>
    </row>
    <row r="146" spans="1:28" x14ac:dyDescent="0.25">
      <c r="A146">
        <v>2015</v>
      </c>
      <c r="B146">
        <v>145</v>
      </c>
      <c r="C146" t="s">
        <v>1021</v>
      </c>
      <c r="D146" t="str">
        <f>IFERROR(INDEX('Draft Master List'!E:F,MATCH(C146,'Draft Master List'!E:E,0),2),"N/A")</f>
        <v>N/A</v>
      </c>
      <c r="E146" t="s">
        <v>20</v>
      </c>
      <c r="F146">
        <v>23</v>
      </c>
      <c r="H146">
        <v>5</v>
      </c>
      <c r="I146">
        <v>0</v>
      </c>
      <c r="J146">
        <v>17</v>
      </c>
      <c r="K146">
        <v>39</v>
      </c>
      <c r="L146">
        <v>0</v>
      </c>
      <c r="M146">
        <v>8</v>
      </c>
      <c r="N146">
        <v>2.2999999999999998</v>
      </c>
      <c r="O146">
        <v>7.8</v>
      </c>
      <c r="P146">
        <v>3.4</v>
      </c>
      <c r="Q146">
        <v>6</v>
      </c>
      <c r="R146">
        <v>6</v>
      </c>
      <c r="S146">
        <v>33</v>
      </c>
      <c r="T146">
        <v>5.5</v>
      </c>
      <c r="U146">
        <v>0</v>
      </c>
      <c r="V146">
        <v>9</v>
      </c>
      <c r="W146">
        <v>1.2</v>
      </c>
      <c r="X146">
        <v>6.6</v>
      </c>
      <c r="Y146" s="2">
        <v>1</v>
      </c>
      <c r="Z146">
        <v>72</v>
      </c>
      <c r="AA146">
        <v>0</v>
      </c>
      <c r="AB146">
        <v>1</v>
      </c>
    </row>
    <row r="147" spans="1:28" x14ac:dyDescent="0.25">
      <c r="A147">
        <v>2015</v>
      </c>
      <c r="B147">
        <v>146</v>
      </c>
      <c r="C147" t="s">
        <v>1022</v>
      </c>
      <c r="D147" t="str">
        <f>IFERROR(INDEX('Draft Master List'!E:F,MATCH(C147,'Draft Master List'!E:E,0),2),"N/A")</f>
        <v>N/A</v>
      </c>
      <c r="E147" t="s">
        <v>10</v>
      </c>
      <c r="F147">
        <v>24</v>
      </c>
      <c r="H147">
        <v>16</v>
      </c>
      <c r="I147">
        <v>0</v>
      </c>
      <c r="J147">
        <v>17</v>
      </c>
      <c r="K147">
        <v>58</v>
      </c>
      <c r="L147">
        <v>0</v>
      </c>
      <c r="M147">
        <v>16</v>
      </c>
      <c r="N147">
        <v>3.4</v>
      </c>
      <c r="O147">
        <v>3.6</v>
      </c>
      <c r="P147">
        <v>1.1000000000000001</v>
      </c>
      <c r="Q147">
        <v>3</v>
      </c>
      <c r="R147">
        <v>1</v>
      </c>
      <c r="S147">
        <v>4</v>
      </c>
      <c r="T147">
        <v>4</v>
      </c>
      <c r="U147">
        <v>0</v>
      </c>
      <c r="V147">
        <v>4</v>
      </c>
      <c r="W147">
        <v>0.1</v>
      </c>
      <c r="X147">
        <v>0.3</v>
      </c>
      <c r="Y147" s="2">
        <v>0.33300000000000002</v>
      </c>
      <c r="Z147">
        <v>62</v>
      </c>
      <c r="AA147">
        <v>0</v>
      </c>
      <c r="AB147">
        <v>0</v>
      </c>
    </row>
    <row r="148" spans="1:28" x14ac:dyDescent="0.25">
      <c r="A148">
        <v>2015</v>
      </c>
      <c r="B148">
        <v>147</v>
      </c>
      <c r="C148" t="s">
        <v>1023</v>
      </c>
      <c r="D148" t="str">
        <f>IFERROR(INDEX('Draft Master List'!E:F,MATCH(C148,'Draft Master List'!E:E,0),2),"N/A")</f>
        <v>N/A</v>
      </c>
      <c r="E148" t="s">
        <v>12</v>
      </c>
      <c r="F148">
        <v>24</v>
      </c>
      <c r="G148" t="s">
        <v>643</v>
      </c>
      <c r="H148">
        <v>6</v>
      </c>
      <c r="I148">
        <v>1</v>
      </c>
      <c r="J148">
        <v>17</v>
      </c>
      <c r="K148">
        <v>60</v>
      </c>
      <c r="L148">
        <v>0</v>
      </c>
      <c r="M148">
        <v>12</v>
      </c>
      <c r="N148">
        <v>3.5</v>
      </c>
      <c r="O148">
        <v>10</v>
      </c>
      <c r="P148">
        <v>2.8</v>
      </c>
      <c r="Q148">
        <v>3</v>
      </c>
      <c r="R148">
        <v>2</v>
      </c>
      <c r="S148">
        <v>11</v>
      </c>
      <c r="T148">
        <v>5.5</v>
      </c>
      <c r="U148">
        <v>0</v>
      </c>
      <c r="V148">
        <v>7</v>
      </c>
      <c r="W148">
        <v>0.3</v>
      </c>
      <c r="X148">
        <v>1.8</v>
      </c>
      <c r="Y148" s="2">
        <v>0.66700000000000004</v>
      </c>
      <c r="Z148">
        <v>71</v>
      </c>
      <c r="AA148">
        <v>0</v>
      </c>
      <c r="AB148">
        <v>0</v>
      </c>
    </row>
    <row r="149" spans="1:28" x14ac:dyDescent="0.25">
      <c r="A149">
        <v>2015</v>
      </c>
      <c r="B149">
        <v>148</v>
      </c>
      <c r="C149" t="s">
        <v>1024</v>
      </c>
      <c r="D149" t="str">
        <f>IFERROR(INDEX('Draft Master List'!E:F,MATCH(C149,'Draft Master List'!E:E,0),2),"N/A")</f>
        <v>N/A</v>
      </c>
      <c r="E149" t="s">
        <v>34</v>
      </c>
      <c r="F149">
        <v>25</v>
      </c>
      <c r="H149">
        <v>9</v>
      </c>
      <c r="I149">
        <v>0</v>
      </c>
      <c r="J149">
        <v>16</v>
      </c>
      <c r="K149">
        <v>38</v>
      </c>
      <c r="L149">
        <v>0</v>
      </c>
      <c r="M149">
        <v>14</v>
      </c>
      <c r="N149">
        <v>2.4</v>
      </c>
      <c r="O149">
        <v>4.2</v>
      </c>
      <c r="P149">
        <v>1.8</v>
      </c>
      <c r="Q149">
        <v>10</v>
      </c>
      <c r="R149">
        <v>8</v>
      </c>
      <c r="S149">
        <v>69</v>
      </c>
      <c r="T149">
        <v>8.6</v>
      </c>
      <c r="U149">
        <v>0</v>
      </c>
      <c r="V149">
        <v>16</v>
      </c>
      <c r="W149">
        <v>0.9</v>
      </c>
      <c r="X149">
        <v>7.7</v>
      </c>
      <c r="Y149" s="2">
        <v>0.8</v>
      </c>
      <c r="Z149">
        <v>107</v>
      </c>
      <c r="AA149">
        <v>0</v>
      </c>
      <c r="AB149">
        <v>0</v>
      </c>
    </row>
    <row r="150" spans="1:28" x14ac:dyDescent="0.25">
      <c r="A150">
        <v>2015</v>
      </c>
      <c r="B150">
        <v>149</v>
      </c>
      <c r="C150" t="s">
        <v>650</v>
      </c>
      <c r="D150" t="str">
        <f>IFERROR(INDEX('Draft Master List'!E:F,MATCH(C150,'Draft Master List'!E:E,0),2),"N/A")</f>
        <v>N/A</v>
      </c>
      <c r="E150" t="s">
        <v>20</v>
      </c>
      <c r="F150">
        <v>40</v>
      </c>
      <c r="G150" t="s">
        <v>1</v>
      </c>
      <c r="H150">
        <v>8</v>
      </c>
      <c r="I150">
        <v>8</v>
      </c>
      <c r="J150">
        <v>16</v>
      </c>
      <c r="K150">
        <v>15</v>
      </c>
      <c r="L150">
        <v>0</v>
      </c>
      <c r="M150">
        <v>10</v>
      </c>
      <c r="N150">
        <v>0.9</v>
      </c>
      <c r="O150">
        <v>1.9</v>
      </c>
      <c r="P150">
        <v>2</v>
      </c>
      <c r="Z150">
        <v>15</v>
      </c>
      <c r="AA150">
        <v>0</v>
      </c>
      <c r="AB150">
        <v>3</v>
      </c>
    </row>
    <row r="151" spans="1:28" x14ac:dyDescent="0.25">
      <c r="A151">
        <v>2015</v>
      </c>
      <c r="B151">
        <v>150</v>
      </c>
      <c r="C151" t="s">
        <v>906</v>
      </c>
      <c r="D151" t="str">
        <f>IFERROR(INDEX('Draft Master List'!E:F,MATCH(C151,'Draft Master List'!E:E,0),2),"N/A")</f>
        <v>N/A</v>
      </c>
      <c r="E151" t="s">
        <v>16</v>
      </c>
      <c r="F151">
        <v>27</v>
      </c>
      <c r="H151">
        <v>12</v>
      </c>
      <c r="I151">
        <v>0</v>
      </c>
      <c r="J151">
        <v>16</v>
      </c>
      <c r="K151">
        <v>74</v>
      </c>
      <c r="L151">
        <v>0</v>
      </c>
      <c r="M151">
        <v>19</v>
      </c>
      <c r="N151">
        <v>4.5999999999999996</v>
      </c>
      <c r="O151">
        <v>6.2</v>
      </c>
      <c r="P151">
        <v>1.3</v>
      </c>
      <c r="Q151">
        <v>9</v>
      </c>
      <c r="R151">
        <v>7</v>
      </c>
      <c r="S151">
        <v>106</v>
      </c>
      <c r="T151">
        <v>15.1</v>
      </c>
      <c r="U151">
        <v>1</v>
      </c>
      <c r="V151">
        <v>59</v>
      </c>
      <c r="W151">
        <v>0.6</v>
      </c>
      <c r="X151">
        <v>8.8000000000000007</v>
      </c>
      <c r="Y151" s="2">
        <v>0.77800000000000002</v>
      </c>
      <c r="Z151">
        <v>180</v>
      </c>
      <c r="AA151">
        <v>1</v>
      </c>
      <c r="AB151">
        <v>2</v>
      </c>
    </row>
    <row r="152" spans="1:28" x14ac:dyDescent="0.25">
      <c r="A152">
        <v>2015</v>
      </c>
      <c r="B152">
        <v>151</v>
      </c>
      <c r="C152" t="s">
        <v>749</v>
      </c>
      <c r="D152" t="str">
        <f>IFERROR(INDEX('Draft Master List'!E:F,MATCH(C152,'Draft Master List'!E:E,0),2),"N/A")</f>
        <v>N/A</v>
      </c>
      <c r="E152" t="s">
        <v>669</v>
      </c>
      <c r="F152">
        <v>32</v>
      </c>
      <c r="H152">
        <v>6</v>
      </c>
      <c r="I152">
        <v>4</v>
      </c>
      <c r="J152">
        <v>16</v>
      </c>
      <c r="K152">
        <v>47</v>
      </c>
      <c r="L152">
        <v>1</v>
      </c>
      <c r="M152">
        <v>11</v>
      </c>
      <c r="N152">
        <v>2.9</v>
      </c>
      <c r="O152">
        <v>7.8</v>
      </c>
      <c r="P152">
        <v>2.7</v>
      </c>
      <c r="Z152">
        <v>47</v>
      </c>
      <c r="AA152">
        <v>1</v>
      </c>
      <c r="AB152">
        <v>2</v>
      </c>
    </row>
    <row r="153" spans="1:28" x14ac:dyDescent="0.25">
      <c r="A153">
        <v>2015</v>
      </c>
      <c r="B153">
        <v>152</v>
      </c>
      <c r="C153" t="s">
        <v>1025</v>
      </c>
      <c r="D153" t="str">
        <f>IFERROR(INDEX('Draft Master List'!E:F,MATCH(C153,'Draft Master List'!E:E,0),2),"N/A")</f>
        <v>N/A</v>
      </c>
      <c r="E153" t="s">
        <v>33</v>
      </c>
      <c r="F153">
        <v>23</v>
      </c>
      <c r="H153">
        <v>16</v>
      </c>
      <c r="I153">
        <v>0</v>
      </c>
      <c r="J153">
        <v>16</v>
      </c>
      <c r="K153">
        <v>59</v>
      </c>
      <c r="L153">
        <v>0</v>
      </c>
      <c r="M153">
        <v>19</v>
      </c>
      <c r="N153">
        <v>3.7</v>
      </c>
      <c r="O153">
        <v>3.7</v>
      </c>
      <c r="P153">
        <v>1</v>
      </c>
      <c r="Q153">
        <v>28</v>
      </c>
      <c r="R153">
        <v>21</v>
      </c>
      <c r="S153">
        <v>142</v>
      </c>
      <c r="T153">
        <v>6.8</v>
      </c>
      <c r="U153">
        <v>1</v>
      </c>
      <c r="V153">
        <v>23</v>
      </c>
      <c r="W153">
        <v>1.3</v>
      </c>
      <c r="X153">
        <v>8.9</v>
      </c>
      <c r="Y153" s="2">
        <v>0.75</v>
      </c>
      <c r="Z153">
        <v>201</v>
      </c>
      <c r="AA153">
        <v>1</v>
      </c>
      <c r="AB153">
        <v>2</v>
      </c>
    </row>
    <row r="154" spans="1:28" x14ac:dyDescent="0.25">
      <c r="A154">
        <v>2015</v>
      </c>
      <c r="B154">
        <v>153</v>
      </c>
      <c r="C154" t="s">
        <v>69</v>
      </c>
      <c r="D154" t="str">
        <f>IFERROR(INDEX('Draft Master List'!E:F,MATCH(C154,'Draft Master List'!E:E,0),2),"N/A")</f>
        <v>N/A</v>
      </c>
      <c r="E154" t="s">
        <v>669</v>
      </c>
      <c r="F154">
        <v>33</v>
      </c>
      <c r="H154">
        <v>10</v>
      </c>
      <c r="I154">
        <v>8</v>
      </c>
      <c r="J154">
        <v>15</v>
      </c>
      <c r="K154">
        <v>78</v>
      </c>
      <c r="L154">
        <v>0</v>
      </c>
      <c r="M154">
        <v>24</v>
      </c>
      <c r="N154">
        <v>5.2</v>
      </c>
      <c r="O154">
        <v>7.8</v>
      </c>
      <c r="P154">
        <v>1.5</v>
      </c>
      <c r="Z154">
        <v>78</v>
      </c>
      <c r="AA154">
        <v>0</v>
      </c>
      <c r="AB154">
        <v>4</v>
      </c>
    </row>
    <row r="155" spans="1:28" x14ac:dyDescent="0.25">
      <c r="A155">
        <v>2015</v>
      </c>
      <c r="B155">
        <v>154</v>
      </c>
      <c r="C155" t="s">
        <v>712</v>
      </c>
      <c r="D155" t="str">
        <f>IFERROR(INDEX('Draft Master List'!E:F,MATCH(C155,'Draft Master List'!E:E,0),2),"N/A")</f>
        <v>N/A</v>
      </c>
      <c r="E155" t="s">
        <v>23</v>
      </c>
      <c r="F155">
        <v>30</v>
      </c>
      <c r="G155" t="s">
        <v>1</v>
      </c>
      <c r="H155">
        <v>11</v>
      </c>
      <c r="I155">
        <v>9</v>
      </c>
      <c r="J155">
        <v>15</v>
      </c>
      <c r="K155">
        <v>44</v>
      </c>
      <c r="L155">
        <v>0</v>
      </c>
      <c r="M155">
        <v>15</v>
      </c>
      <c r="N155">
        <v>2.9</v>
      </c>
      <c r="O155">
        <v>4</v>
      </c>
      <c r="P155">
        <v>1.4</v>
      </c>
      <c r="Z155">
        <v>44</v>
      </c>
      <c r="AA155">
        <v>0</v>
      </c>
      <c r="AB155">
        <v>6</v>
      </c>
    </row>
    <row r="156" spans="1:28" x14ac:dyDescent="0.25">
      <c r="A156">
        <v>2015</v>
      </c>
      <c r="B156">
        <v>155</v>
      </c>
      <c r="C156" t="s">
        <v>1026</v>
      </c>
      <c r="D156" t="str">
        <f>IFERROR(INDEX('Draft Master List'!E:F,MATCH(C156,'Draft Master List'!E:E,0),2),"N/A")</f>
        <v>N/A</v>
      </c>
      <c r="E156" t="s">
        <v>30</v>
      </c>
      <c r="F156">
        <v>24</v>
      </c>
      <c r="H156">
        <v>2</v>
      </c>
      <c r="I156">
        <v>0</v>
      </c>
      <c r="J156">
        <v>15</v>
      </c>
      <c r="K156">
        <v>51</v>
      </c>
      <c r="L156">
        <v>0</v>
      </c>
      <c r="M156">
        <v>15</v>
      </c>
      <c r="N156">
        <v>3.4</v>
      </c>
      <c r="O156">
        <v>25.5</v>
      </c>
      <c r="P156">
        <v>7.5</v>
      </c>
      <c r="Z156">
        <v>51</v>
      </c>
      <c r="AA156">
        <v>0</v>
      </c>
      <c r="AB156">
        <v>0</v>
      </c>
    </row>
    <row r="157" spans="1:28" x14ac:dyDescent="0.25">
      <c r="A157">
        <v>2015</v>
      </c>
      <c r="B157">
        <v>156</v>
      </c>
      <c r="C157" t="s">
        <v>83</v>
      </c>
      <c r="D157" t="str">
        <f>IFERROR(INDEX('Draft Master List'!E:F,MATCH(C157,'Draft Master List'!E:E,0),2),"N/A")</f>
        <v>N/A</v>
      </c>
      <c r="E157" t="s">
        <v>24</v>
      </c>
      <c r="F157">
        <v>33</v>
      </c>
      <c r="G157" t="s">
        <v>1</v>
      </c>
      <c r="H157">
        <v>12</v>
      </c>
      <c r="I157">
        <v>11</v>
      </c>
      <c r="J157">
        <v>15</v>
      </c>
      <c r="K157">
        <v>29</v>
      </c>
      <c r="L157">
        <v>0</v>
      </c>
      <c r="M157">
        <v>13</v>
      </c>
      <c r="N157">
        <v>1.9</v>
      </c>
      <c r="O157">
        <v>2.4</v>
      </c>
      <c r="P157">
        <v>1.3</v>
      </c>
      <c r="Q157">
        <v>0</v>
      </c>
      <c r="R157">
        <v>0</v>
      </c>
      <c r="S157">
        <v>-3</v>
      </c>
      <c r="U157">
        <v>0</v>
      </c>
      <c r="V157">
        <v>0</v>
      </c>
      <c r="W157">
        <v>0</v>
      </c>
      <c r="X157">
        <v>-0.3</v>
      </c>
      <c r="Y157" s="2">
        <v>0</v>
      </c>
      <c r="Z157">
        <v>26</v>
      </c>
      <c r="AA157">
        <v>0</v>
      </c>
      <c r="AB157">
        <v>2</v>
      </c>
    </row>
    <row r="158" spans="1:28" x14ac:dyDescent="0.25">
      <c r="A158">
        <v>2015</v>
      </c>
      <c r="B158">
        <v>157</v>
      </c>
      <c r="C158" t="s">
        <v>1027</v>
      </c>
      <c r="D158" t="str">
        <f>IFERROR(INDEX('Draft Master List'!E:F,MATCH(C158,'Draft Master List'!E:E,0),2),"N/A")</f>
        <v>N/A</v>
      </c>
      <c r="E158" t="s">
        <v>669</v>
      </c>
      <c r="F158">
        <v>31</v>
      </c>
      <c r="H158">
        <v>5</v>
      </c>
      <c r="I158">
        <v>0</v>
      </c>
      <c r="J158">
        <v>15</v>
      </c>
      <c r="K158">
        <v>64</v>
      </c>
      <c r="L158">
        <v>0</v>
      </c>
      <c r="M158">
        <v>11</v>
      </c>
      <c r="N158">
        <v>4.3</v>
      </c>
      <c r="O158">
        <v>12.8</v>
      </c>
      <c r="P158">
        <v>3</v>
      </c>
      <c r="Q158">
        <v>11</v>
      </c>
      <c r="R158">
        <v>9</v>
      </c>
      <c r="S158">
        <v>84</v>
      </c>
      <c r="T158">
        <v>9.3000000000000007</v>
      </c>
      <c r="U158">
        <v>0</v>
      </c>
      <c r="V158">
        <v>15</v>
      </c>
      <c r="W158">
        <v>1.8</v>
      </c>
      <c r="X158">
        <v>16.8</v>
      </c>
      <c r="Y158" s="2">
        <v>0.81799999999999995</v>
      </c>
      <c r="Z158">
        <v>148</v>
      </c>
      <c r="AA158">
        <v>0</v>
      </c>
      <c r="AB158">
        <v>0</v>
      </c>
    </row>
    <row r="159" spans="1:28" x14ac:dyDescent="0.25">
      <c r="A159">
        <v>2015</v>
      </c>
      <c r="B159">
        <v>158</v>
      </c>
      <c r="C159" t="s">
        <v>821</v>
      </c>
      <c r="D159" t="str">
        <f>IFERROR(INDEX('Draft Master List'!E:F,MATCH(C159,'Draft Master List'!E:E,0),2),"N/A")</f>
        <v>N/A</v>
      </c>
      <c r="E159" t="s">
        <v>15</v>
      </c>
      <c r="F159">
        <v>25</v>
      </c>
      <c r="G159" t="s">
        <v>62</v>
      </c>
      <c r="H159">
        <v>7</v>
      </c>
      <c r="I159">
        <v>3</v>
      </c>
      <c r="J159">
        <v>14</v>
      </c>
      <c r="K159">
        <v>31</v>
      </c>
      <c r="L159">
        <v>0</v>
      </c>
      <c r="M159">
        <v>16</v>
      </c>
      <c r="N159">
        <v>2.2000000000000002</v>
      </c>
      <c r="O159">
        <v>4.4000000000000004</v>
      </c>
      <c r="P159">
        <v>2</v>
      </c>
      <c r="Z159">
        <v>31</v>
      </c>
      <c r="AA159">
        <v>0</v>
      </c>
      <c r="AB159">
        <v>1</v>
      </c>
    </row>
    <row r="160" spans="1:28" x14ac:dyDescent="0.25">
      <c r="A160">
        <v>2015</v>
      </c>
      <c r="B160">
        <v>159</v>
      </c>
      <c r="C160" t="s">
        <v>911</v>
      </c>
      <c r="D160" t="str">
        <f>IFERROR(INDEX('Draft Master List'!E:F,MATCH(C160,'Draft Master List'!E:E,0),2),"N/A")</f>
        <v>N/A</v>
      </c>
      <c r="E160" t="s">
        <v>63</v>
      </c>
      <c r="F160">
        <v>25</v>
      </c>
      <c r="H160">
        <v>5</v>
      </c>
      <c r="I160">
        <v>0</v>
      </c>
      <c r="J160">
        <v>14</v>
      </c>
      <c r="K160">
        <v>41</v>
      </c>
      <c r="L160">
        <v>0</v>
      </c>
      <c r="M160">
        <v>5</v>
      </c>
      <c r="N160">
        <v>2.9</v>
      </c>
      <c r="O160">
        <v>8.1999999999999993</v>
      </c>
      <c r="P160">
        <v>2.8</v>
      </c>
      <c r="Q160">
        <v>3</v>
      </c>
      <c r="R160">
        <v>1</v>
      </c>
      <c r="S160">
        <v>10</v>
      </c>
      <c r="T160">
        <v>10</v>
      </c>
      <c r="U160">
        <v>0</v>
      </c>
      <c r="V160">
        <v>10</v>
      </c>
      <c r="W160">
        <v>0.2</v>
      </c>
      <c r="X160">
        <v>2</v>
      </c>
      <c r="Y160" s="2">
        <v>0.33300000000000002</v>
      </c>
      <c r="Z160">
        <v>51</v>
      </c>
      <c r="AA160">
        <v>0</v>
      </c>
      <c r="AB160">
        <v>0</v>
      </c>
    </row>
    <row r="161" spans="1:28" x14ac:dyDescent="0.25">
      <c r="A161">
        <v>2015</v>
      </c>
      <c r="B161">
        <v>160</v>
      </c>
      <c r="C161" t="s">
        <v>742</v>
      </c>
      <c r="D161" t="str">
        <f>IFERROR(INDEX('Draft Master List'!E:F,MATCH(C161,'Draft Master List'!E:E,0),2),"N/A")</f>
        <v>N/A</v>
      </c>
      <c r="E161" t="s">
        <v>5</v>
      </c>
      <c r="F161">
        <v>25</v>
      </c>
      <c r="G161" t="s">
        <v>74</v>
      </c>
      <c r="H161">
        <v>16</v>
      </c>
      <c r="I161">
        <v>15</v>
      </c>
      <c r="J161">
        <v>13</v>
      </c>
      <c r="K161">
        <v>50</v>
      </c>
      <c r="L161">
        <v>0</v>
      </c>
      <c r="M161">
        <v>12</v>
      </c>
      <c r="N161">
        <v>3.8</v>
      </c>
      <c r="O161">
        <v>3.1</v>
      </c>
      <c r="P161">
        <v>0.8</v>
      </c>
      <c r="Q161">
        <v>129</v>
      </c>
      <c r="R161">
        <v>79</v>
      </c>
      <c r="S161">
        <v>829</v>
      </c>
      <c r="T161">
        <v>10.5</v>
      </c>
      <c r="U161">
        <v>6</v>
      </c>
      <c r="V161">
        <v>53</v>
      </c>
      <c r="W161">
        <v>4.9000000000000004</v>
      </c>
      <c r="X161">
        <v>51.8</v>
      </c>
      <c r="Y161" s="2">
        <v>0.61199999999999999</v>
      </c>
      <c r="Z161">
        <v>879</v>
      </c>
      <c r="AA161">
        <v>6</v>
      </c>
      <c r="AB161">
        <v>1</v>
      </c>
    </row>
    <row r="162" spans="1:28" x14ac:dyDescent="0.25">
      <c r="A162">
        <v>2015</v>
      </c>
      <c r="B162">
        <v>161</v>
      </c>
      <c r="C162" t="s">
        <v>2</v>
      </c>
      <c r="D162" t="str">
        <f>IFERROR(INDEX('Draft Master List'!E:F,MATCH(C162,'Draft Master List'!E:E,0),2),"N/A")</f>
        <v>182008</v>
      </c>
      <c r="E162" t="s">
        <v>3</v>
      </c>
      <c r="F162">
        <v>30</v>
      </c>
      <c r="G162" t="s">
        <v>1</v>
      </c>
      <c r="H162">
        <v>10</v>
      </c>
      <c r="I162">
        <v>10</v>
      </c>
      <c r="J162">
        <v>13</v>
      </c>
      <c r="K162">
        <v>23</v>
      </c>
      <c r="L162">
        <v>3</v>
      </c>
      <c r="M162">
        <v>16</v>
      </c>
      <c r="N162">
        <v>1.8</v>
      </c>
      <c r="O162">
        <v>2.2999999999999998</v>
      </c>
      <c r="P162">
        <v>1.3</v>
      </c>
      <c r="Z162">
        <v>23</v>
      </c>
      <c r="AA162">
        <v>3</v>
      </c>
      <c r="AB162">
        <v>5</v>
      </c>
    </row>
    <row r="163" spans="1:28" x14ac:dyDescent="0.25">
      <c r="A163">
        <v>2015</v>
      </c>
      <c r="B163">
        <v>162</v>
      </c>
      <c r="C163" t="s">
        <v>70</v>
      </c>
      <c r="D163" t="str">
        <f>IFERROR(INDEX('Draft Master List'!E:F,MATCH(C163,'Draft Master List'!E:E,0),2),"N/A")</f>
        <v>432007</v>
      </c>
      <c r="E163" t="s">
        <v>10</v>
      </c>
      <c r="F163">
        <v>31</v>
      </c>
      <c r="H163">
        <v>7</v>
      </c>
      <c r="I163">
        <v>0</v>
      </c>
      <c r="J163">
        <v>13</v>
      </c>
      <c r="K163">
        <v>-13</v>
      </c>
      <c r="L163">
        <v>0</v>
      </c>
      <c r="M163">
        <v>-1</v>
      </c>
      <c r="N163">
        <v>-1</v>
      </c>
      <c r="O163">
        <v>-1.9</v>
      </c>
      <c r="P163">
        <v>1.9</v>
      </c>
      <c r="Z163">
        <v>-13</v>
      </c>
      <c r="AA163">
        <v>0</v>
      </c>
      <c r="AB163">
        <v>0</v>
      </c>
    </row>
    <row r="164" spans="1:28" x14ac:dyDescent="0.25">
      <c r="A164">
        <v>2015</v>
      </c>
      <c r="B164">
        <v>163</v>
      </c>
      <c r="C164" t="s">
        <v>1028</v>
      </c>
      <c r="D164" t="str">
        <f>IFERROR(INDEX('Draft Master List'!E:F,MATCH(C164,'Draft Master List'!E:E,0),2),"N/A")</f>
        <v>N/A</v>
      </c>
      <c r="E164" t="s">
        <v>3</v>
      </c>
      <c r="F164">
        <v>24</v>
      </c>
      <c r="H164">
        <v>3</v>
      </c>
      <c r="I164">
        <v>0</v>
      </c>
      <c r="J164">
        <v>13</v>
      </c>
      <c r="K164">
        <v>47</v>
      </c>
      <c r="L164">
        <v>1</v>
      </c>
      <c r="M164">
        <v>7</v>
      </c>
      <c r="N164">
        <v>3.6</v>
      </c>
      <c r="O164">
        <v>15.7</v>
      </c>
      <c r="P164">
        <v>4.3</v>
      </c>
      <c r="Q164">
        <v>5</v>
      </c>
      <c r="R164">
        <v>5</v>
      </c>
      <c r="S164">
        <v>29</v>
      </c>
      <c r="T164">
        <v>5.8</v>
      </c>
      <c r="U164">
        <v>0</v>
      </c>
      <c r="V164">
        <v>11</v>
      </c>
      <c r="W164">
        <v>1.7</v>
      </c>
      <c r="X164">
        <v>9.6999999999999993</v>
      </c>
      <c r="Y164" s="2">
        <v>1</v>
      </c>
      <c r="Z164">
        <v>76</v>
      </c>
      <c r="AA164">
        <v>1</v>
      </c>
      <c r="AB164">
        <v>0</v>
      </c>
    </row>
    <row r="165" spans="1:28" x14ac:dyDescent="0.25">
      <c r="A165">
        <v>2015</v>
      </c>
      <c r="B165">
        <v>164</v>
      </c>
      <c r="C165" t="s">
        <v>773</v>
      </c>
      <c r="D165" t="str">
        <f>IFERROR(INDEX('Draft Master List'!E:F,MATCH(C165,'Draft Master List'!E:E,0),2),"N/A")</f>
        <v>N/A</v>
      </c>
      <c r="E165" t="s">
        <v>223</v>
      </c>
      <c r="F165">
        <v>27</v>
      </c>
      <c r="G165" t="s">
        <v>62</v>
      </c>
      <c r="H165">
        <v>6</v>
      </c>
      <c r="I165">
        <v>5</v>
      </c>
      <c r="J165">
        <v>12</v>
      </c>
      <c r="K165">
        <v>5</v>
      </c>
      <c r="L165">
        <v>0</v>
      </c>
      <c r="M165">
        <v>4</v>
      </c>
      <c r="N165">
        <v>0.4</v>
      </c>
      <c r="O165">
        <v>0.8</v>
      </c>
      <c r="P165">
        <v>2</v>
      </c>
      <c r="Z165">
        <v>5</v>
      </c>
      <c r="AA165">
        <v>0</v>
      </c>
      <c r="AB165">
        <v>3</v>
      </c>
    </row>
    <row r="166" spans="1:28" x14ac:dyDescent="0.25">
      <c r="A166">
        <v>2015</v>
      </c>
      <c r="B166">
        <v>165</v>
      </c>
      <c r="C166" t="s">
        <v>830</v>
      </c>
      <c r="D166" t="str">
        <f>IFERROR(INDEX('Draft Master List'!E:F,MATCH(C166,'Draft Master List'!E:E,0),2),"N/A")</f>
        <v>N/A</v>
      </c>
      <c r="E166" t="s">
        <v>704</v>
      </c>
      <c r="F166">
        <v>26</v>
      </c>
      <c r="H166">
        <v>7</v>
      </c>
      <c r="I166">
        <v>1</v>
      </c>
      <c r="J166">
        <v>11</v>
      </c>
      <c r="K166">
        <v>28</v>
      </c>
      <c r="L166">
        <v>0</v>
      </c>
      <c r="M166">
        <v>6</v>
      </c>
      <c r="N166">
        <v>2.5</v>
      </c>
      <c r="O166">
        <v>4</v>
      </c>
      <c r="P166">
        <v>1.6</v>
      </c>
      <c r="Q166">
        <v>22</v>
      </c>
      <c r="R166">
        <v>17</v>
      </c>
      <c r="S166">
        <v>214</v>
      </c>
      <c r="T166">
        <v>12.6</v>
      </c>
      <c r="U166">
        <v>1</v>
      </c>
      <c r="V166">
        <v>44</v>
      </c>
      <c r="W166">
        <v>2.4</v>
      </c>
      <c r="X166">
        <v>30.6</v>
      </c>
      <c r="Y166" s="2">
        <v>0.77300000000000002</v>
      </c>
      <c r="Z166">
        <v>242</v>
      </c>
      <c r="AA166">
        <v>1</v>
      </c>
      <c r="AB166">
        <v>1</v>
      </c>
    </row>
    <row r="167" spans="1:28" x14ac:dyDescent="0.25">
      <c r="A167">
        <v>2015</v>
      </c>
      <c r="B167">
        <v>166</v>
      </c>
      <c r="C167" t="s">
        <v>269</v>
      </c>
      <c r="D167" t="str">
        <f>IFERROR(INDEX('Draft Master List'!E:F,MATCH(C167,'Draft Master List'!E:E,0),2),"N/A")</f>
        <v>482010</v>
      </c>
      <c r="E167" t="s">
        <v>669</v>
      </c>
      <c r="F167">
        <v>28</v>
      </c>
      <c r="H167">
        <v>5</v>
      </c>
      <c r="I167">
        <v>3</v>
      </c>
      <c r="J167">
        <v>11</v>
      </c>
      <c r="K167">
        <v>36</v>
      </c>
      <c r="L167">
        <v>0</v>
      </c>
      <c r="M167">
        <v>11</v>
      </c>
      <c r="N167">
        <v>3.3</v>
      </c>
      <c r="O167">
        <v>7.2</v>
      </c>
      <c r="P167">
        <v>2.2000000000000002</v>
      </c>
      <c r="Z167">
        <v>36</v>
      </c>
      <c r="AA167">
        <v>0</v>
      </c>
      <c r="AB167">
        <v>1</v>
      </c>
    </row>
    <row r="168" spans="1:28" x14ac:dyDescent="0.25">
      <c r="A168">
        <v>2015</v>
      </c>
      <c r="B168">
        <v>167</v>
      </c>
      <c r="C168" t="s">
        <v>840</v>
      </c>
      <c r="D168" t="str">
        <f>IFERROR(INDEX('Draft Master List'!E:F,MATCH(C168,'Draft Master List'!E:E,0),2),"N/A")</f>
        <v>N/A</v>
      </c>
      <c r="E168" t="s">
        <v>16</v>
      </c>
      <c r="F168">
        <v>30</v>
      </c>
      <c r="G168" t="s">
        <v>758</v>
      </c>
      <c r="H168">
        <v>15</v>
      </c>
      <c r="I168">
        <v>7</v>
      </c>
      <c r="J168">
        <v>10</v>
      </c>
      <c r="K168">
        <v>36</v>
      </c>
      <c r="L168">
        <v>0</v>
      </c>
      <c r="M168">
        <v>12</v>
      </c>
      <c r="N168">
        <v>3.6</v>
      </c>
      <c r="O168">
        <v>2.4</v>
      </c>
      <c r="P168">
        <v>0.7</v>
      </c>
      <c r="Q168">
        <v>37</v>
      </c>
      <c r="R168">
        <v>30</v>
      </c>
      <c r="S168">
        <v>269</v>
      </c>
      <c r="T168">
        <v>9</v>
      </c>
      <c r="U168">
        <v>3</v>
      </c>
      <c r="V168">
        <v>55</v>
      </c>
      <c r="W168">
        <v>2</v>
      </c>
      <c r="X168">
        <v>17.899999999999999</v>
      </c>
      <c r="Y168" s="2">
        <v>0.81100000000000005</v>
      </c>
      <c r="Z168">
        <v>305</v>
      </c>
      <c r="AA168">
        <v>3</v>
      </c>
      <c r="AB168">
        <v>0</v>
      </c>
    </row>
    <row r="169" spans="1:28" x14ac:dyDescent="0.25">
      <c r="A169">
        <v>2015</v>
      </c>
      <c r="B169">
        <v>168</v>
      </c>
      <c r="C169" t="s">
        <v>768</v>
      </c>
      <c r="D169" t="str">
        <f>IFERROR(INDEX('Draft Master List'!E:F,MATCH(C169,'Draft Master List'!E:E,0),2),"N/A")</f>
        <v>N/A</v>
      </c>
      <c r="E169" t="s">
        <v>15</v>
      </c>
      <c r="F169">
        <v>26</v>
      </c>
      <c r="G169" t="s">
        <v>77</v>
      </c>
      <c r="H169">
        <v>16</v>
      </c>
      <c r="I169">
        <v>4</v>
      </c>
      <c r="J169">
        <v>10</v>
      </c>
      <c r="K169">
        <v>71</v>
      </c>
      <c r="L169">
        <v>2</v>
      </c>
      <c r="M169">
        <v>25</v>
      </c>
      <c r="N169">
        <v>7.1</v>
      </c>
      <c r="O169">
        <v>4.4000000000000004</v>
      </c>
      <c r="P169">
        <v>0.6</v>
      </c>
      <c r="Q169">
        <v>49</v>
      </c>
      <c r="R169">
        <v>33</v>
      </c>
      <c r="S169">
        <v>394</v>
      </c>
      <c r="T169">
        <v>11.9</v>
      </c>
      <c r="U169">
        <v>0</v>
      </c>
      <c r="V169">
        <v>52</v>
      </c>
      <c r="W169">
        <v>2.1</v>
      </c>
      <c r="X169">
        <v>24.6</v>
      </c>
      <c r="Y169" s="2">
        <v>0.67300000000000004</v>
      </c>
      <c r="Z169">
        <v>465</v>
      </c>
      <c r="AA169">
        <v>2</v>
      </c>
      <c r="AB169">
        <v>2</v>
      </c>
    </row>
    <row r="170" spans="1:28" x14ac:dyDescent="0.25">
      <c r="A170">
        <v>2015</v>
      </c>
      <c r="B170">
        <v>169</v>
      </c>
      <c r="C170" t="s">
        <v>807</v>
      </c>
      <c r="D170" t="str">
        <f>IFERROR(INDEX('Draft Master List'!E:F,MATCH(C170,'Draft Master List'!E:E,0),2),"N/A")</f>
        <v>N/A</v>
      </c>
      <c r="E170" t="s">
        <v>23</v>
      </c>
      <c r="F170">
        <v>28</v>
      </c>
      <c r="G170" t="s">
        <v>77</v>
      </c>
      <c r="H170">
        <v>11</v>
      </c>
      <c r="I170">
        <v>4</v>
      </c>
      <c r="J170">
        <v>10</v>
      </c>
      <c r="K170">
        <v>47</v>
      </c>
      <c r="L170">
        <v>0</v>
      </c>
      <c r="M170">
        <v>12</v>
      </c>
      <c r="N170">
        <v>4.7</v>
      </c>
      <c r="O170">
        <v>4.3</v>
      </c>
      <c r="P170">
        <v>0.9</v>
      </c>
      <c r="Q170">
        <v>75</v>
      </c>
      <c r="R170">
        <v>42</v>
      </c>
      <c r="S170">
        <v>484</v>
      </c>
      <c r="T170">
        <v>11.5</v>
      </c>
      <c r="U170">
        <v>2</v>
      </c>
      <c r="V170">
        <v>42</v>
      </c>
      <c r="W170">
        <v>3.8</v>
      </c>
      <c r="X170">
        <v>44</v>
      </c>
      <c r="Y170" s="2">
        <v>0.56000000000000005</v>
      </c>
      <c r="Z170">
        <v>531</v>
      </c>
      <c r="AA170">
        <v>2</v>
      </c>
      <c r="AB170">
        <v>2</v>
      </c>
    </row>
    <row r="171" spans="1:28" x14ac:dyDescent="0.25">
      <c r="A171">
        <v>2015</v>
      </c>
      <c r="B171">
        <v>170</v>
      </c>
      <c r="C171" t="s">
        <v>1029</v>
      </c>
      <c r="D171" t="str">
        <f>IFERROR(INDEX('Draft Master List'!E:F,MATCH(C171,'Draft Master List'!E:E,0),2),"N/A")</f>
        <v>N/A</v>
      </c>
      <c r="E171" t="s">
        <v>27</v>
      </c>
      <c r="F171">
        <v>23</v>
      </c>
      <c r="G171" t="s">
        <v>77</v>
      </c>
      <c r="H171">
        <v>15</v>
      </c>
      <c r="I171">
        <v>1</v>
      </c>
      <c r="J171">
        <v>10</v>
      </c>
      <c r="K171">
        <v>107</v>
      </c>
      <c r="L171">
        <v>0</v>
      </c>
      <c r="M171">
        <v>33</v>
      </c>
      <c r="N171">
        <v>10.7</v>
      </c>
      <c r="O171">
        <v>7.1</v>
      </c>
      <c r="P171">
        <v>0.7</v>
      </c>
      <c r="Q171">
        <v>8</v>
      </c>
      <c r="R171">
        <v>6</v>
      </c>
      <c r="S171">
        <v>16</v>
      </c>
      <c r="T171">
        <v>2.7</v>
      </c>
      <c r="U171">
        <v>0</v>
      </c>
      <c r="V171">
        <v>8</v>
      </c>
      <c r="W171">
        <v>0.4</v>
      </c>
      <c r="X171">
        <v>1.1000000000000001</v>
      </c>
      <c r="Y171" s="2">
        <v>0.75</v>
      </c>
      <c r="Z171">
        <v>123</v>
      </c>
      <c r="AA171">
        <v>0</v>
      </c>
      <c r="AB171">
        <v>1</v>
      </c>
    </row>
    <row r="172" spans="1:28" x14ac:dyDescent="0.25">
      <c r="A172">
        <v>2015</v>
      </c>
      <c r="B172">
        <v>171</v>
      </c>
      <c r="C172" t="s">
        <v>1030</v>
      </c>
      <c r="D172" t="str">
        <f>IFERROR(INDEX('Draft Master List'!E:F,MATCH(C172,'Draft Master List'!E:E,0),2),"N/A")</f>
        <v>N/A</v>
      </c>
      <c r="E172" t="s">
        <v>5</v>
      </c>
      <c r="F172">
        <v>23</v>
      </c>
      <c r="H172">
        <v>2</v>
      </c>
      <c r="I172">
        <v>0</v>
      </c>
      <c r="J172">
        <v>9</v>
      </c>
      <c r="K172">
        <v>21</v>
      </c>
      <c r="L172">
        <v>0</v>
      </c>
      <c r="M172">
        <v>12</v>
      </c>
      <c r="N172">
        <v>2.2999999999999998</v>
      </c>
      <c r="O172">
        <v>10.5</v>
      </c>
      <c r="P172">
        <v>4.5</v>
      </c>
      <c r="Z172">
        <v>21</v>
      </c>
      <c r="AA172">
        <v>0</v>
      </c>
      <c r="AB172">
        <v>0</v>
      </c>
    </row>
    <row r="173" spans="1:28" x14ac:dyDescent="0.25">
      <c r="A173">
        <v>2015</v>
      </c>
      <c r="B173">
        <v>172</v>
      </c>
      <c r="C173" t="s">
        <v>1202</v>
      </c>
      <c r="D173" t="str">
        <f>IFERROR(INDEX('Draft Master List'!E:F,MATCH(C173,'Draft Master List'!E:E,0),2),"N/A")</f>
        <v>N/A</v>
      </c>
      <c r="E173" t="s">
        <v>5</v>
      </c>
      <c r="F173">
        <v>33</v>
      </c>
      <c r="G173" t="s">
        <v>732</v>
      </c>
      <c r="H173">
        <v>16</v>
      </c>
      <c r="I173">
        <v>6</v>
      </c>
      <c r="J173">
        <v>9</v>
      </c>
      <c r="K173">
        <v>28</v>
      </c>
      <c r="L173">
        <v>2</v>
      </c>
      <c r="M173">
        <v>5</v>
      </c>
      <c r="N173">
        <v>3.1</v>
      </c>
      <c r="O173">
        <v>1.8</v>
      </c>
      <c r="P173">
        <v>0.6</v>
      </c>
      <c r="Q173">
        <v>10</v>
      </c>
      <c r="R173">
        <v>6</v>
      </c>
      <c r="S173">
        <v>56</v>
      </c>
      <c r="T173">
        <v>9.3000000000000007</v>
      </c>
      <c r="U173">
        <v>0</v>
      </c>
      <c r="V173">
        <v>19</v>
      </c>
      <c r="W173">
        <v>0.4</v>
      </c>
      <c r="X173">
        <v>3.5</v>
      </c>
      <c r="Y173" s="2">
        <v>0.6</v>
      </c>
      <c r="Z173">
        <v>84</v>
      </c>
      <c r="AA173">
        <v>2</v>
      </c>
      <c r="AB173">
        <v>0</v>
      </c>
    </row>
    <row r="174" spans="1:28" x14ac:dyDescent="0.25">
      <c r="A174">
        <v>2015</v>
      </c>
      <c r="B174">
        <v>173</v>
      </c>
      <c r="C174" t="s">
        <v>799</v>
      </c>
      <c r="D174" t="str">
        <f>IFERROR(INDEX('Draft Master List'!E:F,MATCH(C174,'Draft Master List'!E:E,0),2),"N/A")</f>
        <v>N/A</v>
      </c>
      <c r="E174" t="s">
        <v>28</v>
      </c>
      <c r="F174">
        <v>24</v>
      </c>
      <c r="G174" t="s">
        <v>62</v>
      </c>
      <c r="H174">
        <v>7</v>
      </c>
      <c r="I174">
        <v>4</v>
      </c>
      <c r="J174">
        <v>9</v>
      </c>
      <c r="K174">
        <v>8</v>
      </c>
      <c r="L174">
        <v>1</v>
      </c>
      <c r="M174">
        <v>5</v>
      </c>
      <c r="N174">
        <v>0.9</v>
      </c>
      <c r="O174">
        <v>1.1000000000000001</v>
      </c>
      <c r="P174">
        <v>1.3</v>
      </c>
      <c r="Z174">
        <v>8</v>
      </c>
      <c r="AA174">
        <v>1</v>
      </c>
      <c r="AB174">
        <v>4</v>
      </c>
    </row>
    <row r="175" spans="1:28" x14ac:dyDescent="0.25">
      <c r="A175">
        <v>2015</v>
      </c>
      <c r="B175">
        <v>174</v>
      </c>
      <c r="C175" t="s">
        <v>1031</v>
      </c>
      <c r="D175" t="str">
        <f>IFERROR(INDEX('Draft Master List'!E:F,MATCH(C175,'Draft Master List'!E:E,0),2),"N/A")</f>
        <v>N/A</v>
      </c>
      <c r="E175" t="s">
        <v>25</v>
      </c>
      <c r="F175">
        <v>22</v>
      </c>
      <c r="G175" t="s">
        <v>77</v>
      </c>
      <c r="H175">
        <v>10</v>
      </c>
      <c r="I175">
        <v>1</v>
      </c>
      <c r="J175">
        <v>9</v>
      </c>
      <c r="K175">
        <v>34</v>
      </c>
      <c r="L175">
        <v>1</v>
      </c>
      <c r="M175">
        <v>13</v>
      </c>
      <c r="N175">
        <v>3.8</v>
      </c>
      <c r="O175">
        <v>3.4</v>
      </c>
      <c r="P175">
        <v>0.9</v>
      </c>
      <c r="Q175">
        <v>25</v>
      </c>
      <c r="R175">
        <v>17</v>
      </c>
      <c r="S175">
        <v>140</v>
      </c>
      <c r="T175">
        <v>8.1999999999999993</v>
      </c>
      <c r="U175">
        <v>1</v>
      </c>
      <c r="V175">
        <v>36</v>
      </c>
      <c r="W175">
        <v>1.7</v>
      </c>
      <c r="X175">
        <v>14</v>
      </c>
      <c r="Y175" s="2">
        <v>0.68</v>
      </c>
      <c r="Z175">
        <v>174</v>
      </c>
      <c r="AA175">
        <v>2</v>
      </c>
      <c r="AB175">
        <v>2</v>
      </c>
    </row>
    <row r="176" spans="1:28" x14ac:dyDescent="0.25">
      <c r="A176">
        <v>2015</v>
      </c>
      <c r="B176">
        <v>175</v>
      </c>
      <c r="C176" t="s">
        <v>98</v>
      </c>
      <c r="D176" t="str">
        <f>IFERROR(INDEX('Draft Master List'!E:F,MATCH(C176,'Draft Master List'!E:E,0),2),"N/A")</f>
        <v>22006</v>
      </c>
      <c r="E176" t="s">
        <v>34</v>
      </c>
      <c r="F176">
        <v>30</v>
      </c>
      <c r="G176" t="s">
        <v>643</v>
      </c>
      <c r="H176">
        <v>5</v>
      </c>
      <c r="I176">
        <v>1</v>
      </c>
      <c r="J176">
        <v>8</v>
      </c>
      <c r="K176">
        <v>28</v>
      </c>
      <c r="L176">
        <v>0</v>
      </c>
      <c r="M176">
        <v>9</v>
      </c>
      <c r="N176">
        <v>3.5</v>
      </c>
      <c r="O176">
        <v>5.6</v>
      </c>
      <c r="P176">
        <v>1.6</v>
      </c>
      <c r="Q176">
        <v>10</v>
      </c>
      <c r="R176">
        <v>4</v>
      </c>
      <c r="S176">
        <v>19</v>
      </c>
      <c r="T176">
        <v>4.8</v>
      </c>
      <c r="U176">
        <v>0</v>
      </c>
      <c r="V176">
        <v>8</v>
      </c>
      <c r="W176">
        <v>0.8</v>
      </c>
      <c r="X176">
        <v>3.8</v>
      </c>
      <c r="Y176" s="2">
        <v>0.4</v>
      </c>
      <c r="Z176">
        <v>47</v>
      </c>
      <c r="AA176">
        <v>0</v>
      </c>
      <c r="AB176">
        <v>0</v>
      </c>
    </row>
    <row r="177" spans="1:28" x14ac:dyDescent="0.25">
      <c r="A177">
        <v>2015</v>
      </c>
      <c r="B177">
        <v>176</v>
      </c>
      <c r="C177" t="s">
        <v>1032</v>
      </c>
      <c r="D177" t="str">
        <f>IFERROR(INDEX('Draft Master List'!E:F,MATCH(C177,'Draft Master List'!E:E,0),2),"N/A")</f>
        <v>N/A</v>
      </c>
      <c r="E177" t="s">
        <v>19</v>
      </c>
      <c r="F177">
        <v>25</v>
      </c>
      <c r="G177" t="s">
        <v>976</v>
      </c>
      <c r="H177">
        <v>14</v>
      </c>
      <c r="I177">
        <v>3</v>
      </c>
      <c r="J177">
        <v>8</v>
      </c>
      <c r="K177">
        <v>32</v>
      </c>
      <c r="L177">
        <v>0</v>
      </c>
      <c r="M177">
        <v>19</v>
      </c>
      <c r="N177">
        <v>4</v>
      </c>
      <c r="O177">
        <v>2.2999999999999998</v>
      </c>
      <c r="P177">
        <v>0.6</v>
      </c>
      <c r="Q177">
        <v>1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0.1</v>
      </c>
      <c r="X177">
        <v>0</v>
      </c>
      <c r="Y177" s="2">
        <v>1</v>
      </c>
      <c r="Z177">
        <v>32</v>
      </c>
      <c r="AA177">
        <v>0</v>
      </c>
      <c r="AB177">
        <v>0</v>
      </c>
    </row>
    <row r="178" spans="1:28" x14ac:dyDescent="0.25">
      <c r="A178">
        <v>2015</v>
      </c>
      <c r="B178">
        <v>177</v>
      </c>
      <c r="C178" t="s">
        <v>1033</v>
      </c>
      <c r="D178" t="str">
        <f>IFERROR(INDEX('Draft Master List'!E:F,MATCH(C178,'Draft Master List'!E:E,0),2),"N/A")</f>
        <v>N/A</v>
      </c>
      <c r="E178" t="s">
        <v>0</v>
      </c>
      <c r="F178">
        <v>22</v>
      </c>
      <c r="G178" t="s">
        <v>74</v>
      </c>
      <c r="H178">
        <v>16</v>
      </c>
      <c r="I178">
        <v>13</v>
      </c>
      <c r="J178">
        <v>8</v>
      </c>
      <c r="K178">
        <v>18</v>
      </c>
      <c r="L178">
        <v>0</v>
      </c>
      <c r="M178">
        <v>11</v>
      </c>
      <c r="N178">
        <v>2.2999999999999998</v>
      </c>
      <c r="O178">
        <v>1.1000000000000001</v>
      </c>
      <c r="P178">
        <v>0.5</v>
      </c>
      <c r="Q178">
        <v>129</v>
      </c>
      <c r="R178">
        <v>84</v>
      </c>
      <c r="S178">
        <v>1138</v>
      </c>
      <c r="T178">
        <v>13.5</v>
      </c>
      <c r="U178">
        <v>9</v>
      </c>
      <c r="V178">
        <v>71</v>
      </c>
      <c r="W178">
        <v>5.3</v>
      </c>
      <c r="X178">
        <v>71.099999999999994</v>
      </c>
      <c r="Y178" s="2">
        <v>0.65100000000000002</v>
      </c>
      <c r="Z178">
        <v>1156</v>
      </c>
      <c r="AA178">
        <v>9</v>
      </c>
      <c r="AB178">
        <v>1</v>
      </c>
    </row>
    <row r="179" spans="1:28" x14ac:dyDescent="0.25">
      <c r="A179">
        <v>2015</v>
      </c>
      <c r="B179">
        <v>178</v>
      </c>
      <c r="C179" t="s">
        <v>320</v>
      </c>
      <c r="D179" t="str">
        <f>IFERROR(INDEX('Draft Master List'!E:F,MATCH(C179,'Draft Master List'!E:E,0),2),"N/A")</f>
        <v>172009</v>
      </c>
      <c r="E179" t="s">
        <v>20</v>
      </c>
      <c r="F179">
        <v>27</v>
      </c>
      <c r="G179" t="s">
        <v>62</v>
      </c>
      <c r="H179">
        <v>1</v>
      </c>
      <c r="I179">
        <v>1</v>
      </c>
      <c r="J179">
        <v>8</v>
      </c>
      <c r="K179">
        <v>24</v>
      </c>
      <c r="L179">
        <v>0</v>
      </c>
      <c r="M179">
        <v>9</v>
      </c>
      <c r="N179">
        <v>3</v>
      </c>
      <c r="O179">
        <v>24</v>
      </c>
      <c r="P179">
        <v>8</v>
      </c>
      <c r="Z179">
        <v>24</v>
      </c>
      <c r="AA179">
        <v>0</v>
      </c>
      <c r="AB179">
        <v>0</v>
      </c>
    </row>
    <row r="180" spans="1:28" x14ac:dyDescent="0.25">
      <c r="A180">
        <v>2015</v>
      </c>
      <c r="B180">
        <v>179</v>
      </c>
      <c r="C180" t="s">
        <v>519</v>
      </c>
      <c r="D180" t="str">
        <f>IFERROR(INDEX('Draft Master List'!E:F,MATCH(C180,'Draft Master List'!E:E,0),2),"N/A")</f>
        <v>642006</v>
      </c>
      <c r="E180" t="s">
        <v>19</v>
      </c>
      <c r="F180">
        <v>32</v>
      </c>
      <c r="H180">
        <v>4</v>
      </c>
      <c r="I180">
        <v>0</v>
      </c>
      <c r="J180">
        <v>8</v>
      </c>
      <c r="K180">
        <v>-8</v>
      </c>
      <c r="L180">
        <v>0</v>
      </c>
      <c r="M180">
        <v>-1</v>
      </c>
      <c r="N180">
        <v>-1</v>
      </c>
      <c r="O180">
        <v>-2</v>
      </c>
      <c r="P180">
        <v>2</v>
      </c>
      <c r="Z180">
        <v>-8</v>
      </c>
      <c r="AA180">
        <v>0</v>
      </c>
      <c r="AB180">
        <v>0</v>
      </c>
    </row>
    <row r="181" spans="1:28" x14ac:dyDescent="0.25">
      <c r="A181">
        <v>2015</v>
      </c>
      <c r="B181">
        <v>180</v>
      </c>
      <c r="C181" t="s">
        <v>67</v>
      </c>
      <c r="D181" t="str">
        <f>IFERROR(INDEX('Draft Master List'!E:F,MATCH(C181,'Draft Master List'!E:E,0),2),"N/A")</f>
        <v>N/A</v>
      </c>
      <c r="E181" t="s">
        <v>22</v>
      </c>
      <c r="F181">
        <v>32</v>
      </c>
      <c r="H181">
        <v>3</v>
      </c>
      <c r="I181">
        <v>0</v>
      </c>
      <c r="J181">
        <v>7</v>
      </c>
      <c r="K181">
        <v>-2</v>
      </c>
      <c r="L181">
        <v>0</v>
      </c>
      <c r="M181">
        <v>2</v>
      </c>
      <c r="N181">
        <v>-0.3</v>
      </c>
      <c r="O181">
        <v>-0.7</v>
      </c>
      <c r="P181">
        <v>2.2999999999999998</v>
      </c>
      <c r="Z181">
        <v>-2</v>
      </c>
      <c r="AA181">
        <v>0</v>
      </c>
      <c r="AB181">
        <v>1</v>
      </c>
    </row>
    <row r="182" spans="1:28" x14ac:dyDescent="0.25">
      <c r="A182">
        <v>2015</v>
      </c>
      <c r="B182">
        <v>181</v>
      </c>
      <c r="C182" t="s">
        <v>797</v>
      </c>
      <c r="D182" t="str">
        <f>IFERROR(INDEX('Draft Master List'!E:F,MATCH(C182,'Draft Master List'!E:E,0),2),"N/A")</f>
        <v>N/A</v>
      </c>
      <c r="E182" t="s">
        <v>64</v>
      </c>
      <c r="F182">
        <v>26</v>
      </c>
      <c r="G182" t="s">
        <v>62</v>
      </c>
      <c r="H182">
        <v>3</v>
      </c>
      <c r="I182">
        <v>2</v>
      </c>
      <c r="J182">
        <v>7</v>
      </c>
      <c r="K182">
        <v>33</v>
      </c>
      <c r="L182">
        <v>0</v>
      </c>
      <c r="M182">
        <v>17</v>
      </c>
      <c r="N182">
        <v>4.7</v>
      </c>
      <c r="O182">
        <v>11</v>
      </c>
      <c r="P182">
        <v>2.2999999999999998</v>
      </c>
      <c r="Z182">
        <v>33</v>
      </c>
      <c r="AA182">
        <v>0</v>
      </c>
      <c r="AB182">
        <v>2</v>
      </c>
    </row>
    <row r="183" spans="1:28" x14ac:dyDescent="0.25">
      <c r="A183">
        <v>2015</v>
      </c>
      <c r="B183">
        <v>182</v>
      </c>
      <c r="C183" t="s">
        <v>1034</v>
      </c>
      <c r="D183" t="str">
        <f>IFERROR(INDEX('Draft Master List'!E:F,MATCH(C183,'Draft Master List'!E:E,0),2),"N/A")</f>
        <v>N/A</v>
      </c>
      <c r="E183" t="s">
        <v>28</v>
      </c>
      <c r="F183">
        <v>25</v>
      </c>
      <c r="H183">
        <v>16</v>
      </c>
      <c r="I183">
        <v>0</v>
      </c>
      <c r="J183">
        <v>7</v>
      </c>
      <c r="K183">
        <v>13</v>
      </c>
      <c r="L183">
        <v>1</v>
      </c>
      <c r="M183">
        <v>3</v>
      </c>
      <c r="N183">
        <v>1.9</v>
      </c>
      <c r="O183">
        <v>0.8</v>
      </c>
      <c r="P183">
        <v>0.4</v>
      </c>
      <c r="Q183">
        <v>6</v>
      </c>
      <c r="R183">
        <v>5</v>
      </c>
      <c r="S183">
        <v>44</v>
      </c>
      <c r="T183">
        <v>8.8000000000000007</v>
      </c>
      <c r="U183">
        <v>1</v>
      </c>
      <c r="V183">
        <v>19</v>
      </c>
      <c r="W183">
        <v>0.3</v>
      </c>
      <c r="X183">
        <v>2.8</v>
      </c>
      <c r="Y183" s="2">
        <v>0.83299999999999996</v>
      </c>
      <c r="Z183">
        <v>57</v>
      </c>
      <c r="AA183">
        <v>2</v>
      </c>
      <c r="AB183">
        <v>0</v>
      </c>
    </row>
    <row r="184" spans="1:28" x14ac:dyDescent="0.25">
      <c r="A184">
        <v>2015</v>
      </c>
      <c r="B184">
        <v>183</v>
      </c>
      <c r="C184" t="s">
        <v>1035</v>
      </c>
      <c r="D184" t="str">
        <f>IFERROR(INDEX('Draft Master List'!E:F,MATCH(C184,'Draft Master List'!E:E,0),2),"N/A")</f>
        <v>N/A</v>
      </c>
      <c r="E184" t="s">
        <v>22</v>
      </c>
      <c r="F184">
        <v>24</v>
      </c>
      <c r="G184" t="s">
        <v>74</v>
      </c>
      <c r="H184">
        <v>14</v>
      </c>
      <c r="I184">
        <v>11</v>
      </c>
      <c r="J184">
        <v>6</v>
      </c>
      <c r="K184">
        <v>38</v>
      </c>
      <c r="L184">
        <v>0</v>
      </c>
      <c r="M184">
        <v>14</v>
      </c>
      <c r="N184">
        <v>6.3</v>
      </c>
      <c r="O184">
        <v>2.7</v>
      </c>
      <c r="P184">
        <v>0.4</v>
      </c>
      <c r="Q184">
        <v>54</v>
      </c>
      <c r="R184">
        <v>31</v>
      </c>
      <c r="S184">
        <v>447</v>
      </c>
      <c r="T184">
        <v>14.4</v>
      </c>
      <c r="U184">
        <v>4</v>
      </c>
      <c r="V184">
        <v>39</v>
      </c>
      <c r="W184">
        <v>2.2000000000000002</v>
      </c>
      <c r="X184">
        <v>31.9</v>
      </c>
      <c r="Y184" s="2">
        <v>0.57399999999999995</v>
      </c>
      <c r="Z184">
        <v>485</v>
      </c>
      <c r="AA184">
        <v>4</v>
      </c>
      <c r="AB184">
        <v>0</v>
      </c>
    </row>
    <row r="185" spans="1:28" x14ac:dyDescent="0.25">
      <c r="A185">
        <v>2015</v>
      </c>
      <c r="B185">
        <v>184</v>
      </c>
      <c r="C185" t="s">
        <v>827</v>
      </c>
      <c r="D185" t="str">
        <f>IFERROR(INDEX('Draft Master List'!E:F,MATCH(C185,'Draft Master List'!E:E,0),2),"N/A")</f>
        <v>N/A</v>
      </c>
      <c r="E185" t="s">
        <v>669</v>
      </c>
      <c r="F185">
        <v>27</v>
      </c>
      <c r="H185">
        <v>8</v>
      </c>
      <c r="I185">
        <v>0</v>
      </c>
      <c r="J185">
        <v>6</v>
      </c>
      <c r="K185">
        <v>6</v>
      </c>
      <c r="L185">
        <v>0</v>
      </c>
      <c r="M185">
        <v>6</v>
      </c>
      <c r="N185">
        <v>1</v>
      </c>
      <c r="O185">
        <v>0.8</v>
      </c>
      <c r="P185">
        <v>0.8</v>
      </c>
      <c r="Q185">
        <v>2</v>
      </c>
      <c r="R185">
        <v>2</v>
      </c>
      <c r="S185">
        <v>18</v>
      </c>
      <c r="T185">
        <v>9</v>
      </c>
      <c r="U185">
        <v>0</v>
      </c>
      <c r="V185">
        <v>12</v>
      </c>
      <c r="W185">
        <v>0.3</v>
      </c>
      <c r="X185">
        <v>2.2999999999999998</v>
      </c>
      <c r="Y185" s="2">
        <v>1</v>
      </c>
      <c r="Z185">
        <v>24</v>
      </c>
      <c r="AA185">
        <v>0</v>
      </c>
      <c r="AB185">
        <v>0</v>
      </c>
    </row>
    <row r="186" spans="1:28" x14ac:dyDescent="0.25">
      <c r="A186">
        <v>2015</v>
      </c>
      <c r="B186">
        <v>185</v>
      </c>
      <c r="C186" t="s">
        <v>1036</v>
      </c>
      <c r="D186" t="str">
        <f>IFERROR(INDEX('Draft Master List'!E:F,MATCH(C186,'Draft Master List'!E:E,0),2),"N/A")</f>
        <v>N/A</v>
      </c>
      <c r="E186" t="s">
        <v>4</v>
      </c>
      <c r="F186">
        <v>27</v>
      </c>
      <c r="H186">
        <v>6</v>
      </c>
      <c r="I186">
        <v>0</v>
      </c>
      <c r="J186">
        <v>6</v>
      </c>
      <c r="K186">
        <v>2</v>
      </c>
      <c r="L186">
        <v>0</v>
      </c>
      <c r="M186">
        <v>11</v>
      </c>
      <c r="N186">
        <v>0.3</v>
      </c>
      <c r="O186">
        <v>0.3</v>
      </c>
      <c r="P186">
        <v>1</v>
      </c>
      <c r="Q186">
        <v>3</v>
      </c>
      <c r="R186">
        <v>2</v>
      </c>
      <c r="S186">
        <v>13</v>
      </c>
      <c r="T186">
        <v>6.5</v>
      </c>
      <c r="U186">
        <v>0</v>
      </c>
      <c r="V186">
        <v>8</v>
      </c>
      <c r="W186">
        <v>0.3</v>
      </c>
      <c r="X186">
        <v>2.2000000000000002</v>
      </c>
      <c r="Y186" s="2">
        <v>0.66700000000000004</v>
      </c>
      <c r="Z186">
        <v>15</v>
      </c>
      <c r="AA186">
        <v>0</v>
      </c>
      <c r="AB186">
        <v>1</v>
      </c>
    </row>
    <row r="187" spans="1:28" x14ac:dyDescent="0.25">
      <c r="A187">
        <v>2015</v>
      </c>
      <c r="B187">
        <v>186</v>
      </c>
      <c r="C187" t="s">
        <v>1037</v>
      </c>
      <c r="D187" t="str">
        <f>IFERROR(INDEX('Draft Master List'!E:F,MATCH(C187,'Draft Master List'!E:E,0),2),"N/A")</f>
        <v>N/A</v>
      </c>
      <c r="E187" t="s">
        <v>18</v>
      </c>
      <c r="F187">
        <v>25</v>
      </c>
      <c r="G187" t="s">
        <v>758</v>
      </c>
      <c r="H187">
        <v>16</v>
      </c>
      <c r="I187">
        <v>5</v>
      </c>
      <c r="J187">
        <v>6</v>
      </c>
      <c r="K187">
        <v>10</v>
      </c>
      <c r="L187">
        <v>2</v>
      </c>
      <c r="M187">
        <v>3</v>
      </c>
      <c r="N187">
        <v>1.7</v>
      </c>
      <c r="O187">
        <v>0.6</v>
      </c>
      <c r="P187">
        <v>0.4</v>
      </c>
      <c r="Q187">
        <v>9</v>
      </c>
      <c r="R187">
        <v>6</v>
      </c>
      <c r="S187">
        <v>95</v>
      </c>
      <c r="T187">
        <v>15.8</v>
      </c>
      <c r="U187">
        <v>1</v>
      </c>
      <c r="V187">
        <v>49</v>
      </c>
      <c r="W187">
        <v>0.4</v>
      </c>
      <c r="X187">
        <v>5.9</v>
      </c>
      <c r="Y187" s="2">
        <v>0.66700000000000004</v>
      </c>
      <c r="Z187">
        <v>105</v>
      </c>
      <c r="AA187">
        <v>3</v>
      </c>
      <c r="AB187">
        <v>0</v>
      </c>
    </row>
    <row r="188" spans="1:28" x14ac:dyDescent="0.25">
      <c r="A188">
        <v>2015</v>
      </c>
      <c r="B188">
        <v>187</v>
      </c>
      <c r="C188" t="s">
        <v>819</v>
      </c>
      <c r="D188" t="str">
        <f>IFERROR(INDEX('Draft Master List'!E:F,MATCH(C188,'Draft Master List'!E:E,0),2),"N/A")</f>
        <v>N/A</v>
      </c>
      <c r="E188" t="s">
        <v>26</v>
      </c>
      <c r="F188">
        <v>39</v>
      </c>
      <c r="G188" t="s">
        <v>1</v>
      </c>
      <c r="H188">
        <v>10</v>
      </c>
      <c r="I188">
        <v>9</v>
      </c>
      <c r="J188">
        <v>6</v>
      </c>
      <c r="K188">
        <v>-6</v>
      </c>
      <c r="L188">
        <v>0</v>
      </c>
      <c r="M188">
        <v>-1</v>
      </c>
      <c r="N188">
        <v>-1</v>
      </c>
      <c r="O188">
        <v>-0.6</v>
      </c>
      <c r="P188">
        <v>0.6</v>
      </c>
      <c r="Z188">
        <v>-6</v>
      </c>
      <c r="AA188">
        <v>0</v>
      </c>
      <c r="AB188">
        <v>1</v>
      </c>
    </row>
    <row r="189" spans="1:28" x14ac:dyDescent="0.25">
      <c r="A189">
        <v>2015</v>
      </c>
      <c r="B189">
        <v>188</v>
      </c>
      <c r="C189" t="s">
        <v>1038</v>
      </c>
      <c r="D189" t="str">
        <f>IFERROR(INDEX('Draft Master List'!E:F,MATCH(C189,'Draft Master List'!E:E,0),2),"N/A")</f>
        <v>N/A</v>
      </c>
      <c r="E189" t="s">
        <v>34</v>
      </c>
      <c r="F189">
        <v>28</v>
      </c>
      <c r="G189" t="s">
        <v>732</v>
      </c>
      <c r="H189">
        <v>16</v>
      </c>
      <c r="I189">
        <v>5</v>
      </c>
      <c r="J189">
        <v>6</v>
      </c>
      <c r="K189">
        <v>14</v>
      </c>
      <c r="L189">
        <v>1</v>
      </c>
      <c r="M189">
        <v>4</v>
      </c>
      <c r="N189">
        <v>2.2999999999999998</v>
      </c>
      <c r="O189">
        <v>0.9</v>
      </c>
      <c r="P189">
        <v>0.4</v>
      </c>
      <c r="Q189">
        <v>14</v>
      </c>
      <c r="R189">
        <v>10</v>
      </c>
      <c r="S189">
        <v>135</v>
      </c>
      <c r="T189">
        <v>13.5</v>
      </c>
      <c r="U189">
        <v>0</v>
      </c>
      <c r="V189">
        <v>52</v>
      </c>
      <c r="W189">
        <v>0.6</v>
      </c>
      <c r="X189">
        <v>8.4</v>
      </c>
      <c r="Y189" s="2">
        <v>0.71399999999999997</v>
      </c>
      <c r="Z189">
        <v>149</v>
      </c>
      <c r="AA189">
        <v>1</v>
      </c>
      <c r="AB189">
        <v>0</v>
      </c>
    </row>
    <row r="190" spans="1:28" x14ac:dyDescent="0.25">
      <c r="A190">
        <v>2015</v>
      </c>
      <c r="B190">
        <v>189</v>
      </c>
      <c r="C190" t="s">
        <v>1039</v>
      </c>
      <c r="D190" t="str">
        <f>IFERROR(INDEX('Draft Master List'!E:F,MATCH(C190,'Draft Master List'!E:E,0),2),"N/A")</f>
        <v>N/A</v>
      </c>
      <c r="E190" t="s">
        <v>4</v>
      </c>
      <c r="F190">
        <v>25</v>
      </c>
      <c r="H190">
        <v>7</v>
      </c>
      <c r="I190">
        <v>0</v>
      </c>
      <c r="J190">
        <v>6</v>
      </c>
      <c r="K190">
        <v>11</v>
      </c>
      <c r="L190">
        <v>0</v>
      </c>
      <c r="M190">
        <v>4</v>
      </c>
      <c r="N190">
        <v>1.8</v>
      </c>
      <c r="O190">
        <v>1.6</v>
      </c>
      <c r="P190">
        <v>0.9</v>
      </c>
      <c r="Q190">
        <v>5</v>
      </c>
      <c r="R190">
        <v>3</v>
      </c>
      <c r="S190">
        <v>7</v>
      </c>
      <c r="T190">
        <v>2.2999999999999998</v>
      </c>
      <c r="U190">
        <v>0</v>
      </c>
      <c r="V190">
        <v>6</v>
      </c>
      <c r="W190">
        <v>0.4</v>
      </c>
      <c r="X190">
        <v>1</v>
      </c>
      <c r="Y190" s="2">
        <v>0.6</v>
      </c>
      <c r="Z190">
        <v>18</v>
      </c>
      <c r="AA190">
        <v>0</v>
      </c>
      <c r="AB190">
        <v>0</v>
      </c>
    </row>
    <row r="191" spans="1:28" x14ac:dyDescent="0.25">
      <c r="A191">
        <v>2015</v>
      </c>
      <c r="B191">
        <v>190</v>
      </c>
      <c r="C191" t="s">
        <v>1040</v>
      </c>
      <c r="D191" t="str">
        <f>IFERROR(INDEX('Draft Master List'!E:F,MATCH(C191,'Draft Master List'!E:E,0),2),"N/A")</f>
        <v>N/A</v>
      </c>
      <c r="E191" t="s">
        <v>23</v>
      </c>
      <c r="F191">
        <v>23</v>
      </c>
      <c r="G191" t="s">
        <v>732</v>
      </c>
      <c r="H191">
        <v>16</v>
      </c>
      <c r="I191">
        <v>2</v>
      </c>
      <c r="J191">
        <v>6</v>
      </c>
      <c r="K191">
        <v>33</v>
      </c>
      <c r="L191">
        <v>0</v>
      </c>
      <c r="M191">
        <v>16</v>
      </c>
      <c r="N191">
        <v>5.5</v>
      </c>
      <c r="O191">
        <v>2.1</v>
      </c>
      <c r="P191">
        <v>0.4</v>
      </c>
      <c r="Q191">
        <v>1</v>
      </c>
      <c r="R191">
        <v>0</v>
      </c>
      <c r="S191">
        <v>0</v>
      </c>
      <c r="U191">
        <v>0</v>
      </c>
      <c r="V191">
        <v>0</v>
      </c>
      <c r="W191">
        <v>0</v>
      </c>
      <c r="X191">
        <v>0</v>
      </c>
      <c r="Y191" s="2">
        <v>0</v>
      </c>
      <c r="Z191">
        <v>33</v>
      </c>
      <c r="AA191">
        <v>0</v>
      </c>
      <c r="AB191">
        <v>0</v>
      </c>
    </row>
    <row r="192" spans="1:28" x14ac:dyDescent="0.25">
      <c r="A192">
        <v>2015</v>
      </c>
      <c r="B192">
        <v>191</v>
      </c>
      <c r="C192" t="s">
        <v>73</v>
      </c>
      <c r="D192" t="str">
        <f>IFERROR(INDEX('Draft Master List'!E:F,MATCH(C192,'Draft Master List'!E:E,0),2),"N/A")</f>
        <v>52009</v>
      </c>
      <c r="E192" t="s">
        <v>6</v>
      </c>
      <c r="F192">
        <v>29</v>
      </c>
      <c r="G192" t="s">
        <v>62</v>
      </c>
      <c r="H192">
        <v>4</v>
      </c>
      <c r="I192">
        <v>2</v>
      </c>
      <c r="J192">
        <v>6</v>
      </c>
      <c r="K192">
        <v>22</v>
      </c>
      <c r="L192">
        <v>0</v>
      </c>
      <c r="M192">
        <v>11</v>
      </c>
      <c r="N192">
        <v>3.7</v>
      </c>
      <c r="O192">
        <v>5.5</v>
      </c>
      <c r="P192">
        <v>1.5</v>
      </c>
      <c r="Z192">
        <v>22</v>
      </c>
      <c r="AA192">
        <v>0</v>
      </c>
      <c r="AB192">
        <v>1</v>
      </c>
    </row>
    <row r="193" spans="1:28" x14ac:dyDescent="0.25">
      <c r="A193">
        <v>2015</v>
      </c>
      <c r="B193">
        <v>192</v>
      </c>
      <c r="C193" t="s">
        <v>101</v>
      </c>
      <c r="D193" t="str">
        <f>IFERROR(INDEX('Draft Master List'!E:F,MATCH(C193,'Draft Master List'!E:E,0),2),"N/A")</f>
        <v>602010</v>
      </c>
      <c r="E193" t="s">
        <v>12</v>
      </c>
      <c r="F193">
        <v>27</v>
      </c>
      <c r="G193" t="s">
        <v>74</v>
      </c>
      <c r="H193">
        <v>16</v>
      </c>
      <c r="I193">
        <v>16</v>
      </c>
      <c r="J193">
        <v>6</v>
      </c>
      <c r="K193">
        <v>41</v>
      </c>
      <c r="L193">
        <v>0</v>
      </c>
      <c r="M193">
        <v>15</v>
      </c>
      <c r="N193">
        <v>6.8</v>
      </c>
      <c r="O193">
        <v>2.6</v>
      </c>
      <c r="P193">
        <v>0.4</v>
      </c>
      <c r="Q193">
        <v>128</v>
      </c>
      <c r="R193">
        <v>90</v>
      </c>
      <c r="S193">
        <v>813</v>
      </c>
      <c r="T193">
        <v>9</v>
      </c>
      <c r="U193">
        <v>6</v>
      </c>
      <c r="V193">
        <v>43</v>
      </c>
      <c r="W193">
        <v>5.6</v>
      </c>
      <c r="X193">
        <v>50.8</v>
      </c>
      <c r="Y193" s="2">
        <v>0.70299999999999996</v>
      </c>
      <c r="Z193">
        <v>854</v>
      </c>
      <c r="AA193">
        <v>6</v>
      </c>
      <c r="AB193">
        <v>1</v>
      </c>
    </row>
    <row r="194" spans="1:28" x14ac:dyDescent="0.25">
      <c r="A194">
        <v>2015</v>
      </c>
      <c r="B194">
        <v>193</v>
      </c>
      <c r="C194" t="s">
        <v>738</v>
      </c>
      <c r="D194" t="str">
        <f>IFERROR(INDEX('Draft Master List'!E:F,MATCH(C194,'Draft Master List'!E:E,0),2),"N/A")</f>
        <v>N/A</v>
      </c>
      <c r="E194" t="s">
        <v>23</v>
      </c>
      <c r="F194">
        <v>28</v>
      </c>
      <c r="G194" t="s">
        <v>62</v>
      </c>
      <c r="H194">
        <v>4</v>
      </c>
      <c r="I194">
        <v>2</v>
      </c>
      <c r="J194">
        <v>6</v>
      </c>
      <c r="K194">
        <v>0</v>
      </c>
      <c r="L194">
        <v>0</v>
      </c>
      <c r="M194">
        <v>7</v>
      </c>
      <c r="N194">
        <v>0</v>
      </c>
      <c r="O194">
        <v>0</v>
      </c>
      <c r="P194">
        <v>1.5</v>
      </c>
      <c r="Z194">
        <v>0</v>
      </c>
      <c r="AA194">
        <v>0</v>
      </c>
      <c r="AB194">
        <v>1</v>
      </c>
    </row>
    <row r="195" spans="1:28" x14ac:dyDescent="0.25">
      <c r="A195">
        <v>2015</v>
      </c>
      <c r="B195">
        <v>194</v>
      </c>
      <c r="C195" t="s">
        <v>1041</v>
      </c>
      <c r="D195" t="str">
        <f>IFERROR(INDEX('Draft Master List'!E:F,MATCH(C195,'Draft Master List'!E:E,0),2),"N/A")</f>
        <v>N/A</v>
      </c>
      <c r="E195" t="s">
        <v>7</v>
      </c>
      <c r="F195">
        <v>28</v>
      </c>
      <c r="G195" t="s">
        <v>732</v>
      </c>
      <c r="H195">
        <v>16</v>
      </c>
      <c r="I195">
        <v>3</v>
      </c>
      <c r="J195">
        <v>6</v>
      </c>
      <c r="K195">
        <v>10</v>
      </c>
      <c r="L195">
        <v>0</v>
      </c>
      <c r="M195">
        <v>5</v>
      </c>
      <c r="N195">
        <v>1.7</v>
      </c>
      <c r="O195">
        <v>0.6</v>
      </c>
      <c r="P195">
        <v>0.4</v>
      </c>
      <c r="Q195">
        <v>6</v>
      </c>
      <c r="R195">
        <v>6</v>
      </c>
      <c r="S195">
        <v>22</v>
      </c>
      <c r="T195">
        <v>3.7</v>
      </c>
      <c r="U195">
        <v>0</v>
      </c>
      <c r="V195">
        <v>8</v>
      </c>
      <c r="W195">
        <v>0.4</v>
      </c>
      <c r="X195">
        <v>1.4</v>
      </c>
      <c r="Y195" s="2">
        <v>1</v>
      </c>
      <c r="Z195">
        <v>32</v>
      </c>
      <c r="AA195">
        <v>0</v>
      </c>
      <c r="AB195">
        <v>1</v>
      </c>
    </row>
    <row r="196" spans="1:28" x14ac:dyDescent="0.25">
      <c r="A196">
        <v>2015</v>
      </c>
      <c r="B196">
        <v>195</v>
      </c>
      <c r="C196" t="s">
        <v>1042</v>
      </c>
      <c r="D196" t="str">
        <f>IFERROR(INDEX('Draft Master List'!E:F,MATCH(C196,'Draft Master List'!E:E,0),2),"N/A")</f>
        <v>N/A</v>
      </c>
      <c r="E196" t="s">
        <v>24</v>
      </c>
      <c r="F196">
        <v>24</v>
      </c>
      <c r="G196" t="s">
        <v>77</v>
      </c>
      <c r="H196">
        <v>11</v>
      </c>
      <c r="I196">
        <v>5</v>
      </c>
      <c r="J196">
        <v>5</v>
      </c>
      <c r="K196">
        <v>37</v>
      </c>
      <c r="L196">
        <v>1</v>
      </c>
      <c r="M196">
        <v>13</v>
      </c>
      <c r="N196">
        <v>7.4</v>
      </c>
      <c r="O196">
        <v>3.4</v>
      </c>
      <c r="P196">
        <v>0.5</v>
      </c>
      <c r="Q196">
        <v>92</v>
      </c>
      <c r="R196">
        <v>50</v>
      </c>
      <c r="S196">
        <v>765</v>
      </c>
      <c r="T196">
        <v>15.3</v>
      </c>
      <c r="U196">
        <v>6</v>
      </c>
      <c r="V196">
        <v>88</v>
      </c>
      <c r="W196">
        <v>4.5</v>
      </c>
      <c r="X196">
        <v>69.5</v>
      </c>
      <c r="Y196" s="2">
        <v>0.54300000000000004</v>
      </c>
      <c r="Z196">
        <v>802</v>
      </c>
      <c r="AA196">
        <v>7</v>
      </c>
      <c r="AB196">
        <v>1</v>
      </c>
    </row>
    <row r="197" spans="1:28" x14ac:dyDescent="0.25">
      <c r="A197">
        <v>2015</v>
      </c>
      <c r="B197">
        <v>196</v>
      </c>
      <c r="C197" t="s">
        <v>1043</v>
      </c>
      <c r="D197" t="str">
        <f>IFERROR(INDEX('Draft Master List'!E:F,MATCH(C197,'Draft Master List'!E:E,0),2),"N/A")</f>
        <v>N/A</v>
      </c>
      <c r="E197" t="s">
        <v>27</v>
      </c>
      <c r="F197">
        <v>25</v>
      </c>
      <c r="H197">
        <v>4</v>
      </c>
      <c r="I197">
        <v>0</v>
      </c>
      <c r="J197">
        <v>5</v>
      </c>
      <c r="K197">
        <v>67</v>
      </c>
      <c r="L197">
        <v>0</v>
      </c>
      <c r="M197">
        <v>45</v>
      </c>
      <c r="N197">
        <v>13.4</v>
      </c>
      <c r="O197">
        <v>16.8</v>
      </c>
      <c r="P197">
        <v>1.3</v>
      </c>
      <c r="Q197">
        <v>23</v>
      </c>
      <c r="R197">
        <v>21</v>
      </c>
      <c r="S197">
        <v>215</v>
      </c>
      <c r="T197">
        <v>10.199999999999999</v>
      </c>
      <c r="U197">
        <v>0</v>
      </c>
      <c r="V197">
        <v>39</v>
      </c>
      <c r="W197">
        <v>5.3</v>
      </c>
      <c r="X197">
        <v>53.8</v>
      </c>
      <c r="Y197" s="2">
        <v>0.91300000000000003</v>
      </c>
      <c r="Z197">
        <v>282</v>
      </c>
      <c r="AA197">
        <v>0</v>
      </c>
      <c r="AB197">
        <v>0</v>
      </c>
    </row>
    <row r="198" spans="1:28" x14ac:dyDescent="0.25">
      <c r="A198">
        <v>2015</v>
      </c>
      <c r="B198">
        <v>197</v>
      </c>
      <c r="C198" t="s">
        <v>802</v>
      </c>
      <c r="D198" t="str">
        <f>IFERROR(INDEX('Draft Master List'!E:F,MATCH(C198,'Draft Master List'!E:E,0),2),"N/A")</f>
        <v>N/A</v>
      </c>
      <c r="E198" t="s">
        <v>30</v>
      </c>
      <c r="F198">
        <v>24</v>
      </c>
      <c r="H198">
        <v>5</v>
      </c>
      <c r="I198">
        <v>0</v>
      </c>
      <c r="J198">
        <v>5</v>
      </c>
      <c r="K198">
        <v>-5</v>
      </c>
      <c r="L198">
        <v>0</v>
      </c>
      <c r="M198">
        <v>-1</v>
      </c>
      <c r="N198">
        <v>-1</v>
      </c>
      <c r="O198">
        <v>-1</v>
      </c>
      <c r="P198">
        <v>1</v>
      </c>
      <c r="Z198">
        <v>-5</v>
      </c>
      <c r="AA198">
        <v>0</v>
      </c>
      <c r="AB198">
        <v>0</v>
      </c>
    </row>
    <row r="199" spans="1:28" x14ac:dyDescent="0.25">
      <c r="A199">
        <v>2015</v>
      </c>
      <c r="B199">
        <v>198</v>
      </c>
      <c r="C199" t="s">
        <v>110</v>
      </c>
      <c r="D199" t="str">
        <f>IFERROR(INDEX('Draft Master List'!E:F,MATCH(C199,'Draft Master List'!E:E,0),2),"N/A")</f>
        <v>222009</v>
      </c>
      <c r="E199" t="s">
        <v>29</v>
      </c>
      <c r="F199">
        <v>27</v>
      </c>
      <c r="G199" t="s">
        <v>77</v>
      </c>
      <c r="H199">
        <v>5</v>
      </c>
      <c r="I199">
        <v>5</v>
      </c>
      <c r="J199">
        <v>5</v>
      </c>
      <c r="K199">
        <v>31</v>
      </c>
      <c r="L199">
        <v>0</v>
      </c>
      <c r="M199">
        <v>9</v>
      </c>
      <c r="N199">
        <v>6.2</v>
      </c>
      <c r="O199">
        <v>6.2</v>
      </c>
      <c r="P199">
        <v>1</v>
      </c>
      <c r="Q199">
        <v>30</v>
      </c>
      <c r="R199">
        <v>19</v>
      </c>
      <c r="S199">
        <v>218</v>
      </c>
      <c r="T199">
        <v>11.5</v>
      </c>
      <c r="U199">
        <v>1</v>
      </c>
      <c r="V199">
        <v>51</v>
      </c>
      <c r="W199">
        <v>3.8</v>
      </c>
      <c r="X199">
        <v>43.6</v>
      </c>
      <c r="Y199" s="2">
        <v>0.63300000000000001</v>
      </c>
      <c r="Z199">
        <v>249</v>
      </c>
      <c r="AA199">
        <v>1</v>
      </c>
      <c r="AB199">
        <v>1</v>
      </c>
    </row>
    <row r="200" spans="1:28" x14ac:dyDescent="0.25">
      <c r="A200">
        <v>2015</v>
      </c>
      <c r="B200">
        <v>199</v>
      </c>
      <c r="C200" t="s">
        <v>823</v>
      </c>
      <c r="D200" t="str">
        <f>IFERROR(INDEX('Draft Master List'!E:F,MATCH(C200,'Draft Master List'!E:E,0),2),"N/A")</f>
        <v>N/A</v>
      </c>
      <c r="E200" t="s">
        <v>24</v>
      </c>
      <c r="F200">
        <v>26</v>
      </c>
      <c r="G200" t="s">
        <v>62</v>
      </c>
      <c r="H200">
        <v>7</v>
      </c>
      <c r="I200">
        <v>2</v>
      </c>
      <c r="J200">
        <v>5</v>
      </c>
      <c r="K200">
        <v>-5</v>
      </c>
      <c r="L200">
        <v>0</v>
      </c>
      <c r="M200">
        <v>0</v>
      </c>
      <c r="N200">
        <v>-1</v>
      </c>
      <c r="O200">
        <v>-0.7</v>
      </c>
      <c r="P200">
        <v>0.7</v>
      </c>
      <c r="Z200">
        <v>-5</v>
      </c>
      <c r="AA200">
        <v>0</v>
      </c>
      <c r="AB200">
        <v>1</v>
      </c>
    </row>
    <row r="201" spans="1:28" x14ac:dyDescent="0.25">
      <c r="A201">
        <v>2015</v>
      </c>
      <c r="B201">
        <v>200</v>
      </c>
      <c r="C201" t="s">
        <v>1044</v>
      </c>
      <c r="D201" t="str">
        <f>IFERROR(INDEX('Draft Master List'!E:F,MATCH(C201,'Draft Master List'!E:E,0),2),"N/A")</f>
        <v>N/A</v>
      </c>
      <c r="E201" t="s">
        <v>15</v>
      </c>
      <c r="F201">
        <v>25</v>
      </c>
      <c r="G201" t="s">
        <v>1045</v>
      </c>
      <c r="H201">
        <v>16</v>
      </c>
      <c r="I201">
        <v>13</v>
      </c>
      <c r="J201">
        <v>5</v>
      </c>
      <c r="K201">
        <v>33</v>
      </c>
      <c r="L201">
        <v>0</v>
      </c>
      <c r="M201">
        <v>30</v>
      </c>
      <c r="N201">
        <v>6.6</v>
      </c>
      <c r="O201">
        <v>2.1</v>
      </c>
      <c r="P201">
        <v>0.3</v>
      </c>
      <c r="Q201">
        <v>103</v>
      </c>
      <c r="R201">
        <v>65</v>
      </c>
      <c r="S201">
        <v>816</v>
      </c>
      <c r="T201">
        <v>12.6</v>
      </c>
      <c r="U201">
        <v>4</v>
      </c>
      <c r="V201">
        <v>47</v>
      </c>
      <c r="W201">
        <v>4.0999999999999996</v>
      </c>
      <c r="X201">
        <v>51</v>
      </c>
      <c r="Y201" s="2">
        <v>0.63100000000000001</v>
      </c>
      <c r="Z201">
        <v>849</v>
      </c>
      <c r="AA201">
        <v>4</v>
      </c>
      <c r="AB201">
        <v>0</v>
      </c>
    </row>
    <row r="202" spans="1:28" x14ac:dyDescent="0.25">
      <c r="A202">
        <v>2015</v>
      </c>
      <c r="B202">
        <v>201</v>
      </c>
      <c r="C202" t="s">
        <v>1046</v>
      </c>
      <c r="D202" t="str">
        <f>IFERROR(INDEX('Draft Master List'!E:F,MATCH(C202,'Draft Master List'!E:E,0),2),"N/A")</f>
        <v>N/A</v>
      </c>
      <c r="E202" t="s">
        <v>4</v>
      </c>
      <c r="F202">
        <v>24</v>
      </c>
      <c r="G202" t="s">
        <v>77</v>
      </c>
      <c r="H202">
        <v>10</v>
      </c>
      <c r="I202">
        <v>1</v>
      </c>
      <c r="J202">
        <v>5</v>
      </c>
      <c r="K202">
        <v>38</v>
      </c>
      <c r="L202">
        <v>0</v>
      </c>
      <c r="M202">
        <v>12</v>
      </c>
      <c r="N202">
        <v>7.6</v>
      </c>
      <c r="O202">
        <v>3.8</v>
      </c>
      <c r="P202">
        <v>0.5</v>
      </c>
      <c r="Q202">
        <v>32</v>
      </c>
      <c r="R202">
        <v>15</v>
      </c>
      <c r="S202">
        <v>191</v>
      </c>
      <c r="T202">
        <v>12.7</v>
      </c>
      <c r="U202">
        <v>1</v>
      </c>
      <c r="V202">
        <v>30</v>
      </c>
      <c r="W202">
        <v>1.5</v>
      </c>
      <c r="X202">
        <v>19.100000000000001</v>
      </c>
      <c r="Y202" s="2">
        <v>0.46899999999999997</v>
      </c>
      <c r="Z202">
        <v>229</v>
      </c>
      <c r="AA202">
        <v>1</v>
      </c>
      <c r="AB202">
        <v>0</v>
      </c>
    </row>
    <row r="203" spans="1:28" x14ac:dyDescent="0.25">
      <c r="A203">
        <v>2015</v>
      </c>
      <c r="B203">
        <v>202</v>
      </c>
      <c r="C203" t="s">
        <v>1877</v>
      </c>
      <c r="D203" t="str">
        <f>IFERROR(INDEX('Draft Master List'!E:F,MATCH(C203,'Draft Master List'!E:E,0),2),"N/A")</f>
        <v>N/A</v>
      </c>
      <c r="E203" t="s">
        <v>19</v>
      </c>
      <c r="F203">
        <v>23</v>
      </c>
      <c r="G203" t="s">
        <v>832</v>
      </c>
      <c r="H203">
        <v>16</v>
      </c>
      <c r="I203">
        <v>8</v>
      </c>
      <c r="J203">
        <v>5</v>
      </c>
      <c r="K203">
        <v>20</v>
      </c>
      <c r="L203">
        <v>0</v>
      </c>
      <c r="M203">
        <v>8</v>
      </c>
      <c r="N203">
        <v>4</v>
      </c>
      <c r="O203">
        <v>1.3</v>
      </c>
      <c r="P203">
        <v>0.3</v>
      </c>
      <c r="Q203">
        <v>69</v>
      </c>
      <c r="R203">
        <v>51</v>
      </c>
      <c r="S203">
        <v>664</v>
      </c>
      <c r="T203">
        <v>13</v>
      </c>
      <c r="U203">
        <v>6</v>
      </c>
      <c r="V203">
        <v>49</v>
      </c>
      <c r="W203">
        <v>3.2</v>
      </c>
      <c r="X203">
        <v>41.5</v>
      </c>
      <c r="Y203" s="2">
        <v>0.73899999999999999</v>
      </c>
      <c r="Z203">
        <v>684</v>
      </c>
      <c r="AA203">
        <v>6</v>
      </c>
      <c r="AB203">
        <v>1</v>
      </c>
    </row>
    <row r="204" spans="1:28" x14ac:dyDescent="0.25">
      <c r="A204">
        <v>2015</v>
      </c>
      <c r="B204">
        <v>203</v>
      </c>
      <c r="C204" t="s">
        <v>760</v>
      </c>
      <c r="D204" t="str">
        <f>IFERROR(INDEX('Draft Master List'!E:F,MATCH(C204,'Draft Master List'!E:E,0),2),"N/A")</f>
        <v>N/A</v>
      </c>
      <c r="E204" t="s">
        <v>669</v>
      </c>
      <c r="F204">
        <v>27</v>
      </c>
      <c r="H204">
        <v>8</v>
      </c>
      <c r="I204">
        <v>6</v>
      </c>
      <c r="J204">
        <v>5</v>
      </c>
      <c r="K204">
        <v>15</v>
      </c>
      <c r="L204">
        <v>1</v>
      </c>
      <c r="M204">
        <v>6</v>
      </c>
      <c r="N204">
        <v>3</v>
      </c>
      <c r="O204">
        <v>1.9</v>
      </c>
      <c r="P204">
        <v>0.6</v>
      </c>
      <c r="Z204">
        <v>15</v>
      </c>
      <c r="AA204">
        <v>1</v>
      </c>
      <c r="AB204">
        <v>0</v>
      </c>
    </row>
    <row r="205" spans="1:28" x14ac:dyDescent="0.25">
      <c r="A205">
        <v>2015</v>
      </c>
      <c r="B205">
        <v>204</v>
      </c>
      <c r="C205" t="s">
        <v>789</v>
      </c>
      <c r="D205" t="str">
        <f>IFERROR(INDEX('Draft Master List'!E:F,MATCH(C205,'Draft Master List'!E:E,0),2),"N/A")</f>
        <v>N/A</v>
      </c>
      <c r="E205" t="s">
        <v>14</v>
      </c>
      <c r="F205">
        <v>28</v>
      </c>
      <c r="H205">
        <v>16</v>
      </c>
      <c r="I205">
        <v>0</v>
      </c>
      <c r="J205">
        <v>5</v>
      </c>
      <c r="K205">
        <v>18</v>
      </c>
      <c r="L205">
        <v>0</v>
      </c>
      <c r="M205">
        <v>7</v>
      </c>
      <c r="N205">
        <v>3.6</v>
      </c>
      <c r="O205">
        <v>1.1000000000000001</v>
      </c>
      <c r="P205">
        <v>0.3</v>
      </c>
      <c r="Q205">
        <v>3</v>
      </c>
      <c r="R205">
        <v>3</v>
      </c>
      <c r="S205">
        <v>16</v>
      </c>
      <c r="T205">
        <v>5.3</v>
      </c>
      <c r="U205">
        <v>0</v>
      </c>
      <c r="V205">
        <v>8</v>
      </c>
      <c r="W205">
        <v>0.2</v>
      </c>
      <c r="X205">
        <v>1</v>
      </c>
      <c r="Y205" s="2">
        <v>1</v>
      </c>
      <c r="Z205">
        <v>34</v>
      </c>
      <c r="AA205">
        <v>0</v>
      </c>
      <c r="AB205">
        <v>8</v>
      </c>
    </row>
    <row r="206" spans="1:28" x14ac:dyDescent="0.25">
      <c r="A206">
        <v>2015</v>
      </c>
      <c r="B206">
        <v>205</v>
      </c>
      <c r="C206" t="s">
        <v>1047</v>
      </c>
      <c r="D206" t="str">
        <f>IFERROR(INDEX('Draft Master List'!E:F,MATCH(C206,'Draft Master List'!E:E,0),2),"N/A")</f>
        <v>N/A</v>
      </c>
      <c r="E206" t="s">
        <v>20</v>
      </c>
      <c r="F206">
        <v>25</v>
      </c>
      <c r="H206">
        <v>10</v>
      </c>
      <c r="I206">
        <v>0</v>
      </c>
      <c r="J206">
        <v>5</v>
      </c>
      <c r="K206">
        <v>20</v>
      </c>
      <c r="L206">
        <v>0</v>
      </c>
      <c r="M206">
        <v>7</v>
      </c>
      <c r="N206">
        <v>4</v>
      </c>
      <c r="O206">
        <v>2</v>
      </c>
      <c r="P206">
        <v>0.5</v>
      </c>
      <c r="Q206">
        <v>8</v>
      </c>
      <c r="R206">
        <v>5</v>
      </c>
      <c r="S206">
        <v>57</v>
      </c>
      <c r="T206">
        <v>11.4</v>
      </c>
      <c r="U206">
        <v>0</v>
      </c>
      <c r="V206">
        <v>27</v>
      </c>
      <c r="W206">
        <v>0.5</v>
      </c>
      <c r="X206">
        <v>5.7</v>
      </c>
      <c r="Y206" s="2">
        <v>0.625</v>
      </c>
      <c r="Z206">
        <v>77</v>
      </c>
      <c r="AA206">
        <v>0</v>
      </c>
      <c r="AB206">
        <v>0</v>
      </c>
    </row>
    <row r="207" spans="1:28" x14ac:dyDescent="0.25">
      <c r="A207">
        <v>2015</v>
      </c>
      <c r="B207">
        <v>206</v>
      </c>
      <c r="C207" t="s">
        <v>1048</v>
      </c>
      <c r="D207" t="str">
        <f>IFERROR(INDEX('Draft Master List'!E:F,MATCH(C207,'Draft Master List'!E:E,0),2),"N/A")</f>
        <v>N/A</v>
      </c>
      <c r="E207" t="s">
        <v>25</v>
      </c>
      <c r="F207">
        <v>23</v>
      </c>
      <c r="G207" t="s">
        <v>74</v>
      </c>
      <c r="H207">
        <v>14</v>
      </c>
      <c r="I207">
        <v>12</v>
      </c>
      <c r="J207">
        <v>5</v>
      </c>
      <c r="K207">
        <v>26</v>
      </c>
      <c r="L207">
        <v>0</v>
      </c>
      <c r="M207">
        <v>8</v>
      </c>
      <c r="N207">
        <v>5.2</v>
      </c>
      <c r="O207">
        <v>1.9</v>
      </c>
      <c r="P207">
        <v>0.4</v>
      </c>
      <c r="Q207">
        <v>57</v>
      </c>
      <c r="R207">
        <v>35</v>
      </c>
      <c r="S207">
        <v>451</v>
      </c>
      <c r="T207">
        <v>12.9</v>
      </c>
      <c r="U207">
        <v>2</v>
      </c>
      <c r="V207">
        <v>44</v>
      </c>
      <c r="W207">
        <v>2.5</v>
      </c>
      <c r="X207">
        <v>32.200000000000003</v>
      </c>
      <c r="Y207" s="2">
        <v>0.61399999999999999</v>
      </c>
      <c r="Z207">
        <v>477</v>
      </c>
      <c r="AA207">
        <v>2</v>
      </c>
      <c r="AB207">
        <v>0</v>
      </c>
    </row>
    <row r="208" spans="1:28" x14ac:dyDescent="0.25">
      <c r="A208">
        <v>2015</v>
      </c>
      <c r="B208">
        <v>207</v>
      </c>
      <c r="C208" t="s">
        <v>1049</v>
      </c>
      <c r="D208" t="str">
        <f>IFERROR(INDEX('Draft Master List'!E:F,MATCH(C208,'Draft Master List'!E:E,0),2),"N/A")</f>
        <v>N/A</v>
      </c>
      <c r="E208" t="s">
        <v>28</v>
      </c>
      <c r="F208">
        <v>26</v>
      </c>
      <c r="G208" t="s">
        <v>74</v>
      </c>
      <c r="H208">
        <v>10</v>
      </c>
      <c r="I208">
        <v>9</v>
      </c>
      <c r="J208">
        <v>5</v>
      </c>
      <c r="K208">
        <v>17</v>
      </c>
      <c r="L208">
        <v>0</v>
      </c>
      <c r="M208">
        <v>13</v>
      </c>
      <c r="N208">
        <v>3.4</v>
      </c>
      <c r="O208">
        <v>1.7</v>
      </c>
      <c r="P208">
        <v>0.5</v>
      </c>
      <c r="Q208">
        <v>60</v>
      </c>
      <c r="R208">
        <v>36</v>
      </c>
      <c r="S208">
        <v>408</v>
      </c>
      <c r="T208">
        <v>11.3</v>
      </c>
      <c r="U208">
        <v>3</v>
      </c>
      <c r="V208">
        <v>52</v>
      </c>
      <c r="W208">
        <v>3.6</v>
      </c>
      <c r="X208">
        <v>40.799999999999997</v>
      </c>
      <c r="Y208" s="2">
        <v>0.6</v>
      </c>
      <c r="Z208">
        <v>425</v>
      </c>
      <c r="AA208">
        <v>3</v>
      </c>
      <c r="AB208">
        <v>0</v>
      </c>
    </row>
    <row r="209" spans="1:28" x14ac:dyDescent="0.25">
      <c r="A209">
        <v>2015</v>
      </c>
      <c r="B209">
        <v>208</v>
      </c>
      <c r="C209" t="s">
        <v>1050</v>
      </c>
      <c r="D209" t="str">
        <f>IFERROR(INDEX('Draft Master List'!E:F,MATCH(C209,'Draft Master List'!E:E,0),2),"N/A")</f>
        <v>N/A</v>
      </c>
      <c r="E209" t="s">
        <v>64</v>
      </c>
      <c r="F209">
        <v>26</v>
      </c>
      <c r="G209" t="s">
        <v>74</v>
      </c>
      <c r="H209">
        <v>16</v>
      </c>
      <c r="I209">
        <v>15</v>
      </c>
      <c r="J209">
        <v>4</v>
      </c>
      <c r="K209">
        <v>12</v>
      </c>
      <c r="L209">
        <v>0</v>
      </c>
      <c r="M209">
        <v>10</v>
      </c>
      <c r="N209">
        <v>3</v>
      </c>
      <c r="O209">
        <v>0.8</v>
      </c>
      <c r="P209">
        <v>0.3</v>
      </c>
      <c r="Q209">
        <v>125</v>
      </c>
      <c r="R209">
        <v>68</v>
      </c>
      <c r="S209">
        <v>966</v>
      </c>
      <c r="T209">
        <v>14.2</v>
      </c>
      <c r="U209">
        <v>5</v>
      </c>
      <c r="V209">
        <v>61</v>
      </c>
      <c r="W209">
        <v>4.3</v>
      </c>
      <c r="X209">
        <v>60.4</v>
      </c>
      <c r="Y209" s="2">
        <v>0.54400000000000004</v>
      </c>
      <c r="Z209">
        <v>978</v>
      </c>
      <c r="AA209">
        <v>5</v>
      </c>
      <c r="AB209">
        <v>3</v>
      </c>
    </row>
    <row r="210" spans="1:28" x14ac:dyDescent="0.25">
      <c r="A210">
        <v>2015</v>
      </c>
      <c r="B210">
        <v>209</v>
      </c>
      <c r="C210" t="s">
        <v>1051</v>
      </c>
      <c r="D210" t="str">
        <f>IFERROR(INDEX('Draft Master List'!E:F,MATCH(C210,'Draft Master List'!E:E,0),2),"N/A")</f>
        <v>N/A</v>
      </c>
      <c r="E210" t="s">
        <v>223</v>
      </c>
      <c r="H210">
        <v>1</v>
      </c>
      <c r="I210">
        <v>0</v>
      </c>
      <c r="J210">
        <v>4</v>
      </c>
      <c r="K210">
        <v>17</v>
      </c>
      <c r="L210">
        <v>0</v>
      </c>
      <c r="M210">
        <v>13</v>
      </c>
      <c r="N210">
        <v>4.3</v>
      </c>
      <c r="O210">
        <v>17</v>
      </c>
      <c r="P210">
        <v>4</v>
      </c>
      <c r="Q210">
        <v>1</v>
      </c>
      <c r="R210">
        <v>1</v>
      </c>
      <c r="S210">
        <v>-2</v>
      </c>
      <c r="T210">
        <v>-2</v>
      </c>
      <c r="U210">
        <v>0</v>
      </c>
      <c r="V210">
        <v>-2</v>
      </c>
      <c r="W210">
        <v>1</v>
      </c>
      <c r="X210">
        <v>-2</v>
      </c>
      <c r="Y210" s="2">
        <v>1</v>
      </c>
      <c r="Z210">
        <v>15</v>
      </c>
      <c r="AA210">
        <v>0</v>
      </c>
      <c r="AB210">
        <v>0</v>
      </c>
    </row>
    <row r="211" spans="1:28" x14ac:dyDescent="0.25">
      <c r="A211">
        <v>2015</v>
      </c>
      <c r="B211">
        <v>210</v>
      </c>
      <c r="C211" t="s">
        <v>1052</v>
      </c>
      <c r="D211" t="str">
        <f>IFERROR(INDEX('Draft Master List'!E:F,MATCH(C211,'Draft Master List'!E:E,0),2),"N/A")</f>
        <v>N/A</v>
      </c>
      <c r="E211" t="s">
        <v>15</v>
      </c>
      <c r="F211">
        <v>25</v>
      </c>
      <c r="H211">
        <v>16</v>
      </c>
      <c r="I211">
        <v>0</v>
      </c>
      <c r="J211">
        <v>4</v>
      </c>
      <c r="K211">
        <v>4</v>
      </c>
      <c r="L211">
        <v>0</v>
      </c>
      <c r="M211">
        <v>2</v>
      </c>
      <c r="N211">
        <v>1</v>
      </c>
      <c r="O211">
        <v>0.3</v>
      </c>
      <c r="P211">
        <v>0.3</v>
      </c>
      <c r="Q211">
        <v>15</v>
      </c>
      <c r="R211">
        <v>10</v>
      </c>
      <c r="S211">
        <v>94</v>
      </c>
      <c r="T211">
        <v>9.4</v>
      </c>
      <c r="U211">
        <v>1</v>
      </c>
      <c r="V211">
        <v>27</v>
      </c>
      <c r="W211">
        <v>0.6</v>
      </c>
      <c r="X211">
        <v>5.9</v>
      </c>
      <c r="Y211" s="2">
        <v>0.66700000000000004</v>
      </c>
      <c r="Z211">
        <v>98</v>
      </c>
      <c r="AA211">
        <v>1</v>
      </c>
      <c r="AB211">
        <v>1</v>
      </c>
    </row>
    <row r="212" spans="1:28" x14ac:dyDescent="0.25">
      <c r="A212">
        <v>2015</v>
      </c>
      <c r="B212">
        <v>211</v>
      </c>
      <c r="C212" t="s">
        <v>1053</v>
      </c>
      <c r="D212" t="str">
        <f>IFERROR(INDEX('Draft Master List'!E:F,MATCH(C212,'Draft Master List'!E:E,0),2),"N/A")</f>
        <v>N/A</v>
      </c>
      <c r="E212" t="s">
        <v>12</v>
      </c>
      <c r="F212">
        <v>23</v>
      </c>
      <c r="G212" t="s">
        <v>758</v>
      </c>
      <c r="H212">
        <v>16</v>
      </c>
      <c r="I212">
        <v>7</v>
      </c>
      <c r="J212">
        <v>4</v>
      </c>
      <c r="K212">
        <v>2</v>
      </c>
      <c r="L212">
        <v>0</v>
      </c>
      <c r="M212">
        <v>2</v>
      </c>
      <c r="N212">
        <v>0.5</v>
      </c>
      <c r="O212">
        <v>0.1</v>
      </c>
      <c r="P212">
        <v>0.3</v>
      </c>
      <c r="Q212">
        <v>6</v>
      </c>
      <c r="R212">
        <v>6</v>
      </c>
      <c r="S212">
        <v>39</v>
      </c>
      <c r="T212">
        <v>6.5</v>
      </c>
      <c r="U212">
        <v>1</v>
      </c>
      <c r="V212">
        <v>12</v>
      </c>
      <c r="W212">
        <v>0.4</v>
      </c>
      <c r="X212">
        <v>2.4</v>
      </c>
      <c r="Y212" s="2">
        <v>1</v>
      </c>
      <c r="Z212">
        <v>41</v>
      </c>
      <c r="AA212">
        <v>1</v>
      </c>
      <c r="AB212">
        <v>0</v>
      </c>
    </row>
    <row r="213" spans="1:28" x14ac:dyDescent="0.25">
      <c r="A213">
        <v>2015</v>
      </c>
      <c r="B213">
        <v>212</v>
      </c>
      <c r="C213" t="s">
        <v>97</v>
      </c>
      <c r="D213" t="str">
        <f>IFERROR(INDEX('Draft Master List'!E:F,MATCH(C213,'Draft Master List'!E:E,0),2),"N/A")</f>
        <v>92007</v>
      </c>
      <c r="E213" t="s">
        <v>22</v>
      </c>
      <c r="F213">
        <v>30</v>
      </c>
      <c r="G213" t="s">
        <v>74</v>
      </c>
      <c r="H213">
        <v>15</v>
      </c>
      <c r="I213">
        <v>13</v>
      </c>
      <c r="J213">
        <v>4</v>
      </c>
      <c r="K213">
        <v>60</v>
      </c>
      <c r="L213">
        <v>0</v>
      </c>
      <c r="M213">
        <v>43</v>
      </c>
      <c r="N213">
        <v>15</v>
      </c>
      <c r="O213">
        <v>4</v>
      </c>
      <c r="P213">
        <v>0.3</v>
      </c>
      <c r="Q213">
        <v>97</v>
      </c>
      <c r="R213">
        <v>44</v>
      </c>
      <c r="S213">
        <v>739</v>
      </c>
      <c r="T213">
        <v>16.8</v>
      </c>
      <c r="U213">
        <v>10</v>
      </c>
      <c r="V213">
        <v>74</v>
      </c>
      <c r="W213">
        <v>2.9</v>
      </c>
      <c r="X213">
        <v>49.3</v>
      </c>
      <c r="Y213" s="2">
        <v>0.45400000000000001</v>
      </c>
      <c r="Z213">
        <v>799</v>
      </c>
      <c r="AA213">
        <v>10</v>
      </c>
      <c r="AB213">
        <v>0</v>
      </c>
    </row>
    <row r="214" spans="1:28" x14ac:dyDescent="0.25">
      <c r="A214">
        <v>2015</v>
      </c>
      <c r="B214">
        <v>213</v>
      </c>
      <c r="C214" t="s">
        <v>1054</v>
      </c>
      <c r="D214" t="str">
        <f>IFERROR(INDEX('Draft Master List'!E:F,MATCH(C214,'Draft Master List'!E:E,0),2),"N/A")</f>
        <v>N/A</v>
      </c>
      <c r="E214" t="s">
        <v>669</v>
      </c>
      <c r="F214">
        <v>26</v>
      </c>
      <c r="H214">
        <v>15</v>
      </c>
      <c r="I214">
        <v>6</v>
      </c>
      <c r="J214">
        <v>4</v>
      </c>
      <c r="K214">
        <v>18</v>
      </c>
      <c r="L214">
        <v>0</v>
      </c>
      <c r="M214">
        <v>24</v>
      </c>
      <c r="N214">
        <v>4.5</v>
      </c>
      <c r="O214">
        <v>1.2</v>
      </c>
      <c r="P214">
        <v>0.3</v>
      </c>
      <c r="Q214">
        <v>54</v>
      </c>
      <c r="R214">
        <v>20</v>
      </c>
      <c r="S214">
        <v>353</v>
      </c>
      <c r="T214">
        <v>17.7</v>
      </c>
      <c r="U214">
        <v>1</v>
      </c>
      <c r="V214">
        <v>48</v>
      </c>
      <c r="W214">
        <v>1.3</v>
      </c>
      <c r="X214">
        <v>23.5</v>
      </c>
      <c r="Y214" s="2">
        <v>0.37</v>
      </c>
      <c r="Z214">
        <v>371</v>
      </c>
      <c r="AA214">
        <v>1</v>
      </c>
      <c r="AB214">
        <v>0</v>
      </c>
    </row>
    <row r="215" spans="1:28" x14ac:dyDescent="0.25">
      <c r="A215">
        <v>2015</v>
      </c>
      <c r="B215">
        <v>214</v>
      </c>
      <c r="C215" t="s">
        <v>1055</v>
      </c>
      <c r="D215" t="str">
        <f>IFERROR(INDEX('Draft Master List'!E:F,MATCH(C215,'Draft Master List'!E:E,0),2),"N/A")</f>
        <v>N/A</v>
      </c>
      <c r="E215" t="s">
        <v>5</v>
      </c>
      <c r="F215">
        <v>23</v>
      </c>
      <c r="H215">
        <v>6</v>
      </c>
      <c r="I215">
        <v>0</v>
      </c>
      <c r="J215">
        <v>4</v>
      </c>
      <c r="K215">
        <v>19</v>
      </c>
      <c r="L215">
        <v>0</v>
      </c>
      <c r="M215">
        <v>16</v>
      </c>
      <c r="N215">
        <v>4.8</v>
      </c>
      <c r="O215">
        <v>3.2</v>
      </c>
      <c r="P215">
        <v>0.7</v>
      </c>
      <c r="Q215">
        <v>1</v>
      </c>
      <c r="R215">
        <v>0</v>
      </c>
      <c r="S215">
        <v>0</v>
      </c>
      <c r="U215">
        <v>0</v>
      </c>
      <c r="V215">
        <v>0</v>
      </c>
      <c r="W215">
        <v>0</v>
      </c>
      <c r="X215">
        <v>0</v>
      </c>
      <c r="Y215" s="2">
        <v>0</v>
      </c>
      <c r="Z215">
        <v>19</v>
      </c>
      <c r="AA215">
        <v>0</v>
      </c>
      <c r="AB215">
        <v>0</v>
      </c>
    </row>
    <row r="216" spans="1:28" x14ac:dyDescent="0.25">
      <c r="A216">
        <v>2015</v>
      </c>
      <c r="B216">
        <v>215</v>
      </c>
      <c r="C216" t="s">
        <v>686</v>
      </c>
      <c r="D216" t="str">
        <f>IFERROR(INDEX('Draft Master List'!E:F,MATCH(C216,'Draft Master List'!E:E,0),2),"N/A")</f>
        <v>N/A</v>
      </c>
      <c r="E216" t="s">
        <v>18</v>
      </c>
      <c r="F216">
        <v>35</v>
      </c>
      <c r="H216">
        <v>3</v>
      </c>
      <c r="I216">
        <v>0</v>
      </c>
      <c r="J216">
        <v>4</v>
      </c>
      <c r="K216">
        <v>-5</v>
      </c>
      <c r="L216">
        <v>0</v>
      </c>
      <c r="M216">
        <v>-1</v>
      </c>
      <c r="N216">
        <v>-1.3</v>
      </c>
      <c r="O216">
        <v>-1.7</v>
      </c>
      <c r="P216">
        <v>1.3</v>
      </c>
      <c r="Z216">
        <v>-5</v>
      </c>
      <c r="AA216">
        <v>0</v>
      </c>
      <c r="AB216">
        <v>0</v>
      </c>
    </row>
    <row r="217" spans="1:28" x14ac:dyDescent="0.25">
      <c r="A217">
        <v>2015</v>
      </c>
      <c r="B217">
        <v>216</v>
      </c>
      <c r="C217" t="s">
        <v>1056</v>
      </c>
      <c r="D217" t="str">
        <f>IFERROR(INDEX('Draft Master List'!E:F,MATCH(C217,'Draft Master List'!E:E,0),2),"N/A")</f>
        <v>N/A</v>
      </c>
      <c r="E217" t="s">
        <v>0</v>
      </c>
      <c r="F217">
        <v>26</v>
      </c>
      <c r="G217" t="s">
        <v>732</v>
      </c>
      <c r="H217">
        <v>10</v>
      </c>
      <c r="I217">
        <v>1</v>
      </c>
      <c r="J217">
        <v>4</v>
      </c>
      <c r="K217">
        <v>9</v>
      </c>
      <c r="L217">
        <v>1</v>
      </c>
      <c r="M217">
        <v>4</v>
      </c>
      <c r="N217">
        <v>2.2999999999999998</v>
      </c>
      <c r="O217">
        <v>0.9</v>
      </c>
      <c r="P217">
        <v>0.4</v>
      </c>
      <c r="Q217">
        <v>8</v>
      </c>
      <c r="R217">
        <v>5</v>
      </c>
      <c r="S217">
        <v>30</v>
      </c>
      <c r="T217">
        <v>6</v>
      </c>
      <c r="U217">
        <v>0</v>
      </c>
      <c r="V217">
        <v>12</v>
      </c>
      <c r="W217">
        <v>0.5</v>
      </c>
      <c r="X217">
        <v>3</v>
      </c>
      <c r="Y217" s="2">
        <v>0.625</v>
      </c>
      <c r="Z217">
        <v>39</v>
      </c>
      <c r="AA217">
        <v>1</v>
      </c>
      <c r="AB217">
        <v>0</v>
      </c>
    </row>
    <row r="218" spans="1:28" x14ac:dyDescent="0.25">
      <c r="A218">
        <v>2015</v>
      </c>
      <c r="B218">
        <v>217</v>
      </c>
      <c r="C218" t="s">
        <v>1057</v>
      </c>
      <c r="D218" t="str">
        <f>IFERROR(INDEX('Draft Master List'!E:F,MATCH(C218,'Draft Master List'!E:E,0),2),"N/A")</f>
        <v>N/A</v>
      </c>
      <c r="E218" t="s">
        <v>24</v>
      </c>
      <c r="F218">
        <v>26</v>
      </c>
      <c r="G218" t="s">
        <v>732</v>
      </c>
      <c r="H218">
        <v>16</v>
      </c>
      <c r="I218">
        <v>4</v>
      </c>
      <c r="J218">
        <v>4</v>
      </c>
      <c r="K218">
        <v>7</v>
      </c>
      <c r="L218">
        <v>1</v>
      </c>
      <c r="M218">
        <v>6</v>
      </c>
      <c r="N218">
        <v>1.8</v>
      </c>
      <c r="O218">
        <v>0.4</v>
      </c>
      <c r="P218">
        <v>0.3</v>
      </c>
      <c r="Q218">
        <v>4</v>
      </c>
      <c r="R218">
        <v>2</v>
      </c>
      <c r="S218">
        <v>16</v>
      </c>
      <c r="T218">
        <v>8</v>
      </c>
      <c r="U218">
        <v>0</v>
      </c>
      <c r="V218">
        <v>11</v>
      </c>
      <c r="W218">
        <v>0.1</v>
      </c>
      <c r="X218">
        <v>1</v>
      </c>
      <c r="Y218" s="2">
        <v>0.5</v>
      </c>
      <c r="Z218">
        <v>23</v>
      </c>
      <c r="AA218">
        <v>1</v>
      </c>
      <c r="AB218">
        <v>0</v>
      </c>
    </row>
    <row r="219" spans="1:28" x14ac:dyDescent="0.25">
      <c r="A219">
        <v>2015</v>
      </c>
      <c r="B219">
        <v>218</v>
      </c>
      <c r="C219" t="s">
        <v>697</v>
      </c>
      <c r="D219" t="str">
        <f>IFERROR(INDEX('Draft Master List'!E:F,MATCH(C219,'Draft Master List'!E:E,0),2),"N/A")</f>
        <v>N/A</v>
      </c>
      <c r="E219" t="s">
        <v>27</v>
      </c>
      <c r="F219">
        <v>35</v>
      </c>
      <c r="G219" t="s">
        <v>62</v>
      </c>
      <c r="H219">
        <v>4</v>
      </c>
      <c r="I219">
        <v>4</v>
      </c>
      <c r="J219">
        <v>4</v>
      </c>
      <c r="K219">
        <v>13</v>
      </c>
      <c r="L219">
        <v>0</v>
      </c>
      <c r="M219">
        <v>12</v>
      </c>
      <c r="N219">
        <v>3.3</v>
      </c>
      <c r="O219">
        <v>3.3</v>
      </c>
      <c r="P219">
        <v>1</v>
      </c>
      <c r="Z219">
        <v>13</v>
      </c>
      <c r="AA219">
        <v>0</v>
      </c>
      <c r="AB219">
        <v>1</v>
      </c>
    </row>
    <row r="220" spans="1:28" x14ac:dyDescent="0.25">
      <c r="A220">
        <v>2015</v>
      </c>
      <c r="B220">
        <v>219</v>
      </c>
      <c r="C220" t="s">
        <v>75</v>
      </c>
      <c r="D220" t="str">
        <f>IFERROR(INDEX('Draft Master List'!E:F,MATCH(C220,'Draft Master List'!E:E,0),2),"N/A")</f>
        <v>N/A</v>
      </c>
      <c r="E220" t="s">
        <v>3</v>
      </c>
      <c r="F220">
        <v>34</v>
      </c>
      <c r="G220" t="s">
        <v>62</v>
      </c>
      <c r="H220">
        <v>2</v>
      </c>
      <c r="I220">
        <v>2</v>
      </c>
      <c r="J220">
        <v>4</v>
      </c>
      <c r="K220">
        <v>10</v>
      </c>
      <c r="L220">
        <v>0</v>
      </c>
      <c r="M220">
        <v>7</v>
      </c>
      <c r="N220">
        <v>2.5</v>
      </c>
      <c r="O220">
        <v>5</v>
      </c>
      <c r="P220">
        <v>2</v>
      </c>
      <c r="Z220">
        <v>10</v>
      </c>
      <c r="AA220">
        <v>0</v>
      </c>
      <c r="AB220">
        <v>0</v>
      </c>
    </row>
    <row r="221" spans="1:28" x14ac:dyDescent="0.25">
      <c r="A221">
        <v>2015</v>
      </c>
      <c r="B221">
        <v>220</v>
      </c>
      <c r="C221" t="s">
        <v>1058</v>
      </c>
      <c r="D221" t="str">
        <f>IFERROR(INDEX('Draft Master List'!E:F,MATCH(C221,'Draft Master List'!E:E,0),2),"N/A")</f>
        <v>N/A</v>
      </c>
      <c r="E221" t="s">
        <v>18</v>
      </c>
      <c r="F221">
        <v>25</v>
      </c>
      <c r="G221" t="s">
        <v>77</v>
      </c>
      <c r="H221">
        <v>16</v>
      </c>
      <c r="I221">
        <v>2</v>
      </c>
      <c r="J221">
        <v>4</v>
      </c>
      <c r="K221">
        <v>89</v>
      </c>
      <c r="L221">
        <v>0</v>
      </c>
      <c r="M221">
        <v>41</v>
      </c>
      <c r="N221">
        <v>22.3</v>
      </c>
      <c r="O221">
        <v>5.6</v>
      </c>
      <c r="P221">
        <v>0.3</v>
      </c>
      <c r="Q221">
        <v>18</v>
      </c>
      <c r="R221">
        <v>12</v>
      </c>
      <c r="S221">
        <v>144</v>
      </c>
      <c r="T221">
        <v>12</v>
      </c>
      <c r="U221">
        <v>0</v>
      </c>
      <c r="V221">
        <v>30</v>
      </c>
      <c r="W221">
        <v>0.8</v>
      </c>
      <c r="X221">
        <v>9</v>
      </c>
      <c r="Y221" s="2">
        <v>0.66700000000000004</v>
      </c>
      <c r="Z221">
        <v>233</v>
      </c>
      <c r="AA221">
        <v>0</v>
      </c>
      <c r="AB221">
        <v>0</v>
      </c>
    </row>
    <row r="222" spans="1:28" x14ac:dyDescent="0.25">
      <c r="A222">
        <v>2015</v>
      </c>
      <c r="B222">
        <v>221</v>
      </c>
      <c r="C222" t="s">
        <v>919</v>
      </c>
      <c r="D222" t="str">
        <f>IFERROR(INDEX('Draft Master List'!E:F,MATCH(C222,'Draft Master List'!E:E,0),2),"N/A")</f>
        <v>N/A</v>
      </c>
      <c r="E222" t="s">
        <v>24</v>
      </c>
      <c r="F222">
        <v>25</v>
      </c>
      <c r="H222">
        <v>11</v>
      </c>
      <c r="I222">
        <v>0</v>
      </c>
      <c r="J222">
        <v>4</v>
      </c>
      <c r="K222">
        <v>22</v>
      </c>
      <c r="L222">
        <v>0</v>
      </c>
      <c r="M222">
        <v>11</v>
      </c>
      <c r="N222">
        <v>5.5</v>
      </c>
      <c r="O222">
        <v>2</v>
      </c>
      <c r="P222">
        <v>0.4</v>
      </c>
      <c r="Q222">
        <v>2</v>
      </c>
      <c r="R222">
        <v>0</v>
      </c>
      <c r="S222">
        <v>0</v>
      </c>
      <c r="U222">
        <v>0</v>
      </c>
      <c r="V222">
        <v>0</v>
      </c>
      <c r="W222">
        <v>0</v>
      </c>
      <c r="X222">
        <v>0</v>
      </c>
      <c r="Y222" s="2">
        <v>0</v>
      </c>
      <c r="Z222">
        <v>22</v>
      </c>
      <c r="AA222">
        <v>0</v>
      </c>
      <c r="AB222">
        <v>0</v>
      </c>
    </row>
    <row r="223" spans="1:28" x14ac:dyDescent="0.25">
      <c r="A223">
        <v>2015</v>
      </c>
      <c r="B223">
        <v>222</v>
      </c>
      <c r="C223" t="s">
        <v>1059</v>
      </c>
      <c r="D223" t="str">
        <f>IFERROR(INDEX('Draft Master List'!E:F,MATCH(C223,'Draft Master List'!E:E,0),2),"N/A")</f>
        <v>N/A</v>
      </c>
      <c r="E223" t="s">
        <v>19</v>
      </c>
      <c r="F223">
        <v>31</v>
      </c>
      <c r="G223" t="s">
        <v>732</v>
      </c>
      <c r="H223">
        <v>14</v>
      </c>
      <c r="I223">
        <v>1</v>
      </c>
      <c r="J223">
        <v>4</v>
      </c>
      <c r="K223">
        <v>1</v>
      </c>
      <c r="L223">
        <v>1</v>
      </c>
      <c r="M223">
        <v>4</v>
      </c>
      <c r="N223">
        <v>0.3</v>
      </c>
      <c r="O223">
        <v>0.1</v>
      </c>
      <c r="P223">
        <v>0.3</v>
      </c>
      <c r="Q223">
        <v>1</v>
      </c>
      <c r="R223">
        <v>1</v>
      </c>
      <c r="S223">
        <v>7</v>
      </c>
      <c r="T223">
        <v>7</v>
      </c>
      <c r="U223">
        <v>1</v>
      </c>
      <c r="V223">
        <v>7</v>
      </c>
      <c r="W223">
        <v>0.1</v>
      </c>
      <c r="X223">
        <v>0.5</v>
      </c>
      <c r="Y223" s="2">
        <v>1</v>
      </c>
      <c r="Z223">
        <v>8</v>
      </c>
      <c r="AA223">
        <v>2</v>
      </c>
      <c r="AB223">
        <v>1</v>
      </c>
    </row>
    <row r="224" spans="1:28" x14ac:dyDescent="0.25">
      <c r="A224">
        <v>2015</v>
      </c>
      <c r="B224">
        <v>223</v>
      </c>
      <c r="C224" t="s">
        <v>1060</v>
      </c>
      <c r="D224" t="str">
        <f>IFERROR(INDEX('Draft Master List'!E:F,MATCH(C224,'Draft Master List'!E:E,0),2),"N/A")</f>
        <v>N/A</v>
      </c>
      <c r="E224" t="s">
        <v>12</v>
      </c>
      <c r="F224">
        <v>25</v>
      </c>
      <c r="H224">
        <v>7</v>
      </c>
      <c r="I224">
        <v>0</v>
      </c>
      <c r="J224">
        <v>4</v>
      </c>
      <c r="K224">
        <v>1</v>
      </c>
      <c r="L224">
        <v>0</v>
      </c>
      <c r="M224">
        <v>2</v>
      </c>
      <c r="N224">
        <v>0.3</v>
      </c>
      <c r="O224">
        <v>0.1</v>
      </c>
      <c r="P224">
        <v>0.6</v>
      </c>
      <c r="Z224">
        <v>1</v>
      </c>
      <c r="AA224">
        <v>0</v>
      </c>
      <c r="AB224">
        <v>0</v>
      </c>
    </row>
    <row r="225" spans="1:28" x14ac:dyDescent="0.25">
      <c r="A225">
        <v>2015</v>
      </c>
      <c r="B225">
        <v>224</v>
      </c>
      <c r="C225" t="s">
        <v>304</v>
      </c>
      <c r="D225" t="str">
        <f>IFERROR(INDEX('Draft Master List'!E:F,MATCH(C225,'Draft Master List'!E:E,0),2),"N/A")</f>
        <v>1952010</v>
      </c>
      <c r="E225" t="s">
        <v>24</v>
      </c>
      <c r="F225">
        <v>27</v>
      </c>
      <c r="G225" t="s">
        <v>74</v>
      </c>
      <c r="H225">
        <v>16</v>
      </c>
      <c r="I225">
        <v>16</v>
      </c>
      <c r="J225">
        <v>3</v>
      </c>
      <c r="K225">
        <v>28</v>
      </c>
      <c r="L225">
        <v>0</v>
      </c>
      <c r="M225">
        <v>16</v>
      </c>
      <c r="N225">
        <v>9.3000000000000007</v>
      </c>
      <c r="O225">
        <v>1.8</v>
      </c>
      <c r="P225">
        <v>0.2</v>
      </c>
      <c r="Q225">
        <v>193</v>
      </c>
      <c r="R225">
        <v>136</v>
      </c>
      <c r="S225">
        <v>1834</v>
      </c>
      <c r="T225">
        <v>13.5</v>
      </c>
      <c r="U225">
        <v>10</v>
      </c>
      <c r="V225">
        <v>59</v>
      </c>
      <c r="W225">
        <v>8.5</v>
      </c>
      <c r="X225">
        <v>114.6</v>
      </c>
      <c r="Y225" s="2">
        <v>0.70499999999999996</v>
      </c>
      <c r="Z225">
        <v>1862</v>
      </c>
      <c r="AA225">
        <v>10</v>
      </c>
      <c r="AB225">
        <v>3</v>
      </c>
    </row>
    <row r="226" spans="1:28" x14ac:dyDescent="0.25">
      <c r="A226">
        <v>2015</v>
      </c>
      <c r="B226">
        <v>225</v>
      </c>
      <c r="C226" t="s">
        <v>1061</v>
      </c>
      <c r="D226" t="str">
        <f>IFERROR(INDEX('Draft Master List'!E:F,MATCH(C226,'Draft Master List'!E:E,0),2),"N/A")</f>
        <v>N/A</v>
      </c>
      <c r="E226" t="s">
        <v>10</v>
      </c>
      <c r="F226">
        <v>25</v>
      </c>
      <c r="G226" t="s">
        <v>74</v>
      </c>
      <c r="H226">
        <v>15</v>
      </c>
      <c r="I226">
        <v>11</v>
      </c>
      <c r="J226">
        <v>3</v>
      </c>
      <c r="K226">
        <v>22</v>
      </c>
      <c r="L226">
        <v>0</v>
      </c>
      <c r="M226">
        <v>13</v>
      </c>
      <c r="N226">
        <v>7.3</v>
      </c>
      <c r="O226">
        <v>1.5</v>
      </c>
      <c r="P226">
        <v>0.2</v>
      </c>
      <c r="Q226">
        <v>101</v>
      </c>
      <c r="R226">
        <v>65</v>
      </c>
      <c r="S226">
        <v>1003</v>
      </c>
      <c r="T226">
        <v>15.4</v>
      </c>
      <c r="U226">
        <v>7</v>
      </c>
      <c r="V226">
        <v>68</v>
      </c>
      <c r="W226">
        <v>4.3</v>
      </c>
      <c r="X226">
        <v>66.900000000000006</v>
      </c>
      <c r="Y226" s="2">
        <v>0.64400000000000002</v>
      </c>
      <c r="Z226">
        <v>1025</v>
      </c>
      <c r="AA226">
        <v>7</v>
      </c>
      <c r="AB226">
        <v>1</v>
      </c>
    </row>
    <row r="227" spans="1:28" x14ac:dyDescent="0.25">
      <c r="A227">
        <v>2015</v>
      </c>
      <c r="B227">
        <v>226</v>
      </c>
      <c r="C227" t="s">
        <v>1872</v>
      </c>
      <c r="D227" t="str">
        <f>IFERROR(INDEX('Draft Master List'!E:F,MATCH(C227,'Draft Master List'!E:E,0),2),"N/A")</f>
        <v>N/A</v>
      </c>
      <c r="E227" t="s">
        <v>16</v>
      </c>
      <c r="F227">
        <v>21</v>
      </c>
      <c r="G227" t="s">
        <v>74</v>
      </c>
      <c r="H227">
        <v>16</v>
      </c>
      <c r="I227">
        <v>15</v>
      </c>
      <c r="J227">
        <v>3</v>
      </c>
      <c r="K227">
        <v>-3</v>
      </c>
      <c r="L227">
        <v>0</v>
      </c>
      <c r="M227">
        <v>2</v>
      </c>
      <c r="N227">
        <v>-1</v>
      </c>
      <c r="O227">
        <v>-0.2</v>
      </c>
      <c r="P227">
        <v>0.2</v>
      </c>
      <c r="Q227">
        <v>130</v>
      </c>
      <c r="R227">
        <v>72</v>
      </c>
      <c r="S227">
        <v>1070</v>
      </c>
      <c r="T227">
        <v>14.9</v>
      </c>
      <c r="U227">
        <v>6</v>
      </c>
      <c r="V227">
        <v>68</v>
      </c>
      <c r="W227">
        <v>4.5</v>
      </c>
      <c r="X227">
        <v>66.900000000000006</v>
      </c>
      <c r="Y227" s="2">
        <v>0.55400000000000005</v>
      </c>
      <c r="Z227">
        <v>1067</v>
      </c>
      <c r="AA227">
        <v>6</v>
      </c>
      <c r="AB227">
        <v>1</v>
      </c>
    </row>
    <row r="228" spans="1:28" x14ac:dyDescent="0.25">
      <c r="A228">
        <v>2015</v>
      </c>
      <c r="B228">
        <v>227</v>
      </c>
      <c r="C228" t="s">
        <v>1062</v>
      </c>
      <c r="D228" t="str">
        <f>IFERROR(INDEX('Draft Master List'!E:F,MATCH(C228,'Draft Master List'!E:E,0),2),"N/A")</f>
        <v>N/A</v>
      </c>
      <c r="E228" t="s">
        <v>18</v>
      </c>
      <c r="F228">
        <v>22</v>
      </c>
      <c r="G228" t="s">
        <v>74</v>
      </c>
      <c r="H228">
        <v>13</v>
      </c>
      <c r="I228">
        <v>9</v>
      </c>
      <c r="J228">
        <v>3</v>
      </c>
      <c r="K228">
        <v>13</v>
      </c>
      <c r="L228">
        <v>0</v>
      </c>
      <c r="M228">
        <v>10</v>
      </c>
      <c r="N228">
        <v>4.3</v>
      </c>
      <c r="O228">
        <v>1</v>
      </c>
      <c r="P228">
        <v>0.2</v>
      </c>
      <c r="Q228">
        <v>84</v>
      </c>
      <c r="R228">
        <v>52</v>
      </c>
      <c r="S228">
        <v>720</v>
      </c>
      <c r="T228">
        <v>13.8</v>
      </c>
      <c r="U228">
        <v>4</v>
      </c>
      <c r="V228">
        <v>40</v>
      </c>
      <c r="W228">
        <v>4</v>
      </c>
      <c r="X228">
        <v>55.4</v>
      </c>
      <c r="Y228" s="2">
        <v>0.61899999999999999</v>
      </c>
      <c r="Z228">
        <v>733</v>
      </c>
      <c r="AA228">
        <v>4</v>
      </c>
      <c r="AB228">
        <v>2</v>
      </c>
    </row>
    <row r="229" spans="1:28" x14ac:dyDescent="0.25">
      <c r="A229">
        <v>2015</v>
      </c>
      <c r="B229">
        <v>228</v>
      </c>
      <c r="C229" t="s">
        <v>1063</v>
      </c>
      <c r="D229" t="str">
        <f>IFERROR(INDEX('Draft Master List'!E:F,MATCH(C229,'Draft Master List'!E:E,0),2),"N/A")</f>
        <v>N/A</v>
      </c>
      <c r="E229" t="s">
        <v>20</v>
      </c>
      <c r="F229">
        <v>22</v>
      </c>
      <c r="H229">
        <v>11</v>
      </c>
      <c r="I229">
        <v>0</v>
      </c>
      <c r="J229">
        <v>3</v>
      </c>
      <c r="K229">
        <v>17</v>
      </c>
      <c r="L229">
        <v>0</v>
      </c>
      <c r="M229">
        <v>11</v>
      </c>
      <c r="N229">
        <v>5.7</v>
      </c>
      <c r="O229">
        <v>1.5</v>
      </c>
      <c r="P229">
        <v>0.3</v>
      </c>
      <c r="Q229">
        <v>39</v>
      </c>
      <c r="R229">
        <v>18</v>
      </c>
      <c r="S229">
        <v>225</v>
      </c>
      <c r="T229">
        <v>12.5</v>
      </c>
      <c r="U229">
        <v>1</v>
      </c>
      <c r="V229">
        <v>35</v>
      </c>
      <c r="W229">
        <v>1.6</v>
      </c>
      <c r="X229">
        <v>20.5</v>
      </c>
      <c r="Y229" s="2">
        <v>0.46200000000000002</v>
      </c>
      <c r="Z229">
        <v>242</v>
      </c>
      <c r="AA229">
        <v>1</v>
      </c>
      <c r="AB229">
        <v>2</v>
      </c>
    </row>
    <row r="230" spans="1:28" x14ac:dyDescent="0.25">
      <c r="A230">
        <v>2015</v>
      </c>
      <c r="B230">
        <v>229</v>
      </c>
      <c r="C230" t="s">
        <v>100</v>
      </c>
      <c r="D230" t="str">
        <f>IFERROR(INDEX('Draft Master List'!E:F,MATCH(C230,'Draft Master List'!E:E,0),2),"N/A")</f>
        <v>2322009</v>
      </c>
      <c r="E230" t="s">
        <v>30</v>
      </c>
      <c r="F230">
        <v>29</v>
      </c>
      <c r="G230" t="s">
        <v>74</v>
      </c>
      <c r="H230">
        <v>9</v>
      </c>
      <c r="I230">
        <v>9</v>
      </c>
      <c r="J230">
        <v>3</v>
      </c>
      <c r="K230">
        <v>23</v>
      </c>
      <c r="L230">
        <v>0</v>
      </c>
      <c r="M230">
        <v>12</v>
      </c>
      <c r="N230">
        <v>7.7</v>
      </c>
      <c r="O230">
        <v>2.6</v>
      </c>
      <c r="P230">
        <v>0.3</v>
      </c>
      <c r="Q230">
        <v>88</v>
      </c>
      <c r="R230">
        <v>61</v>
      </c>
      <c r="S230">
        <v>692</v>
      </c>
      <c r="T230">
        <v>11.3</v>
      </c>
      <c r="U230">
        <v>7</v>
      </c>
      <c r="V230">
        <v>59</v>
      </c>
      <c r="W230">
        <v>6.8</v>
      </c>
      <c r="X230">
        <v>76.900000000000006</v>
      </c>
      <c r="Y230" s="2">
        <v>0.69299999999999995</v>
      </c>
      <c r="Z230">
        <v>715</v>
      </c>
      <c r="AA230">
        <v>7</v>
      </c>
      <c r="AB230">
        <v>1</v>
      </c>
    </row>
    <row r="231" spans="1:28" x14ac:dyDescent="0.25">
      <c r="A231">
        <v>2015</v>
      </c>
      <c r="B231">
        <v>230</v>
      </c>
      <c r="C231" t="s">
        <v>79</v>
      </c>
      <c r="D231" t="str">
        <f>IFERROR(INDEX('Draft Master List'!E:F,MATCH(C231,'Draft Master List'!E:E,0),2),"N/A")</f>
        <v>192009</v>
      </c>
      <c r="E231" t="s">
        <v>25</v>
      </c>
      <c r="F231">
        <v>27</v>
      </c>
      <c r="G231" t="s">
        <v>74</v>
      </c>
      <c r="H231">
        <v>15</v>
      </c>
      <c r="I231">
        <v>15</v>
      </c>
      <c r="J231">
        <v>3</v>
      </c>
      <c r="K231">
        <v>14</v>
      </c>
      <c r="L231">
        <v>0</v>
      </c>
      <c r="M231">
        <v>18</v>
      </c>
      <c r="N231">
        <v>4.7</v>
      </c>
      <c r="O231">
        <v>0.9</v>
      </c>
      <c r="P231">
        <v>0.2</v>
      </c>
      <c r="Q231">
        <v>124</v>
      </c>
      <c r="R231">
        <v>87</v>
      </c>
      <c r="S231">
        <v>1088</v>
      </c>
      <c r="T231">
        <v>12.5</v>
      </c>
      <c r="U231">
        <v>8</v>
      </c>
      <c r="V231">
        <v>61</v>
      </c>
      <c r="W231">
        <v>5.8</v>
      </c>
      <c r="X231">
        <v>72.5</v>
      </c>
      <c r="Y231" s="2">
        <v>0.70199999999999996</v>
      </c>
      <c r="Z231">
        <v>1102</v>
      </c>
      <c r="AA231">
        <v>8</v>
      </c>
      <c r="AB231">
        <v>2</v>
      </c>
    </row>
    <row r="232" spans="1:28" x14ac:dyDescent="0.25">
      <c r="A232">
        <v>2015</v>
      </c>
      <c r="B232">
        <v>231</v>
      </c>
      <c r="C232" t="s">
        <v>276</v>
      </c>
      <c r="D232" t="str">
        <f>IFERROR(INDEX('Draft Master List'!E:F,MATCH(C232,'Draft Master List'!E:E,0),2),"N/A")</f>
        <v>852010</v>
      </c>
      <c r="E232" t="s">
        <v>7</v>
      </c>
      <c r="F232">
        <v>28</v>
      </c>
      <c r="H232">
        <v>1</v>
      </c>
      <c r="I232">
        <v>0</v>
      </c>
      <c r="J232">
        <v>3</v>
      </c>
      <c r="K232">
        <v>-3</v>
      </c>
      <c r="L232">
        <v>0</v>
      </c>
      <c r="M232">
        <v>-1</v>
      </c>
      <c r="N232">
        <v>-1</v>
      </c>
      <c r="O232">
        <v>-3</v>
      </c>
      <c r="P232">
        <v>3</v>
      </c>
      <c r="Z232">
        <v>-3</v>
      </c>
      <c r="AA232">
        <v>0</v>
      </c>
      <c r="AB232">
        <v>1</v>
      </c>
    </row>
    <row r="233" spans="1:28" x14ac:dyDescent="0.25">
      <c r="A233">
        <v>2015</v>
      </c>
      <c r="B233">
        <v>232</v>
      </c>
      <c r="C233" t="s">
        <v>1064</v>
      </c>
      <c r="D233" t="str">
        <f>IFERROR(INDEX('Draft Master List'!E:F,MATCH(C233,'Draft Master List'!E:E,0),2),"N/A")</f>
        <v>N/A</v>
      </c>
      <c r="E233" t="s">
        <v>5</v>
      </c>
      <c r="F233">
        <v>22</v>
      </c>
      <c r="G233" t="s">
        <v>77</v>
      </c>
      <c r="H233">
        <v>6</v>
      </c>
      <c r="I233">
        <v>3</v>
      </c>
      <c r="J233">
        <v>3</v>
      </c>
      <c r="K233">
        <v>14</v>
      </c>
      <c r="L233">
        <v>0</v>
      </c>
      <c r="M233">
        <v>9</v>
      </c>
      <c r="N233">
        <v>4.7</v>
      </c>
      <c r="O233">
        <v>2.2999999999999998</v>
      </c>
      <c r="P233">
        <v>0.5</v>
      </c>
      <c r="Q233">
        <v>19</v>
      </c>
      <c r="R233">
        <v>15</v>
      </c>
      <c r="S233">
        <v>136</v>
      </c>
      <c r="T233">
        <v>9.1</v>
      </c>
      <c r="U233">
        <v>2</v>
      </c>
      <c r="V233">
        <v>31</v>
      </c>
      <c r="W233">
        <v>2.5</v>
      </c>
      <c r="X233">
        <v>22.7</v>
      </c>
      <c r="Y233" s="2">
        <v>0.78900000000000003</v>
      </c>
      <c r="Z233">
        <v>150</v>
      </c>
      <c r="AA233">
        <v>2</v>
      </c>
      <c r="AB233">
        <v>0</v>
      </c>
    </row>
    <row r="234" spans="1:28" x14ac:dyDescent="0.25">
      <c r="A234">
        <v>2015</v>
      </c>
      <c r="B234">
        <v>233</v>
      </c>
      <c r="C234" t="s">
        <v>682</v>
      </c>
      <c r="D234" t="str">
        <f>IFERROR(INDEX('Draft Master List'!E:F,MATCH(C234,'Draft Master List'!E:E,0),2),"N/A")</f>
        <v>N/A</v>
      </c>
      <c r="E234" t="s">
        <v>33</v>
      </c>
      <c r="F234">
        <v>31</v>
      </c>
      <c r="H234">
        <v>1</v>
      </c>
      <c r="I234">
        <v>0</v>
      </c>
      <c r="J234">
        <v>3</v>
      </c>
      <c r="K234">
        <v>-2</v>
      </c>
      <c r="L234">
        <v>0</v>
      </c>
      <c r="M234">
        <v>0</v>
      </c>
      <c r="N234">
        <v>-0.7</v>
      </c>
      <c r="O234">
        <v>-2</v>
      </c>
      <c r="P234">
        <v>3</v>
      </c>
      <c r="Z234">
        <v>-2</v>
      </c>
      <c r="AA234">
        <v>0</v>
      </c>
      <c r="AB234">
        <v>0</v>
      </c>
    </row>
    <row r="235" spans="1:28" x14ac:dyDescent="0.25">
      <c r="A235">
        <v>2015</v>
      </c>
      <c r="B235">
        <v>234</v>
      </c>
      <c r="C235" t="s">
        <v>274</v>
      </c>
      <c r="D235" t="str">
        <f>IFERROR(INDEX('Draft Master List'!E:F,MATCH(C235,'Draft Master List'!E:E,0),2),"N/A")</f>
        <v>822010</v>
      </c>
      <c r="E235" t="s">
        <v>26</v>
      </c>
      <c r="F235">
        <v>28</v>
      </c>
      <c r="G235" t="s">
        <v>74</v>
      </c>
      <c r="H235">
        <v>15</v>
      </c>
      <c r="I235">
        <v>15</v>
      </c>
      <c r="J235">
        <v>3</v>
      </c>
      <c r="K235">
        <v>29</v>
      </c>
      <c r="L235">
        <v>0</v>
      </c>
      <c r="M235">
        <v>24</v>
      </c>
      <c r="N235">
        <v>9.6999999999999993</v>
      </c>
      <c r="O235">
        <v>1.9</v>
      </c>
      <c r="P235">
        <v>0.2</v>
      </c>
      <c r="Q235">
        <v>136</v>
      </c>
      <c r="R235">
        <v>76</v>
      </c>
      <c r="S235">
        <v>1135</v>
      </c>
      <c r="T235">
        <v>14.9</v>
      </c>
      <c r="U235">
        <v>6</v>
      </c>
      <c r="V235">
        <v>75</v>
      </c>
      <c r="W235">
        <v>5.0999999999999996</v>
      </c>
      <c r="X235">
        <v>75.7</v>
      </c>
      <c r="Y235" s="2">
        <v>0.55900000000000005</v>
      </c>
      <c r="Z235">
        <v>1164</v>
      </c>
      <c r="AA235">
        <v>6</v>
      </c>
      <c r="AB235">
        <v>2</v>
      </c>
    </row>
    <row r="236" spans="1:28" x14ac:dyDescent="0.25">
      <c r="A236">
        <v>2015</v>
      </c>
      <c r="B236">
        <v>235</v>
      </c>
      <c r="C236" t="s">
        <v>775</v>
      </c>
      <c r="D236" t="str">
        <f>IFERROR(INDEX('Draft Master List'!E:F,MATCH(C236,'Draft Master List'!E:E,0),2),"N/A")</f>
        <v>N/A</v>
      </c>
      <c r="E236" t="s">
        <v>5</v>
      </c>
      <c r="F236">
        <v>28</v>
      </c>
      <c r="H236">
        <v>3</v>
      </c>
      <c r="I236">
        <v>0</v>
      </c>
      <c r="J236">
        <v>3</v>
      </c>
      <c r="K236">
        <v>-3</v>
      </c>
      <c r="L236">
        <v>0</v>
      </c>
      <c r="M236">
        <v>0</v>
      </c>
      <c r="N236">
        <v>-1</v>
      </c>
      <c r="O236">
        <v>-1</v>
      </c>
      <c r="P236">
        <v>1</v>
      </c>
      <c r="Z236">
        <v>-3</v>
      </c>
      <c r="AA236">
        <v>0</v>
      </c>
      <c r="AB236">
        <v>1</v>
      </c>
    </row>
    <row r="237" spans="1:28" x14ac:dyDescent="0.25">
      <c r="A237">
        <v>2015</v>
      </c>
      <c r="B237">
        <v>236</v>
      </c>
      <c r="C237" t="s">
        <v>1065</v>
      </c>
      <c r="D237" t="str">
        <f>IFERROR(INDEX('Draft Master List'!E:F,MATCH(C237,'Draft Master List'!E:E,0),2),"N/A")</f>
        <v>N/A</v>
      </c>
      <c r="E237" t="s">
        <v>12</v>
      </c>
      <c r="F237">
        <v>26</v>
      </c>
      <c r="G237" t="s">
        <v>1066</v>
      </c>
      <c r="H237">
        <v>16</v>
      </c>
      <c r="I237">
        <v>8</v>
      </c>
      <c r="J237">
        <v>2</v>
      </c>
      <c r="K237">
        <v>34</v>
      </c>
      <c r="L237">
        <v>0</v>
      </c>
      <c r="M237">
        <v>30</v>
      </c>
      <c r="N237">
        <v>17</v>
      </c>
      <c r="O237">
        <v>2.1</v>
      </c>
      <c r="P237">
        <v>0.1</v>
      </c>
      <c r="Z237">
        <v>34</v>
      </c>
      <c r="AA237">
        <v>0</v>
      </c>
      <c r="AB237">
        <v>0</v>
      </c>
    </row>
    <row r="238" spans="1:28" x14ac:dyDescent="0.25">
      <c r="A238">
        <v>2015</v>
      </c>
      <c r="B238">
        <v>237</v>
      </c>
      <c r="C238" t="s">
        <v>828</v>
      </c>
      <c r="D238" t="str">
        <f>IFERROR(INDEX('Draft Master List'!E:F,MATCH(C238,'Draft Master List'!E:E,0),2),"N/A")</f>
        <v>N/A</v>
      </c>
      <c r="E238" t="s">
        <v>30</v>
      </c>
      <c r="F238">
        <v>30</v>
      </c>
      <c r="G238" t="s">
        <v>77</v>
      </c>
      <c r="H238">
        <v>14</v>
      </c>
      <c r="I238">
        <v>7</v>
      </c>
      <c r="J238">
        <v>2</v>
      </c>
      <c r="K238">
        <v>11</v>
      </c>
      <c r="L238">
        <v>0</v>
      </c>
      <c r="M238">
        <v>8</v>
      </c>
      <c r="N238">
        <v>5.5</v>
      </c>
      <c r="O238">
        <v>0.8</v>
      </c>
      <c r="P238">
        <v>0.1</v>
      </c>
      <c r="Q238">
        <v>87</v>
      </c>
      <c r="R238">
        <v>65</v>
      </c>
      <c r="S238">
        <v>648</v>
      </c>
      <c r="T238">
        <v>10</v>
      </c>
      <c r="U238">
        <v>3</v>
      </c>
      <c r="V238">
        <v>41</v>
      </c>
      <c r="W238">
        <v>4.5999999999999996</v>
      </c>
      <c r="X238">
        <v>46.3</v>
      </c>
      <c r="Y238" s="2">
        <v>0.747</v>
      </c>
      <c r="Z238">
        <v>659</v>
      </c>
      <c r="AA238">
        <v>3</v>
      </c>
      <c r="AB238">
        <v>1</v>
      </c>
    </row>
    <row r="239" spans="1:28" x14ac:dyDescent="0.25">
      <c r="A239">
        <v>2015</v>
      </c>
      <c r="B239">
        <v>238</v>
      </c>
      <c r="C239" t="s">
        <v>1067</v>
      </c>
      <c r="D239" t="str">
        <f>IFERROR(INDEX('Draft Master List'!E:F,MATCH(C239,'Draft Master List'!E:E,0),2),"N/A")</f>
        <v>N/A</v>
      </c>
      <c r="E239" t="s">
        <v>32</v>
      </c>
      <c r="F239">
        <v>25</v>
      </c>
      <c r="G239" t="s">
        <v>732</v>
      </c>
      <c r="H239">
        <v>16</v>
      </c>
      <c r="I239">
        <v>4</v>
      </c>
      <c r="J239">
        <v>2</v>
      </c>
      <c r="K239">
        <v>2</v>
      </c>
      <c r="L239">
        <v>0</v>
      </c>
      <c r="M239">
        <v>2</v>
      </c>
      <c r="N239">
        <v>1</v>
      </c>
      <c r="O239">
        <v>0.1</v>
      </c>
      <c r="P239">
        <v>0.1</v>
      </c>
      <c r="Q239">
        <v>8</v>
      </c>
      <c r="R239">
        <v>4</v>
      </c>
      <c r="S239">
        <v>56</v>
      </c>
      <c r="T239">
        <v>14</v>
      </c>
      <c r="U239">
        <v>0</v>
      </c>
      <c r="V239">
        <v>23</v>
      </c>
      <c r="W239">
        <v>0.3</v>
      </c>
      <c r="X239">
        <v>3.5</v>
      </c>
      <c r="Y239" s="2">
        <v>0.5</v>
      </c>
      <c r="Z239">
        <v>58</v>
      </c>
      <c r="AA239">
        <v>0</v>
      </c>
      <c r="AB239">
        <v>0</v>
      </c>
    </row>
    <row r="240" spans="1:28" x14ac:dyDescent="0.25">
      <c r="A240">
        <v>2015</v>
      </c>
      <c r="B240">
        <v>239</v>
      </c>
      <c r="C240" t="s">
        <v>1068</v>
      </c>
      <c r="D240" t="str">
        <f>IFERROR(INDEX('Draft Master List'!E:F,MATCH(C240,'Draft Master List'!E:E,0),2),"N/A")</f>
        <v>N/A</v>
      </c>
      <c r="E240" t="s">
        <v>3</v>
      </c>
      <c r="F240">
        <v>24</v>
      </c>
      <c r="H240">
        <v>4</v>
      </c>
      <c r="I240">
        <v>0</v>
      </c>
      <c r="J240">
        <v>2</v>
      </c>
      <c r="K240">
        <v>17</v>
      </c>
      <c r="L240">
        <v>1</v>
      </c>
      <c r="M240">
        <v>9</v>
      </c>
      <c r="N240">
        <v>8.5</v>
      </c>
      <c r="O240">
        <v>4.3</v>
      </c>
      <c r="P240">
        <v>0.5</v>
      </c>
      <c r="Q240">
        <v>6</v>
      </c>
      <c r="R240">
        <v>5</v>
      </c>
      <c r="S240">
        <v>35</v>
      </c>
      <c r="T240">
        <v>7</v>
      </c>
      <c r="U240">
        <v>0</v>
      </c>
      <c r="V240">
        <v>11</v>
      </c>
      <c r="W240">
        <v>1.3</v>
      </c>
      <c r="X240">
        <v>8.8000000000000007</v>
      </c>
      <c r="Y240" s="2">
        <v>0.83299999999999996</v>
      </c>
      <c r="Z240">
        <v>52</v>
      </c>
      <c r="AA240">
        <v>1</v>
      </c>
      <c r="AB240">
        <v>0</v>
      </c>
    </row>
    <row r="241" spans="1:28" x14ac:dyDescent="0.25">
      <c r="A241">
        <v>2015</v>
      </c>
      <c r="B241">
        <v>240</v>
      </c>
      <c r="C241" t="s">
        <v>831</v>
      </c>
      <c r="D241" t="str">
        <f>IFERROR(INDEX('Draft Master List'!E:F,MATCH(C241,'Draft Master List'!E:E,0),2),"N/A")</f>
        <v>N/A</v>
      </c>
      <c r="E241" t="s">
        <v>7</v>
      </c>
      <c r="F241">
        <v>22</v>
      </c>
      <c r="G241" t="s">
        <v>832</v>
      </c>
      <c r="H241">
        <v>16</v>
      </c>
      <c r="I241">
        <v>6</v>
      </c>
      <c r="J241">
        <v>2</v>
      </c>
      <c r="K241">
        <v>2</v>
      </c>
      <c r="L241">
        <v>0</v>
      </c>
      <c r="M241">
        <v>2</v>
      </c>
      <c r="N241">
        <v>1</v>
      </c>
      <c r="O241">
        <v>0.1</v>
      </c>
      <c r="P241">
        <v>0.1</v>
      </c>
      <c r="Q241">
        <v>78</v>
      </c>
      <c r="R241">
        <v>59</v>
      </c>
      <c r="S241">
        <v>604</v>
      </c>
      <c r="T241">
        <v>10.199999999999999</v>
      </c>
      <c r="U241">
        <v>2</v>
      </c>
      <c r="V241">
        <v>44</v>
      </c>
      <c r="W241">
        <v>3.7</v>
      </c>
      <c r="X241">
        <v>37.799999999999997</v>
      </c>
      <c r="Y241" s="2">
        <v>0.75600000000000001</v>
      </c>
      <c r="Z241">
        <v>606</v>
      </c>
      <c r="AA241">
        <v>2</v>
      </c>
      <c r="AB241">
        <v>4</v>
      </c>
    </row>
    <row r="242" spans="1:28" x14ac:dyDescent="0.25">
      <c r="A242">
        <v>2015</v>
      </c>
      <c r="B242">
        <v>241</v>
      </c>
      <c r="C242" t="s">
        <v>731</v>
      </c>
      <c r="D242" t="str">
        <f>IFERROR(INDEX('Draft Master List'!E:F,MATCH(C242,'Draft Master List'!E:E,0),2),"N/A")</f>
        <v>N/A</v>
      </c>
      <c r="E242" t="s">
        <v>25</v>
      </c>
      <c r="F242">
        <v>29</v>
      </c>
      <c r="H242">
        <v>2</v>
      </c>
      <c r="I242">
        <v>0</v>
      </c>
      <c r="J242">
        <v>2</v>
      </c>
      <c r="K242">
        <v>-2</v>
      </c>
      <c r="L242">
        <v>0</v>
      </c>
      <c r="M242">
        <v>-1</v>
      </c>
      <c r="N242">
        <v>-1</v>
      </c>
      <c r="O242">
        <v>-1</v>
      </c>
      <c r="P242">
        <v>1</v>
      </c>
      <c r="Z242">
        <v>-2</v>
      </c>
      <c r="AA242">
        <v>0</v>
      </c>
      <c r="AB242">
        <v>0</v>
      </c>
    </row>
    <row r="243" spans="1:28" x14ac:dyDescent="0.25">
      <c r="A243">
        <v>2015</v>
      </c>
      <c r="B243">
        <v>242</v>
      </c>
      <c r="C243" t="s">
        <v>916</v>
      </c>
      <c r="D243" t="str">
        <f>IFERROR(INDEX('Draft Master List'!E:F,MATCH(C243,'Draft Master List'!E:E,0),2),"N/A")</f>
        <v>N/A</v>
      </c>
      <c r="E243" t="s">
        <v>9</v>
      </c>
      <c r="F243">
        <v>28</v>
      </c>
      <c r="G243" t="s">
        <v>832</v>
      </c>
      <c r="H243">
        <v>15</v>
      </c>
      <c r="I243">
        <v>6</v>
      </c>
      <c r="J243">
        <v>2</v>
      </c>
      <c r="K243">
        <v>12</v>
      </c>
      <c r="L243">
        <v>0</v>
      </c>
      <c r="M243">
        <v>11</v>
      </c>
      <c r="N243">
        <v>6</v>
      </c>
      <c r="O243">
        <v>0.8</v>
      </c>
      <c r="P243">
        <v>0.1</v>
      </c>
      <c r="Q243">
        <v>57</v>
      </c>
      <c r="R243">
        <v>36</v>
      </c>
      <c r="S243">
        <v>396</v>
      </c>
      <c r="T243">
        <v>11</v>
      </c>
      <c r="U243">
        <v>4</v>
      </c>
      <c r="V243">
        <v>38</v>
      </c>
      <c r="W243">
        <v>2.4</v>
      </c>
      <c r="X243">
        <v>26.4</v>
      </c>
      <c r="Y243" s="2">
        <v>0.63200000000000001</v>
      </c>
      <c r="Z243">
        <v>408</v>
      </c>
      <c r="AA243">
        <v>4</v>
      </c>
      <c r="AB243">
        <v>3</v>
      </c>
    </row>
    <row r="244" spans="1:28" x14ac:dyDescent="0.25">
      <c r="A244">
        <v>2015</v>
      </c>
      <c r="B244">
        <v>243</v>
      </c>
      <c r="C244" t="s">
        <v>968</v>
      </c>
      <c r="D244" t="str">
        <f>IFERROR(INDEX('Draft Master List'!E:F,MATCH(C244,'Draft Master List'!E:E,0),2),"N/A")</f>
        <v>N/A</v>
      </c>
      <c r="E244" t="s">
        <v>13</v>
      </c>
      <c r="F244">
        <v>28</v>
      </c>
      <c r="G244" t="s">
        <v>1069</v>
      </c>
      <c r="H244">
        <v>16</v>
      </c>
      <c r="I244">
        <v>4</v>
      </c>
      <c r="J244">
        <v>2</v>
      </c>
      <c r="K244">
        <v>4</v>
      </c>
      <c r="L244">
        <v>0</v>
      </c>
      <c r="M244">
        <v>2</v>
      </c>
      <c r="N244">
        <v>2</v>
      </c>
      <c r="O244">
        <v>0.3</v>
      </c>
      <c r="P244">
        <v>0.1</v>
      </c>
      <c r="Q244">
        <v>2</v>
      </c>
      <c r="R244">
        <v>1</v>
      </c>
      <c r="S244">
        <v>4</v>
      </c>
      <c r="T244">
        <v>4</v>
      </c>
      <c r="U244">
        <v>0</v>
      </c>
      <c r="V244">
        <v>4</v>
      </c>
      <c r="W244">
        <v>0.1</v>
      </c>
      <c r="X244">
        <v>0.3</v>
      </c>
      <c r="Y244" s="2">
        <v>0.5</v>
      </c>
      <c r="Z244">
        <v>8</v>
      </c>
      <c r="AA244">
        <v>0</v>
      </c>
      <c r="AB244">
        <v>1</v>
      </c>
    </row>
    <row r="245" spans="1:28" x14ac:dyDescent="0.25">
      <c r="A245">
        <v>2015</v>
      </c>
      <c r="B245">
        <v>244</v>
      </c>
      <c r="C245" t="s">
        <v>1070</v>
      </c>
      <c r="D245" t="str">
        <f>IFERROR(INDEX('Draft Master List'!E:F,MATCH(C245,'Draft Master List'!E:E,0),2),"N/A")</f>
        <v>N/A</v>
      </c>
      <c r="E245" t="s">
        <v>3</v>
      </c>
      <c r="F245">
        <v>24</v>
      </c>
      <c r="G245" t="s">
        <v>212</v>
      </c>
      <c r="H245">
        <v>16</v>
      </c>
      <c r="I245">
        <v>11</v>
      </c>
      <c r="J245">
        <v>2</v>
      </c>
      <c r="K245">
        <v>3</v>
      </c>
      <c r="L245">
        <v>0</v>
      </c>
      <c r="M245">
        <v>2</v>
      </c>
      <c r="N245">
        <v>1.5</v>
      </c>
      <c r="O245">
        <v>0.2</v>
      </c>
      <c r="P245">
        <v>0.1</v>
      </c>
      <c r="Q245">
        <v>56</v>
      </c>
      <c r="R245">
        <v>41</v>
      </c>
      <c r="S245">
        <v>321</v>
      </c>
      <c r="T245">
        <v>7.8</v>
      </c>
      <c r="U245">
        <v>4</v>
      </c>
      <c r="V245">
        <v>39</v>
      </c>
      <c r="W245">
        <v>2.6</v>
      </c>
      <c r="X245">
        <v>20.100000000000001</v>
      </c>
      <c r="Y245" s="2">
        <v>0.73199999999999998</v>
      </c>
      <c r="Z245">
        <v>324</v>
      </c>
      <c r="AA245">
        <v>4</v>
      </c>
      <c r="AB245">
        <v>0</v>
      </c>
    </row>
    <row r="246" spans="1:28" x14ac:dyDescent="0.25">
      <c r="A246">
        <v>2015</v>
      </c>
      <c r="B246">
        <v>245</v>
      </c>
      <c r="C246" t="s">
        <v>114</v>
      </c>
      <c r="D246" t="str">
        <f>IFERROR(INDEX('Draft Master List'!E:F,MATCH(C246,'Draft Master List'!E:E,0),2),"N/A")</f>
        <v>782010</v>
      </c>
      <c r="E246" t="s">
        <v>30</v>
      </c>
      <c r="F246">
        <v>29</v>
      </c>
      <c r="G246" t="s">
        <v>77</v>
      </c>
      <c r="H246">
        <v>11</v>
      </c>
      <c r="I246">
        <v>7</v>
      </c>
      <c r="J246">
        <v>2</v>
      </c>
      <c r="K246">
        <v>9</v>
      </c>
      <c r="L246">
        <v>0</v>
      </c>
      <c r="M246">
        <v>9</v>
      </c>
      <c r="N246">
        <v>4.5</v>
      </c>
      <c r="O246">
        <v>0.8</v>
      </c>
      <c r="P246">
        <v>0.2</v>
      </c>
      <c r="Q246">
        <v>74</v>
      </c>
      <c r="R246">
        <v>37</v>
      </c>
      <c r="S246">
        <v>515</v>
      </c>
      <c r="T246">
        <v>13.9</v>
      </c>
      <c r="U246">
        <v>0</v>
      </c>
      <c r="V246">
        <v>54</v>
      </c>
      <c r="W246">
        <v>3.4</v>
      </c>
      <c r="X246">
        <v>46.8</v>
      </c>
      <c r="Y246" s="2">
        <v>0.5</v>
      </c>
      <c r="Z246">
        <v>524</v>
      </c>
      <c r="AA246">
        <v>0</v>
      </c>
      <c r="AB246">
        <v>0</v>
      </c>
    </row>
    <row r="247" spans="1:28" x14ac:dyDescent="0.25">
      <c r="A247">
        <v>2015</v>
      </c>
      <c r="B247">
        <v>246</v>
      </c>
      <c r="C247" t="s">
        <v>1071</v>
      </c>
      <c r="D247" t="str">
        <f>IFERROR(INDEX('Draft Master List'!E:F,MATCH(C247,'Draft Master List'!E:E,0),2),"N/A")</f>
        <v>N/A</v>
      </c>
      <c r="E247" t="s">
        <v>26</v>
      </c>
      <c r="F247">
        <v>23</v>
      </c>
      <c r="G247" t="s">
        <v>77</v>
      </c>
      <c r="H247">
        <v>14</v>
      </c>
      <c r="I247">
        <v>1</v>
      </c>
      <c r="J247">
        <v>2</v>
      </c>
      <c r="K247">
        <v>1</v>
      </c>
      <c r="L247">
        <v>0</v>
      </c>
      <c r="M247">
        <v>5</v>
      </c>
      <c r="N247">
        <v>0.5</v>
      </c>
      <c r="O247">
        <v>0.1</v>
      </c>
      <c r="P247">
        <v>0.1</v>
      </c>
      <c r="Q247">
        <v>11</v>
      </c>
      <c r="R247">
        <v>6</v>
      </c>
      <c r="S247">
        <v>59</v>
      </c>
      <c r="T247">
        <v>9.8000000000000007</v>
      </c>
      <c r="U247">
        <v>1</v>
      </c>
      <c r="V247">
        <v>15</v>
      </c>
      <c r="W247">
        <v>0.4</v>
      </c>
      <c r="X247">
        <v>4.2</v>
      </c>
      <c r="Y247" s="2">
        <v>0.54500000000000004</v>
      </c>
      <c r="Z247">
        <v>60</v>
      </c>
      <c r="AA247">
        <v>1</v>
      </c>
      <c r="AB247">
        <v>0</v>
      </c>
    </row>
    <row r="248" spans="1:28" x14ac:dyDescent="0.25">
      <c r="A248">
        <v>2015</v>
      </c>
      <c r="B248">
        <v>247</v>
      </c>
      <c r="C248" t="s">
        <v>1072</v>
      </c>
      <c r="D248" t="str">
        <f>IFERROR(INDEX('Draft Master List'!E:F,MATCH(C248,'Draft Master List'!E:E,0),2),"N/A")</f>
        <v>N/A</v>
      </c>
      <c r="E248" t="s">
        <v>3</v>
      </c>
      <c r="F248">
        <v>22</v>
      </c>
      <c r="H248">
        <v>3</v>
      </c>
      <c r="I248">
        <v>0</v>
      </c>
      <c r="J248">
        <v>2</v>
      </c>
      <c r="K248">
        <v>5</v>
      </c>
      <c r="L248">
        <v>0</v>
      </c>
      <c r="M248">
        <v>4</v>
      </c>
      <c r="N248">
        <v>2.5</v>
      </c>
      <c r="O248">
        <v>1.7</v>
      </c>
      <c r="P248">
        <v>0.7</v>
      </c>
      <c r="Q248">
        <v>1</v>
      </c>
      <c r="R248">
        <v>1</v>
      </c>
      <c r="S248">
        <v>2</v>
      </c>
      <c r="T248">
        <v>2</v>
      </c>
      <c r="U248">
        <v>0</v>
      </c>
      <c r="V248">
        <v>2</v>
      </c>
      <c r="W248">
        <v>0.3</v>
      </c>
      <c r="X248">
        <v>0.7</v>
      </c>
      <c r="Y248" s="2">
        <v>1</v>
      </c>
      <c r="Z248">
        <v>7</v>
      </c>
      <c r="AA248">
        <v>0</v>
      </c>
      <c r="AB248">
        <v>0</v>
      </c>
    </row>
    <row r="249" spans="1:28" x14ac:dyDescent="0.25">
      <c r="A249">
        <v>2015</v>
      </c>
      <c r="B249">
        <v>248</v>
      </c>
      <c r="C249" t="s">
        <v>822</v>
      </c>
      <c r="D249" t="str">
        <f>IFERROR(INDEX('Draft Master List'!E:F,MATCH(C249,'Draft Master List'!E:E,0),2),"N/A")</f>
        <v>N/A</v>
      </c>
      <c r="E249" t="s">
        <v>27</v>
      </c>
      <c r="F249">
        <v>27</v>
      </c>
      <c r="G249" t="s">
        <v>62</v>
      </c>
      <c r="H249">
        <v>3</v>
      </c>
      <c r="I249">
        <v>2</v>
      </c>
      <c r="J249">
        <v>2</v>
      </c>
      <c r="K249">
        <v>-1</v>
      </c>
      <c r="L249">
        <v>0</v>
      </c>
      <c r="M249">
        <v>0</v>
      </c>
      <c r="N249">
        <v>-0.5</v>
      </c>
      <c r="O249">
        <v>-0.3</v>
      </c>
      <c r="P249">
        <v>0.7</v>
      </c>
      <c r="Z249">
        <v>-1</v>
      </c>
      <c r="AA249">
        <v>0</v>
      </c>
      <c r="AB249">
        <v>1</v>
      </c>
    </row>
    <row r="250" spans="1:28" x14ac:dyDescent="0.25">
      <c r="A250">
        <v>2015</v>
      </c>
      <c r="B250">
        <v>249</v>
      </c>
      <c r="C250" t="s">
        <v>1073</v>
      </c>
      <c r="D250" t="str">
        <f>IFERROR(INDEX('Draft Master List'!E:F,MATCH(C250,'Draft Master List'!E:E,0),2),"N/A")</f>
        <v>N/A</v>
      </c>
      <c r="E250" t="s">
        <v>18</v>
      </c>
      <c r="F250">
        <v>24</v>
      </c>
      <c r="G250" t="s">
        <v>77</v>
      </c>
      <c r="H250">
        <v>16</v>
      </c>
      <c r="I250">
        <v>1</v>
      </c>
      <c r="J250">
        <v>2</v>
      </c>
      <c r="K250">
        <v>15</v>
      </c>
      <c r="L250">
        <v>0</v>
      </c>
      <c r="M250">
        <v>9</v>
      </c>
      <c r="N250">
        <v>7.5</v>
      </c>
      <c r="O250">
        <v>0.9</v>
      </c>
      <c r="P250">
        <v>0.1</v>
      </c>
      <c r="Q250">
        <v>2</v>
      </c>
      <c r="R250">
        <v>2</v>
      </c>
      <c r="S250">
        <v>10</v>
      </c>
      <c r="T250">
        <v>5</v>
      </c>
      <c r="U250">
        <v>0</v>
      </c>
      <c r="V250">
        <v>9</v>
      </c>
      <c r="W250">
        <v>0.1</v>
      </c>
      <c r="X250">
        <v>0.6</v>
      </c>
      <c r="Y250" s="2">
        <v>1</v>
      </c>
      <c r="Z250">
        <v>25</v>
      </c>
      <c r="AA250">
        <v>0</v>
      </c>
      <c r="AB250">
        <v>1</v>
      </c>
    </row>
    <row r="251" spans="1:28" x14ac:dyDescent="0.25">
      <c r="A251">
        <v>2015</v>
      </c>
      <c r="B251">
        <v>250</v>
      </c>
      <c r="C251" t="s">
        <v>1074</v>
      </c>
      <c r="D251" t="str">
        <f>IFERROR(INDEX('Draft Master List'!E:F,MATCH(C251,'Draft Master List'!E:E,0),2),"N/A")</f>
        <v>N/A</v>
      </c>
      <c r="E251" t="s">
        <v>223</v>
      </c>
      <c r="F251">
        <v>26</v>
      </c>
      <c r="H251">
        <v>2</v>
      </c>
      <c r="I251">
        <v>0</v>
      </c>
      <c r="J251">
        <v>2</v>
      </c>
      <c r="K251">
        <v>3</v>
      </c>
      <c r="L251">
        <v>0</v>
      </c>
      <c r="M251">
        <v>4</v>
      </c>
      <c r="N251">
        <v>1.5</v>
      </c>
      <c r="O251">
        <v>1.5</v>
      </c>
      <c r="P251">
        <v>1</v>
      </c>
      <c r="Z251">
        <v>3</v>
      </c>
      <c r="AA251">
        <v>0</v>
      </c>
      <c r="AB251">
        <v>1</v>
      </c>
    </row>
    <row r="252" spans="1:28" x14ac:dyDescent="0.25">
      <c r="A252">
        <v>2015</v>
      </c>
      <c r="B252">
        <v>251</v>
      </c>
      <c r="C252" t="s">
        <v>770</v>
      </c>
      <c r="D252" t="str">
        <f>IFERROR(INDEX('Draft Master List'!E:F,MATCH(C252,'Draft Master List'!E:E,0),2),"N/A")</f>
        <v>N/A</v>
      </c>
      <c r="E252" t="s">
        <v>32</v>
      </c>
      <c r="F252">
        <v>25</v>
      </c>
      <c r="H252">
        <v>1</v>
      </c>
      <c r="I252">
        <v>0</v>
      </c>
      <c r="J252">
        <v>2</v>
      </c>
      <c r="K252">
        <v>34</v>
      </c>
      <c r="L252">
        <v>0</v>
      </c>
      <c r="M252">
        <v>29</v>
      </c>
      <c r="N252">
        <v>17</v>
      </c>
      <c r="O252">
        <v>34</v>
      </c>
      <c r="P252">
        <v>2</v>
      </c>
      <c r="Z252">
        <v>34</v>
      </c>
      <c r="AA252">
        <v>0</v>
      </c>
      <c r="AB252">
        <v>0</v>
      </c>
    </row>
    <row r="253" spans="1:28" x14ac:dyDescent="0.25">
      <c r="A253">
        <v>2015</v>
      </c>
      <c r="B253">
        <v>252</v>
      </c>
      <c r="C253" t="s">
        <v>1075</v>
      </c>
      <c r="D253" t="str">
        <f>IFERROR(INDEX('Draft Master List'!E:F,MATCH(C253,'Draft Master List'!E:E,0),2),"N/A")</f>
        <v>N/A</v>
      </c>
      <c r="E253" t="s">
        <v>669</v>
      </c>
      <c r="F253">
        <v>21</v>
      </c>
      <c r="H253">
        <v>11</v>
      </c>
      <c r="I253">
        <v>0</v>
      </c>
      <c r="J253">
        <v>2</v>
      </c>
      <c r="K253">
        <v>5</v>
      </c>
      <c r="L253">
        <v>0</v>
      </c>
      <c r="M253">
        <v>3</v>
      </c>
      <c r="N253">
        <v>2.5</v>
      </c>
      <c r="O253">
        <v>0.5</v>
      </c>
      <c r="P253">
        <v>0.2</v>
      </c>
      <c r="Q253">
        <v>2</v>
      </c>
      <c r="R253">
        <v>1</v>
      </c>
      <c r="S253">
        <v>6</v>
      </c>
      <c r="T253">
        <v>6</v>
      </c>
      <c r="U253">
        <v>0</v>
      </c>
      <c r="V253">
        <v>6</v>
      </c>
      <c r="W253">
        <v>0.1</v>
      </c>
      <c r="X253">
        <v>0.5</v>
      </c>
      <c r="Y253" s="2">
        <v>0.5</v>
      </c>
      <c r="Z253">
        <v>11</v>
      </c>
      <c r="AA253">
        <v>0</v>
      </c>
      <c r="AB253">
        <v>0</v>
      </c>
    </row>
    <row r="254" spans="1:28" x14ac:dyDescent="0.25">
      <c r="A254">
        <v>2015</v>
      </c>
      <c r="B254">
        <v>253</v>
      </c>
      <c r="C254" t="s">
        <v>72</v>
      </c>
      <c r="D254" t="str">
        <f>IFERROR(INDEX('Draft Master List'!E:F,MATCH(C254,'Draft Master List'!E:E,0),2),"N/A")</f>
        <v>812006</v>
      </c>
      <c r="E254" t="s">
        <v>669</v>
      </c>
      <c r="F254">
        <v>33</v>
      </c>
      <c r="H254">
        <v>5</v>
      </c>
      <c r="I254">
        <v>0</v>
      </c>
      <c r="J254">
        <v>2</v>
      </c>
      <c r="K254">
        <v>1</v>
      </c>
      <c r="L254">
        <v>0</v>
      </c>
      <c r="M254">
        <v>2</v>
      </c>
      <c r="N254">
        <v>0.5</v>
      </c>
      <c r="O254">
        <v>0.2</v>
      </c>
      <c r="P254">
        <v>0.4</v>
      </c>
      <c r="Z254">
        <v>1</v>
      </c>
      <c r="AA254">
        <v>0</v>
      </c>
      <c r="AB254">
        <v>0</v>
      </c>
    </row>
    <row r="255" spans="1:28" x14ac:dyDescent="0.25">
      <c r="A255">
        <v>2015</v>
      </c>
      <c r="B255">
        <v>254</v>
      </c>
      <c r="C255" t="s">
        <v>1076</v>
      </c>
      <c r="D255" t="str">
        <f>IFERROR(INDEX('Draft Master List'!E:F,MATCH(C255,'Draft Master List'!E:E,0),2),"N/A")</f>
        <v>N/A</v>
      </c>
      <c r="E255" t="s">
        <v>20</v>
      </c>
      <c r="F255">
        <v>23</v>
      </c>
      <c r="H255">
        <v>2</v>
      </c>
      <c r="I255">
        <v>0</v>
      </c>
      <c r="J255">
        <v>2</v>
      </c>
      <c r="K255">
        <v>12</v>
      </c>
      <c r="L255">
        <v>0</v>
      </c>
      <c r="M255">
        <v>12</v>
      </c>
      <c r="N255">
        <v>6</v>
      </c>
      <c r="O255">
        <v>6</v>
      </c>
      <c r="P255">
        <v>1</v>
      </c>
      <c r="Z255">
        <v>12</v>
      </c>
      <c r="AA255">
        <v>0</v>
      </c>
      <c r="AB255">
        <v>0</v>
      </c>
    </row>
    <row r="256" spans="1:28" x14ac:dyDescent="0.25">
      <c r="A256">
        <v>2015</v>
      </c>
      <c r="B256">
        <v>255</v>
      </c>
      <c r="C256" t="s">
        <v>1077</v>
      </c>
      <c r="D256" t="str">
        <f>IFERROR(INDEX('Draft Master List'!E:F,MATCH(C256,'Draft Master List'!E:E,0),2),"N/A")</f>
        <v>N/A</v>
      </c>
      <c r="E256" t="s">
        <v>29</v>
      </c>
      <c r="F256">
        <v>24</v>
      </c>
      <c r="H256">
        <v>2</v>
      </c>
      <c r="I256">
        <v>0</v>
      </c>
      <c r="J256">
        <v>2</v>
      </c>
      <c r="K256">
        <v>3</v>
      </c>
      <c r="L256">
        <v>0</v>
      </c>
      <c r="M256">
        <v>3</v>
      </c>
      <c r="N256">
        <v>1.5</v>
      </c>
      <c r="O256">
        <v>1.5</v>
      </c>
      <c r="P256">
        <v>1</v>
      </c>
      <c r="Q256">
        <v>1</v>
      </c>
      <c r="R256">
        <v>1</v>
      </c>
      <c r="S256">
        <v>-6</v>
      </c>
      <c r="T256">
        <v>-6</v>
      </c>
      <c r="U256">
        <v>0</v>
      </c>
      <c r="V256">
        <v>-6</v>
      </c>
      <c r="W256">
        <v>0.5</v>
      </c>
      <c r="X256">
        <v>-3</v>
      </c>
      <c r="Y256" s="2">
        <v>1</v>
      </c>
      <c r="Z256">
        <v>-3</v>
      </c>
      <c r="AA256">
        <v>0</v>
      </c>
      <c r="AB256">
        <v>0</v>
      </c>
    </row>
    <row r="257" spans="1:28" x14ac:dyDescent="0.25">
      <c r="A257">
        <v>2015</v>
      </c>
      <c r="B257">
        <v>256</v>
      </c>
      <c r="C257" t="s">
        <v>1078</v>
      </c>
      <c r="D257" t="str">
        <f>IFERROR(INDEX('Draft Master List'!E:F,MATCH(C257,'Draft Master List'!E:E,0),2),"N/A")</f>
        <v>N/A</v>
      </c>
      <c r="E257" t="s">
        <v>20</v>
      </c>
      <c r="F257">
        <v>25</v>
      </c>
      <c r="G257" t="s">
        <v>108</v>
      </c>
      <c r="H257">
        <v>13</v>
      </c>
      <c r="I257">
        <v>12</v>
      </c>
      <c r="J257">
        <v>1</v>
      </c>
      <c r="K257">
        <v>1</v>
      </c>
      <c r="L257">
        <v>0</v>
      </c>
      <c r="M257">
        <v>1</v>
      </c>
      <c r="N257">
        <v>1</v>
      </c>
      <c r="O257">
        <v>0.1</v>
      </c>
      <c r="P257">
        <v>0.1</v>
      </c>
      <c r="Q257">
        <v>29</v>
      </c>
      <c r="R257">
        <v>16</v>
      </c>
      <c r="S257">
        <v>109</v>
      </c>
      <c r="T257">
        <v>6.8</v>
      </c>
      <c r="U257">
        <v>1</v>
      </c>
      <c r="V257">
        <v>21</v>
      </c>
      <c r="W257">
        <v>1.2</v>
      </c>
      <c r="X257">
        <v>8.4</v>
      </c>
      <c r="Y257" s="2">
        <v>0.55200000000000005</v>
      </c>
      <c r="Z257">
        <v>110</v>
      </c>
      <c r="AA257">
        <v>1</v>
      </c>
      <c r="AB257">
        <v>0</v>
      </c>
    </row>
    <row r="258" spans="1:28" x14ac:dyDescent="0.25">
      <c r="A258">
        <v>2015</v>
      </c>
      <c r="B258">
        <v>257</v>
      </c>
      <c r="C258" t="s">
        <v>1079</v>
      </c>
      <c r="D258" t="str">
        <f>IFERROR(INDEX('Draft Master List'!E:F,MATCH(C258,'Draft Master List'!E:E,0),2),"N/A")</f>
        <v>N/A</v>
      </c>
      <c r="E258" t="s">
        <v>4</v>
      </c>
      <c r="F258">
        <v>28</v>
      </c>
      <c r="G258" t="s">
        <v>1080</v>
      </c>
      <c r="H258">
        <v>16</v>
      </c>
      <c r="I258">
        <v>14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0.1</v>
      </c>
      <c r="Q258">
        <v>3</v>
      </c>
      <c r="R258">
        <v>2</v>
      </c>
      <c r="S258">
        <v>19</v>
      </c>
      <c r="T258">
        <v>9.5</v>
      </c>
      <c r="U258">
        <v>0</v>
      </c>
      <c r="V258">
        <v>16</v>
      </c>
      <c r="W258">
        <v>0.1</v>
      </c>
      <c r="X258">
        <v>1.2</v>
      </c>
      <c r="Y258" s="2">
        <v>0.66700000000000004</v>
      </c>
      <c r="Z258">
        <v>19</v>
      </c>
      <c r="AA258">
        <v>0</v>
      </c>
      <c r="AB258">
        <v>0</v>
      </c>
    </row>
    <row r="259" spans="1:28" x14ac:dyDescent="0.25">
      <c r="A259">
        <v>2015</v>
      </c>
      <c r="B259">
        <v>258</v>
      </c>
      <c r="C259" t="s">
        <v>1081</v>
      </c>
      <c r="D259" t="str">
        <f>IFERROR(INDEX('Draft Master List'!E:F,MATCH(C259,'Draft Master List'!E:E,0),2),"N/A")</f>
        <v>N/A</v>
      </c>
      <c r="E259" t="s">
        <v>20</v>
      </c>
      <c r="F259">
        <v>30</v>
      </c>
      <c r="G259" t="s">
        <v>1082</v>
      </c>
      <c r="H259">
        <v>14</v>
      </c>
      <c r="I259">
        <v>1</v>
      </c>
      <c r="J259">
        <v>1</v>
      </c>
      <c r="K259">
        <v>-1</v>
      </c>
      <c r="L259">
        <v>0</v>
      </c>
      <c r="M259">
        <v>-1</v>
      </c>
      <c r="N259">
        <v>-1</v>
      </c>
      <c r="O259">
        <v>-0.1</v>
      </c>
      <c r="P259">
        <v>0.1</v>
      </c>
      <c r="Z259">
        <v>-1</v>
      </c>
      <c r="AA259">
        <v>0</v>
      </c>
      <c r="AB259">
        <v>0</v>
      </c>
    </row>
    <row r="260" spans="1:28" x14ac:dyDescent="0.25">
      <c r="A260">
        <v>2015</v>
      </c>
      <c r="B260">
        <v>259</v>
      </c>
      <c r="C260" t="s">
        <v>841</v>
      </c>
      <c r="D260" t="str">
        <f>IFERROR(INDEX('Draft Master List'!E:F,MATCH(C260,'Draft Master List'!E:E,0),2),"N/A")</f>
        <v>N/A</v>
      </c>
      <c r="E260" t="s">
        <v>9</v>
      </c>
      <c r="F260">
        <v>23</v>
      </c>
      <c r="G260" t="s">
        <v>74</v>
      </c>
      <c r="H260">
        <v>15</v>
      </c>
      <c r="I260">
        <v>15</v>
      </c>
      <c r="J260">
        <v>1</v>
      </c>
      <c r="K260">
        <v>3</v>
      </c>
      <c r="L260">
        <v>0</v>
      </c>
      <c r="M260">
        <v>3</v>
      </c>
      <c r="N260">
        <v>3</v>
      </c>
      <c r="O260">
        <v>0.2</v>
      </c>
      <c r="P260">
        <v>0.1</v>
      </c>
      <c r="Q260">
        <v>158</v>
      </c>
      <c r="R260">
        <v>96</v>
      </c>
      <c r="S260">
        <v>1450</v>
      </c>
      <c r="T260">
        <v>15.1</v>
      </c>
      <c r="U260">
        <v>13</v>
      </c>
      <c r="V260">
        <v>87</v>
      </c>
      <c r="W260">
        <v>6.4</v>
      </c>
      <c r="X260">
        <v>96.7</v>
      </c>
      <c r="Y260" s="2">
        <v>0.60799999999999998</v>
      </c>
      <c r="Z260">
        <v>1453</v>
      </c>
      <c r="AA260">
        <v>13</v>
      </c>
      <c r="AB260">
        <v>2</v>
      </c>
    </row>
    <row r="261" spans="1:28" x14ac:dyDescent="0.25">
      <c r="A261">
        <v>2015</v>
      </c>
      <c r="B261">
        <v>260</v>
      </c>
      <c r="C261" t="s">
        <v>395</v>
      </c>
      <c r="D261" t="str">
        <f>IFERROR(INDEX('Draft Master List'!E:F,MATCH(C261,'Draft Master List'!E:E,0),2),"N/A")</f>
        <v>972008</v>
      </c>
      <c r="E261" t="s">
        <v>26</v>
      </c>
      <c r="F261">
        <v>30</v>
      </c>
      <c r="H261">
        <v>14</v>
      </c>
      <c r="I261">
        <v>0</v>
      </c>
      <c r="J261">
        <v>1</v>
      </c>
      <c r="K261">
        <v>3</v>
      </c>
      <c r="L261">
        <v>0</v>
      </c>
      <c r="M261">
        <v>3</v>
      </c>
      <c r="N261">
        <v>3</v>
      </c>
      <c r="O261">
        <v>0.2</v>
      </c>
      <c r="P261">
        <v>0.1</v>
      </c>
      <c r="Q261">
        <v>22</v>
      </c>
      <c r="R261">
        <v>10</v>
      </c>
      <c r="S261">
        <v>72</v>
      </c>
      <c r="T261">
        <v>7.2</v>
      </c>
      <c r="U261">
        <v>2</v>
      </c>
      <c r="V261">
        <v>24</v>
      </c>
      <c r="W261">
        <v>0.7</v>
      </c>
      <c r="X261">
        <v>5.0999999999999996</v>
      </c>
      <c r="Y261" s="2">
        <v>0.45500000000000002</v>
      </c>
      <c r="Z261">
        <v>75</v>
      </c>
      <c r="AA261">
        <v>2</v>
      </c>
      <c r="AB261">
        <v>0</v>
      </c>
    </row>
    <row r="262" spans="1:28" x14ac:dyDescent="0.25">
      <c r="A262">
        <v>2015</v>
      </c>
      <c r="B262">
        <v>261</v>
      </c>
      <c r="C262" t="s">
        <v>78</v>
      </c>
      <c r="D262" t="str">
        <f>IFERROR(INDEX('Draft Master List'!E:F,MATCH(C262,'Draft Master List'!E:E,0),2),"N/A")</f>
        <v>492006</v>
      </c>
      <c r="E262" t="s">
        <v>13</v>
      </c>
      <c r="F262">
        <v>32</v>
      </c>
      <c r="H262">
        <v>2</v>
      </c>
      <c r="I262">
        <v>0</v>
      </c>
      <c r="J262">
        <v>1</v>
      </c>
      <c r="K262">
        <v>-1</v>
      </c>
      <c r="L262">
        <v>0</v>
      </c>
      <c r="M262">
        <v>-1</v>
      </c>
      <c r="N262">
        <v>-1</v>
      </c>
      <c r="O262">
        <v>-0.5</v>
      </c>
      <c r="P262">
        <v>0.5</v>
      </c>
      <c r="Z262">
        <v>-1</v>
      </c>
      <c r="AA262">
        <v>0</v>
      </c>
      <c r="AB262">
        <v>0</v>
      </c>
    </row>
    <row r="263" spans="1:28" x14ac:dyDescent="0.25">
      <c r="A263">
        <v>2015</v>
      </c>
      <c r="B263">
        <v>262</v>
      </c>
      <c r="C263" t="s">
        <v>1083</v>
      </c>
      <c r="D263" t="str">
        <f>IFERROR(INDEX('Draft Master List'!E:F,MATCH(C263,'Draft Master List'!E:E,0),2),"N/A")</f>
        <v>N/A</v>
      </c>
      <c r="E263" t="s">
        <v>22</v>
      </c>
      <c r="F263">
        <v>33</v>
      </c>
      <c r="G263" t="s">
        <v>77</v>
      </c>
      <c r="H263">
        <v>14</v>
      </c>
      <c r="I263">
        <v>3</v>
      </c>
      <c r="J263">
        <v>1</v>
      </c>
      <c r="K263">
        <v>16</v>
      </c>
      <c r="L263">
        <v>0</v>
      </c>
      <c r="M263">
        <v>16</v>
      </c>
      <c r="N263">
        <v>16</v>
      </c>
      <c r="O263">
        <v>1.1000000000000001</v>
      </c>
      <c r="P263">
        <v>0.1</v>
      </c>
      <c r="Q263">
        <v>54</v>
      </c>
      <c r="R263">
        <v>39</v>
      </c>
      <c r="S263">
        <v>485</v>
      </c>
      <c r="T263">
        <v>12.4</v>
      </c>
      <c r="U263">
        <v>3</v>
      </c>
      <c r="V263">
        <v>59</v>
      </c>
      <c r="W263">
        <v>2.8</v>
      </c>
      <c r="X263">
        <v>34.6</v>
      </c>
      <c r="Y263" s="2">
        <v>0.72199999999999998</v>
      </c>
      <c r="Z263">
        <v>501</v>
      </c>
      <c r="AA263">
        <v>3</v>
      </c>
      <c r="AB263">
        <v>0</v>
      </c>
    </row>
    <row r="264" spans="1:28" x14ac:dyDescent="0.25">
      <c r="A264">
        <v>2015</v>
      </c>
      <c r="B264">
        <v>263</v>
      </c>
      <c r="C264" t="s">
        <v>1790</v>
      </c>
      <c r="D264" t="str">
        <f>IFERROR(INDEX('Draft Master List'!E:F,MATCH(C264,'Draft Master List'!E:E,0),2),"N/A")</f>
        <v>N/A</v>
      </c>
      <c r="E264" t="s">
        <v>21</v>
      </c>
      <c r="F264">
        <v>26</v>
      </c>
      <c r="G264" t="s">
        <v>976</v>
      </c>
      <c r="H264">
        <v>16</v>
      </c>
      <c r="I264">
        <v>8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0.1</v>
      </c>
      <c r="Q264">
        <v>17</v>
      </c>
      <c r="R264">
        <v>13</v>
      </c>
      <c r="S264">
        <v>110</v>
      </c>
      <c r="T264">
        <v>8.5</v>
      </c>
      <c r="U264">
        <v>2</v>
      </c>
      <c r="V264">
        <v>19</v>
      </c>
      <c r="W264">
        <v>0.8</v>
      </c>
      <c r="X264">
        <v>6.9</v>
      </c>
      <c r="Y264" s="2">
        <v>0.76500000000000001</v>
      </c>
      <c r="Z264">
        <v>110</v>
      </c>
      <c r="AA264">
        <v>2</v>
      </c>
      <c r="AB264">
        <v>0</v>
      </c>
    </row>
    <row r="265" spans="1:28" x14ac:dyDescent="0.25">
      <c r="A265">
        <v>2015</v>
      </c>
      <c r="B265">
        <v>264</v>
      </c>
      <c r="C265" t="s">
        <v>124</v>
      </c>
      <c r="D265" t="str">
        <f>IFERROR(INDEX('Draft Master List'!E:F,MATCH(C265,'Draft Master List'!E:E,0),2),"N/A")</f>
        <v>842008</v>
      </c>
      <c r="E265" t="s">
        <v>28</v>
      </c>
      <c r="F265">
        <v>31</v>
      </c>
      <c r="G265" t="s">
        <v>74</v>
      </c>
      <c r="H265">
        <v>14</v>
      </c>
      <c r="I265">
        <v>12</v>
      </c>
      <c r="J265">
        <v>1</v>
      </c>
      <c r="K265">
        <v>-6</v>
      </c>
      <c r="L265">
        <v>0</v>
      </c>
      <c r="M265">
        <v>-6</v>
      </c>
      <c r="N265">
        <v>-6</v>
      </c>
      <c r="O265">
        <v>-0.4</v>
      </c>
      <c r="P265">
        <v>0.1</v>
      </c>
      <c r="Q265">
        <v>72</v>
      </c>
      <c r="R265">
        <v>36</v>
      </c>
      <c r="S265">
        <v>411</v>
      </c>
      <c r="T265">
        <v>11.4</v>
      </c>
      <c r="U265">
        <v>2</v>
      </c>
      <c r="V265">
        <v>51</v>
      </c>
      <c r="W265">
        <v>2.6</v>
      </c>
      <c r="X265">
        <v>29.4</v>
      </c>
      <c r="Y265" s="2">
        <v>0.5</v>
      </c>
      <c r="Z265">
        <v>405</v>
      </c>
      <c r="AA265">
        <v>2</v>
      </c>
      <c r="AB265">
        <v>2</v>
      </c>
    </row>
    <row r="266" spans="1:28" x14ac:dyDescent="0.25">
      <c r="A266">
        <v>2015</v>
      </c>
      <c r="B266">
        <v>265</v>
      </c>
      <c r="C266" t="s">
        <v>1084</v>
      </c>
      <c r="D266" t="str">
        <f>IFERROR(INDEX('Draft Master List'!E:F,MATCH(C266,'Draft Master List'!E:E,0),2),"N/A")</f>
        <v>N/A</v>
      </c>
      <c r="E266" t="s">
        <v>34</v>
      </c>
      <c r="F266">
        <v>24</v>
      </c>
      <c r="H266">
        <v>13</v>
      </c>
      <c r="I266">
        <v>0</v>
      </c>
      <c r="J266">
        <v>1</v>
      </c>
      <c r="K266">
        <v>7</v>
      </c>
      <c r="L266">
        <v>0</v>
      </c>
      <c r="M266">
        <v>7</v>
      </c>
      <c r="N266">
        <v>7</v>
      </c>
      <c r="O266">
        <v>0.5</v>
      </c>
      <c r="P266">
        <v>0.1</v>
      </c>
      <c r="Q266">
        <v>19</v>
      </c>
      <c r="R266">
        <v>13</v>
      </c>
      <c r="S266">
        <v>153</v>
      </c>
      <c r="T266">
        <v>11.8</v>
      </c>
      <c r="U266">
        <v>0</v>
      </c>
      <c r="V266">
        <v>44</v>
      </c>
      <c r="W266">
        <v>1</v>
      </c>
      <c r="X266">
        <v>11.8</v>
      </c>
      <c r="Y266" s="2">
        <v>0.68400000000000005</v>
      </c>
      <c r="Z266">
        <v>160</v>
      </c>
      <c r="AA266">
        <v>0</v>
      </c>
      <c r="AB266">
        <v>3</v>
      </c>
    </row>
    <row r="267" spans="1:28" x14ac:dyDescent="0.25">
      <c r="A267">
        <v>2015</v>
      </c>
      <c r="B267">
        <v>266</v>
      </c>
      <c r="C267" t="s">
        <v>102</v>
      </c>
      <c r="D267" t="str">
        <f>IFERROR(INDEX('Draft Master List'!E:F,MATCH(C267,'Draft Master List'!E:E,0),2),"N/A")</f>
        <v>1462008</v>
      </c>
      <c r="E267" t="s">
        <v>29</v>
      </c>
      <c r="F267">
        <v>29</v>
      </c>
      <c r="G267" t="s">
        <v>212</v>
      </c>
      <c r="H267">
        <v>16</v>
      </c>
      <c r="I267">
        <v>8</v>
      </c>
      <c r="J267">
        <v>1</v>
      </c>
      <c r="K267">
        <v>2</v>
      </c>
      <c r="L267">
        <v>0</v>
      </c>
      <c r="M267">
        <v>2</v>
      </c>
      <c r="N267">
        <v>2</v>
      </c>
      <c r="O267">
        <v>0.1</v>
      </c>
      <c r="P267">
        <v>0.1</v>
      </c>
      <c r="Q267">
        <v>2</v>
      </c>
      <c r="R267">
        <v>1</v>
      </c>
      <c r="S267">
        <v>12</v>
      </c>
      <c r="T267">
        <v>12</v>
      </c>
      <c r="U267">
        <v>0</v>
      </c>
      <c r="V267">
        <v>12</v>
      </c>
      <c r="W267">
        <v>0.1</v>
      </c>
      <c r="X267">
        <v>0.8</v>
      </c>
      <c r="Y267" s="2">
        <v>0.5</v>
      </c>
      <c r="Z267">
        <v>14</v>
      </c>
      <c r="AA267">
        <v>0</v>
      </c>
      <c r="AB267">
        <v>0</v>
      </c>
    </row>
    <row r="268" spans="1:28" x14ac:dyDescent="0.25">
      <c r="A268">
        <v>2015</v>
      </c>
      <c r="B268">
        <v>267</v>
      </c>
      <c r="C268" t="s">
        <v>1085</v>
      </c>
      <c r="D268" t="str">
        <f>IFERROR(INDEX('Draft Master List'!E:F,MATCH(C268,'Draft Master List'!E:E,0),2),"N/A")</f>
        <v>N/A</v>
      </c>
      <c r="E268" t="s">
        <v>27</v>
      </c>
      <c r="F268">
        <v>24</v>
      </c>
      <c r="G268" t="s">
        <v>1086</v>
      </c>
      <c r="H268">
        <v>16</v>
      </c>
      <c r="I268">
        <v>1</v>
      </c>
      <c r="J268">
        <v>1</v>
      </c>
      <c r="K268">
        <v>2</v>
      </c>
      <c r="L268">
        <v>0</v>
      </c>
      <c r="M268">
        <v>2</v>
      </c>
      <c r="N268">
        <v>2</v>
      </c>
      <c r="O268">
        <v>0.1</v>
      </c>
      <c r="P268">
        <v>0.1</v>
      </c>
      <c r="Z268">
        <v>2</v>
      </c>
      <c r="AA268">
        <v>0</v>
      </c>
      <c r="AB268">
        <v>0</v>
      </c>
    </row>
    <row r="269" spans="1:28" x14ac:dyDescent="0.25">
      <c r="A269">
        <v>2015</v>
      </c>
      <c r="B269">
        <v>268</v>
      </c>
      <c r="C269" t="s">
        <v>1087</v>
      </c>
      <c r="D269" t="str">
        <f>IFERROR(INDEX('Draft Master List'!E:F,MATCH(C269,'Draft Master List'!E:E,0),2),"N/A")</f>
        <v>N/A</v>
      </c>
      <c r="E269" t="s">
        <v>13</v>
      </c>
      <c r="F269">
        <v>24</v>
      </c>
      <c r="G269" t="s">
        <v>77</v>
      </c>
      <c r="H269">
        <v>8</v>
      </c>
      <c r="I269">
        <v>2</v>
      </c>
      <c r="J269">
        <v>1</v>
      </c>
      <c r="K269">
        <v>13</v>
      </c>
      <c r="L269">
        <v>0</v>
      </c>
      <c r="M269">
        <v>13</v>
      </c>
      <c r="N269">
        <v>13</v>
      </c>
      <c r="O269">
        <v>1.6</v>
      </c>
      <c r="P269">
        <v>0.1</v>
      </c>
      <c r="Q269">
        <v>33</v>
      </c>
      <c r="R269">
        <v>24</v>
      </c>
      <c r="S269">
        <v>195</v>
      </c>
      <c r="T269">
        <v>8.1</v>
      </c>
      <c r="U269">
        <v>0</v>
      </c>
      <c r="V269">
        <v>21</v>
      </c>
      <c r="W269">
        <v>3</v>
      </c>
      <c r="X269">
        <v>24.4</v>
      </c>
      <c r="Y269" s="2">
        <v>0.72699999999999998</v>
      </c>
      <c r="Z269">
        <v>208</v>
      </c>
      <c r="AA269">
        <v>0</v>
      </c>
      <c r="AB269">
        <v>2</v>
      </c>
    </row>
    <row r="270" spans="1:28" x14ac:dyDescent="0.25">
      <c r="A270">
        <v>2015</v>
      </c>
      <c r="B270">
        <v>269</v>
      </c>
      <c r="C270" t="s">
        <v>834</v>
      </c>
      <c r="D270" t="str">
        <f>IFERROR(INDEX('Draft Master List'!E:F,MATCH(C270,'Draft Master List'!E:E,0),2),"N/A")</f>
        <v>N/A</v>
      </c>
      <c r="E270" t="s">
        <v>29</v>
      </c>
      <c r="F270">
        <v>27</v>
      </c>
      <c r="G270" t="s">
        <v>77</v>
      </c>
      <c r="H270">
        <v>16</v>
      </c>
      <c r="I270">
        <v>4</v>
      </c>
      <c r="J270">
        <v>1</v>
      </c>
      <c r="K270">
        <v>4</v>
      </c>
      <c r="L270">
        <v>0</v>
      </c>
      <c r="M270">
        <v>4</v>
      </c>
      <c r="N270">
        <v>4</v>
      </c>
      <c r="O270">
        <v>0.3</v>
      </c>
      <c r="P270">
        <v>0.1</v>
      </c>
      <c r="Q270">
        <v>59</v>
      </c>
      <c r="R270">
        <v>36</v>
      </c>
      <c r="S270">
        <v>450</v>
      </c>
      <c r="T270">
        <v>12.5</v>
      </c>
      <c r="U270">
        <v>2</v>
      </c>
      <c r="V270">
        <v>46</v>
      </c>
      <c r="W270">
        <v>2.2999999999999998</v>
      </c>
      <c r="X270">
        <v>28.1</v>
      </c>
      <c r="Y270" s="2">
        <v>0.61</v>
      </c>
      <c r="Z270">
        <v>454</v>
      </c>
      <c r="AA270">
        <v>2</v>
      </c>
      <c r="AB270">
        <v>0</v>
      </c>
    </row>
    <row r="271" spans="1:28" x14ac:dyDescent="0.25">
      <c r="A271">
        <v>2015</v>
      </c>
      <c r="B271">
        <v>270</v>
      </c>
      <c r="C271" t="s">
        <v>1088</v>
      </c>
      <c r="D271" t="str">
        <f>IFERROR(INDEX('Draft Master List'!E:F,MATCH(C271,'Draft Master List'!E:E,0),2),"N/A")</f>
        <v>N/A</v>
      </c>
      <c r="E271" t="s">
        <v>669</v>
      </c>
      <c r="F271">
        <v>27</v>
      </c>
      <c r="H271">
        <v>14</v>
      </c>
      <c r="I271">
        <v>8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0.1</v>
      </c>
      <c r="Q271">
        <v>16</v>
      </c>
      <c r="R271">
        <v>11</v>
      </c>
      <c r="S271">
        <v>76</v>
      </c>
      <c r="T271">
        <v>6.9</v>
      </c>
      <c r="U271">
        <v>3</v>
      </c>
      <c r="V271">
        <v>19</v>
      </c>
      <c r="W271">
        <v>0.8</v>
      </c>
      <c r="X271">
        <v>5.4</v>
      </c>
      <c r="Y271" s="2">
        <v>0.68799999999999994</v>
      </c>
      <c r="Z271">
        <v>76</v>
      </c>
      <c r="AA271">
        <v>3</v>
      </c>
      <c r="AB271">
        <v>1</v>
      </c>
    </row>
    <row r="272" spans="1:28" x14ac:dyDescent="0.25">
      <c r="A272">
        <v>2015</v>
      </c>
      <c r="B272">
        <v>271</v>
      </c>
      <c r="C272" t="s">
        <v>902</v>
      </c>
      <c r="D272" t="str">
        <f>IFERROR(INDEX('Draft Master List'!E:F,MATCH(C272,'Draft Master List'!E:E,0),2),"N/A")</f>
        <v>N/A</v>
      </c>
      <c r="E272" t="s">
        <v>0</v>
      </c>
      <c r="F272">
        <v>27</v>
      </c>
      <c r="H272">
        <v>2</v>
      </c>
      <c r="I272">
        <v>0</v>
      </c>
      <c r="J272">
        <v>1</v>
      </c>
      <c r="K272">
        <v>2</v>
      </c>
      <c r="L272">
        <v>0</v>
      </c>
      <c r="M272">
        <v>2</v>
      </c>
      <c r="N272">
        <v>2</v>
      </c>
      <c r="O272">
        <v>1</v>
      </c>
      <c r="P272">
        <v>0.5</v>
      </c>
      <c r="Z272">
        <v>2</v>
      </c>
      <c r="AA272">
        <v>0</v>
      </c>
      <c r="AB272">
        <v>0</v>
      </c>
    </row>
    <row r="273" spans="1:28" x14ac:dyDescent="0.25">
      <c r="A273">
        <v>2015</v>
      </c>
      <c r="B273">
        <v>272</v>
      </c>
      <c r="C273" t="s">
        <v>1089</v>
      </c>
      <c r="D273" t="str">
        <f>IFERROR(INDEX('Draft Master List'!E:F,MATCH(C273,'Draft Master List'!E:E,0),2),"N/A")</f>
        <v>N/A</v>
      </c>
      <c r="E273" t="s">
        <v>30</v>
      </c>
      <c r="F273">
        <v>26</v>
      </c>
      <c r="H273">
        <v>1</v>
      </c>
      <c r="I273">
        <v>0</v>
      </c>
      <c r="J273">
        <v>1</v>
      </c>
      <c r="K273">
        <v>6</v>
      </c>
      <c r="L273">
        <v>0</v>
      </c>
      <c r="M273">
        <v>6</v>
      </c>
      <c r="N273">
        <v>6</v>
      </c>
      <c r="O273">
        <v>6</v>
      </c>
      <c r="P273">
        <v>1</v>
      </c>
      <c r="Z273">
        <v>6</v>
      </c>
      <c r="AA273">
        <v>0</v>
      </c>
      <c r="AB273">
        <v>0</v>
      </c>
    </row>
    <row r="274" spans="1:28" x14ac:dyDescent="0.25">
      <c r="A274">
        <v>2015</v>
      </c>
      <c r="B274">
        <v>273</v>
      </c>
      <c r="C274" t="s">
        <v>1090</v>
      </c>
      <c r="D274" t="str">
        <f>IFERROR(INDEX('Draft Master List'!E:F,MATCH(C274,'Draft Master List'!E:E,0),2),"N/A")</f>
        <v>N/A</v>
      </c>
      <c r="E274" t="s">
        <v>12</v>
      </c>
      <c r="F274">
        <v>23</v>
      </c>
      <c r="H274">
        <v>10</v>
      </c>
      <c r="I274">
        <v>0</v>
      </c>
      <c r="J274">
        <v>1</v>
      </c>
      <c r="K274">
        <v>-3</v>
      </c>
      <c r="L274">
        <v>0</v>
      </c>
      <c r="M274">
        <v>-3</v>
      </c>
      <c r="N274">
        <v>-3</v>
      </c>
      <c r="O274">
        <v>-0.3</v>
      </c>
      <c r="P274">
        <v>0.1</v>
      </c>
      <c r="Q274">
        <v>18</v>
      </c>
      <c r="R274">
        <v>10</v>
      </c>
      <c r="S274">
        <v>132</v>
      </c>
      <c r="T274">
        <v>13.2</v>
      </c>
      <c r="U274">
        <v>1</v>
      </c>
      <c r="V274">
        <v>29</v>
      </c>
      <c r="W274">
        <v>1</v>
      </c>
      <c r="X274">
        <v>13.2</v>
      </c>
      <c r="Y274" s="2">
        <v>0.55600000000000005</v>
      </c>
      <c r="Z274">
        <v>129</v>
      </c>
      <c r="AA274">
        <v>1</v>
      </c>
      <c r="AB274">
        <v>2</v>
      </c>
    </row>
    <row r="275" spans="1:28" x14ac:dyDescent="0.25">
      <c r="A275">
        <v>2015</v>
      </c>
      <c r="B275">
        <v>274</v>
      </c>
      <c r="C275" t="s">
        <v>109</v>
      </c>
      <c r="D275" t="str">
        <f>IFERROR(INDEX('Draft Master List'!E:F,MATCH(C275,'Draft Master List'!E:E,0),2),"N/A")</f>
        <v>N/A</v>
      </c>
      <c r="E275" t="s">
        <v>3</v>
      </c>
      <c r="F275">
        <v>33</v>
      </c>
      <c r="G275" t="s">
        <v>213</v>
      </c>
      <c r="H275">
        <v>16</v>
      </c>
      <c r="I275">
        <v>0</v>
      </c>
      <c r="J275">
        <v>1</v>
      </c>
      <c r="K275">
        <v>7</v>
      </c>
      <c r="L275">
        <v>0</v>
      </c>
      <c r="M275">
        <v>7</v>
      </c>
      <c r="N275">
        <v>7</v>
      </c>
      <c r="O275">
        <v>0.4</v>
      </c>
      <c r="P275">
        <v>0.1</v>
      </c>
      <c r="Z275">
        <v>7</v>
      </c>
      <c r="AA275">
        <v>0</v>
      </c>
      <c r="AB275">
        <v>0</v>
      </c>
    </row>
    <row r="276" spans="1:28" x14ac:dyDescent="0.25">
      <c r="A276">
        <v>2015</v>
      </c>
      <c r="B276">
        <v>275</v>
      </c>
      <c r="C276" t="s">
        <v>1091</v>
      </c>
      <c r="D276" t="str">
        <f>IFERROR(INDEX('Draft Master List'!E:F,MATCH(C276,'Draft Master List'!E:E,0),2),"N/A")</f>
        <v>N/A</v>
      </c>
      <c r="E276" t="s">
        <v>14</v>
      </c>
      <c r="F276">
        <v>28</v>
      </c>
      <c r="G276" t="s">
        <v>732</v>
      </c>
      <c r="H276">
        <v>16</v>
      </c>
      <c r="I276">
        <v>6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0.1</v>
      </c>
      <c r="Q276">
        <v>2</v>
      </c>
      <c r="R276">
        <v>2</v>
      </c>
      <c r="S276">
        <v>13</v>
      </c>
      <c r="T276">
        <v>6.5</v>
      </c>
      <c r="U276">
        <v>0</v>
      </c>
      <c r="V276">
        <v>8</v>
      </c>
      <c r="W276">
        <v>0.1</v>
      </c>
      <c r="X276">
        <v>0.8</v>
      </c>
      <c r="Y276" s="2">
        <v>1</v>
      </c>
      <c r="Z276">
        <v>13</v>
      </c>
      <c r="AA276">
        <v>0</v>
      </c>
      <c r="AB276">
        <v>0</v>
      </c>
    </row>
    <row r="277" spans="1:28" x14ac:dyDescent="0.25">
      <c r="A277">
        <v>2015</v>
      </c>
      <c r="B277">
        <v>276</v>
      </c>
      <c r="C277" t="s">
        <v>1092</v>
      </c>
      <c r="D277" t="str">
        <f>IFERROR(INDEX('Draft Master List'!E:F,MATCH(C277,'Draft Master List'!E:E,0),2),"N/A")</f>
        <v>N/A</v>
      </c>
      <c r="E277" t="s">
        <v>3</v>
      </c>
      <c r="F277">
        <v>28</v>
      </c>
      <c r="H277">
        <v>16</v>
      </c>
      <c r="I277">
        <v>0</v>
      </c>
      <c r="J277">
        <v>1</v>
      </c>
      <c r="K277">
        <v>3</v>
      </c>
      <c r="L277">
        <v>0</v>
      </c>
      <c r="M277">
        <v>3</v>
      </c>
      <c r="N277">
        <v>3</v>
      </c>
      <c r="O277">
        <v>0.2</v>
      </c>
      <c r="P277">
        <v>0.1</v>
      </c>
      <c r="Z277">
        <v>3</v>
      </c>
      <c r="AA277">
        <v>0</v>
      </c>
      <c r="AB277">
        <v>1</v>
      </c>
    </row>
    <row r="278" spans="1:28" x14ac:dyDescent="0.25">
      <c r="A278">
        <v>2015</v>
      </c>
      <c r="B278">
        <v>277</v>
      </c>
      <c r="C278" t="s">
        <v>1093</v>
      </c>
      <c r="D278" t="str">
        <f>IFERROR(INDEX('Draft Master List'!E:F,MATCH(C278,'Draft Master List'!E:E,0),2),"N/A")</f>
        <v>N/A</v>
      </c>
      <c r="E278" t="s">
        <v>18</v>
      </c>
      <c r="F278">
        <v>26</v>
      </c>
      <c r="G278" t="s">
        <v>213</v>
      </c>
      <c r="H278">
        <v>16</v>
      </c>
      <c r="I278">
        <v>0</v>
      </c>
      <c r="J278">
        <v>1</v>
      </c>
      <c r="K278">
        <v>-6</v>
      </c>
      <c r="L278">
        <v>0</v>
      </c>
      <c r="M278">
        <v>-6</v>
      </c>
      <c r="N278">
        <v>-6</v>
      </c>
      <c r="O278">
        <v>-0.4</v>
      </c>
      <c r="P278">
        <v>0.1</v>
      </c>
      <c r="Z278">
        <v>-6</v>
      </c>
      <c r="AA278">
        <v>0</v>
      </c>
      <c r="AB278">
        <v>0</v>
      </c>
    </row>
    <row r="279" spans="1:28" x14ac:dyDescent="0.25">
      <c r="A279">
        <v>2015</v>
      </c>
      <c r="B279">
        <v>278</v>
      </c>
      <c r="C279" t="s">
        <v>1094</v>
      </c>
      <c r="D279" t="str">
        <f>IFERROR(INDEX('Draft Master List'!E:F,MATCH(C279,'Draft Master List'!E:E,0),2),"N/A")</f>
        <v>N/A</v>
      </c>
      <c r="E279" t="s">
        <v>30</v>
      </c>
      <c r="F279">
        <v>25</v>
      </c>
      <c r="G279" t="s">
        <v>74</v>
      </c>
      <c r="H279">
        <v>9</v>
      </c>
      <c r="I279">
        <v>8</v>
      </c>
      <c r="J279">
        <v>1</v>
      </c>
      <c r="K279">
        <v>6</v>
      </c>
      <c r="L279">
        <v>0</v>
      </c>
      <c r="M279">
        <v>6</v>
      </c>
      <c r="N279">
        <v>6</v>
      </c>
      <c r="O279">
        <v>0.7</v>
      </c>
      <c r="P279">
        <v>0.1</v>
      </c>
      <c r="Q279">
        <v>37</v>
      </c>
      <c r="R279">
        <v>24</v>
      </c>
      <c r="S279">
        <v>269</v>
      </c>
      <c r="T279">
        <v>11.2</v>
      </c>
      <c r="U279">
        <v>2</v>
      </c>
      <c r="V279">
        <v>39</v>
      </c>
      <c r="W279">
        <v>2.7</v>
      </c>
      <c r="X279">
        <v>29.9</v>
      </c>
      <c r="Y279" s="2">
        <v>0.64900000000000002</v>
      </c>
      <c r="Z279">
        <v>275</v>
      </c>
      <c r="AA279">
        <v>2</v>
      </c>
      <c r="AB279">
        <v>1</v>
      </c>
    </row>
    <row r="280" spans="1:28" x14ac:dyDescent="0.25">
      <c r="A280">
        <v>2015</v>
      </c>
      <c r="B280">
        <v>279</v>
      </c>
      <c r="C280" t="s">
        <v>763</v>
      </c>
      <c r="D280" t="str">
        <f>IFERROR(INDEX('Draft Master List'!E:F,MATCH(C280,'Draft Master List'!E:E,0),2),"N/A")</f>
        <v>N/A</v>
      </c>
      <c r="E280" t="s">
        <v>5</v>
      </c>
      <c r="F280">
        <v>28</v>
      </c>
      <c r="G280" t="s">
        <v>213</v>
      </c>
      <c r="H280">
        <v>16</v>
      </c>
      <c r="I280">
        <v>0</v>
      </c>
      <c r="J280">
        <v>1</v>
      </c>
      <c r="K280">
        <v>7</v>
      </c>
      <c r="L280">
        <v>0</v>
      </c>
      <c r="M280">
        <v>7</v>
      </c>
      <c r="N280">
        <v>7</v>
      </c>
      <c r="O280">
        <v>0.4</v>
      </c>
      <c r="P280">
        <v>0.1</v>
      </c>
      <c r="Z280">
        <v>7</v>
      </c>
      <c r="AA280">
        <v>0</v>
      </c>
      <c r="AB280">
        <v>0</v>
      </c>
    </row>
    <row r="281" spans="1:28" x14ac:dyDescent="0.25">
      <c r="A281">
        <v>2015</v>
      </c>
      <c r="B281">
        <v>280</v>
      </c>
      <c r="C281" t="s">
        <v>1095</v>
      </c>
      <c r="D281" t="str">
        <f>IFERROR(INDEX('Draft Master List'!E:F,MATCH(C281,'Draft Master List'!E:E,0),2),"N/A")</f>
        <v>N/A</v>
      </c>
      <c r="E281" t="s">
        <v>33</v>
      </c>
      <c r="F281">
        <v>26</v>
      </c>
      <c r="G281" t="s">
        <v>74</v>
      </c>
      <c r="H281">
        <v>11</v>
      </c>
      <c r="I281">
        <v>11</v>
      </c>
      <c r="J281">
        <v>1</v>
      </c>
      <c r="K281">
        <v>4</v>
      </c>
      <c r="L281">
        <v>0</v>
      </c>
      <c r="M281">
        <v>4</v>
      </c>
      <c r="N281">
        <v>4</v>
      </c>
      <c r="O281">
        <v>0.4</v>
      </c>
      <c r="P281">
        <v>0.1</v>
      </c>
      <c r="Q281">
        <v>61</v>
      </c>
      <c r="R281">
        <v>43</v>
      </c>
      <c r="S281">
        <v>662</v>
      </c>
      <c r="T281">
        <v>15.4</v>
      </c>
      <c r="U281">
        <v>4</v>
      </c>
      <c r="V281">
        <v>53</v>
      </c>
      <c r="W281">
        <v>3.9</v>
      </c>
      <c r="X281">
        <v>60.2</v>
      </c>
      <c r="Y281" s="2">
        <v>0.70499999999999996</v>
      </c>
      <c r="Z281">
        <v>666</v>
      </c>
      <c r="AA281">
        <v>4</v>
      </c>
      <c r="AB281">
        <v>0</v>
      </c>
    </row>
    <row r="282" spans="1:28" x14ac:dyDescent="0.25">
      <c r="A282">
        <v>2015</v>
      </c>
      <c r="B282">
        <v>281</v>
      </c>
      <c r="C282" t="s">
        <v>367</v>
      </c>
      <c r="D282" t="str">
        <f>IFERROR(INDEX('Draft Master List'!E:F,MATCH(C282,'Draft Master List'!E:E,0),2),"N/A")</f>
        <v>N/A</v>
      </c>
      <c r="E282" t="s">
        <v>20</v>
      </c>
      <c r="F282">
        <v>28</v>
      </c>
      <c r="G282" t="s">
        <v>213</v>
      </c>
      <c r="H282">
        <v>16</v>
      </c>
      <c r="I282">
        <v>0</v>
      </c>
      <c r="J282">
        <v>1</v>
      </c>
      <c r="K282">
        <v>18</v>
      </c>
      <c r="L282">
        <v>0</v>
      </c>
      <c r="M282">
        <v>18</v>
      </c>
      <c r="N282">
        <v>18</v>
      </c>
      <c r="O282">
        <v>1.1000000000000001</v>
      </c>
      <c r="P282">
        <v>0.1</v>
      </c>
      <c r="Z282">
        <v>18</v>
      </c>
      <c r="AA282">
        <v>0</v>
      </c>
      <c r="AB282">
        <v>0</v>
      </c>
    </row>
    <row r="283" spans="1:28" x14ac:dyDescent="0.25">
      <c r="A283">
        <v>2015</v>
      </c>
      <c r="B283">
        <v>282</v>
      </c>
      <c r="C283" t="s">
        <v>1096</v>
      </c>
      <c r="D283" t="str">
        <f>IFERROR(INDEX('Draft Master List'!E:F,MATCH(C283,'Draft Master List'!E:E,0),2),"N/A")</f>
        <v>N/A</v>
      </c>
      <c r="E283" t="s">
        <v>28</v>
      </c>
      <c r="F283">
        <v>23</v>
      </c>
      <c r="H283">
        <v>7</v>
      </c>
      <c r="I283">
        <v>0</v>
      </c>
      <c r="J283">
        <v>1</v>
      </c>
      <c r="K283">
        <v>8</v>
      </c>
      <c r="L283">
        <v>0</v>
      </c>
      <c r="M283">
        <v>8</v>
      </c>
      <c r="N283">
        <v>8</v>
      </c>
      <c r="O283">
        <v>1.1000000000000001</v>
      </c>
      <c r="P283">
        <v>0.1</v>
      </c>
      <c r="Q283">
        <v>4</v>
      </c>
      <c r="R283">
        <v>2</v>
      </c>
      <c r="S283">
        <v>8</v>
      </c>
      <c r="T283">
        <v>4</v>
      </c>
      <c r="U283">
        <v>1</v>
      </c>
      <c r="V283">
        <v>7</v>
      </c>
      <c r="W283">
        <v>0.3</v>
      </c>
      <c r="X283">
        <v>1.1000000000000001</v>
      </c>
      <c r="Y283" s="2">
        <v>0.5</v>
      </c>
      <c r="Z283">
        <v>16</v>
      </c>
      <c r="AA283">
        <v>1</v>
      </c>
      <c r="AB283">
        <v>0</v>
      </c>
    </row>
    <row r="284" spans="1:28" x14ac:dyDescent="0.25">
      <c r="A284">
        <v>2015</v>
      </c>
      <c r="B284">
        <v>283</v>
      </c>
      <c r="C284" t="s">
        <v>1097</v>
      </c>
      <c r="D284" t="str">
        <f>IFERROR(INDEX('Draft Master List'!E:F,MATCH(C284,'Draft Master List'!E:E,0),2),"N/A")</f>
        <v>N/A</v>
      </c>
      <c r="E284" t="s">
        <v>24</v>
      </c>
      <c r="F284">
        <v>33</v>
      </c>
      <c r="G284" t="s">
        <v>108</v>
      </c>
      <c r="H284">
        <v>15</v>
      </c>
      <c r="I284">
        <v>15</v>
      </c>
      <c r="J284">
        <v>1</v>
      </c>
      <c r="K284">
        <v>2</v>
      </c>
      <c r="L284">
        <v>0</v>
      </c>
      <c r="M284">
        <v>2</v>
      </c>
      <c r="N284">
        <v>2</v>
      </c>
      <c r="O284">
        <v>0.1</v>
      </c>
      <c r="P284">
        <v>0.1</v>
      </c>
      <c r="Q284">
        <v>81</v>
      </c>
      <c r="R284">
        <v>60</v>
      </c>
      <c r="S284">
        <v>535</v>
      </c>
      <c r="T284">
        <v>8.9</v>
      </c>
      <c r="U284">
        <v>2</v>
      </c>
      <c r="V284">
        <v>27</v>
      </c>
      <c r="W284">
        <v>4</v>
      </c>
      <c r="X284">
        <v>35.700000000000003</v>
      </c>
      <c r="Y284" s="2">
        <v>0.74099999999999999</v>
      </c>
      <c r="Z284">
        <v>537</v>
      </c>
      <c r="AA284">
        <v>2</v>
      </c>
      <c r="AB284">
        <v>0</v>
      </c>
    </row>
    <row r="285" spans="1:28" x14ac:dyDescent="0.25">
      <c r="A285">
        <v>2015</v>
      </c>
      <c r="B285">
        <v>284</v>
      </c>
      <c r="C285" t="s">
        <v>1098</v>
      </c>
      <c r="D285" t="str">
        <f>IFERROR(INDEX('Draft Master List'!E:F,MATCH(C285,'Draft Master List'!E:E,0),2),"N/A")</f>
        <v>N/A</v>
      </c>
      <c r="E285" t="s">
        <v>0</v>
      </c>
      <c r="F285">
        <v>24</v>
      </c>
      <c r="H285">
        <v>13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0.1</v>
      </c>
      <c r="Z285">
        <v>0</v>
      </c>
      <c r="AA285">
        <v>0</v>
      </c>
      <c r="AB285">
        <v>3</v>
      </c>
    </row>
    <row r="286" spans="1:28" x14ac:dyDescent="0.25">
      <c r="A286">
        <v>2015</v>
      </c>
      <c r="B286">
        <v>285</v>
      </c>
      <c r="C286" t="s">
        <v>1099</v>
      </c>
      <c r="D286" t="str">
        <f>IFERROR(INDEX('Draft Master List'!E:F,MATCH(C286,'Draft Master List'!E:E,0),2),"N/A")</f>
        <v>N/A</v>
      </c>
      <c r="E286" t="s">
        <v>10</v>
      </c>
      <c r="F286">
        <v>23</v>
      </c>
      <c r="G286" t="s">
        <v>77</v>
      </c>
      <c r="H286">
        <v>11</v>
      </c>
      <c r="I286">
        <v>2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0.1</v>
      </c>
      <c r="Q286">
        <v>27</v>
      </c>
      <c r="R286">
        <v>11</v>
      </c>
      <c r="S286">
        <v>299</v>
      </c>
      <c r="T286">
        <v>27.2</v>
      </c>
      <c r="U286">
        <v>2</v>
      </c>
      <c r="V286">
        <v>64</v>
      </c>
      <c r="W286">
        <v>1</v>
      </c>
      <c r="X286">
        <v>27.2</v>
      </c>
      <c r="Y286" s="2">
        <v>0.40699999999999997</v>
      </c>
      <c r="Z286">
        <v>299</v>
      </c>
      <c r="AA286">
        <v>2</v>
      </c>
      <c r="AB286">
        <v>1</v>
      </c>
    </row>
    <row r="287" spans="1:28" x14ac:dyDescent="0.25">
      <c r="A287">
        <v>2015</v>
      </c>
      <c r="B287">
        <v>286</v>
      </c>
      <c r="C287" t="s">
        <v>1100</v>
      </c>
      <c r="D287" t="str">
        <f>IFERROR(INDEX('Draft Master List'!E:F,MATCH(C287,'Draft Master List'!E:E,0),2),"N/A")</f>
        <v>N/A</v>
      </c>
      <c r="E287" t="s">
        <v>22</v>
      </c>
      <c r="F287">
        <v>26</v>
      </c>
      <c r="G287" t="s">
        <v>213</v>
      </c>
      <c r="H287">
        <v>16</v>
      </c>
      <c r="I287">
        <v>0</v>
      </c>
      <c r="J287">
        <v>1</v>
      </c>
      <c r="K287">
        <v>-1</v>
      </c>
      <c r="L287">
        <v>0</v>
      </c>
      <c r="M287">
        <v>-1</v>
      </c>
      <c r="N287">
        <v>-1</v>
      </c>
      <c r="O287">
        <v>-0.1</v>
      </c>
      <c r="P287">
        <v>0.1</v>
      </c>
      <c r="Z287">
        <v>-1</v>
      </c>
      <c r="AA287">
        <v>0</v>
      </c>
      <c r="AB287">
        <v>0</v>
      </c>
    </row>
    <row r="288" spans="1:28" x14ac:dyDescent="0.25">
      <c r="A288">
        <v>2015</v>
      </c>
      <c r="B288">
        <v>287</v>
      </c>
      <c r="C288" t="s">
        <v>1101</v>
      </c>
      <c r="D288" t="str">
        <f>IFERROR(INDEX('Draft Master List'!E:F,MATCH(C288,'Draft Master List'!E:E,0),2),"N/A")</f>
        <v>N/A</v>
      </c>
      <c r="E288" t="s">
        <v>34</v>
      </c>
      <c r="F288">
        <v>25</v>
      </c>
      <c r="G288" t="s">
        <v>77</v>
      </c>
      <c r="H288">
        <v>16</v>
      </c>
      <c r="I288">
        <v>4</v>
      </c>
      <c r="J288">
        <v>1</v>
      </c>
      <c r="K288">
        <v>5</v>
      </c>
      <c r="L288">
        <v>0</v>
      </c>
      <c r="M288">
        <v>5</v>
      </c>
      <c r="N288">
        <v>5</v>
      </c>
      <c r="O288">
        <v>0.3</v>
      </c>
      <c r="P288">
        <v>0.1</v>
      </c>
      <c r="Q288">
        <v>57</v>
      </c>
      <c r="R288">
        <v>30</v>
      </c>
      <c r="S288">
        <v>394</v>
      </c>
      <c r="T288">
        <v>13.1</v>
      </c>
      <c r="U288">
        <v>1</v>
      </c>
      <c r="V288">
        <v>41</v>
      </c>
      <c r="W288">
        <v>1.9</v>
      </c>
      <c r="X288">
        <v>24.6</v>
      </c>
      <c r="Y288" s="2">
        <v>0.52600000000000002</v>
      </c>
      <c r="Z288">
        <v>399</v>
      </c>
      <c r="AA288">
        <v>1</v>
      </c>
      <c r="AB288">
        <v>0</v>
      </c>
    </row>
    <row r="289" spans="1:28" x14ac:dyDescent="0.25">
      <c r="A289">
        <v>2015</v>
      </c>
      <c r="B289">
        <v>288</v>
      </c>
      <c r="C289" t="s">
        <v>1102</v>
      </c>
      <c r="D289" t="str">
        <f>IFERROR(INDEX('Draft Master List'!E:F,MATCH(C289,'Draft Master List'!E:E,0),2),"N/A")</f>
        <v>N/A</v>
      </c>
      <c r="E289" t="s">
        <v>25</v>
      </c>
      <c r="F289">
        <v>25</v>
      </c>
      <c r="G289" t="s">
        <v>1103</v>
      </c>
      <c r="H289">
        <v>15</v>
      </c>
      <c r="I289">
        <v>13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0.1</v>
      </c>
      <c r="P289">
        <v>0.1</v>
      </c>
      <c r="Z289">
        <v>1</v>
      </c>
      <c r="AA289">
        <v>1</v>
      </c>
      <c r="AB289">
        <v>0</v>
      </c>
    </row>
    <row r="290" spans="1:28" x14ac:dyDescent="0.25">
      <c r="A290">
        <v>2015</v>
      </c>
      <c r="B290">
        <v>289</v>
      </c>
      <c r="C290" t="s">
        <v>1104</v>
      </c>
      <c r="D290" t="str">
        <f>IFERROR(INDEX('Draft Master List'!E:F,MATCH(C290,'Draft Master List'!E:E,0),2),"N/A")</f>
        <v>N/A</v>
      </c>
      <c r="E290" t="s">
        <v>64</v>
      </c>
      <c r="F290">
        <v>24</v>
      </c>
      <c r="G290" t="s">
        <v>1105</v>
      </c>
      <c r="H290">
        <v>14</v>
      </c>
      <c r="I290">
        <v>4</v>
      </c>
      <c r="J290">
        <v>1</v>
      </c>
      <c r="K290">
        <v>10</v>
      </c>
      <c r="L290">
        <v>0</v>
      </c>
      <c r="M290">
        <v>10</v>
      </c>
      <c r="N290">
        <v>10</v>
      </c>
      <c r="O290">
        <v>0.7</v>
      </c>
      <c r="P290">
        <v>0.1</v>
      </c>
      <c r="Z290">
        <v>10</v>
      </c>
      <c r="AA290">
        <v>0</v>
      </c>
      <c r="AB290">
        <v>0</v>
      </c>
    </row>
    <row r="291" spans="1:28" x14ac:dyDescent="0.25">
      <c r="A291">
        <v>2015</v>
      </c>
      <c r="B291">
        <v>290</v>
      </c>
      <c r="C291" t="s">
        <v>757</v>
      </c>
      <c r="D291" t="str">
        <f>IFERROR(INDEX('Draft Master List'!E:F,MATCH(C291,'Draft Master List'!E:E,0),2),"N/A")</f>
        <v>N/A</v>
      </c>
      <c r="E291" t="s">
        <v>64</v>
      </c>
      <c r="F291">
        <v>26</v>
      </c>
      <c r="G291" t="s">
        <v>77</v>
      </c>
      <c r="H291">
        <v>3</v>
      </c>
      <c r="I291">
        <v>2</v>
      </c>
      <c r="J291">
        <v>1</v>
      </c>
      <c r="K291">
        <v>-1</v>
      </c>
      <c r="L291">
        <v>0</v>
      </c>
      <c r="M291">
        <v>-1</v>
      </c>
      <c r="N291">
        <v>-1</v>
      </c>
      <c r="O291">
        <v>-0.3</v>
      </c>
      <c r="P291">
        <v>0.3</v>
      </c>
      <c r="Q291">
        <v>8</v>
      </c>
      <c r="R291">
        <v>1</v>
      </c>
      <c r="S291">
        <v>42</v>
      </c>
      <c r="T291">
        <v>42</v>
      </c>
      <c r="U291">
        <v>0</v>
      </c>
      <c r="V291">
        <v>42</v>
      </c>
      <c r="W291">
        <v>0.3</v>
      </c>
      <c r="X291">
        <v>14</v>
      </c>
      <c r="Y291" s="2">
        <v>0.125</v>
      </c>
      <c r="Z291">
        <v>41</v>
      </c>
      <c r="AA291">
        <v>0</v>
      </c>
      <c r="AB291">
        <v>0</v>
      </c>
    </row>
    <row r="292" spans="1:28" x14ac:dyDescent="0.25">
      <c r="A292">
        <v>2015</v>
      </c>
      <c r="B292">
        <v>291</v>
      </c>
      <c r="C292" t="s">
        <v>1106</v>
      </c>
      <c r="D292" t="str">
        <f>IFERROR(INDEX('Draft Master List'!E:F,MATCH(C292,'Draft Master List'!E:E,0),2),"N/A")</f>
        <v>N/A</v>
      </c>
      <c r="E292" t="s">
        <v>20</v>
      </c>
      <c r="F292">
        <v>30</v>
      </c>
      <c r="G292" t="s">
        <v>1107</v>
      </c>
      <c r="H292">
        <v>16</v>
      </c>
      <c r="I292">
        <v>14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0.1</v>
      </c>
      <c r="Q292">
        <v>1</v>
      </c>
      <c r="R292">
        <v>0</v>
      </c>
      <c r="S292">
        <v>0</v>
      </c>
      <c r="U292">
        <v>0</v>
      </c>
      <c r="V292">
        <v>0</v>
      </c>
      <c r="W292">
        <v>0</v>
      </c>
      <c r="X292">
        <v>0</v>
      </c>
      <c r="Y292" s="2">
        <v>0</v>
      </c>
      <c r="Z292">
        <v>0</v>
      </c>
      <c r="AA292">
        <v>0</v>
      </c>
      <c r="AB292">
        <v>0</v>
      </c>
    </row>
    <row r="293" spans="1:28" x14ac:dyDescent="0.25">
      <c r="A293">
        <v>2015</v>
      </c>
      <c r="B293">
        <v>292</v>
      </c>
      <c r="C293" t="s">
        <v>826</v>
      </c>
      <c r="D293" t="str">
        <f>IFERROR(INDEX('Draft Master List'!E:F,MATCH(C293,'Draft Master List'!E:E,0),2),"N/A")</f>
        <v>N/A</v>
      </c>
      <c r="E293" t="s">
        <v>21</v>
      </c>
      <c r="F293">
        <v>25</v>
      </c>
      <c r="H293">
        <v>2</v>
      </c>
      <c r="I293">
        <v>0</v>
      </c>
      <c r="J293">
        <v>1</v>
      </c>
      <c r="K293">
        <v>-4</v>
      </c>
      <c r="L293">
        <v>0</v>
      </c>
      <c r="M293">
        <v>-4</v>
      </c>
      <c r="N293">
        <v>-4</v>
      </c>
      <c r="O293">
        <v>-2</v>
      </c>
      <c r="P293">
        <v>0.5</v>
      </c>
      <c r="Z293">
        <v>-4</v>
      </c>
      <c r="AA293">
        <v>0</v>
      </c>
      <c r="AB293">
        <v>0</v>
      </c>
    </row>
    <row r="294" spans="1:28" x14ac:dyDescent="0.25">
      <c r="A294">
        <v>2015</v>
      </c>
      <c r="B294">
        <v>293</v>
      </c>
      <c r="C294" t="s">
        <v>1108</v>
      </c>
      <c r="D294" t="str">
        <f>IFERROR(INDEX('Draft Master List'!E:F,MATCH(C294,'Draft Master List'!E:E,0),2),"N/A")</f>
        <v>N/A</v>
      </c>
      <c r="E294" t="s">
        <v>5</v>
      </c>
      <c r="F294">
        <v>23</v>
      </c>
      <c r="G294" t="s">
        <v>108</v>
      </c>
      <c r="H294">
        <v>16</v>
      </c>
      <c r="I294">
        <v>12</v>
      </c>
      <c r="J294">
        <v>1</v>
      </c>
      <c r="K294">
        <v>11</v>
      </c>
      <c r="L294">
        <v>0</v>
      </c>
      <c r="M294">
        <v>11</v>
      </c>
      <c r="N294">
        <v>11</v>
      </c>
      <c r="O294">
        <v>0.7</v>
      </c>
      <c r="P294">
        <v>0.1</v>
      </c>
      <c r="Q294">
        <v>85</v>
      </c>
      <c r="R294">
        <v>58</v>
      </c>
      <c r="S294">
        <v>510</v>
      </c>
      <c r="T294">
        <v>8.8000000000000007</v>
      </c>
      <c r="U294">
        <v>8</v>
      </c>
      <c r="V294">
        <v>61</v>
      </c>
      <c r="W294">
        <v>3.6</v>
      </c>
      <c r="X294">
        <v>31.9</v>
      </c>
      <c r="Y294" s="2">
        <v>0.68200000000000005</v>
      </c>
      <c r="Z294">
        <v>521</v>
      </c>
      <c r="AA294">
        <v>8</v>
      </c>
      <c r="AB294">
        <v>0</v>
      </c>
    </row>
    <row r="295" spans="1:28" x14ac:dyDescent="0.25">
      <c r="A295">
        <v>2015</v>
      </c>
      <c r="B295">
        <v>294</v>
      </c>
      <c r="C295" t="s">
        <v>1109</v>
      </c>
      <c r="D295" t="str">
        <f>IFERROR(INDEX('Draft Master List'!E:F,MATCH(C295,'Draft Master List'!E:E,0),2),"N/A")</f>
        <v>N/A</v>
      </c>
      <c r="E295" t="s">
        <v>669</v>
      </c>
      <c r="F295">
        <v>27</v>
      </c>
      <c r="H295">
        <v>11</v>
      </c>
      <c r="I295">
        <v>0</v>
      </c>
      <c r="J295">
        <v>1</v>
      </c>
      <c r="K295">
        <v>2</v>
      </c>
      <c r="L295">
        <v>0</v>
      </c>
      <c r="M295">
        <v>2</v>
      </c>
      <c r="N295">
        <v>2</v>
      </c>
      <c r="O295">
        <v>0.2</v>
      </c>
      <c r="P295">
        <v>0.1</v>
      </c>
      <c r="Q295">
        <v>14</v>
      </c>
      <c r="R295">
        <v>9</v>
      </c>
      <c r="S295">
        <v>88</v>
      </c>
      <c r="T295">
        <v>9.8000000000000007</v>
      </c>
      <c r="U295">
        <v>0</v>
      </c>
      <c r="V295">
        <v>18</v>
      </c>
      <c r="W295">
        <v>0.8</v>
      </c>
      <c r="X295">
        <v>8</v>
      </c>
      <c r="Y295" s="2">
        <v>0.64300000000000002</v>
      </c>
      <c r="Z295">
        <v>90</v>
      </c>
      <c r="AA295">
        <v>0</v>
      </c>
      <c r="AB295">
        <v>4</v>
      </c>
    </row>
    <row r="296" spans="1:28" x14ac:dyDescent="0.25">
      <c r="A296">
        <v>2015</v>
      </c>
      <c r="B296">
        <v>295</v>
      </c>
      <c r="C296" t="s">
        <v>123</v>
      </c>
      <c r="D296" t="str">
        <f>IFERROR(INDEX('Draft Master List'!E:F,MATCH(C296,'Draft Master List'!E:E,0),2),"N/A")</f>
        <v>422008</v>
      </c>
      <c r="E296" t="s">
        <v>63</v>
      </c>
      <c r="F296">
        <v>29</v>
      </c>
      <c r="G296" t="s">
        <v>74</v>
      </c>
      <c r="H296">
        <v>9</v>
      </c>
      <c r="I296">
        <v>9</v>
      </c>
      <c r="J296">
        <v>1</v>
      </c>
      <c r="K296">
        <v>-1</v>
      </c>
      <c r="L296">
        <v>0</v>
      </c>
      <c r="M296">
        <v>-1</v>
      </c>
      <c r="N296">
        <v>-1</v>
      </c>
      <c r="O296">
        <v>-0.1</v>
      </c>
      <c r="P296">
        <v>0.1</v>
      </c>
      <c r="Q296">
        <v>50</v>
      </c>
      <c r="R296">
        <v>37</v>
      </c>
      <c r="S296">
        <v>238</v>
      </c>
      <c r="T296">
        <v>6.4</v>
      </c>
      <c r="U296">
        <v>1</v>
      </c>
      <c r="V296">
        <v>30</v>
      </c>
      <c r="W296">
        <v>4.0999999999999996</v>
      </c>
      <c r="X296">
        <v>26.4</v>
      </c>
      <c r="Y296" s="2">
        <v>0.74</v>
      </c>
      <c r="Z296">
        <v>237</v>
      </c>
      <c r="AA296">
        <v>1</v>
      </c>
      <c r="AB296">
        <v>0</v>
      </c>
    </row>
    <row r="297" spans="1:28" x14ac:dyDescent="0.25">
      <c r="A297">
        <v>2015</v>
      </c>
      <c r="B297">
        <v>296</v>
      </c>
      <c r="C297" t="s">
        <v>1110</v>
      </c>
      <c r="D297" t="str">
        <f>IFERROR(INDEX('Draft Master List'!E:F,MATCH(C297,'Draft Master List'!E:E,0),2),"N/A")</f>
        <v>N/A</v>
      </c>
      <c r="E297" t="s">
        <v>29</v>
      </c>
      <c r="F297">
        <v>25</v>
      </c>
      <c r="G297" t="s">
        <v>213</v>
      </c>
      <c r="H297">
        <v>16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0.1</v>
      </c>
      <c r="Z297">
        <v>0</v>
      </c>
      <c r="AA297">
        <v>0</v>
      </c>
      <c r="AB297">
        <v>1</v>
      </c>
    </row>
    <row r="298" spans="1:28" x14ac:dyDescent="0.25">
      <c r="A298">
        <v>2015</v>
      </c>
      <c r="B298">
        <v>297</v>
      </c>
      <c r="C298" t="s">
        <v>910</v>
      </c>
      <c r="D298" t="str">
        <f>IFERROR(INDEX('Draft Master List'!E:F,MATCH(C298,'Draft Master List'!E:E,0),2),"N/A")</f>
        <v>N/A</v>
      </c>
      <c r="E298" t="s">
        <v>25</v>
      </c>
      <c r="F298">
        <v>27</v>
      </c>
      <c r="G298" t="s">
        <v>732</v>
      </c>
      <c r="H298">
        <v>16</v>
      </c>
      <c r="I298">
        <v>2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0.1</v>
      </c>
      <c r="Q298">
        <v>5</v>
      </c>
      <c r="R298">
        <v>4</v>
      </c>
      <c r="S298">
        <v>34</v>
      </c>
      <c r="T298">
        <v>8.5</v>
      </c>
      <c r="U298">
        <v>0</v>
      </c>
      <c r="V298">
        <v>18</v>
      </c>
      <c r="W298">
        <v>0.3</v>
      </c>
      <c r="X298">
        <v>2.1</v>
      </c>
      <c r="Y298" s="2">
        <v>0.8</v>
      </c>
      <c r="Z298">
        <v>34</v>
      </c>
      <c r="AA298">
        <v>0</v>
      </c>
      <c r="AB298">
        <v>0</v>
      </c>
    </row>
    <row r="299" spans="1:28" x14ac:dyDescent="0.25">
      <c r="A299">
        <v>2015</v>
      </c>
      <c r="B299">
        <v>298</v>
      </c>
      <c r="C299" t="s">
        <v>1111</v>
      </c>
      <c r="D299" t="str">
        <f>IFERROR(INDEX('Draft Master List'!E:F,MATCH(C299,'Draft Master List'!E:E,0),2),"N/A")</f>
        <v>N/A</v>
      </c>
      <c r="E299" t="s">
        <v>26</v>
      </c>
      <c r="F299">
        <v>24</v>
      </c>
      <c r="H299">
        <v>1</v>
      </c>
      <c r="I299">
        <v>0</v>
      </c>
      <c r="J299">
        <v>1</v>
      </c>
      <c r="K299">
        <v>-1</v>
      </c>
      <c r="L299">
        <v>0</v>
      </c>
      <c r="M299">
        <v>-1</v>
      </c>
      <c r="N299">
        <v>-1</v>
      </c>
      <c r="O299">
        <v>-1</v>
      </c>
      <c r="P299">
        <v>1</v>
      </c>
      <c r="Z299">
        <v>-1</v>
      </c>
      <c r="AA299">
        <v>0</v>
      </c>
      <c r="AB299">
        <v>0</v>
      </c>
    </row>
    <row r="300" spans="1:28" x14ac:dyDescent="0.25">
      <c r="A300">
        <v>2015</v>
      </c>
      <c r="B300">
        <v>299</v>
      </c>
      <c r="C300" t="s">
        <v>1112</v>
      </c>
      <c r="D300" t="str">
        <f>IFERROR(INDEX('Draft Master List'!E:F,MATCH(C300,'Draft Master List'!E:E,0),2),"N/A")</f>
        <v>N/A</v>
      </c>
      <c r="E300" t="s">
        <v>63</v>
      </c>
      <c r="F300">
        <v>30</v>
      </c>
      <c r="H300">
        <v>5</v>
      </c>
      <c r="I300">
        <v>0</v>
      </c>
      <c r="J300">
        <v>1</v>
      </c>
      <c r="K300">
        <v>11</v>
      </c>
      <c r="L300">
        <v>0</v>
      </c>
      <c r="M300">
        <v>11</v>
      </c>
      <c r="N300">
        <v>11</v>
      </c>
      <c r="O300">
        <v>2.2000000000000002</v>
      </c>
      <c r="P300">
        <v>0.2</v>
      </c>
      <c r="Z300">
        <v>11</v>
      </c>
      <c r="AA300">
        <v>0</v>
      </c>
      <c r="AB300">
        <v>0</v>
      </c>
    </row>
    <row r="301" spans="1:28" x14ac:dyDescent="0.25">
      <c r="A301">
        <v>2015</v>
      </c>
      <c r="B301">
        <v>300</v>
      </c>
      <c r="C301" t="s">
        <v>1113</v>
      </c>
      <c r="D301" t="str">
        <f>IFERROR(INDEX('Draft Master List'!E:F,MATCH(C301,'Draft Master List'!E:E,0),2),"N/A")</f>
        <v>N/A</v>
      </c>
      <c r="E301" t="s">
        <v>669</v>
      </c>
      <c r="F301">
        <v>29</v>
      </c>
      <c r="H301">
        <v>9</v>
      </c>
      <c r="I301">
        <v>0</v>
      </c>
      <c r="J301">
        <v>1</v>
      </c>
      <c r="K301">
        <v>-1</v>
      </c>
      <c r="L301">
        <v>0</v>
      </c>
      <c r="M301">
        <v>0</v>
      </c>
      <c r="N301">
        <v>-1</v>
      </c>
      <c r="O301">
        <v>-0.1</v>
      </c>
      <c r="P301">
        <v>0.1</v>
      </c>
      <c r="Z301">
        <v>-1</v>
      </c>
      <c r="AA301">
        <v>0</v>
      </c>
      <c r="AB301">
        <v>3</v>
      </c>
    </row>
    <row r="302" spans="1:28" x14ac:dyDescent="0.25">
      <c r="A302">
        <v>2015</v>
      </c>
      <c r="B302">
        <v>301</v>
      </c>
      <c r="C302" t="s">
        <v>1114</v>
      </c>
      <c r="D302" t="str">
        <f>IFERROR(INDEX('Draft Master List'!E:F,MATCH(C302,'Draft Master List'!E:E,0),2),"N/A")</f>
        <v>N/A</v>
      </c>
      <c r="E302" t="s">
        <v>20</v>
      </c>
      <c r="F302">
        <v>22</v>
      </c>
      <c r="H302">
        <v>3</v>
      </c>
      <c r="I302">
        <v>0</v>
      </c>
      <c r="J302">
        <v>1</v>
      </c>
      <c r="K302">
        <v>2</v>
      </c>
      <c r="L302">
        <v>0</v>
      </c>
      <c r="M302">
        <v>2</v>
      </c>
      <c r="N302">
        <v>2</v>
      </c>
      <c r="O302">
        <v>0.7</v>
      </c>
      <c r="P302">
        <v>0.3</v>
      </c>
      <c r="Q302">
        <v>2</v>
      </c>
      <c r="R302">
        <v>1</v>
      </c>
      <c r="S302">
        <v>18</v>
      </c>
      <c r="T302">
        <v>18</v>
      </c>
      <c r="U302">
        <v>0</v>
      </c>
      <c r="V302">
        <v>18</v>
      </c>
      <c r="W302">
        <v>0.3</v>
      </c>
      <c r="X302">
        <v>6</v>
      </c>
      <c r="Y302" s="2">
        <v>0.5</v>
      </c>
      <c r="Z302">
        <v>20</v>
      </c>
      <c r="AA302">
        <v>0</v>
      </c>
      <c r="AB302">
        <v>0</v>
      </c>
    </row>
    <row r="303" spans="1:28" x14ac:dyDescent="0.25">
      <c r="A303">
        <v>2015</v>
      </c>
      <c r="B303">
        <v>302</v>
      </c>
      <c r="C303" t="s">
        <v>546</v>
      </c>
      <c r="D303" t="str">
        <f>IFERROR(INDEX('Draft Master List'!E:F,MATCH(C303,'Draft Master List'!E:E,0),2),"N/A")</f>
        <v>1752006</v>
      </c>
      <c r="E303" t="s">
        <v>28</v>
      </c>
      <c r="F303">
        <v>31</v>
      </c>
      <c r="G303" t="s">
        <v>108</v>
      </c>
      <c r="H303">
        <v>15</v>
      </c>
      <c r="I303">
        <v>10</v>
      </c>
      <c r="J303">
        <v>1</v>
      </c>
      <c r="K303">
        <v>36</v>
      </c>
      <c r="L303">
        <v>0</v>
      </c>
      <c r="M303">
        <v>36</v>
      </c>
      <c r="N303">
        <v>36</v>
      </c>
      <c r="O303">
        <v>2.4</v>
      </c>
      <c r="P303">
        <v>0.1</v>
      </c>
      <c r="Q303">
        <v>133</v>
      </c>
      <c r="R303">
        <v>94</v>
      </c>
      <c r="S303">
        <v>1088</v>
      </c>
      <c r="T303">
        <v>11.6</v>
      </c>
      <c r="U303">
        <v>6</v>
      </c>
      <c r="V303">
        <v>61</v>
      </c>
      <c r="W303">
        <v>6.3</v>
      </c>
      <c r="X303">
        <v>72.5</v>
      </c>
      <c r="Y303" s="2">
        <v>0.70699999999999996</v>
      </c>
      <c r="Z303">
        <v>1124</v>
      </c>
      <c r="AA303">
        <v>6</v>
      </c>
      <c r="AB303">
        <v>0</v>
      </c>
    </row>
    <row r="304" spans="1:28" x14ac:dyDescent="0.25">
      <c r="A304">
        <v>2015</v>
      </c>
      <c r="B304">
        <v>303</v>
      </c>
      <c r="C304" t="s">
        <v>105</v>
      </c>
      <c r="D304" t="str">
        <f>IFERROR(INDEX('Draft Master List'!E:F,MATCH(C304,'Draft Master List'!E:E,0),2),"N/A")</f>
        <v>842009</v>
      </c>
      <c r="E304" t="s">
        <v>18</v>
      </c>
      <c r="F304">
        <v>29</v>
      </c>
      <c r="G304" t="s">
        <v>74</v>
      </c>
      <c r="H304">
        <v>16</v>
      </c>
      <c r="I304">
        <v>12</v>
      </c>
      <c r="J304">
        <v>1</v>
      </c>
      <c r="K304">
        <v>6</v>
      </c>
      <c r="L304">
        <v>0</v>
      </c>
      <c r="M304">
        <v>6</v>
      </c>
      <c r="N304">
        <v>6</v>
      </c>
      <c r="O304">
        <v>0.4</v>
      </c>
      <c r="P304">
        <v>0.1</v>
      </c>
      <c r="Q304">
        <v>72</v>
      </c>
      <c r="R304">
        <v>39</v>
      </c>
      <c r="S304">
        <v>473</v>
      </c>
      <c r="T304">
        <v>12.1</v>
      </c>
      <c r="U304">
        <v>2</v>
      </c>
      <c r="V304">
        <v>34</v>
      </c>
      <c r="W304">
        <v>2.4</v>
      </c>
      <c r="X304">
        <v>29.6</v>
      </c>
      <c r="Y304" s="2">
        <v>0.54200000000000004</v>
      </c>
      <c r="Z304">
        <v>479</v>
      </c>
      <c r="AA304">
        <v>2</v>
      </c>
      <c r="AB304">
        <v>0</v>
      </c>
    </row>
    <row r="305" spans="1:28" x14ac:dyDescent="0.25">
      <c r="A305">
        <v>2015</v>
      </c>
      <c r="B305">
        <v>304</v>
      </c>
      <c r="C305" t="s">
        <v>1115</v>
      </c>
      <c r="D305" t="str">
        <f>IFERROR(INDEX('Draft Master List'!E:F,MATCH(C305,'Draft Master List'!E:E,0),2),"N/A")</f>
        <v>N/A</v>
      </c>
      <c r="E305" t="s">
        <v>4</v>
      </c>
      <c r="F305">
        <v>25</v>
      </c>
      <c r="H305">
        <v>4</v>
      </c>
      <c r="I305">
        <v>0</v>
      </c>
      <c r="J305">
        <v>1</v>
      </c>
      <c r="K305">
        <v>8</v>
      </c>
      <c r="L305">
        <v>0</v>
      </c>
      <c r="M305">
        <v>8</v>
      </c>
      <c r="N305">
        <v>8</v>
      </c>
      <c r="O305">
        <v>2</v>
      </c>
      <c r="P305">
        <v>0.3</v>
      </c>
      <c r="Z305">
        <v>8</v>
      </c>
      <c r="AA305">
        <v>0</v>
      </c>
      <c r="AB305">
        <v>0</v>
      </c>
    </row>
    <row r="306" spans="1:28" x14ac:dyDescent="0.25">
      <c r="A306">
        <v>2015</v>
      </c>
      <c r="B306">
        <v>305</v>
      </c>
      <c r="C306" t="s">
        <v>1116</v>
      </c>
      <c r="D306" t="str">
        <f>IFERROR(INDEX('Draft Master List'!E:F,MATCH(C306,'Draft Master List'!E:E,0),2),"N/A")</f>
        <v>N/A</v>
      </c>
      <c r="E306" t="s">
        <v>29</v>
      </c>
      <c r="F306">
        <v>22</v>
      </c>
      <c r="G306" t="s">
        <v>74</v>
      </c>
      <c r="H306">
        <v>13</v>
      </c>
      <c r="I306">
        <v>13</v>
      </c>
      <c r="J306">
        <v>1</v>
      </c>
      <c r="K306">
        <v>1</v>
      </c>
      <c r="L306">
        <v>0</v>
      </c>
      <c r="M306">
        <v>1</v>
      </c>
      <c r="N306">
        <v>1</v>
      </c>
      <c r="O306">
        <v>0.1</v>
      </c>
      <c r="P306">
        <v>0.1</v>
      </c>
      <c r="Q306">
        <v>96</v>
      </c>
      <c r="R306">
        <v>60</v>
      </c>
      <c r="S306">
        <v>1047</v>
      </c>
      <c r="T306">
        <v>17.5</v>
      </c>
      <c r="U306">
        <v>9</v>
      </c>
      <c r="V306">
        <v>63</v>
      </c>
      <c r="W306">
        <v>4.5999999999999996</v>
      </c>
      <c r="X306">
        <v>80.5</v>
      </c>
      <c r="Y306" s="2">
        <v>0.625</v>
      </c>
      <c r="Z306">
        <v>1048</v>
      </c>
      <c r="AA306">
        <v>9</v>
      </c>
      <c r="AB306">
        <v>0</v>
      </c>
    </row>
    <row r="307" spans="1:28" x14ac:dyDescent="0.25">
      <c r="A307">
        <v>2015</v>
      </c>
      <c r="B307">
        <v>306</v>
      </c>
      <c r="C307" t="s">
        <v>130</v>
      </c>
      <c r="D307" t="str">
        <f>IFERROR(INDEX('Draft Master List'!E:F,MATCH(C307,'Draft Master List'!E:E,0),2),"N/A")</f>
        <v>1992010</v>
      </c>
      <c r="E307" t="s">
        <v>22</v>
      </c>
      <c r="F307">
        <v>29</v>
      </c>
      <c r="H307">
        <v>16</v>
      </c>
      <c r="I307">
        <v>0</v>
      </c>
      <c r="J307">
        <v>1</v>
      </c>
      <c r="K307">
        <v>-1</v>
      </c>
      <c r="L307">
        <v>0</v>
      </c>
      <c r="M307">
        <v>-1</v>
      </c>
      <c r="N307">
        <v>-1</v>
      </c>
      <c r="O307">
        <v>-0.1</v>
      </c>
      <c r="P307">
        <v>0.1</v>
      </c>
      <c r="Z307">
        <v>-1</v>
      </c>
      <c r="AA307">
        <v>0</v>
      </c>
      <c r="AB307">
        <v>0</v>
      </c>
    </row>
    <row r="308" spans="1:28" x14ac:dyDescent="0.25">
      <c r="A308">
        <v>2015</v>
      </c>
      <c r="B308">
        <v>307</v>
      </c>
      <c r="C308" t="s">
        <v>1117</v>
      </c>
      <c r="D308" t="str">
        <f>IFERROR(INDEX('Draft Master List'!E:F,MATCH(C308,'Draft Master List'!E:E,0),2),"N/A")</f>
        <v>N/A</v>
      </c>
      <c r="E308" t="s">
        <v>21</v>
      </c>
      <c r="F308">
        <v>30</v>
      </c>
      <c r="H308">
        <v>16</v>
      </c>
      <c r="I308">
        <v>0</v>
      </c>
      <c r="J308">
        <v>1</v>
      </c>
      <c r="K308">
        <v>4</v>
      </c>
      <c r="L308">
        <v>0</v>
      </c>
      <c r="M308">
        <v>4</v>
      </c>
      <c r="N308">
        <v>4</v>
      </c>
      <c r="O308">
        <v>0.3</v>
      </c>
      <c r="P308">
        <v>0.1</v>
      </c>
      <c r="Q308">
        <v>1</v>
      </c>
      <c r="R308">
        <v>1</v>
      </c>
      <c r="S308">
        <v>11</v>
      </c>
      <c r="T308">
        <v>11</v>
      </c>
      <c r="U308">
        <v>0</v>
      </c>
      <c r="V308">
        <v>11</v>
      </c>
      <c r="W308">
        <v>0.1</v>
      </c>
      <c r="X308">
        <v>0.7</v>
      </c>
      <c r="Y308" s="2">
        <v>1</v>
      </c>
      <c r="Z308">
        <v>15</v>
      </c>
      <c r="AA308">
        <v>0</v>
      </c>
      <c r="AB308">
        <v>0</v>
      </c>
    </row>
    <row r="309" spans="1:28" x14ac:dyDescent="0.25">
      <c r="A309">
        <v>2015</v>
      </c>
      <c r="B309">
        <v>308</v>
      </c>
      <c r="C309" t="s">
        <v>1118</v>
      </c>
      <c r="D309" t="str">
        <f>IFERROR(INDEX('Draft Master List'!E:F,MATCH(C309,'Draft Master List'!E:E,0),2),"N/A")</f>
        <v>N/A</v>
      </c>
      <c r="E309" t="s">
        <v>19</v>
      </c>
      <c r="H309">
        <v>2</v>
      </c>
      <c r="I309">
        <v>0</v>
      </c>
      <c r="J309">
        <v>1</v>
      </c>
      <c r="K309">
        <v>5</v>
      </c>
      <c r="L309">
        <v>0</v>
      </c>
      <c r="M309">
        <v>5</v>
      </c>
      <c r="N309">
        <v>5</v>
      </c>
      <c r="O309">
        <v>2.5</v>
      </c>
      <c r="P309">
        <v>0.5</v>
      </c>
      <c r="Q309">
        <v>1</v>
      </c>
      <c r="R309">
        <v>1</v>
      </c>
      <c r="S309">
        <v>8</v>
      </c>
      <c r="T309">
        <v>8</v>
      </c>
      <c r="U309">
        <v>0</v>
      </c>
      <c r="V309">
        <v>8</v>
      </c>
      <c r="W309">
        <v>0.5</v>
      </c>
      <c r="X309">
        <v>4</v>
      </c>
      <c r="Y309" s="2">
        <v>1</v>
      </c>
      <c r="Z309">
        <v>13</v>
      </c>
      <c r="AA309">
        <v>0</v>
      </c>
      <c r="AB309">
        <v>0</v>
      </c>
    </row>
    <row r="310" spans="1:28" x14ac:dyDescent="0.25">
      <c r="A310">
        <v>2015</v>
      </c>
      <c r="B310">
        <v>309</v>
      </c>
      <c r="C310" t="s">
        <v>1119</v>
      </c>
      <c r="D310" t="str">
        <f>IFERROR(INDEX('Draft Master List'!E:F,MATCH(C310,'Draft Master List'!E:E,0),2),"N/A")</f>
        <v>N/A</v>
      </c>
      <c r="E310" t="s">
        <v>64</v>
      </c>
      <c r="F310">
        <v>26</v>
      </c>
      <c r="H310">
        <v>3</v>
      </c>
      <c r="I310">
        <v>0</v>
      </c>
      <c r="J310">
        <v>1</v>
      </c>
      <c r="K310">
        <v>-8</v>
      </c>
      <c r="L310">
        <v>0</v>
      </c>
      <c r="M310">
        <v>-8</v>
      </c>
      <c r="N310">
        <v>-8</v>
      </c>
      <c r="O310">
        <v>-2.7</v>
      </c>
      <c r="P310">
        <v>0.3</v>
      </c>
      <c r="Z310">
        <v>-8</v>
      </c>
      <c r="AA310">
        <v>0</v>
      </c>
      <c r="AB310">
        <v>1</v>
      </c>
    </row>
    <row r="311" spans="1:28" x14ac:dyDescent="0.25">
      <c r="A311">
        <v>2015</v>
      </c>
      <c r="B311">
        <v>310</v>
      </c>
      <c r="C311" t="s">
        <v>1120</v>
      </c>
      <c r="D311" t="str">
        <f>IFERROR(INDEX('Draft Master List'!E:F,MATCH(C311,'Draft Master List'!E:E,0),2),"N/A")</f>
        <v>N/A</v>
      </c>
      <c r="E311" t="s">
        <v>29</v>
      </c>
      <c r="F311">
        <v>23</v>
      </c>
      <c r="G311" t="s">
        <v>74</v>
      </c>
      <c r="H311">
        <v>14</v>
      </c>
      <c r="I311">
        <v>9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0.1</v>
      </c>
      <c r="Q311">
        <v>80</v>
      </c>
      <c r="R311">
        <v>47</v>
      </c>
      <c r="S311">
        <v>552</v>
      </c>
      <c r="T311">
        <v>11.7</v>
      </c>
      <c r="U311">
        <v>3</v>
      </c>
      <c r="V311">
        <v>37</v>
      </c>
      <c r="W311">
        <v>3.4</v>
      </c>
      <c r="X311">
        <v>39.4</v>
      </c>
      <c r="Y311" s="2">
        <v>0.58799999999999997</v>
      </c>
      <c r="Z311">
        <v>552</v>
      </c>
      <c r="AA311">
        <v>3</v>
      </c>
      <c r="AB311">
        <v>2</v>
      </c>
    </row>
    <row r="312" spans="1:28" x14ac:dyDescent="0.25">
      <c r="A312">
        <v>2015</v>
      </c>
      <c r="B312">
        <v>311</v>
      </c>
      <c r="C312" t="s">
        <v>1873</v>
      </c>
      <c r="D312" t="str">
        <f>IFERROR(INDEX('Draft Master List'!E:F,MATCH(C312,'Draft Master List'!E:E,0),2),"N/A")</f>
        <v>N/A</v>
      </c>
      <c r="E312" t="s">
        <v>16</v>
      </c>
      <c r="F312">
        <v>39</v>
      </c>
      <c r="G312" t="s">
        <v>1121</v>
      </c>
      <c r="H312">
        <v>16</v>
      </c>
      <c r="I312">
        <v>16</v>
      </c>
      <c r="J312">
        <v>1</v>
      </c>
      <c r="K312">
        <v>-3</v>
      </c>
      <c r="L312">
        <v>0</v>
      </c>
      <c r="M312">
        <v>-3</v>
      </c>
      <c r="N312">
        <v>-3</v>
      </c>
      <c r="O312">
        <v>-0.2</v>
      </c>
      <c r="P312">
        <v>0.1</v>
      </c>
      <c r="Z312">
        <v>-3</v>
      </c>
      <c r="AA312">
        <v>0</v>
      </c>
      <c r="AB312">
        <v>1</v>
      </c>
    </row>
    <row r="313" spans="1:28" x14ac:dyDescent="0.25">
      <c r="A313">
        <v>2015</v>
      </c>
      <c r="B313">
        <v>312</v>
      </c>
      <c r="C313" t="s">
        <v>1122</v>
      </c>
      <c r="D313" t="str">
        <f>IFERROR(INDEX('Draft Master List'!E:F,MATCH(C313,'Draft Master List'!E:E,0),2),"N/A")</f>
        <v>N/A</v>
      </c>
      <c r="E313" t="s">
        <v>18</v>
      </c>
      <c r="F313">
        <v>26</v>
      </c>
      <c r="G313" t="s">
        <v>77</v>
      </c>
      <c r="H313">
        <v>16</v>
      </c>
      <c r="I313">
        <v>3</v>
      </c>
      <c r="J313">
        <v>1</v>
      </c>
      <c r="K313">
        <v>29</v>
      </c>
      <c r="L313">
        <v>0</v>
      </c>
      <c r="M313">
        <v>29</v>
      </c>
      <c r="N313">
        <v>29</v>
      </c>
      <c r="O313">
        <v>1.8</v>
      </c>
      <c r="P313">
        <v>0.1</v>
      </c>
      <c r="Q313">
        <v>50</v>
      </c>
      <c r="R313">
        <v>34</v>
      </c>
      <c r="S313">
        <v>442</v>
      </c>
      <c r="T313">
        <v>13</v>
      </c>
      <c r="U313">
        <v>0</v>
      </c>
      <c r="V313">
        <v>52</v>
      </c>
      <c r="W313">
        <v>2.1</v>
      </c>
      <c r="X313">
        <v>27.6</v>
      </c>
      <c r="Y313" s="2">
        <v>0.68</v>
      </c>
      <c r="Z313">
        <v>471</v>
      </c>
      <c r="AA313">
        <v>0</v>
      </c>
      <c r="AB313">
        <v>1</v>
      </c>
    </row>
    <row r="314" spans="1:28" x14ac:dyDescent="0.25">
      <c r="A314">
        <v>2014</v>
      </c>
      <c r="B314">
        <v>1</v>
      </c>
      <c r="C314" t="s">
        <v>891</v>
      </c>
      <c r="D314" t="str">
        <f>IFERROR(INDEX('Draft Master List'!E:F,MATCH(C314,'Draft Master List'!E:E,0),2),"N/A")</f>
        <v>N/A</v>
      </c>
      <c r="E314" t="s">
        <v>27</v>
      </c>
      <c r="F314">
        <v>26</v>
      </c>
      <c r="G314" t="s">
        <v>76</v>
      </c>
      <c r="H314">
        <v>16</v>
      </c>
      <c r="I314">
        <v>16</v>
      </c>
      <c r="J314">
        <v>392</v>
      </c>
      <c r="K314">
        <v>1845</v>
      </c>
      <c r="L314">
        <v>13</v>
      </c>
      <c r="M314">
        <v>51</v>
      </c>
      <c r="N314">
        <v>4.7</v>
      </c>
      <c r="O314">
        <v>115.3</v>
      </c>
      <c r="P314">
        <v>24.5</v>
      </c>
      <c r="Q314">
        <v>64</v>
      </c>
      <c r="R314">
        <v>57</v>
      </c>
      <c r="S314">
        <v>416</v>
      </c>
      <c r="T314">
        <v>7.3</v>
      </c>
      <c r="U314">
        <v>0</v>
      </c>
      <c r="V314">
        <v>34</v>
      </c>
      <c r="W314">
        <v>3.6</v>
      </c>
      <c r="X314">
        <v>26</v>
      </c>
      <c r="Y314" s="2">
        <v>0.89100000000000001</v>
      </c>
      <c r="Z314">
        <v>2261</v>
      </c>
      <c r="AA314">
        <v>13</v>
      </c>
      <c r="AB314">
        <v>6</v>
      </c>
    </row>
    <row r="315" spans="1:28" x14ac:dyDescent="0.25">
      <c r="A315">
        <v>2014</v>
      </c>
      <c r="B315">
        <v>2</v>
      </c>
      <c r="C315" t="s">
        <v>327</v>
      </c>
      <c r="D315" t="str">
        <f>IFERROR(INDEX('Draft Master List'!E:F,MATCH(C315,'Draft Master List'!E:E,0),2),"N/A")</f>
        <v>532009</v>
      </c>
      <c r="E315" t="s">
        <v>6</v>
      </c>
      <c r="F315">
        <v>26</v>
      </c>
      <c r="G315" t="s">
        <v>76</v>
      </c>
      <c r="H315">
        <v>16</v>
      </c>
      <c r="I315">
        <v>16</v>
      </c>
      <c r="J315">
        <v>312</v>
      </c>
      <c r="K315">
        <v>1319</v>
      </c>
      <c r="L315">
        <v>5</v>
      </c>
      <c r="M315">
        <v>53</v>
      </c>
      <c r="N315">
        <v>4.2</v>
      </c>
      <c r="O315">
        <v>82.4</v>
      </c>
      <c r="P315">
        <v>19.5</v>
      </c>
      <c r="Q315">
        <v>37</v>
      </c>
      <c r="R315">
        <v>28</v>
      </c>
      <c r="S315">
        <v>155</v>
      </c>
      <c r="T315">
        <v>5.5</v>
      </c>
      <c r="U315">
        <v>0</v>
      </c>
      <c r="V315">
        <v>18</v>
      </c>
      <c r="W315">
        <v>1.8</v>
      </c>
      <c r="X315">
        <v>9.6999999999999993</v>
      </c>
      <c r="Y315" s="2">
        <v>0.75700000000000001</v>
      </c>
      <c r="Z315">
        <v>1474</v>
      </c>
      <c r="AA315">
        <v>5</v>
      </c>
      <c r="AB315">
        <v>4</v>
      </c>
    </row>
    <row r="316" spans="1:28" x14ac:dyDescent="0.25">
      <c r="A316">
        <v>2014</v>
      </c>
      <c r="B316">
        <v>3</v>
      </c>
      <c r="C316" t="s">
        <v>970</v>
      </c>
      <c r="D316" t="str">
        <f>IFERROR(INDEX('Draft Master List'!E:F,MATCH(C316,'Draft Master List'!E:E,0),2),"N/A")</f>
        <v>N/A</v>
      </c>
      <c r="E316" t="s">
        <v>24</v>
      </c>
      <c r="F316">
        <v>22</v>
      </c>
      <c r="G316" t="s">
        <v>76</v>
      </c>
      <c r="H316">
        <v>16</v>
      </c>
      <c r="I316">
        <v>16</v>
      </c>
      <c r="J316">
        <v>290</v>
      </c>
      <c r="K316">
        <v>1361</v>
      </c>
      <c r="L316">
        <v>8</v>
      </c>
      <c r="M316">
        <v>81</v>
      </c>
      <c r="N316">
        <v>4.7</v>
      </c>
      <c r="O316">
        <v>85.1</v>
      </c>
      <c r="P316">
        <v>18.100000000000001</v>
      </c>
      <c r="Q316">
        <v>105</v>
      </c>
      <c r="R316">
        <v>83</v>
      </c>
      <c r="S316">
        <v>854</v>
      </c>
      <c r="T316">
        <v>10.3</v>
      </c>
      <c r="U316">
        <v>3</v>
      </c>
      <c r="V316">
        <v>48</v>
      </c>
      <c r="W316">
        <v>5.2</v>
      </c>
      <c r="X316">
        <v>53.4</v>
      </c>
      <c r="Y316" s="2">
        <v>0.79</v>
      </c>
      <c r="Z316">
        <v>2215</v>
      </c>
      <c r="AA316">
        <v>11</v>
      </c>
      <c r="AB316">
        <v>0</v>
      </c>
    </row>
    <row r="317" spans="1:28" x14ac:dyDescent="0.25">
      <c r="A317">
        <v>2014</v>
      </c>
      <c r="B317">
        <v>4</v>
      </c>
      <c r="C317" t="s">
        <v>439</v>
      </c>
      <c r="D317" t="str">
        <f>IFERROR(INDEX('Draft Master List'!E:F,MATCH(C317,'Draft Master List'!E:E,0),2),"N/A")</f>
        <v>122007</v>
      </c>
      <c r="E317" t="s">
        <v>19</v>
      </c>
      <c r="F317">
        <v>28</v>
      </c>
      <c r="G317" t="s">
        <v>76</v>
      </c>
      <c r="H317">
        <v>16</v>
      </c>
      <c r="I317">
        <v>14</v>
      </c>
      <c r="J317">
        <v>280</v>
      </c>
      <c r="K317">
        <v>1306</v>
      </c>
      <c r="L317">
        <v>13</v>
      </c>
      <c r="M317">
        <v>79</v>
      </c>
      <c r="N317">
        <v>4.7</v>
      </c>
      <c r="O317">
        <v>81.599999999999994</v>
      </c>
      <c r="P317">
        <v>17.5</v>
      </c>
      <c r="Q317">
        <v>48</v>
      </c>
      <c r="R317">
        <v>37</v>
      </c>
      <c r="S317">
        <v>367</v>
      </c>
      <c r="T317">
        <v>9.9</v>
      </c>
      <c r="U317">
        <v>4</v>
      </c>
      <c r="V317">
        <v>39</v>
      </c>
      <c r="W317">
        <v>2.2999999999999998</v>
      </c>
      <c r="X317">
        <v>22.9</v>
      </c>
      <c r="Y317" s="2">
        <v>0.77100000000000002</v>
      </c>
      <c r="Z317">
        <v>1673</v>
      </c>
      <c r="AA317">
        <v>17</v>
      </c>
      <c r="AB317">
        <v>4</v>
      </c>
    </row>
    <row r="318" spans="1:28" x14ac:dyDescent="0.25">
      <c r="A318">
        <v>2014</v>
      </c>
      <c r="B318">
        <v>5</v>
      </c>
      <c r="C318" t="s">
        <v>86</v>
      </c>
      <c r="D318" t="str">
        <f>IFERROR(INDEX('Draft Master List'!E:F,MATCH(C318,'Draft Master List'!E:E,0),2),"N/A")</f>
        <v>442008</v>
      </c>
      <c r="E318" t="s">
        <v>63</v>
      </c>
      <c r="F318">
        <v>29</v>
      </c>
      <c r="G318" t="s">
        <v>76</v>
      </c>
      <c r="H318">
        <v>16</v>
      </c>
      <c r="I318">
        <v>16</v>
      </c>
      <c r="J318">
        <v>266</v>
      </c>
      <c r="K318">
        <v>1038</v>
      </c>
      <c r="L318">
        <v>6</v>
      </c>
      <c r="M318">
        <v>32</v>
      </c>
      <c r="N318">
        <v>3.9</v>
      </c>
      <c r="O318">
        <v>64.900000000000006</v>
      </c>
      <c r="P318">
        <v>16.600000000000001</v>
      </c>
      <c r="Q318">
        <v>130</v>
      </c>
      <c r="R318">
        <v>102</v>
      </c>
      <c r="S318">
        <v>808</v>
      </c>
      <c r="T318">
        <v>7.9</v>
      </c>
      <c r="U318">
        <v>4</v>
      </c>
      <c r="V318">
        <v>56</v>
      </c>
      <c r="W318">
        <v>6.4</v>
      </c>
      <c r="X318">
        <v>50.5</v>
      </c>
      <c r="Y318" s="2">
        <v>0.78500000000000003</v>
      </c>
      <c r="Z318">
        <v>1846</v>
      </c>
      <c r="AA318">
        <v>10</v>
      </c>
      <c r="AB318">
        <v>2</v>
      </c>
    </row>
    <row r="319" spans="1:28" x14ac:dyDescent="0.25">
      <c r="A319">
        <v>2014</v>
      </c>
      <c r="B319">
        <v>6</v>
      </c>
      <c r="C319" t="s">
        <v>944</v>
      </c>
      <c r="D319" t="str">
        <f>IFERROR(INDEX('Draft Master List'!E:F,MATCH(C319,'Draft Master List'!E:E,0),2),"N/A")</f>
        <v>N/A</v>
      </c>
      <c r="E319" t="s">
        <v>7</v>
      </c>
      <c r="F319">
        <v>26</v>
      </c>
      <c r="G319" t="s">
        <v>76</v>
      </c>
      <c r="H319">
        <v>16</v>
      </c>
      <c r="I319">
        <v>16</v>
      </c>
      <c r="J319">
        <v>265</v>
      </c>
      <c r="K319">
        <v>1074</v>
      </c>
      <c r="L319">
        <v>8</v>
      </c>
      <c r="M319">
        <v>30</v>
      </c>
      <c r="N319">
        <v>4.0999999999999996</v>
      </c>
      <c r="O319">
        <v>67.099999999999994</v>
      </c>
      <c r="P319">
        <v>16.600000000000001</v>
      </c>
      <c r="Q319">
        <v>26</v>
      </c>
      <c r="R319">
        <v>17</v>
      </c>
      <c r="S319">
        <v>155</v>
      </c>
      <c r="T319">
        <v>9.1</v>
      </c>
      <c r="U319">
        <v>0</v>
      </c>
      <c r="V319">
        <v>26</v>
      </c>
      <c r="W319">
        <v>1.1000000000000001</v>
      </c>
      <c r="X319">
        <v>9.6999999999999993</v>
      </c>
      <c r="Y319" s="2">
        <v>0.65400000000000003</v>
      </c>
      <c r="Z319">
        <v>1229</v>
      </c>
      <c r="AA319">
        <v>8</v>
      </c>
      <c r="AB319">
        <v>2</v>
      </c>
    </row>
    <row r="320" spans="1:28" x14ac:dyDescent="0.25">
      <c r="A320">
        <v>2014</v>
      </c>
      <c r="B320">
        <v>7</v>
      </c>
      <c r="C320" t="s">
        <v>842</v>
      </c>
      <c r="D320" t="str">
        <f>IFERROR(INDEX('Draft Master List'!E:F,MATCH(C320,'Draft Master List'!E:E,0),2),"N/A")</f>
        <v>N/A</v>
      </c>
      <c r="E320" t="s">
        <v>23</v>
      </c>
      <c r="F320">
        <v>28</v>
      </c>
      <c r="G320" t="s">
        <v>76</v>
      </c>
      <c r="H320">
        <v>13</v>
      </c>
      <c r="I320">
        <v>13</v>
      </c>
      <c r="J320">
        <v>260</v>
      </c>
      <c r="K320">
        <v>1246</v>
      </c>
      <c r="L320">
        <v>8</v>
      </c>
      <c r="M320">
        <v>51</v>
      </c>
      <c r="N320">
        <v>4.8</v>
      </c>
      <c r="O320">
        <v>95.8</v>
      </c>
      <c r="P320">
        <v>20</v>
      </c>
      <c r="Q320">
        <v>59</v>
      </c>
      <c r="R320">
        <v>38</v>
      </c>
      <c r="S320">
        <v>327</v>
      </c>
      <c r="T320">
        <v>8.6</v>
      </c>
      <c r="U320">
        <v>5</v>
      </c>
      <c r="V320">
        <v>56</v>
      </c>
      <c r="W320">
        <v>2.9</v>
      </c>
      <c r="X320">
        <v>25.2</v>
      </c>
      <c r="Y320" s="2">
        <v>0.64400000000000002</v>
      </c>
      <c r="Z320">
        <v>1573</v>
      </c>
      <c r="AA320">
        <v>13</v>
      </c>
      <c r="AB320">
        <v>2</v>
      </c>
    </row>
    <row r="321" spans="1:28" x14ac:dyDescent="0.25">
      <c r="A321">
        <v>2014</v>
      </c>
      <c r="B321">
        <v>8</v>
      </c>
      <c r="C321" t="s">
        <v>941</v>
      </c>
      <c r="D321" t="str">
        <f>IFERROR(INDEX('Draft Master List'!E:F,MATCH(C321,'Draft Master List'!E:E,0),2),"N/A")</f>
        <v>N/A</v>
      </c>
      <c r="E321" t="s">
        <v>34</v>
      </c>
      <c r="F321">
        <v>31</v>
      </c>
      <c r="G321" t="s">
        <v>76</v>
      </c>
      <c r="H321">
        <v>16</v>
      </c>
      <c r="I321">
        <v>16</v>
      </c>
      <c r="J321">
        <v>255</v>
      </c>
      <c r="K321">
        <v>1106</v>
      </c>
      <c r="L321">
        <v>4</v>
      </c>
      <c r="M321">
        <v>52</v>
      </c>
      <c r="N321">
        <v>4.3</v>
      </c>
      <c r="O321">
        <v>69.099999999999994</v>
      </c>
      <c r="P321">
        <v>15.9</v>
      </c>
      <c r="Q321">
        <v>19</v>
      </c>
      <c r="R321">
        <v>11</v>
      </c>
      <c r="S321">
        <v>111</v>
      </c>
      <c r="T321">
        <v>10.1</v>
      </c>
      <c r="U321">
        <v>1</v>
      </c>
      <c r="V321">
        <v>55</v>
      </c>
      <c r="W321">
        <v>0.7</v>
      </c>
      <c r="X321">
        <v>6.9</v>
      </c>
      <c r="Y321" s="2">
        <v>0.57899999999999996</v>
      </c>
      <c r="Z321">
        <v>1217</v>
      </c>
      <c r="AA321">
        <v>5</v>
      </c>
      <c r="AB321">
        <v>2</v>
      </c>
    </row>
    <row r="322" spans="1:28" x14ac:dyDescent="0.25">
      <c r="A322">
        <v>2014</v>
      </c>
      <c r="B322">
        <v>9</v>
      </c>
      <c r="C322" t="s">
        <v>946</v>
      </c>
      <c r="D322" t="str">
        <f>IFERROR(INDEX('Draft Master List'!E:F,MATCH(C322,'Draft Master List'!E:E,0),2),"N/A")</f>
        <v>N/A</v>
      </c>
      <c r="E322" t="s">
        <v>5</v>
      </c>
      <c r="F322">
        <v>23</v>
      </c>
      <c r="G322" t="s">
        <v>76</v>
      </c>
      <c r="H322">
        <v>16</v>
      </c>
      <c r="I322">
        <v>16</v>
      </c>
      <c r="J322">
        <v>246</v>
      </c>
      <c r="K322">
        <v>1139</v>
      </c>
      <c r="L322">
        <v>9</v>
      </c>
      <c r="M322">
        <v>44</v>
      </c>
      <c r="N322">
        <v>4.5999999999999996</v>
      </c>
      <c r="O322">
        <v>71.2</v>
      </c>
      <c r="P322">
        <v>15.4</v>
      </c>
      <c r="Q322">
        <v>55</v>
      </c>
      <c r="R322">
        <v>42</v>
      </c>
      <c r="S322">
        <v>427</v>
      </c>
      <c r="T322">
        <v>10.199999999999999</v>
      </c>
      <c r="U322">
        <v>4</v>
      </c>
      <c r="V322">
        <v>67</v>
      </c>
      <c r="W322">
        <v>2.6</v>
      </c>
      <c r="X322">
        <v>26.7</v>
      </c>
      <c r="Y322" s="2">
        <v>0.76400000000000001</v>
      </c>
      <c r="Z322">
        <v>1566</v>
      </c>
      <c r="AA322">
        <v>13</v>
      </c>
      <c r="AB322">
        <v>3</v>
      </c>
    </row>
    <row r="323" spans="1:28" x14ac:dyDescent="0.25">
      <c r="A323">
        <v>2014</v>
      </c>
      <c r="B323">
        <v>10</v>
      </c>
      <c r="C323" t="s">
        <v>92</v>
      </c>
      <c r="D323" t="str">
        <f>IFERROR(INDEX('Draft Master List'!E:F,MATCH(C323,'Draft Master List'!E:E,0),2),"N/A")</f>
        <v>2332008</v>
      </c>
      <c r="E323" t="s">
        <v>3</v>
      </c>
      <c r="F323">
        <v>29</v>
      </c>
      <c r="G323" t="s">
        <v>76</v>
      </c>
      <c r="H323">
        <v>16</v>
      </c>
      <c r="I323">
        <v>14</v>
      </c>
      <c r="J323">
        <v>235</v>
      </c>
      <c r="K323">
        <v>1266</v>
      </c>
      <c r="L323">
        <v>8</v>
      </c>
      <c r="M323">
        <v>52</v>
      </c>
      <c r="N323">
        <v>5.4</v>
      </c>
      <c r="O323">
        <v>79.099999999999994</v>
      </c>
      <c r="P323">
        <v>14.7</v>
      </c>
      <c r="Q323">
        <v>59</v>
      </c>
      <c r="R323">
        <v>44</v>
      </c>
      <c r="S323">
        <v>263</v>
      </c>
      <c r="T323">
        <v>6</v>
      </c>
      <c r="U323">
        <v>0</v>
      </c>
      <c r="V323">
        <v>26</v>
      </c>
      <c r="W323">
        <v>2.8</v>
      </c>
      <c r="X323">
        <v>16.399999999999999</v>
      </c>
      <c r="Y323" s="2">
        <v>0.746</v>
      </c>
      <c r="Z323">
        <v>1529</v>
      </c>
      <c r="AA323">
        <v>8</v>
      </c>
      <c r="AB323">
        <v>2</v>
      </c>
    </row>
    <row r="324" spans="1:28" x14ac:dyDescent="0.25">
      <c r="A324">
        <v>2014</v>
      </c>
      <c r="B324">
        <v>11</v>
      </c>
      <c r="C324" t="s">
        <v>883</v>
      </c>
      <c r="D324" t="str">
        <f>IFERROR(INDEX('Draft Master List'!E:F,MATCH(C324,'Draft Master List'!E:E,0),2),"N/A")</f>
        <v>N/A</v>
      </c>
      <c r="E324" t="s">
        <v>0</v>
      </c>
      <c r="F324">
        <v>25</v>
      </c>
      <c r="G324" t="s">
        <v>76</v>
      </c>
      <c r="H324">
        <v>13</v>
      </c>
      <c r="I324">
        <v>9</v>
      </c>
      <c r="J324">
        <v>226</v>
      </c>
      <c r="K324">
        <v>964</v>
      </c>
      <c r="L324">
        <v>9</v>
      </c>
      <c r="M324">
        <v>31</v>
      </c>
      <c r="N324">
        <v>4.3</v>
      </c>
      <c r="O324">
        <v>74.2</v>
      </c>
      <c r="P324">
        <v>17.399999999999999</v>
      </c>
      <c r="Q324">
        <v>36</v>
      </c>
      <c r="R324">
        <v>29</v>
      </c>
      <c r="S324">
        <v>145</v>
      </c>
      <c r="T324">
        <v>5</v>
      </c>
      <c r="U324">
        <v>0</v>
      </c>
      <c r="V324">
        <v>14</v>
      </c>
      <c r="W324">
        <v>2.2000000000000002</v>
      </c>
      <c r="X324">
        <v>11.2</v>
      </c>
      <c r="Y324" s="2">
        <v>0.80600000000000005</v>
      </c>
      <c r="Z324">
        <v>1109</v>
      </c>
      <c r="AA324">
        <v>9</v>
      </c>
      <c r="AB324">
        <v>3</v>
      </c>
    </row>
    <row r="325" spans="1:28" x14ac:dyDescent="0.25">
      <c r="A325">
        <v>2014</v>
      </c>
      <c r="B325">
        <v>12</v>
      </c>
      <c r="C325" t="s">
        <v>977</v>
      </c>
      <c r="D325" t="str">
        <f>IFERROR(INDEX('Draft Master List'!E:F,MATCH(C325,'Draft Master List'!E:E,0),2),"N/A")</f>
        <v>N/A</v>
      </c>
      <c r="E325" t="s">
        <v>12</v>
      </c>
      <c r="F325">
        <v>28</v>
      </c>
      <c r="G325" t="s">
        <v>643</v>
      </c>
      <c r="H325">
        <v>15</v>
      </c>
      <c r="I325">
        <v>6</v>
      </c>
      <c r="J325">
        <v>223</v>
      </c>
      <c r="K325">
        <v>860</v>
      </c>
      <c r="L325">
        <v>7</v>
      </c>
      <c r="M325">
        <v>57</v>
      </c>
      <c r="N325">
        <v>3.9</v>
      </c>
      <c r="O325">
        <v>57.3</v>
      </c>
      <c r="P325">
        <v>14.9</v>
      </c>
      <c r="Q325">
        <v>53</v>
      </c>
      <c r="R325">
        <v>34</v>
      </c>
      <c r="S325">
        <v>322</v>
      </c>
      <c r="T325">
        <v>9.5</v>
      </c>
      <c r="U325">
        <v>1</v>
      </c>
      <c r="V325">
        <v>28</v>
      </c>
      <c r="W325">
        <v>2.2999999999999998</v>
      </c>
      <c r="X325">
        <v>21.5</v>
      </c>
      <c r="Y325" s="2">
        <v>0.64200000000000002</v>
      </c>
      <c r="Z325">
        <v>1182</v>
      </c>
      <c r="AA325">
        <v>8</v>
      </c>
      <c r="AB325">
        <v>5</v>
      </c>
    </row>
    <row r="326" spans="1:28" x14ac:dyDescent="0.25">
      <c r="A326">
        <v>2014</v>
      </c>
      <c r="B326">
        <v>13</v>
      </c>
      <c r="C326" t="s">
        <v>942</v>
      </c>
      <c r="D326" t="str">
        <f>IFERROR(INDEX('Draft Master List'!E:F,MATCH(C326,'Draft Master List'!E:E,0),2),"N/A")</f>
        <v>N/A</v>
      </c>
      <c r="E326" t="s">
        <v>15</v>
      </c>
      <c r="F326">
        <v>22</v>
      </c>
      <c r="G326" t="s">
        <v>76</v>
      </c>
      <c r="H326">
        <v>16</v>
      </c>
      <c r="I326">
        <v>8</v>
      </c>
      <c r="J326">
        <v>222</v>
      </c>
      <c r="K326">
        <v>1124</v>
      </c>
      <c r="L326">
        <v>9</v>
      </c>
      <c r="M326">
        <v>85</v>
      </c>
      <c r="N326">
        <v>5.0999999999999996</v>
      </c>
      <c r="O326">
        <v>70.3</v>
      </c>
      <c r="P326">
        <v>13.9</v>
      </c>
      <c r="Q326">
        <v>32</v>
      </c>
      <c r="R326">
        <v>27</v>
      </c>
      <c r="S326">
        <v>215</v>
      </c>
      <c r="T326">
        <v>8</v>
      </c>
      <c r="U326">
        <v>0</v>
      </c>
      <c r="V326">
        <v>38</v>
      </c>
      <c r="W326">
        <v>1.7</v>
      </c>
      <c r="X326">
        <v>13.4</v>
      </c>
      <c r="Y326" s="2">
        <v>0.84399999999999997</v>
      </c>
      <c r="Z326">
        <v>1339</v>
      </c>
      <c r="AA326">
        <v>9</v>
      </c>
      <c r="AB326">
        <v>5</v>
      </c>
    </row>
    <row r="327" spans="1:28" x14ac:dyDescent="0.25">
      <c r="A327">
        <v>2014</v>
      </c>
      <c r="B327">
        <v>14</v>
      </c>
      <c r="C327" t="s">
        <v>978</v>
      </c>
      <c r="D327" t="str">
        <f>IFERROR(INDEX('Draft Master List'!E:F,MATCH(C327,'Draft Master List'!E:E,0),2),"N/A")</f>
        <v>N/A</v>
      </c>
      <c r="E327" t="s">
        <v>9</v>
      </c>
      <c r="F327">
        <v>22</v>
      </c>
      <c r="G327" t="s">
        <v>664</v>
      </c>
      <c r="H327">
        <v>16</v>
      </c>
      <c r="I327">
        <v>7</v>
      </c>
      <c r="J327">
        <v>217</v>
      </c>
      <c r="K327">
        <v>721</v>
      </c>
      <c r="L327">
        <v>7</v>
      </c>
      <c r="M327">
        <v>50</v>
      </c>
      <c r="N327">
        <v>3.3</v>
      </c>
      <c r="O327">
        <v>45.1</v>
      </c>
      <c r="P327">
        <v>13.6</v>
      </c>
      <c r="Q327">
        <v>37</v>
      </c>
      <c r="R327">
        <v>18</v>
      </c>
      <c r="S327">
        <v>130</v>
      </c>
      <c r="T327">
        <v>7.2</v>
      </c>
      <c r="U327">
        <v>0</v>
      </c>
      <c r="V327">
        <v>24</v>
      </c>
      <c r="W327">
        <v>1.1000000000000001</v>
      </c>
      <c r="X327">
        <v>8.1</v>
      </c>
      <c r="Y327" s="2">
        <v>0.48599999999999999</v>
      </c>
      <c r="Z327">
        <v>851</v>
      </c>
      <c r="AA327">
        <v>7</v>
      </c>
      <c r="AB327">
        <v>1</v>
      </c>
    </row>
    <row r="328" spans="1:28" x14ac:dyDescent="0.25">
      <c r="A328">
        <v>2014</v>
      </c>
      <c r="B328">
        <v>15</v>
      </c>
      <c r="C328" t="s">
        <v>945</v>
      </c>
      <c r="D328" t="str">
        <f>IFERROR(INDEX('Draft Master List'!E:F,MATCH(C328,'Draft Master List'!E:E,0),2),"N/A")</f>
        <v>N/A</v>
      </c>
      <c r="E328" t="s">
        <v>33</v>
      </c>
      <c r="F328">
        <v>23</v>
      </c>
      <c r="G328" t="s">
        <v>76</v>
      </c>
      <c r="H328">
        <v>16</v>
      </c>
      <c r="I328">
        <v>16</v>
      </c>
      <c r="J328">
        <v>216</v>
      </c>
      <c r="K328">
        <v>1099</v>
      </c>
      <c r="L328">
        <v>8</v>
      </c>
      <c r="M328">
        <v>97</v>
      </c>
      <c r="N328">
        <v>5.0999999999999996</v>
      </c>
      <c r="O328">
        <v>68.7</v>
      </c>
      <c r="P328">
        <v>13.5</v>
      </c>
      <c r="Q328">
        <v>52</v>
      </c>
      <c r="R328">
        <v>38</v>
      </c>
      <c r="S328">
        <v>275</v>
      </c>
      <c r="T328">
        <v>7.2</v>
      </c>
      <c r="U328">
        <v>1</v>
      </c>
      <c r="V328">
        <v>20</v>
      </c>
      <c r="W328">
        <v>2.4</v>
      </c>
      <c r="X328">
        <v>17.2</v>
      </c>
      <c r="Y328" s="2">
        <v>0.73099999999999998</v>
      </c>
      <c r="Z328">
        <v>1374</v>
      </c>
      <c r="AA328">
        <v>9</v>
      </c>
      <c r="AB328">
        <v>3</v>
      </c>
    </row>
    <row r="329" spans="1:28" x14ac:dyDescent="0.25">
      <c r="A329">
        <v>2014</v>
      </c>
      <c r="B329">
        <v>16</v>
      </c>
      <c r="C329" t="s">
        <v>99</v>
      </c>
      <c r="D329" t="str">
        <f>IFERROR(INDEX('Draft Master List'!E:F,MATCH(C329,'Draft Master List'!E:E,0),2),"N/A")</f>
        <v>732008</v>
      </c>
      <c r="E329" t="s">
        <v>25</v>
      </c>
      <c r="F329">
        <v>28</v>
      </c>
      <c r="G329" t="s">
        <v>76</v>
      </c>
      <c r="H329">
        <v>15</v>
      </c>
      <c r="I329">
        <v>15</v>
      </c>
      <c r="J329">
        <v>206</v>
      </c>
      <c r="K329">
        <v>1033</v>
      </c>
      <c r="L329">
        <v>9</v>
      </c>
      <c r="M329">
        <v>63</v>
      </c>
      <c r="N329">
        <v>5</v>
      </c>
      <c r="O329">
        <v>68.900000000000006</v>
      </c>
      <c r="P329">
        <v>13.7</v>
      </c>
      <c r="Q329">
        <v>59</v>
      </c>
      <c r="R329">
        <v>40</v>
      </c>
      <c r="S329">
        <v>291</v>
      </c>
      <c r="T329">
        <v>7.3</v>
      </c>
      <c r="U329">
        <v>5</v>
      </c>
      <c r="V329">
        <v>30</v>
      </c>
      <c r="W329">
        <v>2.7</v>
      </c>
      <c r="X329">
        <v>19.399999999999999</v>
      </c>
      <c r="Y329" s="2">
        <v>0.67800000000000005</v>
      </c>
      <c r="Z329">
        <v>1324</v>
      </c>
      <c r="AA329">
        <v>14</v>
      </c>
      <c r="AB329">
        <v>5</v>
      </c>
    </row>
    <row r="330" spans="1:28" x14ac:dyDescent="0.25">
      <c r="A330">
        <v>2014</v>
      </c>
      <c r="B330">
        <v>17</v>
      </c>
      <c r="C330" t="s">
        <v>996</v>
      </c>
      <c r="D330" t="str">
        <f>IFERROR(INDEX('Draft Master List'!E:F,MATCH(C330,'Draft Master List'!E:E,0),2),"N/A")</f>
        <v>N/A</v>
      </c>
      <c r="E330" t="s">
        <v>10</v>
      </c>
      <c r="F330">
        <v>25</v>
      </c>
      <c r="G330" t="s">
        <v>76</v>
      </c>
      <c r="H330">
        <v>12</v>
      </c>
      <c r="I330">
        <v>12</v>
      </c>
      <c r="J330">
        <v>201</v>
      </c>
      <c r="K330">
        <v>660</v>
      </c>
      <c r="L330">
        <v>3</v>
      </c>
      <c r="M330">
        <v>22</v>
      </c>
      <c r="N330">
        <v>3.3</v>
      </c>
      <c r="O330">
        <v>55</v>
      </c>
      <c r="P330">
        <v>16.8</v>
      </c>
      <c r="Q330">
        <v>64</v>
      </c>
      <c r="R330">
        <v>46</v>
      </c>
      <c r="S330">
        <v>395</v>
      </c>
      <c r="T330">
        <v>8.6</v>
      </c>
      <c r="U330">
        <v>2</v>
      </c>
      <c r="V330">
        <v>81</v>
      </c>
      <c r="W330">
        <v>3.8</v>
      </c>
      <c r="X330">
        <v>32.9</v>
      </c>
      <c r="Y330" s="2">
        <v>0.71899999999999997</v>
      </c>
      <c r="Z330">
        <v>1055</v>
      </c>
      <c r="AA330">
        <v>5</v>
      </c>
      <c r="AB330">
        <v>2</v>
      </c>
    </row>
    <row r="331" spans="1:28" x14ac:dyDescent="0.25">
      <c r="A331">
        <v>2014</v>
      </c>
      <c r="B331">
        <v>18</v>
      </c>
      <c r="C331" t="s">
        <v>1124</v>
      </c>
      <c r="D331" t="str">
        <f>IFERROR(INDEX('Draft Master List'!E:F,MATCH(C331,'Draft Master List'!E:E,0),2),"N/A")</f>
        <v>N/A</v>
      </c>
      <c r="E331" t="s">
        <v>32</v>
      </c>
      <c r="F331">
        <v>26</v>
      </c>
      <c r="G331" t="s">
        <v>76</v>
      </c>
      <c r="H331">
        <v>16</v>
      </c>
      <c r="I331">
        <v>10</v>
      </c>
      <c r="J331">
        <v>198</v>
      </c>
      <c r="K331">
        <v>821</v>
      </c>
      <c r="L331">
        <v>6</v>
      </c>
      <c r="M331">
        <v>71</v>
      </c>
      <c r="N331">
        <v>4.0999999999999996</v>
      </c>
      <c r="O331">
        <v>51.3</v>
      </c>
      <c r="P331">
        <v>12.4</v>
      </c>
      <c r="Q331">
        <v>27</v>
      </c>
      <c r="R331">
        <v>18</v>
      </c>
      <c r="S331">
        <v>123</v>
      </c>
      <c r="T331">
        <v>6.8</v>
      </c>
      <c r="U331">
        <v>1</v>
      </c>
      <c r="V331">
        <v>23</v>
      </c>
      <c r="W331">
        <v>1.1000000000000001</v>
      </c>
      <c r="X331">
        <v>7.7</v>
      </c>
      <c r="Y331" s="2">
        <v>0.66700000000000004</v>
      </c>
      <c r="Z331">
        <v>944</v>
      </c>
      <c r="AA331">
        <v>7</v>
      </c>
      <c r="AB331">
        <v>2</v>
      </c>
    </row>
    <row r="332" spans="1:28" x14ac:dyDescent="0.25">
      <c r="A332">
        <v>2014</v>
      </c>
      <c r="B332">
        <v>19</v>
      </c>
      <c r="C332" t="s">
        <v>582</v>
      </c>
      <c r="D332" t="str">
        <f>IFERROR(INDEX('Draft Master List'!E:F,MATCH(C332,'Draft Master List'!E:E,0),2),"N/A")</f>
        <v>N/A</v>
      </c>
      <c r="E332" t="s">
        <v>21</v>
      </c>
      <c r="F332">
        <v>31</v>
      </c>
      <c r="G332" t="s">
        <v>76</v>
      </c>
      <c r="H332">
        <v>15</v>
      </c>
      <c r="I332">
        <v>15</v>
      </c>
      <c r="J332">
        <v>190</v>
      </c>
      <c r="K332">
        <v>707</v>
      </c>
      <c r="L332">
        <v>6</v>
      </c>
      <c r="M332">
        <v>55</v>
      </c>
      <c r="N332">
        <v>3.7</v>
      </c>
      <c r="O332">
        <v>47.1</v>
      </c>
      <c r="P332">
        <v>12.7</v>
      </c>
      <c r="Q332">
        <v>27</v>
      </c>
      <c r="R332">
        <v>20</v>
      </c>
      <c r="S332">
        <v>148</v>
      </c>
      <c r="T332">
        <v>7.4</v>
      </c>
      <c r="U332">
        <v>0</v>
      </c>
      <c r="V332">
        <v>17</v>
      </c>
      <c r="W332">
        <v>1.3</v>
      </c>
      <c r="X332">
        <v>9.9</v>
      </c>
      <c r="Y332" s="2">
        <v>0.74099999999999999</v>
      </c>
      <c r="Z332">
        <v>855</v>
      </c>
      <c r="AA332">
        <v>6</v>
      </c>
      <c r="AB332">
        <v>0</v>
      </c>
    </row>
    <row r="333" spans="1:28" x14ac:dyDescent="0.25">
      <c r="A333">
        <v>2014</v>
      </c>
      <c r="B333">
        <v>20</v>
      </c>
      <c r="C333" t="s">
        <v>954</v>
      </c>
      <c r="D333" t="str">
        <f>IFERROR(INDEX('Draft Master List'!E:F,MATCH(C333,'Draft Master List'!E:E,0),2),"N/A")</f>
        <v>N/A</v>
      </c>
      <c r="E333" t="s">
        <v>26</v>
      </c>
      <c r="F333">
        <v>23</v>
      </c>
      <c r="G333" t="s">
        <v>643</v>
      </c>
      <c r="H333">
        <v>15</v>
      </c>
      <c r="I333">
        <v>7</v>
      </c>
      <c r="J333">
        <v>179</v>
      </c>
      <c r="K333">
        <v>849</v>
      </c>
      <c r="L333">
        <v>8</v>
      </c>
      <c r="M333">
        <v>27</v>
      </c>
      <c r="N333">
        <v>4.7</v>
      </c>
      <c r="O333">
        <v>56.6</v>
      </c>
      <c r="P333">
        <v>11.9</v>
      </c>
      <c r="Q333">
        <v>44</v>
      </c>
      <c r="R333">
        <v>34</v>
      </c>
      <c r="S333">
        <v>324</v>
      </c>
      <c r="T333">
        <v>9.5</v>
      </c>
      <c r="U333">
        <v>2</v>
      </c>
      <c r="V333">
        <v>51</v>
      </c>
      <c r="W333">
        <v>2.2999999999999998</v>
      </c>
      <c r="X333">
        <v>21.6</v>
      </c>
      <c r="Y333" s="2">
        <v>0.77300000000000002</v>
      </c>
      <c r="Z333">
        <v>1173</v>
      </c>
      <c r="AA333">
        <v>10</v>
      </c>
      <c r="AB333">
        <v>1</v>
      </c>
    </row>
    <row r="334" spans="1:28" x14ac:dyDescent="0.25">
      <c r="A334">
        <v>2014</v>
      </c>
      <c r="B334">
        <v>21</v>
      </c>
      <c r="C334" t="s">
        <v>982</v>
      </c>
      <c r="D334" t="str">
        <f>IFERROR(INDEX('Draft Master List'!E:F,MATCH(C334,'Draft Master List'!E:E,0),2),"N/A")</f>
        <v>N/A</v>
      </c>
      <c r="E334" t="s">
        <v>223</v>
      </c>
      <c r="F334">
        <v>21</v>
      </c>
      <c r="G334" t="s">
        <v>76</v>
      </c>
      <c r="H334">
        <v>12</v>
      </c>
      <c r="I334">
        <v>9</v>
      </c>
      <c r="J334">
        <v>179</v>
      </c>
      <c r="K334">
        <v>765</v>
      </c>
      <c r="L334">
        <v>4</v>
      </c>
      <c r="M334">
        <v>89</v>
      </c>
      <c r="N334">
        <v>4.3</v>
      </c>
      <c r="O334">
        <v>63.8</v>
      </c>
      <c r="P334">
        <v>14.9</v>
      </c>
      <c r="Q334">
        <v>26</v>
      </c>
      <c r="R334">
        <v>16</v>
      </c>
      <c r="S334">
        <v>148</v>
      </c>
      <c r="T334">
        <v>9.3000000000000007</v>
      </c>
      <c r="U334">
        <v>1</v>
      </c>
      <c r="V334">
        <v>35</v>
      </c>
      <c r="W334">
        <v>1.3</v>
      </c>
      <c r="X334">
        <v>12.3</v>
      </c>
      <c r="Y334" s="2">
        <v>0.61499999999999999</v>
      </c>
      <c r="Z334">
        <v>913</v>
      </c>
      <c r="AA334">
        <v>5</v>
      </c>
      <c r="AB334">
        <v>2</v>
      </c>
    </row>
    <row r="335" spans="1:28" x14ac:dyDescent="0.25">
      <c r="A335">
        <v>2014</v>
      </c>
      <c r="B335">
        <v>22</v>
      </c>
      <c r="C335" t="s">
        <v>87</v>
      </c>
      <c r="D335" t="str">
        <f>IFERROR(INDEX('Draft Master List'!E:F,MATCH(C335,'Draft Master List'!E:E,0),2),"N/A")</f>
        <v>132008</v>
      </c>
      <c r="E335" t="s">
        <v>22</v>
      </c>
      <c r="F335">
        <v>27</v>
      </c>
      <c r="G335" t="s">
        <v>76</v>
      </c>
      <c r="H335">
        <v>13</v>
      </c>
      <c r="I335">
        <v>8</v>
      </c>
      <c r="J335">
        <v>175</v>
      </c>
      <c r="K335">
        <v>809</v>
      </c>
      <c r="L335">
        <v>3</v>
      </c>
      <c r="M335">
        <v>69</v>
      </c>
      <c r="N335">
        <v>4.5999999999999996</v>
      </c>
      <c r="O335">
        <v>62.2</v>
      </c>
      <c r="P335">
        <v>13.5</v>
      </c>
      <c r="Q335">
        <v>31</v>
      </c>
      <c r="R335">
        <v>25</v>
      </c>
      <c r="S335">
        <v>181</v>
      </c>
      <c r="T335">
        <v>7.2</v>
      </c>
      <c r="U335">
        <v>1</v>
      </c>
      <c r="V335">
        <v>22</v>
      </c>
      <c r="W335">
        <v>1.9</v>
      </c>
      <c r="X335">
        <v>13.9</v>
      </c>
      <c r="Y335" s="2">
        <v>0.80600000000000005</v>
      </c>
      <c r="Z335">
        <v>990</v>
      </c>
      <c r="AA335">
        <v>4</v>
      </c>
      <c r="AB335">
        <v>3</v>
      </c>
    </row>
    <row r="336" spans="1:28" x14ac:dyDescent="0.25">
      <c r="A336">
        <v>2014</v>
      </c>
      <c r="B336">
        <v>23</v>
      </c>
      <c r="C336" t="s">
        <v>985</v>
      </c>
      <c r="D336" t="str">
        <f>IFERROR(INDEX('Draft Master List'!E:F,MATCH(C336,'Draft Master List'!E:E,0),2),"N/A")</f>
        <v>N/A</v>
      </c>
      <c r="E336" t="s">
        <v>64</v>
      </c>
      <c r="F336">
        <v>23</v>
      </c>
      <c r="G336" t="s">
        <v>643</v>
      </c>
      <c r="H336">
        <v>14</v>
      </c>
      <c r="I336">
        <v>6</v>
      </c>
      <c r="J336">
        <v>171</v>
      </c>
      <c r="K336">
        <v>673</v>
      </c>
      <c r="L336">
        <v>4</v>
      </c>
      <c r="M336">
        <v>36</v>
      </c>
      <c r="N336">
        <v>3.9</v>
      </c>
      <c r="O336">
        <v>48.1</v>
      </c>
      <c r="P336">
        <v>12.2</v>
      </c>
      <c r="Q336">
        <v>13</v>
      </c>
      <c r="R336">
        <v>11</v>
      </c>
      <c r="S336">
        <v>64</v>
      </c>
      <c r="T336">
        <v>5.8</v>
      </c>
      <c r="U336">
        <v>1</v>
      </c>
      <c r="V336">
        <v>11</v>
      </c>
      <c r="W336">
        <v>0.8</v>
      </c>
      <c r="X336">
        <v>4.5999999999999996</v>
      </c>
      <c r="Y336" s="2">
        <v>0.84599999999999997</v>
      </c>
      <c r="Z336">
        <v>737</v>
      </c>
      <c r="AA336">
        <v>5</v>
      </c>
      <c r="AB336">
        <v>2</v>
      </c>
    </row>
    <row r="337" spans="1:28" x14ac:dyDescent="0.25">
      <c r="A337">
        <v>2014</v>
      </c>
      <c r="B337">
        <v>24</v>
      </c>
      <c r="C337" t="s">
        <v>949</v>
      </c>
      <c r="D337" t="str">
        <f>IFERROR(INDEX('Draft Master List'!E:F,MATCH(C337,'Draft Master List'!E:E,0),2),"N/A")</f>
        <v>N/A</v>
      </c>
      <c r="E337" t="s">
        <v>23</v>
      </c>
      <c r="F337">
        <v>23</v>
      </c>
      <c r="G337" t="s">
        <v>643</v>
      </c>
      <c r="H337">
        <v>16</v>
      </c>
      <c r="I337">
        <v>3</v>
      </c>
      <c r="J337">
        <v>169</v>
      </c>
      <c r="K337">
        <v>528</v>
      </c>
      <c r="L337">
        <v>2</v>
      </c>
      <c r="M337">
        <v>46</v>
      </c>
      <c r="N337">
        <v>3.1</v>
      </c>
      <c r="O337">
        <v>33</v>
      </c>
      <c r="P337">
        <v>10.6</v>
      </c>
      <c r="Q337">
        <v>18</v>
      </c>
      <c r="R337">
        <v>15</v>
      </c>
      <c r="S337">
        <v>113</v>
      </c>
      <c r="T337">
        <v>7.5</v>
      </c>
      <c r="U337">
        <v>1</v>
      </c>
      <c r="V337">
        <v>22</v>
      </c>
      <c r="W337">
        <v>0.9</v>
      </c>
      <c r="X337">
        <v>7.1</v>
      </c>
      <c r="Y337" s="2">
        <v>0.83299999999999996</v>
      </c>
      <c r="Z337">
        <v>641</v>
      </c>
      <c r="AA337">
        <v>3</v>
      </c>
      <c r="AB337">
        <v>0</v>
      </c>
    </row>
    <row r="338" spans="1:28" x14ac:dyDescent="0.25">
      <c r="A338">
        <v>2014</v>
      </c>
      <c r="B338">
        <v>25</v>
      </c>
      <c r="C338" t="s">
        <v>953</v>
      </c>
      <c r="D338" t="str">
        <f>IFERROR(INDEX('Draft Master List'!E:F,MATCH(C338,'Draft Master List'!E:E,0),2),"N/A")</f>
        <v>N/A</v>
      </c>
      <c r="E338" t="s">
        <v>15</v>
      </c>
      <c r="F338">
        <v>23</v>
      </c>
      <c r="G338" t="s">
        <v>76</v>
      </c>
      <c r="H338">
        <v>13</v>
      </c>
      <c r="I338">
        <v>9</v>
      </c>
      <c r="J338">
        <v>168</v>
      </c>
      <c r="K338">
        <v>680</v>
      </c>
      <c r="L338">
        <v>5</v>
      </c>
      <c r="M338">
        <v>89</v>
      </c>
      <c r="N338">
        <v>4</v>
      </c>
      <c r="O338">
        <v>52.3</v>
      </c>
      <c r="P338">
        <v>12.9</v>
      </c>
      <c r="Q338">
        <v>59</v>
      </c>
      <c r="R338">
        <v>43</v>
      </c>
      <c r="S338">
        <v>349</v>
      </c>
      <c r="T338">
        <v>8.1</v>
      </c>
      <c r="U338">
        <v>2</v>
      </c>
      <c r="V338">
        <v>46</v>
      </c>
      <c r="W338">
        <v>3.3</v>
      </c>
      <c r="X338">
        <v>26.8</v>
      </c>
      <c r="Y338" s="2">
        <v>0.72899999999999998</v>
      </c>
      <c r="Z338">
        <v>1029</v>
      </c>
      <c r="AA338">
        <v>7</v>
      </c>
      <c r="AB338">
        <v>0</v>
      </c>
    </row>
    <row r="339" spans="1:28" x14ac:dyDescent="0.25">
      <c r="A339">
        <v>2014</v>
      </c>
      <c r="B339">
        <v>26</v>
      </c>
      <c r="C339" t="s">
        <v>88</v>
      </c>
      <c r="D339" t="str">
        <f>IFERROR(INDEX('Draft Master List'!E:F,MATCH(C339,'Draft Master List'!E:E,0),2),"N/A")</f>
        <v>2502009</v>
      </c>
      <c r="E339" t="s">
        <v>9</v>
      </c>
      <c r="F339">
        <v>29</v>
      </c>
      <c r="G339" t="s">
        <v>76</v>
      </c>
      <c r="H339">
        <v>11</v>
      </c>
      <c r="I339">
        <v>9</v>
      </c>
      <c r="J339">
        <v>167</v>
      </c>
      <c r="K339">
        <v>639</v>
      </c>
      <c r="L339">
        <v>4</v>
      </c>
      <c r="M339">
        <v>18</v>
      </c>
      <c r="N339">
        <v>3.8</v>
      </c>
      <c r="O339">
        <v>58.1</v>
      </c>
      <c r="P339">
        <v>15.2</v>
      </c>
      <c r="Q339">
        <v>41</v>
      </c>
      <c r="R339">
        <v>30</v>
      </c>
      <c r="S339">
        <v>226</v>
      </c>
      <c r="T339">
        <v>7.5</v>
      </c>
      <c r="U339">
        <v>0</v>
      </c>
      <c r="V339">
        <v>27</v>
      </c>
      <c r="W339">
        <v>2.7</v>
      </c>
      <c r="X339">
        <v>20.5</v>
      </c>
      <c r="Y339" s="2">
        <v>0.73199999999999998</v>
      </c>
      <c r="Z339">
        <v>865</v>
      </c>
      <c r="AA339">
        <v>4</v>
      </c>
      <c r="AB339">
        <v>1</v>
      </c>
    </row>
    <row r="340" spans="1:28" x14ac:dyDescent="0.25">
      <c r="A340">
        <v>2014</v>
      </c>
      <c r="B340">
        <v>27</v>
      </c>
      <c r="C340" t="s">
        <v>1007</v>
      </c>
      <c r="D340" t="str">
        <f>IFERROR(INDEX('Draft Master List'!E:F,MATCH(C340,'Draft Master List'!E:E,0),2),"N/A")</f>
        <v>N/A</v>
      </c>
      <c r="E340" t="s">
        <v>18</v>
      </c>
      <c r="F340">
        <v>27</v>
      </c>
      <c r="G340" t="s">
        <v>703</v>
      </c>
      <c r="H340">
        <v>15</v>
      </c>
      <c r="I340">
        <v>9</v>
      </c>
      <c r="J340">
        <v>164</v>
      </c>
      <c r="K340">
        <v>570</v>
      </c>
      <c r="L340">
        <v>9</v>
      </c>
      <c r="M340">
        <v>19</v>
      </c>
      <c r="N340">
        <v>3.5</v>
      </c>
      <c r="O340">
        <v>38</v>
      </c>
      <c r="P340">
        <v>10.9</v>
      </c>
      <c r="Q340">
        <v>63</v>
      </c>
      <c r="R340">
        <v>44</v>
      </c>
      <c r="S340">
        <v>312</v>
      </c>
      <c r="T340">
        <v>7.1</v>
      </c>
      <c r="U340">
        <v>1</v>
      </c>
      <c r="V340">
        <v>41</v>
      </c>
      <c r="W340">
        <v>2.9</v>
      </c>
      <c r="X340">
        <v>20.8</v>
      </c>
      <c r="Y340" s="2">
        <v>0.69799999999999995</v>
      </c>
      <c r="Z340">
        <v>882</v>
      </c>
      <c r="AA340">
        <v>10</v>
      </c>
      <c r="AB340">
        <v>1</v>
      </c>
    </row>
    <row r="341" spans="1:28" x14ac:dyDescent="0.25">
      <c r="A341">
        <v>2014</v>
      </c>
      <c r="B341">
        <v>28</v>
      </c>
      <c r="C341" t="s">
        <v>1005</v>
      </c>
      <c r="D341" t="str">
        <f>IFERROR(INDEX('Draft Master List'!E:F,MATCH(C341,'Draft Master List'!E:E,0),2),"N/A")</f>
        <v>N/A</v>
      </c>
      <c r="E341" t="s">
        <v>13</v>
      </c>
      <c r="F341">
        <v>23</v>
      </c>
      <c r="G341" t="s">
        <v>643</v>
      </c>
      <c r="H341">
        <v>14</v>
      </c>
      <c r="I341">
        <v>7</v>
      </c>
      <c r="J341">
        <v>160</v>
      </c>
      <c r="K341">
        <v>582</v>
      </c>
      <c r="L341">
        <v>3</v>
      </c>
      <c r="M341">
        <v>52</v>
      </c>
      <c r="N341">
        <v>3.6</v>
      </c>
      <c r="O341">
        <v>41.6</v>
      </c>
      <c r="P341">
        <v>11.4</v>
      </c>
      <c r="Q341">
        <v>45</v>
      </c>
      <c r="R341">
        <v>36</v>
      </c>
      <c r="S341">
        <v>271</v>
      </c>
      <c r="T341">
        <v>7.5</v>
      </c>
      <c r="U341">
        <v>1</v>
      </c>
      <c r="V341">
        <v>50</v>
      </c>
      <c r="W341">
        <v>2.6</v>
      </c>
      <c r="X341">
        <v>19.399999999999999</v>
      </c>
      <c r="Y341" s="2">
        <v>0.8</v>
      </c>
      <c r="Z341">
        <v>853</v>
      </c>
      <c r="AA341">
        <v>4</v>
      </c>
      <c r="AB341">
        <v>0</v>
      </c>
    </row>
    <row r="342" spans="1:28" x14ac:dyDescent="0.25">
      <c r="A342">
        <v>2014</v>
      </c>
      <c r="B342">
        <v>29</v>
      </c>
      <c r="C342" t="s">
        <v>1125</v>
      </c>
      <c r="D342" t="str">
        <f>IFERROR(INDEX('Draft Master List'!E:F,MATCH(C342,'Draft Master List'!E:E,0),2),"N/A")</f>
        <v>N/A</v>
      </c>
      <c r="E342" t="s">
        <v>20</v>
      </c>
      <c r="F342">
        <v>24</v>
      </c>
      <c r="G342" t="s">
        <v>76</v>
      </c>
      <c r="H342">
        <v>15</v>
      </c>
      <c r="I342">
        <v>12</v>
      </c>
      <c r="J342">
        <v>159</v>
      </c>
      <c r="K342">
        <v>519</v>
      </c>
      <c r="L342">
        <v>3</v>
      </c>
      <c r="M342">
        <v>27</v>
      </c>
      <c r="N342">
        <v>3.3</v>
      </c>
      <c r="O342">
        <v>34.6</v>
      </c>
      <c r="P342">
        <v>10.6</v>
      </c>
      <c r="Q342">
        <v>34</v>
      </c>
      <c r="R342">
        <v>27</v>
      </c>
      <c r="S342">
        <v>229</v>
      </c>
      <c r="T342">
        <v>8.5</v>
      </c>
      <c r="U342">
        <v>0</v>
      </c>
      <c r="V342">
        <v>24</v>
      </c>
      <c r="W342">
        <v>1.8</v>
      </c>
      <c r="X342">
        <v>15.3</v>
      </c>
      <c r="Y342" s="2">
        <v>0.79400000000000004</v>
      </c>
      <c r="Z342">
        <v>748</v>
      </c>
      <c r="AA342">
        <v>3</v>
      </c>
      <c r="AB342">
        <v>2</v>
      </c>
    </row>
    <row r="343" spans="1:28" x14ac:dyDescent="0.25">
      <c r="A343">
        <v>2014</v>
      </c>
      <c r="B343">
        <v>30</v>
      </c>
      <c r="C343" t="s">
        <v>95</v>
      </c>
      <c r="D343" t="str">
        <f>IFERROR(INDEX('Draft Master List'!E:F,MATCH(C343,'Draft Master List'!E:E,0),2),"N/A")</f>
        <v>242008</v>
      </c>
      <c r="E343" t="s">
        <v>32</v>
      </c>
      <c r="F343">
        <v>29</v>
      </c>
      <c r="G343" t="s">
        <v>643</v>
      </c>
      <c r="H343">
        <v>16</v>
      </c>
      <c r="I343">
        <v>6</v>
      </c>
      <c r="J343">
        <v>155</v>
      </c>
      <c r="K343">
        <v>663</v>
      </c>
      <c r="L343">
        <v>1</v>
      </c>
      <c r="M343">
        <v>47</v>
      </c>
      <c r="N343">
        <v>4.3</v>
      </c>
      <c r="O343">
        <v>41.4</v>
      </c>
      <c r="P343">
        <v>9.6999999999999993</v>
      </c>
      <c r="Q343">
        <v>34</v>
      </c>
      <c r="R343">
        <v>24</v>
      </c>
      <c r="S343">
        <v>151</v>
      </c>
      <c r="T343">
        <v>6.3</v>
      </c>
      <c r="U343">
        <v>1</v>
      </c>
      <c r="V343">
        <v>26</v>
      </c>
      <c r="W343">
        <v>1.5</v>
      </c>
      <c r="X343">
        <v>9.4</v>
      </c>
      <c r="Y343" s="2">
        <v>0.70599999999999996</v>
      </c>
      <c r="Z343">
        <v>814</v>
      </c>
      <c r="AA343">
        <v>2</v>
      </c>
      <c r="AB343">
        <v>1</v>
      </c>
    </row>
    <row r="344" spans="1:28" x14ac:dyDescent="0.25">
      <c r="A344">
        <v>2014</v>
      </c>
      <c r="B344">
        <v>31</v>
      </c>
      <c r="C344" t="s">
        <v>96</v>
      </c>
      <c r="D344" t="str">
        <f>IFERROR(INDEX('Draft Master List'!E:F,MATCH(C344,'Draft Master List'!E:E,0),2),"N/A")</f>
        <v>42008</v>
      </c>
      <c r="E344" t="s">
        <v>16</v>
      </c>
      <c r="F344">
        <v>27</v>
      </c>
      <c r="G344" t="s">
        <v>76</v>
      </c>
      <c r="H344">
        <v>16</v>
      </c>
      <c r="I344">
        <v>12</v>
      </c>
      <c r="J344">
        <v>155</v>
      </c>
      <c r="K344">
        <v>534</v>
      </c>
      <c r="L344">
        <v>2</v>
      </c>
      <c r="M344">
        <v>25</v>
      </c>
      <c r="N344">
        <v>3.4</v>
      </c>
      <c r="O344">
        <v>33.4</v>
      </c>
      <c r="P344">
        <v>9.6999999999999993</v>
      </c>
      <c r="Q344">
        <v>56</v>
      </c>
      <c r="R344">
        <v>36</v>
      </c>
      <c r="S344">
        <v>212</v>
      </c>
      <c r="T344">
        <v>5.9</v>
      </c>
      <c r="U344">
        <v>0</v>
      </c>
      <c r="V344">
        <v>23</v>
      </c>
      <c r="W344">
        <v>2.2999999999999998</v>
      </c>
      <c r="X344">
        <v>13.3</v>
      </c>
      <c r="Y344" s="2">
        <v>0.64300000000000002</v>
      </c>
      <c r="Z344">
        <v>746</v>
      </c>
      <c r="AA344">
        <v>2</v>
      </c>
      <c r="AB344">
        <v>1</v>
      </c>
    </row>
    <row r="345" spans="1:28" x14ac:dyDescent="0.25">
      <c r="A345">
        <v>2014</v>
      </c>
      <c r="B345">
        <v>32</v>
      </c>
      <c r="C345" t="s">
        <v>994</v>
      </c>
      <c r="D345" t="str">
        <f>IFERROR(INDEX('Draft Master List'!E:F,MATCH(C345,'Draft Master List'!E:E,0),2),"N/A")</f>
        <v>N/A</v>
      </c>
      <c r="E345" t="s">
        <v>28</v>
      </c>
      <c r="F345">
        <v>22</v>
      </c>
      <c r="G345" t="s">
        <v>76</v>
      </c>
      <c r="H345">
        <v>16</v>
      </c>
      <c r="I345">
        <v>9</v>
      </c>
      <c r="J345">
        <v>152</v>
      </c>
      <c r="K345">
        <v>569</v>
      </c>
      <c r="L345">
        <v>2</v>
      </c>
      <c r="M345">
        <v>22</v>
      </c>
      <c r="N345">
        <v>3.7</v>
      </c>
      <c r="O345">
        <v>35.6</v>
      </c>
      <c r="P345">
        <v>9.5</v>
      </c>
      <c r="Q345">
        <v>23</v>
      </c>
      <c r="R345">
        <v>18</v>
      </c>
      <c r="S345">
        <v>133</v>
      </c>
      <c r="T345">
        <v>7.4</v>
      </c>
      <c r="U345">
        <v>0</v>
      </c>
      <c r="V345">
        <v>18</v>
      </c>
      <c r="W345">
        <v>1.1000000000000001</v>
      </c>
      <c r="X345">
        <v>8.3000000000000007</v>
      </c>
      <c r="Y345" s="2">
        <v>0.78300000000000003</v>
      </c>
      <c r="Z345">
        <v>702</v>
      </c>
      <c r="AA345">
        <v>2</v>
      </c>
      <c r="AB345">
        <v>2</v>
      </c>
    </row>
    <row r="346" spans="1:28" x14ac:dyDescent="0.25">
      <c r="A346">
        <v>2014</v>
      </c>
      <c r="B346">
        <v>33</v>
      </c>
      <c r="C346" t="s">
        <v>947</v>
      </c>
      <c r="D346" t="str">
        <f>IFERROR(INDEX('Draft Master List'!E:F,MATCH(C346,'Draft Master List'!E:E,0),2),"N/A")</f>
        <v>N/A</v>
      </c>
      <c r="E346" t="s">
        <v>64</v>
      </c>
      <c r="F346">
        <v>21</v>
      </c>
      <c r="G346" t="s">
        <v>643</v>
      </c>
      <c r="H346">
        <v>16</v>
      </c>
      <c r="I346">
        <v>4</v>
      </c>
      <c r="J346">
        <v>148</v>
      </c>
      <c r="K346">
        <v>607</v>
      </c>
      <c r="L346">
        <v>8</v>
      </c>
      <c r="M346">
        <v>35</v>
      </c>
      <c r="N346">
        <v>4.0999999999999996</v>
      </c>
      <c r="O346">
        <v>37.9</v>
      </c>
      <c r="P346">
        <v>9.3000000000000007</v>
      </c>
      <c r="Q346">
        <v>14</v>
      </c>
      <c r="R346">
        <v>9</v>
      </c>
      <c r="S346">
        <v>87</v>
      </c>
      <c r="T346">
        <v>9.6999999999999993</v>
      </c>
      <c r="U346">
        <v>0</v>
      </c>
      <c r="V346">
        <v>19</v>
      </c>
      <c r="W346">
        <v>0.6</v>
      </c>
      <c r="X346">
        <v>5.4</v>
      </c>
      <c r="Y346" s="2">
        <v>0.64300000000000002</v>
      </c>
      <c r="Z346">
        <v>694</v>
      </c>
      <c r="AA346">
        <v>8</v>
      </c>
      <c r="AB346">
        <v>3</v>
      </c>
    </row>
    <row r="347" spans="1:28" x14ac:dyDescent="0.25">
      <c r="A347">
        <v>2014</v>
      </c>
      <c r="B347">
        <v>34</v>
      </c>
      <c r="C347" t="s">
        <v>721</v>
      </c>
      <c r="D347" t="str">
        <f>IFERROR(INDEX('Draft Master List'!E:F,MATCH(C347,'Draft Master List'!E:E,0),2),"N/A")</f>
        <v>N/A</v>
      </c>
      <c r="E347" t="s">
        <v>29</v>
      </c>
      <c r="F347">
        <v>33</v>
      </c>
      <c r="G347" t="s">
        <v>76</v>
      </c>
      <c r="H347">
        <v>14</v>
      </c>
      <c r="I347">
        <v>9</v>
      </c>
      <c r="J347">
        <v>141</v>
      </c>
      <c r="K347">
        <v>525</v>
      </c>
      <c r="L347">
        <v>2</v>
      </c>
      <c r="M347">
        <v>38</v>
      </c>
      <c r="N347">
        <v>3.7</v>
      </c>
      <c r="O347">
        <v>37.5</v>
      </c>
      <c r="P347">
        <v>10.1</v>
      </c>
      <c r="Q347">
        <v>90</v>
      </c>
      <c r="R347">
        <v>66</v>
      </c>
      <c r="S347">
        <v>501</v>
      </c>
      <c r="T347">
        <v>7.6</v>
      </c>
      <c r="U347">
        <v>1</v>
      </c>
      <c r="V347">
        <v>34</v>
      </c>
      <c r="W347">
        <v>4.7</v>
      </c>
      <c r="X347">
        <v>35.799999999999997</v>
      </c>
      <c r="Y347" s="2">
        <v>0.73299999999999998</v>
      </c>
      <c r="Z347">
        <v>1026</v>
      </c>
      <c r="AA347">
        <v>3</v>
      </c>
      <c r="AB347">
        <v>5</v>
      </c>
    </row>
    <row r="348" spans="1:28" x14ac:dyDescent="0.25">
      <c r="A348">
        <v>2014</v>
      </c>
      <c r="B348">
        <v>35</v>
      </c>
      <c r="C348" t="s">
        <v>791</v>
      </c>
      <c r="D348" t="str">
        <f>IFERROR(INDEX('Draft Master List'!E:F,MATCH(C348,'Draft Master List'!E:E,0),2),"N/A")</f>
        <v>N/A</v>
      </c>
      <c r="E348" t="s">
        <v>4</v>
      </c>
      <c r="F348">
        <v>24</v>
      </c>
      <c r="G348" t="s">
        <v>76</v>
      </c>
      <c r="H348">
        <v>13</v>
      </c>
      <c r="I348">
        <v>9</v>
      </c>
      <c r="J348">
        <v>135</v>
      </c>
      <c r="K348">
        <v>582</v>
      </c>
      <c r="L348">
        <v>4</v>
      </c>
      <c r="M348">
        <v>41</v>
      </c>
      <c r="N348">
        <v>4.3</v>
      </c>
      <c r="O348">
        <v>44.8</v>
      </c>
      <c r="P348">
        <v>10.4</v>
      </c>
      <c r="Q348">
        <v>31</v>
      </c>
      <c r="R348">
        <v>23</v>
      </c>
      <c r="S348">
        <v>124</v>
      </c>
      <c r="T348">
        <v>5.4</v>
      </c>
      <c r="U348">
        <v>0</v>
      </c>
      <c r="V348">
        <v>19</v>
      </c>
      <c r="W348">
        <v>1.8</v>
      </c>
      <c r="X348">
        <v>9.5</v>
      </c>
      <c r="Y348" s="2">
        <v>0.74199999999999999</v>
      </c>
      <c r="Z348">
        <v>706</v>
      </c>
      <c r="AA348">
        <v>4</v>
      </c>
      <c r="AB348">
        <v>2</v>
      </c>
    </row>
    <row r="349" spans="1:28" x14ac:dyDescent="0.25">
      <c r="A349">
        <v>2014</v>
      </c>
      <c r="B349">
        <v>36</v>
      </c>
      <c r="C349" t="s">
        <v>1010</v>
      </c>
      <c r="D349" t="str">
        <f>IFERROR(INDEX('Draft Master List'!E:F,MATCH(C349,'Draft Master List'!E:E,0),2),"N/A")</f>
        <v>N/A</v>
      </c>
      <c r="E349" t="s">
        <v>25</v>
      </c>
      <c r="F349">
        <v>23</v>
      </c>
      <c r="G349" t="s">
        <v>643</v>
      </c>
      <c r="H349">
        <v>16</v>
      </c>
      <c r="I349">
        <v>1</v>
      </c>
      <c r="J349">
        <v>134</v>
      </c>
      <c r="K349">
        <v>463</v>
      </c>
      <c r="L349">
        <v>6</v>
      </c>
      <c r="M349">
        <v>48</v>
      </c>
      <c r="N349">
        <v>3.5</v>
      </c>
      <c r="O349">
        <v>28.9</v>
      </c>
      <c r="P349">
        <v>8.4</v>
      </c>
      <c r="Q349">
        <v>25</v>
      </c>
      <c r="R349">
        <v>16</v>
      </c>
      <c r="S349">
        <v>147</v>
      </c>
      <c r="T349">
        <v>9.1999999999999993</v>
      </c>
      <c r="U349">
        <v>1</v>
      </c>
      <c r="V349">
        <v>70</v>
      </c>
      <c r="W349">
        <v>1</v>
      </c>
      <c r="X349">
        <v>9.1999999999999993</v>
      </c>
      <c r="Y349" s="2">
        <v>0.64</v>
      </c>
      <c r="Z349">
        <v>610</v>
      </c>
      <c r="AA349">
        <v>7</v>
      </c>
      <c r="AB349">
        <v>4</v>
      </c>
    </row>
    <row r="350" spans="1:28" x14ac:dyDescent="0.25">
      <c r="A350">
        <v>2014</v>
      </c>
      <c r="B350">
        <v>37</v>
      </c>
      <c r="C350" t="s">
        <v>1126</v>
      </c>
      <c r="D350" t="str">
        <f>IFERROR(INDEX('Draft Master List'!E:F,MATCH(C350,'Draft Master List'!E:E,0),2),"N/A")</f>
        <v>N/A</v>
      </c>
      <c r="E350" t="s">
        <v>14</v>
      </c>
      <c r="F350">
        <v>25</v>
      </c>
      <c r="G350" t="s">
        <v>76</v>
      </c>
      <c r="H350">
        <v>11</v>
      </c>
      <c r="I350">
        <v>11</v>
      </c>
      <c r="J350">
        <v>134</v>
      </c>
      <c r="K350">
        <v>494</v>
      </c>
      <c r="L350">
        <v>2</v>
      </c>
      <c r="M350">
        <v>63</v>
      </c>
      <c r="N350">
        <v>3.7</v>
      </c>
      <c r="O350">
        <v>44.9</v>
      </c>
      <c r="P350">
        <v>12.2</v>
      </c>
      <c r="Q350">
        <v>20</v>
      </c>
      <c r="R350">
        <v>13</v>
      </c>
      <c r="S350">
        <v>64</v>
      </c>
      <c r="T350">
        <v>4.9000000000000004</v>
      </c>
      <c r="U350">
        <v>0</v>
      </c>
      <c r="V350">
        <v>20</v>
      </c>
      <c r="W350">
        <v>1.2</v>
      </c>
      <c r="X350">
        <v>5.8</v>
      </c>
      <c r="Y350" s="2">
        <v>0.65</v>
      </c>
      <c r="Z350">
        <v>558</v>
      </c>
      <c r="AA350">
        <v>2</v>
      </c>
      <c r="AB350">
        <v>0</v>
      </c>
    </row>
    <row r="351" spans="1:28" x14ac:dyDescent="0.25">
      <c r="A351">
        <v>2014</v>
      </c>
      <c r="B351">
        <v>38</v>
      </c>
      <c r="C351" t="s">
        <v>951</v>
      </c>
      <c r="D351" t="str">
        <f>IFERROR(INDEX('Draft Master List'!E:F,MATCH(C351,'Draft Master List'!E:E,0),2),"N/A")</f>
        <v>N/A</v>
      </c>
      <c r="E351" t="s">
        <v>669</v>
      </c>
      <c r="F351">
        <v>28</v>
      </c>
      <c r="H351">
        <v>16</v>
      </c>
      <c r="I351">
        <v>1</v>
      </c>
      <c r="J351">
        <v>125</v>
      </c>
      <c r="K351">
        <v>547</v>
      </c>
      <c r="L351">
        <v>5</v>
      </c>
      <c r="M351">
        <v>50</v>
      </c>
      <c r="N351">
        <v>4.4000000000000004</v>
      </c>
      <c r="O351">
        <v>34.200000000000003</v>
      </c>
      <c r="P351">
        <v>7.8</v>
      </c>
      <c r="Q351">
        <v>12</v>
      </c>
      <c r="R351">
        <v>10</v>
      </c>
      <c r="S351">
        <v>54</v>
      </c>
      <c r="T351">
        <v>5.4</v>
      </c>
      <c r="U351">
        <v>0</v>
      </c>
      <c r="V351">
        <v>13</v>
      </c>
      <c r="W351">
        <v>0.6</v>
      </c>
      <c r="X351">
        <v>3.4</v>
      </c>
      <c r="Y351" s="2">
        <v>0.83299999999999996</v>
      </c>
      <c r="Z351">
        <v>601</v>
      </c>
      <c r="AA351">
        <v>5</v>
      </c>
      <c r="AB351">
        <v>1</v>
      </c>
    </row>
    <row r="352" spans="1:28" x14ac:dyDescent="0.25">
      <c r="A352">
        <v>2014</v>
      </c>
      <c r="B352">
        <v>39</v>
      </c>
      <c r="C352" t="s">
        <v>271</v>
      </c>
      <c r="D352" t="str">
        <f>IFERROR(INDEX('Draft Master List'!E:F,MATCH(C352,'Draft Master List'!E:E,0),2),"N/A")</f>
        <v>582010</v>
      </c>
      <c r="E352" t="s">
        <v>704</v>
      </c>
      <c r="F352">
        <v>26</v>
      </c>
      <c r="H352">
        <v>11</v>
      </c>
      <c r="I352">
        <v>7</v>
      </c>
      <c r="J352">
        <v>124</v>
      </c>
      <c r="K352">
        <v>390</v>
      </c>
      <c r="L352">
        <v>4</v>
      </c>
      <c r="M352">
        <v>25</v>
      </c>
      <c r="N352">
        <v>3.1</v>
      </c>
      <c r="O352">
        <v>35.5</v>
      </c>
      <c r="P352">
        <v>11.3</v>
      </c>
      <c r="Q352">
        <v>12</v>
      </c>
      <c r="R352">
        <v>11</v>
      </c>
      <c r="S352">
        <v>69</v>
      </c>
      <c r="T352">
        <v>6.3</v>
      </c>
      <c r="U352">
        <v>0</v>
      </c>
      <c r="V352">
        <v>23</v>
      </c>
      <c r="W352">
        <v>1</v>
      </c>
      <c r="X352">
        <v>6.3</v>
      </c>
      <c r="Y352" s="2">
        <v>0.91700000000000004</v>
      </c>
      <c r="Z352">
        <v>459</v>
      </c>
      <c r="AA352">
        <v>4</v>
      </c>
      <c r="AB352">
        <v>1</v>
      </c>
    </row>
    <row r="353" spans="1:28" x14ac:dyDescent="0.25">
      <c r="A353">
        <v>2014</v>
      </c>
      <c r="B353">
        <v>40</v>
      </c>
      <c r="C353" t="s">
        <v>795</v>
      </c>
      <c r="D353" t="str">
        <f>IFERROR(INDEX('Draft Master List'!E:F,MATCH(C353,'Draft Master List'!E:E,0),2),"N/A")</f>
        <v>N/A</v>
      </c>
      <c r="E353" t="s">
        <v>19</v>
      </c>
      <c r="F353">
        <v>26</v>
      </c>
      <c r="G353" t="s">
        <v>1</v>
      </c>
      <c r="H353">
        <v>16</v>
      </c>
      <c r="I353">
        <v>16</v>
      </c>
      <c r="J353">
        <v>118</v>
      </c>
      <c r="K353">
        <v>849</v>
      </c>
      <c r="L353">
        <v>6</v>
      </c>
      <c r="M353">
        <v>55</v>
      </c>
      <c r="N353">
        <v>7.2</v>
      </c>
      <c r="O353">
        <v>53.1</v>
      </c>
      <c r="P353">
        <v>7.4</v>
      </c>
      <c r="Q353">
        <v>1</v>
      </c>
      <c r="R353">
        <v>1</v>
      </c>
      <c r="S353">
        <v>17</v>
      </c>
      <c r="T353">
        <v>17</v>
      </c>
      <c r="U353">
        <v>0</v>
      </c>
      <c r="V353">
        <v>17</v>
      </c>
      <c r="W353">
        <v>0.1</v>
      </c>
      <c r="X353">
        <v>1.1000000000000001</v>
      </c>
      <c r="Y353" s="2">
        <v>1</v>
      </c>
      <c r="Z353">
        <v>866</v>
      </c>
      <c r="AA353">
        <v>6</v>
      </c>
      <c r="AB353">
        <v>13</v>
      </c>
    </row>
    <row r="354" spans="1:28" x14ac:dyDescent="0.25">
      <c r="A354">
        <v>2014</v>
      </c>
      <c r="B354">
        <v>41</v>
      </c>
      <c r="C354" t="s">
        <v>989</v>
      </c>
      <c r="D354" t="str">
        <f>IFERROR(INDEX('Draft Master List'!E:F,MATCH(C354,'Draft Master List'!E:E,0),2),"N/A")</f>
        <v>N/A</v>
      </c>
      <c r="E354" t="s">
        <v>18</v>
      </c>
      <c r="F354">
        <v>22</v>
      </c>
      <c r="G354" t="s">
        <v>643</v>
      </c>
      <c r="H354">
        <v>11</v>
      </c>
      <c r="I354">
        <v>6</v>
      </c>
      <c r="J354">
        <v>113</v>
      </c>
      <c r="K354">
        <v>538</v>
      </c>
      <c r="L354">
        <v>0</v>
      </c>
      <c r="M354">
        <v>55</v>
      </c>
      <c r="N354">
        <v>4.8</v>
      </c>
      <c r="O354">
        <v>48.9</v>
      </c>
      <c r="P354">
        <v>10.3</v>
      </c>
      <c r="Q354">
        <v>41</v>
      </c>
      <c r="R354">
        <v>27</v>
      </c>
      <c r="S354">
        <v>135</v>
      </c>
      <c r="T354">
        <v>5</v>
      </c>
      <c r="U354">
        <v>0</v>
      </c>
      <c r="V354">
        <v>17</v>
      </c>
      <c r="W354">
        <v>2.5</v>
      </c>
      <c r="X354">
        <v>12.3</v>
      </c>
      <c r="Y354" s="2">
        <v>0.65900000000000003</v>
      </c>
      <c r="Z354">
        <v>673</v>
      </c>
      <c r="AA354">
        <v>0</v>
      </c>
      <c r="AB354">
        <v>0</v>
      </c>
    </row>
    <row r="355" spans="1:28" x14ac:dyDescent="0.25">
      <c r="A355">
        <v>2014</v>
      </c>
      <c r="B355">
        <v>42</v>
      </c>
      <c r="C355" t="s">
        <v>943</v>
      </c>
      <c r="D355" t="str">
        <f>IFERROR(INDEX('Draft Master List'!E:F,MATCH(C355,'Draft Master List'!E:E,0),2),"N/A")</f>
        <v>N/A</v>
      </c>
      <c r="E355" t="s">
        <v>26</v>
      </c>
      <c r="F355">
        <v>23</v>
      </c>
      <c r="G355" t="s">
        <v>643</v>
      </c>
      <c r="H355">
        <v>8</v>
      </c>
      <c r="I355">
        <v>4</v>
      </c>
      <c r="J355">
        <v>106</v>
      </c>
      <c r="K355">
        <v>434</v>
      </c>
      <c r="L355">
        <v>3</v>
      </c>
      <c r="M355">
        <v>37</v>
      </c>
      <c r="N355">
        <v>4.0999999999999996</v>
      </c>
      <c r="O355">
        <v>54.3</v>
      </c>
      <c r="P355">
        <v>13.3</v>
      </c>
      <c r="Q355">
        <v>34</v>
      </c>
      <c r="R355">
        <v>21</v>
      </c>
      <c r="S355">
        <v>139</v>
      </c>
      <c r="T355">
        <v>6.6</v>
      </c>
      <c r="U355">
        <v>1</v>
      </c>
      <c r="V355">
        <v>16</v>
      </c>
      <c r="W355">
        <v>2.6</v>
      </c>
      <c r="X355">
        <v>17.399999999999999</v>
      </c>
      <c r="Y355" s="2">
        <v>0.61799999999999999</v>
      </c>
      <c r="Z355">
        <v>573</v>
      </c>
      <c r="AA355">
        <v>4</v>
      </c>
      <c r="AB355">
        <v>1</v>
      </c>
    </row>
    <row r="356" spans="1:28" x14ac:dyDescent="0.25">
      <c r="A356">
        <v>2014</v>
      </c>
      <c r="B356">
        <v>43</v>
      </c>
      <c r="C356" t="s">
        <v>295</v>
      </c>
      <c r="D356" t="str">
        <f>IFERROR(INDEX('Draft Master List'!E:F,MATCH(C356,'Draft Master List'!E:E,0),2),"N/A")</f>
        <v>1732010</v>
      </c>
      <c r="E356" t="s">
        <v>29</v>
      </c>
      <c r="F356">
        <v>27</v>
      </c>
      <c r="H356">
        <v>16</v>
      </c>
      <c r="I356">
        <v>0</v>
      </c>
      <c r="J356">
        <v>105</v>
      </c>
      <c r="K356">
        <v>432</v>
      </c>
      <c r="L356">
        <v>2</v>
      </c>
      <c r="M356">
        <v>47</v>
      </c>
      <c r="N356">
        <v>4.0999999999999996</v>
      </c>
      <c r="O356">
        <v>27</v>
      </c>
      <c r="P356">
        <v>6.6</v>
      </c>
      <c r="Q356">
        <v>9</v>
      </c>
      <c r="R356">
        <v>8</v>
      </c>
      <c r="S356">
        <v>49</v>
      </c>
      <c r="T356">
        <v>6.1</v>
      </c>
      <c r="U356">
        <v>0</v>
      </c>
      <c r="V356">
        <v>10</v>
      </c>
      <c r="W356">
        <v>0.5</v>
      </c>
      <c r="X356">
        <v>3.1</v>
      </c>
      <c r="Y356" s="2">
        <v>0.88900000000000001</v>
      </c>
      <c r="Z356">
        <v>481</v>
      </c>
      <c r="AA356">
        <v>2</v>
      </c>
      <c r="AB356">
        <v>1</v>
      </c>
    </row>
    <row r="357" spans="1:28" x14ac:dyDescent="0.25">
      <c r="A357">
        <v>2014</v>
      </c>
      <c r="B357">
        <v>44</v>
      </c>
      <c r="C357" t="s">
        <v>740</v>
      </c>
      <c r="D357" t="str">
        <f>IFERROR(INDEX('Draft Master List'!E:F,MATCH(C357,'Draft Master List'!E:E,0),2),"N/A")</f>
        <v>N/A</v>
      </c>
      <c r="E357" t="s">
        <v>34</v>
      </c>
      <c r="F357">
        <v>27</v>
      </c>
      <c r="G357" t="s">
        <v>1</v>
      </c>
      <c r="H357">
        <v>16</v>
      </c>
      <c r="I357">
        <v>16</v>
      </c>
      <c r="J357">
        <v>104</v>
      </c>
      <c r="K357">
        <v>639</v>
      </c>
      <c r="L357">
        <v>1</v>
      </c>
      <c r="M357">
        <v>90</v>
      </c>
      <c r="N357">
        <v>6.1</v>
      </c>
      <c r="O357">
        <v>39.9</v>
      </c>
      <c r="P357">
        <v>6.5</v>
      </c>
      <c r="Z357">
        <v>639</v>
      </c>
      <c r="AA357">
        <v>1</v>
      </c>
      <c r="AB357">
        <v>8</v>
      </c>
    </row>
    <row r="358" spans="1:28" x14ac:dyDescent="0.25">
      <c r="A358">
        <v>2014</v>
      </c>
      <c r="B358">
        <v>45</v>
      </c>
      <c r="C358" t="s">
        <v>750</v>
      </c>
      <c r="D358" t="str">
        <f>IFERROR(INDEX('Draft Master List'!E:F,MATCH(C358,'Draft Master List'!E:E,0),2),"N/A")</f>
        <v>N/A</v>
      </c>
      <c r="E358" t="s">
        <v>22</v>
      </c>
      <c r="F358">
        <v>25</v>
      </c>
      <c r="G358" t="s">
        <v>1</v>
      </c>
      <c r="H358">
        <v>14</v>
      </c>
      <c r="I358">
        <v>14</v>
      </c>
      <c r="J358">
        <v>103</v>
      </c>
      <c r="K358">
        <v>539</v>
      </c>
      <c r="L358">
        <v>5</v>
      </c>
      <c r="M358">
        <v>22</v>
      </c>
      <c r="N358">
        <v>5.2</v>
      </c>
      <c r="O358">
        <v>38.5</v>
      </c>
      <c r="P358">
        <v>7.4</v>
      </c>
      <c r="Z358">
        <v>539</v>
      </c>
      <c r="AA358">
        <v>5</v>
      </c>
      <c r="AB358">
        <v>12</v>
      </c>
    </row>
    <row r="359" spans="1:28" x14ac:dyDescent="0.25">
      <c r="A359">
        <v>2014</v>
      </c>
      <c r="B359">
        <v>46</v>
      </c>
      <c r="C359" t="s">
        <v>270</v>
      </c>
      <c r="D359" t="str">
        <f>IFERROR(INDEX('Draft Master List'!E:F,MATCH(C359,'Draft Master List'!E:E,0),2),"N/A")</f>
        <v>512010</v>
      </c>
      <c r="E359" t="s">
        <v>4</v>
      </c>
      <c r="F359">
        <v>27</v>
      </c>
      <c r="G359" t="s">
        <v>976</v>
      </c>
      <c r="H359">
        <v>14</v>
      </c>
      <c r="I359">
        <v>7</v>
      </c>
      <c r="J359">
        <v>101</v>
      </c>
      <c r="K359">
        <v>326</v>
      </c>
      <c r="L359">
        <v>2</v>
      </c>
      <c r="M359">
        <v>23</v>
      </c>
      <c r="N359">
        <v>3.2</v>
      </c>
      <c r="O359">
        <v>23.3</v>
      </c>
      <c r="P359">
        <v>7.2</v>
      </c>
      <c r="Q359">
        <v>24</v>
      </c>
      <c r="R359">
        <v>20</v>
      </c>
      <c r="S359">
        <v>186</v>
      </c>
      <c r="T359">
        <v>9.3000000000000007</v>
      </c>
      <c r="U359">
        <v>0</v>
      </c>
      <c r="V359">
        <v>26</v>
      </c>
      <c r="W359">
        <v>1.4</v>
      </c>
      <c r="X359">
        <v>13.3</v>
      </c>
      <c r="Y359" s="2">
        <v>0.83299999999999996</v>
      </c>
      <c r="Z359">
        <v>512</v>
      </c>
      <c r="AA359">
        <v>2</v>
      </c>
      <c r="AB359">
        <v>1</v>
      </c>
    </row>
    <row r="360" spans="1:28" x14ac:dyDescent="0.25">
      <c r="A360">
        <v>2014</v>
      </c>
      <c r="B360">
        <v>47</v>
      </c>
      <c r="C360" t="s">
        <v>886</v>
      </c>
      <c r="D360" t="str">
        <f>IFERROR(INDEX('Draft Master List'!E:F,MATCH(C360,'Draft Master List'!E:E,0),2),"N/A")</f>
        <v>N/A</v>
      </c>
      <c r="E360" t="s">
        <v>30</v>
      </c>
      <c r="F360">
        <v>25</v>
      </c>
      <c r="G360" t="s">
        <v>643</v>
      </c>
      <c r="H360">
        <v>16</v>
      </c>
      <c r="I360">
        <v>6</v>
      </c>
      <c r="J360">
        <v>96</v>
      </c>
      <c r="K360">
        <v>391</v>
      </c>
      <c r="L360">
        <v>2</v>
      </c>
      <c r="M360">
        <v>19</v>
      </c>
      <c r="N360">
        <v>4.0999999999999996</v>
      </c>
      <c r="O360">
        <v>24.4</v>
      </c>
      <c r="P360">
        <v>6</v>
      </c>
      <c r="Q360">
        <v>77</v>
      </c>
      <c r="R360">
        <v>52</v>
      </c>
      <c r="S360">
        <v>447</v>
      </c>
      <c r="T360">
        <v>8.6</v>
      </c>
      <c r="U360">
        <v>3</v>
      </c>
      <c r="V360">
        <v>49</v>
      </c>
      <c r="W360">
        <v>3.3</v>
      </c>
      <c r="X360">
        <v>27.9</v>
      </c>
      <c r="Y360" s="2">
        <v>0.67500000000000004</v>
      </c>
      <c r="Z360">
        <v>838</v>
      </c>
      <c r="AA360">
        <v>5</v>
      </c>
      <c r="AB360">
        <v>0</v>
      </c>
    </row>
    <row r="361" spans="1:28" x14ac:dyDescent="0.25">
      <c r="A361">
        <v>2014</v>
      </c>
      <c r="B361">
        <v>48</v>
      </c>
      <c r="C361" t="s">
        <v>328</v>
      </c>
      <c r="D361" t="str">
        <f>IFERROR(INDEX('Draft Master List'!E:F,MATCH(C361,'Draft Master List'!E:E,0),2),"N/A")</f>
        <v>652009</v>
      </c>
      <c r="E361" t="s">
        <v>28</v>
      </c>
      <c r="F361">
        <v>29</v>
      </c>
      <c r="G361" t="s">
        <v>643</v>
      </c>
      <c r="H361">
        <v>13</v>
      </c>
      <c r="I361">
        <v>5</v>
      </c>
      <c r="J361">
        <v>94</v>
      </c>
      <c r="K361">
        <v>392</v>
      </c>
      <c r="L361">
        <v>2</v>
      </c>
      <c r="M361">
        <v>52</v>
      </c>
      <c r="N361">
        <v>4.2</v>
      </c>
      <c r="O361">
        <v>30.2</v>
      </c>
      <c r="P361">
        <v>7.2</v>
      </c>
      <c r="Q361">
        <v>3</v>
      </c>
      <c r="R361">
        <v>1</v>
      </c>
      <c r="S361">
        <v>13</v>
      </c>
      <c r="T361">
        <v>13</v>
      </c>
      <c r="U361">
        <v>0</v>
      </c>
      <c r="V361">
        <v>13</v>
      </c>
      <c r="W361">
        <v>0.1</v>
      </c>
      <c r="X361">
        <v>1</v>
      </c>
      <c r="Y361" s="2">
        <v>0.33300000000000002</v>
      </c>
      <c r="Z361">
        <v>405</v>
      </c>
      <c r="AA361">
        <v>2</v>
      </c>
      <c r="AB361">
        <v>1</v>
      </c>
    </row>
    <row r="362" spans="1:28" x14ac:dyDescent="0.25">
      <c r="A362">
        <v>2014</v>
      </c>
      <c r="B362">
        <v>49</v>
      </c>
      <c r="C362" t="s">
        <v>789</v>
      </c>
      <c r="D362" t="str">
        <f>IFERROR(INDEX('Draft Master List'!E:F,MATCH(C362,'Draft Master List'!E:E,0),2),"N/A")</f>
        <v>N/A</v>
      </c>
      <c r="E362" t="s">
        <v>14</v>
      </c>
      <c r="F362">
        <v>27</v>
      </c>
      <c r="G362" t="s">
        <v>643</v>
      </c>
      <c r="H362">
        <v>15</v>
      </c>
      <c r="I362">
        <v>5</v>
      </c>
      <c r="J362">
        <v>94</v>
      </c>
      <c r="K362">
        <v>406</v>
      </c>
      <c r="L362">
        <v>1</v>
      </c>
      <c r="M362">
        <v>31</v>
      </c>
      <c r="N362">
        <v>4.3</v>
      </c>
      <c r="O362">
        <v>27.1</v>
      </c>
      <c r="P362">
        <v>6.3</v>
      </c>
      <c r="Q362">
        <v>45</v>
      </c>
      <c r="R362">
        <v>33</v>
      </c>
      <c r="S362">
        <v>315</v>
      </c>
      <c r="T362">
        <v>9.5</v>
      </c>
      <c r="U362">
        <v>1</v>
      </c>
      <c r="V362">
        <v>34</v>
      </c>
      <c r="W362">
        <v>2.2000000000000002</v>
      </c>
      <c r="X362">
        <v>21</v>
      </c>
      <c r="Y362" s="2">
        <v>0.73299999999999998</v>
      </c>
      <c r="Z362">
        <v>721</v>
      </c>
      <c r="AA362">
        <v>2</v>
      </c>
      <c r="AB362">
        <v>3</v>
      </c>
    </row>
    <row r="363" spans="1:28" x14ac:dyDescent="0.25">
      <c r="A363">
        <v>2014</v>
      </c>
      <c r="B363">
        <v>50</v>
      </c>
      <c r="C363" t="s">
        <v>892</v>
      </c>
      <c r="D363" t="str">
        <f>IFERROR(INDEX('Draft Master List'!E:F,MATCH(C363,'Draft Master List'!E:E,0),2),"N/A")</f>
        <v>N/A</v>
      </c>
      <c r="E363" t="s">
        <v>30</v>
      </c>
      <c r="F363">
        <v>25</v>
      </c>
      <c r="G363" t="s">
        <v>643</v>
      </c>
      <c r="H363">
        <v>6</v>
      </c>
      <c r="I363">
        <v>5</v>
      </c>
      <c r="J363">
        <v>94</v>
      </c>
      <c r="K363">
        <v>340</v>
      </c>
      <c r="L363">
        <v>2</v>
      </c>
      <c r="M363">
        <v>43</v>
      </c>
      <c r="N363">
        <v>3.6</v>
      </c>
      <c r="O363">
        <v>56.7</v>
      </c>
      <c r="P363">
        <v>15.7</v>
      </c>
      <c r="Q363">
        <v>5</v>
      </c>
      <c r="R363">
        <v>4</v>
      </c>
      <c r="S363">
        <v>20</v>
      </c>
      <c r="T363">
        <v>5</v>
      </c>
      <c r="U363">
        <v>0</v>
      </c>
      <c r="V363">
        <v>7</v>
      </c>
      <c r="W363">
        <v>0.7</v>
      </c>
      <c r="X363">
        <v>3.3</v>
      </c>
      <c r="Y363" s="2">
        <v>0.8</v>
      </c>
      <c r="Z363">
        <v>360</v>
      </c>
      <c r="AA363">
        <v>2</v>
      </c>
      <c r="AB363">
        <v>0</v>
      </c>
    </row>
    <row r="364" spans="1:28" x14ac:dyDescent="0.25">
      <c r="A364">
        <v>2014</v>
      </c>
      <c r="B364">
        <v>51</v>
      </c>
      <c r="C364" t="s">
        <v>1039</v>
      </c>
      <c r="D364" t="str">
        <f>IFERROR(INDEX('Draft Master List'!E:F,MATCH(C364,'Draft Master List'!E:E,0),2),"N/A")</f>
        <v>N/A</v>
      </c>
      <c r="E364" t="s">
        <v>3</v>
      </c>
      <c r="F364">
        <v>24</v>
      </c>
      <c r="G364" t="s">
        <v>643</v>
      </c>
      <c r="H364">
        <v>13</v>
      </c>
      <c r="I364">
        <v>2</v>
      </c>
      <c r="J364">
        <v>93</v>
      </c>
      <c r="K364">
        <v>366</v>
      </c>
      <c r="L364">
        <v>2</v>
      </c>
      <c r="M364">
        <v>28</v>
      </c>
      <c r="N364">
        <v>3.9</v>
      </c>
      <c r="O364">
        <v>28.2</v>
      </c>
      <c r="P364">
        <v>7.2</v>
      </c>
      <c r="Q364">
        <v>6</v>
      </c>
      <c r="R364">
        <v>2</v>
      </c>
      <c r="S364">
        <v>13</v>
      </c>
      <c r="T364">
        <v>6.5</v>
      </c>
      <c r="U364">
        <v>0</v>
      </c>
      <c r="V364">
        <v>7</v>
      </c>
      <c r="W364">
        <v>0.2</v>
      </c>
      <c r="X364">
        <v>1</v>
      </c>
      <c r="Y364" s="2">
        <v>0.33300000000000002</v>
      </c>
      <c r="Z364">
        <v>379</v>
      </c>
      <c r="AA364">
        <v>2</v>
      </c>
      <c r="AB364">
        <v>1</v>
      </c>
    </row>
    <row r="365" spans="1:28" x14ac:dyDescent="0.25">
      <c r="A365">
        <v>2014</v>
      </c>
      <c r="B365">
        <v>52</v>
      </c>
      <c r="C365" t="s">
        <v>507</v>
      </c>
      <c r="D365" t="str">
        <f>IFERROR(INDEX('Draft Master List'!E:F,MATCH(C365,'Draft Master List'!E:E,0),2),"N/A")</f>
        <v>2502007</v>
      </c>
      <c r="E365" t="s">
        <v>20</v>
      </c>
      <c r="F365">
        <v>28</v>
      </c>
      <c r="G365" t="s">
        <v>643</v>
      </c>
      <c r="H365">
        <v>10</v>
      </c>
      <c r="I365">
        <v>1</v>
      </c>
      <c r="J365">
        <v>90</v>
      </c>
      <c r="K365">
        <v>425</v>
      </c>
      <c r="L365">
        <v>2</v>
      </c>
      <c r="M365">
        <v>29</v>
      </c>
      <c r="N365">
        <v>4.7</v>
      </c>
      <c r="O365">
        <v>42.5</v>
      </c>
      <c r="P365">
        <v>9</v>
      </c>
      <c r="Q365">
        <v>47</v>
      </c>
      <c r="R365">
        <v>38</v>
      </c>
      <c r="S365">
        <v>300</v>
      </c>
      <c r="T365">
        <v>7.9</v>
      </c>
      <c r="U365">
        <v>6</v>
      </c>
      <c r="V365">
        <v>22</v>
      </c>
      <c r="W365">
        <v>3.8</v>
      </c>
      <c r="X365">
        <v>30</v>
      </c>
      <c r="Y365" s="2">
        <v>0.80900000000000005</v>
      </c>
      <c r="Z365">
        <v>725</v>
      </c>
      <c r="AA365">
        <v>8</v>
      </c>
      <c r="AB365">
        <v>3</v>
      </c>
    </row>
    <row r="366" spans="1:28" x14ac:dyDescent="0.25">
      <c r="A366">
        <v>2014</v>
      </c>
      <c r="B366">
        <v>53</v>
      </c>
      <c r="C366" t="s">
        <v>998</v>
      </c>
      <c r="D366" t="str">
        <f>IFERROR(INDEX('Draft Master List'!E:F,MATCH(C366,'Draft Master List'!E:E,0),2),"N/A")</f>
        <v>N/A</v>
      </c>
      <c r="E366" t="s">
        <v>30</v>
      </c>
      <c r="F366">
        <v>24</v>
      </c>
      <c r="G366" t="s">
        <v>643</v>
      </c>
      <c r="H366">
        <v>8</v>
      </c>
      <c r="I366">
        <v>3</v>
      </c>
      <c r="J366">
        <v>89</v>
      </c>
      <c r="K366">
        <v>412</v>
      </c>
      <c r="L366">
        <v>5</v>
      </c>
      <c r="M366">
        <v>20</v>
      </c>
      <c r="N366">
        <v>4.5999999999999996</v>
      </c>
      <c r="O366">
        <v>51.5</v>
      </c>
      <c r="P366">
        <v>11.1</v>
      </c>
      <c r="Q366">
        <v>3</v>
      </c>
      <c r="R366">
        <v>1</v>
      </c>
      <c r="S366">
        <v>7</v>
      </c>
      <c r="T366">
        <v>7</v>
      </c>
      <c r="U366">
        <v>0</v>
      </c>
      <c r="V366">
        <v>7</v>
      </c>
      <c r="W366">
        <v>0.1</v>
      </c>
      <c r="X366">
        <v>0.9</v>
      </c>
      <c r="Y366" s="2">
        <v>0.33300000000000002</v>
      </c>
      <c r="Z366">
        <v>419</v>
      </c>
      <c r="AA366">
        <v>5</v>
      </c>
      <c r="AB366">
        <v>0</v>
      </c>
    </row>
    <row r="367" spans="1:28" x14ac:dyDescent="0.25">
      <c r="A367">
        <v>2014</v>
      </c>
      <c r="B367">
        <v>54</v>
      </c>
      <c r="C367" t="s">
        <v>321</v>
      </c>
      <c r="D367" t="str">
        <f>IFERROR(INDEX('Draft Master List'!E:F,MATCH(C367,'Draft Master List'!E:E,0),2),"N/A")</f>
        <v>272009</v>
      </c>
      <c r="E367" t="s">
        <v>13</v>
      </c>
      <c r="F367">
        <v>27</v>
      </c>
      <c r="G367" t="s">
        <v>643</v>
      </c>
      <c r="H367">
        <v>13</v>
      </c>
      <c r="I367">
        <v>3</v>
      </c>
      <c r="J367">
        <v>85</v>
      </c>
      <c r="K367">
        <v>223</v>
      </c>
      <c r="L367">
        <v>0</v>
      </c>
      <c r="M367">
        <v>16</v>
      </c>
      <c r="N367">
        <v>2.6</v>
      </c>
      <c r="O367">
        <v>17.2</v>
      </c>
      <c r="P367">
        <v>6.5</v>
      </c>
      <c r="Q367">
        <v>41</v>
      </c>
      <c r="R367">
        <v>29</v>
      </c>
      <c r="S367">
        <v>211</v>
      </c>
      <c r="T367">
        <v>7.3</v>
      </c>
      <c r="U367">
        <v>0</v>
      </c>
      <c r="V367">
        <v>24</v>
      </c>
      <c r="W367">
        <v>2.2000000000000002</v>
      </c>
      <c r="X367">
        <v>16.2</v>
      </c>
      <c r="Y367" s="2">
        <v>0.70699999999999996</v>
      </c>
      <c r="Z367">
        <v>434</v>
      </c>
      <c r="AA367">
        <v>0</v>
      </c>
      <c r="AB367">
        <v>1</v>
      </c>
    </row>
    <row r="368" spans="1:28" x14ac:dyDescent="0.25">
      <c r="A368">
        <v>2014</v>
      </c>
      <c r="B368">
        <v>55</v>
      </c>
      <c r="C368" t="s">
        <v>93</v>
      </c>
      <c r="D368" t="str">
        <f>IFERROR(INDEX('Draft Master List'!E:F,MATCH(C368,'Draft Master List'!E:E,0),2),"N/A")</f>
        <v>1932010</v>
      </c>
      <c r="E368" t="s">
        <v>5</v>
      </c>
      <c r="F368">
        <v>28</v>
      </c>
      <c r="H368">
        <v>16</v>
      </c>
      <c r="I368">
        <v>0</v>
      </c>
      <c r="J368">
        <v>85</v>
      </c>
      <c r="K368">
        <v>333</v>
      </c>
      <c r="L368">
        <v>2</v>
      </c>
      <c r="M368">
        <v>41</v>
      </c>
      <c r="N368">
        <v>3.9</v>
      </c>
      <c r="O368">
        <v>20.8</v>
      </c>
      <c r="P368">
        <v>5.3</v>
      </c>
      <c r="Q368">
        <v>29</v>
      </c>
      <c r="R368">
        <v>18</v>
      </c>
      <c r="S368">
        <v>140</v>
      </c>
      <c r="T368">
        <v>7.8</v>
      </c>
      <c r="U368">
        <v>0</v>
      </c>
      <c r="V368">
        <v>28</v>
      </c>
      <c r="W368">
        <v>1.1000000000000001</v>
      </c>
      <c r="X368">
        <v>8.8000000000000007</v>
      </c>
      <c r="Y368" s="2">
        <v>0.621</v>
      </c>
      <c r="Z368">
        <v>473</v>
      </c>
      <c r="AA368">
        <v>2</v>
      </c>
      <c r="AB368">
        <v>1</v>
      </c>
    </row>
    <row r="369" spans="1:28" x14ac:dyDescent="0.25">
      <c r="A369">
        <v>2014</v>
      </c>
      <c r="B369">
        <v>56</v>
      </c>
      <c r="C369" t="s">
        <v>969</v>
      </c>
      <c r="D369" t="str">
        <f>IFERROR(INDEX('Draft Master List'!E:F,MATCH(C369,'Draft Master List'!E:E,0),2),"N/A")</f>
        <v>N/A</v>
      </c>
      <c r="E369" t="s">
        <v>34</v>
      </c>
      <c r="F369">
        <v>24</v>
      </c>
      <c r="H369">
        <v>14</v>
      </c>
      <c r="I369">
        <v>0</v>
      </c>
      <c r="J369">
        <v>83</v>
      </c>
      <c r="K369">
        <v>333</v>
      </c>
      <c r="L369">
        <v>4</v>
      </c>
      <c r="M369">
        <v>28</v>
      </c>
      <c r="N369">
        <v>4</v>
      </c>
      <c r="O369">
        <v>23.8</v>
      </c>
      <c r="P369">
        <v>5.9</v>
      </c>
      <c r="Q369">
        <v>16</v>
      </c>
      <c r="R369">
        <v>12</v>
      </c>
      <c r="S369">
        <v>68</v>
      </c>
      <c r="T369">
        <v>5.7</v>
      </c>
      <c r="U369">
        <v>0</v>
      </c>
      <c r="V369">
        <v>16</v>
      </c>
      <c r="W369">
        <v>0.9</v>
      </c>
      <c r="X369">
        <v>4.9000000000000004</v>
      </c>
      <c r="Y369" s="2">
        <v>0.75</v>
      </c>
      <c r="Z369">
        <v>401</v>
      </c>
      <c r="AA369">
        <v>4</v>
      </c>
      <c r="AB369">
        <v>1</v>
      </c>
    </row>
    <row r="370" spans="1:28" x14ac:dyDescent="0.25">
      <c r="A370">
        <v>2014</v>
      </c>
      <c r="B370">
        <v>57</v>
      </c>
      <c r="C370" t="s">
        <v>1127</v>
      </c>
      <c r="D370" t="str">
        <f>IFERROR(INDEX('Draft Master List'!E:F,MATCH(C370,'Draft Master List'!E:E,0),2),"N/A")</f>
        <v>N/A</v>
      </c>
      <c r="E370" t="s">
        <v>16</v>
      </c>
      <c r="F370">
        <v>24</v>
      </c>
      <c r="G370" t="s">
        <v>643</v>
      </c>
      <c r="H370">
        <v>15</v>
      </c>
      <c r="I370">
        <v>3</v>
      </c>
      <c r="J370">
        <v>82</v>
      </c>
      <c r="K370">
        <v>424</v>
      </c>
      <c r="L370">
        <v>2</v>
      </c>
      <c r="M370">
        <v>90</v>
      </c>
      <c r="N370">
        <v>5.2</v>
      </c>
      <c r="O370">
        <v>28.3</v>
      </c>
      <c r="P370">
        <v>5.5</v>
      </c>
      <c r="Q370">
        <v>23</v>
      </c>
      <c r="R370">
        <v>17</v>
      </c>
      <c r="S370">
        <v>143</v>
      </c>
      <c r="T370">
        <v>8.4</v>
      </c>
      <c r="U370">
        <v>0</v>
      </c>
      <c r="V370">
        <v>46</v>
      </c>
      <c r="W370">
        <v>1.1000000000000001</v>
      </c>
      <c r="X370">
        <v>9.5</v>
      </c>
      <c r="Y370" s="2">
        <v>0.73899999999999999</v>
      </c>
      <c r="Z370">
        <v>567</v>
      </c>
      <c r="AA370">
        <v>2</v>
      </c>
      <c r="AB370">
        <v>1</v>
      </c>
    </row>
    <row r="371" spans="1:28" x14ac:dyDescent="0.25">
      <c r="A371">
        <v>2014</v>
      </c>
      <c r="B371">
        <v>58</v>
      </c>
      <c r="C371" t="s">
        <v>1013</v>
      </c>
      <c r="D371" t="str">
        <f>IFERROR(INDEX('Draft Master List'!E:F,MATCH(C371,'Draft Master List'!E:E,0),2),"N/A")</f>
        <v>N/A</v>
      </c>
      <c r="E371" t="s">
        <v>20</v>
      </c>
      <c r="F371">
        <v>25</v>
      </c>
      <c r="G371" t="s">
        <v>643</v>
      </c>
      <c r="H371">
        <v>16</v>
      </c>
      <c r="I371">
        <v>3</v>
      </c>
      <c r="J371">
        <v>78</v>
      </c>
      <c r="K371">
        <v>351</v>
      </c>
      <c r="L371">
        <v>1</v>
      </c>
      <c r="M371">
        <v>49</v>
      </c>
      <c r="N371">
        <v>4.5</v>
      </c>
      <c r="O371">
        <v>21.9</v>
      </c>
      <c r="P371">
        <v>4.9000000000000004</v>
      </c>
      <c r="Q371">
        <v>26</v>
      </c>
      <c r="R371">
        <v>21</v>
      </c>
      <c r="S371">
        <v>173</v>
      </c>
      <c r="T371">
        <v>8.1999999999999993</v>
      </c>
      <c r="U371">
        <v>0</v>
      </c>
      <c r="V371">
        <v>26</v>
      </c>
      <c r="W371">
        <v>1.3</v>
      </c>
      <c r="X371">
        <v>10.8</v>
      </c>
      <c r="Y371" s="2">
        <v>0.80800000000000005</v>
      </c>
      <c r="Z371">
        <v>524</v>
      </c>
      <c r="AA371">
        <v>1</v>
      </c>
      <c r="AB371">
        <v>4</v>
      </c>
    </row>
    <row r="372" spans="1:28" x14ac:dyDescent="0.25">
      <c r="A372">
        <v>2014</v>
      </c>
      <c r="B372">
        <v>59</v>
      </c>
      <c r="C372" t="s">
        <v>104</v>
      </c>
      <c r="D372" t="str">
        <f>IFERROR(INDEX('Draft Master List'!E:F,MATCH(C372,'Draft Master List'!E:E,0),2),"N/A")</f>
        <v>92010</v>
      </c>
      <c r="E372" t="s">
        <v>29</v>
      </c>
      <c r="F372">
        <v>27</v>
      </c>
      <c r="G372" t="s">
        <v>643</v>
      </c>
      <c r="H372">
        <v>9</v>
      </c>
      <c r="I372">
        <v>5</v>
      </c>
      <c r="J372">
        <v>78</v>
      </c>
      <c r="K372">
        <v>300</v>
      </c>
      <c r="L372">
        <v>0</v>
      </c>
      <c r="M372">
        <v>53</v>
      </c>
      <c r="N372">
        <v>3.8</v>
      </c>
      <c r="O372">
        <v>33.299999999999997</v>
      </c>
      <c r="P372">
        <v>8.6999999999999993</v>
      </c>
      <c r="Q372">
        <v>22</v>
      </c>
      <c r="R372">
        <v>19</v>
      </c>
      <c r="S372">
        <v>125</v>
      </c>
      <c r="T372">
        <v>6.6</v>
      </c>
      <c r="U372">
        <v>1</v>
      </c>
      <c r="V372">
        <v>25</v>
      </c>
      <c r="W372">
        <v>2.1</v>
      </c>
      <c r="X372">
        <v>13.9</v>
      </c>
      <c r="Y372" s="2">
        <v>0.86399999999999999</v>
      </c>
      <c r="Z372">
        <v>425</v>
      </c>
      <c r="AA372">
        <v>1</v>
      </c>
      <c r="AB372">
        <v>3</v>
      </c>
    </row>
    <row r="373" spans="1:28" x14ac:dyDescent="0.25">
      <c r="A373">
        <v>2014</v>
      </c>
      <c r="B373">
        <v>60</v>
      </c>
      <c r="C373" t="s">
        <v>98</v>
      </c>
      <c r="D373" t="str">
        <f>IFERROR(INDEX('Draft Master List'!E:F,MATCH(C373,'Draft Master List'!E:E,0),2),"N/A")</f>
        <v>22006</v>
      </c>
      <c r="E373" t="s">
        <v>12</v>
      </c>
      <c r="F373">
        <v>29</v>
      </c>
      <c r="G373" t="s">
        <v>76</v>
      </c>
      <c r="H373">
        <v>11</v>
      </c>
      <c r="I373">
        <v>9</v>
      </c>
      <c r="J373">
        <v>76</v>
      </c>
      <c r="K373">
        <v>297</v>
      </c>
      <c r="L373">
        <v>2</v>
      </c>
      <c r="M373">
        <v>26</v>
      </c>
      <c r="N373">
        <v>3.9</v>
      </c>
      <c r="O373">
        <v>27</v>
      </c>
      <c r="P373">
        <v>6.9</v>
      </c>
      <c r="Q373">
        <v>56</v>
      </c>
      <c r="R373">
        <v>40</v>
      </c>
      <c r="S373">
        <v>253</v>
      </c>
      <c r="T373">
        <v>6.3</v>
      </c>
      <c r="U373">
        <v>0</v>
      </c>
      <c r="V373">
        <v>28</v>
      </c>
      <c r="W373">
        <v>3.6</v>
      </c>
      <c r="X373">
        <v>23</v>
      </c>
      <c r="Y373" s="2">
        <v>0.71399999999999997</v>
      </c>
      <c r="Z373">
        <v>550</v>
      </c>
      <c r="AA373">
        <v>2</v>
      </c>
      <c r="AB373">
        <v>1</v>
      </c>
    </row>
    <row r="374" spans="1:28" x14ac:dyDescent="0.25">
      <c r="A374">
        <v>2014</v>
      </c>
      <c r="B374">
        <v>61</v>
      </c>
      <c r="C374" t="s">
        <v>986</v>
      </c>
      <c r="D374" t="str">
        <f>IFERROR(INDEX('Draft Master List'!E:F,MATCH(C374,'Draft Master List'!E:E,0),2),"N/A")</f>
        <v>N/A</v>
      </c>
      <c r="E374" t="s">
        <v>0</v>
      </c>
      <c r="F374">
        <v>25</v>
      </c>
      <c r="G374" t="s">
        <v>643</v>
      </c>
      <c r="H374">
        <v>10</v>
      </c>
      <c r="I374">
        <v>3</v>
      </c>
      <c r="J374">
        <v>76</v>
      </c>
      <c r="K374">
        <v>362</v>
      </c>
      <c r="L374">
        <v>3</v>
      </c>
      <c r="M374">
        <v>62</v>
      </c>
      <c r="N374">
        <v>4.8</v>
      </c>
      <c r="O374">
        <v>36.200000000000003</v>
      </c>
      <c r="P374">
        <v>7.6</v>
      </c>
      <c r="Q374">
        <v>11</v>
      </c>
      <c r="R374">
        <v>8</v>
      </c>
      <c r="S374">
        <v>63</v>
      </c>
      <c r="T374">
        <v>7.9</v>
      </c>
      <c r="U374">
        <v>0</v>
      </c>
      <c r="V374">
        <v>17</v>
      </c>
      <c r="W374">
        <v>0.8</v>
      </c>
      <c r="X374">
        <v>6.3</v>
      </c>
      <c r="Y374" s="2">
        <v>0.72699999999999998</v>
      </c>
      <c r="Z374">
        <v>425</v>
      </c>
      <c r="AA374">
        <v>3</v>
      </c>
      <c r="AB374">
        <v>2</v>
      </c>
    </row>
    <row r="375" spans="1:28" x14ac:dyDescent="0.25">
      <c r="A375">
        <v>2014</v>
      </c>
      <c r="B375">
        <v>62</v>
      </c>
      <c r="C375" t="s">
        <v>1006</v>
      </c>
      <c r="D375" t="str">
        <f>IFERROR(INDEX('Draft Master List'!E:F,MATCH(C375,'Draft Master List'!E:E,0),2),"N/A")</f>
        <v>N/A</v>
      </c>
      <c r="E375" t="s">
        <v>223</v>
      </c>
      <c r="F375">
        <v>23</v>
      </c>
      <c r="G375" t="s">
        <v>643</v>
      </c>
      <c r="H375">
        <v>13</v>
      </c>
      <c r="I375">
        <v>5</v>
      </c>
      <c r="J375">
        <v>76</v>
      </c>
      <c r="K375">
        <v>293</v>
      </c>
      <c r="L375">
        <v>1</v>
      </c>
      <c r="M375">
        <v>16</v>
      </c>
      <c r="N375">
        <v>3.9</v>
      </c>
      <c r="O375">
        <v>22.5</v>
      </c>
      <c r="P375">
        <v>5.8</v>
      </c>
      <c r="Q375">
        <v>23</v>
      </c>
      <c r="R375">
        <v>18</v>
      </c>
      <c r="S375">
        <v>152</v>
      </c>
      <c r="T375">
        <v>8.4</v>
      </c>
      <c r="U375">
        <v>0</v>
      </c>
      <c r="V375">
        <v>17</v>
      </c>
      <c r="W375">
        <v>1.4</v>
      </c>
      <c r="X375">
        <v>11.7</v>
      </c>
      <c r="Y375" s="2">
        <v>0.78300000000000003</v>
      </c>
      <c r="Z375">
        <v>445</v>
      </c>
      <c r="AA375">
        <v>1</v>
      </c>
      <c r="AB375">
        <v>2</v>
      </c>
    </row>
    <row r="376" spans="1:28" x14ac:dyDescent="0.25">
      <c r="A376">
        <v>2014</v>
      </c>
      <c r="B376">
        <v>63</v>
      </c>
      <c r="C376" t="s">
        <v>89</v>
      </c>
      <c r="D376" t="str">
        <f>IFERROR(INDEX('Draft Master List'!E:F,MATCH(C376,'Draft Master List'!E:E,0),2),"N/A")</f>
        <v>122010</v>
      </c>
      <c r="E376" t="s">
        <v>13</v>
      </c>
      <c r="F376">
        <v>27</v>
      </c>
      <c r="G376" t="s">
        <v>1128</v>
      </c>
      <c r="H376">
        <v>6</v>
      </c>
      <c r="I376">
        <v>6</v>
      </c>
      <c r="J376">
        <v>74</v>
      </c>
      <c r="K376">
        <v>330</v>
      </c>
      <c r="L376">
        <v>3</v>
      </c>
      <c r="M376">
        <v>32</v>
      </c>
      <c r="N376">
        <v>4.5</v>
      </c>
      <c r="O376">
        <v>55</v>
      </c>
      <c r="P376">
        <v>12.3</v>
      </c>
      <c r="Q376">
        <v>10</v>
      </c>
      <c r="R376">
        <v>9</v>
      </c>
      <c r="S376">
        <v>69</v>
      </c>
      <c r="T376">
        <v>7.7</v>
      </c>
      <c r="U376">
        <v>0</v>
      </c>
      <c r="V376">
        <v>16</v>
      </c>
      <c r="W376">
        <v>1.5</v>
      </c>
      <c r="X376">
        <v>11.5</v>
      </c>
      <c r="Y376" s="2">
        <v>0.9</v>
      </c>
      <c r="Z376">
        <v>399</v>
      </c>
      <c r="AA376">
        <v>3</v>
      </c>
      <c r="AB376">
        <v>1</v>
      </c>
    </row>
    <row r="377" spans="1:28" x14ac:dyDescent="0.25">
      <c r="A377">
        <v>2014</v>
      </c>
      <c r="B377">
        <v>64</v>
      </c>
      <c r="C377" t="s">
        <v>990</v>
      </c>
      <c r="D377" t="str">
        <f>IFERROR(INDEX('Draft Master List'!E:F,MATCH(C377,'Draft Master List'!E:E,0),2),"N/A")</f>
        <v>N/A</v>
      </c>
      <c r="E377" t="s">
        <v>19</v>
      </c>
      <c r="F377">
        <v>25</v>
      </c>
      <c r="G377" t="s">
        <v>976</v>
      </c>
      <c r="H377">
        <v>16</v>
      </c>
      <c r="I377">
        <v>3</v>
      </c>
      <c r="J377">
        <v>74</v>
      </c>
      <c r="K377">
        <v>310</v>
      </c>
      <c r="L377">
        <v>0</v>
      </c>
      <c r="M377">
        <v>17</v>
      </c>
      <c r="N377">
        <v>4.2</v>
      </c>
      <c r="O377">
        <v>19.399999999999999</v>
      </c>
      <c r="P377">
        <v>4.5999999999999996</v>
      </c>
      <c r="Q377">
        <v>20</v>
      </c>
      <c r="R377">
        <v>16</v>
      </c>
      <c r="S377">
        <v>186</v>
      </c>
      <c r="T377">
        <v>11.6</v>
      </c>
      <c r="U377">
        <v>2</v>
      </c>
      <c r="V377">
        <v>34</v>
      </c>
      <c r="W377">
        <v>1</v>
      </c>
      <c r="X377">
        <v>11.6</v>
      </c>
      <c r="Y377" s="2">
        <v>0.8</v>
      </c>
      <c r="Z377">
        <v>496</v>
      </c>
      <c r="AA377">
        <v>2</v>
      </c>
      <c r="AB377">
        <v>1</v>
      </c>
    </row>
    <row r="378" spans="1:28" x14ac:dyDescent="0.25">
      <c r="A378">
        <v>2014</v>
      </c>
      <c r="B378">
        <v>65</v>
      </c>
      <c r="C378" t="s">
        <v>1028</v>
      </c>
      <c r="D378" t="str">
        <f>IFERROR(INDEX('Draft Master List'!E:F,MATCH(C378,'Draft Master List'!E:E,0),2),"N/A")</f>
        <v>N/A</v>
      </c>
      <c r="E378" t="s">
        <v>3</v>
      </c>
      <c r="F378">
        <v>23</v>
      </c>
      <c r="H378">
        <v>13</v>
      </c>
      <c r="I378">
        <v>0</v>
      </c>
      <c r="J378">
        <v>68</v>
      </c>
      <c r="K378">
        <v>292</v>
      </c>
      <c r="L378">
        <v>4</v>
      </c>
      <c r="M378">
        <v>31</v>
      </c>
      <c r="N378">
        <v>4.3</v>
      </c>
      <c r="O378">
        <v>22.5</v>
      </c>
      <c r="P378">
        <v>5.2</v>
      </c>
      <c r="Q378">
        <v>10</v>
      </c>
      <c r="R378">
        <v>8</v>
      </c>
      <c r="S378">
        <v>114</v>
      </c>
      <c r="T378">
        <v>14.3</v>
      </c>
      <c r="U378">
        <v>0</v>
      </c>
      <c r="V378">
        <v>29</v>
      </c>
      <c r="W378">
        <v>0.6</v>
      </c>
      <c r="X378">
        <v>8.8000000000000007</v>
      </c>
      <c r="Y378" s="2">
        <v>0.8</v>
      </c>
      <c r="Z378">
        <v>406</v>
      </c>
      <c r="AA378">
        <v>4</v>
      </c>
      <c r="AB378">
        <v>1</v>
      </c>
    </row>
    <row r="379" spans="1:28" x14ac:dyDescent="0.25">
      <c r="A379">
        <v>2014</v>
      </c>
      <c r="B379">
        <v>66</v>
      </c>
      <c r="C379" t="s">
        <v>1001</v>
      </c>
      <c r="D379" t="str">
        <f>IFERROR(INDEX('Draft Master List'!E:F,MATCH(C379,'Draft Master List'!E:E,0),2),"N/A")</f>
        <v>N/A</v>
      </c>
      <c r="E379" t="s">
        <v>223</v>
      </c>
      <c r="F379">
        <v>24</v>
      </c>
      <c r="G379" t="s">
        <v>643</v>
      </c>
      <c r="H379">
        <v>16</v>
      </c>
      <c r="I379">
        <v>2</v>
      </c>
      <c r="J379">
        <v>66</v>
      </c>
      <c r="K379">
        <v>246</v>
      </c>
      <c r="L379">
        <v>3</v>
      </c>
      <c r="M379">
        <v>20</v>
      </c>
      <c r="N379">
        <v>3.7</v>
      </c>
      <c r="O379">
        <v>15.4</v>
      </c>
      <c r="P379">
        <v>4.0999999999999996</v>
      </c>
      <c r="Q379">
        <v>52</v>
      </c>
      <c r="R379">
        <v>45</v>
      </c>
      <c r="S379">
        <v>352</v>
      </c>
      <c r="T379">
        <v>7.8</v>
      </c>
      <c r="U379">
        <v>1</v>
      </c>
      <c r="V379">
        <v>19</v>
      </c>
      <c r="W379">
        <v>2.8</v>
      </c>
      <c r="X379">
        <v>22</v>
      </c>
      <c r="Y379" s="2">
        <v>0.86499999999999999</v>
      </c>
      <c r="Z379">
        <v>598</v>
      </c>
      <c r="AA379">
        <v>4</v>
      </c>
      <c r="AB379">
        <v>2</v>
      </c>
    </row>
    <row r="380" spans="1:28" x14ac:dyDescent="0.25">
      <c r="A380">
        <v>2014</v>
      </c>
      <c r="B380">
        <v>67</v>
      </c>
      <c r="C380" t="s">
        <v>971</v>
      </c>
      <c r="D380" t="str">
        <f>IFERROR(INDEX('Draft Master List'!E:F,MATCH(C380,'Draft Master List'!E:E,0),2),"N/A")</f>
        <v>N/A</v>
      </c>
      <c r="E380" t="s">
        <v>14</v>
      </c>
      <c r="F380">
        <v>24</v>
      </c>
      <c r="H380">
        <v>8</v>
      </c>
      <c r="I380">
        <v>0</v>
      </c>
      <c r="J380">
        <v>66</v>
      </c>
      <c r="K380">
        <v>185</v>
      </c>
      <c r="L380">
        <v>1</v>
      </c>
      <c r="M380">
        <v>20</v>
      </c>
      <c r="N380">
        <v>2.8</v>
      </c>
      <c r="O380">
        <v>23.1</v>
      </c>
      <c r="P380">
        <v>8.3000000000000007</v>
      </c>
      <c r="Q380">
        <v>27</v>
      </c>
      <c r="R380">
        <v>19</v>
      </c>
      <c r="S380">
        <v>190</v>
      </c>
      <c r="T380">
        <v>10</v>
      </c>
      <c r="U380">
        <v>0</v>
      </c>
      <c r="V380">
        <v>24</v>
      </c>
      <c r="W380">
        <v>2.4</v>
      </c>
      <c r="X380">
        <v>23.8</v>
      </c>
      <c r="Y380" s="2">
        <v>0.70399999999999996</v>
      </c>
      <c r="Z380">
        <v>375</v>
      </c>
      <c r="AA380">
        <v>1</v>
      </c>
      <c r="AB380">
        <v>2</v>
      </c>
    </row>
    <row r="381" spans="1:28" x14ac:dyDescent="0.25">
      <c r="A381">
        <v>2014</v>
      </c>
      <c r="B381">
        <v>68</v>
      </c>
      <c r="C381" t="s">
        <v>1129</v>
      </c>
      <c r="D381" t="str">
        <f>IFERROR(INDEX('Draft Master List'!E:F,MATCH(C381,'Draft Master List'!E:E,0),2),"N/A")</f>
        <v>N/A</v>
      </c>
      <c r="E381" t="s">
        <v>21</v>
      </c>
      <c r="F381">
        <v>22</v>
      </c>
      <c r="H381">
        <v>16</v>
      </c>
      <c r="I381">
        <v>0</v>
      </c>
      <c r="J381">
        <v>65</v>
      </c>
      <c r="K381">
        <v>248</v>
      </c>
      <c r="L381">
        <v>1</v>
      </c>
      <c r="M381">
        <v>31</v>
      </c>
      <c r="N381">
        <v>3.8</v>
      </c>
      <c r="O381">
        <v>15.5</v>
      </c>
      <c r="P381">
        <v>4.0999999999999996</v>
      </c>
      <c r="Q381">
        <v>37</v>
      </c>
      <c r="R381">
        <v>30</v>
      </c>
      <c r="S381">
        <v>225</v>
      </c>
      <c r="T381">
        <v>7.5</v>
      </c>
      <c r="U381">
        <v>1</v>
      </c>
      <c r="V381">
        <v>36</v>
      </c>
      <c r="W381">
        <v>1.9</v>
      </c>
      <c r="X381">
        <v>14.1</v>
      </c>
      <c r="Y381" s="2">
        <v>0.81100000000000005</v>
      </c>
      <c r="Z381">
        <v>473</v>
      </c>
      <c r="AA381">
        <v>2</v>
      </c>
      <c r="AB381">
        <v>1</v>
      </c>
    </row>
    <row r="382" spans="1:28" x14ac:dyDescent="0.25">
      <c r="A382">
        <v>2014</v>
      </c>
      <c r="B382">
        <v>69</v>
      </c>
      <c r="C382" t="s">
        <v>820</v>
      </c>
      <c r="D382" t="str">
        <f>IFERROR(INDEX('Draft Master List'!E:F,MATCH(C382,'Draft Master List'!E:E,0),2),"N/A")</f>
        <v>N/A</v>
      </c>
      <c r="E382" t="s">
        <v>20</v>
      </c>
      <c r="F382">
        <v>25</v>
      </c>
      <c r="G382" t="s">
        <v>1</v>
      </c>
      <c r="H382">
        <v>16</v>
      </c>
      <c r="I382">
        <v>16</v>
      </c>
      <c r="J382">
        <v>64</v>
      </c>
      <c r="K382">
        <v>273</v>
      </c>
      <c r="L382">
        <v>3</v>
      </c>
      <c r="M382">
        <v>20</v>
      </c>
      <c r="N382">
        <v>4.3</v>
      </c>
      <c r="O382">
        <v>17.100000000000001</v>
      </c>
      <c r="P382">
        <v>4</v>
      </c>
      <c r="Z382">
        <v>273</v>
      </c>
      <c r="AA382">
        <v>3</v>
      </c>
      <c r="AB382">
        <v>13</v>
      </c>
    </row>
    <row r="383" spans="1:28" x14ac:dyDescent="0.25">
      <c r="A383">
        <v>2014</v>
      </c>
      <c r="B383">
        <v>70</v>
      </c>
      <c r="C383" t="s">
        <v>1022</v>
      </c>
      <c r="D383" t="str">
        <f>IFERROR(INDEX('Draft Master List'!E:F,MATCH(C383,'Draft Master List'!E:E,0),2),"N/A")</f>
        <v>N/A</v>
      </c>
      <c r="E383" t="s">
        <v>10</v>
      </c>
      <c r="F383">
        <v>23</v>
      </c>
      <c r="G383" t="s">
        <v>643</v>
      </c>
      <c r="H383">
        <v>14</v>
      </c>
      <c r="I383">
        <v>4</v>
      </c>
      <c r="J383">
        <v>63</v>
      </c>
      <c r="K383">
        <v>208</v>
      </c>
      <c r="L383">
        <v>1</v>
      </c>
      <c r="M383">
        <v>21</v>
      </c>
      <c r="N383">
        <v>3.3</v>
      </c>
      <c r="O383">
        <v>14.9</v>
      </c>
      <c r="P383">
        <v>4.5</v>
      </c>
      <c r="Q383">
        <v>15</v>
      </c>
      <c r="R383">
        <v>11</v>
      </c>
      <c r="S383">
        <v>79</v>
      </c>
      <c r="T383">
        <v>7.2</v>
      </c>
      <c r="U383">
        <v>3</v>
      </c>
      <c r="V383">
        <v>18</v>
      </c>
      <c r="W383">
        <v>0.8</v>
      </c>
      <c r="X383">
        <v>5.6</v>
      </c>
      <c r="Y383" s="2">
        <v>0.73299999999999998</v>
      </c>
      <c r="Z383">
        <v>287</v>
      </c>
      <c r="AA383">
        <v>4</v>
      </c>
      <c r="AB383">
        <v>0</v>
      </c>
    </row>
    <row r="384" spans="1:28" x14ac:dyDescent="0.25">
      <c r="A384">
        <v>2014</v>
      </c>
      <c r="B384">
        <v>71</v>
      </c>
      <c r="C384" t="s">
        <v>91</v>
      </c>
      <c r="D384" t="str">
        <f>IFERROR(INDEX('Draft Master List'!E:F,MATCH(C384,'Draft Master List'!E:E,0),2),"N/A")</f>
        <v>272006</v>
      </c>
      <c r="E384" t="s">
        <v>22</v>
      </c>
      <c r="F384">
        <v>31</v>
      </c>
      <c r="G384" t="s">
        <v>643</v>
      </c>
      <c r="H384">
        <v>6</v>
      </c>
      <c r="I384">
        <v>6</v>
      </c>
      <c r="J384">
        <v>62</v>
      </c>
      <c r="K384">
        <v>219</v>
      </c>
      <c r="L384">
        <v>0</v>
      </c>
      <c r="M384">
        <v>17</v>
      </c>
      <c r="N384">
        <v>3.5</v>
      </c>
      <c r="O384">
        <v>36.5</v>
      </c>
      <c r="P384">
        <v>10.3</v>
      </c>
      <c r="Q384">
        <v>6</v>
      </c>
      <c r="R384">
        <v>5</v>
      </c>
      <c r="S384">
        <v>44</v>
      </c>
      <c r="T384">
        <v>8.8000000000000007</v>
      </c>
      <c r="U384">
        <v>0</v>
      </c>
      <c r="V384">
        <v>30</v>
      </c>
      <c r="W384">
        <v>0.8</v>
      </c>
      <c r="X384">
        <v>7.3</v>
      </c>
      <c r="Y384" s="2">
        <v>0.83299999999999996</v>
      </c>
      <c r="Z384">
        <v>263</v>
      </c>
      <c r="AA384">
        <v>0</v>
      </c>
      <c r="AB384">
        <v>1</v>
      </c>
    </row>
    <row r="385" spans="1:28" x14ac:dyDescent="0.25">
      <c r="A385">
        <v>2014</v>
      </c>
      <c r="B385">
        <v>72</v>
      </c>
      <c r="C385" t="s">
        <v>748</v>
      </c>
      <c r="D385" t="str">
        <f>IFERROR(INDEX('Draft Master List'!E:F,MATCH(C385,'Draft Master List'!E:E,0),2),"N/A")</f>
        <v>N/A</v>
      </c>
      <c r="E385" t="s">
        <v>15</v>
      </c>
      <c r="F385">
        <v>27</v>
      </c>
      <c r="G385" t="s">
        <v>1</v>
      </c>
      <c r="H385">
        <v>16</v>
      </c>
      <c r="I385">
        <v>16</v>
      </c>
      <c r="J385">
        <v>60</v>
      </c>
      <c r="K385">
        <v>169</v>
      </c>
      <c r="L385">
        <v>4</v>
      </c>
      <c r="M385">
        <v>20</v>
      </c>
      <c r="N385">
        <v>2.8</v>
      </c>
      <c r="O385">
        <v>10.6</v>
      </c>
      <c r="P385">
        <v>3.8</v>
      </c>
      <c r="Q385">
        <v>1</v>
      </c>
      <c r="R385">
        <v>1</v>
      </c>
      <c r="S385">
        <v>18</v>
      </c>
      <c r="T385">
        <v>18</v>
      </c>
      <c r="U385">
        <v>1</v>
      </c>
      <c r="V385">
        <v>18</v>
      </c>
      <c r="W385">
        <v>0.1</v>
      </c>
      <c r="X385">
        <v>1.1000000000000001</v>
      </c>
      <c r="Y385" s="2">
        <v>1</v>
      </c>
      <c r="Z385">
        <v>187</v>
      </c>
      <c r="AA385">
        <v>5</v>
      </c>
      <c r="AB385">
        <v>4</v>
      </c>
    </row>
    <row r="386" spans="1:28" x14ac:dyDescent="0.25">
      <c r="A386">
        <v>2014</v>
      </c>
      <c r="B386">
        <v>73</v>
      </c>
      <c r="C386" t="s">
        <v>770</v>
      </c>
      <c r="D386" t="str">
        <f>IFERROR(INDEX('Draft Master List'!E:F,MATCH(C386,'Draft Master List'!E:E,0),2),"N/A")</f>
        <v>N/A</v>
      </c>
      <c r="E386" t="s">
        <v>32</v>
      </c>
      <c r="F386">
        <v>24</v>
      </c>
      <c r="G386" t="s">
        <v>1</v>
      </c>
      <c r="H386">
        <v>14</v>
      </c>
      <c r="I386">
        <v>13</v>
      </c>
      <c r="J386">
        <v>59</v>
      </c>
      <c r="K386">
        <v>238</v>
      </c>
      <c r="L386">
        <v>1</v>
      </c>
      <c r="M386">
        <v>18</v>
      </c>
      <c r="N386">
        <v>4</v>
      </c>
      <c r="O386">
        <v>17</v>
      </c>
      <c r="P386">
        <v>4.2</v>
      </c>
      <c r="Q386">
        <v>1</v>
      </c>
      <c r="R386">
        <v>0</v>
      </c>
      <c r="S386">
        <v>0</v>
      </c>
      <c r="U386">
        <v>0</v>
      </c>
      <c r="V386">
        <v>0</v>
      </c>
      <c r="W386">
        <v>0</v>
      </c>
      <c r="X386">
        <v>0</v>
      </c>
      <c r="Y386" s="2">
        <v>0</v>
      </c>
      <c r="Z386">
        <v>238</v>
      </c>
      <c r="AA386">
        <v>1</v>
      </c>
      <c r="AB386">
        <v>8</v>
      </c>
    </row>
    <row r="387" spans="1:28" x14ac:dyDescent="0.25">
      <c r="A387">
        <v>2014</v>
      </c>
      <c r="B387">
        <v>74</v>
      </c>
      <c r="C387" t="s">
        <v>911</v>
      </c>
      <c r="D387" t="str">
        <f>IFERROR(INDEX('Draft Master List'!E:F,MATCH(C387,'Draft Master List'!E:E,0),2),"N/A")</f>
        <v>N/A</v>
      </c>
      <c r="E387" t="s">
        <v>21</v>
      </c>
      <c r="F387">
        <v>24</v>
      </c>
      <c r="G387" t="s">
        <v>643</v>
      </c>
      <c r="H387">
        <v>16</v>
      </c>
      <c r="I387">
        <v>1</v>
      </c>
      <c r="J387">
        <v>58</v>
      </c>
      <c r="K387">
        <v>217</v>
      </c>
      <c r="L387">
        <v>1</v>
      </c>
      <c r="M387">
        <v>17</v>
      </c>
      <c r="N387">
        <v>3.7</v>
      </c>
      <c r="O387">
        <v>13.6</v>
      </c>
      <c r="P387">
        <v>3.6</v>
      </c>
      <c r="Q387">
        <v>40</v>
      </c>
      <c r="R387">
        <v>29</v>
      </c>
      <c r="S387">
        <v>173</v>
      </c>
      <c r="T387">
        <v>6</v>
      </c>
      <c r="U387">
        <v>1</v>
      </c>
      <c r="V387">
        <v>14</v>
      </c>
      <c r="W387">
        <v>1.8</v>
      </c>
      <c r="X387">
        <v>10.8</v>
      </c>
      <c r="Y387" s="2">
        <v>0.72499999999999998</v>
      </c>
      <c r="Z387">
        <v>390</v>
      </c>
      <c r="AA387">
        <v>2</v>
      </c>
      <c r="AB387">
        <v>1</v>
      </c>
    </row>
    <row r="388" spans="1:28" x14ac:dyDescent="0.25">
      <c r="A388">
        <v>2014</v>
      </c>
      <c r="B388">
        <v>75</v>
      </c>
      <c r="C388" t="s">
        <v>1196</v>
      </c>
      <c r="D388" t="str">
        <f>IFERROR(INDEX('Draft Master List'!E:F,MATCH(C388,'Draft Master List'!E:E,0),2),"N/A")</f>
        <v>N/A</v>
      </c>
      <c r="E388" t="s">
        <v>6</v>
      </c>
      <c r="F388">
        <v>31</v>
      </c>
      <c r="H388">
        <v>15</v>
      </c>
      <c r="I388">
        <v>0</v>
      </c>
      <c r="J388">
        <v>57</v>
      </c>
      <c r="K388">
        <v>329</v>
      </c>
      <c r="L388">
        <v>6</v>
      </c>
      <c r="M388">
        <v>49</v>
      </c>
      <c r="N388">
        <v>5.8</v>
      </c>
      <c r="O388">
        <v>21.9</v>
      </c>
      <c r="P388">
        <v>3.8</v>
      </c>
      <c r="Q388">
        <v>62</v>
      </c>
      <c r="R388">
        <v>40</v>
      </c>
      <c r="S388">
        <v>387</v>
      </c>
      <c r="T388">
        <v>9.6999999999999993</v>
      </c>
      <c r="U388">
        <v>0</v>
      </c>
      <c r="V388">
        <v>57</v>
      </c>
      <c r="W388">
        <v>2.7</v>
      </c>
      <c r="X388">
        <v>25.8</v>
      </c>
      <c r="Y388" s="2">
        <v>0.64500000000000002</v>
      </c>
      <c r="Z388">
        <v>716</v>
      </c>
      <c r="AA388">
        <v>6</v>
      </c>
      <c r="AB388">
        <v>4</v>
      </c>
    </row>
    <row r="389" spans="1:28" x14ac:dyDescent="0.25">
      <c r="A389">
        <v>2014</v>
      </c>
      <c r="B389">
        <v>76</v>
      </c>
      <c r="C389" t="s">
        <v>794</v>
      </c>
      <c r="D389" t="str">
        <f>IFERROR(INDEX('Draft Master List'!E:F,MATCH(C389,'Draft Master List'!E:E,0),2),"N/A")</f>
        <v>N/A</v>
      </c>
      <c r="E389" t="s">
        <v>4</v>
      </c>
      <c r="F389">
        <v>23</v>
      </c>
      <c r="G389" t="s">
        <v>1</v>
      </c>
      <c r="H389">
        <v>14</v>
      </c>
      <c r="I389">
        <v>13</v>
      </c>
      <c r="J389">
        <v>56</v>
      </c>
      <c r="K389">
        <v>419</v>
      </c>
      <c r="L389">
        <v>0</v>
      </c>
      <c r="M389">
        <v>34</v>
      </c>
      <c r="N389">
        <v>7.5</v>
      </c>
      <c r="O389">
        <v>29.9</v>
      </c>
      <c r="P389">
        <v>4</v>
      </c>
      <c r="Z389">
        <v>419</v>
      </c>
      <c r="AA389">
        <v>0</v>
      </c>
      <c r="AB389">
        <v>7</v>
      </c>
    </row>
    <row r="390" spans="1:28" x14ac:dyDescent="0.25">
      <c r="A390">
        <v>2014</v>
      </c>
      <c r="B390">
        <v>77</v>
      </c>
      <c r="C390" t="s">
        <v>751</v>
      </c>
      <c r="D390" t="str">
        <f>IFERROR(INDEX('Draft Master List'!E:F,MATCH(C390,'Draft Master List'!E:E,0),2),"N/A")</f>
        <v>N/A</v>
      </c>
      <c r="E390" t="s">
        <v>33</v>
      </c>
      <c r="F390">
        <v>26</v>
      </c>
      <c r="G390" t="s">
        <v>1</v>
      </c>
      <c r="H390">
        <v>16</v>
      </c>
      <c r="I390">
        <v>16</v>
      </c>
      <c r="J390">
        <v>56</v>
      </c>
      <c r="K390">
        <v>311</v>
      </c>
      <c r="L390">
        <v>1</v>
      </c>
      <c r="M390">
        <v>40</v>
      </c>
      <c r="N390">
        <v>5.6</v>
      </c>
      <c r="O390">
        <v>19.399999999999999</v>
      </c>
      <c r="P390">
        <v>3.5</v>
      </c>
      <c r="Q390">
        <v>1</v>
      </c>
      <c r="R390">
        <v>1</v>
      </c>
      <c r="S390">
        <v>-4</v>
      </c>
      <c r="T390">
        <v>-4</v>
      </c>
      <c r="U390">
        <v>0</v>
      </c>
      <c r="V390">
        <v>0</v>
      </c>
      <c r="W390">
        <v>0.1</v>
      </c>
      <c r="X390">
        <v>-0.3</v>
      </c>
      <c r="Y390" s="2">
        <v>1</v>
      </c>
      <c r="Z390">
        <v>307</v>
      </c>
      <c r="AA390">
        <v>1</v>
      </c>
      <c r="AB390">
        <v>10</v>
      </c>
    </row>
    <row r="391" spans="1:28" x14ac:dyDescent="0.25">
      <c r="A391">
        <v>2014</v>
      </c>
      <c r="B391">
        <v>78</v>
      </c>
      <c r="C391" t="s">
        <v>1130</v>
      </c>
      <c r="D391" t="str">
        <f>IFERROR(INDEX('Draft Master List'!E:F,MATCH(C391,'Draft Master List'!E:E,0),2),"N/A")</f>
        <v>N/A</v>
      </c>
      <c r="E391" t="s">
        <v>26</v>
      </c>
      <c r="F391">
        <v>24</v>
      </c>
      <c r="G391" t="s">
        <v>643</v>
      </c>
      <c r="H391">
        <v>5</v>
      </c>
      <c r="I391">
        <v>3</v>
      </c>
      <c r="J391">
        <v>55</v>
      </c>
      <c r="K391">
        <v>172</v>
      </c>
      <c r="L391">
        <v>1</v>
      </c>
      <c r="M391">
        <v>23</v>
      </c>
      <c r="N391">
        <v>3.1</v>
      </c>
      <c r="O391">
        <v>34.4</v>
      </c>
      <c r="P391">
        <v>11</v>
      </c>
      <c r="Q391">
        <v>13</v>
      </c>
      <c r="R391">
        <v>9</v>
      </c>
      <c r="S391">
        <v>62</v>
      </c>
      <c r="T391">
        <v>6.9</v>
      </c>
      <c r="U391">
        <v>0</v>
      </c>
      <c r="V391">
        <v>16</v>
      </c>
      <c r="W391">
        <v>1.8</v>
      </c>
      <c r="X391">
        <v>12.4</v>
      </c>
      <c r="Y391" s="2">
        <v>0.69199999999999995</v>
      </c>
      <c r="Z391">
        <v>234</v>
      </c>
      <c r="AA391">
        <v>1</v>
      </c>
      <c r="AB391">
        <v>1</v>
      </c>
    </row>
    <row r="392" spans="1:28" x14ac:dyDescent="0.25">
      <c r="A392">
        <v>2014</v>
      </c>
      <c r="B392">
        <v>79</v>
      </c>
      <c r="C392" t="s">
        <v>1017</v>
      </c>
      <c r="D392" t="str">
        <f>IFERROR(INDEX('Draft Master List'!E:F,MATCH(C392,'Draft Master List'!E:E,0),2),"N/A")</f>
        <v>N/A</v>
      </c>
      <c r="E392" t="s">
        <v>26</v>
      </c>
      <c r="F392">
        <v>22</v>
      </c>
      <c r="H392">
        <v>15</v>
      </c>
      <c r="I392">
        <v>0</v>
      </c>
      <c r="J392">
        <v>54</v>
      </c>
      <c r="K392">
        <v>272</v>
      </c>
      <c r="L392">
        <v>3</v>
      </c>
      <c r="M392">
        <v>47</v>
      </c>
      <c r="N392">
        <v>5</v>
      </c>
      <c r="O392">
        <v>18.100000000000001</v>
      </c>
      <c r="P392">
        <v>3.6</v>
      </c>
      <c r="Q392">
        <v>7</v>
      </c>
      <c r="R392">
        <v>4</v>
      </c>
      <c r="S392">
        <v>25</v>
      </c>
      <c r="T392">
        <v>6.3</v>
      </c>
      <c r="U392">
        <v>0</v>
      </c>
      <c r="V392">
        <v>14</v>
      </c>
      <c r="W392">
        <v>0.3</v>
      </c>
      <c r="X392">
        <v>1.7</v>
      </c>
      <c r="Y392" s="2">
        <v>0.57099999999999995</v>
      </c>
      <c r="Z392">
        <v>297</v>
      </c>
      <c r="AA392">
        <v>3</v>
      </c>
      <c r="AB392">
        <v>1</v>
      </c>
    </row>
    <row r="393" spans="1:28" x14ac:dyDescent="0.25">
      <c r="A393">
        <v>2014</v>
      </c>
      <c r="B393">
        <v>80</v>
      </c>
      <c r="C393" t="s">
        <v>1011</v>
      </c>
      <c r="D393" t="str">
        <f>IFERROR(INDEX('Draft Master List'!E:F,MATCH(C393,'Draft Master List'!E:E,0),2),"N/A")</f>
        <v>N/A</v>
      </c>
      <c r="E393" t="s">
        <v>10</v>
      </c>
      <c r="F393">
        <v>23</v>
      </c>
      <c r="H393">
        <v>5</v>
      </c>
      <c r="I393">
        <v>0</v>
      </c>
      <c r="J393">
        <v>53</v>
      </c>
      <c r="K393">
        <v>246</v>
      </c>
      <c r="L393">
        <v>0</v>
      </c>
      <c r="M393">
        <v>19</v>
      </c>
      <c r="N393">
        <v>4.5999999999999996</v>
      </c>
      <c r="O393">
        <v>49.2</v>
      </c>
      <c r="P393">
        <v>10.6</v>
      </c>
      <c r="Q393">
        <v>6</v>
      </c>
      <c r="R393">
        <v>2</v>
      </c>
      <c r="S393">
        <v>11</v>
      </c>
      <c r="T393">
        <v>5.5</v>
      </c>
      <c r="U393">
        <v>0</v>
      </c>
      <c r="V393">
        <v>6</v>
      </c>
      <c r="W393">
        <v>0.4</v>
      </c>
      <c r="X393">
        <v>2.2000000000000002</v>
      </c>
      <c r="Y393" s="2">
        <v>0.33300000000000002</v>
      </c>
      <c r="Z393">
        <v>257</v>
      </c>
      <c r="AA393">
        <v>0</v>
      </c>
      <c r="AB393">
        <v>1</v>
      </c>
    </row>
    <row r="394" spans="1:28" x14ac:dyDescent="0.25">
      <c r="A394">
        <v>2014</v>
      </c>
      <c r="B394">
        <v>81</v>
      </c>
      <c r="C394" t="s">
        <v>981</v>
      </c>
      <c r="D394" t="str">
        <f>IFERROR(INDEX('Draft Master List'!E:F,MATCH(C394,'Draft Master List'!E:E,0),2),"N/A")</f>
        <v>N/A</v>
      </c>
      <c r="E394" t="s">
        <v>27</v>
      </c>
      <c r="F394">
        <v>23</v>
      </c>
      <c r="H394">
        <v>16</v>
      </c>
      <c r="I394">
        <v>0</v>
      </c>
      <c r="J394">
        <v>51</v>
      </c>
      <c r="K394">
        <v>343</v>
      </c>
      <c r="L394">
        <v>3</v>
      </c>
      <c r="M394">
        <v>65</v>
      </c>
      <c r="N394">
        <v>6.7</v>
      </c>
      <c r="O394">
        <v>21.4</v>
      </c>
      <c r="P394">
        <v>3.2</v>
      </c>
      <c r="Q394">
        <v>5</v>
      </c>
      <c r="R394">
        <v>4</v>
      </c>
      <c r="S394">
        <v>23</v>
      </c>
      <c r="T394">
        <v>5.8</v>
      </c>
      <c r="U394">
        <v>0</v>
      </c>
      <c r="V394">
        <v>14</v>
      </c>
      <c r="W394">
        <v>0.3</v>
      </c>
      <c r="X394">
        <v>1.4</v>
      </c>
      <c r="Y394" s="2">
        <v>0.8</v>
      </c>
      <c r="Z394">
        <v>366</v>
      </c>
      <c r="AA394">
        <v>3</v>
      </c>
      <c r="AB394">
        <v>2</v>
      </c>
    </row>
    <row r="395" spans="1:28" x14ac:dyDescent="0.25">
      <c r="A395">
        <v>2014</v>
      </c>
      <c r="B395">
        <v>82</v>
      </c>
      <c r="C395" t="s">
        <v>31</v>
      </c>
      <c r="D395" t="str">
        <f>IFERROR(INDEX('Draft Master List'!E:F,MATCH(C395,'Draft Master List'!E:E,0),2),"N/A")</f>
        <v>N/A</v>
      </c>
      <c r="E395" t="s">
        <v>23</v>
      </c>
      <c r="F395">
        <v>32</v>
      </c>
      <c r="G395" t="s">
        <v>1</v>
      </c>
      <c r="H395">
        <v>12</v>
      </c>
      <c r="I395">
        <v>12</v>
      </c>
      <c r="J395">
        <v>50</v>
      </c>
      <c r="K395">
        <v>184</v>
      </c>
      <c r="L395">
        <v>2</v>
      </c>
      <c r="M395">
        <v>16</v>
      </c>
      <c r="N395">
        <v>3.7</v>
      </c>
      <c r="O395">
        <v>15.3</v>
      </c>
      <c r="P395">
        <v>4.2</v>
      </c>
      <c r="Z395">
        <v>184</v>
      </c>
      <c r="AA395">
        <v>2</v>
      </c>
      <c r="AB395">
        <v>5</v>
      </c>
    </row>
    <row r="396" spans="1:28" x14ac:dyDescent="0.25">
      <c r="A396">
        <v>2014</v>
      </c>
      <c r="B396">
        <v>83</v>
      </c>
      <c r="C396" t="s">
        <v>84</v>
      </c>
      <c r="D396" t="str">
        <f>IFERROR(INDEX('Draft Master List'!E:F,MATCH(C396,'Draft Master List'!E:E,0),2),"N/A")</f>
        <v>N/A</v>
      </c>
      <c r="E396" t="s">
        <v>25</v>
      </c>
      <c r="F396">
        <v>30</v>
      </c>
      <c r="G396" t="s">
        <v>1</v>
      </c>
      <c r="H396">
        <v>15</v>
      </c>
      <c r="I396">
        <v>15</v>
      </c>
      <c r="J396">
        <v>49</v>
      </c>
      <c r="K396">
        <v>254</v>
      </c>
      <c r="L396">
        <v>1</v>
      </c>
      <c r="M396">
        <v>25</v>
      </c>
      <c r="N396">
        <v>5.2</v>
      </c>
      <c r="O396">
        <v>16.899999999999999</v>
      </c>
      <c r="P396">
        <v>3.3</v>
      </c>
      <c r="Z396">
        <v>254</v>
      </c>
      <c r="AA396">
        <v>1</v>
      </c>
      <c r="AB396">
        <v>4</v>
      </c>
    </row>
    <row r="397" spans="1:28" x14ac:dyDescent="0.25">
      <c r="A397">
        <v>2014</v>
      </c>
      <c r="B397">
        <v>84</v>
      </c>
      <c r="C397" t="s">
        <v>796</v>
      </c>
      <c r="D397" t="str">
        <f>IFERROR(INDEX('Draft Master List'!E:F,MATCH(C397,'Draft Master List'!E:E,0),2),"N/A")</f>
        <v>N/A</v>
      </c>
      <c r="E397" t="s">
        <v>18</v>
      </c>
      <c r="F397">
        <v>22</v>
      </c>
      <c r="G397" t="s">
        <v>1</v>
      </c>
      <c r="H397">
        <v>13</v>
      </c>
      <c r="I397">
        <v>12</v>
      </c>
      <c r="J397">
        <v>47</v>
      </c>
      <c r="K397">
        <v>209</v>
      </c>
      <c r="L397">
        <v>1</v>
      </c>
      <c r="M397">
        <v>16</v>
      </c>
      <c r="N397">
        <v>4.4000000000000004</v>
      </c>
      <c r="O397">
        <v>16.100000000000001</v>
      </c>
      <c r="P397">
        <v>3.6</v>
      </c>
      <c r="Z397">
        <v>209</v>
      </c>
      <c r="AA397">
        <v>1</v>
      </c>
      <c r="AB397">
        <v>3</v>
      </c>
    </row>
    <row r="398" spans="1:28" x14ac:dyDescent="0.25">
      <c r="A398">
        <v>2014</v>
      </c>
      <c r="B398">
        <v>85</v>
      </c>
      <c r="C398" t="s">
        <v>973</v>
      </c>
      <c r="D398" t="str">
        <f>IFERROR(INDEX('Draft Master List'!E:F,MATCH(C398,'Draft Master List'!E:E,0),2),"N/A")</f>
        <v>N/A</v>
      </c>
      <c r="E398" t="s">
        <v>6</v>
      </c>
      <c r="F398">
        <v>25</v>
      </c>
      <c r="H398">
        <v>14</v>
      </c>
      <c r="I398">
        <v>0</v>
      </c>
      <c r="J398">
        <v>46</v>
      </c>
      <c r="K398">
        <v>172</v>
      </c>
      <c r="L398">
        <v>4</v>
      </c>
      <c r="M398">
        <v>22</v>
      </c>
      <c r="N398">
        <v>3.7</v>
      </c>
      <c r="O398">
        <v>12.3</v>
      </c>
      <c r="P398">
        <v>3.3</v>
      </c>
      <c r="Q398">
        <v>3</v>
      </c>
      <c r="R398">
        <v>2</v>
      </c>
      <c r="S398">
        <v>16</v>
      </c>
      <c r="T398">
        <v>8</v>
      </c>
      <c r="U398">
        <v>0</v>
      </c>
      <c r="V398">
        <v>15</v>
      </c>
      <c r="W398">
        <v>0.1</v>
      </c>
      <c r="X398">
        <v>1.1000000000000001</v>
      </c>
      <c r="Y398" s="2">
        <v>0.66700000000000004</v>
      </c>
      <c r="Z398">
        <v>188</v>
      </c>
      <c r="AA398">
        <v>4</v>
      </c>
      <c r="AB398">
        <v>1</v>
      </c>
    </row>
    <row r="399" spans="1:28" x14ac:dyDescent="0.25">
      <c r="A399">
        <v>2014</v>
      </c>
      <c r="B399">
        <v>86</v>
      </c>
      <c r="C399" t="s">
        <v>1027</v>
      </c>
      <c r="D399" t="str">
        <f>IFERROR(INDEX('Draft Master List'!E:F,MATCH(C399,'Draft Master List'!E:E,0),2),"N/A")</f>
        <v>N/A</v>
      </c>
      <c r="E399" t="s">
        <v>0</v>
      </c>
      <c r="F399">
        <v>30</v>
      </c>
      <c r="G399" t="s">
        <v>643</v>
      </c>
      <c r="H399">
        <v>11</v>
      </c>
      <c r="I399">
        <v>3</v>
      </c>
      <c r="J399">
        <v>45</v>
      </c>
      <c r="K399">
        <v>222</v>
      </c>
      <c r="L399">
        <v>2</v>
      </c>
      <c r="M399">
        <v>27</v>
      </c>
      <c r="N399">
        <v>4.9000000000000004</v>
      </c>
      <c r="O399">
        <v>20.2</v>
      </c>
      <c r="P399">
        <v>4.0999999999999996</v>
      </c>
      <c r="Q399">
        <v>55</v>
      </c>
      <c r="R399">
        <v>45</v>
      </c>
      <c r="S399">
        <v>378</v>
      </c>
      <c r="T399">
        <v>8.4</v>
      </c>
      <c r="U399">
        <v>1</v>
      </c>
      <c r="V399">
        <v>39</v>
      </c>
      <c r="W399">
        <v>4.0999999999999996</v>
      </c>
      <c r="X399">
        <v>34.4</v>
      </c>
      <c r="Y399" s="2">
        <v>0.81799999999999995</v>
      </c>
      <c r="Z399">
        <v>600</v>
      </c>
      <c r="AA399">
        <v>3</v>
      </c>
      <c r="AB399">
        <v>0</v>
      </c>
    </row>
    <row r="400" spans="1:28" x14ac:dyDescent="0.25">
      <c r="A400">
        <v>2014</v>
      </c>
      <c r="B400">
        <v>87</v>
      </c>
      <c r="C400" t="s">
        <v>890</v>
      </c>
      <c r="D400" t="str">
        <f>IFERROR(INDEX('Draft Master List'!E:F,MATCH(C400,'Draft Master List'!E:E,0),2),"N/A")</f>
        <v>N/A</v>
      </c>
      <c r="E400" t="s">
        <v>33</v>
      </c>
      <c r="F400">
        <v>27</v>
      </c>
      <c r="H400">
        <v>12</v>
      </c>
      <c r="I400">
        <v>0</v>
      </c>
      <c r="J400">
        <v>44</v>
      </c>
      <c r="K400">
        <v>168</v>
      </c>
      <c r="L400">
        <v>2</v>
      </c>
      <c r="M400">
        <v>15</v>
      </c>
      <c r="N400">
        <v>3.8</v>
      </c>
      <c r="O400">
        <v>14</v>
      </c>
      <c r="P400">
        <v>3.7</v>
      </c>
      <c r="Q400">
        <v>19</v>
      </c>
      <c r="R400">
        <v>13</v>
      </c>
      <c r="S400">
        <v>121</v>
      </c>
      <c r="T400">
        <v>9.3000000000000007</v>
      </c>
      <c r="U400">
        <v>0</v>
      </c>
      <c r="V400">
        <v>25</v>
      </c>
      <c r="W400">
        <v>1.1000000000000001</v>
      </c>
      <c r="X400">
        <v>10.1</v>
      </c>
      <c r="Y400" s="2">
        <v>0.68400000000000005</v>
      </c>
      <c r="Z400">
        <v>289</v>
      </c>
      <c r="AA400">
        <v>2</v>
      </c>
      <c r="AB400">
        <v>1</v>
      </c>
    </row>
    <row r="401" spans="1:28" x14ac:dyDescent="0.25">
      <c r="A401">
        <v>2014</v>
      </c>
      <c r="B401">
        <v>88</v>
      </c>
      <c r="C401" t="s">
        <v>518</v>
      </c>
      <c r="D401" t="str">
        <f>IFERROR(INDEX('Draft Master List'!E:F,MATCH(C401,'Draft Master List'!E:E,0),2),"N/A")</f>
        <v>602006</v>
      </c>
      <c r="E401" t="s">
        <v>16</v>
      </c>
      <c r="F401">
        <v>29</v>
      </c>
      <c r="G401" t="s">
        <v>643</v>
      </c>
      <c r="H401">
        <v>12</v>
      </c>
      <c r="I401">
        <v>1</v>
      </c>
      <c r="J401">
        <v>43</v>
      </c>
      <c r="K401">
        <v>96</v>
      </c>
      <c r="L401">
        <v>0</v>
      </c>
      <c r="M401">
        <v>13</v>
      </c>
      <c r="N401">
        <v>2.2000000000000002</v>
      </c>
      <c r="O401">
        <v>8</v>
      </c>
      <c r="P401">
        <v>3.6</v>
      </c>
      <c r="Q401">
        <v>16</v>
      </c>
      <c r="R401">
        <v>11</v>
      </c>
      <c r="S401">
        <v>71</v>
      </c>
      <c r="T401">
        <v>6.5</v>
      </c>
      <c r="U401">
        <v>0</v>
      </c>
      <c r="V401">
        <v>12</v>
      </c>
      <c r="W401">
        <v>0.9</v>
      </c>
      <c r="X401">
        <v>5.9</v>
      </c>
      <c r="Y401" s="2">
        <v>0.68799999999999994</v>
      </c>
      <c r="Z401">
        <v>167</v>
      </c>
      <c r="AA401">
        <v>0</v>
      </c>
      <c r="AB401">
        <v>1</v>
      </c>
    </row>
    <row r="402" spans="1:28" x14ac:dyDescent="0.25">
      <c r="A402">
        <v>2014</v>
      </c>
      <c r="B402">
        <v>89</v>
      </c>
      <c r="C402" t="s">
        <v>80</v>
      </c>
      <c r="D402" t="str">
        <f>IFERROR(INDEX('Draft Master List'!E:F,MATCH(C402,'Draft Master List'!E:E,0),2),"N/A")</f>
        <v>N/A</v>
      </c>
      <c r="E402" t="s">
        <v>5</v>
      </c>
      <c r="F402">
        <v>31</v>
      </c>
      <c r="G402" t="s">
        <v>1</v>
      </c>
      <c r="H402">
        <v>16</v>
      </c>
      <c r="I402">
        <v>16</v>
      </c>
      <c r="J402">
        <v>43</v>
      </c>
      <c r="K402">
        <v>269</v>
      </c>
      <c r="L402">
        <v>2</v>
      </c>
      <c r="M402">
        <v>19</v>
      </c>
      <c r="N402">
        <v>6.3</v>
      </c>
      <c r="O402">
        <v>16.8</v>
      </c>
      <c r="P402">
        <v>2.7</v>
      </c>
      <c r="Z402">
        <v>269</v>
      </c>
      <c r="AA402">
        <v>2</v>
      </c>
      <c r="AB402">
        <v>12</v>
      </c>
    </row>
    <row r="403" spans="1:28" x14ac:dyDescent="0.25">
      <c r="A403">
        <v>2014</v>
      </c>
      <c r="B403">
        <v>90</v>
      </c>
      <c r="C403" t="s">
        <v>11</v>
      </c>
      <c r="D403" t="str">
        <f>IFERROR(INDEX('Draft Master List'!E:F,MATCH(C403,'Draft Master List'!E:E,0),2),"N/A")</f>
        <v>12009</v>
      </c>
      <c r="E403" t="s">
        <v>12</v>
      </c>
      <c r="F403">
        <v>26</v>
      </c>
      <c r="G403" t="s">
        <v>1</v>
      </c>
      <c r="H403">
        <v>16</v>
      </c>
      <c r="I403">
        <v>16</v>
      </c>
      <c r="J403">
        <v>43</v>
      </c>
      <c r="K403">
        <v>93</v>
      </c>
      <c r="L403">
        <v>2</v>
      </c>
      <c r="M403">
        <v>18</v>
      </c>
      <c r="N403">
        <v>2.2000000000000002</v>
      </c>
      <c r="O403">
        <v>5.8</v>
      </c>
      <c r="P403">
        <v>2.7</v>
      </c>
      <c r="Z403">
        <v>93</v>
      </c>
      <c r="AA403">
        <v>2</v>
      </c>
      <c r="AB403">
        <v>10</v>
      </c>
    </row>
    <row r="404" spans="1:28" x14ac:dyDescent="0.25">
      <c r="A404">
        <v>2014</v>
      </c>
      <c r="B404">
        <v>91</v>
      </c>
      <c r="C404" t="s">
        <v>898</v>
      </c>
      <c r="D404" t="str">
        <f>IFERROR(INDEX('Draft Master List'!E:F,MATCH(C404,'Draft Master List'!E:E,0),2),"N/A")</f>
        <v>N/A</v>
      </c>
      <c r="E404" t="s">
        <v>7</v>
      </c>
      <c r="F404">
        <v>26</v>
      </c>
      <c r="H404">
        <v>14</v>
      </c>
      <c r="I404">
        <v>0</v>
      </c>
      <c r="J404">
        <v>40</v>
      </c>
      <c r="K404">
        <v>216</v>
      </c>
      <c r="L404">
        <v>1</v>
      </c>
      <c r="M404">
        <v>18</v>
      </c>
      <c r="N404">
        <v>5.4</v>
      </c>
      <c r="O404">
        <v>15.4</v>
      </c>
      <c r="P404">
        <v>2.9</v>
      </c>
      <c r="Q404">
        <v>47</v>
      </c>
      <c r="R404">
        <v>42</v>
      </c>
      <c r="S404">
        <v>477</v>
      </c>
      <c r="T404">
        <v>11.4</v>
      </c>
      <c r="U404">
        <v>2</v>
      </c>
      <c r="V404">
        <v>55</v>
      </c>
      <c r="W404">
        <v>3</v>
      </c>
      <c r="X404">
        <v>34.1</v>
      </c>
      <c r="Y404" s="2">
        <v>0.89400000000000002</v>
      </c>
      <c r="Z404">
        <v>693</v>
      </c>
      <c r="AA404">
        <v>3</v>
      </c>
      <c r="AB404">
        <v>2</v>
      </c>
    </row>
    <row r="405" spans="1:28" x14ac:dyDescent="0.25">
      <c r="A405">
        <v>2014</v>
      </c>
      <c r="B405">
        <v>92</v>
      </c>
      <c r="C405" t="s">
        <v>106</v>
      </c>
      <c r="D405" t="str">
        <f>IFERROR(INDEX('Draft Master List'!E:F,MATCH(C405,'Draft Master List'!E:E,0),2),"N/A")</f>
        <v>362010</v>
      </c>
      <c r="E405" t="s">
        <v>28</v>
      </c>
      <c r="F405">
        <v>25</v>
      </c>
      <c r="G405" t="s">
        <v>643</v>
      </c>
      <c r="H405">
        <v>14</v>
      </c>
      <c r="I405">
        <v>2</v>
      </c>
      <c r="J405">
        <v>40</v>
      </c>
      <c r="K405">
        <v>131</v>
      </c>
      <c r="L405">
        <v>0</v>
      </c>
      <c r="M405">
        <v>16</v>
      </c>
      <c r="N405">
        <v>3.3</v>
      </c>
      <c r="O405">
        <v>9.4</v>
      </c>
      <c r="P405">
        <v>2.9</v>
      </c>
      <c r="Q405">
        <v>36</v>
      </c>
      <c r="R405">
        <v>26</v>
      </c>
      <c r="S405">
        <v>197</v>
      </c>
      <c r="T405">
        <v>7.6</v>
      </c>
      <c r="U405">
        <v>1</v>
      </c>
      <c r="V405">
        <v>25</v>
      </c>
      <c r="W405">
        <v>1.9</v>
      </c>
      <c r="X405">
        <v>14.1</v>
      </c>
      <c r="Y405" s="2">
        <v>0.72199999999999998</v>
      </c>
      <c r="Z405">
        <v>328</v>
      </c>
      <c r="AA405">
        <v>1</v>
      </c>
      <c r="AB405">
        <v>1</v>
      </c>
    </row>
    <row r="406" spans="1:28" x14ac:dyDescent="0.25">
      <c r="A406">
        <v>2014</v>
      </c>
      <c r="B406">
        <v>93</v>
      </c>
      <c r="C406" t="s">
        <v>66</v>
      </c>
      <c r="D406" t="str">
        <f>IFERROR(INDEX('Draft Master List'!E:F,MATCH(C406,'Draft Master List'!E:E,0),2),"N/A")</f>
        <v>112006</v>
      </c>
      <c r="E406" t="s">
        <v>63</v>
      </c>
      <c r="F406">
        <v>31</v>
      </c>
      <c r="G406" t="s">
        <v>1</v>
      </c>
      <c r="H406">
        <v>15</v>
      </c>
      <c r="I406">
        <v>15</v>
      </c>
      <c r="J406">
        <v>39</v>
      </c>
      <c r="K406">
        <v>191</v>
      </c>
      <c r="L406">
        <v>2</v>
      </c>
      <c r="M406">
        <v>25</v>
      </c>
      <c r="N406">
        <v>4.9000000000000004</v>
      </c>
      <c r="O406">
        <v>12.7</v>
      </c>
      <c r="P406">
        <v>2.6</v>
      </c>
      <c r="Z406">
        <v>191</v>
      </c>
      <c r="AA406">
        <v>2</v>
      </c>
      <c r="AB406">
        <v>12</v>
      </c>
    </row>
    <row r="407" spans="1:28" x14ac:dyDescent="0.25">
      <c r="A407">
        <v>2014</v>
      </c>
      <c r="B407">
        <v>94</v>
      </c>
      <c r="C407" t="s">
        <v>2</v>
      </c>
      <c r="D407" t="str">
        <f>IFERROR(INDEX('Draft Master List'!E:F,MATCH(C407,'Draft Master List'!E:E,0),2),"N/A")</f>
        <v>182008</v>
      </c>
      <c r="E407" t="s">
        <v>3</v>
      </c>
      <c r="F407">
        <v>29</v>
      </c>
      <c r="G407" t="s">
        <v>1</v>
      </c>
      <c r="H407">
        <v>16</v>
      </c>
      <c r="I407">
        <v>16</v>
      </c>
      <c r="J407">
        <v>39</v>
      </c>
      <c r="K407">
        <v>70</v>
      </c>
      <c r="L407">
        <v>2</v>
      </c>
      <c r="M407">
        <v>15</v>
      </c>
      <c r="N407">
        <v>1.8</v>
      </c>
      <c r="O407">
        <v>4.4000000000000004</v>
      </c>
      <c r="P407">
        <v>2.4</v>
      </c>
      <c r="Z407">
        <v>70</v>
      </c>
      <c r="AA407">
        <v>2</v>
      </c>
      <c r="AB407">
        <v>6</v>
      </c>
    </row>
    <row r="408" spans="1:28" x14ac:dyDescent="0.25">
      <c r="A408">
        <v>2014</v>
      </c>
      <c r="B408">
        <v>95</v>
      </c>
      <c r="C408" t="s">
        <v>833</v>
      </c>
      <c r="D408" t="str">
        <f>IFERROR(INDEX('Draft Master List'!E:F,MATCH(C408,'Draft Master List'!E:E,0),2),"N/A")</f>
        <v>N/A</v>
      </c>
      <c r="E408" t="s">
        <v>23</v>
      </c>
      <c r="F408">
        <v>25</v>
      </c>
      <c r="H408">
        <v>16</v>
      </c>
      <c r="I408">
        <v>0</v>
      </c>
      <c r="J408">
        <v>39</v>
      </c>
      <c r="K408">
        <v>153</v>
      </c>
      <c r="L408">
        <v>0</v>
      </c>
      <c r="M408">
        <v>11</v>
      </c>
      <c r="N408">
        <v>3.9</v>
      </c>
      <c r="O408">
        <v>9.6</v>
      </c>
      <c r="P408">
        <v>2.4</v>
      </c>
      <c r="Q408">
        <v>8</v>
      </c>
      <c r="R408">
        <v>6</v>
      </c>
      <c r="S408">
        <v>86</v>
      </c>
      <c r="T408">
        <v>14.3</v>
      </c>
      <c r="U408">
        <v>0</v>
      </c>
      <c r="V408">
        <v>31</v>
      </c>
      <c r="W408">
        <v>0.4</v>
      </c>
      <c r="X408">
        <v>5.4</v>
      </c>
      <c r="Y408" s="2">
        <v>0.75</v>
      </c>
      <c r="Z408">
        <v>239</v>
      </c>
      <c r="AA408">
        <v>0</v>
      </c>
      <c r="AB408">
        <v>0</v>
      </c>
    </row>
    <row r="409" spans="1:28" x14ac:dyDescent="0.25">
      <c r="A409">
        <v>2014</v>
      </c>
      <c r="B409">
        <v>96</v>
      </c>
      <c r="C409" t="s">
        <v>769</v>
      </c>
      <c r="D409" t="str">
        <f>IFERROR(INDEX('Draft Master List'!E:F,MATCH(C409,'Draft Master List'!E:E,0),2),"N/A")</f>
        <v>N/A</v>
      </c>
      <c r="E409" t="s">
        <v>7</v>
      </c>
      <c r="F409">
        <v>24</v>
      </c>
      <c r="G409" t="s">
        <v>62</v>
      </c>
      <c r="H409">
        <v>9</v>
      </c>
      <c r="I409">
        <v>7</v>
      </c>
      <c r="J409">
        <v>38</v>
      </c>
      <c r="K409">
        <v>176</v>
      </c>
      <c r="L409">
        <v>1</v>
      </c>
      <c r="M409">
        <v>23</v>
      </c>
      <c r="N409">
        <v>4.5999999999999996</v>
      </c>
      <c r="O409">
        <v>19.600000000000001</v>
      </c>
      <c r="P409">
        <v>4.2</v>
      </c>
      <c r="Z409">
        <v>176</v>
      </c>
      <c r="AA409">
        <v>1</v>
      </c>
      <c r="AB409">
        <v>9</v>
      </c>
    </row>
    <row r="410" spans="1:28" x14ac:dyDescent="0.25">
      <c r="A410">
        <v>2014</v>
      </c>
      <c r="B410">
        <v>97</v>
      </c>
      <c r="C410" t="s">
        <v>81</v>
      </c>
      <c r="D410" t="str">
        <f>IFERROR(INDEX('Draft Master List'!E:F,MATCH(C410,'Draft Master List'!E:E,0),2),"N/A")</f>
        <v>N/A</v>
      </c>
      <c r="E410" t="s">
        <v>13</v>
      </c>
      <c r="F410">
        <v>33</v>
      </c>
      <c r="G410" t="s">
        <v>1</v>
      </c>
      <c r="H410">
        <v>16</v>
      </c>
      <c r="I410">
        <v>16</v>
      </c>
      <c r="J410">
        <v>37</v>
      </c>
      <c r="K410">
        <v>102</v>
      </c>
      <c r="L410">
        <v>0</v>
      </c>
      <c r="M410">
        <v>17</v>
      </c>
      <c r="N410">
        <v>2.8</v>
      </c>
      <c r="O410">
        <v>6.4</v>
      </c>
      <c r="P410">
        <v>2.2999999999999998</v>
      </c>
      <c r="Z410">
        <v>102</v>
      </c>
      <c r="AA410">
        <v>0</v>
      </c>
      <c r="AB410">
        <v>8</v>
      </c>
    </row>
    <row r="411" spans="1:28" x14ac:dyDescent="0.25">
      <c r="A411">
        <v>2014</v>
      </c>
      <c r="B411">
        <v>98</v>
      </c>
      <c r="C411" t="s">
        <v>1131</v>
      </c>
      <c r="D411" t="str">
        <f>IFERROR(INDEX('Draft Master List'!E:F,MATCH(C411,'Draft Master List'!E:E,0),2),"N/A")</f>
        <v>N/A</v>
      </c>
      <c r="E411" t="s">
        <v>22</v>
      </c>
      <c r="F411">
        <v>29</v>
      </c>
      <c r="G411" t="s">
        <v>732</v>
      </c>
      <c r="H411">
        <v>8</v>
      </c>
      <c r="I411">
        <v>6</v>
      </c>
      <c r="J411">
        <v>37</v>
      </c>
      <c r="K411">
        <v>78</v>
      </c>
      <c r="L411">
        <v>0</v>
      </c>
      <c r="M411">
        <v>15</v>
      </c>
      <c r="N411">
        <v>2.1</v>
      </c>
      <c r="O411">
        <v>9.8000000000000007</v>
      </c>
      <c r="P411">
        <v>4.5999999999999996</v>
      </c>
      <c r="Q411">
        <v>17</v>
      </c>
      <c r="R411">
        <v>12</v>
      </c>
      <c r="S411">
        <v>93</v>
      </c>
      <c r="T411">
        <v>7.8</v>
      </c>
      <c r="U411">
        <v>0</v>
      </c>
      <c r="V411">
        <v>18</v>
      </c>
      <c r="W411">
        <v>1.5</v>
      </c>
      <c r="X411">
        <v>11.6</v>
      </c>
      <c r="Y411" s="2">
        <v>0.70599999999999996</v>
      </c>
      <c r="Z411">
        <v>171</v>
      </c>
      <c r="AA411">
        <v>0</v>
      </c>
      <c r="AB411">
        <v>0</v>
      </c>
    </row>
    <row r="412" spans="1:28" x14ac:dyDescent="0.25">
      <c r="A412">
        <v>2014</v>
      </c>
      <c r="B412">
        <v>99</v>
      </c>
      <c r="C412" t="s">
        <v>782</v>
      </c>
      <c r="D412" t="str">
        <f>IFERROR(INDEX('Draft Master List'!E:F,MATCH(C412,'Draft Master List'!E:E,0),2),"N/A")</f>
        <v>N/A</v>
      </c>
      <c r="E412" t="s">
        <v>223</v>
      </c>
      <c r="F412">
        <v>23</v>
      </c>
      <c r="G412" t="s">
        <v>74</v>
      </c>
      <c r="H412">
        <v>15</v>
      </c>
      <c r="I412">
        <v>8</v>
      </c>
      <c r="J412">
        <v>36</v>
      </c>
      <c r="K412">
        <v>224</v>
      </c>
      <c r="L412">
        <v>2</v>
      </c>
      <c r="M412">
        <v>19</v>
      </c>
      <c r="N412">
        <v>6.2</v>
      </c>
      <c r="O412">
        <v>14.9</v>
      </c>
      <c r="P412">
        <v>2.4</v>
      </c>
      <c r="Q412">
        <v>44</v>
      </c>
      <c r="R412">
        <v>31</v>
      </c>
      <c r="S412">
        <v>242</v>
      </c>
      <c r="T412">
        <v>7.8</v>
      </c>
      <c r="U412">
        <v>0</v>
      </c>
      <c r="V412">
        <v>28</v>
      </c>
      <c r="W412">
        <v>2.1</v>
      </c>
      <c r="X412">
        <v>16.100000000000001</v>
      </c>
      <c r="Y412" s="2">
        <v>0.70499999999999996</v>
      </c>
      <c r="Z412">
        <v>466</v>
      </c>
      <c r="AA412">
        <v>2</v>
      </c>
      <c r="AB412">
        <v>5</v>
      </c>
    </row>
    <row r="413" spans="1:28" x14ac:dyDescent="0.25">
      <c r="A413">
        <v>2014</v>
      </c>
      <c r="B413">
        <v>100</v>
      </c>
      <c r="C413" t="s">
        <v>646</v>
      </c>
      <c r="D413" t="str">
        <f>IFERROR(INDEX('Draft Master List'!E:F,MATCH(C413,'Draft Master List'!E:E,0),2),"N/A")</f>
        <v>N/A</v>
      </c>
      <c r="E413" t="s">
        <v>30</v>
      </c>
      <c r="F413">
        <v>37</v>
      </c>
      <c r="G413" t="s">
        <v>1</v>
      </c>
      <c r="H413">
        <v>16</v>
      </c>
      <c r="I413">
        <v>16</v>
      </c>
      <c r="J413">
        <v>36</v>
      </c>
      <c r="K413">
        <v>57</v>
      </c>
      <c r="L413">
        <v>0</v>
      </c>
      <c r="M413">
        <v>17</v>
      </c>
      <c r="N413">
        <v>1.6</v>
      </c>
      <c r="O413">
        <v>3.6</v>
      </c>
      <c r="P413">
        <v>2.2999999999999998</v>
      </c>
      <c r="Z413">
        <v>57</v>
      </c>
      <c r="AA413">
        <v>0</v>
      </c>
      <c r="AB413">
        <v>6</v>
      </c>
    </row>
    <row r="414" spans="1:28" x14ac:dyDescent="0.25">
      <c r="A414">
        <v>2014</v>
      </c>
      <c r="B414">
        <v>101</v>
      </c>
      <c r="C414" t="s">
        <v>1012</v>
      </c>
      <c r="D414" t="str">
        <f>IFERROR(INDEX('Draft Master List'!E:F,MATCH(C414,'Draft Master List'!E:E,0),2),"N/A")</f>
        <v>N/A</v>
      </c>
      <c r="E414" t="s">
        <v>29</v>
      </c>
      <c r="F414">
        <v>23</v>
      </c>
      <c r="G414" t="s">
        <v>643</v>
      </c>
      <c r="H414">
        <v>7</v>
      </c>
      <c r="I414">
        <v>2</v>
      </c>
      <c r="J414">
        <v>36</v>
      </c>
      <c r="K414">
        <v>126</v>
      </c>
      <c r="L414">
        <v>0</v>
      </c>
      <c r="M414">
        <v>14</v>
      </c>
      <c r="N414">
        <v>3.5</v>
      </c>
      <c r="O414">
        <v>18</v>
      </c>
      <c r="P414">
        <v>5.0999999999999996</v>
      </c>
      <c r="Q414">
        <v>25</v>
      </c>
      <c r="R414">
        <v>16</v>
      </c>
      <c r="S414">
        <v>176</v>
      </c>
      <c r="T414">
        <v>11</v>
      </c>
      <c r="U414">
        <v>0</v>
      </c>
      <c r="V414">
        <v>40</v>
      </c>
      <c r="W414">
        <v>2.2999999999999998</v>
      </c>
      <c r="X414">
        <v>25.1</v>
      </c>
      <c r="Y414" s="2">
        <v>0.64</v>
      </c>
      <c r="Z414">
        <v>302</v>
      </c>
      <c r="AA414">
        <v>0</v>
      </c>
      <c r="AB414">
        <v>1</v>
      </c>
    </row>
    <row r="415" spans="1:28" x14ac:dyDescent="0.25">
      <c r="A415">
        <v>2014</v>
      </c>
      <c r="B415">
        <v>102</v>
      </c>
      <c r="C415" t="s">
        <v>999</v>
      </c>
      <c r="D415" t="str">
        <f>IFERROR(INDEX('Draft Master List'!E:F,MATCH(C415,'Draft Master List'!E:E,0),2),"N/A")</f>
        <v>N/A</v>
      </c>
      <c r="E415" t="s">
        <v>63</v>
      </c>
      <c r="F415">
        <v>22</v>
      </c>
      <c r="H415">
        <v>14</v>
      </c>
      <c r="I415">
        <v>0</v>
      </c>
      <c r="J415">
        <v>36</v>
      </c>
      <c r="K415">
        <v>158</v>
      </c>
      <c r="L415">
        <v>0</v>
      </c>
      <c r="M415">
        <v>15</v>
      </c>
      <c r="N415">
        <v>4.4000000000000004</v>
      </c>
      <c r="O415">
        <v>11.3</v>
      </c>
      <c r="P415">
        <v>2.6</v>
      </c>
      <c r="Q415">
        <v>6</v>
      </c>
      <c r="R415">
        <v>5</v>
      </c>
      <c r="S415">
        <v>57</v>
      </c>
      <c r="T415">
        <v>11.4</v>
      </c>
      <c r="U415">
        <v>0</v>
      </c>
      <c r="V415">
        <v>18</v>
      </c>
      <c r="W415">
        <v>0.4</v>
      </c>
      <c r="X415">
        <v>4.0999999999999996</v>
      </c>
      <c r="Y415" s="2">
        <v>0.83299999999999996</v>
      </c>
      <c r="Z415">
        <v>215</v>
      </c>
      <c r="AA415">
        <v>0</v>
      </c>
      <c r="AB415">
        <v>0</v>
      </c>
    </row>
    <row r="416" spans="1:28" x14ac:dyDescent="0.25">
      <c r="A416">
        <v>2014</v>
      </c>
      <c r="B416">
        <v>103</v>
      </c>
      <c r="C416" t="s">
        <v>1025</v>
      </c>
      <c r="D416" t="str">
        <f>IFERROR(INDEX('Draft Master List'!E:F,MATCH(C416,'Draft Master List'!E:E,0),2),"N/A")</f>
        <v>N/A</v>
      </c>
      <c r="E416" t="s">
        <v>33</v>
      </c>
      <c r="F416">
        <v>22</v>
      </c>
      <c r="H416">
        <v>16</v>
      </c>
      <c r="I416">
        <v>0</v>
      </c>
      <c r="J416">
        <v>36</v>
      </c>
      <c r="K416">
        <v>122</v>
      </c>
      <c r="L416">
        <v>0</v>
      </c>
      <c r="M416">
        <v>19</v>
      </c>
      <c r="N416">
        <v>3.4</v>
      </c>
      <c r="O416">
        <v>7.6</v>
      </c>
      <c r="P416">
        <v>2.2999999999999998</v>
      </c>
      <c r="Q416">
        <v>27</v>
      </c>
      <c r="R416">
        <v>21</v>
      </c>
      <c r="S416">
        <v>187</v>
      </c>
      <c r="T416">
        <v>8.9</v>
      </c>
      <c r="U416">
        <v>1</v>
      </c>
      <c r="V416">
        <v>32</v>
      </c>
      <c r="W416">
        <v>1.3</v>
      </c>
      <c r="X416">
        <v>11.7</v>
      </c>
      <c r="Y416" s="2">
        <v>0.77800000000000002</v>
      </c>
      <c r="Z416">
        <v>309</v>
      </c>
      <c r="AA416">
        <v>1</v>
      </c>
      <c r="AB416">
        <v>0</v>
      </c>
    </row>
    <row r="417" spans="1:28" x14ac:dyDescent="0.25">
      <c r="A417">
        <v>2014</v>
      </c>
      <c r="B417">
        <v>104</v>
      </c>
      <c r="C417" t="s">
        <v>987</v>
      </c>
      <c r="D417" t="str">
        <f>IFERROR(INDEX('Draft Master List'!E:F,MATCH(C417,'Draft Master List'!E:E,0),2),"N/A")</f>
        <v>N/A</v>
      </c>
      <c r="E417" t="s">
        <v>19</v>
      </c>
      <c r="F417">
        <v>24</v>
      </c>
      <c r="H417">
        <v>10</v>
      </c>
      <c r="I417">
        <v>0</v>
      </c>
      <c r="J417">
        <v>34</v>
      </c>
      <c r="K417">
        <v>175</v>
      </c>
      <c r="L417">
        <v>0</v>
      </c>
      <c r="M417">
        <v>45</v>
      </c>
      <c r="N417">
        <v>5.0999999999999996</v>
      </c>
      <c r="O417">
        <v>17.5</v>
      </c>
      <c r="P417">
        <v>3.4</v>
      </c>
      <c r="Q417">
        <v>2</v>
      </c>
      <c r="R417">
        <v>1</v>
      </c>
      <c r="S417">
        <v>12</v>
      </c>
      <c r="T417">
        <v>12</v>
      </c>
      <c r="U417">
        <v>0</v>
      </c>
      <c r="V417">
        <v>12</v>
      </c>
      <c r="W417">
        <v>0.1</v>
      </c>
      <c r="X417">
        <v>1.2</v>
      </c>
      <c r="Y417" s="2">
        <v>0.5</v>
      </c>
      <c r="Z417">
        <v>187</v>
      </c>
      <c r="AA417">
        <v>0</v>
      </c>
      <c r="AB417">
        <v>1</v>
      </c>
    </row>
    <row r="418" spans="1:28" x14ac:dyDescent="0.25">
      <c r="A418">
        <v>2014</v>
      </c>
      <c r="B418">
        <v>105</v>
      </c>
      <c r="C418" t="s">
        <v>73</v>
      </c>
      <c r="D418" t="str">
        <f>IFERROR(INDEX('Draft Master List'!E:F,MATCH(C418,'Draft Master List'!E:E,0),2),"N/A")</f>
        <v>52009</v>
      </c>
      <c r="E418" t="s">
        <v>6</v>
      </c>
      <c r="F418">
        <v>28</v>
      </c>
      <c r="G418" t="s">
        <v>1</v>
      </c>
      <c r="H418">
        <v>9</v>
      </c>
      <c r="I418">
        <v>8</v>
      </c>
      <c r="J418">
        <v>34</v>
      </c>
      <c r="K418">
        <v>87</v>
      </c>
      <c r="L418">
        <v>1</v>
      </c>
      <c r="M418">
        <v>15</v>
      </c>
      <c r="N418">
        <v>2.6</v>
      </c>
      <c r="O418">
        <v>9.6999999999999993</v>
      </c>
      <c r="P418">
        <v>3.8</v>
      </c>
      <c r="Z418">
        <v>87</v>
      </c>
      <c r="AA418">
        <v>1</v>
      </c>
      <c r="AB418">
        <v>7</v>
      </c>
    </row>
    <row r="419" spans="1:28" x14ac:dyDescent="0.25">
      <c r="A419">
        <v>2014</v>
      </c>
      <c r="B419">
        <v>106</v>
      </c>
      <c r="C419" t="s">
        <v>110</v>
      </c>
      <c r="D419" t="str">
        <f>IFERROR(INDEX('Draft Master List'!E:F,MATCH(C419,'Draft Master List'!E:E,0),2),"N/A")</f>
        <v>222009</v>
      </c>
      <c r="E419" t="s">
        <v>669</v>
      </c>
      <c r="F419">
        <v>26</v>
      </c>
      <c r="H419">
        <v>13</v>
      </c>
      <c r="I419">
        <v>12</v>
      </c>
      <c r="J419">
        <v>33</v>
      </c>
      <c r="K419">
        <v>202</v>
      </c>
      <c r="L419">
        <v>1</v>
      </c>
      <c r="M419">
        <v>51</v>
      </c>
      <c r="N419">
        <v>6.1</v>
      </c>
      <c r="O419">
        <v>15.5</v>
      </c>
      <c r="P419">
        <v>2.5</v>
      </c>
      <c r="Q419">
        <v>78</v>
      </c>
      <c r="R419">
        <v>51</v>
      </c>
      <c r="S419">
        <v>483</v>
      </c>
      <c r="T419">
        <v>9.5</v>
      </c>
      <c r="U419">
        <v>1</v>
      </c>
      <c r="V419">
        <v>45</v>
      </c>
      <c r="W419">
        <v>3.9</v>
      </c>
      <c r="X419">
        <v>37.200000000000003</v>
      </c>
      <c r="Y419" s="2">
        <v>0.65400000000000003</v>
      </c>
      <c r="Z419">
        <v>685</v>
      </c>
      <c r="AA419">
        <v>2</v>
      </c>
      <c r="AB419">
        <v>3</v>
      </c>
    </row>
    <row r="420" spans="1:28" x14ac:dyDescent="0.25">
      <c r="A420">
        <v>2014</v>
      </c>
      <c r="B420">
        <v>107</v>
      </c>
      <c r="C420" t="s">
        <v>788</v>
      </c>
      <c r="D420" t="str">
        <f>IFERROR(INDEX('Draft Master List'!E:F,MATCH(C420,'Draft Master List'!E:E,0),2),"N/A")</f>
        <v>N/A</v>
      </c>
      <c r="E420" t="s">
        <v>32</v>
      </c>
      <c r="F420">
        <v>26</v>
      </c>
      <c r="G420" t="s">
        <v>643</v>
      </c>
      <c r="H420">
        <v>15</v>
      </c>
      <c r="I420">
        <v>1</v>
      </c>
      <c r="J420">
        <v>33</v>
      </c>
      <c r="K420">
        <v>141</v>
      </c>
      <c r="L420">
        <v>1</v>
      </c>
      <c r="M420">
        <v>15</v>
      </c>
      <c r="N420">
        <v>4.3</v>
      </c>
      <c r="O420">
        <v>9.4</v>
      </c>
      <c r="P420">
        <v>2.2000000000000002</v>
      </c>
      <c r="Q420">
        <v>15</v>
      </c>
      <c r="R420">
        <v>11</v>
      </c>
      <c r="S420">
        <v>92</v>
      </c>
      <c r="T420">
        <v>8.4</v>
      </c>
      <c r="U420">
        <v>0</v>
      </c>
      <c r="V420">
        <v>20</v>
      </c>
      <c r="W420">
        <v>0.7</v>
      </c>
      <c r="X420">
        <v>6.1</v>
      </c>
      <c r="Y420" s="2">
        <v>0.73299999999999998</v>
      </c>
      <c r="Z420">
        <v>233</v>
      </c>
      <c r="AA420">
        <v>1</v>
      </c>
      <c r="AB420">
        <v>0</v>
      </c>
    </row>
    <row r="421" spans="1:28" x14ac:dyDescent="0.25">
      <c r="A421">
        <v>2014</v>
      </c>
      <c r="B421">
        <v>108</v>
      </c>
      <c r="C421" t="s">
        <v>83</v>
      </c>
      <c r="D421" t="str">
        <f>IFERROR(INDEX('Draft Master List'!E:F,MATCH(C421,'Draft Master List'!E:E,0),2),"N/A")</f>
        <v>N/A</v>
      </c>
      <c r="E421" t="s">
        <v>24</v>
      </c>
      <c r="F421">
        <v>32</v>
      </c>
      <c r="G421" t="s">
        <v>1</v>
      </c>
      <c r="H421">
        <v>16</v>
      </c>
      <c r="I421">
        <v>16</v>
      </c>
      <c r="J421">
        <v>33</v>
      </c>
      <c r="K421">
        <v>27</v>
      </c>
      <c r="L421">
        <v>0</v>
      </c>
      <c r="M421">
        <v>8</v>
      </c>
      <c r="N421">
        <v>0.8</v>
      </c>
      <c r="O421">
        <v>1.7</v>
      </c>
      <c r="P421">
        <v>2.1</v>
      </c>
      <c r="Q421">
        <v>0</v>
      </c>
      <c r="R421">
        <v>0</v>
      </c>
      <c r="S421">
        <v>-6</v>
      </c>
      <c r="U421">
        <v>0</v>
      </c>
      <c r="V421">
        <v>-6</v>
      </c>
      <c r="W421">
        <v>0</v>
      </c>
      <c r="X421">
        <v>-0.4</v>
      </c>
      <c r="Y421" s="2">
        <v>0</v>
      </c>
      <c r="Z421">
        <v>21</v>
      </c>
      <c r="AA421">
        <v>0</v>
      </c>
      <c r="AB421">
        <v>9</v>
      </c>
    </row>
    <row r="422" spans="1:28" x14ac:dyDescent="0.25">
      <c r="A422">
        <v>2014</v>
      </c>
      <c r="B422">
        <v>109</v>
      </c>
      <c r="C422" t="s">
        <v>919</v>
      </c>
      <c r="D422" t="str">
        <f>IFERROR(INDEX('Draft Master List'!E:F,MATCH(C422,'Draft Master List'!E:E,0),2),"N/A")</f>
        <v>N/A</v>
      </c>
      <c r="E422" t="s">
        <v>4</v>
      </c>
      <c r="F422">
        <v>24</v>
      </c>
      <c r="G422" t="s">
        <v>643</v>
      </c>
      <c r="H422">
        <v>16</v>
      </c>
      <c r="I422">
        <v>1</v>
      </c>
      <c r="J422">
        <v>32</v>
      </c>
      <c r="K422">
        <v>186</v>
      </c>
      <c r="L422">
        <v>1</v>
      </c>
      <c r="M422">
        <v>62</v>
      </c>
      <c r="N422">
        <v>5.8</v>
      </c>
      <c r="O422">
        <v>11.6</v>
      </c>
      <c r="P422">
        <v>2</v>
      </c>
      <c r="Q422">
        <v>37</v>
      </c>
      <c r="R422">
        <v>25</v>
      </c>
      <c r="S422">
        <v>198</v>
      </c>
      <c r="T422">
        <v>7.9</v>
      </c>
      <c r="U422">
        <v>1</v>
      </c>
      <c r="V422">
        <v>26</v>
      </c>
      <c r="W422">
        <v>1.6</v>
      </c>
      <c r="X422">
        <v>12.4</v>
      </c>
      <c r="Y422" s="2">
        <v>0.67600000000000005</v>
      </c>
      <c r="Z422">
        <v>384</v>
      </c>
      <c r="AA422">
        <v>2</v>
      </c>
      <c r="AB422">
        <v>0</v>
      </c>
    </row>
    <row r="423" spans="1:28" x14ac:dyDescent="0.25">
      <c r="A423">
        <v>2014</v>
      </c>
      <c r="B423">
        <v>110</v>
      </c>
      <c r="C423" t="s">
        <v>1014</v>
      </c>
      <c r="D423" t="str">
        <f>IFERROR(INDEX('Draft Master List'!E:F,MATCH(C423,'Draft Master List'!E:E,0),2),"N/A")</f>
        <v>N/A</v>
      </c>
      <c r="E423" t="s">
        <v>22</v>
      </c>
      <c r="F423">
        <v>25</v>
      </c>
      <c r="G423" t="s">
        <v>643</v>
      </c>
      <c r="H423">
        <v>10</v>
      </c>
      <c r="I423">
        <v>1</v>
      </c>
      <c r="J423">
        <v>32</v>
      </c>
      <c r="K423">
        <v>145</v>
      </c>
      <c r="L423">
        <v>1</v>
      </c>
      <c r="M423">
        <v>17</v>
      </c>
      <c r="N423">
        <v>4.5</v>
      </c>
      <c r="O423">
        <v>14.5</v>
      </c>
      <c r="P423">
        <v>3.2</v>
      </c>
      <c r="Q423">
        <v>6</v>
      </c>
      <c r="R423">
        <v>5</v>
      </c>
      <c r="S423">
        <v>60</v>
      </c>
      <c r="T423">
        <v>12</v>
      </c>
      <c r="U423">
        <v>1</v>
      </c>
      <c r="V423">
        <v>26</v>
      </c>
      <c r="W423">
        <v>0.5</v>
      </c>
      <c r="X423">
        <v>6</v>
      </c>
      <c r="Y423" s="2">
        <v>0.83299999999999996</v>
      </c>
      <c r="Z423">
        <v>205</v>
      </c>
      <c r="AA423">
        <v>2</v>
      </c>
      <c r="AB423">
        <v>0</v>
      </c>
    </row>
    <row r="424" spans="1:28" x14ac:dyDescent="0.25">
      <c r="A424">
        <v>2014</v>
      </c>
      <c r="B424">
        <v>111</v>
      </c>
      <c r="C424" t="s">
        <v>319</v>
      </c>
      <c r="D424" t="str">
        <f>IFERROR(INDEX('Draft Master List'!E:F,MATCH(C424,'Draft Master List'!E:E,0),2),"N/A")</f>
        <v>122009</v>
      </c>
      <c r="E424" t="s">
        <v>33</v>
      </c>
      <c r="F424">
        <v>27</v>
      </c>
      <c r="H424">
        <v>3</v>
      </c>
      <c r="I424">
        <v>0</v>
      </c>
      <c r="J424">
        <v>31</v>
      </c>
      <c r="K424">
        <v>148</v>
      </c>
      <c r="L424">
        <v>1</v>
      </c>
      <c r="M424">
        <v>15</v>
      </c>
      <c r="N424">
        <v>4.8</v>
      </c>
      <c r="O424">
        <v>49.3</v>
      </c>
      <c r="P424">
        <v>10.3</v>
      </c>
      <c r="Q424">
        <v>1</v>
      </c>
      <c r="R424">
        <v>1</v>
      </c>
      <c r="S424">
        <v>8</v>
      </c>
      <c r="T424">
        <v>8</v>
      </c>
      <c r="U424">
        <v>0</v>
      </c>
      <c r="V424">
        <v>8</v>
      </c>
      <c r="W424">
        <v>0.3</v>
      </c>
      <c r="X424">
        <v>2.7</v>
      </c>
      <c r="Y424" s="2">
        <v>1</v>
      </c>
      <c r="Z424">
        <v>156</v>
      </c>
      <c r="AA424">
        <v>1</v>
      </c>
      <c r="AB424">
        <v>0</v>
      </c>
    </row>
    <row r="425" spans="1:28" x14ac:dyDescent="0.25">
      <c r="A425">
        <v>2014</v>
      </c>
      <c r="B425">
        <v>112</v>
      </c>
      <c r="C425" t="s">
        <v>1132</v>
      </c>
      <c r="D425" t="str">
        <f>IFERROR(INDEX('Draft Master List'!E:F,MATCH(C425,'Draft Master List'!E:E,0),2),"N/A")</f>
        <v>N/A</v>
      </c>
      <c r="E425" t="s">
        <v>22</v>
      </c>
      <c r="F425">
        <v>21</v>
      </c>
      <c r="G425" t="s">
        <v>643</v>
      </c>
      <c r="H425">
        <v>6</v>
      </c>
      <c r="I425">
        <v>1</v>
      </c>
      <c r="J425">
        <v>31</v>
      </c>
      <c r="K425">
        <v>78</v>
      </c>
      <c r="L425">
        <v>0</v>
      </c>
      <c r="M425">
        <v>9</v>
      </c>
      <c r="N425">
        <v>2.5</v>
      </c>
      <c r="O425">
        <v>13</v>
      </c>
      <c r="P425">
        <v>5.2</v>
      </c>
      <c r="Q425">
        <v>8</v>
      </c>
      <c r="R425">
        <v>5</v>
      </c>
      <c r="S425">
        <v>31</v>
      </c>
      <c r="T425">
        <v>6.2</v>
      </c>
      <c r="U425">
        <v>0</v>
      </c>
      <c r="V425">
        <v>16</v>
      </c>
      <c r="W425">
        <v>0.8</v>
      </c>
      <c r="X425">
        <v>5.2</v>
      </c>
      <c r="Y425" s="2">
        <v>0.625</v>
      </c>
      <c r="Z425">
        <v>109</v>
      </c>
      <c r="AA425">
        <v>0</v>
      </c>
      <c r="AB425">
        <v>0</v>
      </c>
    </row>
    <row r="426" spans="1:28" x14ac:dyDescent="0.25">
      <c r="A426">
        <v>2014</v>
      </c>
      <c r="B426">
        <v>113</v>
      </c>
      <c r="C426" t="s">
        <v>793</v>
      </c>
      <c r="D426" t="str">
        <f>IFERROR(INDEX('Draft Master List'!E:F,MATCH(C426,'Draft Master List'!E:E,0),2),"N/A")</f>
        <v>N/A</v>
      </c>
      <c r="E426" t="s">
        <v>16</v>
      </c>
      <c r="F426">
        <v>23</v>
      </c>
      <c r="G426" t="s">
        <v>1</v>
      </c>
      <c r="H426">
        <v>16</v>
      </c>
      <c r="I426">
        <v>16</v>
      </c>
      <c r="J426">
        <v>29</v>
      </c>
      <c r="K426">
        <v>92</v>
      </c>
      <c r="L426">
        <v>0</v>
      </c>
      <c r="M426">
        <v>41</v>
      </c>
      <c r="N426">
        <v>3.2</v>
      </c>
      <c r="O426">
        <v>5.8</v>
      </c>
      <c r="P426">
        <v>1.8</v>
      </c>
      <c r="Q426">
        <v>1</v>
      </c>
      <c r="R426">
        <v>0</v>
      </c>
      <c r="S426">
        <v>0</v>
      </c>
      <c r="U426">
        <v>0</v>
      </c>
      <c r="V426">
        <v>0</v>
      </c>
      <c r="W426">
        <v>0</v>
      </c>
      <c r="X426">
        <v>0</v>
      </c>
      <c r="Y426" s="2">
        <v>0</v>
      </c>
      <c r="Z426">
        <v>92</v>
      </c>
      <c r="AA426">
        <v>0</v>
      </c>
      <c r="AB426">
        <v>10</v>
      </c>
    </row>
    <row r="427" spans="1:28" x14ac:dyDescent="0.25">
      <c r="A427">
        <v>2014</v>
      </c>
      <c r="B427">
        <v>114</v>
      </c>
      <c r="C427" t="s">
        <v>1043</v>
      </c>
      <c r="D427" t="str">
        <f>IFERROR(INDEX('Draft Master List'!E:F,MATCH(C427,'Draft Master List'!E:E,0),2),"N/A")</f>
        <v>N/A</v>
      </c>
      <c r="E427" t="s">
        <v>27</v>
      </c>
      <c r="F427">
        <v>24</v>
      </c>
      <c r="H427">
        <v>16</v>
      </c>
      <c r="I427">
        <v>0</v>
      </c>
      <c r="J427">
        <v>29</v>
      </c>
      <c r="K427">
        <v>99</v>
      </c>
      <c r="L427">
        <v>0</v>
      </c>
      <c r="M427">
        <v>14</v>
      </c>
      <c r="N427">
        <v>3.4</v>
      </c>
      <c r="O427">
        <v>6.2</v>
      </c>
      <c r="P427">
        <v>1.8</v>
      </c>
      <c r="Q427">
        <v>22</v>
      </c>
      <c r="R427">
        <v>18</v>
      </c>
      <c r="S427">
        <v>217</v>
      </c>
      <c r="T427">
        <v>12.1</v>
      </c>
      <c r="U427">
        <v>0</v>
      </c>
      <c r="V427">
        <v>40</v>
      </c>
      <c r="W427">
        <v>1.1000000000000001</v>
      </c>
      <c r="X427">
        <v>13.6</v>
      </c>
      <c r="Y427" s="2">
        <v>0.81799999999999995</v>
      </c>
      <c r="Z427">
        <v>316</v>
      </c>
      <c r="AA427">
        <v>0</v>
      </c>
      <c r="AB427">
        <v>0</v>
      </c>
    </row>
    <row r="428" spans="1:28" x14ac:dyDescent="0.25">
      <c r="A428">
        <v>2014</v>
      </c>
      <c r="B428">
        <v>115</v>
      </c>
      <c r="C428" t="s">
        <v>1133</v>
      </c>
      <c r="D428" t="str">
        <f>IFERROR(INDEX('Draft Master List'!E:F,MATCH(C428,'Draft Master List'!E:E,0),2),"N/A")</f>
        <v>N/A</v>
      </c>
      <c r="E428" t="s">
        <v>4</v>
      </c>
      <c r="F428">
        <v>22</v>
      </c>
      <c r="G428" t="s">
        <v>643</v>
      </c>
      <c r="H428">
        <v>6</v>
      </c>
      <c r="I428">
        <v>1</v>
      </c>
      <c r="J428">
        <v>29</v>
      </c>
      <c r="K428">
        <v>86</v>
      </c>
      <c r="L428">
        <v>2</v>
      </c>
      <c r="M428">
        <v>20</v>
      </c>
      <c r="N428">
        <v>3</v>
      </c>
      <c r="O428">
        <v>14.3</v>
      </c>
      <c r="P428">
        <v>4.8</v>
      </c>
      <c r="Q428">
        <v>1</v>
      </c>
      <c r="R428">
        <v>1</v>
      </c>
      <c r="S428">
        <v>-4</v>
      </c>
      <c r="T428">
        <v>-4</v>
      </c>
      <c r="U428">
        <v>0</v>
      </c>
      <c r="V428">
        <v>-4</v>
      </c>
      <c r="W428">
        <v>0.2</v>
      </c>
      <c r="X428">
        <v>-0.7</v>
      </c>
      <c r="Y428" s="2">
        <v>1</v>
      </c>
      <c r="Z428">
        <v>82</v>
      </c>
      <c r="AA428">
        <v>2</v>
      </c>
      <c r="AB428">
        <v>0</v>
      </c>
    </row>
    <row r="429" spans="1:28" x14ac:dyDescent="0.25">
      <c r="A429">
        <v>2014</v>
      </c>
      <c r="B429">
        <v>116</v>
      </c>
      <c r="C429" t="s">
        <v>82</v>
      </c>
      <c r="D429" t="str">
        <f>IFERROR(INDEX('Draft Master List'!E:F,MATCH(C429,'Draft Master List'!E:E,0),2),"N/A")</f>
        <v>32008</v>
      </c>
      <c r="E429" t="s">
        <v>21</v>
      </c>
      <c r="F429">
        <v>29</v>
      </c>
      <c r="G429" t="s">
        <v>1</v>
      </c>
      <c r="H429">
        <v>16</v>
      </c>
      <c r="I429">
        <v>16</v>
      </c>
      <c r="J429">
        <v>29</v>
      </c>
      <c r="K429">
        <v>145</v>
      </c>
      <c r="L429">
        <v>0</v>
      </c>
      <c r="M429">
        <v>15</v>
      </c>
      <c r="N429">
        <v>5</v>
      </c>
      <c r="O429">
        <v>9.1</v>
      </c>
      <c r="P429">
        <v>1.8</v>
      </c>
      <c r="Z429">
        <v>145</v>
      </c>
      <c r="AA429">
        <v>0</v>
      </c>
      <c r="AB429">
        <v>5</v>
      </c>
    </row>
    <row r="430" spans="1:28" x14ac:dyDescent="0.25">
      <c r="A430">
        <v>2014</v>
      </c>
      <c r="B430">
        <v>117</v>
      </c>
      <c r="C430" t="s">
        <v>984</v>
      </c>
      <c r="D430" t="str">
        <f>IFERROR(INDEX('Draft Master List'!E:F,MATCH(C430,'Draft Master List'!E:E,0),2),"N/A")</f>
        <v>N/A</v>
      </c>
      <c r="E430" t="s">
        <v>30</v>
      </c>
      <c r="F430">
        <v>24</v>
      </c>
      <c r="G430" t="s">
        <v>643</v>
      </c>
      <c r="H430">
        <v>16</v>
      </c>
      <c r="I430">
        <v>2</v>
      </c>
      <c r="J430">
        <v>28</v>
      </c>
      <c r="K430">
        <v>89</v>
      </c>
      <c r="L430">
        <v>1</v>
      </c>
      <c r="M430">
        <v>17</v>
      </c>
      <c r="N430">
        <v>3.2</v>
      </c>
      <c r="O430">
        <v>5.6</v>
      </c>
      <c r="P430">
        <v>1.8</v>
      </c>
      <c r="Q430">
        <v>6</v>
      </c>
      <c r="R430">
        <v>2</v>
      </c>
      <c r="S430">
        <v>8</v>
      </c>
      <c r="T430">
        <v>4</v>
      </c>
      <c r="U430">
        <v>0</v>
      </c>
      <c r="V430">
        <v>4</v>
      </c>
      <c r="W430">
        <v>0.1</v>
      </c>
      <c r="X430">
        <v>0.5</v>
      </c>
      <c r="Y430" s="2">
        <v>0.33300000000000002</v>
      </c>
      <c r="Z430">
        <v>97</v>
      </c>
      <c r="AA430">
        <v>1</v>
      </c>
      <c r="AB430">
        <v>0</v>
      </c>
    </row>
    <row r="431" spans="1:28" x14ac:dyDescent="0.25">
      <c r="A431">
        <v>2014</v>
      </c>
      <c r="B431">
        <v>118</v>
      </c>
      <c r="C431" t="s">
        <v>593</v>
      </c>
      <c r="D431" t="str">
        <f>IFERROR(INDEX('Draft Master List'!E:F,MATCH(C431,'Draft Master List'!E:E,0),2),"N/A")</f>
        <v>N/A</v>
      </c>
      <c r="E431" t="s">
        <v>0</v>
      </c>
      <c r="F431">
        <v>35</v>
      </c>
      <c r="G431" t="s">
        <v>1</v>
      </c>
      <c r="H431">
        <v>16</v>
      </c>
      <c r="I431">
        <v>16</v>
      </c>
      <c r="J431">
        <v>27</v>
      </c>
      <c r="K431">
        <v>68</v>
      </c>
      <c r="L431">
        <v>1</v>
      </c>
      <c r="M431">
        <v>13</v>
      </c>
      <c r="N431">
        <v>2.5</v>
      </c>
      <c r="O431">
        <v>4.3</v>
      </c>
      <c r="P431">
        <v>1.7</v>
      </c>
      <c r="Q431">
        <v>1</v>
      </c>
      <c r="R431">
        <v>1</v>
      </c>
      <c r="S431">
        <v>1</v>
      </c>
      <c r="T431">
        <v>1</v>
      </c>
      <c r="U431">
        <v>0</v>
      </c>
      <c r="V431">
        <v>1</v>
      </c>
      <c r="W431">
        <v>0.1</v>
      </c>
      <c r="X431">
        <v>0.1</v>
      </c>
      <c r="Y431" s="2">
        <v>1</v>
      </c>
      <c r="Z431">
        <v>69</v>
      </c>
      <c r="AA431">
        <v>1</v>
      </c>
      <c r="AB431">
        <v>7</v>
      </c>
    </row>
    <row r="432" spans="1:28" x14ac:dyDescent="0.25">
      <c r="A432">
        <v>2014</v>
      </c>
      <c r="B432">
        <v>119</v>
      </c>
      <c r="C432" t="s">
        <v>431</v>
      </c>
      <c r="D432" t="str">
        <f>IFERROR(INDEX('Draft Master List'!E:F,MATCH(C432,'Draft Master List'!E:E,0),2),"N/A")</f>
        <v>2272008</v>
      </c>
      <c r="E432" t="s">
        <v>9</v>
      </c>
      <c r="F432">
        <v>28</v>
      </c>
      <c r="H432">
        <v>9</v>
      </c>
      <c r="I432">
        <v>0</v>
      </c>
      <c r="J432">
        <v>26</v>
      </c>
      <c r="K432">
        <v>115</v>
      </c>
      <c r="L432">
        <v>0</v>
      </c>
      <c r="M432">
        <v>16</v>
      </c>
      <c r="N432">
        <v>4.4000000000000004</v>
      </c>
      <c r="O432">
        <v>12.8</v>
      </c>
      <c r="P432">
        <v>2.9</v>
      </c>
      <c r="Q432">
        <v>16</v>
      </c>
      <c r="R432">
        <v>10</v>
      </c>
      <c r="S432">
        <v>87</v>
      </c>
      <c r="T432">
        <v>8.6999999999999993</v>
      </c>
      <c r="U432">
        <v>0</v>
      </c>
      <c r="V432">
        <v>26</v>
      </c>
      <c r="W432">
        <v>1.1000000000000001</v>
      </c>
      <c r="X432">
        <v>9.6999999999999993</v>
      </c>
      <c r="Y432" s="2">
        <v>0.625</v>
      </c>
      <c r="Z432">
        <v>202</v>
      </c>
      <c r="AA432">
        <v>0</v>
      </c>
      <c r="AB432">
        <v>0</v>
      </c>
    </row>
    <row r="433" spans="1:28" x14ac:dyDescent="0.25">
      <c r="A433">
        <v>2014</v>
      </c>
      <c r="B433">
        <v>120</v>
      </c>
      <c r="C433" t="s">
        <v>697</v>
      </c>
      <c r="D433" t="str">
        <f>IFERROR(INDEX('Draft Master List'!E:F,MATCH(C433,'Draft Master List'!E:E,0),2),"N/A")</f>
        <v>N/A</v>
      </c>
      <c r="E433" t="s">
        <v>27</v>
      </c>
      <c r="F433">
        <v>34</v>
      </c>
      <c r="G433" t="s">
        <v>1</v>
      </c>
      <c r="H433">
        <v>15</v>
      </c>
      <c r="I433">
        <v>15</v>
      </c>
      <c r="J433">
        <v>26</v>
      </c>
      <c r="K433">
        <v>61</v>
      </c>
      <c r="L433">
        <v>0</v>
      </c>
      <c r="M433">
        <v>21</v>
      </c>
      <c r="N433">
        <v>2.2999999999999998</v>
      </c>
      <c r="O433">
        <v>4.0999999999999996</v>
      </c>
      <c r="P433">
        <v>1.7</v>
      </c>
      <c r="Z433">
        <v>61</v>
      </c>
      <c r="AA433">
        <v>0</v>
      </c>
      <c r="AB433">
        <v>9</v>
      </c>
    </row>
    <row r="434" spans="1:28" x14ac:dyDescent="0.25">
      <c r="A434">
        <v>2014</v>
      </c>
      <c r="B434">
        <v>121</v>
      </c>
      <c r="C434" t="s">
        <v>649</v>
      </c>
      <c r="D434" t="str">
        <f>IFERROR(INDEX('Draft Master List'!E:F,MATCH(C434,'Draft Master List'!E:E,0),2),"N/A")</f>
        <v>N/A</v>
      </c>
      <c r="E434" t="s">
        <v>32</v>
      </c>
      <c r="F434">
        <v>34</v>
      </c>
      <c r="G434" t="s">
        <v>62</v>
      </c>
      <c r="H434">
        <v>10</v>
      </c>
      <c r="I434">
        <v>3</v>
      </c>
      <c r="J434">
        <v>26</v>
      </c>
      <c r="K434">
        <v>153</v>
      </c>
      <c r="L434">
        <v>0</v>
      </c>
      <c r="M434">
        <v>24</v>
      </c>
      <c r="N434">
        <v>5.9</v>
      </c>
      <c r="O434">
        <v>15.3</v>
      </c>
      <c r="P434">
        <v>2.6</v>
      </c>
      <c r="Z434">
        <v>153</v>
      </c>
      <c r="AA434">
        <v>0</v>
      </c>
      <c r="AB434">
        <v>5</v>
      </c>
    </row>
    <row r="435" spans="1:28" x14ac:dyDescent="0.25">
      <c r="A435">
        <v>2014</v>
      </c>
      <c r="B435">
        <v>122</v>
      </c>
      <c r="C435" t="s">
        <v>610</v>
      </c>
      <c r="D435" t="str">
        <f>IFERROR(INDEX('Draft Master List'!E:F,MATCH(C435,'Draft Master List'!E:E,0),2),"N/A")</f>
        <v>N/A</v>
      </c>
      <c r="E435" t="s">
        <v>14</v>
      </c>
      <c r="F435">
        <v>35</v>
      </c>
      <c r="G435" t="s">
        <v>1</v>
      </c>
      <c r="H435">
        <v>11</v>
      </c>
      <c r="I435">
        <v>11</v>
      </c>
      <c r="J435">
        <v>25</v>
      </c>
      <c r="K435">
        <v>127</v>
      </c>
      <c r="L435">
        <v>3</v>
      </c>
      <c r="M435">
        <v>16</v>
      </c>
      <c r="N435">
        <v>5.0999999999999996</v>
      </c>
      <c r="O435">
        <v>11.5</v>
      </c>
      <c r="P435">
        <v>2.2999999999999998</v>
      </c>
      <c r="Z435">
        <v>127</v>
      </c>
      <c r="AA435">
        <v>3</v>
      </c>
      <c r="AB435">
        <v>10</v>
      </c>
    </row>
    <row r="436" spans="1:28" x14ac:dyDescent="0.25">
      <c r="A436">
        <v>2014</v>
      </c>
      <c r="B436">
        <v>123</v>
      </c>
      <c r="C436" t="s">
        <v>70</v>
      </c>
      <c r="D436" t="str">
        <f>IFERROR(INDEX('Draft Master List'!E:F,MATCH(C436,'Draft Master List'!E:E,0),2),"N/A")</f>
        <v>432007</v>
      </c>
      <c r="E436" t="s">
        <v>10</v>
      </c>
      <c r="F436">
        <v>30</v>
      </c>
      <c r="G436" t="s">
        <v>1</v>
      </c>
      <c r="H436">
        <v>9</v>
      </c>
      <c r="I436">
        <v>8</v>
      </c>
      <c r="J436">
        <v>25</v>
      </c>
      <c r="K436">
        <v>63</v>
      </c>
      <c r="L436">
        <v>0</v>
      </c>
      <c r="M436">
        <v>13</v>
      </c>
      <c r="N436">
        <v>2.5</v>
      </c>
      <c r="O436">
        <v>7</v>
      </c>
      <c r="P436">
        <v>2.8</v>
      </c>
      <c r="Z436">
        <v>63</v>
      </c>
      <c r="AA436">
        <v>0</v>
      </c>
      <c r="AB436">
        <v>1</v>
      </c>
    </row>
    <row r="437" spans="1:28" x14ac:dyDescent="0.25">
      <c r="A437">
        <v>2014</v>
      </c>
      <c r="B437">
        <v>124</v>
      </c>
      <c r="C437" t="s">
        <v>712</v>
      </c>
      <c r="D437" t="str">
        <f>IFERROR(INDEX('Draft Master List'!E:F,MATCH(C437,'Draft Master List'!E:E,0),2),"N/A")</f>
        <v>N/A</v>
      </c>
      <c r="E437" t="s">
        <v>64</v>
      </c>
      <c r="F437">
        <v>29</v>
      </c>
      <c r="G437" t="s">
        <v>1</v>
      </c>
      <c r="H437">
        <v>14</v>
      </c>
      <c r="I437">
        <v>13</v>
      </c>
      <c r="J437">
        <v>24</v>
      </c>
      <c r="K437">
        <v>39</v>
      </c>
      <c r="L437">
        <v>0</v>
      </c>
      <c r="M437">
        <v>11</v>
      </c>
      <c r="N437">
        <v>1.6</v>
      </c>
      <c r="O437">
        <v>2.8</v>
      </c>
      <c r="P437">
        <v>1.7</v>
      </c>
      <c r="Z437">
        <v>39</v>
      </c>
      <c r="AA437">
        <v>0</v>
      </c>
      <c r="AB437">
        <v>4</v>
      </c>
    </row>
    <row r="438" spans="1:28" x14ac:dyDescent="0.25">
      <c r="A438">
        <v>2014</v>
      </c>
      <c r="B438">
        <v>125</v>
      </c>
      <c r="C438" t="s">
        <v>1202</v>
      </c>
      <c r="D438" t="str">
        <f>IFERROR(INDEX('Draft Master List'!E:F,MATCH(C438,'Draft Master List'!E:E,0),2),"N/A")</f>
        <v>N/A</v>
      </c>
      <c r="E438" t="s">
        <v>5</v>
      </c>
      <c r="F438">
        <v>32</v>
      </c>
      <c r="G438" t="s">
        <v>732</v>
      </c>
      <c r="H438">
        <v>16</v>
      </c>
      <c r="I438">
        <v>2</v>
      </c>
      <c r="J438">
        <v>24</v>
      </c>
      <c r="K438">
        <v>85</v>
      </c>
      <c r="L438">
        <v>1</v>
      </c>
      <c r="M438">
        <v>11</v>
      </c>
      <c r="N438">
        <v>3.5</v>
      </c>
      <c r="O438">
        <v>5.3</v>
      </c>
      <c r="P438">
        <v>1.5</v>
      </c>
      <c r="Q438">
        <v>4</v>
      </c>
      <c r="R438">
        <v>4</v>
      </c>
      <c r="S438">
        <v>23</v>
      </c>
      <c r="T438">
        <v>5.8</v>
      </c>
      <c r="U438">
        <v>0</v>
      </c>
      <c r="V438">
        <v>9</v>
      </c>
      <c r="W438">
        <v>0.3</v>
      </c>
      <c r="X438">
        <v>1.4</v>
      </c>
      <c r="Y438" s="2">
        <v>1</v>
      </c>
      <c r="Z438">
        <v>108</v>
      </c>
      <c r="AA438">
        <v>1</v>
      </c>
      <c r="AB438">
        <v>0</v>
      </c>
    </row>
    <row r="439" spans="1:28" x14ac:dyDescent="0.25">
      <c r="A439">
        <v>2014</v>
      </c>
      <c r="B439">
        <v>126</v>
      </c>
      <c r="C439" t="s">
        <v>819</v>
      </c>
      <c r="D439" t="str">
        <f>IFERROR(INDEX('Draft Master List'!E:F,MATCH(C439,'Draft Master List'!E:E,0),2),"N/A")</f>
        <v>N/A</v>
      </c>
      <c r="E439" t="s">
        <v>26</v>
      </c>
      <c r="F439">
        <v>38</v>
      </c>
      <c r="G439" t="s">
        <v>1</v>
      </c>
      <c r="H439">
        <v>16</v>
      </c>
      <c r="I439">
        <v>16</v>
      </c>
      <c r="J439">
        <v>24</v>
      </c>
      <c r="K439">
        <v>-24</v>
      </c>
      <c r="L439">
        <v>0</v>
      </c>
      <c r="M439">
        <v>4</v>
      </c>
      <c r="N439">
        <v>-1</v>
      </c>
      <c r="O439">
        <v>-1.5</v>
      </c>
      <c r="P439">
        <v>1.5</v>
      </c>
      <c r="Z439">
        <v>-24</v>
      </c>
      <c r="AA439">
        <v>0</v>
      </c>
      <c r="AB439">
        <v>6</v>
      </c>
    </row>
    <row r="440" spans="1:28" x14ac:dyDescent="0.25">
      <c r="A440">
        <v>2014</v>
      </c>
      <c r="B440">
        <v>127</v>
      </c>
      <c r="C440" t="s">
        <v>1112</v>
      </c>
      <c r="D440" t="str">
        <f>IFERROR(INDEX('Draft Master List'!E:F,MATCH(C440,'Draft Master List'!E:E,0),2),"N/A")</f>
        <v>N/A</v>
      </c>
      <c r="E440" t="s">
        <v>21</v>
      </c>
      <c r="F440">
        <v>29</v>
      </c>
      <c r="H440">
        <v>10</v>
      </c>
      <c r="I440">
        <v>0</v>
      </c>
      <c r="J440">
        <v>23</v>
      </c>
      <c r="K440">
        <v>144</v>
      </c>
      <c r="L440">
        <v>2</v>
      </c>
      <c r="M440">
        <v>48</v>
      </c>
      <c r="N440">
        <v>6.3</v>
      </c>
      <c r="O440">
        <v>14.4</v>
      </c>
      <c r="P440">
        <v>2.2999999999999998</v>
      </c>
      <c r="Q440">
        <v>15</v>
      </c>
      <c r="R440">
        <v>13</v>
      </c>
      <c r="S440">
        <v>222</v>
      </c>
      <c r="T440">
        <v>17.100000000000001</v>
      </c>
      <c r="U440">
        <v>3</v>
      </c>
      <c r="V440">
        <v>74</v>
      </c>
      <c r="W440">
        <v>1.3</v>
      </c>
      <c r="X440">
        <v>22.2</v>
      </c>
      <c r="Y440" s="2">
        <v>0.86699999999999999</v>
      </c>
      <c r="Z440">
        <v>366</v>
      </c>
      <c r="AA440">
        <v>5</v>
      </c>
      <c r="AB440">
        <v>1</v>
      </c>
    </row>
    <row r="441" spans="1:28" x14ac:dyDescent="0.25">
      <c r="A441">
        <v>2014</v>
      </c>
      <c r="B441">
        <v>128</v>
      </c>
      <c r="C441" t="s">
        <v>739</v>
      </c>
      <c r="D441" t="str">
        <f>IFERROR(INDEX('Draft Master List'!E:F,MATCH(C441,'Draft Master List'!E:E,0),2),"N/A")</f>
        <v>N/A</v>
      </c>
      <c r="E441" t="s">
        <v>28</v>
      </c>
      <c r="F441">
        <v>26</v>
      </c>
      <c r="G441" t="s">
        <v>62</v>
      </c>
      <c r="H441">
        <v>7</v>
      </c>
      <c r="I441">
        <v>5</v>
      </c>
      <c r="J441">
        <v>22</v>
      </c>
      <c r="K441">
        <v>142</v>
      </c>
      <c r="L441">
        <v>1</v>
      </c>
      <c r="M441">
        <v>29</v>
      </c>
      <c r="N441">
        <v>6.5</v>
      </c>
      <c r="O441">
        <v>20.3</v>
      </c>
      <c r="P441">
        <v>3.1</v>
      </c>
      <c r="Z441">
        <v>142</v>
      </c>
      <c r="AA441">
        <v>1</v>
      </c>
      <c r="AB441">
        <v>3</v>
      </c>
    </row>
    <row r="442" spans="1:28" x14ac:dyDescent="0.25">
      <c r="A442">
        <v>2014</v>
      </c>
      <c r="B442">
        <v>129</v>
      </c>
      <c r="C442" t="s">
        <v>1134</v>
      </c>
      <c r="D442" t="str">
        <f>IFERROR(INDEX('Draft Master List'!E:F,MATCH(C442,'Draft Master List'!E:E,0),2),"N/A")</f>
        <v>N/A</v>
      </c>
      <c r="E442" t="s">
        <v>18</v>
      </c>
      <c r="F442">
        <v>26</v>
      </c>
      <c r="H442">
        <v>15</v>
      </c>
      <c r="I442">
        <v>0</v>
      </c>
      <c r="J442">
        <v>21</v>
      </c>
      <c r="K442">
        <v>88</v>
      </c>
      <c r="L442">
        <v>0</v>
      </c>
      <c r="M442">
        <v>16</v>
      </c>
      <c r="N442">
        <v>4.2</v>
      </c>
      <c r="O442">
        <v>5.9</v>
      </c>
      <c r="P442">
        <v>1.4</v>
      </c>
      <c r="Q442">
        <v>11</v>
      </c>
      <c r="R442">
        <v>9</v>
      </c>
      <c r="S442">
        <v>62</v>
      </c>
      <c r="T442">
        <v>6.9</v>
      </c>
      <c r="U442">
        <v>0</v>
      </c>
      <c r="V442">
        <v>12</v>
      </c>
      <c r="W442">
        <v>0.6</v>
      </c>
      <c r="X442">
        <v>4.0999999999999996</v>
      </c>
      <c r="Y442" s="2">
        <v>0.81799999999999995</v>
      </c>
      <c r="Z442">
        <v>150</v>
      </c>
      <c r="AA442">
        <v>0</v>
      </c>
      <c r="AB442">
        <v>0</v>
      </c>
    </row>
    <row r="443" spans="1:28" x14ac:dyDescent="0.25">
      <c r="A443">
        <v>2014</v>
      </c>
      <c r="B443">
        <v>130</v>
      </c>
      <c r="C443" t="s">
        <v>94</v>
      </c>
      <c r="D443" t="str">
        <f>IFERROR(INDEX('Draft Master List'!E:F,MATCH(C443,'Draft Master List'!E:E,0),2),"N/A")</f>
        <v>72007</v>
      </c>
      <c r="E443" t="s">
        <v>18</v>
      </c>
      <c r="F443">
        <v>29</v>
      </c>
      <c r="G443" t="s">
        <v>643</v>
      </c>
      <c r="H443">
        <v>1</v>
      </c>
      <c r="I443">
        <v>1</v>
      </c>
      <c r="J443">
        <v>21</v>
      </c>
      <c r="K443">
        <v>75</v>
      </c>
      <c r="L443">
        <v>0</v>
      </c>
      <c r="M443">
        <v>17</v>
      </c>
      <c r="N443">
        <v>3.6</v>
      </c>
      <c r="O443">
        <v>75</v>
      </c>
      <c r="P443">
        <v>21</v>
      </c>
      <c r="Q443">
        <v>3</v>
      </c>
      <c r="R443">
        <v>2</v>
      </c>
      <c r="S443">
        <v>18</v>
      </c>
      <c r="T443">
        <v>9</v>
      </c>
      <c r="U443">
        <v>0</v>
      </c>
      <c r="V443">
        <v>9</v>
      </c>
      <c r="W443">
        <v>2</v>
      </c>
      <c r="X443">
        <v>18</v>
      </c>
      <c r="Y443" s="2">
        <v>0.66700000000000004</v>
      </c>
      <c r="Z443">
        <v>93</v>
      </c>
      <c r="AA443">
        <v>0</v>
      </c>
      <c r="AB443">
        <v>0</v>
      </c>
    </row>
    <row r="444" spans="1:28" x14ac:dyDescent="0.25">
      <c r="A444">
        <v>2014</v>
      </c>
      <c r="B444">
        <v>131</v>
      </c>
      <c r="C444" t="s">
        <v>840</v>
      </c>
      <c r="D444" t="str">
        <f>IFERROR(INDEX('Draft Master List'!E:F,MATCH(C444,'Draft Master List'!E:E,0),2),"N/A")</f>
        <v>N/A</v>
      </c>
      <c r="E444" t="s">
        <v>16</v>
      </c>
      <c r="F444">
        <v>29</v>
      </c>
      <c r="G444" t="s">
        <v>212</v>
      </c>
      <c r="H444">
        <v>15</v>
      </c>
      <c r="I444">
        <v>15</v>
      </c>
      <c r="J444">
        <v>21</v>
      </c>
      <c r="K444">
        <v>85</v>
      </c>
      <c r="L444">
        <v>0</v>
      </c>
      <c r="M444">
        <v>11</v>
      </c>
      <c r="N444">
        <v>4</v>
      </c>
      <c r="O444">
        <v>5.7</v>
      </c>
      <c r="P444">
        <v>1.4</v>
      </c>
      <c r="Q444">
        <v>59</v>
      </c>
      <c r="R444">
        <v>37</v>
      </c>
      <c r="S444">
        <v>265</v>
      </c>
      <c r="T444">
        <v>7.2</v>
      </c>
      <c r="U444">
        <v>1</v>
      </c>
      <c r="V444">
        <v>19</v>
      </c>
      <c r="W444">
        <v>2.5</v>
      </c>
      <c r="X444">
        <v>17.7</v>
      </c>
      <c r="Y444" s="2">
        <v>0.627</v>
      </c>
      <c r="Z444">
        <v>350</v>
      </c>
      <c r="AA444">
        <v>1</v>
      </c>
      <c r="AB444">
        <v>1</v>
      </c>
    </row>
    <row r="445" spans="1:28" x14ac:dyDescent="0.25">
      <c r="A445">
        <v>2014</v>
      </c>
      <c r="B445">
        <v>132</v>
      </c>
      <c r="C445" t="s">
        <v>566</v>
      </c>
      <c r="D445" t="str">
        <f>IFERROR(INDEX('Draft Master List'!E:F,MATCH(C445,'Draft Master List'!E:E,0),2),"N/A")</f>
        <v>N/A</v>
      </c>
      <c r="E445" t="s">
        <v>669</v>
      </c>
      <c r="F445">
        <v>33</v>
      </c>
      <c r="H445">
        <v>10</v>
      </c>
      <c r="I445">
        <v>0</v>
      </c>
      <c r="J445">
        <v>20</v>
      </c>
      <c r="K445">
        <v>63</v>
      </c>
      <c r="L445">
        <v>0</v>
      </c>
      <c r="M445">
        <v>11</v>
      </c>
      <c r="N445">
        <v>3.2</v>
      </c>
      <c r="O445">
        <v>6.3</v>
      </c>
      <c r="P445">
        <v>2</v>
      </c>
      <c r="Q445">
        <v>8</v>
      </c>
      <c r="R445">
        <v>5</v>
      </c>
      <c r="S445">
        <v>44</v>
      </c>
      <c r="T445">
        <v>8.8000000000000007</v>
      </c>
      <c r="U445">
        <v>0</v>
      </c>
      <c r="V445">
        <v>24</v>
      </c>
      <c r="W445">
        <v>0.5</v>
      </c>
      <c r="X445">
        <v>4.4000000000000004</v>
      </c>
      <c r="Y445" s="2">
        <v>0.625</v>
      </c>
      <c r="Z445">
        <v>107</v>
      </c>
      <c r="AA445">
        <v>0</v>
      </c>
      <c r="AB445">
        <v>0</v>
      </c>
    </row>
    <row r="446" spans="1:28" x14ac:dyDescent="0.25">
      <c r="A446">
        <v>2014</v>
      </c>
      <c r="B446">
        <v>133</v>
      </c>
      <c r="C446" t="s">
        <v>1000</v>
      </c>
      <c r="D446" t="str">
        <f>IFERROR(INDEX('Draft Master List'!E:F,MATCH(C446,'Draft Master List'!E:E,0),2),"N/A")</f>
        <v>N/A</v>
      </c>
      <c r="E446" t="s">
        <v>12</v>
      </c>
      <c r="F446">
        <v>23</v>
      </c>
      <c r="G446" t="s">
        <v>643</v>
      </c>
      <c r="H446">
        <v>14</v>
      </c>
      <c r="I446">
        <v>2</v>
      </c>
      <c r="J446">
        <v>20</v>
      </c>
      <c r="K446">
        <v>51</v>
      </c>
      <c r="L446">
        <v>0</v>
      </c>
      <c r="M446">
        <v>9</v>
      </c>
      <c r="N446">
        <v>2.6</v>
      </c>
      <c r="O446">
        <v>3.6</v>
      </c>
      <c r="P446">
        <v>1.4</v>
      </c>
      <c r="Q446">
        <v>50</v>
      </c>
      <c r="R446">
        <v>34</v>
      </c>
      <c r="S446">
        <v>316</v>
      </c>
      <c r="T446">
        <v>9.3000000000000007</v>
      </c>
      <c r="U446">
        <v>4</v>
      </c>
      <c r="V446">
        <v>41</v>
      </c>
      <c r="W446">
        <v>2.4</v>
      </c>
      <c r="X446">
        <v>22.6</v>
      </c>
      <c r="Y446" s="2">
        <v>0.68</v>
      </c>
      <c r="Z446">
        <v>367</v>
      </c>
      <c r="AA446">
        <v>4</v>
      </c>
      <c r="AB446">
        <v>0</v>
      </c>
    </row>
    <row r="447" spans="1:28" x14ac:dyDescent="0.25">
      <c r="A447">
        <v>2014</v>
      </c>
      <c r="B447">
        <v>134</v>
      </c>
      <c r="C447" t="s">
        <v>72</v>
      </c>
      <c r="D447" t="str">
        <f>IFERROR(INDEX('Draft Master List'!E:F,MATCH(C447,'Draft Master List'!E:E,0),2),"N/A")</f>
        <v>812006</v>
      </c>
      <c r="E447" t="s">
        <v>28</v>
      </c>
      <c r="F447">
        <v>32</v>
      </c>
      <c r="G447" t="s">
        <v>62</v>
      </c>
      <c r="H447">
        <v>7</v>
      </c>
      <c r="I447">
        <v>5</v>
      </c>
      <c r="J447">
        <v>20</v>
      </c>
      <c r="K447">
        <v>90</v>
      </c>
      <c r="L447">
        <v>0</v>
      </c>
      <c r="M447">
        <v>23</v>
      </c>
      <c r="N447">
        <v>4.5</v>
      </c>
      <c r="O447">
        <v>12.9</v>
      </c>
      <c r="P447">
        <v>2.9</v>
      </c>
      <c r="Q447">
        <v>0</v>
      </c>
      <c r="R447">
        <v>0</v>
      </c>
      <c r="S447">
        <v>10</v>
      </c>
      <c r="U447">
        <v>0</v>
      </c>
      <c r="V447">
        <v>10</v>
      </c>
      <c r="W447">
        <v>0</v>
      </c>
      <c r="X447">
        <v>1.4</v>
      </c>
      <c r="Y447" s="2">
        <v>0</v>
      </c>
      <c r="Z447">
        <v>100</v>
      </c>
      <c r="AA447">
        <v>0</v>
      </c>
      <c r="AB447">
        <v>3</v>
      </c>
    </row>
    <row r="448" spans="1:28" x14ac:dyDescent="0.25">
      <c r="A448">
        <v>2014</v>
      </c>
      <c r="B448">
        <v>135</v>
      </c>
      <c r="C448" t="s">
        <v>784</v>
      </c>
      <c r="D448" t="str">
        <f>IFERROR(INDEX('Draft Master List'!E:F,MATCH(C448,'Draft Master List'!E:E,0),2),"N/A")</f>
        <v>N/A</v>
      </c>
      <c r="E448" t="s">
        <v>14</v>
      </c>
      <c r="F448">
        <v>23</v>
      </c>
      <c r="H448">
        <v>11</v>
      </c>
      <c r="I448">
        <v>0</v>
      </c>
      <c r="J448">
        <v>19</v>
      </c>
      <c r="K448">
        <v>37</v>
      </c>
      <c r="L448">
        <v>0</v>
      </c>
      <c r="M448">
        <v>9</v>
      </c>
      <c r="N448">
        <v>1.9</v>
      </c>
      <c r="O448">
        <v>3.4</v>
      </c>
      <c r="P448">
        <v>1.7</v>
      </c>
      <c r="Q448">
        <v>1</v>
      </c>
      <c r="R448">
        <v>1</v>
      </c>
      <c r="S448">
        <v>-5</v>
      </c>
      <c r="T448">
        <v>-5</v>
      </c>
      <c r="U448">
        <v>0</v>
      </c>
      <c r="V448">
        <v>-5</v>
      </c>
      <c r="W448">
        <v>0.1</v>
      </c>
      <c r="X448">
        <v>-0.5</v>
      </c>
      <c r="Y448" s="2">
        <v>1</v>
      </c>
      <c r="Z448">
        <v>32</v>
      </c>
      <c r="AA448">
        <v>0</v>
      </c>
      <c r="AB448">
        <v>0</v>
      </c>
    </row>
    <row r="449" spans="1:28" x14ac:dyDescent="0.25">
      <c r="A449">
        <v>2014</v>
      </c>
      <c r="B449">
        <v>136</v>
      </c>
      <c r="C449" t="s">
        <v>1060</v>
      </c>
      <c r="D449" t="str">
        <f>IFERROR(INDEX('Draft Master List'!E:F,MATCH(C449,'Draft Master List'!E:E,0),2),"N/A")</f>
        <v>N/A</v>
      </c>
      <c r="E449" t="s">
        <v>12</v>
      </c>
      <c r="F449">
        <v>24</v>
      </c>
      <c r="H449">
        <v>12</v>
      </c>
      <c r="I449">
        <v>0</v>
      </c>
      <c r="J449">
        <v>19</v>
      </c>
      <c r="K449">
        <v>73</v>
      </c>
      <c r="L449">
        <v>0</v>
      </c>
      <c r="M449">
        <v>16</v>
      </c>
      <c r="N449">
        <v>3.8</v>
      </c>
      <c r="O449">
        <v>6.1</v>
      </c>
      <c r="P449">
        <v>1.6</v>
      </c>
      <c r="Q449">
        <v>3</v>
      </c>
      <c r="R449">
        <v>0</v>
      </c>
      <c r="S449">
        <v>0</v>
      </c>
      <c r="U449">
        <v>0</v>
      </c>
      <c r="V449">
        <v>0</v>
      </c>
      <c r="W449">
        <v>0</v>
      </c>
      <c r="X449">
        <v>0</v>
      </c>
      <c r="Y449" s="2">
        <v>0</v>
      </c>
      <c r="Z449">
        <v>73</v>
      </c>
      <c r="AA449">
        <v>0</v>
      </c>
      <c r="AB449">
        <v>0</v>
      </c>
    </row>
    <row r="450" spans="1:28" x14ac:dyDescent="0.25">
      <c r="A450">
        <v>2014</v>
      </c>
      <c r="B450">
        <v>137</v>
      </c>
      <c r="C450" t="s">
        <v>797</v>
      </c>
      <c r="D450" t="str">
        <f>IFERROR(INDEX('Draft Master List'!E:F,MATCH(C450,'Draft Master List'!E:E,0),2),"N/A")</f>
        <v>N/A</v>
      </c>
      <c r="E450" t="s">
        <v>223</v>
      </c>
      <c r="F450">
        <v>25</v>
      </c>
      <c r="G450" t="s">
        <v>1</v>
      </c>
      <c r="H450">
        <v>10</v>
      </c>
      <c r="I450">
        <v>8</v>
      </c>
      <c r="J450">
        <v>16</v>
      </c>
      <c r="K450">
        <v>36</v>
      </c>
      <c r="L450">
        <v>0</v>
      </c>
      <c r="M450">
        <v>12</v>
      </c>
      <c r="N450">
        <v>2.2999999999999998</v>
      </c>
      <c r="O450">
        <v>3.6</v>
      </c>
      <c r="P450">
        <v>1.6</v>
      </c>
      <c r="Z450">
        <v>36</v>
      </c>
      <c r="AA450">
        <v>0</v>
      </c>
      <c r="AB450">
        <v>5</v>
      </c>
    </row>
    <row r="451" spans="1:28" x14ac:dyDescent="0.25">
      <c r="A451">
        <v>2014</v>
      </c>
      <c r="B451">
        <v>138</v>
      </c>
      <c r="C451" t="s">
        <v>301</v>
      </c>
      <c r="D451" t="str">
        <f>IFERROR(INDEX('Draft Master List'!E:F,MATCH(C451,'Draft Master List'!E:E,0),2),"N/A")</f>
        <v>1882010</v>
      </c>
      <c r="E451" t="s">
        <v>10</v>
      </c>
      <c r="F451">
        <v>25</v>
      </c>
      <c r="H451">
        <v>2</v>
      </c>
      <c r="I451">
        <v>0</v>
      </c>
      <c r="J451">
        <v>16</v>
      </c>
      <c r="K451">
        <v>51</v>
      </c>
      <c r="L451">
        <v>1</v>
      </c>
      <c r="M451">
        <v>20</v>
      </c>
      <c r="N451">
        <v>3.2</v>
      </c>
      <c r="O451">
        <v>25.5</v>
      </c>
      <c r="P451">
        <v>8</v>
      </c>
      <c r="Q451">
        <v>3</v>
      </c>
      <c r="R451">
        <v>2</v>
      </c>
      <c r="S451">
        <v>8</v>
      </c>
      <c r="T451">
        <v>4</v>
      </c>
      <c r="U451">
        <v>0</v>
      </c>
      <c r="V451">
        <v>5</v>
      </c>
      <c r="W451">
        <v>1</v>
      </c>
      <c r="X451">
        <v>4</v>
      </c>
      <c r="Y451" s="2">
        <v>0.66700000000000004</v>
      </c>
      <c r="Z451">
        <v>59</v>
      </c>
      <c r="AA451">
        <v>1</v>
      </c>
      <c r="AB451">
        <v>0</v>
      </c>
    </row>
    <row r="452" spans="1:28" x14ac:dyDescent="0.25">
      <c r="A452">
        <v>2014</v>
      </c>
      <c r="B452">
        <v>139</v>
      </c>
      <c r="C452" t="s">
        <v>752</v>
      </c>
      <c r="D452" t="str">
        <f>IFERROR(INDEX('Draft Master List'!E:F,MATCH(C452,'Draft Master List'!E:E,0),2),"N/A")</f>
        <v>N/A</v>
      </c>
      <c r="E452" t="s">
        <v>6</v>
      </c>
      <c r="F452">
        <v>25</v>
      </c>
      <c r="G452" t="s">
        <v>1</v>
      </c>
      <c r="H452">
        <v>8</v>
      </c>
      <c r="I452">
        <v>8</v>
      </c>
      <c r="J452">
        <v>16</v>
      </c>
      <c r="K452">
        <v>68</v>
      </c>
      <c r="L452">
        <v>0</v>
      </c>
      <c r="M452">
        <v>14</v>
      </c>
      <c r="N452">
        <v>4.3</v>
      </c>
      <c r="O452">
        <v>8.5</v>
      </c>
      <c r="P452">
        <v>2</v>
      </c>
      <c r="Z452">
        <v>68</v>
      </c>
      <c r="AA452">
        <v>0</v>
      </c>
      <c r="AB452">
        <v>4</v>
      </c>
    </row>
    <row r="453" spans="1:28" x14ac:dyDescent="0.25">
      <c r="A453">
        <v>2014</v>
      </c>
      <c r="B453">
        <v>140</v>
      </c>
      <c r="C453" t="s">
        <v>992</v>
      </c>
      <c r="D453" t="str">
        <f>IFERROR(INDEX('Draft Master List'!E:F,MATCH(C453,'Draft Master List'!E:E,0),2),"N/A")</f>
        <v>N/A</v>
      </c>
      <c r="E453" t="s">
        <v>5</v>
      </c>
      <c r="F453">
        <v>26</v>
      </c>
      <c r="H453">
        <v>15</v>
      </c>
      <c r="I453">
        <v>0</v>
      </c>
      <c r="J453">
        <v>16</v>
      </c>
      <c r="K453">
        <v>64</v>
      </c>
      <c r="L453">
        <v>0</v>
      </c>
      <c r="M453">
        <v>12</v>
      </c>
      <c r="N453">
        <v>4</v>
      </c>
      <c r="O453">
        <v>4.3</v>
      </c>
      <c r="P453">
        <v>1.1000000000000001</v>
      </c>
      <c r="Q453">
        <v>2</v>
      </c>
      <c r="R453">
        <v>1</v>
      </c>
      <c r="S453">
        <v>11</v>
      </c>
      <c r="T453">
        <v>11</v>
      </c>
      <c r="U453">
        <v>0</v>
      </c>
      <c r="V453">
        <v>11</v>
      </c>
      <c r="W453">
        <v>0.1</v>
      </c>
      <c r="X453">
        <v>0.7</v>
      </c>
      <c r="Y453" s="2">
        <v>0.5</v>
      </c>
      <c r="Z453">
        <v>75</v>
      </c>
      <c r="AA453">
        <v>0</v>
      </c>
      <c r="AB453">
        <v>0</v>
      </c>
    </row>
    <row r="454" spans="1:28" x14ac:dyDescent="0.25">
      <c r="A454">
        <v>2014</v>
      </c>
      <c r="B454">
        <v>141</v>
      </c>
      <c r="C454" t="s">
        <v>772</v>
      </c>
      <c r="D454" t="str">
        <f>IFERROR(INDEX('Draft Master List'!E:F,MATCH(C454,'Draft Master List'!E:E,0),2),"N/A")</f>
        <v>N/A</v>
      </c>
      <c r="E454" t="s">
        <v>29</v>
      </c>
      <c r="F454">
        <v>24</v>
      </c>
      <c r="G454" t="s">
        <v>62</v>
      </c>
      <c r="H454">
        <v>5</v>
      </c>
      <c r="I454">
        <v>4</v>
      </c>
      <c r="J454">
        <v>16</v>
      </c>
      <c r="K454">
        <v>52</v>
      </c>
      <c r="L454">
        <v>1</v>
      </c>
      <c r="M454">
        <v>8</v>
      </c>
      <c r="N454">
        <v>3.3</v>
      </c>
      <c r="O454">
        <v>10.4</v>
      </c>
      <c r="P454">
        <v>3.2</v>
      </c>
      <c r="Z454">
        <v>52</v>
      </c>
      <c r="AA454">
        <v>1</v>
      </c>
      <c r="AB454">
        <v>1</v>
      </c>
    </row>
    <row r="455" spans="1:28" x14ac:dyDescent="0.25">
      <c r="A455">
        <v>2014</v>
      </c>
      <c r="B455">
        <v>142</v>
      </c>
      <c r="C455" t="s">
        <v>276</v>
      </c>
      <c r="D455" t="str">
        <f>IFERROR(INDEX('Draft Master List'!E:F,MATCH(C455,'Draft Master List'!E:E,0),2),"N/A")</f>
        <v>852010</v>
      </c>
      <c r="E455" t="s">
        <v>7</v>
      </c>
      <c r="F455">
        <v>27</v>
      </c>
      <c r="G455" t="s">
        <v>62</v>
      </c>
      <c r="H455">
        <v>5</v>
      </c>
      <c r="I455">
        <v>4</v>
      </c>
      <c r="J455">
        <v>16</v>
      </c>
      <c r="K455">
        <v>66</v>
      </c>
      <c r="L455">
        <v>1</v>
      </c>
      <c r="M455">
        <v>20</v>
      </c>
      <c r="N455">
        <v>4.0999999999999996</v>
      </c>
      <c r="O455">
        <v>13.2</v>
      </c>
      <c r="P455">
        <v>3.2</v>
      </c>
      <c r="Z455">
        <v>66</v>
      </c>
      <c r="AA455">
        <v>1</v>
      </c>
      <c r="AB455">
        <v>6</v>
      </c>
    </row>
    <row r="456" spans="1:28" x14ac:dyDescent="0.25">
      <c r="A456">
        <v>2014</v>
      </c>
      <c r="B456">
        <v>143</v>
      </c>
      <c r="C456" t="s">
        <v>1135</v>
      </c>
      <c r="D456" t="str">
        <f>IFERROR(INDEX('Draft Master List'!E:F,MATCH(C456,'Draft Master List'!E:E,0),2),"N/A")</f>
        <v>N/A</v>
      </c>
      <c r="E456" t="s">
        <v>7</v>
      </c>
      <c r="F456">
        <v>22</v>
      </c>
      <c r="H456">
        <v>15</v>
      </c>
      <c r="I456">
        <v>0</v>
      </c>
      <c r="J456">
        <v>16</v>
      </c>
      <c r="K456">
        <v>75</v>
      </c>
      <c r="L456">
        <v>1</v>
      </c>
      <c r="M456">
        <v>14</v>
      </c>
      <c r="N456">
        <v>4.7</v>
      </c>
      <c r="O456">
        <v>5</v>
      </c>
      <c r="P456">
        <v>1.1000000000000001</v>
      </c>
      <c r="Q456">
        <v>10</v>
      </c>
      <c r="R456">
        <v>8</v>
      </c>
      <c r="S456">
        <v>107</v>
      </c>
      <c r="T456">
        <v>13.4</v>
      </c>
      <c r="U456">
        <v>0</v>
      </c>
      <c r="V456">
        <v>37</v>
      </c>
      <c r="W456">
        <v>0.5</v>
      </c>
      <c r="X456">
        <v>7.1</v>
      </c>
      <c r="Y456" s="2">
        <v>0.8</v>
      </c>
      <c r="Z456">
        <v>182</v>
      </c>
      <c r="AA456">
        <v>1</v>
      </c>
      <c r="AB456">
        <v>1</v>
      </c>
    </row>
    <row r="457" spans="1:28" x14ac:dyDescent="0.25">
      <c r="A457">
        <v>2014</v>
      </c>
      <c r="B457">
        <v>144</v>
      </c>
      <c r="C457" t="s">
        <v>811</v>
      </c>
      <c r="D457" t="str">
        <f>IFERROR(INDEX('Draft Master List'!E:F,MATCH(C457,'Draft Master List'!E:E,0),2),"N/A")</f>
        <v>N/A</v>
      </c>
      <c r="E457" t="s">
        <v>10</v>
      </c>
      <c r="F457">
        <v>23</v>
      </c>
      <c r="H457">
        <v>10</v>
      </c>
      <c r="I457">
        <v>0</v>
      </c>
      <c r="J457">
        <v>15</v>
      </c>
      <c r="K457">
        <v>41</v>
      </c>
      <c r="L457">
        <v>1</v>
      </c>
      <c r="M457">
        <v>8</v>
      </c>
      <c r="N457">
        <v>2.7</v>
      </c>
      <c r="O457">
        <v>4.0999999999999996</v>
      </c>
      <c r="P457">
        <v>1.5</v>
      </c>
      <c r="Q457">
        <v>11</v>
      </c>
      <c r="R457">
        <v>7</v>
      </c>
      <c r="S457">
        <v>29</v>
      </c>
      <c r="T457">
        <v>4.0999999999999996</v>
      </c>
      <c r="U457">
        <v>0</v>
      </c>
      <c r="V457">
        <v>15</v>
      </c>
      <c r="W457">
        <v>0.7</v>
      </c>
      <c r="X457">
        <v>2.9</v>
      </c>
      <c r="Y457" s="2">
        <v>0.63600000000000001</v>
      </c>
      <c r="Z457">
        <v>70</v>
      </c>
      <c r="AA457">
        <v>1</v>
      </c>
      <c r="AB457">
        <v>0</v>
      </c>
    </row>
    <row r="458" spans="1:28" x14ac:dyDescent="0.25">
      <c r="A458">
        <v>2014</v>
      </c>
      <c r="B458">
        <v>145</v>
      </c>
      <c r="C458" t="s">
        <v>575</v>
      </c>
      <c r="D458" t="str">
        <f>IFERROR(INDEX('Draft Master List'!E:F,MATCH(C458,'Draft Master List'!E:E,0),2),"N/A")</f>
        <v>N/A</v>
      </c>
      <c r="E458" t="s">
        <v>29</v>
      </c>
      <c r="F458">
        <v>32</v>
      </c>
      <c r="G458" t="s">
        <v>1</v>
      </c>
      <c r="H458">
        <v>12</v>
      </c>
      <c r="I458">
        <v>12</v>
      </c>
      <c r="J458">
        <v>15</v>
      </c>
      <c r="K458">
        <v>14</v>
      </c>
      <c r="L458">
        <v>1</v>
      </c>
      <c r="M458">
        <v>10</v>
      </c>
      <c r="N458">
        <v>0.9</v>
      </c>
      <c r="O458">
        <v>1.2</v>
      </c>
      <c r="P458">
        <v>1.3</v>
      </c>
      <c r="Z458">
        <v>14</v>
      </c>
      <c r="AA458">
        <v>1</v>
      </c>
      <c r="AB458">
        <v>3</v>
      </c>
    </row>
    <row r="459" spans="1:28" x14ac:dyDescent="0.25">
      <c r="A459">
        <v>2014</v>
      </c>
      <c r="B459">
        <v>146</v>
      </c>
      <c r="C459" t="s">
        <v>103</v>
      </c>
      <c r="D459" t="str">
        <f>IFERROR(INDEX('Draft Master List'!E:F,MATCH(C459,'Draft Master List'!E:E,0),2),"N/A")</f>
        <v>1852009</v>
      </c>
      <c r="E459" t="s">
        <v>15</v>
      </c>
      <c r="F459">
        <v>28</v>
      </c>
      <c r="H459">
        <v>16</v>
      </c>
      <c r="I459">
        <v>0</v>
      </c>
      <c r="J459">
        <v>15</v>
      </c>
      <c r="K459">
        <v>43</v>
      </c>
      <c r="L459">
        <v>0</v>
      </c>
      <c r="M459">
        <v>21</v>
      </c>
      <c r="N459">
        <v>2.9</v>
      </c>
      <c r="O459">
        <v>2.7</v>
      </c>
      <c r="P459">
        <v>0.9</v>
      </c>
      <c r="Q459">
        <v>5</v>
      </c>
      <c r="R459">
        <v>3</v>
      </c>
      <c r="S459">
        <v>27</v>
      </c>
      <c r="T459">
        <v>9</v>
      </c>
      <c r="U459">
        <v>0</v>
      </c>
      <c r="V459">
        <v>17</v>
      </c>
      <c r="W459">
        <v>0.2</v>
      </c>
      <c r="X459">
        <v>1.7</v>
      </c>
      <c r="Y459" s="2">
        <v>0.6</v>
      </c>
      <c r="Z459">
        <v>70</v>
      </c>
      <c r="AA459">
        <v>0</v>
      </c>
      <c r="AB459">
        <v>1</v>
      </c>
    </row>
    <row r="460" spans="1:28" x14ac:dyDescent="0.25">
      <c r="A460">
        <v>2014</v>
      </c>
      <c r="B460">
        <v>147</v>
      </c>
      <c r="C460" t="s">
        <v>974</v>
      </c>
      <c r="D460" t="str">
        <f>IFERROR(INDEX('Draft Master List'!E:F,MATCH(C460,'Draft Master List'!E:E,0),2),"N/A")</f>
        <v>N/A</v>
      </c>
      <c r="E460" t="s">
        <v>13</v>
      </c>
      <c r="F460">
        <v>29</v>
      </c>
      <c r="H460">
        <v>3</v>
      </c>
      <c r="I460">
        <v>0</v>
      </c>
      <c r="J460">
        <v>15</v>
      </c>
      <c r="K460">
        <v>38</v>
      </c>
      <c r="L460">
        <v>0</v>
      </c>
      <c r="M460">
        <v>13</v>
      </c>
      <c r="N460">
        <v>2.5</v>
      </c>
      <c r="O460">
        <v>12.7</v>
      </c>
      <c r="P460">
        <v>5</v>
      </c>
      <c r="Q460">
        <v>6</v>
      </c>
      <c r="R460">
        <v>5</v>
      </c>
      <c r="S460">
        <v>34</v>
      </c>
      <c r="T460">
        <v>6.8</v>
      </c>
      <c r="U460">
        <v>0</v>
      </c>
      <c r="V460">
        <v>14</v>
      </c>
      <c r="W460">
        <v>1.7</v>
      </c>
      <c r="X460">
        <v>11.3</v>
      </c>
      <c r="Y460" s="2">
        <v>0.83299999999999996</v>
      </c>
      <c r="Z460">
        <v>72</v>
      </c>
      <c r="AA460">
        <v>0</v>
      </c>
      <c r="AB460">
        <v>0</v>
      </c>
    </row>
    <row r="461" spans="1:28" x14ac:dyDescent="0.25">
      <c r="A461">
        <v>2014</v>
      </c>
      <c r="B461">
        <v>148</v>
      </c>
      <c r="C461" t="s">
        <v>363</v>
      </c>
      <c r="D461" t="str">
        <f>IFERROR(INDEX('Draft Master List'!E:F,MATCH(C461,'Draft Master List'!E:E,0),2),"N/A")</f>
        <v>2112009</v>
      </c>
      <c r="E461" t="s">
        <v>669</v>
      </c>
      <c r="F461">
        <v>28</v>
      </c>
      <c r="H461">
        <v>7</v>
      </c>
      <c r="I461">
        <v>0</v>
      </c>
      <c r="J461">
        <v>14</v>
      </c>
      <c r="K461">
        <v>50</v>
      </c>
      <c r="L461">
        <v>1</v>
      </c>
      <c r="M461">
        <v>9</v>
      </c>
      <c r="N461">
        <v>3.6</v>
      </c>
      <c r="O461">
        <v>7.1</v>
      </c>
      <c r="P461">
        <v>2</v>
      </c>
      <c r="Q461">
        <v>1</v>
      </c>
      <c r="R461">
        <v>0</v>
      </c>
      <c r="S461">
        <v>0</v>
      </c>
      <c r="U461">
        <v>0</v>
      </c>
      <c r="V461">
        <v>0</v>
      </c>
      <c r="W461">
        <v>0</v>
      </c>
      <c r="X461">
        <v>0</v>
      </c>
      <c r="Y461" s="2">
        <v>0</v>
      </c>
      <c r="Z461">
        <v>50</v>
      </c>
      <c r="AA461">
        <v>1</v>
      </c>
      <c r="AB461">
        <v>0</v>
      </c>
    </row>
    <row r="462" spans="1:28" x14ac:dyDescent="0.25">
      <c r="A462">
        <v>2014</v>
      </c>
      <c r="B462">
        <v>149</v>
      </c>
      <c r="C462" t="s">
        <v>1031</v>
      </c>
      <c r="D462" t="str">
        <f>IFERROR(INDEX('Draft Master List'!E:F,MATCH(C462,'Draft Master List'!E:E,0),2),"N/A")</f>
        <v>N/A</v>
      </c>
      <c r="E462" t="s">
        <v>25</v>
      </c>
      <c r="F462">
        <v>21</v>
      </c>
      <c r="G462" t="s">
        <v>77</v>
      </c>
      <c r="H462">
        <v>12</v>
      </c>
      <c r="I462">
        <v>3</v>
      </c>
      <c r="J462">
        <v>14</v>
      </c>
      <c r="K462">
        <v>113</v>
      </c>
      <c r="L462">
        <v>1</v>
      </c>
      <c r="M462">
        <v>26</v>
      </c>
      <c r="N462">
        <v>8.1</v>
      </c>
      <c r="O462">
        <v>9.4</v>
      </c>
      <c r="P462">
        <v>1.2</v>
      </c>
      <c r="Q462">
        <v>31</v>
      </c>
      <c r="R462">
        <v>23</v>
      </c>
      <c r="S462">
        <v>156</v>
      </c>
      <c r="T462">
        <v>6.8</v>
      </c>
      <c r="U462">
        <v>0</v>
      </c>
      <c r="V462">
        <v>30</v>
      </c>
      <c r="W462">
        <v>1.9</v>
      </c>
      <c r="X462">
        <v>13</v>
      </c>
      <c r="Y462" s="2">
        <v>0.74199999999999999</v>
      </c>
      <c r="Z462">
        <v>269</v>
      </c>
      <c r="AA462">
        <v>1</v>
      </c>
      <c r="AB462">
        <v>0</v>
      </c>
    </row>
    <row r="463" spans="1:28" x14ac:dyDescent="0.25">
      <c r="A463">
        <v>2014</v>
      </c>
      <c r="B463">
        <v>150</v>
      </c>
      <c r="C463" t="s">
        <v>533</v>
      </c>
      <c r="D463" t="str">
        <f>IFERROR(INDEX('Draft Master List'!E:F,MATCH(C463,'Draft Master List'!E:E,0),2),"N/A")</f>
        <v>1172006</v>
      </c>
      <c r="E463" t="s">
        <v>28</v>
      </c>
      <c r="F463">
        <v>32</v>
      </c>
      <c r="H463">
        <v>16</v>
      </c>
      <c r="I463">
        <v>0</v>
      </c>
      <c r="J463">
        <v>13</v>
      </c>
      <c r="K463">
        <v>57</v>
      </c>
      <c r="L463">
        <v>0</v>
      </c>
      <c r="M463">
        <v>16</v>
      </c>
      <c r="N463">
        <v>4.4000000000000004</v>
      </c>
      <c r="O463">
        <v>3.6</v>
      </c>
      <c r="P463">
        <v>0.8</v>
      </c>
      <c r="Q463">
        <v>31</v>
      </c>
      <c r="R463">
        <v>22</v>
      </c>
      <c r="S463">
        <v>159</v>
      </c>
      <c r="T463">
        <v>7.2</v>
      </c>
      <c r="U463">
        <v>2</v>
      </c>
      <c r="V463">
        <v>25</v>
      </c>
      <c r="W463">
        <v>1.4</v>
      </c>
      <c r="X463">
        <v>9.9</v>
      </c>
      <c r="Y463" s="2">
        <v>0.71</v>
      </c>
      <c r="Z463">
        <v>216</v>
      </c>
      <c r="AA463">
        <v>2</v>
      </c>
      <c r="AB463">
        <v>3</v>
      </c>
    </row>
    <row r="464" spans="1:28" x14ac:dyDescent="0.25">
      <c r="A464">
        <v>2014</v>
      </c>
      <c r="B464">
        <v>151</v>
      </c>
      <c r="C464" t="s">
        <v>8</v>
      </c>
      <c r="D464" t="str">
        <f>IFERROR(INDEX('Draft Master List'!E:F,MATCH(C464,'Draft Master List'!E:E,0),2),"N/A")</f>
        <v>N/A</v>
      </c>
      <c r="E464" t="s">
        <v>9</v>
      </c>
      <c r="F464">
        <v>33</v>
      </c>
      <c r="G464" t="s">
        <v>1</v>
      </c>
      <c r="H464">
        <v>16</v>
      </c>
      <c r="I464">
        <v>16</v>
      </c>
      <c r="J464">
        <v>12</v>
      </c>
      <c r="K464">
        <v>31</v>
      </c>
      <c r="L464">
        <v>1</v>
      </c>
      <c r="M464">
        <v>18</v>
      </c>
      <c r="N464">
        <v>2.6</v>
      </c>
      <c r="O464">
        <v>1.9</v>
      </c>
      <c r="P464">
        <v>0.8</v>
      </c>
      <c r="Z464">
        <v>31</v>
      </c>
      <c r="AA464">
        <v>1</v>
      </c>
      <c r="AB464">
        <v>7</v>
      </c>
    </row>
    <row r="465" spans="1:28" x14ac:dyDescent="0.25">
      <c r="A465">
        <v>2014</v>
      </c>
      <c r="B465">
        <v>152</v>
      </c>
      <c r="C465" t="s">
        <v>742</v>
      </c>
      <c r="D465" t="str">
        <f>IFERROR(INDEX('Draft Master List'!E:F,MATCH(C465,'Draft Master List'!E:E,0),2),"N/A")</f>
        <v>N/A</v>
      </c>
      <c r="E465" t="s">
        <v>5</v>
      </c>
      <c r="F465">
        <v>24</v>
      </c>
      <c r="G465" t="s">
        <v>74</v>
      </c>
      <c r="H465">
        <v>16</v>
      </c>
      <c r="I465">
        <v>16</v>
      </c>
      <c r="J465">
        <v>11</v>
      </c>
      <c r="K465">
        <v>37</v>
      </c>
      <c r="L465">
        <v>0</v>
      </c>
      <c r="M465">
        <v>12</v>
      </c>
      <c r="N465">
        <v>3.4</v>
      </c>
      <c r="O465">
        <v>2.2999999999999998</v>
      </c>
      <c r="P465">
        <v>0.7</v>
      </c>
      <c r="Q465">
        <v>127</v>
      </c>
      <c r="R465">
        <v>91</v>
      </c>
      <c r="S465">
        <v>1287</v>
      </c>
      <c r="T465">
        <v>14.1</v>
      </c>
      <c r="U465">
        <v>12</v>
      </c>
      <c r="V465">
        <v>70</v>
      </c>
      <c r="W465">
        <v>5.7</v>
      </c>
      <c r="X465">
        <v>80.400000000000006</v>
      </c>
      <c r="Y465" s="2">
        <v>0.71699999999999997</v>
      </c>
      <c r="Z465">
        <v>1324</v>
      </c>
      <c r="AA465">
        <v>12</v>
      </c>
      <c r="AB465">
        <v>4</v>
      </c>
    </row>
    <row r="466" spans="1:28" x14ac:dyDescent="0.25">
      <c r="A466">
        <v>2014</v>
      </c>
      <c r="B466">
        <v>153</v>
      </c>
      <c r="C466" t="s">
        <v>1136</v>
      </c>
      <c r="D466" t="str">
        <f>IFERROR(INDEX('Draft Master List'!E:F,MATCH(C466,'Draft Master List'!E:E,0),2),"N/A")</f>
        <v>N/A</v>
      </c>
      <c r="E466" t="s">
        <v>24</v>
      </c>
      <c r="F466">
        <v>23</v>
      </c>
      <c r="H466">
        <v>12</v>
      </c>
      <c r="I466">
        <v>0</v>
      </c>
      <c r="J466">
        <v>10</v>
      </c>
      <c r="K466">
        <v>40</v>
      </c>
      <c r="L466">
        <v>0</v>
      </c>
      <c r="M466">
        <v>15</v>
      </c>
      <c r="N466">
        <v>4</v>
      </c>
      <c r="O466">
        <v>3.3</v>
      </c>
      <c r="P466">
        <v>0.8</v>
      </c>
      <c r="Q466">
        <v>10</v>
      </c>
      <c r="R466">
        <v>7</v>
      </c>
      <c r="S466">
        <v>23</v>
      </c>
      <c r="T466">
        <v>3.3</v>
      </c>
      <c r="U466">
        <v>0</v>
      </c>
      <c r="V466">
        <v>15</v>
      </c>
      <c r="W466">
        <v>0.6</v>
      </c>
      <c r="X466">
        <v>1.9</v>
      </c>
      <c r="Y466" s="2">
        <v>0.7</v>
      </c>
      <c r="Z466">
        <v>63</v>
      </c>
      <c r="AA466">
        <v>0</v>
      </c>
      <c r="AB466">
        <v>0</v>
      </c>
    </row>
    <row r="467" spans="1:28" x14ac:dyDescent="0.25">
      <c r="A467">
        <v>2014</v>
      </c>
      <c r="B467">
        <v>154</v>
      </c>
      <c r="C467" t="s">
        <v>830</v>
      </c>
      <c r="D467" t="str">
        <f>IFERROR(INDEX('Draft Master List'!E:F,MATCH(C467,'Draft Master List'!E:E,0),2),"N/A")</f>
        <v>N/A</v>
      </c>
      <c r="E467" t="s">
        <v>0</v>
      </c>
      <c r="F467">
        <v>25</v>
      </c>
      <c r="G467" t="s">
        <v>643</v>
      </c>
      <c r="H467">
        <v>15</v>
      </c>
      <c r="I467">
        <v>1</v>
      </c>
      <c r="J467">
        <v>10</v>
      </c>
      <c r="K467">
        <v>32</v>
      </c>
      <c r="L467">
        <v>0</v>
      </c>
      <c r="M467">
        <v>8</v>
      </c>
      <c r="N467">
        <v>3.2</v>
      </c>
      <c r="O467">
        <v>2.1</v>
      </c>
      <c r="P467">
        <v>0.7</v>
      </c>
      <c r="Q467">
        <v>51</v>
      </c>
      <c r="R467">
        <v>38</v>
      </c>
      <c r="S467">
        <v>296</v>
      </c>
      <c r="T467">
        <v>7.8</v>
      </c>
      <c r="U467">
        <v>1</v>
      </c>
      <c r="V467">
        <v>31</v>
      </c>
      <c r="W467">
        <v>2.5</v>
      </c>
      <c r="X467">
        <v>19.7</v>
      </c>
      <c r="Y467" s="2">
        <v>0.745</v>
      </c>
      <c r="Z467">
        <v>328</v>
      </c>
      <c r="AA467">
        <v>1</v>
      </c>
      <c r="AB467">
        <v>2</v>
      </c>
    </row>
    <row r="468" spans="1:28" x14ac:dyDescent="0.25">
      <c r="A468">
        <v>2014</v>
      </c>
      <c r="B468">
        <v>155</v>
      </c>
      <c r="C468" t="s">
        <v>980</v>
      </c>
      <c r="D468" t="str">
        <f>IFERROR(INDEX('Draft Master List'!E:F,MATCH(C468,'Draft Master List'!E:E,0),2),"N/A")</f>
        <v>N/A</v>
      </c>
      <c r="E468" t="s">
        <v>704</v>
      </c>
      <c r="F468">
        <v>27</v>
      </c>
      <c r="H468">
        <v>10</v>
      </c>
      <c r="I468">
        <v>0</v>
      </c>
      <c r="J468">
        <v>10</v>
      </c>
      <c r="K468">
        <v>19</v>
      </c>
      <c r="L468">
        <v>0</v>
      </c>
      <c r="M468">
        <v>6</v>
      </c>
      <c r="N468">
        <v>1.9</v>
      </c>
      <c r="O468">
        <v>1.9</v>
      </c>
      <c r="P468">
        <v>1</v>
      </c>
      <c r="Z468">
        <v>19</v>
      </c>
      <c r="AA468">
        <v>0</v>
      </c>
      <c r="AB468">
        <v>0</v>
      </c>
    </row>
    <row r="469" spans="1:28" x14ac:dyDescent="0.25">
      <c r="A469">
        <v>2014</v>
      </c>
      <c r="B469">
        <v>156</v>
      </c>
      <c r="C469" t="s">
        <v>100</v>
      </c>
      <c r="D469" t="str">
        <f>IFERROR(INDEX('Draft Master List'!E:F,MATCH(C469,'Draft Master List'!E:E,0),2),"N/A")</f>
        <v>2322009</v>
      </c>
      <c r="E469" t="s">
        <v>30</v>
      </c>
      <c r="F469">
        <v>28</v>
      </c>
      <c r="G469" t="s">
        <v>74</v>
      </c>
      <c r="H469">
        <v>14</v>
      </c>
      <c r="I469">
        <v>13</v>
      </c>
      <c r="J469">
        <v>10</v>
      </c>
      <c r="K469">
        <v>94</v>
      </c>
      <c r="L469">
        <v>0</v>
      </c>
      <c r="M469">
        <v>25</v>
      </c>
      <c r="N469">
        <v>9.4</v>
      </c>
      <c r="O469">
        <v>6.7</v>
      </c>
      <c r="P469">
        <v>0.7</v>
      </c>
      <c r="Q469">
        <v>134</v>
      </c>
      <c r="R469">
        <v>92</v>
      </c>
      <c r="S469">
        <v>972</v>
      </c>
      <c r="T469">
        <v>10.6</v>
      </c>
      <c r="U469">
        <v>4</v>
      </c>
      <c r="V469">
        <v>69</v>
      </c>
      <c r="W469">
        <v>6.6</v>
      </c>
      <c r="X469">
        <v>69.400000000000006</v>
      </c>
      <c r="Y469" s="2">
        <v>0.68700000000000006</v>
      </c>
      <c r="Z469">
        <v>1066</v>
      </c>
      <c r="AA469">
        <v>4</v>
      </c>
      <c r="AB469">
        <v>5</v>
      </c>
    </row>
    <row r="470" spans="1:28" x14ac:dyDescent="0.25">
      <c r="A470">
        <v>2014</v>
      </c>
      <c r="B470">
        <v>157</v>
      </c>
      <c r="C470" t="s">
        <v>424</v>
      </c>
      <c r="D470" t="str">
        <f>IFERROR(INDEX('Draft Master List'!E:F,MATCH(C470,'Draft Master List'!E:E,0),2),"N/A")</f>
        <v>2092008</v>
      </c>
      <c r="E470" t="s">
        <v>5</v>
      </c>
      <c r="F470">
        <v>29</v>
      </c>
      <c r="H470">
        <v>7</v>
      </c>
      <c r="I470">
        <v>0</v>
      </c>
      <c r="J470">
        <v>10</v>
      </c>
      <c r="K470">
        <v>-10</v>
      </c>
      <c r="L470">
        <v>0</v>
      </c>
      <c r="M470">
        <v>-1</v>
      </c>
      <c r="N470">
        <v>-1</v>
      </c>
      <c r="O470">
        <v>-1.4</v>
      </c>
      <c r="P470">
        <v>1.4</v>
      </c>
      <c r="Z470">
        <v>-10</v>
      </c>
      <c r="AA470">
        <v>0</v>
      </c>
      <c r="AB470">
        <v>1</v>
      </c>
    </row>
    <row r="471" spans="1:28" x14ac:dyDescent="0.25">
      <c r="A471">
        <v>2014</v>
      </c>
      <c r="B471">
        <v>158</v>
      </c>
      <c r="C471" t="s">
        <v>802</v>
      </c>
      <c r="D471" t="str">
        <f>IFERROR(INDEX('Draft Master List'!E:F,MATCH(C471,'Draft Master List'!E:E,0),2),"N/A")</f>
        <v>N/A</v>
      </c>
      <c r="E471" t="s">
        <v>30</v>
      </c>
      <c r="F471">
        <v>23</v>
      </c>
      <c r="H471">
        <v>6</v>
      </c>
      <c r="I471">
        <v>0</v>
      </c>
      <c r="J471">
        <v>10</v>
      </c>
      <c r="K471">
        <v>9</v>
      </c>
      <c r="L471">
        <v>0</v>
      </c>
      <c r="M471">
        <v>9</v>
      </c>
      <c r="N471">
        <v>0.9</v>
      </c>
      <c r="O471">
        <v>1.5</v>
      </c>
      <c r="P471">
        <v>1.7</v>
      </c>
      <c r="Z471">
        <v>9</v>
      </c>
      <c r="AA471">
        <v>0</v>
      </c>
      <c r="AB471">
        <v>0</v>
      </c>
    </row>
    <row r="472" spans="1:28" x14ac:dyDescent="0.25">
      <c r="A472">
        <v>2014</v>
      </c>
      <c r="B472">
        <v>159</v>
      </c>
      <c r="C472" t="s">
        <v>771</v>
      </c>
      <c r="D472" t="str">
        <f>IFERROR(INDEX('Draft Master List'!E:F,MATCH(C472,'Draft Master List'!E:E,0),2),"N/A")</f>
        <v>N/A</v>
      </c>
      <c r="E472" t="s">
        <v>14</v>
      </c>
      <c r="F472">
        <v>25</v>
      </c>
      <c r="G472" t="s">
        <v>62</v>
      </c>
      <c r="H472">
        <v>6</v>
      </c>
      <c r="I472">
        <v>5</v>
      </c>
      <c r="J472">
        <v>10</v>
      </c>
      <c r="K472">
        <v>49</v>
      </c>
      <c r="L472">
        <v>0</v>
      </c>
      <c r="M472">
        <v>19</v>
      </c>
      <c r="N472">
        <v>4.9000000000000004</v>
      </c>
      <c r="O472">
        <v>8.1999999999999993</v>
      </c>
      <c r="P472">
        <v>1.7</v>
      </c>
      <c r="Z472">
        <v>49</v>
      </c>
      <c r="AA472">
        <v>0</v>
      </c>
      <c r="AB472">
        <v>2</v>
      </c>
    </row>
    <row r="473" spans="1:28" x14ac:dyDescent="0.25">
      <c r="A473">
        <v>2014</v>
      </c>
      <c r="B473">
        <v>160</v>
      </c>
      <c r="C473" t="s">
        <v>686</v>
      </c>
      <c r="D473" t="str">
        <f>IFERROR(INDEX('Draft Master List'!E:F,MATCH(C473,'Draft Master List'!E:E,0),2),"N/A")</f>
        <v>N/A</v>
      </c>
      <c r="E473" t="s">
        <v>223</v>
      </c>
      <c r="F473">
        <v>34</v>
      </c>
      <c r="G473" t="s">
        <v>1</v>
      </c>
      <c r="H473">
        <v>9</v>
      </c>
      <c r="I473">
        <v>8</v>
      </c>
      <c r="J473">
        <v>10</v>
      </c>
      <c r="K473">
        <v>10</v>
      </c>
      <c r="L473">
        <v>1</v>
      </c>
      <c r="M473">
        <v>9</v>
      </c>
      <c r="N473">
        <v>1</v>
      </c>
      <c r="O473">
        <v>1.1000000000000001</v>
      </c>
      <c r="P473">
        <v>1.1000000000000001</v>
      </c>
      <c r="Q473">
        <v>1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0.1</v>
      </c>
      <c r="X473">
        <v>0</v>
      </c>
      <c r="Y473" s="2">
        <v>1</v>
      </c>
      <c r="Z473">
        <v>10</v>
      </c>
      <c r="AA473">
        <v>1</v>
      </c>
      <c r="AB473">
        <v>7</v>
      </c>
    </row>
    <row r="474" spans="1:28" x14ac:dyDescent="0.25">
      <c r="A474">
        <v>2014</v>
      </c>
      <c r="B474">
        <v>161</v>
      </c>
      <c r="C474" t="s">
        <v>773</v>
      </c>
      <c r="D474" t="str">
        <f>IFERROR(INDEX('Draft Master List'!E:F,MATCH(C474,'Draft Master List'!E:E,0),2),"N/A")</f>
        <v>N/A</v>
      </c>
      <c r="E474" t="s">
        <v>23</v>
      </c>
      <c r="F474">
        <v>26</v>
      </c>
      <c r="G474" t="s">
        <v>62</v>
      </c>
      <c r="H474">
        <v>2</v>
      </c>
      <c r="I474">
        <v>2</v>
      </c>
      <c r="J474">
        <v>10</v>
      </c>
      <c r="K474">
        <v>35</v>
      </c>
      <c r="L474">
        <v>0</v>
      </c>
      <c r="M474">
        <v>13</v>
      </c>
      <c r="N474">
        <v>3.5</v>
      </c>
      <c r="O474">
        <v>17.5</v>
      </c>
      <c r="P474">
        <v>5</v>
      </c>
      <c r="Z474">
        <v>35</v>
      </c>
      <c r="AA474">
        <v>0</v>
      </c>
      <c r="AB474">
        <v>1</v>
      </c>
    </row>
    <row r="475" spans="1:28" x14ac:dyDescent="0.25">
      <c r="A475">
        <v>2014</v>
      </c>
      <c r="B475">
        <v>162</v>
      </c>
      <c r="C475" t="s">
        <v>1073</v>
      </c>
      <c r="D475" t="str">
        <f>IFERROR(INDEX('Draft Master List'!E:F,MATCH(C475,'Draft Master List'!E:E,0),2),"N/A")</f>
        <v>N/A</v>
      </c>
      <c r="E475" t="s">
        <v>18</v>
      </c>
      <c r="F475">
        <v>23</v>
      </c>
      <c r="G475" t="s">
        <v>77</v>
      </c>
      <c r="H475">
        <v>16</v>
      </c>
      <c r="I475">
        <v>7</v>
      </c>
      <c r="J475">
        <v>10</v>
      </c>
      <c r="K475">
        <v>117</v>
      </c>
      <c r="L475">
        <v>1</v>
      </c>
      <c r="M475">
        <v>67</v>
      </c>
      <c r="N475">
        <v>11.7</v>
      </c>
      <c r="O475">
        <v>7.3</v>
      </c>
      <c r="P475">
        <v>0.6</v>
      </c>
      <c r="Q475">
        <v>67</v>
      </c>
      <c r="R475">
        <v>33</v>
      </c>
      <c r="S475">
        <v>384</v>
      </c>
      <c r="T475">
        <v>11.6</v>
      </c>
      <c r="U475">
        <v>1</v>
      </c>
      <c r="V475">
        <v>28</v>
      </c>
      <c r="W475">
        <v>2.1</v>
      </c>
      <c r="X475">
        <v>24</v>
      </c>
      <c r="Y475" s="2">
        <v>0.49299999999999999</v>
      </c>
      <c r="Z475">
        <v>501</v>
      </c>
      <c r="AA475">
        <v>2</v>
      </c>
      <c r="AB475">
        <v>1</v>
      </c>
    </row>
    <row r="476" spans="1:28" x14ac:dyDescent="0.25">
      <c r="A476">
        <v>2014</v>
      </c>
      <c r="B476">
        <v>163</v>
      </c>
      <c r="C476" t="s">
        <v>1047</v>
      </c>
      <c r="D476" t="str">
        <f>IFERROR(INDEX('Draft Master List'!E:F,MATCH(C476,'Draft Master List'!E:E,0),2),"N/A")</f>
        <v>N/A</v>
      </c>
      <c r="E476" t="s">
        <v>20</v>
      </c>
      <c r="F476">
        <v>24</v>
      </c>
      <c r="H476">
        <v>6</v>
      </c>
      <c r="I476">
        <v>0</v>
      </c>
      <c r="J476">
        <v>10</v>
      </c>
      <c r="K476">
        <v>18</v>
      </c>
      <c r="L476">
        <v>0</v>
      </c>
      <c r="M476">
        <v>9</v>
      </c>
      <c r="N476">
        <v>1.8</v>
      </c>
      <c r="O476">
        <v>3</v>
      </c>
      <c r="P476">
        <v>1.7</v>
      </c>
      <c r="Q476">
        <v>6</v>
      </c>
      <c r="R476">
        <v>6</v>
      </c>
      <c r="S476">
        <v>68</v>
      </c>
      <c r="T476">
        <v>11.3</v>
      </c>
      <c r="U476">
        <v>1</v>
      </c>
      <c r="V476">
        <v>32</v>
      </c>
      <c r="W476">
        <v>1</v>
      </c>
      <c r="X476">
        <v>11.3</v>
      </c>
      <c r="Y476" s="2">
        <v>1</v>
      </c>
      <c r="Z476">
        <v>86</v>
      </c>
      <c r="AA476">
        <v>1</v>
      </c>
      <c r="AB476">
        <v>0</v>
      </c>
    </row>
    <row r="477" spans="1:28" x14ac:dyDescent="0.25">
      <c r="A477">
        <v>2014</v>
      </c>
      <c r="B477">
        <v>164</v>
      </c>
      <c r="C477" t="s">
        <v>1052</v>
      </c>
      <c r="D477" t="str">
        <f>IFERROR(INDEX('Draft Master List'!E:F,MATCH(C477,'Draft Master List'!E:E,0),2),"N/A")</f>
        <v>N/A</v>
      </c>
      <c r="E477" t="s">
        <v>15</v>
      </c>
      <c r="F477">
        <v>24</v>
      </c>
      <c r="H477">
        <v>9</v>
      </c>
      <c r="I477">
        <v>0</v>
      </c>
      <c r="J477">
        <v>9</v>
      </c>
      <c r="K477">
        <v>27</v>
      </c>
      <c r="L477">
        <v>1</v>
      </c>
      <c r="M477">
        <v>10</v>
      </c>
      <c r="N477">
        <v>3</v>
      </c>
      <c r="O477">
        <v>3</v>
      </c>
      <c r="P477">
        <v>1</v>
      </c>
      <c r="Q477">
        <v>10</v>
      </c>
      <c r="R477">
        <v>7</v>
      </c>
      <c r="S477">
        <v>49</v>
      </c>
      <c r="T477">
        <v>7</v>
      </c>
      <c r="U477">
        <v>0</v>
      </c>
      <c r="V477">
        <v>15</v>
      </c>
      <c r="W477">
        <v>0.8</v>
      </c>
      <c r="X477">
        <v>5.4</v>
      </c>
      <c r="Y477" s="2">
        <v>0.7</v>
      </c>
      <c r="Z477">
        <v>76</v>
      </c>
      <c r="AA477">
        <v>1</v>
      </c>
      <c r="AB477">
        <v>0</v>
      </c>
    </row>
    <row r="478" spans="1:28" x14ac:dyDescent="0.25">
      <c r="A478">
        <v>2014</v>
      </c>
      <c r="B478">
        <v>165</v>
      </c>
      <c r="C478" t="s">
        <v>69</v>
      </c>
      <c r="D478" t="str">
        <f>IFERROR(INDEX('Draft Master List'!E:F,MATCH(C478,'Draft Master List'!E:E,0),2),"N/A")</f>
        <v>N/A</v>
      </c>
      <c r="E478" t="s">
        <v>18</v>
      </c>
      <c r="F478">
        <v>32</v>
      </c>
      <c r="G478" t="s">
        <v>62</v>
      </c>
      <c r="H478">
        <v>3</v>
      </c>
      <c r="I478">
        <v>3</v>
      </c>
      <c r="J478">
        <v>9</v>
      </c>
      <c r="K478">
        <v>18</v>
      </c>
      <c r="L478">
        <v>0</v>
      </c>
      <c r="M478">
        <v>13</v>
      </c>
      <c r="N478">
        <v>2</v>
      </c>
      <c r="O478">
        <v>6</v>
      </c>
      <c r="P478">
        <v>3</v>
      </c>
      <c r="Z478">
        <v>18</v>
      </c>
      <c r="AA478">
        <v>0</v>
      </c>
      <c r="AB478">
        <v>3</v>
      </c>
    </row>
    <row r="479" spans="1:28" x14ac:dyDescent="0.25">
      <c r="A479">
        <v>2014</v>
      </c>
      <c r="B479">
        <v>166</v>
      </c>
      <c r="C479" t="s">
        <v>1002</v>
      </c>
      <c r="D479" t="str">
        <f>IFERROR(INDEX('Draft Master List'!E:F,MATCH(C479,'Draft Master List'!E:E,0),2),"N/A")</f>
        <v>N/A</v>
      </c>
      <c r="E479" t="s">
        <v>669</v>
      </c>
      <c r="F479">
        <v>22</v>
      </c>
      <c r="H479">
        <v>11</v>
      </c>
      <c r="I479">
        <v>0</v>
      </c>
      <c r="J479">
        <v>9</v>
      </c>
      <c r="K479">
        <v>23</v>
      </c>
      <c r="L479">
        <v>1</v>
      </c>
      <c r="M479">
        <v>12</v>
      </c>
      <c r="N479">
        <v>2.6</v>
      </c>
      <c r="O479">
        <v>2.1</v>
      </c>
      <c r="P479">
        <v>0.8</v>
      </c>
      <c r="Q479">
        <v>6</v>
      </c>
      <c r="R479">
        <v>5</v>
      </c>
      <c r="S479">
        <v>48</v>
      </c>
      <c r="T479">
        <v>9.6</v>
      </c>
      <c r="U479">
        <v>0</v>
      </c>
      <c r="V479">
        <v>17</v>
      </c>
      <c r="W479">
        <v>0.5</v>
      </c>
      <c r="X479">
        <v>4.4000000000000004</v>
      </c>
      <c r="Y479" s="2">
        <v>0.83299999999999996</v>
      </c>
      <c r="Z479">
        <v>71</v>
      </c>
      <c r="AA479">
        <v>1</v>
      </c>
      <c r="AB479">
        <v>0</v>
      </c>
    </row>
    <row r="480" spans="1:28" x14ac:dyDescent="0.25">
      <c r="A480">
        <v>2014</v>
      </c>
      <c r="B480">
        <v>167</v>
      </c>
      <c r="C480" t="s">
        <v>1137</v>
      </c>
      <c r="D480" t="str">
        <f>IFERROR(INDEX('Draft Master List'!E:F,MATCH(C480,'Draft Master List'!E:E,0),2),"N/A")</f>
        <v>N/A</v>
      </c>
      <c r="E480" t="s">
        <v>24</v>
      </c>
      <c r="F480">
        <v>23</v>
      </c>
      <c r="H480">
        <v>5</v>
      </c>
      <c r="I480">
        <v>0</v>
      </c>
      <c r="J480">
        <v>9</v>
      </c>
      <c r="K480">
        <v>16</v>
      </c>
      <c r="L480">
        <v>0</v>
      </c>
      <c r="M480">
        <v>4</v>
      </c>
      <c r="N480">
        <v>1.8</v>
      </c>
      <c r="O480">
        <v>3.2</v>
      </c>
      <c r="P480">
        <v>1.8</v>
      </c>
      <c r="Z480">
        <v>16</v>
      </c>
      <c r="AA480">
        <v>0</v>
      </c>
      <c r="AB480">
        <v>0</v>
      </c>
    </row>
    <row r="481" spans="1:28" x14ac:dyDescent="0.25">
      <c r="A481">
        <v>2014</v>
      </c>
      <c r="B481">
        <v>168</v>
      </c>
      <c r="C481" t="s">
        <v>800</v>
      </c>
      <c r="D481" t="str">
        <f>IFERROR(INDEX('Draft Master List'!E:F,MATCH(C481,'Draft Master List'!E:E,0),2),"N/A")</f>
        <v>N/A</v>
      </c>
      <c r="E481" t="s">
        <v>64</v>
      </c>
      <c r="F481">
        <v>22</v>
      </c>
      <c r="G481" t="s">
        <v>62</v>
      </c>
      <c r="H481">
        <v>5</v>
      </c>
      <c r="I481">
        <v>2</v>
      </c>
      <c r="J481">
        <v>9</v>
      </c>
      <c r="K481">
        <v>29</v>
      </c>
      <c r="L481">
        <v>1</v>
      </c>
      <c r="M481">
        <v>10</v>
      </c>
      <c r="N481">
        <v>3.2</v>
      </c>
      <c r="O481">
        <v>5.8</v>
      </c>
      <c r="P481">
        <v>1.8</v>
      </c>
      <c r="Z481">
        <v>29</v>
      </c>
      <c r="AA481">
        <v>1</v>
      </c>
      <c r="AB481">
        <v>1</v>
      </c>
    </row>
    <row r="482" spans="1:28" x14ac:dyDescent="0.25">
      <c r="A482">
        <v>2014</v>
      </c>
      <c r="B482">
        <v>169</v>
      </c>
      <c r="C482" t="s">
        <v>1016</v>
      </c>
      <c r="D482" t="str">
        <f>IFERROR(INDEX('Draft Master List'!E:F,MATCH(C482,'Draft Master List'!E:E,0),2),"N/A")</f>
        <v>N/A</v>
      </c>
      <c r="E482" t="s">
        <v>30</v>
      </c>
      <c r="F482">
        <v>22</v>
      </c>
      <c r="H482">
        <v>3</v>
      </c>
      <c r="I482">
        <v>0</v>
      </c>
      <c r="J482">
        <v>9</v>
      </c>
      <c r="K482">
        <v>38</v>
      </c>
      <c r="L482">
        <v>0</v>
      </c>
      <c r="M482">
        <v>11</v>
      </c>
      <c r="N482">
        <v>4.2</v>
      </c>
      <c r="O482">
        <v>12.7</v>
      </c>
      <c r="P482">
        <v>3</v>
      </c>
      <c r="Q482">
        <v>5</v>
      </c>
      <c r="R482">
        <v>5</v>
      </c>
      <c r="S482">
        <v>23</v>
      </c>
      <c r="T482">
        <v>4.5999999999999996</v>
      </c>
      <c r="U482">
        <v>0</v>
      </c>
      <c r="V482">
        <v>11</v>
      </c>
      <c r="W482">
        <v>1.7</v>
      </c>
      <c r="X482">
        <v>7.7</v>
      </c>
      <c r="Y482" s="2">
        <v>1</v>
      </c>
      <c r="Z482">
        <v>61</v>
      </c>
      <c r="AA482">
        <v>0</v>
      </c>
      <c r="AB482">
        <v>0</v>
      </c>
    </row>
    <row r="483" spans="1:28" x14ac:dyDescent="0.25">
      <c r="A483">
        <v>2014</v>
      </c>
      <c r="B483">
        <v>170</v>
      </c>
      <c r="C483" t="s">
        <v>1041</v>
      </c>
      <c r="D483" t="str">
        <f>IFERROR(INDEX('Draft Master List'!E:F,MATCH(C483,'Draft Master List'!E:E,0),2),"N/A")</f>
        <v>N/A</v>
      </c>
      <c r="E483" t="s">
        <v>7</v>
      </c>
      <c r="F483">
        <v>27</v>
      </c>
      <c r="G483" t="s">
        <v>212</v>
      </c>
      <c r="H483">
        <v>16</v>
      </c>
      <c r="I483">
        <v>10</v>
      </c>
      <c r="J483">
        <v>9</v>
      </c>
      <c r="K483">
        <v>22</v>
      </c>
      <c r="L483">
        <v>3</v>
      </c>
      <c r="M483">
        <v>14</v>
      </c>
      <c r="N483">
        <v>2.4</v>
      </c>
      <c r="O483">
        <v>1.4</v>
      </c>
      <c r="P483">
        <v>0.6</v>
      </c>
      <c r="Q483">
        <v>14</v>
      </c>
      <c r="R483">
        <v>11</v>
      </c>
      <c r="S483">
        <v>81</v>
      </c>
      <c r="T483">
        <v>7.4</v>
      </c>
      <c r="U483">
        <v>2</v>
      </c>
      <c r="V483">
        <v>20</v>
      </c>
      <c r="W483">
        <v>0.7</v>
      </c>
      <c r="X483">
        <v>5.0999999999999996</v>
      </c>
      <c r="Y483" s="2">
        <v>0.78600000000000003</v>
      </c>
      <c r="Z483">
        <v>103</v>
      </c>
      <c r="AA483">
        <v>5</v>
      </c>
      <c r="AB483">
        <v>0</v>
      </c>
    </row>
    <row r="484" spans="1:28" x14ac:dyDescent="0.25">
      <c r="A484">
        <v>2014</v>
      </c>
      <c r="B484">
        <v>171</v>
      </c>
      <c r="C484" t="s">
        <v>67</v>
      </c>
      <c r="D484" t="str">
        <f>IFERROR(INDEX('Draft Master List'!E:F,MATCH(C484,'Draft Master List'!E:E,0),2),"N/A")</f>
        <v>N/A</v>
      </c>
      <c r="E484" t="s">
        <v>22</v>
      </c>
      <c r="F484">
        <v>31</v>
      </c>
      <c r="G484" t="s">
        <v>62</v>
      </c>
      <c r="H484">
        <v>6</v>
      </c>
      <c r="I484">
        <v>2</v>
      </c>
      <c r="J484">
        <v>8</v>
      </c>
      <c r="K484">
        <v>24</v>
      </c>
      <c r="L484">
        <v>0</v>
      </c>
      <c r="M484">
        <v>8</v>
      </c>
      <c r="N484">
        <v>3</v>
      </c>
      <c r="O484">
        <v>4</v>
      </c>
      <c r="P484">
        <v>1.3</v>
      </c>
      <c r="Z484">
        <v>24</v>
      </c>
      <c r="AA484">
        <v>0</v>
      </c>
      <c r="AB484">
        <v>2</v>
      </c>
    </row>
    <row r="485" spans="1:28" x14ac:dyDescent="0.25">
      <c r="A485">
        <v>2014</v>
      </c>
      <c r="B485">
        <v>172</v>
      </c>
      <c r="C485" t="s">
        <v>1035</v>
      </c>
      <c r="D485" t="str">
        <f>IFERROR(INDEX('Draft Master List'!E:F,MATCH(C485,'Draft Master List'!E:E,0),2),"N/A")</f>
        <v>N/A</v>
      </c>
      <c r="E485" t="s">
        <v>22</v>
      </c>
      <c r="F485">
        <v>23</v>
      </c>
      <c r="G485" t="s">
        <v>77</v>
      </c>
      <c r="H485">
        <v>13</v>
      </c>
      <c r="I485">
        <v>3</v>
      </c>
      <c r="J485">
        <v>8</v>
      </c>
      <c r="K485">
        <v>95</v>
      </c>
      <c r="L485">
        <v>0</v>
      </c>
      <c r="M485">
        <v>28</v>
      </c>
      <c r="N485">
        <v>11.9</v>
      </c>
      <c r="O485">
        <v>7.3</v>
      </c>
      <c r="P485">
        <v>0.6</v>
      </c>
      <c r="Q485">
        <v>36</v>
      </c>
      <c r="R485">
        <v>21</v>
      </c>
      <c r="S485">
        <v>296</v>
      </c>
      <c r="T485">
        <v>14.1</v>
      </c>
      <c r="U485">
        <v>2</v>
      </c>
      <c r="V485">
        <v>47</v>
      </c>
      <c r="W485">
        <v>1.6</v>
      </c>
      <c r="X485">
        <v>22.8</v>
      </c>
      <c r="Y485" s="2">
        <v>0.58299999999999996</v>
      </c>
      <c r="Z485">
        <v>391</v>
      </c>
      <c r="AA485">
        <v>2</v>
      </c>
      <c r="AB485">
        <v>3</v>
      </c>
    </row>
    <row r="486" spans="1:28" x14ac:dyDescent="0.25">
      <c r="A486">
        <v>2014</v>
      </c>
      <c r="B486">
        <v>173</v>
      </c>
      <c r="C486" t="s">
        <v>1138</v>
      </c>
      <c r="D486" t="str">
        <f>IFERROR(INDEX('Draft Master List'!E:F,MATCH(C486,'Draft Master List'!E:E,0),2),"N/A")</f>
        <v>N/A</v>
      </c>
      <c r="E486" t="s">
        <v>12</v>
      </c>
      <c r="F486">
        <v>28</v>
      </c>
      <c r="G486" t="s">
        <v>732</v>
      </c>
      <c r="H486">
        <v>16</v>
      </c>
      <c r="I486">
        <v>2</v>
      </c>
      <c r="J486">
        <v>8</v>
      </c>
      <c r="K486">
        <v>19</v>
      </c>
      <c r="L486">
        <v>0</v>
      </c>
      <c r="M486">
        <v>3</v>
      </c>
      <c r="N486">
        <v>2.4</v>
      </c>
      <c r="O486">
        <v>1.2</v>
      </c>
      <c r="P486">
        <v>0.5</v>
      </c>
      <c r="Q486">
        <v>6</v>
      </c>
      <c r="R486">
        <v>5</v>
      </c>
      <c r="S486">
        <v>39</v>
      </c>
      <c r="T486">
        <v>7.8</v>
      </c>
      <c r="U486">
        <v>1</v>
      </c>
      <c r="V486">
        <v>24</v>
      </c>
      <c r="W486">
        <v>0.3</v>
      </c>
      <c r="X486">
        <v>2.4</v>
      </c>
      <c r="Y486" s="2">
        <v>0.83299999999999996</v>
      </c>
      <c r="Z486">
        <v>58</v>
      </c>
      <c r="AA486">
        <v>1</v>
      </c>
      <c r="AB486">
        <v>0</v>
      </c>
    </row>
    <row r="487" spans="1:28" x14ac:dyDescent="0.25">
      <c r="A487">
        <v>2014</v>
      </c>
      <c r="B487">
        <v>174</v>
      </c>
      <c r="C487" t="s">
        <v>1139</v>
      </c>
      <c r="D487" t="str">
        <f>IFERROR(INDEX('Draft Master List'!E:F,MATCH(C487,'Draft Master List'!E:E,0),2),"N/A")</f>
        <v>N/A</v>
      </c>
      <c r="E487" t="s">
        <v>25</v>
      </c>
      <c r="F487">
        <v>25</v>
      </c>
      <c r="H487">
        <v>9</v>
      </c>
      <c r="I487">
        <v>0</v>
      </c>
      <c r="J487">
        <v>8</v>
      </c>
      <c r="K487">
        <v>31</v>
      </c>
      <c r="L487">
        <v>1</v>
      </c>
      <c r="M487">
        <v>6</v>
      </c>
      <c r="N487">
        <v>3.9</v>
      </c>
      <c r="O487">
        <v>3.4</v>
      </c>
      <c r="P487">
        <v>0.9</v>
      </c>
      <c r="Z487">
        <v>31</v>
      </c>
      <c r="AA487">
        <v>1</v>
      </c>
      <c r="AB487">
        <v>0</v>
      </c>
    </row>
    <row r="488" spans="1:28" x14ac:dyDescent="0.25">
      <c r="A488">
        <v>2014</v>
      </c>
      <c r="B488">
        <v>175</v>
      </c>
      <c r="C488" t="s">
        <v>650</v>
      </c>
      <c r="D488" t="str">
        <f>IFERROR(INDEX('Draft Master List'!E:F,MATCH(C488,'Draft Master List'!E:E,0),2),"N/A")</f>
        <v>N/A</v>
      </c>
      <c r="E488" t="s">
        <v>20</v>
      </c>
      <c r="F488">
        <v>39</v>
      </c>
      <c r="H488">
        <v>4</v>
      </c>
      <c r="I488">
        <v>0</v>
      </c>
      <c r="J488">
        <v>8</v>
      </c>
      <c r="K488">
        <v>-11</v>
      </c>
      <c r="L488">
        <v>0</v>
      </c>
      <c r="M488">
        <v>0</v>
      </c>
      <c r="N488">
        <v>-1.4</v>
      </c>
      <c r="O488">
        <v>-2.8</v>
      </c>
      <c r="P488">
        <v>2</v>
      </c>
      <c r="Z488">
        <v>-11</v>
      </c>
      <c r="AA488">
        <v>0</v>
      </c>
      <c r="AB488">
        <v>1</v>
      </c>
    </row>
    <row r="489" spans="1:28" x14ac:dyDescent="0.25">
      <c r="A489">
        <v>2014</v>
      </c>
      <c r="B489">
        <v>176</v>
      </c>
      <c r="C489" t="s">
        <v>1056</v>
      </c>
      <c r="D489" t="str">
        <f>IFERROR(INDEX('Draft Master List'!E:F,MATCH(C489,'Draft Master List'!E:E,0),2),"N/A")</f>
        <v>N/A</v>
      </c>
      <c r="E489" t="s">
        <v>0</v>
      </c>
      <c r="F489">
        <v>25</v>
      </c>
      <c r="G489" t="s">
        <v>732</v>
      </c>
      <c r="H489">
        <v>7</v>
      </c>
      <c r="I489">
        <v>1</v>
      </c>
      <c r="J489">
        <v>8</v>
      </c>
      <c r="K489">
        <v>22</v>
      </c>
      <c r="L489">
        <v>0</v>
      </c>
      <c r="M489">
        <v>8</v>
      </c>
      <c r="N489">
        <v>2.8</v>
      </c>
      <c r="O489">
        <v>3.1</v>
      </c>
      <c r="P489">
        <v>1.1000000000000001</v>
      </c>
      <c r="Q489">
        <v>2</v>
      </c>
      <c r="R489">
        <v>2</v>
      </c>
      <c r="S489">
        <v>15</v>
      </c>
      <c r="T489">
        <v>7.5</v>
      </c>
      <c r="U489">
        <v>1</v>
      </c>
      <c r="V489">
        <v>13</v>
      </c>
      <c r="W489">
        <v>0.3</v>
      </c>
      <c r="X489">
        <v>2.1</v>
      </c>
      <c r="Y489" s="2">
        <v>1</v>
      </c>
      <c r="Z489">
        <v>37</v>
      </c>
      <c r="AA489">
        <v>1</v>
      </c>
      <c r="AB489">
        <v>0</v>
      </c>
    </row>
    <row r="490" spans="1:28" x14ac:dyDescent="0.25">
      <c r="A490">
        <v>2014</v>
      </c>
      <c r="B490">
        <v>177</v>
      </c>
      <c r="C490" t="s">
        <v>761</v>
      </c>
      <c r="D490" t="str">
        <f>IFERROR(INDEX('Draft Master List'!E:F,MATCH(C490,'Draft Master List'!E:E,0),2),"N/A")</f>
        <v>N/A</v>
      </c>
      <c r="E490" t="s">
        <v>26</v>
      </c>
      <c r="F490">
        <v>24</v>
      </c>
      <c r="H490">
        <v>4</v>
      </c>
      <c r="I490">
        <v>0</v>
      </c>
      <c r="J490">
        <v>8</v>
      </c>
      <c r="K490">
        <v>0</v>
      </c>
      <c r="L490">
        <v>0</v>
      </c>
      <c r="M490">
        <v>4</v>
      </c>
      <c r="N490">
        <v>0</v>
      </c>
      <c r="O490">
        <v>0</v>
      </c>
      <c r="P490">
        <v>2</v>
      </c>
      <c r="Z490">
        <v>0</v>
      </c>
      <c r="AA490">
        <v>0</v>
      </c>
      <c r="AB490">
        <v>0</v>
      </c>
    </row>
    <row r="491" spans="1:28" x14ac:dyDescent="0.25">
      <c r="A491">
        <v>2014</v>
      </c>
      <c r="B491">
        <v>178</v>
      </c>
      <c r="C491" t="s">
        <v>678</v>
      </c>
      <c r="D491" t="str">
        <f>IFERROR(INDEX('Draft Master List'!E:F,MATCH(C491,'Draft Master List'!E:E,0),2),"N/A")</f>
        <v>N/A</v>
      </c>
      <c r="E491" t="s">
        <v>10</v>
      </c>
      <c r="F491">
        <v>35</v>
      </c>
      <c r="G491" t="s">
        <v>62</v>
      </c>
      <c r="H491">
        <v>6</v>
      </c>
      <c r="I491">
        <v>6</v>
      </c>
      <c r="J491">
        <v>8</v>
      </c>
      <c r="K491">
        <v>25</v>
      </c>
      <c r="L491">
        <v>0</v>
      </c>
      <c r="M491">
        <v>12</v>
      </c>
      <c r="N491">
        <v>3.1</v>
      </c>
      <c r="O491">
        <v>4.2</v>
      </c>
      <c r="P491">
        <v>1.3</v>
      </c>
      <c r="Q491">
        <v>1</v>
      </c>
      <c r="R491">
        <v>0</v>
      </c>
      <c r="S491">
        <v>0</v>
      </c>
      <c r="U491">
        <v>0</v>
      </c>
      <c r="V491">
        <v>0</v>
      </c>
      <c r="W491">
        <v>0</v>
      </c>
      <c r="X491">
        <v>0</v>
      </c>
      <c r="Y491" s="2">
        <v>0</v>
      </c>
      <c r="Z491">
        <v>25</v>
      </c>
      <c r="AA491">
        <v>0</v>
      </c>
      <c r="AB491">
        <v>3</v>
      </c>
    </row>
    <row r="492" spans="1:28" x14ac:dyDescent="0.25">
      <c r="A492">
        <v>2014</v>
      </c>
      <c r="B492">
        <v>179</v>
      </c>
      <c r="C492" t="s">
        <v>274</v>
      </c>
      <c r="D492" t="str">
        <f>IFERROR(INDEX('Draft Master List'!E:F,MATCH(C492,'Draft Master List'!E:E,0),2),"N/A")</f>
        <v>822010</v>
      </c>
      <c r="E492" t="s">
        <v>26</v>
      </c>
      <c r="F492">
        <v>27</v>
      </c>
      <c r="G492" t="s">
        <v>74</v>
      </c>
      <c r="H492">
        <v>16</v>
      </c>
      <c r="I492">
        <v>16</v>
      </c>
      <c r="J492">
        <v>8</v>
      </c>
      <c r="K492">
        <v>44</v>
      </c>
      <c r="L492">
        <v>0</v>
      </c>
      <c r="M492">
        <v>13</v>
      </c>
      <c r="N492">
        <v>5.5</v>
      </c>
      <c r="O492">
        <v>2.8</v>
      </c>
      <c r="P492">
        <v>0.5</v>
      </c>
      <c r="Q492">
        <v>141</v>
      </c>
      <c r="R492">
        <v>101</v>
      </c>
      <c r="S492">
        <v>1404</v>
      </c>
      <c r="T492">
        <v>13.9</v>
      </c>
      <c r="U492">
        <v>9</v>
      </c>
      <c r="V492">
        <v>48</v>
      </c>
      <c r="W492">
        <v>6.3</v>
      </c>
      <c r="X492">
        <v>87.8</v>
      </c>
      <c r="Y492" s="2">
        <v>0.71599999999999997</v>
      </c>
      <c r="Z492">
        <v>1448</v>
      </c>
      <c r="AA492">
        <v>9</v>
      </c>
      <c r="AB492">
        <v>1</v>
      </c>
    </row>
    <row r="493" spans="1:28" x14ac:dyDescent="0.25">
      <c r="A493">
        <v>2014</v>
      </c>
      <c r="B493">
        <v>180</v>
      </c>
      <c r="C493" t="s">
        <v>841</v>
      </c>
      <c r="D493" t="str">
        <f>IFERROR(INDEX('Draft Master List'!E:F,MATCH(C493,'Draft Master List'!E:E,0),2),"N/A")</f>
        <v>N/A</v>
      </c>
      <c r="E493" t="s">
        <v>9</v>
      </c>
      <c r="F493">
        <v>22</v>
      </c>
      <c r="G493" t="s">
        <v>74</v>
      </c>
      <c r="H493">
        <v>12</v>
      </c>
      <c r="I493">
        <v>11</v>
      </c>
      <c r="J493">
        <v>7</v>
      </c>
      <c r="K493">
        <v>35</v>
      </c>
      <c r="L493">
        <v>0</v>
      </c>
      <c r="M493">
        <v>13</v>
      </c>
      <c r="N493">
        <v>5</v>
      </c>
      <c r="O493">
        <v>2.9</v>
      </c>
      <c r="P493">
        <v>0.6</v>
      </c>
      <c r="Q493">
        <v>130</v>
      </c>
      <c r="R493">
        <v>91</v>
      </c>
      <c r="S493">
        <v>1305</v>
      </c>
      <c r="T493">
        <v>14.3</v>
      </c>
      <c r="U493">
        <v>12</v>
      </c>
      <c r="V493">
        <v>80</v>
      </c>
      <c r="W493">
        <v>7.6</v>
      </c>
      <c r="X493">
        <v>108.8</v>
      </c>
      <c r="Y493" s="2">
        <v>0.7</v>
      </c>
      <c r="Z493">
        <v>1340</v>
      </c>
      <c r="AA493">
        <v>12</v>
      </c>
      <c r="AB493">
        <v>1</v>
      </c>
    </row>
    <row r="494" spans="1:28" x14ac:dyDescent="0.25">
      <c r="A494">
        <v>2014</v>
      </c>
      <c r="B494">
        <v>181</v>
      </c>
      <c r="C494" t="s">
        <v>1033</v>
      </c>
      <c r="D494" t="str">
        <f>IFERROR(INDEX('Draft Master List'!E:F,MATCH(C494,'Draft Master List'!E:E,0),2),"N/A")</f>
        <v>N/A</v>
      </c>
      <c r="E494" t="s">
        <v>0</v>
      </c>
      <c r="F494">
        <v>21</v>
      </c>
      <c r="G494" t="s">
        <v>77</v>
      </c>
      <c r="H494">
        <v>10</v>
      </c>
      <c r="I494">
        <v>7</v>
      </c>
      <c r="J494">
        <v>7</v>
      </c>
      <c r="K494">
        <v>73</v>
      </c>
      <c r="L494">
        <v>1</v>
      </c>
      <c r="M494">
        <v>28</v>
      </c>
      <c r="N494">
        <v>10.4</v>
      </c>
      <c r="O494">
        <v>7.3</v>
      </c>
      <c r="P494">
        <v>0.7</v>
      </c>
      <c r="Q494">
        <v>69</v>
      </c>
      <c r="R494">
        <v>53</v>
      </c>
      <c r="S494">
        <v>550</v>
      </c>
      <c r="T494">
        <v>10.4</v>
      </c>
      <c r="U494">
        <v>3</v>
      </c>
      <c r="V494">
        <v>50</v>
      </c>
      <c r="W494">
        <v>5.3</v>
      </c>
      <c r="X494">
        <v>55</v>
      </c>
      <c r="Y494" s="2">
        <v>0.76800000000000002</v>
      </c>
      <c r="Z494">
        <v>623</v>
      </c>
      <c r="AA494">
        <v>4</v>
      </c>
      <c r="AB494">
        <v>1</v>
      </c>
    </row>
    <row r="495" spans="1:28" x14ac:dyDescent="0.25">
      <c r="A495">
        <v>2014</v>
      </c>
      <c r="B495">
        <v>182</v>
      </c>
      <c r="C495" t="s">
        <v>754</v>
      </c>
      <c r="D495" t="str">
        <f>IFERROR(INDEX('Draft Master List'!E:F,MATCH(C495,'Draft Master List'!E:E,0),2),"N/A")</f>
        <v>N/A</v>
      </c>
      <c r="E495" t="s">
        <v>7</v>
      </c>
      <c r="F495">
        <v>26</v>
      </c>
      <c r="G495" t="s">
        <v>62</v>
      </c>
      <c r="H495">
        <v>6</v>
      </c>
      <c r="I495">
        <v>5</v>
      </c>
      <c r="J495">
        <v>7</v>
      </c>
      <c r="K495">
        <v>20</v>
      </c>
      <c r="L495">
        <v>0</v>
      </c>
      <c r="M495">
        <v>12</v>
      </c>
      <c r="N495">
        <v>2.9</v>
      </c>
      <c r="O495">
        <v>3.3</v>
      </c>
      <c r="P495">
        <v>1.2</v>
      </c>
      <c r="Z495">
        <v>20</v>
      </c>
      <c r="AA495">
        <v>0</v>
      </c>
      <c r="AB495">
        <v>2</v>
      </c>
    </row>
    <row r="496" spans="1:28" x14ac:dyDescent="0.25">
      <c r="A496">
        <v>2014</v>
      </c>
      <c r="B496">
        <v>183</v>
      </c>
      <c r="C496" t="s">
        <v>1140</v>
      </c>
      <c r="D496" t="str">
        <f>IFERROR(INDEX('Draft Master List'!E:F,MATCH(C496,'Draft Master List'!E:E,0),2),"N/A")</f>
        <v>N/A</v>
      </c>
      <c r="E496" t="s">
        <v>10</v>
      </c>
      <c r="F496">
        <v>25</v>
      </c>
      <c r="G496" t="s">
        <v>976</v>
      </c>
      <c r="H496">
        <v>16</v>
      </c>
      <c r="I496">
        <v>4</v>
      </c>
      <c r="J496">
        <v>7</v>
      </c>
      <c r="K496">
        <v>11</v>
      </c>
      <c r="L496">
        <v>0</v>
      </c>
      <c r="M496">
        <v>5</v>
      </c>
      <c r="N496">
        <v>1.6</v>
      </c>
      <c r="O496">
        <v>0.7</v>
      </c>
      <c r="P496">
        <v>0.4</v>
      </c>
      <c r="Q496">
        <v>12</v>
      </c>
      <c r="R496">
        <v>8</v>
      </c>
      <c r="S496">
        <v>140</v>
      </c>
      <c r="T496">
        <v>17.5</v>
      </c>
      <c r="U496">
        <v>0</v>
      </c>
      <c r="V496">
        <v>49</v>
      </c>
      <c r="W496">
        <v>0.5</v>
      </c>
      <c r="X496">
        <v>8.8000000000000007</v>
      </c>
      <c r="Y496" s="2">
        <v>0.66700000000000004</v>
      </c>
      <c r="Z496">
        <v>151</v>
      </c>
      <c r="AA496">
        <v>0</v>
      </c>
      <c r="AB496">
        <v>0</v>
      </c>
    </row>
    <row r="497" spans="1:28" x14ac:dyDescent="0.25">
      <c r="A497">
        <v>2014</v>
      </c>
      <c r="B497">
        <v>184</v>
      </c>
      <c r="C497" t="s">
        <v>1141</v>
      </c>
      <c r="D497" t="str">
        <f>IFERROR(INDEX('Draft Master List'!E:F,MATCH(C497,'Draft Master List'!E:E,0),2),"N/A")</f>
        <v>N/A</v>
      </c>
      <c r="E497" t="s">
        <v>9</v>
      </c>
      <c r="F497">
        <v>26</v>
      </c>
      <c r="G497" t="s">
        <v>732</v>
      </c>
      <c r="H497">
        <v>16</v>
      </c>
      <c r="I497">
        <v>4</v>
      </c>
      <c r="J497">
        <v>7</v>
      </c>
      <c r="K497">
        <v>13</v>
      </c>
      <c r="L497">
        <v>0</v>
      </c>
      <c r="M497">
        <v>4</v>
      </c>
      <c r="N497">
        <v>1.9</v>
      </c>
      <c r="O497">
        <v>0.8</v>
      </c>
      <c r="P497">
        <v>0.4</v>
      </c>
      <c r="Z497">
        <v>13</v>
      </c>
      <c r="AA497">
        <v>0</v>
      </c>
      <c r="AB497">
        <v>0</v>
      </c>
    </row>
    <row r="498" spans="1:28" x14ac:dyDescent="0.25">
      <c r="A498">
        <v>2014</v>
      </c>
      <c r="B498">
        <v>185</v>
      </c>
      <c r="C498" t="s">
        <v>768</v>
      </c>
      <c r="D498" t="str">
        <f>IFERROR(INDEX('Draft Master List'!E:F,MATCH(C498,'Draft Master List'!E:E,0),2),"N/A")</f>
        <v>N/A</v>
      </c>
      <c r="E498" t="s">
        <v>15</v>
      </c>
      <c r="F498">
        <v>25</v>
      </c>
      <c r="G498" t="s">
        <v>74</v>
      </c>
      <c r="H498">
        <v>16</v>
      </c>
      <c r="I498">
        <v>13</v>
      </c>
      <c r="J498">
        <v>7</v>
      </c>
      <c r="K498">
        <v>51</v>
      </c>
      <c r="L498">
        <v>0</v>
      </c>
      <c r="M498">
        <v>26</v>
      </c>
      <c r="N498">
        <v>7.3</v>
      </c>
      <c r="O498">
        <v>3.2</v>
      </c>
      <c r="P498">
        <v>0.4</v>
      </c>
      <c r="Q498">
        <v>98</v>
      </c>
      <c r="R498">
        <v>56</v>
      </c>
      <c r="S498">
        <v>790</v>
      </c>
      <c r="T498">
        <v>14.1</v>
      </c>
      <c r="U498">
        <v>5</v>
      </c>
      <c r="V498">
        <v>76</v>
      </c>
      <c r="W498">
        <v>3.5</v>
      </c>
      <c r="X498">
        <v>49.4</v>
      </c>
      <c r="Y498" s="2">
        <v>0.57099999999999995</v>
      </c>
      <c r="Z498">
        <v>841</v>
      </c>
      <c r="AA498">
        <v>5</v>
      </c>
      <c r="AB498">
        <v>0</v>
      </c>
    </row>
    <row r="499" spans="1:28" x14ac:dyDescent="0.25">
      <c r="A499">
        <v>2014</v>
      </c>
      <c r="B499">
        <v>186</v>
      </c>
      <c r="C499" t="s">
        <v>801</v>
      </c>
      <c r="D499" t="str">
        <f>IFERROR(INDEX('Draft Master List'!E:F,MATCH(C499,'Draft Master List'!E:E,0),2),"N/A")</f>
        <v>N/A</v>
      </c>
      <c r="E499" t="s">
        <v>64</v>
      </c>
      <c r="F499">
        <v>23</v>
      </c>
      <c r="G499" t="s">
        <v>62</v>
      </c>
      <c r="H499">
        <v>1</v>
      </c>
      <c r="I499">
        <v>1</v>
      </c>
      <c r="J499">
        <v>7</v>
      </c>
      <c r="K499">
        <v>9</v>
      </c>
      <c r="L499">
        <v>0</v>
      </c>
      <c r="M499">
        <v>7</v>
      </c>
      <c r="N499">
        <v>1.3</v>
      </c>
      <c r="O499">
        <v>9</v>
      </c>
      <c r="P499">
        <v>7</v>
      </c>
      <c r="Z499">
        <v>9</v>
      </c>
      <c r="AA499">
        <v>0</v>
      </c>
      <c r="AB499">
        <v>1</v>
      </c>
    </row>
    <row r="500" spans="1:28" x14ac:dyDescent="0.25">
      <c r="A500">
        <v>2014</v>
      </c>
      <c r="B500">
        <v>187</v>
      </c>
      <c r="C500" t="s">
        <v>1142</v>
      </c>
      <c r="D500" t="str">
        <f>IFERROR(INDEX('Draft Master List'!E:F,MATCH(C500,'Draft Master List'!E:E,0),2),"N/A")</f>
        <v>N/A</v>
      </c>
      <c r="E500" t="s">
        <v>34</v>
      </c>
      <c r="F500">
        <v>27</v>
      </c>
      <c r="H500">
        <v>6</v>
      </c>
      <c r="I500">
        <v>0</v>
      </c>
      <c r="J500">
        <v>7</v>
      </c>
      <c r="K500">
        <v>19</v>
      </c>
      <c r="L500">
        <v>0</v>
      </c>
      <c r="M500">
        <v>12</v>
      </c>
      <c r="N500">
        <v>2.7</v>
      </c>
      <c r="O500">
        <v>3.2</v>
      </c>
      <c r="P500">
        <v>1.2</v>
      </c>
      <c r="Q500">
        <v>4</v>
      </c>
      <c r="R500">
        <v>3</v>
      </c>
      <c r="S500">
        <v>11</v>
      </c>
      <c r="T500">
        <v>3.7</v>
      </c>
      <c r="U500">
        <v>0</v>
      </c>
      <c r="V500">
        <v>5</v>
      </c>
      <c r="W500">
        <v>0.5</v>
      </c>
      <c r="X500">
        <v>1.8</v>
      </c>
      <c r="Y500" s="2">
        <v>0.75</v>
      </c>
      <c r="Z500">
        <v>30</v>
      </c>
      <c r="AA500">
        <v>0</v>
      </c>
      <c r="AB500">
        <v>0</v>
      </c>
    </row>
    <row r="501" spans="1:28" x14ac:dyDescent="0.25">
      <c r="A501">
        <v>2014</v>
      </c>
      <c r="B501">
        <v>188</v>
      </c>
      <c r="C501" t="s">
        <v>1143</v>
      </c>
      <c r="D501" t="str">
        <f>IFERROR(INDEX('Draft Master List'!E:F,MATCH(C501,'Draft Master List'!E:E,0),2),"N/A")</f>
        <v>N/A</v>
      </c>
      <c r="E501" t="s">
        <v>223</v>
      </c>
      <c r="F501">
        <v>23</v>
      </c>
      <c r="H501">
        <v>14</v>
      </c>
      <c r="I501">
        <v>0</v>
      </c>
      <c r="J501">
        <v>7</v>
      </c>
      <c r="K501">
        <v>30</v>
      </c>
      <c r="L501">
        <v>0</v>
      </c>
      <c r="M501">
        <v>9</v>
      </c>
      <c r="N501">
        <v>4.3</v>
      </c>
      <c r="O501">
        <v>2.1</v>
      </c>
      <c r="P501">
        <v>0.5</v>
      </c>
      <c r="Q501">
        <v>4</v>
      </c>
      <c r="R501">
        <v>3</v>
      </c>
      <c r="S501">
        <v>18</v>
      </c>
      <c r="T501">
        <v>6</v>
      </c>
      <c r="U501">
        <v>0</v>
      </c>
      <c r="V501">
        <v>11</v>
      </c>
      <c r="W501">
        <v>0.2</v>
      </c>
      <c r="X501">
        <v>1.3</v>
      </c>
      <c r="Y501" s="2">
        <v>0.75</v>
      </c>
      <c r="Z501">
        <v>48</v>
      </c>
      <c r="AA501">
        <v>0</v>
      </c>
      <c r="AB501">
        <v>0</v>
      </c>
    </row>
    <row r="502" spans="1:28" x14ac:dyDescent="0.25">
      <c r="A502">
        <v>2014</v>
      </c>
      <c r="B502">
        <v>189</v>
      </c>
      <c r="C502" t="s">
        <v>287</v>
      </c>
      <c r="D502" t="str">
        <f>IFERROR(INDEX('Draft Master List'!E:F,MATCH(C502,'Draft Master List'!E:E,0),2),"N/A")</f>
        <v>1392010</v>
      </c>
      <c r="E502" t="s">
        <v>32</v>
      </c>
      <c r="F502">
        <v>27</v>
      </c>
      <c r="G502" t="s">
        <v>732</v>
      </c>
      <c r="H502">
        <v>12</v>
      </c>
      <c r="I502">
        <v>3</v>
      </c>
      <c r="J502">
        <v>6</v>
      </c>
      <c r="K502">
        <v>20</v>
      </c>
      <c r="L502">
        <v>0</v>
      </c>
      <c r="M502">
        <v>13</v>
      </c>
      <c r="N502">
        <v>3.3</v>
      </c>
      <c r="O502">
        <v>1.7</v>
      </c>
      <c r="P502">
        <v>0.5</v>
      </c>
      <c r="Q502">
        <v>3</v>
      </c>
      <c r="R502">
        <v>2</v>
      </c>
      <c r="S502">
        <v>35</v>
      </c>
      <c r="T502">
        <v>17.5</v>
      </c>
      <c r="U502">
        <v>1</v>
      </c>
      <c r="V502">
        <v>26</v>
      </c>
      <c r="W502">
        <v>0.2</v>
      </c>
      <c r="X502">
        <v>2.9</v>
      </c>
      <c r="Y502" s="2">
        <v>0.66700000000000004</v>
      </c>
      <c r="Z502">
        <v>55</v>
      </c>
      <c r="AA502">
        <v>1</v>
      </c>
      <c r="AB502">
        <v>0</v>
      </c>
    </row>
    <row r="503" spans="1:28" x14ac:dyDescent="0.25">
      <c r="A503">
        <v>2014</v>
      </c>
      <c r="B503">
        <v>190</v>
      </c>
      <c r="C503" t="s">
        <v>1084</v>
      </c>
      <c r="D503" t="str">
        <f>IFERROR(INDEX('Draft Master List'!E:F,MATCH(C503,'Draft Master List'!E:E,0),2),"N/A")</f>
        <v>N/A</v>
      </c>
      <c r="E503" t="s">
        <v>34</v>
      </c>
      <c r="F503">
        <v>23</v>
      </c>
      <c r="H503">
        <v>13</v>
      </c>
      <c r="I503">
        <v>0</v>
      </c>
      <c r="J503">
        <v>6</v>
      </c>
      <c r="K503">
        <v>28</v>
      </c>
      <c r="L503">
        <v>1</v>
      </c>
      <c r="M503">
        <v>15</v>
      </c>
      <c r="N503">
        <v>4.7</v>
      </c>
      <c r="O503">
        <v>2.2000000000000002</v>
      </c>
      <c r="P503">
        <v>0.5</v>
      </c>
      <c r="Q503">
        <v>12</v>
      </c>
      <c r="R503">
        <v>6</v>
      </c>
      <c r="S503">
        <v>62</v>
      </c>
      <c r="T503">
        <v>10.3</v>
      </c>
      <c r="U503">
        <v>2</v>
      </c>
      <c r="V503">
        <v>20</v>
      </c>
      <c r="W503">
        <v>0.5</v>
      </c>
      <c r="X503">
        <v>4.8</v>
      </c>
      <c r="Y503" s="2">
        <v>0.5</v>
      </c>
      <c r="Z503">
        <v>90</v>
      </c>
      <c r="AA503">
        <v>3</v>
      </c>
      <c r="AB503">
        <v>1</v>
      </c>
    </row>
    <row r="504" spans="1:28" x14ac:dyDescent="0.25">
      <c r="A504">
        <v>2014</v>
      </c>
      <c r="B504">
        <v>191</v>
      </c>
      <c r="C504" t="s">
        <v>1264</v>
      </c>
      <c r="D504" t="str">
        <f>IFERROR(INDEX('Draft Master List'!E:F,MATCH(C504,'Draft Master List'!E:E,0),2),"N/A")</f>
        <v>N/A</v>
      </c>
      <c r="E504" t="s">
        <v>21</v>
      </c>
      <c r="F504">
        <v>32</v>
      </c>
      <c r="G504" t="s">
        <v>77</v>
      </c>
      <c r="H504">
        <v>16</v>
      </c>
      <c r="I504">
        <v>1</v>
      </c>
      <c r="J504">
        <v>6</v>
      </c>
      <c r="K504">
        <v>36</v>
      </c>
      <c r="L504">
        <v>1</v>
      </c>
      <c r="M504">
        <v>20</v>
      </c>
      <c r="N504">
        <v>6</v>
      </c>
      <c r="O504">
        <v>2.2999999999999998</v>
      </c>
      <c r="P504">
        <v>0.4</v>
      </c>
      <c r="Q504">
        <v>59</v>
      </c>
      <c r="R504">
        <v>38</v>
      </c>
      <c r="S504">
        <v>504</v>
      </c>
      <c r="T504">
        <v>13.3</v>
      </c>
      <c r="U504">
        <v>2</v>
      </c>
      <c r="V504">
        <v>46</v>
      </c>
      <c r="W504">
        <v>2.4</v>
      </c>
      <c r="X504">
        <v>31.5</v>
      </c>
      <c r="Y504" s="2">
        <v>0.64400000000000002</v>
      </c>
      <c r="Z504">
        <v>540</v>
      </c>
      <c r="AA504">
        <v>3</v>
      </c>
      <c r="AB504">
        <v>2</v>
      </c>
    </row>
    <row r="505" spans="1:28" x14ac:dyDescent="0.25">
      <c r="A505">
        <v>2014</v>
      </c>
      <c r="B505">
        <v>192</v>
      </c>
      <c r="C505" t="s">
        <v>1144</v>
      </c>
      <c r="D505" t="str">
        <f>IFERROR(INDEX('Draft Master List'!E:F,MATCH(C505,'Draft Master List'!E:E,0),2),"N/A")</f>
        <v>N/A</v>
      </c>
      <c r="E505" t="s">
        <v>63</v>
      </c>
      <c r="F505">
        <v>24</v>
      </c>
      <c r="G505" t="s">
        <v>74</v>
      </c>
      <c r="H505">
        <v>16</v>
      </c>
      <c r="I505">
        <v>16</v>
      </c>
      <c r="J505">
        <v>6</v>
      </c>
      <c r="K505">
        <v>33</v>
      </c>
      <c r="L505">
        <v>0</v>
      </c>
      <c r="M505">
        <v>12</v>
      </c>
      <c r="N505">
        <v>5.5</v>
      </c>
      <c r="O505">
        <v>2.1</v>
      </c>
      <c r="P505">
        <v>0.4</v>
      </c>
      <c r="Q505">
        <v>145</v>
      </c>
      <c r="R505">
        <v>85</v>
      </c>
      <c r="S505">
        <v>1133</v>
      </c>
      <c r="T505">
        <v>13.3</v>
      </c>
      <c r="U505">
        <v>10</v>
      </c>
      <c r="V505">
        <v>74</v>
      </c>
      <c r="W505">
        <v>5.3</v>
      </c>
      <c r="X505">
        <v>70.8</v>
      </c>
      <c r="Y505" s="2">
        <v>0.58599999999999997</v>
      </c>
      <c r="Z505">
        <v>1166</v>
      </c>
      <c r="AA505">
        <v>10</v>
      </c>
      <c r="AB505">
        <v>1</v>
      </c>
    </row>
    <row r="506" spans="1:28" x14ac:dyDescent="0.25">
      <c r="A506">
        <v>2014</v>
      </c>
      <c r="B506">
        <v>193</v>
      </c>
      <c r="C506" t="s">
        <v>760</v>
      </c>
      <c r="D506" t="str">
        <f>IFERROR(INDEX('Draft Master List'!E:F,MATCH(C506,'Draft Master List'!E:E,0),2),"N/A")</f>
        <v>N/A</v>
      </c>
      <c r="E506" t="s">
        <v>23</v>
      </c>
      <c r="F506">
        <v>26</v>
      </c>
      <c r="G506" t="s">
        <v>62</v>
      </c>
      <c r="H506">
        <v>3</v>
      </c>
      <c r="I506">
        <v>2</v>
      </c>
      <c r="J506">
        <v>6</v>
      </c>
      <c r="K506">
        <v>-2</v>
      </c>
      <c r="L506">
        <v>0</v>
      </c>
      <c r="M506">
        <v>2</v>
      </c>
      <c r="N506">
        <v>-0.3</v>
      </c>
      <c r="O506">
        <v>-0.7</v>
      </c>
      <c r="P506">
        <v>2</v>
      </c>
      <c r="Z506">
        <v>-2</v>
      </c>
      <c r="AA506">
        <v>0</v>
      </c>
      <c r="AB506">
        <v>0</v>
      </c>
    </row>
    <row r="507" spans="1:28" x14ac:dyDescent="0.25">
      <c r="A507">
        <v>2014</v>
      </c>
      <c r="B507">
        <v>194</v>
      </c>
      <c r="C507" t="s">
        <v>1038</v>
      </c>
      <c r="D507" t="str">
        <f>IFERROR(INDEX('Draft Master List'!E:F,MATCH(C507,'Draft Master List'!E:E,0),2),"N/A")</f>
        <v>N/A</v>
      </c>
      <c r="E507" t="s">
        <v>34</v>
      </c>
      <c r="F507">
        <v>27</v>
      </c>
      <c r="G507" t="s">
        <v>212</v>
      </c>
      <c r="H507">
        <v>16</v>
      </c>
      <c r="I507">
        <v>8</v>
      </c>
      <c r="J507">
        <v>6</v>
      </c>
      <c r="K507">
        <v>9</v>
      </c>
      <c r="L507">
        <v>0</v>
      </c>
      <c r="M507">
        <v>4</v>
      </c>
      <c r="N507">
        <v>1.5</v>
      </c>
      <c r="O507">
        <v>0.6</v>
      </c>
      <c r="P507">
        <v>0.4</v>
      </c>
      <c r="Q507">
        <v>25</v>
      </c>
      <c r="R507">
        <v>18</v>
      </c>
      <c r="S507">
        <v>189</v>
      </c>
      <c r="T507">
        <v>10.5</v>
      </c>
      <c r="U507">
        <v>2</v>
      </c>
      <c r="V507">
        <v>22</v>
      </c>
      <c r="W507">
        <v>1.1000000000000001</v>
      </c>
      <c r="X507">
        <v>11.8</v>
      </c>
      <c r="Y507" s="2">
        <v>0.72</v>
      </c>
      <c r="Z507">
        <v>198</v>
      </c>
      <c r="AA507">
        <v>2</v>
      </c>
      <c r="AB507">
        <v>1</v>
      </c>
    </row>
    <row r="508" spans="1:28" x14ac:dyDescent="0.25">
      <c r="A508">
        <v>2014</v>
      </c>
      <c r="B508">
        <v>195</v>
      </c>
      <c r="C508" t="s">
        <v>803</v>
      </c>
      <c r="D508" t="str">
        <f>IFERROR(INDEX('Draft Master List'!E:F,MATCH(C508,'Draft Master List'!E:E,0),2),"N/A")</f>
        <v>N/A</v>
      </c>
      <c r="E508" t="s">
        <v>23</v>
      </c>
      <c r="F508">
        <v>24</v>
      </c>
      <c r="H508">
        <v>2</v>
      </c>
      <c r="I508">
        <v>0</v>
      </c>
      <c r="J508">
        <v>6</v>
      </c>
      <c r="K508">
        <v>-6</v>
      </c>
      <c r="L508">
        <v>0</v>
      </c>
      <c r="M508">
        <v>1</v>
      </c>
      <c r="N508">
        <v>-1</v>
      </c>
      <c r="O508">
        <v>-3</v>
      </c>
      <c r="P508">
        <v>3</v>
      </c>
      <c r="Z508">
        <v>-6</v>
      </c>
      <c r="AA508">
        <v>0</v>
      </c>
      <c r="AB508">
        <v>2</v>
      </c>
    </row>
    <row r="509" spans="1:28" x14ac:dyDescent="0.25">
      <c r="A509">
        <v>2014</v>
      </c>
      <c r="B509">
        <v>196</v>
      </c>
      <c r="C509" t="s">
        <v>1145</v>
      </c>
      <c r="D509" t="str">
        <f>IFERROR(INDEX('Draft Master List'!E:F,MATCH(C509,'Draft Master List'!E:E,0),2),"N/A")</f>
        <v>N/A</v>
      </c>
      <c r="E509" t="s">
        <v>26</v>
      </c>
      <c r="F509">
        <v>25</v>
      </c>
      <c r="H509">
        <v>6</v>
      </c>
      <c r="I509">
        <v>0</v>
      </c>
      <c r="J509">
        <v>6</v>
      </c>
      <c r="K509">
        <v>22</v>
      </c>
      <c r="L509">
        <v>0</v>
      </c>
      <c r="M509">
        <v>16</v>
      </c>
      <c r="N509">
        <v>3.7</v>
      </c>
      <c r="O509">
        <v>3.7</v>
      </c>
      <c r="P509">
        <v>1</v>
      </c>
      <c r="Z509">
        <v>22</v>
      </c>
      <c r="AA509">
        <v>0</v>
      </c>
      <c r="AB509">
        <v>0</v>
      </c>
    </row>
    <row r="510" spans="1:28" x14ac:dyDescent="0.25">
      <c r="A510">
        <v>2014</v>
      </c>
      <c r="B510">
        <v>197</v>
      </c>
      <c r="C510" t="s">
        <v>350</v>
      </c>
      <c r="D510" t="str">
        <f>IFERROR(INDEX('Draft Master List'!E:F,MATCH(C510,'Draft Master List'!E:E,0),2),"N/A")</f>
        <v>1692009</v>
      </c>
      <c r="E510" t="s">
        <v>29</v>
      </c>
      <c r="F510">
        <v>29</v>
      </c>
      <c r="G510" t="s">
        <v>732</v>
      </c>
      <c r="H510">
        <v>10</v>
      </c>
      <c r="I510">
        <v>6</v>
      </c>
      <c r="J510">
        <v>6</v>
      </c>
      <c r="K510">
        <v>17</v>
      </c>
      <c r="L510">
        <v>1</v>
      </c>
      <c r="M510">
        <v>4</v>
      </c>
      <c r="N510">
        <v>2.8</v>
      </c>
      <c r="O510">
        <v>1.7</v>
      </c>
      <c r="P510">
        <v>0.6</v>
      </c>
      <c r="Q510">
        <v>8</v>
      </c>
      <c r="R510">
        <v>5</v>
      </c>
      <c r="S510">
        <v>9</v>
      </c>
      <c r="T510">
        <v>1.8</v>
      </c>
      <c r="U510">
        <v>0</v>
      </c>
      <c r="V510">
        <v>4</v>
      </c>
      <c r="W510">
        <v>0.5</v>
      </c>
      <c r="X510">
        <v>0.9</v>
      </c>
      <c r="Y510" s="2">
        <v>0.625</v>
      </c>
      <c r="Z510">
        <v>26</v>
      </c>
      <c r="AA510">
        <v>1</v>
      </c>
      <c r="AB510">
        <v>0</v>
      </c>
    </row>
    <row r="511" spans="1:28" x14ac:dyDescent="0.25">
      <c r="A511">
        <v>2014</v>
      </c>
      <c r="B511">
        <v>198</v>
      </c>
      <c r="C511" t="s">
        <v>1018</v>
      </c>
      <c r="D511" t="str">
        <f>IFERROR(INDEX('Draft Master List'!E:F,MATCH(C511,'Draft Master List'!E:E,0),2),"N/A")</f>
        <v>N/A</v>
      </c>
      <c r="E511" t="s">
        <v>3</v>
      </c>
      <c r="F511">
        <v>24</v>
      </c>
      <c r="H511">
        <v>4</v>
      </c>
      <c r="I511">
        <v>0</v>
      </c>
      <c r="J511">
        <v>6</v>
      </c>
      <c r="K511">
        <v>12</v>
      </c>
      <c r="L511">
        <v>0</v>
      </c>
      <c r="M511">
        <v>12</v>
      </c>
      <c r="N511">
        <v>2</v>
      </c>
      <c r="O511">
        <v>3</v>
      </c>
      <c r="P511">
        <v>1.5</v>
      </c>
      <c r="Q511">
        <v>6</v>
      </c>
      <c r="R511">
        <v>3</v>
      </c>
      <c r="S511">
        <v>27</v>
      </c>
      <c r="T511">
        <v>9</v>
      </c>
      <c r="U511">
        <v>0</v>
      </c>
      <c r="V511">
        <v>15</v>
      </c>
      <c r="W511">
        <v>0.8</v>
      </c>
      <c r="X511">
        <v>6.8</v>
      </c>
      <c r="Y511" s="2">
        <v>0.5</v>
      </c>
      <c r="Z511">
        <v>39</v>
      </c>
      <c r="AA511">
        <v>0</v>
      </c>
      <c r="AB511">
        <v>0</v>
      </c>
    </row>
    <row r="512" spans="1:28" x14ac:dyDescent="0.25">
      <c r="A512">
        <v>2014</v>
      </c>
      <c r="B512">
        <v>199</v>
      </c>
      <c r="C512" t="s">
        <v>749</v>
      </c>
      <c r="D512" t="str">
        <f>IFERROR(INDEX('Draft Master List'!E:F,MATCH(C512,'Draft Master List'!E:E,0),2),"N/A")</f>
        <v>N/A</v>
      </c>
      <c r="E512" t="s">
        <v>27</v>
      </c>
      <c r="F512">
        <v>31</v>
      </c>
      <c r="G512" t="s">
        <v>62</v>
      </c>
      <c r="H512">
        <v>5</v>
      </c>
      <c r="I512">
        <v>1</v>
      </c>
      <c r="J512">
        <v>6</v>
      </c>
      <c r="K512">
        <v>-1</v>
      </c>
      <c r="L512">
        <v>0</v>
      </c>
      <c r="M512">
        <v>1</v>
      </c>
      <c r="N512">
        <v>-0.2</v>
      </c>
      <c r="O512">
        <v>-0.2</v>
      </c>
      <c r="P512">
        <v>1.2</v>
      </c>
      <c r="Z512">
        <v>-1</v>
      </c>
      <c r="AA512">
        <v>0</v>
      </c>
      <c r="AB512">
        <v>1</v>
      </c>
    </row>
    <row r="513" spans="1:28" x14ac:dyDescent="0.25">
      <c r="A513">
        <v>2014</v>
      </c>
      <c r="B513">
        <v>200</v>
      </c>
      <c r="C513" t="s">
        <v>1146</v>
      </c>
      <c r="D513" t="str">
        <f>IFERROR(INDEX('Draft Master List'!E:F,MATCH(C513,'Draft Master List'!E:E,0),2),"N/A")</f>
        <v>N/A</v>
      </c>
      <c r="E513" t="s">
        <v>28</v>
      </c>
      <c r="F513">
        <v>31</v>
      </c>
      <c r="G513" t="s">
        <v>732</v>
      </c>
      <c r="H513">
        <v>16</v>
      </c>
      <c r="I513">
        <v>1</v>
      </c>
      <c r="J513">
        <v>5</v>
      </c>
      <c r="K513">
        <v>9</v>
      </c>
      <c r="L513">
        <v>1</v>
      </c>
      <c r="M513">
        <v>5</v>
      </c>
      <c r="N513">
        <v>1.8</v>
      </c>
      <c r="O513">
        <v>0.6</v>
      </c>
      <c r="P513">
        <v>0.3</v>
      </c>
      <c r="Q513">
        <v>5</v>
      </c>
      <c r="R513">
        <v>5</v>
      </c>
      <c r="S513">
        <v>28</v>
      </c>
      <c r="T513">
        <v>5.6</v>
      </c>
      <c r="U513">
        <v>0</v>
      </c>
      <c r="V513">
        <v>12</v>
      </c>
      <c r="W513">
        <v>0.3</v>
      </c>
      <c r="X513">
        <v>1.8</v>
      </c>
      <c r="Y513" s="2">
        <v>1</v>
      </c>
      <c r="Z513">
        <v>37</v>
      </c>
      <c r="AA513">
        <v>1</v>
      </c>
      <c r="AB513">
        <v>0</v>
      </c>
    </row>
    <row r="514" spans="1:28" x14ac:dyDescent="0.25">
      <c r="A514">
        <v>2014</v>
      </c>
      <c r="B514">
        <v>201</v>
      </c>
      <c r="C514" t="s">
        <v>1147</v>
      </c>
      <c r="D514" t="str">
        <f>IFERROR(INDEX('Draft Master List'!E:F,MATCH(C514,'Draft Master List'!E:E,0),2),"N/A")</f>
        <v>N/A</v>
      </c>
      <c r="E514" t="s">
        <v>6</v>
      </c>
      <c r="F514">
        <v>23</v>
      </c>
      <c r="H514">
        <v>15</v>
      </c>
      <c r="I514">
        <v>0</v>
      </c>
      <c r="J514">
        <v>5</v>
      </c>
      <c r="K514">
        <v>10</v>
      </c>
      <c r="L514">
        <v>0</v>
      </c>
      <c r="M514">
        <v>4</v>
      </c>
      <c r="N514">
        <v>2</v>
      </c>
      <c r="O514">
        <v>0.7</v>
      </c>
      <c r="P514">
        <v>0.3</v>
      </c>
      <c r="Z514">
        <v>10</v>
      </c>
      <c r="AA514">
        <v>0</v>
      </c>
      <c r="AB514">
        <v>0</v>
      </c>
    </row>
    <row r="515" spans="1:28" x14ac:dyDescent="0.25">
      <c r="A515">
        <v>2014</v>
      </c>
      <c r="B515">
        <v>202</v>
      </c>
      <c r="C515" t="s">
        <v>1148</v>
      </c>
      <c r="D515" t="str">
        <f>IFERROR(INDEX('Draft Master List'!E:F,MATCH(C515,'Draft Master List'!E:E,0),2),"N/A")</f>
        <v>N/A</v>
      </c>
      <c r="E515" t="s">
        <v>669</v>
      </c>
      <c r="F515">
        <v>25</v>
      </c>
      <c r="H515">
        <v>3</v>
      </c>
      <c r="I515">
        <v>0</v>
      </c>
      <c r="J515">
        <v>5</v>
      </c>
      <c r="K515">
        <v>9</v>
      </c>
      <c r="L515">
        <v>0</v>
      </c>
      <c r="M515">
        <v>5</v>
      </c>
      <c r="N515">
        <v>1.8</v>
      </c>
      <c r="O515">
        <v>3</v>
      </c>
      <c r="P515">
        <v>1.7</v>
      </c>
      <c r="Q515">
        <v>1</v>
      </c>
      <c r="R515">
        <v>0</v>
      </c>
      <c r="S515">
        <v>0</v>
      </c>
      <c r="U515">
        <v>0</v>
      </c>
      <c r="V515">
        <v>0</v>
      </c>
      <c r="W515">
        <v>0</v>
      </c>
      <c r="X515">
        <v>0</v>
      </c>
      <c r="Y515" s="2">
        <v>0</v>
      </c>
      <c r="Z515">
        <v>9</v>
      </c>
      <c r="AA515">
        <v>0</v>
      </c>
      <c r="AB515">
        <v>0</v>
      </c>
    </row>
    <row r="516" spans="1:28" x14ac:dyDescent="0.25">
      <c r="A516">
        <v>2014</v>
      </c>
      <c r="B516">
        <v>203</v>
      </c>
      <c r="C516" t="s">
        <v>1089</v>
      </c>
      <c r="D516" t="str">
        <f>IFERROR(INDEX('Draft Master List'!E:F,MATCH(C516,'Draft Master List'!E:E,0),2),"N/A")</f>
        <v>N/A</v>
      </c>
      <c r="E516" t="s">
        <v>23</v>
      </c>
      <c r="F516">
        <v>25</v>
      </c>
      <c r="G516" t="s">
        <v>74</v>
      </c>
      <c r="H516">
        <v>16</v>
      </c>
      <c r="I516">
        <v>8</v>
      </c>
      <c r="J516">
        <v>5</v>
      </c>
      <c r="K516">
        <v>19</v>
      </c>
      <c r="L516">
        <v>0</v>
      </c>
      <c r="M516">
        <v>12</v>
      </c>
      <c r="N516">
        <v>3.8</v>
      </c>
      <c r="O516">
        <v>1.2</v>
      </c>
      <c r="P516">
        <v>0.3</v>
      </c>
      <c r="Q516">
        <v>49</v>
      </c>
      <c r="R516">
        <v>31</v>
      </c>
      <c r="S516">
        <v>331</v>
      </c>
      <c r="T516">
        <v>10.7</v>
      </c>
      <c r="U516">
        <v>1</v>
      </c>
      <c r="V516">
        <v>44</v>
      </c>
      <c r="W516">
        <v>1.9</v>
      </c>
      <c r="X516">
        <v>20.7</v>
      </c>
      <c r="Y516" s="2">
        <v>0.63300000000000001</v>
      </c>
      <c r="Z516">
        <v>350</v>
      </c>
      <c r="AA516">
        <v>1</v>
      </c>
      <c r="AB516">
        <v>2</v>
      </c>
    </row>
    <row r="517" spans="1:28" x14ac:dyDescent="0.25">
      <c r="A517">
        <v>2014</v>
      </c>
      <c r="B517">
        <v>204</v>
      </c>
      <c r="C517" t="s">
        <v>799</v>
      </c>
      <c r="D517" t="str">
        <f>IFERROR(INDEX('Draft Master List'!E:F,MATCH(C517,'Draft Master List'!E:E,0),2),"N/A")</f>
        <v>N/A</v>
      </c>
      <c r="E517" t="s">
        <v>28</v>
      </c>
      <c r="F517">
        <v>23</v>
      </c>
      <c r="G517" t="s">
        <v>62</v>
      </c>
      <c r="H517">
        <v>7</v>
      </c>
      <c r="I517">
        <v>6</v>
      </c>
      <c r="J517">
        <v>5</v>
      </c>
      <c r="K517">
        <v>4</v>
      </c>
      <c r="L517">
        <v>0</v>
      </c>
      <c r="M517">
        <v>8</v>
      </c>
      <c r="N517">
        <v>0.8</v>
      </c>
      <c r="O517">
        <v>0.6</v>
      </c>
      <c r="P517">
        <v>0.7</v>
      </c>
      <c r="Z517">
        <v>4</v>
      </c>
      <c r="AA517">
        <v>0</v>
      </c>
      <c r="AB517">
        <v>4</v>
      </c>
    </row>
    <row r="518" spans="1:28" x14ac:dyDescent="0.25">
      <c r="A518">
        <v>2014</v>
      </c>
      <c r="B518">
        <v>205</v>
      </c>
      <c r="C518" t="s">
        <v>101</v>
      </c>
      <c r="D518" t="str">
        <f>IFERROR(INDEX('Draft Master List'!E:F,MATCH(C518,'Draft Master List'!E:E,0),2),"N/A")</f>
        <v>602010</v>
      </c>
      <c r="E518" t="s">
        <v>12</v>
      </c>
      <c r="F518">
        <v>26</v>
      </c>
      <c r="G518" t="s">
        <v>74</v>
      </c>
      <c r="H518">
        <v>16</v>
      </c>
      <c r="I518">
        <v>16</v>
      </c>
      <c r="J518">
        <v>5</v>
      </c>
      <c r="K518">
        <v>30</v>
      </c>
      <c r="L518">
        <v>0</v>
      </c>
      <c r="M518">
        <v>13</v>
      </c>
      <c r="N518">
        <v>6</v>
      </c>
      <c r="O518">
        <v>1.9</v>
      </c>
      <c r="P518">
        <v>0.3</v>
      </c>
      <c r="Q518">
        <v>144</v>
      </c>
      <c r="R518">
        <v>99</v>
      </c>
      <c r="S518">
        <v>1331</v>
      </c>
      <c r="T518">
        <v>13.4</v>
      </c>
      <c r="U518">
        <v>4</v>
      </c>
      <c r="V518">
        <v>73</v>
      </c>
      <c r="W518">
        <v>6.2</v>
      </c>
      <c r="X518">
        <v>83.2</v>
      </c>
      <c r="Y518" s="2">
        <v>0.68799999999999994</v>
      </c>
      <c r="Z518">
        <v>1361</v>
      </c>
      <c r="AA518">
        <v>4</v>
      </c>
      <c r="AB518">
        <v>1</v>
      </c>
    </row>
    <row r="519" spans="1:28" x14ac:dyDescent="0.25">
      <c r="A519">
        <v>2014</v>
      </c>
      <c r="B519">
        <v>206</v>
      </c>
      <c r="C519" t="s">
        <v>1122</v>
      </c>
      <c r="D519" t="str">
        <f>IFERROR(INDEX('Draft Master List'!E:F,MATCH(C519,'Draft Master List'!E:E,0),2),"N/A")</f>
        <v>N/A</v>
      </c>
      <c r="E519" t="s">
        <v>18</v>
      </c>
      <c r="F519">
        <v>25</v>
      </c>
      <c r="G519" t="s">
        <v>660</v>
      </c>
      <c r="H519">
        <v>16</v>
      </c>
      <c r="I519">
        <v>7</v>
      </c>
      <c r="J519">
        <v>5</v>
      </c>
      <c r="K519">
        <v>71</v>
      </c>
      <c r="L519">
        <v>0</v>
      </c>
      <c r="M519">
        <v>27</v>
      </c>
      <c r="N519">
        <v>14.2</v>
      </c>
      <c r="O519">
        <v>4.4000000000000004</v>
      </c>
      <c r="P519">
        <v>0.3</v>
      </c>
      <c r="Q519">
        <v>62</v>
      </c>
      <c r="R519">
        <v>42</v>
      </c>
      <c r="S519">
        <v>588</v>
      </c>
      <c r="T519">
        <v>14</v>
      </c>
      <c r="U519">
        <v>2</v>
      </c>
      <c r="V519">
        <v>87</v>
      </c>
      <c r="W519">
        <v>2.6</v>
      </c>
      <c r="X519">
        <v>36.799999999999997</v>
      </c>
      <c r="Y519" s="2">
        <v>0.67700000000000005</v>
      </c>
      <c r="Z519">
        <v>659</v>
      </c>
      <c r="AA519">
        <v>2</v>
      </c>
      <c r="AB519">
        <v>0</v>
      </c>
    </row>
    <row r="520" spans="1:28" x14ac:dyDescent="0.25">
      <c r="A520">
        <v>2014</v>
      </c>
      <c r="B520">
        <v>207</v>
      </c>
      <c r="C520" t="s">
        <v>304</v>
      </c>
      <c r="D520" t="str">
        <f>IFERROR(INDEX('Draft Master List'!E:F,MATCH(C520,'Draft Master List'!E:E,0),2),"N/A")</f>
        <v>1952010</v>
      </c>
      <c r="E520" t="s">
        <v>24</v>
      </c>
      <c r="F520">
        <v>26</v>
      </c>
      <c r="G520" t="s">
        <v>74</v>
      </c>
      <c r="H520">
        <v>16</v>
      </c>
      <c r="I520">
        <v>16</v>
      </c>
      <c r="J520">
        <v>4</v>
      </c>
      <c r="K520">
        <v>13</v>
      </c>
      <c r="L520">
        <v>0</v>
      </c>
      <c r="M520">
        <v>9</v>
      </c>
      <c r="N520">
        <v>3.3</v>
      </c>
      <c r="O520">
        <v>0.8</v>
      </c>
      <c r="P520">
        <v>0.3</v>
      </c>
      <c r="Q520">
        <v>181</v>
      </c>
      <c r="R520">
        <v>129</v>
      </c>
      <c r="S520">
        <v>1698</v>
      </c>
      <c r="T520">
        <v>13.2</v>
      </c>
      <c r="U520">
        <v>13</v>
      </c>
      <c r="V520">
        <v>63</v>
      </c>
      <c r="W520">
        <v>8.1</v>
      </c>
      <c r="X520">
        <v>106.1</v>
      </c>
      <c r="Y520" s="2">
        <v>0.71299999999999997</v>
      </c>
      <c r="Z520">
        <v>1711</v>
      </c>
      <c r="AA520">
        <v>13</v>
      </c>
      <c r="AB520">
        <v>2</v>
      </c>
    </row>
    <row r="521" spans="1:28" x14ac:dyDescent="0.25">
      <c r="A521">
        <v>2014</v>
      </c>
      <c r="B521">
        <v>208</v>
      </c>
      <c r="C521" t="s">
        <v>1149</v>
      </c>
      <c r="D521" t="str">
        <f>IFERROR(INDEX('Draft Master List'!E:F,MATCH(C521,'Draft Master List'!E:E,0),2),"N/A")</f>
        <v>N/A</v>
      </c>
      <c r="E521" t="s">
        <v>9</v>
      </c>
      <c r="F521">
        <v>26</v>
      </c>
      <c r="H521">
        <v>4</v>
      </c>
      <c r="I521">
        <v>0</v>
      </c>
      <c r="J521">
        <v>4</v>
      </c>
      <c r="K521">
        <v>33</v>
      </c>
      <c r="L521">
        <v>0</v>
      </c>
      <c r="M521">
        <v>17</v>
      </c>
      <c r="N521">
        <v>8.3000000000000007</v>
      </c>
      <c r="O521">
        <v>8.3000000000000007</v>
      </c>
      <c r="P521">
        <v>1</v>
      </c>
      <c r="Q521">
        <v>3</v>
      </c>
      <c r="R521">
        <v>2</v>
      </c>
      <c r="S521">
        <v>9</v>
      </c>
      <c r="T521">
        <v>4.5</v>
      </c>
      <c r="U521">
        <v>0</v>
      </c>
      <c r="V521">
        <v>9</v>
      </c>
      <c r="W521">
        <v>0.5</v>
      </c>
      <c r="X521">
        <v>2.2999999999999998</v>
      </c>
      <c r="Y521" s="2">
        <v>0.66700000000000004</v>
      </c>
      <c r="Z521">
        <v>42</v>
      </c>
      <c r="AA521">
        <v>0</v>
      </c>
      <c r="AB521">
        <v>0</v>
      </c>
    </row>
    <row r="522" spans="1:28" x14ac:dyDescent="0.25">
      <c r="A522">
        <v>2014</v>
      </c>
      <c r="B522">
        <v>209</v>
      </c>
      <c r="C522" t="s">
        <v>731</v>
      </c>
      <c r="D522" t="str">
        <f>IFERROR(INDEX('Draft Master List'!E:F,MATCH(C522,'Draft Master List'!E:E,0),2),"N/A")</f>
        <v>N/A</v>
      </c>
      <c r="E522" t="s">
        <v>25</v>
      </c>
      <c r="F522">
        <v>28</v>
      </c>
      <c r="G522" t="s">
        <v>62</v>
      </c>
      <c r="H522">
        <v>3</v>
      </c>
      <c r="I522">
        <v>1</v>
      </c>
      <c r="J522">
        <v>4</v>
      </c>
      <c r="K522">
        <v>15</v>
      </c>
      <c r="L522">
        <v>0</v>
      </c>
      <c r="M522">
        <v>9</v>
      </c>
      <c r="N522">
        <v>3.8</v>
      </c>
      <c r="O522">
        <v>5</v>
      </c>
      <c r="P522">
        <v>1.3</v>
      </c>
      <c r="Z522">
        <v>15</v>
      </c>
      <c r="AA522">
        <v>0</v>
      </c>
      <c r="AB522">
        <v>0</v>
      </c>
    </row>
    <row r="523" spans="1:28" x14ac:dyDescent="0.25">
      <c r="A523">
        <v>2014</v>
      </c>
      <c r="B523">
        <v>210</v>
      </c>
      <c r="C523" t="s">
        <v>102</v>
      </c>
      <c r="D523" t="str">
        <f>IFERROR(INDEX('Draft Master List'!E:F,MATCH(C523,'Draft Master List'!E:E,0),2),"N/A")</f>
        <v>1462008</v>
      </c>
      <c r="E523" t="s">
        <v>18</v>
      </c>
      <c r="F523">
        <v>28</v>
      </c>
      <c r="G523" t="s">
        <v>732</v>
      </c>
      <c r="H523">
        <v>16</v>
      </c>
      <c r="I523">
        <v>3</v>
      </c>
      <c r="J523">
        <v>4</v>
      </c>
      <c r="K523">
        <v>27</v>
      </c>
      <c r="L523">
        <v>0</v>
      </c>
      <c r="M523">
        <v>21</v>
      </c>
      <c r="N523">
        <v>6.8</v>
      </c>
      <c r="O523">
        <v>1.7</v>
      </c>
      <c r="P523">
        <v>0.3</v>
      </c>
      <c r="Q523">
        <v>2</v>
      </c>
      <c r="R523">
        <v>0</v>
      </c>
      <c r="S523">
        <v>0</v>
      </c>
      <c r="U523">
        <v>0</v>
      </c>
      <c r="V523">
        <v>0</v>
      </c>
      <c r="W523">
        <v>0</v>
      </c>
      <c r="X523">
        <v>0</v>
      </c>
      <c r="Y523" s="2">
        <v>0</v>
      </c>
      <c r="Z523">
        <v>27</v>
      </c>
      <c r="AA523">
        <v>0</v>
      </c>
      <c r="AB523">
        <v>0</v>
      </c>
    </row>
    <row r="524" spans="1:28" x14ac:dyDescent="0.25">
      <c r="A524">
        <v>2014</v>
      </c>
      <c r="B524">
        <v>211</v>
      </c>
      <c r="C524" t="s">
        <v>1150</v>
      </c>
      <c r="D524" t="str">
        <f>IFERROR(INDEX('Draft Master List'!E:F,MATCH(C524,'Draft Master List'!E:E,0),2),"N/A")</f>
        <v>N/A</v>
      </c>
      <c r="E524" t="s">
        <v>64</v>
      </c>
      <c r="F524">
        <v>23</v>
      </c>
      <c r="G524" t="s">
        <v>77</v>
      </c>
      <c r="H524">
        <v>16</v>
      </c>
      <c r="I524">
        <v>2</v>
      </c>
      <c r="J524">
        <v>4</v>
      </c>
      <c r="K524">
        <v>10</v>
      </c>
      <c r="L524">
        <v>0</v>
      </c>
      <c r="M524">
        <v>8</v>
      </c>
      <c r="N524">
        <v>2.5</v>
      </c>
      <c r="O524">
        <v>0.6</v>
      </c>
      <c r="P524">
        <v>0.3</v>
      </c>
      <c r="Q524">
        <v>72</v>
      </c>
      <c r="R524">
        <v>36</v>
      </c>
      <c r="S524">
        <v>621</v>
      </c>
      <c r="T524">
        <v>17.3</v>
      </c>
      <c r="U524">
        <v>1</v>
      </c>
      <c r="V524">
        <v>70</v>
      </c>
      <c r="W524">
        <v>2.2999999999999998</v>
      </c>
      <c r="X524">
        <v>38.799999999999997</v>
      </c>
      <c r="Y524" s="2">
        <v>0.5</v>
      </c>
      <c r="Z524">
        <v>631</v>
      </c>
      <c r="AA524">
        <v>1</v>
      </c>
      <c r="AB524">
        <v>0</v>
      </c>
    </row>
    <row r="525" spans="1:28" x14ac:dyDescent="0.25">
      <c r="A525">
        <v>2014</v>
      </c>
      <c r="B525">
        <v>212</v>
      </c>
      <c r="C525" t="s">
        <v>916</v>
      </c>
      <c r="D525" t="str">
        <f>IFERROR(INDEX('Draft Master List'!E:F,MATCH(C525,'Draft Master List'!E:E,0),2),"N/A")</f>
        <v>N/A</v>
      </c>
      <c r="E525" t="s">
        <v>27</v>
      </c>
      <c r="F525">
        <v>27</v>
      </c>
      <c r="H525">
        <v>16</v>
      </c>
      <c r="I525">
        <v>0</v>
      </c>
      <c r="J525">
        <v>4</v>
      </c>
      <c r="K525">
        <v>7</v>
      </c>
      <c r="L525">
        <v>0</v>
      </c>
      <c r="M525">
        <v>9</v>
      </c>
      <c r="N525">
        <v>1.8</v>
      </c>
      <c r="O525">
        <v>0.4</v>
      </c>
      <c r="P525">
        <v>0.3</v>
      </c>
      <c r="Q525">
        <v>12</v>
      </c>
      <c r="R525">
        <v>7</v>
      </c>
      <c r="S525">
        <v>116</v>
      </c>
      <c r="T525">
        <v>16.600000000000001</v>
      </c>
      <c r="U525">
        <v>0</v>
      </c>
      <c r="V525">
        <v>56</v>
      </c>
      <c r="W525">
        <v>0.4</v>
      </c>
      <c r="X525">
        <v>7.3</v>
      </c>
      <c r="Y525" s="2">
        <v>0.58299999999999996</v>
      </c>
      <c r="Z525">
        <v>123</v>
      </c>
      <c r="AA525">
        <v>0</v>
      </c>
      <c r="AB525">
        <v>4</v>
      </c>
    </row>
    <row r="526" spans="1:28" x14ac:dyDescent="0.25">
      <c r="A526">
        <v>2014</v>
      </c>
      <c r="B526">
        <v>213</v>
      </c>
      <c r="C526" t="s">
        <v>111</v>
      </c>
      <c r="D526" t="str">
        <f>IFERROR(INDEX('Draft Master List'!E:F,MATCH(C526,'Draft Master List'!E:E,0),2),"N/A")</f>
        <v>572008</v>
      </c>
      <c r="E526" t="s">
        <v>4</v>
      </c>
      <c r="F526">
        <v>29</v>
      </c>
      <c r="G526" t="s">
        <v>62</v>
      </c>
      <c r="H526">
        <v>3</v>
      </c>
      <c r="I526">
        <v>3</v>
      </c>
      <c r="J526">
        <v>4</v>
      </c>
      <c r="K526">
        <v>25</v>
      </c>
      <c r="L526">
        <v>0</v>
      </c>
      <c r="M526">
        <v>12</v>
      </c>
      <c r="N526">
        <v>6.3</v>
      </c>
      <c r="O526">
        <v>8.3000000000000007</v>
      </c>
      <c r="P526">
        <v>1.3</v>
      </c>
      <c r="Z526">
        <v>25</v>
      </c>
      <c r="AA526">
        <v>0</v>
      </c>
      <c r="AB526">
        <v>1</v>
      </c>
    </row>
    <row r="527" spans="1:28" x14ac:dyDescent="0.25">
      <c r="A527">
        <v>2014</v>
      </c>
      <c r="B527">
        <v>214</v>
      </c>
      <c r="C527" t="s">
        <v>122</v>
      </c>
      <c r="D527" t="str">
        <f>IFERROR(INDEX('Draft Master List'!E:F,MATCH(C527,'Draft Master List'!E:E,0),2),"N/A")</f>
        <v>492008</v>
      </c>
      <c r="E527" t="s">
        <v>7</v>
      </c>
      <c r="F527">
        <v>28</v>
      </c>
      <c r="G527" t="s">
        <v>588</v>
      </c>
      <c r="H527">
        <v>15</v>
      </c>
      <c r="I527">
        <v>13</v>
      </c>
      <c r="J527">
        <v>4</v>
      </c>
      <c r="K527">
        <v>7</v>
      </c>
      <c r="L527">
        <v>0</v>
      </c>
      <c r="M527">
        <v>9</v>
      </c>
      <c r="N527">
        <v>1.8</v>
      </c>
      <c r="O527">
        <v>0.5</v>
      </c>
      <c r="P527">
        <v>0.3</v>
      </c>
      <c r="Q527">
        <v>95</v>
      </c>
      <c r="R527">
        <v>56</v>
      </c>
      <c r="S527">
        <v>1169</v>
      </c>
      <c r="T527">
        <v>20.9</v>
      </c>
      <c r="U527">
        <v>6</v>
      </c>
      <c r="V527">
        <v>81</v>
      </c>
      <c r="W527">
        <v>3.7</v>
      </c>
      <c r="X527">
        <v>77.900000000000006</v>
      </c>
      <c r="Y527" s="2">
        <v>0.58899999999999997</v>
      </c>
      <c r="Z527">
        <v>1176</v>
      </c>
      <c r="AA527">
        <v>6</v>
      </c>
      <c r="AB527">
        <v>0</v>
      </c>
    </row>
    <row r="528" spans="1:28" x14ac:dyDescent="0.25">
      <c r="A528">
        <v>2014</v>
      </c>
      <c r="B528">
        <v>215</v>
      </c>
      <c r="C528" t="s">
        <v>745</v>
      </c>
      <c r="D528" t="str">
        <f>IFERROR(INDEX('Draft Master List'!E:F,MATCH(C528,'Draft Master List'!E:E,0),2),"N/A")</f>
        <v>N/A</v>
      </c>
      <c r="E528" t="s">
        <v>32</v>
      </c>
      <c r="F528">
        <v>26</v>
      </c>
      <c r="G528" t="s">
        <v>77</v>
      </c>
      <c r="H528">
        <v>16</v>
      </c>
      <c r="I528">
        <v>7</v>
      </c>
      <c r="J528">
        <v>4</v>
      </c>
      <c r="K528">
        <v>86</v>
      </c>
      <c r="L528">
        <v>0</v>
      </c>
      <c r="M528">
        <v>37</v>
      </c>
      <c r="N528">
        <v>21.5</v>
      </c>
      <c r="O528">
        <v>5.4</v>
      </c>
      <c r="P528">
        <v>0.3</v>
      </c>
      <c r="Q528">
        <v>75</v>
      </c>
      <c r="R528">
        <v>38</v>
      </c>
      <c r="S528">
        <v>409</v>
      </c>
      <c r="T528">
        <v>10.8</v>
      </c>
      <c r="U528">
        <v>1</v>
      </c>
      <c r="V528">
        <v>33</v>
      </c>
      <c r="W528">
        <v>2.4</v>
      </c>
      <c r="X528">
        <v>25.6</v>
      </c>
      <c r="Y528" s="2">
        <v>0.50700000000000001</v>
      </c>
      <c r="Z528">
        <v>495</v>
      </c>
      <c r="AA528">
        <v>1</v>
      </c>
      <c r="AB528">
        <v>1</v>
      </c>
    </row>
    <row r="529" spans="1:28" x14ac:dyDescent="0.25">
      <c r="A529">
        <v>2014</v>
      </c>
      <c r="B529">
        <v>216</v>
      </c>
      <c r="C529" t="s">
        <v>1151</v>
      </c>
      <c r="D529" t="str">
        <f>IFERROR(INDEX('Draft Master List'!E:F,MATCH(C529,'Draft Master List'!E:E,0),2),"N/A")</f>
        <v>N/A</v>
      </c>
      <c r="E529" t="s">
        <v>20</v>
      </c>
      <c r="F529">
        <v>21</v>
      </c>
      <c r="G529" t="s">
        <v>77</v>
      </c>
      <c r="H529">
        <v>16</v>
      </c>
      <c r="I529">
        <v>2</v>
      </c>
      <c r="J529">
        <v>4</v>
      </c>
      <c r="K529">
        <v>17</v>
      </c>
      <c r="L529">
        <v>0</v>
      </c>
      <c r="M529">
        <v>7</v>
      </c>
      <c r="N529">
        <v>4.3</v>
      </c>
      <c r="O529">
        <v>1.1000000000000001</v>
      </c>
      <c r="P529">
        <v>0.3</v>
      </c>
      <c r="Q529">
        <v>49</v>
      </c>
      <c r="R529">
        <v>32</v>
      </c>
      <c r="S529">
        <v>444</v>
      </c>
      <c r="T529">
        <v>13.9</v>
      </c>
      <c r="U529">
        <v>3</v>
      </c>
      <c r="V529">
        <v>79</v>
      </c>
      <c r="W529">
        <v>2</v>
      </c>
      <c r="X529">
        <v>27.8</v>
      </c>
      <c r="Y529" s="2">
        <v>0.65300000000000002</v>
      </c>
      <c r="Z529">
        <v>461</v>
      </c>
      <c r="AA529">
        <v>3</v>
      </c>
      <c r="AB529">
        <v>0</v>
      </c>
    </row>
    <row r="530" spans="1:28" x14ac:dyDescent="0.25">
      <c r="A530">
        <v>2014</v>
      </c>
      <c r="B530">
        <v>217</v>
      </c>
      <c r="C530" t="s">
        <v>737</v>
      </c>
      <c r="D530" t="str">
        <f>IFERROR(INDEX('Draft Master List'!E:F,MATCH(C530,'Draft Master List'!E:E,0),2),"N/A")</f>
        <v>N/A</v>
      </c>
      <c r="E530" t="s">
        <v>18</v>
      </c>
      <c r="F530">
        <v>26</v>
      </c>
      <c r="G530" t="s">
        <v>62</v>
      </c>
      <c r="H530">
        <v>2</v>
      </c>
      <c r="I530">
        <v>1</v>
      </c>
      <c r="J530">
        <v>4</v>
      </c>
      <c r="K530">
        <v>16</v>
      </c>
      <c r="L530">
        <v>1</v>
      </c>
      <c r="M530">
        <v>8</v>
      </c>
      <c r="N530">
        <v>4</v>
      </c>
      <c r="O530">
        <v>8</v>
      </c>
      <c r="P530">
        <v>2</v>
      </c>
      <c r="Z530">
        <v>16</v>
      </c>
      <c r="AA530">
        <v>1</v>
      </c>
      <c r="AB530">
        <v>0</v>
      </c>
    </row>
    <row r="531" spans="1:28" x14ac:dyDescent="0.25">
      <c r="A531">
        <v>2014</v>
      </c>
      <c r="B531">
        <v>218</v>
      </c>
      <c r="C531" t="s">
        <v>747</v>
      </c>
      <c r="D531" t="str">
        <f>IFERROR(INDEX('Draft Master List'!E:F,MATCH(C531,'Draft Master List'!E:E,0),2),"N/A")</f>
        <v>N/A</v>
      </c>
      <c r="E531" t="s">
        <v>3</v>
      </c>
      <c r="F531">
        <v>25</v>
      </c>
      <c r="H531">
        <v>1</v>
      </c>
      <c r="I531">
        <v>0</v>
      </c>
      <c r="J531">
        <v>4</v>
      </c>
      <c r="K531">
        <v>-3</v>
      </c>
      <c r="L531">
        <v>0</v>
      </c>
      <c r="M531">
        <v>0</v>
      </c>
      <c r="N531">
        <v>-0.8</v>
      </c>
      <c r="O531">
        <v>-3</v>
      </c>
      <c r="P531">
        <v>4</v>
      </c>
      <c r="Z531">
        <v>-3</v>
      </c>
      <c r="AA531">
        <v>0</v>
      </c>
      <c r="AB531">
        <v>0</v>
      </c>
    </row>
    <row r="532" spans="1:28" x14ac:dyDescent="0.25">
      <c r="A532">
        <v>2014</v>
      </c>
      <c r="B532">
        <v>219</v>
      </c>
      <c r="C532" t="s">
        <v>105</v>
      </c>
      <c r="D532" t="str">
        <f>IFERROR(INDEX('Draft Master List'!E:F,MATCH(C532,'Draft Master List'!E:E,0),2),"N/A")</f>
        <v>842009</v>
      </c>
      <c r="E532" t="s">
        <v>33</v>
      </c>
      <c r="F532">
        <v>28</v>
      </c>
      <c r="G532" t="s">
        <v>74</v>
      </c>
      <c r="H532">
        <v>16</v>
      </c>
      <c r="I532">
        <v>16</v>
      </c>
      <c r="J532">
        <v>4</v>
      </c>
      <c r="K532">
        <v>16</v>
      </c>
      <c r="L532">
        <v>0</v>
      </c>
      <c r="M532">
        <v>12</v>
      </c>
      <c r="N532">
        <v>4</v>
      </c>
      <c r="O532">
        <v>1</v>
      </c>
      <c r="P532">
        <v>0.3</v>
      </c>
      <c r="Q532">
        <v>115</v>
      </c>
      <c r="R532">
        <v>67</v>
      </c>
      <c r="S532">
        <v>862</v>
      </c>
      <c r="T532">
        <v>12.9</v>
      </c>
      <c r="U532">
        <v>10</v>
      </c>
      <c r="V532">
        <v>50</v>
      </c>
      <c r="W532">
        <v>4.2</v>
      </c>
      <c r="X532">
        <v>53.9</v>
      </c>
      <c r="Y532" s="2">
        <v>0.58299999999999996</v>
      </c>
      <c r="Z532">
        <v>878</v>
      </c>
      <c r="AA532">
        <v>10</v>
      </c>
      <c r="AB532">
        <v>2</v>
      </c>
    </row>
    <row r="533" spans="1:28" x14ac:dyDescent="0.25">
      <c r="A533">
        <v>2014</v>
      </c>
      <c r="B533">
        <v>220</v>
      </c>
      <c r="C533" t="s">
        <v>1152</v>
      </c>
      <c r="D533" t="str">
        <f>IFERROR(INDEX('Draft Master List'!E:F,MATCH(C533,'Draft Master List'!E:E,0),2),"N/A")</f>
        <v>N/A</v>
      </c>
      <c r="E533" t="s">
        <v>24</v>
      </c>
      <c r="F533">
        <v>23</v>
      </c>
      <c r="G533" t="s">
        <v>74</v>
      </c>
      <c r="H533">
        <v>16</v>
      </c>
      <c r="I533">
        <v>11</v>
      </c>
      <c r="J533">
        <v>4</v>
      </c>
      <c r="K533">
        <v>19</v>
      </c>
      <c r="L533">
        <v>0</v>
      </c>
      <c r="M533">
        <v>12</v>
      </c>
      <c r="N533">
        <v>4.8</v>
      </c>
      <c r="O533">
        <v>1.2</v>
      </c>
      <c r="P533">
        <v>0.3</v>
      </c>
      <c r="Q533">
        <v>86</v>
      </c>
      <c r="R533">
        <v>53</v>
      </c>
      <c r="S533">
        <v>644</v>
      </c>
      <c r="T533">
        <v>12.2</v>
      </c>
      <c r="U533">
        <v>2</v>
      </c>
      <c r="V533">
        <v>47</v>
      </c>
      <c r="W533">
        <v>3.3</v>
      </c>
      <c r="X533">
        <v>40.299999999999997</v>
      </c>
      <c r="Y533" s="2">
        <v>0.61599999999999999</v>
      </c>
      <c r="Z533">
        <v>663</v>
      </c>
      <c r="AA533">
        <v>2</v>
      </c>
      <c r="AB533">
        <v>0</v>
      </c>
    </row>
    <row r="534" spans="1:28" x14ac:dyDescent="0.25">
      <c r="A534">
        <v>2014</v>
      </c>
      <c r="B534">
        <v>221</v>
      </c>
      <c r="C534" t="s">
        <v>1049</v>
      </c>
      <c r="D534" t="str">
        <f>IFERROR(INDEX('Draft Master List'!E:F,MATCH(C534,'Draft Master List'!E:E,0),2),"N/A")</f>
        <v>N/A</v>
      </c>
      <c r="E534" t="s">
        <v>28</v>
      </c>
      <c r="F534">
        <v>25</v>
      </c>
      <c r="G534" t="s">
        <v>74</v>
      </c>
      <c r="H534">
        <v>14</v>
      </c>
      <c r="I534">
        <v>11</v>
      </c>
      <c r="J534">
        <v>4</v>
      </c>
      <c r="K534">
        <v>54</v>
      </c>
      <c r="L534">
        <v>0</v>
      </c>
      <c r="M534">
        <v>38</v>
      </c>
      <c r="N534">
        <v>13.5</v>
      </c>
      <c r="O534">
        <v>3.9</v>
      </c>
      <c r="P534">
        <v>0.3</v>
      </c>
      <c r="Q534">
        <v>93</v>
      </c>
      <c r="R534">
        <v>57</v>
      </c>
      <c r="S534">
        <v>715</v>
      </c>
      <c r="T534">
        <v>12.5</v>
      </c>
      <c r="U534">
        <v>6</v>
      </c>
      <c r="V534">
        <v>48</v>
      </c>
      <c r="W534">
        <v>4.0999999999999996</v>
      </c>
      <c r="X534">
        <v>51.1</v>
      </c>
      <c r="Y534" s="2">
        <v>0.61299999999999999</v>
      </c>
      <c r="Z534">
        <v>769</v>
      </c>
      <c r="AA534">
        <v>6</v>
      </c>
      <c r="AB534">
        <v>1</v>
      </c>
    </row>
    <row r="535" spans="1:28" x14ac:dyDescent="0.25">
      <c r="A535">
        <v>2014</v>
      </c>
      <c r="B535">
        <v>222</v>
      </c>
      <c r="C535" t="s">
        <v>778</v>
      </c>
      <c r="D535" t="str">
        <f>IFERROR(INDEX('Draft Master List'!E:F,MATCH(C535,'Draft Master List'!E:E,0),2),"N/A")</f>
        <v>N/A</v>
      </c>
      <c r="E535" t="s">
        <v>6</v>
      </c>
      <c r="F535">
        <v>24</v>
      </c>
      <c r="H535">
        <v>1</v>
      </c>
      <c r="I535">
        <v>0</v>
      </c>
      <c r="J535">
        <v>3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3</v>
      </c>
      <c r="Z535">
        <v>0</v>
      </c>
      <c r="AA535">
        <v>0</v>
      </c>
      <c r="AB535">
        <v>0</v>
      </c>
    </row>
    <row r="536" spans="1:28" x14ac:dyDescent="0.25">
      <c r="A536">
        <v>2014</v>
      </c>
      <c r="B536">
        <v>223</v>
      </c>
      <c r="C536" t="s">
        <v>1050</v>
      </c>
      <c r="D536" t="str">
        <f>IFERROR(INDEX('Draft Master List'!E:F,MATCH(C536,'Draft Master List'!E:E,0),2),"N/A")</f>
        <v>N/A</v>
      </c>
      <c r="E536" t="s">
        <v>64</v>
      </c>
      <c r="F536">
        <v>25</v>
      </c>
      <c r="H536">
        <v>16</v>
      </c>
      <c r="I536">
        <v>0</v>
      </c>
      <c r="J536">
        <v>3</v>
      </c>
      <c r="K536">
        <v>11</v>
      </c>
      <c r="L536">
        <v>0</v>
      </c>
      <c r="M536">
        <v>10</v>
      </c>
      <c r="N536">
        <v>3.7</v>
      </c>
      <c r="O536">
        <v>0.7</v>
      </c>
      <c r="P536">
        <v>0.2</v>
      </c>
      <c r="Q536">
        <v>46</v>
      </c>
      <c r="R536">
        <v>18</v>
      </c>
      <c r="S536">
        <v>314</v>
      </c>
      <c r="T536">
        <v>17.399999999999999</v>
      </c>
      <c r="U536">
        <v>3</v>
      </c>
      <c r="V536">
        <v>43</v>
      </c>
      <c r="W536">
        <v>1.1000000000000001</v>
      </c>
      <c r="X536">
        <v>19.600000000000001</v>
      </c>
      <c r="Y536" s="2">
        <v>0.39100000000000001</v>
      </c>
      <c r="Z536">
        <v>325</v>
      </c>
      <c r="AA536">
        <v>3</v>
      </c>
      <c r="AB536">
        <v>2</v>
      </c>
    </row>
    <row r="537" spans="1:28" x14ac:dyDescent="0.25">
      <c r="A537">
        <v>2014</v>
      </c>
      <c r="B537">
        <v>224</v>
      </c>
      <c r="C537" t="s">
        <v>1061</v>
      </c>
      <c r="D537" t="str">
        <f>IFERROR(INDEX('Draft Master List'!E:F,MATCH(C537,'Draft Master List'!E:E,0),2),"N/A")</f>
        <v>N/A</v>
      </c>
      <c r="E537" t="s">
        <v>10</v>
      </c>
      <c r="F537">
        <v>24</v>
      </c>
      <c r="G537" t="s">
        <v>77</v>
      </c>
      <c r="H537">
        <v>16</v>
      </c>
      <c r="I537">
        <v>5</v>
      </c>
      <c r="J537">
        <v>3</v>
      </c>
      <c r="K537">
        <v>-6</v>
      </c>
      <c r="L537">
        <v>0</v>
      </c>
      <c r="M537">
        <v>2</v>
      </c>
      <c r="N537">
        <v>-2</v>
      </c>
      <c r="O537">
        <v>-0.4</v>
      </c>
      <c r="P537">
        <v>0.2</v>
      </c>
      <c r="Q537">
        <v>102</v>
      </c>
      <c r="R537">
        <v>48</v>
      </c>
      <c r="S537">
        <v>696</v>
      </c>
      <c r="T537">
        <v>14.5</v>
      </c>
      <c r="U537">
        <v>5</v>
      </c>
      <c r="V537">
        <v>75</v>
      </c>
      <c r="W537">
        <v>3</v>
      </c>
      <c r="X537">
        <v>43.5</v>
      </c>
      <c r="Y537" s="2">
        <v>0.47099999999999997</v>
      </c>
      <c r="Z537">
        <v>690</v>
      </c>
      <c r="AA537">
        <v>5</v>
      </c>
      <c r="AB537">
        <v>0</v>
      </c>
    </row>
    <row r="538" spans="1:28" x14ac:dyDescent="0.25">
      <c r="A538">
        <v>2014</v>
      </c>
      <c r="B538">
        <v>225</v>
      </c>
      <c r="C538" t="s">
        <v>1042</v>
      </c>
      <c r="D538" t="str">
        <f>IFERROR(INDEX('Draft Master List'!E:F,MATCH(C538,'Draft Master List'!E:E,0),2),"N/A")</f>
        <v>N/A</v>
      </c>
      <c r="E538" t="s">
        <v>24</v>
      </c>
      <c r="F538">
        <v>23</v>
      </c>
      <c r="G538" t="s">
        <v>77</v>
      </c>
      <c r="H538">
        <v>10</v>
      </c>
      <c r="I538">
        <v>3</v>
      </c>
      <c r="J538">
        <v>3</v>
      </c>
      <c r="K538">
        <v>12</v>
      </c>
      <c r="L538">
        <v>0</v>
      </c>
      <c r="M538">
        <v>9</v>
      </c>
      <c r="N538">
        <v>4</v>
      </c>
      <c r="O538">
        <v>1.2</v>
      </c>
      <c r="P538">
        <v>0.3</v>
      </c>
      <c r="Q538">
        <v>48</v>
      </c>
      <c r="R538">
        <v>26</v>
      </c>
      <c r="S538">
        <v>549</v>
      </c>
      <c r="T538">
        <v>21.1</v>
      </c>
      <c r="U538">
        <v>8</v>
      </c>
      <c r="V538">
        <v>94</v>
      </c>
      <c r="W538">
        <v>2.6</v>
      </c>
      <c r="X538">
        <v>54.9</v>
      </c>
      <c r="Y538" s="2">
        <v>0.54200000000000004</v>
      </c>
      <c r="Z538">
        <v>561</v>
      </c>
      <c r="AA538">
        <v>8</v>
      </c>
      <c r="AB538">
        <v>0</v>
      </c>
    </row>
    <row r="539" spans="1:28" x14ac:dyDescent="0.25">
      <c r="A539">
        <v>2014</v>
      </c>
      <c r="B539">
        <v>226</v>
      </c>
      <c r="C539" t="s">
        <v>269</v>
      </c>
      <c r="D539" t="str">
        <f>IFERROR(INDEX('Draft Master List'!E:F,MATCH(C539,'Draft Master List'!E:E,0),2),"N/A")</f>
        <v>482010</v>
      </c>
      <c r="E539" t="s">
        <v>63</v>
      </c>
      <c r="F539">
        <v>27</v>
      </c>
      <c r="G539" t="s">
        <v>62</v>
      </c>
      <c r="H539">
        <v>4</v>
      </c>
      <c r="I539">
        <v>1</v>
      </c>
      <c r="J539">
        <v>3</v>
      </c>
      <c r="K539">
        <v>9</v>
      </c>
      <c r="L539">
        <v>0</v>
      </c>
      <c r="M539">
        <v>4</v>
      </c>
      <c r="N539">
        <v>3</v>
      </c>
      <c r="O539">
        <v>2.2999999999999998</v>
      </c>
      <c r="P539">
        <v>0.8</v>
      </c>
      <c r="Z539">
        <v>9</v>
      </c>
      <c r="AA539">
        <v>0</v>
      </c>
      <c r="AB539">
        <v>0</v>
      </c>
    </row>
    <row r="540" spans="1:28" x14ac:dyDescent="0.25">
      <c r="A540">
        <v>2014</v>
      </c>
      <c r="B540">
        <v>227</v>
      </c>
      <c r="C540" t="s">
        <v>1153</v>
      </c>
      <c r="D540" t="str">
        <f>IFERROR(INDEX('Draft Master List'!E:F,MATCH(C540,'Draft Master List'!E:E,0),2),"N/A")</f>
        <v>N/A</v>
      </c>
      <c r="E540" t="s">
        <v>30</v>
      </c>
      <c r="F540">
        <v>26</v>
      </c>
      <c r="G540" t="s">
        <v>976</v>
      </c>
      <c r="H540">
        <v>16</v>
      </c>
      <c r="I540">
        <v>4</v>
      </c>
      <c r="J540">
        <v>3</v>
      </c>
      <c r="K540">
        <v>5</v>
      </c>
      <c r="L540">
        <v>0</v>
      </c>
      <c r="M540">
        <v>5</v>
      </c>
      <c r="N540">
        <v>1.7</v>
      </c>
      <c r="O540">
        <v>0.3</v>
      </c>
      <c r="P540">
        <v>0.2</v>
      </c>
      <c r="Q540">
        <v>8</v>
      </c>
      <c r="R540">
        <v>6</v>
      </c>
      <c r="S540">
        <v>43</v>
      </c>
      <c r="T540">
        <v>7.2</v>
      </c>
      <c r="U540">
        <v>0</v>
      </c>
      <c r="V540">
        <v>13</v>
      </c>
      <c r="W540">
        <v>0.4</v>
      </c>
      <c r="X540">
        <v>2.7</v>
      </c>
      <c r="Y540" s="2">
        <v>0.75</v>
      </c>
      <c r="Z540">
        <v>48</v>
      </c>
      <c r="AA540">
        <v>0</v>
      </c>
      <c r="AB540">
        <v>1</v>
      </c>
    </row>
    <row r="541" spans="1:28" x14ac:dyDescent="0.25">
      <c r="A541">
        <v>2014</v>
      </c>
      <c r="B541">
        <v>228</v>
      </c>
      <c r="C541" t="s">
        <v>97</v>
      </c>
      <c r="D541" t="str">
        <f>IFERROR(INDEX('Draft Master List'!E:F,MATCH(C541,'Draft Master List'!E:E,0),2),"N/A")</f>
        <v>92007</v>
      </c>
      <c r="E541" t="s">
        <v>10</v>
      </c>
      <c r="F541">
        <v>29</v>
      </c>
      <c r="H541">
        <v>16</v>
      </c>
      <c r="I541">
        <v>0</v>
      </c>
      <c r="J541">
        <v>3</v>
      </c>
      <c r="K541">
        <v>6</v>
      </c>
      <c r="L541">
        <v>0</v>
      </c>
      <c r="M541">
        <v>4</v>
      </c>
      <c r="N541">
        <v>2</v>
      </c>
      <c r="O541">
        <v>0.4</v>
      </c>
      <c r="P541">
        <v>0.2</v>
      </c>
      <c r="Q541">
        <v>26</v>
      </c>
      <c r="R541">
        <v>14</v>
      </c>
      <c r="S541">
        <v>190</v>
      </c>
      <c r="T541">
        <v>13.6</v>
      </c>
      <c r="U541">
        <v>0</v>
      </c>
      <c r="V541">
        <v>27</v>
      </c>
      <c r="W541">
        <v>0.9</v>
      </c>
      <c r="X541">
        <v>11.9</v>
      </c>
      <c r="Y541" s="2">
        <v>0.53800000000000003</v>
      </c>
      <c r="Z541">
        <v>196</v>
      </c>
      <c r="AA541">
        <v>0</v>
      </c>
      <c r="AB541">
        <v>3</v>
      </c>
    </row>
    <row r="542" spans="1:28" x14ac:dyDescent="0.25">
      <c r="A542">
        <v>2014</v>
      </c>
      <c r="B542">
        <v>229</v>
      </c>
      <c r="C542" t="s">
        <v>1154</v>
      </c>
      <c r="D542" t="str">
        <f>IFERROR(INDEX('Draft Master List'!E:F,MATCH(C542,'Draft Master List'!E:E,0),2),"N/A")</f>
        <v>N/A</v>
      </c>
      <c r="E542" t="s">
        <v>29</v>
      </c>
      <c r="F542">
        <v>24</v>
      </c>
      <c r="H542">
        <v>10</v>
      </c>
      <c r="I542">
        <v>0</v>
      </c>
      <c r="J542">
        <v>3</v>
      </c>
      <c r="K542">
        <v>8</v>
      </c>
      <c r="L542">
        <v>0</v>
      </c>
      <c r="M542">
        <v>12</v>
      </c>
      <c r="N542">
        <v>2.7</v>
      </c>
      <c r="O542">
        <v>0.8</v>
      </c>
      <c r="P542">
        <v>0.3</v>
      </c>
      <c r="Q542">
        <v>9</v>
      </c>
      <c r="R542">
        <v>1</v>
      </c>
      <c r="S542">
        <v>42</v>
      </c>
      <c r="T542">
        <v>42</v>
      </c>
      <c r="U542">
        <v>0</v>
      </c>
      <c r="V542">
        <v>42</v>
      </c>
      <c r="W542">
        <v>0.1</v>
      </c>
      <c r="X542">
        <v>4.2</v>
      </c>
      <c r="Y542" s="2">
        <v>0.111</v>
      </c>
      <c r="Z542">
        <v>50</v>
      </c>
      <c r="AA542">
        <v>0</v>
      </c>
      <c r="AB542">
        <v>1</v>
      </c>
    </row>
    <row r="543" spans="1:28" x14ac:dyDescent="0.25">
      <c r="A543">
        <v>2014</v>
      </c>
      <c r="B543">
        <v>230</v>
      </c>
      <c r="C543" t="s">
        <v>1155</v>
      </c>
      <c r="D543" t="str">
        <f>IFERROR(INDEX('Draft Master List'!E:F,MATCH(C543,'Draft Master List'!E:E,0),2),"N/A")</f>
        <v>N/A</v>
      </c>
      <c r="E543" t="s">
        <v>64</v>
      </c>
      <c r="F543">
        <v>28</v>
      </c>
      <c r="G543" t="s">
        <v>74</v>
      </c>
      <c r="H543">
        <v>15</v>
      </c>
      <c r="I543">
        <v>15</v>
      </c>
      <c r="J543">
        <v>3</v>
      </c>
      <c r="K543">
        <v>15</v>
      </c>
      <c r="L543">
        <v>0</v>
      </c>
      <c r="M543">
        <v>8</v>
      </c>
      <c r="N543">
        <v>5</v>
      </c>
      <c r="O543">
        <v>1</v>
      </c>
      <c r="P543">
        <v>0.2</v>
      </c>
      <c r="Q543">
        <v>112</v>
      </c>
      <c r="R543">
        <v>63</v>
      </c>
      <c r="S543">
        <v>824</v>
      </c>
      <c r="T543">
        <v>13.1</v>
      </c>
      <c r="U543">
        <v>2</v>
      </c>
      <c r="V543">
        <v>65</v>
      </c>
      <c r="W543">
        <v>4.2</v>
      </c>
      <c r="X543">
        <v>54.9</v>
      </c>
      <c r="Y543" s="2">
        <v>0.56299999999999994</v>
      </c>
      <c r="Z543">
        <v>839</v>
      </c>
      <c r="AA543">
        <v>2</v>
      </c>
      <c r="AB543">
        <v>0</v>
      </c>
    </row>
    <row r="544" spans="1:28" x14ac:dyDescent="0.25">
      <c r="A544">
        <v>2014</v>
      </c>
      <c r="B544">
        <v>231</v>
      </c>
      <c r="C544" t="s">
        <v>455</v>
      </c>
      <c r="D544" t="str">
        <f>IFERROR(INDEX('Draft Master List'!E:F,MATCH(C544,'Draft Master List'!E:E,0),2),"N/A")</f>
        <v>732007</v>
      </c>
      <c r="E544" t="s">
        <v>3</v>
      </c>
      <c r="F544">
        <v>30</v>
      </c>
      <c r="H544">
        <v>16</v>
      </c>
      <c r="I544">
        <v>0</v>
      </c>
      <c r="J544">
        <v>3</v>
      </c>
      <c r="K544">
        <v>16</v>
      </c>
      <c r="L544">
        <v>0</v>
      </c>
      <c r="M544">
        <v>11</v>
      </c>
      <c r="N544">
        <v>5.3</v>
      </c>
      <c r="O544">
        <v>1</v>
      </c>
      <c r="P544">
        <v>0.2</v>
      </c>
      <c r="Q544">
        <v>18</v>
      </c>
      <c r="R544">
        <v>9</v>
      </c>
      <c r="S544">
        <v>131</v>
      </c>
      <c r="T544">
        <v>14.6</v>
      </c>
      <c r="U544">
        <v>0</v>
      </c>
      <c r="V544">
        <v>31</v>
      </c>
      <c r="W544">
        <v>0.6</v>
      </c>
      <c r="X544">
        <v>8.1999999999999993</v>
      </c>
      <c r="Y544" s="2">
        <v>0.5</v>
      </c>
      <c r="Z544">
        <v>147</v>
      </c>
      <c r="AA544">
        <v>0</v>
      </c>
      <c r="AB544">
        <v>4</v>
      </c>
    </row>
    <row r="545" spans="1:28" x14ac:dyDescent="0.25">
      <c r="A545">
        <v>2014</v>
      </c>
      <c r="B545">
        <v>232</v>
      </c>
      <c r="C545" t="s">
        <v>1091</v>
      </c>
      <c r="D545" t="str">
        <f>IFERROR(INDEX('Draft Master List'!E:F,MATCH(C545,'Draft Master List'!E:E,0),2),"N/A")</f>
        <v>N/A</v>
      </c>
      <c r="E545" t="s">
        <v>14</v>
      </c>
      <c r="F545">
        <v>27</v>
      </c>
      <c r="G545" t="s">
        <v>732</v>
      </c>
      <c r="H545">
        <v>9</v>
      </c>
      <c r="I545">
        <v>4</v>
      </c>
      <c r="J545">
        <v>3</v>
      </c>
      <c r="K545">
        <v>58</v>
      </c>
      <c r="L545">
        <v>0</v>
      </c>
      <c r="M545">
        <v>54</v>
      </c>
      <c r="N545">
        <v>19.3</v>
      </c>
      <c r="O545">
        <v>6.4</v>
      </c>
      <c r="P545">
        <v>0.3</v>
      </c>
      <c r="Q545">
        <v>1</v>
      </c>
      <c r="R545">
        <v>1</v>
      </c>
      <c r="S545">
        <v>3</v>
      </c>
      <c r="T545">
        <v>3</v>
      </c>
      <c r="U545">
        <v>0</v>
      </c>
      <c r="V545">
        <v>3</v>
      </c>
      <c r="W545">
        <v>0.1</v>
      </c>
      <c r="X545">
        <v>0.3</v>
      </c>
      <c r="Y545" s="2">
        <v>1</v>
      </c>
      <c r="Z545">
        <v>61</v>
      </c>
      <c r="AA545">
        <v>0</v>
      </c>
      <c r="AB545">
        <v>0</v>
      </c>
    </row>
    <row r="546" spans="1:28" x14ac:dyDescent="0.25">
      <c r="A546">
        <v>2014</v>
      </c>
      <c r="B546">
        <v>233</v>
      </c>
      <c r="C546" t="s">
        <v>1046</v>
      </c>
      <c r="D546" t="str">
        <f>IFERROR(INDEX('Draft Master List'!E:F,MATCH(C546,'Draft Master List'!E:E,0),2),"N/A")</f>
        <v>N/A</v>
      </c>
      <c r="E546" t="s">
        <v>4</v>
      </c>
      <c r="F546">
        <v>23</v>
      </c>
      <c r="G546" t="s">
        <v>74</v>
      </c>
      <c r="H546">
        <v>13</v>
      </c>
      <c r="I546">
        <v>8</v>
      </c>
      <c r="J546">
        <v>3</v>
      </c>
      <c r="K546">
        <v>9</v>
      </c>
      <c r="L546">
        <v>0</v>
      </c>
      <c r="M546">
        <v>5</v>
      </c>
      <c r="N546">
        <v>3</v>
      </c>
      <c r="O546">
        <v>0.7</v>
      </c>
      <c r="P546">
        <v>0.2</v>
      </c>
      <c r="Q546">
        <v>69</v>
      </c>
      <c r="R546">
        <v>37</v>
      </c>
      <c r="S546">
        <v>422</v>
      </c>
      <c r="T546">
        <v>11.4</v>
      </c>
      <c r="U546">
        <v>1</v>
      </c>
      <c r="V546">
        <v>37</v>
      </c>
      <c r="W546">
        <v>2.8</v>
      </c>
      <c r="X546">
        <v>32.5</v>
      </c>
      <c r="Y546" s="2">
        <v>0.53600000000000003</v>
      </c>
      <c r="Z546">
        <v>431</v>
      </c>
      <c r="AA546">
        <v>1</v>
      </c>
      <c r="AB546">
        <v>0</v>
      </c>
    </row>
    <row r="547" spans="1:28" x14ac:dyDescent="0.25">
      <c r="A547">
        <v>2014</v>
      </c>
      <c r="B547">
        <v>234</v>
      </c>
      <c r="C547" t="s">
        <v>1156</v>
      </c>
      <c r="D547" t="str">
        <f>IFERROR(INDEX('Draft Master List'!E:F,MATCH(C547,'Draft Master List'!E:E,0),2),"N/A")</f>
        <v>N/A</v>
      </c>
      <c r="E547" t="s">
        <v>0</v>
      </c>
      <c r="F547">
        <v>28</v>
      </c>
      <c r="G547" t="s">
        <v>732</v>
      </c>
      <c r="H547">
        <v>10</v>
      </c>
      <c r="I547">
        <v>6</v>
      </c>
      <c r="J547">
        <v>3</v>
      </c>
      <c r="K547">
        <v>4</v>
      </c>
      <c r="L547">
        <v>0</v>
      </c>
      <c r="M547">
        <v>4</v>
      </c>
      <c r="N547">
        <v>1.3</v>
      </c>
      <c r="O547">
        <v>0.4</v>
      </c>
      <c r="P547">
        <v>0.3</v>
      </c>
      <c r="Q547">
        <v>10</v>
      </c>
      <c r="R547">
        <v>9</v>
      </c>
      <c r="S547">
        <v>27</v>
      </c>
      <c r="T547">
        <v>3</v>
      </c>
      <c r="U547">
        <v>1</v>
      </c>
      <c r="V547">
        <v>14</v>
      </c>
      <c r="W547">
        <v>0.9</v>
      </c>
      <c r="X547">
        <v>2.7</v>
      </c>
      <c r="Y547" s="2">
        <v>0.9</v>
      </c>
      <c r="Z547">
        <v>31</v>
      </c>
      <c r="AA547">
        <v>1</v>
      </c>
      <c r="AB547">
        <v>1</v>
      </c>
    </row>
    <row r="548" spans="1:28" x14ac:dyDescent="0.25">
      <c r="A548">
        <v>2014</v>
      </c>
      <c r="B548">
        <v>235</v>
      </c>
      <c r="C548" t="s">
        <v>123</v>
      </c>
      <c r="D548" t="str">
        <f>IFERROR(INDEX('Draft Master List'!E:F,MATCH(C548,'Draft Master List'!E:E,0),2),"N/A")</f>
        <v>422008</v>
      </c>
      <c r="E548" t="s">
        <v>13</v>
      </c>
      <c r="F548">
        <v>28</v>
      </c>
      <c r="G548" t="s">
        <v>74</v>
      </c>
      <c r="H548">
        <v>16</v>
      </c>
      <c r="I548">
        <v>11</v>
      </c>
      <c r="J548">
        <v>3</v>
      </c>
      <c r="K548">
        <v>14</v>
      </c>
      <c r="L548">
        <v>0</v>
      </c>
      <c r="M548">
        <v>15</v>
      </c>
      <c r="N548">
        <v>4.7</v>
      </c>
      <c r="O548">
        <v>0.9</v>
      </c>
      <c r="P548">
        <v>0.2</v>
      </c>
      <c r="Q548">
        <v>91</v>
      </c>
      <c r="R548">
        <v>62</v>
      </c>
      <c r="S548">
        <v>778</v>
      </c>
      <c r="T548">
        <v>12.5</v>
      </c>
      <c r="U548">
        <v>7</v>
      </c>
      <c r="V548">
        <v>47</v>
      </c>
      <c r="W548">
        <v>3.9</v>
      </c>
      <c r="X548">
        <v>48.6</v>
      </c>
      <c r="Y548" s="2">
        <v>0.68100000000000005</v>
      </c>
      <c r="Z548">
        <v>792</v>
      </c>
      <c r="AA548">
        <v>7</v>
      </c>
      <c r="AB548">
        <v>1</v>
      </c>
    </row>
    <row r="549" spans="1:28" x14ac:dyDescent="0.25">
      <c r="A549">
        <v>2014</v>
      </c>
      <c r="B549">
        <v>236</v>
      </c>
      <c r="C549" t="s">
        <v>107</v>
      </c>
      <c r="D549" t="str">
        <f>IFERROR(INDEX('Draft Master List'!E:F,MATCH(C549,'Draft Master List'!E:E,0),2),"N/A")</f>
        <v>832009</v>
      </c>
      <c r="E549" t="s">
        <v>15</v>
      </c>
      <c r="F549">
        <v>27</v>
      </c>
      <c r="G549" t="s">
        <v>77</v>
      </c>
      <c r="H549">
        <v>16</v>
      </c>
      <c r="I549">
        <v>4</v>
      </c>
      <c r="J549">
        <v>3</v>
      </c>
      <c r="K549">
        <v>21</v>
      </c>
      <c r="L549">
        <v>0</v>
      </c>
      <c r="M549">
        <v>12</v>
      </c>
      <c r="N549">
        <v>7</v>
      </c>
      <c r="O549">
        <v>1.3</v>
      </c>
      <c r="P549">
        <v>0.2</v>
      </c>
      <c r="Q549">
        <v>26</v>
      </c>
      <c r="R549">
        <v>17</v>
      </c>
      <c r="S549">
        <v>193</v>
      </c>
      <c r="T549">
        <v>11.4</v>
      </c>
      <c r="U549">
        <v>1</v>
      </c>
      <c r="V549">
        <v>50</v>
      </c>
      <c r="W549">
        <v>1.1000000000000001</v>
      </c>
      <c r="X549">
        <v>12.1</v>
      </c>
      <c r="Y549" s="2">
        <v>0.65400000000000003</v>
      </c>
      <c r="Z549">
        <v>214</v>
      </c>
      <c r="AA549">
        <v>1</v>
      </c>
      <c r="AB549">
        <v>2</v>
      </c>
    </row>
    <row r="550" spans="1:28" x14ac:dyDescent="0.25">
      <c r="A550">
        <v>2014</v>
      </c>
      <c r="B550">
        <v>237</v>
      </c>
      <c r="C550" t="s">
        <v>1004</v>
      </c>
      <c r="D550" t="str">
        <f>IFERROR(INDEX('Draft Master List'!E:F,MATCH(C550,'Draft Master List'!E:E,0),2),"N/A")</f>
        <v>N/A</v>
      </c>
      <c r="E550" t="s">
        <v>7</v>
      </c>
      <c r="F550">
        <v>24</v>
      </c>
      <c r="H550">
        <v>2</v>
      </c>
      <c r="I550">
        <v>0</v>
      </c>
      <c r="J550">
        <v>3</v>
      </c>
      <c r="K550">
        <v>12</v>
      </c>
      <c r="L550">
        <v>0</v>
      </c>
      <c r="M550">
        <v>7</v>
      </c>
      <c r="N550">
        <v>4</v>
      </c>
      <c r="O550">
        <v>6</v>
      </c>
      <c r="P550">
        <v>1.5</v>
      </c>
      <c r="Q550">
        <v>7</v>
      </c>
      <c r="R550">
        <v>6</v>
      </c>
      <c r="S550">
        <v>27</v>
      </c>
      <c r="T550">
        <v>4.5</v>
      </c>
      <c r="U550">
        <v>1</v>
      </c>
      <c r="V550">
        <v>9</v>
      </c>
      <c r="W550">
        <v>3</v>
      </c>
      <c r="X550">
        <v>13.5</v>
      </c>
      <c r="Y550" s="2">
        <v>0.85699999999999998</v>
      </c>
      <c r="Z550">
        <v>39</v>
      </c>
      <c r="AA550">
        <v>1</v>
      </c>
      <c r="AB550">
        <v>0</v>
      </c>
    </row>
    <row r="551" spans="1:28" x14ac:dyDescent="0.25">
      <c r="A551">
        <v>2014</v>
      </c>
      <c r="B551">
        <v>238</v>
      </c>
      <c r="C551" t="s">
        <v>1157</v>
      </c>
      <c r="D551" t="str">
        <f>IFERROR(INDEX('Draft Master List'!E:F,MATCH(C551,'Draft Master List'!E:E,0),2),"N/A")</f>
        <v>N/A</v>
      </c>
      <c r="E551" t="s">
        <v>15</v>
      </c>
      <c r="F551">
        <v>23</v>
      </c>
      <c r="H551">
        <v>11</v>
      </c>
      <c r="I551">
        <v>0</v>
      </c>
      <c r="J551">
        <v>3</v>
      </c>
      <c r="K551">
        <v>30</v>
      </c>
      <c r="L551">
        <v>0</v>
      </c>
      <c r="M551">
        <v>13</v>
      </c>
      <c r="N551">
        <v>10</v>
      </c>
      <c r="O551">
        <v>2.7</v>
      </c>
      <c r="P551">
        <v>0.3</v>
      </c>
      <c r="Q551">
        <v>16</v>
      </c>
      <c r="R551">
        <v>5</v>
      </c>
      <c r="S551">
        <v>91</v>
      </c>
      <c r="T551">
        <v>18.2</v>
      </c>
      <c r="U551">
        <v>0</v>
      </c>
      <c r="V551">
        <v>30</v>
      </c>
      <c r="W551">
        <v>0.5</v>
      </c>
      <c r="X551">
        <v>8.3000000000000007</v>
      </c>
      <c r="Y551" s="2">
        <v>0.313</v>
      </c>
      <c r="Z551">
        <v>121</v>
      </c>
      <c r="AA551">
        <v>0</v>
      </c>
      <c r="AB551">
        <v>0</v>
      </c>
    </row>
    <row r="552" spans="1:28" x14ac:dyDescent="0.25">
      <c r="A552">
        <v>2014</v>
      </c>
      <c r="B552">
        <v>239</v>
      </c>
      <c r="C552" t="s">
        <v>1158</v>
      </c>
      <c r="D552" t="str">
        <f>IFERROR(INDEX('Draft Master List'!E:F,MATCH(C552,'Draft Master List'!E:E,0),2),"N/A")</f>
        <v>N/A</v>
      </c>
      <c r="E552" t="s">
        <v>64</v>
      </c>
      <c r="F552">
        <v>23</v>
      </c>
      <c r="G552" t="s">
        <v>212</v>
      </c>
      <c r="H552">
        <v>12</v>
      </c>
      <c r="I552">
        <v>9</v>
      </c>
      <c r="J552">
        <v>2</v>
      </c>
      <c r="K552">
        <v>2</v>
      </c>
      <c r="L552">
        <v>0</v>
      </c>
      <c r="M552">
        <v>2</v>
      </c>
      <c r="N552">
        <v>1</v>
      </c>
      <c r="O552">
        <v>0.2</v>
      </c>
      <c r="P552">
        <v>0.2</v>
      </c>
      <c r="Q552">
        <v>9</v>
      </c>
      <c r="R552">
        <v>3</v>
      </c>
      <c r="S552">
        <v>15</v>
      </c>
      <c r="T552">
        <v>5</v>
      </c>
      <c r="U552">
        <v>0</v>
      </c>
      <c r="V552">
        <v>12</v>
      </c>
      <c r="W552">
        <v>0.3</v>
      </c>
      <c r="X552">
        <v>1.3</v>
      </c>
      <c r="Y552" s="2">
        <v>0.33300000000000002</v>
      </c>
      <c r="Z552">
        <v>17</v>
      </c>
      <c r="AA552">
        <v>0</v>
      </c>
      <c r="AB552">
        <v>0</v>
      </c>
    </row>
    <row r="553" spans="1:28" x14ac:dyDescent="0.25">
      <c r="A553">
        <v>2014</v>
      </c>
      <c r="B553">
        <v>240</v>
      </c>
      <c r="C553" t="s">
        <v>120</v>
      </c>
      <c r="D553" t="str">
        <f>IFERROR(INDEX('Draft Master List'!E:F,MATCH(C553,'Draft Master List'!E:E,0),2),"N/A")</f>
        <v>302009</v>
      </c>
      <c r="E553" t="s">
        <v>223</v>
      </c>
      <c r="F553">
        <v>26</v>
      </c>
      <c r="G553" t="s">
        <v>74</v>
      </c>
      <c r="H553">
        <v>16</v>
      </c>
      <c r="I553">
        <v>13</v>
      </c>
      <c r="J553">
        <v>2</v>
      </c>
      <c r="K553">
        <v>14</v>
      </c>
      <c r="L553">
        <v>0</v>
      </c>
      <c r="M553">
        <v>12</v>
      </c>
      <c r="N553">
        <v>7</v>
      </c>
      <c r="O553">
        <v>0.9</v>
      </c>
      <c r="P553">
        <v>0.1</v>
      </c>
      <c r="Q553">
        <v>84</v>
      </c>
      <c r="R553">
        <v>48</v>
      </c>
      <c r="S553">
        <v>748</v>
      </c>
      <c r="T553">
        <v>15.6</v>
      </c>
      <c r="U553">
        <v>3</v>
      </c>
      <c r="V553">
        <v>63</v>
      </c>
      <c r="W553">
        <v>3</v>
      </c>
      <c r="X553">
        <v>46.8</v>
      </c>
      <c r="Y553" s="2">
        <v>0.57099999999999995</v>
      </c>
      <c r="Z553">
        <v>762</v>
      </c>
      <c r="AA553">
        <v>3</v>
      </c>
      <c r="AB553">
        <v>0</v>
      </c>
    </row>
    <row r="554" spans="1:28" x14ac:dyDescent="0.25">
      <c r="A554">
        <v>2014</v>
      </c>
      <c r="B554">
        <v>241</v>
      </c>
      <c r="C554" t="s">
        <v>552</v>
      </c>
      <c r="D554" t="str">
        <f>IFERROR(INDEX('Draft Master List'!E:F,MATCH(C554,'Draft Master List'!E:E,0),2),"N/A")</f>
        <v>1942006</v>
      </c>
      <c r="E554" t="s">
        <v>24</v>
      </c>
      <c r="F554">
        <v>31</v>
      </c>
      <c r="H554">
        <v>1</v>
      </c>
      <c r="I554">
        <v>0</v>
      </c>
      <c r="J554">
        <v>2</v>
      </c>
      <c r="K554">
        <v>-2</v>
      </c>
      <c r="L554">
        <v>0</v>
      </c>
      <c r="M554">
        <v>-1</v>
      </c>
      <c r="N554">
        <v>-1</v>
      </c>
      <c r="O554">
        <v>-2</v>
      </c>
      <c r="P554">
        <v>2</v>
      </c>
      <c r="Z554">
        <v>-2</v>
      </c>
      <c r="AA554">
        <v>0</v>
      </c>
      <c r="AB554">
        <v>0</v>
      </c>
    </row>
    <row r="555" spans="1:28" x14ac:dyDescent="0.25">
      <c r="A555">
        <v>2014</v>
      </c>
      <c r="B555">
        <v>242</v>
      </c>
      <c r="C555" t="s">
        <v>880</v>
      </c>
      <c r="D555" t="str">
        <f>IFERROR(INDEX('Draft Master List'!E:F,MATCH(C555,'Draft Master List'!E:E,0),2),"N/A")</f>
        <v>N/A</v>
      </c>
      <c r="E555" t="s">
        <v>15</v>
      </c>
      <c r="F555">
        <v>26</v>
      </c>
      <c r="G555" t="s">
        <v>74</v>
      </c>
      <c r="H555">
        <v>13</v>
      </c>
      <c r="I555">
        <v>13</v>
      </c>
      <c r="J555">
        <v>2</v>
      </c>
      <c r="K555">
        <v>2</v>
      </c>
      <c r="L555">
        <v>0</v>
      </c>
      <c r="M555">
        <v>5</v>
      </c>
      <c r="N555">
        <v>1</v>
      </c>
      <c r="O555">
        <v>0.2</v>
      </c>
      <c r="P555">
        <v>0.2</v>
      </c>
      <c r="Q555">
        <v>117</v>
      </c>
      <c r="R555">
        <v>69</v>
      </c>
      <c r="S555">
        <v>1041</v>
      </c>
      <c r="T555">
        <v>15.1</v>
      </c>
      <c r="U555">
        <v>6</v>
      </c>
      <c r="V555">
        <v>81</v>
      </c>
      <c r="W555">
        <v>5.3</v>
      </c>
      <c r="X555">
        <v>80.099999999999994</v>
      </c>
      <c r="Y555" s="2">
        <v>0.59</v>
      </c>
      <c r="Z555">
        <v>1043</v>
      </c>
      <c r="AA555">
        <v>6</v>
      </c>
      <c r="AB555">
        <v>3</v>
      </c>
    </row>
    <row r="556" spans="1:28" x14ac:dyDescent="0.25">
      <c r="A556">
        <v>2014</v>
      </c>
      <c r="B556">
        <v>243</v>
      </c>
      <c r="C556" t="s">
        <v>1159</v>
      </c>
      <c r="D556" t="str">
        <f>IFERROR(INDEX('Draft Master List'!E:F,MATCH(C556,'Draft Master List'!E:E,0),2),"N/A")</f>
        <v>N/A</v>
      </c>
      <c r="E556" t="s">
        <v>26</v>
      </c>
      <c r="F556">
        <v>26</v>
      </c>
      <c r="G556" t="s">
        <v>108</v>
      </c>
      <c r="H556">
        <v>13</v>
      </c>
      <c r="I556">
        <v>9</v>
      </c>
      <c r="J556">
        <v>2</v>
      </c>
      <c r="K556">
        <v>3</v>
      </c>
      <c r="L556">
        <v>0</v>
      </c>
      <c r="M556">
        <v>3</v>
      </c>
      <c r="N556">
        <v>1.5</v>
      </c>
      <c r="O556">
        <v>0.2</v>
      </c>
      <c r="P556">
        <v>0.2</v>
      </c>
      <c r="Q556">
        <v>6</v>
      </c>
      <c r="R556">
        <v>6</v>
      </c>
      <c r="S556">
        <v>74</v>
      </c>
      <c r="T556">
        <v>12.3</v>
      </c>
      <c r="U556">
        <v>1</v>
      </c>
      <c r="V556">
        <v>38</v>
      </c>
      <c r="W556">
        <v>0.5</v>
      </c>
      <c r="X556">
        <v>5.7</v>
      </c>
      <c r="Y556" s="2">
        <v>1</v>
      </c>
      <c r="Z556">
        <v>77</v>
      </c>
      <c r="AA556">
        <v>1</v>
      </c>
      <c r="AB556">
        <v>0</v>
      </c>
    </row>
    <row r="557" spans="1:28" x14ac:dyDescent="0.25">
      <c r="A557">
        <v>2014</v>
      </c>
      <c r="B557">
        <v>244</v>
      </c>
      <c r="C557" t="s">
        <v>765</v>
      </c>
      <c r="D557" t="str">
        <f>IFERROR(INDEX('Draft Master List'!E:F,MATCH(C557,'Draft Master List'!E:E,0),2),"N/A")</f>
        <v>N/A</v>
      </c>
      <c r="E557" t="s">
        <v>20</v>
      </c>
      <c r="F557">
        <v>25</v>
      </c>
      <c r="G557" t="s">
        <v>74</v>
      </c>
      <c r="H557">
        <v>15</v>
      </c>
      <c r="I557">
        <v>15</v>
      </c>
      <c r="J557">
        <v>2</v>
      </c>
      <c r="K557">
        <v>20</v>
      </c>
      <c r="L557">
        <v>0</v>
      </c>
      <c r="M557">
        <v>15</v>
      </c>
      <c r="N557">
        <v>10</v>
      </c>
      <c r="O557">
        <v>1.3</v>
      </c>
      <c r="P557">
        <v>0.1</v>
      </c>
      <c r="Q557">
        <v>131</v>
      </c>
      <c r="R557">
        <v>82</v>
      </c>
      <c r="S557">
        <v>1345</v>
      </c>
      <c r="T557">
        <v>16.399999999999999</v>
      </c>
      <c r="U557">
        <v>7</v>
      </c>
      <c r="V557">
        <v>73</v>
      </c>
      <c r="W557">
        <v>5.5</v>
      </c>
      <c r="X557">
        <v>89.7</v>
      </c>
      <c r="Y557" s="2">
        <v>0.626</v>
      </c>
      <c r="Z557">
        <v>1365</v>
      </c>
      <c r="AA557">
        <v>7</v>
      </c>
      <c r="AB557">
        <v>3</v>
      </c>
    </row>
    <row r="558" spans="1:28" x14ac:dyDescent="0.25">
      <c r="A558">
        <v>2014</v>
      </c>
      <c r="B558">
        <v>245</v>
      </c>
      <c r="C558" t="s">
        <v>1160</v>
      </c>
      <c r="D558" t="str">
        <f>IFERROR(INDEX('Draft Master List'!E:F,MATCH(C558,'Draft Master List'!E:E,0),2),"N/A")</f>
        <v>N/A</v>
      </c>
      <c r="E558" t="s">
        <v>25</v>
      </c>
      <c r="F558">
        <v>25</v>
      </c>
      <c r="G558" t="s">
        <v>77</v>
      </c>
      <c r="H558">
        <v>9</v>
      </c>
      <c r="I558">
        <v>2</v>
      </c>
      <c r="J558">
        <v>2</v>
      </c>
      <c r="K558">
        <v>-2</v>
      </c>
      <c r="L558">
        <v>0</v>
      </c>
      <c r="M558">
        <v>0</v>
      </c>
      <c r="N558">
        <v>-1</v>
      </c>
      <c r="O558">
        <v>-0.2</v>
      </c>
      <c r="P558">
        <v>0.2</v>
      </c>
      <c r="Q558">
        <v>15</v>
      </c>
      <c r="R558">
        <v>9</v>
      </c>
      <c r="S558">
        <v>93</v>
      </c>
      <c r="T558">
        <v>10.3</v>
      </c>
      <c r="U558">
        <v>0</v>
      </c>
      <c r="V558">
        <v>27</v>
      </c>
      <c r="W558">
        <v>1</v>
      </c>
      <c r="X558">
        <v>10.3</v>
      </c>
      <c r="Y558" s="2">
        <v>0.6</v>
      </c>
      <c r="Z558">
        <v>91</v>
      </c>
      <c r="AA558">
        <v>0</v>
      </c>
      <c r="AB558">
        <v>1</v>
      </c>
    </row>
    <row r="559" spans="1:28" x14ac:dyDescent="0.25">
      <c r="A559">
        <v>2014</v>
      </c>
      <c r="B559">
        <v>246</v>
      </c>
      <c r="C559" t="s">
        <v>1057</v>
      </c>
      <c r="D559" t="str">
        <f>IFERROR(INDEX('Draft Master List'!E:F,MATCH(C559,'Draft Master List'!E:E,0),2),"N/A")</f>
        <v>N/A</v>
      </c>
      <c r="E559" t="s">
        <v>24</v>
      </c>
      <c r="F559">
        <v>25</v>
      </c>
      <c r="G559" t="s">
        <v>732</v>
      </c>
      <c r="H559">
        <v>16</v>
      </c>
      <c r="I559">
        <v>5</v>
      </c>
      <c r="J559">
        <v>2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0.1</v>
      </c>
      <c r="Q559">
        <v>9</v>
      </c>
      <c r="R559">
        <v>6</v>
      </c>
      <c r="S559">
        <v>41</v>
      </c>
      <c r="T559">
        <v>6.8</v>
      </c>
      <c r="U559">
        <v>0</v>
      </c>
      <c r="V559">
        <v>18</v>
      </c>
      <c r="W559">
        <v>0.4</v>
      </c>
      <c r="X559">
        <v>2.6</v>
      </c>
      <c r="Y559" s="2">
        <v>0.66700000000000004</v>
      </c>
      <c r="Z559">
        <v>41</v>
      </c>
      <c r="AA559">
        <v>0</v>
      </c>
      <c r="AB559">
        <v>0</v>
      </c>
    </row>
    <row r="560" spans="1:28" x14ac:dyDescent="0.25">
      <c r="A560">
        <v>2014</v>
      </c>
      <c r="B560">
        <v>247</v>
      </c>
      <c r="C560" t="s">
        <v>812</v>
      </c>
      <c r="D560" t="str">
        <f>IFERROR(INDEX('Draft Master List'!E:F,MATCH(C560,'Draft Master List'!E:E,0),2),"N/A")</f>
        <v>N/A</v>
      </c>
      <c r="E560" t="s">
        <v>19</v>
      </c>
      <c r="F560">
        <v>24</v>
      </c>
      <c r="G560" t="s">
        <v>588</v>
      </c>
      <c r="H560">
        <v>15</v>
      </c>
      <c r="I560">
        <v>14</v>
      </c>
      <c r="J560">
        <v>2</v>
      </c>
      <c r="K560">
        <v>15</v>
      </c>
      <c r="L560">
        <v>0</v>
      </c>
      <c r="M560">
        <v>11</v>
      </c>
      <c r="N560">
        <v>7.5</v>
      </c>
      <c r="O560">
        <v>1</v>
      </c>
      <c r="P560">
        <v>0.1</v>
      </c>
      <c r="Q560">
        <v>69</v>
      </c>
      <c r="R560">
        <v>38</v>
      </c>
      <c r="S560">
        <v>537</v>
      </c>
      <c r="T560">
        <v>14.1</v>
      </c>
      <c r="U560">
        <v>1</v>
      </c>
      <c r="V560">
        <v>60</v>
      </c>
      <c r="W560">
        <v>2.5</v>
      </c>
      <c r="X560">
        <v>35.799999999999997</v>
      </c>
      <c r="Y560" s="2">
        <v>0.55100000000000005</v>
      </c>
      <c r="Z560">
        <v>552</v>
      </c>
      <c r="AA560">
        <v>1</v>
      </c>
      <c r="AB560">
        <v>0</v>
      </c>
    </row>
    <row r="561" spans="1:28" x14ac:dyDescent="0.25">
      <c r="A561">
        <v>2014</v>
      </c>
      <c r="B561">
        <v>248</v>
      </c>
      <c r="C561" t="s">
        <v>114</v>
      </c>
      <c r="D561" t="str">
        <f>IFERROR(INDEX('Draft Master List'!E:F,MATCH(C561,'Draft Master List'!E:E,0),2),"N/A")</f>
        <v>782010</v>
      </c>
      <c r="E561" t="s">
        <v>30</v>
      </c>
      <c r="F561">
        <v>28</v>
      </c>
      <c r="G561" t="s">
        <v>74</v>
      </c>
      <c r="H561">
        <v>16</v>
      </c>
      <c r="I561">
        <v>13</v>
      </c>
      <c r="J561">
        <v>2</v>
      </c>
      <c r="K561">
        <v>13</v>
      </c>
      <c r="L561">
        <v>0</v>
      </c>
      <c r="M561">
        <v>9</v>
      </c>
      <c r="N561">
        <v>6.5</v>
      </c>
      <c r="O561">
        <v>0.8</v>
      </c>
      <c r="P561">
        <v>0.1</v>
      </c>
      <c r="Q561">
        <v>119</v>
      </c>
      <c r="R561">
        <v>74</v>
      </c>
      <c r="S561">
        <v>953</v>
      </c>
      <c r="T561">
        <v>12.9</v>
      </c>
      <c r="U561">
        <v>7</v>
      </c>
      <c r="V561">
        <v>56</v>
      </c>
      <c r="W561">
        <v>4.5999999999999996</v>
      </c>
      <c r="X561">
        <v>59.6</v>
      </c>
      <c r="Y561" s="2">
        <v>0.622</v>
      </c>
      <c r="Z561">
        <v>966</v>
      </c>
      <c r="AA561">
        <v>7</v>
      </c>
      <c r="AB561">
        <v>1</v>
      </c>
    </row>
    <row r="562" spans="1:28" x14ac:dyDescent="0.25">
      <c r="A562">
        <v>2014</v>
      </c>
      <c r="B562">
        <v>249</v>
      </c>
      <c r="C562" t="s">
        <v>844</v>
      </c>
      <c r="D562" t="str">
        <f>IFERROR(INDEX('Draft Master List'!E:F,MATCH(C562,'Draft Master List'!E:E,0),2),"N/A")</f>
        <v>N/A</v>
      </c>
      <c r="E562" t="s">
        <v>33</v>
      </c>
      <c r="F562">
        <v>22</v>
      </c>
      <c r="G562" t="s">
        <v>74</v>
      </c>
      <c r="H562">
        <v>16</v>
      </c>
      <c r="I562">
        <v>11</v>
      </c>
      <c r="J562">
        <v>2</v>
      </c>
      <c r="K562">
        <v>-4</v>
      </c>
      <c r="L562">
        <v>0</v>
      </c>
      <c r="M562">
        <v>4</v>
      </c>
      <c r="N562">
        <v>-2</v>
      </c>
      <c r="O562">
        <v>-0.3</v>
      </c>
      <c r="P562">
        <v>0.1</v>
      </c>
      <c r="Q562">
        <v>112</v>
      </c>
      <c r="R562">
        <v>84</v>
      </c>
      <c r="S562">
        <v>758</v>
      </c>
      <c r="T562">
        <v>9</v>
      </c>
      <c r="U562">
        <v>5</v>
      </c>
      <c r="V562">
        <v>25</v>
      </c>
      <c r="W562">
        <v>5.3</v>
      </c>
      <c r="X562">
        <v>47.4</v>
      </c>
      <c r="Y562" s="2">
        <v>0.75</v>
      </c>
      <c r="Z562">
        <v>754</v>
      </c>
      <c r="AA562">
        <v>5</v>
      </c>
      <c r="AB562">
        <v>7</v>
      </c>
    </row>
    <row r="563" spans="1:28" x14ac:dyDescent="0.25">
      <c r="A563">
        <v>2014</v>
      </c>
      <c r="B563">
        <v>250</v>
      </c>
      <c r="C563" t="s">
        <v>774</v>
      </c>
      <c r="D563" t="str">
        <f>IFERROR(INDEX('Draft Master List'!E:F,MATCH(C563,'Draft Master List'!E:E,0),2),"N/A")</f>
        <v>N/A</v>
      </c>
      <c r="E563" t="s">
        <v>16</v>
      </c>
      <c r="F563">
        <v>25</v>
      </c>
      <c r="H563">
        <v>1</v>
      </c>
      <c r="I563">
        <v>0</v>
      </c>
      <c r="J563">
        <v>2</v>
      </c>
      <c r="K563">
        <v>3</v>
      </c>
      <c r="L563">
        <v>0</v>
      </c>
      <c r="M563">
        <v>3</v>
      </c>
      <c r="N563">
        <v>1.5</v>
      </c>
      <c r="O563">
        <v>3</v>
      </c>
      <c r="P563">
        <v>2</v>
      </c>
      <c r="Z563">
        <v>3</v>
      </c>
      <c r="AA563">
        <v>0</v>
      </c>
      <c r="AB563">
        <v>0</v>
      </c>
    </row>
    <row r="564" spans="1:28" x14ac:dyDescent="0.25">
      <c r="A564">
        <v>2014</v>
      </c>
      <c r="B564">
        <v>251</v>
      </c>
      <c r="C564" t="s">
        <v>682</v>
      </c>
      <c r="D564" t="str">
        <f>IFERROR(INDEX('Draft Master List'!E:F,MATCH(C564,'Draft Master List'!E:E,0),2),"N/A")</f>
        <v>N/A</v>
      </c>
      <c r="E564" t="s">
        <v>33</v>
      </c>
      <c r="F564">
        <v>30</v>
      </c>
      <c r="H564">
        <v>2</v>
      </c>
      <c r="I564">
        <v>0</v>
      </c>
      <c r="J564">
        <v>2</v>
      </c>
      <c r="K564">
        <v>-2</v>
      </c>
      <c r="L564">
        <v>0</v>
      </c>
      <c r="M564">
        <v>-1</v>
      </c>
      <c r="N564">
        <v>-1</v>
      </c>
      <c r="O564">
        <v>-1</v>
      </c>
      <c r="P564">
        <v>1</v>
      </c>
      <c r="Z564">
        <v>-2</v>
      </c>
      <c r="AA564">
        <v>0</v>
      </c>
      <c r="AB564">
        <v>0</v>
      </c>
    </row>
    <row r="565" spans="1:28" x14ac:dyDescent="0.25">
      <c r="A565">
        <v>2014</v>
      </c>
      <c r="B565">
        <v>252</v>
      </c>
      <c r="C565" t="s">
        <v>413</v>
      </c>
      <c r="D565" t="str">
        <f>IFERROR(INDEX('Draft Master List'!E:F,MATCH(C565,'Draft Master List'!E:E,0),2),"N/A")</f>
        <v>1742008</v>
      </c>
      <c r="E565" t="s">
        <v>63</v>
      </c>
      <c r="F565">
        <v>29</v>
      </c>
      <c r="G565" t="s">
        <v>77</v>
      </c>
      <c r="H565">
        <v>14</v>
      </c>
      <c r="I565">
        <v>7</v>
      </c>
      <c r="J565">
        <v>2</v>
      </c>
      <c r="K565">
        <v>30</v>
      </c>
      <c r="L565">
        <v>0</v>
      </c>
      <c r="M565">
        <v>21</v>
      </c>
      <c r="N565">
        <v>15</v>
      </c>
      <c r="O565">
        <v>2.1</v>
      </c>
      <c r="P565">
        <v>0.1</v>
      </c>
      <c r="Q565">
        <v>19</v>
      </c>
      <c r="R565">
        <v>10</v>
      </c>
      <c r="S565">
        <v>70</v>
      </c>
      <c r="T565">
        <v>7</v>
      </c>
      <c r="U565">
        <v>1</v>
      </c>
      <c r="V565">
        <v>13</v>
      </c>
      <c r="W565">
        <v>0.7</v>
      </c>
      <c r="X565">
        <v>5</v>
      </c>
      <c r="Y565" s="2">
        <v>0.52600000000000002</v>
      </c>
      <c r="Z565">
        <v>100</v>
      </c>
      <c r="AA565">
        <v>1</v>
      </c>
      <c r="AB565">
        <v>0</v>
      </c>
    </row>
    <row r="566" spans="1:28" x14ac:dyDescent="0.25">
      <c r="A566">
        <v>2014</v>
      </c>
      <c r="B566">
        <v>253</v>
      </c>
      <c r="C566" t="s">
        <v>805</v>
      </c>
      <c r="D566" t="str">
        <f>IFERROR(INDEX('Draft Master List'!E:F,MATCH(C566,'Draft Master List'!E:E,0),2),"N/A")</f>
        <v>N/A</v>
      </c>
      <c r="E566" t="s">
        <v>9</v>
      </c>
      <c r="F566">
        <v>24</v>
      </c>
      <c r="H566">
        <v>4</v>
      </c>
      <c r="I566">
        <v>0</v>
      </c>
      <c r="J566">
        <v>2</v>
      </c>
      <c r="K566">
        <v>-3</v>
      </c>
      <c r="L566">
        <v>0</v>
      </c>
      <c r="M566">
        <v>-1</v>
      </c>
      <c r="N566">
        <v>-1.5</v>
      </c>
      <c r="O566">
        <v>-0.8</v>
      </c>
      <c r="P566">
        <v>0.5</v>
      </c>
      <c r="Z566">
        <v>-3</v>
      </c>
      <c r="AA566">
        <v>0</v>
      </c>
      <c r="AB566">
        <v>1</v>
      </c>
    </row>
    <row r="567" spans="1:28" x14ac:dyDescent="0.25">
      <c r="A567">
        <v>2014</v>
      </c>
      <c r="B567">
        <v>254</v>
      </c>
      <c r="C567" t="s">
        <v>1015</v>
      </c>
      <c r="D567" t="str">
        <f>IFERROR(INDEX('Draft Master List'!E:F,MATCH(C567,'Draft Master List'!E:E,0),2),"N/A")</f>
        <v>N/A</v>
      </c>
      <c r="E567" t="s">
        <v>16</v>
      </c>
      <c r="F567">
        <v>25</v>
      </c>
      <c r="H567">
        <v>16</v>
      </c>
      <c r="I567">
        <v>0</v>
      </c>
      <c r="J567">
        <v>2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0.1</v>
      </c>
      <c r="Q567">
        <v>6</v>
      </c>
      <c r="R567">
        <v>5</v>
      </c>
      <c r="S567">
        <v>18</v>
      </c>
      <c r="T567">
        <v>3.6</v>
      </c>
      <c r="U567">
        <v>2</v>
      </c>
      <c r="V567">
        <v>7</v>
      </c>
      <c r="W567">
        <v>0.3</v>
      </c>
      <c r="X567">
        <v>1.1000000000000001</v>
      </c>
      <c r="Y567" s="2">
        <v>0.83299999999999996</v>
      </c>
      <c r="Z567">
        <v>18</v>
      </c>
      <c r="AA567">
        <v>2</v>
      </c>
      <c r="AB567">
        <v>0</v>
      </c>
    </row>
    <row r="568" spans="1:28" x14ac:dyDescent="0.25">
      <c r="A568">
        <v>2014</v>
      </c>
      <c r="B568">
        <v>255</v>
      </c>
      <c r="C568" t="s">
        <v>125</v>
      </c>
      <c r="D568" t="str">
        <f>IFERROR(INDEX('Draft Master List'!E:F,MATCH(C568,'Draft Master List'!E:E,0),2),"N/A")</f>
        <v>882010</v>
      </c>
      <c r="E568" t="s">
        <v>7</v>
      </c>
      <c r="F568">
        <v>26</v>
      </c>
      <c r="G568" t="s">
        <v>77</v>
      </c>
      <c r="H568">
        <v>16</v>
      </c>
      <c r="I568">
        <v>4</v>
      </c>
      <c r="J568">
        <v>2</v>
      </c>
      <c r="K568">
        <v>21</v>
      </c>
      <c r="L568">
        <v>0</v>
      </c>
      <c r="M568">
        <v>19</v>
      </c>
      <c r="N568">
        <v>10.5</v>
      </c>
      <c r="O568">
        <v>1.3</v>
      </c>
      <c r="P568">
        <v>0.1</v>
      </c>
      <c r="Q568">
        <v>73</v>
      </c>
      <c r="R568">
        <v>36</v>
      </c>
      <c r="S568">
        <v>453</v>
      </c>
      <c r="T568">
        <v>12.6</v>
      </c>
      <c r="U568">
        <v>2</v>
      </c>
      <c r="V568">
        <v>61</v>
      </c>
      <c r="W568">
        <v>2.2999999999999998</v>
      </c>
      <c r="X568">
        <v>28.3</v>
      </c>
      <c r="Y568" s="2">
        <v>0.49299999999999999</v>
      </c>
      <c r="Z568">
        <v>474</v>
      </c>
      <c r="AA568">
        <v>2</v>
      </c>
      <c r="AB568">
        <v>4</v>
      </c>
    </row>
    <row r="569" spans="1:28" x14ac:dyDescent="0.25">
      <c r="A569">
        <v>2014</v>
      </c>
      <c r="B569">
        <v>256</v>
      </c>
      <c r="C569" t="s">
        <v>1109</v>
      </c>
      <c r="D569" t="str">
        <f>IFERROR(INDEX('Draft Master List'!E:F,MATCH(C569,'Draft Master List'!E:E,0),2),"N/A")</f>
        <v>N/A</v>
      </c>
      <c r="E569" t="s">
        <v>12</v>
      </c>
      <c r="F569">
        <v>26</v>
      </c>
      <c r="G569" t="s">
        <v>658</v>
      </c>
      <c r="H569">
        <v>16</v>
      </c>
      <c r="I569">
        <v>13</v>
      </c>
      <c r="J569">
        <v>2</v>
      </c>
      <c r="K569">
        <v>-1</v>
      </c>
      <c r="L569">
        <v>0</v>
      </c>
      <c r="M569">
        <v>4</v>
      </c>
      <c r="N569">
        <v>-0.5</v>
      </c>
      <c r="O569">
        <v>-0.1</v>
      </c>
      <c r="P569">
        <v>0.1</v>
      </c>
      <c r="Q569">
        <v>35</v>
      </c>
      <c r="R569">
        <v>24</v>
      </c>
      <c r="S569">
        <v>314</v>
      </c>
      <c r="T569">
        <v>13.1</v>
      </c>
      <c r="U569">
        <v>1</v>
      </c>
      <c r="V569">
        <v>59</v>
      </c>
      <c r="W569">
        <v>1.5</v>
      </c>
      <c r="X569">
        <v>19.600000000000001</v>
      </c>
      <c r="Y569" s="2">
        <v>0.68600000000000005</v>
      </c>
      <c r="Z569">
        <v>313</v>
      </c>
      <c r="AA569">
        <v>1</v>
      </c>
      <c r="AB569">
        <v>5</v>
      </c>
    </row>
    <row r="570" spans="1:28" x14ac:dyDescent="0.25">
      <c r="A570">
        <v>2014</v>
      </c>
      <c r="B570">
        <v>257</v>
      </c>
      <c r="C570" t="s">
        <v>673</v>
      </c>
      <c r="D570" t="str">
        <f>IFERROR(INDEX('Draft Master List'!E:F,MATCH(C570,'Draft Master List'!E:E,0),2),"N/A")</f>
        <v>N/A</v>
      </c>
      <c r="E570" t="s">
        <v>19</v>
      </c>
      <c r="F570">
        <v>33</v>
      </c>
      <c r="G570" t="s">
        <v>213</v>
      </c>
      <c r="H570">
        <v>16</v>
      </c>
      <c r="I570">
        <v>0</v>
      </c>
      <c r="J570">
        <v>2</v>
      </c>
      <c r="K570">
        <v>5</v>
      </c>
      <c r="L570">
        <v>0</v>
      </c>
      <c r="M570">
        <v>5</v>
      </c>
      <c r="N570">
        <v>2.5</v>
      </c>
      <c r="O570">
        <v>0.3</v>
      </c>
      <c r="P570">
        <v>0.1</v>
      </c>
      <c r="Z570">
        <v>5</v>
      </c>
      <c r="AA570">
        <v>0</v>
      </c>
      <c r="AB570">
        <v>2</v>
      </c>
    </row>
    <row r="571" spans="1:28" x14ac:dyDescent="0.25">
      <c r="A571">
        <v>2014</v>
      </c>
      <c r="B571">
        <v>258</v>
      </c>
      <c r="C571" t="s">
        <v>910</v>
      </c>
      <c r="D571" t="str">
        <f>IFERROR(INDEX('Draft Master List'!E:F,MATCH(C571,'Draft Master List'!E:E,0),2),"N/A")</f>
        <v>N/A</v>
      </c>
      <c r="E571" t="s">
        <v>25</v>
      </c>
      <c r="F571">
        <v>26</v>
      </c>
      <c r="G571" t="s">
        <v>732</v>
      </c>
      <c r="H571">
        <v>16</v>
      </c>
      <c r="I571">
        <v>6</v>
      </c>
      <c r="J571">
        <v>2</v>
      </c>
      <c r="K571">
        <v>8</v>
      </c>
      <c r="L571">
        <v>0</v>
      </c>
      <c r="M571">
        <v>4</v>
      </c>
      <c r="N571">
        <v>4</v>
      </c>
      <c r="O571">
        <v>0.5</v>
      </c>
      <c r="P571">
        <v>0.1</v>
      </c>
      <c r="Q571">
        <v>14</v>
      </c>
      <c r="R571">
        <v>10</v>
      </c>
      <c r="S571">
        <v>71</v>
      </c>
      <c r="T571">
        <v>7.1</v>
      </c>
      <c r="U571">
        <v>1</v>
      </c>
      <c r="V571">
        <v>24</v>
      </c>
      <c r="W571">
        <v>0.6</v>
      </c>
      <c r="X571">
        <v>4.4000000000000004</v>
      </c>
      <c r="Y571" s="2">
        <v>0.71399999999999997</v>
      </c>
      <c r="Z571">
        <v>79</v>
      </c>
      <c r="AA571">
        <v>1</v>
      </c>
      <c r="AB571">
        <v>0</v>
      </c>
    </row>
    <row r="572" spans="1:28" x14ac:dyDescent="0.25">
      <c r="A572">
        <v>2014</v>
      </c>
      <c r="B572">
        <v>259</v>
      </c>
      <c r="C572" t="s">
        <v>1161</v>
      </c>
      <c r="D572" t="str">
        <f>IFERROR(INDEX('Draft Master List'!E:F,MATCH(C572,'Draft Master List'!E:E,0),2),"N/A")</f>
        <v>N/A</v>
      </c>
      <c r="E572" t="s">
        <v>669</v>
      </c>
      <c r="F572">
        <v>26</v>
      </c>
      <c r="H572">
        <v>14</v>
      </c>
      <c r="I572">
        <v>7</v>
      </c>
      <c r="J572">
        <v>2</v>
      </c>
      <c r="K572">
        <v>5</v>
      </c>
      <c r="L572">
        <v>0</v>
      </c>
      <c r="M572">
        <v>7</v>
      </c>
      <c r="N572">
        <v>2.5</v>
      </c>
      <c r="O572">
        <v>0.4</v>
      </c>
      <c r="P572">
        <v>0.1</v>
      </c>
      <c r="Q572">
        <v>48</v>
      </c>
      <c r="R572">
        <v>21</v>
      </c>
      <c r="S572">
        <v>262</v>
      </c>
      <c r="T572">
        <v>12.5</v>
      </c>
      <c r="U572">
        <v>0</v>
      </c>
      <c r="V572">
        <v>50</v>
      </c>
      <c r="W572">
        <v>1.5</v>
      </c>
      <c r="X572">
        <v>18.7</v>
      </c>
      <c r="Y572" s="2">
        <v>0.438</v>
      </c>
      <c r="Z572">
        <v>267</v>
      </c>
      <c r="AA572">
        <v>0</v>
      </c>
      <c r="AB572">
        <v>0</v>
      </c>
    </row>
    <row r="573" spans="1:28" x14ac:dyDescent="0.25">
      <c r="A573">
        <v>2014</v>
      </c>
      <c r="B573">
        <v>260</v>
      </c>
      <c r="C573" t="s">
        <v>1116</v>
      </c>
      <c r="D573" t="str">
        <f>IFERROR(INDEX('Draft Master List'!E:F,MATCH(C573,'Draft Master List'!E:E,0),2),"N/A")</f>
        <v>N/A</v>
      </c>
      <c r="E573" t="s">
        <v>29</v>
      </c>
      <c r="F573">
        <v>21</v>
      </c>
      <c r="G573" t="s">
        <v>74</v>
      </c>
      <c r="H573">
        <v>16</v>
      </c>
      <c r="I573">
        <v>16</v>
      </c>
      <c r="J573">
        <v>2</v>
      </c>
      <c r="K573">
        <v>8</v>
      </c>
      <c r="L573">
        <v>0</v>
      </c>
      <c r="M573">
        <v>5</v>
      </c>
      <c r="N573">
        <v>4</v>
      </c>
      <c r="O573">
        <v>0.5</v>
      </c>
      <c r="P573">
        <v>0.1</v>
      </c>
      <c r="Q573">
        <v>128</v>
      </c>
      <c r="R573">
        <v>65</v>
      </c>
      <c r="S573">
        <v>982</v>
      </c>
      <c r="T573">
        <v>15.1</v>
      </c>
      <c r="U573">
        <v>6</v>
      </c>
      <c r="V573">
        <v>84</v>
      </c>
      <c r="W573">
        <v>4.0999999999999996</v>
      </c>
      <c r="X573">
        <v>61.4</v>
      </c>
      <c r="Y573" s="2">
        <v>0.50800000000000001</v>
      </c>
      <c r="Z573">
        <v>990</v>
      </c>
      <c r="AA573">
        <v>6</v>
      </c>
      <c r="AB573">
        <v>1</v>
      </c>
    </row>
    <row r="574" spans="1:28" x14ac:dyDescent="0.25">
      <c r="A574">
        <v>2014</v>
      </c>
      <c r="B574">
        <v>261</v>
      </c>
      <c r="C574" t="s">
        <v>531</v>
      </c>
      <c r="D574" t="str">
        <f>IFERROR(INDEX('Draft Master List'!E:F,MATCH(C574,'Draft Master List'!E:E,0),2),"N/A")</f>
        <v>1092006</v>
      </c>
      <c r="E574" t="s">
        <v>669</v>
      </c>
      <c r="F574">
        <v>31</v>
      </c>
      <c r="H574">
        <v>16</v>
      </c>
      <c r="I574">
        <v>0</v>
      </c>
      <c r="J574">
        <v>1</v>
      </c>
      <c r="K574">
        <v>1</v>
      </c>
      <c r="L574">
        <v>0</v>
      </c>
      <c r="M574">
        <v>1</v>
      </c>
      <c r="N574">
        <v>1</v>
      </c>
      <c r="O574">
        <v>0.1</v>
      </c>
      <c r="P574">
        <v>0.1</v>
      </c>
      <c r="Q574">
        <v>62</v>
      </c>
      <c r="R574">
        <v>34</v>
      </c>
      <c r="S574">
        <v>353</v>
      </c>
      <c r="T574">
        <v>10.4</v>
      </c>
      <c r="U574">
        <v>1</v>
      </c>
      <c r="V574">
        <v>41</v>
      </c>
      <c r="W574">
        <v>2.1</v>
      </c>
      <c r="X574">
        <v>22.1</v>
      </c>
      <c r="Y574" s="2">
        <v>0.54800000000000004</v>
      </c>
      <c r="Z574">
        <v>354</v>
      </c>
      <c r="AA574">
        <v>1</v>
      </c>
      <c r="AB574">
        <v>0</v>
      </c>
    </row>
    <row r="575" spans="1:28" x14ac:dyDescent="0.25">
      <c r="A575">
        <v>2014</v>
      </c>
      <c r="B575">
        <v>262</v>
      </c>
      <c r="C575" t="s">
        <v>1162</v>
      </c>
      <c r="D575" t="str">
        <f>IFERROR(INDEX('Draft Master List'!E:F,MATCH(C575,'Draft Master List'!E:E,0),2),"N/A")</f>
        <v>N/A</v>
      </c>
      <c r="E575" t="s">
        <v>223</v>
      </c>
      <c r="F575">
        <v>24</v>
      </c>
      <c r="G575" t="s">
        <v>77</v>
      </c>
      <c r="H575">
        <v>14</v>
      </c>
      <c r="I575">
        <v>3</v>
      </c>
      <c r="J575">
        <v>1</v>
      </c>
      <c r="K575">
        <v>13</v>
      </c>
      <c r="L575">
        <v>0</v>
      </c>
      <c r="M575">
        <v>13</v>
      </c>
      <c r="N575">
        <v>13</v>
      </c>
      <c r="O575">
        <v>0.9</v>
      </c>
      <c r="P575">
        <v>0.1</v>
      </c>
      <c r="Q575">
        <v>46</v>
      </c>
      <c r="R575">
        <v>30</v>
      </c>
      <c r="S575">
        <v>435</v>
      </c>
      <c r="T575">
        <v>14.5</v>
      </c>
      <c r="U575">
        <v>1</v>
      </c>
      <c r="V575">
        <v>38</v>
      </c>
      <c r="W575">
        <v>2.1</v>
      </c>
      <c r="X575">
        <v>31.1</v>
      </c>
      <c r="Y575" s="2">
        <v>0.65200000000000002</v>
      </c>
      <c r="Z575">
        <v>448</v>
      </c>
      <c r="AA575">
        <v>1</v>
      </c>
      <c r="AB575">
        <v>0</v>
      </c>
    </row>
    <row r="576" spans="1:28" x14ac:dyDescent="0.25">
      <c r="A576">
        <v>2014</v>
      </c>
      <c r="B576">
        <v>263</v>
      </c>
      <c r="C576" t="s">
        <v>1163</v>
      </c>
      <c r="D576" t="str">
        <f>IFERROR(INDEX('Draft Master List'!E:F,MATCH(C576,'Draft Master List'!E:E,0),2),"N/A")</f>
        <v>N/A</v>
      </c>
      <c r="E576" t="s">
        <v>0</v>
      </c>
      <c r="F576">
        <v>23</v>
      </c>
      <c r="H576">
        <v>3</v>
      </c>
      <c r="I576">
        <v>0</v>
      </c>
      <c r="J576">
        <v>1</v>
      </c>
      <c r="K576">
        <v>2</v>
      </c>
      <c r="L576">
        <v>0</v>
      </c>
      <c r="M576">
        <v>2</v>
      </c>
      <c r="N576">
        <v>2</v>
      </c>
      <c r="O576">
        <v>0.7</v>
      </c>
      <c r="P576">
        <v>0.3</v>
      </c>
      <c r="Z576">
        <v>2</v>
      </c>
      <c r="AA576">
        <v>0</v>
      </c>
      <c r="AB576">
        <v>0</v>
      </c>
    </row>
    <row r="577" spans="1:28" x14ac:dyDescent="0.25">
      <c r="A577">
        <v>2014</v>
      </c>
      <c r="B577">
        <v>264</v>
      </c>
      <c r="C577" t="s">
        <v>1164</v>
      </c>
      <c r="D577" t="str">
        <f>IFERROR(INDEX('Draft Master List'!E:F,MATCH(C577,'Draft Master List'!E:E,0),2),"N/A")</f>
        <v>N/A</v>
      </c>
      <c r="E577" t="s">
        <v>19</v>
      </c>
      <c r="F577">
        <v>26</v>
      </c>
      <c r="G577" t="s">
        <v>74</v>
      </c>
      <c r="H577">
        <v>16</v>
      </c>
      <c r="I577">
        <v>16</v>
      </c>
      <c r="J577">
        <v>1</v>
      </c>
      <c r="K577">
        <v>8</v>
      </c>
      <c r="L577">
        <v>0</v>
      </c>
      <c r="M577">
        <v>8</v>
      </c>
      <c r="N577">
        <v>8</v>
      </c>
      <c r="O577">
        <v>0.5</v>
      </c>
      <c r="P577">
        <v>0.1</v>
      </c>
      <c r="Q577">
        <v>98</v>
      </c>
      <c r="R577">
        <v>66</v>
      </c>
      <c r="S577">
        <v>825</v>
      </c>
      <c r="T577">
        <v>12.5</v>
      </c>
      <c r="U577">
        <v>3</v>
      </c>
      <c r="V577">
        <v>49</v>
      </c>
      <c r="W577">
        <v>4.0999999999999996</v>
      </c>
      <c r="X577">
        <v>51.6</v>
      </c>
      <c r="Y577" s="2">
        <v>0.67300000000000004</v>
      </c>
      <c r="Z577">
        <v>833</v>
      </c>
      <c r="AA577">
        <v>3</v>
      </c>
      <c r="AB577">
        <v>1</v>
      </c>
    </row>
    <row r="578" spans="1:28" x14ac:dyDescent="0.25">
      <c r="A578">
        <v>2014</v>
      </c>
      <c r="B578">
        <v>265</v>
      </c>
      <c r="C578" t="s">
        <v>1067</v>
      </c>
      <c r="D578" t="str">
        <f>IFERROR(INDEX('Draft Master List'!E:F,MATCH(C578,'Draft Master List'!E:E,0),2),"N/A")</f>
        <v>N/A</v>
      </c>
      <c r="E578" t="s">
        <v>32</v>
      </c>
      <c r="F578">
        <v>24</v>
      </c>
      <c r="G578" t="s">
        <v>732</v>
      </c>
      <c r="H578">
        <v>4</v>
      </c>
      <c r="I578">
        <v>2</v>
      </c>
      <c r="J578">
        <v>1</v>
      </c>
      <c r="K578">
        <v>3</v>
      </c>
      <c r="L578">
        <v>0</v>
      </c>
      <c r="M578">
        <v>3</v>
      </c>
      <c r="N578">
        <v>3</v>
      </c>
      <c r="O578">
        <v>0.8</v>
      </c>
      <c r="P578">
        <v>0.3</v>
      </c>
      <c r="Q578">
        <v>2</v>
      </c>
      <c r="R578">
        <v>2</v>
      </c>
      <c r="S578">
        <v>30</v>
      </c>
      <c r="T578">
        <v>15</v>
      </c>
      <c r="U578">
        <v>0</v>
      </c>
      <c r="V578">
        <v>16</v>
      </c>
      <c r="W578">
        <v>0.5</v>
      </c>
      <c r="X578">
        <v>7.5</v>
      </c>
      <c r="Y578" s="2">
        <v>1</v>
      </c>
      <c r="Z578">
        <v>33</v>
      </c>
      <c r="AA578">
        <v>0</v>
      </c>
      <c r="AB578">
        <v>0</v>
      </c>
    </row>
    <row r="579" spans="1:28" x14ac:dyDescent="0.25">
      <c r="A579">
        <v>2014</v>
      </c>
      <c r="B579">
        <v>266</v>
      </c>
      <c r="C579" t="s">
        <v>641</v>
      </c>
      <c r="D579" t="str">
        <f>IFERROR(INDEX('Draft Master List'!E:F,MATCH(C579,'Draft Master List'!E:E,0),2),"N/A")</f>
        <v>N/A</v>
      </c>
      <c r="E579" t="s">
        <v>34</v>
      </c>
      <c r="F579">
        <v>34</v>
      </c>
      <c r="G579" t="s">
        <v>74</v>
      </c>
      <c r="H579">
        <v>16</v>
      </c>
      <c r="I579">
        <v>16</v>
      </c>
      <c r="J579">
        <v>1</v>
      </c>
      <c r="K579">
        <v>4</v>
      </c>
      <c r="L579">
        <v>0</v>
      </c>
      <c r="M579">
        <v>4</v>
      </c>
      <c r="N579">
        <v>4</v>
      </c>
      <c r="O579">
        <v>0.3</v>
      </c>
      <c r="P579">
        <v>0.1</v>
      </c>
      <c r="Q579">
        <v>130</v>
      </c>
      <c r="R579">
        <v>83</v>
      </c>
      <c r="S579">
        <v>1062</v>
      </c>
      <c r="T579">
        <v>12.8</v>
      </c>
      <c r="U579">
        <v>5</v>
      </c>
      <c r="V579">
        <v>76</v>
      </c>
      <c r="W579">
        <v>5.2</v>
      </c>
      <c r="X579">
        <v>66.400000000000006</v>
      </c>
      <c r="Y579" s="2">
        <v>0.63800000000000001</v>
      </c>
      <c r="Z579">
        <v>1066</v>
      </c>
      <c r="AA579">
        <v>5</v>
      </c>
      <c r="AB579">
        <v>0</v>
      </c>
    </row>
    <row r="580" spans="1:28" x14ac:dyDescent="0.25">
      <c r="A580">
        <v>2014</v>
      </c>
      <c r="B580">
        <v>267</v>
      </c>
      <c r="C580" t="s">
        <v>1165</v>
      </c>
      <c r="D580" t="str">
        <f>IFERROR(INDEX('Draft Master List'!E:F,MATCH(C580,'Draft Master List'!E:E,0),2),"N/A")</f>
        <v>N/A</v>
      </c>
      <c r="E580" t="s">
        <v>26</v>
      </c>
      <c r="F580">
        <v>27</v>
      </c>
      <c r="G580" t="s">
        <v>1086</v>
      </c>
      <c r="H580">
        <v>14</v>
      </c>
      <c r="I580">
        <v>1</v>
      </c>
      <c r="J580">
        <v>1</v>
      </c>
      <c r="K580">
        <v>13</v>
      </c>
      <c r="L580">
        <v>0</v>
      </c>
      <c r="M580">
        <v>13</v>
      </c>
      <c r="N580">
        <v>13</v>
      </c>
      <c r="O580">
        <v>0.9</v>
      </c>
      <c r="P580">
        <v>0.1</v>
      </c>
      <c r="Z580">
        <v>13</v>
      </c>
      <c r="AA580">
        <v>0</v>
      </c>
      <c r="AB580">
        <v>0</v>
      </c>
    </row>
    <row r="581" spans="1:28" x14ac:dyDescent="0.25">
      <c r="A581">
        <v>2014</v>
      </c>
      <c r="B581">
        <v>268</v>
      </c>
      <c r="C581" t="s">
        <v>569</v>
      </c>
      <c r="D581" t="str">
        <f>IFERROR(INDEX('Draft Master List'!E:F,MATCH(C581,'Draft Master List'!E:E,0),2),"N/A")</f>
        <v>N/A</v>
      </c>
      <c r="E581" t="s">
        <v>15</v>
      </c>
      <c r="F581">
        <v>33</v>
      </c>
      <c r="H581">
        <v>4</v>
      </c>
      <c r="I581">
        <v>0</v>
      </c>
      <c r="J581">
        <v>1</v>
      </c>
      <c r="K581">
        <v>1</v>
      </c>
      <c r="L581">
        <v>0</v>
      </c>
      <c r="M581">
        <v>1</v>
      </c>
      <c r="N581">
        <v>1</v>
      </c>
      <c r="O581">
        <v>0.3</v>
      </c>
      <c r="P581">
        <v>0.3</v>
      </c>
      <c r="Z581">
        <v>1</v>
      </c>
      <c r="AA581">
        <v>0</v>
      </c>
      <c r="AB581">
        <v>1</v>
      </c>
    </row>
    <row r="582" spans="1:28" x14ac:dyDescent="0.25">
      <c r="A582">
        <v>2014</v>
      </c>
      <c r="B582">
        <v>269</v>
      </c>
      <c r="C582" t="s">
        <v>1166</v>
      </c>
      <c r="D582" t="str">
        <f>IFERROR(INDEX('Draft Master List'!E:F,MATCH(C582,'Draft Master List'!E:E,0),2),"N/A")</f>
        <v>N/A</v>
      </c>
      <c r="E582" t="s">
        <v>34</v>
      </c>
      <c r="F582">
        <v>24</v>
      </c>
      <c r="G582" t="s">
        <v>1069</v>
      </c>
      <c r="H582">
        <v>11</v>
      </c>
      <c r="I582">
        <v>1</v>
      </c>
      <c r="J582">
        <v>1</v>
      </c>
      <c r="K582">
        <v>2</v>
      </c>
      <c r="L582">
        <v>0</v>
      </c>
      <c r="M582">
        <v>2</v>
      </c>
      <c r="N582">
        <v>2</v>
      </c>
      <c r="O582">
        <v>0.2</v>
      </c>
      <c r="P582">
        <v>0.1</v>
      </c>
      <c r="Q582">
        <v>14</v>
      </c>
      <c r="R582">
        <v>9</v>
      </c>
      <c r="S582">
        <v>105</v>
      </c>
      <c r="T582">
        <v>11.7</v>
      </c>
      <c r="U582">
        <v>0</v>
      </c>
      <c r="V582">
        <v>23</v>
      </c>
      <c r="W582">
        <v>0.8</v>
      </c>
      <c r="X582">
        <v>9.5</v>
      </c>
      <c r="Y582" s="2">
        <v>0.64300000000000002</v>
      </c>
      <c r="Z582">
        <v>107</v>
      </c>
      <c r="AA582">
        <v>0</v>
      </c>
      <c r="AB582">
        <v>1</v>
      </c>
    </row>
    <row r="583" spans="1:28" x14ac:dyDescent="0.25">
      <c r="A583">
        <v>2014</v>
      </c>
      <c r="B583">
        <v>270</v>
      </c>
      <c r="C583" t="s">
        <v>1167</v>
      </c>
      <c r="D583" t="str">
        <f>IFERROR(INDEX('Draft Master List'!E:F,MATCH(C583,'Draft Master List'!E:E,0),2),"N/A")</f>
        <v>N/A</v>
      </c>
      <c r="E583" t="s">
        <v>223</v>
      </c>
      <c r="F583">
        <v>27</v>
      </c>
      <c r="G583" t="s">
        <v>1069</v>
      </c>
      <c r="H583">
        <v>16</v>
      </c>
      <c r="I583">
        <v>6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0.1</v>
      </c>
      <c r="Q583">
        <v>99</v>
      </c>
      <c r="R583">
        <v>52</v>
      </c>
      <c r="S583">
        <v>634</v>
      </c>
      <c r="T583">
        <v>12.2</v>
      </c>
      <c r="U583">
        <v>3</v>
      </c>
      <c r="V583">
        <v>59</v>
      </c>
      <c r="W583">
        <v>3.3</v>
      </c>
      <c r="X583">
        <v>39.6</v>
      </c>
      <c r="Y583" s="2">
        <v>0.52500000000000002</v>
      </c>
      <c r="Z583">
        <v>634</v>
      </c>
      <c r="AA583">
        <v>3</v>
      </c>
      <c r="AB583">
        <v>0</v>
      </c>
    </row>
    <row r="584" spans="1:28" x14ac:dyDescent="0.25">
      <c r="A584">
        <v>2014</v>
      </c>
      <c r="B584">
        <v>271</v>
      </c>
      <c r="C584" t="s">
        <v>117</v>
      </c>
      <c r="D584" t="str">
        <f>IFERROR(INDEX('Draft Master List'!E:F,MATCH(C584,'Draft Master List'!E:E,0),2),"N/A")</f>
        <v>102009</v>
      </c>
      <c r="E584" t="s">
        <v>34</v>
      </c>
      <c r="F584">
        <v>27</v>
      </c>
      <c r="G584" t="s">
        <v>74</v>
      </c>
      <c r="H584">
        <v>16</v>
      </c>
      <c r="I584">
        <v>16</v>
      </c>
      <c r="J584">
        <v>1</v>
      </c>
      <c r="K584">
        <v>4</v>
      </c>
      <c r="L584">
        <v>0</v>
      </c>
      <c r="M584">
        <v>4</v>
      </c>
      <c r="N584">
        <v>4</v>
      </c>
      <c r="O584">
        <v>0.3</v>
      </c>
      <c r="P584">
        <v>0.1</v>
      </c>
      <c r="Q584">
        <v>108</v>
      </c>
      <c r="R584">
        <v>68</v>
      </c>
      <c r="S584">
        <v>698</v>
      </c>
      <c r="T584">
        <v>10.3</v>
      </c>
      <c r="U584">
        <v>4</v>
      </c>
      <c r="V584">
        <v>51</v>
      </c>
      <c r="W584">
        <v>4.3</v>
      </c>
      <c r="X584">
        <v>43.6</v>
      </c>
      <c r="Y584" s="2">
        <v>0.63</v>
      </c>
      <c r="Z584">
        <v>702</v>
      </c>
      <c r="AA584">
        <v>4</v>
      </c>
      <c r="AB584">
        <v>0</v>
      </c>
    </row>
    <row r="585" spans="1:28" x14ac:dyDescent="0.25">
      <c r="A585">
        <v>2014</v>
      </c>
      <c r="B585">
        <v>272</v>
      </c>
      <c r="C585" t="s">
        <v>1168</v>
      </c>
      <c r="D585" t="str">
        <f>IFERROR(INDEX('Draft Master List'!E:F,MATCH(C585,'Draft Master List'!E:E,0),2),"N/A")</f>
        <v>N/A</v>
      </c>
      <c r="E585" t="s">
        <v>34</v>
      </c>
      <c r="F585">
        <v>29</v>
      </c>
      <c r="G585" t="s">
        <v>1169</v>
      </c>
      <c r="H585">
        <v>16</v>
      </c>
      <c r="I585">
        <v>1</v>
      </c>
      <c r="J585">
        <v>1</v>
      </c>
      <c r="K585">
        <v>3</v>
      </c>
      <c r="L585">
        <v>0</v>
      </c>
      <c r="M585">
        <v>3</v>
      </c>
      <c r="N585">
        <v>3</v>
      </c>
      <c r="O585">
        <v>0.2</v>
      </c>
      <c r="P585">
        <v>0.1</v>
      </c>
      <c r="Z585">
        <v>3</v>
      </c>
      <c r="AA585">
        <v>0</v>
      </c>
      <c r="AB585">
        <v>0</v>
      </c>
    </row>
    <row r="586" spans="1:28" x14ac:dyDescent="0.25">
      <c r="A586">
        <v>2014</v>
      </c>
      <c r="B586">
        <v>273</v>
      </c>
      <c r="C586" t="s">
        <v>1170</v>
      </c>
      <c r="D586" t="str">
        <f>IFERROR(INDEX('Draft Master List'!E:F,MATCH(C586,'Draft Master List'!E:E,0),2),"N/A")</f>
        <v>N/A</v>
      </c>
      <c r="E586" t="s">
        <v>34</v>
      </c>
      <c r="F586">
        <v>30</v>
      </c>
      <c r="G586" t="s">
        <v>108</v>
      </c>
      <c r="H586">
        <v>14</v>
      </c>
      <c r="I586">
        <v>14</v>
      </c>
      <c r="J586">
        <v>1</v>
      </c>
      <c r="K586">
        <v>4</v>
      </c>
      <c r="L586">
        <v>0</v>
      </c>
      <c r="M586">
        <v>4</v>
      </c>
      <c r="N586">
        <v>4</v>
      </c>
      <c r="O586">
        <v>0.3</v>
      </c>
      <c r="P586">
        <v>0.1</v>
      </c>
      <c r="Q586">
        <v>50</v>
      </c>
      <c r="R586">
        <v>26</v>
      </c>
      <c r="S586">
        <v>245</v>
      </c>
      <c r="T586">
        <v>9.4</v>
      </c>
      <c r="U586">
        <v>2</v>
      </c>
      <c r="V586">
        <v>29</v>
      </c>
      <c r="W586">
        <v>1.9</v>
      </c>
      <c r="X586">
        <v>17.5</v>
      </c>
      <c r="Y586" s="2">
        <v>0.52</v>
      </c>
      <c r="Z586">
        <v>249</v>
      </c>
      <c r="AA586">
        <v>2</v>
      </c>
      <c r="AB586">
        <v>0</v>
      </c>
    </row>
    <row r="587" spans="1:28" x14ac:dyDescent="0.25">
      <c r="A587">
        <v>2014</v>
      </c>
      <c r="B587">
        <v>274</v>
      </c>
      <c r="C587" t="s">
        <v>1171</v>
      </c>
      <c r="D587" t="str">
        <f>IFERROR(INDEX('Draft Master List'!E:F,MATCH(C587,'Draft Master List'!E:E,0),2),"N/A")</f>
        <v>N/A</v>
      </c>
      <c r="E587" t="s">
        <v>10</v>
      </c>
      <c r="F587">
        <v>25</v>
      </c>
      <c r="G587" t="s">
        <v>74</v>
      </c>
      <c r="H587">
        <v>16</v>
      </c>
      <c r="I587">
        <v>14</v>
      </c>
      <c r="J587">
        <v>1</v>
      </c>
      <c r="K587">
        <v>2</v>
      </c>
      <c r="L587">
        <v>0</v>
      </c>
      <c r="M587">
        <v>2</v>
      </c>
      <c r="N587">
        <v>2</v>
      </c>
      <c r="O587">
        <v>0.1</v>
      </c>
      <c r="P587">
        <v>0.1</v>
      </c>
      <c r="Q587">
        <v>99</v>
      </c>
      <c r="R587">
        <v>47</v>
      </c>
      <c r="S587">
        <v>841</v>
      </c>
      <c r="T587">
        <v>17.899999999999999</v>
      </c>
      <c r="U587">
        <v>6</v>
      </c>
      <c r="V587">
        <v>63</v>
      </c>
      <c r="W587">
        <v>2.9</v>
      </c>
      <c r="X587">
        <v>52.6</v>
      </c>
      <c r="Y587" s="2">
        <v>0.47499999999999998</v>
      </c>
      <c r="Z587">
        <v>843</v>
      </c>
      <c r="AA587">
        <v>6</v>
      </c>
      <c r="AB587">
        <v>4</v>
      </c>
    </row>
    <row r="588" spans="1:28" x14ac:dyDescent="0.25">
      <c r="A588">
        <v>2014</v>
      </c>
      <c r="B588">
        <v>275</v>
      </c>
      <c r="C588" t="s">
        <v>736</v>
      </c>
      <c r="D588" t="str">
        <f>IFERROR(INDEX('Draft Master List'!E:F,MATCH(C588,'Draft Master List'!E:E,0),2),"N/A")</f>
        <v>N/A</v>
      </c>
      <c r="E588" t="s">
        <v>34</v>
      </c>
      <c r="F588">
        <v>25</v>
      </c>
      <c r="H588">
        <v>1</v>
      </c>
      <c r="I588">
        <v>0</v>
      </c>
      <c r="J588">
        <v>1</v>
      </c>
      <c r="K588">
        <v>5</v>
      </c>
      <c r="L588">
        <v>0</v>
      </c>
      <c r="M588">
        <v>5</v>
      </c>
      <c r="N588">
        <v>5</v>
      </c>
      <c r="O588">
        <v>5</v>
      </c>
      <c r="P588">
        <v>1</v>
      </c>
      <c r="Z588">
        <v>5</v>
      </c>
      <c r="AA588">
        <v>0</v>
      </c>
      <c r="AB588">
        <v>0</v>
      </c>
    </row>
    <row r="589" spans="1:28" x14ac:dyDescent="0.25">
      <c r="A589">
        <v>2014</v>
      </c>
      <c r="B589">
        <v>276</v>
      </c>
      <c r="C589" t="s">
        <v>1054</v>
      </c>
      <c r="D589" t="str">
        <f>IFERROR(INDEX('Draft Master List'!E:F,MATCH(C589,'Draft Master List'!E:E,0),2),"N/A")</f>
        <v>N/A</v>
      </c>
      <c r="E589" t="s">
        <v>223</v>
      </c>
      <c r="F589">
        <v>25</v>
      </c>
      <c r="H589">
        <v>14</v>
      </c>
      <c r="I589">
        <v>0</v>
      </c>
      <c r="J589">
        <v>1</v>
      </c>
      <c r="K589">
        <v>4</v>
      </c>
      <c r="L589">
        <v>0</v>
      </c>
      <c r="M589">
        <v>4</v>
      </c>
      <c r="N589">
        <v>4</v>
      </c>
      <c r="O589">
        <v>0.3</v>
      </c>
      <c r="P589">
        <v>0.1</v>
      </c>
      <c r="Q589">
        <v>20</v>
      </c>
      <c r="R589">
        <v>11</v>
      </c>
      <c r="S589">
        <v>159</v>
      </c>
      <c r="T589">
        <v>14.5</v>
      </c>
      <c r="U589">
        <v>1</v>
      </c>
      <c r="V589">
        <v>47</v>
      </c>
      <c r="W589">
        <v>0.8</v>
      </c>
      <c r="X589">
        <v>11.4</v>
      </c>
      <c r="Y589" s="2">
        <v>0.55000000000000004</v>
      </c>
      <c r="Z589">
        <v>163</v>
      </c>
      <c r="AA589">
        <v>1</v>
      </c>
      <c r="AB589">
        <v>0</v>
      </c>
    </row>
    <row r="590" spans="1:28" x14ac:dyDescent="0.25">
      <c r="A590">
        <v>2014</v>
      </c>
      <c r="B590">
        <v>277</v>
      </c>
      <c r="C590" t="s">
        <v>1172</v>
      </c>
      <c r="D590" t="str">
        <f>IFERROR(INDEX('Draft Master List'!E:F,MATCH(C590,'Draft Master List'!E:E,0),2),"N/A")</f>
        <v>N/A</v>
      </c>
      <c r="E590" t="s">
        <v>14</v>
      </c>
      <c r="F590">
        <v>22</v>
      </c>
      <c r="H590">
        <v>8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0.1</v>
      </c>
      <c r="Q590">
        <v>12</v>
      </c>
      <c r="R590">
        <v>6</v>
      </c>
      <c r="S590">
        <v>58</v>
      </c>
      <c r="T590">
        <v>9.6999999999999993</v>
      </c>
      <c r="U590">
        <v>1</v>
      </c>
      <c r="V590">
        <v>16</v>
      </c>
      <c r="W590">
        <v>0.8</v>
      </c>
      <c r="X590">
        <v>7.3</v>
      </c>
      <c r="Y590" s="2">
        <v>0.5</v>
      </c>
      <c r="Z590">
        <v>58</v>
      </c>
      <c r="AA590">
        <v>1</v>
      </c>
      <c r="AB590">
        <v>0</v>
      </c>
    </row>
    <row r="591" spans="1:28" x14ac:dyDescent="0.25">
      <c r="A591">
        <v>2014</v>
      </c>
      <c r="B591">
        <v>278</v>
      </c>
      <c r="C591" t="s">
        <v>1173</v>
      </c>
      <c r="D591" t="str">
        <f>IFERROR(INDEX('Draft Master List'!E:F,MATCH(C591,'Draft Master List'!E:E,0),2),"N/A")</f>
        <v>N/A</v>
      </c>
      <c r="E591" t="s">
        <v>15</v>
      </c>
      <c r="F591">
        <v>23</v>
      </c>
      <c r="G591" t="s">
        <v>703</v>
      </c>
      <c r="H591">
        <v>16</v>
      </c>
      <c r="I591">
        <v>11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0.1</v>
      </c>
      <c r="Q591">
        <v>15</v>
      </c>
      <c r="R591">
        <v>10</v>
      </c>
      <c r="S591">
        <v>86</v>
      </c>
      <c r="T591">
        <v>8.6</v>
      </c>
      <c r="U591">
        <v>0</v>
      </c>
      <c r="V591">
        <v>19</v>
      </c>
      <c r="W591">
        <v>0.6</v>
      </c>
      <c r="X591">
        <v>5.4</v>
      </c>
      <c r="Y591" s="2">
        <v>0.66700000000000004</v>
      </c>
      <c r="Z591">
        <v>86</v>
      </c>
      <c r="AA591">
        <v>0</v>
      </c>
      <c r="AB591">
        <v>0</v>
      </c>
    </row>
    <row r="592" spans="1:28" x14ac:dyDescent="0.25">
      <c r="A592">
        <v>2014</v>
      </c>
      <c r="B592">
        <v>279</v>
      </c>
      <c r="C592" t="s">
        <v>1174</v>
      </c>
      <c r="D592" t="str">
        <f>IFERROR(INDEX('Draft Master List'!E:F,MATCH(C592,'Draft Master List'!E:E,0),2),"N/A")</f>
        <v>N/A</v>
      </c>
      <c r="E592" t="s">
        <v>10</v>
      </c>
      <c r="F592">
        <v>26</v>
      </c>
      <c r="G592" t="s">
        <v>1069</v>
      </c>
      <c r="H592">
        <v>15</v>
      </c>
      <c r="I592">
        <v>7</v>
      </c>
      <c r="J592">
        <v>1</v>
      </c>
      <c r="K592">
        <v>1</v>
      </c>
      <c r="L592">
        <v>0</v>
      </c>
      <c r="M592">
        <v>1</v>
      </c>
      <c r="N592">
        <v>1</v>
      </c>
      <c r="O592">
        <v>0.1</v>
      </c>
      <c r="P592">
        <v>0.1</v>
      </c>
      <c r="Q592">
        <v>17</v>
      </c>
      <c r="R592">
        <v>9</v>
      </c>
      <c r="S592">
        <v>129</v>
      </c>
      <c r="T592">
        <v>14.3</v>
      </c>
      <c r="U592">
        <v>0</v>
      </c>
      <c r="V592">
        <v>27</v>
      </c>
      <c r="W592">
        <v>0.6</v>
      </c>
      <c r="X592">
        <v>8.6</v>
      </c>
      <c r="Y592" s="2">
        <v>0.52900000000000003</v>
      </c>
      <c r="Z592">
        <v>130</v>
      </c>
      <c r="AA592">
        <v>0</v>
      </c>
      <c r="AB592">
        <v>1</v>
      </c>
    </row>
    <row r="593" spans="1:28" x14ac:dyDescent="0.25">
      <c r="A593">
        <v>2014</v>
      </c>
      <c r="B593">
        <v>280</v>
      </c>
      <c r="C593" t="s">
        <v>1175</v>
      </c>
      <c r="D593" t="str">
        <f>IFERROR(INDEX('Draft Master List'!E:F,MATCH(C593,'Draft Master List'!E:E,0),2),"N/A")</f>
        <v>N/A</v>
      </c>
      <c r="E593" t="s">
        <v>6</v>
      </c>
      <c r="F593">
        <v>23</v>
      </c>
      <c r="H593">
        <v>12</v>
      </c>
      <c r="I593">
        <v>0</v>
      </c>
      <c r="J593">
        <v>1</v>
      </c>
      <c r="K593">
        <v>7</v>
      </c>
      <c r="L593">
        <v>0</v>
      </c>
      <c r="M593">
        <v>7</v>
      </c>
      <c r="N593">
        <v>7</v>
      </c>
      <c r="O593">
        <v>0.6</v>
      </c>
      <c r="P593">
        <v>0.1</v>
      </c>
      <c r="Q593">
        <v>18</v>
      </c>
      <c r="R593">
        <v>8</v>
      </c>
      <c r="S593">
        <v>98</v>
      </c>
      <c r="T593">
        <v>12.3</v>
      </c>
      <c r="U593">
        <v>0</v>
      </c>
      <c r="V593">
        <v>44</v>
      </c>
      <c r="W593">
        <v>0.7</v>
      </c>
      <c r="X593">
        <v>8.1999999999999993</v>
      </c>
      <c r="Y593" s="2">
        <v>0.44400000000000001</v>
      </c>
      <c r="Z593">
        <v>105</v>
      </c>
      <c r="AA593">
        <v>0</v>
      </c>
      <c r="AB593">
        <v>1</v>
      </c>
    </row>
    <row r="594" spans="1:28" x14ac:dyDescent="0.25">
      <c r="A594">
        <v>2014</v>
      </c>
      <c r="B594">
        <v>281</v>
      </c>
      <c r="C594" t="s">
        <v>896</v>
      </c>
      <c r="D594" t="str">
        <f>IFERROR(INDEX('Draft Master List'!E:F,MATCH(C594,'Draft Master List'!E:E,0),2),"N/A")</f>
        <v>N/A</v>
      </c>
      <c r="E594" t="s">
        <v>9</v>
      </c>
      <c r="F594">
        <v>25</v>
      </c>
      <c r="G594" t="s">
        <v>77</v>
      </c>
      <c r="H594">
        <v>2</v>
      </c>
      <c r="I594">
        <v>1</v>
      </c>
      <c r="J594">
        <v>1</v>
      </c>
      <c r="K594">
        <v>-2</v>
      </c>
      <c r="L594">
        <v>0</v>
      </c>
      <c r="M594">
        <v>-2</v>
      </c>
      <c r="N594">
        <v>-2</v>
      </c>
      <c r="O594">
        <v>-1</v>
      </c>
      <c r="P594">
        <v>0.5</v>
      </c>
      <c r="Q594">
        <v>9</v>
      </c>
      <c r="R594">
        <v>6</v>
      </c>
      <c r="S594">
        <v>40</v>
      </c>
      <c r="T594">
        <v>6.7</v>
      </c>
      <c r="U594">
        <v>0</v>
      </c>
      <c r="V594">
        <v>11</v>
      </c>
      <c r="W594">
        <v>3</v>
      </c>
      <c r="X594">
        <v>20</v>
      </c>
      <c r="Y594" s="2">
        <v>0.66700000000000004</v>
      </c>
      <c r="Z594">
        <v>38</v>
      </c>
      <c r="AA594">
        <v>0</v>
      </c>
      <c r="AB594">
        <v>0</v>
      </c>
    </row>
    <row r="595" spans="1:28" x14ac:dyDescent="0.25">
      <c r="A595">
        <v>2014</v>
      </c>
      <c r="B595">
        <v>282</v>
      </c>
      <c r="C595" t="s">
        <v>1176</v>
      </c>
      <c r="D595" t="str">
        <f>IFERROR(INDEX('Draft Master List'!E:F,MATCH(C595,'Draft Master List'!E:E,0),2),"N/A")</f>
        <v>N/A</v>
      </c>
      <c r="E595" t="s">
        <v>18</v>
      </c>
      <c r="F595">
        <v>25</v>
      </c>
      <c r="G595" t="s">
        <v>77</v>
      </c>
      <c r="H595">
        <v>12</v>
      </c>
      <c r="I595">
        <v>6</v>
      </c>
      <c r="J595">
        <v>1</v>
      </c>
      <c r="K595">
        <v>-11</v>
      </c>
      <c r="L595">
        <v>0</v>
      </c>
      <c r="M595">
        <v>-11</v>
      </c>
      <c r="N595">
        <v>-11</v>
      </c>
      <c r="O595">
        <v>-0.9</v>
      </c>
      <c r="P595">
        <v>0.1</v>
      </c>
      <c r="Q595">
        <v>59</v>
      </c>
      <c r="R595">
        <v>31</v>
      </c>
      <c r="S595">
        <v>475</v>
      </c>
      <c r="T595">
        <v>15.3</v>
      </c>
      <c r="U595">
        <v>2</v>
      </c>
      <c r="V595">
        <v>56</v>
      </c>
      <c r="W595">
        <v>2.6</v>
      </c>
      <c r="X595">
        <v>39.6</v>
      </c>
      <c r="Y595" s="2">
        <v>0.52500000000000002</v>
      </c>
      <c r="Z595">
        <v>464</v>
      </c>
      <c r="AA595">
        <v>2</v>
      </c>
      <c r="AB595">
        <v>1</v>
      </c>
    </row>
    <row r="596" spans="1:28" x14ac:dyDescent="0.25">
      <c r="A596">
        <v>2014</v>
      </c>
      <c r="B596">
        <v>283</v>
      </c>
      <c r="C596" t="s">
        <v>881</v>
      </c>
      <c r="D596" t="str">
        <f>IFERROR(INDEX('Draft Master List'!E:F,MATCH(C596,'Draft Master List'!E:E,0),2),"N/A")</f>
        <v>N/A</v>
      </c>
      <c r="E596" t="s">
        <v>21</v>
      </c>
      <c r="F596">
        <v>25</v>
      </c>
      <c r="G596" t="s">
        <v>74</v>
      </c>
      <c r="H596">
        <v>15</v>
      </c>
      <c r="I596">
        <v>15</v>
      </c>
      <c r="J596">
        <v>1</v>
      </c>
      <c r="K596">
        <v>1</v>
      </c>
      <c r="L596">
        <v>0</v>
      </c>
      <c r="M596">
        <v>1</v>
      </c>
      <c r="N596">
        <v>1</v>
      </c>
      <c r="O596">
        <v>0.1</v>
      </c>
      <c r="P596">
        <v>0.1</v>
      </c>
      <c r="Q596">
        <v>163</v>
      </c>
      <c r="R596">
        <v>104</v>
      </c>
      <c r="S596">
        <v>1593</v>
      </c>
      <c r="T596">
        <v>15.3</v>
      </c>
      <c r="U596">
        <v>6</v>
      </c>
      <c r="V596">
        <v>79</v>
      </c>
      <c r="W596">
        <v>6.9</v>
      </c>
      <c r="X596">
        <v>106.2</v>
      </c>
      <c r="Y596" s="2">
        <v>0.63800000000000001</v>
      </c>
      <c r="Z596">
        <v>1594</v>
      </c>
      <c r="AA596">
        <v>6</v>
      </c>
      <c r="AB596">
        <v>2</v>
      </c>
    </row>
    <row r="597" spans="1:28" x14ac:dyDescent="0.25">
      <c r="A597">
        <v>2014</v>
      </c>
      <c r="B597">
        <v>284</v>
      </c>
      <c r="C597" t="s">
        <v>1177</v>
      </c>
      <c r="D597" t="str">
        <f>IFERROR(INDEX('Draft Master List'!E:F,MATCH(C597,'Draft Master List'!E:E,0),2),"N/A")</f>
        <v>N/A</v>
      </c>
      <c r="E597" t="s">
        <v>19</v>
      </c>
      <c r="F597">
        <v>28</v>
      </c>
      <c r="H597">
        <v>16</v>
      </c>
      <c r="I597">
        <v>0</v>
      </c>
      <c r="J597">
        <v>1</v>
      </c>
      <c r="K597">
        <v>2</v>
      </c>
      <c r="L597">
        <v>0</v>
      </c>
      <c r="M597">
        <v>2</v>
      </c>
      <c r="N597">
        <v>2</v>
      </c>
      <c r="O597">
        <v>0.1</v>
      </c>
      <c r="P597">
        <v>0.1</v>
      </c>
      <c r="Q597">
        <v>15</v>
      </c>
      <c r="R597">
        <v>11</v>
      </c>
      <c r="S597">
        <v>195</v>
      </c>
      <c r="T597">
        <v>17.7</v>
      </c>
      <c r="U597">
        <v>2</v>
      </c>
      <c r="V597">
        <v>48</v>
      </c>
      <c r="W597">
        <v>0.7</v>
      </c>
      <c r="X597">
        <v>12.2</v>
      </c>
      <c r="Y597" s="2">
        <v>0.73299999999999998</v>
      </c>
      <c r="Z597">
        <v>197</v>
      </c>
      <c r="AA597">
        <v>2</v>
      </c>
      <c r="AB597">
        <v>0</v>
      </c>
    </row>
    <row r="598" spans="1:28" x14ac:dyDescent="0.25">
      <c r="A598">
        <v>2014</v>
      </c>
      <c r="B598">
        <v>285</v>
      </c>
      <c r="C598" t="s">
        <v>1095</v>
      </c>
      <c r="D598" t="str">
        <f>IFERROR(INDEX('Draft Master List'!E:F,MATCH(C598,'Draft Master List'!E:E,0),2),"N/A")</f>
        <v>N/A</v>
      </c>
      <c r="E598" t="s">
        <v>33</v>
      </c>
      <c r="F598">
        <v>25</v>
      </c>
      <c r="H598">
        <v>14</v>
      </c>
      <c r="I598">
        <v>0</v>
      </c>
      <c r="J598">
        <v>1</v>
      </c>
      <c r="K598">
        <v>3</v>
      </c>
      <c r="L598">
        <v>0</v>
      </c>
      <c r="M598">
        <v>3</v>
      </c>
      <c r="N598">
        <v>3</v>
      </c>
      <c r="O598">
        <v>0.2</v>
      </c>
      <c r="P598">
        <v>0.1</v>
      </c>
      <c r="Q598">
        <v>22</v>
      </c>
      <c r="R598">
        <v>12</v>
      </c>
      <c r="S598">
        <v>135</v>
      </c>
      <c r="T598">
        <v>11.3</v>
      </c>
      <c r="U598">
        <v>2</v>
      </c>
      <c r="V598">
        <v>23</v>
      </c>
      <c r="W598">
        <v>0.9</v>
      </c>
      <c r="X598">
        <v>9.6</v>
      </c>
      <c r="Y598" s="2">
        <v>0.54500000000000004</v>
      </c>
      <c r="Z598">
        <v>138</v>
      </c>
      <c r="AA598">
        <v>2</v>
      </c>
      <c r="AB598">
        <v>1</v>
      </c>
    </row>
    <row r="599" spans="1:28" x14ac:dyDescent="0.25">
      <c r="A599">
        <v>2014</v>
      </c>
      <c r="B599">
        <v>286</v>
      </c>
      <c r="C599" t="s">
        <v>1178</v>
      </c>
      <c r="D599" t="str">
        <f>IFERROR(INDEX('Draft Master List'!E:F,MATCH(C599,'Draft Master List'!E:E,0),2),"N/A")</f>
        <v>N/A</v>
      </c>
      <c r="E599" t="s">
        <v>63</v>
      </c>
      <c r="F599">
        <v>26</v>
      </c>
      <c r="H599">
        <v>15</v>
      </c>
      <c r="I599">
        <v>0</v>
      </c>
      <c r="J599">
        <v>1</v>
      </c>
      <c r="K599">
        <v>2</v>
      </c>
      <c r="L599">
        <v>0</v>
      </c>
      <c r="M599">
        <v>2</v>
      </c>
      <c r="N599">
        <v>2</v>
      </c>
      <c r="O599">
        <v>0.1</v>
      </c>
      <c r="P599">
        <v>0.1</v>
      </c>
      <c r="Z599">
        <v>2</v>
      </c>
      <c r="AA599">
        <v>0</v>
      </c>
      <c r="AB599">
        <v>0</v>
      </c>
    </row>
    <row r="600" spans="1:28" x14ac:dyDescent="0.25">
      <c r="A600">
        <v>2014</v>
      </c>
      <c r="B600">
        <v>287</v>
      </c>
      <c r="C600" t="s">
        <v>284</v>
      </c>
      <c r="D600" t="str">
        <f>IFERROR(INDEX('Draft Master List'!E:F,MATCH(C600,'Draft Master List'!E:E,0),2),"N/A")</f>
        <v>1122010</v>
      </c>
      <c r="E600" t="s">
        <v>25</v>
      </c>
      <c r="F600">
        <v>26</v>
      </c>
      <c r="H600">
        <v>2</v>
      </c>
      <c r="I600">
        <v>0</v>
      </c>
      <c r="J600">
        <v>1</v>
      </c>
      <c r="K600">
        <v>3</v>
      </c>
      <c r="L600">
        <v>0</v>
      </c>
      <c r="M600">
        <v>3</v>
      </c>
      <c r="N600">
        <v>3</v>
      </c>
      <c r="O600">
        <v>1.5</v>
      </c>
      <c r="P600">
        <v>0.5</v>
      </c>
      <c r="Q600">
        <v>7</v>
      </c>
      <c r="R600">
        <v>6</v>
      </c>
      <c r="S600">
        <v>64</v>
      </c>
      <c r="T600">
        <v>10.7</v>
      </c>
      <c r="U600">
        <v>2</v>
      </c>
      <c r="V600">
        <v>26</v>
      </c>
      <c r="W600">
        <v>3</v>
      </c>
      <c r="X600">
        <v>32</v>
      </c>
      <c r="Y600" s="2">
        <v>0.85699999999999998</v>
      </c>
      <c r="Z600">
        <v>67</v>
      </c>
      <c r="AA600">
        <v>2</v>
      </c>
      <c r="AB600">
        <v>0</v>
      </c>
    </row>
    <row r="601" spans="1:28" x14ac:dyDescent="0.25">
      <c r="A601">
        <v>2014</v>
      </c>
      <c r="B601">
        <v>288</v>
      </c>
      <c r="C601" t="s">
        <v>912</v>
      </c>
      <c r="D601" t="str">
        <f>IFERROR(INDEX('Draft Master List'!E:F,MATCH(C601,'Draft Master List'!E:E,0),2),"N/A")</f>
        <v>N/A</v>
      </c>
      <c r="E601" t="s">
        <v>16</v>
      </c>
      <c r="F601">
        <v>26</v>
      </c>
      <c r="G601" t="s">
        <v>77</v>
      </c>
      <c r="H601">
        <v>10</v>
      </c>
      <c r="I601">
        <v>2</v>
      </c>
      <c r="J601">
        <v>1</v>
      </c>
      <c r="K601">
        <v>1</v>
      </c>
      <c r="L601">
        <v>0</v>
      </c>
      <c r="M601">
        <v>1</v>
      </c>
      <c r="N601">
        <v>1</v>
      </c>
      <c r="O601">
        <v>0.1</v>
      </c>
      <c r="P601">
        <v>0.1</v>
      </c>
      <c r="Q601">
        <v>27</v>
      </c>
      <c r="R601">
        <v>12</v>
      </c>
      <c r="S601">
        <v>115</v>
      </c>
      <c r="T601">
        <v>9.6</v>
      </c>
      <c r="U601">
        <v>0</v>
      </c>
      <c r="V601">
        <v>28</v>
      </c>
      <c r="W601">
        <v>1.2</v>
      </c>
      <c r="X601">
        <v>11.5</v>
      </c>
      <c r="Y601" s="2">
        <v>0.44400000000000001</v>
      </c>
      <c r="Z601">
        <v>116</v>
      </c>
      <c r="AA601">
        <v>0</v>
      </c>
      <c r="AB601">
        <v>1</v>
      </c>
    </row>
    <row r="602" spans="1:28" x14ac:dyDescent="0.25">
      <c r="A602">
        <v>2014</v>
      </c>
      <c r="B602">
        <v>289</v>
      </c>
      <c r="C602" t="s">
        <v>1179</v>
      </c>
      <c r="D602" t="str">
        <f>IFERROR(INDEX('Draft Master List'!E:F,MATCH(C602,'Draft Master List'!E:E,0),2),"N/A")</f>
        <v>N/A</v>
      </c>
      <c r="E602" t="s">
        <v>0</v>
      </c>
      <c r="F602">
        <v>26</v>
      </c>
      <c r="G602" t="s">
        <v>77</v>
      </c>
      <c r="H602">
        <v>5</v>
      </c>
      <c r="I602">
        <v>2</v>
      </c>
      <c r="J602">
        <v>1</v>
      </c>
      <c r="K602">
        <v>67</v>
      </c>
      <c r="L602">
        <v>0</v>
      </c>
      <c r="M602">
        <v>67</v>
      </c>
      <c r="N602">
        <v>67</v>
      </c>
      <c r="O602">
        <v>13.4</v>
      </c>
      <c r="P602">
        <v>0.2</v>
      </c>
      <c r="Q602">
        <v>10</v>
      </c>
      <c r="R602">
        <v>4</v>
      </c>
      <c r="S602">
        <v>92</v>
      </c>
      <c r="T602">
        <v>23</v>
      </c>
      <c r="U602">
        <v>0</v>
      </c>
      <c r="V602">
        <v>62</v>
      </c>
      <c r="W602">
        <v>0.8</v>
      </c>
      <c r="X602">
        <v>18.399999999999999</v>
      </c>
      <c r="Y602" s="2">
        <v>0.4</v>
      </c>
      <c r="Z602">
        <v>159</v>
      </c>
      <c r="AA602">
        <v>0</v>
      </c>
      <c r="AB602">
        <v>0</v>
      </c>
    </row>
    <row r="603" spans="1:28" x14ac:dyDescent="0.25">
      <c r="A603">
        <v>2014</v>
      </c>
      <c r="B603">
        <v>290</v>
      </c>
      <c r="C603" t="s">
        <v>1180</v>
      </c>
      <c r="D603" t="str">
        <f>IFERROR(INDEX('Draft Master List'!E:F,MATCH(C603,'Draft Master List'!E:E,0),2),"N/A")</f>
        <v>N/A</v>
      </c>
      <c r="E603" t="s">
        <v>63</v>
      </c>
      <c r="F603">
        <v>23</v>
      </c>
      <c r="G603" t="s">
        <v>1181</v>
      </c>
      <c r="H603">
        <v>16</v>
      </c>
      <c r="I603">
        <v>0</v>
      </c>
      <c r="J603">
        <v>1</v>
      </c>
      <c r="K603">
        <v>-12</v>
      </c>
      <c r="L603">
        <v>0</v>
      </c>
      <c r="M603">
        <v>-12</v>
      </c>
      <c r="N603">
        <v>-12</v>
      </c>
      <c r="O603">
        <v>-0.8</v>
      </c>
      <c r="P603">
        <v>0.1</v>
      </c>
      <c r="Z603">
        <v>-12</v>
      </c>
      <c r="AA603">
        <v>0</v>
      </c>
      <c r="AB603">
        <v>1</v>
      </c>
    </row>
    <row r="604" spans="1:28" x14ac:dyDescent="0.25">
      <c r="A604">
        <v>2014</v>
      </c>
      <c r="B604">
        <v>291</v>
      </c>
      <c r="C604" t="s">
        <v>1182</v>
      </c>
      <c r="D604" t="str">
        <f>IFERROR(INDEX('Draft Master List'!E:F,MATCH(C604,'Draft Master List'!E:E,0),2),"N/A")</f>
        <v>N/A</v>
      </c>
      <c r="E604" t="s">
        <v>669</v>
      </c>
      <c r="F604">
        <v>24</v>
      </c>
      <c r="H604">
        <v>8</v>
      </c>
      <c r="I604">
        <v>0</v>
      </c>
      <c r="J604">
        <v>1</v>
      </c>
      <c r="K604">
        <v>23</v>
      </c>
      <c r="L604">
        <v>1</v>
      </c>
      <c r="M604">
        <v>23</v>
      </c>
      <c r="N604">
        <v>23</v>
      </c>
      <c r="O604">
        <v>2.9</v>
      </c>
      <c r="P604">
        <v>0.1</v>
      </c>
      <c r="Q604">
        <v>6</v>
      </c>
      <c r="R604">
        <v>6</v>
      </c>
      <c r="S604">
        <v>78</v>
      </c>
      <c r="T604">
        <v>13</v>
      </c>
      <c r="U604">
        <v>1</v>
      </c>
      <c r="V604">
        <v>36</v>
      </c>
      <c r="W604">
        <v>0.8</v>
      </c>
      <c r="X604">
        <v>9.8000000000000007</v>
      </c>
      <c r="Y604" s="2">
        <v>1</v>
      </c>
      <c r="Z604">
        <v>101</v>
      </c>
      <c r="AA604">
        <v>2</v>
      </c>
      <c r="AB604">
        <v>0</v>
      </c>
    </row>
    <row r="605" spans="1:28" x14ac:dyDescent="0.25">
      <c r="A605">
        <v>2014</v>
      </c>
      <c r="B605">
        <v>292</v>
      </c>
      <c r="C605" t="s">
        <v>490</v>
      </c>
      <c r="D605" t="str">
        <f>IFERROR(INDEX('Draft Master List'!E:F,MATCH(C605,'Draft Master List'!E:E,0),2),"N/A")</f>
        <v>2052007</v>
      </c>
      <c r="E605" t="s">
        <v>28</v>
      </c>
      <c r="F605">
        <v>30</v>
      </c>
      <c r="H605">
        <v>1</v>
      </c>
      <c r="I605">
        <v>0</v>
      </c>
      <c r="J605">
        <v>1</v>
      </c>
      <c r="K605">
        <v>-1</v>
      </c>
      <c r="L605">
        <v>0</v>
      </c>
      <c r="M605">
        <v>-1</v>
      </c>
      <c r="N605">
        <v>-1</v>
      </c>
      <c r="O605">
        <v>-1</v>
      </c>
      <c r="P605">
        <v>1</v>
      </c>
      <c r="Z605">
        <v>-1</v>
      </c>
      <c r="AA605">
        <v>0</v>
      </c>
      <c r="AB605">
        <v>0</v>
      </c>
    </row>
    <row r="606" spans="1:28" x14ac:dyDescent="0.25">
      <c r="A606">
        <v>2014</v>
      </c>
      <c r="B606">
        <v>293</v>
      </c>
      <c r="C606" t="s">
        <v>414</v>
      </c>
      <c r="D606" t="str">
        <f>IFERROR(INDEX('Draft Master List'!E:F,MATCH(C606,'Draft Master List'!E:E,0),2),"N/A")</f>
        <v>1762008</v>
      </c>
      <c r="E606" t="s">
        <v>10</v>
      </c>
      <c r="F606">
        <v>29</v>
      </c>
      <c r="H606">
        <v>1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Z606">
        <v>0</v>
      </c>
      <c r="AA606">
        <v>0</v>
      </c>
      <c r="AB606">
        <v>0</v>
      </c>
    </row>
    <row r="607" spans="1:28" x14ac:dyDescent="0.25">
      <c r="A607">
        <v>2014</v>
      </c>
      <c r="B607">
        <v>294</v>
      </c>
      <c r="C607" t="s">
        <v>1101</v>
      </c>
      <c r="D607" t="str">
        <f>IFERROR(INDEX('Draft Master List'!E:F,MATCH(C607,'Draft Master List'!E:E,0),2),"N/A")</f>
        <v>N/A</v>
      </c>
      <c r="E607" t="s">
        <v>34</v>
      </c>
      <c r="F607">
        <v>24</v>
      </c>
      <c r="H607">
        <v>4</v>
      </c>
      <c r="I607">
        <v>0</v>
      </c>
      <c r="J607">
        <v>1</v>
      </c>
      <c r="K607">
        <v>20</v>
      </c>
      <c r="L607">
        <v>0</v>
      </c>
      <c r="M607">
        <v>20</v>
      </c>
      <c r="N607">
        <v>20</v>
      </c>
      <c r="O607">
        <v>5</v>
      </c>
      <c r="P607">
        <v>0.3</v>
      </c>
      <c r="Q607">
        <v>8</v>
      </c>
      <c r="R607">
        <v>3</v>
      </c>
      <c r="S607">
        <v>44</v>
      </c>
      <c r="T607">
        <v>14.7</v>
      </c>
      <c r="U607">
        <v>0</v>
      </c>
      <c r="V607">
        <v>35</v>
      </c>
      <c r="W607">
        <v>0.8</v>
      </c>
      <c r="X607">
        <v>11</v>
      </c>
      <c r="Y607" s="2">
        <v>0.375</v>
      </c>
      <c r="Z607">
        <v>64</v>
      </c>
      <c r="AA607">
        <v>0</v>
      </c>
      <c r="AB607">
        <v>1</v>
      </c>
    </row>
    <row r="608" spans="1:28" x14ac:dyDescent="0.25">
      <c r="A608">
        <v>2014</v>
      </c>
      <c r="B608">
        <v>295</v>
      </c>
      <c r="C608" t="s">
        <v>1183</v>
      </c>
      <c r="D608" t="str">
        <f>IFERROR(INDEX('Draft Master List'!E:F,MATCH(C608,'Draft Master List'!E:E,0),2),"N/A")</f>
        <v>N/A</v>
      </c>
      <c r="E608" t="s">
        <v>669</v>
      </c>
      <c r="F608">
        <v>24</v>
      </c>
      <c r="H608">
        <v>13</v>
      </c>
      <c r="I608">
        <v>0</v>
      </c>
      <c r="J608">
        <v>1</v>
      </c>
      <c r="K608">
        <v>19</v>
      </c>
      <c r="L608">
        <v>0</v>
      </c>
      <c r="M608">
        <v>19</v>
      </c>
      <c r="N608">
        <v>19</v>
      </c>
      <c r="O608">
        <v>1.5</v>
      </c>
      <c r="P608">
        <v>0.1</v>
      </c>
      <c r="Z608">
        <v>19</v>
      </c>
      <c r="AA608">
        <v>0</v>
      </c>
      <c r="AB608">
        <v>1</v>
      </c>
    </row>
    <row r="609" spans="1:28" x14ac:dyDescent="0.25">
      <c r="A609">
        <v>2014</v>
      </c>
      <c r="B609">
        <v>296</v>
      </c>
      <c r="C609" t="s">
        <v>1184</v>
      </c>
      <c r="D609" t="str">
        <f>IFERROR(INDEX('Draft Master List'!E:F,MATCH(C609,'Draft Master List'!E:E,0),2),"N/A")</f>
        <v>N/A</v>
      </c>
      <c r="E609" t="s">
        <v>704</v>
      </c>
      <c r="F609">
        <v>25</v>
      </c>
      <c r="H609">
        <v>3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0.3</v>
      </c>
      <c r="Z609">
        <v>0</v>
      </c>
      <c r="AA609">
        <v>0</v>
      </c>
      <c r="AB609">
        <v>1</v>
      </c>
    </row>
    <row r="610" spans="1:28" x14ac:dyDescent="0.25">
      <c r="A610">
        <v>2014</v>
      </c>
      <c r="B610">
        <v>297</v>
      </c>
      <c r="C610" t="s">
        <v>1185</v>
      </c>
      <c r="D610" t="str">
        <f>IFERROR(INDEX('Draft Master List'!E:F,MATCH(C610,'Draft Master List'!E:E,0),2),"N/A")</f>
        <v>N/A</v>
      </c>
      <c r="E610" t="s">
        <v>22</v>
      </c>
      <c r="F610">
        <v>24</v>
      </c>
      <c r="H610">
        <v>4</v>
      </c>
      <c r="I610">
        <v>0</v>
      </c>
      <c r="J610">
        <v>1</v>
      </c>
      <c r="K610">
        <v>-2</v>
      </c>
      <c r="L610">
        <v>0</v>
      </c>
      <c r="M610">
        <v>-2</v>
      </c>
      <c r="N610">
        <v>-2</v>
      </c>
      <c r="O610">
        <v>-0.5</v>
      </c>
      <c r="P610">
        <v>0.3</v>
      </c>
      <c r="Q610">
        <v>1</v>
      </c>
      <c r="R610">
        <v>0</v>
      </c>
      <c r="S610">
        <v>0</v>
      </c>
      <c r="U610">
        <v>0</v>
      </c>
      <c r="V610">
        <v>0</v>
      </c>
      <c r="W610">
        <v>0</v>
      </c>
      <c r="X610">
        <v>0</v>
      </c>
      <c r="Y610" s="2">
        <v>0</v>
      </c>
      <c r="Z610">
        <v>-2</v>
      </c>
      <c r="AA610">
        <v>0</v>
      </c>
      <c r="AB610">
        <v>0</v>
      </c>
    </row>
    <row r="611" spans="1:28" x14ac:dyDescent="0.25">
      <c r="A611">
        <v>2014</v>
      </c>
      <c r="B611">
        <v>298</v>
      </c>
      <c r="C611" t="s">
        <v>901</v>
      </c>
      <c r="D611" t="str">
        <f>IFERROR(INDEX('Draft Master List'!E:F,MATCH(C611,'Draft Master List'!E:E,0),2),"N/A")</f>
        <v>N/A</v>
      </c>
      <c r="E611" t="s">
        <v>32</v>
      </c>
      <c r="F611">
        <v>26</v>
      </c>
      <c r="G611" t="s">
        <v>77</v>
      </c>
      <c r="H611">
        <v>10</v>
      </c>
      <c r="I611">
        <v>2</v>
      </c>
      <c r="J611">
        <v>1</v>
      </c>
      <c r="K611">
        <v>20</v>
      </c>
      <c r="L611">
        <v>1</v>
      </c>
      <c r="M611">
        <v>20</v>
      </c>
      <c r="N611">
        <v>20</v>
      </c>
      <c r="O611">
        <v>2</v>
      </c>
      <c r="P611">
        <v>0.1</v>
      </c>
      <c r="Q611">
        <v>23</v>
      </c>
      <c r="R611">
        <v>8</v>
      </c>
      <c r="S611">
        <v>167</v>
      </c>
      <c r="T611">
        <v>20.9</v>
      </c>
      <c r="U611">
        <v>0</v>
      </c>
      <c r="V611">
        <v>51</v>
      </c>
      <c r="W611">
        <v>0.8</v>
      </c>
      <c r="X611">
        <v>16.7</v>
      </c>
      <c r="Y611" s="2">
        <v>0.34799999999999998</v>
      </c>
      <c r="Z611">
        <v>187</v>
      </c>
      <c r="AA611">
        <v>1</v>
      </c>
      <c r="AB611">
        <v>0</v>
      </c>
    </row>
    <row r="612" spans="1:28" x14ac:dyDescent="0.25">
      <c r="A612">
        <v>2014</v>
      </c>
      <c r="B612">
        <v>299</v>
      </c>
      <c r="C612" t="s">
        <v>1186</v>
      </c>
      <c r="D612" t="str">
        <f>IFERROR(INDEX('Draft Master List'!E:F,MATCH(C612,'Draft Master List'!E:E,0),2),"N/A")</f>
        <v>N/A</v>
      </c>
      <c r="E612" t="s">
        <v>15</v>
      </c>
      <c r="F612">
        <v>26</v>
      </c>
      <c r="G612" t="s">
        <v>77</v>
      </c>
      <c r="H612">
        <v>10</v>
      </c>
      <c r="I612">
        <v>1</v>
      </c>
      <c r="J612">
        <v>1</v>
      </c>
      <c r="K612">
        <v>-1</v>
      </c>
      <c r="L612">
        <v>0</v>
      </c>
      <c r="M612">
        <v>-1</v>
      </c>
      <c r="N612">
        <v>-1</v>
      </c>
      <c r="O612">
        <v>-0.1</v>
      </c>
      <c r="P612">
        <v>0.1</v>
      </c>
      <c r="Q612">
        <v>15</v>
      </c>
      <c r="R612">
        <v>9</v>
      </c>
      <c r="S612">
        <v>105</v>
      </c>
      <c r="T612">
        <v>11.7</v>
      </c>
      <c r="U612">
        <v>0</v>
      </c>
      <c r="V612">
        <v>26</v>
      </c>
      <c r="W612">
        <v>0.9</v>
      </c>
      <c r="X612">
        <v>10.5</v>
      </c>
      <c r="Y612" s="2">
        <v>0.6</v>
      </c>
      <c r="Z612">
        <v>104</v>
      </c>
      <c r="AA612">
        <v>0</v>
      </c>
      <c r="AB612">
        <v>1</v>
      </c>
    </row>
    <row r="613" spans="1:28" x14ac:dyDescent="0.25">
      <c r="A613">
        <v>2014</v>
      </c>
      <c r="B613">
        <v>300</v>
      </c>
      <c r="C613" t="s">
        <v>1187</v>
      </c>
      <c r="D613" t="str">
        <f>IFERROR(INDEX('Draft Master List'!E:F,MATCH(C613,'Draft Master List'!E:E,0),2),"N/A")</f>
        <v>N/A</v>
      </c>
      <c r="E613" t="s">
        <v>18</v>
      </c>
      <c r="F613">
        <v>27</v>
      </c>
      <c r="G613" t="s">
        <v>1082</v>
      </c>
      <c r="H613">
        <v>16</v>
      </c>
      <c r="I613">
        <v>3</v>
      </c>
      <c r="J613">
        <v>1</v>
      </c>
      <c r="K613">
        <v>48</v>
      </c>
      <c r="L613">
        <v>0</v>
      </c>
      <c r="M613">
        <v>48</v>
      </c>
      <c r="N613">
        <v>48</v>
      </c>
      <c r="O613">
        <v>3</v>
      </c>
      <c r="P613">
        <v>0.1</v>
      </c>
      <c r="Z613">
        <v>48</v>
      </c>
      <c r="AA613">
        <v>0</v>
      </c>
      <c r="AB613">
        <v>0</v>
      </c>
    </row>
    <row r="614" spans="1:28" x14ac:dyDescent="0.25">
      <c r="A614">
        <v>2014</v>
      </c>
      <c r="B614">
        <v>301</v>
      </c>
      <c r="C614" t="s">
        <v>779</v>
      </c>
      <c r="D614" t="str">
        <f>IFERROR(INDEX('Draft Master List'!E:F,MATCH(C614,'Draft Master List'!E:E,0),2),"N/A")</f>
        <v>N/A</v>
      </c>
      <c r="E614" t="s">
        <v>32</v>
      </c>
      <c r="F614">
        <v>26</v>
      </c>
      <c r="H614">
        <v>1</v>
      </c>
      <c r="I614">
        <v>0</v>
      </c>
      <c r="J614">
        <v>1</v>
      </c>
      <c r="K614">
        <v>2</v>
      </c>
      <c r="L614">
        <v>0</v>
      </c>
      <c r="M614">
        <v>2</v>
      </c>
      <c r="N614">
        <v>2</v>
      </c>
      <c r="O614">
        <v>2</v>
      </c>
      <c r="P614">
        <v>1</v>
      </c>
      <c r="Z614">
        <v>2</v>
      </c>
      <c r="AA614">
        <v>0</v>
      </c>
      <c r="AB614">
        <v>0</v>
      </c>
    </row>
    <row r="615" spans="1:28" x14ac:dyDescent="0.25">
      <c r="A615">
        <v>2014</v>
      </c>
      <c r="B615">
        <v>302</v>
      </c>
      <c r="C615" t="s">
        <v>1188</v>
      </c>
      <c r="D615" t="str">
        <f>IFERROR(INDEX('Draft Master List'!E:F,MATCH(C615,'Draft Master List'!E:E,0),2),"N/A")</f>
        <v>N/A</v>
      </c>
      <c r="E615" t="s">
        <v>0</v>
      </c>
      <c r="F615">
        <v>22</v>
      </c>
      <c r="G615" t="s">
        <v>77</v>
      </c>
      <c r="H615">
        <v>15</v>
      </c>
      <c r="I615">
        <v>7</v>
      </c>
      <c r="J615">
        <v>1</v>
      </c>
      <c r="K615">
        <v>-2</v>
      </c>
      <c r="L615">
        <v>0</v>
      </c>
      <c r="M615">
        <v>-2</v>
      </c>
      <c r="N615">
        <v>-2</v>
      </c>
      <c r="O615">
        <v>-0.1</v>
      </c>
      <c r="P615">
        <v>0.1</v>
      </c>
      <c r="Q615">
        <v>83</v>
      </c>
      <c r="R615">
        <v>63</v>
      </c>
      <c r="S615">
        <v>931</v>
      </c>
      <c r="T615">
        <v>14.8</v>
      </c>
      <c r="U615">
        <v>3</v>
      </c>
      <c r="V615">
        <v>69</v>
      </c>
      <c r="W615">
        <v>4.2</v>
      </c>
      <c r="X615">
        <v>62.1</v>
      </c>
      <c r="Y615" s="2">
        <v>0.75900000000000001</v>
      </c>
      <c r="Z615">
        <v>929</v>
      </c>
      <c r="AA615">
        <v>3</v>
      </c>
      <c r="AB615">
        <v>1</v>
      </c>
    </row>
    <row r="616" spans="1:28" x14ac:dyDescent="0.25">
      <c r="A616">
        <v>2014</v>
      </c>
      <c r="B616">
        <v>303</v>
      </c>
      <c r="C616" t="s">
        <v>1189</v>
      </c>
      <c r="D616" t="str">
        <f>IFERROR(INDEX('Draft Master List'!E:F,MATCH(C616,'Draft Master List'!E:E,0),2),"N/A")</f>
        <v>N/A</v>
      </c>
      <c r="E616" t="s">
        <v>0</v>
      </c>
      <c r="F616">
        <v>26</v>
      </c>
      <c r="G616" t="s">
        <v>77</v>
      </c>
      <c r="H616">
        <v>8</v>
      </c>
      <c r="I616">
        <v>2</v>
      </c>
      <c r="J616">
        <v>1</v>
      </c>
      <c r="K616">
        <v>4</v>
      </c>
      <c r="L616">
        <v>0</v>
      </c>
      <c r="M616">
        <v>4</v>
      </c>
      <c r="N616">
        <v>4</v>
      </c>
      <c r="O616">
        <v>0.5</v>
      </c>
      <c r="P616">
        <v>0.1</v>
      </c>
      <c r="Q616">
        <v>23</v>
      </c>
      <c r="R616">
        <v>17</v>
      </c>
      <c r="S616">
        <v>215</v>
      </c>
      <c r="T616">
        <v>12.6</v>
      </c>
      <c r="U616">
        <v>1</v>
      </c>
      <c r="V616">
        <v>24</v>
      </c>
      <c r="W616">
        <v>2.1</v>
      </c>
      <c r="X616">
        <v>26.9</v>
      </c>
      <c r="Y616" s="2">
        <v>0.73899999999999999</v>
      </c>
      <c r="Z616">
        <v>219</v>
      </c>
      <c r="AA616">
        <v>1</v>
      </c>
      <c r="AB616">
        <v>1</v>
      </c>
    </row>
    <row r="617" spans="1:28" x14ac:dyDescent="0.25">
      <c r="A617">
        <v>2014</v>
      </c>
      <c r="B617">
        <v>304</v>
      </c>
      <c r="C617" t="s">
        <v>1059</v>
      </c>
      <c r="D617" t="str">
        <f>IFERROR(INDEX('Draft Master List'!E:F,MATCH(C617,'Draft Master List'!E:E,0),2),"N/A")</f>
        <v>N/A</v>
      </c>
      <c r="E617" t="s">
        <v>19</v>
      </c>
      <c r="F617">
        <v>30</v>
      </c>
      <c r="G617" t="s">
        <v>732</v>
      </c>
      <c r="H617">
        <v>9</v>
      </c>
      <c r="I617">
        <v>2</v>
      </c>
      <c r="J617">
        <v>1</v>
      </c>
      <c r="K617">
        <v>2</v>
      </c>
      <c r="L617">
        <v>0</v>
      </c>
      <c r="M617">
        <v>2</v>
      </c>
      <c r="N617">
        <v>2</v>
      </c>
      <c r="O617">
        <v>0.2</v>
      </c>
      <c r="P617">
        <v>0.1</v>
      </c>
      <c r="Q617">
        <v>2</v>
      </c>
      <c r="R617">
        <v>1</v>
      </c>
      <c r="S617">
        <v>4</v>
      </c>
      <c r="T617">
        <v>4</v>
      </c>
      <c r="U617">
        <v>0</v>
      </c>
      <c r="V617">
        <v>4</v>
      </c>
      <c r="W617">
        <v>0.1</v>
      </c>
      <c r="X617">
        <v>0.4</v>
      </c>
      <c r="Y617" s="2">
        <v>0.5</v>
      </c>
      <c r="Z617">
        <v>6</v>
      </c>
      <c r="AA617">
        <v>0</v>
      </c>
      <c r="AB617">
        <v>0</v>
      </c>
    </row>
    <row r="618" spans="1:28" x14ac:dyDescent="0.25">
      <c r="A618">
        <v>2014</v>
      </c>
      <c r="B618">
        <v>305</v>
      </c>
      <c r="C618" t="s">
        <v>836</v>
      </c>
      <c r="D618" t="str">
        <f>IFERROR(INDEX('Draft Master List'!E:F,MATCH(C618,'Draft Master List'!E:E,0),2),"N/A")</f>
        <v>N/A</v>
      </c>
      <c r="E618" t="s">
        <v>19</v>
      </c>
      <c r="F618">
        <v>27</v>
      </c>
      <c r="H618">
        <v>13</v>
      </c>
      <c r="I618">
        <v>0</v>
      </c>
      <c r="J618">
        <v>1</v>
      </c>
      <c r="K618">
        <v>-2</v>
      </c>
      <c r="L618">
        <v>0</v>
      </c>
      <c r="M618">
        <v>-2</v>
      </c>
      <c r="N618">
        <v>-2</v>
      </c>
      <c r="O618">
        <v>-0.2</v>
      </c>
      <c r="P618">
        <v>0.1</v>
      </c>
      <c r="Q618">
        <v>11</v>
      </c>
      <c r="R618">
        <v>6</v>
      </c>
      <c r="S618">
        <v>57</v>
      </c>
      <c r="T618">
        <v>9.5</v>
      </c>
      <c r="U618">
        <v>0</v>
      </c>
      <c r="V618">
        <v>17</v>
      </c>
      <c r="W618">
        <v>0.5</v>
      </c>
      <c r="X618">
        <v>4.4000000000000004</v>
      </c>
      <c r="Y618" s="2">
        <v>0.54500000000000004</v>
      </c>
      <c r="Z618">
        <v>55</v>
      </c>
      <c r="AA618">
        <v>0</v>
      </c>
      <c r="AB618">
        <v>0</v>
      </c>
    </row>
    <row r="619" spans="1:28" x14ac:dyDescent="0.25">
      <c r="A619">
        <v>2014</v>
      </c>
      <c r="B619">
        <v>306</v>
      </c>
      <c r="C619" t="s">
        <v>1190</v>
      </c>
      <c r="D619" t="str">
        <f>IFERROR(INDEX('Draft Master List'!E:F,MATCH(C619,'Draft Master List'!E:E,0),2),"N/A")</f>
        <v>N/A</v>
      </c>
      <c r="E619" t="s">
        <v>7</v>
      </c>
      <c r="F619">
        <v>24</v>
      </c>
      <c r="G619" t="s">
        <v>213</v>
      </c>
      <c r="H619">
        <v>16</v>
      </c>
      <c r="I619">
        <v>0</v>
      </c>
      <c r="J619">
        <v>1</v>
      </c>
      <c r="K619">
        <v>2</v>
      </c>
      <c r="L619">
        <v>0</v>
      </c>
      <c r="M619">
        <v>2</v>
      </c>
      <c r="N619">
        <v>2</v>
      </c>
      <c r="O619">
        <v>0.1</v>
      </c>
      <c r="P619">
        <v>0.1</v>
      </c>
      <c r="Z619">
        <v>2</v>
      </c>
      <c r="AA619">
        <v>0</v>
      </c>
      <c r="AB619">
        <v>1</v>
      </c>
    </row>
    <row r="620" spans="1:28" x14ac:dyDescent="0.25">
      <c r="A620">
        <v>2014</v>
      </c>
      <c r="B620">
        <v>307</v>
      </c>
      <c r="C620" t="s">
        <v>725</v>
      </c>
      <c r="D620" t="str">
        <f>IFERROR(INDEX('Draft Master List'!E:F,MATCH(C620,'Draft Master List'!E:E,0),2),"N/A")</f>
        <v>N/A</v>
      </c>
      <c r="E620" t="s">
        <v>9</v>
      </c>
      <c r="F620">
        <v>32</v>
      </c>
      <c r="G620" t="s">
        <v>213</v>
      </c>
      <c r="H620">
        <v>16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0.1</v>
      </c>
      <c r="Z620">
        <v>0</v>
      </c>
      <c r="AA620">
        <v>0</v>
      </c>
      <c r="AB620">
        <v>0</v>
      </c>
    </row>
    <row r="621" spans="1:28" x14ac:dyDescent="0.25">
      <c r="A621">
        <v>2014</v>
      </c>
      <c r="B621">
        <v>308</v>
      </c>
      <c r="C621" t="s">
        <v>1191</v>
      </c>
      <c r="D621" t="str">
        <f>IFERROR(INDEX('Draft Master List'!E:F,MATCH(C621,'Draft Master List'!E:E,0),2),"N/A")</f>
        <v>N/A</v>
      </c>
      <c r="E621" t="s">
        <v>63</v>
      </c>
      <c r="F621">
        <v>27</v>
      </c>
      <c r="H621">
        <v>6</v>
      </c>
      <c r="I621">
        <v>6</v>
      </c>
      <c r="J621">
        <v>1</v>
      </c>
      <c r="K621">
        <v>-8</v>
      </c>
      <c r="L621">
        <v>0</v>
      </c>
      <c r="M621">
        <v>-8</v>
      </c>
      <c r="N621">
        <v>-8</v>
      </c>
      <c r="O621">
        <v>-1.3</v>
      </c>
      <c r="P621">
        <v>0.2</v>
      </c>
      <c r="Z621">
        <v>-8</v>
      </c>
      <c r="AA621">
        <v>0</v>
      </c>
      <c r="AB621">
        <v>0</v>
      </c>
    </row>
    <row r="622" spans="1:28" x14ac:dyDescent="0.25">
      <c r="A622">
        <v>2013</v>
      </c>
      <c r="B622">
        <v>1</v>
      </c>
      <c r="C622" t="s">
        <v>327</v>
      </c>
      <c r="D622" t="str">
        <f>IFERROR(INDEX('Draft Master List'!E:F,MATCH(C622,'Draft Master List'!E:E,0),2),"N/A")</f>
        <v>532009</v>
      </c>
      <c r="E622" t="s">
        <v>6</v>
      </c>
      <c r="F622">
        <v>25</v>
      </c>
      <c r="G622" t="s">
        <v>76</v>
      </c>
      <c r="H622">
        <v>16</v>
      </c>
      <c r="I622">
        <v>16</v>
      </c>
      <c r="J622">
        <v>314</v>
      </c>
      <c r="K622">
        <v>1607</v>
      </c>
      <c r="L622">
        <v>9</v>
      </c>
      <c r="M622">
        <v>57</v>
      </c>
      <c r="N622">
        <v>5.0999999999999996</v>
      </c>
      <c r="O622">
        <v>100.4</v>
      </c>
      <c r="P622">
        <v>19.600000000000001</v>
      </c>
      <c r="Q622">
        <v>64</v>
      </c>
      <c r="R622">
        <v>52</v>
      </c>
      <c r="S622">
        <v>539</v>
      </c>
      <c r="T622">
        <v>10.4</v>
      </c>
      <c r="U622">
        <v>2</v>
      </c>
      <c r="V622">
        <v>70</v>
      </c>
      <c r="W622">
        <v>3.3</v>
      </c>
      <c r="X622">
        <v>33.700000000000003</v>
      </c>
      <c r="Y622" s="2">
        <v>0.81299999999999994</v>
      </c>
      <c r="Z622">
        <v>2146</v>
      </c>
      <c r="AA622">
        <v>11</v>
      </c>
      <c r="AB622">
        <v>1</v>
      </c>
    </row>
    <row r="623" spans="1:28" x14ac:dyDescent="0.25">
      <c r="A623">
        <v>2013</v>
      </c>
      <c r="B623">
        <v>2</v>
      </c>
      <c r="C623" t="s">
        <v>439</v>
      </c>
      <c r="D623" t="str">
        <f>IFERROR(INDEX('Draft Master List'!E:F,MATCH(C623,'Draft Master List'!E:E,0),2),"N/A")</f>
        <v>122007</v>
      </c>
      <c r="E623" t="s">
        <v>19</v>
      </c>
      <c r="F623">
        <v>27</v>
      </c>
      <c r="G623" t="s">
        <v>76</v>
      </c>
      <c r="H623">
        <v>16</v>
      </c>
      <c r="I623">
        <v>16</v>
      </c>
      <c r="J623">
        <v>301</v>
      </c>
      <c r="K623">
        <v>1257</v>
      </c>
      <c r="L623">
        <v>12</v>
      </c>
      <c r="M623">
        <v>43</v>
      </c>
      <c r="N623">
        <v>4.2</v>
      </c>
      <c r="O623">
        <v>78.599999999999994</v>
      </c>
      <c r="P623">
        <v>18.8</v>
      </c>
      <c r="Q623">
        <v>44</v>
      </c>
      <c r="R623">
        <v>36</v>
      </c>
      <c r="S623">
        <v>316</v>
      </c>
      <c r="T623">
        <v>8.8000000000000007</v>
      </c>
      <c r="U623">
        <v>2</v>
      </c>
      <c r="V623">
        <v>55</v>
      </c>
      <c r="W623">
        <v>2.2999999999999998</v>
      </c>
      <c r="X623">
        <v>19.8</v>
      </c>
      <c r="Y623" s="2">
        <v>0.81799999999999995</v>
      </c>
      <c r="Z623">
        <v>1573</v>
      </c>
      <c r="AA623">
        <v>14</v>
      </c>
      <c r="AB623">
        <v>4</v>
      </c>
    </row>
    <row r="624" spans="1:28" x14ac:dyDescent="0.25">
      <c r="A624">
        <v>2013</v>
      </c>
      <c r="B624">
        <v>3</v>
      </c>
      <c r="C624" t="s">
        <v>86</v>
      </c>
      <c r="D624" t="str">
        <f>IFERROR(INDEX('Draft Master List'!E:F,MATCH(C624,'Draft Master List'!E:E,0),2),"N/A")</f>
        <v>442008</v>
      </c>
      <c r="E624" t="s">
        <v>63</v>
      </c>
      <c r="F624">
        <v>28</v>
      </c>
      <c r="G624" t="s">
        <v>76</v>
      </c>
      <c r="H624">
        <v>16</v>
      </c>
      <c r="I624">
        <v>16</v>
      </c>
      <c r="J624">
        <v>289</v>
      </c>
      <c r="K624">
        <v>1339</v>
      </c>
      <c r="L624">
        <v>9</v>
      </c>
      <c r="M624">
        <v>55</v>
      </c>
      <c r="N624">
        <v>4.5999999999999996</v>
      </c>
      <c r="O624">
        <v>83.7</v>
      </c>
      <c r="P624">
        <v>18.100000000000001</v>
      </c>
      <c r="Q624">
        <v>95</v>
      </c>
      <c r="R624">
        <v>74</v>
      </c>
      <c r="S624">
        <v>594</v>
      </c>
      <c r="T624">
        <v>8</v>
      </c>
      <c r="U624">
        <v>3</v>
      </c>
      <c r="V624">
        <v>34</v>
      </c>
      <c r="W624">
        <v>4.5999999999999996</v>
      </c>
      <c r="X624">
        <v>37.1</v>
      </c>
      <c r="Y624" s="2">
        <v>0.77900000000000003</v>
      </c>
      <c r="Z624">
        <v>1933</v>
      </c>
      <c r="AA624">
        <v>12</v>
      </c>
      <c r="AB624">
        <v>2</v>
      </c>
    </row>
    <row r="625" spans="1:28" x14ac:dyDescent="0.25">
      <c r="A625">
        <v>2013</v>
      </c>
      <c r="B625">
        <v>4</v>
      </c>
      <c r="C625" t="s">
        <v>89</v>
      </c>
      <c r="D625" t="str">
        <f>IFERROR(INDEX('Draft Master List'!E:F,MATCH(C625,'Draft Master List'!E:E,0),2),"N/A")</f>
        <v>122010</v>
      </c>
      <c r="E625" t="s">
        <v>13</v>
      </c>
      <c r="F625">
        <v>26</v>
      </c>
      <c r="G625" t="s">
        <v>76</v>
      </c>
      <c r="H625">
        <v>16</v>
      </c>
      <c r="I625">
        <v>14</v>
      </c>
      <c r="J625">
        <v>285</v>
      </c>
      <c r="K625">
        <v>1255</v>
      </c>
      <c r="L625">
        <v>6</v>
      </c>
      <c r="M625">
        <v>51</v>
      </c>
      <c r="N625">
        <v>4.4000000000000004</v>
      </c>
      <c r="O625">
        <v>78.400000000000006</v>
      </c>
      <c r="P625">
        <v>17.8</v>
      </c>
      <c r="Q625">
        <v>33</v>
      </c>
      <c r="R625">
        <v>26</v>
      </c>
      <c r="S625">
        <v>189</v>
      </c>
      <c r="T625">
        <v>7.3</v>
      </c>
      <c r="U625">
        <v>1</v>
      </c>
      <c r="V625">
        <v>17</v>
      </c>
      <c r="W625">
        <v>1.6</v>
      </c>
      <c r="X625">
        <v>11.8</v>
      </c>
      <c r="Y625" s="2">
        <v>0.78800000000000003</v>
      </c>
      <c r="Z625">
        <v>1444</v>
      </c>
      <c r="AA625">
        <v>7</v>
      </c>
      <c r="AB625">
        <v>2</v>
      </c>
    </row>
    <row r="626" spans="1:28" x14ac:dyDescent="0.25">
      <c r="A626">
        <v>2013</v>
      </c>
      <c r="B626">
        <v>5</v>
      </c>
      <c r="C626" t="s">
        <v>946</v>
      </c>
      <c r="D626" t="str">
        <f>IFERROR(INDEX('Draft Master List'!E:F,MATCH(C626,'Draft Master List'!E:E,0),2),"N/A")</f>
        <v>N/A</v>
      </c>
      <c r="E626" t="s">
        <v>5</v>
      </c>
      <c r="F626">
        <v>22</v>
      </c>
      <c r="G626" t="s">
        <v>76</v>
      </c>
      <c r="H626">
        <v>15</v>
      </c>
      <c r="I626">
        <v>15</v>
      </c>
      <c r="J626">
        <v>284</v>
      </c>
      <c r="K626">
        <v>1178</v>
      </c>
      <c r="L626">
        <v>11</v>
      </c>
      <c r="M626">
        <v>60</v>
      </c>
      <c r="N626">
        <v>4.0999999999999996</v>
      </c>
      <c r="O626">
        <v>78.5</v>
      </c>
      <c r="P626">
        <v>18.899999999999999</v>
      </c>
      <c r="Q626">
        <v>44</v>
      </c>
      <c r="R626">
        <v>35</v>
      </c>
      <c r="S626">
        <v>257</v>
      </c>
      <c r="T626">
        <v>7.3</v>
      </c>
      <c r="U626">
        <v>0</v>
      </c>
      <c r="V626">
        <v>34</v>
      </c>
      <c r="W626">
        <v>2.2999999999999998</v>
      </c>
      <c r="X626">
        <v>17.100000000000001</v>
      </c>
      <c r="Y626" s="2">
        <v>0.79500000000000004</v>
      </c>
      <c r="Z626">
        <v>1435</v>
      </c>
      <c r="AA626">
        <v>11</v>
      </c>
      <c r="AB626">
        <v>1</v>
      </c>
    </row>
    <row r="627" spans="1:28" x14ac:dyDescent="0.25">
      <c r="A627">
        <v>2013</v>
      </c>
      <c r="B627">
        <v>6</v>
      </c>
      <c r="C627" t="s">
        <v>95</v>
      </c>
      <c r="D627" t="str">
        <f>IFERROR(INDEX('Draft Master List'!E:F,MATCH(C627,'Draft Master List'!E:E,0),2),"N/A")</f>
        <v>242008</v>
      </c>
      <c r="E627" t="s">
        <v>28</v>
      </c>
      <c r="F627">
        <v>28</v>
      </c>
      <c r="G627" t="s">
        <v>76</v>
      </c>
      <c r="H627">
        <v>16</v>
      </c>
      <c r="I627">
        <v>16</v>
      </c>
      <c r="J627">
        <v>279</v>
      </c>
      <c r="K627">
        <v>1077</v>
      </c>
      <c r="L627">
        <v>6</v>
      </c>
      <c r="M627">
        <v>30</v>
      </c>
      <c r="N627">
        <v>3.9</v>
      </c>
      <c r="O627">
        <v>67.3</v>
      </c>
      <c r="P627">
        <v>17.399999999999999</v>
      </c>
      <c r="Q627">
        <v>52</v>
      </c>
      <c r="R627">
        <v>42</v>
      </c>
      <c r="S627">
        <v>345</v>
      </c>
      <c r="T627">
        <v>8.1999999999999993</v>
      </c>
      <c r="U627">
        <v>4</v>
      </c>
      <c r="V627">
        <v>66</v>
      </c>
      <c r="W627">
        <v>2.6</v>
      </c>
      <c r="X627">
        <v>21.6</v>
      </c>
      <c r="Y627" s="2">
        <v>0.80800000000000005</v>
      </c>
      <c r="Z627">
        <v>1422</v>
      </c>
      <c r="AA627">
        <v>10</v>
      </c>
      <c r="AB627">
        <v>3</v>
      </c>
    </row>
    <row r="628" spans="1:28" x14ac:dyDescent="0.25">
      <c r="A628">
        <v>2013</v>
      </c>
      <c r="B628">
        <v>7</v>
      </c>
      <c r="C628" t="s">
        <v>94</v>
      </c>
      <c r="D628" t="str">
        <f>IFERROR(INDEX('Draft Master List'!E:F,MATCH(C628,'Draft Master List'!E:E,0),2),"N/A")</f>
        <v>72007</v>
      </c>
      <c r="E628" t="s">
        <v>18</v>
      </c>
      <c r="F628">
        <v>28</v>
      </c>
      <c r="G628" t="s">
        <v>76</v>
      </c>
      <c r="H628">
        <v>14</v>
      </c>
      <c r="I628">
        <v>14</v>
      </c>
      <c r="J628">
        <v>279</v>
      </c>
      <c r="K628">
        <v>1266</v>
      </c>
      <c r="L628">
        <v>10</v>
      </c>
      <c r="M628">
        <v>78</v>
      </c>
      <c r="N628">
        <v>4.5</v>
      </c>
      <c r="O628">
        <v>90.4</v>
      </c>
      <c r="P628">
        <v>19.899999999999999</v>
      </c>
      <c r="Q628">
        <v>40</v>
      </c>
      <c r="R628">
        <v>29</v>
      </c>
      <c r="S628">
        <v>171</v>
      </c>
      <c r="T628">
        <v>5.9</v>
      </c>
      <c r="U628">
        <v>1</v>
      </c>
      <c r="V628">
        <v>22</v>
      </c>
      <c r="W628">
        <v>2.1</v>
      </c>
      <c r="X628">
        <v>12.2</v>
      </c>
      <c r="Y628" s="2">
        <v>0.72499999999999998</v>
      </c>
      <c r="Z628">
        <v>1437</v>
      </c>
      <c r="AA628">
        <v>11</v>
      </c>
      <c r="AB628">
        <v>5</v>
      </c>
    </row>
    <row r="629" spans="1:28" x14ac:dyDescent="0.25">
      <c r="A629">
        <v>2013</v>
      </c>
      <c r="B629">
        <v>8</v>
      </c>
      <c r="C629" t="s">
        <v>941</v>
      </c>
      <c r="D629" t="str">
        <f>IFERROR(INDEX('Draft Master List'!E:F,MATCH(C629,'Draft Master List'!E:E,0),2),"N/A")</f>
        <v>N/A</v>
      </c>
      <c r="E629" t="s">
        <v>34</v>
      </c>
      <c r="F629">
        <v>30</v>
      </c>
      <c r="G629" t="s">
        <v>76</v>
      </c>
      <c r="H629">
        <v>16</v>
      </c>
      <c r="I629">
        <v>16</v>
      </c>
      <c r="J629">
        <v>276</v>
      </c>
      <c r="K629">
        <v>1128</v>
      </c>
      <c r="L629">
        <v>9</v>
      </c>
      <c r="M629">
        <v>51</v>
      </c>
      <c r="N629">
        <v>4.0999999999999996</v>
      </c>
      <c r="O629">
        <v>70.5</v>
      </c>
      <c r="P629">
        <v>17.3</v>
      </c>
      <c r="Q629">
        <v>27</v>
      </c>
      <c r="R629">
        <v>16</v>
      </c>
      <c r="S629">
        <v>141</v>
      </c>
      <c r="T629">
        <v>8.8000000000000007</v>
      </c>
      <c r="U629">
        <v>0</v>
      </c>
      <c r="V629">
        <v>29</v>
      </c>
      <c r="W629">
        <v>1</v>
      </c>
      <c r="X629">
        <v>8.8000000000000007</v>
      </c>
      <c r="Y629" s="2">
        <v>0.59299999999999997</v>
      </c>
      <c r="Z629">
        <v>1269</v>
      </c>
      <c r="AA629">
        <v>9</v>
      </c>
      <c r="AB629">
        <v>3</v>
      </c>
    </row>
    <row r="630" spans="1:28" x14ac:dyDescent="0.25">
      <c r="A630">
        <v>2013</v>
      </c>
      <c r="B630">
        <v>9</v>
      </c>
      <c r="C630" t="s">
        <v>944</v>
      </c>
      <c r="D630" t="str">
        <f>IFERROR(INDEX('Draft Master List'!E:F,MATCH(C630,'Draft Master List'!E:E,0),2),"N/A")</f>
        <v>N/A</v>
      </c>
      <c r="E630" t="s">
        <v>7</v>
      </c>
      <c r="F630">
        <v>25</v>
      </c>
      <c r="G630" t="s">
        <v>76</v>
      </c>
      <c r="H630">
        <v>16</v>
      </c>
      <c r="I630">
        <v>16</v>
      </c>
      <c r="J630">
        <v>276</v>
      </c>
      <c r="K630">
        <v>1275</v>
      </c>
      <c r="L630">
        <v>7</v>
      </c>
      <c r="M630">
        <v>45</v>
      </c>
      <c r="N630">
        <v>4.5999999999999996</v>
      </c>
      <c r="O630">
        <v>79.7</v>
      </c>
      <c r="P630">
        <v>17.3</v>
      </c>
      <c r="Q630">
        <v>12</v>
      </c>
      <c r="R630">
        <v>9</v>
      </c>
      <c r="S630">
        <v>78</v>
      </c>
      <c r="T630">
        <v>8.6999999999999993</v>
      </c>
      <c r="U630">
        <v>0</v>
      </c>
      <c r="V630">
        <v>17</v>
      </c>
      <c r="W630">
        <v>0.6</v>
      </c>
      <c r="X630">
        <v>4.9000000000000004</v>
      </c>
      <c r="Y630" s="2">
        <v>0.75</v>
      </c>
      <c r="Z630">
        <v>1353</v>
      </c>
      <c r="AA630">
        <v>7</v>
      </c>
      <c r="AB630">
        <v>5</v>
      </c>
    </row>
    <row r="631" spans="1:28" x14ac:dyDescent="0.25">
      <c r="A631">
        <v>2013</v>
      </c>
      <c r="B631">
        <v>10</v>
      </c>
      <c r="C631" t="s">
        <v>99</v>
      </c>
      <c r="D631" t="str">
        <f>IFERROR(INDEX('Draft Master List'!E:F,MATCH(C631,'Draft Master List'!E:E,0),2),"N/A")</f>
        <v>732008</v>
      </c>
      <c r="E631" t="s">
        <v>25</v>
      </c>
      <c r="F631">
        <v>27</v>
      </c>
      <c r="G631" t="s">
        <v>76</v>
      </c>
      <c r="H631">
        <v>15</v>
      </c>
      <c r="I631">
        <v>15</v>
      </c>
      <c r="J631">
        <v>259</v>
      </c>
      <c r="K631">
        <v>1287</v>
      </c>
      <c r="L631">
        <v>12</v>
      </c>
      <c r="M631">
        <v>46</v>
      </c>
      <c r="N631">
        <v>5</v>
      </c>
      <c r="O631">
        <v>85.8</v>
      </c>
      <c r="P631">
        <v>17.3</v>
      </c>
      <c r="Q631">
        <v>104</v>
      </c>
      <c r="R631">
        <v>70</v>
      </c>
      <c r="S631">
        <v>693</v>
      </c>
      <c r="T631">
        <v>9.9</v>
      </c>
      <c r="U631">
        <v>7</v>
      </c>
      <c r="V631">
        <v>71</v>
      </c>
      <c r="W631">
        <v>4.7</v>
      </c>
      <c r="X631">
        <v>46.2</v>
      </c>
      <c r="Y631" s="2">
        <v>0.67300000000000004</v>
      </c>
      <c r="Z631">
        <v>1980</v>
      </c>
      <c r="AA631">
        <v>19</v>
      </c>
      <c r="AB631">
        <v>4</v>
      </c>
    </row>
    <row r="632" spans="1:28" x14ac:dyDescent="0.25">
      <c r="A632">
        <v>2013</v>
      </c>
      <c r="B632">
        <v>11</v>
      </c>
      <c r="C632" t="s">
        <v>1006</v>
      </c>
      <c r="D632" t="str">
        <f>IFERROR(INDEX('Draft Master List'!E:F,MATCH(C632,'Draft Master List'!E:E,0),2),"N/A")</f>
        <v>N/A</v>
      </c>
      <c r="E632" t="s">
        <v>223</v>
      </c>
      <c r="F632">
        <v>22</v>
      </c>
      <c r="G632" t="s">
        <v>76</v>
      </c>
      <c r="H632">
        <v>14</v>
      </c>
      <c r="I632">
        <v>12</v>
      </c>
      <c r="J632">
        <v>250</v>
      </c>
      <c r="K632">
        <v>973</v>
      </c>
      <c r="L632">
        <v>7</v>
      </c>
      <c r="M632">
        <v>40</v>
      </c>
      <c r="N632">
        <v>3.9</v>
      </c>
      <c r="O632">
        <v>69.5</v>
      </c>
      <c r="P632">
        <v>17.899999999999999</v>
      </c>
      <c r="Q632">
        <v>35</v>
      </c>
      <c r="R632">
        <v>26</v>
      </c>
      <c r="S632">
        <v>141</v>
      </c>
      <c r="T632">
        <v>5.4</v>
      </c>
      <c r="U632">
        <v>1</v>
      </c>
      <c r="V632">
        <v>25</v>
      </c>
      <c r="W632">
        <v>1.9</v>
      </c>
      <c r="X632">
        <v>10.1</v>
      </c>
      <c r="Y632" s="2">
        <v>0.74299999999999999</v>
      </c>
      <c r="Z632">
        <v>1114</v>
      </c>
      <c r="AA632">
        <v>8</v>
      </c>
      <c r="AB632">
        <v>1</v>
      </c>
    </row>
    <row r="633" spans="1:28" x14ac:dyDescent="0.25">
      <c r="A633">
        <v>2013</v>
      </c>
      <c r="B633">
        <v>12</v>
      </c>
      <c r="C633" t="s">
        <v>970</v>
      </c>
      <c r="D633" t="str">
        <f>IFERROR(INDEX('Draft Master List'!E:F,MATCH(C633,'Draft Master List'!E:E,0),2),"N/A")</f>
        <v>N/A</v>
      </c>
      <c r="E633" t="s">
        <v>24</v>
      </c>
      <c r="F633">
        <v>21</v>
      </c>
      <c r="G633" t="s">
        <v>76</v>
      </c>
      <c r="H633">
        <v>13</v>
      </c>
      <c r="I633">
        <v>13</v>
      </c>
      <c r="J633">
        <v>244</v>
      </c>
      <c r="K633">
        <v>860</v>
      </c>
      <c r="L633">
        <v>8</v>
      </c>
      <c r="M633">
        <v>43</v>
      </c>
      <c r="N633">
        <v>3.5</v>
      </c>
      <c r="O633">
        <v>66.2</v>
      </c>
      <c r="P633">
        <v>18.8</v>
      </c>
      <c r="Q633">
        <v>66</v>
      </c>
      <c r="R633">
        <v>45</v>
      </c>
      <c r="S633">
        <v>399</v>
      </c>
      <c r="T633">
        <v>8.9</v>
      </c>
      <c r="U633">
        <v>0</v>
      </c>
      <c r="V633">
        <v>43</v>
      </c>
      <c r="W633">
        <v>3.5</v>
      </c>
      <c r="X633">
        <v>30.7</v>
      </c>
      <c r="Y633" s="2">
        <v>0.68200000000000005</v>
      </c>
      <c r="Z633">
        <v>1259</v>
      </c>
      <c r="AA633">
        <v>8</v>
      </c>
      <c r="AB633">
        <v>1</v>
      </c>
    </row>
    <row r="634" spans="1:28" x14ac:dyDescent="0.25">
      <c r="A634">
        <v>2013</v>
      </c>
      <c r="B634">
        <v>13</v>
      </c>
      <c r="C634" t="s">
        <v>319</v>
      </c>
      <c r="D634" t="str">
        <f>IFERROR(INDEX('Draft Master List'!E:F,MATCH(C634,'Draft Master List'!E:E,0),2),"N/A")</f>
        <v>122009</v>
      </c>
      <c r="E634" t="s">
        <v>26</v>
      </c>
      <c r="F634">
        <v>26</v>
      </c>
      <c r="G634" t="s">
        <v>76</v>
      </c>
      <c r="H634">
        <v>16</v>
      </c>
      <c r="I634">
        <v>15</v>
      </c>
      <c r="J634">
        <v>241</v>
      </c>
      <c r="K634">
        <v>1038</v>
      </c>
      <c r="L634">
        <v>10</v>
      </c>
      <c r="M634">
        <v>31</v>
      </c>
      <c r="N634">
        <v>4.3</v>
      </c>
      <c r="O634">
        <v>64.900000000000006</v>
      </c>
      <c r="P634">
        <v>15.1</v>
      </c>
      <c r="Q634">
        <v>74</v>
      </c>
      <c r="R634">
        <v>60</v>
      </c>
      <c r="S634">
        <v>548</v>
      </c>
      <c r="T634">
        <v>9.1</v>
      </c>
      <c r="U634">
        <v>3</v>
      </c>
      <c r="V634">
        <v>35</v>
      </c>
      <c r="W634">
        <v>3.8</v>
      </c>
      <c r="X634">
        <v>34.299999999999997</v>
      </c>
      <c r="Y634" s="2">
        <v>0.81100000000000005</v>
      </c>
      <c r="Z634">
        <v>1586</v>
      </c>
      <c r="AA634">
        <v>13</v>
      </c>
      <c r="AB634">
        <v>2</v>
      </c>
    </row>
    <row r="635" spans="1:28" x14ac:dyDescent="0.25">
      <c r="A635">
        <v>2013</v>
      </c>
      <c r="B635">
        <v>14</v>
      </c>
      <c r="C635" t="s">
        <v>518</v>
      </c>
      <c r="D635" t="str">
        <f>IFERROR(INDEX('Draft Master List'!E:F,MATCH(C635,'Draft Master List'!E:E,0),2),"N/A")</f>
        <v>602006</v>
      </c>
      <c r="E635" t="s">
        <v>4</v>
      </c>
      <c r="F635">
        <v>28</v>
      </c>
      <c r="G635" t="s">
        <v>76</v>
      </c>
      <c r="H635">
        <v>15</v>
      </c>
      <c r="I635">
        <v>15</v>
      </c>
      <c r="J635">
        <v>234</v>
      </c>
      <c r="K635">
        <v>803</v>
      </c>
      <c r="L635">
        <v>5</v>
      </c>
      <c r="M635">
        <v>48</v>
      </c>
      <c r="N635">
        <v>3.4</v>
      </c>
      <c r="O635">
        <v>53.5</v>
      </c>
      <c r="P635">
        <v>15.6</v>
      </c>
      <c r="Q635">
        <v>60</v>
      </c>
      <c r="R635">
        <v>43</v>
      </c>
      <c r="S635">
        <v>314</v>
      </c>
      <c r="T635">
        <v>7.3</v>
      </c>
      <c r="U635">
        <v>0</v>
      </c>
      <c r="V635">
        <v>17</v>
      </c>
      <c r="W635">
        <v>2.9</v>
      </c>
      <c r="X635">
        <v>20.9</v>
      </c>
      <c r="Y635" s="2">
        <v>0.71699999999999997</v>
      </c>
      <c r="Z635">
        <v>1117</v>
      </c>
      <c r="AA635">
        <v>5</v>
      </c>
      <c r="AB635">
        <v>1</v>
      </c>
    </row>
    <row r="636" spans="1:28" x14ac:dyDescent="0.25">
      <c r="A636">
        <v>2013</v>
      </c>
      <c r="B636">
        <v>15</v>
      </c>
      <c r="C636" t="s">
        <v>98</v>
      </c>
      <c r="D636" t="str">
        <f>IFERROR(INDEX('Draft Master List'!E:F,MATCH(C636,'Draft Master List'!E:E,0),2),"N/A")</f>
        <v>22006</v>
      </c>
      <c r="E636" t="s">
        <v>12</v>
      </c>
      <c r="F636">
        <v>28</v>
      </c>
      <c r="G636" t="s">
        <v>76</v>
      </c>
      <c r="H636">
        <v>14</v>
      </c>
      <c r="I636">
        <v>14</v>
      </c>
      <c r="J636">
        <v>223</v>
      </c>
      <c r="K636">
        <v>1006</v>
      </c>
      <c r="L636">
        <v>4</v>
      </c>
      <c r="M636">
        <v>39</v>
      </c>
      <c r="N636">
        <v>4.5</v>
      </c>
      <c r="O636">
        <v>71.900000000000006</v>
      </c>
      <c r="P636">
        <v>15.9</v>
      </c>
      <c r="Q636">
        <v>80</v>
      </c>
      <c r="R636">
        <v>54</v>
      </c>
      <c r="S636">
        <v>506</v>
      </c>
      <c r="T636">
        <v>9.4</v>
      </c>
      <c r="U636">
        <v>3</v>
      </c>
      <c r="V636">
        <v>77</v>
      </c>
      <c r="W636">
        <v>3.9</v>
      </c>
      <c r="X636">
        <v>36.1</v>
      </c>
      <c r="Y636" s="2">
        <v>0.67500000000000004</v>
      </c>
      <c r="Z636">
        <v>1512</v>
      </c>
      <c r="AA636">
        <v>7</v>
      </c>
      <c r="AB636">
        <v>5</v>
      </c>
    </row>
    <row r="637" spans="1:28" x14ac:dyDescent="0.25">
      <c r="A637">
        <v>2013</v>
      </c>
      <c r="B637">
        <v>16</v>
      </c>
      <c r="C637" t="s">
        <v>1192</v>
      </c>
      <c r="D637" t="str">
        <f>IFERROR(INDEX('Draft Master List'!E:F,MATCH(C637,'Draft Master List'!E:E,0),2),"N/A")</f>
        <v>N/A</v>
      </c>
      <c r="E637" t="s">
        <v>15</v>
      </c>
      <c r="F637">
        <v>28</v>
      </c>
      <c r="G637" t="s">
        <v>76</v>
      </c>
      <c r="H637">
        <v>16</v>
      </c>
      <c r="I637">
        <v>16</v>
      </c>
      <c r="J637">
        <v>220</v>
      </c>
      <c r="K637">
        <v>756</v>
      </c>
      <c r="L637">
        <v>7</v>
      </c>
      <c r="M637">
        <v>25</v>
      </c>
      <c r="N637">
        <v>3.4</v>
      </c>
      <c r="O637">
        <v>47.3</v>
      </c>
      <c r="P637">
        <v>13.8</v>
      </c>
      <c r="Q637">
        <v>8</v>
      </c>
      <c r="R637">
        <v>4</v>
      </c>
      <c r="S637">
        <v>22</v>
      </c>
      <c r="T637">
        <v>5.5</v>
      </c>
      <c r="U637">
        <v>0</v>
      </c>
      <c r="V637">
        <v>10</v>
      </c>
      <c r="W637">
        <v>0.3</v>
      </c>
      <c r="X637">
        <v>1.4</v>
      </c>
      <c r="Y637" s="2">
        <v>0.5</v>
      </c>
      <c r="Z637">
        <v>778</v>
      </c>
      <c r="AA637">
        <v>7</v>
      </c>
      <c r="AB637">
        <v>2</v>
      </c>
    </row>
    <row r="638" spans="1:28" x14ac:dyDescent="0.25">
      <c r="A638">
        <v>2013</v>
      </c>
      <c r="B638">
        <v>17</v>
      </c>
      <c r="C638" t="s">
        <v>377</v>
      </c>
      <c r="D638" t="str">
        <f>IFERROR(INDEX('Draft Master List'!E:F,MATCH(C638,'Draft Master List'!E:E,0),2),"N/A")</f>
        <v>232008</v>
      </c>
      <c r="E638" t="s">
        <v>10</v>
      </c>
      <c r="F638">
        <v>26</v>
      </c>
      <c r="G638" t="s">
        <v>76</v>
      </c>
      <c r="H638">
        <v>15</v>
      </c>
      <c r="I638">
        <v>15</v>
      </c>
      <c r="J638">
        <v>217</v>
      </c>
      <c r="K638">
        <v>687</v>
      </c>
      <c r="L638">
        <v>8</v>
      </c>
      <c r="M638">
        <v>28</v>
      </c>
      <c r="N638">
        <v>3.2</v>
      </c>
      <c r="O638">
        <v>45.8</v>
      </c>
      <c r="P638">
        <v>14.5</v>
      </c>
      <c r="Q638">
        <v>21</v>
      </c>
      <c r="R638">
        <v>18</v>
      </c>
      <c r="S638">
        <v>134</v>
      </c>
      <c r="T638">
        <v>7.4</v>
      </c>
      <c r="U638">
        <v>0</v>
      </c>
      <c r="V638">
        <v>24</v>
      </c>
      <c r="W638">
        <v>1.2</v>
      </c>
      <c r="X638">
        <v>8.9</v>
      </c>
      <c r="Y638" s="2">
        <v>0.85699999999999998</v>
      </c>
      <c r="Z638">
        <v>821</v>
      </c>
      <c r="AA638">
        <v>8</v>
      </c>
      <c r="AB638">
        <v>4</v>
      </c>
    </row>
    <row r="639" spans="1:28" x14ac:dyDescent="0.25">
      <c r="A639">
        <v>2013</v>
      </c>
      <c r="B639">
        <v>18</v>
      </c>
      <c r="C639" t="s">
        <v>891</v>
      </c>
      <c r="D639" t="str">
        <f>IFERROR(INDEX('Draft Master List'!E:F,MATCH(C639,'Draft Master List'!E:E,0),2),"N/A")</f>
        <v>N/A</v>
      </c>
      <c r="E639" t="s">
        <v>27</v>
      </c>
      <c r="F639">
        <v>25</v>
      </c>
      <c r="G639" t="s">
        <v>76</v>
      </c>
      <c r="H639">
        <v>14</v>
      </c>
      <c r="I639">
        <v>14</v>
      </c>
      <c r="J639">
        <v>217</v>
      </c>
      <c r="K639">
        <v>1121</v>
      </c>
      <c r="L639">
        <v>9</v>
      </c>
      <c r="M639">
        <v>43</v>
      </c>
      <c r="N639">
        <v>5.2</v>
      </c>
      <c r="O639">
        <v>80.099999999999994</v>
      </c>
      <c r="P639">
        <v>15.5</v>
      </c>
      <c r="Q639">
        <v>66</v>
      </c>
      <c r="R639">
        <v>53</v>
      </c>
      <c r="S639">
        <v>350</v>
      </c>
      <c r="T639">
        <v>6.6</v>
      </c>
      <c r="U639">
        <v>1</v>
      </c>
      <c r="V639">
        <v>22</v>
      </c>
      <c r="W639">
        <v>3.8</v>
      </c>
      <c r="X639">
        <v>25</v>
      </c>
      <c r="Y639" s="2">
        <v>0.80300000000000005</v>
      </c>
      <c r="Z639">
        <v>1471</v>
      </c>
      <c r="AA639">
        <v>10</v>
      </c>
      <c r="AB639">
        <v>3</v>
      </c>
    </row>
    <row r="640" spans="1:28" x14ac:dyDescent="0.25">
      <c r="A640">
        <v>2013</v>
      </c>
      <c r="B640">
        <v>19</v>
      </c>
      <c r="C640" t="s">
        <v>384</v>
      </c>
      <c r="D640" t="str">
        <f>IFERROR(INDEX('Draft Master List'!E:F,MATCH(C640,'Draft Master List'!E:E,0),2),"N/A")</f>
        <v>552008</v>
      </c>
      <c r="E640" t="s">
        <v>3</v>
      </c>
      <c r="F640">
        <v>26</v>
      </c>
      <c r="G640" t="s">
        <v>76</v>
      </c>
      <c r="H640">
        <v>15</v>
      </c>
      <c r="I640">
        <v>15</v>
      </c>
      <c r="J640">
        <v>214</v>
      </c>
      <c r="K640">
        <v>660</v>
      </c>
      <c r="L640">
        <v>4</v>
      </c>
      <c r="M640">
        <v>47</v>
      </c>
      <c r="N640">
        <v>3.1</v>
      </c>
      <c r="O640">
        <v>44</v>
      </c>
      <c r="P640">
        <v>14.3</v>
      </c>
      <c r="Q640">
        <v>72</v>
      </c>
      <c r="R640">
        <v>58</v>
      </c>
      <c r="S640">
        <v>321</v>
      </c>
      <c r="T640">
        <v>5.5</v>
      </c>
      <c r="U640">
        <v>0</v>
      </c>
      <c r="V640">
        <v>22</v>
      </c>
      <c r="W640">
        <v>3.9</v>
      </c>
      <c r="X640">
        <v>21.4</v>
      </c>
      <c r="Y640" s="2">
        <v>0.80600000000000005</v>
      </c>
      <c r="Z640">
        <v>981</v>
      </c>
      <c r="AA640">
        <v>4</v>
      </c>
      <c r="AB640">
        <v>2</v>
      </c>
    </row>
    <row r="641" spans="1:28" x14ac:dyDescent="0.25">
      <c r="A641">
        <v>2013</v>
      </c>
      <c r="B641">
        <v>20</v>
      </c>
      <c r="C641" t="s">
        <v>721</v>
      </c>
      <c r="D641" t="str">
        <f>IFERROR(INDEX('Draft Master List'!E:F,MATCH(C641,'Draft Master List'!E:E,0),2),"N/A")</f>
        <v>N/A</v>
      </c>
      <c r="E641" t="s">
        <v>29</v>
      </c>
      <c r="F641">
        <v>32</v>
      </c>
      <c r="G641" t="s">
        <v>643</v>
      </c>
      <c r="H641">
        <v>16</v>
      </c>
      <c r="I641">
        <v>6</v>
      </c>
      <c r="J641">
        <v>206</v>
      </c>
      <c r="K641">
        <v>890</v>
      </c>
      <c r="L641">
        <v>9</v>
      </c>
      <c r="M641">
        <v>59</v>
      </c>
      <c r="N641">
        <v>4.3</v>
      </c>
      <c r="O641">
        <v>55.6</v>
      </c>
      <c r="P641">
        <v>12.9</v>
      </c>
      <c r="Q641">
        <v>65</v>
      </c>
      <c r="R641">
        <v>47</v>
      </c>
      <c r="S641">
        <v>387</v>
      </c>
      <c r="T641">
        <v>8.1999999999999993</v>
      </c>
      <c r="U641">
        <v>1</v>
      </c>
      <c r="V641">
        <v>37</v>
      </c>
      <c r="W641">
        <v>2.9</v>
      </c>
      <c r="X641">
        <v>24.2</v>
      </c>
      <c r="Y641" s="2">
        <v>0.72299999999999998</v>
      </c>
      <c r="Z641">
        <v>1277</v>
      </c>
      <c r="AA641">
        <v>10</v>
      </c>
      <c r="AB641">
        <v>3</v>
      </c>
    </row>
    <row r="642" spans="1:28" x14ac:dyDescent="0.25">
      <c r="A642">
        <v>2013</v>
      </c>
      <c r="B642">
        <v>21</v>
      </c>
      <c r="C642" t="s">
        <v>104</v>
      </c>
      <c r="D642" t="str">
        <f>IFERROR(INDEX('Draft Master List'!E:F,MATCH(C642,'Draft Master List'!E:E,0),2),"N/A")</f>
        <v>92010</v>
      </c>
      <c r="E642" t="s">
        <v>29</v>
      </c>
      <c r="F642">
        <v>26</v>
      </c>
      <c r="G642" t="s">
        <v>76</v>
      </c>
      <c r="H642">
        <v>15</v>
      </c>
      <c r="I642">
        <v>10</v>
      </c>
      <c r="J642">
        <v>202</v>
      </c>
      <c r="K642">
        <v>933</v>
      </c>
      <c r="L642">
        <v>2</v>
      </c>
      <c r="M642">
        <v>77</v>
      </c>
      <c r="N642">
        <v>4.5999999999999996</v>
      </c>
      <c r="O642">
        <v>62.2</v>
      </c>
      <c r="P642">
        <v>13.5</v>
      </c>
      <c r="Q642">
        <v>41</v>
      </c>
      <c r="R642">
        <v>33</v>
      </c>
      <c r="S642">
        <v>185</v>
      </c>
      <c r="T642">
        <v>5.6</v>
      </c>
      <c r="U642">
        <v>0</v>
      </c>
      <c r="V642">
        <v>27</v>
      </c>
      <c r="W642">
        <v>2.2000000000000002</v>
      </c>
      <c r="X642">
        <v>12.3</v>
      </c>
      <c r="Y642" s="2">
        <v>0.80500000000000005</v>
      </c>
      <c r="Z642">
        <v>1118</v>
      </c>
      <c r="AA642">
        <v>2</v>
      </c>
      <c r="AB642">
        <v>4</v>
      </c>
    </row>
    <row r="643" spans="1:28" x14ac:dyDescent="0.25">
      <c r="A643">
        <v>2013</v>
      </c>
      <c r="B643">
        <v>22</v>
      </c>
      <c r="C643" t="s">
        <v>91</v>
      </c>
      <c r="D643" t="str">
        <f>IFERROR(INDEX('Draft Master List'!E:F,MATCH(C643,'Draft Master List'!E:E,0),2),"N/A")</f>
        <v>272006</v>
      </c>
      <c r="E643" t="s">
        <v>22</v>
      </c>
      <c r="F643">
        <v>30</v>
      </c>
      <c r="G643" t="s">
        <v>76</v>
      </c>
      <c r="H643">
        <v>15</v>
      </c>
      <c r="I643">
        <v>15</v>
      </c>
      <c r="J643">
        <v>201</v>
      </c>
      <c r="K643">
        <v>843</v>
      </c>
      <c r="L643">
        <v>3</v>
      </c>
      <c r="M643">
        <v>43</v>
      </c>
      <c r="N643">
        <v>4.2</v>
      </c>
      <c r="O643">
        <v>56.2</v>
      </c>
      <c r="P643">
        <v>13.4</v>
      </c>
      <c r="Q643">
        <v>36</v>
      </c>
      <c r="R643">
        <v>26</v>
      </c>
      <c r="S643">
        <v>333</v>
      </c>
      <c r="T643">
        <v>12.8</v>
      </c>
      <c r="U643">
        <v>1</v>
      </c>
      <c r="V643">
        <v>72</v>
      </c>
      <c r="W643">
        <v>1.7</v>
      </c>
      <c r="X643">
        <v>22.2</v>
      </c>
      <c r="Y643" s="2">
        <v>0.72199999999999998</v>
      </c>
      <c r="Z643">
        <v>1176</v>
      </c>
      <c r="AA643">
        <v>4</v>
      </c>
      <c r="AB643">
        <v>3</v>
      </c>
    </row>
    <row r="644" spans="1:28" x14ac:dyDescent="0.25">
      <c r="A644">
        <v>2013</v>
      </c>
      <c r="B644">
        <v>23</v>
      </c>
      <c r="C644" t="s">
        <v>1125</v>
      </c>
      <c r="D644" t="str">
        <f>IFERROR(INDEX('Draft Master List'!E:F,MATCH(C644,'Draft Master List'!E:E,0),2),"N/A")</f>
        <v>N/A</v>
      </c>
      <c r="E644" t="s">
        <v>669</v>
      </c>
      <c r="F644">
        <v>23</v>
      </c>
      <c r="H644">
        <v>16</v>
      </c>
      <c r="I644">
        <v>10</v>
      </c>
      <c r="J644">
        <v>188</v>
      </c>
      <c r="K644">
        <v>563</v>
      </c>
      <c r="L644">
        <v>3</v>
      </c>
      <c r="M644">
        <v>22</v>
      </c>
      <c r="N644">
        <v>3</v>
      </c>
      <c r="O644">
        <v>35.200000000000003</v>
      </c>
      <c r="P644">
        <v>11.8</v>
      </c>
      <c r="Q644">
        <v>52</v>
      </c>
      <c r="R644">
        <v>35</v>
      </c>
      <c r="S644">
        <v>316</v>
      </c>
      <c r="T644">
        <v>9</v>
      </c>
      <c r="U644">
        <v>1</v>
      </c>
      <c r="V644">
        <v>24</v>
      </c>
      <c r="W644">
        <v>2.2000000000000002</v>
      </c>
      <c r="X644">
        <v>19.8</v>
      </c>
      <c r="Y644" s="2">
        <v>0.67300000000000004</v>
      </c>
      <c r="Z644">
        <v>879</v>
      </c>
      <c r="AA644">
        <v>4</v>
      </c>
      <c r="AB644">
        <v>3</v>
      </c>
    </row>
    <row r="645" spans="1:28" x14ac:dyDescent="0.25">
      <c r="A645">
        <v>2013</v>
      </c>
      <c r="B645">
        <v>24</v>
      </c>
      <c r="C645" t="s">
        <v>1124</v>
      </c>
      <c r="D645" t="str">
        <f>IFERROR(INDEX('Draft Master List'!E:F,MATCH(C645,'Draft Master List'!E:E,0),2),"N/A")</f>
        <v>N/A</v>
      </c>
      <c r="E645" t="s">
        <v>32</v>
      </c>
      <c r="F645">
        <v>25</v>
      </c>
      <c r="G645" t="s">
        <v>643</v>
      </c>
      <c r="H645">
        <v>15</v>
      </c>
      <c r="I645">
        <v>6</v>
      </c>
      <c r="J645">
        <v>182</v>
      </c>
      <c r="K645">
        <v>833</v>
      </c>
      <c r="L645">
        <v>3</v>
      </c>
      <c r="M645">
        <v>69</v>
      </c>
      <c r="N645">
        <v>4.5999999999999996</v>
      </c>
      <c r="O645">
        <v>55.5</v>
      </c>
      <c r="P645">
        <v>12.1</v>
      </c>
      <c r="Q645">
        <v>7</v>
      </c>
      <c r="R645">
        <v>2</v>
      </c>
      <c r="S645">
        <v>10</v>
      </c>
      <c r="T645">
        <v>5</v>
      </c>
      <c r="U645">
        <v>0</v>
      </c>
      <c r="V645">
        <v>12</v>
      </c>
      <c r="W645">
        <v>0.1</v>
      </c>
      <c r="X645">
        <v>0.7</v>
      </c>
      <c r="Y645" s="2">
        <v>0.28599999999999998</v>
      </c>
      <c r="Z645">
        <v>843</v>
      </c>
      <c r="AA645">
        <v>3</v>
      </c>
      <c r="AB645">
        <v>2</v>
      </c>
    </row>
    <row r="646" spans="1:28" x14ac:dyDescent="0.25">
      <c r="A646">
        <v>2013</v>
      </c>
      <c r="B646">
        <v>25</v>
      </c>
      <c r="C646" t="s">
        <v>271</v>
      </c>
      <c r="D646" t="str">
        <f>IFERROR(INDEX('Draft Master List'!E:F,MATCH(C646,'Draft Master List'!E:E,0),2),"N/A")</f>
        <v>582010</v>
      </c>
      <c r="E646" t="s">
        <v>23</v>
      </c>
      <c r="F646">
        <v>25</v>
      </c>
      <c r="G646" t="s">
        <v>643</v>
      </c>
      <c r="H646">
        <v>14</v>
      </c>
      <c r="I646">
        <v>7</v>
      </c>
      <c r="J646">
        <v>181</v>
      </c>
      <c r="K646">
        <v>771</v>
      </c>
      <c r="L646">
        <v>4</v>
      </c>
      <c r="M646">
        <v>60</v>
      </c>
      <c r="N646">
        <v>4.3</v>
      </c>
      <c r="O646">
        <v>55.1</v>
      </c>
      <c r="P646">
        <v>12.9</v>
      </c>
      <c r="Q646">
        <v>49</v>
      </c>
      <c r="R646">
        <v>34</v>
      </c>
      <c r="S646">
        <v>140</v>
      </c>
      <c r="T646">
        <v>4.0999999999999996</v>
      </c>
      <c r="U646">
        <v>0</v>
      </c>
      <c r="V646">
        <v>10</v>
      </c>
      <c r="W646">
        <v>2.4</v>
      </c>
      <c r="X646">
        <v>10</v>
      </c>
      <c r="Y646" s="2">
        <v>0.69399999999999995</v>
      </c>
      <c r="Z646">
        <v>911</v>
      </c>
      <c r="AA646">
        <v>4</v>
      </c>
      <c r="AB646">
        <v>5</v>
      </c>
    </row>
    <row r="647" spans="1:28" x14ac:dyDescent="0.25">
      <c r="A647">
        <v>2013</v>
      </c>
      <c r="B647">
        <v>26</v>
      </c>
      <c r="C647" t="s">
        <v>892</v>
      </c>
      <c r="D647" t="str">
        <f>IFERROR(INDEX('Draft Master List'!E:F,MATCH(C647,'Draft Master List'!E:E,0),2),"N/A")</f>
        <v>N/A</v>
      </c>
      <c r="E647" t="s">
        <v>30</v>
      </c>
      <c r="F647">
        <v>24</v>
      </c>
      <c r="G647" t="s">
        <v>643</v>
      </c>
      <c r="H647">
        <v>14</v>
      </c>
      <c r="I647">
        <v>6</v>
      </c>
      <c r="J647">
        <v>178</v>
      </c>
      <c r="K647">
        <v>773</v>
      </c>
      <c r="L647">
        <v>7</v>
      </c>
      <c r="M647">
        <v>29</v>
      </c>
      <c r="N647">
        <v>4.3</v>
      </c>
      <c r="O647">
        <v>55.2</v>
      </c>
      <c r="P647">
        <v>12.7</v>
      </c>
      <c r="Q647">
        <v>12</v>
      </c>
      <c r="R647">
        <v>10</v>
      </c>
      <c r="S647">
        <v>62</v>
      </c>
      <c r="T647">
        <v>6.2</v>
      </c>
      <c r="U647">
        <v>0</v>
      </c>
      <c r="V647">
        <v>24</v>
      </c>
      <c r="W647">
        <v>0.7</v>
      </c>
      <c r="X647">
        <v>4.4000000000000004</v>
      </c>
      <c r="Y647" s="2">
        <v>0.83299999999999996</v>
      </c>
      <c r="Z647">
        <v>835</v>
      </c>
      <c r="AA647">
        <v>7</v>
      </c>
      <c r="AB647">
        <v>4</v>
      </c>
    </row>
    <row r="648" spans="1:28" x14ac:dyDescent="0.25">
      <c r="A648">
        <v>2013</v>
      </c>
      <c r="B648">
        <v>27</v>
      </c>
      <c r="C648" t="s">
        <v>945</v>
      </c>
      <c r="D648" t="str">
        <f>IFERROR(INDEX('Draft Master List'!E:F,MATCH(C648,'Draft Master List'!E:E,0),2),"N/A")</f>
        <v>N/A</v>
      </c>
      <c r="E648" t="s">
        <v>33</v>
      </c>
      <c r="F648">
        <v>22</v>
      </c>
      <c r="G648" t="s">
        <v>76</v>
      </c>
      <c r="H648">
        <v>16</v>
      </c>
      <c r="I648">
        <v>15</v>
      </c>
      <c r="J648">
        <v>177</v>
      </c>
      <c r="K648">
        <v>709</v>
      </c>
      <c r="L648">
        <v>2</v>
      </c>
      <c r="M648">
        <v>49</v>
      </c>
      <c r="N648">
        <v>4</v>
      </c>
      <c r="O648">
        <v>44.3</v>
      </c>
      <c r="P648">
        <v>11.1</v>
      </c>
      <c r="Q648">
        <v>35</v>
      </c>
      <c r="R648">
        <v>26</v>
      </c>
      <c r="S648">
        <v>170</v>
      </c>
      <c r="T648">
        <v>6.5</v>
      </c>
      <c r="U648">
        <v>0</v>
      </c>
      <c r="V648">
        <v>22</v>
      </c>
      <c r="W648">
        <v>1.6</v>
      </c>
      <c r="X648">
        <v>10.6</v>
      </c>
      <c r="Y648" s="2">
        <v>0.74299999999999999</v>
      </c>
      <c r="Z648">
        <v>879</v>
      </c>
      <c r="AA648">
        <v>2</v>
      </c>
      <c r="AB648">
        <v>1</v>
      </c>
    </row>
    <row r="649" spans="1:28" x14ac:dyDescent="0.25">
      <c r="A649">
        <v>2013</v>
      </c>
      <c r="B649">
        <v>28</v>
      </c>
      <c r="C649" t="s">
        <v>788</v>
      </c>
      <c r="D649" t="str">
        <f>IFERROR(INDEX('Draft Master List'!E:F,MATCH(C649,'Draft Master List'!E:E,0),2),"N/A")</f>
        <v>N/A</v>
      </c>
      <c r="E649" t="s">
        <v>32</v>
      </c>
      <c r="F649">
        <v>25</v>
      </c>
      <c r="G649" t="s">
        <v>76</v>
      </c>
      <c r="H649">
        <v>16</v>
      </c>
      <c r="I649">
        <v>11</v>
      </c>
      <c r="J649">
        <v>176</v>
      </c>
      <c r="K649">
        <v>697</v>
      </c>
      <c r="L649">
        <v>1</v>
      </c>
      <c r="M649">
        <v>39</v>
      </c>
      <c r="N649">
        <v>4</v>
      </c>
      <c r="O649">
        <v>43.6</v>
      </c>
      <c r="P649">
        <v>11</v>
      </c>
      <c r="Q649">
        <v>57</v>
      </c>
      <c r="R649">
        <v>36</v>
      </c>
      <c r="S649">
        <v>272</v>
      </c>
      <c r="T649">
        <v>7.6</v>
      </c>
      <c r="U649">
        <v>0</v>
      </c>
      <c r="V649">
        <v>36</v>
      </c>
      <c r="W649">
        <v>2.2999999999999998</v>
      </c>
      <c r="X649">
        <v>17</v>
      </c>
      <c r="Y649" s="2">
        <v>0.63200000000000001</v>
      </c>
      <c r="Z649">
        <v>969</v>
      </c>
      <c r="AA649">
        <v>1</v>
      </c>
      <c r="AB649">
        <v>1</v>
      </c>
    </row>
    <row r="650" spans="1:28" x14ac:dyDescent="0.25">
      <c r="A650">
        <v>2013</v>
      </c>
      <c r="B650">
        <v>29</v>
      </c>
      <c r="C650" t="s">
        <v>953</v>
      </c>
      <c r="D650" t="str">
        <f>IFERROR(INDEX('Draft Master List'!E:F,MATCH(C650,'Draft Master List'!E:E,0),2),"N/A")</f>
        <v>N/A</v>
      </c>
      <c r="E650" t="s">
        <v>15</v>
      </c>
      <c r="F650">
        <v>22</v>
      </c>
      <c r="H650">
        <v>16</v>
      </c>
      <c r="I650">
        <v>0</v>
      </c>
      <c r="J650">
        <v>170</v>
      </c>
      <c r="K650">
        <v>695</v>
      </c>
      <c r="L650">
        <v>5</v>
      </c>
      <c r="M650">
        <v>35</v>
      </c>
      <c r="N650">
        <v>4.0999999999999996</v>
      </c>
      <c r="O650">
        <v>43.4</v>
      </c>
      <c r="P650">
        <v>10.6</v>
      </c>
      <c r="Q650">
        <v>71</v>
      </c>
      <c r="R650">
        <v>56</v>
      </c>
      <c r="S650">
        <v>514</v>
      </c>
      <c r="T650">
        <v>9.1999999999999993</v>
      </c>
      <c r="U650">
        <v>3</v>
      </c>
      <c r="V650">
        <v>41</v>
      </c>
      <c r="W650">
        <v>3.5</v>
      </c>
      <c r="X650">
        <v>32.1</v>
      </c>
      <c r="Y650" s="2">
        <v>0.78900000000000003</v>
      </c>
      <c r="Z650">
        <v>1209</v>
      </c>
      <c r="AA650">
        <v>8</v>
      </c>
      <c r="AB650">
        <v>2</v>
      </c>
    </row>
    <row r="651" spans="1:28" x14ac:dyDescent="0.25">
      <c r="A651">
        <v>2013</v>
      </c>
      <c r="B651">
        <v>30</v>
      </c>
      <c r="C651" t="s">
        <v>977</v>
      </c>
      <c r="D651" t="str">
        <f>IFERROR(INDEX('Draft Master List'!E:F,MATCH(C651,'Draft Master List'!E:E,0),2),"N/A")</f>
        <v>N/A</v>
      </c>
      <c r="E651" t="s">
        <v>12</v>
      </c>
      <c r="F651">
        <v>27</v>
      </c>
      <c r="G651" t="s">
        <v>976</v>
      </c>
      <c r="H651">
        <v>16</v>
      </c>
      <c r="I651">
        <v>4</v>
      </c>
      <c r="J651">
        <v>166</v>
      </c>
      <c r="K651">
        <v>650</v>
      </c>
      <c r="L651">
        <v>8</v>
      </c>
      <c r="M651">
        <v>20</v>
      </c>
      <c r="N651">
        <v>3.9</v>
      </c>
      <c r="O651">
        <v>40.6</v>
      </c>
      <c r="P651">
        <v>10.4</v>
      </c>
      <c r="Q651">
        <v>69</v>
      </c>
      <c r="R651">
        <v>53</v>
      </c>
      <c r="S651">
        <v>547</v>
      </c>
      <c r="T651">
        <v>10.3</v>
      </c>
      <c r="U651">
        <v>0</v>
      </c>
      <c r="V651">
        <v>37</v>
      </c>
      <c r="W651">
        <v>3.3</v>
      </c>
      <c r="X651">
        <v>34.200000000000003</v>
      </c>
      <c r="Y651" s="2">
        <v>0.76800000000000002</v>
      </c>
      <c r="Z651">
        <v>1197</v>
      </c>
      <c r="AA651">
        <v>8</v>
      </c>
      <c r="AB651">
        <v>4</v>
      </c>
    </row>
    <row r="652" spans="1:28" x14ac:dyDescent="0.25">
      <c r="A652">
        <v>2013</v>
      </c>
      <c r="B652">
        <v>31</v>
      </c>
      <c r="C652" t="s">
        <v>88</v>
      </c>
      <c r="D652" t="str">
        <f>IFERROR(INDEX('Draft Master List'!E:F,MATCH(C652,'Draft Master List'!E:E,0),2),"N/A")</f>
        <v>2502009</v>
      </c>
      <c r="E652" t="s">
        <v>16</v>
      </c>
      <c r="F652">
        <v>28</v>
      </c>
      <c r="G652" t="s">
        <v>76</v>
      </c>
      <c r="H652">
        <v>15</v>
      </c>
      <c r="I652">
        <v>8</v>
      </c>
      <c r="J652">
        <v>163</v>
      </c>
      <c r="K652">
        <v>733</v>
      </c>
      <c r="L652">
        <v>6</v>
      </c>
      <c r="M652">
        <v>80</v>
      </c>
      <c r="N652">
        <v>4.5</v>
      </c>
      <c r="O652">
        <v>48.9</v>
      </c>
      <c r="P652">
        <v>10.9</v>
      </c>
      <c r="Q652">
        <v>48</v>
      </c>
      <c r="R652">
        <v>36</v>
      </c>
      <c r="S652">
        <v>292</v>
      </c>
      <c r="T652">
        <v>8.1</v>
      </c>
      <c r="U652">
        <v>0</v>
      </c>
      <c r="V652">
        <v>24</v>
      </c>
      <c r="W652">
        <v>2.4</v>
      </c>
      <c r="X652">
        <v>19.5</v>
      </c>
      <c r="Y652" s="2">
        <v>0.75</v>
      </c>
      <c r="Z652">
        <v>1025</v>
      </c>
      <c r="AA652">
        <v>6</v>
      </c>
      <c r="AB652">
        <v>0</v>
      </c>
    </row>
    <row r="653" spans="1:28" x14ac:dyDescent="0.25">
      <c r="A653">
        <v>2013</v>
      </c>
      <c r="B653">
        <v>32</v>
      </c>
      <c r="C653" t="s">
        <v>582</v>
      </c>
      <c r="D653" t="str">
        <f>IFERROR(INDEX('Draft Master List'!E:F,MATCH(C653,'Draft Master List'!E:E,0),2),"N/A")</f>
        <v>N/A</v>
      </c>
      <c r="E653" t="s">
        <v>21</v>
      </c>
      <c r="F653">
        <v>30</v>
      </c>
      <c r="G653" t="s">
        <v>76</v>
      </c>
      <c r="H653">
        <v>12</v>
      </c>
      <c r="I653">
        <v>12</v>
      </c>
      <c r="J653">
        <v>157</v>
      </c>
      <c r="K653">
        <v>543</v>
      </c>
      <c r="L653">
        <v>6</v>
      </c>
      <c r="M653">
        <v>50</v>
      </c>
      <c r="N653">
        <v>3.5</v>
      </c>
      <c r="O653">
        <v>45.3</v>
      </c>
      <c r="P653">
        <v>13.1</v>
      </c>
      <c r="Q653">
        <v>49</v>
      </c>
      <c r="R653">
        <v>33</v>
      </c>
      <c r="S653">
        <v>191</v>
      </c>
      <c r="T653">
        <v>5.8</v>
      </c>
      <c r="U653">
        <v>1</v>
      </c>
      <c r="V653">
        <v>25</v>
      </c>
      <c r="W653">
        <v>2.8</v>
      </c>
      <c r="X653">
        <v>15.9</v>
      </c>
      <c r="Y653" s="2">
        <v>0.67300000000000004</v>
      </c>
      <c r="Z653">
        <v>734</v>
      </c>
      <c r="AA653">
        <v>7</v>
      </c>
      <c r="AB653">
        <v>0</v>
      </c>
    </row>
    <row r="654" spans="1:28" x14ac:dyDescent="0.25">
      <c r="A654">
        <v>2013</v>
      </c>
      <c r="B654">
        <v>33</v>
      </c>
      <c r="C654" t="s">
        <v>951</v>
      </c>
      <c r="D654" t="str">
        <f>IFERROR(INDEX('Draft Master List'!E:F,MATCH(C654,'Draft Master List'!E:E,0),2),"N/A")</f>
        <v>N/A</v>
      </c>
      <c r="E654" t="s">
        <v>30</v>
      </c>
      <c r="F654">
        <v>27</v>
      </c>
      <c r="G654" t="s">
        <v>643</v>
      </c>
      <c r="H654">
        <v>16</v>
      </c>
      <c r="I654">
        <v>7</v>
      </c>
      <c r="J654">
        <v>153</v>
      </c>
      <c r="K654">
        <v>772</v>
      </c>
      <c r="L654">
        <v>7</v>
      </c>
      <c r="M654">
        <v>47</v>
      </c>
      <c r="N654">
        <v>5</v>
      </c>
      <c r="O654">
        <v>48.3</v>
      </c>
      <c r="P654">
        <v>9.6</v>
      </c>
      <c r="Q654">
        <v>5</v>
      </c>
      <c r="R654">
        <v>2</v>
      </c>
      <c r="S654">
        <v>38</v>
      </c>
      <c r="T654">
        <v>19</v>
      </c>
      <c r="U654">
        <v>0</v>
      </c>
      <c r="V654">
        <v>32</v>
      </c>
      <c r="W654">
        <v>0.1</v>
      </c>
      <c r="X654">
        <v>2.4</v>
      </c>
      <c r="Y654" s="2">
        <v>0.4</v>
      </c>
      <c r="Z654">
        <v>810</v>
      </c>
      <c r="AA654">
        <v>7</v>
      </c>
      <c r="AB654">
        <v>3</v>
      </c>
    </row>
    <row r="655" spans="1:28" x14ac:dyDescent="0.25">
      <c r="A655">
        <v>2013</v>
      </c>
      <c r="B655">
        <v>34</v>
      </c>
      <c r="C655" t="s">
        <v>1039</v>
      </c>
      <c r="D655" t="str">
        <f>IFERROR(INDEX('Draft Master List'!E:F,MATCH(C655,'Draft Master List'!E:E,0),2),"N/A")</f>
        <v>N/A</v>
      </c>
      <c r="E655" t="s">
        <v>3</v>
      </c>
      <c r="F655">
        <v>23</v>
      </c>
      <c r="G655" t="s">
        <v>643</v>
      </c>
      <c r="H655">
        <v>16</v>
      </c>
      <c r="I655">
        <v>1</v>
      </c>
      <c r="J655">
        <v>152</v>
      </c>
      <c r="K655">
        <v>436</v>
      </c>
      <c r="L655">
        <v>2</v>
      </c>
      <c r="M655">
        <v>28</v>
      </c>
      <c r="N655">
        <v>2.9</v>
      </c>
      <c r="O655">
        <v>27.3</v>
      </c>
      <c r="P655">
        <v>9.5</v>
      </c>
      <c r="Q655">
        <v>25</v>
      </c>
      <c r="R655">
        <v>20</v>
      </c>
      <c r="S655">
        <v>104</v>
      </c>
      <c r="T655">
        <v>5.2</v>
      </c>
      <c r="U655">
        <v>0</v>
      </c>
      <c r="V655">
        <v>15</v>
      </c>
      <c r="W655">
        <v>1.3</v>
      </c>
      <c r="X655">
        <v>6.5</v>
      </c>
      <c r="Y655" s="2">
        <v>0.8</v>
      </c>
      <c r="Z655">
        <v>540</v>
      </c>
      <c r="AA655">
        <v>2</v>
      </c>
      <c r="AB655">
        <v>0</v>
      </c>
    </row>
    <row r="656" spans="1:28" x14ac:dyDescent="0.25">
      <c r="A656">
        <v>2013</v>
      </c>
      <c r="B656">
        <v>35</v>
      </c>
      <c r="C656" t="s">
        <v>789</v>
      </c>
      <c r="D656" t="str">
        <f>IFERROR(INDEX('Draft Master List'!E:F,MATCH(C656,'Draft Master List'!E:E,0),2),"N/A")</f>
        <v>N/A</v>
      </c>
      <c r="E656" t="s">
        <v>669</v>
      </c>
      <c r="F656">
        <v>26</v>
      </c>
      <c r="H656">
        <v>15</v>
      </c>
      <c r="I656">
        <v>6</v>
      </c>
      <c r="J656">
        <v>150</v>
      </c>
      <c r="K656">
        <v>566</v>
      </c>
      <c r="L656">
        <v>5</v>
      </c>
      <c r="M656">
        <v>80</v>
      </c>
      <c r="N656">
        <v>3.8</v>
      </c>
      <c r="O656">
        <v>37.700000000000003</v>
      </c>
      <c r="P656">
        <v>10</v>
      </c>
      <c r="Q656">
        <v>19</v>
      </c>
      <c r="R656">
        <v>15</v>
      </c>
      <c r="S656">
        <v>46</v>
      </c>
      <c r="T656">
        <v>3.1</v>
      </c>
      <c r="U656">
        <v>1</v>
      </c>
      <c r="V656">
        <v>15</v>
      </c>
      <c r="W656">
        <v>1</v>
      </c>
      <c r="X656">
        <v>3.1</v>
      </c>
      <c r="Y656" s="2">
        <v>0.78900000000000003</v>
      </c>
      <c r="Z656">
        <v>612</v>
      </c>
      <c r="AA656">
        <v>6</v>
      </c>
      <c r="AB656">
        <v>1</v>
      </c>
    </row>
    <row r="657" spans="1:28" x14ac:dyDescent="0.25">
      <c r="A657">
        <v>2013</v>
      </c>
      <c r="B657">
        <v>36</v>
      </c>
      <c r="C657" t="s">
        <v>1027</v>
      </c>
      <c r="D657" t="str">
        <f>IFERROR(INDEX('Draft Master List'!E:F,MATCH(C657,'Draft Master List'!E:E,0),2),"N/A")</f>
        <v>N/A</v>
      </c>
      <c r="E657" t="s">
        <v>0</v>
      </c>
      <c r="F657">
        <v>29</v>
      </c>
      <c r="G657" t="s">
        <v>76</v>
      </c>
      <c r="H657">
        <v>16</v>
      </c>
      <c r="I657">
        <v>9</v>
      </c>
      <c r="J657">
        <v>147</v>
      </c>
      <c r="K657">
        <v>549</v>
      </c>
      <c r="L657">
        <v>2</v>
      </c>
      <c r="M657">
        <v>18</v>
      </c>
      <c r="N657">
        <v>3.7</v>
      </c>
      <c r="O657">
        <v>34.299999999999997</v>
      </c>
      <c r="P657">
        <v>9.1999999999999993</v>
      </c>
      <c r="Q657">
        <v>84</v>
      </c>
      <c r="R657">
        <v>77</v>
      </c>
      <c r="S657">
        <v>513</v>
      </c>
      <c r="T657">
        <v>6.7</v>
      </c>
      <c r="U657">
        <v>3</v>
      </c>
      <c r="V657">
        <v>29</v>
      </c>
      <c r="W657">
        <v>4.8</v>
      </c>
      <c r="X657">
        <v>32.1</v>
      </c>
      <c r="Y657" s="2">
        <v>0.91700000000000004</v>
      </c>
      <c r="Z657">
        <v>1062</v>
      </c>
      <c r="AA657">
        <v>5</v>
      </c>
      <c r="AB657">
        <v>2</v>
      </c>
    </row>
    <row r="658" spans="1:28" x14ac:dyDescent="0.25">
      <c r="A658">
        <v>2013</v>
      </c>
      <c r="B658">
        <v>37</v>
      </c>
      <c r="C658" t="s">
        <v>342</v>
      </c>
      <c r="D658" t="str">
        <f>IFERROR(INDEX('Draft Master List'!E:F,MATCH(C658,'Draft Master List'!E:E,0),2),"N/A")</f>
        <v>1292009</v>
      </c>
      <c r="E658" t="s">
        <v>9</v>
      </c>
      <c r="F658">
        <v>27</v>
      </c>
      <c r="G658" t="s">
        <v>76</v>
      </c>
      <c r="H658">
        <v>8</v>
      </c>
      <c r="I658">
        <v>8</v>
      </c>
      <c r="J658">
        <v>139</v>
      </c>
      <c r="K658">
        <v>492</v>
      </c>
      <c r="L658">
        <v>3</v>
      </c>
      <c r="M658">
        <v>23</v>
      </c>
      <c r="N658">
        <v>3.5</v>
      </c>
      <c r="O658">
        <v>61.5</v>
      </c>
      <c r="P658">
        <v>17.399999999999999</v>
      </c>
      <c r="Q658">
        <v>29</v>
      </c>
      <c r="R658">
        <v>20</v>
      </c>
      <c r="S658">
        <v>103</v>
      </c>
      <c r="T658">
        <v>5.2</v>
      </c>
      <c r="U658">
        <v>0</v>
      </c>
      <c r="V658">
        <v>14</v>
      </c>
      <c r="W658">
        <v>2.5</v>
      </c>
      <c r="X658">
        <v>12.9</v>
      </c>
      <c r="Y658" s="2">
        <v>0.69</v>
      </c>
      <c r="Z658">
        <v>595</v>
      </c>
      <c r="AA658">
        <v>3</v>
      </c>
      <c r="AB658">
        <v>3</v>
      </c>
    </row>
    <row r="659" spans="1:28" x14ac:dyDescent="0.25">
      <c r="A659">
        <v>2013</v>
      </c>
      <c r="B659">
        <v>38</v>
      </c>
      <c r="C659" t="s">
        <v>1193</v>
      </c>
      <c r="D659" t="str">
        <f>IFERROR(INDEX('Draft Master List'!E:F,MATCH(C659,'Draft Master List'!E:E,0),2),"N/A")</f>
        <v>N/A</v>
      </c>
      <c r="E659" t="s">
        <v>64</v>
      </c>
      <c r="F659">
        <v>32</v>
      </c>
      <c r="G659" t="s">
        <v>643</v>
      </c>
      <c r="H659">
        <v>12</v>
      </c>
      <c r="I659">
        <v>6</v>
      </c>
      <c r="J659">
        <v>138</v>
      </c>
      <c r="K659">
        <v>377</v>
      </c>
      <c r="L659">
        <v>2</v>
      </c>
      <c r="M659">
        <v>16</v>
      </c>
      <c r="N659">
        <v>2.7</v>
      </c>
      <c r="O659">
        <v>31.4</v>
      </c>
      <c r="P659">
        <v>11.5</v>
      </c>
      <c r="Q659">
        <v>11</v>
      </c>
      <c r="R659">
        <v>8</v>
      </c>
      <c r="S659">
        <v>20</v>
      </c>
      <c r="T659">
        <v>2.5</v>
      </c>
      <c r="U659">
        <v>0</v>
      </c>
      <c r="V659">
        <v>9</v>
      </c>
      <c r="W659">
        <v>0.7</v>
      </c>
      <c r="X659">
        <v>1.7</v>
      </c>
      <c r="Y659" s="2">
        <v>0.72699999999999998</v>
      </c>
      <c r="Z659">
        <v>397</v>
      </c>
      <c r="AA659">
        <v>2</v>
      </c>
      <c r="AB659">
        <v>1</v>
      </c>
    </row>
    <row r="660" spans="1:28" x14ac:dyDescent="0.25">
      <c r="A660">
        <v>2013</v>
      </c>
      <c r="B660">
        <v>39</v>
      </c>
      <c r="C660" t="s">
        <v>1126</v>
      </c>
      <c r="D660" t="str">
        <f>IFERROR(INDEX('Draft Master List'!E:F,MATCH(C660,'Draft Master List'!E:E,0),2),"N/A")</f>
        <v>N/A</v>
      </c>
      <c r="E660" t="s">
        <v>14</v>
      </c>
      <c r="F660">
        <v>24</v>
      </c>
      <c r="G660" t="s">
        <v>643</v>
      </c>
      <c r="H660">
        <v>6</v>
      </c>
      <c r="I660">
        <v>6</v>
      </c>
      <c r="J660">
        <v>127</v>
      </c>
      <c r="K660">
        <v>456</v>
      </c>
      <c r="L660">
        <v>1</v>
      </c>
      <c r="M660">
        <v>28</v>
      </c>
      <c r="N660">
        <v>3.6</v>
      </c>
      <c r="O660">
        <v>76</v>
      </c>
      <c r="P660">
        <v>21.2</v>
      </c>
      <c r="Q660">
        <v>24</v>
      </c>
      <c r="R660">
        <v>12</v>
      </c>
      <c r="S660">
        <v>66</v>
      </c>
      <c r="T660">
        <v>5.5</v>
      </c>
      <c r="U660">
        <v>0</v>
      </c>
      <c r="V660">
        <v>13</v>
      </c>
      <c r="W660">
        <v>2</v>
      </c>
      <c r="X660">
        <v>11</v>
      </c>
      <c r="Y660" s="2">
        <v>0.5</v>
      </c>
      <c r="Z660">
        <v>522</v>
      </c>
      <c r="AA660">
        <v>1</v>
      </c>
      <c r="AB660">
        <v>2</v>
      </c>
    </row>
    <row r="661" spans="1:28" x14ac:dyDescent="0.25">
      <c r="A661">
        <v>2013</v>
      </c>
      <c r="B661">
        <v>40</v>
      </c>
      <c r="C661" t="s">
        <v>842</v>
      </c>
      <c r="D661" t="str">
        <f>IFERROR(INDEX('Draft Master List'!E:F,MATCH(C661,'Draft Master List'!E:E,0),2),"N/A")</f>
        <v>N/A</v>
      </c>
      <c r="E661" t="s">
        <v>23</v>
      </c>
      <c r="F661">
        <v>27</v>
      </c>
      <c r="G661" t="s">
        <v>76</v>
      </c>
      <c r="H661">
        <v>8</v>
      </c>
      <c r="I661">
        <v>8</v>
      </c>
      <c r="J661">
        <v>121</v>
      </c>
      <c r="K661">
        <v>542</v>
      </c>
      <c r="L661">
        <v>1</v>
      </c>
      <c r="M661">
        <v>23</v>
      </c>
      <c r="N661">
        <v>4.5</v>
      </c>
      <c r="O661">
        <v>67.8</v>
      </c>
      <c r="P661">
        <v>15.1</v>
      </c>
      <c r="Q661">
        <v>35</v>
      </c>
      <c r="R661">
        <v>22</v>
      </c>
      <c r="S661">
        <v>183</v>
      </c>
      <c r="T661">
        <v>8.3000000000000007</v>
      </c>
      <c r="U661">
        <v>1</v>
      </c>
      <c r="V661">
        <v>41</v>
      </c>
      <c r="W661">
        <v>2.8</v>
      </c>
      <c r="X661">
        <v>22.9</v>
      </c>
      <c r="Y661" s="2">
        <v>0.629</v>
      </c>
      <c r="Z661">
        <v>725</v>
      </c>
      <c r="AA661">
        <v>2</v>
      </c>
      <c r="AB661">
        <v>0</v>
      </c>
    </row>
    <row r="662" spans="1:28" x14ac:dyDescent="0.25">
      <c r="A662">
        <v>2013</v>
      </c>
      <c r="B662">
        <v>41</v>
      </c>
      <c r="C662" t="s">
        <v>1130</v>
      </c>
      <c r="D662" t="str">
        <f>IFERROR(INDEX('Draft Master List'!E:F,MATCH(C662,'Draft Master List'!E:E,0),2),"N/A")</f>
        <v>N/A</v>
      </c>
      <c r="E662" t="s">
        <v>26</v>
      </c>
      <c r="F662">
        <v>23</v>
      </c>
      <c r="H662">
        <v>16</v>
      </c>
      <c r="I662">
        <v>0</v>
      </c>
      <c r="J662">
        <v>120</v>
      </c>
      <c r="K662">
        <v>559</v>
      </c>
      <c r="L662">
        <v>4</v>
      </c>
      <c r="M662">
        <v>45</v>
      </c>
      <c r="N662">
        <v>4.7</v>
      </c>
      <c r="O662">
        <v>34.9</v>
      </c>
      <c r="P662">
        <v>7.5</v>
      </c>
      <c r="Q662">
        <v>27</v>
      </c>
      <c r="R662">
        <v>20</v>
      </c>
      <c r="S662">
        <v>145</v>
      </c>
      <c r="T662">
        <v>7.3</v>
      </c>
      <c r="U662">
        <v>0</v>
      </c>
      <c r="V662">
        <v>31</v>
      </c>
      <c r="W662">
        <v>1.3</v>
      </c>
      <c r="X662">
        <v>9.1</v>
      </c>
      <c r="Y662" s="2">
        <v>0.74099999999999999</v>
      </c>
      <c r="Z662">
        <v>704</v>
      </c>
      <c r="AA662">
        <v>4</v>
      </c>
      <c r="AB662">
        <v>3</v>
      </c>
    </row>
    <row r="663" spans="1:28" x14ac:dyDescent="0.25">
      <c r="A663">
        <v>2013</v>
      </c>
      <c r="B663">
        <v>42</v>
      </c>
      <c r="C663" t="s">
        <v>996</v>
      </c>
      <c r="D663" t="str">
        <f>IFERROR(INDEX('Draft Master List'!E:F,MATCH(C663,'Draft Master List'!E:E,0),2),"N/A")</f>
        <v>N/A</v>
      </c>
      <c r="E663" t="s">
        <v>10</v>
      </c>
      <c r="F663">
        <v>24</v>
      </c>
      <c r="G663" t="s">
        <v>643</v>
      </c>
      <c r="H663">
        <v>15</v>
      </c>
      <c r="I663">
        <v>1</v>
      </c>
      <c r="J663">
        <v>118</v>
      </c>
      <c r="K663">
        <v>652</v>
      </c>
      <c r="L663">
        <v>3</v>
      </c>
      <c r="M663">
        <v>80</v>
      </c>
      <c r="N663">
        <v>5.5</v>
      </c>
      <c r="O663">
        <v>43.5</v>
      </c>
      <c r="P663">
        <v>7.9</v>
      </c>
      <c r="Q663">
        <v>57</v>
      </c>
      <c r="R663">
        <v>39</v>
      </c>
      <c r="S663">
        <v>371</v>
      </c>
      <c r="T663">
        <v>9.5</v>
      </c>
      <c r="U663">
        <v>1</v>
      </c>
      <c r="V663">
        <v>38</v>
      </c>
      <c r="W663">
        <v>2.6</v>
      </c>
      <c r="X663">
        <v>24.7</v>
      </c>
      <c r="Y663" s="2">
        <v>0.68400000000000005</v>
      </c>
      <c r="Z663">
        <v>1023</v>
      </c>
      <c r="AA663">
        <v>4</v>
      </c>
      <c r="AB663">
        <v>1</v>
      </c>
    </row>
    <row r="664" spans="1:28" x14ac:dyDescent="0.25">
      <c r="A664">
        <v>2013</v>
      </c>
      <c r="B664">
        <v>43</v>
      </c>
      <c r="C664" t="s">
        <v>96</v>
      </c>
      <c r="D664" t="str">
        <f>IFERROR(INDEX('Draft Master List'!E:F,MATCH(C664,'Draft Master List'!E:E,0),2),"N/A")</f>
        <v>42008</v>
      </c>
      <c r="E664" t="s">
        <v>16</v>
      </c>
      <c r="F664">
        <v>26</v>
      </c>
      <c r="G664" t="s">
        <v>643</v>
      </c>
      <c r="H664">
        <v>10</v>
      </c>
      <c r="I664">
        <v>7</v>
      </c>
      <c r="J664">
        <v>114</v>
      </c>
      <c r="K664">
        <v>379</v>
      </c>
      <c r="L664">
        <v>5</v>
      </c>
      <c r="M664">
        <v>30</v>
      </c>
      <c r="N664">
        <v>3.3</v>
      </c>
      <c r="O664">
        <v>37.9</v>
      </c>
      <c r="P664">
        <v>11.4</v>
      </c>
      <c r="Q664">
        <v>25</v>
      </c>
      <c r="R664">
        <v>17</v>
      </c>
      <c r="S664">
        <v>108</v>
      </c>
      <c r="T664">
        <v>6.4</v>
      </c>
      <c r="U664">
        <v>0</v>
      </c>
      <c r="V664">
        <v>16</v>
      </c>
      <c r="W664">
        <v>1.7</v>
      </c>
      <c r="X664">
        <v>10.8</v>
      </c>
      <c r="Y664" s="2">
        <v>0.68</v>
      </c>
      <c r="Z664">
        <v>487</v>
      </c>
      <c r="AA664">
        <v>5</v>
      </c>
      <c r="AB664">
        <v>1</v>
      </c>
    </row>
    <row r="665" spans="1:28" x14ac:dyDescent="0.25">
      <c r="A665">
        <v>2013</v>
      </c>
      <c r="B665">
        <v>44</v>
      </c>
      <c r="C665" t="s">
        <v>750</v>
      </c>
      <c r="D665" t="str">
        <f>IFERROR(INDEX('Draft Master List'!E:F,MATCH(C665,'Draft Master List'!E:E,0),2),"N/A")</f>
        <v>N/A</v>
      </c>
      <c r="E665" t="s">
        <v>22</v>
      </c>
      <c r="F665">
        <v>24</v>
      </c>
      <c r="G665" t="s">
        <v>1</v>
      </c>
      <c r="H665">
        <v>16</v>
      </c>
      <c r="I665">
        <v>16</v>
      </c>
      <c r="J665">
        <v>111</v>
      </c>
      <c r="K665">
        <v>585</v>
      </c>
      <c r="L665">
        <v>6</v>
      </c>
      <c r="M665">
        <v>56</v>
      </c>
      <c r="N665">
        <v>5.3</v>
      </c>
      <c r="O665">
        <v>36.6</v>
      </c>
      <c r="P665">
        <v>6.9</v>
      </c>
      <c r="Z665">
        <v>585</v>
      </c>
      <c r="AA665">
        <v>6</v>
      </c>
      <c r="AB665">
        <v>3</v>
      </c>
    </row>
    <row r="666" spans="1:28" x14ac:dyDescent="0.25">
      <c r="A666">
        <v>2013</v>
      </c>
      <c r="B666">
        <v>45</v>
      </c>
      <c r="C666" t="s">
        <v>890</v>
      </c>
      <c r="D666" t="str">
        <f>IFERROR(INDEX('Draft Master List'!E:F,MATCH(C666,'Draft Master List'!E:E,0),2),"N/A")</f>
        <v>N/A</v>
      </c>
      <c r="E666" t="s">
        <v>33</v>
      </c>
      <c r="F666">
        <v>26</v>
      </c>
      <c r="G666" t="s">
        <v>643</v>
      </c>
      <c r="H666">
        <v>15</v>
      </c>
      <c r="I666">
        <v>1</v>
      </c>
      <c r="J666">
        <v>109</v>
      </c>
      <c r="K666">
        <v>406</v>
      </c>
      <c r="L666">
        <v>4</v>
      </c>
      <c r="M666">
        <v>55</v>
      </c>
      <c r="N666">
        <v>3.7</v>
      </c>
      <c r="O666">
        <v>27.1</v>
      </c>
      <c r="P666">
        <v>7.3</v>
      </c>
      <c r="Q666">
        <v>17</v>
      </c>
      <c r="R666">
        <v>15</v>
      </c>
      <c r="S666">
        <v>63</v>
      </c>
      <c r="T666">
        <v>4.2</v>
      </c>
      <c r="U666">
        <v>2</v>
      </c>
      <c r="V666">
        <v>16</v>
      </c>
      <c r="W666">
        <v>1</v>
      </c>
      <c r="X666">
        <v>4.2</v>
      </c>
      <c r="Y666" s="2">
        <v>0.88200000000000001</v>
      </c>
      <c r="Z666">
        <v>469</v>
      </c>
      <c r="AA666">
        <v>6</v>
      </c>
      <c r="AB666">
        <v>0</v>
      </c>
    </row>
    <row r="667" spans="1:28" x14ac:dyDescent="0.25">
      <c r="A667">
        <v>2013</v>
      </c>
      <c r="B667">
        <v>46</v>
      </c>
      <c r="C667" t="s">
        <v>974</v>
      </c>
      <c r="D667" t="str">
        <f>IFERROR(INDEX('Draft Master List'!E:F,MATCH(C667,'Draft Master List'!E:E,0),2),"N/A")</f>
        <v>N/A</v>
      </c>
      <c r="E667" t="s">
        <v>13</v>
      </c>
      <c r="F667">
        <v>28</v>
      </c>
      <c r="G667" t="s">
        <v>643</v>
      </c>
      <c r="H667">
        <v>16</v>
      </c>
      <c r="I667">
        <v>2</v>
      </c>
      <c r="J667">
        <v>106</v>
      </c>
      <c r="K667">
        <v>429</v>
      </c>
      <c r="L667">
        <v>2</v>
      </c>
      <c r="M667">
        <v>14</v>
      </c>
      <c r="N667">
        <v>4</v>
      </c>
      <c r="O667">
        <v>26.8</v>
      </c>
      <c r="P667">
        <v>6.6</v>
      </c>
      <c r="Q667">
        <v>88</v>
      </c>
      <c r="R667">
        <v>76</v>
      </c>
      <c r="S667">
        <v>605</v>
      </c>
      <c r="T667">
        <v>8</v>
      </c>
      <c r="U667">
        <v>6</v>
      </c>
      <c r="V667">
        <v>39</v>
      </c>
      <c r="W667">
        <v>4.8</v>
      </c>
      <c r="X667">
        <v>37.799999999999997</v>
      </c>
      <c r="Y667" s="2">
        <v>0.86399999999999999</v>
      </c>
      <c r="Z667">
        <v>1034</v>
      </c>
      <c r="AA667">
        <v>8</v>
      </c>
      <c r="AB667">
        <v>2</v>
      </c>
    </row>
    <row r="668" spans="1:28" x14ac:dyDescent="0.25">
      <c r="A668">
        <v>2013</v>
      </c>
      <c r="B668">
        <v>47</v>
      </c>
      <c r="C668" t="s">
        <v>321</v>
      </c>
      <c r="D668" t="str">
        <f>IFERROR(INDEX('Draft Master List'!E:F,MATCH(C668,'Draft Master List'!E:E,0),2),"N/A")</f>
        <v>272009</v>
      </c>
      <c r="E668" t="s">
        <v>20</v>
      </c>
      <c r="F668">
        <v>26</v>
      </c>
      <c r="G668" t="s">
        <v>643</v>
      </c>
      <c r="H668">
        <v>16</v>
      </c>
      <c r="I668">
        <v>5</v>
      </c>
      <c r="J668">
        <v>102</v>
      </c>
      <c r="K668">
        <v>537</v>
      </c>
      <c r="L668">
        <v>6</v>
      </c>
      <c r="M668">
        <v>51</v>
      </c>
      <c r="N668">
        <v>5.3</v>
      </c>
      <c r="O668">
        <v>33.6</v>
      </c>
      <c r="P668">
        <v>6.4</v>
      </c>
      <c r="Q668">
        <v>35</v>
      </c>
      <c r="R668">
        <v>27</v>
      </c>
      <c r="S668">
        <v>214</v>
      </c>
      <c r="T668">
        <v>7.9</v>
      </c>
      <c r="U668">
        <v>2</v>
      </c>
      <c r="V668">
        <v>33</v>
      </c>
      <c r="W668">
        <v>1.7</v>
      </c>
      <c r="X668">
        <v>13.4</v>
      </c>
      <c r="Y668" s="2">
        <v>0.77100000000000002</v>
      </c>
      <c r="Z668">
        <v>751</v>
      </c>
      <c r="AA668">
        <v>8</v>
      </c>
      <c r="AB668">
        <v>1</v>
      </c>
    </row>
    <row r="669" spans="1:28" x14ac:dyDescent="0.25">
      <c r="A669">
        <v>2013</v>
      </c>
      <c r="B669">
        <v>48</v>
      </c>
      <c r="C669" t="s">
        <v>1131</v>
      </c>
      <c r="D669" t="str">
        <f>IFERROR(INDEX('Draft Master List'!E:F,MATCH(C669,'Draft Master List'!E:E,0),2),"N/A")</f>
        <v>N/A</v>
      </c>
      <c r="E669" t="s">
        <v>22</v>
      </c>
      <c r="F669">
        <v>28</v>
      </c>
      <c r="G669" t="s">
        <v>212</v>
      </c>
      <c r="H669">
        <v>16</v>
      </c>
      <c r="I669">
        <v>13</v>
      </c>
      <c r="J669">
        <v>101</v>
      </c>
      <c r="K669">
        <v>361</v>
      </c>
      <c r="L669">
        <v>5</v>
      </c>
      <c r="M669">
        <v>22</v>
      </c>
      <c r="N669">
        <v>3.6</v>
      </c>
      <c r="O669">
        <v>22.6</v>
      </c>
      <c r="P669">
        <v>6.3</v>
      </c>
      <c r="Q669">
        <v>33</v>
      </c>
      <c r="R669">
        <v>27</v>
      </c>
      <c r="S669">
        <v>184</v>
      </c>
      <c r="T669">
        <v>6.8</v>
      </c>
      <c r="U669">
        <v>2</v>
      </c>
      <c r="V669">
        <v>18</v>
      </c>
      <c r="W669">
        <v>1.7</v>
      </c>
      <c r="X669">
        <v>11.5</v>
      </c>
      <c r="Y669" s="2">
        <v>0.81799999999999995</v>
      </c>
      <c r="Z669">
        <v>545</v>
      </c>
      <c r="AA669">
        <v>7</v>
      </c>
      <c r="AB669">
        <v>0</v>
      </c>
    </row>
    <row r="670" spans="1:28" x14ac:dyDescent="0.25">
      <c r="A670">
        <v>2013</v>
      </c>
      <c r="B670">
        <v>49</v>
      </c>
      <c r="C670" t="s">
        <v>911</v>
      </c>
      <c r="D670" t="str">
        <f>IFERROR(INDEX('Draft Master List'!E:F,MATCH(C670,'Draft Master List'!E:E,0),2),"N/A")</f>
        <v>N/A</v>
      </c>
      <c r="E670" t="s">
        <v>21</v>
      </c>
      <c r="F670">
        <v>23</v>
      </c>
      <c r="G670" t="s">
        <v>643</v>
      </c>
      <c r="H670">
        <v>15</v>
      </c>
      <c r="I670">
        <v>4</v>
      </c>
      <c r="J670">
        <v>96</v>
      </c>
      <c r="K670">
        <v>332</v>
      </c>
      <c r="L670">
        <v>2</v>
      </c>
      <c r="M670">
        <v>19</v>
      </c>
      <c r="N670">
        <v>3.5</v>
      </c>
      <c r="O670">
        <v>22.1</v>
      </c>
      <c r="P670">
        <v>6.4</v>
      </c>
      <c r="Q670">
        <v>63</v>
      </c>
      <c r="R670">
        <v>52</v>
      </c>
      <c r="S670">
        <v>341</v>
      </c>
      <c r="T670">
        <v>6.6</v>
      </c>
      <c r="U670">
        <v>2</v>
      </c>
      <c r="V670">
        <v>22</v>
      </c>
      <c r="W670">
        <v>3.5</v>
      </c>
      <c r="X670">
        <v>22.7</v>
      </c>
      <c r="Y670" s="2">
        <v>0.82499999999999996</v>
      </c>
      <c r="Z670">
        <v>673</v>
      </c>
      <c r="AA670">
        <v>4</v>
      </c>
      <c r="AB670">
        <v>1</v>
      </c>
    </row>
    <row r="671" spans="1:28" x14ac:dyDescent="0.25">
      <c r="A671">
        <v>2013</v>
      </c>
      <c r="B671">
        <v>50</v>
      </c>
      <c r="C671" t="s">
        <v>795</v>
      </c>
      <c r="D671" t="str">
        <f>IFERROR(INDEX('Draft Master List'!E:F,MATCH(C671,'Draft Master List'!E:E,0),2),"N/A")</f>
        <v>N/A</v>
      </c>
      <c r="E671" t="s">
        <v>19</v>
      </c>
      <c r="F671">
        <v>25</v>
      </c>
      <c r="G671" t="s">
        <v>1</v>
      </c>
      <c r="H671">
        <v>16</v>
      </c>
      <c r="I671">
        <v>16</v>
      </c>
      <c r="J671">
        <v>96</v>
      </c>
      <c r="K671">
        <v>539</v>
      </c>
      <c r="L671">
        <v>1</v>
      </c>
      <c r="M671">
        <v>27</v>
      </c>
      <c r="N671">
        <v>5.6</v>
      </c>
      <c r="O671">
        <v>33.700000000000003</v>
      </c>
      <c r="P671">
        <v>6</v>
      </c>
      <c r="Z671">
        <v>539</v>
      </c>
      <c r="AA671">
        <v>1</v>
      </c>
      <c r="AB671">
        <v>12</v>
      </c>
    </row>
    <row r="672" spans="1:28" x14ac:dyDescent="0.25">
      <c r="A672">
        <v>2013</v>
      </c>
      <c r="B672">
        <v>51</v>
      </c>
      <c r="C672" t="s">
        <v>740</v>
      </c>
      <c r="D672" t="str">
        <f>IFERROR(INDEX('Draft Master List'!E:F,MATCH(C672,'Draft Master List'!E:E,0),2),"N/A")</f>
        <v>N/A</v>
      </c>
      <c r="E672" t="s">
        <v>34</v>
      </c>
      <c r="F672">
        <v>26</v>
      </c>
      <c r="G672" t="s">
        <v>1</v>
      </c>
      <c r="H672">
        <v>16</v>
      </c>
      <c r="I672">
        <v>16</v>
      </c>
      <c r="J672">
        <v>92</v>
      </c>
      <c r="K672">
        <v>524</v>
      </c>
      <c r="L672">
        <v>4</v>
      </c>
      <c r="M672">
        <v>28</v>
      </c>
      <c r="N672">
        <v>5.7</v>
      </c>
      <c r="O672">
        <v>32.799999999999997</v>
      </c>
      <c r="P672">
        <v>5.8</v>
      </c>
      <c r="Z672">
        <v>524</v>
      </c>
      <c r="AA672">
        <v>4</v>
      </c>
      <c r="AB672">
        <v>9</v>
      </c>
    </row>
    <row r="673" spans="1:28" x14ac:dyDescent="0.25">
      <c r="A673">
        <v>2013</v>
      </c>
      <c r="B673">
        <v>52</v>
      </c>
      <c r="C673" t="s">
        <v>93</v>
      </c>
      <c r="D673" t="str">
        <f>IFERROR(INDEX('Draft Master List'!E:F,MATCH(C673,'Draft Master List'!E:E,0),2),"N/A")</f>
        <v>1932010</v>
      </c>
      <c r="E673" t="s">
        <v>5</v>
      </c>
      <c r="F673">
        <v>27</v>
      </c>
      <c r="G673" t="s">
        <v>643</v>
      </c>
      <c r="H673">
        <v>13</v>
      </c>
      <c r="I673">
        <v>1</v>
      </c>
      <c r="J673">
        <v>89</v>
      </c>
      <c r="K673">
        <v>493</v>
      </c>
      <c r="L673">
        <v>3</v>
      </c>
      <c r="M673">
        <v>41</v>
      </c>
      <c r="N673">
        <v>5.5</v>
      </c>
      <c r="O673">
        <v>37.9</v>
      </c>
      <c r="P673">
        <v>6.8</v>
      </c>
      <c r="Q673">
        <v>13</v>
      </c>
      <c r="R673">
        <v>10</v>
      </c>
      <c r="S673">
        <v>89</v>
      </c>
      <c r="T673">
        <v>8.9</v>
      </c>
      <c r="U673">
        <v>1</v>
      </c>
      <c r="V673">
        <v>23</v>
      </c>
      <c r="W673">
        <v>0.8</v>
      </c>
      <c r="X673">
        <v>6.8</v>
      </c>
      <c r="Y673" s="2">
        <v>0.76900000000000002</v>
      </c>
      <c r="Z673">
        <v>582</v>
      </c>
      <c r="AA673">
        <v>4</v>
      </c>
      <c r="AB673">
        <v>1</v>
      </c>
    </row>
    <row r="674" spans="1:28" x14ac:dyDescent="0.25">
      <c r="A674">
        <v>2013</v>
      </c>
      <c r="B674">
        <v>53</v>
      </c>
      <c r="C674" t="s">
        <v>769</v>
      </c>
      <c r="D674" t="str">
        <f>IFERROR(INDEX('Draft Master List'!E:F,MATCH(C674,'Draft Master List'!E:E,0),2),"N/A")</f>
        <v>N/A</v>
      </c>
      <c r="E674" t="s">
        <v>7</v>
      </c>
      <c r="F674">
        <v>23</v>
      </c>
      <c r="G674" t="s">
        <v>1</v>
      </c>
      <c r="H674">
        <v>13</v>
      </c>
      <c r="I674">
        <v>13</v>
      </c>
      <c r="J674">
        <v>86</v>
      </c>
      <c r="K674">
        <v>489</v>
      </c>
      <c r="L674">
        <v>0</v>
      </c>
      <c r="M674">
        <v>26</v>
      </c>
      <c r="N674">
        <v>5.7</v>
      </c>
      <c r="O674">
        <v>37.6</v>
      </c>
      <c r="P674">
        <v>6.6</v>
      </c>
      <c r="Z674">
        <v>489</v>
      </c>
      <c r="AA674">
        <v>0</v>
      </c>
      <c r="AB674">
        <v>11</v>
      </c>
    </row>
    <row r="675" spans="1:28" x14ac:dyDescent="0.25">
      <c r="A675">
        <v>2013</v>
      </c>
      <c r="B675">
        <v>54</v>
      </c>
      <c r="C675" t="s">
        <v>757</v>
      </c>
      <c r="D675" t="str">
        <f>IFERROR(INDEX('Draft Master List'!E:F,MATCH(C675,'Draft Master List'!E:E,0),2),"N/A")</f>
        <v>N/A</v>
      </c>
      <c r="E675" t="s">
        <v>16</v>
      </c>
      <c r="F675">
        <v>24</v>
      </c>
      <c r="G675" t="s">
        <v>1</v>
      </c>
      <c r="H675">
        <v>11</v>
      </c>
      <c r="I675">
        <v>9</v>
      </c>
      <c r="J675">
        <v>83</v>
      </c>
      <c r="K675">
        <v>576</v>
      </c>
      <c r="L675">
        <v>2</v>
      </c>
      <c r="M675">
        <v>93</v>
      </c>
      <c r="N675">
        <v>6.9</v>
      </c>
      <c r="O675">
        <v>52.4</v>
      </c>
      <c r="P675">
        <v>7.5</v>
      </c>
      <c r="Z675">
        <v>576</v>
      </c>
      <c r="AA675">
        <v>2</v>
      </c>
      <c r="AB675">
        <v>7</v>
      </c>
    </row>
    <row r="676" spans="1:28" x14ac:dyDescent="0.25">
      <c r="A676">
        <v>2013</v>
      </c>
      <c r="B676">
        <v>55</v>
      </c>
      <c r="C676" t="s">
        <v>902</v>
      </c>
      <c r="D676" t="str">
        <f>IFERROR(INDEX('Draft Master List'!E:F,MATCH(C676,'Draft Master List'!E:E,0),2),"N/A")</f>
        <v>N/A</v>
      </c>
      <c r="E676" t="s">
        <v>34</v>
      </c>
      <c r="F676">
        <v>25</v>
      </c>
      <c r="H676">
        <v>16</v>
      </c>
      <c r="I676">
        <v>0</v>
      </c>
      <c r="J676">
        <v>78</v>
      </c>
      <c r="K676">
        <v>358</v>
      </c>
      <c r="L676">
        <v>3</v>
      </c>
      <c r="M676">
        <v>45</v>
      </c>
      <c r="N676">
        <v>4.5999999999999996</v>
      </c>
      <c r="O676">
        <v>22.4</v>
      </c>
      <c r="P676">
        <v>4.9000000000000004</v>
      </c>
      <c r="Q676">
        <v>4</v>
      </c>
      <c r="R676">
        <v>2</v>
      </c>
      <c r="S676">
        <v>13</v>
      </c>
      <c r="T676">
        <v>6.5</v>
      </c>
      <c r="U676">
        <v>0</v>
      </c>
      <c r="V676">
        <v>9</v>
      </c>
      <c r="W676">
        <v>0.1</v>
      </c>
      <c r="X676">
        <v>0.8</v>
      </c>
      <c r="Y676" s="2">
        <v>0.5</v>
      </c>
      <c r="Z676">
        <v>371</v>
      </c>
      <c r="AA676">
        <v>3</v>
      </c>
      <c r="AB676">
        <v>1</v>
      </c>
    </row>
    <row r="677" spans="1:28" x14ac:dyDescent="0.25">
      <c r="A677">
        <v>2013</v>
      </c>
      <c r="B677">
        <v>56</v>
      </c>
      <c r="C677" t="s">
        <v>883</v>
      </c>
      <c r="D677" t="str">
        <f>IFERROR(INDEX('Draft Master List'!E:F,MATCH(C677,'Draft Master List'!E:E,0),2),"N/A")</f>
        <v>N/A</v>
      </c>
      <c r="E677" t="s">
        <v>0</v>
      </c>
      <c r="F677">
        <v>24</v>
      </c>
      <c r="G677" t="s">
        <v>643</v>
      </c>
      <c r="H677">
        <v>11</v>
      </c>
      <c r="I677">
        <v>3</v>
      </c>
      <c r="J677">
        <v>78</v>
      </c>
      <c r="K677">
        <v>386</v>
      </c>
      <c r="L677">
        <v>1</v>
      </c>
      <c r="M677">
        <v>34</v>
      </c>
      <c r="N677">
        <v>4.9000000000000004</v>
      </c>
      <c r="O677">
        <v>35.1</v>
      </c>
      <c r="P677">
        <v>7.1</v>
      </c>
      <c r="Q677">
        <v>11</v>
      </c>
      <c r="R677">
        <v>7</v>
      </c>
      <c r="S677">
        <v>68</v>
      </c>
      <c r="T677">
        <v>9.6999999999999993</v>
      </c>
      <c r="U677">
        <v>0</v>
      </c>
      <c r="V677">
        <v>23</v>
      </c>
      <c r="W677">
        <v>0.6</v>
      </c>
      <c r="X677">
        <v>6.2</v>
      </c>
      <c r="Y677" s="2">
        <v>0.63600000000000001</v>
      </c>
      <c r="Z677">
        <v>454</v>
      </c>
      <c r="AA677">
        <v>1</v>
      </c>
      <c r="AB677">
        <v>1</v>
      </c>
    </row>
    <row r="678" spans="1:28" x14ac:dyDescent="0.25">
      <c r="A678">
        <v>2013</v>
      </c>
      <c r="B678">
        <v>57</v>
      </c>
      <c r="C678" t="s">
        <v>328</v>
      </c>
      <c r="D678" t="str">
        <f>IFERROR(INDEX('Draft Master List'!E:F,MATCH(C678,'Draft Master List'!E:E,0),2),"N/A")</f>
        <v>652009</v>
      </c>
      <c r="E678" t="s">
        <v>28</v>
      </c>
      <c r="F678">
        <v>28</v>
      </c>
      <c r="H678">
        <v>11</v>
      </c>
      <c r="I678">
        <v>0</v>
      </c>
      <c r="J678">
        <v>77</v>
      </c>
      <c r="K678">
        <v>295</v>
      </c>
      <c r="L678">
        <v>4</v>
      </c>
      <c r="M678">
        <v>29</v>
      </c>
      <c r="N678">
        <v>3.8</v>
      </c>
      <c r="O678">
        <v>26.8</v>
      </c>
      <c r="P678">
        <v>7</v>
      </c>
      <c r="Q678">
        <v>8</v>
      </c>
      <c r="R678">
        <v>6</v>
      </c>
      <c r="S678">
        <v>39</v>
      </c>
      <c r="T678">
        <v>6.5</v>
      </c>
      <c r="U678">
        <v>0</v>
      </c>
      <c r="V678">
        <v>28</v>
      </c>
      <c r="W678">
        <v>0.5</v>
      </c>
      <c r="X678">
        <v>3.5</v>
      </c>
      <c r="Y678" s="2">
        <v>0.75</v>
      </c>
      <c r="Z678">
        <v>334</v>
      </c>
      <c r="AA678">
        <v>4</v>
      </c>
      <c r="AB678">
        <v>0</v>
      </c>
    </row>
    <row r="679" spans="1:28" x14ac:dyDescent="0.25">
      <c r="A679">
        <v>2013</v>
      </c>
      <c r="B679">
        <v>58</v>
      </c>
      <c r="C679" t="s">
        <v>990</v>
      </c>
      <c r="D679" t="str">
        <f>IFERROR(INDEX('Draft Master List'!E:F,MATCH(C679,'Draft Master List'!E:E,0),2),"N/A")</f>
        <v>N/A</v>
      </c>
      <c r="E679" t="s">
        <v>19</v>
      </c>
      <c r="F679">
        <v>24</v>
      </c>
      <c r="H679">
        <v>16</v>
      </c>
      <c r="I679">
        <v>0</v>
      </c>
      <c r="J679">
        <v>77</v>
      </c>
      <c r="K679">
        <v>264</v>
      </c>
      <c r="L679">
        <v>0</v>
      </c>
      <c r="M679">
        <v>15</v>
      </c>
      <c r="N679">
        <v>3.4</v>
      </c>
      <c r="O679">
        <v>16.5</v>
      </c>
      <c r="P679">
        <v>4.8</v>
      </c>
      <c r="Q679">
        <v>12</v>
      </c>
      <c r="R679">
        <v>8</v>
      </c>
      <c r="S679">
        <v>60</v>
      </c>
      <c r="T679">
        <v>7.5</v>
      </c>
      <c r="U679">
        <v>0</v>
      </c>
      <c r="V679">
        <v>19</v>
      </c>
      <c r="W679">
        <v>0.5</v>
      </c>
      <c r="X679">
        <v>3.8</v>
      </c>
      <c r="Y679" s="2">
        <v>0.66700000000000004</v>
      </c>
      <c r="Z679">
        <v>324</v>
      </c>
      <c r="AA679">
        <v>0</v>
      </c>
      <c r="AB679">
        <v>1</v>
      </c>
    </row>
    <row r="680" spans="1:28" x14ac:dyDescent="0.25">
      <c r="A680">
        <v>2013</v>
      </c>
      <c r="B680">
        <v>59</v>
      </c>
      <c r="C680" t="s">
        <v>84</v>
      </c>
      <c r="D680" t="str">
        <f>IFERROR(INDEX('Draft Master List'!E:F,MATCH(C680,'Draft Master List'!E:E,0),2),"N/A")</f>
        <v>N/A</v>
      </c>
      <c r="E680" t="s">
        <v>25</v>
      </c>
      <c r="F680">
        <v>29</v>
      </c>
      <c r="G680" t="s">
        <v>1</v>
      </c>
      <c r="H680">
        <v>15</v>
      </c>
      <c r="I680">
        <v>15</v>
      </c>
      <c r="J680">
        <v>76</v>
      </c>
      <c r="K680">
        <v>431</v>
      </c>
      <c r="L680">
        <v>1</v>
      </c>
      <c r="M680">
        <v>26</v>
      </c>
      <c r="N680">
        <v>5.7</v>
      </c>
      <c r="O680">
        <v>28.7</v>
      </c>
      <c r="P680">
        <v>5.0999999999999996</v>
      </c>
      <c r="Q680">
        <v>1</v>
      </c>
      <c r="R680">
        <v>1</v>
      </c>
      <c r="S680">
        <v>-4</v>
      </c>
      <c r="T680">
        <v>-4</v>
      </c>
      <c r="U680">
        <v>0</v>
      </c>
      <c r="V680">
        <v>-4</v>
      </c>
      <c r="W680">
        <v>0.1</v>
      </c>
      <c r="X680">
        <v>-0.3</v>
      </c>
      <c r="Y680" s="2">
        <v>1</v>
      </c>
      <c r="Z680">
        <v>427</v>
      </c>
      <c r="AA680">
        <v>1</v>
      </c>
      <c r="AB680">
        <v>8</v>
      </c>
    </row>
    <row r="681" spans="1:28" x14ac:dyDescent="0.25">
      <c r="A681">
        <v>2013</v>
      </c>
      <c r="B681">
        <v>60</v>
      </c>
      <c r="C681" t="s">
        <v>919</v>
      </c>
      <c r="D681" t="str">
        <f>IFERROR(INDEX('Draft Master List'!E:F,MATCH(C681,'Draft Master List'!E:E,0),2),"N/A")</f>
        <v>N/A</v>
      </c>
      <c r="E681" t="s">
        <v>4</v>
      </c>
      <c r="F681">
        <v>23</v>
      </c>
      <c r="G681" t="s">
        <v>643</v>
      </c>
      <c r="H681">
        <v>16</v>
      </c>
      <c r="I681">
        <v>2</v>
      </c>
      <c r="J681">
        <v>76</v>
      </c>
      <c r="K681">
        <v>256</v>
      </c>
      <c r="L681">
        <v>2</v>
      </c>
      <c r="M681">
        <v>33</v>
      </c>
      <c r="N681">
        <v>3.4</v>
      </c>
      <c r="O681">
        <v>16</v>
      </c>
      <c r="P681">
        <v>4.8</v>
      </c>
      <c r="Q681">
        <v>26</v>
      </c>
      <c r="R681">
        <v>14</v>
      </c>
      <c r="S681">
        <v>116</v>
      </c>
      <c r="T681">
        <v>8.3000000000000007</v>
      </c>
      <c r="U681">
        <v>1</v>
      </c>
      <c r="V681">
        <v>30</v>
      </c>
      <c r="W681">
        <v>0.9</v>
      </c>
      <c r="X681">
        <v>7.3</v>
      </c>
      <c r="Y681" s="2">
        <v>0.53800000000000003</v>
      </c>
      <c r="Z681">
        <v>372</v>
      </c>
      <c r="AA681">
        <v>3</v>
      </c>
      <c r="AB681">
        <v>0</v>
      </c>
    </row>
    <row r="682" spans="1:28" x14ac:dyDescent="0.25">
      <c r="A682">
        <v>2013</v>
      </c>
      <c r="B682">
        <v>61</v>
      </c>
      <c r="C682" t="s">
        <v>1012</v>
      </c>
      <c r="D682" t="str">
        <f>IFERROR(INDEX('Draft Master List'!E:F,MATCH(C682,'Draft Master List'!E:E,0),2),"N/A")</f>
        <v>N/A</v>
      </c>
      <c r="E682" t="s">
        <v>6</v>
      </c>
      <c r="F682">
        <v>22</v>
      </c>
      <c r="G682" t="s">
        <v>643</v>
      </c>
      <c r="H682">
        <v>16</v>
      </c>
      <c r="I682">
        <v>1</v>
      </c>
      <c r="J682">
        <v>75</v>
      </c>
      <c r="K682">
        <v>314</v>
      </c>
      <c r="L682">
        <v>2</v>
      </c>
      <c r="M682">
        <v>65</v>
      </c>
      <c r="N682">
        <v>4.2</v>
      </c>
      <c r="O682">
        <v>19.600000000000001</v>
      </c>
      <c r="P682">
        <v>4.7</v>
      </c>
      <c r="Q682">
        <v>13</v>
      </c>
      <c r="R682">
        <v>8</v>
      </c>
      <c r="S682">
        <v>84</v>
      </c>
      <c r="T682">
        <v>10.5</v>
      </c>
      <c r="U682">
        <v>0</v>
      </c>
      <c r="V682">
        <v>35</v>
      </c>
      <c r="W682">
        <v>0.5</v>
      </c>
      <c r="X682">
        <v>5.3</v>
      </c>
      <c r="Y682" s="2">
        <v>0.61499999999999999</v>
      </c>
      <c r="Z682">
        <v>398</v>
      </c>
      <c r="AA682">
        <v>2</v>
      </c>
      <c r="AB682">
        <v>0</v>
      </c>
    </row>
    <row r="683" spans="1:28" x14ac:dyDescent="0.25">
      <c r="A683">
        <v>2013</v>
      </c>
      <c r="B683">
        <v>62</v>
      </c>
      <c r="C683" t="s">
        <v>431</v>
      </c>
      <c r="D683" t="str">
        <f>IFERROR(INDEX('Draft Master List'!E:F,MATCH(C683,'Draft Master List'!E:E,0),2),"N/A")</f>
        <v>2272008</v>
      </c>
      <c r="E683" t="s">
        <v>9</v>
      </c>
      <c r="F683">
        <v>27</v>
      </c>
      <c r="G683" t="s">
        <v>643</v>
      </c>
      <c r="H683">
        <v>7</v>
      </c>
      <c r="I683">
        <v>1</v>
      </c>
      <c r="J683">
        <v>73</v>
      </c>
      <c r="K683">
        <v>247</v>
      </c>
      <c r="L683">
        <v>2</v>
      </c>
      <c r="M683">
        <v>27</v>
      </c>
      <c r="N683">
        <v>3.4</v>
      </c>
      <c r="O683">
        <v>35.299999999999997</v>
      </c>
      <c r="P683">
        <v>10.4</v>
      </c>
      <c r="Q683">
        <v>21</v>
      </c>
      <c r="R683">
        <v>13</v>
      </c>
      <c r="S683">
        <v>96</v>
      </c>
      <c r="T683">
        <v>7.4</v>
      </c>
      <c r="U683">
        <v>0</v>
      </c>
      <c r="V683">
        <v>16</v>
      </c>
      <c r="W683">
        <v>1.9</v>
      </c>
      <c r="X683">
        <v>13.7</v>
      </c>
      <c r="Y683" s="2">
        <v>0.61899999999999999</v>
      </c>
      <c r="Z683">
        <v>343</v>
      </c>
      <c r="AA683">
        <v>2</v>
      </c>
      <c r="AB683">
        <v>2</v>
      </c>
    </row>
    <row r="684" spans="1:28" x14ac:dyDescent="0.25">
      <c r="A684">
        <v>2013</v>
      </c>
      <c r="B684">
        <v>63</v>
      </c>
      <c r="C684" t="s">
        <v>770</v>
      </c>
      <c r="D684" t="str">
        <f>IFERROR(INDEX('Draft Master List'!E:F,MATCH(C684,'Draft Master List'!E:E,0),2),"N/A")</f>
        <v>N/A</v>
      </c>
      <c r="E684" t="s">
        <v>32</v>
      </c>
      <c r="F684">
        <v>23</v>
      </c>
      <c r="G684" t="s">
        <v>1</v>
      </c>
      <c r="H684">
        <v>16</v>
      </c>
      <c r="I684">
        <v>16</v>
      </c>
      <c r="J684">
        <v>72</v>
      </c>
      <c r="K684">
        <v>366</v>
      </c>
      <c r="L684">
        <v>6</v>
      </c>
      <c r="M684">
        <v>32</v>
      </c>
      <c r="N684">
        <v>5.0999999999999996</v>
      </c>
      <c r="O684">
        <v>22.9</v>
      </c>
      <c r="P684">
        <v>4.5</v>
      </c>
      <c r="Q684">
        <v>1</v>
      </c>
      <c r="R684">
        <v>1</v>
      </c>
      <c r="S684">
        <v>13</v>
      </c>
      <c r="T684">
        <v>13</v>
      </c>
      <c r="U684">
        <v>0</v>
      </c>
      <c r="V684">
        <v>13</v>
      </c>
      <c r="W684">
        <v>0.1</v>
      </c>
      <c r="X684">
        <v>0.8</v>
      </c>
      <c r="Y684" s="2">
        <v>1</v>
      </c>
      <c r="Z684">
        <v>379</v>
      </c>
      <c r="AA684">
        <v>6</v>
      </c>
      <c r="AB684">
        <v>8</v>
      </c>
    </row>
    <row r="685" spans="1:28" x14ac:dyDescent="0.25">
      <c r="A685">
        <v>2013</v>
      </c>
      <c r="B685">
        <v>64</v>
      </c>
      <c r="C685" t="s">
        <v>1010</v>
      </c>
      <c r="D685" t="str">
        <f>IFERROR(INDEX('Draft Master List'!E:F,MATCH(C685,'Draft Master List'!E:E,0),2),"N/A")</f>
        <v>N/A</v>
      </c>
      <c r="E685" t="s">
        <v>25</v>
      </c>
      <c r="F685">
        <v>22</v>
      </c>
      <c r="G685" t="s">
        <v>643</v>
      </c>
      <c r="H685">
        <v>16</v>
      </c>
      <c r="I685">
        <v>1</v>
      </c>
      <c r="J685">
        <v>70</v>
      </c>
      <c r="K685">
        <v>242</v>
      </c>
      <c r="L685">
        <v>4</v>
      </c>
      <c r="M685">
        <v>20</v>
      </c>
      <c r="N685">
        <v>3.5</v>
      </c>
      <c r="O685">
        <v>15.1</v>
      </c>
      <c r="P685">
        <v>4.4000000000000004</v>
      </c>
      <c r="Q685">
        <v>15</v>
      </c>
      <c r="R685">
        <v>11</v>
      </c>
      <c r="S685">
        <v>75</v>
      </c>
      <c r="T685">
        <v>6.8</v>
      </c>
      <c r="U685">
        <v>0</v>
      </c>
      <c r="V685">
        <v>17</v>
      </c>
      <c r="W685">
        <v>0.7</v>
      </c>
      <c r="X685">
        <v>4.7</v>
      </c>
      <c r="Y685" s="2">
        <v>0.73299999999999998</v>
      </c>
      <c r="Z685">
        <v>317</v>
      </c>
      <c r="AA685">
        <v>4</v>
      </c>
      <c r="AB685">
        <v>3</v>
      </c>
    </row>
    <row r="686" spans="1:28" x14ac:dyDescent="0.25">
      <c r="A686">
        <v>2013</v>
      </c>
      <c r="B686">
        <v>65</v>
      </c>
      <c r="C686" t="s">
        <v>1194</v>
      </c>
      <c r="D686" t="str">
        <f>IFERROR(INDEX('Draft Master List'!E:F,MATCH(C686,'Draft Master List'!E:E,0),2),"N/A")</f>
        <v>N/A</v>
      </c>
      <c r="E686" t="s">
        <v>223</v>
      </c>
      <c r="F686">
        <v>23</v>
      </c>
      <c r="G686" t="s">
        <v>643</v>
      </c>
      <c r="H686">
        <v>8</v>
      </c>
      <c r="I686">
        <v>3</v>
      </c>
      <c r="J686">
        <v>69</v>
      </c>
      <c r="K686">
        <v>215</v>
      </c>
      <c r="L686">
        <v>0</v>
      </c>
      <c r="M686">
        <v>14</v>
      </c>
      <c r="N686">
        <v>3.1</v>
      </c>
      <c r="O686">
        <v>26.9</v>
      </c>
      <c r="P686">
        <v>8.6</v>
      </c>
      <c r="Q686">
        <v>18</v>
      </c>
      <c r="R686">
        <v>14</v>
      </c>
      <c r="S686">
        <v>121</v>
      </c>
      <c r="T686">
        <v>8.6</v>
      </c>
      <c r="U686">
        <v>0</v>
      </c>
      <c r="V686">
        <v>19</v>
      </c>
      <c r="W686">
        <v>1.8</v>
      </c>
      <c r="X686">
        <v>15.1</v>
      </c>
      <c r="Y686" s="2">
        <v>0.77800000000000002</v>
      </c>
      <c r="Z686">
        <v>336</v>
      </c>
      <c r="AA686">
        <v>0</v>
      </c>
      <c r="AB686">
        <v>0</v>
      </c>
    </row>
    <row r="687" spans="1:28" x14ac:dyDescent="0.25">
      <c r="A687">
        <v>2013</v>
      </c>
      <c r="B687">
        <v>66</v>
      </c>
      <c r="C687" t="s">
        <v>467</v>
      </c>
      <c r="D687" t="str">
        <f>IFERROR(INDEX('Draft Master List'!E:F,MATCH(C687,'Draft Master List'!E:E,0),2),"N/A")</f>
        <v>1002007</v>
      </c>
      <c r="E687" t="s">
        <v>63</v>
      </c>
      <c r="F687">
        <v>29</v>
      </c>
      <c r="H687">
        <v>15</v>
      </c>
      <c r="I687">
        <v>0</v>
      </c>
      <c r="J687">
        <v>63</v>
      </c>
      <c r="K687">
        <v>197</v>
      </c>
      <c r="L687">
        <v>3</v>
      </c>
      <c r="M687">
        <v>40</v>
      </c>
      <c r="N687">
        <v>3.1</v>
      </c>
      <c r="O687">
        <v>13.1</v>
      </c>
      <c r="P687">
        <v>4.2</v>
      </c>
      <c r="Q687">
        <v>8</v>
      </c>
      <c r="R687">
        <v>4</v>
      </c>
      <c r="S687">
        <v>48</v>
      </c>
      <c r="T687">
        <v>12</v>
      </c>
      <c r="U687">
        <v>1</v>
      </c>
      <c r="V687">
        <v>17</v>
      </c>
      <c r="W687">
        <v>0.3</v>
      </c>
      <c r="X687">
        <v>3.2</v>
      </c>
      <c r="Y687" s="2">
        <v>0.5</v>
      </c>
      <c r="Z687">
        <v>245</v>
      </c>
      <c r="AA687">
        <v>4</v>
      </c>
      <c r="AB687">
        <v>0</v>
      </c>
    </row>
    <row r="688" spans="1:28" x14ac:dyDescent="0.25">
      <c r="A688">
        <v>2013</v>
      </c>
      <c r="B688">
        <v>67</v>
      </c>
      <c r="C688" t="s">
        <v>820</v>
      </c>
      <c r="D688" t="str">
        <f>IFERROR(INDEX('Draft Master List'!E:F,MATCH(C688,'Draft Master List'!E:E,0),2),"N/A")</f>
        <v>N/A</v>
      </c>
      <c r="E688" t="s">
        <v>20</v>
      </c>
      <c r="F688">
        <v>24</v>
      </c>
      <c r="G688" t="s">
        <v>1</v>
      </c>
      <c r="H688">
        <v>16</v>
      </c>
      <c r="I688">
        <v>16</v>
      </c>
      <c r="J688">
        <v>63</v>
      </c>
      <c r="K688">
        <v>377</v>
      </c>
      <c r="L688">
        <v>4</v>
      </c>
      <c r="M688">
        <v>29</v>
      </c>
      <c r="N688">
        <v>6</v>
      </c>
      <c r="O688">
        <v>23.6</v>
      </c>
      <c r="P688">
        <v>3.9</v>
      </c>
      <c r="Z688">
        <v>377</v>
      </c>
      <c r="AA688">
        <v>4</v>
      </c>
      <c r="AB688">
        <v>6</v>
      </c>
    </row>
    <row r="689" spans="1:28" x14ac:dyDescent="0.25">
      <c r="A689">
        <v>2013</v>
      </c>
      <c r="B689">
        <v>68</v>
      </c>
      <c r="C689" t="s">
        <v>898</v>
      </c>
      <c r="D689" t="str">
        <f>IFERROR(INDEX('Draft Master List'!E:F,MATCH(C689,'Draft Master List'!E:E,0),2),"N/A")</f>
        <v>N/A</v>
      </c>
      <c r="E689" t="s">
        <v>7</v>
      </c>
      <c r="F689">
        <v>25</v>
      </c>
      <c r="H689">
        <v>16</v>
      </c>
      <c r="I689">
        <v>0</v>
      </c>
      <c r="J689">
        <v>62</v>
      </c>
      <c r="K689">
        <v>274</v>
      </c>
      <c r="L689">
        <v>4</v>
      </c>
      <c r="M689">
        <v>24</v>
      </c>
      <c r="N689">
        <v>4.4000000000000004</v>
      </c>
      <c r="O689">
        <v>17.100000000000001</v>
      </c>
      <c r="P689">
        <v>3.9</v>
      </c>
      <c r="Q689">
        <v>42</v>
      </c>
      <c r="R689">
        <v>31</v>
      </c>
      <c r="S689">
        <v>251</v>
      </c>
      <c r="T689">
        <v>8.1</v>
      </c>
      <c r="U689">
        <v>0</v>
      </c>
      <c r="V689">
        <v>28</v>
      </c>
      <c r="W689">
        <v>1.9</v>
      </c>
      <c r="X689">
        <v>15.7</v>
      </c>
      <c r="Y689" s="2">
        <v>0.73799999999999999</v>
      </c>
      <c r="Z689">
        <v>525</v>
      </c>
      <c r="AA689">
        <v>4</v>
      </c>
      <c r="AB689">
        <v>2</v>
      </c>
    </row>
    <row r="690" spans="1:28" x14ac:dyDescent="0.25">
      <c r="A690">
        <v>2013</v>
      </c>
      <c r="B690">
        <v>69</v>
      </c>
      <c r="C690" t="s">
        <v>748</v>
      </c>
      <c r="D690" t="str">
        <f>IFERROR(INDEX('Draft Master List'!E:F,MATCH(C690,'Draft Master List'!E:E,0),2),"N/A")</f>
        <v>N/A</v>
      </c>
      <c r="E690" t="s">
        <v>15</v>
      </c>
      <c r="F690">
        <v>26</v>
      </c>
      <c r="G690" t="s">
        <v>1</v>
      </c>
      <c r="H690">
        <v>16</v>
      </c>
      <c r="I690">
        <v>16</v>
      </c>
      <c r="J690">
        <v>61</v>
      </c>
      <c r="K690">
        <v>183</v>
      </c>
      <c r="L690">
        <v>2</v>
      </c>
      <c r="M690">
        <v>12</v>
      </c>
      <c r="N690">
        <v>3</v>
      </c>
      <c r="O690">
        <v>11.4</v>
      </c>
      <c r="P690">
        <v>3.8</v>
      </c>
      <c r="Z690">
        <v>183</v>
      </c>
      <c r="AA690">
        <v>2</v>
      </c>
      <c r="AB690">
        <v>6</v>
      </c>
    </row>
    <row r="691" spans="1:28" x14ac:dyDescent="0.25">
      <c r="A691">
        <v>2013</v>
      </c>
      <c r="B691">
        <v>70</v>
      </c>
      <c r="C691" t="s">
        <v>784</v>
      </c>
      <c r="D691" t="str">
        <f>IFERROR(INDEX('Draft Master List'!E:F,MATCH(C691,'Draft Master List'!E:E,0),2),"N/A")</f>
        <v>N/A</v>
      </c>
      <c r="E691" t="s">
        <v>14</v>
      </c>
      <c r="F691">
        <v>22</v>
      </c>
      <c r="G691" t="s">
        <v>643</v>
      </c>
      <c r="H691">
        <v>8</v>
      </c>
      <c r="I691">
        <v>3</v>
      </c>
      <c r="J691">
        <v>60</v>
      </c>
      <c r="K691">
        <v>295</v>
      </c>
      <c r="L691">
        <v>0</v>
      </c>
      <c r="M691">
        <v>24</v>
      </c>
      <c r="N691">
        <v>4.9000000000000004</v>
      </c>
      <c r="O691">
        <v>36.9</v>
      </c>
      <c r="P691">
        <v>7.5</v>
      </c>
      <c r="Q691">
        <v>11</v>
      </c>
      <c r="R691">
        <v>10</v>
      </c>
      <c r="S691">
        <v>43</v>
      </c>
      <c r="T691">
        <v>4.3</v>
      </c>
      <c r="U691">
        <v>0</v>
      </c>
      <c r="V691">
        <v>20</v>
      </c>
      <c r="W691">
        <v>1.3</v>
      </c>
      <c r="X691">
        <v>5.4</v>
      </c>
      <c r="Y691" s="2">
        <v>0.90900000000000003</v>
      </c>
      <c r="Z691">
        <v>338</v>
      </c>
      <c r="AA691">
        <v>0</v>
      </c>
      <c r="AB691">
        <v>0</v>
      </c>
    </row>
    <row r="692" spans="1:28" x14ac:dyDescent="0.25">
      <c r="A692">
        <v>2013</v>
      </c>
      <c r="B692">
        <v>71</v>
      </c>
      <c r="C692" t="s">
        <v>1195</v>
      </c>
      <c r="D692" t="str">
        <f>IFERROR(INDEX('Draft Master List'!E:F,MATCH(C692,'Draft Master List'!E:E,0),2),"N/A")</f>
        <v>N/A</v>
      </c>
      <c r="E692" t="s">
        <v>9</v>
      </c>
      <c r="F692">
        <v>31</v>
      </c>
      <c r="G692" t="s">
        <v>643</v>
      </c>
      <c r="H692">
        <v>7</v>
      </c>
      <c r="I692">
        <v>1</v>
      </c>
      <c r="J692">
        <v>58</v>
      </c>
      <c r="K692">
        <v>238</v>
      </c>
      <c r="L692">
        <v>4</v>
      </c>
      <c r="M692">
        <v>37</v>
      </c>
      <c r="N692">
        <v>4.0999999999999996</v>
      </c>
      <c r="O692">
        <v>34</v>
      </c>
      <c r="P692">
        <v>8.3000000000000007</v>
      </c>
      <c r="Q692">
        <v>7</v>
      </c>
      <c r="R692">
        <v>2</v>
      </c>
      <c r="S692">
        <v>13</v>
      </c>
      <c r="T692">
        <v>6.5</v>
      </c>
      <c r="U692">
        <v>0</v>
      </c>
      <c r="V692">
        <v>8</v>
      </c>
      <c r="W692">
        <v>0.3</v>
      </c>
      <c r="X692">
        <v>1.9</v>
      </c>
      <c r="Y692" s="2">
        <v>0.28599999999999998</v>
      </c>
      <c r="Z692">
        <v>251</v>
      </c>
      <c r="AA692">
        <v>4</v>
      </c>
      <c r="AB692">
        <v>1</v>
      </c>
    </row>
    <row r="693" spans="1:28" x14ac:dyDescent="0.25">
      <c r="A693">
        <v>2013</v>
      </c>
      <c r="B693">
        <v>72</v>
      </c>
      <c r="C693" t="s">
        <v>752</v>
      </c>
      <c r="D693" t="str">
        <f>IFERROR(INDEX('Draft Master List'!E:F,MATCH(C693,'Draft Master List'!E:E,0),2),"N/A")</f>
        <v>N/A</v>
      </c>
      <c r="E693" t="s">
        <v>6</v>
      </c>
      <c r="F693">
        <v>24</v>
      </c>
      <c r="G693" t="s">
        <v>1</v>
      </c>
      <c r="H693">
        <v>13</v>
      </c>
      <c r="I693">
        <v>10</v>
      </c>
      <c r="J693">
        <v>57</v>
      </c>
      <c r="K693">
        <v>221</v>
      </c>
      <c r="L693">
        <v>3</v>
      </c>
      <c r="M693">
        <v>21</v>
      </c>
      <c r="N693">
        <v>3.9</v>
      </c>
      <c r="O693">
        <v>17</v>
      </c>
      <c r="P693">
        <v>4.4000000000000004</v>
      </c>
      <c r="Z693">
        <v>221</v>
      </c>
      <c r="AA693">
        <v>3</v>
      </c>
      <c r="AB693">
        <v>4</v>
      </c>
    </row>
    <row r="694" spans="1:28" x14ac:dyDescent="0.25">
      <c r="A694">
        <v>2013</v>
      </c>
      <c r="B694">
        <v>73</v>
      </c>
      <c r="C694" t="s">
        <v>984</v>
      </c>
      <c r="D694" t="str">
        <f>IFERROR(INDEX('Draft Master List'!E:F,MATCH(C694,'Draft Master List'!E:E,0),2),"N/A")</f>
        <v>N/A</v>
      </c>
      <c r="E694" t="s">
        <v>30</v>
      </c>
      <c r="F694">
        <v>23</v>
      </c>
      <c r="G694" t="s">
        <v>643</v>
      </c>
      <c r="H694">
        <v>12</v>
      </c>
      <c r="I694">
        <v>2</v>
      </c>
      <c r="J694">
        <v>55</v>
      </c>
      <c r="K694">
        <v>271</v>
      </c>
      <c r="L694">
        <v>3</v>
      </c>
      <c r="M694">
        <v>46</v>
      </c>
      <c r="N694">
        <v>4.9000000000000004</v>
      </c>
      <c r="O694">
        <v>22.6</v>
      </c>
      <c r="P694">
        <v>4.5999999999999996</v>
      </c>
      <c r="Q694">
        <v>29</v>
      </c>
      <c r="R694">
        <v>21</v>
      </c>
      <c r="S694">
        <v>152</v>
      </c>
      <c r="T694">
        <v>7.2</v>
      </c>
      <c r="U694">
        <v>0</v>
      </c>
      <c r="V694">
        <v>18</v>
      </c>
      <c r="W694">
        <v>1.8</v>
      </c>
      <c r="X694">
        <v>12.7</v>
      </c>
      <c r="Y694" s="2">
        <v>0.72399999999999998</v>
      </c>
      <c r="Z694">
        <v>423</v>
      </c>
      <c r="AA694">
        <v>3</v>
      </c>
      <c r="AB694">
        <v>0</v>
      </c>
    </row>
    <row r="695" spans="1:28" x14ac:dyDescent="0.25">
      <c r="A695">
        <v>2013</v>
      </c>
      <c r="B695">
        <v>74</v>
      </c>
      <c r="C695" t="s">
        <v>943</v>
      </c>
      <c r="D695" t="str">
        <f>IFERROR(INDEX('Draft Master List'!E:F,MATCH(C695,'Draft Master List'!E:E,0),2),"N/A")</f>
        <v>N/A</v>
      </c>
      <c r="E695" t="s">
        <v>26</v>
      </c>
      <c r="F695">
        <v>22</v>
      </c>
      <c r="H695">
        <v>10</v>
      </c>
      <c r="I695">
        <v>0</v>
      </c>
      <c r="J695">
        <v>55</v>
      </c>
      <c r="K695">
        <v>218</v>
      </c>
      <c r="L695">
        <v>1</v>
      </c>
      <c r="M695">
        <v>19</v>
      </c>
      <c r="N695">
        <v>4</v>
      </c>
      <c r="O695">
        <v>21.8</v>
      </c>
      <c r="P695">
        <v>5.5</v>
      </c>
      <c r="Q695">
        <v>14</v>
      </c>
      <c r="R695">
        <v>12</v>
      </c>
      <c r="S695">
        <v>119</v>
      </c>
      <c r="T695">
        <v>9.9</v>
      </c>
      <c r="U695">
        <v>0</v>
      </c>
      <c r="V695">
        <v>19</v>
      </c>
      <c r="W695">
        <v>1.2</v>
      </c>
      <c r="X695">
        <v>11.9</v>
      </c>
      <c r="Y695" s="2">
        <v>0.85699999999999998</v>
      </c>
      <c r="Z695">
        <v>337</v>
      </c>
      <c r="AA695">
        <v>1</v>
      </c>
      <c r="AB695">
        <v>2</v>
      </c>
    </row>
    <row r="696" spans="1:28" x14ac:dyDescent="0.25">
      <c r="A696">
        <v>2013</v>
      </c>
      <c r="B696">
        <v>75</v>
      </c>
      <c r="C696" t="s">
        <v>981</v>
      </c>
      <c r="D696" t="str">
        <f>IFERROR(INDEX('Draft Master List'!E:F,MATCH(C696,'Draft Master List'!E:E,0),2),"N/A")</f>
        <v>N/A</v>
      </c>
      <c r="E696" t="s">
        <v>27</v>
      </c>
      <c r="F696">
        <v>22</v>
      </c>
      <c r="G696" t="s">
        <v>643</v>
      </c>
      <c r="H696">
        <v>13</v>
      </c>
      <c r="I696">
        <v>2</v>
      </c>
      <c r="J696">
        <v>54</v>
      </c>
      <c r="K696">
        <v>164</v>
      </c>
      <c r="L696">
        <v>2</v>
      </c>
      <c r="M696">
        <v>19</v>
      </c>
      <c r="N696">
        <v>3</v>
      </c>
      <c r="O696">
        <v>12.6</v>
      </c>
      <c r="P696">
        <v>4.2</v>
      </c>
      <c r="Q696">
        <v>10</v>
      </c>
      <c r="R696">
        <v>8</v>
      </c>
      <c r="S696">
        <v>61</v>
      </c>
      <c r="T696">
        <v>7.6</v>
      </c>
      <c r="U696">
        <v>0</v>
      </c>
      <c r="V696">
        <v>13</v>
      </c>
      <c r="W696">
        <v>0.6</v>
      </c>
      <c r="X696">
        <v>4.7</v>
      </c>
      <c r="Y696" s="2">
        <v>0.8</v>
      </c>
      <c r="Z696">
        <v>225</v>
      </c>
      <c r="AA696">
        <v>2</v>
      </c>
      <c r="AB696">
        <v>0</v>
      </c>
    </row>
    <row r="697" spans="1:28" x14ac:dyDescent="0.25">
      <c r="A697">
        <v>2013</v>
      </c>
      <c r="B697">
        <v>76</v>
      </c>
      <c r="C697" t="s">
        <v>986</v>
      </c>
      <c r="D697" t="str">
        <f>IFERROR(INDEX('Draft Master List'!E:F,MATCH(C697,'Draft Master List'!E:E,0),2),"N/A")</f>
        <v>N/A</v>
      </c>
      <c r="E697" t="s">
        <v>0</v>
      </c>
      <c r="F697">
        <v>24</v>
      </c>
      <c r="H697">
        <v>10</v>
      </c>
      <c r="I697">
        <v>0</v>
      </c>
      <c r="J697">
        <v>54</v>
      </c>
      <c r="K697">
        <v>224</v>
      </c>
      <c r="L697">
        <v>1</v>
      </c>
      <c r="M697">
        <v>25</v>
      </c>
      <c r="N697">
        <v>4.0999999999999996</v>
      </c>
      <c r="O697">
        <v>22.4</v>
      </c>
      <c r="P697">
        <v>5.4</v>
      </c>
      <c r="Z697">
        <v>224</v>
      </c>
      <c r="AA697">
        <v>1</v>
      </c>
      <c r="AB697">
        <v>0</v>
      </c>
    </row>
    <row r="698" spans="1:28" x14ac:dyDescent="0.25">
      <c r="A698">
        <v>2013</v>
      </c>
      <c r="B698">
        <v>77</v>
      </c>
      <c r="C698" t="s">
        <v>772</v>
      </c>
      <c r="D698" t="str">
        <f>IFERROR(INDEX('Draft Master List'!E:F,MATCH(C698,'Draft Master List'!E:E,0),2),"N/A")</f>
        <v>N/A</v>
      </c>
      <c r="E698" t="s">
        <v>29</v>
      </c>
      <c r="F698">
        <v>23</v>
      </c>
      <c r="G698" t="s">
        <v>1</v>
      </c>
      <c r="H698">
        <v>10</v>
      </c>
      <c r="I698">
        <v>10</v>
      </c>
      <c r="J698">
        <v>53</v>
      </c>
      <c r="K698">
        <v>186</v>
      </c>
      <c r="L698">
        <v>2</v>
      </c>
      <c r="M698">
        <v>19</v>
      </c>
      <c r="N698">
        <v>3.5</v>
      </c>
      <c r="O698">
        <v>18.600000000000001</v>
      </c>
      <c r="P698">
        <v>5.3</v>
      </c>
      <c r="Z698">
        <v>186</v>
      </c>
      <c r="AA698">
        <v>2</v>
      </c>
      <c r="AB698">
        <v>6</v>
      </c>
    </row>
    <row r="699" spans="1:28" x14ac:dyDescent="0.25">
      <c r="A699">
        <v>2013</v>
      </c>
      <c r="B699">
        <v>78</v>
      </c>
      <c r="C699" t="s">
        <v>1196</v>
      </c>
      <c r="D699" t="str">
        <f>IFERROR(INDEX('Draft Master List'!E:F,MATCH(C699,'Draft Master List'!E:E,0),2),"N/A")</f>
        <v>N/A</v>
      </c>
      <c r="E699" t="s">
        <v>0</v>
      </c>
      <c r="F699">
        <v>30</v>
      </c>
      <c r="G699" t="s">
        <v>643</v>
      </c>
      <c r="H699">
        <v>15</v>
      </c>
      <c r="I699">
        <v>4</v>
      </c>
      <c r="J699">
        <v>53</v>
      </c>
      <c r="K699">
        <v>220</v>
      </c>
      <c r="L699">
        <v>2</v>
      </c>
      <c r="M699">
        <v>38</v>
      </c>
      <c r="N699">
        <v>4.2</v>
      </c>
      <c r="O699">
        <v>14.7</v>
      </c>
      <c r="P699">
        <v>3.5</v>
      </c>
      <c r="Q699">
        <v>89</v>
      </c>
      <c r="R699">
        <v>71</v>
      </c>
      <c r="S699">
        <v>604</v>
      </c>
      <c r="T699">
        <v>8.5</v>
      </c>
      <c r="U699">
        <v>2</v>
      </c>
      <c r="V699">
        <v>48</v>
      </c>
      <c r="W699">
        <v>4.7</v>
      </c>
      <c r="X699">
        <v>40.299999999999997</v>
      </c>
      <c r="Y699" s="2">
        <v>0.79800000000000004</v>
      </c>
      <c r="Z699">
        <v>824</v>
      </c>
      <c r="AA699">
        <v>4</v>
      </c>
      <c r="AB699">
        <v>2</v>
      </c>
    </row>
    <row r="700" spans="1:28" x14ac:dyDescent="0.25">
      <c r="A700">
        <v>2013</v>
      </c>
      <c r="B700">
        <v>79</v>
      </c>
      <c r="C700" t="s">
        <v>301</v>
      </c>
      <c r="D700" t="str">
        <f>IFERROR(INDEX('Draft Master List'!E:F,MATCH(C700,'Draft Master List'!E:E,0),2),"N/A")</f>
        <v>1882010</v>
      </c>
      <c r="E700" t="s">
        <v>24</v>
      </c>
      <c r="F700">
        <v>24</v>
      </c>
      <c r="H700">
        <v>15</v>
      </c>
      <c r="I700">
        <v>0</v>
      </c>
      <c r="J700">
        <v>49</v>
      </c>
      <c r="K700">
        <v>197</v>
      </c>
      <c r="L700">
        <v>0</v>
      </c>
      <c r="M700">
        <v>30</v>
      </c>
      <c r="N700">
        <v>4</v>
      </c>
      <c r="O700">
        <v>13.1</v>
      </c>
      <c r="P700">
        <v>3.3</v>
      </c>
      <c r="Q700">
        <v>11</v>
      </c>
      <c r="R700">
        <v>8</v>
      </c>
      <c r="S700">
        <v>64</v>
      </c>
      <c r="T700">
        <v>8</v>
      </c>
      <c r="U700">
        <v>0</v>
      </c>
      <c r="V700">
        <v>23</v>
      </c>
      <c r="W700">
        <v>0.5</v>
      </c>
      <c r="X700">
        <v>4.3</v>
      </c>
      <c r="Y700" s="2">
        <v>0.72699999999999998</v>
      </c>
      <c r="Z700">
        <v>261</v>
      </c>
      <c r="AA700">
        <v>0</v>
      </c>
      <c r="AB700">
        <v>0</v>
      </c>
    </row>
    <row r="701" spans="1:28" x14ac:dyDescent="0.25">
      <c r="A701">
        <v>2013</v>
      </c>
      <c r="B701">
        <v>80</v>
      </c>
      <c r="C701" t="s">
        <v>1197</v>
      </c>
      <c r="D701" t="str">
        <f>IFERROR(INDEX('Draft Master List'!E:F,MATCH(C701,'Draft Master List'!E:E,0),2),"N/A")</f>
        <v>N/A</v>
      </c>
      <c r="E701" t="s">
        <v>23</v>
      </c>
      <c r="F701">
        <v>23</v>
      </c>
      <c r="G701" t="s">
        <v>643</v>
      </c>
      <c r="H701">
        <v>8</v>
      </c>
      <c r="I701">
        <v>1</v>
      </c>
      <c r="J701">
        <v>49</v>
      </c>
      <c r="K701">
        <v>183</v>
      </c>
      <c r="L701">
        <v>0</v>
      </c>
      <c r="M701">
        <v>29</v>
      </c>
      <c r="N701">
        <v>3.7</v>
      </c>
      <c r="O701">
        <v>22.9</v>
      </c>
      <c r="P701">
        <v>6.1</v>
      </c>
      <c r="Q701">
        <v>12</v>
      </c>
      <c r="R701">
        <v>8</v>
      </c>
      <c r="S701">
        <v>46</v>
      </c>
      <c r="T701">
        <v>5.8</v>
      </c>
      <c r="U701">
        <v>0</v>
      </c>
      <c r="V701">
        <v>14</v>
      </c>
      <c r="W701">
        <v>1</v>
      </c>
      <c r="X701">
        <v>5.8</v>
      </c>
      <c r="Y701" s="2">
        <v>0.66700000000000004</v>
      </c>
      <c r="Z701">
        <v>229</v>
      </c>
      <c r="AA701">
        <v>0</v>
      </c>
      <c r="AB701">
        <v>0</v>
      </c>
    </row>
    <row r="702" spans="1:28" x14ac:dyDescent="0.25">
      <c r="A702">
        <v>2013</v>
      </c>
      <c r="B702">
        <v>81</v>
      </c>
      <c r="C702" t="s">
        <v>363</v>
      </c>
      <c r="D702" t="str">
        <f>IFERROR(INDEX('Draft Master List'!E:F,MATCH(C702,'Draft Master List'!E:E,0),2),"N/A")</f>
        <v>2112009</v>
      </c>
      <c r="E702" t="s">
        <v>64</v>
      </c>
      <c r="F702">
        <v>27</v>
      </c>
      <c r="G702" t="s">
        <v>976</v>
      </c>
      <c r="H702">
        <v>16</v>
      </c>
      <c r="I702">
        <v>7</v>
      </c>
      <c r="J702">
        <v>49</v>
      </c>
      <c r="K702">
        <v>240</v>
      </c>
      <c r="L702">
        <v>0</v>
      </c>
      <c r="M702">
        <v>43</v>
      </c>
      <c r="N702">
        <v>4.9000000000000004</v>
      </c>
      <c r="O702">
        <v>15</v>
      </c>
      <c r="P702">
        <v>3.1</v>
      </c>
      <c r="Q702">
        <v>74</v>
      </c>
      <c r="R702">
        <v>48</v>
      </c>
      <c r="S702">
        <v>343</v>
      </c>
      <c r="T702">
        <v>7.1</v>
      </c>
      <c r="U702">
        <v>2</v>
      </c>
      <c r="V702">
        <v>17</v>
      </c>
      <c r="W702">
        <v>3</v>
      </c>
      <c r="X702">
        <v>21.4</v>
      </c>
      <c r="Y702" s="2">
        <v>0.64900000000000002</v>
      </c>
      <c r="Z702">
        <v>583</v>
      </c>
      <c r="AA702">
        <v>2</v>
      </c>
      <c r="AB702">
        <v>2</v>
      </c>
    </row>
    <row r="703" spans="1:28" x14ac:dyDescent="0.25">
      <c r="A703">
        <v>2013</v>
      </c>
      <c r="B703">
        <v>82</v>
      </c>
      <c r="C703" t="s">
        <v>376</v>
      </c>
      <c r="D703" t="str">
        <f>IFERROR(INDEX('Draft Master List'!E:F,MATCH(C703,'Draft Master List'!E:E,0),2),"N/A")</f>
        <v>222008</v>
      </c>
      <c r="E703" t="s">
        <v>24</v>
      </c>
      <c r="F703">
        <v>26</v>
      </c>
      <c r="G703" t="s">
        <v>643</v>
      </c>
      <c r="H703">
        <v>16</v>
      </c>
      <c r="I703">
        <v>2</v>
      </c>
      <c r="J703">
        <v>48</v>
      </c>
      <c r="K703">
        <v>184</v>
      </c>
      <c r="L703">
        <v>0</v>
      </c>
      <c r="M703">
        <v>14</v>
      </c>
      <c r="N703">
        <v>3.8</v>
      </c>
      <c r="O703">
        <v>11.5</v>
      </c>
      <c r="P703">
        <v>3</v>
      </c>
      <c r="Q703">
        <v>13</v>
      </c>
      <c r="R703">
        <v>9</v>
      </c>
      <c r="S703">
        <v>63</v>
      </c>
      <c r="T703">
        <v>7</v>
      </c>
      <c r="U703">
        <v>0</v>
      </c>
      <c r="V703">
        <v>15</v>
      </c>
      <c r="W703">
        <v>0.6</v>
      </c>
      <c r="X703">
        <v>3.9</v>
      </c>
      <c r="Y703" s="2">
        <v>0.69199999999999995</v>
      </c>
      <c r="Z703">
        <v>247</v>
      </c>
      <c r="AA703">
        <v>0</v>
      </c>
      <c r="AB703">
        <v>1</v>
      </c>
    </row>
    <row r="704" spans="1:28" x14ac:dyDescent="0.25">
      <c r="A704">
        <v>2013</v>
      </c>
      <c r="B704">
        <v>83</v>
      </c>
      <c r="C704" t="s">
        <v>87</v>
      </c>
      <c r="D704" t="str">
        <f>IFERROR(INDEX('Draft Master List'!E:F,MATCH(C704,'Draft Master List'!E:E,0),2),"N/A")</f>
        <v>132008</v>
      </c>
      <c r="E704" t="s">
        <v>22</v>
      </c>
      <c r="F704">
        <v>26</v>
      </c>
      <c r="G704" t="s">
        <v>643</v>
      </c>
      <c r="H704">
        <v>6</v>
      </c>
      <c r="I704">
        <v>1</v>
      </c>
      <c r="J704">
        <v>48</v>
      </c>
      <c r="K704">
        <v>180</v>
      </c>
      <c r="L704">
        <v>0</v>
      </c>
      <c r="M704">
        <v>16</v>
      </c>
      <c r="N704">
        <v>3.8</v>
      </c>
      <c r="O704">
        <v>30</v>
      </c>
      <c r="P704">
        <v>8</v>
      </c>
      <c r="Q704">
        <v>7</v>
      </c>
      <c r="R704">
        <v>7</v>
      </c>
      <c r="S704">
        <v>44</v>
      </c>
      <c r="T704">
        <v>6.3</v>
      </c>
      <c r="U704">
        <v>0</v>
      </c>
      <c r="V704">
        <v>16</v>
      </c>
      <c r="W704">
        <v>1.2</v>
      </c>
      <c r="X704">
        <v>7.3</v>
      </c>
      <c r="Y704" s="2">
        <v>1</v>
      </c>
      <c r="Z704">
        <v>224</v>
      </c>
      <c r="AA704">
        <v>0</v>
      </c>
      <c r="AB704">
        <v>1</v>
      </c>
    </row>
    <row r="705" spans="1:28" x14ac:dyDescent="0.25">
      <c r="A705">
        <v>2013</v>
      </c>
      <c r="B705">
        <v>84</v>
      </c>
      <c r="C705" t="s">
        <v>1001</v>
      </c>
      <c r="D705" t="str">
        <f>IFERROR(INDEX('Draft Master List'!E:F,MATCH(C705,'Draft Master List'!E:E,0),2),"N/A")</f>
        <v>N/A</v>
      </c>
      <c r="E705" t="s">
        <v>223</v>
      </c>
      <c r="F705">
        <v>23</v>
      </c>
      <c r="H705">
        <v>14</v>
      </c>
      <c r="I705">
        <v>0</v>
      </c>
      <c r="J705">
        <v>47</v>
      </c>
      <c r="K705">
        <v>261</v>
      </c>
      <c r="L705">
        <v>1</v>
      </c>
      <c r="M705">
        <v>56</v>
      </c>
      <c r="N705">
        <v>5.6</v>
      </c>
      <c r="O705">
        <v>18.600000000000001</v>
      </c>
      <c r="P705">
        <v>3.4</v>
      </c>
      <c r="Q705">
        <v>10</v>
      </c>
      <c r="R705">
        <v>6</v>
      </c>
      <c r="S705">
        <v>59</v>
      </c>
      <c r="T705">
        <v>9.8000000000000007</v>
      </c>
      <c r="U705">
        <v>0</v>
      </c>
      <c r="V705">
        <v>18</v>
      </c>
      <c r="W705">
        <v>0.4</v>
      </c>
      <c r="X705">
        <v>4.2</v>
      </c>
      <c r="Y705" s="2">
        <v>0.6</v>
      </c>
      <c r="Z705">
        <v>320</v>
      </c>
      <c r="AA705">
        <v>1</v>
      </c>
      <c r="AB705">
        <v>2</v>
      </c>
    </row>
    <row r="706" spans="1:28" x14ac:dyDescent="0.25">
      <c r="A706">
        <v>2013</v>
      </c>
      <c r="B706">
        <v>85</v>
      </c>
      <c r="C706" t="s">
        <v>452</v>
      </c>
      <c r="D706" t="str">
        <f>IFERROR(INDEX('Draft Master List'!E:F,MATCH(C706,'Draft Master List'!E:E,0),2),"N/A")</f>
        <v>522007</v>
      </c>
      <c r="E706" t="s">
        <v>14</v>
      </c>
      <c r="F706">
        <v>29</v>
      </c>
      <c r="G706" t="s">
        <v>643</v>
      </c>
      <c r="H706">
        <v>16</v>
      </c>
      <c r="I706">
        <v>1</v>
      </c>
      <c r="J706">
        <v>47</v>
      </c>
      <c r="K706">
        <v>182</v>
      </c>
      <c r="L706">
        <v>0</v>
      </c>
      <c r="M706">
        <v>24</v>
      </c>
      <c r="N706">
        <v>3.9</v>
      </c>
      <c r="O706">
        <v>11.4</v>
      </c>
      <c r="P706">
        <v>2.9</v>
      </c>
      <c r="Q706">
        <v>37</v>
      </c>
      <c r="R706">
        <v>29</v>
      </c>
      <c r="S706">
        <v>179</v>
      </c>
      <c r="T706">
        <v>6.2</v>
      </c>
      <c r="U706">
        <v>0</v>
      </c>
      <c r="V706">
        <v>19</v>
      </c>
      <c r="W706">
        <v>1.8</v>
      </c>
      <c r="X706">
        <v>11.2</v>
      </c>
      <c r="Y706" s="2">
        <v>0.78400000000000003</v>
      </c>
      <c r="Z706">
        <v>361</v>
      </c>
      <c r="AA706">
        <v>0</v>
      </c>
      <c r="AB706">
        <v>0</v>
      </c>
    </row>
    <row r="707" spans="1:28" x14ac:dyDescent="0.25">
      <c r="A707">
        <v>2013</v>
      </c>
      <c r="B707">
        <v>86</v>
      </c>
      <c r="C707" t="s">
        <v>398</v>
      </c>
      <c r="D707" t="str">
        <f>IFERROR(INDEX('Draft Master List'!E:F,MATCH(C707,'Draft Master List'!E:E,0),2),"N/A")</f>
        <v>1222008</v>
      </c>
      <c r="E707" t="s">
        <v>669</v>
      </c>
      <c r="F707">
        <v>29</v>
      </c>
      <c r="H707">
        <v>15</v>
      </c>
      <c r="I707">
        <v>0</v>
      </c>
      <c r="J707">
        <v>46</v>
      </c>
      <c r="K707">
        <v>170</v>
      </c>
      <c r="L707">
        <v>0</v>
      </c>
      <c r="M707">
        <v>20</v>
      </c>
      <c r="N707">
        <v>3.7</v>
      </c>
      <c r="O707">
        <v>11.3</v>
      </c>
      <c r="P707">
        <v>3.1</v>
      </c>
      <c r="Q707">
        <v>9</v>
      </c>
      <c r="R707">
        <v>5</v>
      </c>
      <c r="S707">
        <v>15</v>
      </c>
      <c r="T707">
        <v>3</v>
      </c>
      <c r="U707">
        <v>0</v>
      </c>
      <c r="V707">
        <v>5</v>
      </c>
      <c r="W707">
        <v>0.3</v>
      </c>
      <c r="X707">
        <v>1</v>
      </c>
      <c r="Y707" s="2">
        <v>0.55600000000000005</v>
      </c>
      <c r="Z707">
        <v>185</v>
      </c>
      <c r="AA707">
        <v>0</v>
      </c>
      <c r="AB707">
        <v>0</v>
      </c>
    </row>
    <row r="708" spans="1:28" x14ac:dyDescent="0.25">
      <c r="A708">
        <v>2013</v>
      </c>
      <c r="B708">
        <v>87</v>
      </c>
      <c r="C708" t="s">
        <v>840</v>
      </c>
      <c r="D708" t="str">
        <f>IFERROR(INDEX('Draft Master List'!E:F,MATCH(C708,'Draft Master List'!E:E,0),2),"N/A")</f>
        <v>N/A</v>
      </c>
      <c r="E708" t="s">
        <v>16</v>
      </c>
      <c r="F708">
        <v>28</v>
      </c>
      <c r="G708" t="s">
        <v>790</v>
      </c>
      <c r="H708">
        <v>16</v>
      </c>
      <c r="I708">
        <v>15</v>
      </c>
      <c r="J708">
        <v>46</v>
      </c>
      <c r="K708">
        <v>218</v>
      </c>
      <c r="L708">
        <v>2</v>
      </c>
      <c r="M708">
        <v>63</v>
      </c>
      <c r="N708">
        <v>4.7</v>
      </c>
      <c r="O708">
        <v>13.6</v>
      </c>
      <c r="P708">
        <v>2.9</v>
      </c>
      <c r="Q708">
        <v>54</v>
      </c>
      <c r="R708">
        <v>32</v>
      </c>
      <c r="S708">
        <v>331</v>
      </c>
      <c r="T708">
        <v>10.3</v>
      </c>
      <c r="U708">
        <v>2</v>
      </c>
      <c r="V708">
        <v>45</v>
      </c>
      <c r="W708">
        <v>2</v>
      </c>
      <c r="X708">
        <v>20.7</v>
      </c>
      <c r="Y708" s="2">
        <v>0.59299999999999997</v>
      </c>
      <c r="Z708">
        <v>549</v>
      </c>
      <c r="AA708">
        <v>4</v>
      </c>
      <c r="AB708">
        <v>0</v>
      </c>
    </row>
    <row r="709" spans="1:28" x14ac:dyDescent="0.25">
      <c r="A709">
        <v>2013</v>
      </c>
      <c r="B709">
        <v>88</v>
      </c>
      <c r="C709" t="s">
        <v>566</v>
      </c>
      <c r="D709" t="str">
        <f>IFERROR(INDEX('Draft Master List'!E:F,MATCH(C709,'Draft Master List'!E:E,0),2),"N/A")</f>
        <v>N/A</v>
      </c>
      <c r="E709" t="s">
        <v>13</v>
      </c>
      <c r="F709">
        <v>32</v>
      </c>
      <c r="H709">
        <v>16</v>
      </c>
      <c r="I709">
        <v>0</v>
      </c>
      <c r="J709">
        <v>45</v>
      </c>
      <c r="K709">
        <v>157</v>
      </c>
      <c r="L709">
        <v>1</v>
      </c>
      <c r="M709">
        <v>13</v>
      </c>
      <c r="N709">
        <v>3.5</v>
      </c>
      <c r="O709">
        <v>9.8000000000000007</v>
      </c>
      <c r="P709">
        <v>2.8</v>
      </c>
      <c r="Q709">
        <v>8</v>
      </c>
      <c r="R709">
        <v>8</v>
      </c>
      <c r="S709">
        <v>60</v>
      </c>
      <c r="T709">
        <v>7.5</v>
      </c>
      <c r="U709">
        <v>0</v>
      </c>
      <c r="V709">
        <v>15</v>
      </c>
      <c r="W709">
        <v>0.5</v>
      </c>
      <c r="X709">
        <v>3.8</v>
      </c>
      <c r="Y709" s="2">
        <v>1</v>
      </c>
      <c r="Z709">
        <v>217</v>
      </c>
      <c r="AA709">
        <v>1</v>
      </c>
      <c r="AB709">
        <v>0</v>
      </c>
    </row>
    <row r="710" spans="1:28" x14ac:dyDescent="0.25">
      <c r="A710">
        <v>2013</v>
      </c>
      <c r="B710">
        <v>89</v>
      </c>
      <c r="C710" t="s">
        <v>1007</v>
      </c>
      <c r="D710" t="str">
        <f>IFERROR(INDEX('Draft Master List'!E:F,MATCH(C710,'Draft Master List'!E:E,0),2),"N/A")</f>
        <v>N/A</v>
      </c>
      <c r="E710" t="s">
        <v>18</v>
      </c>
      <c r="F710">
        <v>26</v>
      </c>
      <c r="G710" t="s">
        <v>643</v>
      </c>
      <c r="H710">
        <v>11</v>
      </c>
      <c r="I710">
        <v>1</v>
      </c>
      <c r="J710">
        <v>44</v>
      </c>
      <c r="K710">
        <v>166</v>
      </c>
      <c r="L710">
        <v>3</v>
      </c>
      <c r="M710">
        <v>39</v>
      </c>
      <c r="N710">
        <v>3.8</v>
      </c>
      <c r="O710">
        <v>15.1</v>
      </c>
      <c r="P710">
        <v>4</v>
      </c>
      <c r="Q710">
        <v>8</v>
      </c>
      <c r="R710">
        <v>5</v>
      </c>
      <c r="S710">
        <v>13</v>
      </c>
      <c r="T710">
        <v>2.6</v>
      </c>
      <c r="U710">
        <v>0</v>
      </c>
      <c r="V710">
        <v>8</v>
      </c>
      <c r="W710">
        <v>0.5</v>
      </c>
      <c r="X710">
        <v>1.2</v>
      </c>
      <c r="Y710" s="2">
        <v>0.625</v>
      </c>
      <c r="Z710">
        <v>179</v>
      </c>
      <c r="AA710">
        <v>3</v>
      </c>
      <c r="AB710">
        <v>1</v>
      </c>
    </row>
    <row r="711" spans="1:28" x14ac:dyDescent="0.25">
      <c r="A711">
        <v>2013</v>
      </c>
      <c r="B711">
        <v>90</v>
      </c>
      <c r="C711" t="s">
        <v>503</v>
      </c>
      <c r="D711" t="str">
        <f>IFERROR(INDEX('Draft Master List'!E:F,MATCH(C711,'Draft Master List'!E:E,0),2),"N/A")</f>
        <v>2442007</v>
      </c>
      <c r="E711" t="s">
        <v>21</v>
      </c>
      <c r="F711">
        <v>30</v>
      </c>
      <c r="G711" t="s">
        <v>732</v>
      </c>
      <c r="H711">
        <v>14</v>
      </c>
      <c r="I711">
        <v>1</v>
      </c>
      <c r="J711">
        <v>44</v>
      </c>
      <c r="K711">
        <v>164</v>
      </c>
      <c r="L711">
        <v>1</v>
      </c>
      <c r="M711">
        <v>17</v>
      </c>
      <c r="N711">
        <v>3.7</v>
      </c>
      <c r="O711">
        <v>11.7</v>
      </c>
      <c r="P711">
        <v>3.1</v>
      </c>
      <c r="Q711">
        <v>34</v>
      </c>
      <c r="R711">
        <v>29</v>
      </c>
      <c r="S711">
        <v>216</v>
      </c>
      <c r="T711">
        <v>7.4</v>
      </c>
      <c r="U711">
        <v>3</v>
      </c>
      <c r="V711">
        <v>34</v>
      </c>
      <c r="W711">
        <v>2.1</v>
      </c>
      <c r="X711">
        <v>15.4</v>
      </c>
      <c r="Y711" s="2">
        <v>0.85299999999999998</v>
      </c>
      <c r="Z711">
        <v>380</v>
      </c>
      <c r="AA711">
        <v>4</v>
      </c>
      <c r="AB711">
        <v>0</v>
      </c>
    </row>
    <row r="712" spans="1:28" x14ac:dyDescent="0.25">
      <c r="A712">
        <v>2013</v>
      </c>
      <c r="B712">
        <v>91</v>
      </c>
      <c r="C712" t="s">
        <v>886</v>
      </c>
      <c r="D712" t="str">
        <f>IFERROR(INDEX('Draft Master List'!E:F,MATCH(C712,'Draft Master List'!E:E,0),2),"N/A")</f>
        <v>N/A</v>
      </c>
      <c r="E712" t="s">
        <v>30</v>
      </c>
      <c r="F712">
        <v>24</v>
      </c>
      <c r="G712" t="s">
        <v>643</v>
      </c>
      <c r="H712">
        <v>8</v>
      </c>
      <c r="I712">
        <v>1</v>
      </c>
      <c r="J712">
        <v>44</v>
      </c>
      <c r="K712">
        <v>208</v>
      </c>
      <c r="L712">
        <v>1</v>
      </c>
      <c r="M712">
        <v>21</v>
      </c>
      <c r="N712">
        <v>4.7</v>
      </c>
      <c r="O712">
        <v>26</v>
      </c>
      <c r="P712">
        <v>5.5</v>
      </c>
      <c r="Q712">
        <v>69</v>
      </c>
      <c r="R712">
        <v>47</v>
      </c>
      <c r="S712">
        <v>427</v>
      </c>
      <c r="T712">
        <v>9.1</v>
      </c>
      <c r="U712">
        <v>3</v>
      </c>
      <c r="V712">
        <v>50</v>
      </c>
      <c r="W712">
        <v>5.9</v>
      </c>
      <c r="X712">
        <v>53.4</v>
      </c>
      <c r="Y712" s="2">
        <v>0.68100000000000005</v>
      </c>
      <c r="Z712">
        <v>635</v>
      </c>
      <c r="AA712">
        <v>4</v>
      </c>
      <c r="AB712">
        <v>1</v>
      </c>
    </row>
    <row r="713" spans="1:28" x14ac:dyDescent="0.25">
      <c r="A713">
        <v>2013</v>
      </c>
      <c r="B713">
        <v>92</v>
      </c>
      <c r="C713" t="s">
        <v>1198</v>
      </c>
      <c r="D713" t="str">
        <f>IFERROR(INDEX('Draft Master List'!E:F,MATCH(C713,'Draft Master List'!E:E,0),2),"N/A")</f>
        <v>N/A</v>
      </c>
      <c r="E713" t="s">
        <v>9</v>
      </c>
      <c r="F713">
        <v>22</v>
      </c>
      <c r="G713" t="s">
        <v>643</v>
      </c>
      <c r="H713">
        <v>5</v>
      </c>
      <c r="I713">
        <v>4</v>
      </c>
      <c r="J713">
        <v>44</v>
      </c>
      <c r="K713">
        <v>146</v>
      </c>
      <c r="L713">
        <v>1</v>
      </c>
      <c r="M713">
        <v>18</v>
      </c>
      <c r="N713">
        <v>3.3</v>
      </c>
      <c r="O713">
        <v>29.2</v>
      </c>
      <c r="P713">
        <v>8.8000000000000007</v>
      </c>
      <c r="Q713">
        <v>6</v>
      </c>
      <c r="R713">
        <v>2</v>
      </c>
      <c r="S713">
        <v>8</v>
      </c>
      <c r="T713">
        <v>4</v>
      </c>
      <c r="U713">
        <v>0</v>
      </c>
      <c r="V713">
        <v>6</v>
      </c>
      <c r="W713">
        <v>0.4</v>
      </c>
      <c r="X713">
        <v>1.6</v>
      </c>
      <c r="Y713" s="2">
        <v>0.33300000000000002</v>
      </c>
      <c r="Z713">
        <v>154</v>
      </c>
      <c r="AA713">
        <v>1</v>
      </c>
      <c r="AB713">
        <v>2</v>
      </c>
    </row>
    <row r="714" spans="1:28" x14ac:dyDescent="0.25">
      <c r="A714">
        <v>2013</v>
      </c>
      <c r="B714">
        <v>93</v>
      </c>
      <c r="C714" t="s">
        <v>1163</v>
      </c>
      <c r="D714" t="str">
        <f>IFERROR(INDEX('Draft Master List'!E:F,MATCH(C714,'Draft Master List'!E:E,0),2),"N/A")</f>
        <v>N/A</v>
      </c>
      <c r="E714" t="s">
        <v>64</v>
      </c>
      <c r="F714">
        <v>22</v>
      </c>
      <c r="G714" t="s">
        <v>643</v>
      </c>
      <c r="H714">
        <v>3</v>
      </c>
      <c r="I714">
        <v>2</v>
      </c>
      <c r="J714">
        <v>43</v>
      </c>
      <c r="K714">
        <v>171</v>
      </c>
      <c r="L714">
        <v>2</v>
      </c>
      <c r="M714">
        <v>20</v>
      </c>
      <c r="N714">
        <v>4</v>
      </c>
      <c r="O714">
        <v>57</v>
      </c>
      <c r="P714">
        <v>14.3</v>
      </c>
      <c r="Q714">
        <v>9</v>
      </c>
      <c r="R714">
        <v>8</v>
      </c>
      <c r="S714">
        <v>57</v>
      </c>
      <c r="T714">
        <v>7.1</v>
      </c>
      <c r="U714">
        <v>0</v>
      </c>
      <c r="V714">
        <v>16</v>
      </c>
      <c r="W714">
        <v>2.7</v>
      </c>
      <c r="X714">
        <v>19</v>
      </c>
      <c r="Y714" s="2">
        <v>0.88900000000000001</v>
      </c>
      <c r="Z714">
        <v>228</v>
      </c>
      <c r="AA714">
        <v>2</v>
      </c>
      <c r="AB714">
        <v>0</v>
      </c>
    </row>
    <row r="715" spans="1:28" x14ac:dyDescent="0.25">
      <c r="A715">
        <v>2013</v>
      </c>
      <c r="B715">
        <v>94</v>
      </c>
      <c r="C715" t="s">
        <v>31</v>
      </c>
      <c r="D715" t="str">
        <f>IFERROR(INDEX('Draft Master List'!E:F,MATCH(C715,'Draft Master List'!E:E,0),2),"N/A")</f>
        <v>N/A</v>
      </c>
      <c r="E715" t="s">
        <v>28</v>
      </c>
      <c r="F715">
        <v>31</v>
      </c>
      <c r="G715" t="s">
        <v>1</v>
      </c>
      <c r="H715">
        <v>11</v>
      </c>
      <c r="I715">
        <v>9</v>
      </c>
      <c r="J715">
        <v>43</v>
      </c>
      <c r="K715">
        <v>225</v>
      </c>
      <c r="L715">
        <v>3</v>
      </c>
      <c r="M715">
        <v>26</v>
      </c>
      <c r="N715">
        <v>5.2</v>
      </c>
      <c r="O715">
        <v>20.5</v>
      </c>
      <c r="P715">
        <v>3.9</v>
      </c>
      <c r="Q715">
        <v>1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0.1</v>
      </c>
      <c r="X715">
        <v>0</v>
      </c>
      <c r="Y715" s="2">
        <v>1</v>
      </c>
      <c r="Z715">
        <v>225</v>
      </c>
      <c r="AA715">
        <v>3</v>
      </c>
      <c r="AB715">
        <v>9</v>
      </c>
    </row>
    <row r="716" spans="1:28" x14ac:dyDescent="0.25">
      <c r="A716">
        <v>2013</v>
      </c>
      <c r="B716">
        <v>95</v>
      </c>
      <c r="C716" t="s">
        <v>507</v>
      </c>
      <c r="D716" t="str">
        <f>IFERROR(INDEX('Draft Master List'!E:F,MATCH(C716,'Draft Master List'!E:E,0),2),"N/A")</f>
        <v>2502007</v>
      </c>
      <c r="E716" t="s">
        <v>20</v>
      </c>
      <c r="F716">
        <v>27</v>
      </c>
      <c r="G716" t="s">
        <v>643</v>
      </c>
      <c r="H716">
        <v>3</v>
      </c>
      <c r="I716">
        <v>2</v>
      </c>
      <c r="J716">
        <v>41</v>
      </c>
      <c r="K716">
        <v>186</v>
      </c>
      <c r="L716">
        <v>2</v>
      </c>
      <c r="M716">
        <v>27</v>
      </c>
      <c r="N716">
        <v>4.5</v>
      </c>
      <c r="O716">
        <v>62</v>
      </c>
      <c r="P716">
        <v>13.7</v>
      </c>
      <c r="Q716">
        <v>8</v>
      </c>
      <c r="R716">
        <v>7</v>
      </c>
      <c r="S716">
        <v>42</v>
      </c>
      <c r="T716">
        <v>6</v>
      </c>
      <c r="U716">
        <v>0</v>
      </c>
      <c r="V716">
        <v>14</v>
      </c>
      <c r="W716">
        <v>2.2999999999999998</v>
      </c>
      <c r="X716">
        <v>14</v>
      </c>
      <c r="Y716" s="2">
        <v>0.875</v>
      </c>
      <c r="Z716">
        <v>228</v>
      </c>
      <c r="AA716">
        <v>2</v>
      </c>
      <c r="AB716">
        <v>0</v>
      </c>
    </row>
    <row r="717" spans="1:28" x14ac:dyDescent="0.25">
      <c r="A717">
        <v>2013</v>
      </c>
      <c r="B717">
        <v>96</v>
      </c>
      <c r="C717" t="s">
        <v>751</v>
      </c>
      <c r="D717" t="str">
        <f>IFERROR(INDEX('Draft Master List'!E:F,MATCH(C717,'Draft Master List'!E:E,0),2),"N/A")</f>
        <v>N/A</v>
      </c>
      <c r="E717" t="s">
        <v>33</v>
      </c>
      <c r="F717">
        <v>25</v>
      </c>
      <c r="G717" t="s">
        <v>1</v>
      </c>
      <c r="H717">
        <v>16</v>
      </c>
      <c r="I717">
        <v>16</v>
      </c>
      <c r="J717">
        <v>40</v>
      </c>
      <c r="K717">
        <v>238</v>
      </c>
      <c r="L717">
        <v>1</v>
      </c>
      <c r="M717">
        <v>48</v>
      </c>
      <c r="N717">
        <v>6</v>
      </c>
      <c r="O717">
        <v>14.9</v>
      </c>
      <c r="P717">
        <v>2.5</v>
      </c>
      <c r="Z717">
        <v>238</v>
      </c>
      <c r="AA717">
        <v>1</v>
      </c>
      <c r="AB717">
        <v>9</v>
      </c>
    </row>
    <row r="718" spans="1:28" x14ac:dyDescent="0.25">
      <c r="A718">
        <v>2013</v>
      </c>
      <c r="B718">
        <v>97</v>
      </c>
      <c r="C718" t="s">
        <v>11</v>
      </c>
      <c r="D718" t="str">
        <f>IFERROR(INDEX('Draft Master List'!E:F,MATCH(C718,'Draft Master List'!E:E,0),2),"N/A")</f>
        <v>12009</v>
      </c>
      <c r="E718" t="s">
        <v>12</v>
      </c>
      <c r="F718">
        <v>25</v>
      </c>
      <c r="G718" t="s">
        <v>1</v>
      </c>
      <c r="H718">
        <v>16</v>
      </c>
      <c r="I718">
        <v>16</v>
      </c>
      <c r="J718">
        <v>37</v>
      </c>
      <c r="K718">
        <v>69</v>
      </c>
      <c r="L718">
        <v>2</v>
      </c>
      <c r="M718">
        <v>14</v>
      </c>
      <c r="N718">
        <v>1.9</v>
      </c>
      <c r="O718">
        <v>4.3</v>
      </c>
      <c r="P718">
        <v>2.2999999999999998</v>
      </c>
      <c r="Z718">
        <v>69</v>
      </c>
      <c r="AA718">
        <v>2</v>
      </c>
      <c r="AB718">
        <v>12</v>
      </c>
    </row>
    <row r="719" spans="1:28" x14ac:dyDescent="0.25">
      <c r="A719">
        <v>2013</v>
      </c>
      <c r="B719">
        <v>98</v>
      </c>
      <c r="C719" t="s">
        <v>1146</v>
      </c>
      <c r="D719" t="str">
        <f>IFERROR(INDEX('Draft Master List'!E:F,MATCH(C719,'Draft Master List'!E:E,0),2),"N/A")</f>
        <v>N/A</v>
      </c>
      <c r="E719" t="s">
        <v>28</v>
      </c>
      <c r="F719">
        <v>30</v>
      </c>
      <c r="H719">
        <v>16</v>
      </c>
      <c r="I719">
        <v>0</v>
      </c>
      <c r="J719">
        <v>36</v>
      </c>
      <c r="K719">
        <v>142</v>
      </c>
      <c r="L719">
        <v>1</v>
      </c>
      <c r="M719">
        <v>37</v>
      </c>
      <c r="N719">
        <v>3.9</v>
      </c>
      <c r="O719">
        <v>8.9</v>
      </c>
      <c r="P719">
        <v>2.2999999999999998</v>
      </c>
      <c r="Q719">
        <v>5</v>
      </c>
      <c r="R719">
        <v>4</v>
      </c>
      <c r="S719">
        <v>36</v>
      </c>
      <c r="T719">
        <v>9</v>
      </c>
      <c r="U719">
        <v>0</v>
      </c>
      <c r="V719">
        <v>24</v>
      </c>
      <c r="W719">
        <v>0.3</v>
      </c>
      <c r="X719">
        <v>2.2999999999999998</v>
      </c>
      <c r="Y719" s="2">
        <v>0.8</v>
      </c>
      <c r="Z719">
        <v>178</v>
      </c>
      <c r="AA719">
        <v>1</v>
      </c>
      <c r="AB719">
        <v>0</v>
      </c>
    </row>
    <row r="720" spans="1:28" x14ac:dyDescent="0.25">
      <c r="A720">
        <v>2013</v>
      </c>
      <c r="B720">
        <v>99</v>
      </c>
      <c r="C720" t="s">
        <v>270</v>
      </c>
      <c r="D720" t="str">
        <f>IFERROR(INDEX('Draft Master List'!E:F,MATCH(C720,'Draft Master List'!E:E,0),2),"N/A")</f>
        <v>512010</v>
      </c>
      <c r="E720" t="s">
        <v>18</v>
      </c>
      <c r="F720">
        <v>26</v>
      </c>
      <c r="H720">
        <v>14</v>
      </c>
      <c r="I720">
        <v>0</v>
      </c>
      <c r="J720">
        <v>36</v>
      </c>
      <c r="K720">
        <v>283</v>
      </c>
      <c r="L720">
        <v>2</v>
      </c>
      <c r="M720">
        <v>41</v>
      </c>
      <c r="N720">
        <v>7.9</v>
      </c>
      <c r="O720">
        <v>20.2</v>
      </c>
      <c r="P720">
        <v>2.6</v>
      </c>
      <c r="Q720">
        <v>19</v>
      </c>
      <c r="R720">
        <v>13</v>
      </c>
      <c r="S720">
        <v>88</v>
      </c>
      <c r="T720">
        <v>6.8</v>
      </c>
      <c r="U720">
        <v>0</v>
      </c>
      <c r="V720">
        <v>13</v>
      </c>
      <c r="W720">
        <v>0.9</v>
      </c>
      <c r="X720">
        <v>6.3</v>
      </c>
      <c r="Y720" s="2">
        <v>0.68400000000000005</v>
      </c>
      <c r="Z720">
        <v>371</v>
      </c>
      <c r="AA720">
        <v>2</v>
      </c>
      <c r="AB720">
        <v>1</v>
      </c>
    </row>
    <row r="721" spans="1:28" x14ac:dyDescent="0.25">
      <c r="A721">
        <v>2013</v>
      </c>
      <c r="B721">
        <v>100</v>
      </c>
      <c r="C721" t="s">
        <v>1022</v>
      </c>
      <c r="D721" t="str">
        <f>IFERROR(INDEX('Draft Master List'!E:F,MATCH(C721,'Draft Master List'!E:E,0),2),"N/A")</f>
        <v>N/A</v>
      </c>
      <c r="E721" t="s">
        <v>10</v>
      </c>
      <c r="F721">
        <v>22</v>
      </c>
      <c r="H721">
        <v>16</v>
      </c>
      <c r="I721">
        <v>0</v>
      </c>
      <c r="J721">
        <v>36</v>
      </c>
      <c r="K721">
        <v>115</v>
      </c>
      <c r="L721">
        <v>0</v>
      </c>
      <c r="M721">
        <v>15</v>
      </c>
      <c r="N721">
        <v>3.2</v>
      </c>
      <c r="O721">
        <v>7.2</v>
      </c>
      <c r="P721">
        <v>2.2999999999999998</v>
      </c>
      <c r="Q721">
        <v>9</v>
      </c>
      <c r="R721">
        <v>8</v>
      </c>
      <c r="S721">
        <v>71</v>
      </c>
      <c r="T721">
        <v>8.9</v>
      </c>
      <c r="U721">
        <v>0</v>
      </c>
      <c r="V721">
        <v>29</v>
      </c>
      <c r="W721">
        <v>0.5</v>
      </c>
      <c r="X721">
        <v>4.4000000000000004</v>
      </c>
      <c r="Y721" s="2">
        <v>0.88900000000000001</v>
      </c>
      <c r="Z721">
        <v>186</v>
      </c>
      <c r="AA721">
        <v>0</v>
      </c>
      <c r="AB721">
        <v>0</v>
      </c>
    </row>
    <row r="722" spans="1:28" x14ac:dyDescent="0.25">
      <c r="A722">
        <v>2013</v>
      </c>
      <c r="B722">
        <v>101</v>
      </c>
      <c r="C722" t="s">
        <v>649</v>
      </c>
      <c r="D722" t="str">
        <f>IFERROR(INDEX('Draft Master List'!E:F,MATCH(C722,'Draft Master List'!E:E,0),2),"N/A")</f>
        <v>N/A</v>
      </c>
      <c r="E722" t="s">
        <v>6</v>
      </c>
      <c r="F722">
        <v>33</v>
      </c>
      <c r="G722" t="s">
        <v>62</v>
      </c>
      <c r="H722">
        <v>7</v>
      </c>
      <c r="I722">
        <v>6</v>
      </c>
      <c r="J722">
        <v>36</v>
      </c>
      <c r="K722">
        <v>306</v>
      </c>
      <c r="L722">
        <v>2</v>
      </c>
      <c r="M722">
        <v>61</v>
      </c>
      <c r="N722">
        <v>8.5</v>
      </c>
      <c r="O722">
        <v>43.7</v>
      </c>
      <c r="P722">
        <v>5.0999999999999996</v>
      </c>
      <c r="Q722">
        <v>0</v>
      </c>
      <c r="R722">
        <v>0</v>
      </c>
      <c r="S722">
        <v>-2</v>
      </c>
      <c r="U722">
        <v>0</v>
      </c>
      <c r="V722">
        <v>-2</v>
      </c>
      <c r="W722">
        <v>0</v>
      </c>
      <c r="X722">
        <v>-0.3</v>
      </c>
      <c r="Y722" s="2">
        <v>0</v>
      </c>
      <c r="Z722">
        <v>304</v>
      </c>
      <c r="AA722">
        <v>2</v>
      </c>
      <c r="AB722">
        <v>4</v>
      </c>
    </row>
    <row r="723" spans="1:28" x14ac:dyDescent="0.25">
      <c r="A723">
        <v>2013</v>
      </c>
      <c r="B723">
        <v>102</v>
      </c>
      <c r="C723" t="s">
        <v>593</v>
      </c>
      <c r="D723" t="str">
        <f>IFERROR(INDEX('Draft Master List'!E:F,MATCH(C723,'Draft Master List'!E:E,0),2),"N/A")</f>
        <v>N/A</v>
      </c>
      <c r="E723" t="s">
        <v>0</v>
      </c>
      <c r="F723">
        <v>34</v>
      </c>
      <c r="G723" t="s">
        <v>1</v>
      </c>
      <c r="H723">
        <v>16</v>
      </c>
      <c r="I723">
        <v>16</v>
      </c>
      <c r="J723">
        <v>35</v>
      </c>
      <c r="K723">
        <v>52</v>
      </c>
      <c r="L723">
        <v>3</v>
      </c>
      <c r="M723">
        <v>16</v>
      </c>
      <c r="N723">
        <v>1.5</v>
      </c>
      <c r="O723">
        <v>3.3</v>
      </c>
      <c r="P723">
        <v>2.2000000000000002</v>
      </c>
      <c r="Z723">
        <v>52</v>
      </c>
      <c r="AA723">
        <v>3</v>
      </c>
      <c r="AB723">
        <v>7</v>
      </c>
    </row>
    <row r="724" spans="1:28" x14ac:dyDescent="0.25">
      <c r="A724">
        <v>2013</v>
      </c>
      <c r="B724">
        <v>103</v>
      </c>
      <c r="C724" t="s">
        <v>737</v>
      </c>
      <c r="D724" t="str">
        <f>IFERROR(INDEX('Draft Master List'!E:F,MATCH(C724,'Draft Master List'!E:E,0),2),"N/A")</f>
        <v>N/A</v>
      </c>
      <c r="E724" t="s">
        <v>18</v>
      </c>
      <c r="F724">
        <v>25</v>
      </c>
      <c r="G724" t="s">
        <v>1</v>
      </c>
      <c r="H724">
        <v>9</v>
      </c>
      <c r="I724">
        <v>9</v>
      </c>
      <c r="J724">
        <v>34</v>
      </c>
      <c r="K724">
        <v>151</v>
      </c>
      <c r="L724">
        <v>4</v>
      </c>
      <c r="M724">
        <v>19</v>
      </c>
      <c r="N724">
        <v>4.4000000000000004</v>
      </c>
      <c r="O724">
        <v>16.8</v>
      </c>
      <c r="P724">
        <v>3.8</v>
      </c>
      <c r="Z724">
        <v>151</v>
      </c>
      <c r="AA724">
        <v>4</v>
      </c>
      <c r="AB724">
        <v>7</v>
      </c>
    </row>
    <row r="725" spans="1:28" x14ac:dyDescent="0.25">
      <c r="A725">
        <v>2013</v>
      </c>
      <c r="B725">
        <v>104</v>
      </c>
      <c r="C725" t="s">
        <v>646</v>
      </c>
      <c r="D725" t="str">
        <f>IFERROR(INDEX('Draft Master List'!E:F,MATCH(C725,'Draft Master List'!E:E,0),2),"N/A")</f>
        <v>N/A</v>
      </c>
      <c r="E725" t="s">
        <v>30</v>
      </c>
      <c r="F725">
        <v>36</v>
      </c>
      <c r="G725" t="s">
        <v>1</v>
      </c>
      <c r="H725">
        <v>16</v>
      </c>
      <c r="I725">
        <v>16</v>
      </c>
      <c r="J725">
        <v>32</v>
      </c>
      <c r="K725">
        <v>18</v>
      </c>
      <c r="L725">
        <v>0</v>
      </c>
      <c r="M725">
        <v>11</v>
      </c>
      <c r="N725">
        <v>0.6</v>
      </c>
      <c r="O725">
        <v>1.1000000000000001</v>
      </c>
      <c r="P725">
        <v>2</v>
      </c>
      <c r="Z725">
        <v>18</v>
      </c>
      <c r="AA725">
        <v>0</v>
      </c>
      <c r="AB725">
        <v>10</v>
      </c>
    </row>
    <row r="726" spans="1:28" x14ac:dyDescent="0.25">
      <c r="A726">
        <v>2013</v>
      </c>
      <c r="B726">
        <v>105</v>
      </c>
      <c r="C726" t="s">
        <v>819</v>
      </c>
      <c r="D726" t="str">
        <f>IFERROR(INDEX('Draft Master List'!E:F,MATCH(C726,'Draft Master List'!E:E,0),2),"N/A")</f>
        <v>N/A</v>
      </c>
      <c r="E726" t="s">
        <v>26</v>
      </c>
      <c r="F726">
        <v>37</v>
      </c>
      <c r="G726" t="s">
        <v>1</v>
      </c>
      <c r="H726">
        <v>16</v>
      </c>
      <c r="I726">
        <v>16</v>
      </c>
      <c r="J726">
        <v>32</v>
      </c>
      <c r="K726">
        <v>-31</v>
      </c>
      <c r="L726">
        <v>1</v>
      </c>
      <c r="M726">
        <v>1</v>
      </c>
      <c r="N726">
        <v>-1</v>
      </c>
      <c r="O726">
        <v>-1.9</v>
      </c>
      <c r="P726">
        <v>2</v>
      </c>
      <c r="Z726">
        <v>-31</v>
      </c>
      <c r="AA726">
        <v>1</v>
      </c>
      <c r="AB726">
        <v>11</v>
      </c>
    </row>
    <row r="727" spans="1:28" x14ac:dyDescent="0.25">
      <c r="A727">
        <v>2013</v>
      </c>
      <c r="B727">
        <v>106</v>
      </c>
      <c r="C727" t="s">
        <v>1043</v>
      </c>
      <c r="D727" t="str">
        <f>IFERROR(INDEX('Draft Master List'!E:F,MATCH(C727,'Draft Master List'!E:E,0),2),"N/A")</f>
        <v>N/A</v>
      </c>
      <c r="E727" t="s">
        <v>27</v>
      </c>
      <c r="F727">
        <v>23</v>
      </c>
      <c r="H727">
        <v>9</v>
      </c>
      <c r="I727">
        <v>0</v>
      </c>
      <c r="J727">
        <v>30</v>
      </c>
      <c r="K727">
        <v>150</v>
      </c>
      <c r="L727">
        <v>0</v>
      </c>
      <c r="M727">
        <v>45</v>
      </c>
      <c r="N727">
        <v>5</v>
      </c>
      <c r="O727">
        <v>16.7</v>
      </c>
      <c r="P727">
        <v>3.3</v>
      </c>
      <c r="Q727">
        <v>7</v>
      </c>
      <c r="R727">
        <v>7</v>
      </c>
      <c r="S727">
        <v>59</v>
      </c>
      <c r="T727">
        <v>8.4</v>
      </c>
      <c r="U727">
        <v>0</v>
      </c>
      <c r="V727">
        <v>17</v>
      </c>
      <c r="W727">
        <v>0.8</v>
      </c>
      <c r="X727">
        <v>6.6</v>
      </c>
      <c r="Y727" s="2">
        <v>1</v>
      </c>
      <c r="Z727">
        <v>209</v>
      </c>
      <c r="AA727">
        <v>0</v>
      </c>
      <c r="AB727">
        <v>1</v>
      </c>
    </row>
    <row r="728" spans="1:28" x14ac:dyDescent="0.25">
      <c r="A728">
        <v>2013</v>
      </c>
      <c r="B728">
        <v>107</v>
      </c>
      <c r="C728" t="s">
        <v>80</v>
      </c>
      <c r="D728" t="str">
        <f>IFERROR(INDEX('Draft Master List'!E:F,MATCH(C728,'Draft Master List'!E:E,0),2),"N/A")</f>
        <v>N/A</v>
      </c>
      <c r="E728" t="s">
        <v>5</v>
      </c>
      <c r="F728">
        <v>30</v>
      </c>
      <c r="G728" t="s">
        <v>1</v>
      </c>
      <c r="H728">
        <v>9</v>
      </c>
      <c r="I728">
        <v>9</v>
      </c>
      <c r="J728">
        <v>30</v>
      </c>
      <c r="K728">
        <v>120</v>
      </c>
      <c r="L728">
        <v>0</v>
      </c>
      <c r="M728">
        <v>18</v>
      </c>
      <c r="N728">
        <v>4</v>
      </c>
      <c r="O728">
        <v>13.3</v>
      </c>
      <c r="P728">
        <v>3.3</v>
      </c>
      <c r="Z728">
        <v>120</v>
      </c>
      <c r="AA728">
        <v>0</v>
      </c>
      <c r="AB728">
        <v>5</v>
      </c>
    </row>
    <row r="729" spans="1:28" x14ac:dyDescent="0.25">
      <c r="A729">
        <v>2013</v>
      </c>
      <c r="B729">
        <v>108</v>
      </c>
      <c r="C729" t="s">
        <v>295</v>
      </c>
      <c r="D729" t="str">
        <f>IFERROR(INDEX('Draft Master List'!E:F,MATCH(C729,'Draft Master List'!E:E,0),2),"N/A")</f>
        <v>1732010</v>
      </c>
      <c r="E729" t="s">
        <v>34</v>
      </c>
      <c r="F729">
        <v>26</v>
      </c>
      <c r="G729" t="s">
        <v>732</v>
      </c>
      <c r="H729">
        <v>16</v>
      </c>
      <c r="I729">
        <v>1</v>
      </c>
      <c r="J729">
        <v>28</v>
      </c>
      <c r="K729">
        <v>56</v>
      </c>
      <c r="L729">
        <v>2</v>
      </c>
      <c r="M729">
        <v>9</v>
      </c>
      <c r="N729">
        <v>2</v>
      </c>
      <c r="O729">
        <v>3.5</v>
      </c>
      <c r="P729">
        <v>1.8</v>
      </c>
      <c r="Q729">
        <v>3</v>
      </c>
      <c r="R729">
        <v>3</v>
      </c>
      <c r="S729">
        <v>30</v>
      </c>
      <c r="T729">
        <v>10</v>
      </c>
      <c r="U729">
        <v>0</v>
      </c>
      <c r="V729">
        <v>19</v>
      </c>
      <c r="W729">
        <v>0.2</v>
      </c>
      <c r="X729">
        <v>1.9</v>
      </c>
      <c r="Y729" s="2">
        <v>1</v>
      </c>
      <c r="Z729">
        <v>86</v>
      </c>
      <c r="AA729">
        <v>2</v>
      </c>
      <c r="AB729">
        <v>0</v>
      </c>
    </row>
    <row r="730" spans="1:28" x14ac:dyDescent="0.25">
      <c r="A730">
        <v>2013</v>
      </c>
      <c r="B730">
        <v>109</v>
      </c>
      <c r="C730" t="s">
        <v>81</v>
      </c>
      <c r="D730" t="str">
        <f>IFERROR(INDEX('Draft Master List'!E:F,MATCH(C730,'Draft Master List'!E:E,0),2),"N/A")</f>
        <v>N/A</v>
      </c>
      <c r="E730" t="s">
        <v>13</v>
      </c>
      <c r="F730">
        <v>32</v>
      </c>
      <c r="G730" t="s">
        <v>1</v>
      </c>
      <c r="H730">
        <v>16</v>
      </c>
      <c r="I730">
        <v>16</v>
      </c>
      <c r="J730">
        <v>28</v>
      </c>
      <c r="K730">
        <v>72</v>
      </c>
      <c r="L730">
        <v>0</v>
      </c>
      <c r="M730">
        <v>18</v>
      </c>
      <c r="N730">
        <v>2.6</v>
      </c>
      <c r="O730">
        <v>4.5</v>
      </c>
      <c r="P730">
        <v>1.8</v>
      </c>
      <c r="Q730">
        <v>1</v>
      </c>
      <c r="R730">
        <v>0</v>
      </c>
      <c r="S730">
        <v>-9</v>
      </c>
      <c r="U730">
        <v>0</v>
      </c>
      <c r="V730">
        <v>-9</v>
      </c>
      <c r="W730">
        <v>0</v>
      </c>
      <c r="X730">
        <v>-0.6</v>
      </c>
      <c r="Y730" s="2">
        <v>0</v>
      </c>
      <c r="Z730">
        <v>63</v>
      </c>
      <c r="AA730">
        <v>0</v>
      </c>
      <c r="AB730">
        <v>3</v>
      </c>
    </row>
    <row r="731" spans="1:28" x14ac:dyDescent="0.25">
      <c r="A731">
        <v>2013</v>
      </c>
      <c r="B731">
        <v>110</v>
      </c>
      <c r="C731" t="s">
        <v>1014</v>
      </c>
      <c r="D731" t="str">
        <f>IFERROR(INDEX('Draft Master List'!E:F,MATCH(C731,'Draft Master List'!E:E,0),2),"N/A")</f>
        <v>N/A</v>
      </c>
      <c r="E731" t="s">
        <v>669</v>
      </c>
      <c r="F731">
        <v>24</v>
      </c>
      <c r="H731">
        <v>14</v>
      </c>
      <c r="I731">
        <v>2</v>
      </c>
      <c r="J731">
        <v>28</v>
      </c>
      <c r="K731">
        <v>79</v>
      </c>
      <c r="L731">
        <v>0</v>
      </c>
      <c r="M731">
        <v>11</v>
      </c>
      <c r="N731">
        <v>2.8</v>
      </c>
      <c r="O731">
        <v>5.6</v>
      </c>
      <c r="P731">
        <v>2</v>
      </c>
      <c r="Q731">
        <v>36</v>
      </c>
      <c r="R731">
        <v>21</v>
      </c>
      <c r="S731">
        <v>155</v>
      </c>
      <c r="T731">
        <v>7.4</v>
      </c>
      <c r="U731">
        <v>2</v>
      </c>
      <c r="V731">
        <v>35</v>
      </c>
      <c r="W731">
        <v>1.5</v>
      </c>
      <c r="X731">
        <v>11.1</v>
      </c>
      <c r="Y731" s="2">
        <v>0.58299999999999996</v>
      </c>
      <c r="Z731">
        <v>234</v>
      </c>
      <c r="AA731">
        <v>2</v>
      </c>
      <c r="AB731">
        <v>1</v>
      </c>
    </row>
    <row r="732" spans="1:28" x14ac:dyDescent="0.25">
      <c r="A732">
        <v>2013</v>
      </c>
      <c r="B732">
        <v>111</v>
      </c>
      <c r="C732" t="s">
        <v>2</v>
      </c>
      <c r="D732" t="str">
        <f>IFERROR(INDEX('Draft Master List'!E:F,MATCH(C732,'Draft Master List'!E:E,0),2),"N/A")</f>
        <v>182008</v>
      </c>
      <c r="E732" t="s">
        <v>3</v>
      </c>
      <c r="F732">
        <v>28</v>
      </c>
      <c r="G732" t="s">
        <v>1</v>
      </c>
      <c r="H732">
        <v>16</v>
      </c>
      <c r="I732">
        <v>16</v>
      </c>
      <c r="J732">
        <v>27</v>
      </c>
      <c r="K732">
        <v>131</v>
      </c>
      <c r="L732">
        <v>1</v>
      </c>
      <c r="M732">
        <v>22</v>
      </c>
      <c r="N732">
        <v>4.9000000000000004</v>
      </c>
      <c r="O732">
        <v>8.1999999999999993</v>
      </c>
      <c r="P732">
        <v>1.7</v>
      </c>
      <c r="Z732">
        <v>131</v>
      </c>
      <c r="AA732">
        <v>1</v>
      </c>
      <c r="AB732">
        <v>8</v>
      </c>
    </row>
    <row r="733" spans="1:28" x14ac:dyDescent="0.25">
      <c r="A733">
        <v>2013</v>
      </c>
      <c r="B733">
        <v>112</v>
      </c>
      <c r="C733" t="s">
        <v>771</v>
      </c>
      <c r="D733" t="str">
        <f>IFERROR(INDEX('Draft Master List'!E:F,MATCH(C733,'Draft Master List'!E:E,0),2),"N/A")</f>
        <v>N/A</v>
      </c>
      <c r="E733" t="s">
        <v>14</v>
      </c>
      <c r="F733">
        <v>24</v>
      </c>
      <c r="G733" t="s">
        <v>1</v>
      </c>
      <c r="H733">
        <v>13</v>
      </c>
      <c r="I733">
        <v>13</v>
      </c>
      <c r="J733">
        <v>27</v>
      </c>
      <c r="K733">
        <v>37</v>
      </c>
      <c r="L733">
        <v>0</v>
      </c>
      <c r="M733">
        <v>16</v>
      </c>
      <c r="N733">
        <v>1.4</v>
      </c>
      <c r="O733">
        <v>2.8</v>
      </c>
      <c r="P733">
        <v>2.1</v>
      </c>
      <c r="Z733">
        <v>37</v>
      </c>
      <c r="AA733">
        <v>0</v>
      </c>
      <c r="AB733">
        <v>7</v>
      </c>
    </row>
    <row r="734" spans="1:28" x14ac:dyDescent="0.25">
      <c r="A734">
        <v>2013</v>
      </c>
      <c r="B734">
        <v>113</v>
      </c>
      <c r="C734" t="s">
        <v>111</v>
      </c>
      <c r="D734" t="str">
        <f>IFERROR(INDEX('Draft Master List'!E:F,MATCH(C734,'Draft Master List'!E:E,0),2),"N/A")</f>
        <v>572008</v>
      </c>
      <c r="E734" t="s">
        <v>4</v>
      </c>
      <c r="F734">
        <v>28</v>
      </c>
      <c r="G734" t="s">
        <v>1</v>
      </c>
      <c r="H734">
        <v>15</v>
      </c>
      <c r="I734">
        <v>13</v>
      </c>
      <c r="J734">
        <v>27</v>
      </c>
      <c r="K734">
        <v>77</v>
      </c>
      <c r="L734">
        <v>0</v>
      </c>
      <c r="M734">
        <v>14</v>
      </c>
      <c r="N734">
        <v>2.9</v>
      </c>
      <c r="O734">
        <v>5.0999999999999996</v>
      </c>
      <c r="P734">
        <v>1.8</v>
      </c>
      <c r="Z734">
        <v>77</v>
      </c>
      <c r="AA734">
        <v>0</v>
      </c>
      <c r="AB734">
        <v>2</v>
      </c>
    </row>
    <row r="735" spans="1:28" x14ac:dyDescent="0.25">
      <c r="A735">
        <v>2013</v>
      </c>
      <c r="B735">
        <v>114</v>
      </c>
      <c r="C735" t="s">
        <v>678</v>
      </c>
      <c r="D735" t="str">
        <f>IFERROR(INDEX('Draft Master List'!E:F,MATCH(C735,'Draft Master List'!E:E,0),2),"N/A")</f>
        <v>N/A</v>
      </c>
      <c r="E735" t="s">
        <v>10</v>
      </c>
      <c r="F735">
        <v>34</v>
      </c>
      <c r="G735" t="s">
        <v>1</v>
      </c>
      <c r="H735">
        <v>16</v>
      </c>
      <c r="I735">
        <v>16</v>
      </c>
      <c r="J735">
        <v>27</v>
      </c>
      <c r="K735">
        <v>3</v>
      </c>
      <c r="L735">
        <v>0</v>
      </c>
      <c r="M735">
        <v>10</v>
      </c>
      <c r="N735">
        <v>0.1</v>
      </c>
      <c r="O735">
        <v>0.2</v>
      </c>
      <c r="P735">
        <v>1.7</v>
      </c>
      <c r="Z735">
        <v>3</v>
      </c>
      <c r="AA735">
        <v>0</v>
      </c>
      <c r="AB735">
        <v>6</v>
      </c>
    </row>
    <row r="736" spans="1:28" x14ac:dyDescent="0.25">
      <c r="A736">
        <v>2013</v>
      </c>
      <c r="B736">
        <v>115</v>
      </c>
      <c r="C736" t="s">
        <v>83</v>
      </c>
      <c r="D736" t="str">
        <f>IFERROR(INDEX('Draft Master List'!E:F,MATCH(C736,'Draft Master List'!E:E,0),2),"N/A")</f>
        <v>N/A</v>
      </c>
      <c r="E736" t="s">
        <v>24</v>
      </c>
      <c r="F736">
        <v>31</v>
      </c>
      <c r="G736" t="s">
        <v>1</v>
      </c>
      <c r="H736">
        <v>16</v>
      </c>
      <c r="I736">
        <v>16</v>
      </c>
      <c r="J736">
        <v>27</v>
      </c>
      <c r="K736">
        <v>99</v>
      </c>
      <c r="L736">
        <v>1</v>
      </c>
      <c r="M736">
        <v>19</v>
      </c>
      <c r="N736">
        <v>3.7</v>
      </c>
      <c r="O736">
        <v>6.2</v>
      </c>
      <c r="P736">
        <v>1.7</v>
      </c>
      <c r="Q736">
        <v>0</v>
      </c>
      <c r="R736">
        <v>0</v>
      </c>
      <c r="S736">
        <v>5</v>
      </c>
      <c r="U736">
        <v>0</v>
      </c>
      <c r="V736">
        <v>5</v>
      </c>
      <c r="W736">
        <v>0</v>
      </c>
      <c r="X736">
        <v>0.3</v>
      </c>
      <c r="Y736" s="2">
        <v>0</v>
      </c>
      <c r="Z736">
        <v>104</v>
      </c>
      <c r="AA736">
        <v>1</v>
      </c>
      <c r="AB736">
        <v>9</v>
      </c>
    </row>
    <row r="737" spans="1:28" x14ac:dyDescent="0.25">
      <c r="A737">
        <v>2013</v>
      </c>
      <c r="B737">
        <v>116</v>
      </c>
      <c r="C737" t="s">
        <v>755</v>
      </c>
      <c r="D737" t="str">
        <f>IFERROR(INDEX('Draft Master List'!E:F,MATCH(C737,'Draft Master List'!E:E,0),2),"N/A")</f>
        <v>N/A</v>
      </c>
      <c r="E737" t="s">
        <v>29</v>
      </c>
      <c r="F737">
        <v>28</v>
      </c>
      <c r="G737" t="s">
        <v>62</v>
      </c>
      <c r="H737">
        <v>6</v>
      </c>
      <c r="I737">
        <v>5</v>
      </c>
      <c r="J737">
        <v>24</v>
      </c>
      <c r="K737">
        <v>52</v>
      </c>
      <c r="L737">
        <v>1</v>
      </c>
      <c r="M737">
        <v>8</v>
      </c>
      <c r="N737">
        <v>2.2000000000000002</v>
      </c>
      <c r="O737">
        <v>8.6999999999999993</v>
      </c>
      <c r="P737">
        <v>4</v>
      </c>
      <c r="Z737">
        <v>52</v>
      </c>
      <c r="AA737">
        <v>1</v>
      </c>
      <c r="AB737">
        <v>7</v>
      </c>
    </row>
    <row r="738" spans="1:28" x14ac:dyDescent="0.25">
      <c r="A738">
        <v>2013</v>
      </c>
      <c r="B738">
        <v>117</v>
      </c>
      <c r="C738" t="s">
        <v>739</v>
      </c>
      <c r="D738" t="str">
        <f>IFERROR(INDEX('Draft Master List'!E:F,MATCH(C738,'Draft Master List'!E:E,0),2),"N/A")</f>
        <v>N/A</v>
      </c>
      <c r="E738" t="s">
        <v>28</v>
      </c>
      <c r="F738">
        <v>25</v>
      </c>
      <c r="G738" t="s">
        <v>62</v>
      </c>
      <c r="H738">
        <v>7</v>
      </c>
      <c r="I738">
        <v>7</v>
      </c>
      <c r="J738">
        <v>24</v>
      </c>
      <c r="K738">
        <v>155</v>
      </c>
      <c r="L738">
        <v>2</v>
      </c>
      <c r="M738">
        <v>39</v>
      </c>
      <c r="N738">
        <v>6.5</v>
      </c>
      <c r="O738">
        <v>22.1</v>
      </c>
      <c r="P738">
        <v>3.4</v>
      </c>
      <c r="Z738">
        <v>155</v>
      </c>
      <c r="AA738">
        <v>2</v>
      </c>
      <c r="AB738">
        <v>3</v>
      </c>
    </row>
    <row r="739" spans="1:28" x14ac:dyDescent="0.25">
      <c r="A739">
        <v>2013</v>
      </c>
      <c r="B739">
        <v>118</v>
      </c>
      <c r="C739" t="s">
        <v>78</v>
      </c>
      <c r="D739" t="str">
        <f>IFERROR(INDEX('Draft Master List'!E:F,MATCH(C739,'Draft Master List'!E:E,0),2),"N/A")</f>
        <v>492006</v>
      </c>
      <c r="E739" t="s">
        <v>223</v>
      </c>
      <c r="F739">
        <v>30</v>
      </c>
      <c r="G739" t="s">
        <v>1</v>
      </c>
      <c r="H739">
        <v>10</v>
      </c>
      <c r="I739">
        <v>9</v>
      </c>
      <c r="J739">
        <v>23</v>
      </c>
      <c r="K739">
        <v>64</v>
      </c>
      <c r="L739">
        <v>0</v>
      </c>
      <c r="M739">
        <v>16</v>
      </c>
      <c r="N739">
        <v>2.8</v>
      </c>
      <c r="O739">
        <v>6.4</v>
      </c>
      <c r="P739">
        <v>2.2999999999999998</v>
      </c>
      <c r="Z739">
        <v>64</v>
      </c>
      <c r="AA739">
        <v>0</v>
      </c>
      <c r="AB739">
        <v>7</v>
      </c>
    </row>
    <row r="740" spans="1:28" x14ac:dyDescent="0.25">
      <c r="A740">
        <v>2013</v>
      </c>
      <c r="B740">
        <v>119</v>
      </c>
      <c r="C740" t="s">
        <v>66</v>
      </c>
      <c r="D740" t="str">
        <f>IFERROR(INDEX('Draft Master List'!E:F,MATCH(C740,'Draft Master List'!E:E,0),2),"N/A")</f>
        <v>112006</v>
      </c>
      <c r="E740" t="s">
        <v>63</v>
      </c>
      <c r="F740">
        <v>30</v>
      </c>
      <c r="G740" t="s">
        <v>1</v>
      </c>
      <c r="H740">
        <v>11</v>
      </c>
      <c r="I740">
        <v>11</v>
      </c>
      <c r="J740">
        <v>23</v>
      </c>
      <c r="K740">
        <v>118</v>
      </c>
      <c r="L740">
        <v>0</v>
      </c>
      <c r="M740">
        <v>18</v>
      </c>
      <c r="N740">
        <v>5.0999999999999996</v>
      </c>
      <c r="O740">
        <v>10.7</v>
      </c>
      <c r="P740">
        <v>2.1</v>
      </c>
      <c r="Z740">
        <v>118</v>
      </c>
      <c r="AA740">
        <v>0</v>
      </c>
      <c r="AB740">
        <v>5</v>
      </c>
    </row>
    <row r="741" spans="1:28" x14ac:dyDescent="0.25">
      <c r="A741">
        <v>2013</v>
      </c>
      <c r="B741">
        <v>120</v>
      </c>
      <c r="C741" t="s">
        <v>1149</v>
      </c>
      <c r="D741" t="str">
        <f>IFERROR(INDEX('Draft Master List'!E:F,MATCH(C741,'Draft Master List'!E:E,0),2),"N/A")</f>
        <v>N/A</v>
      </c>
      <c r="E741" t="s">
        <v>9</v>
      </c>
      <c r="F741">
        <v>25</v>
      </c>
      <c r="G741" t="s">
        <v>643</v>
      </c>
      <c r="H741">
        <v>14</v>
      </c>
      <c r="I741">
        <v>1</v>
      </c>
      <c r="J741">
        <v>22</v>
      </c>
      <c r="K741">
        <v>43</v>
      </c>
      <c r="L741">
        <v>0</v>
      </c>
      <c r="M741">
        <v>9</v>
      </c>
      <c r="N741">
        <v>2</v>
      </c>
      <c r="O741">
        <v>3.1</v>
      </c>
      <c r="P741">
        <v>1.6</v>
      </c>
      <c r="Q741">
        <v>3</v>
      </c>
      <c r="R741">
        <v>3</v>
      </c>
      <c r="S741">
        <v>12</v>
      </c>
      <c r="T741">
        <v>4</v>
      </c>
      <c r="U741">
        <v>0</v>
      </c>
      <c r="V741">
        <v>11</v>
      </c>
      <c r="W741">
        <v>0.2</v>
      </c>
      <c r="X741">
        <v>0.9</v>
      </c>
      <c r="Y741" s="2">
        <v>1</v>
      </c>
      <c r="Z741">
        <v>55</v>
      </c>
      <c r="AA741">
        <v>0</v>
      </c>
      <c r="AB741">
        <v>0</v>
      </c>
    </row>
    <row r="742" spans="1:28" x14ac:dyDescent="0.25">
      <c r="A742">
        <v>2013</v>
      </c>
      <c r="B742">
        <v>121</v>
      </c>
      <c r="C742" t="s">
        <v>833</v>
      </c>
      <c r="D742" t="str">
        <f>IFERROR(INDEX('Draft Master List'!E:F,MATCH(C742,'Draft Master List'!E:E,0),2),"N/A")</f>
        <v>N/A</v>
      </c>
      <c r="E742" t="s">
        <v>23</v>
      </c>
      <c r="F742">
        <v>24</v>
      </c>
      <c r="G742" t="s">
        <v>643</v>
      </c>
      <c r="H742">
        <v>2</v>
      </c>
      <c r="I742">
        <v>1</v>
      </c>
      <c r="J742">
        <v>21</v>
      </c>
      <c r="K742">
        <v>73</v>
      </c>
      <c r="L742">
        <v>1</v>
      </c>
      <c r="M742">
        <v>12</v>
      </c>
      <c r="N742">
        <v>3.5</v>
      </c>
      <c r="O742">
        <v>36.5</v>
      </c>
      <c r="P742">
        <v>10.5</v>
      </c>
      <c r="Q742">
        <v>6</v>
      </c>
      <c r="R742">
        <v>6</v>
      </c>
      <c r="S742">
        <v>76</v>
      </c>
      <c r="T742">
        <v>12.7</v>
      </c>
      <c r="U742">
        <v>0</v>
      </c>
      <c r="V742">
        <v>31</v>
      </c>
      <c r="W742">
        <v>3</v>
      </c>
      <c r="X742">
        <v>38</v>
      </c>
      <c r="Y742" s="2">
        <v>1</v>
      </c>
      <c r="Z742">
        <v>149</v>
      </c>
      <c r="AA742">
        <v>1</v>
      </c>
      <c r="AB742">
        <v>1</v>
      </c>
    </row>
    <row r="743" spans="1:28" x14ac:dyDescent="0.25">
      <c r="A743">
        <v>2013</v>
      </c>
      <c r="B743">
        <v>122</v>
      </c>
      <c r="C743" t="s">
        <v>424</v>
      </c>
      <c r="D743" t="str">
        <f>IFERROR(INDEX('Draft Master List'!E:F,MATCH(C743,'Draft Master List'!E:E,0),2),"N/A")</f>
        <v>2092008</v>
      </c>
      <c r="E743" t="s">
        <v>704</v>
      </c>
      <c r="F743">
        <v>28</v>
      </c>
      <c r="H743">
        <v>9</v>
      </c>
      <c r="I743">
        <v>5</v>
      </c>
      <c r="J743">
        <v>20</v>
      </c>
      <c r="K743">
        <v>65</v>
      </c>
      <c r="L743">
        <v>0</v>
      </c>
      <c r="M743">
        <v>17</v>
      </c>
      <c r="N743">
        <v>3.3</v>
      </c>
      <c r="O743">
        <v>7.2</v>
      </c>
      <c r="P743">
        <v>2.2000000000000002</v>
      </c>
      <c r="Z743">
        <v>65</v>
      </c>
      <c r="AA743">
        <v>0</v>
      </c>
      <c r="AB743">
        <v>7</v>
      </c>
    </row>
    <row r="744" spans="1:28" x14ac:dyDescent="0.25">
      <c r="A744">
        <v>2013</v>
      </c>
      <c r="B744">
        <v>123</v>
      </c>
      <c r="C744" t="s">
        <v>791</v>
      </c>
      <c r="D744" t="str">
        <f>IFERROR(INDEX('Draft Master List'!E:F,MATCH(C744,'Draft Master List'!E:E,0),2),"N/A")</f>
        <v>N/A</v>
      </c>
      <c r="E744" t="s">
        <v>4</v>
      </c>
      <c r="F744">
        <v>23</v>
      </c>
      <c r="H744">
        <v>16</v>
      </c>
      <c r="I744">
        <v>0</v>
      </c>
      <c r="J744">
        <v>20</v>
      </c>
      <c r="K744">
        <v>66</v>
      </c>
      <c r="L744">
        <v>0</v>
      </c>
      <c r="M744">
        <v>24</v>
      </c>
      <c r="N744">
        <v>3.3</v>
      </c>
      <c r="O744">
        <v>4.0999999999999996</v>
      </c>
      <c r="P744">
        <v>1.3</v>
      </c>
      <c r="Q744">
        <v>1</v>
      </c>
      <c r="R744">
        <v>0</v>
      </c>
      <c r="S744">
        <v>0</v>
      </c>
      <c r="U744">
        <v>0</v>
      </c>
      <c r="V744">
        <v>0</v>
      </c>
      <c r="W744">
        <v>0</v>
      </c>
      <c r="X744">
        <v>0</v>
      </c>
      <c r="Y744" s="2">
        <v>0</v>
      </c>
      <c r="Z744">
        <v>66</v>
      </c>
      <c r="AA744">
        <v>0</v>
      </c>
      <c r="AB744">
        <v>3</v>
      </c>
    </row>
    <row r="745" spans="1:28" x14ac:dyDescent="0.25">
      <c r="A745">
        <v>2013</v>
      </c>
      <c r="B745">
        <v>124</v>
      </c>
      <c r="C745" t="s">
        <v>697</v>
      </c>
      <c r="D745" t="str">
        <f>IFERROR(INDEX('Draft Master List'!E:F,MATCH(C745,'Draft Master List'!E:E,0),2),"N/A")</f>
        <v>N/A</v>
      </c>
      <c r="E745" t="s">
        <v>27</v>
      </c>
      <c r="F745">
        <v>33</v>
      </c>
      <c r="G745" t="s">
        <v>1</v>
      </c>
      <c r="H745">
        <v>15</v>
      </c>
      <c r="I745">
        <v>15</v>
      </c>
      <c r="J745">
        <v>20</v>
      </c>
      <c r="K745">
        <v>38</v>
      </c>
      <c r="L745">
        <v>0</v>
      </c>
      <c r="M745">
        <v>15</v>
      </c>
      <c r="N745">
        <v>1.9</v>
      </c>
      <c r="O745">
        <v>2.5</v>
      </c>
      <c r="P745">
        <v>1.3</v>
      </c>
      <c r="Z745">
        <v>38</v>
      </c>
      <c r="AA745">
        <v>0</v>
      </c>
      <c r="AB745">
        <v>4</v>
      </c>
    </row>
    <row r="746" spans="1:28" x14ac:dyDescent="0.25">
      <c r="A746">
        <v>2013</v>
      </c>
      <c r="B746">
        <v>125</v>
      </c>
      <c r="C746" t="s">
        <v>922</v>
      </c>
      <c r="D746" t="str">
        <f>IFERROR(INDEX('Draft Master List'!E:F,MATCH(C746,'Draft Master List'!E:E,0),2),"N/A")</f>
        <v>N/A</v>
      </c>
      <c r="E746" t="s">
        <v>9</v>
      </c>
      <c r="F746">
        <v>25</v>
      </c>
      <c r="G746" t="s">
        <v>643</v>
      </c>
      <c r="H746">
        <v>5</v>
      </c>
      <c r="I746">
        <v>1</v>
      </c>
      <c r="J746">
        <v>20</v>
      </c>
      <c r="K746">
        <v>73</v>
      </c>
      <c r="L746">
        <v>0</v>
      </c>
      <c r="M746">
        <v>16</v>
      </c>
      <c r="N746">
        <v>3.7</v>
      </c>
      <c r="O746">
        <v>14.6</v>
      </c>
      <c r="P746">
        <v>4</v>
      </c>
      <c r="Q746">
        <v>19</v>
      </c>
      <c r="R746">
        <v>11</v>
      </c>
      <c r="S746">
        <v>102</v>
      </c>
      <c r="T746">
        <v>9.3000000000000007</v>
      </c>
      <c r="U746">
        <v>1</v>
      </c>
      <c r="V746">
        <v>23</v>
      </c>
      <c r="W746">
        <v>2.2000000000000002</v>
      </c>
      <c r="X746">
        <v>20.399999999999999</v>
      </c>
      <c r="Y746" s="2">
        <v>0.57899999999999996</v>
      </c>
      <c r="Z746">
        <v>175</v>
      </c>
      <c r="AA746">
        <v>1</v>
      </c>
      <c r="AB746">
        <v>0</v>
      </c>
    </row>
    <row r="747" spans="1:28" x14ac:dyDescent="0.25">
      <c r="A747">
        <v>2013</v>
      </c>
      <c r="B747">
        <v>126</v>
      </c>
      <c r="C747" t="s">
        <v>1199</v>
      </c>
      <c r="D747" t="str">
        <f>IFERROR(INDEX('Draft Master List'!E:F,MATCH(C747,'Draft Master List'!E:E,0),2),"N/A")</f>
        <v>N/A</v>
      </c>
      <c r="E747" t="s">
        <v>5</v>
      </c>
      <c r="F747">
        <v>24</v>
      </c>
      <c r="H747">
        <v>11</v>
      </c>
      <c r="I747">
        <v>0</v>
      </c>
      <c r="J747">
        <v>19</v>
      </c>
      <c r="K747">
        <v>107</v>
      </c>
      <c r="L747">
        <v>1</v>
      </c>
      <c r="M747">
        <v>51</v>
      </c>
      <c r="N747">
        <v>5.6</v>
      </c>
      <c r="O747">
        <v>9.6999999999999993</v>
      </c>
      <c r="P747">
        <v>1.7</v>
      </c>
      <c r="Q747">
        <v>5</v>
      </c>
      <c r="R747">
        <v>4</v>
      </c>
      <c r="S747">
        <v>30</v>
      </c>
      <c r="T747">
        <v>7.5</v>
      </c>
      <c r="U747">
        <v>0</v>
      </c>
      <c r="V747">
        <v>10</v>
      </c>
      <c r="W747">
        <v>0.4</v>
      </c>
      <c r="X747">
        <v>2.7</v>
      </c>
      <c r="Y747" s="2">
        <v>0.8</v>
      </c>
      <c r="Z747">
        <v>137</v>
      </c>
      <c r="AA747">
        <v>1</v>
      </c>
      <c r="AB747">
        <v>2</v>
      </c>
    </row>
    <row r="748" spans="1:28" x14ac:dyDescent="0.25">
      <c r="A748">
        <v>2013</v>
      </c>
      <c r="B748">
        <v>127</v>
      </c>
      <c r="C748" t="s">
        <v>69</v>
      </c>
      <c r="D748" t="str">
        <f>IFERROR(INDEX('Draft Master List'!E:F,MATCH(C748,'Draft Master List'!E:E,0),2),"N/A")</f>
        <v>N/A</v>
      </c>
      <c r="E748" t="s">
        <v>18</v>
      </c>
      <c r="F748">
        <v>31</v>
      </c>
      <c r="G748" t="s">
        <v>62</v>
      </c>
      <c r="H748">
        <v>9</v>
      </c>
      <c r="I748">
        <v>6</v>
      </c>
      <c r="J748">
        <v>18</v>
      </c>
      <c r="K748">
        <v>57</v>
      </c>
      <c r="L748">
        <v>1</v>
      </c>
      <c r="M748">
        <v>13</v>
      </c>
      <c r="N748">
        <v>3.2</v>
      </c>
      <c r="O748">
        <v>6.3</v>
      </c>
      <c r="P748">
        <v>2</v>
      </c>
      <c r="Z748">
        <v>57</v>
      </c>
      <c r="AA748">
        <v>1</v>
      </c>
      <c r="AB748">
        <v>3</v>
      </c>
    </row>
    <row r="749" spans="1:28" x14ac:dyDescent="0.25">
      <c r="A749">
        <v>2013</v>
      </c>
      <c r="B749">
        <v>128</v>
      </c>
      <c r="C749" t="s">
        <v>8</v>
      </c>
      <c r="D749" t="str">
        <f>IFERROR(INDEX('Draft Master List'!E:F,MATCH(C749,'Draft Master List'!E:E,0),2),"N/A")</f>
        <v>N/A</v>
      </c>
      <c r="E749" t="s">
        <v>9</v>
      </c>
      <c r="F749">
        <v>32</v>
      </c>
      <c r="G749" t="s">
        <v>1</v>
      </c>
      <c r="H749">
        <v>16</v>
      </c>
      <c r="I749">
        <v>16</v>
      </c>
      <c r="J749">
        <v>18</v>
      </c>
      <c r="K749">
        <v>36</v>
      </c>
      <c r="L749">
        <v>0</v>
      </c>
      <c r="M749">
        <v>14</v>
      </c>
      <c r="N749">
        <v>2</v>
      </c>
      <c r="O749">
        <v>2.2999999999999998</v>
      </c>
      <c r="P749">
        <v>1.1000000000000001</v>
      </c>
      <c r="Z749">
        <v>36</v>
      </c>
      <c r="AA749">
        <v>0</v>
      </c>
      <c r="AB749">
        <v>7</v>
      </c>
    </row>
    <row r="750" spans="1:28" x14ac:dyDescent="0.25">
      <c r="A750">
        <v>2013</v>
      </c>
      <c r="B750">
        <v>129</v>
      </c>
      <c r="C750" t="s">
        <v>987</v>
      </c>
      <c r="D750" t="str">
        <f>IFERROR(INDEX('Draft Master List'!E:F,MATCH(C750,'Draft Master List'!E:E,0),2),"N/A")</f>
        <v>N/A</v>
      </c>
      <c r="E750" t="s">
        <v>19</v>
      </c>
      <c r="F750">
        <v>23</v>
      </c>
      <c r="H750">
        <v>4</v>
      </c>
      <c r="I750">
        <v>0</v>
      </c>
      <c r="J750">
        <v>18</v>
      </c>
      <c r="K750">
        <v>79</v>
      </c>
      <c r="L750">
        <v>0</v>
      </c>
      <c r="M750">
        <v>13</v>
      </c>
      <c r="N750">
        <v>4.4000000000000004</v>
      </c>
      <c r="O750">
        <v>19.8</v>
      </c>
      <c r="P750">
        <v>4.5</v>
      </c>
      <c r="Z750">
        <v>79</v>
      </c>
      <c r="AA750">
        <v>0</v>
      </c>
      <c r="AB750">
        <v>0</v>
      </c>
    </row>
    <row r="751" spans="1:28" x14ac:dyDescent="0.25">
      <c r="A751">
        <v>2013</v>
      </c>
      <c r="B751">
        <v>130</v>
      </c>
      <c r="C751" t="s">
        <v>1142</v>
      </c>
      <c r="D751" t="str">
        <f>IFERROR(INDEX('Draft Master List'!E:F,MATCH(C751,'Draft Master List'!E:E,0),2),"N/A")</f>
        <v>N/A</v>
      </c>
      <c r="E751" t="s">
        <v>10</v>
      </c>
      <c r="F751">
        <v>26</v>
      </c>
      <c r="H751">
        <v>16</v>
      </c>
      <c r="I751">
        <v>0</v>
      </c>
      <c r="J751">
        <v>18</v>
      </c>
      <c r="K751">
        <v>54</v>
      </c>
      <c r="L751">
        <v>1</v>
      </c>
      <c r="M751">
        <v>21</v>
      </c>
      <c r="N751">
        <v>3</v>
      </c>
      <c r="O751">
        <v>3.4</v>
      </c>
      <c r="P751">
        <v>1.1000000000000001</v>
      </c>
      <c r="Q751">
        <v>13</v>
      </c>
      <c r="R751">
        <v>10</v>
      </c>
      <c r="S751">
        <v>68</v>
      </c>
      <c r="T751">
        <v>6.8</v>
      </c>
      <c r="U751">
        <v>0</v>
      </c>
      <c r="V751">
        <v>10</v>
      </c>
      <c r="W751">
        <v>0.6</v>
      </c>
      <c r="X751">
        <v>4.3</v>
      </c>
      <c r="Y751" s="2">
        <v>0.76900000000000002</v>
      </c>
      <c r="Z751">
        <v>122</v>
      </c>
      <c r="AA751">
        <v>1</v>
      </c>
      <c r="AB751">
        <v>2</v>
      </c>
    </row>
    <row r="752" spans="1:28" x14ac:dyDescent="0.25">
      <c r="A752">
        <v>2013</v>
      </c>
      <c r="B752">
        <v>131</v>
      </c>
      <c r="C752" t="s">
        <v>1067</v>
      </c>
      <c r="D752" t="str">
        <f>IFERROR(INDEX('Draft Master List'!E:F,MATCH(C752,'Draft Master List'!E:E,0),2),"N/A")</f>
        <v>N/A</v>
      </c>
      <c r="E752" t="s">
        <v>32</v>
      </c>
      <c r="F752">
        <v>23</v>
      </c>
      <c r="G752" t="s">
        <v>212</v>
      </c>
      <c r="H752">
        <v>16</v>
      </c>
      <c r="I752">
        <v>8</v>
      </c>
      <c r="J752">
        <v>17</v>
      </c>
      <c r="K752">
        <v>62</v>
      </c>
      <c r="L752">
        <v>0</v>
      </c>
      <c r="M752">
        <v>8</v>
      </c>
      <c r="N752">
        <v>3.6</v>
      </c>
      <c r="O752">
        <v>3.9</v>
      </c>
      <c r="P752">
        <v>1.1000000000000001</v>
      </c>
      <c r="Q752">
        <v>16</v>
      </c>
      <c r="R752">
        <v>11</v>
      </c>
      <c r="S752">
        <v>69</v>
      </c>
      <c r="T752">
        <v>6.3</v>
      </c>
      <c r="U752">
        <v>0</v>
      </c>
      <c r="V752">
        <v>21</v>
      </c>
      <c r="W752">
        <v>0.7</v>
      </c>
      <c r="X752">
        <v>4.3</v>
      </c>
      <c r="Y752" s="2">
        <v>0.68799999999999994</v>
      </c>
      <c r="Z752">
        <v>131</v>
      </c>
      <c r="AA752">
        <v>0</v>
      </c>
      <c r="AB752">
        <v>0</v>
      </c>
    </row>
    <row r="753" spans="1:28" x14ac:dyDescent="0.25">
      <c r="A753">
        <v>2013</v>
      </c>
      <c r="B753">
        <v>132</v>
      </c>
      <c r="C753" t="s">
        <v>82</v>
      </c>
      <c r="D753" t="str">
        <f>IFERROR(INDEX('Draft Master List'!E:F,MATCH(C753,'Draft Master List'!E:E,0),2),"N/A")</f>
        <v>32008</v>
      </c>
      <c r="E753" t="s">
        <v>21</v>
      </c>
      <c r="F753">
        <v>28</v>
      </c>
      <c r="G753" t="s">
        <v>1</v>
      </c>
      <c r="H753">
        <v>16</v>
      </c>
      <c r="I753">
        <v>16</v>
      </c>
      <c r="J753">
        <v>17</v>
      </c>
      <c r="K753">
        <v>55</v>
      </c>
      <c r="L753">
        <v>0</v>
      </c>
      <c r="M753">
        <v>17</v>
      </c>
      <c r="N753">
        <v>3.2</v>
      </c>
      <c r="O753">
        <v>3.4</v>
      </c>
      <c r="P753">
        <v>1.1000000000000001</v>
      </c>
      <c r="Z753">
        <v>55</v>
      </c>
      <c r="AA753">
        <v>0</v>
      </c>
      <c r="AB753">
        <v>5</v>
      </c>
    </row>
    <row r="754" spans="1:28" x14ac:dyDescent="0.25">
      <c r="A754">
        <v>2013</v>
      </c>
      <c r="B754">
        <v>133</v>
      </c>
      <c r="C754" t="s">
        <v>1144</v>
      </c>
      <c r="D754" t="str">
        <f>IFERROR(INDEX('Draft Master List'!E:F,MATCH(C754,'Draft Master List'!E:E,0),2),"N/A")</f>
        <v>N/A</v>
      </c>
      <c r="E754" t="s">
        <v>63</v>
      </c>
      <c r="F754">
        <v>23</v>
      </c>
      <c r="G754" t="s">
        <v>74</v>
      </c>
      <c r="H754">
        <v>16</v>
      </c>
      <c r="I754">
        <v>14</v>
      </c>
      <c r="J754">
        <v>16</v>
      </c>
      <c r="K754">
        <v>105</v>
      </c>
      <c r="L754">
        <v>0</v>
      </c>
      <c r="M754">
        <v>38</v>
      </c>
      <c r="N754">
        <v>6.6</v>
      </c>
      <c r="O754">
        <v>6.6</v>
      </c>
      <c r="P754">
        <v>1</v>
      </c>
      <c r="Q754">
        <v>148</v>
      </c>
      <c r="R754">
        <v>89</v>
      </c>
      <c r="S754">
        <v>1421</v>
      </c>
      <c r="T754">
        <v>16</v>
      </c>
      <c r="U754">
        <v>7</v>
      </c>
      <c r="V754">
        <v>80</v>
      </c>
      <c r="W754">
        <v>5.6</v>
      </c>
      <c r="X754">
        <v>88.8</v>
      </c>
      <c r="Y754" s="2">
        <v>0.60099999999999998</v>
      </c>
      <c r="Z754">
        <v>1526</v>
      </c>
      <c r="AA754">
        <v>7</v>
      </c>
      <c r="AB754">
        <v>3</v>
      </c>
    </row>
    <row r="755" spans="1:28" x14ac:dyDescent="0.25">
      <c r="A755">
        <v>2013</v>
      </c>
      <c r="B755">
        <v>134</v>
      </c>
      <c r="C755" t="s">
        <v>17</v>
      </c>
      <c r="D755" t="str">
        <f>IFERROR(INDEX('Draft Master List'!E:F,MATCH(C755,'Draft Master List'!E:E,0),2),"N/A")</f>
        <v>12010</v>
      </c>
      <c r="E755" t="s">
        <v>223</v>
      </c>
      <c r="F755">
        <v>26</v>
      </c>
      <c r="G755" t="s">
        <v>62</v>
      </c>
      <c r="H755">
        <v>7</v>
      </c>
      <c r="I755">
        <v>7</v>
      </c>
      <c r="J755">
        <v>15</v>
      </c>
      <c r="K755">
        <v>31</v>
      </c>
      <c r="L755">
        <v>0</v>
      </c>
      <c r="M755">
        <v>23</v>
      </c>
      <c r="N755">
        <v>2.1</v>
      </c>
      <c r="O755">
        <v>4.4000000000000004</v>
      </c>
      <c r="P755">
        <v>2.1</v>
      </c>
      <c r="Z755">
        <v>31</v>
      </c>
      <c r="AA755">
        <v>0</v>
      </c>
      <c r="AB755">
        <v>3</v>
      </c>
    </row>
    <row r="756" spans="1:28" x14ac:dyDescent="0.25">
      <c r="A756">
        <v>2013</v>
      </c>
      <c r="B756">
        <v>135</v>
      </c>
      <c r="C756" t="s">
        <v>1138</v>
      </c>
      <c r="D756" t="str">
        <f>IFERROR(INDEX('Draft Master List'!E:F,MATCH(C756,'Draft Master List'!E:E,0),2),"N/A")</f>
        <v>N/A</v>
      </c>
      <c r="E756" t="s">
        <v>0</v>
      </c>
      <c r="F756">
        <v>27</v>
      </c>
      <c r="G756" t="s">
        <v>212</v>
      </c>
      <c r="H756">
        <v>16</v>
      </c>
      <c r="I756">
        <v>8</v>
      </c>
      <c r="J756">
        <v>15</v>
      </c>
      <c r="K756">
        <v>45</v>
      </c>
      <c r="L756">
        <v>1</v>
      </c>
      <c r="M756">
        <v>12</v>
      </c>
      <c r="N756">
        <v>3</v>
      </c>
      <c r="O756">
        <v>2.8</v>
      </c>
      <c r="P756">
        <v>0.9</v>
      </c>
      <c r="Q756">
        <v>17</v>
      </c>
      <c r="R756">
        <v>14</v>
      </c>
      <c r="S756">
        <v>54</v>
      </c>
      <c r="T756">
        <v>3.9</v>
      </c>
      <c r="U756">
        <v>0</v>
      </c>
      <c r="V756">
        <v>8</v>
      </c>
      <c r="W756">
        <v>0.9</v>
      </c>
      <c r="X756">
        <v>3.4</v>
      </c>
      <c r="Y756" s="2">
        <v>0.82399999999999995</v>
      </c>
      <c r="Z756">
        <v>99</v>
      </c>
      <c r="AA756">
        <v>1</v>
      </c>
      <c r="AB756">
        <v>0</v>
      </c>
    </row>
    <row r="757" spans="1:28" x14ac:dyDescent="0.25">
      <c r="A757">
        <v>2013</v>
      </c>
      <c r="B757">
        <v>136</v>
      </c>
      <c r="C757" t="s">
        <v>569</v>
      </c>
      <c r="D757" t="str">
        <f>IFERROR(INDEX('Draft Master List'!E:F,MATCH(C757,'Draft Master List'!E:E,0),2),"N/A")</f>
        <v>N/A</v>
      </c>
      <c r="E757" t="s">
        <v>64</v>
      </c>
      <c r="F757">
        <v>32</v>
      </c>
      <c r="G757" t="s">
        <v>1</v>
      </c>
      <c r="H757">
        <v>9</v>
      </c>
      <c r="I757">
        <v>8</v>
      </c>
      <c r="J757">
        <v>14</v>
      </c>
      <c r="K757">
        <v>107</v>
      </c>
      <c r="L757">
        <v>0</v>
      </c>
      <c r="M757">
        <v>21</v>
      </c>
      <c r="N757">
        <v>7.6</v>
      </c>
      <c r="O757">
        <v>11.9</v>
      </c>
      <c r="P757">
        <v>1.6</v>
      </c>
      <c r="Z757">
        <v>107</v>
      </c>
      <c r="AA757">
        <v>0</v>
      </c>
      <c r="AB757">
        <v>3</v>
      </c>
    </row>
    <row r="758" spans="1:28" x14ac:dyDescent="0.25">
      <c r="A758">
        <v>2013</v>
      </c>
      <c r="B758">
        <v>137</v>
      </c>
      <c r="C758" t="s">
        <v>731</v>
      </c>
      <c r="D758" t="str">
        <f>IFERROR(INDEX('Draft Master List'!E:F,MATCH(C758,'Draft Master List'!E:E,0),2),"N/A")</f>
        <v>N/A</v>
      </c>
      <c r="E758" t="s">
        <v>25</v>
      </c>
      <c r="F758">
        <v>27</v>
      </c>
      <c r="G758" t="s">
        <v>62</v>
      </c>
      <c r="H758">
        <v>5</v>
      </c>
      <c r="I758">
        <v>1</v>
      </c>
      <c r="J758">
        <v>14</v>
      </c>
      <c r="K758">
        <v>52</v>
      </c>
      <c r="L758">
        <v>0</v>
      </c>
      <c r="M758">
        <v>29</v>
      </c>
      <c r="N758">
        <v>3.7</v>
      </c>
      <c r="O758">
        <v>10.4</v>
      </c>
      <c r="P758">
        <v>2.8</v>
      </c>
      <c r="Z758">
        <v>52</v>
      </c>
      <c r="AA758">
        <v>0</v>
      </c>
      <c r="AB758">
        <v>0</v>
      </c>
    </row>
    <row r="759" spans="1:28" x14ac:dyDescent="0.25">
      <c r="A759">
        <v>2013</v>
      </c>
      <c r="B759">
        <v>138</v>
      </c>
      <c r="C759" t="s">
        <v>773</v>
      </c>
      <c r="D759" t="str">
        <f>IFERROR(INDEX('Draft Master List'!E:F,MATCH(C759,'Draft Master List'!E:E,0),2),"N/A")</f>
        <v>N/A</v>
      </c>
      <c r="E759" t="s">
        <v>23</v>
      </c>
      <c r="F759">
        <v>25</v>
      </c>
      <c r="G759" t="s">
        <v>1</v>
      </c>
      <c r="H759">
        <v>8</v>
      </c>
      <c r="I759">
        <v>8</v>
      </c>
      <c r="J759">
        <v>14</v>
      </c>
      <c r="K759">
        <v>72</v>
      </c>
      <c r="L759">
        <v>1</v>
      </c>
      <c r="M759">
        <v>22</v>
      </c>
      <c r="N759">
        <v>5.0999999999999996</v>
      </c>
      <c r="O759">
        <v>9</v>
      </c>
      <c r="P759">
        <v>1.8</v>
      </c>
      <c r="Z759">
        <v>72</v>
      </c>
      <c r="AA759">
        <v>1</v>
      </c>
      <c r="AB759">
        <v>6</v>
      </c>
    </row>
    <row r="760" spans="1:28" x14ac:dyDescent="0.25">
      <c r="A760">
        <v>2013</v>
      </c>
      <c r="B760">
        <v>139</v>
      </c>
      <c r="C760" t="s">
        <v>1200</v>
      </c>
      <c r="D760" t="str">
        <f>IFERROR(INDEX('Draft Master List'!E:F,MATCH(C760,'Draft Master List'!E:E,0),2),"N/A")</f>
        <v>N/A</v>
      </c>
      <c r="E760" t="s">
        <v>20</v>
      </c>
      <c r="F760">
        <v>23</v>
      </c>
      <c r="G760" t="s">
        <v>643</v>
      </c>
      <c r="H760">
        <v>1</v>
      </c>
      <c r="I760">
        <v>1</v>
      </c>
      <c r="J760">
        <v>13</v>
      </c>
      <c r="K760">
        <v>63</v>
      </c>
      <c r="L760">
        <v>0</v>
      </c>
      <c r="M760">
        <v>12</v>
      </c>
      <c r="N760">
        <v>4.8</v>
      </c>
      <c r="O760">
        <v>63</v>
      </c>
      <c r="P760">
        <v>13</v>
      </c>
      <c r="Q760">
        <v>2</v>
      </c>
      <c r="R760">
        <v>1</v>
      </c>
      <c r="S760">
        <v>-5</v>
      </c>
      <c r="T760">
        <v>-5</v>
      </c>
      <c r="U760">
        <v>0</v>
      </c>
      <c r="V760">
        <v>-5</v>
      </c>
      <c r="W760">
        <v>1</v>
      </c>
      <c r="X760">
        <v>-5</v>
      </c>
      <c r="Y760" s="2">
        <v>0.5</v>
      </c>
      <c r="Z760">
        <v>58</v>
      </c>
      <c r="AA760">
        <v>0</v>
      </c>
      <c r="AB760">
        <v>0</v>
      </c>
    </row>
    <row r="761" spans="1:28" x14ac:dyDescent="0.25">
      <c r="A761">
        <v>2013</v>
      </c>
      <c r="B761">
        <v>140</v>
      </c>
      <c r="C761" t="s">
        <v>665</v>
      </c>
      <c r="D761" t="str">
        <f>IFERROR(INDEX('Draft Master List'!E:F,MATCH(C761,'Draft Master List'!E:E,0),2),"N/A")</f>
        <v>N/A</v>
      </c>
      <c r="E761" t="s">
        <v>32</v>
      </c>
      <c r="F761">
        <v>30</v>
      </c>
      <c r="H761">
        <v>6</v>
      </c>
      <c r="I761">
        <v>0</v>
      </c>
      <c r="J761">
        <v>13</v>
      </c>
      <c r="K761">
        <v>55</v>
      </c>
      <c r="L761">
        <v>0</v>
      </c>
      <c r="M761">
        <v>9</v>
      </c>
      <c r="N761">
        <v>4.2</v>
      </c>
      <c r="O761">
        <v>9.1999999999999993</v>
      </c>
      <c r="P761">
        <v>2.2000000000000002</v>
      </c>
      <c r="Q761">
        <v>2</v>
      </c>
      <c r="R761">
        <v>2</v>
      </c>
      <c r="S761">
        <v>6</v>
      </c>
      <c r="T761">
        <v>3</v>
      </c>
      <c r="U761">
        <v>0</v>
      </c>
      <c r="V761">
        <v>5</v>
      </c>
      <c r="W761">
        <v>0.3</v>
      </c>
      <c r="X761">
        <v>1</v>
      </c>
      <c r="Y761" s="2">
        <v>1</v>
      </c>
      <c r="Z761">
        <v>61</v>
      </c>
      <c r="AA761">
        <v>0</v>
      </c>
      <c r="AB761">
        <v>0</v>
      </c>
    </row>
    <row r="762" spans="1:28" x14ac:dyDescent="0.25">
      <c r="A762">
        <v>2013</v>
      </c>
      <c r="B762">
        <v>141</v>
      </c>
      <c r="C762" t="s">
        <v>610</v>
      </c>
      <c r="D762" t="str">
        <f>IFERROR(INDEX('Draft Master List'!E:F,MATCH(C762,'Draft Master List'!E:E,0),2),"N/A")</f>
        <v>N/A</v>
      </c>
      <c r="E762" t="s">
        <v>63</v>
      </c>
      <c r="F762">
        <v>34</v>
      </c>
      <c r="G762" t="s">
        <v>62</v>
      </c>
      <c r="H762">
        <v>8</v>
      </c>
      <c r="I762">
        <v>5</v>
      </c>
      <c r="J762">
        <v>13</v>
      </c>
      <c r="K762">
        <v>69</v>
      </c>
      <c r="L762">
        <v>1</v>
      </c>
      <c r="M762">
        <v>20</v>
      </c>
      <c r="N762">
        <v>5.3</v>
      </c>
      <c r="O762">
        <v>8.6</v>
      </c>
      <c r="P762">
        <v>1.6</v>
      </c>
      <c r="Z762">
        <v>69</v>
      </c>
      <c r="AA762">
        <v>1</v>
      </c>
      <c r="AB762">
        <v>3</v>
      </c>
    </row>
    <row r="763" spans="1:28" x14ac:dyDescent="0.25">
      <c r="A763">
        <v>2013</v>
      </c>
      <c r="B763">
        <v>142</v>
      </c>
      <c r="C763" t="s">
        <v>1148</v>
      </c>
      <c r="D763" t="str">
        <f>IFERROR(INDEX('Draft Master List'!E:F,MATCH(C763,'Draft Master List'!E:E,0),2),"N/A")</f>
        <v>N/A</v>
      </c>
      <c r="E763" t="s">
        <v>34</v>
      </c>
      <c r="F763">
        <v>24</v>
      </c>
      <c r="H763">
        <v>10</v>
      </c>
      <c r="I763">
        <v>0</v>
      </c>
      <c r="J763">
        <v>12</v>
      </c>
      <c r="K763">
        <v>59</v>
      </c>
      <c r="L763">
        <v>0</v>
      </c>
      <c r="M763">
        <v>21</v>
      </c>
      <c r="N763">
        <v>4.9000000000000004</v>
      </c>
      <c r="O763">
        <v>5.9</v>
      </c>
      <c r="P763">
        <v>1.2</v>
      </c>
      <c r="Q763">
        <v>3</v>
      </c>
      <c r="R763">
        <v>2</v>
      </c>
      <c r="S763">
        <v>16</v>
      </c>
      <c r="T763">
        <v>8</v>
      </c>
      <c r="U763">
        <v>0</v>
      </c>
      <c r="V763">
        <v>12</v>
      </c>
      <c r="W763">
        <v>0.2</v>
      </c>
      <c r="X763">
        <v>1.6</v>
      </c>
      <c r="Y763" s="2">
        <v>0.66700000000000004</v>
      </c>
      <c r="Z763">
        <v>75</v>
      </c>
      <c r="AA763">
        <v>0</v>
      </c>
      <c r="AB763">
        <v>3</v>
      </c>
    </row>
    <row r="764" spans="1:28" x14ac:dyDescent="0.25">
      <c r="A764">
        <v>2013</v>
      </c>
      <c r="B764">
        <v>143</v>
      </c>
      <c r="C764" t="s">
        <v>299</v>
      </c>
      <c r="D764" t="str">
        <f>IFERROR(INDEX('Draft Master List'!E:F,MATCH(C764,'Draft Master List'!E:E,0),2),"N/A")</f>
        <v>1802010</v>
      </c>
      <c r="E764" t="s">
        <v>23</v>
      </c>
      <c r="F764">
        <v>27</v>
      </c>
      <c r="H764">
        <v>7</v>
      </c>
      <c r="I764">
        <v>0</v>
      </c>
      <c r="J764">
        <v>12</v>
      </c>
      <c r="K764">
        <v>51</v>
      </c>
      <c r="L764">
        <v>0</v>
      </c>
      <c r="M764">
        <v>14</v>
      </c>
      <c r="N764">
        <v>4.3</v>
      </c>
      <c r="O764">
        <v>7.3</v>
      </c>
      <c r="P764">
        <v>1.7</v>
      </c>
      <c r="Q764">
        <v>2</v>
      </c>
      <c r="R764">
        <v>1</v>
      </c>
      <c r="S764">
        <v>-1</v>
      </c>
      <c r="T764">
        <v>-1</v>
      </c>
      <c r="U764">
        <v>0</v>
      </c>
      <c r="V764">
        <v>-1</v>
      </c>
      <c r="W764">
        <v>0.1</v>
      </c>
      <c r="X764">
        <v>-0.1</v>
      </c>
      <c r="Y764" s="2">
        <v>0.5</v>
      </c>
      <c r="Z764">
        <v>50</v>
      </c>
      <c r="AA764">
        <v>0</v>
      </c>
      <c r="AB764">
        <v>0</v>
      </c>
    </row>
    <row r="765" spans="1:28" x14ac:dyDescent="0.25">
      <c r="A765">
        <v>2013</v>
      </c>
      <c r="B765">
        <v>144</v>
      </c>
      <c r="C765" t="s">
        <v>1073</v>
      </c>
      <c r="D765" t="str">
        <f>IFERROR(INDEX('Draft Master List'!E:F,MATCH(C765,'Draft Master List'!E:E,0),2),"N/A")</f>
        <v>N/A</v>
      </c>
      <c r="E765" t="s">
        <v>18</v>
      </c>
      <c r="F765">
        <v>22</v>
      </c>
      <c r="G765" t="s">
        <v>77</v>
      </c>
      <c r="H765">
        <v>16</v>
      </c>
      <c r="I765">
        <v>6</v>
      </c>
      <c r="J765">
        <v>12</v>
      </c>
      <c r="K765">
        <v>158</v>
      </c>
      <c r="L765">
        <v>3</v>
      </c>
      <c r="M765">
        <v>50</v>
      </c>
      <c r="N765">
        <v>13.2</v>
      </c>
      <c r="O765">
        <v>9.9</v>
      </c>
      <c r="P765">
        <v>0.8</v>
      </c>
      <c r="Q765">
        <v>77</v>
      </c>
      <c r="R765">
        <v>45</v>
      </c>
      <c r="S765">
        <v>469</v>
      </c>
      <c r="T765">
        <v>10.4</v>
      </c>
      <c r="U765">
        <v>4</v>
      </c>
      <c r="V765">
        <v>79</v>
      </c>
      <c r="W765">
        <v>2.8</v>
      </c>
      <c r="X765">
        <v>29.3</v>
      </c>
      <c r="Y765" s="2">
        <v>0.58399999999999996</v>
      </c>
      <c r="Z765">
        <v>627</v>
      </c>
      <c r="AA765">
        <v>7</v>
      </c>
      <c r="AB765">
        <v>0</v>
      </c>
    </row>
    <row r="766" spans="1:28" x14ac:dyDescent="0.25">
      <c r="A766">
        <v>2013</v>
      </c>
      <c r="B766">
        <v>145</v>
      </c>
      <c r="C766" t="s">
        <v>350</v>
      </c>
      <c r="D766" t="str">
        <f>IFERROR(INDEX('Draft Master List'!E:F,MATCH(C766,'Draft Master List'!E:E,0),2),"N/A")</f>
        <v>1692009</v>
      </c>
      <c r="E766" t="s">
        <v>29</v>
      </c>
      <c r="F766">
        <v>28</v>
      </c>
      <c r="G766" t="s">
        <v>212</v>
      </c>
      <c r="H766">
        <v>15</v>
      </c>
      <c r="I766">
        <v>9</v>
      </c>
      <c r="J766">
        <v>12</v>
      </c>
      <c r="K766">
        <v>46</v>
      </c>
      <c r="L766">
        <v>1</v>
      </c>
      <c r="M766">
        <v>16</v>
      </c>
      <c r="N766">
        <v>3.8</v>
      </c>
      <c r="O766">
        <v>3.1</v>
      </c>
      <c r="P766">
        <v>0.8</v>
      </c>
      <c r="Q766">
        <v>8</v>
      </c>
      <c r="R766">
        <v>7</v>
      </c>
      <c r="S766">
        <v>79</v>
      </c>
      <c r="T766">
        <v>11.3</v>
      </c>
      <c r="U766">
        <v>1</v>
      </c>
      <c r="V766">
        <v>34</v>
      </c>
      <c r="W766">
        <v>0.5</v>
      </c>
      <c r="X766">
        <v>5.3</v>
      </c>
      <c r="Y766" s="2">
        <v>0.875</v>
      </c>
      <c r="Z766">
        <v>125</v>
      </c>
      <c r="AA766">
        <v>2</v>
      </c>
      <c r="AB766">
        <v>0</v>
      </c>
    </row>
    <row r="767" spans="1:28" x14ac:dyDescent="0.25">
      <c r="A767">
        <v>2013</v>
      </c>
      <c r="B767">
        <v>146</v>
      </c>
      <c r="C767" t="s">
        <v>749</v>
      </c>
      <c r="D767" t="str">
        <f>IFERROR(INDEX('Draft Master List'!E:F,MATCH(C767,'Draft Master List'!E:E,0),2),"N/A")</f>
        <v>N/A</v>
      </c>
      <c r="E767" t="s">
        <v>64</v>
      </c>
      <c r="F767">
        <v>30</v>
      </c>
      <c r="G767" t="s">
        <v>62</v>
      </c>
      <c r="H767">
        <v>8</v>
      </c>
      <c r="I767">
        <v>5</v>
      </c>
      <c r="J767">
        <v>12</v>
      </c>
      <c r="K767">
        <v>44</v>
      </c>
      <c r="L767">
        <v>0</v>
      </c>
      <c r="M767">
        <v>11</v>
      </c>
      <c r="N767">
        <v>3.7</v>
      </c>
      <c r="O767">
        <v>5.5</v>
      </c>
      <c r="P767">
        <v>1.5</v>
      </c>
      <c r="Z767">
        <v>44</v>
      </c>
      <c r="AA767">
        <v>0</v>
      </c>
      <c r="AB767">
        <v>6</v>
      </c>
    </row>
    <row r="768" spans="1:28" x14ac:dyDescent="0.25">
      <c r="A768">
        <v>2013</v>
      </c>
      <c r="B768">
        <v>147</v>
      </c>
      <c r="C768" t="s">
        <v>1041</v>
      </c>
      <c r="D768" t="str">
        <f>IFERROR(INDEX('Draft Master List'!E:F,MATCH(C768,'Draft Master List'!E:E,0),2),"N/A")</f>
        <v>N/A</v>
      </c>
      <c r="E768" t="s">
        <v>7</v>
      </c>
      <c r="F768">
        <v>26</v>
      </c>
      <c r="G768" t="s">
        <v>732</v>
      </c>
      <c r="H768">
        <v>13</v>
      </c>
      <c r="I768">
        <v>7</v>
      </c>
      <c r="J768">
        <v>12</v>
      </c>
      <c r="K768">
        <v>41</v>
      </c>
      <c r="L768">
        <v>3</v>
      </c>
      <c r="M768">
        <v>19</v>
      </c>
      <c r="N768">
        <v>3.4</v>
      </c>
      <c r="O768">
        <v>3.2</v>
      </c>
      <c r="P768">
        <v>0.9</v>
      </c>
      <c r="Q768">
        <v>9</v>
      </c>
      <c r="R768">
        <v>4</v>
      </c>
      <c r="S768">
        <v>71</v>
      </c>
      <c r="T768">
        <v>17.8</v>
      </c>
      <c r="U768">
        <v>1</v>
      </c>
      <c r="V768">
        <v>62</v>
      </c>
      <c r="W768">
        <v>0.3</v>
      </c>
      <c r="X768">
        <v>5.5</v>
      </c>
      <c r="Y768" s="2">
        <v>0.44400000000000001</v>
      </c>
      <c r="Z768">
        <v>112</v>
      </c>
      <c r="AA768">
        <v>4</v>
      </c>
      <c r="AB768">
        <v>0</v>
      </c>
    </row>
    <row r="769" spans="1:28" x14ac:dyDescent="0.25">
      <c r="A769">
        <v>2013</v>
      </c>
      <c r="B769">
        <v>148</v>
      </c>
      <c r="C769" t="s">
        <v>897</v>
      </c>
      <c r="D769" t="str">
        <f>IFERROR(INDEX('Draft Master List'!E:F,MATCH(C769,'Draft Master List'!E:E,0),2),"N/A")</f>
        <v>N/A</v>
      </c>
      <c r="E769" t="s">
        <v>32</v>
      </c>
      <c r="F769">
        <v>25</v>
      </c>
      <c r="H769">
        <v>13</v>
      </c>
      <c r="I769">
        <v>0</v>
      </c>
      <c r="J769">
        <v>11</v>
      </c>
      <c r="K769">
        <v>35</v>
      </c>
      <c r="L769">
        <v>0</v>
      </c>
      <c r="M769">
        <v>9</v>
      </c>
      <c r="N769">
        <v>3.2</v>
      </c>
      <c r="O769">
        <v>2.7</v>
      </c>
      <c r="P769">
        <v>0.8</v>
      </c>
      <c r="Q769">
        <v>2</v>
      </c>
      <c r="R769">
        <v>2</v>
      </c>
      <c r="S769">
        <v>8</v>
      </c>
      <c r="T769">
        <v>4</v>
      </c>
      <c r="U769">
        <v>0</v>
      </c>
      <c r="V769">
        <v>7</v>
      </c>
      <c r="W769">
        <v>0.2</v>
      </c>
      <c r="X769">
        <v>0.6</v>
      </c>
      <c r="Y769" s="2">
        <v>1</v>
      </c>
      <c r="Z769">
        <v>43</v>
      </c>
      <c r="AA769">
        <v>0</v>
      </c>
      <c r="AB769">
        <v>0</v>
      </c>
    </row>
    <row r="770" spans="1:28" x14ac:dyDescent="0.25">
      <c r="A770">
        <v>2013</v>
      </c>
      <c r="B770">
        <v>149</v>
      </c>
      <c r="C770" t="s">
        <v>1201</v>
      </c>
      <c r="D770" t="str">
        <f>IFERROR(INDEX('Draft Master List'!E:F,MATCH(C770,'Draft Master List'!E:E,0),2),"N/A")</f>
        <v>N/A</v>
      </c>
      <c r="E770" t="s">
        <v>3</v>
      </c>
      <c r="F770">
        <v>32</v>
      </c>
      <c r="G770" t="s">
        <v>732</v>
      </c>
      <c r="H770">
        <v>16</v>
      </c>
      <c r="I770">
        <v>7</v>
      </c>
      <c r="J770">
        <v>11</v>
      </c>
      <c r="K770">
        <v>23</v>
      </c>
      <c r="L770">
        <v>0</v>
      </c>
      <c r="M770">
        <v>6</v>
      </c>
      <c r="N770">
        <v>2.1</v>
      </c>
      <c r="O770">
        <v>1.4</v>
      </c>
      <c r="P770">
        <v>0.7</v>
      </c>
      <c r="Q770">
        <v>20</v>
      </c>
      <c r="R770">
        <v>11</v>
      </c>
      <c r="S770">
        <v>47</v>
      </c>
      <c r="T770">
        <v>4.3</v>
      </c>
      <c r="U770">
        <v>1</v>
      </c>
      <c r="V770">
        <v>12</v>
      </c>
      <c r="W770">
        <v>0.7</v>
      </c>
      <c r="X770">
        <v>2.9</v>
      </c>
      <c r="Y770" s="2">
        <v>0.55000000000000004</v>
      </c>
      <c r="Z770">
        <v>70</v>
      </c>
      <c r="AA770">
        <v>1</v>
      </c>
      <c r="AB770">
        <v>1</v>
      </c>
    </row>
    <row r="771" spans="1:28" x14ac:dyDescent="0.25">
      <c r="A771">
        <v>2013</v>
      </c>
      <c r="B771">
        <v>150</v>
      </c>
      <c r="C771" t="s">
        <v>474</v>
      </c>
      <c r="D771" t="str">
        <f>IFERROR(INDEX('Draft Master List'!E:F,MATCH(C771,'Draft Master List'!E:E,0),2),"N/A")</f>
        <v>1372007</v>
      </c>
      <c r="E771" t="s">
        <v>13</v>
      </c>
      <c r="F771">
        <v>29</v>
      </c>
      <c r="G771" t="s">
        <v>732</v>
      </c>
      <c r="H771">
        <v>16</v>
      </c>
      <c r="I771">
        <v>2</v>
      </c>
      <c r="J771">
        <v>11</v>
      </c>
      <c r="K771">
        <v>32</v>
      </c>
      <c r="L771">
        <v>0</v>
      </c>
      <c r="M771">
        <v>7</v>
      </c>
      <c r="N771">
        <v>2.9</v>
      </c>
      <c r="O771">
        <v>2</v>
      </c>
      <c r="P771">
        <v>0.7</v>
      </c>
      <c r="Q771">
        <v>4</v>
      </c>
      <c r="R771">
        <v>2</v>
      </c>
      <c r="S771">
        <v>-7</v>
      </c>
      <c r="T771">
        <v>-3.5</v>
      </c>
      <c r="U771">
        <v>0</v>
      </c>
      <c r="V771">
        <v>7</v>
      </c>
      <c r="W771">
        <v>0.1</v>
      </c>
      <c r="X771">
        <v>-0.4</v>
      </c>
      <c r="Y771" s="2">
        <v>0.5</v>
      </c>
      <c r="Z771">
        <v>25</v>
      </c>
      <c r="AA771">
        <v>0</v>
      </c>
      <c r="AB771">
        <v>0</v>
      </c>
    </row>
    <row r="772" spans="1:28" x14ac:dyDescent="0.25">
      <c r="A772">
        <v>2013</v>
      </c>
      <c r="B772">
        <v>151</v>
      </c>
      <c r="C772" t="s">
        <v>774</v>
      </c>
      <c r="D772" t="str">
        <f>IFERROR(INDEX('Draft Master List'!E:F,MATCH(C772,'Draft Master List'!E:E,0),2),"N/A")</f>
        <v>N/A</v>
      </c>
      <c r="E772" t="s">
        <v>16</v>
      </c>
      <c r="F772">
        <v>24</v>
      </c>
      <c r="G772" t="s">
        <v>62</v>
      </c>
      <c r="H772">
        <v>7</v>
      </c>
      <c r="I772">
        <v>6</v>
      </c>
      <c r="J772">
        <v>11</v>
      </c>
      <c r="K772">
        <v>27</v>
      </c>
      <c r="L772">
        <v>0</v>
      </c>
      <c r="M772">
        <v>20</v>
      </c>
      <c r="N772">
        <v>2.5</v>
      </c>
      <c r="O772">
        <v>3.9</v>
      </c>
      <c r="P772">
        <v>1.6</v>
      </c>
      <c r="Z772">
        <v>27</v>
      </c>
      <c r="AA772">
        <v>0</v>
      </c>
      <c r="AB772">
        <v>4</v>
      </c>
    </row>
    <row r="773" spans="1:28" x14ac:dyDescent="0.25">
      <c r="A773">
        <v>2013</v>
      </c>
      <c r="B773">
        <v>152</v>
      </c>
      <c r="C773" t="s">
        <v>973</v>
      </c>
      <c r="D773" t="str">
        <f>IFERROR(INDEX('Draft Master List'!E:F,MATCH(C773,'Draft Master List'!E:E,0),2),"N/A")</f>
        <v>N/A</v>
      </c>
      <c r="E773" t="s">
        <v>6</v>
      </c>
      <c r="F773">
        <v>24</v>
      </c>
      <c r="H773">
        <v>15</v>
      </c>
      <c r="I773">
        <v>0</v>
      </c>
      <c r="J773">
        <v>11</v>
      </c>
      <c r="K773">
        <v>98</v>
      </c>
      <c r="L773">
        <v>3</v>
      </c>
      <c r="M773">
        <v>38</v>
      </c>
      <c r="N773">
        <v>8.9</v>
      </c>
      <c r="O773">
        <v>6.5</v>
      </c>
      <c r="P773">
        <v>0.7</v>
      </c>
      <c r="Q773">
        <v>5</v>
      </c>
      <c r="R773">
        <v>4</v>
      </c>
      <c r="S773">
        <v>61</v>
      </c>
      <c r="T773">
        <v>15.3</v>
      </c>
      <c r="U773">
        <v>0</v>
      </c>
      <c r="V773">
        <v>34</v>
      </c>
      <c r="W773">
        <v>0.3</v>
      </c>
      <c r="X773">
        <v>4.0999999999999996</v>
      </c>
      <c r="Y773" s="2">
        <v>0.8</v>
      </c>
      <c r="Z773">
        <v>159</v>
      </c>
      <c r="AA773">
        <v>3</v>
      </c>
      <c r="AB773">
        <v>0</v>
      </c>
    </row>
    <row r="774" spans="1:28" x14ac:dyDescent="0.25">
      <c r="A774">
        <v>2013</v>
      </c>
      <c r="B774">
        <v>153</v>
      </c>
      <c r="C774" t="s">
        <v>1202</v>
      </c>
      <c r="D774" t="str">
        <f>IFERROR(INDEX('Draft Master List'!E:F,MATCH(C774,'Draft Master List'!E:E,0),2),"N/A")</f>
        <v>N/A</v>
      </c>
      <c r="E774" t="s">
        <v>5</v>
      </c>
      <c r="F774">
        <v>31</v>
      </c>
      <c r="G774" t="s">
        <v>732</v>
      </c>
      <c r="H774">
        <v>15</v>
      </c>
      <c r="I774">
        <v>6</v>
      </c>
      <c r="J774">
        <v>10</v>
      </c>
      <c r="K774">
        <v>38</v>
      </c>
      <c r="L774">
        <v>1</v>
      </c>
      <c r="M774">
        <v>12</v>
      </c>
      <c r="N774">
        <v>3.8</v>
      </c>
      <c r="O774">
        <v>2.5</v>
      </c>
      <c r="P774">
        <v>0.7</v>
      </c>
      <c r="Q774">
        <v>19</v>
      </c>
      <c r="R774">
        <v>13</v>
      </c>
      <c r="S774">
        <v>81</v>
      </c>
      <c r="T774">
        <v>6.2</v>
      </c>
      <c r="U774">
        <v>0</v>
      </c>
      <c r="V774">
        <v>20</v>
      </c>
      <c r="W774">
        <v>0.9</v>
      </c>
      <c r="X774">
        <v>5.4</v>
      </c>
      <c r="Y774" s="2">
        <v>0.68400000000000005</v>
      </c>
      <c r="Z774">
        <v>119</v>
      </c>
      <c r="AA774">
        <v>1</v>
      </c>
      <c r="AB774">
        <v>2</v>
      </c>
    </row>
    <row r="775" spans="1:28" x14ac:dyDescent="0.25">
      <c r="A775">
        <v>2013</v>
      </c>
      <c r="B775">
        <v>154</v>
      </c>
      <c r="C775" t="s">
        <v>1203</v>
      </c>
      <c r="D775" t="str">
        <f>IFERROR(INDEX('Draft Master List'!E:F,MATCH(C775,'Draft Master List'!E:E,0),2),"N/A")</f>
        <v>N/A</v>
      </c>
      <c r="E775" t="s">
        <v>24</v>
      </c>
      <c r="F775">
        <v>29</v>
      </c>
      <c r="G775" t="s">
        <v>643</v>
      </c>
      <c r="H775">
        <v>3</v>
      </c>
      <c r="I775">
        <v>1</v>
      </c>
      <c r="J775">
        <v>10</v>
      </c>
      <c r="K775">
        <v>12</v>
      </c>
      <c r="L775">
        <v>0</v>
      </c>
      <c r="M775">
        <v>8</v>
      </c>
      <c r="N775">
        <v>1.2</v>
      </c>
      <c r="O775">
        <v>4</v>
      </c>
      <c r="P775">
        <v>3.3</v>
      </c>
      <c r="Q775">
        <v>5</v>
      </c>
      <c r="R775">
        <v>4</v>
      </c>
      <c r="S775">
        <v>14</v>
      </c>
      <c r="T775">
        <v>3.5</v>
      </c>
      <c r="U775">
        <v>0</v>
      </c>
      <c r="V775">
        <v>7</v>
      </c>
      <c r="W775">
        <v>1.3</v>
      </c>
      <c r="X775">
        <v>4.7</v>
      </c>
      <c r="Y775" s="2">
        <v>0.8</v>
      </c>
      <c r="Z775">
        <v>26</v>
      </c>
      <c r="AA775">
        <v>0</v>
      </c>
      <c r="AB775">
        <v>1</v>
      </c>
    </row>
    <row r="776" spans="1:28" x14ac:dyDescent="0.25">
      <c r="A776">
        <v>2013</v>
      </c>
      <c r="B776">
        <v>155</v>
      </c>
      <c r="C776" t="s">
        <v>782</v>
      </c>
      <c r="D776" t="str">
        <f>IFERROR(INDEX('Draft Master List'!E:F,MATCH(C776,'Draft Master List'!E:E,0),2),"N/A")</f>
        <v>N/A</v>
      </c>
      <c r="E776" t="s">
        <v>223</v>
      </c>
      <c r="F776">
        <v>22</v>
      </c>
      <c r="G776" t="s">
        <v>664</v>
      </c>
      <c r="H776">
        <v>13</v>
      </c>
      <c r="I776">
        <v>3</v>
      </c>
      <c r="J776">
        <v>9</v>
      </c>
      <c r="K776">
        <v>151</v>
      </c>
      <c r="L776">
        <v>1</v>
      </c>
      <c r="M776">
        <v>65</v>
      </c>
      <c r="N776">
        <v>16.8</v>
      </c>
      <c r="O776">
        <v>11.6</v>
      </c>
      <c r="P776">
        <v>0.7</v>
      </c>
      <c r="Q776">
        <v>69</v>
      </c>
      <c r="R776">
        <v>40</v>
      </c>
      <c r="S776">
        <v>418</v>
      </c>
      <c r="T776">
        <v>10.5</v>
      </c>
      <c r="U776">
        <v>4</v>
      </c>
      <c r="V776">
        <v>81</v>
      </c>
      <c r="W776">
        <v>3.1</v>
      </c>
      <c r="X776">
        <v>32.200000000000003</v>
      </c>
      <c r="Y776" s="2">
        <v>0.57999999999999996</v>
      </c>
      <c r="Z776">
        <v>569</v>
      </c>
      <c r="AA776">
        <v>5</v>
      </c>
      <c r="AB776">
        <v>4</v>
      </c>
    </row>
    <row r="777" spans="1:28" x14ac:dyDescent="0.25">
      <c r="A777">
        <v>2013</v>
      </c>
      <c r="B777">
        <v>156</v>
      </c>
      <c r="C777" t="s">
        <v>736</v>
      </c>
      <c r="D777" t="str">
        <f>IFERROR(INDEX('Draft Master List'!E:F,MATCH(C777,'Draft Master List'!E:E,0),2),"N/A")</f>
        <v>N/A</v>
      </c>
      <c r="E777" t="s">
        <v>4</v>
      </c>
      <c r="F777">
        <v>24</v>
      </c>
      <c r="G777" t="s">
        <v>62</v>
      </c>
      <c r="H777">
        <v>3</v>
      </c>
      <c r="I777">
        <v>3</v>
      </c>
      <c r="J777">
        <v>9</v>
      </c>
      <c r="K777">
        <v>32</v>
      </c>
      <c r="L777">
        <v>0</v>
      </c>
      <c r="M777">
        <v>7</v>
      </c>
      <c r="N777">
        <v>3.6</v>
      </c>
      <c r="O777">
        <v>10.7</v>
      </c>
      <c r="P777">
        <v>3</v>
      </c>
      <c r="Z777">
        <v>32</v>
      </c>
      <c r="AA777">
        <v>0</v>
      </c>
      <c r="AB777">
        <v>2</v>
      </c>
    </row>
    <row r="778" spans="1:28" x14ac:dyDescent="0.25">
      <c r="A778">
        <v>2013</v>
      </c>
      <c r="B778">
        <v>157</v>
      </c>
      <c r="C778" t="s">
        <v>1139</v>
      </c>
      <c r="D778" t="str">
        <f>IFERROR(INDEX('Draft Master List'!E:F,MATCH(C778,'Draft Master List'!E:E,0),2),"N/A")</f>
        <v>N/A</v>
      </c>
      <c r="E778" t="s">
        <v>25</v>
      </c>
      <c r="F778">
        <v>24</v>
      </c>
      <c r="H778">
        <v>16</v>
      </c>
      <c r="I778">
        <v>0</v>
      </c>
      <c r="J778">
        <v>9</v>
      </c>
      <c r="K778">
        <v>24</v>
      </c>
      <c r="L778">
        <v>0</v>
      </c>
      <c r="M778">
        <v>9</v>
      </c>
      <c r="N778">
        <v>2.7</v>
      </c>
      <c r="O778">
        <v>1.5</v>
      </c>
      <c r="P778">
        <v>0.6</v>
      </c>
      <c r="Q778">
        <v>10</v>
      </c>
      <c r="R778">
        <v>7</v>
      </c>
      <c r="S778">
        <v>46</v>
      </c>
      <c r="T778">
        <v>6.6</v>
      </c>
      <c r="U778">
        <v>0</v>
      </c>
      <c r="V778">
        <v>18</v>
      </c>
      <c r="W778">
        <v>0.4</v>
      </c>
      <c r="X778">
        <v>2.9</v>
      </c>
      <c r="Y778" s="2">
        <v>0.7</v>
      </c>
      <c r="Z778">
        <v>70</v>
      </c>
      <c r="AA778">
        <v>0</v>
      </c>
      <c r="AB778">
        <v>0</v>
      </c>
    </row>
    <row r="779" spans="1:28" x14ac:dyDescent="0.25">
      <c r="A779">
        <v>2013</v>
      </c>
      <c r="B779">
        <v>158</v>
      </c>
      <c r="C779" t="s">
        <v>1204</v>
      </c>
      <c r="D779" t="str">
        <f>IFERROR(INDEX('Draft Master List'!E:F,MATCH(C779,'Draft Master List'!E:E,0),2),"N/A")</f>
        <v>N/A</v>
      </c>
      <c r="E779" t="s">
        <v>669</v>
      </c>
      <c r="F779">
        <v>24</v>
      </c>
      <c r="H779">
        <v>8</v>
      </c>
      <c r="I779">
        <v>0</v>
      </c>
      <c r="J779">
        <v>9</v>
      </c>
      <c r="K779">
        <v>23</v>
      </c>
      <c r="L779">
        <v>0</v>
      </c>
      <c r="M779">
        <v>10</v>
      </c>
      <c r="N779">
        <v>2.6</v>
      </c>
      <c r="O779">
        <v>2.9</v>
      </c>
      <c r="P779">
        <v>1.1000000000000001</v>
      </c>
      <c r="Q779">
        <v>2</v>
      </c>
      <c r="R779">
        <v>2</v>
      </c>
      <c r="S779">
        <v>23</v>
      </c>
      <c r="T779">
        <v>11.5</v>
      </c>
      <c r="U779">
        <v>0</v>
      </c>
      <c r="V779">
        <v>12</v>
      </c>
      <c r="W779">
        <v>0.3</v>
      </c>
      <c r="X779">
        <v>2.9</v>
      </c>
      <c r="Y779" s="2">
        <v>1</v>
      </c>
      <c r="Z779">
        <v>46</v>
      </c>
      <c r="AA779">
        <v>0</v>
      </c>
      <c r="AB779">
        <v>0</v>
      </c>
    </row>
    <row r="780" spans="1:28" x14ac:dyDescent="0.25">
      <c r="A780">
        <v>2013</v>
      </c>
      <c r="B780">
        <v>159</v>
      </c>
      <c r="C780" t="s">
        <v>1000</v>
      </c>
      <c r="D780" t="str">
        <f>IFERROR(INDEX('Draft Master List'!E:F,MATCH(C780,'Draft Master List'!E:E,0),2),"N/A")</f>
        <v>N/A</v>
      </c>
      <c r="E780" t="s">
        <v>12</v>
      </c>
      <c r="F780">
        <v>22</v>
      </c>
      <c r="H780">
        <v>14</v>
      </c>
      <c r="I780">
        <v>0</v>
      </c>
      <c r="J780">
        <v>9</v>
      </c>
      <c r="K780">
        <v>25</v>
      </c>
      <c r="L780">
        <v>1</v>
      </c>
      <c r="M780">
        <v>7</v>
      </c>
      <c r="N780">
        <v>2.8</v>
      </c>
      <c r="O780">
        <v>1.8</v>
      </c>
      <c r="P780">
        <v>0.6</v>
      </c>
      <c r="Q780">
        <v>8</v>
      </c>
      <c r="R780">
        <v>4</v>
      </c>
      <c r="S780">
        <v>26</v>
      </c>
      <c r="T780">
        <v>6.5</v>
      </c>
      <c r="U780">
        <v>0</v>
      </c>
      <c r="V780">
        <v>8</v>
      </c>
      <c r="W780">
        <v>0.3</v>
      </c>
      <c r="X780">
        <v>1.9</v>
      </c>
      <c r="Y780" s="2">
        <v>0.5</v>
      </c>
      <c r="Z780">
        <v>51</v>
      </c>
      <c r="AA780">
        <v>1</v>
      </c>
      <c r="AB780">
        <v>0</v>
      </c>
    </row>
    <row r="781" spans="1:28" x14ac:dyDescent="0.25">
      <c r="A781">
        <v>2013</v>
      </c>
      <c r="B781">
        <v>160</v>
      </c>
      <c r="C781" t="s">
        <v>1205</v>
      </c>
      <c r="D781" t="str">
        <f>IFERROR(INDEX('Draft Master List'!E:F,MATCH(C781,'Draft Master List'!E:E,0),2),"N/A")</f>
        <v>N/A</v>
      </c>
      <c r="E781" t="s">
        <v>27</v>
      </c>
      <c r="F781">
        <v>25</v>
      </c>
      <c r="H781">
        <v>16</v>
      </c>
      <c r="I781">
        <v>0</v>
      </c>
      <c r="J781">
        <v>9</v>
      </c>
      <c r="K781">
        <v>12</v>
      </c>
      <c r="L781">
        <v>1</v>
      </c>
      <c r="M781">
        <v>9</v>
      </c>
      <c r="N781">
        <v>1.3</v>
      </c>
      <c r="O781">
        <v>0.8</v>
      </c>
      <c r="P781">
        <v>0.6</v>
      </c>
      <c r="Q781">
        <v>4</v>
      </c>
      <c r="R781">
        <v>3</v>
      </c>
      <c r="S781">
        <v>33</v>
      </c>
      <c r="T781">
        <v>11</v>
      </c>
      <c r="U781">
        <v>0</v>
      </c>
      <c r="V781">
        <v>17</v>
      </c>
      <c r="W781">
        <v>0.2</v>
      </c>
      <c r="X781">
        <v>2.1</v>
      </c>
      <c r="Y781" s="2">
        <v>0.75</v>
      </c>
      <c r="Z781">
        <v>45</v>
      </c>
      <c r="AA781">
        <v>1</v>
      </c>
      <c r="AB781">
        <v>1</v>
      </c>
    </row>
    <row r="782" spans="1:28" x14ac:dyDescent="0.25">
      <c r="A782">
        <v>2013</v>
      </c>
      <c r="B782">
        <v>161</v>
      </c>
      <c r="C782" t="s">
        <v>1044</v>
      </c>
      <c r="D782" t="str">
        <f>IFERROR(INDEX('Draft Master List'!E:F,MATCH(C782,'Draft Master List'!E:E,0),2),"N/A")</f>
        <v>N/A</v>
      </c>
      <c r="E782" t="s">
        <v>15</v>
      </c>
      <c r="F782">
        <v>23</v>
      </c>
      <c r="G782" t="s">
        <v>77</v>
      </c>
      <c r="H782">
        <v>16</v>
      </c>
      <c r="I782">
        <v>3</v>
      </c>
      <c r="J782">
        <v>8</v>
      </c>
      <c r="K782">
        <v>65</v>
      </c>
      <c r="L782">
        <v>0</v>
      </c>
      <c r="M782">
        <v>34</v>
      </c>
      <c r="N782">
        <v>8.1</v>
      </c>
      <c r="O782">
        <v>4.0999999999999996</v>
      </c>
      <c r="P782">
        <v>0.5</v>
      </c>
      <c r="Q782">
        <v>80</v>
      </c>
      <c r="R782">
        <v>51</v>
      </c>
      <c r="S782">
        <v>712</v>
      </c>
      <c r="T782">
        <v>14</v>
      </c>
      <c r="U782">
        <v>10</v>
      </c>
      <c r="V782">
        <v>45</v>
      </c>
      <c r="W782">
        <v>3.2</v>
      </c>
      <c r="X782">
        <v>44.5</v>
      </c>
      <c r="Y782" s="2">
        <v>0.63800000000000001</v>
      </c>
      <c r="Z782">
        <v>777</v>
      </c>
      <c r="AA782">
        <v>10</v>
      </c>
      <c r="AB782">
        <v>0</v>
      </c>
    </row>
    <row r="783" spans="1:28" x14ac:dyDescent="0.25">
      <c r="A783">
        <v>2013</v>
      </c>
      <c r="B783">
        <v>162</v>
      </c>
      <c r="C783" t="s">
        <v>106</v>
      </c>
      <c r="D783" t="str">
        <f>IFERROR(INDEX('Draft Master List'!E:F,MATCH(C783,'Draft Master List'!E:E,0),2),"N/A")</f>
        <v>362010</v>
      </c>
      <c r="E783" t="s">
        <v>25</v>
      </c>
      <c r="F783">
        <v>24</v>
      </c>
      <c r="G783" t="s">
        <v>77</v>
      </c>
      <c r="H783">
        <v>15</v>
      </c>
      <c r="I783">
        <v>6</v>
      </c>
      <c r="J783">
        <v>8</v>
      </c>
      <c r="K783">
        <v>5</v>
      </c>
      <c r="L783">
        <v>0</v>
      </c>
      <c r="M783">
        <v>5</v>
      </c>
      <c r="N783">
        <v>0.6</v>
      </c>
      <c r="O783">
        <v>0.3</v>
      </c>
      <c r="P783">
        <v>0.5</v>
      </c>
      <c r="Q783">
        <v>83</v>
      </c>
      <c r="R783">
        <v>53</v>
      </c>
      <c r="S783">
        <v>511</v>
      </c>
      <c r="T783">
        <v>9.6</v>
      </c>
      <c r="U783">
        <v>2</v>
      </c>
      <c r="V783">
        <v>43</v>
      </c>
      <c r="W783">
        <v>3.5</v>
      </c>
      <c r="X783">
        <v>34.1</v>
      </c>
      <c r="Y783" s="2">
        <v>0.63900000000000001</v>
      </c>
      <c r="Z783">
        <v>516</v>
      </c>
      <c r="AA783">
        <v>2</v>
      </c>
      <c r="AB783">
        <v>2</v>
      </c>
    </row>
    <row r="784" spans="1:28" x14ac:dyDescent="0.25">
      <c r="A784">
        <v>2013</v>
      </c>
      <c r="B784">
        <v>163</v>
      </c>
      <c r="C784" t="s">
        <v>103</v>
      </c>
      <c r="D784" t="str">
        <f>IFERROR(INDEX('Draft Master List'!E:F,MATCH(C784,'Draft Master List'!E:E,0),2),"N/A")</f>
        <v>1852009</v>
      </c>
      <c r="E784" t="s">
        <v>15</v>
      </c>
      <c r="F784">
        <v>27</v>
      </c>
      <c r="H784">
        <v>16</v>
      </c>
      <c r="I784">
        <v>0</v>
      </c>
      <c r="J784">
        <v>8</v>
      </c>
      <c r="K784">
        <v>17</v>
      </c>
      <c r="L784">
        <v>0</v>
      </c>
      <c r="M784">
        <v>5</v>
      </c>
      <c r="N784">
        <v>2.1</v>
      </c>
      <c r="O784">
        <v>1.1000000000000001</v>
      </c>
      <c r="P784">
        <v>0.5</v>
      </c>
      <c r="Z784">
        <v>17</v>
      </c>
      <c r="AA784">
        <v>0</v>
      </c>
      <c r="AB784">
        <v>0</v>
      </c>
    </row>
    <row r="785" spans="1:28" x14ac:dyDescent="0.25">
      <c r="A785">
        <v>2013</v>
      </c>
      <c r="B785">
        <v>164</v>
      </c>
      <c r="C785" t="s">
        <v>747</v>
      </c>
      <c r="D785" t="str">
        <f>IFERROR(INDEX('Draft Master List'!E:F,MATCH(C785,'Draft Master List'!E:E,0),2),"N/A")</f>
        <v>N/A</v>
      </c>
      <c r="E785" t="s">
        <v>3</v>
      </c>
      <c r="F785">
        <v>24</v>
      </c>
      <c r="H785">
        <v>3</v>
      </c>
      <c r="I785">
        <v>0</v>
      </c>
      <c r="J785">
        <v>8</v>
      </c>
      <c r="K785">
        <v>64</v>
      </c>
      <c r="L785">
        <v>0</v>
      </c>
      <c r="M785">
        <v>25</v>
      </c>
      <c r="N785">
        <v>8</v>
      </c>
      <c r="O785">
        <v>21.3</v>
      </c>
      <c r="P785">
        <v>2.7</v>
      </c>
      <c r="Q785">
        <v>1</v>
      </c>
      <c r="R785">
        <v>1</v>
      </c>
      <c r="S785">
        <v>6</v>
      </c>
      <c r="T785">
        <v>6</v>
      </c>
      <c r="U785">
        <v>0</v>
      </c>
      <c r="V785">
        <v>6</v>
      </c>
      <c r="W785">
        <v>0.3</v>
      </c>
      <c r="X785">
        <v>2</v>
      </c>
      <c r="Y785" s="2">
        <v>1</v>
      </c>
      <c r="Z785">
        <v>70</v>
      </c>
      <c r="AA785">
        <v>0</v>
      </c>
      <c r="AB785">
        <v>0</v>
      </c>
    </row>
    <row r="786" spans="1:28" x14ac:dyDescent="0.25">
      <c r="A786">
        <v>2013</v>
      </c>
      <c r="B786">
        <v>165</v>
      </c>
      <c r="C786" t="s">
        <v>954</v>
      </c>
      <c r="D786" t="str">
        <f>IFERROR(INDEX('Draft Master List'!E:F,MATCH(C786,'Draft Master List'!E:E,0),2),"N/A")</f>
        <v>N/A</v>
      </c>
      <c r="E786" t="s">
        <v>26</v>
      </c>
      <c r="F786">
        <v>22</v>
      </c>
      <c r="H786">
        <v>5</v>
      </c>
      <c r="I786">
        <v>0</v>
      </c>
      <c r="J786">
        <v>7</v>
      </c>
      <c r="K786">
        <v>38</v>
      </c>
      <c r="L786">
        <v>0</v>
      </c>
      <c r="M786">
        <v>11</v>
      </c>
      <c r="N786">
        <v>5.4</v>
      </c>
      <c r="O786">
        <v>7.6</v>
      </c>
      <c r="P786">
        <v>1.4</v>
      </c>
      <c r="Q786">
        <v>1</v>
      </c>
      <c r="R786">
        <v>0</v>
      </c>
      <c r="S786">
        <v>0</v>
      </c>
      <c r="U786">
        <v>0</v>
      </c>
      <c r="V786">
        <v>0</v>
      </c>
      <c r="W786">
        <v>0</v>
      </c>
      <c r="X786">
        <v>0</v>
      </c>
      <c r="Y786" s="2">
        <v>0</v>
      </c>
      <c r="Z786">
        <v>38</v>
      </c>
      <c r="AA786">
        <v>0</v>
      </c>
      <c r="AB786">
        <v>0</v>
      </c>
    </row>
    <row r="787" spans="1:28" x14ac:dyDescent="0.25">
      <c r="A787">
        <v>2013</v>
      </c>
      <c r="B787">
        <v>166</v>
      </c>
      <c r="C787" t="s">
        <v>304</v>
      </c>
      <c r="D787" t="str">
        <f>IFERROR(INDEX('Draft Master List'!E:F,MATCH(C787,'Draft Master List'!E:E,0),2),"N/A")</f>
        <v>1952010</v>
      </c>
      <c r="E787" t="s">
        <v>24</v>
      </c>
      <c r="F787">
        <v>25</v>
      </c>
      <c r="G787" t="s">
        <v>74</v>
      </c>
      <c r="H787">
        <v>16</v>
      </c>
      <c r="I787">
        <v>14</v>
      </c>
      <c r="J787">
        <v>7</v>
      </c>
      <c r="K787">
        <v>4</v>
      </c>
      <c r="L787">
        <v>0</v>
      </c>
      <c r="M787">
        <v>10</v>
      </c>
      <c r="N787">
        <v>0.6</v>
      </c>
      <c r="O787">
        <v>0.3</v>
      </c>
      <c r="P787">
        <v>0.4</v>
      </c>
      <c r="Q787">
        <v>167</v>
      </c>
      <c r="R787">
        <v>110</v>
      </c>
      <c r="S787">
        <v>1499</v>
      </c>
      <c r="T787">
        <v>13.6</v>
      </c>
      <c r="U787">
        <v>8</v>
      </c>
      <c r="V787">
        <v>56</v>
      </c>
      <c r="W787">
        <v>6.9</v>
      </c>
      <c r="X787">
        <v>93.7</v>
      </c>
      <c r="Y787" s="2">
        <v>0.65900000000000003</v>
      </c>
      <c r="Z787">
        <v>1503</v>
      </c>
      <c r="AA787">
        <v>8</v>
      </c>
      <c r="AB787">
        <v>1</v>
      </c>
    </row>
    <row r="788" spans="1:28" x14ac:dyDescent="0.25">
      <c r="A788">
        <v>2013</v>
      </c>
      <c r="B788">
        <v>167</v>
      </c>
      <c r="C788" t="s">
        <v>1206</v>
      </c>
      <c r="D788" t="str">
        <f>IFERROR(INDEX('Draft Master List'!E:F,MATCH(C788,'Draft Master List'!E:E,0),2),"N/A")</f>
        <v>N/A</v>
      </c>
      <c r="E788" t="s">
        <v>33</v>
      </c>
      <c r="F788">
        <v>24</v>
      </c>
      <c r="G788" t="s">
        <v>108</v>
      </c>
      <c r="H788">
        <v>16</v>
      </c>
      <c r="I788">
        <v>15</v>
      </c>
      <c r="J788">
        <v>7</v>
      </c>
      <c r="K788">
        <v>15</v>
      </c>
      <c r="L788">
        <v>1</v>
      </c>
      <c r="M788">
        <v>13</v>
      </c>
      <c r="N788">
        <v>2.1</v>
      </c>
      <c r="O788">
        <v>0.9</v>
      </c>
      <c r="P788">
        <v>0.4</v>
      </c>
      <c r="Q788">
        <v>102</v>
      </c>
      <c r="R788">
        <v>69</v>
      </c>
      <c r="S788">
        <v>759</v>
      </c>
      <c r="T788">
        <v>11</v>
      </c>
      <c r="U788">
        <v>6</v>
      </c>
      <c r="V788">
        <v>67</v>
      </c>
      <c r="W788">
        <v>4.3</v>
      </c>
      <c r="X788">
        <v>47.4</v>
      </c>
      <c r="Y788" s="2">
        <v>0.67600000000000005</v>
      </c>
      <c r="Z788">
        <v>774</v>
      </c>
      <c r="AA788">
        <v>7</v>
      </c>
      <c r="AB788">
        <v>0</v>
      </c>
    </row>
    <row r="789" spans="1:28" x14ac:dyDescent="0.25">
      <c r="A789">
        <v>2013</v>
      </c>
      <c r="B789">
        <v>168</v>
      </c>
      <c r="C789" t="s">
        <v>338</v>
      </c>
      <c r="D789" t="str">
        <f>IFERROR(INDEX('Draft Master List'!E:F,MATCH(C789,'Draft Master List'!E:E,0),2),"N/A")</f>
        <v>1112009</v>
      </c>
      <c r="E789" t="s">
        <v>32</v>
      </c>
      <c r="F789">
        <v>26</v>
      </c>
      <c r="H789">
        <v>2</v>
      </c>
      <c r="I789">
        <v>0</v>
      </c>
      <c r="J789">
        <v>7</v>
      </c>
      <c r="K789">
        <v>61</v>
      </c>
      <c r="L789">
        <v>0</v>
      </c>
      <c r="M789">
        <v>26</v>
      </c>
      <c r="N789">
        <v>8.6999999999999993</v>
      </c>
      <c r="O789">
        <v>30.5</v>
      </c>
      <c r="P789">
        <v>3.5</v>
      </c>
      <c r="Q789">
        <v>3</v>
      </c>
      <c r="R789">
        <v>2</v>
      </c>
      <c r="S789">
        <v>19</v>
      </c>
      <c r="T789">
        <v>9.5</v>
      </c>
      <c r="U789">
        <v>0</v>
      </c>
      <c r="V789">
        <v>10</v>
      </c>
      <c r="W789">
        <v>1</v>
      </c>
      <c r="X789">
        <v>9.5</v>
      </c>
      <c r="Y789" s="2">
        <v>0.66700000000000004</v>
      </c>
      <c r="Z789">
        <v>80</v>
      </c>
      <c r="AA789">
        <v>0</v>
      </c>
      <c r="AB789">
        <v>0</v>
      </c>
    </row>
    <row r="790" spans="1:28" x14ac:dyDescent="0.25">
      <c r="A790">
        <v>2013</v>
      </c>
      <c r="B790">
        <v>169</v>
      </c>
      <c r="C790" t="s">
        <v>926</v>
      </c>
      <c r="D790" t="str">
        <f>IFERROR(INDEX('Draft Master List'!E:F,MATCH(C790,'Draft Master List'!E:E,0),2),"N/A")</f>
        <v>N/A</v>
      </c>
      <c r="E790" t="s">
        <v>20</v>
      </c>
      <c r="F790">
        <v>26</v>
      </c>
      <c r="G790" t="s">
        <v>212</v>
      </c>
      <c r="H790">
        <v>13</v>
      </c>
      <c r="I790">
        <v>8</v>
      </c>
      <c r="J790">
        <v>7</v>
      </c>
      <c r="K790">
        <v>7</v>
      </c>
      <c r="L790">
        <v>0</v>
      </c>
      <c r="M790">
        <v>4</v>
      </c>
      <c r="N790">
        <v>1</v>
      </c>
      <c r="O790">
        <v>0.5</v>
      </c>
      <c r="P790">
        <v>0.5</v>
      </c>
      <c r="Q790">
        <v>21</v>
      </c>
      <c r="R790">
        <v>18</v>
      </c>
      <c r="S790">
        <v>128</v>
      </c>
      <c r="T790">
        <v>7.1</v>
      </c>
      <c r="U790">
        <v>1</v>
      </c>
      <c r="V790">
        <v>20</v>
      </c>
      <c r="W790">
        <v>1.4</v>
      </c>
      <c r="X790">
        <v>9.8000000000000007</v>
      </c>
      <c r="Y790" s="2">
        <v>0.85699999999999998</v>
      </c>
      <c r="Z790">
        <v>135</v>
      </c>
      <c r="AA790">
        <v>1</v>
      </c>
      <c r="AB790">
        <v>0</v>
      </c>
    </row>
    <row r="791" spans="1:28" x14ac:dyDescent="0.25">
      <c r="A791">
        <v>2013</v>
      </c>
      <c r="B791">
        <v>170</v>
      </c>
      <c r="C791" t="s">
        <v>132</v>
      </c>
      <c r="D791" t="str">
        <f>IFERROR(INDEX('Draft Master List'!E:F,MATCH(C791,'Draft Master List'!E:E,0),2),"N/A")</f>
        <v>1602008</v>
      </c>
      <c r="E791" t="s">
        <v>15</v>
      </c>
      <c r="F791">
        <v>27</v>
      </c>
      <c r="H791">
        <v>2</v>
      </c>
      <c r="I791">
        <v>0</v>
      </c>
      <c r="J791">
        <v>7</v>
      </c>
      <c r="K791">
        <v>20</v>
      </c>
      <c r="L791">
        <v>0</v>
      </c>
      <c r="M791">
        <v>10</v>
      </c>
      <c r="N791">
        <v>2.9</v>
      </c>
      <c r="O791">
        <v>10</v>
      </c>
      <c r="P791">
        <v>3.5</v>
      </c>
      <c r="Z791">
        <v>20</v>
      </c>
      <c r="AA791">
        <v>0</v>
      </c>
      <c r="AB791">
        <v>1</v>
      </c>
    </row>
    <row r="792" spans="1:28" x14ac:dyDescent="0.25">
      <c r="A792">
        <v>2013</v>
      </c>
      <c r="B792">
        <v>171</v>
      </c>
      <c r="C792" t="s">
        <v>1038</v>
      </c>
      <c r="D792" t="str">
        <f>IFERROR(INDEX('Draft Master List'!E:F,MATCH(C792,'Draft Master List'!E:E,0),2),"N/A")</f>
        <v>N/A</v>
      </c>
      <c r="E792" t="s">
        <v>34</v>
      </c>
      <c r="F792">
        <v>26</v>
      </c>
      <c r="G792" t="s">
        <v>212</v>
      </c>
      <c r="H792">
        <v>14</v>
      </c>
      <c r="I792">
        <v>13</v>
      </c>
      <c r="J792">
        <v>7</v>
      </c>
      <c r="K792">
        <v>13</v>
      </c>
      <c r="L792">
        <v>0</v>
      </c>
      <c r="M792">
        <v>4</v>
      </c>
      <c r="N792">
        <v>1.9</v>
      </c>
      <c r="O792">
        <v>0.9</v>
      </c>
      <c r="P792">
        <v>0.5</v>
      </c>
      <c r="Q792">
        <v>36</v>
      </c>
      <c r="R792">
        <v>25</v>
      </c>
      <c r="S792">
        <v>243</v>
      </c>
      <c r="T792">
        <v>9.6999999999999993</v>
      </c>
      <c r="U792">
        <v>0</v>
      </c>
      <c r="V792">
        <v>43</v>
      </c>
      <c r="W792">
        <v>1.8</v>
      </c>
      <c r="X792">
        <v>17.399999999999999</v>
      </c>
      <c r="Y792" s="2">
        <v>0.69399999999999995</v>
      </c>
      <c r="Z792">
        <v>256</v>
      </c>
      <c r="AA792">
        <v>0</v>
      </c>
      <c r="AB792">
        <v>1</v>
      </c>
    </row>
    <row r="793" spans="1:28" x14ac:dyDescent="0.25">
      <c r="A793">
        <v>2013</v>
      </c>
      <c r="B793">
        <v>172</v>
      </c>
      <c r="C793" t="s">
        <v>1074</v>
      </c>
      <c r="D793" t="str">
        <f>IFERROR(INDEX('Draft Master List'!E:F,MATCH(C793,'Draft Master List'!E:E,0),2),"N/A")</f>
        <v>N/A</v>
      </c>
      <c r="E793" t="s">
        <v>223</v>
      </c>
      <c r="F793">
        <v>24</v>
      </c>
      <c r="H793">
        <v>10</v>
      </c>
      <c r="I793">
        <v>0</v>
      </c>
      <c r="J793">
        <v>7</v>
      </c>
      <c r="K793">
        <v>21</v>
      </c>
      <c r="L793">
        <v>0</v>
      </c>
      <c r="M793">
        <v>11</v>
      </c>
      <c r="N793">
        <v>3</v>
      </c>
      <c r="O793">
        <v>2.1</v>
      </c>
      <c r="P793">
        <v>0.7</v>
      </c>
      <c r="Q793">
        <v>15</v>
      </c>
      <c r="R793">
        <v>11</v>
      </c>
      <c r="S793">
        <v>78</v>
      </c>
      <c r="T793">
        <v>7.1</v>
      </c>
      <c r="U793">
        <v>0</v>
      </c>
      <c r="V793">
        <v>14</v>
      </c>
      <c r="W793">
        <v>1.1000000000000001</v>
      </c>
      <c r="X793">
        <v>7.8</v>
      </c>
      <c r="Y793" s="2">
        <v>0.73299999999999998</v>
      </c>
      <c r="Z793">
        <v>99</v>
      </c>
      <c r="AA793">
        <v>0</v>
      </c>
      <c r="AB793">
        <v>0</v>
      </c>
    </row>
    <row r="794" spans="1:28" x14ac:dyDescent="0.25">
      <c r="A794">
        <v>2013</v>
      </c>
      <c r="B794">
        <v>173</v>
      </c>
      <c r="C794" t="s">
        <v>1009</v>
      </c>
      <c r="D794" t="str">
        <f>IFERROR(INDEX('Draft Master List'!E:F,MATCH(C794,'Draft Master List'!E:E,0),2),"N/A")</f>
        <v>N/A</v>
      </c>
      <c r="E794" t="s">
        <v>22</v>
      </c>
      <c r="F794">
        <v>24</v>
      </c>
      <c r="H794">
        <v>8</v>
      </c>
      <c r="I794">
        <v>0</v>
      </c>
      <c r="J794">
        <v>6</v>
      </c>
      <c r="K794">
        <v>7</v>
      </c>
      <c r="L794">
        <v>0</v>
      </c>
      <c r="M794">
        <v>2</v>
      </c>
      <c r="N794">
        <v>1.2</v>
      </c>
      <c r="O794">
        <v>0.9</v>
      </c>
      <c r="P794">
        <v>0.8</v>
      </c>
      <c r="Q794">
        <v>3</v>
      </c>
      <c r="R794">
        <v>2</v>
      </c>
      <c r="S794">
        <v>7</v>
      </c>
      <c r="T794">
        <v>3.5</v>
      </c>
      <c r="U794">
        <v>0</v>
      </c>
      <c r="V794">
        <v>5</v>
      </c>
      <c r="W794">
        <v>0.3</v>
      </c>
      <c r="X794">
        <v>0.9</v>
      </c>
      <c r="Y794" s="2">
        <v>0.66700000000000004</v>
      </c>
      <c r="Z794">
        <v>14</v>
      </c>
      <c r="AA794">
        <v>0</v>
      </c>
      <c r="AB794">
        <v>1</v>
      </c>
    </row>
    <row r="795" spans="1:28" x14ac:dyDescent="0.25">
      <c r="A795">
        <v>2013</v>
      </c>
      <c r="B795">
        <v>174</v>
      </c>
      <c r="C795" t="s">
        <v>92</v>
      </c>
      <c r="D795" t="str">
        <f>IFERROR(INDEX('Draft Master List'!E:F,MATCH(C795,'Draft Master List'!E:E,0),2),"N/A")</f>
        <v>2332008</v>
      </c>
      <c r="E795" t="s">
        <v>4</v>
      </c>
      <c r="F795">
        <v>28</v>
      </c>
      <c r="H795">
        <v>9</v>
      </c>
      <c r="I795">
        <v>0</v>
      </c>
      <c r="J795">
        <v>6</v>
      </c>
      <c r="K795">
        <v>31</v>
      </c>
      <c r="L795">
        <v>0</v>
      </c>
      <c r="M795">
        <v>10</v>
      </c>
      <c r="N795">
        <v>5.2</v>
      </c>
      <c r="O795">
        <v>3.4</v>
      </c>
      <c r="P795">
        <v>0.7</v>
      </c>
      <c r="Q795">
        <v>16</v>
      </c>
      <c r="R795">
        <v>15</v>
      </c>
      <c r="S795">
        <v>82</v>
      </c>
      <c r="T795">
        <v>5.5</v>
      </c>
      <c r="U795">
        <v>0</v>
      </c>
      <c r="V795">
        <v>14</v>
      </c>
      <c r="W795">
        <v>1.7</v>
      </c>
      <c r="X795">
        <v>9.1</v>
      </c>
      <c r="Y795" s="2">
        <v>0.93799999999999994</v>
      </c>
      <c r="Z795">
        <v>113</v>
      </c>
      <c r="AA795">
        <v>0</v>
      </c>
      <c r="AB795">
        <v>1</v>
      </c>
    </row>
    <row r="796" spans="1:28" x14ac:dyDescent="0.25">
      <c r="A796">
        <v>2013</v>
      </c>
      <c r="B796">
        <v>175</v>
      </c>
      <c r="C796" t="s">
        <v>993</v>
      </c>
      <c r="D796" t="str">
        <f>IFERROR(INDEX('Draft Master List'!E:F,MATCH(C796,'Draft Master List'!E:E,0),2),"N/A")</f>
        <v>N/A</v>
      </c>
      <c r="E796" t="s">
        <v>33</v>
      </c>
      <c r="F796">
        <v>23</v>
      </c>
      <c r="H796">
        <v>3</v>
      </c>
      <c r="I796">
        <v>0</v>
      </c>
      <c r="J796">
        <v>6</v>
      </c>
      <c r="K796">
        <v>21</v>
      </c>
      <c r="L796">
        <v>0</v>
      </c>
      <c r="M796">
        <v>6</v>
      </c>
      <c r="N796">
        <v>3.5</v>
      </c>
      <c r="O796">
        <v>7</v>
      </c>
      <c r="P796">
        <v>2</v>
      </c>
      <c r="Z796">
        <v>21</v>
      </c>
      <c r="AA796">
        <v>0</v>
      </c>
      <c r="AB796">
        <v>0</v>
      </c>
    </row>
    <row r="797" spans="1:28" x14ac:dyDescent="0.25">
      <c r="A797">
        <v>2013</v>
      </c>
      <c r="B797">
        <v>176</v>
      </c>
      <c r="C797" t="s">
        <v>1207</v>
      </c>
      <c r="D797" t="str">
        <f>IFERROR(INDEX('Draft Master List'!E:F,MATCH(C797,'Draft Master List'!E:E,0),2),"N/A")</f>
        <v>N/A</v>
      </c>
      <c r="E797" t="s">
        <v>64</v>
      </c>
      <c r="F797">
        <v>24</v>
      </c>
      <c r="G797" t="s">
        <v>1069</v>
      </c>
      <c r="H797">
        <v>12</v>
      </c>
      <c r="I797">
        <v>2</v>
      </c>
      <c r="J797">
        <v>6</v>
      </c>
      <c r="K797">
        <v>43</v>
      </c>
      <c r="L797">
        <v>0</v>
      </c>
      <c r="M797">
        <v>18</v>
      </c>
      <c r="N797">
        <v>7.2</v>
      </c>
      <c r="O797">
        <v>3.6</v>
      </c>
      <c r="P797">
        <v>0.5</v>
      </c>
      <c r="Q797">
        <v>9</v>
      </c>
      <c r="R797">
        <v>2</v>
      </c>
      <c r="S797">
        <v>8</v>
      </c>
      <c r="T797">
        <v>4</v>
      </c>
      <c r="U797">
        <v>0</v>
      </c>
      <c r="V797">
        <v>5</v>
      </c>
      <c r="W797">
        <v>0.2</v>
      </c>
      <c r="X797">
        <v>0.7</v>
      </c>
      <c r="Y797" s="2">
        <v>0.222</v>
      </c>
      <c r="Z797">
        <v>51</v>
      </c>
      <c r="AA797">
        <v>0</v>
      </c>
      <c r="AB797">
        <v>0</v>
      </c>
    </row>
    <row r="798" spans="1:28" x14ac:dyDescent="0.25">
      <c r="A798">
        <v>2013</v>
      </c>
      <c r="B798">
        <v>177</v>
      </c>
      <c r="C798" t="s">
        <v>712</v>
      </c>
      <c r="D798" t="str">
        <f>IFERROR(INDEX('Draft Master List'!E:F,MATCH(C798,'Draft Master List'!E:E,0),2),"N/A")</f>
        <v>N/A</v>
      </c>
      <c r="E798" t="s">
        <v>64</v>
      </c>
      <c r="F798">
        <v>28</v>
      </c>
      <c r="G798" t="s">
        <v>62</v>
      </c>
      <c r="H798">
        <v>3</v>
      </c>
      <c r="I798">
        <v>3</v>
      </c>
      <c r="J798">
        <v>6</v>
      </c>
      <c r="K798">
        <v>16</v>
      </c>
      <c r="L798">
        <v>0</v>
      </c>
      <c r="M798">
        <v>11</v>
      </c>
      <c r="N798">
        <v>2.7</v>
      </c>
      <c r="O798">
        <v>5.3</v>
      </c>
      <c r="P798">
        <v>2</v>
      </c>
      <c r="Z798">
        <v>16</v>
      </c>
      <c r="AA798">
        <v>0</v>
      </c>
      <c r="AB798">
        <v>0</v>
      </c>
    </row>
    <row r="799" spans="1:28" x14ac:dyDescent="0.25">
      <c r="A799">
        <v>2013</v>
      </c>
      <c r="B799">
        <v>178</v>
      </c>
      <c r="C799" t="s">
        <v>276</v>
      </c>
      <c r="D799" t="str">
        <f>IFERROR(INDEX('Draft Master List'!E:F,MATCH(C799,'Draft Master List'!E:E,0),2),"N/A")</f>
        <v>852010</v>
      </c>
      <c r="E799" t="s">
        <v>34</v>
      </c>
      <c r="F799">
        <v>26</v>
      </c>
      <c r="H799">
        <v>4</v>
      </c>
      <c r="I799">
        <v>0</v>
      </c>
      <c r="J799">
        <v>6</v>
      </c>
      <c r="K799">
        <v>-6</v>
      </c>
      <c r="L799">
        <v>0</v>
      </c>
      <c r="M799">
        <v>-1</v>
      </c>
      <c r="N799">
        <v>-1</v>
      </c>
      <c r="O799">
        <v>-1.5</v>
      </c>
      <c r="P799">
        <v>1.5</v>
      </c>
      <c r="Z799">
        <v>-6</v>
      </c>
      <c r="AA799">
        <v>0</v>
      </c>
      <c r="AB799">
        <v>0</v>
      </c>
    </row>
    <row r="800" spans="1:28" x14ac:dyDescent="0.25">
      <c r="A800">
        <v>2013</v>
      </c>
      <c r="B800">
        <v>179</v>
      </c>
      <c r="C800" t="s">
        <v>371</v>
      </c>
      <c r="D800" t="str">
        <f>IFERROR(INDEX('Draft Master List'!E:F,MATCH(C800,'Draft Master List'!E:E,0),2),"N/A")</f>
        <v>2402009</v>
      </c>
      <c r="E800" t="s">
        <v>24</v>
      </c>
      <c r="F800">
        <v>26</v>
      </c>
      <c r="H800">
        <v>1</v>
      </c>
      <c r="I800">
        <v>0</v>
      </c>
      <c r="J800">
        <v>6</v>
      </c>
      <c r="K800">
        <v>19</v>
      </c>
      <c r="L800">
        <v>0</v>
      </c>
      <c r="M800">
        <v>5</v>
      </c>
      <c r="N800">
        <v>3.2</v>
      </c>
      <c r="O800">
        <v>19</v>
      </c>
      <c r="P800">
        <v>6</v>
      </c>
      <c r="Q800">
        <v>3</v>
      </c>
      <c r="R800">
        <v>2</v>
      </c>
      <c r="S800">
        <v>11</v>
      </c>
      <c r="T800">
        <v>5.5</v>
      </c>
      <c r="U800">
        <v>0</v>
      </c>
      <c r="V800">
        <v>7</v>
      </c>
      <c r="W800">
        <v>2</v>
      </c>
      <c r="X800">
        <v>11</v>
      </c>
      <c r="Y800" s="2">
        <v>0.66700000000000004</v>
      </c>
      <c r="Z800">
        <v>30</v>
      </c>
      <c r="AA800">
        <v>0</v>
      </c>
      <c r="AB800">
        <v>0</v>
      </c>
    </row>
    <row r="801" spans="1:28" x14ac:dyDescent="0.25">
      <c r="A801">
        <v>2013</v>
      </c>
      <c r="B801">
        <v>180</v>
      </c>
      <c r="C801" t="s">
        <v>1113</v>
      </c>
      <c r="D801" t="str">
        <f>IFERROR(INDEX('Draft Master List'!E:F,MATCH(C801,'Draft Master List'!E:E,0),2),"N/A")</f>
        <v>N/A</v>
      </c>
      <c r="E801" t="s">
        <v>33</v>
      </c>
      <c r="F801">
        <v>27</v>
      </c>
      <c r="H801">
        <v>16</v>
      </c>
      <c r="I801">
        <v>0</v>
      </c>
      <c r="J801">
        <v>6</v>
      </c>
      <c r="K801">
        <v>18</v>
      </c>
      <c r="L801">
        <v>0</v>
      </c>
      <c r="M801">
        <v>9</v>
      </c>
      <c r="N801">
        <v>3</v>
      </c>
      <c r="O801">
        <v>1.1000000000000001</v>
      </c>
      <c r="P801">
        <v>0.4</v>
      </c>
      <c r="Q801">
        <v>11</v>
      </c>
      <c r="R801">
        <v>8</v>
      </c>
      <c r="S801">
        <v>97</v>
      </c>
      <c r="T801">
        <v>12.1</v>
      </c>
      <c r="U801">
        <v>1</v>
      </c>
      <c r="V801">
        <v>50</v>
      </c>
      <c r="W801">
        <v>0.5</v>
      </c>
      <c r="X801">
        <v>6.1</v>
      </c>
      <c r="Y801" s="2">
        <v>0.72699999999999998</v>
      </c>
      <c r="Z801">
        <v>115</v>
      </c>
      <c r="AA801">
        <v>1</v>
      </c>
      <c r="AB801">
        <v>3</v>
      </c>
    </row>
    <row r="802" spans="1:28" x14ac:dyDescent="0.25">
      <c r="A802">
        <v>2013</v>
      </c>
      <c r="B802">
        <v>181</v>
      </c>
      <c r="C802" t="s">
        <v>72</v>
      </c>
      <c r="D802" t="str">
        <f>IFERROR(INDEX('Draft Master List'!E:F,MATCH(C802,'Draft Master List'!E:E,0),2),"N/A")</f>
        <v>812006</v>
      </c>
      <c r="E802" t="s">
        <v>13</v>
      </c>
      <c r="F802">
        <v>31</v>
      </c>
      <c r="H802">
        <v>2</v>
      </c>
      <c r="I802">
        <v>0</v>
      </c>
      <c r="J802">
        <v>6</v>
      </c>
      <c r="K802">
        <v>-5</v>
      </c>
      <c r="L802">
        <v>0</v>
      </c>
      <c r="M802">
        <v>0</v>
      </c>
      <c r="N802">
        <v>-0.8</v>
      </c>
      <c r="O802">
        <v>-2.5</v>
      </c>
      <c r="P802">
        <v>3</v>
      </c>
      <c r="Z802">
        <v>-5</v>
      </c>
      <c r="AA802">
        <v>0</v>
      </c>
      <c r="AB802">
        <v>0</v>
      </c>
    </row>
    <row r="803" spans="1:28" x14ac:dyDescent="0.25">
      <c r="A803">
        <v>2013</v>
      </c>
      <c r="B803">
        <v>182</v>
      </c>
      <c r="C803" t="s">
        <v>67</v>
      </c>
      <c r="D803" t="str">
        <f>IFERROR(INDEX('Draft Master List'!E:F,MATCH(C803,'Draft Master List'!E:E,0),2),"N/A")</f>
        <v>N/A</v>
      </c>
      <c r="E803" t="s">
        <v>22</v>
      </c>
      <c r="F803">
        <v>30</v>
      </c>
      <c r="H803">
        <v>4</v>
      </c>
      <c r="I803">
        <v>0</v>
      </c>
      <c r="J803">
        <v>5</v>
      </c>
      <c r="K803">
        <v>0</v>
      </c>
      <c r="L803">
        <v>0</v>
      </c>
      <c r="M803">
        <v>2</v>
      </c>
      <c r="N803">
        <v>0</v>
      </c>
      <c r="O803">
        <v>0</v>
      </c>
      <c r="P803">
        <v>1.3</v>
      </c>
      <c r="Z803">
        <v>0</v>
      </c>
      <c r="AA803">
        <v>0</v>
      </c>
      <c r="AB803">
        <v>0</v>
      </c>
    </row>
    <row r="804" spans="1:28" x14ac:dyDescent="0.25">
      <c r="A804">
        <v>2013</v>
      </c>
      <c r="B804">
        <v>183</v>
      </c>
      <c r="C804" t="s">
        <v>283</v>
      </c>
      <c r="D804" t="str">
        <f>IFERROR(INDEX('Draft Master List'!E:F,MATCH(C804,'Draft Master List'!E:E,0),2),"N/A")</f>
        <v>1082010</v>
      </c>
      <c r="E804" t="s">
        <v>16</v>
      </c>
      <c r="F804">
        <v>26</v>
      </c>
      <c r="G804" t="s">
        <v>77</v>
      </c>
      <c r="H804">
        <v>14</v>
      </c>
      <c r="I804">
        <v>1</v>
      </c>
      <c r="J804">
        <v>5</v>
      </c>
      <c r="K804">
        <v>15</v>
      </c>
      <c r="L804">
        <v>0</v>
      </c>
      <c r="M804">
        <v>4</v>
      </c>
      <c r="N804">
        <v>3</v>
      </c>
      <c r="O804">
        <v>1.1000000000000001</v>
      </c>
      <c r="P804">
        <v>0.4</v>
      </c>
      <c r="Q804">
        <v>24</v>
      </c>
      <c r="R804">
        <v>13</v>
      </c>
      <c r="S804">
        <v>99</v>
      </c>
      <c r="T804">
        <v>7.6</v>
      </c>
      <c r="U804">
        <v>0</v>
      </c>
      <c r="V804">
        <v>22</v>
      </c>
      <c r="W804">
        <v>0.9</v>
      </c>
      <c r="X804">
        <v>7.1</v>
      </c>
      <c r="Y804" s="2">
        <v>0.54200000000000004</v>
      </c>
      <c r="Z804">
        <v>114</v>
      </c>
      <c r="AA804">
        <v>0</v>
      </c>
      <c r="AB804">
        <v>4</v>
      </c>
    </row>
    <row r="805" spans="1:28" x14ac:dyDescent="0.25">
      <c r="A805">
        <v>2013</v>
      </c>
      <c r="B805">
        <v>184</v>
      </c>
      <c r="C805" t="s">
        <v>320</v>
      </c>
      <c r="D805" t="str">
        <f>IFERROR(INDEX('Draft Master List'!E:F,MATCH(C805,'Draft Master List'!E:E,0),2),"N/A")</f>
        <v>172009</v>
      </c>
      <c r="E805" t="s">
        <v>669</v>
      </c>
      <c r="F805">
        <v>25</v>
      </c>
      <c r="H805">
        <v>4</v>
      </c>
      <c r="I805">
        <v>4</v>
      </c>
      <c r="J805">
        <v>5</v>
      </c>
      <c r="K805">
        <v>20</v>
      </c>
      <c r="L805">
        <v>0</v>
      </c>
      <c r="M805">
        <v>13</v>
      </c>
      <c r="N805">
        <v>4</v>
      </c>
      <c r="O805">
        <v>5</v>
      </c>
      <c r="P805">
        <v>1.3</v>
      </c>
      <c r="Z805">
        <v>20</v>
      </c>
      <c r="AA805">
        <v>0</v>
      </c>
      <c r="AB805">
        <v>2</v>
      </c>
    </row>
    <row r="806" spans="1:28" x14ac:dyDescent="0.25">
      <c r="A806">
        <v>2013</v>
      </c>
      <c r="B806">
        <v>185</v>
      </c>
      <c r="C806" t="s">
        <v>810</v>
      </c>
      <c r="D806" t="str">
        <f>IFERROR(INDEX('Draft Master List'!E:F,MATCH(C806,'Draft Master List'!E:E,0),2),"N/A")</f>
        <v>N/A</v>
      </c>
      <c r="E806" t="s">
        <v>64</v>
      </c>
      <c r="F806">
        <v>22</v>
      </c>
      <c r="G806" t="s">
        <v>74</v>
      </c>
      <c r="H806">
        <v>14</v>
      </c>
      <c r="I806">
        <v>14</v>
      </c>
      <c r="J806">
        <v>5</v>
      </c>
      <c r="K806">
        <v>88</v>
      </c>
      <c r="L806">
        <v>0</v>
      </c>
      <c r="M806">
        <v>34</v>
      </c>
      <c r="N806">
        <v>17.600000000000001</v>
      </c>
      <c r="O806">
        <v>6.3</v>
      </c>
      <c r="P806">
        <v>0.4</v>
      </c>
      <c r="Q806">
        <v>159</v>
      </c>
      <c r="R806">
        <v>87</v>
      </c>
      <c r="S806">
        <v>1646</v>
      </c>
      <c r="T806">
        <v>18.899999999999999</v>
      </c>
      <c r="U806">
        <v>9</v>
      </c>
      <c r="V806">
        <v>95</v>
      </c>
      <c r="W806">
        <v>6.2</v>
      </c>
      <c r="X806">
        <v>117.6</v>
      </c>
      <c r="Y806" s="2">
        <v>0.54700000000000004</v>
      </c>
      <c r="Z806">
        <v>1734</v>
      </c>
      <c r="AA806">
        <v>9</v>
      </c>
      <c r="AB806">
        <v>0</v>
      </c>
    </row>
    <row r="807" spans="1:28" x14ac:dyDescent="0.25">
      <c r="A807">
        <v>2013</v>
      </c>
      <c r="B807">
        <v>186</v>
      </c>
      <c r="C807" t="s">
        <v>1013</v>
      </c>
      <c r="D807" t="str">
        <f>IFERROR(INDEX('Draft Master List'!E:F,MATCH(C807,'Draft Master List'!E:E,0),2),"N/A")</f>
        <v>N/A</v>
      </c>
      <c r="E807" t="s">
        <v>20</v>
      </c>
      <c r="F807">
        <v>24</v>
      </c>
      <c r="H807">
        <v>6</v>
      </c>
      <c r="I807">
        <v>0</v>
      </c>
      <c r="J807">
        <v>5</v>
      </c>
      <c r="K807">
        <v>33</v>
      </c>
      <c r="L807">
        <v>0</v>
      </c>
      <c r="M807">
        <v>22</v>
      </c>
      <c r="N807">
        <v>6.6</v>
      </c>
      <c r="O807">
        <v>5.5</v>
      </c>
      <c r="P807">
        <v>0.8</v>
      </c>
      <c r="Q807">
        <v>1</v>
      </c>
      <c r="R807">
        <v>1</v>
      </c>
      <c r="S807">
        <v>57</v>
      </c>
      <c r="T807">
        <v>57</v>
      </c>
      <c r="U807">
        <v>0</v>
      </c>
      <c r="V807">
        <v>57</v>
      </c>
      <c r="W807">
        <v>0.2</v>
      </c>
      <c r="X807">
        <v>9.5</v>
      </c>
      <c r="Y807" s="2">
        <v>1</v>
      </c>
      <c r="Z807">
        <v>90</v>
      </c>
      <c r="AA807">
        <v>0</v>
      </c>
      <c r="AB807">
        <v>0</v>
      </c>
    </row>
    <row r="808" spans="1:28" x14ac:dyDescent="0.25">
      <c r="A808">
        <v>2013</v>
      </c>
      <c r="B808">
        <v>187</v>
      </c>
      <c r="C808" t="s">
        <v>906</v>
      </c>
      <c r="D808" t="str">
        <f>IFERROR(INDEX('Draft Master List'!E:F,MATCH(C808,'Draft Master List'!E:E,0),2),"N/A")</f>
        <v>N/A</v>
      </c>
      <c r="E808" t="s">
        <v>16</v>
      </c>
      <c r="F808">
        <v>25</v>
      </c>
      <c r="H808">
        <v>16</v>
      </c>
      <c r="I808">
        <v>0</v>
      </c>
      <c r="J808">
        <v>5</v>
      </c>
      <c r="K808">
        <v>23</v>
      </c>
      <c r="L808">
        <v>0</v>
      </c>
      <c r="M808">
        <v>19</v>
      </c>
      <c r="N808">
        <v>4.5999999999999996</v>
      </c>
      <c r="O808">
        <v>1.4</v>
      </c>
      <c r="P808">
        <v>0.3</v>
      </c>
      <c r="Q808">
        <v>3</v>
      </c>
      <c r="R808">
        <v>2</v>
      </c>
      <c r="S808">
        <v>55</v>
      </c>
      <c r="T808">
        <v>27.5</v>
      </c>
      <c r="U808">
        <v>0</v>
      </c>
      <c r="V808">
        <v>52</v>
      </c>
      <c r="W808">
        <v>0.1</v>
      </c>
      <c r="X808">
        <v>3.4</v>
      </c>
      <c r="Y808" s="2">
        <v>0.66700000000000004</v>
      </c>
      <c r="Z808">
        <v>78</v>
      </c>
      <c r="AA808">
        <v>0</v>
      </c>
      <c r="AB808">
        <v>2</v>
      </c>
    </row>
    <row r="809" spans="1:28" x14ac:dyDescent="0.25">
      <c r="A809">
        <v>2013</v>
      </c>
      <c r="B809">
        <v>188</v>
      </c>
      <c r="C809" t="s">
        <v>75</v>
      </c>
      <c r="D809" t="str">
        <f>IFERROR(INDEX('Draft Master List'!E:F,MATCH(C809,'Draft Master List'!E:E,0),2),"N/A")</f>
        <v>N/A</v>
      </c>
      <c r="E809" t="s">
        <v>23</v>
      </c>
      <c r="F809">
        <v>32</v>
      </c>
      <c r="G809" t="s">
        <v>1</v>
      </c>
      <c r="H809">
        <v>10</v>
      </c>
      <c r="I809">
        <v>8</v>
      </c>
      <c r="J809">
        <v>5</v>
      </c>
      <c r="K809">
        <v>24</v>
      </c>
      <c r="L809">
        <v>0</v>
      </c>
      <c r="M809">
        <v>7</v>
      </c>
      <c r="N809">
        <v>4.8</v>
      </c>
      <c r="O809">
        <v>2.4</v>
      </c>
      <c r="P809">
        <v>0.5</v>
      </c>
      <c r="Z809">
        <v>24</v>
      </c>
      <c r="AA809">
        <v>0</v>
      </c>
      <c r="AB809">
        <v>2</v>
      </c>
    </row>
    <row r="810" spans="1:28" x14ac:dyDescent="0.25">
      <c r="A810">
        <v>2013</v>
      </c>
      <c r="B810">
        <v>189</v>
      </c>
      <c r="C810" t="s">
        <v>779</v>
      </c>
      <c r="D810" t="str">
        <f>IFERROR(INDEX('Draft Master List'!E:F,MATCH(C810,'Draft Master List'!E:E,0),2),"N/A")</f>
        <v>N/A</v>
      </c>
      <c r="E810" t="s">
        <v>32</v>
      </c>
      <c r="F810">
        <v>25</v>
      </c>
      <c r="H810">
        <v>3</v>
      </c>
      <c r="I810">
        <v>0</v>
      </c>
      <c r="J810">
        <v>5</v>
      </c>
      <c r="K810">
        <v>37</v>
      </c>
      <c r="L810">
        <v>0</v>
      </c>
      <c r="M810">
        <v>22</v>
      </c>
      <c r="N810">
        <v>7.4</v>
      </c>
      <c r="O810">
        <v>12.3</v>
      </c>
      <c r="P810">
        <v>1.7</v>
      </c>
      <c r="Z810">
        <v>37</v>
      </c>
      <c r="AA810">
        <v>0</v>
      </c>
      <c r="AB810">
        <v>1</v>
      </c>
    </row>
    <row r="811" spans="1:28" x14ac:dyDescent="0.25">
      <c r="A811">
        <v>2013</v>
      </c>
      <c r="B811">
        <v>190</v>
      </c>
      <c r="C811" t="s">
        <v>1112</v>
      </c>
      <c r="D811" t="str">
        <f>IFERROR(INDEX('Draft Master List'!E:F,MATCH(C811,'Draft Master List'!E:E,0),2),"N/A")</f>
        <v>N/A</v>
      </c>
      <c r="E811" t="s">
        <v>21</v>
      </c>
      <c r="F811">
        <v>28</v>
      </c>
      <c r="H811">
        <v>15</v>
      </c>
      <c r="I811">
        <v>0</v>
      </c>
      <c r="J811">
        <v>5</v>
      </c>
      <c r="K811">
        <v>145</v>
      </c>
      <c r="L811">
        <v>2</v>
      </c>
      <c r="M811">
        <v>50</v>
      </c>
      <c r="N811">
        <v>29</v>
      </c>
      <c r="O811">
        <v>9.6999999999999993</v>
      </c>
      <c r="P811">
        <v>0.3</v>
      </c>
      <c r="Q811">
        <v>3</v>
      </c>
      <c r="R811">
        <v>2</v>
      </c>
      <c r="S811">
        <v>10</v>
      </c>
      <c r="T811">
        <v>5</v>
      </c>
      <c r="U811">
        <v>0</v>
      </c>
      <c r="V811">
        <v>6</v>
      </c>
      <c r="W811">
        <v>0.1</v>
      </c>
      <c r="X811">
        <v>0.7</v>
      </c>
      <c r="Y811" s="2">
        <v>0.66700000000000004</v>
      </c>
      <c r="Z811">
        <v>155</v>
      </c>
      <c r="AA811">
        <v>2</v>
      </c>
      <c r="AB811">
        <v>0</v>
      </c>
    </row>
    <row r="812" spans="1:28" x14ac:dyDescent="0.25">
      <c r="A812">
        <v>2013</v>
      </c>
      <c r="B812">
        <v>191</v>
      </c>
      <c r="C812" t="s">
        <v>775</v>
      </c>
      <c r="D812" t="str">
        <f>IFERROR(INDEX('Draft Master List'!E:F,MATCH(C812,'Draft Master List'!E:E,0),2),"N/A")</f>
        <v>N/A</v>
      </c>
      <c r="E812" t="s">
        <v>5</v>
      </c>
      <c r="F812">
        <v>26</v>
      </c>
      <c r="G812" t="s">
        <v>62</v>
      </c>
      <c r="H812">
        <v>3</v>
      </c>
      <c r="I812">
        <v>2</v>
      </c>
      <c r="J812">
        <v>5</v>
      </c>
      <c r="K812">
        <v>55</v>
      </c>
      <c r="L812">
        <v>1</v>
      </c>
      <c r="M812">
        <v>19</v>
      </c>
      <c r="N812">
        <v>11</v>
      </c>
      <c r="O812">
        <v>18.3</v>
      </c>
      <c r="P812">
        <v>1.7</v>
      </c>
      <c r="Z812">
        <v>55</v>
      </c>
      <c r="AA812">
        <v>1</v>
      </c>
      <c r="AB812">
        <v>0</v>
      </c>
    </row>
    <row r="813" spans="1:28" x14ac:dyDescent="0.25">
      <c r="A813">
        <v>2013</v>
      </c>
      <c r="B813">
        <v>192</v>
      </c>
      <c r="C813" t="s">
        <v>742</v>
      </c>
      <c r="D813" t="str">
        <f>IFERROR(INDEX('Draft Master List'!E:F,MATCH(C813,'Draft Master List'!E:E,0),2),"N/A")</f>
        <v>N/A</v>
      </c>
      <c r="E813" t="s">
        <v>5</v>
      </c>
      <c r="F813">
        <v>23</v>
      </c>
      <c r="G813" t="s">
        <v>77</v>
      </c>
      <c r="H813">
        <v>6</v>
      </c>
      <c r="I813">
        <v>4</v>
      </c>
      <c r="J813">
        <v>4</v>
      </c>
      <c r="K813">
        <v>78</v>
      </c>
      <c r="L813">
        <v>0</v>
      </c>
      <c r="M813">
        <v>67</v>
      </c>
      <c r="N813">
        <v>19.5</v>
      </c>
      <c r="O813">
        <v>13</v>
      </c>
      <c r="P813">
        <v>0.7</v>
      </c>
      <c r="Q813">
        <v>47</v>
      </c>
      <c r="R813">
        <v>31</v>
      </c>
      <c r="S813">
        <v>433</v>
      </c>
      <c r="T813">
        <v>14</v>
      </c>
      <c r="U813">
        <v>4</v>
      </c>
      <c r="V813">
        <v>48</v>
      </c>
      <c r="W813">
        <v>5.2</v>
      </c>
      <c r="X813">
        <v>72.2</v>
      </c>
      <c r="Y813" s="2">
        <v>0.66</v>
      </c>
      <c r="Z813">
        <v>511</v>
      </c>
      <c r="AA813">
        <v>4</v>
      </c>
      <c r="AB813">
        <v>0</v>
      </c>
    </row>
    <row r="814" spans="1:28" x14ac:dyDescent="0.25">
      <c r="A814">
        <v>2013</v>
      </c>
      <c r="B814">
        <v>193</v>
      </c>
      <c r="C814" t="s">
        <v>754</v>
      </c>
      <c r="D814" t="str">
        <f>IFERROR(INDEX('Draft Master List'!E:F,MATCH(C814,'Draft Master List'!E:E,0),2),"N/A")</f>
        <v>N/A</v>
      </c>
      <c r="E814" t="s">
        <v>7</v>
      </c>
      <c r="F814">
        <v>25</v>
      </c>
      <c r="G814" t="s">
        <v>62</v>
      </c>
      <c r="H814">
        <v>5</v>
      </c>
      <c r="I814">
        <v>3</v>
      </c>
      <c r="J814">
        <v>4</v>
      </c>
      <c r="K814">
        <v>14</v>
      </c>
      <c r="L814">
        <v>0</v>
      </c>
      <c r="M814">
        <v>6</v>
      </c>
      <c r="N814">
        <v>3.5</v>
      </c>
      <c r="O814">
        <v>2.8</v>
      </c>
      <c r="P814">
        <v>0.8</v>
      </c>
      <c r="Z814">
        <v>14</v>
      </c>
      <c r="AA814">
        <v>0</v>
      </c>
      <c r="AB814">
        <v>3</v>
      </c>
    </row>
    <row r="815" spans="1:28" x14ac:dyDescent="0.25">
      <c r="A815">
        <v>2013</v>
      </c>
      <c r="B815">
        <v>194</v>
      </c>
      <c r="C815" t="s">
        <v>1153</v>
      </c>
      <c r="D815" t="str">
        <f>IFERROR(INDEX('Draft Master List'!E:F,MATCH(C815,'Draft Master List'!E:E,0),2),"N/A")</f>
        <v>N/A</v>
      </c>
      <c r="E815" t="s">
        <v>30</v>
      </c>
      <c r="F815">
        <v>25</v>
      </c>
      <c r="G815" t="s">
        <v>976</v>
      </c>
      <c r="H815">
        <v>16</v>
      </c>
      <c r="I815">
        <v>6</v>
      </c>
      <c r="J815">
        <v>4</v>
      </c>
      <c r="K815">
        <v>10</v>
      </c>
      <c r="L815">
        <v>1</v>
      </c>
      <c r="M815">
        <v>4</v>
      </c>
      <c r="N815">
        <v>2.5</v>
      </c>
      <c r="O815">
        <v>0.6</v>
      </c>
      <c r="P815">
        <v>0.3</v>
      </c>
      <c r="Q815">
        <v>4</v>
      </c>
      <c r="R815">
        <v>4</v>
      </c>
      <c r="S815">
        <v>62</v>
      </c>
      <c r="T815">
        <v>15.5</v>
      </c>
      <c r="U815">
        <v>0</v>
      </c>
      <c r="V815">
        <v>31</v>
      </c>
      <c r="W815">
        <v>0.3</v>
      </c>
      <c r="X815">
        <v>3.9</v>
      </c>
      <c r="Y815" s="2">
        <v>1</v>
      </c>
      <c r="Z815">
        <v>72</v>
      </c>
      <c r="AA815">
        <v>1</v>
      </c>
      <c r="AB815">
        <v>0</v>
      </c>
    </row>
    <row r="816" spans="1:28" x14ac:dyDescent="0.25">
      <c r="A816">
        <v>2013</v>
      </c>
      <c r="B816">
        <v>195</v>
      </c>
      <c r="C816" t="s">
        <v>980</v>
      </c>
      <c r="D816" t="str">
        <f>IFERROR(INDEX('Draft Master List'!E:F,MATCH(C816,'Draft Master List'!E:E,0),2),"N/A")</f>
        <v>N/A</v>
      </c>
      <c r="E816" t="s">
        <v>3</v>
      </c>
      <c r="F816">
        <v>26</v>
      </c>
      <c r="H816">
        <v>3</v>
      </c>
      <c r="I816">
        <v>0</v>
      </c>
      <c r="J816">
        <v>4</v>
      </c>
      <c r="K816">
        <v>2</v>
      </c>
      <c r="L816">
        <v>0</v>
      </c>
      <c r="M816">
        <v>3</v>
      </c>
      <c r="N816">
        <v>0.5</v>
      </c>
      <c r="O816">
        <v>0.7</v>
      </c>
      <c r="P816">
        <v>1.3</v>
      </c>
      <c r="Z816">
        <v>2</v>
      </c>
      <c r="AA816">
        <v>0</v>
      </c>
      <c r="AB816">
        <v>0</v>
      </c>
    </row>
    <row r="817" spans="1:28" x14ac:dyDescent="0.25">
      <c r="A817">
        <v>2013</v>
      </c>
      <c r="B817">
        <v>196</v>
      </c>
      <c r="C817" t="s">
        <v>97</v>
      </c>
      <c r="D817" t="str">
        <f>IFERROR(INDEX('Draft Master List'!E:F,MATCH(C817,'Draft Master List'!E:E,0),2),"N/A")</f>
        <v>92007</v>
      </c>
      <c r="E817" t="s">
        <v>22</v>
      </c>
      <c r="F817">
        <v>28</v>
      </c>
      <c r="G817" t="s">
        <v>77</v>
      </c>
      <c r="H817">
        <v>16</v>
      </c>
      <c r="I817">
        <v>2</v>
      </c>
      <c r="J817">
        <v>4</v>
      </c>
      <c r="K817">
        <v>29</v>
      </c>
      <c r="L817">
        <v>0</v>
      </c>
      <c r="M817">
        <v>14</v>
      </c>
      <c r="N817">
        <v>7.3</v>
      </c>
      <c r="O817">
        <v>1.8</v>
      </c>
      <c r="P817">
        <v>0.3</v>
      </c>
      <c r="Q817">
        <v>68</v>
      </c>
      <c r="R817">
        <v>36</v>
      </c>
      <c r="S817">
        <v>556</v>
      </c>
      <c r="T817">
        <v>15.4</v>
      </c>
      <c r="U817">
        <v>5</v>
      </c>
      <c r="V817">
        <v>47</v>
      </c>
      <c r="W817">
        <v>2.2999999999999998</v>
      </c>
      <c r="X817">
        <v>34.799999999999997</v>
      </c>
      <c r="Y817" s="2">
        <v>0.52900000000000003</v>
      </c>
      <c r="Z817">
        <v>585</v>
      </c>
      <c r="AA817">
        <v>5</v>
      </c>
      <c r="AB817">
        <v>0</v>
      </c>
    </row>
    <row r="818" spans="1:28" x14ac:dyDescent="0.25">
      <c r="A818">
        <v>2013</v>
      </c>
      <c r="B818">
        <v>197</v>
      </c>
      <c r="C818" t="s">
        <v>1208</v>
      </c>
      <c r="D818" t="str">
        <f>IFERROR(INDEX('Draft Master List'!E:F,MATCH(C818,'Draft Master List'!E:E,0),2),"N/A")</f>
        <v>N/A</v>
      </c>
      <c r="E818" t="s">
        <v>23</v>
      </c>
      <c r="F818">
        <v>23</v>
      </c>
      <c r="H818">
        <v>1</v>
      </c>
      <c r="I818">
        <v>0</v>
      </c>
      <c r="J818">
        <v>4</v>
      </c>
      <c r="K818">
        <v>8</v>
      </c>
      <c r="L818">
        <v>0</v>
      </c>
      <c r="M818">
        <v>4</v>
      </c>
      <c r="N818">
        <v>2</v>
      </c>
      <c r="O818">
        <v>8</v>
      </c>
      <c r="P818">
        <v>4</v>
      </c>
      <c r="Q818">
        <v>3</v>
      </c>
      <c r="R818">
        <v>1</v>
      </c>
      <c r="S818">
        <v>12</v>
      </c>
      <c r="T818">
        <v>12</v>
      </c>
      <c r="U818">
        <v>0</v>
      </c>
      <c r="V818">
        <v>12</v>
      </c>
      <c r="W818">
        <v>1</v>
      </c>
      <c r="X818">
        <v>12</v>
      </c>
      <c r="Y818" s="2">
        <v>0.33300000000000002</v>
      </c>
      <c r="Z818">
        <v>20</v>
      </c>
      <c r="AA818">
        <v>0</v>
      </c>
      <c r="AB818">
        <v>0</v>
      </c>
    </row>
    <row r="819" spans="1:28" x14ac:dyDescent="0.25">
      <c r="A819">
        <v>2013</v>
      </c>
      <c r="B819">
        <v>198</v>
      </c>
      <c r="C819" t="s">
        <v>1209</v>
      </c>
      <c r="D819" t="str">
        <f>IFERROR(INDEX('Draft Master List'!E:F,MATCH(C819,'Draft Master List'!E:E,0),2),"N/A")</f>
        <v>N/A</v>
      </c>
      <c r="E819" t="s">
        <v>29</v>
      </c>
      <c r="F819">
        <v>24</v>
      </c>
      <c r="G819" t="s">
        <v>77</v>
      </c>
      <c r="H819">
        <v>16</v>
      </c>
      <c r="I819">
        <v>6</v>
      </c>
      <c r="J819">
        <v>4</v>
      </c>
      <c r="K819">
        <v>14</v>
      </c>
      <c r="L819">
        <v>0</v>
      </c>
      <c r="M819">
        <v>14</v>
      </c>
      <c r="N819">
        <v>3.5</v>
      </c>
      <c r="O819">
        <v>0.9</v>
      </c>
      <c r="P819">
        <v>0.3</v>
      </c>
      <c r="Q819">
        <v>58</v>
      </c>
      <c r="R819">
        <v>23</v>
      </c>
      <c r="S819">
        <v>361</v>
      </c>
      <c r="T819">
        <v>15.7</v>
      </c>
      <c r="U819">
        <v>2</v>
      </c>
      <c r="V819">
        <v>47</v>
      </c>
      <c r="W819">
        <v>1.4</v>
      </c>
      <c r="X819">
        <v>22.6</v>
      </c>
      <c r="Y819" s="2">
        <v>0.39700000000000002</v>
      </c>
      <c r="Z819">
        <v>375</v>
      </c>
      <c r="AA819">
        <v>2</v>
      </c>
      <c r="AB819">
        <v>1</v>
      </c>
    </row>
    <row r="820" spans="1:28" x14ac:dyDescent="0.25">
      <c r="A820">
        <v>2013</v>
      </c>
      <c r="B820">
        <v>199</v>
      </c>
      <c r="C820" t="s">
        <v>519</v>
      </c>
      <c r="D820" t="str">
        <f>IFERROR(INDEX('Draft Master List'!E:F,MATCH(C820,'Draft Master List'!E:E,0),2),"N/A")</f>
        <v>642006</v>
      </c>
      <c r="E820" t="s">
        <v>19</v>
      </c>
      <c r="F820">
        <v>30</v>
      </c>
      <c r="H820">
        <v>3</v>
      </c>
      <c r="I820">
        <v>0</v>
      </c>
      <c r="J820">
        <v>4</v>
      </c>
      <c r="K820">
        <v>1</v>
      </c>
      <c r="L820">
        <v>1</v>
      </c>
      <c r="M820">
        <v>5</v>
      </c>
      <c r="N820">
        <v>0.3</v>
      </c>
      <c r="O820">
        <v>0.3</v>
      </c>
      <c r="P820">
        <v>1.3</v>
      </c>
      <c r="Z820">
        <v>1</v>
      </c>
      <c r="AA820">
        <v>1</v>
      </c>
      <c r="AB820">
        <v>0</v>
      </c>
    </row>
    <row r="821" spans="1:28" x14ac:dyDescent="0.25">
      <c r="A821">
        <v>2013</v>
      </c>
      <c r="B821">
        <v>200</v>
      </c>
      <c r="C821" t="s">
        <v>745</v>
      </c>
      <c r="D821" t="str">
        <f>IFERROR(INDEX('Draft Master List'!E:F,MATCH(C821,'Draft Master List'!E:E,0),2),"N/A")</f>
        <v>N/A</v>
      </c>
      <c r="E821" t="s">
        <v>32</v>
      </c>
      <c r="F821">
        <v>25</v>
      </c>
      <c r="G821" t="s">
        <v>74</v>
      </c>
      <c r="H821">
        <v>12</v>
      </c>
      <c r="I821">
        <v>8</v>
      </c>
      <c r="J821">
        <v>4</v>
      </c>
      <c r="K821">
        <v>11</v>
      </c>
      <c r="L821">
        <v>0</v>
      </c>
      <c r="M821">
        <v>8</v>
      </c>
      <c r="N821">
        <v>2.8</v>
      </c>
      <c r="O821">
        <v>0.9</v>
      </c>
      <c r="P821">
        <v>0.3</v>
      </c>
      <c r="Q821">
        <v>72</v>
      </c>
      <c r="R821">
        <v>43</v>
      </c>
      <c r="S821">
        <v>523</v>
      </c>
      <c r="T821">
        <v>12.2</v>
      </c>
      <c r="U821">
        <v>3</v>
      </c>
      <c r="V821">
        <v>26</v>
      </c>
      <c r="W821">
        <v>3.6</v>
      </c>
      <c r="X821">
        <v>43.6</v>
      </c>
      <c r="Y821" s="2">
        <v>0.59699999999999998</v>
      </c>
      <c r="Z821">
        <v>534</v>
      </c>
      <c r="AA821">
        <v>3</v>
      </c>
      <c r="AB821">
        <v>0</v>
      </c>
    </row>
    <row r="822" spans="1:28" x14ac:dyDescent="0.25">
      <c r="A822">
        <v>2013</v>
      </c>
      <c r="B822">
        <v>201</v>
      </c>
      <c r="C822" t="s">
        <v>845</v>
      </c>
      <c r="D822" t="str">
        <f>IFERROR(INDEX('Draft Master List'!E:F,MATCH(C822,'Draft Master List'!E:E,0),2),"N/A")</f>
        <v>N/A</v>
      </c>
      <c r="E822" t="s">
        <v>10</v>
      </c>
      <c r="F822">
        <v>23</v>
      </c>
      <c r="G822" t="s">
        <v>787</v>
      </c>
      <c r="H822">
        <v>16</v>
      </c>
      <c r="I822">
        <v>16</v>
      </c>
      <c r="J822">
        <v>4</v>
      </c>
      <c r="K822">
        <v>21</v>
      </c>
      <c r="L822">
        <v>0</v>
      </c>
      <c r="M822">
        <v>12</v>
      </c>
      <c r="N822">
        <v>5.3</v>
      </c>
      <c r="O822">
        <v>1.3</v>
      </c>
      <c r="P822">
        <v>0.3</v>
      </c>
      <c r="Q822">
        <v>8</v>
      </c>
      <c r="R822">
        <v>6</v>
      </c>
      <c r="S822">
        <v>54</v>
      </c>
      <c r="T822">
        <v>9</v>
      </c>
      <c r="U822">
        <v>0</v>
      </c>
      <c r="V822">
        <v>19</v>
      </c>
      <c r="W822">
        <v>0.4</v>
      </c>
      <c r="X822">
        <v>3.4</v>
      </c>
      <c r="Y822" s="2">
        <v>0.75</v>
      </c>
      <c r="Z822">
        <v>75</v>
      </c>
      <c r="AA822">
        <v>0</v>
      </c>
      <c r="AB822">
        <v>3</v>
      </c>
    </row>
    <row r="823" spans="1:28" x14ac:dyDescent="0.25">
      <c r="A823">
        <v>2013</v>
      </c>
      <c r="B823">
        <v>202</v>
      </c>
      <c r="C823" t="s">
        <v>1210</v>
      </c>
      <c r="D823" t="str">
        <f>IFERROR(INDEX('Draft Master List'!E:F,MATCH(C823,'Draft Master List'!E:E,0),2),"N/A")</f>
        <v>N/A</v>
      </c>
      <c r="E823" t="s">
        <v>32</v>
      </c>
      <c r="F823">
        <v>23</v>
      </c>
      <c r="G823" t="s">
        <v>1211</v>
      </c>
      <c r="H823">
        <v>16</v>
      </c>
      <c r="I823">
        <v>15</v>
      </c>
      <c r="J823">
        <v>4</v>
      </c>
      <c r="K823">
        <v>4</v>
      </c>
      <c r="L823">
        <v>2</v>
      </c>
      <c r="M823">
        <v>1</v>
      </c>
      <c r="N823">
        <v>1</v>
      </c>
      <c r="O823">
        <v>0.3</v>
      </c>
      <c r="P823">
        <v>0.3</v>
      </c>
      <c r="Z823">
        <v>4</v>
      </c>
      <c r="AA823">
        <v>2</v>
      </c>
      <c r="AB823">
        <v>0</v>
      </c>
    </row>
    <row r="824" spans="1:28" x14ac:dyDescent="0.25">
      <c r="A824">
        <v>2013</v>
      </c>
      <c r="B824">
        <v>203</v>
      </c>
      <c r="C824" t="s">
        <v>768</v>
      </c>
      <c r="D824" t="str">
        <f>IFERROR(INDEX('Draft Master List'!E:F,MATCH(C824,'Draft Master List'!E:E,0),2),"N/A")</f>
        <v>N/A</v>
      </c>
      <c r="E824" t="s">
        <v>15</v>
      </c>
      <c r="F824">
        <v>24</v>
      </c>
      <c r="G824" t="s">
        <v>74</v>
      </c>
      <c r="H824">
        <v>16</v>
      </c>
      <c r="I824">
        <v>14</v>
      </c>
      <c r="J824">
        <v>4</v>
      </c>
      <c r="K824">
        <v>16</v>
      </c>
      <c r="L824">
        <v>0</v>
      </c>
      <c r="M824">
        <v>9</v>
      </c>
      <c r="N824">
        <v>4</v>
      </c>
      <c r="O824">
        <v>1</v>
      </c>
      <c r="P824">
        <v>0.3</v>
      </c>
      <c r="Q824">
        <v>77</v>
      </c>
      <c r="R824">
        <v>47</v>
      </c>
      <c r="S824">
        <v>455</v>
      </c>
      <c r="T824">
        <v>9.6999999999999993</v>
      </c>
      <c r="U824">
        <v>2</v>
      </c>
      <c r="V824">
        <v>32</v>
      </c>
      <c r="W824">
        <v>2.9</v>
      </c>
      <c r="X824">
        <v>28.4</v>
      </c>
      <c r="Y824" s="2">
        <v>0.61</v>
      </c>
      <c r="Z824">
        <v>471</v>
      </c>
      <c r="AA824">
        <v>2</v>
      </c>
      <c r="AB824">
        <v>1</v>
      </c>
    </row>
    <row r="825" spans="1:28" x14ac:dyDescent="0.25">
      <c r="A825">
        <v>2013</v>
      </c>
      <c r="B825">
        <v>204</v>
      </c>
      <c r="C825" t="s">
        <v>362</v>
      </c>
      <c r="D825" t="str">
        <f>IFERROR(INDEX('Draft Master List'!E:F,MATCH(C825,'Draft Master List'!E:E,0),2),"N/A")</f>
        <v>2092009</v>
      </c>
      <c r="E825" t="s">
        <v>3</v>
      </c>
      <c r="F825">
        <v>29</v>
      </c>
      <c r="H825">
        <v>2</v>
      </c>
      <c r="I825">
        <v>0</v>
      </c>
      <c r="J825">
        <v>4</v>
      </c>
      <c r="K825">
        <v>14</v>
      </c>
      <c r="L825">
        <v>0</v>
      </c>
      <c r="M825">
        <v>9</v>
      </c>
      <c r="N825">
        <v>3.5</v>
      </c>
      <c r="O825">
        <v>7</v>
      </c>
      <c r="P825">
        <v>2</v>
      </c>
      <c r="Q825">
        <v>2</v>
      </c>
      <c r="R825">
        <v>2</v>
      </c>
      <c r="S825">
        <v>10</v>
      </c>
      <c r="T825">
        <v>5</v>
      </c>
      <c r="U825">
        <v>0</v>
      </c>
      <c r="V825">
        <v>8</v>
      </c>
      <c r="W825">
        <v>1</v>
      </c>
      <c r="X825">
        <v>5</v>
      </c>
      <c r="Y825" s="2">
        <v>1</v>
      </c>
      <c r="Z825">
        <v>24</v>
      </c>
      <c r="AA825">
        <v>0</v>
      </c>
      <c r="AB825">
        <v>0</v>
      </c>
    </row>
    <row r="826" spans="1:28" x14ac:dyDescent="0.25">
      <c r="A826">
        <v>2013</v>
      </c>
      <c r="B826">
        <v>205</v>
      </c>
      <c r="C826" t="s">
        <v>1212</v>
      </c>
      <c r="D826" t="str">
        <f>IFERROR(INDEX('Draft Master List'!E:F,MATCH(C826,'Draft Master List'!E:E,0),2),"N/A")</f>
        <v>N/A</v>
      </c>
      <c r="E826" t="s">
        <v>22</v>
      </c>
      <c r="F826">
        <v>27</v>
      </c>
      <c r="H826">
        <v>5</v>
      </c>
      <c r="I826">
        <v>0</v>
      </c>
      <c r="J826">
        <v>4</v>
      </c>
      <c r="K826">
        <v>5</v>
      </c>
      <c r="L826">
        <v>0</v>
      </c>
      <c r="M826">
        <v>5</v>
      </c>
      <c r="N826">
        <v>1.3</v>
      </c>
      <c r="O826">
        <v>1</v>
      </c>
      <c r="P826">
        <v>0.8</v>
      </c>
      <c r="Z826">
        <v>5</v>
      </c>
      <c r="AA826">
        <v>0</v>
      </c>
      <c r="AB826">
        <v>0</v>
      </c>
    </row>
    <row r="827" spans="1:28" x14ac:dyDescent="0.25">
      <c r="A827">
        <v>2013</v>
      </c>
      <c r="B827">
        <v>206</v>
      </c>
      <c r="C827" t="s">
        <v>1054</v>
      </c>
      <c r="D827" t="str">
        <f>IFERROR(INDEX('Draft Master List'!E:F,MATCH(C827,'Draft Master List'!E:E,0),2),"N/A")</f>
        <v>N/A</v>
      </c>
      <c r="E827" t="s">
        <v>223</v>
      </c>
      <c r="F827">
        <v>24</v>
      </c>
      <c r="G827" t="s">
        <v>74</v>
      </c>
      <c r="H827">
        <v>16</v>
      </c>
      <c r="I827">
        <v>13</v>
      </c>
      <c r="J827">
        <v>3</v>
      </c>
      <c r="K827">
        <v>8</v>
      </c>
      <c r="L827">
        <v>0</v>
      </c>
      <c r="M827">
        <v>16</v>
      </c>
      <c r="N827">
        <v>2.7</v>
      </c>
      <c r="O827">
        <v>0.5</v>
      </c>
      <c r="P827">
        <v>0.2</v>
      </c>
      <c r="Q827">
        <v>83</v>
      </c>
      <c r="R827">
        <v>34</v>
      </c>
      <c r="S827">
        <v>569</v>
      </c>
      <c r="T827">
        <v>16.7</v>
      </c>
      <c r="U827">
        <v>0</v>
      </c>
      <c r="V827">
        <v>47</v>
      </c>
      <c r="W827">
        <v>2.1</v>
      </c>
      <c r="X827">
        <v>35.6</v>
      </c>
      <c r="Y827" s="2">
        <v>0.41</v>
      </c>
      <c r="Z827">
        <v>577</v>
      </c>
      <c r="AA827">
        <v>0</v>
      </c>
      <c r="AB827">
        <v>1</v>
      </c>
    </row>
    <row r="828" spans="1:28" x14ac:dyDescent="0.25">
      <c r="A828">
        <v>2013</v>
      </c>
      <c r="B828">
        <v>207</v>
      </c>
      <c r="C828" t="s">
        <v>1154</v>
      </c>
      <c r="D828" t="str">
        <f>IFERROR(INDEX('Draft Master List'!E:F,MATCH(C828,'Draft Master List'!E:E,0),2),"N/A")</f>
        <v>N/A</v>
      </c>
      <c r="E828" t="s">
        <v>29</v>
      </c>
      <c r="F828">
        <v>23</v>
      </c>
      <c r="G828" t="s">
        <v>77</v>
      </c>
      <c r="H828">
        <v>12</v>
      </c>
      <c r="I828">
        <v>1</v>
      </c>
      <c r="J828">
        <v>3</v>
      </c>
      <c r="K828">
        <v>13</v>
      </c>
      <c r="L828">
        <v>0</v>
      </c>
      <c r="M828">
        <v>17</v>
      </c>
      <c r="N828">
        <v>4.3</v>
      </c>
      <c r="O828">
        <v>1.1000000000000001</v>
      </c>
      <c r="P828">
        <v>0.3</v>
      </c>
      <c r="Q828">
        <v>32</v>
      </c>
      <c r="R828">
        <v>17</v>
      </c>
      <c r="S828">
        <v>283</v>
      </c>
      <c r="T828">
        <v>16.600000000000001</v>
      </c>
      <c r="U828">
        <v>3</v>
      </c>
      <c r="V828">
        <v>59</v>
      </c>
      <c r="W828">
        <v>1.4</v>
      </c>
      <c r="X828">
        <v>23.6</v>
      </c>
      <c r="Y828" s="2">
        <v>0.53100000000000003</v>
      </c>
      <c r="Z828">
        <v>296</v>
      </c>
      <c r="AA828">
        <v>3</v>
      </c>
      <c r="AB828">
        <v>1</v>
      </c>
    </row>
    <row r="829" spans="1:28" x14ac:dyDescent="0.25">
      <c r="A829">
        <v>2013</v>
      </c>
      <c r="B829">
        <v>208</v>
      </c>
      <c r="C829" t="s">
        <v>112</v>
      </c>
      <c r="D829" t="str">
        <f>IFERROR(INDEX('Draft Master List'!E:F,MATCH(C829,'Draft Master List'!E:E,0),2),"N/A")</f>
        <v>72009</v>
      </c>
      <c r="E829" t="s">
        <v>20</v>
      </c>
      <c r="F829">
        <v>26</v>
      </c>
      <c r="G829" t="s">
        <v>74</v>
      </c>
      <c r="H829">
        <v>16</v>
      </c>
      <c r="I829">
        <v>11</v>
      </c>
      <c r="J829">
        <v>3</v>
      </c>
      <c r="K829">
        <v>26</v>
      </c>
      <c r="L829">
        <v>0</v>
      </c>
      <c r="M829">
        <v>30</v>
      </c>
      <c r="N829">
        <v>8.6999999999999993</v>
      </c>
      <c r="O829">
        <v>1.6</v>
      </c>
      <c r="P829">
        <v>0.2</v>
      </c>
      <c r="Q829">
        <v>64</v>
      </c>
      <c r="R829">
        <v>29</v>
      </c>
      <c r="S829">
        <v>309</v>
      </c>
      <c r="T829">
        <v>10.7</v>
      </c>
      <c r="U829">
        <v>1</v>
      </c>
      <c r="V829">
        <v>27</v>
      </c>
      <c r="W829">
        <v>1.8</v>
      </c>
      <c r="X829">
        <v>19.3</v>
      </c>
      <c r="Y829" s="2">
        <v>0.45300000000000001</v>
      </c>
      <c r="Z829">
        <v>335</v>
      </c>
      <c r="AA829">
        <v>1</v>
      </c>
      <c r="AB829">
        <v>0</v>
      </c>
    </row>
    <row r="830" spans="1:28" x14ac:dyDescent="0.25">
      <c r="A830">
        <v>2013</v>
      </c>
      <c r="B830">
        <v>209</v>
      </c>
      <c r="C830" t="s">
        <v>122</v>
      </c>
      <c r="D830" t="str">
        <f>IFERROR(INDEX('Draft Master List'!E:F,MATCH(C830,'Draft Master List'!E:E,0),2),"N/A")</f>
        <v>492008</v>
      </c>
      <c r="E830" t="s">
        <v>6</v>
      </c>
      <c r="F830">
        <v>27</v>
      </c>
      <c r="G830" t="s">
        <v>74</v>
      </c>
      <c r="H830">
        <v>16</v>
      </c>
      <c r="I830">
        <v>16</v>
      </c>
      <c r="J830">
        <v>3</v>
      </c>
      <c r="K830">
        <v>2</v>
      </c>
      <c r="L830">
        <v>0</v>
      </c>
      <c r="M830">
        <v>8</v>
      </c>
      <c r="N830">
        <v>0.7</v>
      </c>
      <c r="O830">
        <v>0.1</v>
      </c>
      <c r="P830">
        <v>0.2</v>
      </c>
      <c r="Q830">
        <v>126</v>
      </c>
      <c r="R830">
        <v>82</v>
      </c>
      <c r="S830">
        <v>1332</v>
      </c>
      <c r="T830">
        <v>16.2</v>
      </c>
      <c r="U830">
        <v>9</v>
      </c>
      <c r="V830">
        <v>61</v>
      </c>
      <c r="W830">
        <v>5.0999999999999996</v>
      </c>
      <c r="X830">
        <v>83.3</v>
      </c>
      <c r="Y830" s="2">
        <v>0.65100000000000002</v>
      </c>
      <c r="Z830">
        <v>1334</v>
      </c>
      <c r="AA830">
        <v>9</v>
      </c>
      <c r="AB830">
        <v>1</v>
      </c>
    </row>
    <row r="831" spans="1:28" x14ac:dyDescent="0.25">
      <c r="A831">
        <v>2013</v>
      </c>
      <c r="B831">
        <v>210</v>
      </c>
      <c r="C831" t="s">
        <v>583</v>
      </c>
      <c r="D831" t="str">
        <f>IFERROR(INDEX('Draft Master List'!E:F,MATCH(C831,'Draft Master List'!E:E,0),2),"N/A")</f>
        <v>N/A</v>
      </c>
      <c r="E831" t="s">
        <v>0</v>
      </c>
      <c r="F831">
        <v>32</v>
      </c>
      <c r="H831">
        <v>16</v>
      </c>
      <c r="I831">
        <v>0</v>
      </c>
      <c r="J831">
        <v>3</v>
      </c>
      <c r="K831">
        <v>-4</v>
      </c>
      <c r="L831">
        <v>0</v>
      </c>
      <c r="M831">
        <v>-1</v>
      </c>
      <c r="N831">
        <v>-1.3</v>
      </c>
      <c r="O831">
        <v>-0.3</v>
      </c>
      <c r="P831">
        <v>0.2</v>
      </c>
      <c r="Z831">
        <v>-4</v>
      </c>
      <c r="AA831">
        <v>0</v>
      </c>
      <c r="AB831">
        <v>0</v>
      </c>
    </row>
    <row r="832" spans="1:28" x14ac:dyDescent="0.25">
      <c r="A832">
        <v>2013</v>
      </c>
      <c r="B832">
        <v>211</v>
      </c>
      <c r="C832" t="s">
        <v>1213</v>
      </c>
      <c r="D832" t="str">
        <f>IFERROR(INDEX('Draft Master List'!E:F,MATCH(C832,'Draft Master List'!E:E,0),2),"N/A")</f>
        <v>N/A</v>
      </c>
      <c r="E832" t="s">
        <v>7</v>
      </c>
      <c r="F832">
        <v>34</v>
      </c>
      <c r="G832" t="s">
        <v>77</v>
      </c>
      <c r="H832">
        <v>16</v>
      </c>
      <c r="I832">
        <v>1</v>
      </c>
      <c r="J832">
        <v>3</v>
      </c>
      <c r="K832">
        <v>25</v>
      </c>
      <c r="L832">
        <v>0</v>
      </c>
      <c r="M832">
        <v>18</v>
      </c>
      <c r="N832">
        <v>8.3000000000000007</v>
      </c>
      <c r="O832">
        <v>1.6</v>
      </c>
      <c r="P832">
        <v>0.2</v>
      </c>
      <c r="Q832">
        <v>79</v>
      </c>
      <c r="R832">
        <v>42</v>
      </c>
      <c r="S832">
        <v>452</v>
      </c>
      <c r="T832">
        <v>10.8</v>
      </c>
      <c r="U832">
        <v>2</v>
      </c>
      <c r="V832">
        <v>28</v>
      </c>
      <c r="W832">
        <v>2.6</v>
      </c>
      <c r="X832">
        <v>28.3</v>
      </c>
      <c r="Y832" s="2">
        <v>0.53200000000000003</v>
      </c>
      <c r="Z832">
        <v>477</v>
      </c>
      <c r="AA832">
        <v>2</v>
      </c>
      <c r="AB832">
        <v>2</v>
      </c>
    </row>
    <row r="833" spans="1:28" x14ac:dyDescent="0.25">
      <c r="A833">
        <v>2013</v>
      </c>
      <c r="B833">
        <v>212</v>
      </c>
      <c r="C833" t="s">
        <v>1015</v>
      </c>
      <c r="D833" t="str">
        <f>IFERROR(INDEX('Draft Master List'!E:F,MATCH(C833,'Draft Master List'!E:E,0),2),"N/A")</f>
        <v>N/A</v>
      </c>
      <c r="E833" t="s">
        <v>16</v>
      </c>
      <c r="F833">
        <v>24</v>
      </c>
      <c r="G833" t="s">
        <v>732</v>
      </c>
      <c r="H833">
        <v>16</v>
      </c>
      <c r="I833">
        <v>1</v>
      </c>
      <c r="J833">
        <v>3</v>
      </c>
      <c r="K833">
        <v>6</v>
      </c>
      <c r="L833">
        <v>0</v>
      </c>
      <c r="M833">
        <v>4</v>
      </c>
      <c r="N833">
        <v>2</v>
      </c>
      <c r="O833">
        <v>0.4</v>
      </c>
      <c r="P833">
        <v>0.2</v>
      </c>
      <c r="Q833">
        <v>11</v>
      </c>
      <c r="R833">
        <v>7</v>
      </c>
      <c r="S833">
        <v>63</v>
      </c>
      <c r="T833">
        <v>9</v>
      </c>
      <c r="U833">
        <v>0</v>
      </c>
      <c r="V833">
        <v>25</v>
      </c>
      <c r="W833">
        <v>0.4</v>
      </c>
      <c r="X833">
        <v>3.9</v>
      </c>
      <c r="Y833" s="2">
        <v>0.63600000000000001</v>
      </c>
      <c r="Z833">
        <v>69</v>
      </c>
      <c r="AA833">
        <v>0</v>
      </c>
      <c r="AB833">
        <v>0</v>
      </c>
    </row>
    <row r="834" spans="1:28" x14ac:dyDescent="0.25">
      <c r="A834">
        <v>2013</v>
      </c>
      <c r="B834">
        <v>213</v>
      </c>
      <c r="C834" t="s">
        <v>761</v>
      </c>
      <c r="D834" t="str">
        <f>IFERROR(INDEX('Draft Master List'!E:F,MATCH(C834,'Draft Master List'!E:E,0),2),"N/A")</f>
        <v>N/A</v>
      </c>
      <c r="E834" t="s">
        <v>26</v>
      </c>
      <c r="F834">
        <v>23</v>
      </c>
      <c r="H834">
        <v>4</v>
      </c>
      <c r="I834">
        <v>0</v>
      </c>
      <c r="J834">
        <v>3</v>
      </c>
      <c r="K834">
        <v>2</v>
      </c>
      <c r="L834">
        <v>0</v>
      </c>
      <c r="M834">
        <v>4</v>
      </c>
      <c r="N834">
        <v>0.7</v>
      </c>
      <c r="O834">
        <v>0.5</v>
      </c>
      <c r="P834">
        <v>0.8</v>
      </c>
      <c r="Z834">
        <v>2</v>
      </c>
      <c r="AA834">
        <v>0</v>
      </c>
      <c r="AB834">
        <v>0</v>
      </c>
    </row>
    <row r="835" spans="1:28" x14ac:dyDescent="0.25">
      <c r="A835">
        <v>2013</v>
      </c>
      <c r="B835">
        <v>214</v>
      </c>
      <c r="C835" t="s">
        <v>360</v>
      </c>
      <c r="D835" t="str">
        <f>IFERROR(INDEX('Draft Master List'!E:F,MATCH(C835,'Draft Master List'!E:E,0),2),"N/A")</f>
        <v>2012009</v>
      </c>
      <c r="E835" t="s">
        <v>9</v>
      </c>
      <c r="F835">
        <v>28</v>
      </c>
      <c r="H835">
        <v>3</v>
      </c>
      <c r="I835">
        <v>0</v>
      </c>
      <c r="J835">
        <v>3</v>
      </c>
      <c r="K835">
        <v>-2</v>
      </c>
      <c r="L835">
        <v>0</v>
      </c>
      <c r="M835">
        <v>0</v>
      </c>
      <c r="N835">
        <v>-0.7</v>
      </c>
      <c r="O835">
        <v>-0.7</v>
      </c>
      <c r="P835">
        <v>1</v>
      </c>
      <c r="Z835">
        <v>-2</v>
      </c>
      <c r="AA835">
        <v>0</v>
      </c>
      <c r="AB835">
        <v>2</v>
      </c>
    </row>
    <row r="836" spans="1:28" x14ac:dyDescent="0.25">
      <c r="A836">
        <v>2013</v>
      </c>
      <c r="B836">
        <v>215</v>
      </c>
      <c r="C836" t="s">
        <v>918</v>
      </c>
      <c r="D836" t="str">
        <f>IFERROR(INDEX('Draft Master List'!E:F,MATCH(C836,'Draft Master List'!E:E,0),2),"N/A")</f>
        <v>N/A</v>
      </c>
      <c r="E836" t="s">
        <v>7</v>
      </c>
      <c r="F836">
        <v>25</v>
      </c>
      <c r="G836" t="s">
        <v>77</v>
      </c>
      <c r="H836">
        <v>16</v>
      </c>
      <c r="I836">
        <v>1</v>
      </c>
      <c r="J836">
        <v>3</v>
      </c>
      <c r="K836">
        <v>-4</v>
      </c>
      <c r="L836">
        <v>0</v>
      </c>
      <c r="M836">
        <v>9</v>
      </c>
      <c r="N836">
        <v>-1.3</v>
      </c>
      <c r="O836">
        <v>-0.3</v>
      </c>
      <c r="P836">
        <v>0.2</v>
      </c>
      <c r="Q836">
        <v>46</v>
      </c>
      <c r="R836">
        <v>18</v>
      </c>
      <c r="S836">
        <v>365</v>
      </c>
      <c r="T836">
        <v>20.3</v>
      </c>
      <c r="U836">
        <v>2</v>
      </c>
      <c r="V836">
        <v>62</v>
      </c>
      <c r="W836">
        <v>1.1000000000000001</v>
      </c>
      <c r="X836">
        <v>22.8</v>
      </c>
      <c r="Y836" s="2">
        <v>0.39100000000000001</v>
      </c>
      <c r="Z836">
        <v>361</v>
      </c>
      <c r="AA836">
        <v>2</v>
      </c>
      <c r="AB836">
        <v>0</v>
      </c>
    </row>
    <row r="837" spans="1:28" x14ac:dyDescent="0.25">
      <c r="A837">
        <v>2013</v>
      </c>
      <c r="B837">
        <v>216</v>
      </c>
      <c r="C837" t="s">
        <v>123</v>
      </c>
      <c r="D837" t="str">
        <f>IFERROR(INDEX('Draft Master List'!E:F,MATCH(C837,'Draft Master List'!E:E,0),2),"N/A")</f>
        <v>422008</v>
      </c>
      <c r="E837" t="s">
        <v>13</v>
      </c>
      <c r="F837">
        <v>27</v>
      </c>
      <c r="G837" t="s">
        <v>77</v>
      </c>
      <c r="H837">
        <v>15</v>
      </c>
      <c r="I837">
        <v>3</v>
      </c>
      <c r="J837">
        <v>3</v>
      </c>
      <c r="K837">
        <v>21</v>
      </c>
      <c r="L837">
        <v>0</v>
      </c>
      <c r="M837">
        <v>15</v>
      </c>
      <c r="N837">
        <v>7</v>
      </c>
      <c r="O837">
        <v>1.4</v>
      </c>
      <c r="P837">
        <v>0.2</v>
      </c>
      <c r="Q837">
        <v>68</v>
      </c>
      <c r="R837">
        <v>47</v>
      </c>
      <c r="S837">
        <v>631</v>
      </c>
      <c r="T837">
        <v>13.4</v>
      </c>
      <c r="U837">
        <v>8</v>
      </c>
      <c r="V837">
        <v>54</v>
      </c>
      <c r="W837">
        <v>3.1</v>
      </c>
      <c r="X837">
        <v>42.1</v>
      </c>
      <c r="Y837" s="2">
        <v>0.69099999999999995</v>
      </c>
      <c r="Z837">
        <v>652</v>
      </c>
      <c r="AA837">
        <v>8</v>
      </c>
      <c r="AB837">
        <v>1</v>
      </c>
    </row>
    <row r="838" spans="1:28" x14ac:dyDescent="0.25">
      <c r="A838">
        <v>2013</v>
      </c>
      <c r="B838">
        <v>217</v>
      </c>
      <c r="C838" t="s">
        <v>1188</v>
      </c>
      <c r="D838" t="str">
        <f>IFERROR(INDEX('Draft Master List'!E:F,MATCH(C838,'Draft Master List'!E:E,0),2),"N/A")</f>
        <v>N/A</v>
      </c>
      <c r="E838" t="s">
        <v>0</v>
      </c>
      <c r="F838">
        <v>21</v>
      </c>
      <c r="G838" t="s">
        <v>74</v>
      </c>
      <c r="H838">
        <v>16</v>
      </c>
      <c r="I838">
        <v>10</v>
      </c>
      <c r="J838">
        <v>3</v>
      </c>
      <c r="K838">
        <v>10</v>
      </c>
      <c r="L838">
        <v>0</v>
      </c>
      <c r="M838">
        <v>4</v>
      </c>
      <c r="N838">
        <v>3.3</v>
      </c>
      <c r="O838">
        <v>0.6</v>
      </c>
      <c r="P838">
        <v>0.2</v>
      </c>
      <c r="Q838">
        <v>50</v>
      </c>
      <c r="R838">
        <v>32</v>
      </c>
      <c r="S838">
        <v>641</v>
      </c>
      <c r="T838">
        <v>20</v>
      </c>
      <c r="U838">
        <v>5</v>
      </c>
      <c r="V838">
        <v>76</v>
      </c>
      <c r="W838">
        <v>2</v>
      </c>
      <c r="X838">
        <v>40.1</v>
      </c>
      <c r="Y838" s="2">
        <v>0.64</v>
      </c>
      <c r="Z838">
        <v>651</v>
      </c>
      <c r="AA838">
        <v>5</v>
      </c>
      <c r="AB838">
        <v>0</v>
      </c>
    </row>
    <row r="839" spans="1:28" x14ac:dyDescent="0.25">
      <c r="A839">
        <v>2013</v>
      </c>
      <c r="B839">
        <v>218</v>
      </c>
      <c r="C839" t="s">
        <v>101</v>
      </c>
      <c r="D839" t="str">
        <f>IFERROR(INDEX('Draft Master List'!E:F,MATCH(C839,'Draft Master List'!E:E,0),2),"N/A")</f>
        <v>602010</v>
      </c>
      <c r="E839" t="s">
        <v>19</v>
      </c>
      <c r="F839">
        <v>25</v>
      </c>
      <c r="G839" t="s">
        <v>74</v>
      </c>
      <c r="H839">
        <v>16</v>
      </c>
      <c r="I839">
        <v>13</v>
      </c>
      <c r="J839">
        <v>3</v>
      </c>
      <c r="K839">
        <v>31</v>
      </c>
      <c r="L839">
        <v>0</v>
      </c>
      <c r="M839">
        <v>20</v>
      </c>
      <c r="N839">
        <v>10.3</v>
      </c>
      <c r="O839">
        <v>1.9</v>
      </c>
      <c r="P839">
        <v>0.2</v>
      </c>
      <c r="Q839">
        <v>99</v>
      </c>
      <c r="R839">
        <v>64</v>
      </c>
      <c r="S839">
        <v>898</v>
      </c>
      <c r="T839">
        <v>14</v>
      </c>
      <c r="U839">
        <v>5</v>
      </c>
      <c r="V839">
        <v>80</v>
      </c>
      <c r="W839">
        <v>4</v>
      </c>
      <c r="X839">
        <v>56.1</v>
      </c>
      <c r="Y839" s="2">
        <v>0.64600000000000002</v>
      </c>
      <c r="Z839">
        <v>929</v>
      </c>
      <c r="AA839">
        <v>5</v>
      </c>
      <c r="AB839">
        <v>3</v>
      </c>
    </row>
    <row r="840" spans="1:28" x14ac:dyDescent="0.25">
      <c r="A840">
        <v>2013</v>
      </c>
      <c r="B840">
        <v>219</v>
      </c>
      <c r="C840" t="s">
        <v>777</v>
      </c>
      <c r="D840" t="str">
        <f>IFERROR(INDEX('Draft Master List'!E:F,MATCH(C840,'Draft Master List'!E:E,0),2),"N/A")</f>
        <v>N/A</v>
      </c>
      <c r="E840" t="s">
        <v>29</v>
      </c>
      <c r="F840">
        <v>22</v>
      </c>
      <c r="G840" t="s">
        <v>62</v>
      </c>
      <c r="H840">
        <v>2</v>
      </c>
      <c r="I840">
        <v>1</v>
      </c>
      <c r="J840">
        <v>3</v>
      </c>
      <c r="K840">
        <v>17</v>
      </c>
      <c r="L840">
        <v>0</v>
      </c>
      <c r="M840">
        <v>14</v>
      </c>
      <c r="N840">
        <v>5.7</v>
      </c>
      <c r="O840">
        <v>8.5</v>
      </c>
      <c r="P840">
        <v>1.5</v>
      </c>
      <c r="Z840">
        <v>17</v>
      </c>
      <c r="AA840">
        <v>0</v>
      </c>
      <c r="AB840">
        <v>0</v>
      </c>
    </row>
    <row r="841" spans="1:28" x14ac:dyDescent="0.25">
      <c r="A841">
        <v>2013</v>
      </c>
      <c r="B841">
        <v>220</v>
      </c>
      <c r="C841" t="s">
        <v>105</v>
      </c>
      <c r="D841" t="str">
        <f>IFERROR(INDEX('Draft Master List'!E:F,MATCH(C841,'Draft Master List'!E:E,0),2),"N/A")</f>
        <v>842009</v>
      </c>
      <c r="E841" t="s">
        <v>33</v>
      </c>
      <c r="F841">
        <v>27</v>
      </c>
      <c r="G841" t="s">
        <v>74</v>
      </c>
      <c r="H841">
        <v>16</v>
      </c>
      <c r="I841">
        <v>16</v>
      </c>
      <c r="J841">
        <v>3</v>
      </c>
      <c r="K841">
        <v>33</v>
      </c>
      <c r="L841">
        <v>0</v>
      </c>
      <c r="M841">
        <v>13</v>
      </c>
      <c r="N841">
        <v>11</v>
      </c>
      <c r="O841">
        <v>2.1</v>
      </c>
      <c r="P841">
        <v>0.2</v>
      </c>
      <c r="Q841">
        <v>141</v>
      </c>
      <c r="R841">
        <v>73</v>
      </c>
      <c r="S841">
        <v>930</v>
      </c>
      <c r="T841">
        <v>12.7</v>
      </c>
      <c r="U841">
        <v>5</v>
      </c>
      <c r="V841">
        <v>57</v>
      </c>
      <c r="W841">
        <v>4.5999999999999996</v>
      </c>
      <c r="X841">
        <v>58.1</v>
      </c>
      <c r="Y841" s="2">
        <v>0.51800000000000002</v>
      </c>
      <c r="Z841">
        <v>963</v>
      </c>
      <c r="AA841">
        <v>5</v>
      </c>
      <c r="AB841">
        <v>0</v>
      </c>
    </row>
    <row r="842" spans="1:28" x14ac:dyDescent="0.25">
      <c r="A842">
        <v>2013</v>
      </c>
      <c r="B842">
        <v>221</v>
      </c>
      <c r="C842" t="s">
        <v>983</v>
      </c>
      <c r="D842" t="str">
        <f>IFERROR(INDEX('Draft Master List'!E:F,MATCH(C842,'Draft Master List'!E:E,0),2),"N/A")</f>
        <v>N/A</v>
      </c>
      <c r="E842" t="s">
        <v>19</v>
      </c>
      <c r="F842">
        <v>22</v>
      </c>
      <c r="H842">
        <v>2</v>
      </c>
      <c r="I842">
        <v>0</v>
      </c>
      <c r="J842">
        <v>3</v>
      </c>
      <c r="K842">
        <v>10</v>
      </c>
      <c r="L842">
        <v>0</v>
      </c>
      <c r="M842">
        <v>5</v>
      </c>
      <c r="N842">
        <v>3.3</v>
      </c>
      <c r="O842">
        <v>5</v>
      </c>
      <c r="P842">
        <v>1.5</v>
      </c>
      <c r="Z842">
        <v>10</v>
      </c>
      <c r="AA842">
        <v>0</v>
      </c>
      <c r="AB842">
        <v>0</v>
      </c>
    </row>
    <row r="843" spans="1:28" x14ac:dyDescent="0.25">
      <c r="A843">
        <v>2013</v>
      </c>
      <c r="B843">
        <v>222</v>
      </c>
      <c r="C843" t="s">
        <v>1214</v>
      </c>
      <c r="D843" t="str">
        <f>IFERROR(INDEX('Draft Master List'!E:F,MATCH(C843,'Draft Master List'!E:E,0),2),"N/A")</f>
        <v>N/A</v>
      </c>
      <c r="E843" t="s">
        <v>27</v>
      </c>
      <c r="F843">
        <v>24</v>
      </c>
      <c r="G843" t="s">
        <v>660</v>
      </c>
      <c r="H843">
        <v>16</v>
      </c>
      <c r="I843">
        <v>8</v>
      </c>
      <c r="J843">
        <v>3</v>
      </c>
      <c r="K843">
        <v>4</v>
      </c>
      <c r="L843">
        <v>0</v>
      </c>
      <c r="M843">
        <v>5</v>
      </c>
      <c r="N843">
        <v>1.3</v>
      </c>
      <c r="O843">
        <v>0.3</v>
      </c>
      <c r="P843">
        <v>0.2</v>
      </c>
      <c r="Q843">
        <v>74</v>
      </c>
      <c r="R843">
        <v>44</v>
      </c>
      <c r="S843">
        <v>736</v>
      </c>
      <c r="T843">
        <v>16.7</v>
      </c>
      <c r="U843">
        <v>5</v>
      </c>
      <c r="V843">
        <v>82</v>
      </c>
      <c r="W843">
        <v>2.8</v>
      </c>
      <c r="X843">
        <v>46</v>
      </c>
      <c r="Y843" s="2">
        <v>0.59499999999999997</v>
      </c>
      <c r="Z843">
        <v>740</v>
      </c>
      <c r="AA843">
        <v>5</v>
      </c>
      <c r="AB843">
        <v>2</v>
      </c>
    </row>
    <row r="844" spans="1:28" x14ac:dyDescent="0.25">
      <c r="A844">
        <v>2013</v>
      </c>
      <c r="B844">
        <v>223</v>
      </c>
      <c r="C844" t="s">
        <v>1077</v>
      </c>
      <c r="D844" t="str">
        <f>IFERROR(INDEX('Draft Master List'!E:F,MATCH(C844,'Draft Master List'!E:E,0),2),"N/A")</f>
        <v>N/A</v>
      </c>
      <c r="E844" t="s">
        <v>669</v>
      </c>
      <c r="F844">
        <v>22</v>
      </c>
      <c r="H844">
        <v>5</v>
      </c>
      <c r="I844">
        <v>0</v>
      </c>
      <c r="J844">
        <v>3</v>
      </c>
      <c r="K844">
        <v>9</v>
      </c>
      <c r="L844">
        <v>0</v>
      </c>
      <c r="M844">
        <v>5</v>
      </c>
      <c r="N844">
        <v>3</v>
      </c>
      <c r="O844">
        <v>1.8</v>
      </c>
      <c r="P844">
        <v>0.6</v>
      </c>
      <c r="Z844">
        <v>9</v>
      </c>
      <c r="AA844">
        <v>0</v>
      </c>
      <c r="AB844">
        <v>0</v>
      </c>
    </row>
    <row r="845" spans="1:28" x14ac:dyDescent="0.25">
      <c r="A845">
        <v>2013</v>
      </c>
      <c r="B845">
        <v>224</v>
      </c>
      <c r="C845" t="s">
        <v>378</v>
      </c>
      <c r="D845" t="str">
        <f>IFERROR(INDEX('Draft Master List'!E:F,MATCH(C845,'Draft Master List'!E:E,0),2),"N/A")</f>
        <v>332008</v>
      </c>
      <c r="E845" t="s">
        <v>25</v>
      </c>
      <c r="F845">
        <v>29</v>
      </c>
      <c r="G845" t="s">
        <v>74</v>
      </c>
      <c r="H845">
        <v>16</v>
      </c>
      <c r="I845">
        <v>14</v>
      </c>
      <c r="J845">
        <v>2</v>
      </c>
      <c r="K845">
        <v>6</v>
      </c>
      <c r="L845">
        <v>0</v>
      </c>
      <c r="M845">
        <v>4</v>
      </c>
      <c r="N845">
        <v>3</v>
      </c>
      <c r="O845">
        <v>0.4</v>
      </c>
      <c r="P845">
        <v>0.1</v>
      </c>
      <c r="Q845">
        <v>71</v>
      </c>
      <c r="R845">
        <v>40</v>
      </c>
      <c r="S845">
        <v>596</v>
      </c>
      <c r="T845">
        <v>14.9</v>
      </c>
      <c r="U845">
        <v>2</v>
      </c>
      <c r="V845">
        <v>51</v>
      </c>
      <c r="W845">
        <v>2.5</v>
      </c>
      <c r="X845">
        <v>37.299999999999997</v>
      </c>
      <c r="Y845" s="2">
        <v>0.56299999999999994</v>
      </c>
      <c r="Z845">
        <v>602</v>
      </c>
      <c r="AA845">
        <v>2</v>
      </c>
      <c r="AB845">
        <v>1</v>
      </c>
    </row>
    <row r="846" spans="1:28" x14ac:dyDescent="0.25">
      <c r="A846">
        <v>2013</v>
      </c>
      <c r="B846">
        <v>225</v>
      </c>
      <c r="C846" t="s">
        <v>1162</v>
      </c>
      <c r="D846" t="str">
        <f>IFERROR(INDEX('Draft Master List'!E:F,MATCH(C846,'Draft Master List'!E:E,0),2),"N/A")</f>
        <v>N/A</v>
      </c>
      <c r="E846" t="s">
        <v>223</v>
      </c>
      <c r="F846">
        <v>23</v>
      </c>
      <c r="G846" t="s">
        <v>77</v>
      </c>
      <c r="H846">
        <v>16</v>
      </c>
      <c r="I846">
        <v>2</v>
      </c>
      <c r="J846">
        <v>2</v>
      </c>
      <c r="K846">
        <v>33</v>
      </c>
      <c r="L846">
        <v>1</v>
      </c>
      <c r="M846">
        <v>27</v>
      </c>
      <c r="N846">
        <v>16.5</v>
      </c>
      <c r="O846">
        <v>2.1</v>
      </c>
      <c r="P846">
        <v>0.1</v>
      </c>
      <c r="Q846">
        <v>25</v>
      </c>
      <c r="R846">
        <v>17</v>
      </c>
      <c r="S846">
        <v>226</v>
      </c>
      <c r="T846">
        <v>13.3</v>
      </c>
      <c r="U846">
        <v>0</v>
      </c>
      <c r="V846">
        <v>28</v>
      </c>
      <c r="W846">
        <v>1.1000000000000001</v>
      </c>
      <c r="X846">
        <v>14.1</v>
      </c>
      <c r="Y846" s="2">
        <v>0.68</v>
      </c>
      <c r="Z846">
        <v>259</v>
      </c>
      <c r="AA846">
        <v>1</v>
      </c>
      <c r="AB846">
        <v>0</v>
      </c>
    </row>
    <row r="847" spans="1:28" x14ac:dyDescent="0.25">
      <c r="A847">
        <v>2013</v>
      </c>
      <c r="B847">
        <v>226</v>
      </c>
      <c r="C847" t="s">
        <v>1164</v>
      </c>
      <c r="D847" t="str">
        <f>IFERROR(INDEX('Draft Master List'!E:F,MATCH(C847,'Draft Master List'!E:E,0),2),"N/A")</f>
        <v>N/A</v>
      </c>
      <c r="E847" t="s">
        <v>19</v>
      </c>
      <c r="F847">
        <v>25</v>
      </c>
      <c r="G847" t="s">
        <v>74</v>
      </c>
      <c r="H847">
        <v>16</v>
      </c>
      <c r="I847">
        <v>9</v>
      </c>
      <c r="J847">
        <v>2</v>
      </c>
      <c r="K847">
        <v>6</v>
      </c>
      <c r="L847">
        <v>0</v>
      </c>
      <c r="M847">
        <v>3</v>
      </c>
      <c r="N847">
        <v>3</v>
      </c>
      <c r="O847">
        <v>0.4</v>
      </c>
      <c r="P847">
        <v>0.1</v>
      </c>
      <c r="Q847">
        <v>72</v>
      </c>
      <c r="R847">
        <v>50</v>
      </c>
      <c r="S847">
        <v>778</v>
      </c>
      <c r="T847">
        <v>15.6</v>
      </c>
      <c r="U847">
        <v>5</v>
      </c>
      <c r="V847">
        <v>52</v>
      </c>
      <c r="W847">
        <v>3.1</v>
      </c>
      <c r="X847">
        <v>48.6</v>
      </c>
      <c r="Y847" s="2">
        <v>0.69399999999999995</v>
      </c>
      <c r="Z847">
        <v>784</v>
      </c>
      <c r="AA847">
        <v>5</v>
      </c>
      <c r="AB847">
        <v>0</v>
      </c>
    </row>
    <row r="848" spans="1:28" x14ac:dyDescent="0.25">
      <c r="A848">
        <v>2013</v>
      </c>
      <c r="B848">
        <v>227</v>
      </c>
      <c r="C848" t="s">
        <v>778</v>
      </c>
      <c r="D848" t="str">
        <f>IFERROR(INDEX('Draft Master List'!E:F,MATCH(C848,'Draft Master List'!E:E,0),2),"N/A")</f>
        <v>N/A</v>
      </c>
      <c r="E848" t="s">
        <v>6</v>
      </c>
      <c r="F848">
        <v>23</v>
      </c>
      <c r="H848">
        <v>3</v>
      </c>
      <c r="I848">
        <v>0</v>
      </c>
      <c r="J848">
        <v>2</v>
      </c>
      <c r="K848">
        <v>-2</v>
      </c>
      <c r="L848">
        <v>0</v>
      </c>
      <c r="M848">
        <v>-1</v>
      </c>
      <c r="N848">
        <v>-1</v>
      </c>
      <c r="O848">
        <v>-0.7</v>
      </c>
      <c r="P848">
        <v>0.7</v>
      </c>
      <c r="Z848">
        <v>-2</v>
      </c>
      <c r="AA848">
        <v>0</v>
      </c>
      <c r="AB848">
        <v>3</v>
      </c>
    </row>
    <row r="849" spans="1:28" x14ac:dyDescent="0.25">
      <c r="A849">
        <v>2013</v>
      </c>
      <c r="B849">
        <v>228</v>
      </c>
      <c r="C849" t="s">
        <v>641</v>
      </c>
      <c r="D849" t="str">
        <f>IFERROR(INDEX('Draft Master List'!E:F,MATCH(C849,'Draft Master List'!E:E,0),2),"N/A")</f>
        <v>N/A</v>
      </c>
      <c r="E849" t="s">
        <v>34</v>
      </c>
      <c r="F849">
        <v>33</v>
      </c>
      <c r="G849" t="s">
        <v>74</v>
      </c>
      <c r="H849">
        <v>16</v>
      </c>
      <c r="I849">
        <v>16</v>
      </c>
      <c r="J849">
        <v>2</v>
      </c>
      <c r="K849">
        <v>11</v>
      </c>
      <c r="L849">
        <v>0</v>
      </c>
      <c r="M849">
        <v>11</v>
      </c>
      <c r="N849">
        <v>5.5</v>
      </c>
      <c r="O849">
        <v>0.7</v>
      </c>
      <c r="P849">
        <v>0.1</v>
      </c>
      <c r="Q849">
        <v>129</v>
      </c>
      <c r="R849">
        <v>85</v>
      </c>
      <c r="S849">
        <v>1179</v>
      </c>
      <c r="T849">
        <v>13.9</v>
      </c>
      <c r="U849">
        <v>7</v>
      </c>
      <c r="V849">
        <v>63</v>
      </c>
      <c r="W849">
        <v>5.3</v>
      </c>
      <c r="X849">
        <v>73.7</v>
      </c>
      <c r="Y849" s="2">
        <v>0.65900000000000003</v>
      </c>
      <c r="Z849">
        <v>1190</v>
      </c>
      <c r="AA849">
        <v>7</v>
      </c>
      <c r="AB849">
        <v>0</v>
      </c>
    </row>
    <row r="850" spans="1:28" x14ac:dyDescent="0.25">
      <c r="A850">
        <v>2013</v>
      </c>
      <c r="B850">
        <v>229</v>
      </c>
      <c r="C850" t="s">
        <v>1215</v>
      </c>
      <c r="D850" t="str">
        <f>IFERROR(INDEX('Draft Master List'!E:F,MATCH(C850,'Draft Master List'!E:E,0),2),"N/A")</f>
        <v>N/A</v>
      </c>
      <c r="E850" t="s">
        <v>12</v>
      </c>
      <c r="F850">
        <v>32</v>
      </c>
      <c r="G850" t="s">
        <v>74</v>
      </c>
      <c r="H850">
        <v>9</v>
      </c>
      <c r="I850">
        <v>8</v>
      </c>
      <c r="J850">
        <v>2</v>
      </c>
      <c r="K850">
        <v>-8</v>
      </c>
      <c r="L850">
        <v>0</v>
      </c>
      <c r="M850">
        <v>0</v>
      </c>
      <c r="N850">
        <v>-4</v>
      </c>
      <c r="O850">
        <v>-0.9</v>
      </c>
      <c r="P850">
        <v>0.2</v>
      </c>
      <c r="Q850">
        <v>55</v>
      </c>
      <c r="R850">
        <v>39</v>
      </c>
      <c r="S850">
        <v>461</v>
      </c>
      <c r="T850">
        <v>11.8</v>
      </c>
      <c r="U850">
        <v>1</v>
      </c>
      <c r="V850">
        <v>47</v>
      </c>
      <c r="W850">
        <v>4.3</v>
      </c>
      <c r="X850">
        <v>51.2</v>
      </c>
      <c r="Y850" s="2">
        <v>0.70899999999999996</v>
      </c>
      <c r="Z850">
        <v>453</v>
      </c>
      <c r="AA850">
        <v>1</v>
      </c>
      <c r="AB850">
        <v>1</v>
      </c>
    </row>
    <row r="851" spans="1:28" x14ac:dyDescent="0.25">
      <c r="A851">
        <v>2013</v>
      </c>
      <c r="B851">
        <v>230</v>
      </c>
      <c r="C851" t="s">
        <v>1032</v>
      </c>
      <c r="D851" t="str">
        <f>IFERROR(INDEX('Draft Master List'!E:F,MATCH(C851,'Draft Master List'!E:E,0),2),"N/A")</f>
        <v>N/A</v>
      </c>
      <c r="E851" t="s">
        <v>19</v>
      </c>
      <c r="F851">
        <v>23</v>
      </c>
      <c r="G851" t="s">
        <v>732</v>
      </c>
      <c r="H851">
        <v>12</v>
      </c>
      <c r="I851">
        <v>3</v>
      </c>
      <c r="J851">
        <v>2</v>
      </c>
      <c r="K851">
        <v>3</v>
      </c>
      <c r="L851">
        <v>0</v>
      </c>
      <c r="M851">
        <v>4</v>
      </c>
      <c r="N851">
        <v>1.5</v>
      </c>
      <c r="O851">
        <v>0.3</v>
      </c>
      <c r="P851">
        <v>0.2</v>
      </c>
      <c r="Q851">
        <v>8</v>
      </c>
      <c r="R851">
        <v>8</v>
      </c>
      <c r="S851">
        <v>62</v>
      </c>
      <c r="T851">
        <v>7.8</v>
      </c>
      <c r="U851">
        <v>1</v>
      </c>
      <c r="V851">
        <v>12</v>
      </c>
      <c r="W851">
        <v>0.7</v>
      </c>
      <c r="X851">
        <v>5.2</v>
      </c>
      <c r="Y851" s="2">
        <v>1</v>
      </c>
      <c r="Z851">
        <v>65</v>
      </c>
      <c r="AA851">
        <v>1</v>
      </c>
      <c r="AB851">
        <v>1</v>
      </c>
    </row>
    <row r="852" spans="1:28" x14ac:dyDescent="0.25">
      <c r="A852">
        <v>2013</v>
      </c>
      <c r="B852">
        <v>231</v>
      </c>
      <c r="C852" t="s">
        <v>1216</v>
      </c>
      <c r="D852" t="str">
        <f>IFERROR(INDEX('Draft Master List'!E:F,MATCH(C852,'Draft Master List'!E:E,0),2),"N/A")</f>
        <v>N/A</v>
      </c>
      <c r="E852" t="s">
        <v>14</v>
      </c>
      <c r="F852">
        <v>23</v>
      </c>
      <c r="H852">
        <v>7</v>
      </c>
      <c r="I852">
        <v>0</v>
      </c>
      <c r="J852">
        <v>2</v>
      </c>
      <c r="K852">
        <v>15</v>
      </c>
      <c r="L852">
        <v>0</v>
      </c>
      <c r="M852">
        <v>14</v>
      </c>
      <c r="N852">
        <v>7.5</v>
      </c>
      <c r="O852">
        <v>2.1</v>
      </c>
      <c r="P852">
        <v>0.3</v>
      </c>
      <c r="Q852">
        <v>7</v>
      </c>
      <c r="R852">
        <v>2</v>
      </c>
      <c r="S852">
        <v>12</v>
      </c>
      <c r="T852">
        <v>6</v>
      </c>
      <c r="U852">
        <v>0</v>
      </c>
      <c r="V852">
        <v>9</v>
      </c>
      <c r="W852">
        <v>0.3</v>
      </c>
      <c r="X852">
        <v>1.7</v>
      </c>
      <c r="Y852" s="2">
        <v>0.28599999999999998</v>
      </c>
      <c r="Z852">
        <v>27</v>
      </c>
      <c r="AA852">
        <v>0</v>
      </c>
      <c r="AB852">
        <v>1</v>
      </c>
    </row>
    <row r="853" spans="1:28" x14ac:dyDescent="0.25">
      <c r="A853">
        <v>2013</v>
      </c>
      <c r="B853">
        <v>232</v>
      </c>
      <c r="C853" t="s">
        <v>100</v>
      </c>
      <c r="D853" t="str">
        <f>IFERROR(INDEX('Draft Master List'!E:F,MATCH(C853,'Draft Master List'!E:E,0),2),"N/A")</f>
        <v>2322009</v>
      </c>
      <c r="E853" t="s">
        <v>30</v>
      </c>
      <c r="F853">
        <v>27</v>
      </c>
      <c r="G853" t="s">
        <v>74</v>
      </c>
      <c r="H853">
        <v>16</v>
      </c>
      <c r="I853">
        <v>11</v>
      </c>
      <c r="J853">
        <v>2</v>
      </c>
      <c r="K853">
        <v>11</v>
      </c>
      <c r="L853">
        <v>0</v>
      </c>
      <c r="M853">
        <v>7</v>
      </c>
      <c r="N853">
        <v>5.5</v>
      </c>
      <c r="O853">
        <v>0.7</v>
      </c>
      <c r="P853">
        <v>0.1</v>
      </c>
      <c r="Q853">
        <v>151</v>
      </c>
      <c r="R853">
        <v>105</v>
      </c>
      <c r="S853">
        <v>1056</v>
      </c>
      <c r="T853">
        <v>10.1</v>
      </c>
      <c r="U853">
        <v>6</v>
      </c>
      <c r="V853">
        <v>44</v>
      </c>
      <c r="W853">
        <v>6.6</v>
      </c>
      <c r="X853">
        <v>66</v>
      </c>
      <c r="Y853" s="2">
        <v>0.69499999999999995</v>
      </c>
      <c r="Z853">
        <v>1067</v>
      </c>
      <c r="AA853">
        <v>6</v>
      </c>
      <c r="AB853">
        <v>6</v>
      </c>
    </row>
    <row r="854" spans="1:28" x14ac:dyDescent="0.25">
      <c r="A854">
        <v>2013</v>
      </c>
      <c r="B854">
        <v>233</v>
      </c>
      <c r="C854" t="s">
        <v>578</v>
      </c>
      <c r="D854" t="str">
        <f>IFERROR(INDEX('Draft Master List'!E:F,MATCH(C854,'Draft Master List'!E:E,0),2),"N/A")</f>
        <v>N/A</v>
      </c>
      <c r="E854" t="s">
        <v>10</v>
      </c>
      <c r="F854">
        <v>30</v>
      </c>
      <c r="G854" t="s">
        <v>74</v>
      </c>
      <c r="H854">
        <v>16</v>
      </c>
      <c r="I854">
        <v>16</v>
      </c>
      <c r="J854">
        <v>2</v>
      </c>
      <c r="K854">
        <v>8</v>
      </c>
      <c r="L854">
        <v>0</v>
      </c>
      <c r="M854">
        <v>4</v>
      </c>
      <c r="N854">
        <v>4</v>
      </c>
      <c r="O854">
        <v>0.5</v>
      </c>
      <c r="P854">
        <v>0.1</v>
      </c>
      <c r="Q854">
        <v>135</v>
      </c>
      <c r="R854">
        <v>82</v>
      </c>
      <c r="S854">
        <v>954</v>
      </c>
      <c r="T854">
        <v>11.6</v>
      </c>
      <c r="U854">
        <v>10</v>
      </c>
      <c r="V854">
        <v>75</v>
      </c>
      <c r="W854">
        <v>5.0999999999999996</v>
      </c>
      <c r="X854">
        <v>59.6</v>
      </c>
      <c r="Y854" s="2">
        <v>0.60699999999999998</v>
      </c>
      <c r="Z854">
        <v>962</v>
      </c>
      <c r="AA854">
        <v>10</v>
      </c>
      <c r="AB854">
        <v>1</v>
      </c>
    </row>
    <row r="855" spans="1:28" x14ac:dyDescent="0.25">
      <c r="A855">
        <v>2013</v>
      </c>
      <c r="B855">
        <v>234</v>
      </c>
      <c r="C855" t="s">
        <v>118</v>
      </c>
      <c r="D855" t="str">
        <f>IFERROR(INDEX('Draft Master List'!E:F,MATCH(C855,'Draft Master List'!E:E,0),2),"N/A")</f>
        <v>2052008</v>
      </c>
      <c r="E855" t="s">
        <v>7</v>
      </c>
      <c r="F855">
        <v>27</v>
      </c>
      <c r="G855" t="s">
        <v>74</v>
      </c>
      <c r="H855">
        <v>16</v>
      </c>
      <c r="I855">
        <v>16</v>
      </c>
      <c r="J855">
        <v>2</v>
      </c>
      <c r="K855">
        <v>19</v>
      </c>
      <c r="L855">
        <v>0</v>
      </c>
      <c r="M855">
        <v>10</v>
      </c>
      <c r="N855">
        <v>9.5</v>
      </c>
      <c r="O855">
        <v>1.2</v>
      </c>
      <c r="P855">
        <v>0.1</v>
      </c>
      <c r="Q855">
        <v>181</v>
      </c>
      <c r="R855">
        <v>113</v>
      </c>
      <c r="S855">
        <v>1346</v>
      </c>
      <c r="T855">
        <v>11.9</v>
      </c>
      <c r="U855">
        <v>5</v>
      </c>
      <c r="V855">
        <v>53</v>
      </c>
      <c r="W855">
        <v>7.1</v>
      </c>
      <c r="X855">
        <v>84.1</v>
      </c>
      <c r="Y855" s="2">
        <v>0.624</v>
      </c>
      <c r="Z855">
        <v>1365</v>
      </c>
      <c r="AA855">
        <v>5</v>
      </c>
      <c r="AB855">
        <v>1</v>
      </c>
    </row>
    <row r="856" spans="1:28" x14ac:dyDescent="0.25">
      <c r="A856">
        <v>2013</v>
      </c>
      <c r="B856">
        <v>235</v>
      </c>
      <c r="C856" t="s">
        <v>1217</v>
      </c>
      <c r="D856" t="str">
        <f>IFERROR(INDEX('Draft Master List'!E:F,MATCH(C856,'Draft Master List'!E:E,0),2),"N/A")</f>
        <v>N/A</v>
      </c>
      <c r="E856" t="s">
        <v>32</v>
      </c>
      <c r="F856">
        <v>23</v>
      </c>
      <c r="H856">
        <v>3</v>
      </c>
      <c r="I856">
        <v>0</v>
      </c>
      <c r="J856">
        <v>2</v>
      </c>
      <c r="K856">
        <v>-3</v>
      </c>
      <c r="L856">
        <v>0</v>
      </c>
      <c r="M856">
        <v>8</v>
      </c>
      <c r="N856">
        <v>-1.5</v>
      </c>
      <c r="O856">
        <v>-1</v>
      </c>
      <c r="P856">
        <v>0.7</v>
      </c>
      <c r="Q856">
        <v>1</v>
      </c>
      <c r="R856">
        <v>0</v>
      </c>
      <c r="S856">
        <v>0</v>
      </c>
      <c r="U856">
        <v>0</v>
      </c>
      <c r="V856">
        <v>0</v>
      </c>
      <c r="W856">
        <v>0</v>
      </c>
      <c r="X856">
        <v>0</v>
      </c>
      <c r="Y856" s="2">
        <v>0</v>
      </c>
      <c r="Z856">
        <v>-3</v>
      </c>
      <c r="AA856">
        <v>0</v>
      </c>
      <c r="AB856">
        <v>0</v>
      </c>
    </row>
    <row r="857" spans="1:28" x14ac:dyDescent="0.25">
      <c r="A857">
        <v>2013</v>
      </c>
      <c r="B857">
        <v>236</v>
      </c>
      <c r="C857" t="s">
        <v>650</v>
      </c>
      <c r="D857" t="str">
        <f>IFERROR(INDEX('Draft Master List'!E:F,MATCH(C857,'Draft Master List'!E:E,0),2),"N/A")</f>
        <v>N/A</v>
      </c>
      <c r="E857" t="s">
        <v>20</v>
      </c>
      <c r="F857">
        <v>38</v>
      </c>
      <c r="H857">
        <v>3</v>
      </c>
      <c r="I857">
        <v>0</v>
      </c>
      <c r="J857">
        <v>2</v>
      </c>
      <c r="K857">
        <v>-2</v>
      </c>
      <c r="L857">
        <v>0</v>
      </c>
      <c r="M857">
        <v>-1</v>
      </c>
      <c r="N857">
        <v>-1</v>
      </c>
      <c r="O857">
        <v>-0.7</v>
      </c>
      <c r="P857">
        <v>0.7</v>
      </c>
      <c r="Z857">
        <v>-2</v>
      </c>
      <c r="AA857">
        <v>0</v>
      </c>
      <c r="AB857">
        <v>0</v>
      </c>
    </row>
    <row r="858" spans="1:28" x14ac:dyDescent="0.25">
      <c r="A858">
        <v>2013</v>
      </c>
      <c r="B858">
        <v>237</v>
      </c>
      <c r="C858" t="s">
        <v>1155</v>
      </c>
      <c r="D858" t="str">
        <f>IFERROR(INDEX('Draft Master List'!E:F,MATCH(C858,'Draft Master List'!E:E,0),2),"N/A")</f>
        <v>N/A</v>
      </c>
      <c r="E858" t="s">
        <v>15</v>
      </c>
      <c r="F858">
        <v>27</v>
      </c>
      <c r="H858">
        <v>8</v>
      </c>
      <c r="I858">
        <v>0</v>
      </c>
      <c r="J858">
        <v>2</v>
      </c>
      <c r="K858">
        <v>3</v>
      </c>
      <c r="L858">
        <v>0</v>
      </c>
      <c r="M858">
        <v>6</v>
      </c>
      <c r="N858">
        <v>1.5</v>
      </c>
      <c r="O858">
        <v>0.4</v>
      </c>
      <c r="P858">
        <v>0.3</v>
      </c>
      <c r="Q858">
        <v>18</v>
      </c>
      <c r="R858">
        <v>12</v>
      </c>
      <c r="S858">
        <v>199</v>
      </c>
      <c r="T858">
        <v>16.600000000000001</v>
      </c>
      <c r="U858">
        <v>0</v>
      </c>
      <c r="V858">
        <v>50</v>
      </c>
      <c r="W858">
        <v>1.5</v>
      </c>
      <c r="X858">
        <v>24.9</v>
      </c>
      <c r="Y858" s="2">
        <v>0.66700000000000004</v>
      </c>
      <c r="Z858">
        <v>202</v>
      </c>
      <c r="AA858">
        <v>0</v>
      </c>
      <c r="AB858">
        <v>1</v>
      </c>
    </row>
    <row r="859" spans="1:28" x14ac:dyDescent="0.25">
      <c r="A859">
        <v>2013</v>
      </c>
      <c r="B859">
        <v>238</v>
      </c>
      <c r="C859" t="s">
        <v>686</v>
      </c>
      <c r="D859" t="str">
        <f>IFERROR(INDEX('Draft Master List'!E:F,MATCH(C859,'Draft Master List'!E:E,0),2),"N/A")</f>
        <v>N/A</v>
      </c>
      <c r="E859" t="s">
        <v>12</v>
      </c>
      <c r="F859">
        <v>33</v>
      </c>
      <c r="H859">
        <v>1</v>
      </c>
      <c r="I859">
        <v>0</v>
      </c>
      <c r="J859">
        <v>2</v>
      </c>
      <c r="K859">
        <v>-2</v>
      </c>
      <c r="L859">
        <v>0</v>
      </c>
      <c r="M859">
        <v>-1</v>
      </c>
      <c r="N859">
        <v>-1</v>
      </c>
      <c r="O859">
        <v>-2</v>
      </c>
      <c r="P859">
        <v>2</v>
      </c>
      <c r="Z859">
        <v>-2</v>
      </c>
      <c r="AA859">
        <v>0</v>
      </c>
      <c r="AB859">
        <v>0</v>
      </c>
    </row>
    <row r="860" spans="1:28" x14ac:dyDescent="0.25">
      <c r="A860">
        <v>2013</v>
      </c>
      <c r="B860">
        <v>239</v>
      </c>
      <c r="C860" t="s">
        <v>765</v>
      </c>
      <c r="D860" t="str">
        <f>IFERROR(INDEX('Draft Master List'!E:F,MATCH(C860,'Draft Master List'!E:E,0),2),"N/A")</f>
        <v>N/A</v>
      </c>
      <c r="E860" t="s">
        <v>20</v>
      </c>
      <c r="F860">
        <v>24</v>
      </c>
      <c r="G860" t="s">
        <v>74</v>
      </c>
      <c r="H860">
        <v>16</v>
      </c>
      <c r="I860">
        <v>10</v>
      </c>
      <c r="J860">
        <v>2</v>
      </c>
      <c r="K860">
        <v>6</v>
      </c>
      <c r="L860">
        <v>0</v>
      </c>
      <c r="M860">
        <v>3</v>
      </c>
      <c r="N860">
        <v>3</v>
      </c>
      <c r="O860">
        <v>0.4</v>
      </c>
      <c r="P860">
        <v>0.1</v>
      </c>
      <c r="Q860">
        <v>139</v>
      </c>
      <c r="R860">
        <v>82</v>
      </c>
      <c r="S860">
        <v>1083</v>
      </c>
      <c r="T860">
        <v>13.2</v>
      </c>
      <c r="U860">
        <v>5</v>
      </c>
      <c r="V860">
        <v>73</v>
      </c>
      <c r="W860">
        <v>5.0999999999999996</v>
      </c>
      <c r="X860">
        <v>67.7</v>
      </c>
      <c r="Y860" s="2">
        <v>0.59</v>
      </c>
      <c r="Z860">
        <v>1089</v>
      </c>
      <c r="AA860">
        <v>5</v>
      </c>
      <c r="AB860">
        <v>1</v>
      </c>
    </row>
    <row r="861" spans="1:28" x14ac:dyDescent="0.25">
      <c r="A861">
        <v>2013</v>
      </c>
      <c r="B861">
        <v>240</v>
      </c>
      <c r="C861" t="s">
        <v>1160</v>
      </c>
      <c r="D861" t="str">
        <f>IFERROR(INDEX('Draft Master List'!E:F,MATCH(C861,'Draft Master List'!E:E,0),2),"N/A")</f>
        <v>N/A</v>
      </c>
      <c r="E861" t="s">
        <v>25</v>
      </c>
      <c r="F861">
        <v>24</v>
      </c>
      <c r="G861" t="s">
        <v>77</v>
      </c>
      <c r="H861">
        <v>16</v>
      </c>
      <c r="I861">
        <v>1</v>
      </c>
      <c r="J861">
        <v>2</v>
      </c>
      <c r="K861">
        <v>6</v>
      </c>
      <c r="L861">
        <v>0</v>
      </c>
      <c r="M861">
        <v>5</v>
      </c>
      <c r="N861">
        <v>3</v>
      </c>
      <c r="O861">
        <v>0.4</v>
      </c>
      <c r="P861">
        <v>0.1</v>
      </c>
      <c r="Q861">
        <v>17</v>
      </c>
      <c r="R861">
        <v>8</v>
      </c>
      <c r="S861">
        <v>130</v>
      </c>
      <c r="T861">
        <v>16.3</v>
      </c>
      <c r="U861">
        <v>0</v>
      </c>
      <c r="V861">
        <v>48</v>
      </c>
      <c r="W861">
        <v>0.5</v>
      </c>
      <c r="X861">
        <v>8.1</v>
      </c>
      <c r="Y861" s="2">
        <v>0.47099999999999997</v>
      </c>
      <c r="Z861">
        <v>136</v>
      </c>
      <c r="AA861">
        <v>0</v>
      </c>
      <c r="AB861">
        <v>0</v>
      </c>
    </row>
    <row r="862" spans="1:28" x14ac:dyDescent="0.25">
      <c r="A862">
        <v>2013</v>
      </c>
      <c r="B862">
        <v>241</v>
      </c>
      <c r="C862" t="s">
        <v>896</v>
      </c>
      <c r="D862" t="str">
        <f>IFERROR(INDEX('Draft Master List'!E:F,MATCH(C862,'Draft Master List'!E:E,0),2),"N/A")</f>
        <v>N/A</v>
      </c>
      <c r="E862" t="s">
        <v>9</v>
      </c>
      <c r="F862">
        <v>24</v>
      </c>
      <c r="G862" t="s">
        <v>77</v>
      </c>
      <c r="H862">
        <v>15</v>
      </c>
      <c r="I862">
        <v>3</v>
      </c>
      <c r="J862">
        <v>2</v>
      </c>
      <c r="K862">
        <v>57</v>
      </c>
      <c r="L862">
        <v>1</v>
      </c>
      <c r="M862">
        <v>49</v>
      </c>
      <c r="N862">
        <v>28.5</v>
      </c>
      <c r="O862">
        <v>3.8</v>
      </c>
      <c r="P862">
        <v>0.1</v>
      </c>
      <c r="Q862">
        <v>45</v>
      </c>
      <c r="R862">
        <v>29</v>
      </c>
      <c r="S862">
        <v>329</v>
      </c>
      <c r="T862">
        <v>11.3</v>
      </c>
      <c r="U862">
        <v>2</v>
      </c>
      <c r="V862">
        <v>30</v>
      </c>
      <c r="W862">
        <v>1.9</v>
      </c>
      <c r="X862">
        <v>21.9</v>
      </c>
      <c r="Y862" s="2">
        <v>0.64400000000000002</v>
      </c>
      <c r="Z862">
        <v>386</v>
      </c>
      <c r="AA862">
        <v>3</v>
      </c>
      <c r="AB862">
        <v>1</v>
      </c>
    </row>
    <row r="863" spans="1:28" x14ac:dyDescent="0.25">
      <c r="A863">
        <v>2013</v>
      </c>
      <c r="B863">
        <v>242</v>
      </c>
      <c r="C863" t="s">
        <v>1218</v>
      </c>
      <c r="D863" t="str">
        <f>IFERROR(INDEX('Draft Master List'!E:F,MATCH(C863,'Draft Master List'!E:E,0),2),"N/A")</f>
        <v>N/A</v>
      </c>
      <c r="E863" t="s">
        <v>23</v>
      </c>
      <c r="F863">
        <v>32</v>
      </c>
      <c r="G863" t="s">
        <v>732</v>
      </c>
      <c r="H863">
        <v>16</v>
      </c>
      <c r="I863">
        <v>5</v>
      </c>
      <c r="J863">
        <v>2</v>
      </c>
      <c r="K863">
        <v>2</v>
      </c>
      <c r="L863">
        <v>0</v>
      </c>
      <c r="M863">
        <v>4</v>
      </c>
      <c r="N863">
        <v>1</v>
      </c>
      <c r="O863">
        <v>0.1</v>
      </c>
      <c r="P863">
        <v>0.1</v>
      </c>
      <c r="Q863">
        <v>11</v>
      </c>
      <c r="R863">
        <v>5</v>
      </c>
      <c r="S863">
        <v>34</v>
      </c>
      <c r="T863">
        <v>6.8</v>
      </c>
      <c r="U863">
        <v>0</v>
      </c>
      <c r="V863">
        <v>19</v>
      </c>
      <c r="W863">
        <v>0.3</v>
      </c>
      <c r="X863">
        <v>2.1</v>
      </c>
      <c r="Y863" s="2">
        <v>0.45500000000000002</v>
      </c>
      <c r="Z863">
        <v>36</v>
      </c>
      <c r="AA863">
        <v>0</v>
      </c>
      <c r="AB863">
        <v>0</v>
      </c>
    </row>
    <row r="864" spans="1:28" x14ac:dyDescent="0.25">
      <c r="A864">
        <v>2013</v>
      </c>
      <c r="B864">
        <v>243</v>
      </c>
      <c r="C864" t="s">
        <v>455</v>
      </c>
      <c r="D864" t="str">
        <f>IFERROR(INDEX('Draft Master List'!E:F,MATCH(C864,'Draft Master List'!E:E,0),2),"N/A")</f>
        <v>732007</v>
      </c>
      <c r="E864" t="s">
        <v>3</v>
      </c>
      <c r="F864">
        <v>29</v>
      </c>
      <c r="G864" t="s">
        <v>74</v>
      </c>
      <c r="H864">
        <v>12</v>
      </c>
      <c r="I864">
        <v>9</v>
      </c>
      <c r="J864">
        <v>2</v>
      </c>
      <c r="K864">
        <v>0</v>
      </c>
      <c r="L864">
        <v>0</v>
      </c>
      <c r="M864">
        <v>4</v>
      </c>
      <c r="N864">
        <v>0</v>
      </c>
      <c r="O864">
        <v>0</v>
      </c>
      <c r="P864">
        <v>0.2</v>
      </c>
      <c r="Q864">
        <v>68</v>
      </c>
      <c r="R864">
        <v>37</v>
      </c>
      <c r="S864">
        <v>455</v>
      </c>
      <c r="T864">
        <v>12.3</v>
      </c>
      <c r="U864">
        <v>2</v>
      </c>
      <c r="V864">
        <v>66</v>
      </c>
      <c r="W864">
        <v>3.1</v>
      </c>
      <c r="X864">
        <v>37.9</v>
      </c>
      <c r="Y864" s="2">
        <v>0.54400000000000004</v>
      </c>
      <c r="Z864">
        <v>455</v>
      </c>
      <c r="AA864">
        <v>2</v>
      </c>
      <c r="AB864">
        <v>0</v>
      </c>
    </row>
    <row r="865" spans="1:28" x14ac:dyDescent="0.25">
      <c r="A865">
        <v>2013</v>
      </c>
      <c r="B865">
        <v>244</v>
      </c>
      <c r="C865" t="s">
        <v>1219</v>
      </c>
      <c r="D865" t="str">
        <f>IFERROR(INDEX('Draft Master List'!E:F,MATCH(C865,'Draft Master List'!E:E,0),2),"N/A")</f>
        <v>N/A</v>
      </c>
      <c r="E865" t="s">
        <v>28</v>
      </c>
      <c r="F865">
        <v>27</v>
      </c>
      <c r="G865" t="s">
        <v>213</v>
      </c>
      <c r="H865">
        <v>16</v>
      </c>
      <c r="I865">
        <v>0</v>
      </c>
      <c r="J865">
        <v>2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0.1</v>
      </c>
      <c r="Z865">
        <v>0</v>
      </c>
      <c r="AA865">
        <v>0</v>
      </c>
      <c r="AB865">
        <v>2</v>
      </c>
    </row>
    <row r="866" spans="1:28" x14ac:dyDescent="0.25">
      <c r="A866">
        <v>2013</v>
      </c>
      <c r="B866">
        <v>245</v>
      </c>
      <c r="C866" t="s">
        <v>114</v>
      </c>
      <c r="D866" t="str">
        <f>IFERROR(INDEX('Draft Master List'!E:F,MATCH(C866,'Draft Master List'!E:E,0),2),"N/A")</f>
        <v>782010</v>
      </c>
      <c r="E866" t="s">
        <v>22</v>
      </c>
      <c r="F866">
        <v>27</v>
      </c>
      <c r="G866" t="s">
        <v>74</v>
      </c>
      <c r="H866">
        <v>16</v>
      </c>
      <c r="I866">
        <v>16</v>
      </c>
      <c r="J866">
        <v>2</v>
      </c>
      <c r="K866">
        <v>15</v>
      </c>
      <c r="L866">
        <v>0</v>
      </c>
      <c r="M866">
        <v>9</v>
      </c>
      <c r="N866">
        <v>7.5</v>
      </c>
      <c r="O866">
        <v>0.9</v>
      </c>
      <c r="P866">
        <v>0.1</v>
      </c>
      <c r="Q866">
        <v>85</v>
      </c>
      <c r="R866">
        <v>49</v>
      </c>
      <c r="S866">
        <v>627</v>
      </c>
      <c r="T866">
        <v>12.8</v>
      </c>
      <c r="U866">
        <v>5</v>
      </c>
      <c r="V866">
        <v>79</v>
      </c>
      <c r="W866">
        <v>3.1</v>
      </c>
      <c r="X866">
        <v>39.200000000000003</v>
      </c>
      <c r="Y866" s="2">
        <v>0.57599999999999996</v>
      </c>
      <c r="Z866">
        <v>642</v>
      </c>
      <c r="AA866">
        <v>5</v>
      </c>
      <c r="AB866">
        <v>1</v>
      </c>
    </row>
    <row r="867" spans="1:28" x14ac:dyDescent="0.25">
      <c r="A867">
        <v>2013</v>
      </c>
      <c r="B867">
        <v>246</v>
      </c>
      <c r="C867" t="s">
        <v>887</v>
      </c>
      <c r="D867" t="str">
        <f>IFERROR(INDEX('Draft Master List'!E:F,MATCH(C867,'Draft Master List'!E:E,0),2),"N/A")</f>
        <v>N/A</v>
      </c>
      <c r="E867" t="s">
        <v>12</v>
      </c>
      <c r="F867">
        <v>23</v>
      </c>
      <c r="H867">
        <v>3</v>
      </c>
      <c r="I867">
        <v>0</v>
      </c>
      <c r="J867">
        <v>2</v>
      </c>
      <c r="K867">
        <v>9</v>
      </c>
      <c r="L867">
        <v>0</v>
      </c>
      <c r="M867">
        <v>5</v>
      </c>
      <c r="N867">
        <v>4.5</v>
      </c>
      <c r="O867">
        <v>3</v>
      </c>
      <c r="P867">
        <v>0.7</v>
      </c>
      <c r="Z867">
        <v>9</v>
      </c>
      <c r="AA867">
        <v>0</v>
      </c>
      <c r="AB867">
        <v>0</v>
      </c>
    </row>
    <row r="868" spans="1:28" x14ac:dyDescent="0.25">
      <c r="A868">
        <v>2013</v>
      </c>
      <c r="B868">
        <v>247</v>
      </c>
      <c r="C868" t="s">
        <v>806</v>
      </c>
      <c r="D868" t="str">
        <f>IFERROR(INDEX('Draft Master List'!E:F,MATCH(C868,'Draft Master List'!E:E,0),2),"N/A")</f>
        <v>N/A</v>
      </c>
      <c r="E868" t="s">
        <v>12</v>
      </c>
      <c r="F868">
        <v>23</v>
      </c>
      <c r="G868" t="s">
        <v>213</v>
      </c>
      <c r="H868">
        <v>16</v>
      </c>
      <c r="I868">
        <v>0</v>
      </c>
      <c r="J868">
        <v>2</v>
      </c>
      <c r="K868">
        <v>3</v>
      </c>
      <c r="L868">
        <v>0</v>
      </c>
      <c r="M868">
        <v>3</v>
      </c>
      <c r="N868">
        <v>1.5</v>
      </c>
      <c r="O868">
        <v>0.2</v>
      </c>
      <c r="P868">
        <v>0.1</v>
      </c>
      <c r="Z868">
        <v>3</v>
      </c>
      <c r="AA868">
        <v>0</v>
      </c>
      <c r="AB868">
        <v>2</v>
      </c>
    </row>
    <row r="869" spans="1:28" x14ac:dyDescent="0.25">
      <c r="A869">
        <v>2013</v>
      </c>
      <c r="B869">
        <v>248</v>
      </c>
      <c r="C869" t="s">
        <v>442</v>
      </c>
      <c r="D869" t="str">
        <f>IFERROR(INDEX('Draft Master List'!E:F,MATCH(C869,'Draft Master List'!E:E,0),2),"N/A")</f>
        <v>272007</v>
      </c>
      <c r="E869" t="s">
        <v>0</v>
      </c>
      <c r="F869">
        <v>29</v>
      </c>
      <c r="G869" t="s">
        <v>77</v>
      </c>
      <c r="H869">
        <v>15</v>
      </c>
      <c r="I869">
        <v>5</v>
      </c>
      <c r="J869">
        <v>2</v>
      </c>
      <c r="K869">
        <v>-1</v>
      </c>
      <c r="L869">
        <v>0</v>
      </c>
      <c r="M869">
        <v>4</v>
      </c>
      <c r="N869">
        <v>-0.5</v>
      </c>
      <c r="O869">
        <v>-0.1</v>
      </c>
      <c r="P869">
        <v>0.1</v>
      </c>
      <c r="Q869">
        <v>30</v>
      </c>
      <c r="R869">
        <v>16</v>
      </c>
      <c r="S869">
        <v>324</v>
      </c>
      <c r="T869">
        <v>20.3</v>
      </c>
      <c r="U869">
        <v>2</v>
      </c>
      <c r="V869">
        <v>60</v>
      </c>
      <c r="W869">
        <v>1.1000000000000001</v>
      </c>
      <c r="X869">
        <v>21.6</v>
      </c>
      <c r="Y869" s="2">
        <v>0.53300000000000003</v>
      </c>
      <c r="Z869">
        <v>323</v>
      </c>
      <c r="AA869">
        <v>2</v>
      </c>
      <c r="AB869">
        <v>0</v>
      </c>
    </row>
    <row r="870" spans="1:28" x14ac:dyDescent="0.25">
      <c r="A870">
        <v>2013</v>
      </c>
      <c r="B870">
        <v>249</v>
      </c>
      <c r="C870" t="s">
        <v>413</v>
      </c>
      <c r="D870" t="str">
        <f>IFERROR(INDEX('Draft Master List'!E:F,MATCH(C870,'Draft Master List'!E:E,0),2),"N/A")</f>
        <v>1742008</v>
      </c>
      <c r="E870" t="s">
        <v>7</v>
      </c>
      <c r="F870">
        <v>28</v>
      </c>
      <c r="G870" t="s">
        <v>77</v>
      </c>
      <c r="H870">
        <v>14</v>
      </c>
      <c r="I870">
        <v>7</v>
      </c>
      <c r="J870">
        <v>2</v>
      </c>
      <c r="K870">
        <v>13</v>
      </c>
      <c r="L870">
        <v>0</v>
      </c>
      <c r="M870">
        <v>9</v>
      </c>
      <c r="N870">
        <v>6.5</v>
      </c>
      <c r="O870">
        <v>0.9</v>
      </c>
      <c r="P870">
        <v>0.1</v>
      </c>
      <c r="Q870">
        <v>34</v>
      </c>
      <c r="R870">
        <v>20</v>
      </c>
      <c r="S870">
        <v>214</v>
      </c>
      <c r="T870">
        <v>10.7</v>
      </c>
      <c r="U870">
        <v>0</v>
      </c>
      <c r="V870">
        <v>21</v>
      </c>
      <c r="W870">
        <v>1.4</v>
      </c>
      <c r="X870">
        <v>15.3</v>
      </c>
      <c r="Y870" s="2">
        <v>0.58799999999999997</v>
      </c>
      <c r="Z870">
        <v>227</v>
      </c>
      <c r="AA870">
        <v>0</v>
      </c>
      <c r="AB870">
        <v>2</v>
      </c>
    </row>
    <row r="871" spans="1:28" x14ac:dyDescent="0.25">
      <c r="A871">
        <v>2013</v>
      </c>
      <c r="B871">
        <v>250</v>
      </c>
      <c r="C871" t="s">
        <v>1220</v>
      </c>
      <c r="D871" t="str">
        <f>IFERROR(INDEX('Draft Master List'!E:F,MATCH(C871,'Draft Master List'!E:E,0),2),"N/A")</f>
        <v>N/A</v>
      </c>
      <c r="E871" t="s">
        <v>14</v>
      </c>
      <c r="F871">
        <v>22</v>
      </c>
      <c r="G871" t="s">
        <v>77</v>
      </c>
      <c r="H871">
        <v>16</v>
      </c>
      <c r="I871">
        <v>1</v>
      </c>
      <c r="J871">
        <v>2</v>
      </c>
      <c r="K871">
        <v>14</v>
      </c>
      <c r="L871">
        <v>0</v>
      </c>
      <c r="M871">
        <v>19</v>
      </c>
      <c r="N871">
        <v>7</v>
      </c>
      <c r="O871">
        <v>0.9</v>
      </c>
      <c r="P871">
        <v>0.1</v>
      </c>
      <c r="Q871">
        <v>9</v>
      </c>
      <c r="R871">
        <v>4</v>
      </c>
      <c r="S871">
        <v>68</v>
      </c>
      <c r="T871">
        <v>17</v>
      </c>
      <c r="U871">
        <v>0</v>
      </c>
      <c r="V871">
        <v>30</v>
      </c>
      <c r="W871">
        <v>0.3</v>
      </c>
      <c r="X871">
        <v>4.3</v>
      </c>
      <c r="Y871" s="2">
        <v>0.44400000000000001</v>
      </c>
      <c r="Z871">
        <v>82</v>
      </c>
      <c r="AA871">
        <v>0</v>
      </c>
      <c r="AB871">
        <v>3</v>
      </c>
    </row>
    <row r="872" spans="1:28" x14ac:dyDescent="0.25">
      <c r="A872">
        <v>2013</v>
      </c>
      <c r="B872">
        <v>251</v>
      </c>
      <c r="C872" t="s">
        <v>1109</v>
      </c>
      <c r="D872" t="str">
        <f>IFERROR(INDEX('Draft Master List'!E:F,MATCH(C872,'Draft Master List'!E:E,0),2),"N/A")</f>
        <v>N/A</v>
      </c>
      <c r="E872" t="s">
        <v>669</v>
      </c>
      <c r="F872">
        <v>25</v>
      </c>
      <c r="H872">
        <v>13</v>
      </c>
      <c r="I872">
        <v>2</v>
      </c>
      <c r="J872">
        <v>2</v>
      </c>
      <c r="K872">
        <v>40</v>
      </c>
      <c r="L872">
        <v>0</v>
      </c>
      <c r="M872">
        <v>24</v>
      </c>
      <c r="N872">
        <v>20</v>
      </c>
      <c r="O872">
        <v>3.1</v>
      </c>
      <c r="P872">
        <v>0.2</v>
      </c>
      <c r="Q872">
        <v>12</v>
      </c>
      <c r="R872">
        <v>6</v>
      </c>
      <c r="S872">
        <v>67</v>
      </c>
      <c r="T872">
        <v>11.2</v>
      </c>
      <c r="U872">
        <v>1</v>
      </c>
      <c r="V872">
        <v>19</v>
      </c>
      <c r="W872">
        <v>0.5</v>
      </c>
      <c r="X872">
        <v>5.2</v>
      </c>
      <c r="Y872" s="2">
        <v>0.5</v>
      </c>
      <c r="Z872">
        <v>107</v>
      </c>
      <c r="AA872">
        <v>1</v>
      </c>
      <c r="AB872">
        <v>2</v>
      </c>
    </row>
    <row r="873" spans="1:28" x14ac:dyDescent="0.25">
      <c r="A873">
        <v>2013</v>
      </c>
      <c r="B873">
        <v>252</v>
      </c>
      <c r="C873" t="s">
        <v>917</v>
      </c>
      <c r="D873" t="str">
        <f>IFERROR(INDEX('Draft Master List'!E:F,MATCH(C873,'Draft Master List'!E:E,0),2),"N/A")</f>
        <v>N/A</v>
      </c>
      <c r="E873" t="s">
        <v>7</v>
      </c>
      <c r="F873">
        <v>26</v>
      </c>
      <c r="H873">
        <v>10</v>
      </c>
      <c r="I873">
        <v>0</v>
      </c>
      <c r="J873">
        <v>2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0.2</v>
      </c>
      <c r="Q873">
        <v>1</v>
      </c>
      <c r="R873">
        <v>1</v>
      </c>
      <c r="S873">
        <v>3</v>
      </c>
      <c r="T873">
        <v>3</v>
      </c>
      <c r="U873">
        <v>0</v>
      </c>
      <c r="V873">
        <v>3</v>
      </c>
      <c r="W873">
        <v>0.1</v>
      </c>
      <c r="X873">
        <v>0.3</v>
      </c>
      <c r="Y873" s="2">
        <v>1</v>
      </c>
      <c r="Z873">
        <v>3</v>
      </c>
      <c r="AA873">
        <v>0</v>
      </c>
      <c r="AB873">
        <v>0</v>
      </c>
    </row>
    <row r="874" spans="1:28" x14ac:dyDescent="0.25">
      <c r="A874">
        <v>2013</v>
      </c>
      <c r="B874">
        <v>253</v>
      </c>
      <c r="C874" t="s">
        <v>792</v>
      </c>
      <c r="D874" t="str">
        <f>IFERROR(INDEX('Draft Master List'!E:F,MATCH(C874,'Draft Master List'!E:E,0),2),"N/A")</f>
        <v>N/A</v>
      </c>
      <c r="E874" t="s">
        <v>4</v>
      </c>
      <c r="F874">
        <v>22</v>
      </c>
      <c r="G874" t="s">
        <v>77</v>
      </c>
      <c r="H874">
        <v>15</v>
      </c>
      <c r="I874">
        <v>4</v>
      </c>
      <c r="J874">
        <v>2</v>
      </c>
      <c r="K874">
        <v>4</v>
      </c>
      <c r="L874">
        <v>0</v>
      </c>
      <c r="M874">
        <v>4</v>
      </c>
      <c r="N874">
        <v>2</v>
      </c>
      <c r="O874">
        <v>0.3</v>
      </c>
      <c r="P874">
        <v>0.1</v>
      </c>
      <c r="Q874">
        <v>87</v>
      </c>
      <c r="R874">
        <v>51</v>
      </c>
      <c r="S874">
        <v>484</v>
      </c>
      <c r="T874">
        <v>9.5</v>
      </c>
      <c r="U874">
        <v>1</v>
      </c>
      <c r="V874">
        <v>51</v>
      </c>
      <c r="W874">
        <v>3.4</v>
      </c>
      <c r="X874">
        <v>32.299999999999997</v>
      </c>
      <c r="Y874" s="2">
        <v>0.58599999999999997</v>
      </c>
      <c r="Z874">
        <v>488</v>
      </c>
      <c r="AA874">
        <v>1</v>
      </c>
      <c r="AB874">
        <v>0</v>
      </c>
    </row>
    <row r="875" spans="1:28" x14ac:dyDescent="0.25">
      <c r="A875">
        <v>2013</v>
      </c>
      <c r="B875">
        <v>254</v>
      </c>
      <c r="C875" t="s">
        <v>910</v>
      </c>
      <c r="D875" t="str">
        <f>IFERROR(INDEX('Draft Master List'!E:F,MATCH(C875,'Draft Master List'!E:E,0),2),"N/A")</f>
        <v>N/A</v>
      </c>
      <c r="E875" t="s">
        <v>25</v>
      </c>
      <c r="F875">
        <v>25</v>
      </c>
      <c r="G875" t="s">
        <v>212</v>
      </c>
      <c r="H875">
        <v>16</v>
      </c>
      <c r="I875">
        <v>8</v>
      </c>
      <c r="J875">
        <v>2</v>
      </c>
      <c r="K875">
        <v>3</v>
      </c>
      <c r="L875">
        <v>0</v>
      </c>
      <c r="M875">
        <v>2</v>
      </c>
      <c r="N875">
        <v>1.5</v>
      </c>
      <c r="O875">
        <v>0.2</v>
      </c>
      <c r="P875">
        <v>0.1</v>
      </c>
      <c r="Q875">
        <v>24</v>
      </c>
      <c r="R875">
        <v>18</v>
      </c>
      <c r="S875">
        <v>155</v>
      </c>
      <c r="T875">
        <v>8.6</v>
      </c>
      <c r="U875">
        <v>1</v>
      </c>
      <c r="V875">
        <v>26</v>
      </c>
      <c r="W875">
        <v>1.1000000000000001</v>
      </c>
      <c r="X875">
        <v>9.6999999999999993</v>
      </c>
      <c r="Y875" s="2">
        <v>0.75</v>
      </c>
      <c r="Z875">
        <v>158</v>
      </c>
      <c r="AA875">
        <v>1</v>
      </c>
      <c r="AB875">
        <v>1</v>
      </c>
    </row>
    <row r="876" spans="1:28" x14ac:dyDescent="0.25">
      <c r="A876">
        <v>2013</v>
      </c>
      <c r="B876">
        <v>255</v>
      </c>
      <c r="C876" t="s">
        <v>528</v>
      </c>
      <c r="D876" t="str">
        <f>IFERROR(INDEX('Draft Master List'!E:F,MATCH(C876,'Draft Master List'!E:E,0),2),"N/A")</f>
        <v>1032006</v>
      </c>
      <c r="E876" t="s">
        <v>669</v>
      </c>
      <c r="F876">
        <v>30</v>
      </c>
      <c r="H876">
        <v>8</v>
      </c>
      <c r="I876">
        <v>0</v>
      </c>
      <c r="J876">
        <v>2</v>
      </c>
      <c r="K876">
        <v>2</v>
      </c>
      <c r="L876">
        <v>0</v>
      </c>
      <c r="M876">
        <v>2</v>
      </c>
      <c r="N876">
        <v>1</v>
      </c>
      <c r="O876">
        <v>0.3</v>
      </c>
      <c r="P876">
        <v>0.3</v>
      </c>
      <c r="Q876">
        <v>2</v>
      </c>
      <c r="R876">
        <v>2</v>
      </c>
      <c r="S876">
        <v>27</v>
      </c>
      <c r="T876">
        <v>13.5</v>
      </c>
      <c r="U876">
        <v>0</v>
      </c>
      <c r="V876">
        <v>14</v>
      </c>
      <c r="W876">
        <v>0.3</v>
      </c>
      <c r="X876">
        <v>3.4</v>
      </c>
      <c r="Y876" s="2">
        <v>1</v>
      </c>
      <c r="Z876">
        <v>29</v>
      </c>
      <c r="AA876">
        <v>0</v>
      </c>
      <c r="AB876">
        <v>1</v>
      </c>
    </row>
    <row r="877" spans="1:28" x14ac:dyDescent="0.25">
      <c r="A877">
        <v>2013</v>
      </c>
      <c r="B877">
        <v>256</v>
      </c>
      <c r="C877" t="s">
        <v>1145</v>
      </c>
      <c r="D877" t="str">
        <f>IFERROR(INDEX('Draft Master List'!E:F,MATCH(C877,'Draft Master List'!E:E,0),2),"N/A")</f>
        <v>N/A</v>
      </c>
      <c r="E877" t="s">
        <v>16</v>
      </c>
      <c r="F877">
        <v>24</v>
      </c>
      <c r="H877">
        <v>13</v>
      </c>
      <c r="I877">
        <v>0</v>
      </c>
      <c r="J877">
        <v>2</v>
      </c>
      <c r="K877">
        <v>2</v>
      </c>
      <c r="L877">
        <v>1</v>
      </c>
      <c r="M877">
        <v>2</v>
      </c>
      <c r="N877">
        <v>1</v>
      </c>
      <c r="O877">
        <v>0.2</v>
      </c>
      <c r="P877">
        <v>0.2</v>
      </c>
      <c r="Q877">
        <v>2</v>
      </c>
      <c r="R877">
        <v>2</v>
      </c>
      <c r="S877">
        <v>6</v>
      </c>
      <c r="T877">
        <v>3</v>
      </c>
      <c r="U877">
        <v>0</v>
      </c>
      <c r="V877">
        <v>5</v>
      </c>
      <c r="W877">
        <v>0.2</v>
      </c>
      <c r="X877">
        <v>0.5</v>
      </c>
      <c r="Y877" s="2">
        <v>1</v>
      </c>
      <c r="Z877">
        <v>8</v>
      </c>
      <c r="AA877">
        <v>1</v>
      </c>
      <c r="AB877">
        <v>0</v>
      </c>
    </row>
    <row r="878" spans="1:28" x14ac:dyDescent="0.25">
      <c r="A878">
        <v>2013</v>
      </c>
      <c r="B878">
        <v>257</v>
      </c>
      <c r="C878" t="s">
        <v>1221</v>
      </c>
      <c r="D878" t="str">
        <f>IFERROR(INDEX('Draft Master List'!E:F,MATCH(C878,'Draft Master List'!E:E,0),2),"N/A")</f>
        <v>N/A</v>
      </c>
      <c r="E878" t="s">
        <v>16</v>
      </c>
      <c r="F878">
        <v>25</v>
      </c>
      <c r="G878" t="s">
        <v>74</v>
      </c>
      <c r="H878">
        <v>16</v>
      </c>
      <c r="I878">
        <v>14</v>
      </c>
      <c r="J878">
        <v>2</v>
      </c>
      <c r="K878">
        <v>17</v>
      </c>
      <c r="L878">
        <v>0</v>
      </c>
      <c r="M878">
        <v>9</v>
      </c>
      <c r="N878">
        <v>8.5</v>
      </c>
      <c r="O878">
        <v>1.1000000000000001</v>
      </c>
      <c r="P878">
        <v>0.1</v>
      </c>
      <c r="Q878">
        <v>100</v>
      </c>
      <c r="R878">
        <v>60</v>
      </c>
      <c r="S878">
        <v>888</v>
      </c>
      <c r="T878">
        <v>14.8</v>
      </c>
      <c r="U878">
        <v>4</v>
      </c>
      <c r="V878">
        <v>66</v>
      </c>
      <c r="W878">
        <v>3.8</v>
      </c>
      <c r="X878">
        <v>55.5</v>
      </c>
      <c r="Y878" s="2">
        <v>0.6</v>
      </c>
      <c r="Z878">
        <v>905</v>
      </c>
      <c r="AA878">
        <v>4</v>
      </c>
      <c r="AB878">
        <v>1</v>
      </c>
    </row>
    <row r="879" spans="1:28" x14ac:dyDescent="0.25">
      <c r="A879">
        <v>2013</v>
      </c>
      <c r="B879">
        <v>258</v>
      </c>
      <c r="C879" t="s">
        <v>446</v>
      </c>
      <c r="D879" t="str">
        <f>IFERROR(INDEX('Draft Master List'!E:F,MATCH(C879,'Draft Master List'!E:E,0),2),"N/A")</f>
        <v>N/A</v>
      </c>
      <c r="E879" t="s">
        <v>13</v>
      </c>
      <c r="F879">
        <v>28</v>
      </c>
      <c r="G879" t="s">
        <v>814</v>
      </c>
      <c r="H879">
        <v>16</v>
      </c>
      <c r="I879">
        <v>16</v>
      </c>
      <c r="J879">
        <v>2</v>
      </c>
      <c r="K879">
        <v>4</v>
      </c>
      <c r="L879">
        <v>0</v>
      </c>
      <c r="M879">
        <v>2</v>
      </c>
      <c r="N879">
        <v>2</v>
      </c>
      <c r="O879">
        <v>0.3</v>
      </c>
      <c r="P879">
        <v>0.1</v>
      </c>
      <c r="Z879">
        <v>4</v>
      </c>
      <c r="AA879">
        <v>0</v>
      </c>
      <c r="AB879">
        <v>0</v>
      </c>
    </row>
    <row r="880" spans="1:28" x14ac:dyDescent="0.25">
      <c r="A880">
        <v>2013</v>
      </c>
      <c r="B880">
        <v>259</v>
      </c>
      <c r="C880" t="s">
        <v>309</v>
      </c>
      <c r="D880" t="str">
        <f>IFERROR(INDEX('Draft Master List'!E:F,MATCH(C880,'Draft Master List'!E:E,0),2),"N/A")</f>
        <v>2062010</v>
      </c>
      <c r="E880" t="s">
        <v>669</v>
      </c>
      <c r="F880">
        <v>25</v>
      </c>
      <c r="H880">
        <v>10</v>
      </c>
      <c r="I880">
        <v>5</v>
      </c>
      <c r="J880">
        <v>2</v>
      </c>
      <c r="K880">
        <v>23</v>
      </c>
      <c r="L880">
        <v>0</v>
      </c>
      <c r="M880">
        <v>13</v>
      </c>
      <c r="N880">
        <v>11.5</v>
      </c>
      <c r="O880">
        <v>2.2999999999999998</v>
      </c>
      <c r="P880">
        <v>0.2</v>
      </c>
      <c r="Q880">
        <v>27</v>
      </c>
      <c r="R880">
        <v>12</v>
      </c>
      <c r="S880">
        <v>113</v>
      </c>
      <c r="T880">
        <v>9.4</v>
      </c>
      <c r="U880">
        <v>0</v>
      </c>
      <c r="V880">
        <v>16</v>
      </c>
      <c r="W880">
        <v>1.2</v>
      </c>
      <c r="X880">
        <v>11.3</v>
      </c>
      <c r="Y880" s="2">
        <v>0.44400000000000001</v>
      </c>
      <c r="Z880">
        <v>136</v>
      </c>
      <c r="AA880">
        <v>0</v>
      </c>
      <c r="AB880">
        <v>2</v>
      </c>
    </row>
    <row r="881" spans="1:28" x14ac:dyDescent="0.25">
      <c r="A881">
        <v>2013</v>
      </c>
      <c r="B881">
        <v>260</v>
      </c>
      <c r="C881" t="s">
        <v>1120</v>
      </c>
      <c r="D881" t="str">
        <f>IFERROR(INDEX('Draft Master List'!E:F,MATCH(C881,'Draft Master List'!E:E,0),2),"N/A")</f>
        <v>N/A</v>
      </c>
      <c r="E881" t="s">
        <v>29</v>
      </c>
      <c r="F881">
        <v>21</v>
      </c>
      <c r="G881" t="s">
        <v>74</v>
      </c>
      <c r="H881">
        <v>14</v>
      </c>
      <c r="I881">
        <v>14</v>
      </c>
      <c r="J881">
        <v>2</v>
      </c>
      <c r="K881">
        <v>16</v>
      </c>
      <c r="L881">
        <v>0</v>
      </c>
      <c r="M881">
        <v>13</v>
      </c>
      <c r="N881">
        <v>8</v>
      </c>
      <c r="O881">
        <v>1.1000000000000001</v>
      </c>
      <c r="P881">
        <v>0.1</v>
      </c>
      <c r="Q881">
        <v>85</v>
      </c>
      <c r="R881">
        <v>40</v>
      </c>
      <c r="S881">
        <v>587</v>
      </c>
      <c r="T881">
        <v>14.7</v>
      </c>
      <c r="U881">
        <v>3</v>
      </c>
      <c r="V881">
        <v>57</v>
      </c>
      <c r="W881">
        <v>2.9</v>
      </c>
      <c r="X881">
        <v>41.9</v>
      </c>
      <c r="Y881" s="2">
        <v>0.47099999999999997</v>
      </c>
      <c r="Z881">
        <v>603</v>
      </c>
      <c r="AA881">
        <v>3</v>
      </c>
      <c r="AB881">
        <v>0</v>
      </c>
    </row>
    <row r="882" spans="1:28" x14ac:dyDescent="0.25">
      <c r="A882">
        <v>2013</v>
      </c>
      <c r="B882">
        <v>261</v>
      </c>
      <c r="C882" t="s">
        <v>828</v>
      </c>
      <c r="D882" t="str">
        <f>IFERROR(INDEX('Draft Master List'!E:F,MATCH(C882,'Draft Master List'!E:E,0),2),"N/A")</f>
        <v>N/A</v>
      </c>
      <c r="E882" t="s">
        <v>30</v>
      </c>
      <c r="F882">
        <v>28</v>
      </c>
      <c r="G882" t="s">
        <v>77</v>
      </c>
      <c r="H882">
        <v>12</v>
      </c>
      <c r="I882">
        <v>6</v>
      </c>
      <c r="J882">
        <v>1</v>
      </c>
      <c r="K882">
        <v>1</v>
      </c>
      <c r="L882">
        <v>0</v>
      </c>
      <c r="M882">
        <v>1</v>
      </c>
      <c r="N882">
        <v>1</v>
      </c>
      <c r="O882">
        <v>0.1</v>
      </c>
      <c r="P882">
        <v>0.1</v>
      </c>
      <c r="Q882">
        <v>83</v>
      </c>
      <c r="R882">
        <v>54</v>
      </c>
      <c r="S882">
        <v>633</v>
      </c>
      <c r="T882">
        <v>11.7</v>
      </c>
      <c r="U882">
        <v>2</v>
      </c>
      <c r="V882">
        <v>57</v>
      </c>
      <c r="W882">
        <v>4.5</v>
      </c>
      <c r="X882">
        <v>52.8</v>
      </c>
      <c r="Y882" s="2">
        <v>0.65100000000000002</v>
      </c>
      <c r="Z882">
        <v>634</v>
      </c>
      <c r="AA882">
        <v>2</v>
      </c>
      <c r="AB882">
        <v>0</v>
      </c>
    </row>
    <row r="883" spans="1:28" x14ac:dyDescent="0.25">
      <c r="A883">
        <v>2013</v>
      </c>
      <c r="B883">
        <v>262</v>
      </c>
      <c r="C883" t="s">
        <v>808</v>
      </c>
      <c r="D883" t="str">
        <f>IFERROR(INDEX('Draft Master List'!E:F,MATCH(C883,'Draft Master List'!E:E,0),2),"N/A")</f>
        <v>N/A</v>
      </c>
      <c r="E883" t="s">
        <v>4</v>
      </c>
      <c r="F883">
        <v>25</v>
      </c>
      <c r="G883" t="s">
        <v>213</v>
      </c>
      <c r="H883">
        <v>16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0.1</v>
      </c>
      <c r="Z883">
        <v>0</v>
      </c>
      <c r="AA883">
        <v>0</v>
      </c>
      <c r="AB883">
        <v>1</v>
      </c>
    </row>
    <row r="884" spans="1:28" x14ac:dyDescent="0.25">
      <c r="A884">
        <v>2013</v>
      </c>
      <c r="B884">
        <v>263</v>
      </c>
      <c r="C884" t="s">
        <v>1222</v>
      </c>
      <c r="D884" t="str">
        <f>IFERROR(INDEX('Draft Master List'!E:F,MATCH(C884,'Draft Master List'!E:E,0),2),"N/A")</f>
        <v>N/A</v>
      </c>
      <c r="E884" t="s">
        <v>64</v>
      </c>
      <c r="F884">
        <v>22</v>
      </c>
      <c r="H884">
        <v>6</v>
      </c>
      <c r="I884">
        <v>0</v>
      </c>
      <c r="J884">
        <v>1</v>
      </c>
      <c r="K884">
        <v>34</v>
      </c>
      <c r="L884">
        <v>0</v>
      </c>
      <c r="M884">
        <v>34</v>
      </c>
      <c r="N884">
        <v>34</v>
      </c>
      <c r="O884">
        <v>5.7</v>
      </c>
      <c r="P884">
        <v>0.2</v>
      </c>
      <c r="Z884">
        <v>34</v>
      </c>
      <c r="AA884">
        <v>0</v>
      </c>
      <c r="AB884">
        <v>0</v>
      </c>
    </row>
    <row r="885" spans="1:28" x14ac:dyDescent="0.25">
      <c r="A885">
        <v>2013</v>
      </c>
      <c r="B885">
        <v>264</v>
      </c>
      <c r="C885" t="s">
        <v>1050</v>
      </c>
      <c r="D885" t="str">
        <f>IFERROR(INDEX('Draft Master List'!E:F,MATCH(C885,'Draft Master List'!E:E,0),2),"N/A")</f>
        <v>N/A</v>
      </c>
      <c r="E885" t="s">
        <v>64</v>
      </c>
      <c r="F885">
        <v>24</v>
      </c>
      <c r="G885" t="s">
        <v>77</v>
      </c>
      <c r="H885">
        <v>8</v>
      </c>
      <c r="I885">
        <v>3</v>
      </c>
      <c r="J885">
        <v>1</v>
      </c>
      <c r="K885">
        <v>45</v>
      </c>
      <c r="L885">
        <v>0</v>
      </c>
      <c r="M885">
        <v>45</v>
      </c>
      <c r="N885">
        <v>45</v>
      </c>
      <c r="O885">
        <v>5.6</v>
      </c>
      <c r="P885">
        <v>0.1</v>
      </c>
      <c r="Q885">
        <v>13</v>
      </c>
      <c r="R885">
        <v>5</v>
      </c>
      <c r="S885">
        <v>105</v>
      </c>
      <c r="T885">
        <v>21</v>
      </c>
      <c r="U885">
        <v>0</v>
      </c>
      <c r="V885">
        <v>39</v>
      </c>
      <c r="W885">
        <v>0.6</v>
      </c>
      <c r="X885">
        <v>13.1</v>
      </c>
      <c r="Y885" s="2">
        <v>0.38500000000000001</v>
      </c>
      <c r="Z885">
        <v>150</v>
      </c>
      <c r="AA885">
        <v>0</v>
      </c>
      <c r="AB885">
        <v>2</v>
      </c>
    </row>
    <row r="886" spans="1:28" x14ac:dyDescent="0.25">
      <c r="A886">
        <v>2013</v>
      </c>
      <c r="B886">
        <v>265</v>
      </c>
      <c r="C886" t="s">
        <v>1223</v>
      </c>
      <c r="D886" t="str">
        <f>IFERROR(INDEX('Draft Master List'!E:F,MATCH(C886,'Draft Master List'!E:E,0),2),"N/A")</f>
        <v>N/A</v>
      </c>
      <c r="E886" t="s">
        <v>4</v>
      </c>
      <c r="F886">
        <v>23</v>
      </c>
      <c r="G886" t="s">
        <v>77</v>
      </c>
      <c r="H886">
        <v>4</v>
      </c>
      <c r="I886">
        <v>4</v>
      </c>
      <c r="J886">
        <v>1</v>
      </c>
      <c r="K886">
        <v>-1</v>
      </c>
      <c r="L886">
        <v>0</v>
      </c>
      <c r="M886">
        <v>-1</v>
      </c>
      <c r="N886">
        <v>-1</v>
      </c>
      <c r="O886">
        <v>-0.3</v>
      </c>
      <c r="P886">
        <v>0.3</v>
      </c>
      <c r="Q886">
        <v>48</v>
      </c>
      <c r="R886">
        <v>29</v>
      </c>
      <c r="S886">
        <v>415</v>
      </c>
      <c r="T886">
        <v>14.3</v>
      </c>
      <c r="U886">
        <v>1</v>
      </c>
      <c r="V886">
        <v>67</v>
      </c>
      <c r="W886">
        <v>7.3</v>
      </c>
      <c r="X886">
        <v>103.8</v>
      </c>
      <c r="Y886" s="2">
        <v>0.60399999999999998</v>
      </c>
      <c r="Z886">
        <v>414</v>
      </c>
      <c r="AA886">
        <v>1</v>
      </c>
      <c r="AB886">
        <v>0</v>
      </c>
    </row>
    <row r="887" spans="1:28" x14ac:dyDescent="0.25">
      <c r="A887">
        <v>2013</v>
      </c>
      <c r="B887">
        <v>266</v>
      </c>
      <c r="C887" t="s">
        <v>1224</v>
      </c>
      <c r="D887" t="str">
        <f>IFERROR(INDEX('Draft Master List'!E:F,MATCH(C887,'Draft Master List'!E:E,0),2),"N/A")</f>
        <v>N/A</v>
      </c>
      <c r="E887" t="s">
        <v>22</v>
      </c>
      <c r="F887">
        <v>27</v>
      </c>
      <c r="H887">
        <v>16</v>
      </c>
      <c r="I887">
        <v>0</v>
      </c>
      <c r="J887">
        <v>1</v>
      </c>
      <c r="K887">
        <v>1</v>
      </c>
      <c r="L887">
        <v>0</v>
      </c>
      <c r="M887">
        <v>1</v>
      </c>
      <c r="N887">
        <v>1</v>
      </c>
      <c r="O887">
        <v>0.1</v>
      </c>
      <c r="P887">
        <v>0.1</v>
      </c>
      <c r="Q887">
        <v>1</v>
      </c>
      <c r="R887">
        <v>1</v>
      </c>
      <c r="S887">
        <v>12</v>
      </c>
      <c r="T887">
        <v>12</v>
      </c>
      <c r="U887">
        <v>0</v>
      </c>
      <c r="V887">
        <v>12</v>
      </c>
      <c r="W887">
        <v>0.1</v>
      </c>
      <c r="X887">
        <v>0.8</v>
      </c>
      <c r="Y887" s="2">
        <v>1</v>
      </c>
      <c r="Z887">
        <v>13</v>
      </c>
      <c r="AA887">
        <v>0</v>
      </c>
      <c r="AB887">
        <v>1</v>
      </c>
    </row>
    <row r="888" spans="1:28" x14ac:dyDescent="0.25">
      <c r="A888">
        <v>2013</v>
      </c>
      <c r="B888">
        <v>267</v>
      </c>
      <c r="C888" t="s">
        <v>1225</v>
      </c>
      <c r="D888" t="str">
        <f>IFERROR(INDEX('Draft Master List'!E:F,MATCH(C888,'Draft Master List'!E:E,0),2),"N/A")</f>
        <v>N/A</v>
      </c>
      <c r="E888" t="s">
        <v>3</v>
      </c>
      <c r="F888">
        <v>22</v>
      </c>
      <c r="G888" t="s">
        <v>74</v>
      </c>
      <c r="H888">
        <v>14</v>
      </c>
      <c r="I888">
        <v>12</v>
      </c>
      <c r="J888">
        <v>1</v>
      </c>
      <c r="K888">
        <v>-2</v>
      </c>
      <c r="L888">
        <v>0</v>
      </c>
      <c r="M888">
        <v>-2</v>
      </c>
      <c r="N888">
        <v>-2</v>
      </c>
      <c r="O888">
        <v>-0.1</v>
      </c>
      <c r="P888">
        <v>0.1</v>
      </c>
      <c r="Q888">
        <v>82</v>
      </c>
      <c r="R888">
        <v>49</v>
      </c>
      <c r="S888">
        <v>524</v>
      </c>
      <c r="T888">
        <v>10.7</v>
      </c>
      <c r="U888">
        <v>7</v>
      </c>
      <c r="V888">
        <v>59</v>
      </c>
      <c r="W888">
        <v>3.5</v>
      </c>
      <c r="X888">
        <v>37.4</v>
      </c>
      <c r="Y888" s="2">
        <v>0.59799999999999998</v>
      </c>
      <c r="Z888">
        <v>522</v>
      </c>
      <c r="AA888">
        <v>7</v>
      </c>
      <c r="AB888">
        <v>0</v>
      </c>
    </row>
    <row r="889" spans="1:28" x14ac:dyDescent="0.25">
      <c r="A889">
        <v>2013</v>
      </c>
      <c r="B889">
        <v>268</v>
      </c>
      <c r="C889" t="s">
        <v>1165</v>
      </c>
      <c r="D889" t="str">
        <f>IFERROR(INDEX('Draft Master List'!E:F,MATCH(C889,'Draft Master List'!E:E,0),2),"N/A")</f>
        <v>N/A</v>
      </c>
      <c r="E889" t="s">
        <v>26</v>
      </c>
      <c r="F889">
        <v>26</v>
      </c>
      <c r="H889">
        <v>16</v>
      </c>
      <c r="I889">
        <v>0</v>
      </c>
      <c r="J889">
        <v>1</v>
      </c>
      <c r="K889">
        <v>35</v>
      </c>
      <c r="L889">
        <v>0</v>
      </c>
      <c r="M889">
        <v>35</v>
      </c>
      <c r="N889">
        <v>35</v>
      </c>
      <c r="O889">
        <v>2.2000000000000002</v>
      </c>
      <c r="P889">
        <v>0.1</v>
      </c>
      <c r="Z889">
        <v>35</v>
      </c>
      <c r="AA889">
        <v>0</v>
      </c>
      <c r="AB889">
        <v>0</v>
      </c>
    </row>
    <row r="890" spans="1:28" x14ac:dyDescent="0.25">
      <c r="A890">
        <v>2013</v>
      </c>
      <c r="B890">
        <v>269</v>
      </c>
      <c r="C890" t="s">
        <v>266</v>
      </c>
      <c r="D890" t="str">
        <f>IFERROR(INDEX('Draft Master List'!E:F,MATCH(C890,'Draft Master List'!E:E,0),2),"N/A")</f>
        <v>242010</v>
      </c>
      <c r="E890" t="s">
        <v>27</v>
      </c>
      <c r="F890">
        <v>25</v>
      </c>
      <c r="G890" t="s">
        <v>74</v>
      </c>
      <c r="H890">
        <v>16</v>
      </c>
      <c r="I890">
        <v>16</v>
      </c>
      <c r="J890">
        <v>1</v>
      </c>
      <c r="K890">
        <v>1</v>
      </c>
      <c r="L890">
        <v>0</v>
      </c>
      <c r="M890">
        <v>1</v>
      </c>
      <c r="N890">
        <v>1</v>
      </c>
      <c r="O890">
        <v>0.1</v>
      </c>
      <c r="P890">
        <v>0.1</v>
      </c>
      <c r="Q890">
        <v>159</v>
      </c>
      <c r="R890">
        <v>93</v>
      </c>
      <c r="S890">
        <v>1233</v>
      </c>
      <c r="T890">
        <v>13.3</v>
      </c>
      <c r="U890">
        <v>13</v>
      </c>
      <c r="V890">
        <v>79</v>
      </c>
      <c r="W890">
        <v>5.8</v>
      </c>
      <c r="X890">
        <v>77.099999999999994</v>
      </c>
      <c r="Y890" s="2">
        <v>0.58499999999999996</v>
      </c>
      <c r="Z890">
        <v>1234</v>
      </c>
      <c r="AA890">
        <v>13</v>
      </c>
      <c r="AB890">
        <v>3</v>
      </c>
    </row>
    <row r="891" spans="1:28" x14ac:dyDescent="0.25">
      <c r="A891">
        <v>2013</v>
      </c>
      <c r="B891">
        <v>270</v>
      </c>
      <c r="C891" t="s">
        <v>925</v>
      </c>
      <c r="D891" t="str">
        <f>IFERROR(INDEX('Draft Master List'!E:F,MATCH(C891,'Draft Master List'!E:E,0),2),"N/A")</f>
        <v>N/A</v>
      </c>
      <c r="E891" t="s">
        <v>4</v>
      </c>
      <c r="F891">
        <v>24</v>
      </c>
      <c r="G891" t="s">
        <v>77</v>
      </c>
      <c r="H891">
        <v>4</v>
      </c>
      <c r="I891">
        <v>2</v>
      </c>
      <c r="J891">
        <v>1</v>
      </c>
      <c r="K891">
        <v>-9</v>
      </c>
      <c r="L891">
        <v>0</v>
      </c>
      <c r="M891">
        <v>-9</v>
      </c>
      <c r="N891">
        <v>-9</v>
      </c>
      <c r="O891">
        <v>-2.2999999999999998</v>
      </c>
      <c r="P891">
        <v>0.3</v>
      </c>
      <c r="Q891">
        <v>13</v>
      </c>
      <c r="R891">
        <v>8</v>
      </c>
      <c r="S891">
        <v>76</v>
      </c>
      <c r="T891">
        <v>9.5</v>
      </c>
      <c r="U891">
        <v>0</v>
      </c>
      <c r="V891">
        <v>22</v>
      </c>
      <c r="W891">
        <v>2</v>
      </c>
      <c r="X891">
        <v>19</v>
      </c>
      <c r="Y891" s="2">
        <v>0.61499999999999999</v>
      </c>
      <c r="Z891">
        <v>67</v>
      </c>
      <c r="AA891">
        <v>0</v>
      </c>
      <c r="AB891">
        <v>0</v>
      </c>
    </row>
    <row r="892" spans="1:28" x14ac:dyDescent="0.25">
      <c r="A892">
        <v>2013</v>
      </c>
      <c r="B892">
        <v>271</v>
      </c>
      <c r="C892" t="s">
        <v>395</v>
      </c>
      <c r="D892" t="str">
        <f>IFERROR(INDEX('Draft Master List'!E:F,MATCH(C892,'Draft Master List'!E:E,0),2),"N/A")</f>
        <v>972008</v>
      </c>
      <c r="E892" t="s">
        <v>26</v>
      </c>
      <c r="F892">
        <v>28</v>
      </c>
      <c r="G892" t="s">
        <v>77</v>
      </c>
      <c r="H892">
        <v>16</v>
      </c>
      <c r="I892">
        <v>2</v>
      </c>
      <c r="J892">
        <v>1</v>
      </c>
      <c r="K892">
        <v>7</v>
      </c>
      <c r="L892">
        <v>0</v>
      </c>
      <c r="M892">
        <v>7</v>
      </c>
      <c r="N892">
        <v>7</v>
      </c>
      <c r="O892">
        <v>0.4</v>
      </c>
      <c r="P892">
        <v>0.1</v>
      </c>
      <c r="Q892">
        <v>29</v>
      </c>
      <c r="R892">
        <v>16</v>
      </c>
      <c r="S892">
        <v>200</v>
      </c>
      <c r="T892">
        <v>12.5</v>
      </c>
      <c r="U892">
        <v>3</v>
      </c>
      <c r="V892">
        <v>36</v>
      </c>
      <c r="W892">
        <v>1</v>
      </c>
      <c r="X892">
        <v>12.5</v>
      </c>
      <c r="Y892" s="2">
        <v>0.55200000000000005</v>
      </c>
      <c r="Z892">
        <v>207</v>
      </c>
      <c r="AA892">
        <v>3</v>
      </c>
      <c r="AB892">
        <v>0</v>
      </c>
    </row>
    <row r="893" spans="1:28" x14ac:dyDescent="0.25">
      <c r="A893">
        <v>2013</v>
      </c>
      <c r="B893">
        <v>272</v>
      </c>
      <c r="C893" t="s">
        <v>1083</v>
      </c>
      <c r="D893" t="str">
        <f>IFERROR(INDEX('Draft Master List'!E:F,MATCH(C893,'Draft Master List'!E:E,0),2),"N/A")</f>
        <v>N/A</v>
      </c>
      <c r="E893" t="s">
        <v>24</v>
      </c>
      <c r="F893">
        <v>31</v>
      </c>
      <c r="G893" t="s">
        <v>77</v>
      </c>
      <c r="H893">
        <v>16</v>
      </c>
      <c r="I893">
        <v>6</v>
      </c>
      <c r="J893">
        <v>1</v>
      </c>
      <c r="K893">
        <v>-5</v>
      </c>
      <c r="L893">
        <v>0</v>
      </c>
      <c r="M893">
        <v>-5</v>
      </c>
      <c r="N893">
        <v>-5</v>
      </c>
      <c r="O893">
        <v>-0.3</v>
      </c>
      <c r="P893">
        <v>0.1</v>
      </c>
      <c r="Q893">
        <v>76</v>
      </c>
      <c r="R893">
        <v>46</v>
      </c>
      <c r="S893">
        <v>602</v>
      </c>
      <c r="T893">
        <v>13.1</v>
      </c>
      <c r="U893">
        <v>10</v>
      </c>
      <c r="V893">
        <v>36</v>
      </c>
      <c r="W893">
        <v>2.9</v>
      </c>
      <c r="X893">
        <v>37.6</v>
      </c>
      <c r="Y893" s="2">
        <v>0.60499999999999998</v>
      </c>
      <c r="Z893">
        <v>597</v>
      </c>
      <c r="AA893">
        <v>10</v>
      </c>
      <c r="AB893">
        <v>0</v>
      </c>
    </row>
    <row r="894" spans="1:28" x14ac:dyDescent="0.25">
      <c r="A894">
        <v>2013</v>
      </c>
      <c r="B894">
        <v>273</v>
      </c>
      <c r="C894" t="s">
        <v>1226</v>
      </c>
      <c r="D894" t="str">
        <f>IFERROR(INDEX('Draft Master List'!E:F,MATCH(C894,'Draft Master List'!E:E,0),2),"N/A")</f>
        <v>N/A</v>
      </c>
      <c r="E894" t="s">
        <v>14</v>
      </c>
      <c r="F894">
        <v>23</v>
      </c>
      <c r="H894">
        <v>2</v>
      </c>
      <c r="I894">
        <v>0</v>
      </c>
      <c r="J894">
        <v>1</v>
      </c>
      <c r="K894">
        <v>14</v>
      </c>
      <c r="L894">
        <v>0</v>
      </c>
      <c r="M894">
        <v>14</v>
      </c>
      <c r="N894">
        <v>14</v>
      </c>
      <c r="O894">
        <v>7</v>
      </c>
      <c r="P894">
        <v>0.5</v>
      </c>
      <c r="Q894">
        <v>3</v>
      </c>
      <c r="R894">
        <v>3</v>
      </c>
      <c r="S894">
        <v>21</v>
      </c>
      <c r="T894">
        <v>7</v>
      </c>
      <c r="U894">
        <v>0</v>
      </c>
      <c r="V894">
        <v>10</v>
      </c>
      <c r="W894">
        <v>1.5</v>
      </c>
      <c r="X894">
        <v>10.5</v>
      </c>
      <c r="Y894" s="2">
        <v>1</v>
      </c>
      <c r="Z894">
        <v>35</v>
      </c>
      <c r="AA894">
        <v>0</v>
      </c>
      <c r="AB894">
        <v>0</v>
      </c>
    </row>
    <row r="895" spans="1:28" x14ac:dyDescent="0.25">
      <c r="A895">
        <v>2013</v>
      </c>
      <c r="B895">
        <v>274</v>
      </c>
      <c r="C895" t="s">
        <v>278</v>
      </c>
      <c r="D895" t="str">
        <f>IFERROR(INDEX('Draft Master List'!E:F,MATCH(C895,'Draft Master List'!E:E,0),2),"N/A")</f>
        <v>892010</v>
      </c>
      <c r="E895" t="s">
        <v>669</v>
      </c>
      <c r="F895">
        <v>25</v>
      </c>
      <c r="H895">
        <v>6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0.2</v>
      </c>
      <c r="Q895">
        <v>5</v>
      </c>
      <c r="R895">
        <v>1</v>
      </c>
      <c r="S895">
        <v>10</v>
      </c>
      <c r="T895">
        <v>10</v>
      </c>
      <c r="U895">
        <v>0</v>
      </c>
      <c r="V895">
        <v>10</v>
      </c>
      <c r="W895">
        <v>0.2</v>
      </c>
      <c r="X895">
        <v>1.7</v>
      </c>
      <c r="Y895" s="2">
        <v>0.2</v>
      </c>
      <c r="Z895">
        <v>10</v>
      </c>
      <c r="AA895">
        <v>0</v>
      </c>
      <c r="AB895">
        <v>0</v>
      </c>
    </row>
    <row r="896" spans="1:28" x14ac:dyDescent="0.25">
      <c r="A896">
        <v>2013</v>
      </c>
      <c r="B896">
        <v>275</v>
      </c>
      <c r="C896" t="s">
        <v>495</v>
      </c>
      <c r="D896" t="str">
        <f>IFERROR(INDEX('Draft Master List'!E:F,MATCH(C896,'Draft Master List'!E:E,0),2),"N/A")</f>
        <v>N/A</v>
      </c>
      <c r="E896" t="s">
        <v>33</v>
      </c>
      <c r="F896">
        <v>29</v>
      </c>
      <c r="G896" t="s">
        <v>213</v>
      </c>
      <c r="H896">
        <v>16</v>
      </c>
      <c r="I896">
        <v>0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0.1</v>
      </c>
      <c r="Z896">
        <v>0</v>
      </c>
      <c r="AA896">
        <v>0</v>
      </c>
      <c r="AB896">
        <v>1</v>
      </c>
    </row>
    <row r="897" spans="1:28" x14ac:dyDescent="0.25">
      <c r="A897">
        <v>2013</v>
      </c>
      <c r="B897">
        <v>276</v>
      </c>
      <c r="C897" t="s">
        <v>1227</v>
      </c>
      <c r="D897" t="str">
        <f>IFERROR(INDEX('Draft Master List'!E:F,MATCH(C897,'Draft Master List'!E:E,0),2),"N/A")</f>
        <v>N/A</v>
      </c>
      <c r="E897" t="s">
        <v>223</v>
      </c>
      <c r="F897">
        <v>31</v>
      </c>
      <c r="G897" t="s">
        <v>1228</v>
      </c>
      <c r="H897">
        <v>16</v>
      </c>
      <c r="I897">
        <v>2</v>
      </c>
      <c r="J897">
        <v>1</v>
      </c>
      <c r="K897">
        <v>-5</v>
      </c>
      <c r="L897">
        <v>0</v>
      </c>
      <c r="M897">
        <v>-5</v>
      </c>
      <c r="N897">
        <v>-5</v>
      </c>
      <c r="O897">
        <v>-0.3</v>
      </c>
      <c r="P897">
        <v>0.1</v>
      </c>
      <c r="Z897">
        <v>-5</v>
      </c>
      <c r="AA897">
        <v>0</v>
      </c>
      <c r="AB897">
        <v>0</v>
      </c>
    </row>
    <row r="898" spans="1:28" x14ac:dyDescent="0.25">
      <c r="A898">
        <v>2013</v>
      </c>
      <c r="B898">
        <v>277</v>
      </c>
      <c r="C898" t="s">
        <v>1229</v>
      </c>
      <c r="D898" t="str">
        <f>IFERROR(INDEX('Draft Master List'!E:F,MATCH(C898,'Draft Master List'!E:E,0),2),"N/A")</f>
        <v>N/A</v>
      </c>
      <c r="E898" t="s">
        <v>14</v>
      </c>
      <c r="F898">
        <v>29</v>
      </c>
      <c r="G898" t="s">
        <v>814</v>
      </c>
      <c r="H898">
        <v>13</v>
      </c>
      <c r="I898">
        <v>13</v>
      </c>
      <c r="J898">
        <v>1</v>
      </c>
      <c r="K898">
        <v>22</v>
      </c>
      <c r="L898">
        <v>0</v>
      </c>
      <c r="M898">
        <v>22</v>
      </c>
      <c r="N898">
        <v>22</v>
      </c>
      <c r="O898">
        <v>1.7</v>
      </c>
      <c r="P898">
        <v>0.1</v>
      </c>
      <c r="Z898">
        <v>22</v>
      </c>
      <c r="AA898">
        <v>0</v>
      </c>
      <c r="AB898">
        <v>0</v>
      </c>
    </row>
    <row r="899" spans="1:28" x14ac:dyDescent="0.25">
      <c r="A899">
        <v>2013</v>
      </c>
      <c r="B899">
        <v>278</v>
      </c>
      <c r="C899" t="s">
        <v>916</v>
      </c>
      <c r="D899" t="str">
        <f>IFERROR(INDEX('Draft Master List'!E:F,MATCH(C899,'Draft Master List'!E:E,0),2),"N/A")</f>
        <v>N/A</v>
      </c>
      <c r="E899" t="s">
        <v>27</v>
      </c>
      <c r="F899">
        <v>26</v>
      </c>
      <c r="G899" t="s">
        <v>77</v>
      </c>
      <c r="H899">
        <v>13</v>
      </c>
      <c r="I899">
        <v>3</v>
      </c>
      <c r="J899">
        <v>1</v>
      </c>
      <c r="K899">
        <v>6</v>
      </c>
      <c r="L899">
        <v>0</v>
      </c>
      <c r="M899">
        <v>6</v>
      </c>
      <c r="N899">
        <v>6</v>
      </c>
      <c r="O899">
        <v>0.5</v>
      </c>
      <c r="P899">
        <v>0.1</v>
      </c>
      <c r="Q899">
        <v>14</v>
      </c>
      <c r="R899">
        <v>9</v>
      </c>
      <c r="S899">
        <v>80</v>
      </c>
      <c r="T899">
        <v>8.9</v>
      </c>
      <c r="U899">
        <v>2</v>
      </c>
      <c r="V899">
        <v>24</v>
      </c>
      <c r="W899">
        <v>0.7</v>
      </c>
      <c r="X899">
        <v>6.2</v>
      </c>
      <c r="Y899" s="2">
        <v>0.64300000000000002</v>
      </c>
      <c r="Z899">
        <v>86</v>
      </c>
      <c r="AA899">
        <v>2</v>
      </c>
      <c r="AB899">
        <v>2</v>
      </c>
    </row>
    <row r="900" spans="1:28" x14ac:dyDescent="0.25">
      <c r="A900">
        <v>2013</v>
      </c>
      <c r="B900">
        <v>279</v>
      </c>
      <c r="C900" t="s">
        <v>1230</v>
      </c>
      <c r="D900" t="str">
        <f>IFERROR(INDEX('Draft Master List'!E:F,MATCH(C900,'Draft Master List'!E:E,0),2),"N/A")</f>
        <v>N/A</v>
      </c>
      <c r="E900" t="s">
        <v>0</v>
      </c>
      <c r="F900">
        <v>23</v>
      </c>
      <c r="G900" t="s">
        <v>660</v>
      </c>
      <c r="H900">
        <v>14</v>
      </c>
      <c r="I900">
        <v>3</v>
      </c>
      <c r="J900">
        <v>1</v>
      </c>
      <c r="K900">
        <v>-8</v>
      </c>
      <c r="L900">
        <v>0</v>
      </c>
      <c r="M900">
        <v>-8</v>
      </c>
      <c r="N900">
        <v>-8</v>
      </c>
      <c r="O900">
        <v>-0.6</v>
      </c>
      <c r="P900">
        <v>0.1</v>
      </c>
      <c r="Q900">
        <v>10</v>
      </c>
      <c r="R900">
        <v>6</v>
      </c>
      <c r="S900">
        <v>44</v>
      </c>
      <c r="T900">
        <v>7.3</v>
      </c>
      <c r="U900">
        <v>1</v>
      </c>
      <c r="V900">
        <v>9</v>
      </c>
      <c r="W900">
        <v>0.4</v>
      </c>
      <c r="X900">
        <v>3.1</v>
      </c>
      <c r="Y900" s="2">
        <v>0.6</v>
      </c>
      <c r="Z900">
        <v>36</v>
      </c>
      <c r="AA900">
        <v>1</v>
      </c>
      <c r="AB900">
        <v>0</v>
      </c>
    </row>
    <row r="901" spans="1:28" x14ac:dyDescent="0.25">
      <c r="A901">
        <v>2013</v>
      </c>
      <c r="B901">
        <v>280</v>
      </c>
      <c r="C901" t="s">
        <v>305</v>
      </c>
      <c r="D901" t="str">
        <f>IFERROR(INDEX('Draft Master List'!E:F,MATCH(C901,'Draft Master List'!E:E,0),2),"N/A")</f>
        <v>1972010</v>
      </c>
      <c r="E901" t="s">
        <v>26</v>
      </c>
      <c r="F901">
        <v>27</v>
      </c>
      <c r="H901">
        <v>15</v>
      </c>
      <c r="I901">
        <v>0</v>
      </c>
      <c r="J901">
        <v>1</v>
      </c>
      <c r="K901">
        <v>7</v>
      </c>
      <c r="L901">
        <v>0</v>
      </c>
      <c r="M901">
        <v>7</v>
      </c>
      <c r="N901">
        <v>7</v>
      </c>
      <c r="O901">
        <v>0.5</v>
      </c>
      <c r="P901">
        <v>0.1</v>
      </c>
      <c r="Z901">
        <v>7</v>
      </c>
      <c r="AA901">
        <v>0</v>
      </c>
      <c r="AB901">
        <v>5</v>
      </c>
    </row>
    <row r="902" spans="1:28" x14ac:dyDescent="0.25">
      <c r="A902">
        <v>2013</v>
      </c>
      <c r="B902">
        <v>281</v>
      </c>
      <c r="C902" t="s">
        <v>1231</v>
      </c>
      <c r="D902" t="str">
        <f>IFERROR(INDEX('Draft Master List'!E:F,MATCH(C902,'Draft Master List'!E:E,0),2),"N/A")</f>
        <v>N/A</v>
      </c>
      <c r="E902" t="s">
        <v>15</v>
      </c>
      <c r="F902">
        <v>28</v>
      </c>
      <c r="G902" t="s">
        <v>213</v>
      </c>
      <c r="H902">
        <v>14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0.1</v>
      </c>
      <c r="Z902">
        <v>0</v>
      </c>
      <c r="AA902">
        <v>0</v>
      </c>
      <c r="AB902">
        <v>1</v>
      </c>
    </row>
    <row r="903" spans="1:28" x14ac:dyDescent="0.25">
      <c r="A903">
        <v>2013</v>
      </c>
      <c r="B903">
        <v>282</v>
      </c>
      <c r="C903" t="s">
        <v>1232</v>
      </c>
      <c r="D903" t="str">
        <f>IFERROR(INDEX('Draft Master List'!E:F,MATCH(C903,'Draft Master List'!E:E,0),2),"N/A")</f>
        <v>N/A</v>
      </c>
      <c r="E903" t="s">
        <v>14</v>
      </c>
      <c r="F903">
        <v>30</v>
      </c>
      <c r="G903" t="s">
        <v>74</v>
      </c>
      <c r="H903">
        <v>16</v>
      </c>
      <c r="I903">
        <v>16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0.1</v>
      </c>
      <c r="Q903">
        <v>160</v>
      </c>
      <c r="R903">
        <v>78</v>
      </c>
      <c r="S903">
        <v>1224</v>
      </c>
      <c r="T903">
        <v>15.7</v>
      </c>
      <c r="U903">
        <v>7</v>
      </c>
      <c r="V903">
        <v>60</v>
      </c>
      <c r="W903">
        <v>4.9000000000000004</v>
      </c>
      <c r="X903">
        <v>76.5</v>
      </c>
      <c r="Y903" s="2">
        <v>0.48799999999999999</v>
      </c>
      <c r="Z903">
        <v>1224</v>
      </c>
      <c r="AA903">
        <v>7</v>
      </c>
      <c r="AB903">
        <v>1</v>
      </c>
    </row>
    <row r="904" spans="1:28" x14ac:dyDescent="0.25">
      <c r="A904">
        <v>2013</v>
      </c>
      <c r="B904">
        <v>283</v>
      </c>
      <c r="C904" t="s">
        <v>1233</v>
      </c>
      <c r="D904" t="str">
        <f>IFERROR(INDEX('Draft Master List'!E:F,MATCH(C904,'Draft Master List'!E:E,0),2),"N/A")</f>
        <v>N/A</v>
      </c>
      <c r="E904" t="s">
        <v>5</v>
      </c>
      <c r="F904">
        <v>25</v>
      </c>
      <c r="G904" t="s">
        <v>814</v>
      </c>
      <c r="H904">
        <v>16</v>
      </c>
      <c r="I904">
        <v>16</v>
      </c>
      <c r="J904">
        <v>1</v>
      </c>
      <c r="K904">
        <v>6</v>
      </c>
      <c r="L904">
        <v>0</v>
      </c>
      <c r="M904">
        <v>6</v>
      </c>
      <c r="N904">
        <v>6</v>
      </c>
      <c r="O904">
        <v>0.4</v>
      </c>
      <c r="P904">
        <v>0.1</v>
      </c>
      <c r="Z904">
        <v>6</v>
      </c>
      <c r="AA904">
        <v>0</v>
      </c>
      <c r="AB904">
        <v>0</v>
      </c>
    </row>
    <row r="905" spans="1:28" x14ac:dyDescent="0.25">
      <c r="A905">
        <v>2013</v>
      </c>
      <c r="B905">
        <v>284</v>
      </c>
      <c r="C905" t="s">
        <v>429</v>
      </c>
      <c r="D905" t="str">
        <f>IFERROR(INDEX('Draft Master List'!E:F,MATCH(C905,'Draft Master List'!E:E,0),2),"N/A")</f>
        <v>2242008</v>
      </c>
      <c r="E905" t="s">
        <v>29</v>
      </c>
      <c r="F905">
        <v>27</v>
      </c>
      <c r="G905" t="s">
        <v>74</v>
      </c>
      <c r="H905">
        <v>12</v>
      </c>
      <c r="I905">
        <v>12</v>
      </c>
      <c r="J905">
        <v>1</v>
      </c>
      <c r="K905">
        <v>10</v>
      </c>
      <c r="L905">
        <v>0</v>
      </c>
      <c r="M905">
        <v>10</v>
      </c>
      <c r="N905">
        <v>10</v>
      </c>
      <c r="O905">
        <v>0.8</v>
      </c>
      <c r="P905">
        <v>0.1</v>
      </c>
      <c r="Q905">
        <v>101</v>
      </c>
      <c r="R905">
        <v>52</v>
      </c>
      <c r="S905">
        <v>597</v>
      </c>
      <c r="T905">
        <v>11.5</v>
      </c>
      <c r="U905">
        <v>3</v>
      </c>
      <c r="V905">
        <v>45</v>
      </c>
      <c r="W905">
        <v>4.3</v>
      </c>
      <c r="X905">
        <v>49.8</v>
      </c>
      <c r="Y905" s="2">
        <v>0.51500000000000001</v>
      </c>
      <c r="Z905">
        <v>607</v>
      </c>
      <c r="AA905">
        <v>3</v>
      </c>
      <c r="AB905">
        <v>1</v>
      </c>
    </row>
    <row r="906" spans="1:28" x14ac:dyDescent="0.25">
      <c r="A906">
        <v>2013</v>
      </c>
      <c r="B906">
        <v>285</v>
      </c>
      <c r="C906" t="s">
        <v>881</v>
      </c>
      <c r="D906" t="str">
        <f>IFERROR(INDEX('Draft Master List'!E:F,MATCH(C906,'Draft Master List'!E:E,0),2),"N/A")</f>
        <v>N/A</v>
      </c>
      <c r="E906" t="s">
        <v>21</v>
      </c>
      <c r="F906">
        <v>24</v>
      </c>
      <c r="G906" t="s">
        <v>77</v>
      </c>
      <c r="H906">
        <v>5</v>
      </c>
      <c r="I906">
        <v>5</v>
      </c>
      <c r="J906">
        <v>1</v>
      </c>
      <c r="K906">
        <v>7</v>
      </c>
      <c r="L906">
        <v>0</v>
      </c>
      <c r="M906">
        <v>7</v>
      </c>
      <c r="N906">
        <v>7</v>
      </c>
      <c r="O906">
        <v>1.4</v>
      </c>
      <c r="P906">
        <v>0.2</v>
      </c>
      <c r="Q906">
        <v>59</v>
      </c>
      <c r="R906">
        <v>41</v>
      </c>
      <c r="S906">
        <v>580</v>
      </c>
      <c r="T906">
        <v>14.1</v>
      </c>
      <c r="U906">
        <v>2</v>
      </c>
      <c r="V906">
        <v>81</v>
      </c>
      <c r="W906">
        <v>8.1999999999999993</v>
      </c>
      <c r="X906">
        <v>116</v>
      </c>
      <c r="Y906" s="2">
        <v>0.69499999999999995</v>
      </c>
      <c r="Z906">
        <v>587</v>
      </c>
      <c r="AA906">
        <v>2</v>
      </c>
      <c r="AB906">
        <v>2</v>
      </c>
    </row>
    <row r="907" spans="1:28" x14ac:dyDescent="0.25">
      <c r="A907">
        <v>2013</v>
      </c>
      <c r="B907">
        <v>286</v>
      </c>
      <c r="C907" t="s">
        <v>1234</v>
      </c>
      <c r="D907" t="str">
        <f>IFERROR(INDEX('Draft Master List'!E:F,MATCH(C907,'Draft Master List'!E:E,0),2),"N/A")</f>
        <v>N/A</v>
      </c>
      <c r="E907" t="s">
        <v>23</v>
      </c>
      <c r="F907">
        <v>26</v>
      </c>
      <c r="G907" t="s">
        <v>814</v>
      </c>
      <c r="H907">
        <v>16</v>
      </c>
      <c r="I907">
        <v>11</v>
      </c>
      <c r="J907">
        <v>1</v>
      </c>
      <c r="K907">
        <v>8</v>
      </c>
      <c r="L907">
        <v>0</v>
      </c>
      <c r="M907">
        <v>8</v>
      </c>
      <c r="N907">
        <v>8</v>
      </c>
      <c r="O907">
        <v>0.5</v>
      </c>
      <c r="P907">
        <v>0.1</v>
      </c>
      <c r="Z907">
        <v>8</v>
      </c>
      <c r="AA907">
        <v>0</v>
      </c>
      <c r="AB907">
        <v>0</v>
      </c>
    </row>
    <row r="908" spans="1:28" x14ac:dyDescent="0.25">
      <c r="A908">
        <v>2013</v>
      </c>
      <c r="B908">
        <v>287</v>
      </c>
      <c r="C908" t="s">
        <v>1177</v>
      </c>
      <c r="D908" t="str">
        <f>IFERROR(INDEX('Draft Master List'!E:F,MATCH(C908,'Draft Master List'!E:E,0),2),"N/A")</f>
        <v>N/A</v>
      </c>
      <c r="E908" t="s">
        <v>19</v>
      </c>
      <c r="F908">
        <v>27</v>
      </c>
      <c r="G908" t="s">
        <v>77</v>
      </c>
      <c r="H908">
        <v>8</v>
      </c>
      <c r="I908">
        <v>1</v>
      </c>
      <c r="J908">
        <v>1</v>
      </c>
      <c r="K908">
        <v>-2</v>
      </c>
      <c r="L908">
        <v>0</v>
      </c>
      <c r="M908">
        <v>-2</v>
      </c>
      <c r="N908">
        <v>-2</v>
      </c>
      <c r="O908">
        <v>-0.3</v>
      </c>
      <c r="P908">
        <v>0.1</v>
      </c>
      <c r="Q908">
        <v>7</v>
      </c>
      <c r="R908">
        <v>5</v>
      </c>
      <c r="S908">
        <v>82</v>
      </c>
      <c r="T908">
        <v>16.399999999999999</v>
      </c>
      <c r="U908">
        <v>0</v>
      </c>
      <c r="V908">
        <v>33</v>
      </c>
      <c r="W908">
        <v>0.6</v>
      </c>
      <c r="X908">
        <v>10.3</v>
      </c>
      <c r="Y908" s="2">
        <v>0.71399999999999997</v>
      </c>
      <c r="Z908">
        <v>80</v>
      </c>
      <c r="AA908">
        <v>0</v>
      </c>
      <c r="AB908">
        <v>0</v>
      </c>
    </row>
    <row r="909" spans="1:28" x14ac:dyDescent="0.25">
      <c r="A909">
        <v>2013</v>
      </c>
      <c r="B909">
        <v>288</v>
      </c>
      <c r="C909" t="s">
        <v>1235</v>
      </c>
      <c r="D909" t="str">
        <f>IFERROR(INDEX('Draft Master List'!E:F,MATCH(C909,'Draft Master List'!E:E,0),2),"N/A")</f>
        <v>N/A</v>
      </c>
      <c r="E909" t="s">
        <v>669</v>
      </c>
      <c r="F909">
        <v>28</v>
      </c>
      <c r="H909">
        <v>8</v>
      </c>
      <c r="I909">
        <v>0</v>
      </c>
      <c r="J909">
        <v>1</v>
      </c>
      <c r="K909">
        <v>3</v>
      </c>
      <c r="L909">
        <v>0</v>
      </c>
      <c r="M909">
        <v>3</v>
      </c>
      <c r="N909">
        <v>3</v>
      </c>
      <c r="O909">
        <v>0.4</v>
      </c>
      <c r="P909">
        <v>0.1</v>
      </c>
      <c r="Z909">
        <v>3</v>
      </c>
      <c r="AA909">
        <v>0</v>
      </c>
      <c r="AB909">
        <v>0</v>
      </c>
    </row>
    <row r="910" spans="1:28" x14ac:dyDescent="0.25">
      <c r="A910">
        <v>2013</v>
      </c>
      <c r="B910">
        <v>289</v>
      </c>
      <c r="C910" t="s">
        <v>1236</v>
      </c>
      <c r="D910" t="str">
        <f>IFERROR(INDEX('Draft Master List'!E:F,MATCH(C910,'Draft Master List'!E:E,0),2),"N/A")</f>
        <v>N/A</v>
      </c>
      <c r="E910" t="s">
        <v>19</v>
      </c>
      <c r="F910">
        <v>26</v>
      </c>
      <c r="H910">
        <v>16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0.1</v>
      </c>
      <c r="Z910">
        <v>0</v>
      </c>
      <c r="AA910">
        <v>0</v>
      </c>
      <c r="AB910">
        <v>2</v>
      </c>
    </row>
    <row r="911" spans="1:28" x14ac:dyDescent="0.25">
      <c r="A911">
        <v>2013</v>
      </c>
      <c r="B911">
        <v>290</v>
      </c>
      <c r="C911" t="s">
        <v>1237</v>
      </c>
      <c r="D911" t="str">
        <f>IFERROR(INDEX('Draft Master List'!E:F,MATCH(C911,'Draft Master List'!E:E,0),2),"N/A")</f>
        <v>N/A</v>
      </c>
      <c r="E911" t="s">
        <v>669</v>
      </c>
      <c r="F911">
        <v>26</v>
      </c>
      <c r="H911">
        <v>14</v>
      </c>
      <c r="I911">
        <v>0</v>
      </c>
      <c r="J911">
        <v>1</v>
      </c>
      <c r="K911">
        <v>9</v>
      </c>
      <c r="L911">
        <v>0</v>
      </c>
      <c r="M911">
        <v>9</v>
      </c>
      <c r="N911">
        <v>9</v>
      </c>
      <c r="O911">
        <v>0.6</v>
      </c>
      <c r="P911">
        <v>0.1</v>
      </c>
      <c r="Q911">
        <v>15</v>
      </c>
      <c r="R911">
        <v>7</v>
      </c>
      <c r="S911">
        <v>62</v>
      </c>
      <c r="T911">
        <v>8.9</v>
      </c>
      <c r="U911">
        <v>0</v>
      </c>
      <c r="V911">
        <v>13</v>
      </c>
      <c r="W911">
        <v>0.5</v>
      </c>
      <c r="X911">
        <v>4.4000000000000004</v>
      </c>
      <c r="Y911" s="2">
        <v>0.46700000000000003</v>
      </c>
      <c r="Z911">
        <v>71</v>
      </c>
      <c r="AA911">
        <v>0</v>
      </c>
      <c r="AB911">
        <v>0</v>
      </c>
    </row>
    <row r="912" spans="1:28" x14ac:dyDescent="0.25">
      <c r="A912">
        <v>2013</v>
      </c>
      <c r="B912">
        <v>291</v>
      </c>
      <c r="C912" t="s">
        <v>575</v>
      </c>
      <c r="D912" t="str">
        <f>IFERROR(INDEX('Draft Master List'!E:F,MATCH(C912,'Draft Master List'!E:E,0),2),"N/A")</f>
        <v>N/A</v>
      </c>
      <c r="E912" t="s">
        <v>27</v>
      </c>
      <c r="F912">
        <v>31</v>
      </c>
      <c r="G912" t="s">
        <v>62</v>
      </c>
      <c r="H912">
        <v>3</v>
      </c>
      <c r="I912">
        <v>1</v>
      </c>
      <c r="J912">
        <v>1</v>
      </c>
      <c r="K912">
        <v>8</v>
      </c>
      <c r="L912">
        <v>0</v>
      </c>
      <c r="M912">
        <v>8</v>
      </c>
      <c r="N912">
        <v>8</v>
      </c>
      <c r="O912">
        <v>2.7</v>
      </c>
      <c r="P912">
        <v>0.3</v>
      </c>
      <c r="Z912">
        <v>8</v>
      </c>
      <c r="AA912">
        <v>0</v>
      </c>
      <c r="AB912">
        <v>0</v>
      </c>
    </row>
    <row r="913" spans="1:28" x14ac:dyDescent="0.25">
      <c r="A913">
        <v>2013</v>
      </c>
      <c r="B913">
        <v>292</v>
      </c>
      <c r="C913" t="s">
        <v>1238</v>
      </c>
      <c r="D913" t="str">
        <f>IFERROR(INDEX('Draft Master List'!E:F,MATCH(C913,'Draft Master List'!E:E,0),2),"N/A")</f>
        <v>N/A</v>
      </c>
      <c r="E913" t="s">
        <v>9</v>
      </c>
      <c r="F913">
        <v>27</v>
      </c>
      <c r="G913" t="s">
        <v>758</v>
      </c>
      <c r="H913">
        <v>16</v>
      </c>
      <c r="I913">
        <v>6</v>
      </c>
      <c r="J913">
        <v>1</v>
      </c>
      <c r="K913">
        <v>2</v>
      </c>
      <c r="L913">
        <v>0</v>
      </c>
      <c r="M913">
        <v>2</v>
      </c>
      <c r="N913">
        <v>2</v>
      </c>
      <c r="O913">
        <v>0.1</v>
      </c>
      <c r="P913">
        <v>0.1</v>
      </c>
      <c r="Q913">
        <v>20</v>
      </c>
      <c r="R913">
        <v>12</v>
      </c>
      <c r="S913">
        <v>81</v>
      </c>
      <c r="T913">
        <v>6.8</v>
      </c>
      <c r="U913">
        <v>0</v>
      </c>
      <c r="V913">
        <v>14</v>
      </c>
      <c r="W913">
        <v>0.8</v>
      </c>
      <c r="X913">
        <v>5.0999999999999996</v>
      </c>
      <c r="Y913" s="2">
        <v>0.6</v>
      </c>
      <c r="Z913">
        <v>83</v>
      </c>
      <c r="AA913">
        <v>0</v>
      </c>
      <c r="AB913">
        <v>0</v>
      </c>
    </row>
    <row r="914" spans="1:28" x14ac:dyDescent="0.25">
      <c r="A914">
        <v>2013</v>
      </c>
      <c r="B914">
        <v>293</v>
      </c>
      <c r="C914" t="s">
        <v>1101</v>
      </c>
      <c r="D914" t="str">
        <f>IFERROR(INDEX('Draft Master List'!E:F,MATCH(C914,'Draft Master List'!E:E,0),2),"N/A")</f>
        <v>N/A</v>
      </c>
      <c r="E914" t="s">
        <v>34</v>
      </c>
      <c r="F914">
        <v>23</v>
      </c>
      <c r="H914">
        <v>6</v>
      </c>
      <c r="I914">
        <v>0</v>
      </c>
      <c r="J914">
        <v>1</v>
      </c>
      <c r="K914">
        <v>26</v>
      </c>
      <c r="L914">
        <v>0</v>
      </c>
      <c r="M914">
        <v>26</v>
      </c>
      <c r="N914">
        <v>26</v>
      </c>
      <c r="O914">
        <v>4.3</v>
      </c>
      <c r="P914">
        <v>0.2</v>
      </c>
      <c r="Q914">
        <v>5</v>
      </c>
      <c r="R914">
        <v>3</v>
      </c>
      <c r="S914">
        <v>34</v>
      </c>
      <c r="T914">
        <v>11.3</v>
      </c>
      <c r="U914">
        <v>0</v>
      </c>
      <c r="V914">
        <v>29</v>
      </c>
      <c r="W914">
        <v>0.5</v>
      </c>
      <c r="X914">
        <v>5.7</v>
      </c>
      <c r="Y914" s="2">
        <v>0.6</v>
      </c>
      <c r="Z914">
        <v>60</v>
      </c>
      <c r="AA914">
        <v>0</v>
      </c>
      <c r="AB914">
        <v>0</v>
      </c>
    </row>
    <row r="915" spans="1:28" x14ac:dyDescent="0.25">
      <c r="A915">
        <v>2013</v>
      </c>
      <c r="B915">
        <v>294</v>
      </c>
      <c r="C915" t="s">
        <v>1239</v>
      </c>
      <c r="D915" t="str">
        <f>IFERROR(INDEX('Draft Master List'!E:F,MATCH(C915,'Draft Master List'!E:E,0),2),"N/A")</f>
        <v>N/A</v>
      </c>
      <c r="E915" t="s">
        <v>7</v>
      </c>
      <c r="F915">
        <v>23</v>
      </c>
      <c r="G915" t="s">
        <v>1069</v>
      </c>
      <c r="H915">
        <v>9</v>
      </c>
      <c r="I915">
        <v>4</v>
      </c>
      <c r="J915">
        <v>1</v>
      </c>
      <c r="K915">
        <v>18</v>
      </c>
      <c r="L915">
        <v>0</v>
      </c>
      <c r="M915">
        <v>18</v>
      </c>
      <c r="N915">
        <v>18</v>
      </c>
      <c r="O915">
        <v>2</v>
      </c>
      <c r="P915">
        <v>0.1</v>
      </c>
      <c r="Q915">
        <v>59</v>
      </c>
      <c r="R915">
        <v>45</v>
      </c>
      <c r="S915">
        <v>499</v>
      </c>
      <c r="T915">
        <v>11.1</v>
      </c>
      <c r="U915">
        <v>3</v>
      </c>
      <c r="V915">
        <v>38</v>
      </c>
      <c r="W915">
        <v>5</v>
      </c>
      <c r="X915">
        <v>55.4</v>
      </c>
      <c r="Y915" s="2">
        <v>0.76300000000000001</v>
      </c>
      <c r="Z915">
        <v>517</v>
      </c>
      <c r="AA915">
        <v>3</v>
      </c>
      <c r="AB915">
        <v>0</v>
      </c>
    </row>
    <row r="916" spans="1:28" x14ac:dyDescent="0.25">
      <c r="A916">
        <v>2013</v>
      </c>
      <c r="B916">
        <v>295</v>
      </c>
      <c r="C916" t="s">
        <v>1240</v>
      </c>
      <c r="D916" t="str">
        <f>IFERROR(INDEX('Draft Master List'!E:F,MATCH(C916,'Draft Master List'!E:E,0),2),"N/A")</f>
        <v>N/A</v>
      </c>
      <c r="E916" t="s">
        <v>669</v>
      </c>
      <c r="F916">
        <v>29</v>
      </c>
      <c r="H916">
        <v>9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0.1</v>
      </c>
      <c r="Q916">
        <v>2</v>
      </c>
      <c r="R916">
        <v>1</v>
      </c>
      <c r="S916">
        <v>4</v>
      </c>
      <c r="T916">
        <v>4</v>
      </c>
      <c r="U916">
        <v>0</v>
      </c>
      <c r="V916">
        <v>4</v>
      </c>
      <c r="W916">
        <v>0.1</v>
      </c>
      <c r="X916">
        <v>0.4</v>
      </c>
      <c r="Y916" s="2">
        <v>0.5</v>
      </c>
      <c r="Z916">
        <v>4</v>
      </c>
      <c r="AA916">
        <v>0</v>
      </c>
      <c r="AB916">
        <v>1</v>
      </c>
    </row>
    <row r="917" spans="1:28" x14ac:dyDescent="0.25">
      <c r="A917">
        <v>2013</v>
      </c>
      <c r="B917">
        <v>296</v>
      </c>
      <c r="C917" t="s">
        <v>527</v>
      </c>
      <c r="D917" t="str">
        <f>IFERROR(INDEX('Draft Master List'!E:F,MATCH(C917,'Draft Master List'!E:E,0),2),"N/A")</f>
        <v>1002006</v>
      </c>
      <c r="E917" t="s">
        <v>19</v>
      </c>
      <c r="F917">
        <v>30</v>
      </c>
      <c r="G917" t="s">
        <v>732</v>
      </c>
      <c r="H917">
        <v>9</v>
      </c>
      <c r="I917">
        <v>3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0.1</v>
      </c>
      <c r="Q917">
        <v>3</v>
      </c>
      <c r="R917">
        <v>2</v>
      </c>
      <c r="S917">
        <v>27</v>
      </c>
      <c r="T917">
        <v>13.5</v>
      </c>
      <c r="U917">
        <v>0</v>
      </c>
      <c r="V917">
        <v>21</v>
      </c>
      <c r="W917">
        <v>0.2</v>
      </c>
      <c r="X917">
        <v>3</v>
      </c>
      <c r="Y917" s="2">
        <v>0.66700000000000004</v>
      </c>
      <c r="Z917">
        <v>27</v>
      </c>
      <c r="AA917">
        <v>0</v>
      </c>
      <c r="AB917">
        <v>0</v>
      </c>
    </row>
    <row r="918" spans="1:28" x14ac:dyDescent="0.25">
      <c r="A918">
        <v>2013</v>
      </c>
      <c r="B918">
        <v>297</v>
      </c>
      <c r="C918" t="s">
        <v>1241</v>
      </c>
      <c r="D918" t="str">
        <f>IFERROR(INDEX('Draft Master List'!E:F,MATCH(C918,'Draft Master List'!E:E,0),2),"N/A")</f>
        <v>N/A</v>
      </c>
      <c r="E918" t="s">
        <v>20</v>
      </c>
      <c r="F918">
        <v>22</v>
      </c>
      <c r="G918" t="s">
        <v>77</v>
      </c>
      <c r="H918">
        <v>5</v>
      </c>
      <c r="I918">
        <v>3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0.2</v>
      </c>
      <c r="Q918">
        <v>23</v>
      </c>
      <c r="R918">
        <v>14</v>
      </c>
      <c r="S918">
        <v>192</v>
      </c>
      <c r="T918">
        <v>13.7</v>
      </c>
      <c r="U918">
        <v>2</v>
      </c>
      <c r="V918">
        <v>69</v>
      </c>
      <c r="W918">
        <v>2.8</v>
      </c>
      <c r="X918">
        <v>38.4</v>
      </c>
      <c r="Y918" s="2">
        <v>0.60899999999999999</v>
      </c>
      <c r="Z918">
        <v>192</v>
      </c>
      <c r="AA918">
        <v>2</v>
      </c>
      <c r="AB918">
        <v>0</v>
      </c>
    </row>
    <row r="919" spans="1:28" x14ac:dyDescent="0.25">
      <c r="A919">
        <v>2013</v>
      </c>
      <c r="B919">
        <v>298</v>
      </c>
      <c r="C919" t="s">
        <v>274</v>
      </c>
      <c r="D919" t="str">
        <f>IFERROR(INDEX('Draft Master List'!E:F,MATCH(C919,'Draft Master List'!E:E,0),2),"N/A")</f>
        <v>822010</v>
      </c>
      <c r="E919" t="s">
        <v>24</v>
      </c>
      <c r="F919">
        <v>26</v>
      </c>
      <c r="G919" t="s">
        <v>74</v>
      </c>
      <c r="H919">
        <v>16</v>
      </c>
      <c r="I919">
        <v>10</v>
      </c>
      <c r="J919">
        <v>1</v>
      </c>
      <c r="K919">
        <v>25</v>
      </c>
      <c r="L919">
        <v>0</v>
      </c>
      <c r="M919">
        <v>25</v>
      </c>
      <c r="N919">
        <v>25</v>
      </c>
      <c r="O919">
        <v>1.6</v>
      </c>
      <c r="P919">
        <v>0.1</v>
      </c>
      <c r="Q919">
        <v>113</v>
      </c>
      <c r="R919">
        <v>67</v>
      </c>
      <c r="S919">
        <v>740</v>
      </c>
      <c r="T919">
        <v>11</v>
      </c>
      <c r="U919">
        <v>6</v>
      </c>
      <c r="V919">
        <v>55</v>
      </c>
      <c r="W919">
        <v>4.2</v>
      </c>
      <c r="X919">
        <v>46.3</v>
      </c>
      <c r="Y919" s="2">
        <v>0.59299999999999997</v>
      </c>
      <c r="Z919">
        <v>765</v>
      </c>
      <c r="AA919">
        <v>6</v>
      </c>
      <c r="AB919">
        <v>1</v>
      </c>
    </row>
    <row r="920" spans="1:28" x14ac:dyDescent="0.25">
      <c r="A920">
        <v>2013</v>
      </c>
      <c r="B920">
        <v>299</v>
      </c>
      <c r="C920" t="s">
        <v>1242</v>
      </c>
      <c r="D920" t="str">
        <f>IFERROR(INDEX('Draft Master List'!E:F,MATCH(C920,'Draft Master List'!E:E,0),2),"N/A")</f>
        <v>N/A</v>
      </c>
      <c r="E920" t="s">
        <v>24</v>
      </c>
      <c r="F920">
        <v>32</v>
      </c>
      <c r="G920" t="s">
        <v>194</v>
      </c>
      <c r="H920">
        <v>16</v>
      </c>
      <c r="I920">
        <v>0</v>
      </c>
      <c r="J920">
        <v>1</v>
      </c>
      <c r="K920">
        <v>-12</v>
      </c>
      <c r="L920">
        <v>0</v>
      </c>
      <c r="M920">
        <v>-12</v>
      </c>
      <c r="N920">
        <v>-12</v>
      </c>
      <c r="O920">
        <v>-0.8</v>
      </c>
      <c r="P920">
        <v>0.1</v>
      </c>
      <c r="Z920">
        <v>-12</v>
      </c>
      <c r="AA920">
        <v>0</v>
      </c>
      <c r="AB920">
        <v>0</v>
      </c>
    </row>
    <row r="921" spans="1:28" x14ac:dyDescent="0.25">
      <c r="A921">
        <v>2013</v>
      </c>
      <c r="B921">
        <v>300</v>
      </c>
      <c r="C921" t="s">
        <v>1243</v>
      </c>
      <c r="D921" t="str">
        <f>IFERROR(INDEX('Draft Master List'!E:F,MATCH(C921,'Draft Master List'!E:E,0),2),"N/A")</f>
        <v>N/A</v>
      </c>
      <c r="E921" t="s">
        <v>4</v>
      </c>
      <c r="F921">
        <v>27</v>
      </c>
      <c r="G921" t="s">
        <v>732</v>
      </c>
      <c r="H921">
        <v>16</v>
      </c>
      <c r="I921">
        <v>7</v>
      </c>
      <c r="J921">
        <v>1</v>
      </c>
      <c r="K921">
        <v>1</v>
      </c>
      <c r="L921">
        <v>0</v>
      </c>
      <c r="M921">
        <v>1</v>
      </c>
      <c r="N921">
        <v>1</v>
      </c>
      <c r="O921">
        <v>0.1</v>
      </c>
      <c r="P921">
        <v>0.1</v>
      </c>
      <c r="Q921">
        <v>15</v>
      </c>
      <c r="R921">
        <v>10</v>
      </c>
      <c r="S921">
        <v>40</v>
      </c>
      <c r="T921">
        <v>4</v>
      </c>
      <c r="U921">
        <v>0</v>
      </c>
      <c r="V921">
        <v>11</v>
      </c>
      <c r="W921">
        <v>0.6</v>
      </c>
      <c r="X921">
        <v>2.5</v>
      </c>
      <c r="Y921" s="2">
        <v>0.66700000000000004</v>
      </c>
      <c r="Z921">
        <v>41</v>
      </c>
      <c r="AA921">
        <v>0</v>
      </c>
      <c r="AB921">
        <v>0</v>
      </c>
    </row>
    <row r="922" spans="1:28" x14ac:dyDescent="0.25">
      <c r="A922">
        <v>2013</v>
      </c>
      <c r="B922">
        <v>301</v>
      </c>
      <c r="C922" t="s">
        <v>1244</v>
      </c>
      <c r="D922" t="str">
        <f>IFERROR(INDEX('Draft Master List'!E:F,MATCH(C922,'Draft Master List'!E:E,0),2),"N/A")</f>
        <v>N/A</v>
      </c>
      <c r="E922" t="s">
        <v>21</v>
      </c>
      <c r="F922">
        <v>27</v>
      </c>
      <c r="H922">
        <v>6</v>
      </c>
      <c r="I922">
        <v>0</v>
      </c>
      <c r="J922">
        <v>1</v>
      </c>
      <c r="K922">
        <v>1</v>
      </c>
      <c r="L922">
        <v>0</v>
      </c>
      <c r="M922">
        <v>1</v>
      </c>
      <c r="N922">
        <v>1</v>
      </c>
      <c r="O922">
        <v>0.2</v>
      </c>
      <c r="P922">
        <v>0.2</v>
      </c>
      <c r="Q922">
        <v>1</v>
      </c>
      <c r="R922">
        <v>1</v>
      </c>
      <c r="S922">
        <v>-5</v>
      </c>
      <c r="T922">
        <v>-5</v>
      </c>
      <c r="U922">
        <v>0</v>
      </c>
      <c r="V922">
        <v>-5</v>
      </c>
      <c r="W922">
        <v>0.2</v>
      </c>
      <c r="X922">
        <v>-0.8</v>
      </c>
      <c r="Y922" s="2">
        <v>1</v>
      </c>
      <c r="Z922">
        <v>-4</v>
      </c>
      <c r="AA922">
        <v>0</v>
      </c>
      <c r="AB922">
        <v>0</v>
      </c>
    </row>
    <row r="923" spans="1:28" x14ac:dyDescent="0.25">
      <c r="A923">
        <v>2013</v>
      </c>
      <c r="B923">
        <v>302</v>
      </c>
      <c r="C923" t="s">
        <v>533</v>
      </c>
      <c r="D923" t="str">
        <f>IFERROR(INDEX('Draft Master List'!E:F,MATCH(C923,'Draft Master List'!E:E,0),2),"N/A")</f>
        <v>1172006</v>
      </c>
      <c r="E923" t="s">
        <v>669</v>
      </c>
      <c r="F923">
        <v>31</v>
      </c>
      <c r="H923">
        <v>7</v>
      </c>
      <c r="I923">
        <v>0</v>
      </c>
      <c r="J923">
        <v>1</v>
      </c>
      <c r="K923">
        <v>1</v>
      </c>
      <c r="L923">
        <v>0</v>
      </c>
      <c r="M923">
        <v>1</v>
      </c>
      <c r="N923">
        <v>1</v>
      </c>
      <c r="O923">
        <v>0.1</v>
      </c>
      <c r="P923">
        <v>0.1</v>
      </c>
      <c r="Q923">
        <v>1</v>
      </c>
      <c r="R923">
        <v>0</v>
      </c>
      <c r="S923">
        <v>0</v>
      </c>
      <c r="U923">
        <v>0</v>
      </c>
      <c r="V923">
        <v>0</v>
      </c>
      <c r="W923">
        <v>0</v>
      </c>
      <c r="X923">
        <v>0</v>
      </c>
      <c r="Y923" s="2">
        <v>0</v>
      </c>
      <c r="Z923">
        <v>1</v>
      </c>
      <c r="AA923">
        <v>0</v>
      </c>
      <c r="AB923">
        <v>1</v>
      </c>
    </row>
    <row r="924" spans="1:28" x14ac:dyDescent="0.25">
      <c r="A924">
        <v>2013</v>
      </c>
      <c r="B924">
        <v>303</v>
      </c>
      <c r="C924" t="s">
        <v>839</v>
      </c>
      <c r="D924" t="str">
        <f>IFERROR(INDEX('Draft Master List'!E:F,MATCH(C924,'Draft Master List'!E:E,0),2),"N/A")</f>
        <v>N/A</v>
      </c>
      <c r="E924" t="s">
        <v>20</v>
      </c>
      <c r="F924">
        <v>35</v>
      </c>
      <c r="G924" t="s">
        <v>77</v>
      </c>
      <c r="H924">
        <v>7</v>
      </c>
      <c r="I924">
        <v>7</v>
      </c>
      <c r="J924">
        <v>1</v>
      </c>
      <c r="K924">
        <v>5</v>
      </c>
      <c r="L924">
        <v>0</v>
      </c>
      <c r="M924">
        <v>5</v>
      </c>
      <c r="N924">
        <v>5</v>
      </c>
      <c r="O924">
        <v>0.7</v>
      </c>
      <c r="P924">
        <v>0.1</v>
      </c>
      <c r="Q924">
        <v>58</v>
      </c>
      <c r="R924">
        <v>38</v>
      </c>
      <c r="S924">
        <v>503</v>
      </c>
      <c r="T924">
        <v>13.2</v>
      </c>
      <c r="U924">
        <v>2</v>
      </c>
      <c r="V924">
        <v>35</v>
      </c>
      <c r="W924">
        <v>5.4</v>
      </c>
      <c r="X924">
        <v>71.900000000000006</v>
      </c>
      <c r="Y924" s="2">
        <v>0.65500000000000003</v>
      </c>
      <c r="Z924">
        <v>508</v>
      </c>
      <c r="AA924">
        <v>2</v>
      </c>
      <c r="AB924">
        <v>0</v>
      </c>
    </row>
    <row r="925" spans="1:28" x14ac:dyDescent="0.25">
      <c r="A925">
        <v>2013</v>
      </c>
      <c r="B925">
        <v>304</v>
      </c>
      <c r="C925" t="s">
        <v>725</v>
      </c>
      <c r="D925" t="str">
        <f>IFERROR(INDEX('Draft Master List'!E:F,MATCH(C925,'Draft Master List'!E:E,0),2),"N/A")</f>
        <v>N/A</v>
      </c>
      <c r="E925" t="s">
        <v>9</v>
      </c>
      <c r="F925">
        <v>31</v>
      </c>
      <c r="G925" t="s">
        <v>213</v>
      </c>
      <c r="H925">
        <v>16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0.1</v>
      </c>
      <c r="Z925">
        <v>0</v>
      </c>
      <c r="AA925">
        <v>0</v>
      </c>
      <c r="AB925">
        <v>0</v>
      </c>
    </row>
    <row r="926" spans="1:28" x14ac:dyDescent="0.25">
      <c r="A926">
        <v>2013</v>
      </c>
      <c r="B926">
        <v>305</v>
      </c>
      <c r="C926" t="s">
        <v>1245</v>
      </c>
      <c r="D926" t="str">
        <f>IFERROR(INDEX('Draft Master List'!E:F,MATCH(C926,'Draft Master List'!E:E,0),2),"N/A")</f>
        <v>N/A</v>
      </c>
      <c r="E926" t="s">
        <v>29</v>
      </c>
      <c r="F926">
        <v>22</v>
      </c>
      <c r="H926">
        <v>2</v>
      </c>
      <c r="I926">
        <v>0</v>
      </c>
      <c r="J926">
        <v>1</v>
      </c>
      <c r="K926">
        <v>4</v>
      </c>
      <c r="L926">
        <v>0</v>
      </c>
      <c r="M926">
        <v>4</v>
      </c>
      <c r="N926">
        <v>4</v>
      </c>
      <c r="O926">
        <v>2</v>
      </c>
      <c r="P926">
        <v>0.5</v>
      </c>
      <c r="Q926">
        <v>1</v>
      </c>
      <c r="R926">
        <v>1</v>
      </c>
      <c r="S926">
        <v>2</v>
      </c>
      <c r="T926">
        <v>2</v>
      </c>
      <c r="U926">
        <v>0</v>
      </c>
      <c r="V926">
        <v>2</v>
      </c>
      <c r="W926">
        <v>0.5</v>
      </c>
      <c r="X926">
        <v>1</v>
      </c>
      <c r="Y926" s="2">
        <v>1</v>
      </c>
      <c r="Z926">
        <v>6</v>
      </c>
      <c r="AA926">
        <v>0</v>
      </c>
      <c r="AB926">
        <v>0</v>
      </c>
    </row>
    <row r="927" spans="1:28" x14ac:dyDescent="0.25">
      <c r="A927">
        <v>2013</v>
      </c>
      <c r="B927">
        <v>306</v>
      </c>
      <c r="C927" t="s">
        <v>1246</v>
      </c>
      <c r="D927" t="str">
        <f>IFERROR(INDEX('Draft Master List'!E:F,MATCH(C927,'Draft Master List'!E:E,0),2),"N/A")</f>
        <v>N/A</v>
      </c>
      <c r="E927" t="s">
        <v>14</v>
      </c>
      <c r="F927">
        <v>23</v>
      </c>
      <c r="G927" t="s">
        <v>660</v>
      </c>
      <c r="H927">
        <v>16</v>
      </c>
      <c r="I927">
        <v>8</v>
      </c>
      <c r="J927">
        <v>1</v>
      </c>
      <c r="K927">
        <v>2</v>
      </c>
      <c r="L927">
        <v>0</v>
      </c>
      <c r="M927">
        <v>2</v>
      </c>
      <c r="N927">
        <v>2</v>
      </c>
      <c r="O927">
        <v>0.1</v>
      </c>
      <c r="P927">
        <v>0.1</v>
      </c>
      <c r="Q927">
        <v>76</v>
      </c>
      <c r="R927">
        <v>54</v>
      </c>
      <c r="S927">
        <v>571</v>
      </c>
      <c r="T927">
        <v>10.6</v>
      </c>
      <c r="U927">
        <v>5</v>
      </c>
      <c r="V927">
        <v>36</v>
      </c>
      <c r="W927">
        <v>3.4</v>
      </c>
      <c r="X927">
        <v>35.700000000000003</v>
      </c>
      <c r="Y927" s="2">
        <v>0.71099999999999997</v>
      </c>
      <c r="Z927">
        <v>573</v>
      </c>
      <c r="AA927">
        <v>5</v>
      </c>
      <c r="AB927">
        <v>0</v>
      </c>
    </row>
    <row r="928" spans="1:28" x14ac:dyDescent="0.25">
      <c r="A928">
        <v>2013</v>
      </c>
      <c r="B928">
        <v>307</v>
      </c>
      <c r="C928" t="s">
        <v>738</v>
      </c>
      <c r="D928" t="str">
        <f>IFERROR(INDEX('Draft Master List'!E:F,MATCH(C928,'Draft Master List'!E:E,0),2),"N/A")</f>
        <v>N/A</v>
      </c>
      <c r="E928" t="s">
        <v>23</v>
      </c>
      <c r="F928">
        <v>26</v>
      </c>
      <c r="H928">
        <v>3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0.3</v>
      </c>
      <c r="Z928">
        <v>0</v>
      </c>
      <c r="AA928">
        <v>0</v>
      </c>
      <c r="AB928">
        <v>1</v>
      </c>
    </row>
    <row r="929" spans="1:28" x14ac:dyDescent="0.25">
      <c r="A929">
        <v>2012</v>
      </c>
      <c r="B929">
        <v>1</v>
      </c>
      <c r="C929" t="s">
        <v>842</v>
      </c>
      <c r="D929" t="str">
        <f>IFERROR(INDEX('Draft Master List'!E:F,MATCH(C929,'Draft Master List'!E:E,0),2),"N/A")</f>
        <v>N/A</v>
      </c>
      <c r="E929" t="s">
        <v>23</v>
      </c>
      <c r="F929">
        <v>26</v>
      </c>
      <c r="G929" t="s">
        <v>76</v>
      </c>
      <c r="H929">
        <v>16</v>
      </c>
      <c r="I929">
        <v>16</v>
      </c>
      <c r="J929">
        <v>351</v>
      </c>
      <c r="K929">
        <v>1424</v>
      </c>
      <c r="L929">
        <v>15</v>
      </c>
      <c r="M929">
        <v>46</v>
      </c>
      <c r="N929">
        <v>4.0999999999999996</v>
      </c>
      <c r="O929">
        <v>89</v>
      </c>
      <c r="P929">
        <v>21.9</v>
      </c>
      <c r="Q929">
        <v>58</v>
      </c>
      <c r="R929">
        <v>40</v>
      </c>
      <c r="S929">
        <v>217</v>
      </c>
      <c r="T929">
        <v>5.4</v>
      </c>
      <c r="U929">
        <v>2</v>
      </c>
      <c r="V929">
        <v>23</v>
      </c>
      <c r="W929">
        <v>2.5</v>
      </c>
      <c r="X929">
        <v>13.6</v>
      </c>
      <c r="Y929" s="2">
        <v>0.69</v>
      </c>
      <c r="Z929">
        <v>1641</v>
      </c>
      <c r="AA929">
        <v>17</v>
      </c>
      <c r="AB929">
        <v>3</v>
      </c>
    </row>
    <row r="930" spans="1:28" x14ac:dyDescent="0.25">
      <c r="A930">
        <v>2012</v>
      </c>
      <c r="B930">
        <v>2</v>
      </c>
      <c r="C930" t="s">
        <v>94</v>
      </c>
      <c r="D930" t="str">
        <f>IFERROR(INDEX('Draft Master List'!E:F,MATCH(C930,'Draft Master List'!E:E,0),2),"N/A")</f>
        <v>72007</v>
      </c>
      <c r="E930" t="s">
        <v>18</v>
      </c>
      <c r="F930">
        <v>27</v>
      </c>
      <c r="G930" t="s">
        <v>76</v>
      </c>
      <c r="H930">
        <v>16</v>
      </c>
      <c r="I930">
        <v>16</v>
      </c>
      <c r="J930">
        <v>348</v>
      </c>
      <c r="K930">
        <v>2097</v>
      </c>
      <c r="L930">
        <v>12</v>
      </c>
      <c r="M930">
        <v>82</v>
      </c>
      <c r="N930">
        <v>6</v>
      </c>
      <c r="O930">
        <v>131.1</v>
      </c>
      <c r="P930">
        <v>21.8</v>
      </c>
      <c r="Q930">
        <v>51</v>
      </c>
      <c r="R930">
        <v>40</v>
      </c>
      <c r="S930">
        <v>217</v>
      </c>
      <c r="T930">
        <v>5.4</v>
      </c>
      <c r="U930">
        <v>1</v>
      </c>
      <c r="V930">
        <v>20</v>
      </c>
      <c r="W930">
        <v>2.5</v>
      </c>
      <c r="X930">
        <v>13.6</v>
      </c>
      <c r="Y930" s="2">
        <v>0.78400000000000003</v>
      </c>
      <c r="Z930">
        <v>2314</v>
      </c>
      <c r="AA930">
        <v>13</v>
      </c>
      <c r="AB930">
        <v>4</v>
      </c>
    </row>
    <row r="931" spans="1:28" x14ac:dyDescent="0.25">
      <c r="A931">
        <v>2012</v>
      </c>
      <c r="B931">
        <v>3</v>
      </c>
      <c r="C931" t="s">
        <v>944</v>
      </c>
      <c r="D931" t="str">
        <f>IFERROR(INDEX('Draft Master List'!E:F,MATCH(C931,'Draft Master List'!E:E,0),2),"N/A")</f>
        <v>N/A</v>
      </c>
      <c r="E931" t="s">
        <v>7</v>
      </c>
      <c r="F931">
        <v>24</v>
      </c>
      <c r="G931" t="s">
        <v>76</v>
      </c>
      <c r="H931">
        <v>16</v>
      </c>
      <c r="I931">
        <v>16</v>
      </c>
      <c r="J931">
        <v>335</v>
      </c>
      <c r="K931">
        <v>1613</v>
      </c>
      <c r="L931">
        <v>13</v>
      </c>
      <c r="M931">
        <v>39</v>
      </c>
      <c r="N931">
        <v>4.8</v>
      </c>
      <c r="O931">
        <v>100.8</v>
      </c>
      <c r="P931">
        <v>20.9</v>
      </c>
      <c r="Q931">
        <v>16</v>
      </c>
      <c r="R931">
        <v>11</v>
      </c>
      <c r="S931">
        <v>77</v>
      </c>
      <c r="T931">
        <v>7</v>
      </c>
      <c r="U931">
        <v>0</v>
      </c>
      <c r="V931">
        <v>20</v>
      </c>
      <c r="W931">
        <v>0.7</v>
      </c>
      <c r="X931">
        <v>4.8</v>
      </c>
      <c r="Y931" s="2">
        <v>0.68799999999999994</v>
      </c>
      <c r="Z931">
        <v>1690</v>
      </c>
      <c r="AA931">
        <v>13</v>
      </c>
      <c r="AB931">
        <v>4</v>
      </c>
    </row>
    <row r="932" spans="1:28" x14ac:dyDescent="0.25">
      <c r="A932">
        <v>2012</v>
      </c>
      <c r="B932">
        <v>4</v>
      </c>
      <c r="C932" t="s">
        <v>1126</v>
      </c>
      <c r="D932" t="str">
        <f>IFERROR(INDEX('Draft Master List'!E:F,MATCH(C932,'Draft Master List'!E:E,0),2),"N/A")</f>
        <v>N/A</v>
      </c>
      <c r="E932" t="s">
        <v>14</v>
      </c>
      <c r="F932">
        <v>23</v>
      </c>
      <c r="G932" t="s">
        <v>76</v>
      </c>
      <c r="H932">
        <v>16</v>
      </c>
      <c r="I932">
        <v>16</v>
      </c>
      <c r="J932">
        <v>319</v>
      </c>
      <c r="K932">
        <v>1454</v>
      </c>
      <c r="L932">
        <v>11</v>
      </c>
      <c r="M932">
        <v>70</v>
      </c>
      <c r="N932">
        <v>4.5999999999999996</v>
      </c>
      <c r="O932">
        <v>90.9</v>
      </c>
      <c r="P932">
        <v>19.899999999999999</v>
      </c>
      <c r="Q932">
        <v>70</v>
      </c>
      <c r="R932">
        <v>49</v>
      </c>
      <c r="S932">
        <v>472</v>
      </c>
      <c r="T932">
        <v>9.6</v>
      </c>
      <c r="U932">
        <v>1</v>
      </c>
      <c r="V932">
        <v>64</v>
      </c>
      <c r="W932">
        <v>3.1</v>
      </c>
      <c r="X932">
        <v>29.5</v>
      </c>
      <c r="Y932" s="2">
        <v>0.7</v>
      </c>
      <c r="Z932">
        <v>1926</v>
      </c>
      <c r="AA932">
        <v>12</v>
      </c>
      <c r="AB932">
        <v>1</v>
      </c>
    </row>
    <row r="933" spans="1:28" x14ac:dyDescent="0.25">
      <c r="A933">
        <v>2012</v>
      </c>
      <c r="B933">
        <v>5</v>
      </c>
      <c r="C933" t="s">
        <v>439</v>
      </c>
      <c r="D933" t="str">
        <f>IFERROR(INDEX('Draft Master List'!E:F,MATCH(C933,'Draft Master List'!E:E,0),2),"N/A")</f>
        <v>122007</v>
      </c>
      <c r="E933" t="s">
        <v>19</v>
      </c>
      <c r="F933">
        <v>26</v>
      </c>
      <c r="G933" t="s">
        <v>76</v>
      </c>
      <c r="H933">
        <v>16</v>
      </c>
      <c r="I933">
        <v>15</v>
      </c>
      <c r="J933">
        <v>315</v>
      </c>
      <c r="K933">
        <v>1590</v>
      </c>
      <c r="L933">
        <v>11</v>
      </c>
      <c r="M933">
        <v>77</v>
      </c>
      <c r="N933">
        <v>5</v>
      </c>
      <c r="O933">
        <v>99.4</v>
      </c>
      <c r="P933">
        <v>19.7</v>
      </c>
      <c r="Q933">
        <v>30</v>
      </c>
      <c r="R933">
        <v>23</v>
      </c>
      <c r="S933">
        <v>196</v>
      </c>
      <c r="T933">
        <v>8.5</v>
      </c>
      <c r="U933">
        <v>1</v>
      </c>
      <c r="V933">
        <v>27</v>
      </c>
      <c r="W933">
        <v>1.4</v>
      </c>
      <c r="X933">
        <v>12.3</v>
      </c>
      <c r="Y933" s="2">
        <v>0.76700000000000002</v>
      </c>
      <c r="Z933">
        <v>1786</v>
      </c>
      <c r="AA933">
        <v>12</v>
      </c>
      <c r="AB933">
        <v>5</v>
      </c>
    </row>
    <row r="934" spans="1:28" x14ac:dyDescent="0.25">
      <c r="A934">
        <v>2012</v>
      </c>
      <c r="B934">
        <v>6</v>
      </c>
      <c r="C934" t="s">
        <v>892</v>
      </c>
      <c r="D934" t="str">
        <f>IFERROR(INDEX('Draft Master List'!E:F,MATCH(C934,'Draft Master List'!E:E,0),2),"N/A")</f>
        <v>N/A</v>
      </c>
      <c r="E934" t="s">
        <v>30</v>
      </c>
      <c r="F934">
        <v>23</v>
      </c>
      <c r="G934" t="s">
        <v>76</v>
      </c>
      <c r="H934">
        <v>16</v>
      </c>
      <c r="I934">
        <v>12</v>
      </c>
      <c r="J934">
        <v>290</v>
      </c>
      <c r="K934">
        <v>1263</v>
      </c>
      <c r="L934">
        <v>12</v>
      </c>
      <c r="M934">
        <v>41</v>
      </c>
      <c r="N934">
        <v>4.4000000000000004</v>
      </c>
      <c r="O934">
        <v>78.900000000000006</v>
      </c>
      <c r="P934">
        <v>18.100000000000001</v>
      </c>
      <c r="Q934">
        <v>14</v>
      </c>
      <c r="R934">
        <v>6</v>
      </c>
      <c r="S934">
        <v>51</v>
      </c>
      <c r="T934">
        <v>8.5</v>
      </c>
      <c r="U934">
        <v>0</v>
      </c>
      <c r="V934">
        <v>20</v>
      </c>
      <c r="W934">
        <v>0.4</v>
      </c>
      <c r="X934">
        <v>3.2</v>
      </c>
      <c r="Y934" s="2">
        <v>0.42899999999999999</v>
      </c>
      <c r="Z934">
        <v>1314</v>
      </c>
      <c r="AA934">
        <v>12</v>
      </c>
      <c r="AB934">
        <v>4</v>
      </c>
    </row>
    <row r="935" spans="1:28" x14ac:dyDescent="0.25">
      <c r="A935">
        <v>2012</v>
      </c>
      <c r="B935">
        <v>7</v>
      </c>
      <c r="C935" t="s">
        <v>99</v>
      </c>
      <c r="D935" t="str">
        <f>IFERROR(INDEX('Draft Master List'!E:F,MATCH(C935,'Draft Master List'!E:E,0),2),"N/A")</f>
        <v>732008</v>
      </c>
      <c r="E935" t="s">
        <v>25</v>
      </c>
      <c r="F935">
        <v>26</v>
      </c>
      <c r="G935" t="s">
        <v>76</v>
      </c>
      <c r="H935">
        <v>16</v>
      </c>
      <c r="I935">
        <v>15</v>
      </c>
      <c r="J935">
        <v>285</v>
      </c>
      <c r="K935">
        <v>1509</v>
      </c>
      <c r="L935">
        <v>5</v>
      </c>
      <c r="M935">
        <v>91</v>
      </c>
      <c r="N935">
        <v>5.3</v>
      </c>
      <c r="O935">
        <v>94.3</v>
      </c>
      <c r="P935">
        <v>17.8</v>
      </c>
      <c r="Q935">
        <v>49</v>
      </c>
      <c r="R935">
        <v>35</v>
      </c>
      <c r="S935">
        <v>236</v>
      </c>
      <c r="T935">
        <v>6.7</v>
      </c>
      <c r="U935">
        <v>1</v>
      </c>
      <c r="V935">
        <v>22</v>
      </c>
      <c r="W935">
        <v>2.2000000000000002</v>
      </c>
      <c r="X935">
        <v>14.8</v>
      </c>
      <c r="Y935" s="2">
        <v>0.71399999999999997</v>
      </c>
      <c r="Z935">
        <v>1745</v>
      </c>
      <c r="AA935">
        <v>6</v>
      </c>
      <c r="AB935">
        <v>5</v>
      </c>
    </row>
    <row r="936" spans="1:28" x14ac:dyDescent="0.25">
      <c r="A936">
        <v>2012</v>
      </c>
      <c r="B936">
        <v>8</v>
      </c>
      <c r="C936" t="s">
        <v>1192</v>
      </c>
      <c r="D936" t="str">
        <f>IFERROR(INDEX('Draft Master List'!E:F,MATCH(C936,'Draft Master List'!E:E,0),2),"N/A")</f>
        <v>N/A</v>
      </c>
      <c r="E936" t="s">
        <v>15</v>
      </c>
      <c r="F936">
        <v>27</v>
      </c>
      <c r="G936" t="s">
        <v>76</v>
      </c>
      <c r="H936">
        <v>15</v>
      </c>
      <c r="I936">
        <v>15</v>
      </c>
      <c r="J936">
        <v>278</v>
      </c>
      <c r="K936">
        <v>1094</v>
      </c>
      <c r="L936">
        <v>6</v>
      </c>
      <c r="M936">
        <v>48</v>
      </c>
      <c r="N936">
        <v>3.9</v>
      </c>
      <c r="O936">
        <v>72.900000000000006</v>
      </c>
      <c r="P936">
        <v>18.5</v>
      </c>
      <c r="Q936">
        <v>30</v>
      </c>
      <c r="R936">
        <v>22</v>
      </c>
      <c r="S936">
        <v>104</v>
      </c>
      <c r="T936">
        <v>4.7</v>
      </c>
      <c r="U936">
        <v>0</v>
      </c>
      <c r="V936">
        <v>13</v>
      </c>
      <c r="W936">
        <v>1.5</v>
      </c>
      <c r="X936">
        <v>6.9</v>
      </c>
      <c r="Y936" s="2">
        <v>0.73299999999999998</v>
      </c>
      <c r="Z936">
        <v>1198</v>
      </c>
      <c r="AA936">
        <v>6</v>
      </c>
      <c r="AB936">
        <v>3</v>
      </c>
    </row>
    <row r="937" spans="1:28" x14ac:dyDescent="0.25">
      <c r="A937">
        <v>2012</v>
      </c>
      <c r="B937">
        <v>9</v>
      </c>
      <c r="C937" t="s">
        <v>328</v>
      </c>
      <c r="D937" t="str">
        <f>IFERROR(INDEX('Draft Master List'!E:F,MATCH(C937,'Draft Master List'!E:E,0),2),"N/A")</f>
        <v>652009</v>
      </c>
      <c r="E937" t="s">
        <v>32</v>
      </c>
      <c r="F937">
        <v>27</v>
      </c>
      <c r="G937" t="s">
        <v>76</v>
      </c>
      <c r="H937">
        <v>16</v>
      </c>
      <c r="I937">
        <v>14</v>
      </c>
      <c r="J937">
        <v>276</v>
      </c>
      <c r="K937">
        <v>1063</v>
      </c>
      <c r="L937">
        <v>8</v>
      </c>
      <c r="M937">
        <v>36</v>
      </c>
      <c r="N937">
        <v>3.9</v>
      </c>
      <c r="O937">
        <v>66.400000000000006</v>
      </c>
      <c r="P937">
        <v>17.3</v>
      </c>
      <c r="Q937">
        <v>30</v>
      </c>
      <c r="R937">
        <v>19</v>
      </c>
      <c r="S937">
        <v>151</v>
      </c>
      <c r="T937">
        <v>7.9</v>
      </c>
      <c r="U937">
        <v>0</v>
      </c>
      <c r="V937">
        <v>30</v>
      </c>
      <c r="W937">
        <v>1.2</v>
      </c>
      <c r="X937">
        <v>9.4</v>
      </c>
      <c r="Y937" s="2">
        <v>0.63300000000000001</v>
      </c>
      <c r="Z937">
        <v>1214</v>
      </c>
      <c r="AA937">
        <v>8</v>
      </c>
      <c r="AB937">
        <v>4</v>
      </c>
    </row>
    <row r="938" spans="1:28" x14ac:dyDescent="0.25">
      <c r="A938">
        <v>2012</v>
      </c>
      <c r="B938">
        <v>10</v>
      </c>
      <c r="C938" t="s">
        <v>95</v>
      </c>
      <c r="D938" t="str">
        <f>IFERROR(INDEX('Draft Master List'!E:F,MATCH(C938,'Draft Master List'!E:E,0),2),"N/A")</f>
        <v>242008</v>
      </c>
      <c r="E938" t="s">
        <v>28</v>
      </c>
      <c r="F938">
        <v>27</v>
      </c>
      <c r="G938" t="s">
        <v>76</v>
      </c>
      <c r="H938">
        <v>16</v>
      </c>
      <c r="I938">
        <v>15</v>
      </c>
      <c r="J938">
        <v>276</v>
      </c>
      <c r="K938">
        <v>1243</v>
      </c>
      <c r="L938">
        <v>6</v>
      </c>
      <c r="M938">
        <v>94</v>
      </c>
      <c r="N938">
        <v>4.5</v>
      </c>
      <c r="O938">
        <v>77.7</v>
      </c>
      <c r="P938">
        <v>17.3</v>
      </c>
      <c r="Q938">
        <v>49</v>
      </c>
      <c r="R938">
        <v>36</v>
      </c>
      <c r="S938">
        <v>232</v>
      </c>
      <c r="T938">
        <v>6.4</v>
      </c>
      <c r="U938">
        <v>0</v>
      </c>
      <c r="V938">
        <v>22</v>
      </c>
      <c r="W938">
        <v>2.2999999999999998</v>
      </c>
      <c r="X938">
        <v>14.5</v>
      </c>
      <c r="Y938" s="2">
        <v>0.73499999999999999</v>
      </c>
      <c r="Z938">
        <v>1475</v>
      </c>
      <c r="AA938">
        <v>6</v>
      </c>
      <c r="AB938">
        <v>5</v>
      </c>
    </row>
    <row r="939" spans="1:28" x14ac:dyDescent="0.25">
      <c r="A939">
        <v>2012</v>
      </c>
      <c r="B939">
        <v>11</v>
      </c>
      <c r="C939" t="s">
        <v>1125</v>
      </c>
      <c r="D939" t="str">
        <f>IFERROR(INDEX('Draft Master List'!E:F,MATCH(C939,'Draft Master List'!E:E,0),2),"N/A")</f>
        <v>N/A</v>
      </c>
      <c r="E939" t="s">
        <v>64</v>
      </c>
      <c r="F939">
        <v>22</v>
      </c>
      <c r="G939" t="s">
        <v>76</v>
      </c>
      <c r="H939">
        <v>15</v>
      </c>
      <c r="I939">
        <v>15</v>
      </c>
      <c r="J939">
        <v>267</v>
      </c>
      <c r="K939">
        <v>950</v>
      </c>
      <c r="L939">
        <v>11</v>
      </c>
      <c r="M939">
        <v>32</v>
      </c>
      <c r="N939">
        <v>3.6</v>
      </c>
      <c r="O939">
        <v>63.3</v>
      </c>
      <c r="P939">
        <v>17.8</v>
      </c>
      <c r="Q939">
        <v>70</v>
      </c>
      <c r="R939">
        <v>51</v>
      </c>
      <c r="S939">
        <v>367</v>
      </c>
      <c r="T939">
        <v>7.2</v>
      </c>
      <c r="U939">
        <v>1</v>
      </c>
      <c r="V939">
        <v>27</v>
      </c>
      <c r="W939">
        <v>3.4</v>
      </c>
      <c r="X939">
        <v>24.5</v>
      </c>
      <c r="Y939" s="2">
        <v>0.72899999999999998</v>
      </c>
      <c r="Z939">
        <v>1317</v>
      </c>
      <c r="AA939">
        <v>12</v>
      </c>
      <c r="AB939">
        <v>3</v>
      </c>
    </row>
    <row r="940" spans="1:28" x14ac:dyDescent="0.25">
      <c r="A940">
        <v>2012</v>
      </c>
      <c r="B940">
        <v>12</v>
      </c>
      <c r="C940" t="s">
        <v>941</v>
      </c>
      <c r="D940" t="str">
        <f>IFERROR(INDEX('Draft Master List'!E:F,MATCH(C940,'Draft Master List'!E:E,0),2),"N/A")</f>
        <v>N/A</v>
      </c>
      <c r="E940" t="s">
        <v>34</v>
      </c>
      <c r="F940">
        <v>29</v>
      </c>
      <c r="G940" t="s">
        <v>76</v>
      </c>
      <c r="H940">
        <v>16</v>
      </c>
      <c r="I940">
        <v>16</v>
      </c>
      <c r="J940">
        <v>258</v>
      </c>
      <c r="K940">
        <v>1214</v>
      </c>
      <c r="L940">
        <v>8</v>
      </c>
      <c r="M940">
        <v>37</v>
      </c>
      <c r="N940">
        <v>4.7</v>
      </c>
      <c r="O940">
        <v>75.900000000000006</v>
      </c>
      <c r="P940">
        <v>16.100000000000001</v>
      </c>
      <c r="Q940">
        <v>36</v>
      </c>
      <c r="R940">
        <v>28</v>
      </c>
      <c r="S940">
        <v>234</v>
      </c>
      <c r="T940">
        <v>8.4</v>
      </c>
      <c r="U940">
        <v>1</v>
      </c>
      <c r="V940">
        <v>26</v>
      </c>
      <c r="W940">
        <v>1.8</v>
      </c>
      <c r="X940">
        <v>14.6</v>
      </c>
      <c r="Y940" s="2">
        <v>0.77800000000000002</v>
      </c>
      <c r="Z940">
        <v>1448</v>
      </c>
      <c r="AA940">
        <v>9</v>
      </c>
      <c r="AB940">
        <v>3</v>
      </c>
    </row>
    <row r="941" spans="1:28" x14ac:dyDescent="0.25">
      <c r="A941">
        <v>2012</v>
      </c>
      <c r="B941">
        <v>13</v>
      </c>
      <c r="C941" t="s">
        <v>582</v>
      </c>
      <c r="D941" t="str">
        <f>IFERROR(INDEX('Draft Master List'!E:F,MATCH(C941,'Draft Master List'!E:E,0),2),"N/A")</f>
        <v>N/A</v>
      </c>
      <c r="E941" t="s">
        <v>223</v>
      </c>
      <c r="F941">
        <v>29</v>
      </c>
      <c r="G941" t="s">
        <v>76</v>
      </c>
      <c r="H941">
        <v>16</v>
      </c>
      <c r="I941">
        <v>16</v>
      </c>
      <c r="J941">
        <v>258</v>
      </c>
      <c r="K941">
        <v>1045</v>
      </c>
      <c r="L941">
        <v>4</v>
      </c>
      <c r="M941">
        <v>46</v>
      </c>
      <c r="N941">
        <v>4.0999999999999996</v>
      </c>
      <c r="O941">
        <v>65.3</v>
      </c>
      <c r="P941">
        <v>16.100000000000001</v>
      </c>
      <c r="Q941">
        <v>53</v>
      </c>
      <c r="R941">
        <v>38</v>
      </c>
      <c r="S941">
        <v>321</v>
      </c>
      <c r="T941">
        <v>8.4</v>
      </c>
      <c r="U941">
        <v>0</v>
      </c>
      <c r="V941">
        <v>22</v>
      </c>
      <c r="W941">
        <v>2.4</v>
      </c>
      <c r="X941">
        <v>20.100000000000001</v>
      </c>
      <c r="Y941" s="2">
        <v>0.71699999999999997</v>
      </c>
      <c r="Z941">
        <v>1366</v>
      </c>
      <c r="AA941">
        <v>4</v>
      </c>
      <c r="AB941">
        <v>0</v>
      </c>
    </row>
    <row r="942" spans="1:28" x14ac:dyDescent="0.25">
      <c r="A942">
        <v>2012</v>
      </c>
      <c r="B942">
        <v>14</v>
      </c>
      <c r="C942" t="s">
        <v>384</v>
      </c>
      <c r="D942" t="str">
        <f>IFERROR(INDEX('Draft Master List'!E:F,MATCH(C942,'Draft Master List'!E:E,0),2),"N/A")</f>
        <v>552008</v>
      </c>
      <c r="E942" t="s">
        <v>3</v>
      </c>
      <c r="F942">
        <v>25</v>
      </c>
      <c r="G942" t="s">
        <v>76</v>
      </c>
      <c r="H942">
        <v>16</v>
      </c>
      <c r="I942">
        <v>16</v>
      </c>
      <c r="J942">
        <v>257</v>
      </c>
      <c r="K942">
        <v>1143</v>
      </c>
      <c r="L942">
        <v>9</v>
      </c>
      <c r="M942">
        <v>46</v>
      </c>
      <c r="N942">
        <v>4.4000000000000004</v>
      </c>
      <c r="O942">
        <v>71.400000000000006</v>
      </c>
      <c r="P942">
        <v>16.100000000000001</v>
      </c>
      <c r="Q942">
        <v>83</v>
      </c>
      <c r="R942">
        <v>61</v>
      </c>
      <c r="S942">
        <v>478</v>
      </c>
      <c r="T942">
        <v>7.8</v>
      </c>
      <c r="U942">
        <v>1</v>
      </c>
      <c r="V942">
        <v>43</v>
      </c>
      <c r="W942">
        <v>3.8</v>
      </c>
      <c r="X942">
        <v>29.9</v>
      </c>
      <c r="Y942" s="2">
        <v>0.73499999999999999</v>
      </c>
      <c r="Z942">
        <v>1621</v>
      </c>
      <c r="AA942">
        <v>10</v>
      </c>
      <c r="AB942">
        <v>1</v>
      </c>
    </row>
    <row r="943" spans="1:28" x14ac:dyDescent="0.25">
      <c r="A943">
        <v>2012</v>
      </c>
      <c r="B943">
        <v>15</v>
      </c>
      <c r="C943" t="s">
        <v>86</v>
      </c>
      <c r="D943" t="str">
        <f>IFERROR(INDEX('Draft Master List'!E:F,MATCH(C943,'Draft Master List'!E:E,0),2),"N/A")</f>
        <v>442008</v>
      </c>
      <c r="E943" t="s">
        <v>63</v>
      </c>
      <c r="F943">
        <v>27</v>
      </c>
      <c r="G943" t="s">
        <v>76</v>
      </c>
      <c r="H943">
        <v>15</v>
      </c>
      <c r="I943">
        <v>15</v>
      </c>
      <c r="J943">
        <v>248</v>
      </c>
      <c r="K943">
        <v>1094</v>
      </c>
      <c r="L943">
        <v>5</v>
      </c>
      <c r="M943">
        <v>46</v>
      </c>
      <c r="N943">
        <v>4.4000000000000004</v>
      </c>
      <c r="O943">
        <v>72.900000000000006</v>
      </c>
      <c r="P943">
        <v>16.5</v>
      </c>
      <c r="Q943">
        <v>59</v>
      </c>
      <c r="R943">
        <v>44</v>
      </c>
      <c r="S943">
        <v>340</v>
      </c>
      <c r="T943">
        <v>7.7</v>
      </c>
      <c r="U943">
        <v>1</v>
      </c>
      <c r="V943">
        <v>47</v>
      </c>
      <c r="W943">
        <v>2.9</v>
      </c>
      <c r="X943">
        <v>22.7</v>
      </c>
      <c r="Y943" s="2">
        <v>0.746</v>
      </c>
      <c r="Z943">
        <v>1434</v>
      </c>
      <c r="AA943">
        <v>6</v>
      </c>
      <c r="AB943">
        <v>2</v>
      </c>
    </row>
    <row r="944" spans="1:28" x14ac:dyDescent="0.25">
      <c r="A944">
        <v>2012</v>
      </c>
      <c r="B944">
        <v>16</v>
      </c>
      <c r="C944" t="s">
        <v>98</v>
      </c>
      <c r="D944" t="str">
        <f>IFERROR(INDEX('Draft Master List'!E:F,MATCH(C944,'Draft Master List'!E:E,0),2),"N/A")</f>
        <v>22006</v>
      </c>
      <c r="E944" t="s">
        <v>33</v>
      </c>
      <c r="F944">
        <v>27</v>
      </c>
      <c r="G944" t="s">
        <v>76</v>
      </c>
      <c r="H944">
        <v>16</v>
      </c>
      <c r="I944">
        <v>16</v>
      </c>
      <c r="J944">
        <v>227</v>
      </c>
      <c r="K944">
        <v>986</v>
      </c>
      <c r="L944">
        <v>6</v>
      </c>
      <c r="M944">
        <v>65</v>
      </c>
      <c r="N944">
        <v>4.3</v>
      </c>
      <c r="O944">
        <v>61.6</v>
      </c>
      <c r="P944">
        <v>14.2</v>
      </c>
      <c r="Q944">
        <v>52</v>
      </c>
      <c r="R944">
        <v>35</v>
      </c>
      <c r="S944">
        <v>292</v>
      </c>
      <c r="T944">
        <v>8.3000000000000007</v>
      </c>
      <c r="U944">
        <v>2</v>
      </c>
      <c r="V944">
        <v>25</v>
      </c>
      <c r="W944">
        <v>2.2000000000000002</v>
      </c>
      <c r="X944">
        <v>18.3</v>
      </c>
      <c r="Y944" s="2">
        <v>0.67300000000000004</v>
      </c>
      <c r="Z944">
        <v>1278</v>
      </c>
      <c r="AA944">
        <v>8</v>
      </c>
      <c r="AB944">
        <v>4</v>
      </c>
    </row>
    <row r="945" spans="1:28" x14ac:dyDescent="0.25">
      <c r="A945">
        <v>2012</v>
      </c>
      <c r="B945">
        <v>17</v>
      </c>
      <c r="C945" t="s">
        <v>1247</v>
      </c>
      <c r="D945" t="str">
        <f>IFERROR(INDEX('Draft Master List'!E:F,MATCH(C945,'Draft Master List'!E:E,0),2),"N/A")</f>
        <v>N/A</v>
      </c>
      <c r="E945" t="s">
        <v>21</v>
      </c>
      <c r="F945">
        <v>30</v>
      </c>
      <c r="G945" t="s">
        <v>76</v>
      </c>
      <c r="H945">
        <v>16</v>
      </c>
      <c r="I945">
        <v>16</v>
      </c>
      <c r="J945">
        <v>222</v>
      </c>
      <c r="K945">
        <v>800</v>
      </c>
      <c r="L945">
        <v>10</v>
      </c>
      <c r="M945">
        <v>43</v>
      </c>
      <c r="N945">
        <v>3.6</v>
      </c>
      <c r="O945">
        <v>50</v>
      </c>
      <c r="P945">
        <v>13.9</v>
      </c>
      <c r="Q945">
        <v>30</v>
      </c>
      <c r="R945">
        <v>19</v>
      </c>
      <c r="S945">
        <v>128</v>
      </c>
      <c r="T945">
        <v>6.7</v>
      </c>
      <c r="U945">
        <v>1</v>
      </c>
      <c r="V945">
        <v>60</v>
      </c>
      <c r="W945">
        <v>1.2</v>
      </c>
      <c r="X945">
        <v>8</v>
      </c>
      <c r="Y945" s="2">
        <v>0.63300000000000001</v>
      </c>
      <c r="Z945">
        <v>928</v>
      </c>
      <c r="AA945">
        <v>11</v>
      </c>
      <c r="AB945">
        <v>3</v>
      </c>
    </row>
    <row r="946" spans="1:28" x14ac:dyDescent="0.25">
      <c r="A946">
        <v>2012</v>
      </c>
      <c r="B946">
        <v>18</v>
      </c>
      <c r="C946" t="s">
        <v>507</v>
      </c>
      <c r="D946" t="str">
        <f>IFERROR(INDEX('Draft Master List'!E:F,MATCH(C946,'Draft Master List'!E:E,0),2),"N/A")</f>
        <v>2502007</v>
      </c>
      <c r="E946" t="s">
        <v>9</v>
      </c>
      <c r="F946">
        <v>26</v>
      </c>
      <c r="G946" t="s">
        <v>76</v>
      </c>
      <c r="H946">
        <v>14</v>
      </c>
      <c r="I946">
        <v>12</v>
      </c>
      <c r="J946">
        <v>221</v>
      </c>
      <c r="K946">
        <v>1015</v>
      </c>
      <c r="L946">
        <v>6</v>
      </c>
      <c r="M946">
        <v>37</v>
      </c>
      <c r="N946">
        <v>4.5999999999999996</v>
      </c>
      <c r="O946">
        <v>72.5</v>
      </c>
      <c r="P946">
        <v>15.8</v>
      </c>
      <c r="Q946">
        <v>31</v>
      </c>
      <c r="R946">
        <v>23</v>
      </c>
      <c r="S946">
        <v>245</v>
      </c>
      <c r="T946">
        <v>10.7</v>
      </c>
      <c r="U946">
        <v>0</v>
      </c>
      <c r="V946">
        <v>59</v>
      </c>
      <c r="W946">
        <v>1.6</v>
      </c>
      <c r="X946">
        <v>17.5</v>
      </c>
      <c r="Y946" s="2">
        <v>0.74199999999999999</v>
      </c>
      <c r="Z946">
        <v>1260</v>
      </c>
      <c r="AA946">
        <v>6</v>
      </c>
      <c r="AB946">
        <v>3</v>
      </c>
    </row>
    <row r="947" spans="1:28" x14ac:dyDescent="0.25">
      <c r="A947">
        <v>2012</v>
      </c>
      <c r="B947">
        <v>19</v>
      </c>
      <c r="C947" t="s">
        <v>96</v>
      </c>
      <c r="D947" t="str">
        <f>IFERROR(INDEX('Draft Master List'!E:F,MATCH(C947,'Draft Master List'!E:E,0),2),"N/A")</f>
        <v>42008</v>
      </c>
      <c r="E947" t="s">
        <v>16</v>
      </c>
      <c r="F947">
        <v>25</v>
      </c>
      <c r="G947" t="s">
        <v>76</v>
      </c>
      <c r="H947">
        <v>12</v>
      </c>
      <c r="I947">
        <v>12</v>
      </c>
      <c r="J947">
        <v>216</v>
      </c>
      <c r="K947">
        <v>707</v>
      </c>
      <c r="L947">
        <v>2</v>
      </c>
      <c r="M947">
        <v>64</v>
      </c>
      <c r="N947">
        <v>3.3</v>
      </c>
      <c r="O947">
        <v>58.9</v>
      </c>
      <c r="P947">
        <v>18</v>
      </c>
      <c r="Q947">
        <v>63</v>
      </c>
      <c r="R947">
        <v>42</v>
      </c>
      <c r="S947">
        <v>258</v>
      </c>
      <c r="T947">
        <v>6.1</v>
      </c>
      <c r="U947">
        <v>1</v>
      </c>
      <c r="V947">
        <v>20</v>
      </c>
      <c r="W947">
        <v>3.5</v>
      </c>
      <c r="X947">
        <v>21.5</v>
      </c>
      <c r="Y947" s="2">
        <v>0.66700000000000004</v>
      </c>
      <c r="Z947">
        <v>965</v>
      </c>
      <c r="AA947">
        <v>3</v>
      </c>
      <c r="AB947">
        <v>2</v>
      </c>
    </row>
    <row r="948" spans="1:28" x14ac:dyDescent="0.25">
      <c r="A948">
        <v>2012</v>
      </c>
      <c r="B948">
        <v>20</v>
      </c>
      <c r="C948" t="s">
        <v>887</v>
      </c>
      <c r="D948" t="str">
        <f>IFERROR(INDEX('Draft Master List'!E:F,MATCH(C948,'Draft Master List'!E:E,0),2),"N/A")</f>
        <v>N/A</v>
      </c>
      <c r="E948" t="s">
        <v>12</v>
      </c>
      <c r="F948">
        <v>22</v>
      </c>
      <c r="G948" t="s">
        <v>76</v>
      </c>
      <c r="H948">
        <v>14</v>
      </c>
      <c r="I948">
        <v>14</v>
      </c>
      <c r="J948">
        <v>215</v>
      </c>
      <c r="K948">
        <v>798</v>
      </c>
      <c r="L948">
        <v>9</v>
      </c>
      <c r="M948">
        <v>16</v>
      </c>
      <c r="N948">
        <v>3.7</v>
      </c>
      <c r="O948">
        <v>57</v>
      </c>
      <c r="P948">
        <v>15.4</v>
      </c>
      <c r="Q948">
        <v>49</v>
      </c>
      <c r="R948">
        <v>34</v>
      </c>
      <c r="S948">
        <v>214</v>
      </c>
      <c r="T948">
        <v>6.3</v>
      </c>
      <c r="U948">
        <v>0</v>
      </c>
      <c r="V948">
        <v>15</v>
      </c>
      <c r="W948">
        <v>2.4</v>
      </c>
      <c r="X948">
        <v>15.3</v>
      </c>
      <c r="Y948" s="2">
        <v>0.69399999999999995</v>
      </c>
      <c r="Z948">
        <v>1012</v>
      </c>
      <c r="AA948">
        <v>9</v>
      </c>
      <c r="AB948">
        <v>3</v>
      </c>
    </row>
    <row r="949" spans="1:28" x14ac:dyDescent="0.25">
      <c r="A949">
        <v>2012</v>
      </c>
      <c r="B949">
        <v>21</v>
      </c>
      <c r="C949" t="s">
        <v>1200</v>
      </c>
      <c r="D949" t="str">
        <f>IFERROR(INDEX('Draft Master List'!E:F,MATCH(C949,'Draft Master List'!E:E,0),2),"N/A")</f>
        <v>N/A</v>
      </c>
      <c r="E949" t="s">
        <v>20</v>
      </c>
      <c r="F949">
        <v>22</v>
      </c>
      <c r="G949" t="s">
        <v>76</v>
      </c>
      <c r="H949">
        <v>16</v>
      </c>
      <c r="I949">
        <v>12</v>
      </c>
      <c r="J949">
        <v>211</v>
      </c>
      <c r="K949">
        <v>814</v>
      </c>
      <c r="L949">
        <v>2</v>
      </c>
      <c r="M949">
        <v>26</v>
      </c>
      <c r="N949">
        <v>3.9</v>
      </c>
      <c r="O949">
        <v>50.9</v>
      </c>
      <c r="P949">
        <v>13.2</v>
      </c>
      <c r="Q949">
        <v>27</v>
      </c>
      <c r="R949">
        <v>17</v>
      </c>
      <c r="S949">
        <v>152</v>
      </c>
      <c r="T949">
        <v>8.9</v>
      </c>
      <c r="U949">
        <v>1</v>
      </c>
      <c r="V949">
        <v>19</v>
      </c>
      <c r="W949">
        <v>1.1000000000000001</v>
      </c>
      <c r="X949">
        <v>9.5</v>
      </c>
      <c r="Y949" s="2">
        <v>0.63</v>
      </c>
      <c r="Z949">
        <v>966</v>
      </c>
      <c r="AA949">
        <v>3</v>
      </c>
      <c r="AB949">
        <v>3</v>
      </c>
    </row>
    <row r="950" spans="1:28" x14ac:dyDescent="0.25">
      <c r="A950">
        <v>2012</v>
      </c>
      <c r="B950">
        <v>22</v>
      </c>
      <c r="C950" t="s">
        <v>104</v>
      </c>
      <c r="D950" t="str">
        <f>IFERROR(INDEX('Draft Master List'!E:F,MATCH(C950,'Draft Master List'!E:E,0),2),"N/A")</f>
        <v>92010</v>
      </c>
      <c r="E950" t="s">
        <v>29</v>
      </c>
      <c r="F950">
        <v>25</v>
      </c>
      <c r="G950" t="s">
        <v>76</v>
      </c>
      <c r="H950">
        <v>16</v>
      </c>
      <c r="I950">
        <v>9</v>
      </c>
      <c r="J950">
        <v>207</v>
      </c>
      <c r="K950">
        <v>1244</v>
      </c>
      <c r="L950">
        <v>6</v>
      </c>
      <c r="M950">
        <v>62</v>
      </c>
      <c r="N950">
        <v>6</v>
      </c>
      <c r="O950">
        <v>77.8</v>
      </c>
      <c r="P950">
        <v>12.9</v>
      </c>
      <c r="Q950">
        <v>57</v>
      </c>
      <c r="R950">
        <v>43</v>
      </c>
      <c r="S950">
        <v>459</v>
      </c>
      <c r="T950">
        <v>10.7</v>
      </c>
      <c r="U950">
        <v>2</v>
      </c>
      <c r="V950">
        <v>66</v>
      </c>
      <c r="W950">
        <v>2.7</v>
      </c>
      <c r="X950">
        <v>28.7</v>
      </c>
      <c r="Y950" s="2">
        <v>0.754</v>
      </c>
      <c r="Z950">
        <v>1703</v>
      </c>
      <c r="AA950">
        <v>8</v>
      </c>
      <c r="AB950">
        <v>3</v>
      </c>
    </row>
    <row r="951" spans="1:28" x14ac:dyDescent="0.25">
      <c r="A951">
        <v>2012</v>
      </c>
      <c r="B951">
        <v>23</v>
      </c>
      <c r="C951" t="s">
        <v>327</v>
      </c>
      <c r="D951" t="str">
        <f>IFERROR(INDEX('Draft Master List'!E:F,MATCH(C951,'Draft Master List'!E:E,0),2),"N/A")</f>
        <v>532009</v>
      </c>
      <c r="E951" t="s">
        <v>6</v>
      </c>
      <c r="F951">
        <v>24</v>
      </c>
      <c r="G951" t="s">
        <v>76</v>
      </c>
      <c r="H951">
        <v>12</v>
      </c>
      <c r="I951">
        <v>12</v>
      </c>
      <c r="J951">
        <v>200</v>
      </c>
      <c r="K951">
        <v>840</v>
      </c>
      <c r="L951">
        <v>2</v>
      </c>
      <c r="M951">
        <v>34</v>
      </c>
      <c r="N951">
        <v>4.2</v>
      </c>
      <c r="O951">
        <v>70</v>
      </c>
      <c r="P951">
        <v>16.7</v>
      </c>
      <c r="Q951">
        <v>67</v>
      </c>
      <c r="R951">
        <v>54</v>
      </c>
      <c r="S951">
        <v>373</v>
      </c>
      <c r="T951">
        <v>6.9</v>
      </c>
      <c r="U951">
        <v>3</v>
      </c>
      <c r="V951">
        <v>36</v>
      </c>
      <c r="W951">
        <v>4.5</v>
      </c>
      <c r="X951">
        <v>31.1</v>
      </c>
      <c r="Y951" s="2">
        <v>0.80600000000000005</v>
      </c>
      <c r="Z951">
        <v>1213</v>
      </c>
      <c r="AA951">
        <v>5</v>
      </c>
      <c r="AB951">
        <v>4</v>
      </c>
    </row>
    <row r="952" spans="1:28" x14ac:dyDescent="0.25">
      <c r="A952">
        <v>2012</v>
      </c>
      <c r="B952">
        <v>24</v>
      </c>
      <c r="C952" t="s">
        <v>89</v>
      </c>
      <c r="D952" t="str">
        <f>IFERROR(INDEX('Draft Master List'!E:F,MATCH(C952,'Draft Master List'!E:E,0),2),"N/A")</f>
        <v>122010</v>
      </c>
      <c r="E952" t="s">
        <v>13</v>
      </c>
      <c r="F952">
        <v>25</v>
      </c>
      <c r="G952" t="s">
        <v>76</v>
      </c>
      <c r="H952">
        <v>12</v>
      </c>
      <c r="I952">
        <v>9</v>
      </c>
      <c r="J952">
        <v>184</v>
      </c>
      <c r="K952">
        <v>707</v>
      </c>
      <c r="L952">
        <v>1</v>
      </c>
      <c r="M952">
        <v>31</v>
      </c>
      <c r="N952">
        <v>3.8</v>
      </c>
      <c r="O952">
        <v>58.9</v>
      </c>
      <c r="P952">
        <v>15.3</v>
      </c>
      <c r="Q952">
        <v>56</v>
      </c>
      <c r="R952">
        <v>39</v>
      </c>
      <c r="S952">
        <v>252</v>
      </c>
      <c r="T952">
        <v>6.5</v>
      </c>
      <c r="U952">
        <v>0</v>
      </c>
      <c r="V952">
        <v>24</v>
      </c>
      <c r="W952">
        <v>3.3</v>
      </c>
      <c r="X952">
        <v>21</v>
      </c>
      <c r="Y952" s="2">
        <v>0.69599999999999995</v>
      </c>
      <c r="Z952">
        <v>959</v>
      </c>
      <c r="AA952">
        <v>1</v>
      </c>
      <c r="AB952">
        <v>2</v>
      </c>
    </row>
    <row r="953" spans="1:28" x14ac:dyDescent="0.25">
      <c r="A953">
        <v>2012</v>
      </c>
      <c r="B953">
        <v>25</v>
      </c>
      <c r="C953" t="s">
        <v>91</v>
      </c>
      <c r="D953" t="str">
        <f>IFERROR(INDEX('Draft Master List'!E:F,MATCH(C953,'Draft Master List'!E:E,0),2),"N/A")</f>
        <v>272006</v>
      </c>
      <c r="E953" t="s">
        <v>22</v>
      </c>
      <c r="F953">
        <v>29</v>
      </c>
      <c r="G953" t="s">
        <v>76</v>
      </c>
      <c r="H953">
        <v>16</v>
      </c>
      <c r="I953">
        <v>10</v>
      </c>
      <c r="J953">
        <v>173</v>
      </c>
      <c r="K953">
        <v>737</v>
      </c>
      <c r="L953">
        <v>5</v>
      </c>
      <c r="M953">
        <v>65</v>
      </c>
      <c r="N953">
        <v>4.3</v>
      </c>
      <c r="O953">
        <v>46.1</v>
      </c>
      <c r="P953">
        <v>10.8</v>
      </c>
      <c r="Q953">
        <v>20</v>
      </c>
      <c r="R953">
        <v>13</v>
      </c>
      <c r="S953">
        <v>187</v>
      </c>
      <c r="T953">
        <v>14.4</v>
      </c>
      <c r="U953">
        <v>2</v>
      </c>
      <c r="V953">
        <v>53</v>
      </c>
      <c r="W953">
        <v>0.8</v>
      </c>
      <c r="X953">
        <v>11.7</v>
      </c>
      <c r="Y953" s="2">
        <v>0.65</v>
      </c>
      <c r="Z953">
        <v>924</v>
      </c>
      <c r="AA953">
        <v>7</v>
      </c>
      <c r="AB953">
        <v>2</v>
      </c>
    </row>
    <row r="954" spans="1:28" x14ac:dyDescent="0.25">
      <c r="A954">
        <v>2012</v>
      </c>
      <c r="B954">
        <v>26</v>
      </c>
      <c r="C954" t="s">
        <v>1193</v>
      </c>
      <c r="D954" t="str">
        <f>IFERROR(INDEX('Draft Master List'!E:F,MATCH(C954,'Draft Master List'!E:E,0),2),"N/A")</f>
        <v>N/A</v>
      </c>
      <c r="E954" t="s">
        <v>26</v>
      </c>
      <c r="F954">
        <v>31</v>
      </c>
      <c r="G954" t="s">
        <v>76</v>
      </c>
      <c r="H954">
        <v>10</v>
      </c>
      <c r="I954">
        <v>9</v>
      </c>
      <c r="J954">
        <v>167</v>
      </c>
      <c r="K954">
        <v>731</v>
      </c>
      <c r="L954">
        <v>4</v>
      </c>
      <c r="M954">
        <v>31</v>
      </c>
      <c r="N954">
        <v>4.4000000000000004</v>
      </c>
      <c r="O954">
        <v>73.099999999999994</v>
      </c>
      <c r="P954">
        <v>16.7</v>
      </c>
      <c r="Q954">
        <v>33</v>
      </c>
      <c r="R954">
        <v>26</v>
      </c>
      <c r="S954">
        <v>221</v>
      </c>
      <c r="T954">
        <v>8.5</v>
      </c>
      <c r="U954">
        <v>0</v>
      </c>
      <c r="V954">
        <v>31</v>
      </c>
      <c r="W954">
        <v>2.6</v>
      </c>
      <c r="X954">
        <v>22.1</v>
      </c>
      <c r="Y954" s="2">
        <v>0.78800000000000003</v>
      </c>
      <c r="Z954">
        <v>952</v>
      </c>
      <c r="AA954">
        <v>4</v>
      </c>
      <c r="AB954">
        <v>5</v>
      </c>
    </row>
    <row r="955" spans="1:28" x14ac:dyDescent="0.25">
      <c r="A955">
        <v>2012</v>
      </c>
      <c r="B955">
        <v>27</v>
      </c>
      <c r="C955" t="s">
        <v>891</v>
      </c>
      <c r="D955" t="str">
        <f>IFERROR(INDEX('Draft Master List'!E:F,MATCH(C955,'Draft Master List'!E:E,0),2),"N/A")</f>
        <v>N/A</v>
      </c>
      <c r="E955" t="s">
        <v>27</v>
      </c>
      <c r="F955">
        <v>24</v>
      </c>
      <c r="G955" t="s">
        <v>76</v>
      </c>
      <c r="H955">
        <v>10</v>
      </c>
      <c r="I955">
        <v>10</v>
      </c>
      <c r="J955">
        <v>161</v>
      </c>
      <c r="K955">
        <v>663</v>
      </c>
      <c r="L955">
        <v>4</v>
      </c>
      <c r="M955">
        <v>48</v>
      </c>
      <c r="N955">
        <v>4.0999999999999996</v>
      </c>
      <c r="O955">
        <v>66.3</v>
      </c>
      <c r="P955">
        <v>16.100000000000001</v>
      </c>
      <c r="Q955">
        <v>42</v>
      </c>
      <c r="R955">
        <v>35</v>
      </c>
      <c r="S955">
        <v>251</v>
      </c>
      <c r="T955">
        <v>7.2</v>
      </c>
      <c r="U955">
        <v>0</v>
      </c>
      <c r="V955">
        <v>22</v>
      </c>
      <c r="W955">
        <v>3.5</v>
      </c>
      <c r="X955">
        <v>25.1</v>
      </c>
      <c r="Y955" s="2">
        <v>0.83299999999999996</v>
      </c>
      <c r="Z955">
        <v>914</v>
      </c>
      <c r="AA955">
        <v>4</v>
      </c>
      <c r="AB955">
        <v>3</v>
      </c>
    </row>
    <row r="956" spans="1:28" x14ac:dyDescent="0.25">
      <c r="A956">
        <v>2012</v>
      </c>
      <c r="B956">
        <v>28</v>
      </c>
      <c r="C956" t="s">
        <v>301</v>
      </c>
      <c r="D956" t="str">
        <f>IFERROR(INDEX('Draft Master List'!E:F,MATCH(C956,'Draft Master List'!E:E,0),2),"N/A")</f>
        <v>1882010</v>
      </c>
      <c r="E956" t="s">
        <v>24</v>
      </c>
      <c r="F956">
        <v>23</v>
      </c>
      <c r="G956" t="s">
        <v>643</v>
      </c>
      <c r="H956">
        <v>13</v>
      </c>
      <c r="I956">
        <v>6</v>
      </c>
      <c r="J956">
        <v>156</v>
      </c>
      <c r="K956">
        <v>623</v>
      </c>
      <c r="L956">
        <v>2</v>
      </c>
      <c r="M956">
        <v>34</v>
      </c>
      <c r="N956">
        <v>4</v>
      </c>
      <c r="O956">
        <v>47.9</v>
      </c>
      <c r="P956">
        <v>12</v>
      </c>
      <c r="Q956">
        <v>25</v>
      </c>
      <c r="R956">
        <v>18</v>
      </c>
      <c r="S956">
        <v>106</v>
      </c>
      <c r="T956">
        <v>5.9</v>
      </c>
      <c r="U956">
        <v>0</v>
      </c>
      <c r="V956">
        <v>15</v>
      </c>
      <c r="W956">
        <v>1.4</v>
      </c>
      <c r="X956">
        <v>8.1999999999999993</v>
      </c>
      <c r="Y956" s="2">
        <v>0.72</v>
      </c>
      <c r="Z956">
        <v>729</v>
      </c>
      <c r="AA956">
        <v>2</v>
      </c>
      <c r="AB956">
        <v>2</v>
      </c>
    </row>
    <row r="957" spans="1:28" x14ac:dyDescent="0.25">
      <c r="A957">
        <v>2012</v>
      </c>
      <c r="B957">
        <v>29</v>
      </c>
      <c r="C957" t="s">
        <v>883</v>
      </c>
      <c r="D957" t="str">
        <f>IFERROR(INDEX('Draft Master List'!E:F,MATCH(C957,'Draft Master List'!E:E,0),2),"N/A")</f>
        <v>N/A</v>
      </c>
      <c r="E957" t="s">
        <v>0</v>
      </c>
      <c r="F957">
        <v>23</v>
      </c>
      <c r="G957" t="s">
        <v>643</v>
      </c>
      <c r="H957">
        <v>16</v>
      </c>
      <c r="I957">
        <v>5</v>
      </c>
      <c r="J957">
        <v>156</v>
      </c>
      <c r="K957">
        <v>602</v>
      </c>
      <c r="L957">
        <v>5</v>
      </c>
      <c r="M957">
        <v>31</v>
      </c>
      <c r="N957">
        <v>3.9</v>
      </c>
      <c r="O957">
        <v>37.6</v>
      </c>
      <c r="P957">
        <v>9.8000000000000007</v>
      </c>
      <c r="Q957">
        <v>10</v>
      </c>
      <c r="R957">
        <v>6</v>
      </c>
      <c r="S957">
        <v>29</v>
      </c>
      <c r="T957">
        <v>4.8</v>
      </c>
      <c r="U957">
        <v>0</v>
      </c>
      <c r="V957">
        <v>16</v>
      </c>
      <c r="W957">
        <v>0.4</v>
      </c>
      <c r="X957">
        <v>1.8</v>
      </c>
      <c r="Y957" s="2">
        <v>0.6</v>
      </c>
      <c r="Z957">
        <v>631</v>
      </c>
      <c r="AA957">
        <v>5</v>
      </c>
      <c r="AB957">
        <v>0</v>
      </c>
    </row>
    <row r="958" spans="1:28" x14ac:dyDescent="0.25">
      <c r="A958">
        <v>2012</v>
      </c>
      <c r="B958">
        <v>30</v>
      </c>
      <c r="C958" t="s">
        <v>319</v>
      </c>
      <c r="D958" t="str">
        <f>IFERROR(INDEX('Draft Master List'!E:F,MATCH(C958,'Draft Master List'!E:E,0),2),"N/A")</f>
        <v>122009</v>
      </c>
      <c r="E958" t="s">
        <v>26</v>
      </c>
      <c r="F958">
        <v>25</v>
      </c>
      <c r="G958" t="s">
        <v>643</v>
      </c>
      <c r="H958">
        <v>8</v>
      </c>
      <c r="I958">
        <v>6</v>
      </c>
      <c r="J958">
        <v>138</v>
      </c>
      <c r="K958">
        <v>525</v>
      </c>
      <c r="L958">
        <v>4</v>
      </c>
      <c r="M958">
        <v>20</v>
      </c>
      <c r="N958">
        <v>3.8</v>
      </c>
      <c r="O958">
        <v>65.599999999999994</v>
      </c>
      <c r="P958">
        <v>17.3</v>
      </c>
      <c r="Q958">
        <v>26</v>
      </c>
      <c r="R958">
        <v>21</v>
      </c>
      <c r="S958">
        <v>167</v>
      </c>
      <c r="T958">
        <v>8</v>
      </c>
      <c r="U958">
        <v>0</v>
      </c>
      <c r="V958">
        <v>26</v>
      </c>
      <c r="W958">
        <v>2.6</v>
      </c>
      <c r="X958">
        <v>20.9</v>
      </c>
      <c r="Y958" s="2">
        <v>0.80800000000000005</v>
      </c>
      <c r="Z958">
        <v>692</v>
      </c>
      <c r="AA958">
        <v>4</v>
      </c>
      <c r="AB958">
        <v>1</v>
      </c>
    </row>
    <row r="959" spans="1:28" x14ac:dyDescent="0.25">
      <c r="A959">
        <v>2012</v>
      </c>
      <c r="B959">
        <v>31</v>
      </c>
      <c r="C959" t="s">
        <v>897</v>
      </c>
      <c r="D959" t="str">
        <f>IFERROR(INDEX('Draft Master List'!E:F,MATCH(C959,'Draft Master List'!E:E,0),2),"N/A")</f>
        <v>N/A</v>
      </c>
      <c r="E959" t="s">
        <v>5</v>
      </c>
      <c r="F959">
        <v>24</v>
      </c>
      <c r="G959" t="s">
        <v>643</v>
      </c>
      <c r="H959">
        <v>12</v>
      </c>
      <c r="I959">
        <v>4</v>
      </c>
      <c r="J959">
        <v>135</v>
      </c>
      <c r="K959">
        <v>464</v>
      </c>
      <c r="L959">
        <v>0</v>
      </c>
      <c r="M959">
        <v>41</v>
      </c>
      <c r="N959">
        <v>3.4</v>
      </c>
      <c r="O959">
        <v>38.700000000000003</v>
      </c>
      <c r="P959">
        <v>11.3</v>
      </c>
      <c r="Q959">
        <v>30</v>
      </c>
      <c r="R959">
        <v>18</v>
      </c>
      <c r="S959">
        <v>125</v>
      </c>
      <c r="T959">
        <v>6.9</v>
      </c>
      <c r="U959">
        <v>0</v>
      </c>
      <c r="V959">
        <v>19</v>
      </c>
      <c r="W959">
        <v>1.5</v>
      </c>
      <c r="X959">
        <v>10.4</v>
      </c>
      <c r="Y959" s="2">
        <v>0.6</v>
      </c>
      <c r="Z959">
        <v>589</v>
      </c>
      <c r="AA959">
        <v>0</v>
      </c>
      <c r="AB959">
        <v>1</v>
      </c>
    </row>
    <row r="960" spans="1:28" x14ac:dyDescent="0.25">
      <c r="A960">
        <v>2012</v>
      </c>
      <c r="B960">
        <v>32</v>
      </c>
      <c r="C960" t="s">
        <v>750</v>
      </c>
      <c r="D960" t="str">
        <f>IFERROR(INDEX('Draft Master List'!E:F,MATCH(C960,'Draft Master List'!E:E,0),2),"N/A")</f>
        <v>N/A</v>
      </c>
      <c r="E960" t="s">
        <v>22</v>
      </c>
      <c r="F960">
        <v>23</v>
      </c>
      <c r="G960" t="s">
        <v>1</v>
      </c>
      <c r="H960">
        <v>16</v>
      </c>
      <c r="I960">
        <v>16</v>
      </c>
      <c r="J960">
        <v>127</v>
      </c>
      <c r="K960">
        <v>741</v>
      </c>
      <c r="L960">
        <v>8</v>
      </c>
      <c r="M960">
        <v>72</v>
      </c>
      <c r="N960">
        <v>5.8</v>
      </c>
      <c r="O960">
        <v>46.3</v>
      </c>
      <c r="P960">
        <v>7.9</v>
      </c>
      <c r="Q960">
        <v>1</v>
      </c>
      <c r="R960">
        <v>0</v>
      </c>
      <c r="S960">
        <v>6</v>
      </c>
      <c r="U960">
        <v>0</v>
      </c>
      <c r="V960">
        <v>6</v>
      </c>
      <c r="W960">
        <v>0</v>
      </c>
      <c r="X960">
        <v>0.4</v>
      </c>
      <c r="Y960" s="2">
        <v>0</v>
      </c>
      <c r="Z960">
        <v>747</v>
      </c>
      <c r="AA960">
        <v>8</v>
      </c>
      <c r="AB960">
        <v>10</v>
      </c>
    </row>
    <row r="961" spans="1:28" x14ac:dyDescent="0.25">
      <c r="A961">
        <v>2012</v>
      </c>
      <c r="B961">
        <v>33</v>
      </c>
      <c r="C961" t="s">
        <v>769</v>
      </c>
      <c r="D961" t="str">
        <f>IFERROR(INDEX('Draft Master List'!E:F,MATCH(C961,'Draft Master List'!E:E,0),2),"N/A")</f>
        <v>N/A</v>
      </c>
      <c r="E961" t="s">
        <v>7</v>
      </c>
      <c r="F961">
        <v>22</v>
      </c>
      <c r="G961" t="s">
        <v>1</v>
      </c>
      <c r="H961">
        <v>15</v>
      </c>
      <c r="I961">
        <v>15</v>
      </c>
      <c r="J961">
        <v>120</v>
      </c>
      <c r="K961">
        <v>815</v>
      </c>
      <c r="L961">
        <v>7</v>
      </c>
      <c r="M961">
        <v>76</v>
      </c>
      <c r="N961">
        <v>6.8</v>
      </c>
      <c r="O961">
        <v>54.3</v>
      </c>
      <c r="P961">
        <v>8</v>
      </c>
      <c r="Q961">
        <v>1</v>
      </c>
      <c r="R961">
        <v>0</v>
      </c>
      <c r="S961">
        <v>0</v>
      </c>
      <c r="U961">
        <v>0</v>
      </c>
      <c r="V961">
        <v>0</v>
      </c>
      <c r="W961">
        <v>0</v>
      </c>
      <c r="X961">
        <v>0</v>
      </c>
      <c r="Y961" s="2">
        <v>0</v>
      </c>
      <c r="Z961">
        <v>815</v>
      </c>
      <c r="AA961">
        <v>7</v>
      </c>
      <c r="AB961">
        <v>12</v>
      </c>
    </row>
    <row r="962" spans="1:28" x14ac:dyDescent="0.25">
      <c r="A962">
        <v>2012</v>
      </c>
      <c r="B962">
        <v>34</v>
      </c>
      <c r="C962" t="s">
        <v>1012</v>
      </c>
      <c r="D962" t="str">
        <f>IFERROR(INDEX('Draft Master List'!E:F,MATCH(C962,'Draft Master List'!E:E,0),2),"N/A")</f>
        <v>N/A</v>
      </c>
      <c r="E962" t="s">
        <v>6</v>
      </c>
      <c r="F962">
        <v>21</v>
      </c>
      <c r="G962" t="s">
        <v>643</v>
      </c>
      <c r="H962">
        <v>16</v>
      </c>
      <c r="I962">
        <v>4</v>
      </c>
      <c r="J962">
        <v>115</v>
      </c>
      <c r="K962">
        <v>564</v>
      </c>
      <c r="L962">
        <v>4</v>
      </c>
      <c r="M962">
        <v>65</v>
      </c>
      <c r="N962">
        <v>4.9000000000000004</v>
      </c>
      <c r="O962">
        <v>35.299999999999997</v>
      </c>
      <c r="P962">
        <v>7.2</v>
      </c>
      <c r="Q962">
        <v>19</v>
      </c>
      <c r="R962">
        <v>13</v>
      </c>
      <c r="S962">
        <v>56</v>
      </c>
      <c r="T962">
        <v>4.3</v>
      </c>
      <c r="U962">
        <v>0</v>
      </c>
      <c r="V962">
        <v>11</v>
      </c>
      <c r="W962">
        <v>0.8</v>
      </c>
      <c r="X962">
        <v>3.5</v>
      </c>
      <c r="Y962" s="2">
        <v>0.68400000000000005</v>
      </c>
      <c r="Z962">
        <v>620</v>
      </c>
      <c r="AA962">
        <v>4</v>
      </c>
      <c r="AB962">
        <v>4</v>
      </c>
    </row>
    <row r="963" spans="1:28" x14ac:dyDescent="0.25">
      <c r="A963">
        <v>2012</v>
      </c>
      <c r="B963">
        <v>35</v>
      </c>
      <c r="C963" t="s">
        <v>721</v>
      </c>
      <c r="D963" t="str">
        <f>IFERROR(INDEX('Draft Master List'!E:F,MATCH(C963,'Draft Master List'!E:E,0),2),"N/A")</f>
        <v>N/A</v>
      </c>
      <c r="E963" t="s">
        <v>29</v>
      </c>
      <c r="F963">
        <v>31</v>
      </c>
      <c r="G963" t="s">
        <v>76</v>
      </c>
      <c r="H963">
        <v>10</v>
      </c>
      <c r="I963">
        <v>8</v>
      </c>
      <c r="J963">
        <v>115</v>
      </c>
      <c r="K963">
        <v>437</v>
      </c>
      <c r="L963">
        <v>3</v>
      </c>
      <c r="M963">
        <v>15</v>
      </c>
      <c r="N963">
        <v>3.8</v>
      </c>
      <c r="O963">
        <v>43.7</v>
      </c>
      <c r="P963">
        <v>11.5</v>
      </c>
      <c r="Q963">
        <v>42</v>
      </c>
      <c r="R963">
        <v>34</v>
      </c>
      <c r="S963">
        <v>217</v>
      </c>
      <c r="T963">
        <v>6.4</v>
      </c>
      <c r="U963">
        <v>1</v>
      </c>
      <c r="V963">
        <v>34</v>
      </c>
      <c r="W963">
        <v>3.4</v>
      </c>
      <c r="X963">
        <v>21.7</v>
      </c>
      <c r="Y963" s="2">
        <v>0.81</v>
      </c>
      <c r="Z963">
        <v>654</v>
      </c>
      <c r="AA963">
        <v>4</v>
      </c>
      <c r="AB963">
        <v>5</v>
      </c>
    </row>
    <row r="964" spans="1:28" x14ac:dyDescent="0.25">
      <c r="A964">
        <v>2012</v>
      </c>
      <c r="B964">
        <v>36</v>
      </c>
      <c r="C964" t="s">
        <v>467</v>
      </c>
      <c r="D964" t="str">
        <f>IFERROR(INDEX('Draft Master List'!E:F,MATCH(C964,'Draft Master List'!E:E,0),2),"N/A")</f>
        <v>1002007</v>
      </c>
      <c r="E964" t="s">
        <v>63</v>
      </c>
      <c r="F964">
        <v>28</v>
      </c>
      <c r="G964" t="s">
        <v>643</v>
      </c>
      <c r="H964">
        <v>13</v>
      </c>
      <c r="I964">
        <v>1</v>
      </c>
      <c r="J964">
        <v>114</v>
      </c>
      <c r="K964">
        <v>411</v>
      </c>
      <c r="L964">
        <v>5</v>
      </c>
      <c r="M964">
        <v>20</v>
      </c>
      <c r="N964">
        <v>3.6</v>
      </c>
      <c r="O964">
        <v>31.6</v>
      </c>
      <c r="P964">
        <v>8.8000000000000007</v>
      </c>
      <c r="Q964">
        <v>11</v>
      </c>
      <c r="R964">
        <v>9</v>
      </c>
      <c r="S964">
        <v>83</v>
      </c>
      <c r="T964">
        <v>9.1999999999999993</v>
      </c>
      <c r="U964">
        <v>0</v>
      </c>
      <c r="V964">
        <v>18</v>
      </c>
      <c r="W964">
        <v>0.7</v>
      </c>
      <c r="X964">
        <v>6.4</v>
      </c>
      <c r="Y964" s="2">
        <v>0.81799999999999995</v>
      </c>
      <c r="Z964">
        <v>494</v>
      </c>
      <c r="AA964">
        <v>5</v>
      </c>
      <c r="AB964">
        <v>1</v>
      </c>
    </row>
    <row r="965" spans="1:28" x14ac:dyDescent="0.25">
      <c r="A965">
        <v>2012</v>
      </c>
      <c r="B965">
        <v>37</v>
      </c>
      <c r="C965" t="s">
        <v>376</v>
      </c>
      <c r="D965" t="str">
        <f>IFERROR(INDEX('Draft Master List'!E:F,MATCH(C965,'Draft Master List'!E:E,0),2),"N/A")</f>
        <v>222008</v>
      </c>
      <c r="E965" t="s">
        <v>27</v>
      </c>
      <c r="F965">
        <v>25</v>
      </c>
      <c r="G965" t="s">
        <v>643</v>
      </c>
      <c r="H965">
        <v>16</v>
      </c>
      <c r="I965">
        <v>7</v>
      </c>
      <c r="J965">
        <v>111</v>
      </c>
      <c r="K965">
        <v>402</v>
      </c>
      <c r="L965">
        <v>3</v>
      </c>
      <c r="M965">
        <v>22</v>
      </c>
      <c r="N965">
        <v>3.6</v>
      </c>
      <c r="O965">
        <v>25.1</v>
      </c>
      <c r="P965">
        <v>6.9</v>
      </c>
      <c r="Q965">
        <v>36</v>
      </c>
      <c r="R965">
        <v>25</v>
      </c>
      <c r="S965">
        <v>262</v>
      </c>
      <c r="T965">
        <v>10.5</v>
      </c>
      <c r="U965">
        <v>2</v>
      </c>
      <c r="V965">
        <v>39</v>
      </c>
      <c r="W965">
        <v>1.6</v>
      </c>
      <c r="X965">
        <v>16.399999999999999</v>
      </c>
      <c r="Y965" s="2">
        <v>0.69399999999999995</v>
      </c>
      <c r="Z965">
        <v>664</v>
      </c>
      <c r="AA965">
        <v>5</v>
      </c>
      <c r="AB965">
        <v>2</v>
      </c>
    </row>
    <row r="966" spans="1:28" x14ac:dyDescent="0.25">
      <c r="A966">
        <v>2012</v>
      </c>
      <c r="B966">
        <v>38</v>
      </c>
      <c r="C966" t="s">
        <v>788</v>
      </c>
      <c r="D966" t="str">
        <f>IFERROR(INDEX('Draft Master List'!E:F,MATCH(C966,'Draft Master List'!E:E,0),2),"N/A")</f>
        <v>N/A</v>
      </c>
      <c r="E966" t="s">
        <v>32</v>
      </c>
      <c r="F966">
        <v>24</v>
      </c>
      <c r="G966" t="s">
        <v>643</v>
      </c>
      <c r="H966">
        <v>14</v>
      </c>
      <c r="I966">
        <v>2</v>
      </c>
      <c r="J966">
        <v>110</v>
      </c>
      <c r="K966">
        <v>437</v>
      </c>
      <c r="L966">
        <v>4</v>
      </c>
      <c r="M966">
        <v>18</v>
      </c>
      <c r="N966">
        <v>4</v>
      </c>
      <c r="O966">
        <v>31.2</v>
      </c>
      <c r="P966">
        <v>7.9</v>
      </c>
      <c r="Q966">
        <v>36</v>
      </c>
      <c r="R966">
        <v>17</v>
      </c>
      <c r="S966">
        <v>140</v>
      </c>
      <c r="T966">
        <v>8.1999999999999993</v>
      </c>
      <c r="U966">
        <v>0</v>
      </c>
      <c r="V966">
        <v>16</v>
      </c>
      <c r="W966">
        <v>1.2</v>
      </c>
      <c r="X966">
        <v>10</v>
      </c>
      <c r="Y966" s="2">
        <v>0.47199999999999998</v>
      </c>
      <c r="Z966">
        <v>577</v>
      </c>
      <c r="AA966">
        <v>4</v>
      </c>
      <c r="AB966">
        <v>0</v>
      </c>
    </row>
    <row r="967" spans="1:28" x14ac:dyDescent="0.25">
      <c r="A967">
        <v>2012</v>
      </c>
      <c r="B967">
        <v>39</v>
      </c>
      <c r="C967" t="s">
        <v>1203</v>
      </c>
      <c r="D967" t="str">
        <f>IFERROR(INDEX('Draft Master List'!E:F,MATCH(C967,'Draft Master List'!E:E,0),2),"N/A")</f>
        <v>N/A</v>
      </c>
      <c r="E967" t="s">
        <v>24</v>
      </c>
      <c r="F967">
        <v>28</v>
      </c>
      <c r="G967" t="s">
        <v>643</v>
      </c>
      <c r="H967">
        <v>14</v>
      </c>
      <c r="I967">
        <v>5</v>
      </c>
      <c r="J967">
        <v>110</v>
      </c>
      <c r="K967">
        <v>410</v>
      </c>
      <c r="L967">
        <v>2</v>
      </c>
      <c r="M967">
        <v>28</v>
      </c>
      <c r="N967">
        <v>3.7</v>
      </c>
      <c r="O967">
        <v>29.3</v>
      </c>
      <c r="P967">
        <v>7.9</v>
      </c>
      <c r="Q967">
        <v>23</v>
      </c>
      <c r="R967">
        <v>19</v>
      </c>
      <c r="S967">
        <v>244</v>
      </c>
      <c r="T967">
        <v>12.8</v>
      </c>
      <c r="U967">
        <v>0</v>
      </c>
      <c r="V967">
        <v>55</v>
      </c>
      <c r="W967">
        <v>1.4</v>
      </c>
      <c r="X967">
        <v>17.399999999999999</v>
      </c>
      <c r="Y967" s="2">
        <v>0.82599999999999996</v>
      </c>
      <c r="Z967">
        <v>654</v>
      </c>
      <c r="AA967">
        <v>2</v>
      </c>
      <c r="AB967">
        <v>3</v>
      </c>
    </row>
    <row r="968" spans="1:28" x14ac:dyDescent="0.25">
      <c r="A968">
        <v>2012</v>
      </c>
      <c r="B968">
        <v>40</v>
      </c>
      <c r="C968" t="s">
        <v>371</v>
      </c>
      <c r="D968" t="str">
        <f>IFERROR(INDEX('Draft Master List'!E:F,MATCH(C968,'Draft Master List'!E:E,0),2),"N/A")</f>
        <v>2402009</v>
      </c>
      <c r="E968" t="s">
        <v>10</v>
      </c>
      <c r="F968">
        <v>25</v>
      </c>
      <c r="G968" t="s">
        <v>643</v>
      </c>
      <c r="H968">
        <v>14</v>
      </c>
      <c r="I968">
        <v>5</v>
      </c>
      <c r="J968">
        <v>110</v>
      </c>
      <c r="K968">
        <v>356</v>
      </c>
      <c r="L968">
        <v>4</v>
      </c>
      <c r="M968">
        <v>52</v>
      </c>
      <c r="N968">
        <v>3.2</v>
      </c>
      <c r="O968">
        <v>25.4</v>
      </c>
      <c r="P968">
        <v>7.9</v>
      </c>
      <c r="Q968">
        <v>30</v>
      </c>
      <c r="R968">
        <v>17</v>
      </c>
      <c r="S968">
        <v>106</v>
      </c>
      <c r="T968">
        <v>6.2</v>
      </c>
      <c r="U968">
        <v>0</v>
      </c>
      <c r="V968">
        <v>24</v>
      </c>
      <c r="W968">
        <v>1.2</v>
      </c>
      <c r="X968">
        <v>7.6</v>
      </c>
      <c r="Y968" s="2">
        <v>0.56699999999999995</v>
      </c>
      <c r="Z968">
        <v>462</v>
      </c>
      <c r="AA968">
        <v>4</v>
      </c>
      <c r="AB968">
        <v>0</v>
      </c>
    </row>
    <row r="969" spans="1:28" x14ac:dyDescent="0.25">
      <c r="A969">
        <v>2012</v>
      </c>
      <c r="B969">
        <v>41</v>
      </c>
      <c r="C969" t="s">
        <v>321</v>
      </c>
      <c r="D969" t="str">
        <f>IFERROR(INDEX('Draft Master List'!E:F,MATCH(C969,'Draft Master List'!E:E,0),2),"N/A")</f>
        <v>272009</v>
      </c>
      <c r="E969" t="s">
        <v>20</v>
      </c>
      <c r="F969">
        <v>25</v>
      </c>
      <c r="G969" t="s">
        <v>643</v>
      </c>
      <c r="H969">
        <v>10</v>
      </c>
      <c r="I969">
        <v>4</v>
      </c>
      <c r="J969">
        <v>108</v>
      </c>
      <c r="K969">
        <v>417</v>
      </c>
      <c r="L969">
        <v>1</v>
      </c>
      <c r="M969">
        <v>19</v>
      </c>
      <c r="N969">
        <v>3.9</v>
      </c>
      <c r="O969">
        <v>41.7</v>
      </c>
      <c r="P969">
        <v>10.8</v>
      </c>
      <c r="Q969">
        <v>13</v>
      </c>
      <c r="R969">
        <v>9</v>
      </c>
      <c r="S969">
        <v>93</v>
      </c>
      <c r="T969">
        <v>10.3</v>
      </c>
      <c r="U969">
        <v>0</v>
      </c>
      <c r="V969">
        <v>39</v>
      </c>
      <c r="W969">
        <v>0.9</v>
      </c>
      <c r="X969">
        <v>9.3000000000000007</v>
      </c>
      <c r="Y969" s="2">
        <v>0.69199999999999995</v>
      </c>
      <c r="Z969">
        <v>510</v>
      </c>
      <c r="AA969">
        <v>1</v>
      </c>
      <c r="AB969">
        <v>0</v>
      </c>
    </row>
    <row r="970" spans="1:28" x14ac:dyDescent="0.25">
      <c r="A970">
        <v>2012</v>
      </c>
      <c r="B970">
        <v>42</v>
      </c>
      <c r="C970" t="s">
        <v>1039</v>
      </c>
      <c r="D970" t="str">
        <f>IFERROR(INDEX('Draft Master List'!E:F,MATCH(C970,'Draft Master List'!E:E,0),2),"N/A")</f>
        <v>N/A</v>
      </c>
      <c r="E970" t="s">
        <v>3</v>
      </c>
      <c r="F970">
        <v>22</v>
      </c>
      <c r="H970">
        <v>16</v>
      </c>
      <c r="I970">
        <v>0</v>
      </c>
      <c r="J970">
        <v>108</v>
      </c>
      <c r="K970">
        <v>532</v>
      </c>
      <c r="L970">
        <v>1</v>
      </c>
      <c r="M970">
        <v>78</v>
      </c>
      <c r="N970">
        <v>4.9000000000000004</v>
      </c>
      <c r="O970">
        <v>33.299999999999997</v>
      </c>
      <c r="P970">
        <v>6.8</v>
      </c>
      <c r="Q970">
        <v>11</v>
      </c>
      <c r="R970">
        <v>7</v>
      </c>
      <c r="S970">
        <v>47</v>
      </c>
      <c r="T970">
        <v>6.7</v>
      </c>
      <c r="U970">
        <v>0</v>
      </c>
      <c r="V970">
        <v>11</v>
      </c>
      <c r="W970">
        <v>0.4</v>
      </c>
      <c r="X970">
        <v>2.9</v>
      </c>
      <c r="Y970" s="2">
        <v>0.63600000000000001</v>
      </c>
      <c r="Z970">
        <v>579</v>
      </c>
      <c r="AA970">
        <v>1</v>
      </c>
      <c r="AB970">
        <v>0</v>
      </c>
    </row>
    <row r="971" spans="1:28" x14ac:dyDescent="0.25">
      <c r="A971">
        <v>2012</v>
      </c>
      <c r="B971">
        <v>43</v>
      </c>
      <c r="C971" t="s">
        <v>1027</v>
      </c>
      <c r="D971" t="str">
        <f>IFERROR(INDEX('Draft Master List'!E:F,MATCH(C971,'Draft Master List'!E:E,0),2),"N/A")</f>
        <v>N/A</v>
      </c>
      <c r="E971" t="s">
        <v>0</v>
      </c>
      <c r="F971">
        <v>28</v>
      </c>
      <c r="G971" t="s">
        <v>643</v>
      </c>
      <c r="H971">
        <v>15</v>
      </c>
      <c r="I971">
        <v>4</v>
      </c>
      <c r="J971">
        <v>105</v>
      </c>
      <c r="K971">
        <v>473</v>
      </c>
      <c r="L971">
        <v>1</v>
      </c>
      <c r="M971">
        <v>48</v>
      </c>
      <c r="N971">
        <v>4.5</v>
      </c>
      <c r="O971">
        <v>31.5</v>
      </c>
      <c r="P971">
        <v>7</v>
      </c>
      <c r="Q971">
        <v>53</v>
      </c>
      <c r="R971">
        <v>39</v>
      </c>
      <c r="S971">
        <v>354</v>
      </c>
      <c r="T971">
        <v>9.1</v>
      </c>
      <c r="U971">
        <v>1</v>
      </c>
      <c r="V971">
        <v>36</v>
      </c>
      <c r="W971">
        <v>2.6</v>
      </c>
      <c r="X971">
        <v>23.6</v>
      </c>
      <c r="Y971" s="2">
        <v>0.73599999999999999</v>
      </c>
      <c r="Z971">
        <v>827</v>
      </c>
      <c r="AA971">
        <v>2</v>
      </c>
      <c r="AB971">
        <v>0</v>
      </c>
    </row>
    <row r="972" spans="1:28" x14ac:dyDescent="0.25">
      <c r="A972">
        <v>2012</v>
      </c>
      <c r="B972">
        <v>44</v>
      </c>
      <c r="C972" t="s">
        <v>88</v>
      </c>
      <c r="D972" t="str">
        <f>IFERROR(INDEX('Draft Master List'!E:F,MATCH(C972,'Draft Master List'!E:E,0),2),"N/A")</f>
        <v>2502009</v>
      </c>
      <c r="E972" t="s">
        <v>4</v>
      </c>
      <c r="F972">
        <v>27</v>
      </c>
      <c r="G972" t="s">
        <v>643</v>
      </c>
      <c r="H972">
        <v>10</v>
      </c>
      <c r="I972">
        <v>6</v>
      </c>
      <c r="J972">
        <v>101</v>
      </c>
      <c r="K972">
        <v>283</v>
      </c>
      <c r="L972">
        <v>2</v>
      </c>
      <c r="M972">
        <v>21</v>
      </c>
      <c r="N972">
        <v>2.8</v>
      </c>
      <c r="O972">
        <v>28.3</v>
      </c>
      <c r="P972">
        <v>10.1</v>
      </c>
      <c r="Q972">
        <v>26</v>
      </c>
      <c r="R972">
        <v>19</v>
      </c>
      <c r="S972">
        <v>130</v>
      </c>
      <c r="T972">
        <v>6.8</v>
      </c>
      <c r="U972">
        <v>0</v>
      </c>
      <c r="V972">
        <v>26</v>
      </c>
      <c r="W972">
        <v>1.9</v>
      </c>
      <c r="X972">
        <v>13</v>
      </c>
      <c r="Y972" s="2">
        <v>0.73099999999999998</v>
      </c>
      <c r="Z972">
        <v>413</v>
      </c>
      <c r="AA972">
        <v>2</v>
      </c>
      <c r="AB972">
        <v>3</v>
      </c>
    </row>
    <row r="973" spans="1:28" x14ac:dyDescent="0.25">
      <c r="A973">
        <v>2012</v>
      </c>
      <c r="B973">
        <v>45</v>
      </c>
      <c r="C973" t="s">
        <v>1194</v>
      </c>
      <c r="D973" t="str">
        <f>IFERROR(INDEX('Draft Master List'!E:F,MATCH(C973,'Draft Master List'!E:E,0),2),"N/A")</f>
        <v>N/A</v>
      </c>
      <c r="E973" t="s">
        <v>223</v>
      </c>
      <c r="F973">
        <v>22</v>
      </c>
      <c r="H973">
        <v>16</v>
      </c>
      <c r="I973">
        <v>0</v>
      </c>
      <c r="J973">
        <v>98</v>
      </c>
      <c r="K973">
        <v>475</v>
      </c>
      <c r="L973">
        <v>0</v>
      </c>
      <c r="M973">
        <v>53</v>
      </c>
      <c r="N973">
        <v>4.8</v>
      </c>
      <c r="O973">
        <v>29.7</v>
      </c>
      <c r="P973">
        <v>6.1</v>
      </c>
      <c r="Q973">
        <v>36</v>
      </c>
      <c r="R973">
        <v>24</v>
      </c>
      <c r="S973">
        <v>163</v>
      </c>
      <c r="T973">
        <v>6.8</v>
      </c>
      <c r="U973">
        <v>0</v>
      </c>
      <c r="V973">
        <v>26</v>
      </c>
      <c r="W973">
        <v>1.5</v>
      </c>
      <c r="X973">
        <v>10.199999999999999</v>
      </c>
      <c r="Y973" s="2">
        <v>0.66700000000000004</v>
      </c>
      <c r="Z973">
        <v>638</v>
      </c>
      <c r="AA973">
        <v>0</v>
      </c>
      <c r="AB973">
        <v>3</v>
      </c>
    </row>
    <row r="974" spans="1:28" x14ac:dyDescent="0.25">
      <c r="A974">
        <v>2012</v>
      </c>
      <c r="B974">
        <v>46</v>
      </c>
      <c r="C974" t="s">
        <v>1146</v>
      </c>
      <c r="D974" t="str">
        <f>IFERROR(INDEX('Draft Master List'!E:F,MATCH(C974,'Draft Master List'!E:E,0),2),"N/A")</f>
        <v>N/A</v>
      </c>
      <c r="E974" t="s">
        <v>13</v>
      </c>
      <c r="F974">
        <v>29</v>
      </c>
      <c r="G974" t="s">
        <v>643</v>
      </c>
      <c r="H974">
        <v>16</v>
      </c>
      <c r="I974">
        <v>5</v>
      </c>
      <c r="J974">
        <v>95</v>
      </c>
      <c r="K974">
        <v>311</v>
      </c>
      <c r="L974">
        <v>3</v>
      </c>
      <c r="M974">
        <v>52</v>
      </c>
      <c r="N974">
        <v>3.3</v>
      </c>
      <c r="O974">
        <v>19.399999999999999</v>
      </c>
      <c r="P974">
        <v>5.9</v>
      </c>
      <c r="Q974">
        <v>15</v>
      </c>
      <c r="R974">
        <v>15</v>
      </c>
      <c r="S974">
        <v>108</v>
      </c>
      <c r="T974">
        <v>7.2</v>
      </c>
      <c r="U974">
        <v>1</v>
      </c>
      <c r="V974">
        <v>18</v>
      </c>
      <c r="W974">
        <v>0.9</v>
      </c>
      <c r="X974">
        <v>6.8</v>
      </c>
      <c r="Y974" s="2">
        <v>1</v>
      </c>
      <c r="Z974">
        <v>419</v>
      </c>
      <c r="AA974">
        <v>4</v>
      </c>
      <c r="AB974">
        <v>0</v>
      </c>
    </row>
    <row r="975" spans="1:28" x14ac:dyDescent="0.25">
      <c r="A975">
        <v>2012</v>
      </c>
      <c r="B975">
        <v>47</v>
      </c>
      <c r="C975" t="s">
        <v>911</v>
      </c>
      <c r="D975" t="str">
        <f>IFERROR(INDEX('Draft Master List'!E:F,MATCH(C975,'Draft Master List'!E:E,0),2),"N/A")</f>
        <v>N/A</v>
      </c>
      <c r="E975" t="s">
        <v>21</v>
      </c>
      <c r="F975">
        <v>22</v>
      </c>
      <c r="H975">
        <v>16</v>
      </c>
      <c r="I975">
        <v>0</v>
      </c>
      <c r="J975">
        <v>94</v>
      </c>
      <c r="K975">
        <v>362</v>
      </c>
      <c r="L975">
        <v>1</v>
      </c>
      <c r="M975">
        <v>43</v>
      </c>
      <c r="N975">
        <v>3.9</v>
      </c>
      <c r="O975">
        <v>22.6</v>
      </c>
      <c r="P975">
        <v>5.9</v>
      </c>
      <c r="Q975">
        <v>59</v>
      </c>
      <c r="R975">
        <v>53</v>
      </c>
      <c r="S975">
        <v>402</v>
      </c>
      <c r="T975">
        <v>7.6</v>
      </c>
      <c r="U975">
        <v>1</v>
      </c>
      <c r="V975">
        <v>32</v>
      </c>
      <c r="W975">
        <v>3.3</v>
      </c>
      <c r="X975">
        <v>25.1</v>
      </c>
      <c r="Y975" s="2">
        <v>0.89800000000000002</v>
      </c>
      <c r="Z975">
        <v>764</v>
      </c>
      <c r="AA975">
        <v>2</v>
      </c>
      <c r="AB975">
        <v>0</v>
      </c>
    </row>
    <row r="976" spans="1:28" x14ac:dyDescent="0.25">
      <c r="A976">
        <v>2012</v>
      </c>
      <c r="B976">
        <v>48</v>
      </c>
      <c r="C976" t="s">
        <v>795</v>
      </c>
      <c r="D976" t="str">
        <f>IFERROR(INDEX('Draft Master List'!E:F,MATCH(C976,'Draft Master List'!E:E,0),2),"N/A")</f>
        <v>N/A</v>
      </c>
      <c r="E976" t="s">
        <v>19</v>
      </c>
      <c r="F976">
        <v>24</v>
      </c>
      <c r="G976" t="s">
        <v>1</v>
      </c>
      <c r="H976">
        <v>16</v>
      </c>
      <c r="I976">
        <v>16</v>
      </c>
      <c r="J976">
        <v>94</v>
      </c>
      <c r="K976">
        <v>489</v>
      </c>
      <c r="L976">
        <v>4</v>
      </c>
      <c r="M976">
        <v>25</v>
      </c>
      <c r="N976">
        <v>5.2</v>
      </c>
      <c r="O976">
        <v>30.6</v>
      </c>
      <c r="P976">
        <v>5.9</v>
      </c>
      <c r="Z976">
        <v>489</v>
      </c>
      <c r="AA976">
        <v>4</v>
      </c>
      <c r="AB976">
        <v>6</v>
      </c>
    </row>
    <row r="977" spans="1:28" x14ac:dyDescent="0.25">
      <c r="A977">
        <v>2012</v>
      </c>
      <c r="B977">
        <v>49</v>
      </c>
      <c r="C977" t="s">
        <v>87</v>
      </c>
      <c r="D977" t="str">
        <f>IFERROR(INDEX('Draft Master List'!E:F,MATCH(C977,'Draft Master List'!E:E,0),2),"N/A")</f>
        <v>132008</v>
      </c>
      <c r="E977" t="s">
        <v>22</v>
      </c>
      <c r="F977">
        <v>25</v>
      </c>
      <c r="G977" t="s">
        <v>643</v>
      </c>
      <c r="H977">
        <v>9</v>
      </c>
      <c r="I977">
        <v>6</v>
      </c>
      <c r="J977">
        <v>93</v>
      </c>
      <c r="K977">
        <v>336</v>
      </c>
      <c r="L977">
        <v>1</v>
      </c>
      <c r="M977">
        <v>21</v>
      </c>
      <c r="N977">
        <v>3.6</v>
      </c>
      <c r="O977">
        <v>37.299999999999997</v>
      </c>
      <c r="P977">
        <v>10.3</v>
      </c>
      <c r="Q977">
        <v>23</v>
      </c>
      <c r="R977">
        <v>17</v>
      </c>
      <c r="S977">
        <v>157</v>
      </c>
      <c r="T977">
        <v>9.1999999999999993</v>
      </c>
      <c r="U977">
        <v>1</v>
      </c>
      <c r="V977">
        <v>30</v>
      </c>
      <c r="W977">
        <v>1.9</v>
      </c>
      <c r="X977">
        <v>17.399999999999999</v>
      </c>
      <c r="Y977" s="2">
        <v>0.73899999999999999</v>
      </c>
      <c r="Z977">
        <v>493</v>
      </c>
      <c r="AA977">
        <v>2</v>
      </c>
      <c r="AB977">
        <v>2</v>
      </c>
    </row>
    <row r="978" spans="1:28" x14ac:dyDescent="0.25">
      <c r="A978">
        <v>2012</v>
      </c>
      <c r="B978">
        <v>50</v>
      </c>
      <c r="C978" t="s">
        <v>890</v>
      </c>
      <c r="D978" t="str">
        <f>IFERROR(INDEX('Draft Master List'!E:F,MATCH(C978,'Draft Master List'!E:E,0),2),"N/A")</f>
        <v>N/A</v>
      </c>
      <c r="E978" t="s">
        <v>33</v>
      </c>
      <c r="F978">
        <v>25</v>
      </c>
      <c r="H978">
        <v>12</v>
      </c>
      <c r="I978">
        <v>0</v>
      </c>
      <c r="J978">
        <v>91</v>
      </c>
      <c r="K978">
        <v>325</v>
      </c>
      <c r="L978">
        <v>4</v>
      </c>
      <c r="M978">
        <v>20</v>
      </c>
      <c r="N978">
        <v>3.6</v>
      </c>
      <c r="O978">
        <v>27.1</v>
      </c>
      <c r="P978">
        <v>7.6</v>
      </c>
      <c r="Q978">
        <v>22</v>
      </c>
      <c r="R978">
        <v>15</v>
      </c>
      <c r="S978">
        <v>156</v>
      </c>
      <c r="T978">
        <v>10.4</v>
      </c>
      <c r="U978">
        <v>0</v>
      </c>
      <c r="V978">
        <v>32</v>
      </c>
      <c r="W978">
        <v>1.3</v>
      </c>
      <c r="X978">
        <v>13</v>
      </c>
      <c r="Y978" s="2">
        <v>0.68200000000000005</v>
      </c>
      <c r="Z978">
        <v>481</v>
      </c>
      <c r="AA978">
        <v>4</v>
      </c>
      <c r="AB978">
        <v>3</v>
      </c>
    </row>
    <row r="979" spans="1:28" x14ac:dyDescent="0.25">
      <c r="A979">
        <v>2012</v>
      </c>
      <c r="B979">
        <v>51</v>
      </c>
      <c r="C979" t="s">
        <v>323</v>
      </c>
      <c r="D979" t="str">
        <f>IFERROR(INDEX('Draft Master List'!E:F,MATCH(C979,'Draft Master List'!E:E,0),2),"N/A")</f>
        <v>N/A</v>
      </c>
      <c r="E979" t="s">
        <v>10</v>
      </c>
      <c r="F979">
        <v>24</v>
      </c>
      <c r="G979" t="s">
        <v>643</v>
      </c>
      <c r="H979">
        <v>8</v>
      </c>
      <c r="I979">
        <v>7</v>
      </c>
      <c r="J979">
        <v>88</v>
      </c>
      <c r="K979">
        <v>234</v>
      </c>
      <c r="L979">
        <v>5</v>
      </c>
      <c r="M979">
        <v>31</v>
      </c>
      <c r="N979">
        <v>2.7</v>
      </c>
      <c r="O979">
        <v>29.3</v>
      </c>
      <c r="P979">
        <v>11</v>
      </c>
      <c r="Q979">
        <v>1</v>
      </c>
      <c r="R979">
        <v>1</v>
      </c>
      <c r="S979">
        <v>24</v>
      </c>
      <c r="T979">
        <v>24</v>
      </c>
      <c r="U979">
        <v>0</v>
      </c>
      <c r="V979">
        <v>24</v>
      </c>
      <c r="W979">
        <v>0.1</v>
      </c>
      <c r="X979">
        <v>3</v>
      </c>
      <c r="Y979" s="2">
        <v>1</v>
      </c>
      <c r="Z979">
        <v>258</v>
      </c>
      <c r="AA979">
        <v>5</v>
      </c>
      <c r="AB979">
        <v>1</v>
      </c>
    </row>
    <row r="980" spans="1:28" x14ac:dyDescent="0.25">
      <c r="A980">
        <v>2012</v>
      </c>
      <c r="B980">
        <v>52</v>
      </c>
      <c r="C980" t="s">
        <v>518</v>
      </c>
      <c r="D980" t="str">
        <f>IFERROR(INDEX('Draft Master List'!E:F,MATCH(C980,'Draft Master List'!E:E,0),2),"N/A")</f>
        <v>602006</v>
      </c>
      <c r="E980" t="s">
        <v>4</v>
      </c>
      <c r="F980">
        <v>27</v>
      </c>
      <c r="G980" t="s">
        <v>643</v>
      </c>
      <c r="H980">
        <v>6</v>
      </c>
      <c r="I980">
        <v>5</v>
      </c>
      <c r="J980">
        <v>86</v>
      </c>
      <c r="K980">
        <v>414</v>
      </c>
      <c r="L980">
        <v>1</v>
      </c>
      <c r="M980">
        <v>59</v>
      </c>
      <c r="N980">
        <v>4.8</v>
      </c>
      <c r="O980">
        <v>69</v>
      </c>
      <c r="P980">
        <v>14.3</v>
      </c>
      <c r="Q980">
        <v>18</v>
      </c>
      <c r="R980">
        <v>14</v>
      </c>
      <c r="S980">
        <v>86</v>
      </c>
      <c r="T980">
        <v>6.1</v>
      </c>
      <c r="U980">
        <v>1</v>
      </c>
      <c r="V980">
        <v>13</v>
      </c>
      <c r="W980">
        <v>2.2999999999999998</v>
      </c>
      <c r="X980">
        <v>14.3</v>
      </c>
      <c r="Y980" s="2">
        <v>0.77800000000000002</v>
      </c>
      <c r="Z980">
        <v>500</v>
      </c>
      <c r="AA980">
        <v>2</v>
      </c>
      <c r="AB980">
        <v>2</v>
      </c>
    </row>
    <row r="981" spans="1:28" x14ac:dyDescent="0.25">
      <c r="A981">
        <v>2012</v>
      </c>
      <c r="B981">
        <v>53</v>
      </c>
      <c r="C981" t="s">
        <v>431</v>
      </c>
      <c r="D981" t="str">
        <f>IFERROR(INDEX('Draft Master List'!E:F,MATCH(C981,'Draft Master List'!E:E,0),2),"N/A")</f>
        <v>2272008</v>
      </c>
      <c r="E981" t="s">
        <v>25</v>
      </c>
      <c r="F981">
        <v>26</v>
      </c>
      <c r="G981" t="s">
        <v>643</v>
      </c>
      <c r="H981">
        <v>13</v>
      </c>
      <c r="I981">
        <v>2</v>
      </c>
      <c r="J981">
        <v>85</v>
      </c>
      <c r="K981">
        <v>309</v>
      </c>
      <c r="L981">
        <v>1</v>
      </c>
      <c r="M981">
        <v>18</v>
      </c>
      <c r="N981">
        <v>3.6</v>
      </c>
      <c r="O981">
        <v>23.8</v>
      </c>
      <c r="P981">
        <v>6.5</v>
      </c>
      <c r="Q981">
        <v>14</v>
      </c>
      <c r="R981">
        <v>10</v>
      </c>
      <c r="S981">
        <v>62</v>
      </c>
      <c r="T981">
        <v>6.2</v>
      </c>
      <c r="U981">
        <v>0</v>
      </c>
      <c r="V981">
        <v>15</v>
      </c>
      <c r="W981">
        <v>0.8</v>
      </c>
      <c r="X981">
        <v>4.8</v>
      </c>
      <c r="Y981" s="2">
        <v>0.71399999999999997</v>
      </c>
      <c r="Z981">
        <v>371</v>
      </c>
      <c r="AA981">
        <v>1</v>
      </c>
      <c r="AB981">
        <v>2</v>
      </c>
    </row>
    <row r="982" spans="1:28" x14ac:dyDescent="0.25">
      <c r="A982">
        <v>2012</v>
      </c>
      <c r="B982">
        <v>54</v>
      </c>
      <c r="C982" t="s">
        <v>943</v>
      </c>
      <c r="D982" t="str">
        <f>IFERROR(INDEX('Draft Master List'!E:F,MATCH(C982,'Draft Master List'!E:E,0),2),"N/A")</f>
        <v>N/A</v>
      </c>
      <c r="E982" t="s">
        <v>26</v>
      </c>
      <c r="F982">
        <v>21</v>
      </c>
      <c r="H982">
        <v>14</v>
      </c>
      <c r="I982">
        <v>0</v>
      </c>
      <c r="J982">
        <v>85</v>
      </c>
      <c r="K982">
        <v>330</v>
      </c>
      <c r="L982">
        <v>1</v>
      </c>
      <c r="M982">
        <v>31</v>
      </c>
      <c r="N982">
        <v>3.9</v>
      </c>
      <c r="O982">
        <v>23.6</v>
      </c>
      <c r="P982">
        <v>6.1</v>
      </c>
      <c r="Q982">
        <v>12</v>
      </c>
      <c r="R982">
        <v>10</v>
      </c>
      <c r="S982">
        <v>62</v>
      </c>
      <c r="T982">
        <v>6.2</v>
      </c>
      <c r="U982">
        <v>0</v>
      </c>
      <c r="V982">
        <v>29</v>
      </c>
      <c r="W982">
        <v>0.7</v>
      </c>
      <c r="X982">
        <v>4.4000000000000004</v>
      </c>
      <c r="Y982" s="2">
        <v>0.83299999999999996</v>
      </c>
      <c r="Z982">
        <v>392</v>
      </c>
      <c r="AA982">
        <v>1</v>
      </c>
      <c r="AB982">
        <v>2</v>
      </c>
    </row>
    <row r="983" spans="1:28" x14ac:dyDescent="0.25">
      <c r="A983">
        <v>2012</v>
      </c>
      <c r="B983">
        <v>55</v>
      </c>
      <c r="C983" t="s">
        <v>977</v>
      </c>
      <c r="D983" t="str">
        <f>IFERROR(INDEX('Draft Master List'!E:F,MATCH(C983,'Draft Master List'!E:E,0),2),"N/A")</f>
        <v>N/A</v>
      </c>
      <c r="E983" t="s">
        <v>12</v>
      </c>
      <c r="F983">
        <v>26</v>
      </c>
      <c r="H983">
        <v>16</v>
      </c>
      <c r="I983">
        <v>0</v>
      </c>
      <c r="J983">
        <v>82</v>
      </c>
      <c r="K983">
        <v>414</v>
      </c>
      <c r="L983">
        <v>3</v>
      </c>
      <c r="M983">
        <v>67</v>
      </c>
      <c r="N983">
        <v>5</v>
      </c>
      <c r="O983">
        <v>25.9</v>
      </c>
      <c r="P983">
        <v>5.0999999999999996</v>
      </c>
      <c r="Q983">
        <v>68</v>
      </c>
      <c r="R983">
        <v>52</v>
      </c>
      <c r="S983">
        <v>485</v>
      </c>
      <c r="T983">
        <v>9.3000000000000007</v>
      </c>
      <c r="U983">
        <v>0</v>
      </c>
      <c r="V983">
        <v>50</v>
      </c>
      <c r="W983">
        <v>3.3</v>
      </c>
      <c r="X983">
        <v>30.3</v>
      </c>
      <c r="Y983" s="2">
        <v>0.76500000000000001</v>
      </c>
      <c r="Z983">
        <v>899</v>
      </c>
      <c r="AA983">
        <v>3</v>
      </c>
      <c r="AB983">
        <v>2</v>
      </c>
    </row>
    <row r="984" spans="1:28" x14ac:dyDescent="0.25">
      <c r="A984">
        <v>2012</v>
      </c>
      <c r="B984">
        <v>56</v>
      </c>
      <c r="C984" t="s">
        <v>990</v>
      </c>
      <c r="D984" t="str">
        <f>IFERROR(INDEX('Draft Master List'!E:F,MATCH(C984,'Draft Master List'!E:E,0),2),"N/A")</f>
        <v>N/A</v>
      </c>
      <c r="E984" t="s">
        <v>19</v>
      </c>
      <c r="F984">
        <v>23</v>
      </c>
      <c r="H984">
        <v>16</v>
      </c>
      <c r="I984">
        <v>0</v>
      </c>
      <c r="J984">
        <v>80</v>
      </c>
      <c r="K984">
        <v>354</v>
      </c>
      <c r="L984">
        <v>0</v>
      </c>
      <c r="M984">
        <v>26</v>
      </c>
      <c r="N984">
        <v>4.4000000000000004</v>
      </c>
      <c r="O984">
        <v>22.1</v>
      </c>
      <c r="P984">
        <v>5</v>
      </c>
      <c r="Q984">
        <v>23</v>
      </c>
      <c r="R984">
        <v>19</v>
      </c>
      <c r="S984">
        <v>181</v>
      </c>
      <c r="T984">
        <v>9.5</v>
      </c>
      <c r="U984">
        <v>0</v>
      </c>
      <c r="V984">
        <v>20</v>
      </c>
      <c r="W984">
        <v>1.2</v>
      </c>
      <c r="X984">
        <v>11.3</v>
      </c>
      <c r="Y984" s="2">
        <v>0.82599999999999996</v>
      </c>
      <c r="Z984">
        <v>535</v>
      </c>
      <c r="AA984">
        <v>0</v>
      </c>
      <c r="AB984">
        <v>0</v>
      </c>
    </row>
    <row r="985" spans="1:28" x14ac:dyDescent="0.25">
      <c r="A985">
        <v>2012</v>
      </c>
      <c r="B985">
        <v>57</v>
      </c>
      <c r="C985" t="s">
        <v>974</v>
      </c>
      <c r="D985" t="str">
        <f>IFERROR(INDEX('Draft Master List'!E:F,MATCH(C985,'Draft Master List'!E:E,0),2),"N/A")</f>
        <v>N/A</v>
      </c>
      <c r="E985" t="s">
        <v>30</v>
      </c>
      <c r="F985">
        <v>27</v>
      </c>
      <c r="G985" t="s">
        <v>643</v>
      </c>
      <c r="H985">
        <v>16</v>
      </c>
      <c r="I985">
        <v>2</v>
      </c>
      <c r="J985">
        <v>76</v>
      </c>
      <c r="K985">
        <v>301</v>
      </c>
      <c r="L985">
        <v>4</v>
      </c>
      <c r="M985">
        <v>19</v>
      </c>
      <c r="N985">
        <v>4</v>
      </c>
      <c r="O985">
        <v>18.8</v>
      </c>
      <c r="P985">
        <v>4.8</v>
      </c>
      <c r="Q985">
        <v>55</v>
      </c>
      <c r="R985">
        <v>40</v>
      </c>
      <c r="S985">
        <v>446</v>
      </c>
      <c r="T985">
        <v>11.2</v>
      </c>
      <c r="U985">
        <v>3</v>
      </c>
      <c r="V985">
        <v>25</v>
      </c>
      <c r="W985">
        <v>2.5</v>
      </c>
      <c r="X985">
        <v>27.9</v>
      </c>
      <c r="Y985" s="2">
        <v>0.72699999999999998</v>
      </c>
      <c r="Z985">
        <v>747</v>
      </c>
      <c r="AA985">
        <v>7</v>
      </c>
      <c r="AB985">
        <v>1</v>
      </c>
    </row>
    <row r="986" spans="1:28" x14ac:dyDescent="0.25">
      <c r="A986">
        <v>2012</v>
      </c>
      <c r="B986">
        <v>58</v>
      </c>
      <c r="C986" t="s">
        <v>342</v>
      </c>
      <c r="D986" t="str">
        <f>IFERROR(INDEX('Draft Master List'!E:F,MATCH(C986,'Draft Master List'!E:E,0),2),"N/A")</f>
        <v>1292009</v>
      </c>
      <c r="E986" t="s">
        <v>9</v>
      </c>
      <c r="F986">
        <v>26</v>
      </c>
      <c r="G986" t="s">
        <v>643</v>
      </c>
      <c r="H986">
        <v>10</v>
      </c>
      <c r="I986">
        <v>2</v>
      </c>
      <c r="J986">
        <v>73</v>
      </c>
      <c r="K986">
        <v>385</v>
      </c>
      <c r="L986">
        <v>8</v>
      </c>
      <c r="M986">
        <v>31</v>
      </c>
      <c r="N986">
        <v>5.3</v>
      </c>
      <c r="O986">
        <v>38.5</v>
      </c>
      <c r="P986">
        <v>7.3</v>
      </c>
      <c r="Q986">
        <v>17</v>
      </c>
      <c r="R986">
        <v>12</v>
      </c>
      <c r="S986">
        <v>86</v>
      </c>
      <c r="T986">
        <v>7.2</v>
      </c>
      <c r="U986">
        <v>0</v>
      </c>
      <c r="V986">
        <v>17</v>
      </c>
      <c r="W986">
        <v>1.2</v>
      </c>
      <c r="X986">
        <v>8.6</v>
      </c>
      <c r="Y986" s="2">
        <v>0.70599999999999996</v>
      </c>
      <c r="Z986">
        <v>471</v>
      </c>
      <c r="AA986">
        <v>8</v>
      </c>
      <c r="AB986">
        <v>0</v>
      </c>
    </row>
    <row r="987" spans="1:28" x14ac:dyDescent="0.25">
      <c r="A987">
        <v>2012</v>
      </c>
      <c r="B987">
        <v>59</v>
      </c>
      <c r="C987" t="s">
        <v>902</v>
      </c>
      <c r="D987" t="str">
        <f>IFERROR(INDEX('Draft Master List'!E:F,MATCH(C987,'Draft Master List'!E:E,0),2),"N/A")</f>
        <v>N/A</v>
      </c>
      <c r="E987" t="s">
        <v>34</v>
      </c>
      <c r="F987">
        <v>24</v>
      </c>
      <c r="H987">
        <v>11</v>
      </c>
      <c r="I987">
        <v>0</v>
      </c>
      <c r="J987">
        <v>72</v>
      </c>
      <c r="K987">
        <v>371</v>
      </c>
      <c r="L987">
        <v>2</v>
      </c>
      <c r="M987">
        <v>26</v>
      </c>
      <c r="N987">
        <v>5.2</v>
      </c>
      <c r="O987">
        <v>33.700000000000003</v>
      </c>
      <c r="P987">
        <v>6.5</v>
      </c>
      <c r="Q987">
        <v>12</v>
      </c>
      <c r="R987">
        <v>9</v>
      </c>
      <c r="S987">
        <v>60</v>
      </c>
      <c r="T987">
        <v>6.7</v>
      </c>
      <c r="U987">
        <v>0</v>
      </c>
      <c r="V987">
        <v>12</v>
      </c>
      <c r="W987">
        <v>0.8</v>
      </c>
      <c r="X987">
        <v>5.5</v>
      </c>
      <c r="Y987" s="2">
        <v>0.75</v>
      </c>
      <c r="Z987">
        <v>431</v>
      </c>
      <c r="AA987">
        <v>2</v>
      </c>
      <c r="AB987">
        <v>1</v>
      </c>
    </row>
    <row r="988" spans="1:28" x14ac:dyDescent="0.25">
      <c r="A988">
        <v>2012</v>
      </c>
      <c r="B988">
        <v>60</v>
      </c>
      <c r="C988" t="s">
        <v>1248</v>
      </c>
      <c r="D988" t="str">
        <f>IFERROR(INDEX('Draft Master List'!E:F,MATCH(C988,'Draft Master List'!E:E,0),2),"N/A")</f>
        <v>N/A</v>
      </c>
      <c r="E988" t="s">
        <v>5</v>
      </c>
      <c r="F988">
        <v>30</v>
      </c>
      <c r="G988" t="s">
        <v>643</v>
      </c>
      <c r="H988">
        <v>5</v>
      </c>
      <c r="I988">
        <v>5</v>
      </c>
      <c r="J988">
        <v>71</v>
      </c>
      <c r="K988">
        <v>248</v>
      </c>
      <c r="L988">
        <v>1</v>
      </c>
      <c r="M988">
        <v>11</v>
      </c>
      <c r="N988">
        <v>3.5</v>
      </c>
      <c r="O988">
        <v>49.6</v>
      </c>
      <c r="P988">
        <v>14.2</v>
      </c>
      <c r="Q988">
        <v>15</v>
      </c>
      <c r="R988">
        <v>14</v>
      </c>
      <c r="S988">
        <v>97</v>
      </c>
      <c r="T988">
        <v>6.9</v>
      </c>
      <c r="U988">
        <v>0</v>
      </c>
      <c r="V988">
        <v>18</v>
      </c>
      <c r="W988">
        <v>2.8</v>
      </c>
      <c r="X988">
        <v>19.399999999999999</v>
      </c>
      <c r="Y988" s="2">
        <v>0.93300000000000005</v>
      </c>
      <c r="Z988">
        <v>345</v>
      </c>
      <c r="AA988">
        <v>1</v>
      </c>
      <c r="AB988">
        <v>1</v>
      </c>
    </row>
    <row r="989" spans="1:28" x14ac:dyDescent="0.25">
      <c r="A989">
        <v>2012</v>
      </c>
      <c r="B989">
        <v>61</v>
      </c>
      <c r="C989" t="s">
        <v>93</v>
      </c>
      <c r="D989" t="str">
        <f>IFERROR(INDEX('Draft Master List'!E:F,MATCH(C989,'Draft Master List'!E:E,0),2),"N/A")</f>
        <v>1932010</v>
      </c>
      <c r="E989" t="s">
        <v>5</v>
      </c>
      <c r="F989">
        <v>26</v>
      </c>
      <c r="G989" t="s">
        <v>643</v>
      </c>
      <c r="H989">
        <v>6</v>
      </c>
      <c r="I989">
        <v>2</v>
      </c>
      <c r="J989">
        <v>71</v>
      </c>
      <c r="K989">
        <v>255</v>
      </c>
      <c r="L989">
        <v>1</v>
      </c>
      <c r="M989">
        <v>22</v>
      </c>
      <c r="N989">
        <v>3.6</v>
      </c>
      <c r="O989">
        <v>42.5</v>
      </c>
      <c r="P989">
        <v>11.8</v>
      </c>
      <c r="Q989">
        <v>6</v>
      </c>
      <c r="R989">
        <v>4</v>
      </c>
      <c r="S989">
        <v>31</v>
      </c>
      <c r="T989">
        <v>7.8</v>
      </c>
      <c r="U989">
        <v>0</v>
      </c>
      <c r="V989">
        <v>9</v>
      </c>
      <c r="W989">
        <v>0.7</v>
      </c>
      <c r="X989">
        <v>5.2</v>
      </c>
      <c r="Y989" s="2">
        <v>0.66700000000000004</v>
      </c>
      <c r="Z989">
        <v>286</v>
      </c>
      <c r="AA989">
        <v>1</v>
      </c>
      <c r="AB989">
        <v>1</v>
      </c>
    </row>
    <row r="990" spans="1:28" x14ac:dyDescent="0.25">
      <c r="A990">
        <v>2012</v>
      </c>
      <c r="B990">
        <v>62</v>
      </c>
      <c r="C990" t="s">
        <v>1198</v>
      </c>
      <c r="D990" t="str">
        <f>IFERROR(INDEX('Draft Master List'!E:F,MATCH(C990,'Draft Master List'!E:E,0),2),"N/A")</f>
        <v>N/A</v>
      </c>
      <c r="E990" t="s">
        <v>9</v>
      </c>
      <c r="F990">
        <v>21</v>
      </c>
      <c r="G990" t="s">
        <v>643</v>
      </c>
      <c r="H990">
        <v>16</v>
      </c>
      <c r="I990">
        <v>2</v>
      </c>
      <c r="J990">
        <v>71</v>
      </c>
      <c r="K990">
        <v>358</v>
      </c>
      <c r="L990">
        <v>4</v>
      </c>
      <c r="M990">
        <v>52</v>
      </c>
      <c r="N990">
        <v>5</v>
      </c>
      <c r="O990">
        <v>22.4</v>
      </c>
      <c r="P990">
        <v>4.4000000000000004</v>
      </c>
      <c r="Q990">
        <v>9</v>
      </c>
      <c r="R990">
        <v>4</v>
      </c>
      <c r="S990">
        <v>34</v>
      </c>
      <c r="T990">
        <v>8.5</v>
      </c>
      <c r="U990">
        <v>1</v>
      </c>
      <c r="V990">
        <v>15</v>
      </c>
      <c r="W990">
        <v>0.3</v>
      </c>
      <c r="X990">
        <v>2.1</v>
      </c>
      <c r="Y990" s="2">
        <v>0.44400000000000001</v>
      </c>
      <c r="Z990">
        <v>392</v>
      </c>
      <c r="AA990">
        <v>5</v>
      </c>
      <c r="AB990">
        <v>1</v>
      </c>
    </row>
    <row r="991" spans="1:28" x14ac:dyDescent="0.25">
      <c r="A991">
        <v>2012</v>
      </c>
      <c r="B991">
        <v>63</v>
      </c>
      <c r="C991" t="s">
        <v>272</v>
      </c>
      <c r="D991" t="str">
        <f>IFERROR(INDEX('Draft Master List'!E:F,MATCH(C991,'Draft Master List'!E:E,0),2),"N/A")</f>
        <v>592010</v>
      </c>
      <c r="E991" t="s">
        <v>64</v>
      </c>
      <c r="F991">
        <v>25</v>
      </c>
      <c r="G991" t="s">
        <v>643</v>
      </c>
      <c r="H991">
        <v>13</v>
      </c>
      <c r="I991">
        <v>1</v>
      </c>
      <c r="J991">
        <v>65</v>
      </c>
      <c r="K991">
        <v>271</v>
      </c>
      <c r="L991">
        <v>1</v>
      </c>
      <c r="M991">
        <v>25</v>
      </c>
      <c r="N991">
        <v>4.2</v>
      </c>
      <c r="O991">
        <v>20.8</v>
      </c>
      <c r="P991">
        <v>5</v>
      </c>
      <c r="Q991">
        <v>5</v>
      </c>
      <c r="R991">
        <v>2</v>
      </c>
      <c r="S991">
        <v>16</v>
      </c>
      <c r="T991">
        <v>8</v>
      </c>
      <c r="U991">
        <v>0</v>
      </c>
      <c r="V991">
        <v>9</v>
      </c>
      <c r="W991">
        <v>0.2</v>
      </c>
      <c r="X991">
        <v>1.2</v>
      </c>
      <c r="Y991" s="2">
        <v>0.4</v>
      </c>
      <c r="Z991">
        <v>287</v>
      </c>
      <c r="AA991">
        <v>1</v>
      </c>
      <c r="AB991">
        <v>2</v>
      </c>
    </row>
    <row r="992" spans="1:28" x14ac:dyDescent="0.25">
      <c r="A992">
        <v>2012</v>
      </c>
      <c r="B992">
        <v>64</v>
      </c>
      <c r="C992" t="s">
        <v>271</v>
      </c>
      <c r="D992" t="str">
        <f>IFERROR(INDEX('Draft Master List'!E:F,MATCH(C992,'Draft Master List'!E:E,0),2),"N/A")</f>
        <v>582010</v>
      </c>
      <c r="E992" t="s">
        <v>23</v>
      </c>
      <c r="F992">
        <v>24</v>
      </c>
      <c r="H992">
        <v>11</v>
      </c>
      <c r="I992">
        <v>0</v>
      </c>
      <c r="J992">
        <v>65</v>
      </c>
      <c r="K992">
        <v>279</v>
      </c>
      <c r="L992">
        <v>2</v>
      </c>
      <c r="M992">
        <v>25</v>
      </c>
      <c r="N992">
        <v>4.3</v>
      </c>
      <c r="O992">
        <v>25.4</v>
      </c>
      <c r="P992">
        <v>5.9</v>
      </c>
      <c r="Q992">
        <v>11</v>
      </c>
      <c r="R992">
        <v>11</v>
      </c>
      <c r="S992">
        <v>49</v>
      </c>
      <c r="T992">
        <v>4.5</v>
      </c>
      <c r="U992">
        <v>0</v>
      </c>
      <c r="V992">
        <v>11</v>
      </c>
      <c r="W992">
        <v>1</v>
      </c>
      <c r="X992">
        <v>4.5</v>
      </c>
      <c r="Y992" s="2">
        <v>1</v>
      </c>
      <c r="Z992">
        <v>328</v>
      </c>
      <c r="AA992">
        <v>2</v>
      </c>
      <c r="AB992">
        <v>1</v>
      </c>
    </row>
    <row r="993" spans="1:28" x14ac:dyDescent="0.25">
      <c r="A993">
        <v>2012</v>
      </c>
      <c r="B993">
        <v>65</v>
      </c>
      <c r="C993" t="s">
        <v>92</v>
      </c>
      <c r="D993" t="str">
        <f>IFERROR(INDEX('Draft Master List'!E:F,MATCH(C993,'Draft Master List'!E:E,0),2),"N/A")</f>
        <v>2332008</v>
      </c>
      <c r="E993" t="s">
        <v>23</v>
      </c>
      <c r="F993">
        <v>27</v>
      </c>
      <c r="H993">
        <v>16</v>
      </c>
      <c r="I993">
        <v>0</v>
      </c>
      <c r="J993">
        <v>63</v>
      </c>
      <c r="K993">
        <v>374</v>
      </c>
      <c r="L993">
        <v>1</v>
      </c>
      <c r="M993">
        <v>81</v>
      </c>
      <c r="N993">
        <v>5.9</v>
      </c>
      <c r="O993">
        <v>23.4</v>
      </c>
      <c r="P993">
        <v>3.9</v>
      </c>
      <c r="Q993">
        <v>5</v>
      </c>
      <c r="R993">
        <v>3</v>
      </c>
      <c r="S993">
        <v>38</v>
      </c>
      <c r="T993">
        <v>12.7</v>
      </c>
      <c r="U993">
        <v>0</v>
      </c>
      <c r="V993">
        <v>18</v>
      </c>
      <c r="W993">
        <v>0.2</v>
      </c>
      <c r="X993">
        <v>2.4</v>
      </c>
      <c r="Y993" s="2">
        <v>0.6</v>
      </c>
      <c r="Z993">
        <v>412</v>
      </c>
      <c r="AA993">
        <v>1</v>
      </c>
      <c r="AB993">
        <v>0</v>
      </c>
    </row>
    <row r="994" spans="1:28" x14ac:dyDescent="0.25">
      <c r="A994">
        <v>2012</v>
      </c>
      <c r="B994">
        <v>66</v>
      </c>
      <c r="C994" t="s">
        <v>740</v>
      </c>
      <c r="D994" t="str">
        <f>IFERROR(INDEX('Draft Master List'!E:F,MATCH(C994,'Draft Master List'!E:E,0),2),"N/A")</f>
        <v>N/A</v>
      </c>
      <c r="E994" t="s">
        <v>34</v>
      </c>
      <c r="F994">
        <v>25</v>
      </c>
      <c r="G994" t="s">
        <v>62</v>
      </c>
      <c r="H994">
        <v>13</v>
      </c>
      <c r="I994">
        <v>7</v>
      </c>
      <c r="J994">
        <v>63</v>
      </c>
      <c r="K994">
        <v>415</v>
      </c>
      <c r="L994">
        <v>5</v>
      </c>
      <c r="M994">
        <v>50</v>
      </c>
      <c r="N994">
        <v>6.6</v>
      </c>
      <c r="O994">
        <v>31.9</v>
      </c>
      <c r="P994">
        <v>4.8</v>
      </c>
      <c r="Z994">
        <v>415</v>
      </c>
      <c r="AA994">
        <v>5</v>
      </c>
      <c r="AB994">
        <v>9</v>
      </c>
    </row>
    <row r="995" spans="1:28" x14ac:dyDescent="0.25">
      <c r="A995">
        <v>2012</v>
      </c>
      <c r="B995">
        <v>67</v>
      </c>
      <c r="C995" t="s">
        <v>820</v>
      </c>
      <c r="D995" t="str">
        <f>IFERROR(INDEX('Draft Master List'!E:F,MATCH(C995,'Draft Master List'!E:E,0),2),"N/A")</f>
        <v>N/A</v>
      </c>
      <c r="E995" t="s">
        <v>20</v>
      </c>
      <c r="F995">
        <v>23</v>
      </c>
      <c r="G995" t="s">
        <v>1</v>
      </c>
      <c r="H995">
        <v>16</v>
      </c>
      <c r="I995">
        <v>16</v>
      </c>
      <c r="J995">
        <v>62</v>
      </c>
      <c r="K995">
        <v>255</v>
      </c>
      <c r="L995">
        <v>5</v>
      </c>
      <c r="M995">
        <v>19</v>
      </c>
      <c r="N995">
        <v>4.0999999999999996</v>
      </c>
      <c r="O995">
        <v>15.9</v>
      </c>
      <c r="P995">
        <v>3.9</v>
      </c>
      <c r="Z995">
        <v>255</v>
      </c>
      <c r="AA995">
        <v>5</v>
      </c>
      <c r="AB995">
        <v>10</v>
      </c>
    </row>
    <row r="996" spans="1:28" x14ac:dyDescent="0.25">
      <c r="A996">
        <v>2012</v>
      </c>
      <c r="B996">
        <v>68</v>
      </c>
      <c r="C996" t="s">
        <v>886</v>
      </c>
      <c r="D996" t="str">
        <f>IFERROR(INDEX('Draft Master List'!E:F,MATCH(C996,'Draft Master List'!E:E,0),2),"N/A")</f>
        <v>N/A</v>
      </c>
      <c r="E996" t="s">
        <v>30</v>
      </c>
      <c r="F996">
        <v>23</v>
      </c>
      <c r="G996" t="s">
        <v>643</v>
      </c>
      <c r="H996">
        <v>13</v>
      </c>
      <c r="I996">
        <v>1</v>
      </c>
      <c r="J996">
        <v>62</v>
      </c>
      <c r="K996">
        <v>251</v>
      </c>
      <c r="L996">
        <v>3</v>
      </c>
      <c r="M996">
        <v>16</v>
      </c>
      <c r="N996">
        <v>4</v>
      </c>
      <c r="O996">
        <v>19.3</v>
      </c>
      <c r="P996">
        <v>4.8</v>
      </c>
      <c r="Q996">
        <v>13</v>
      </c>
      <c r="R996">
        <v>8</v>
      </c>
      <c r="S996">
        <v>149</v>
      </c>
      <c r="T996">
        <v>18.600000000000001</v>
      </c>
      <c r="U996">
        <v>1</v>
      </c>
      <c r="V996">
        <v>83</v>
      </c>
      <c r="W996">
        <v>0.6</v>
      </c>
      <c r="X996">
        <v>11.5</v>
      </c>
      <c r="Y996" s="2">
        <v>0.61499999999999999</v>
      </c>
      <c r="Z996">
        <v>400</v>
      </c>
      <c r="AA996">
        <v>4</v>
      </c>
      <c r="AB996">
        <v>1</v>
      </c>
    </row>
    <row r="997" spans="1:28" x14ac:dyDescent="0.25">
      <c r="A997">
        <v>2012</v>
      </c>
      <c r="B997">
        <v>69</v>
      </c>
      <c r="C997" t="s">
        <v>649</v>
      </c>
      <c r="D997" t="str">
        <f>IFERROR(INDEX('Draft Master List'!E:F,MATCH(C997,'Draft Master List'!E:E,0),2),"N/A")</f>
        <v>N/A</v>
      </c>
      <c r="E997" t="s">
        <v>6</v>
      </c>
      <c r="F997">
        <v>32</v>
      </c>
      <c r="G997" t="s">
        <v>1</v>
      </c>
      <c r="H997">
        <v>10</v>
      </c>
      <c r="I997">
        <v>10</v>
      </c>
      <c r="J997">
        <v>62</v>
      </c>
      <c r="K997">
        <v>332</v>
      </c>
      <c r="L997">
        <v>1</v>
      </c>
      <c r="M997">
        <v>20</v>
      </c>
      <c r="N997">
        <v>5.4</v>
      </c>
      <c r="O997">
        <v>33.200000000000003</v>
      </c>
      <c r="P997">
        <v>6.2</v>
      </c>
      <c r="Z997">
        <v>332</v>
      </c>
      <c r="AA997">
        <v>1</v>
      </c>
      <c r="AB997">
        <v>11</v>
      </c>
    </row>
    <row r="998" spans="1:28" x14ac:dyDescent="0.25">
      <c r="A998">
        <v>2012</v>
      </c>
      <c r="B998">
        <v>70</v>
      </c>
      <c r="C998" t="s">
        <v>737</v>
      </c>
      <c r="D998" t="str">
        <f>IFERROR(INDEX('Draft Master List'!E:F,MATCH(C998,'Draft Master List'!E:E,0),2),"N/A")</f>
        <v>N/A</v>
      </c>
      <c r="E998" t="s">
        <v>18</v>
      </c>
      <c r="F998">
        <v>24</v>
      </c>
      <c r="G998" t="s">
        <v>1</v>
      </c>
      <c r="H998">
        <v>16</v>
      </c>
      <c r="I998">
        <v>16</v>
      </c>
      <c r="J998">
        <v>60</v>
      </c>
      <c r="K998">
        <v>253</v>
      </c>
      <c r="L998">
        <v>2</v>
      </c>
      <c r="M998">
        <v>29</v>
      </c>
      <c r="N998">
        <v>4.2</v>
      </c>
      <c r="O998">
        <v>15.8</v>
      </c>
      <c r="P998">
        <v>3.8</v>
      </c>
      <c r="Q998">
        <v>1</v>
      </c>
      <c r="R998">
        <v>1</v>
      </c>
      <c r="S998">
        <v>-15</v>
      </c>
      <c r="T998">
        <v>-15</v>
      </c>
      <c r="U998">
        <v>0</v>
      </c>
      <c r="V998">
        <v>-15</v>
      </c>
      <c r="W998">
        <v>0.1</v>
      </c>
      <c r="X998">
        <v>-0.9</v>
      </c>
      <c r="Y998" s="2">
        <v>1</v>
      </c>
      <c r="Z998">
        <v>238</v>
      </c>
      <c r="AA998">
        <v>2</v>
      </c>
      <c r="AB998">
        <v>7</v>
      </c>
    </row>
    <row r="999" spans="1:28" x14ac:dyDescent="0.25">
      <c r="A999">
        <v>2012</v>
      </c>
      <c r="B999">
        <v>71</v>
      </c>
      <c r="C999" t="s">
        <v>1249</v>
      </c>
      <c r="D999" t="str">
        <f>IFERROR(INDEX('Draft Master List'!E:F,MATCH(C999,'Draft Master List'!E:E,0),2),"N/A")</f>
        <v>N/A</v>
      </c>
      <c r="E999" t="s">
        <v>10</v>
      </c>
      <c r="F999">
        <v>24</v>
      </c>
      <c r="G999" t="s">
        <v>643</v>
      </c>
      <c r="H999">
        <v>13</v>
      </c>
      <c r="I999">
        <v>1</v>
      </c>
      <c r="J999">
        <v>60</v>
      </c>
      <c r="K999">
        <v>217</v>
      </c>
      <c r="L999">
        <v>0</v>
      </c>
      <c r="M999">
        <v>17</v>
      </c>
      <c r="N999">
        <v>3.6</v>
      </c>
      <c r="O999">
        <v>16.7</v>
      </c>
      <c r="P999">
        <v>4.5999999999999996</v>
      </c>
      <c r="Q999">
        <v>25</v>
      </c>
      <c r="R999">
        <v>19</v>
      </c>
      <c r="S999">
        <v>132</v>
      </c>
      <c r="T999">
        <v>6.9</v>
      </c>
      <c r="U999">
        <v>0</v>
      </c>
      <c r="V999">
        <v>25</v>
      </c>
      <c r="W999">
        <v>1.5</v>
      </c>
      <c r="X999">
        <v>10.199999999999999</v>
      </c>
      <c r="Y999" s="2">
        <v>0.76</v>
      </c>
      <c r="Z999">
        <v>349</v>
      </c>
      <c r="AA999">
        <v>0</v>
      </c>
      <c r="AB999">
        <v>2</v>
      </c>
    </row>
    <row r="1000" spans="1:28" x14ac:dyDescent="0.25">
      <c r="A1000">
        <v>2012</v>
      </c>
      <c r="B1000">
        <v>72</v>
      </c>
      <c r="C1000" t="s">
        <v>980</v>
      </c>
      <c r="D1000" t="str">
        <f>IFERROR(INDEX('Draft Master List'!E:F,MATCH(C1000,'Draft Master List'!E:E,0),2),"N/A")</f>
        <v>N/A</v>
      </c>
      <c r="E1000" t="s">
        <v>25</v>
      </c>
      <c r="F1000">
        <v>25</v>
      </c>
      <c r="H1000">
        <v>16</v>
      </c>
      <c r="I1000">
        <v>0</v>
      </c>
      <c r="J1000">
        <v>59</v>
      </c>
      <c r="K1000">
        <v>233</v>
      </c>
      <c r="L1000">
        <v>2</v>
      </c>
      <c r="M1000">
        <v>25</v>
      </c>
      <c r="N1000">
        <v>3.9</v>
      </c>
      <c r="O1000">
        <v>14.6</v>
      </c>
      <c r="P1000">
        <v>3.7</v>
      </c>
      <c r="Q1000">
        <v>30</v>
      </c>
      <c r="R1000">
        <v>24</v>
      </c>
      <c r="S1000">
        <v>158</v>
      </c>
      <c r="T1000">
        <v>6.6</v>
      </c>
      <c r="U1000">
        <v>0</v>
      </c>
      <c r="V1000">
        <v>23</v>
      </c>
      <c r="W1000">
        <v>1.5</v>
      </c>
      <c r="X1000">
        <v>9.9</v>
      </c>
      <c r="Y1000" s="2">
        <v>0.8</v>
      </c>
      <c r="Z1000">
        <v>391</v>
      </c>
      <c r="AA1000">
        <v>2</v>
      </c>
      <c r="AB1000">
        <v>2</v>
      </c>
    </row>
    <row r="1001" spans="1:28" x14ac:dyDescent="0.25">
      <c r="A1001">
        <v>2012</v>
      </c>
      <c r="B1001">
        <v>73</v>
      </c>
      <c r="C1001" t="s">
        <v>840</v>
      </c>
      <c r="D1001" t="str">
        <f>IFERROR(INDEX('Draft Master List'!E:F,MATCH(C1001,'Draft Master List'!E:E,0),2),"N/A")</f>
        <v>N/A</v>
      </c>
      <c r="E1001" t="s">
        <v>16</v>
      </c>
      <c r="F1001">
        <v>27</v>
      </c>
      <c r="G1001" t="s">
        <v>790</v>
      </c>
      <c r="H1001">
        <v>16</v>
      </c>
      <c r="I1001">
        <v>14</v>
      </c>
      <c r="J1001">
        <v>59</v>
      </c>
      <c r="K1001">
        <v>271</v>
      </c>
      <c r="L1001">
        <v>0</v>
      </c>
      <c r="M1001">
        <v>17</v>
      </c>
      <c r="N1001">
        <v>4.5999999999999996</v>
      </c>
      <c r="O1001">
        <v>16.899999999999999</v>
      </c>
      <c r="P1001">
        <v>3.7</v>
      </c>
      <c r="Q1001">
        <v>73</v>
      </c>
      <c r="R1001">
        <v>52</v>
      </c>
      <c r="S1001">
        <v>496</v>
      </c>
      <c r="T1001">
        <v>9.5</v>
      </c>
      <c r="U1001">
        <v>1</v>
      </c>
      <c r="V1001">
        <v>56</v>
      </c>
      <c r="W1001">
        <v>3.3</v>
      </c>
      <c r="X1001">
        <v>31</v>
      </c>
      <c r="Y1001" s="2">
        <v>0.71199999999999997</v>
      </c>
      <c r="Z1001">
        <v>767</v>
      </c>
      <c r="AA1001">
        <v>1</v>
      </c>
      <c r="AB1001">
        <v>2</v>
      </c>
    </row>
    <row r="1002" spans="1:28" x14ac:dyDescent="0.25">
      <c r="A1002">
        <v>2012</v>
      </c>
      <c r="B1002">
        <v>74</v>
      </c>
      <c r="C1002" t="s">
        <v>884</v>
      </c>
      <c r="D1002" t="str">
        <f>IFERROR(INDEX('Draft Master List'!E:F,MATCH(C1002,'Draft Master List'!E:E,0),2),"N/A")</f>
        <v>N/A</v>
      </c>
      <c r="E1002" t="s">
        <v>10</v>
      </c>
      <c r="F1002">
        <v>22</v>
      </c>
      <c r="G1002" t="s">
        <v>643</v>
      </c>
      <c r="H1002">
        <v>5</v>
      </c>
      <c r="I1002">
        <v>3</v>
      </c>
      <c r="J1002">
        <v>58</v>
      </c>
      <c r="K1002">
        <v>164</v>
      </c>
      <c r="L1002">
        <v>0</v>
      </c>
      <c r="M1002">
        <v>25</v>
      </c>
      <c r="N1002">
        <v>2.8</v>
      </c>
      <c r="O1002">
        <v>32.799999999999997</v>
      </c>
      <c r="P1002">
        <v>11.6</v>
      </c>
      <c r="Q1002">
        <v>10</v>
      </c>
      <c r="R1002">
        <v>7</v>
      </c>
      <c r="S1002">
        <v>44</v>
      </c>
      <c r="T1002">
        <v>6.3</v>
      </c>
      <c r="U1002">
        <v>0</v>
      </c>
      <c r="V1002">
        <v>12</v>
      </c>
      <c r="W1002">
        <v>1.4</v>
      </c>
      <c r="X1002">
        <v>8.8000000000000007</v>
      </c>
      <c r="Y1002" s="2">
        <v>0.7</v>
      </c>
      <c r="Z1002">
        <v>208</v>
      </c>
      <c r="AA1002">
        <v>0</v>
      </c>
      <c r="AB1002">
        <v>2</v>
      </c>
    </row>
    <row r="1003" spans="1:28" x14ac:dyDescent="0.25">
      <c r="A1003">
        <v>2012</v>
      </c>
      <c r="B1003">
        <v>75</v>
      </c>
      <c r="C1003" t="s">
        <v>984</v>
      </c>
      <c r="D1003" t="str">
        <f>IFERROR(INDEX('Draft Master List'!E:F,MATCH(C1003,'Draft Master List'!E:E,0),2),"N/A")</f>
        <v>N/A</v>
      </c>
      <c r="E1003" t="s">
        <v>30</v>
      </c>
      <c r="F1003">
        <v>22</v>
      </c>
      <c r="H1003">
        <v>10</v>
      </c>
      <c r="I1003">
        <v>0</v>
      </c>
      <c r="J1003">
        <v>56</v>
      </c>
      <c r="K1003">
        <v>274</v>
      </c>
      <c r="L1003">
        <v>2</v>
      </c>
      <c r="M1003">
        <v>27</v>
      </c>
      <c r="N1003">
        <v>4.9000000000000004</v>
      </c>
      <c r="O1003">
        <v>27.4</v>
      </c>
      <c r="P1003">
        <v>5.6</v>
      </c>
      <c r="Q1003">
        <v>2</v>
      </c>
      <c r="R1003">
        <v>2</v>
      </c>
      <c r="S1003">
        <v>11</v>
      </c>
      <c r="T1003">
        <v>5.5</v>
      </c>
      <c r="U1003">
        <v>0</v>
      </c>
      <c r="V1003">
        <v>11</v>
      </c>
      <c r="W1003">
        <v>0.2</v>
      </c>
      <c r="X1003">
        <v>1.1000000000000001</v>
      </c>
      <c r="Y1003" s="2">
        <v>1</v>
      </c>
      <c r="Z1003">
        <v>285</v>
      </c>
      <c r="AA1003">
        <v>2</v>
      </c>
      <c r="AB1003">
        <v>0</v>
      </c>
    </row>
    <row r="1004" spans="1:28" x14ac:dyDescent="0.25">
      <c r="A1004">
        <v>2012</v>
      </c>
      <c r="B1004">
        <v>76</v>
      </c>
      <c r="C1004" t="s">
        <v>80</v>
      </c>
      <c r="D1004" t="str">
        <f>IFERROR(INDEX('Draft Master List'!E:F,MATCH(C1004,'Draft Master List'!E:E,0),2),"N/A")</f>
        <v>N/A</v>
      </c>
      <c r="E1004" t="s">
        <v>5</v>
      </c>
      <c r="F1004">
        <v>29</v>
      </c>
      <c r="G1004" t="s">
        <v>1</v>
      </c>
      <c r="H1004">
        <v>16</v>
      </c>
      <c r="I1004">
        <v>16</v>
      </c>
      <c r="J1004">
        <v>54</v>
      </c>
      <c r="K1004">
        <v>259</v>
      </c>
      <c r="L1004">
        <v>2</v>
      </c>
      <c r="M1004">
        <v>27</v>
      </c>
      <c r="N1004">
        <v>4.8</v>
      </c>
      <c r="O1004">
        <v>16.2</v>
      </c>
      <c r="P1004">
        <v>3.4</v>
      </c>
      <c r="Q1004">
        <v>1</v>
      </c>
      <c r="R1004">
        <v>1</v>
      </c>
      <c r="S1004">
        <v>-1</v>
      </c>
      <c r="T1004">
        <v>-1</v>
      </c>
      <c r="U1004">
        <v>0</v>
      </c>
      <c r="V1004">
        <v>-1</v>
      </c>
      <c r="W1004">
        <v>0.1</v>
      </c>
      <c r="X1004">
        <v>-0.1</v>
      </c>
      <c r="Y1004" s="2">
        <v>1</v>
      </c>
      <c r="Z1004">
        <v>258</v>
      </c>
      <c r="AA1004">
        <v>2</v>
      </c>
      <c r="AB1004">
        <v>5</v>
      </c>
    </row>
    <row r="1005" spans="1:28" x14ac:dyDescent="0.25">
      <c r="A1005">
        <v>2012</v>
      </c>
      <c r="B1005">
        <v>77</v>
      </c>
      <c r="C1005" t="s">
        <v>1131</v>
      </c>
      <c r="D1005" t="str">
        <f>IFERROR(INDEX('Draft Master List'!E:F,MATCH(C1005,'Draft Master List'!E:E,0),2),"N/A")</f>
        <v>N/A</v>
      </c>
      <c r="E1005" t="s">
        <v>22</v>
      </c>
      <c r="F1005">
        <v>27</v>
      </c>
      <c r="G1005" t="s">
        <v>732</v>
      </c>
      <c r="H1005">
        <v>16</v>
      </c>
      <c r="I1005">
        <v>5</v>
      </c>
      <c r="J1005">
        <v>54</v>
      </c>
      <c r="K1005">
        <v>183</v>
      </c>
      <c r="L1005">
        <v>7</v>
      </c>
      <c r="M1005">
        <v>13</v>
      </c>
      <c r="N1005">
        <v>3.4</v>
      </c>
      <c r="O1005">
        <v>11.4</v>
      </c>
      <c r="P1005">
        <v>3.4</v>
      </c>
      <c r="Q1005">
        <v>39</v>
      </c>
      <c r="R1005">
        <v>27</v>
      </c>
      <c r="S1005">
        <v>268</v>
      </c>
      <c r="T1005">
        <v>9.9</v>
      </c>
      <c r="U1005">
        <v>0</v>
      </c>
      <c r="V1005">
        <v>26</v>
      </c>
      <c r="W1005">
        <v>1.7</v>
      </c>
      <c r="X1005">
        <v>16.8</v>
      </c>
      <c r="Y1005" s="2">
        <v>0.69199999999999995</v>
      </c>
      <c r="Z1005">
        <v>451</v>
      </c>
      <c r="AA1005">
        <v>7</v>
      </c>
      <c r="AB1005">
        <v>0</v>
      </c>
    </row>
    <row r="1006" spans="1:28" x14ac:dyDescent="0.25">
      <c r="A1006">
        <v>2012</v>
      </c>
      <c r="B1006">
        <v>78</v>
      </c>
      <c r="C1006" t="s">
        <v>377</v>
      </c>
      <c r="D1006" t="str">
        <f>IFERROR(INDEX('Draft Master List'!E:F,MATCH(C1006,'Draft Master List'!E:E,0),2),"N/A")</f>
        <v>232008</v>
      </c>
      <c r="E1006" t="s">
        <v>24</v>
      </c>
      <c r="F1006">
        <v>25</v>
      </c>
      <c r="G1006" t="s">
        <v>643</v>
      </c>
      <c r="H1006">
        <v>6</v>
      </c>
      <c r="I1006">
        <v>4</v>
      </c>
      <c r="J1006">
        <v>51</v>
      </c>
      <c r="K1006">
        <v>182</v>
      </c>
      <c r="L1006">
        <v>0</v>
      </c>
      <c r="M1006">
        <v>20</v>
      </c>
      <c r="N1006">
        <v>3.6</v>
      </c>
      <c r="O1006">
        <v>30.3</v>
      </c>
      <c r="P1006">
        <v>8.5</v>
      </c>
      <c r="Q1006">
        <v>10</v>
      </c>
      <c r="R1006">
        <v>9</v>
      </c>
      <c r="S1006">
        <v>62</v>
      </c>
      <c r="T1006">
        <v>6.9</v>
      </c>
      <c r="U1006">
        <v>1</v>
      </c>
      <c r="V1006">
        <v>15</v>
      </c>
      <c r="W1006">
        <v>1.5</v>
      </c>
      <c r="X1006">
        <v>10.3</v>
      </c>
      <c r="Y1006" s="2">
        <v>0.9</v>
      </c>
      <c r="Z1006">
        <v>244</v>
      </c>
      <c r="AA1006">
        <v>1</v>
      </c>
      <c r="AB1006">
        <v>3</v>
      </c>
    </row>
    <row r="1007" spans="1:28" x14ac:dyDescent="0.25">
      <c r="A1007">
        <v>2012</v>
      </c>
      <c r="B1007">
        <v>79</v>
      </c>
      <c r="C1007" t="s">
        <v>945</v>
      </c>
      <c r="D1007" t="str">
        <f>IFERROR(INDEX('Draft Master List'!E:F,MATCH(C1007,'Draft Master List'!E:E,0),2),"N/A")</f>
        <v>N/A</v>
      </c>
      <c r="E1007" t="s">
        <v>33</v>
      </c>
      <c r="F1007">
        <v>21</v>
      </c>
      <c r="G1007" t="s">
        <v>732</v>
      </c>
      <c r="H1007">
        <v>13</v>
      </c>
      <c r="I1007">
        <v>1</v>
      </c>
      <c r="J1007">
        <v>51</v>
      </c>
      <c r="K1007">
        <v>250</v>
      </c>
      <c r="L1007">
        <v>1</v>
      </c>
      <c r="M1007">
        <v>28</v>
      </c>
      <c r="N1007">
        <v>4.9000000000000004</v>
      </c>
      <c r="O1007">
        <v>19.2</v>
      </c>
      <c r="P1007">
        <v>3.9</v>
      </c>
      <c r="Q1007">
        <v>8</v>
      </c>
      <c r="R1007">
        <v>6</v>
      </c>
      <c r="S1007">
        <v>45</v>
      </c>
      <c r="T1007">
        <v>7.5</v>
      </c>
      <c r="U1007">
        <v>0</v>
      </c>
      <c r="V1007">
        <v>12</v>
      </c>
      <c r="W1007">
        <v>0.5</v>
      </c>
      <c r="X1007">
        <v>3.5</v>
      </c>
      <c r="Y1007" s="2">
        <v>0.75</v>
      </c>
      <c r="Z1007">
        <v>295</v>
      </c>
      <c r="AA1007">
        <v>1</v>
      </c>
      <c r="AB1007">
        <v>0</v>
      </c>
    </row>
    <row r="1008" spans="1:28" x14ac:dyDescent="0.25">
      <c r="A1008">
        <v>2012</v>
      </c>
      <c r="B1008">
        <v>80</v>
      </c>
      <c r="C1008" t="s">
        <v>270</v>
      </c>
      <c r="D1008" t="str">
        <f>IFERROR(INDEX('Draft Master List'!E:F,MATCH(C1008,'Draft Master List'!E:E,0),2),"N/A")</f>
        <v>512010</v>
      </c>
      <c r="E1008" t="s">
        <v>18</v>
      </c>
      <c r="F1008">
        <v>25</v>
      </c>
      <c r="H1008">
        <v>16</v>
      </c>
      <c r="I1008">
        <v>0</v>
      </c>
      <c r="J1008">
        <v>50</v>
      </c>
      <c r="K1008">
        <v>169</v>
      </c>
      <c r="L1008">
        <v>1</v>
      </c>
      <c r="M1008">
        <v>22</v>
      </c>
      <c r="N1008">
        <v>3.4</v>
      </c>
      <c r="O1008">
        <v>10.6</v>
      </c>
      <c r="P1008">
        <v>3.1</v>
      </c>
      <c r="Q1008">
        <v>27</v>
      </c>
      <c r="R1008">
        <v>20</v>
      </c>
      <c r="S1008">
        <v>155</v>
      </c>
      <c r="T1008">
        <v>7.8</v>
      </c>
      <c r="U1008">
        <v>0</v>
      </c>
      <c r="V1008">
        <v>21</v>
      </c>
      <c r="W1008">
        <v>1.3</v>
      </c>
      <c r="X1008">
        <v>9.6999999999999993</v>
      </c>
      <c r="Y1008" s="2">
        <v>0.74099999999999999</v>
      </c>
      <c r="Z1008">
        <v>324</v>
      </c>
      <c r="AA1008">
        <v>1</v>
      </c>
      <c r="AB1008">
        <v>2</v>
      </c>
    </row>
    <row r="1009" spans="1:28" x14ac:dyDescent="0.25">
      <c r="A1009">
        <v>2012</v>
      </c>
      <c r="B1009">
        <v>81</v>
      </c>
      <c r="C1009" t="s">
        <v>751</v>
      </c>
      <c r="D1009" t="str">
        <f>IFERROR(INDEX('Draft Master List'!E:F,MATCH(C1009,'Draft Master List'!E:E,0),2),"N/A")</f>
        <v>N/A</v>
      </c>
      <c r="E1009" t="s">
        <v>33</v>
      </c>
      <c r="F1009">
        <v>24</v>
      </c>
      <c r="G1009" t="s">
        <v>1</v>
      </c>
      <c r="H1009">
        <v>16</v>
      </c>
      <c r="I1009">
        <v>16</v>
      </c>
      <c r="J1009">
        <v>49</v>
      </c>
      <c r="K1009">
        <v>211</v>
      </c>
      <c r="L1009">
        <v>2</v>
      </c>
      <c r="M1009">
        <v>31</v>
      </c>
      <c r="N1009">
        <v>4.3</v>
      </c>
      <c r="O1009">
        <v>13.2</v>
      </c>
      <c r="P1009">
        <v>3.1</v>
      </c>
      <c r="Z1009">
        <v>211</v>
      </c>
      <c r="AA1009">
        <v>2</v>
      </c>
      <c r="AB1009">
        <v>9</v>
      </c>
    </row>
    <row r="1010" spans="1:28" x14ac:dyDescent="0.25">
      <c r="A1010">
        <v>2012</v>
      </c>
      <c r="B1010">
        <v>82</v>
      </c>
      <c r="C1010" t="s">
        <v>31</v>
      </c>
      <c r="D1010" t="str">
        <f>IFERROR(INDEX('Draft Master List'!E:F,MATCH(C1010,'Draft Master List'!E:E,0),2),"N/A")</f>
        <v>N/A</v>
      </c>
      <c r="E1010" t="s">
        <v>29</v>
      </c>
      <c r="F1010">
        <v>30</v>
      </c>
      <c r="G1010" t="s">
        <v>1</v>
      </c>
      <c r="H1010">
        <v>16</v>
      </c>
      <c r="I1010">
        <v>16</v>
      </c>
      <c r="J1010">
        <v>48</v>
      </c>
      <c r="K1010">
        <v>197</v>
      </c>
      <c r="L1010">
        <v>1</v>
      </c>
      <c r="M1010">
        <v>20</v>
      </c>
      <c r="N1010">
        <v>4.0999999999999996</v>
      </c>
      <c r="O1010">
        <v>12.3</v>
      </c>
      <c r="P1010">
        <v>3</v>
      </c>
      <c r="Z1010">
        <v>197</v>
      </c>
      <c r="AA1010">
        <v>1</v>
      </c>
      <c r="AB1010">
        <v>8</v>
      </c>
    </row>
    <row r="1011" spans="1:28" x14ac:dyDescent="0.25">
      <c r="A1011">
        <v>2012</v>
      </c>
      <c r="B1011">
        <v>83</v>
      </c>
      <c r="C1011" t="s">
        <v>1196</v>
      </c>
      <c r="D1011" t="str">
        <f>IFERROR(INDEX('Draft Master List'!E:F,MATCH(C1011,'Draft Master List'!E:E,0),2),"N/A")</f>
        <v>N/A</v>
      </c>
      <c r="E1011" t="s">
        <v>0</v>
      </c>
      <c r="F1011">
        <v>29</v>
      </c>
      <c r="G1011" t="s">
        <v>643</v>
      </c>
      <c r="H1011">
        <v>13</v>
      </c>
      <c r="I1011">
        <v>6</v>
      </c>
      <c r="J1011">
        <v>48</v>
      </c>
      <c r="K1011">
        <v>244</v>
      </c>
      <c r="L1011">
        <v>1</v>
      </c>
      <c r="M1011">
        <v>47</v>
      </c>
      <c r="N1011">
        <v>5.0999999999999996</v>
      </c>
      <c r="O1011">
        <v>18.8</v>
      </c>
      <c r="P1011">
        <v>3.7</v>
      </c>
      <c r="Q1011">
        <v>104</v>
      </c>
      <c r="R1011">
        <v>75</v>
      </c>
      <c r="S1011">
        <v>667</v>
      </c>
      <c r="T1011">
        <v>8.9</v>
      </c>
      <c r="U1011">
        <v>7</v>
      </c>
      <c r="V1011">
        <v>44</v>
      </c>
      <c r="W1011">
        <v>5.8</v>
      </c>
      <c r="X1011">
        <v>51.3</v>
      </c>
      <c r="Y1011" s="2">
        <v>0.72099999999999997</v>
      </c>
      <c r="Z1011">
        <v>911</v>
      </c>
      <c r="AA1011">
        <v>8</v>
      </c>
      <c r="AB1011">
        <v>0</v>
      </c>
    </row>
    <row r="1012" spans="1:28" x14ac:dyDescent="0.25">
      <c r="A1012">
        <v>2012</v>
      </c>
      <c r="B1012">
        <v>84</v>
      </c>
      <c r="C1012" t="s">
        <v>398</v>
      </c>
      <c r="D1012" t="str">
        <f>IFERROR(INDEX('Draft Master List'!E:F,MATCH(C1012,'Draft Master List'!E:E,0),2),"N/A")</f>
        <v>1222008</v>
      </c>
      <c r="E1012" t="s">
        <v>29</v>
      </c>
      <c r="F1012">
        <v>28</v>
      </c>
      <c r="H1012">
        <v>12</v>
      </c>
      <c r="I1012">
        <v>0</v>
      </c>
      <c r="J1012">
        <v>47</v>
      </c>
      <c r="K1012">
        <v>193</v>
      </c>
      <c r="L1012">
        <v>1</v>
      </c>
      <c r="M1012">
        <v>22</v>
      </c>
      <c r="N1012">
        <v>4.0999999999999996</v>
      </c>
      <c r="O1012">
        <v>16.100000000000001</v>
      </c>
      <c r="P1012">
        <v>3.9</v>
      </c>
      <c r="Q1012">
        <v>9</v>
      </c>
      <c r="R1012">
        <v>4</v>
      </c>
      <c r="S1012">
        <v>9</v>
      </c>
      <c r="T1012">
        <v>2.2999999999999998</v>
      </c>
      <c r="U1012">
        <v>0</v>
      </c>
      <c r="V1012">
        <v>5</v>
      </c>
      <c r="W1012">
        <v>0.3</v>
      </c>
      <c r="X1012">
        <v>0.8</v>
      </c>
      <c r="Y1012" s="2">
        <v>0.44400000000000001</v>
      </c>
      <c r="Z1012">
        <v>202</v>
      </c>
      <c r="AA1012">
        <v>1</v>
      </c>
      <c r="AB1012">
        <v>0</v>
      </c>
    </row>
    <row r="1013" spans="1:28" x14ac:dyDescent="0.25">
      <c r="A1013">
        <v>2012</v>
      </c>
      <c r="B1013">
        <v>85</v>
      </c>
      <c r="C1013" t="s">
        <v>748</v>
      </c>
      <c r="D1013" t="str">
        <f>IFERROR(INDEX('Draft Master List'!E:F,MATCH(C1013,'Draft Master List'!E:E,0),2),"N/A")</f>
        <v>N/A</v>
      </c>
      <c r="E1013" t="s">
        <v>15</v>
      </c>
      <c r="F1013">
        <v>25</v>
      </c>
      <c r="G1013" t="s">
        <v>1</v>
      </c>
      <c r="H1013">
        <v>16</v>
      </c>
      <c r="I1013">
        <v>16</v>
      </c>
      <c r="J1013">
        <v>47</v>
      </c>
      <c r="K1013">
        <v>120</v>
      </c>
      <c r="L1013">
        <v>4</v>
      </c>
      <c r="M1013">
        <v>17</v>
      </c>
      <c r="N1013">
        <v>2.6</v>
      </c>
      <c r="O1013">
        <v>7.5</v>
      </c>
      <c r="P1013">
        <v>2.9</v>
      </c>
      <c r="Z1013">
        <v>120</v>
      </c>
      <c r="AA1013">
        <v>4</v>
      </c>
      <c r="AB1013">
        <v>4</v>
      </c>
    </row>
    <row r="1014" spans="1:28" x14ac:dyDescent="0.25">
      <c r="A1014">
        <v>2012</v>
      </c>
      <c r="B1014">
        <v>86</v>
      </c>
      <c r="C1014" t="s">
        <v>566</v>
      </c>
      <c r="D1014" t="str">
        <f>IFERROR(INDEX('Draft Master List'!E:F,MATCH(C1014,'Draft Master List'!E:E,0),2),"N/A")</f>
        <v>N/A</v>
      </c>
      <c r="E1014" t="s">
        <v>13</v>
      </c>
      <c r="F1014">
        <v>31</v>
      </c>
      <c r="G1014" t="s">
        <v>643</v>
      </c>
      <c r="H1014">
        <v>14</v>
      </c>
      <c r="I1014">
        <v>1</v>
      </c>
      <c r="J1014">
        <v>46</v>
      </c>
      <c r="K1014">
        <v>220</v>
      </c>
      <c r="L1014">
        <v>0</v>
      </c>
      <c r="M1014">
        <v>21</v>
      </c>
      <c r="N1014">
        <v>4.8</v>
      </c>
      <c r="O1014">
        <v>15.7</v>
      </c>
      <c r="P1014">
        <v>3.3</v>
      </c>
      <c r="Q1014">
        <v>59</v>
      </c>
      <c r="R1014">
        <v>49</v>
      </c>
      <c r="S1014">
        <v>371</v>
      </c>
      <c r="T1014">
        <v>7.6</v>
      </c>
      <c r="U1014">
        <v>0</v>
      </c>
      <c r="V1014">
        <v>25</v>
      </c>
      <c r="W1014">
        <v>3.5</v>
      </c>
      <c r="X1014">
        <v>26.5</v>
      </c>
      <c r="Y1014" s="2">
        <v>0.83099999999999996</v>
      </c>
      <c r="Z1014">
        <v>591</v>
      </c>
      <c r="AA1014">
        <v>0</v>
      </c>
      <c r="AB1014">
        <v>0</v>
      </c>
    </row>
    <row r="1015" spans="1:28" x14ac:dyDescent="0.25">
      <c r="A1015">
        <v>2012</v>
      </c>
      <c r="B1015">
        <v>87</v>
      </c>
      <c r="C1015" t="s">
        <v>1250</v>
      </c>
      <c r="D1015" t="str">
        <f>IFERROR(INDEX('Draft Master List'!E:F,MATCH(C1015,'Draft Master List'!E:E,0),2),"N/A")</f>
        <v>N/A</v>
      </c>
      <c r="E1015" t="s">
        <v>26</v>
      </c>
      <c r="F1015">
        <v>27</v>
      </c>
      <c r="H1015">
        <v>15</v>
      </c>
      <c r="I1015">
        <v>0</v>
      </c>
      <c r="J1015">
        <v>42</v>
      </c>
      <c r="K1015">
        <v>158</v>
      </c>
      <c r="L1015">
        <v>1</v>
      </c>
      <c r="M1015">
        <v>22</v>
      </c>
      <c r="N1015">
        <v>3.8</v>
      </c>
      <c r="O1015">
        <v>10.5</v>
      </c>
      <c r="P1015">
        <v>2.8</v>
      </c>
      <c r="Q1015">
        <v>12</v>
      </c>
      <c r="R1015">
        <v>7</v>
      </c>
      <c r="S1015">
        <v>61</v>
      </c>
      <c r="T1015">
        <v>8.6999999999999993</v>
      </c>
      <c r="U1015">
        <v>1</v>
      </c>
      <c r="V1015">
        <v>17</v>
      </c>
      <c r="W1015">
        <v>0.5</v>
      </c>
      <c r="X1015">
        <v>4.0999999999999996</v>
      </c>
      <c r="Y1015" s="2">
        <v>0.58299999999999996</v>
      </c>
      <c r="Z1015">
        <v>219</v>
      </c>
      <c r="AA1015">
        <v>2</v>
      </c>
      <c r="AB1015">
        <v>1</v>
      </c>
    </row>
    <row r="1016" spans="1:28" x14ac:dyDescent="0.25">
      <c r="A1016">
        <v>2012</v>
      </c>
      <c r="B1016">
        <v>88</v>
      </c>
      <c r="C1016" t="s">
        <v>1251</v>
      </c>
      <c r="D1016" t="str">
        <f>IFERROR(INDEX('Draft Master List'!E:F,MATCH(C1016,'Draft Master List'!E:E,0),2),"N/A")</f>
        <v>N/A</v>
      </c>
      <c r="E1016" t="s">
        <v>4</v>
      </c>
      <c r="F1016">
        <v>28</v>
      </c>
      <c r="G1016" t="s">
        <v>976</v>
      </c>
      <c r="H1016">
        <v>13</v>
      </c>
      <c r="I1016">
        <v>4</v>
      </c>
      <c r="J1016">
        <v>42</v>
      </c>
      <c r="K1016">
        <v>209</v>
      </c>
      <c r="L1016">
        <v>1</v>
      </c>
      <c r="M1016">
        <v>32</v>
      </c>
      <c r="N1016">
        <v>5</v>
      </c>
      <c r="O1016">
        <v>16.100000000000001</v>
      </c>
      <c r="P1016">
        <v>3.2</v>
      </c>
      <c r="Q1016">
        <v>10</v>
      </c>
      <c r="R1016">
        <v>8</v>
      </c>
      <c r="S1016">
        <v>113</v>
      </c>
      <c r="T1016">
        <v>14.1</v>
      </c>
      <c r="U1016">
        <v>0</v>
      </c>
      <c r="V1016">
        <v>53</v>
      </c>
      <c r="W1016">
        <v>0.6</v>
      </c>
      <c r="X1016">
        <v>8.6999999999999993</v>
      </c>
      <c r="Y1016" s="2">
        <v>0.8</v>
      </c>
      <c r="Z1016">
        <v>322</v>
      </c>
      <c r="AA1016">
        <v>1</v>
      </c>
      <c r="AB1016">
        <v>0</v>
      </c>
    </row>
    <row r="1017" spans="1:28" x14ac:dyDescent="0.25">
      <c r="A1017">
        <v>2012</v>
      </c>
      <c r="B1017">
        <v>89</v>
      </c>
      <c r="C1017" t="s">
        <v>951</v>
      </c>
      <c r="D1017" t="str">
        <f>IFERROR(INDEX('Draft Master List'!E:F,MATCH(C1017,'Draft Master List'!E:E,0),2),"N/A")</f>
        <v>N/A</v>
      </c>
      <c r="E1017" t="s">
        <v>14</v>
      </c>
      <c r="F1017">
        <v>26</v>
      </c>
      <c r="H1017">
        <v>13</v>
      </c>
      <c r="I1017">
        <v>0</v>
      </c>
      <c r="J1017">
        <v>41</v>
      </c>
      <c r="K1017">
        <v>151</v>
      </c>
      <c r="L1017">
        <v>2</v>
      </c>
      <c r="M1017">
        <v>35</v>
      </c>
      <c r="N1017">
        <v>3.7</v>
      </c>
      <c r="O1017">
        <v>11.6</v>
      </c>
      <c r="P1017">
        <v>3.2</v>
      </c>
      <c r="Q1017">
        <v>2</v>
      </c>
      <c r="R1017">
        <v>1</v>
      </c>
      <c r="S1017">
        <v>2</v>
      </c>
      <c r="T1017">
        <v>2</v>
      </c>
      <c r="U1017">
        <v>0</v>
      </c>
      <c r="V1017">
        <v>2</v>
      </c>
      <c r="W1017">
        <v>0.1</v>
      </c>
      <c r="X1017">
        <v>0.2</v>
      </c>
      <c r="Y1017" s="2">
        <v>0.5</v>
      </c>
      <c r="Z1017">
        <v>153</v>
      </c>
      <c r="AA1017">
        <v>2</v>
      </c>
      <c r="AB1017">
        <v>0</v>
      </c>
    </row>
    <row r="1018" spans="1:28" x14ac:dyDescent="0.25">
      <c r="A1018">
        <v>2012</v>
      </c>
      <c r="B1018">
        <v>90</v>
      </c>
      <c r="C1018" t="s">
        <v>66</v>
      </c>
      <c r="D1018" t="str">
        <f>IFERROR(INDEX('Draft Master List'!E:F,MATCH(C1018,'Draft Master List'!E:E,0),2),"N/A")</f>
        <v>112006</v>
      </c>
      <c r="E1018" t="s">
        <v>63</v>
      </c>
      <c r="F1018">
        <v>29</v>
      </c>
      <c r="G1018" t="s">
        <v>1</v>
      </c>
      <c r="H1018">
        <v>15</v>
      </c>
      <c r="I1018">
        <v>15</v>
      </c>
      <c r="J1018">
        <v>41</v>
      </c>
      <c r="K1018">
        <v>233</v>
      </c>
      <c r="L1018">
        <v>0</v>
      </c>
      <c r="M1018">
        <v>24</v>
      </c>
      <c r="N1018">
        <v>5.7</v>
      </c>
      <c r="O1018">
        <v>15.5</v>
      </c>
      <c r="P1018">
        <v>2.7</v>
      </c>
      <c r="Z1018">
        <v>233</v>
      </c>
      <c r="AA1018">
        <v>0</v>
      </c>
      <c r="AB1018">
        <v>8</v>
      </c>
    </row>
    <row r="1019" spans="1:28" x14ac:dyDescent="0.25">
      <c r="A1019">
        <v>2012</v>
      </c>
      <c r="B1019">
        <v>91</v>
      </c>
      <c r="C1019" t="s">
        <v>739</v>
      </c>
      <c r="D1019" t="str">
        <f>IFERROR(INDEX('Draft Master List'!E:F,MATCH(C1019,'Draft Master List'!E:E,0),2),"N/A")</f>
        <v>N/A</v>
      </c>
      <c r="E1019" t="s">
        <v>28</v>
      </c>
      <c r="F1019">
        <v>24</v>
      </c>
      <c r="G1019" t="s">
        <v>1</v>
      </c>
      <c r="H1019">
        <v>11</v>
      </c>
      <c r="I1019">
        <v>11</v>
      </c>
      <c r="J1019">
        <v>41</v>
      </c>
      <c r="K1019">
        <v>291</v>
      </c>
      <c r="L1019">
        <v>1</v>
      </c>
      <c r="M1019">
        <v>32</v>
      </c>
      <c r="N1019">
        <v>7.1</v>
      </c>
      <c r="O1019">
        <v>26.5</v>
      </c>
      <c r="P1019">
        <v>3.7</v>
      </c>
      <c r="Q1019">
        <v>1</v>
      </c>
      <c r="R1019">
        <v>0</v>
      </c>
      <c r="S1019">
        <v>0</v>
      </c>
      <c r="U1019">
        <v>0</v>
      </c>
      <c r="V1019">
        <v>0</v>
      </c>
      <c r="W1019">
        <v>0</v>
      </c>
      <c r="X1019">
        <v>0</v>
      </c>
      <c r="Y1019" s="2">
        <v>0</v>
      </c>
      <c r="Z1019">
        <v>291</v>
      </c>
      <c r="AA1019">
        <v>1</v>
      </c>
      <c r="AB1019">
        <v>4</v>
      </c>
    </row>
    <row r="1020" spans="1:28" x14ac:dyDescent="0.25">
      <c r="A1020">
        <v>2012</v>
      </c>
      <c r="B1020">
        <v>92</v>
      </c>
      <c r="C1020" t="s">
        <v>1124</v>
      </c>
      <c r="D1020" t="str">
        <f>IFERROR(INDEX('Draft Master List'!E:F,MATCH(C1020,'Draft Master List'!E:E,0),2),"N/A")</f>
        <v>N/A</v>
      </c>
      <c r="E1020" t="s">
        <v>0</v>
      </c>
      <c r="F1020">
        <v>24</v>
      </c>
      <c r="G1020" t="s">
        <v>643</v>
      </c>
      <c r="H1020">
        <v>6</v>
      </c>
      <c r="I1020">
        <v>2</v>
      </c>
      <c r="J1020">
        <v>40</v>
      </c>
      <c r="K1020">
        <v>217</v>
      </c>
      <c r="L1020">
        <v>2</v>
      </c>
      <c r="M1020">
        <v>56</v>
      </c>
      <c r="N1020">
        <v>5.4</v>
      </c>
      <c r="O1020">
        <v>36.200000000000003</v>
      </c>
      <c r="P1020">
        <v>6.7</v>
      </c>
      <c r="Q1020">
        <v>3</v>
      </c>
      <c r="R1020">
        <v>2</v>
      </c>
      <c r="S1020">
        <v>15</v>
      </c>
      <c r="T1020">
        <v>7.5</v>
      </c>
      <c r="U1020">
        <v>0</v>
      </c>
      <c r="V1020">
        <v>13</v>
      </c>
      <c r="W1020">
        <v>0.3</v>
      </c>
      <c r="X1020">
        <v>2.5</v>
      </c>
      <c r="Y1020" s="2">
        <v>0.66700000000000004</v>
      </c>
      <c r="Z1020">
        <v>232</v>
      </c>
      <c r="AA1020">
        <v>2</v>
      </c>
      <c r="AB1020">
        <v>0</v>
      </c>
    </row>
    <row r="1021" spans="1:28" x14ac:dyDescent="0.25">
      <c r="A1021">
        <v>2012</v>
      </c>
      <c r="B1021">
        <v>93</v>
      </c>
      <c r="C1021" t="s">
        <v>414</v>
      </c>
      <c r="D1021" t="str">
        <f>IFERROR(INDEX('Draft Master List'!E:F,MATCH(C1021,'Draft Master List'!E:E,0),2),"N/A")</f>
        <v>1762008</v>
      </c>
      <c r="E1021" t="s">
        <v>4</v>
      </c>
      <c r="F1021">
        <v>27</v>
      </c>
      <c r="G1021" t="s">
        <v>643</v>
      </c>
      <c r="H1021">
        <v>11</v>
      </c>
      <c r="I1021">
        <v>2</v>
      </c>
      <c r="J1021">
        <v>40</v>
      </c>
      <c r="K1021">
        <v>143</v>
      </c>
      <c r="L1021">
        <v>0</v>
      </c>
      <c r="M1021">
        <v>28</v>
      </c>
      <c r="N1021">
        <v>3.6</v>
      </c>
      <c r="O1021">
        <v>13</v>
      </c>
      <c r="P1021">
        <v>3.6</v>
      </c>
      <c r="Q1021">
        <v>9</v>
      </c>
      <c r="R1021">
        <v>7</v>
      </c>
      <c r="S1021">
        <v>60</v>
      </c>
      <c r="T1021">
        <v>8.6</v>
      </c>
      <c r="U1021">
        <v>0</v>
      </c>
      <c r="V1021">
        <v>26</v>
      </c>
      <c r="W1021">
        <v>0.6</v>
      </c>
      <c r="X1021">
        <v>5.5</v>
      </c>
      <c r="Y1021" s="2">
        <v>0.77800000000000002</v>
      </c>
      <c r="Z1021">
        <v>203</v>
      </c>
      <c r="AA1021">
        <v>0</v>
      </c>
      <c r="AB1021">
        <v>0</v>
      </c>
    </row>
    <row r="1022" spans="1:28" x14ac:dyDescent="0.25">
      <c r="A1022">
        <v>2012</v>
      </c>
      <c r="B1022">
        <v>94</v>
      </c>
      <c r="C1022" t="s">
        <v>1252</v>
      </c>
      <c r="D1022" t="str">
        <f>IFERROR(INDEX('Draft Master List'!E:F,MATCH(C1022,'Draft Master List'!E:E,0),2),"N/A")</f>
        <v>N/A</v>
      </c>
      <c r="E1022" t="s">
        <v>13</v>
      </c>
      <c r="F1022">
        <v>27</v>
      </c>
      <c r="G1022" t="s">
        <v>643</v>
      </c>
      <c r="H1022">
        <v>10</v>
      </c>
      <c r="I1022">
        <v>1</v>
      </c>
      <c r="J1022">
        <v>39</v>
      </c>
      <c r="K1022">
        <v>115</v>
      </c>
      <c r="L1022">
        <v>0</v>
      </c>
      <c r="M1022">
        <v>13</v>
      </c>
      <c r="N1022">
        <v>2.9</v>
      </c>
      <c r="O1022">
        <v>11.5</v>
      </c>
      <c r="P1022">
        <v>3.9</v>
      </c>
      <c r="Q1022">
        <v>15</v>
      </c>
      <c r="R1022">
        <v>12</v>
      </c>
      <c r="S1022">
        <v>77</v>
      </c>
      <c r="T1022">
        <v>6.4</v>
      </c>
      <c r="U1022">
        <v>0</v>
      </c>
      <c r="V1022">
        <v>12</v>
      </c>
      <c r="W1022">
        <v>1.2</v>
      </c>
      <c r="X1022">
        <v>7.7</v>
      </c>
      <c r="Y1022" s="2">
        <v>0.8</v>
      </c>
      <c r="Z1022">
        <v>192</v>
      </c>
      <c r="AA1022">
        <v>0</v>
      </c>
      <c r="AB1022">
        <v>1</v>
      </c>
    </row>
    <row r="1023" spans="1:28" x14ac:dyDescent="0.25">
      <c r="A1023">
        <v>2012</v>
      </c>
      <c r="B1023">
        <v>95</v>
      </c>
      <c r="C1023" t="s">
        <v>320</v>
      </c>
      <c r="D1023" t="str">
        <f>IFERROR(INDEX('Draft Master List'!E:F,MATCH(C1023,'Draft Master List'!E:E,0),2),"N/A")</f>
        <v>172009</v>
      </c>
      <c r="E1023" t="s">
        <v>14</v>
      </c>
      <c r="F1023">
        <v>24</v>
      </c>
      <c r="G1023" t="s">
        <v>1</v>
      </c>
      <c r="H1023">
        <v>16</v>
      </c>
      <c r="I1023">
        <v>16</v>
      </c>
      <c r="J1023">
        <v>39</v>
      </c>
      <c r="K1023">
        <v>139</v>
      </c>
      <c r="L1023">
        <v>0</v>
      </c>
      <c r="M1023">
        <v>13</v>
      </c>
      <c r="N1023">
        <v>3.6</v>
      </c>
      <c r="O1023">
        <v>8.6999999999999993</v>
      </c>
      <c r="P1023">
        <v>2.4</v>
      </c>
      <c r="Z1023">
        <v>139</v>
      </c>
      <c r="AA1023">
        <v>0</v>
      </c>
      <c r="AB1023">
        <v>10</v>
      </c>
    </row>
    <row r="1024" spans="1:28" x14ac:dyDescent="0.25">
      <c r="A1024">
        <v>2012</v>
      </c>
      <c r="B1024">
        <v>96</v>
      </c>
      <c r="C1024" t="s">
        <v>387</v>
      </c>
      <c r="D1024" t="str">
        <f>IFERROR(INDEX('Draft Master List'!E:F,MATCH(C1024,'Draft Master List'!E:E,0),2),"N/A")</f>
        <v>642008</v>
      </c>
      <c r="E1024" t="s">
        <v>12</v>
      </c>
      <c r="F1024">
        <v>26</v>
      </c>
      <c r="G1024" t="s">
        <v>643</v>
      </c>
      <c r="H1024">
        <v>12</v>
      </c>
      <c r="I1024">
        <v>2</v>
      </c>
      <c r="J1024">
        <v>37</v>
      </c>
      <c r="K1024">
        <v>134</v>
      </c>
      <c r="L1024">
        <v>1</v>
      </c>
      <c r="M1024">
        <v>19</v>
      </c>
      <c r="N1024">
        <v>3.6</v>
      </c>
      <c r="O1024">
        <v>11.2</v>
      </c>
      <c r="P1024">
        <v>3.1</v>
      </c>
      <c r="Q1024">
        <v>16</v>
      </c>
      <c r="R1024">
        <v>10</v>
      </c>
      <c r="S1024">
        <v>79</v>
      </c>
      <c r="T1024">
        <v>7.9</v>
      </c>
      <c r="U1024">
        <v>1</v>
      </c>
      <c r="V1024">
        <v>13</v>
      </c>
      <c r="W1024">
        <v>0.8</v>
      </c>
      <c r="X1024">
        <v>6.6</v>
      </c>
      <c r="Y1024" s="2">
        <v>0.625</v>
      </c>
      <c r="Z1024">
        <v>213</v>
      </c>
      <c r="AA1024">
        <v>2</v>
      </c>
      <c r="AB1024">
        <v>0</v>
      </c>
    </row>
    <row r="1025" spans="1:28" x14ac:dyDescent="0.25">
      <c r="A1025">
        <v>2012</v>
      </c>
      <c r="B1025">
        <v>97</v>
      </c>
      <c r="C1025" t="s">
        <v>17</v>
      </c>
      <c r="D1025" t="str">
        <f>IFERROR(INDEX('Draft Master List'!E:F,MATCH(C1025,'Draft Master List'!E:E,0),2),"N/A")</f>
        <v>12010</v>
      </c>
      <c r="E1025" t="s">
        <v>223</v>
      </c>
      <c r="F1025">
        <v>25</v>
      </c>
      <c r="G1025" t="s">
        <v>1</v>
      </c>
      <c r="H1025">
        <v>16</v>
      </c>
      <c r="I1025">
        <v>16</v>
      </c>
      <c r="J1025">
        <v>36</v>
      </c>
      <c r="K1025">
        <v>124</v>
      </c>
      <c r="L1025">
        <v>1</v>
      </c>
      <c r="M1025">
        <v>21</v>
      </c>
      <c r="N1025">
        <v>3.4</v>
      </c>
      <c r="O1025">
        <v>7.8</v>
      </c>
      <c r="P1025">
        <v>2.2999999999999998</v>
      </c>
      <c r="Z1025">
        <v>124</v>
      </c>
      <c r="AA1025">
        <v>1</v>
      </c>
      <c r="AB1025">
        <v>7</v>
      </c>
    </row>
    <row r="1026" spans="1:28" x14ac:dyDescent="0.25">
      <c r="A1026">
        <v>2012</v>
      </c>
      <c r="B1026">
        <v>98</v>
      </c>
      <c r="C1026" t="s">
        <v>103</v>
      </c>
      <c r="D1026" t="str">
        <f>IFERROR(INDEX('Draft Master List'!E:F,MATCH(C1026,'Draft Master List'!E:E,0),2),"N/A")</f>
        <v>1852009</v>
      </c>
      <c r="E1026" t="s">
        <v>15</v>
      </c>
      <c r="F1026">
        <v>26</v>
      </c>
      <c r="G1026" t="s">
        <v>643</v>
      </c>
      <c r="H1026">
        <v>14</v>
      </c>
      <c r="I1026">
        <v>1</v>
      </c>
      <c r="J1026">
        <v>36</v>
      </c>
      <c r="K1026">
        <v>258</v>
      </c>
      <c r="L1026">
        <v>1</v>
      </c>
      <c r="M1026">
        <v>48</v>
      </c>
      <c r="N1026">
        <v>7.2</v>
      </c>
      <c r="O1026">
        <v>18.399999999999999</v>
      </c>
      <c r="P1026">
        <v>2.6</v>
      </c>
      <c r="Q1026">
        <v>9</v>
      </c>
      <c r="R1026">
        <v>9</v>
      </c>
      <c r="S1026">
        <v>85</v>
      </c>
      <c r="T1026">
        <v>9.4</v>
      </c>
      <c r="U1026">
        <v>0</v>
      </c>
      <c r="V1026">
        <v>16</v>
      </c>
      <c r="W1026">
        <v>0.6</v>
      </c>
      <c r="X1026">
        <v>6.1</v>
      </c>
      <c r="Y1026" s="2">
        <v>1</v>
      </c>
      <c r="Z1026">
        <v>343</v>
      </c>
      <c r="AA1026">
        <v>1</v>
      </c>
      <c r="AB1026">
        <v>0</v>
      </c>
    </row>
    <row r="1027" spans="1:28" x14ac:dyDescent="0.25">
      <c r="A1027">
        <v>2012</v>
      </c>
      <c r="B1027">
        <v>99</v>
      </c>
      <c r="C1027" t="s">
        <v>338</v>
      </c>
      <c r="D1027" t="str">
        <f>IFERROR(INDEX('Draft Master List'!E:F,MATCH(C1027,'Draft Master List'!E:E,0),2),"N/A")</f>
        <v>1112009</v>
      </c>
      <c r="E1027" t="s">
        <v>16</v>
      </c>
      <c r="F1027">
        <v>25</v>
      </c>
      <c r="H1027">
        <v>12</v>
      </c>
      <c r="I1027">
        <v>0</v>
      </c>
      <c r="J1027">
        <v>35</v>
      </c>
      <c r="K1027">
        <v>221</v>
      </c>
      <c r="L1027">
        <v>0</v>
      </c>
      <c r="M1027">
        <v>43</v>
      </c>
      <c r="N1027">
        <v>6.3</v>
      </c>
      <c r="O1027">
        <v>18.399999999999999</v>
      </c>
      <c r="P1027">
        <v>2.9</v>
      </c>
      <c r="Q1027">
        <v>16</v>
      </c>
      <c r="R1027">
        <v>16</v>
      </c>
      <c r="S1027">
        <v>195</v>
      </c>
      <c r="T1027">
        <v>12.2</v>
      </c>
      <c r="U1027">
        <v>1</v>
      </c>
      <c r="V1027">
        <v>64</v>
      </c>
      <c r="W1027">
        <v>1.3</v>
      </c>
      <c r="X1027">
        <v>16.3</v>
      </c>
      <c r="Y1027" s="2">
        <v>1</v>
      </c>
      <c r="Z1027">
        <v>416</v>
      </c>
      <c r="AA1027">
        <v>1</v>
      </c>
      <c r="AB1027">
        <v>0</v>
      </c>
    </row>
    <row r="1028" spans="1:28" x14ac:dyDescent="0.25">
      <c r="A1028">
        <v>2012</v>
      </c>
      <c r="B1028">
        <v>100</v>
      </c>
      <c r="C1028" t="s">
        <v>11</v>
      </c>
      <c r="D1028" t="str">
        <f>IFERROR(INDEX('Draft Master List'!E:F,MATCH(C1028,'Draft Master List'!E:E,0),2),"N/A")</f>
        <v>12009</v>
      </c>
      <c r="E1028" t="s">
        <v>12</v>
      </c>
      <c r="F1028">
        <v>24</v>
      </c>
      <c r="G1028" t="s">
        <v>1</v>
      </c>
      <c r="H1028">
        <v>16</v>
      </c>
      <c r="I1028">
        <v>16</v>
      </c>
      <c r="J1028">
        <v>35</v>
      </c>
      <c r="K1028">
        <v>126</v>
      </c>
      <c r="L1028">
        <v>4</v>
      </c>
      <c r="M1028">
        <v>11</v>
      </c>
      <c r="N1028">
        <v>3.6</v>
      </c>
      <c r="O1028">
        <v>7.9</v>
      </c>
      <c r="P1028">
        <v>2.2000000000000002</v>
      </c>
      <c r="Q1028">
        <v>1</v>
      </c>
      <c r="R1028">
        <v>1</v>
      </c>
      <c r="S1028">
        <v>3</v>
      </c>
      <c r="T1028">
        <v>3</v>
      </c>
      <c r="U1028">
        <v>0</v>
      </c>
      <c r="V1028">
        <v>3</v>
      </c>
      <c r="W1028">
        <v>0.1</v>
      </c>
      <c r="X1028">
        <v>0.2</v>
      </c>
      <c r="Y1028" s="2">
        <v>1</v>
      </c>
      <c r="Z1028">
        <v>129</v>
      </c>
      <c r="AA1028">
        <v>4</v>
      </c>
      <c r="AB1028">
        <v>6</v>
      </c>
    </row>
    <row r="1029" spans="1:28" x14ac:dyDescent="0.25">
      <c r="A1029">
        <v>2012</v>
      </c>
      <c r="B1029">
        <v>101</v>
      </c>
      <c r="C1029" t="s">
        <v>992</v>
      </c>
      <c r="D1029" t="str">
        <f>IFERROR(INDEX('Draft Master List'!E:F,MATCH(C1029,'Draft Master List'!E:E,0),2),"N/A")</f>
        <v>N/A</v>
      </c>
      <c r="E1029" t="s">
        <v>5</v>
      </c>
      <c r="F1029">
        <v>24</v>
      </c>
      <c r="G1029" t="s">
        <v>643</v>
      </c>
      <c r="H1029">
        <v>4</v>
      </c>
      <c r="I1029">
        <v>2</v>
      </c>
      <c r="J1029">
        <v>34</v>
      </c>
      <c r="K1029">
        <v>157</v>
      </c>
      <c r="L1029">
        <v>2</v>
      </c>
      <c r="M1029">
        <v>21</v>
      </c>
      <c r="N1029">
        <v>4.5999999999999996</v>
      </c>
      <c r="O1029">
        <v>39.299999999999997</v>
      </c>
      <c r="P1029">
        <v>8.5</v>
      </c>
      <c r="Q1029">
        <v>2</v>
      </c>
      <c r="R1029">
        <v>2</v>
      </c>
      <c r="S1029">
        <v>17</v>
      </c>
      <c r="T1029">
        <v>8.5</v>
      </c>
      <c r="U1029">
        <v>0</v>
      </c>
      <c r="V1029">
        <v>11</v>
      </c>
      <c r="W1029">
        <v>0.5</v>
      </c>
      <c r="X1029">
        <v>4.3</v>
      </c>
      <c r="Y1029" s="2">
        <v>1</v>
      </c>
      <c r="Z1029">
        <v>174</v>
      </c>
      <c r="AA1029">
        <v>2</v>
      </c>
      <c r="AB1029">
        <v>0</v>
      </c>
    </row>
    <row r="1030" spans="1:28" x14ac:dyDescent="0.25">
      <c r="A1030">
        <v>2012</v>
      </c>
      <c r="B1030">
        <v>102</v>
      </c>
      <c r="C1030" t="s">
        <v>82</v>
      </c>
      <c r="D1030" t="str">
        <f>IFERROR(INDEX('Draft Master List'!E:F,MATCH(C1030,'Draft Master List'!E:E,0),2),"N/A")</f>
        <v>32008</v>
      </c>
      <c r="E1030" t="s">
        <v>21</v>
      </c>
      <c r="F1030">
        <v>27</v>
      </c>
      <c r="G1030" t="s">
        <v>1</v>
      </c>
      <c r="H1030">
        <v>16</v>
      </c>
      <c r="I1030">
        <v>16</v>
      </c>
      <c r="J1030">
        <v>34</v>
      </c>
      <c r="K1030">
        <v>141</v>
      </c>
      <c r="L1030">
        <v>1</v>
      </c>
      <c r="M1030">
        <v>16</v>
      </c>
      <c r="N1030">
        <v>4.0999999999999996</v>
      </c>
      <c r="O1030">
        <v>8.8000000000000007</v>
      </c>
      <c r="P1030">
        <v>2.1</v>
      </c>
      <c r="Z1030">
        <v>141</v>
      </c>
      <c r="AA1030">
        <v>1</v>
      </c>
      <c r="AB1030">
        <v>3</v>
      </c>
    </row>
    <row r="1031" spans="1:28" x14ac:dyDescent="0.25">
      <c r="A1031">
        <v>2012</v>
      </c>
      <c r="B1031">
        <v>103</v>
      </c>
      <c r="C1031" t="s">
        <v>452</v>
      </c>
      <c r="D1031" t="str">
        <f>IFERROR(INDEX('Draft Master List'!E:F,MATCH(C1031,'Draft Master List'!E:E,0),2),"N/A")</f>
        <v>522007</v>
      </c>
      <c r="E1031" t="s">
        <v>15</v>
      </c>
      <c r="F1031">
        <v>28</v>
      </c>
      <c r="H1031">
        <v>15</v>
      </c>
      <c r="I1031">
        <v>0</v>
      </c>
      <c r="J1031">
        <v>33</v>
      </c>
      <c r="K1031">
        <v>106</v>
      </c>
      <c r="L1031">
        <v>0</v>
      </c>
      <c r="M1031">
        <v>11</v>
      </c>
      <c r="N1031">
        <v>3.2</v>
      </c>
      <c r="O1031">
        <v>7.1</v>
      </c>
      <c r="P1031">
        <v>2.2000000000000002</v>
      </c>
      <c r="Q1031">
        <v>15</v>
      </c>
      <c r="R1031">
        <v>11</v>
      </c>
      <c r="S1031">
        <v>67</v>
      </c>
      <c r="T1031">
        <v>6.1</v>
      </c>
      <c r="U1031">
        <v>0</v>
      </c>
      <c r="V1031">
        <v>16</v>
      </c>
      <c r="W1031">
        <v>0.7</v>
      </c>
      <c r="X1031">
        <v>4.5</v>
      </c>
      <c r="Y1031" s="2">
        <v>0.73299999999999998</v>
      </c>
      <c r="Z1031">
        <v>173</v>
      </c>
      <c r="AA1031">
        <v>0</v>
      </c>
      <c r="AB1031">
        <v>0</v>
      </c>
    </row>
    <row r="1032" spans="1:28" x14ac:dyDescent="0.25">
      <c r="A1032">
        <v>2012</v>
      </c>
      <c r="B1032">
        <v>104</v>
      </c>
      <c r="C1032" t="s">
        <v>903</v>
      </c>
      <c r="D1032" t="str">
        <f>IFERROR(INDEX('Draft Master List'!E:F,MATCH(C1032,'Draft Master List'!E:E,0),2),"N/A")</f>
        <v>N/A</v>
      </c>
      <c r="E1032" t="s">
        <v>20</v>
      </c>
      <c r="F1032">
        <v>25</v>
      </c>
      <c r="H1032">
        <v>10</v>
      </c>
      <c r="I1032">
        <v>0</v>
      </c>
      <c r="J1032">
        <v>32</v>
      </c>
      <c r="K1032">
        <v>122</v>
      </c>
      <c r="L1032">
        <v>3</v>
      </c>
      <c r="M1032">
        <v>20</v>
      </c>
      <c r="N1032">
        <v>3.8</v>
      </c>
      <c r="O1032">
        <v>12.2</v>
      </c>
      <c r="P1032">
        <v>3.2</v>
      </c>
      <c r="Q1032">
        <v>2</v>
      </c>
      <c r="R1032">
        <v>1</v>
      </c>
      <c r="S1032">
        <v>13</v>
      </c>
      <c r="T1032">
        <v>13</v>
      </c>
      <c r="U1032">
        <v>0</v>
      </c>
      <c r="V1032">
        <v>13</v>
      </c>
      <c r="W1032">
        <v>0.1</v>
      </c>
      <c r="X1032">
        <v>1.3</v>
      </c>
      <c r="Y1032" s="2">
        <v>0.5</v>
      </c>
      <c r="Z1032">
        <v>135</v>
      </c>
      <c r="AA1032">
        <v>3</v>
      </c>
      <c r="AB1032">
        <v>1</v>
      </c>
    </row>
    <row r="1033" spans="1:28" x14ac:dyDescent="0.25">
      <c r="A1033">
        <v>2012</v>
      </c>
      <c r="B1033">
        <v>105</v>
      </c>
      <c r="C1033" t="s">
        <v>2</v>
      </c>
      <c r="D1033" t="str">
        <f>IFERROR(INDEX('Draft Master List'!E:F,MATCH(C1033,'Draft Master List'!E:E,0),2),"N/A")</f>
        <v>182008</v>
      </c>
      <c r="E1033" t="s">
        <v>3</v>
      </c>
      <c r="F1033">
        <v>27</v>
      </c>
      <c r="G1033" t="s">
        <v>1</v>
      </c>
      <c r="H1033">
        <v>16</v>
      </c>
      <c r="I1033">
        <v>16</v>
      </c>
      <c r="J1033">
        <v>32</v>
      </c>
      <c r="K1033">
        <v>22</v>
      </c>
      <c r="L1033">
        <v>3</v>
      </c>
      <c r="M1033">
        <v>16</v>
      </c>
      <c r="N1033">
        <v>0.7</v>
      </c>
      <c r="O1033">
        <v>1.4</v>
      </c>
      <c r="P1033">
        <v>2</v>
      </c>
      <c r="Z1033">
        <v>22</v>
      </c>
      <c r="AA1033">
        <v>3</v>
      </c>
      <c r="AB1033">
        <v>9</v>
      </c>
    </row>
    <row r="1034" spans="1:28" x14ac:dyDescent="0.25">
      <c r="A1034">
        <v>2012</v>
      </c>
      <c r="B1034">
        <v>106</v>
      </c>
      <c r="C1034" t="s">
        <v>1253</v>
      </c>
      <c r="D1034" t="str">
        <f>IFERROR(INDEX('Draft Master List'!E:F,MATCH(C1034,'Draft Master List'!E:E,0),2),"N/A")</f>
        <v>N/A</v>
      </c>
      <c r="E1034" t="s">
        <v>669</v>
      </c>
      <c r="F1034">
        <v>30</v>
      </c>
      <c r="H1034">
        <v>5</v>
      </c>
      <c r="I1034">
        <v>1</v>
      </c>
      <c r="J1034">
        <v>32</v>
      </c>
      <c r="K1034">
        <v>132</v>
      </c>
      <c r="L1034">
        <v>2</v>
      </c>
      <c r="M1034">
        <v>18</v>
      </c>
      <c r="N1034">
        <v>4.0999999999999996</v>
      </c>
      <c r="O1034">
        <v>26.4</v>
      </c>
      <c r="P1034">
        <v>6.4</v>
      </c>
      <c r="Q1034">
        <v>2</v>
      </c>
      <c r="R1034">
        <v>1</v>
      </c>
      <c r="S1034">
        <v>34</v>
      </c>
      <c r="T1034">
        <v>34</v>
      </c>
      <c r="U1034">
        <v>0</v>
      </c>
      <c r="V1034">
        <v>34</v>
      </c>
      <c r="W1034">
        <v>0.2</v>
      </c>
      <c r="X1034">
        <v>6.8</v>
      </c>
      <c r="Y1034" s="2">
        <v>0.5</v>
      </c>
      <c r="Z1034">
        <v>166</v>
      </c>
      <c r="AA1034">
        <v>2</v>
      </c>
      <c r="AB1034">
        <v>1</v>
      </c>
    </row>
    <row r="1035" spans="1:28" x14ac:dyDescent="0.25">
      <c r="A1035">
        <v>2012</v>
      </c>
      <c r="B1035">
        <v>107</v>
      </c>
      <c r="C1035" t="s">
        <v>267</v>
      </c>
      <c r="D1035" t="str">
        <f>IFERROR(INDEX('Draft Master List'!E:F,MATCH(C1035,'Draft Master List'!E:E,0),2),"N/A")</f>
        <v>252010</v>
      </c>
      <c r="E1035" t="s">
        <v>32</v>
      </c>
      <c r="F1035">
        <v>25</v>
      </c>
      <c r="G1035" t="s">
        <v>758</v>
      </c>
      <c r="H1035">
        <v>12</v>
      </c>
      <c r="I1035">
        <v>2</v>
      </c>
      <c r="J1035">
        <v>32</v>
      </c>
      <c r="K1035">
        <v>102</v>
      </c>
      <c r="L1035">
        <v>0</v>
      </c>
      <c r="M1035">
        <v>22</v>
      </c>
      <c r="N1035">
        <v>3.2</v>
      </c>
      <c r="O1035">
        <v>8.5</v>
      </c>
      <c r="P1035">
        <v>2.7</v>
      </c>
      <c r="Q1035">
        <v>1</v>
      </c>
      <c r="R1035">
        <v>0</v>
      </c>
      <c r="S1035">
        <v>0</v>
      </c>
      <c r="U1035">
        <v>0</v>
      </c>
      <c r="V1035">
        <v>0</v>
      </c>
      <c r="W1035">
        <v>0</v>
      </c>
      <c r="X1035">
        <v>0</v>
      </c>
      <c r="Y1035" s="2">
        <v>0</v>
      </c>
      <c r="Z1035">
        <v>102</v>
      </c>
      <c r="AA1035">
        <v>0</v>
      </c>
      <c r="AB1035">
        <v>0</v>
      </c>
    </row>
    <row r="1036" spans="1:28" x14ac:dyDescent="0.25">
      <c r="A1036">
        <v>2012</v>
      </c>
      <c r="B1036">
        <v>108</v>
      </c>
      <c r="C1036" t="s">
        <v>84</v>
      </c>
      <c r="D1036" t="str">
        <f>IFERROR(INDEX('Draft Master List'!E:F,MATCH(C1036,'Draft Master List'!E:E,0),2),"N/A")</f>
        <v>N/A</v>
      </c>
      <c r="E1036" t="s">
        <v>34</v>
      </c>
      <c r="F1036">
        <v>28</v>
      </c>
      <c r="G1036" t="s">
        <v>1</v>
      </c>
      <c r="H1036">
        <v>10</v>
      </c>
      <c r="I1036">
        <v>9</v>
      </c>
      <c r="J1036">
        <v>31</v>
      </c>
      <c r="K1036">
        <v>132</v>
      </c>
      <c r="L1036">
        <v>0</v>
      </c>
      <c r="M1036">
        <v>24</v>
      </c>
      <c r="N1036">
        <v>4.3</v>
      </c>
      <c r="O1036">
        <v>13.2</v>
      </c>
      <c r="P1036">
        <v>3.1</v>
      </c>
      <c r="Z1036">
        <v>132</v>
      </c>
      <c r="AA1036">
        <v>0</v>
      </c>
      <c r="AB1036">
        <v>3</v>
      </c>
    </row>
    <row r="1037" spans="1:28" x14ac:dyDescent="0.25">
      <c r="A1037">
        <v>2012</v>
      </c>
      <c r="B1037">
        <v>109</v>
      </c>
      <c r="C1037" t="s">
        <v>284</v>
      </c>
      <c r="D1037" t="str">
        <f>IFERROR(INDEX('Draft Master List'!E:F,MATCH(C1037,'Draft Master List'!E:E,0),2),"N/A")</f>
        <v>1122010</v>
      </c>
      <c r="E1037" t="s">
        <v>32</v>
      </c>
      <c r="F1037">
        <v>24</v>
      </c>
      <c r="H1037">
        <v>15</v>
      </c>
      <c r="I1037">
        <v>0</v>
      </c>
      <c r="J1037">
        <v>30</v>
      </c>
      <c r="K1037">
        <v>179</v>
      </c>
      <c r="L1037">
        <v>0</v>
      </c>
      <c r="M1037">
        <v>61</v>
      </c>
      <c r="N1037">
        <v>6</v>
      </c>
      <c r="O1037">
        <v>11.9</v>
      </c>
      <c r="P1037">
        <v>2</v>
      </c>
      <c r="Q1037">
        <v>2</v>
      </c>
      <c r="R1037">
        <v>1</v>
      </c>
      <c r="S1037">
        <v>18</v>
      </c>
      <c r="T1037">
        <v>18</v>
      </c>
      <c r="U1037">
        <v>0</v>
      </c>
      <c r="V1037">
        <v>18</v>
      </c>
      <c r="W1037">
        <v>0.1</v>
      </c>
      <c r="X1037">
        <v>1.2</v>
      </c>
      <c r="Y1037" s="2">
        <v>0.5</v>
      </c>
      <c r="Z1037">
        <v>197</v>
      </c>
      <c r="AA1037">
        <v>0</v>
      </c>
      <c r="AB1037">
        <v>3</v>
      </c>
    </row>
    <row r="1038" spans="1:28" x14ac:dyDescent="0.25">
      <c r="A1038">
        <v>2012</v>
      </c>
      <c r="B1038">
        <v>110</v>
      </c>
      <c r="C1038" t="s">
        <v>697</v>
      </c>
      <c r="D1038" t="str">
        <f>IFERROR(INDEX('Draft Master List'!E:F,MATCH(C1038,'Draft Master List'!E:E,0),2),"N/A")</f>
        <v>N/A</v>
      </c>
      <c r="E1038" t="s">
        <v>27</v>
      </c>
      <c r="F1038">
        <v>32</v>
      </c>
      <c r="G1038" t="s">
        <v>1</v>
      </c>
      <c r="H1038">
        <v>16</v>
      </c>
      <c r="I1038">
        <v>16</v>
      </c>
      <c r="J1038">
        <v>30</v>
      </c>
      <c r="K1038">
        <v>49</v>
      </c>
      <c r="L1038">
        <v>1</v>
      </c>
      <c r="M1038">
        <v>15</v>
      </c>
      <c r="N1038">
        <v>1.6</v>
      </c>
      <c r="O1038">
        <v>3.1</v>
      </c>
      <c r="P1038">
        <v>1.9</v>
      </c>
      <c r="Q1038">
        <v>1</v>
      </c>
      <c r="R1038">
        <v>1</v>
      </c>
      <c r="S1038">
        <v>-1</v>
      </c>
      <c r="T1038">
        <v>-1</v>
      </c>
      <c r="U1038">
        <v>0</v>
      </c>
      <c r="V1038">
        <v>-1</v>
      </c>
      <c r="W1038">
        <v>0.1</v>
      </c>
      <c r="X1038">
        <v>-0.1</v>
      </c>
      <c r="Y1038" s="2">
        <v>1</v>
      </c>
      <c r="Z1038">
        <v>48</v>
      </c>
      <c r="AA1038">
        <v>1</v>
      </c>
      <c r="AB1038">
        <v>6</v>
      </c>
    </row>
    <row r="1039" spans="1:28" x14ac:dyDescent="0.25">
      <c r="A1039">
        <v>2012</v>
      </c>
      <c r="B1039">
        <v>111</v>
      </c>
      <c r="C1039" t="s">
        <v>1254</v>
      </c>
      <c r="D1039" t="str">
        <f>IFERROR(INDEX('Draft Master List'!E:F,MATCH(C1039,'Draft Master List'!E:E,0),2),"N/A")</f>
        <v>N/A</v>
      </c>
      <c r="E1039" t="s">
        <v>669</v>
      </c>
      <c r="F1039">
        <v>26</v>
      </c>
      <c r="H1039">
        <v>7</v>
      </c>
      <c r="I1039">
        <v>0</v>
      </c>
      <c r="J1039">
        <v>29</v>
      </c>
      <c r="K1039">
        <v>76</v>
      </c>
      <c r="L1039">
        <v>0</v>
      </c>
      <c r="M1039">
        <v>18</v>
      </c>
      <c r="N1039">
        <v>2.6</v>
      </c>
      <c r="O1039">
        <v>10.9</v>
      </c>
      <c r="P1039">
        <v>4.0999999999999996</v>
      </c>
      <c r="Q1039">
        <v>2</v>
      </c>
      <c r="R1039">
        <v>2</v>
      </c>
      <c r="S1039">
        <v>13</v>
      </c>
      <c r="T1039">
        <v>6.5</v>
      </c>
      <c r="U1039">
        <v>0</v>
      </c>
      <c r="V1039">
        <v>11</v>
      </c>
      <c r="W1039">
        <v>0.3</v>
      </c>
      <c r="X1039">
        <v>1.9</v>
      </c>
      <c r="Y1039" s="2">
        <v>1</v>
      </c>
      <c r="Z1039">
        <v>89</v>
      </c>
      <c r="AA1039">
        <v>0</v>
      </c>
      <c r="AB1039">
        <v>1</v>
      </c>
    </row>
    <row r="1040" spans="1:28" x14ac:dyDescent="0.25">
      <c r="A1040">
        <v>2012</v>
      </c>
      <c r="B1040">
        <v>112</v>
      </c>
      <c r="C1040" t="s">
        <v>1255</v>
      </c>
      <c r="D1040" t="str">
        <f>IFERROR(INDEX('Draft Master List'!E:F,MATCH(C1040,'Draft Master List'!E:E,0),2),"N/A")</f>
        <v>N/A</v>
      </c>
      <c r="E1040" t="s">
        <v>63</v>
      </c>
      <c r="F1040">
        <v>23</v>
      </c>
      <c r="H1040">
        <v>15</v>
      </c>
      <c r="I1040">
        <v>0</v>
      </c>
      <c r="J1040">
        <v>27</v>
      </c>
      <c r="K1040">
        <v>124</v>
      </c>
      <c r="L1040">
        <v>1</v>
      </c>
      <c r="M1040">
        <v>46</v>
      </c>
      <c r="N1040">
        <v>4.5999999999999996</v>
      </c>
      <c r="O1040">
        <v>8.3000000000000007</v>
      </c>
      <c r="P1040">
        <v>1.8</v>
      </c>
      <c r="Q1040">
        <v>3</v>
      </c>
      <c r="R1040">
        <v>2</v>
      </c>
      <c r="S1040">
        <v>16</v>
      </c>
      <c r="T1040">
        <v>8</v>
      </c>
      <c r="U1040">
        <v>0</v>
      </c>
      <c r="V1040">
        <v>15</v>
      </c>
      <c r="W1040">
        <v>0.1</v>
      </c>
      <c r="X1040">
        <v>1.1000000000000001</v>
      </c>
      <c r="Y1040" s="2">
        <v>0.66700000000000004</v>
      </c>
      <c r="Z1040">
        <v>140</v>
      </c>
      <c r="AA1040">
        <v>1</v>
      </c>
      <c r="AB1040">
        <v>0</v>
      </c>
    </row>
    <row r="1041" spans="1:28" x14ac:dyDescent="0.25">
      <c r="A1041">
        <v>2012</v>
      </c>
      <c r="B1041">
        <v>113</v>
      </c>
      <c r="C1041" t="s">
        <v>69</v>
      </c>
      <c r="D1041" t="str">
        <f>IFERROR(INDEX('Draft Master List'!E:F,MATCH(C1041,'Draft Master List'!E:E,0),2),"N/A")</f>
        <v>N/A</v>
      </c>
      <c r="E1041" t="s">
        <v>25</v>
      </c>
      <c r="F1041">
        <v>30</v>
      </c>
      <c r="G1041" t="s">
        <v>1</v>
      </c>
      <c r="H1041">
        <v>9</v>
      </c>
      <c r="I1041">
        <v>8</v>
      </c>
      <c r="J1041">
        <v>27</v>
      </c>
      <c r="K1041">
        <v>145</v>
      </c>
      <c r="L1041">
        <v>1</v>
      </c>
      <c r="M1041">
        <v>21</v>
      </c>
      <c r="N1041">
        <v>5.4</v>
      </c>
      <c r="O1041">
        <v>16.100000000000001</v>
      </c>
      <c r="P1041">
        <v>3</v>
      </c>
      <c r="Z1041">
        <v>145</v>
      </c>
      <c r="AA1041">
        <v>1</v>
      </c>
      <c r="AB1041">
        <v>8</v>
      </c>
    </row>
    <row r="1042" spans="1:28" x14ac:dyDescent="0.25">
      <c r="A1042">
        <v>2012</v>
      </c>
      <c r="B1042">
        <v>114</v>
      </c>
      <c r="C1042" t="s">
        <v>1148</v>
      </c>
      <c r="D1042" t="str">
        <f>IFERROR(INDEX('Draft Master List'!E:F,MATCH(C1042,'Draft Master List'!E:E,0),2),"N/A")</f>
        <v>N/A</v>
      </c>
      <c r="E1042" t="s">
        <v>34</v>
      </c>
      <c r="F1042">
        <v>23</v>
      </c>
      <c r="H1042">
        <v>4</v>
      </c>
      <c r="I1042">
        <v>0</v>
      </c>
      <c r="J1042">
        <v>27</v>
      </c>
      <c r="K1042">
        <v>125</v>
      </c>
      <c r="L1042">
        <v>0</v>
      </c>
      <c r="M1042">
        <v>26</v>
      </c>
      <c r="N1042">
        <v>4.5999999999999996</v>
      </c>
      <c r="O1042">
        <v>31.3</v>
      </c>
      <c r="P1042">
        <v>6.8</v>
      </c>
      <c r="Q1042">
        <v>5</v>
      </c>
      <c r="R1042">
        <v>3</v>
      </c>
      <c r="S1042">
        <v>29</v>
      </c>
      <c r="T1042">
        <v>9.6999999999999993</v>
      </c>
      <c r="U1042">
        <v>0</v>
      </c>
      <c r="V1042">
        <v>15</v>
      </c>
      <c r="W1042">
        <v>0.8</v>
      </c>
      <c r="X1042">
        <v>7.3</v>
      </c>
      <c r="Y1042" s="2">
        <v>0.6</v>
      </c>
      <c r="Z1042">
        <v>154</v>
      </c>
      <c r="AA1042">
        <v>0</v>
      </c>
      <c r="AB1042">
        <v>1</v>
      </c>
    </row>
    <row r="1043" spans="1:28" x14ac:dyDescent="0.25">
      <c r="A1043">
        <v>2012</v>
      </c>
      <c r="B1043">
        <v>115</v>
      </c>
      <c r="C1043" t="s">
        <v>81</v>
      </c>
      <c r="D1043" t="str">
        <f>IFERROR(INDEX('Draft Master List'!E:F,MATCH(C1043,'Draft Master List'!E:E,0),2),"N/A")</f>
        <v>N/A</v>
      </c>
      <c r="E1043" t="s">
        <v>13</v>
      </c>
      <c r="F1043">
        <v>31</v>
      </c>
      <c r="G1043" t="s">
        <v>1</v>
      </c>
      <c r="H1043">
        <v>16</v>
      </c>
      <c r="I1043">
        <v>16</v>
      </c>
      <c r="J1043">
        <v>27</v>
      </c>
      <c r="K1043">
        <v>40</v>
      </c>
      <c r="L1043">
        <v>0</v>
      </c>
      <c r="M1043">
        <v>11</v>
      </c>
      <c r="N1043">
        <v>1.5</v>
      </c>
      <c r="O1043">
        <v>2.5</v>
      </c>
      <c r="P1043">
        <v>1.7</v>
      </c>
      <c r="Q1043">
        <v>1</v>
      </c>
      <c r="R1043">
        <v>0</v>
      </c>
      <c r="S1043">
        <v>0</v>
      </c>
      <c r="U1043">
        <v>0</v>
      </c>
      <c r="V1043">
        <v>0</v>
      </c>
      <c r="W1043">
        <v>0</v>
      </c>
      <c r="X1043">
        <v>0</v>
      </c>
      <c r="Y1043" s="2">
        <v>0</v>
      </c>
      <c r="Z1043">
        <v>40</v>
      </c>
      <c r="AA1043">
        <v>0</v>
      </c>
      <c r="AB1043">
        <v>15</v>
      </c>
    </row>
    <row r="1044" spans="1:28" x14ac:dyDescent="0.25">
      <c r="A1044">
        <v>2012</v>
      </c>
      <c r="B1044">
        <v>116</v>
      </c>
      <c r="C1044" t="s">
        <v>749</v>
      </c>
      <c r="D1044" t="str">
        <f>IFERROR(INDEX('Draft Master List'!E:F,MATCH(C1044,'Draft Master List'!E:E,0),2),"N/A")</f>
        <v>N/A</v>
      </c>
      <c r="E1044" t="s">
        <v>64</v>
      </c>
      <c r="F1044">
        <v>29</v>
      </c>
      <c r="G1044" t="s">
        <v>1</v>
      </c>
      <c r="H1044">
        <v>15</v>
      </c>
      <c r="I1044">
        <v>15</v>
      </c>
      <c r="J1044">
        <v>27</v>
      </c>
      <c r="K1044">
        <v>111</v>
      </c>
      <c r="L1044">
        <v>0</v>
      </c>
      <c r="M1044">
        <v>25</v>
      </c>
      <c r="N1044">
        <v>4.0999999999999996</v>
      </c>
      <c r="O1044">
        <v>7.4</v>
      </c>
      <c r="P1044">
        <v>1.8</v>
      </c>
      <c r="Q1044">
        <v>1</v>
      </c>
      <c r="R1044">
        <v>0</v>
      </c>
      <c r="S1044">
        <v>-9</v>
      </c>
      <c r="U1044">
        <v>0</v>
      </c>
      <c r="V1044">
        <v>-9</v>
      </c>
      <c r="W1044">
        <v>0</v>
      </c>
      <c r="X1044">
        <v>-0.6</v>
      </c>
      <c r="Y1044" s="2">
        <v>0</v>
      </c>
      <c r="Z1044">
        <v>102</v>
      </c>
      <c r="AA1044">
        <v>0</v>
      </c>
      <c r="AB1044">
        <v>6</v>
      </c>
    </row>
    <row r="1045" spans="1:28" x14ac:dyDescent="0.25">
      <c r="A1045">
        <v>2012</v>
      </c>
      <c r="B1045">
        <v>117</v>
      </c>
      <c r="C1045" t="s">
        <v>1256</v>
      </c>
      <c r="D1045" t="str">
        <f>IFERROR(INDEX('Draft Master List'!E:F,MATCH(C1045,'Draft Master List'!E:E,0),2),"N/A")</f>
        <v>N/A</v>
      </c>
      <c r="E1045" t="s">
        <v>24</v>
      </c>
      <c r="F1045">
        <v>24</v>
      </c>
      <c r="H1045">
        <v>16</v>
      </c>
      <c r="I1045">
        <v>0</v>
      </c>
      <c r="J1045">
        <v>26</v>
      </c>
      <c r="K1045">
        <v>102</v>
      </c>
      <c r="L1045">
        <v>2</v>
      </c>
      <c r="M1045">
        <v>19</v>
      </c>
      <c r="N1045">
        <v>3.9</v>
      </c>
      <c r="O1045">
        <v>6.4</v>
      </c>
      <c r="P1045">
        <v>1.6</v>
      </c>
      <c r="Q1045">
        <v>22</v>
      </c>
      <c r="R1045">
        <v>14</v>
      </c>
      <c r="S1045">
        <v>60</v>
      </c>
      <c r="T1045">
        <v>4.3</v>
      </c>
      <c r="U1045">
        <v>0</v>
      </c>
      <c r="V1045">
        <v>14</v>
      </c>
      <c r="W1045">
        <v>0.9</v>
      </c>
      <c r="X1045">
        <v>3.8</v>
      </c>
      <c r="Y1045" s="2">
        <v>0.63600000000000001</v>
      </c>
      <c r="Z1045">
        <v>162</v>
      </c>
      <c r="AA1045">
        <v>2</v>
      </c>
      <c r="AB1045">
        <v>4</v>
      </c>
    </row>
    <row r="1046" spans="1:28" x14ac:dyDescent="0.25">
      <c r="A1046">
        <v>2012</v>
      </c>
      <c r="B1046">
        <v>118</v>
      </c>
      <c r="C1046" t="s">
        <v>83</v>
      </c>
      <c r="D1046" t="str">
        <f>IFERROR(INDEX('Draft Master List'!E:F,MATCH(C1046,'Draft Master List'!E:E,0),2),"N/A")</f>
        <v>N/A</v>
      </c>
      <c r="E1046" t="s">
        <v>24</v>
      </c>
      <c r="F1046">
        <v>30</v>
      </c>
      <c r="G1046" t="s">
        <v>1</v>
      </c>
      <c r="H1046">
        <v>13</v>
      </c>
      <c r="I1046">
        <v>13</v>
      </c>
      <c r="J1046">
        <v>26</v>
      </c>
      <c r="K1046">
        <v>92</v>
      </c>
      <c r="L1046">
        <v>0</v>
      </c>
      <c r="M1046">
        <v>14</v>
      </c>
      <c r="N1046">
        <v>3.5</v>
      </c>
      <c r="O1046">
        <v>7.1</v>
      </c>
      <c r="P1046">
        <v>2</v>
      </c>
      <c r="Z1046">
        <v>92</v>
      </c>
      <c r="AA1046">
        <v>0</v>
      </c>
      <c r="AB1046">
        <v>6</v>
      </c>
    </row>
    <row r="1047" spans="1:28" x14ac:dyDescent="0.25">
      <c r="A1047">
        <v>2012</v>
      </c>
      <c r="B1047">
        <v>119</v>
      </c>
      <c r="C1047" t="s">
        <v>924</v>
      </c>
      <c r="D1047" t="str">
        <f>IFERROR(INDEX('Draft Master List'!E:F,MATCH(C1047,'Draft Master List'!E:E,0),2),"N/A")</f>
        <v>N/A</v>
      </c>
      <c r="E1047" t="s">
        <v>24</v>
      </c>
      <c r="F1047">
        <v>25</v>
      </c>
      <c r="H1047">
        <v>12</v>
      </c>
      <c r="I1047">
        <v>0</v>
      </c>
      <c r="J1047">
        <v>25</v>
      </c>
      <c r="K1047">
        <v>49</v>
      </c>
      <c r="L1047">
        <v>1</v>
      </c>
      <c r="M1047">
        <v>10</v>
      </c>
      <c r="N1047">
        <v>2</v>
      </c>
      <c r="O1047">
        <v>4.0999999999999996</v>
      </c>
      <c r="P1047">
        <v>2.1</v>
      </c>
      <c r="Q1047">
        <v>5</v>
      </c>
      <c r="R1047">
        <v>4</v>
      </c>
      <c r="S1047">
        <v>31</v>
      </c>
      <c r="T1047">
        <v>7.8</v>
      </c>
      <c r="U1047">
        <v>0</v>
      </c>
      <c r="V1047">
        <v>15</v>
      </c>
      <c r="W1047">
        <v>0.3</v>
      </c>
      <c r="X1047">
        <v>2.6</v>
      </c>
      <c r="Y1047" s="2">
        <v>0.8</v>
      </c>
      <c r="Z1047">
        <v>80</v>
      </c>
      <c r="AA1047">
        <v>1</v>
      </c>
      <c r="AB1047">
        <v>0</v>
      </c>
    </row>
    <row r="1048" spans="1:28" x14ac:dyDescent="0.25">
      <c r="A1048">
        <v>2012</v>
      </c>
      <c r="B1048">
        <v>120</v>
      </c>
      <c r="C1048" t="s">
        <v>1145</v>
      </c>
      <c r="D1048" t="str">
        <f>IFERROR(INDEX('Draft Master List'!E:F,MATCH(C1048,'Draft Master List'!E:E,0),2),"N/A")</f>
        <v>N/A</v>
      </c>
      <c r="E1048" t="s">
        <v>16</v>
      </c>
      <c r="F1048">
        <v>23</v>
      </c>
      <c r="H1048">
        <v>4</v>
      </c>
      <c r="I1048">
        <v>0</v>
      </c>
      <c r="J1048">
        <v>25</v>
      </c>
      <c r="K1048">
        <v>101</v>
      </c>
      <c r="L1048">
        <v>0</v>
      </c>
      <c r="M1048">
        <v>14</v>
      </c>
      <c r="N1048">
        <v>4</v>
      </c>
      <c r="O1048">
        <v>25.3</v>
      </c>
      <c r="P1048">
        <v>6.3</v>
      </c>
      <c r="Q1048">
        <v>8</v>
      </c>
      <c r="R1048">
        <v>8</v>
      </c>
      <c r="S1048">
        <v>62</v>
      </c>
      <c r="T1048">
        <v>7.8</v>
      </c>
      <c r="U1048">
        <v>0</v>
      </c>
      <c r="V1048">
        <v>26</v>
      </c>
      <c r="W1048">
        <v>2</v>
      </c>
      <c r="X1048">
        <v>15.5</v>
      </c>
      <c r="Y1048" s="2">
        <v>1</v>
      </c>
      <c r="Z1048">
        <v>163</v>
      </c>
      <c r="AA1048">
        <v>0</v>
      </c>
      <c r="AB1048">
        <v>0</v>
      </c>
    </row>
    <row r="1049" spans="1:28" x14ac:dyDescent="0.25">
      <c r="A1049">
        <v>2012</v>
      </c>
      <c r="B1049">
        <v>121</v>
      </c>
      <c r="C1049" t="s">
        <v>1205</v>
      </c>
      <c r="D1049" t="str">
        <f>IFERROR(INDEX('Draft Master List'!E:F,MATCH(C1049,'Draft Master List'!E:E,0),2),"N/A")</f>
        <v>N/A</v>
      </c>
      <c r="E1049" t="s">
        <v>27</v>
      </c>
      <c r="F1049">
        <v>24</v>
      </c>
      <c r="H1049">
        <v>14</v>
      </c>
      <c r="I1049">
        <v>0</v>
      </c>
      <c r="J1049">
        <v>25</v>
      </c>
      <c r="K1049">
        <v>61</v>
      </c>
      <c r="L1049">
        <v>0</v>
      </c>
      <c r="M1049">
        <v>9</v>
      </c>
      <c r="N1049">
        <v>2.4</v>
      </c>
      <c r="O1049">
        <v>4.4000000000000004</v>
      </c>
      <c r="P1049">
        <v>1.8</v>
      </c>
      <c r="Q1049">
        <v>5</v>
      </c>
      <c r="R1049">
        <v>4</v>
      </c>
      <c r="S1049">
        <v>41</v>
      </c>
      <c r="T1049">
        <v>10.3</v>
      </c>
      <c r="U1049">
        <v>0</v>
      </c>
      <c r="V1049">
        <v>15</v>
      </c>
      <c r="W1049">
        <v>0.3</v>
      </c>
      <c r="X1049">
        <v>2.9</v>
      </c>
      <c r="Y1049" s="2">
        <v>0.8</v>
      </c>
      <c r="Z1049">
        <v>102</v>
      </c>
      <c r="AA1049">
        <v>0</v>
      </c>
      <c r="AB1049">
        <v>0</v>
      </c>
    </row>
    <row r="1050" spans="1:28" x14ac:dyDescent="0.25">
      <c r="A1050">
        <v>2012</v>
      </c>
      <c r="B1050">
        <v>122</v>
      </c>
      <c r="C1050" t="s">
        <v>646</v>
      </c>
      <c r="D1050" t="str">
        <f>IFERROR(INDEX('Draft Master List'!E:F,MATCH(C1050,'Draft Master List'!E:E,0),2),"N/A")</f>
        <v>N/A</v>
      </c>
      <c r="E1050" t="s">
        <v>30</v>
      </c>
      <c r="F1050">
        <v>35</v>
      </c>
      <c r="G1050" t="s">
        <v>1</v>
      </c>
      <c r="H1050">
        <v>16</v>
      </c>
      <c r="I1050">
        <v>16</v>
      </c>
      <c r="J1050">
        <v>23</v>
      </c>
      <c r="K1050">
        <v>32</v>
      </c>
      <c r="L1050">
        <v>4</v>
      </c>
      <c r="M1050">
        <v>7</v>
      </c>
      <c r="N1050">
        <v>1.4</v>
      </c>
      <c r="O1050">
        <v>2</v>
      </c>
      <c r="P1050">
        <v>1.4</v>
      </c>
      <c r="Z1050">
        <v>32</v>
      </c>
      <c r="AA1050">
        <v>4</v>
      </c>
      <c r="AB1050">
        <v>2</v>
      </c>
    </row>
    <row r="1051" spans="1:28" x14ac:dyDescent="0.25">
      <c r="A1051">
        <v>2012</v>
      </c>
      <c r="B1051">
        <v>123</v>
      </c>
      <c r="C1051" t="s">
        <v>1202</v>
      </c>
      <c r="D1051" t="str">
        <f>IFERROR(INDEX('Draft Master List'!E:F,MATCH(C1051,'Draft Master List'!E:E,0),2),"N/A")</f>
        <v>N/A</v>
      </c>
      <c r="E1051" t="s">
        <v>5</v>
      </c>
      <c r="F1051">
        <v>30</v>
      </c>
      <c r="G1051" t="s">
        <v>732</v>
      </c>
      <c r="H1051">
        <v>14</v>
      </c>
      <c r="I1051">
        <v>3</v>
      </c>
      <c r="J1051">
        <v>23</v>
      </c>
      <c r="K1051">
        <v>63</v>
      </c>
      <c r="L1051">
        <v>1</v>
      </c>
      <c r="M1051">
        <v>9</v>
      </c>
      <c r="N1051">
        <v>2.7</v>
      </c>
      <c r="O1051">
        <v>4.5</v>
      </c>
      <c r="P1051">
        <v>1.6</v>
      </c>
      <c r="Q1051">
        <v>18</v>
      </c>
      <c r="R1051">
        <v>15</v>
      </c>
      <c r="S1051">
        <v>148</v>
      </c>
      <c r="T1051">
        <v>9.9</v>
      </c>
      <c r="U1051">
        <v>0</v>
      </c>
      <c r="V1051">
        <v>32</v>
      </c>
      <c r="W1051">
        <v>1.1000000000000001</v>
      </c>
      <c r="X1051">
        <v>10.6</v>
      </c>
      <c r="Y1051" s="2">
        <v>0.83299999999999996</v>
      </c>
      <c r="Z1051">
        <v>211</v>
      </c>
      <c r="AA1051">
        <v>1</v>
      </c>
      <c r="AB1051">
        <v>0</v>
      </c>
    </row>
    <row r="1052" spans="1:28" x14ac:dyDescent="0.25">
      <c r="A1052">
        <v>2012</v>
      </c>
      <c r="B1052">
        <v>124</v>
      </c>
      <c r="C1052" t="s">
        <v>819</v>
      </c>
      <c r="D1052" t="str">
        <f>IFERROR(INDEX('Draft Master List'!E:F,MATCH(C1052,'Draft Master List'!E:E,0),2),"N/A")</f>
        <v>N/A</v>
      </c>
      <c r="E1052" t="s">
        <v>26</v>
      </c>
      <c r="F1052">
        <v>36</v>
      </c>
      <c r="G1052" t="s">
        <v>1</v>
      </c>
      <c r="H1052">
        <v>16</v>
      </c>
      <c r="I1052">
        <v>16</v>
      </c>
      <c r="J1052">
        <v>23</v>
      </c>
      <c r="K1052">
        <v>6</v>
      </c>
      <c r="L1052">
        <v>0</v>
      </c>
      <c r="M1052">
        <v>10</v>
      </c>
      <c r="N1052">
        <v>0.3</v>
      </c>
      <c r="O1052">
        <v>0.4</v>
      </c>
      <c r="P1052">
        <v>1.4</v>
      </c>
      <c r="Z1052">
        <v>6</v>
      </c>
      <c r="AA1052">
        <v>0</v>
      </c>
      <c r="AB1052">
        <v>2</v>
      </c>
    </row>
    <row r="1053" spans="1:28" x14ac:dyDescent="0.25">
      <c r="A1053">
        <v>2012</v>
      </c>
      <c r="B1053">
        <v>125</v>
      </c>
      <c r="C1053" t="s">
        <v>1257</v>
      </c>
      <c r="D1053" t="str">
        <f>IFERROR(INDEX('Draft Master List'!E:F,MATCH(C1053,'Draft Master List'!E:E,0),2),"N/A")</f>
        <v>N/A</v>
      </c>
      <c r="E1053" t="s">
        <v>4</v>
      </c>
      <c r="F1053">
        <v>26</v>
      </c>
      <c r="H1053">
        <v>5</v>
      </c>
      <c r="I1053">
        <v>0</v>
      </c>
      <c r="J1053">
        <v>23</v>
      </c>
      <c r="K1053">
        <v>92</v>
      </c>
      <c r="L1053">
        <v>0</v>
      </c>
      <c r="M1053">
        <v>14</v>
      </c>
      <c r="N1053">
        <v>4</v>
      </c>
      <c r="O1053">
        <v>18.399999999999999</v>
      </c>
      <c r="P1053">
        <v>4.5999999999999996</v>
      </c>
      <c r="Q1053">
        <v>1</v>
      </c>
      <c r="R1053">
        <v>0</v>
      </c>
      <c r="S1053">
        <v>0</v>
      </c>
      <c r="U1053">
        <v>0</v>
      </c>
      <c r="V1053">
        <v>0</v>
      </c>
      <c r="W1053">
        <v>0</v>
      </c>
      <c r="X1053">
        <v>0</v>
      </c>
      <c r="Y1053" s="2">
        <v>0</v>
      </c>
      <c r="Z1053">
        <v>92</v>
      </c>
      <c r="AA1053">
        <v>0</v>
      </c>
      <c r="AB1053">
        <v>0</v>
      </c>
    </row>
    <row r="1054" spans="1:28" x14ac:dyDescent="0.25">
      <c r="A1054">
        <v>2012</v>
      </c>
      <c r="B1054">
        <v>126</v>
      </c>
      <c r="C1054" t="s">
        <v>917</v>
      </c>
      <c r="D1054" t="str">
        <f>IFERROR(INDEX('Draft Master List'!E:F,MATCH(C1054,'Draft Master List'!E:E,0),2),"N/A")</f>
        <v>N/A</v>
      </c>
      <c r="E1054" t="s">
        <v>7</v>
      </c>
      <c r="F1054">
        <v>25</v>
      </c>
      <c r="H1054">
        <v>16</v>
      </c>
      <c r="I1054">
        <v>0</v>
      </c>
      <c r="J1054">
        <v>23</v>
      </c>
      <c r="K1054">
        <v>88</v>
      </c>
      <c r="L1054">
        <v>2</v>
      </c>
      <c r="M1054">
        <v>12</v>
      </c>
      <c r="N1054">
        <v>3.8</v>
      </c>
      <c r="O1054">
        <v>5.5</v>
      </c>
      <c r="P1054">
        <v>1.4</v>
      </c>
      <c r="Q1054">
        <v>23</v>
      </c>
      <c r="R1054">
        <v>15</v>
      </c>
      <c r="S1054">
        <v>109</v>
      </c>
      <c r="T1054">
        <v>7.3</v>
      </c>
      <c r="U1054">
        <v>0</v>
      </c>
      <c r="V1054">
        <v>25</v>
      </c>
      <c r="W1054">
        <v>0.9</v>
      </c>
      <c r="X1054">
        <v>6.8</v>
      </c>
      <c r="Y1054" s="2">
        <v>0.65200000000000002</v>
      </c>
      <c r="Z1054">
        <v>197</v>
      </c>
      <c r="AA1054">
        <v>2</v>
      </c>
      <c r="AB1054">
        <v>0</v>
      </c>
    </row>
    <row r="1055" spans="1:28" x14ac:dyDescent="0.25">
      <c r="A1055">
        <v>2012</v>
      </c>
      <c r="B1055">
        <v>127</v>
      </c>
      <c r="C1055" t="s">
        <v>533</v>
      </c>
      <c r="D1055" t="str">
        <f>IFERROR(INDEX('Draft Master List'!E:F,MATCH(C1055,'Draft Master List'!E:E,0),2),"N/A")</f>
        <v>1172006</v>
      </c>
      <c r="E1055" t="s">
        <v>19</v>
      </c>
      <c r="F1055">
        <v>30</v>
      </c>
      <c r="H1055">
        <v>16</v>
      </c>
      <c r="I1055">
        <v>0</v>
      </c>
      <c r="J1055">
        <v>23</v>
      </c>
      <c r="K1055">
        <v>83</v>
      </c>
      <c r="L1055">
        <v>1</v>
      </c>
      <c r="M1055">
        <v>14</v>
      </c>
      <c r="N1055">
        <v>3.6</v>
      </c>
      <c r="O1055">
        <v>5.2</v>
      </c>
      <c r="P1055">
        <v>1.4</v>
      </c>
      <c r="Q1055">
        <v>8</v>
      </c>
      <c r="R1055">
        <v>4</v>
      </c>
      <c r="S1055">
        <v>31</v>
      </c>
      <c r="T1055">
        <v>7.8</v>
      </c>
      <c r="U1055">
        <v>0</v>
      </c>
      <c r="V1055">
        <v>9</v>
      </c>
      <c r="W1055">
        <v>0.3</v>
      </c>
      <c r="X1055">
        <v>1.9</v>
      </c>
      <c r="Y1055" s="2">
        <v>0.5</v>
      </c>
      <c r="Z1055">
        <v>114</v>
      </c>
      <c r="AA1055">
        <v>1</v>
      </c>
      <c r="AB1055">
        <v>2</v>
      </c>
    </row>
    <row r="1056" spans="1:28" x14ac:dyDescent="0.25">
      <c r="A1056">
        <v>2012</v>
      </c>
      <c r="B1056">
        <v>128</v>
      </c>
      <c r="C1056" t="s">
        <v>110</v>
      </c>
      <c r="D1056" t="str">
        <f>IFERROR(INDEX('Draft Master List'!E:F,MATCH(C1056,'Draft Master List'!E:E,0),2),"N/A")</f>
        <v>222009</v>
      </c>
      <c r="E1056" t="s">
        <v>18</v>
      </c>
      <c r="F1056">
        <v>24</v>
      </c>
      <c r="G1056" t="s">
        <v>74</v>
      </c>
      <c r="H1056">
        <v>9</v>
      </c>
      <c r="I1056">
        <v>8</v>
      </c>
      <c r="J1056">
        <v>22</v>
      </c>
      <c r="K1056">
        <v>96</v>
      </c>
      <c r="L1056">
        <v>1</v>
      </c>
      <c r="M1056">
        <v>20</v>
      </c>
      <c r="N1056">
        <v>4.4000000000000004</v>
      </c>
      <c r="O1056">
        <v>10.7</v>
      </c>
      <c r="P1056">
        <v>2.4</v>
      </c>
      <c r="Q1056">
        <v>85</v>
      </c>
      <c r="R1056">
        <v>62</v>
      </c>
      <c r="S1056">
        <v>677</v>
      </c>
      <c r="T1056">
        <v>10.9</v>
      </c>
      <c r="U1056">
        <v>3</v>
      </c>
      <c r="V1056">
        <v>45</v>
      </c>
      <c r="W1056">
        <v>6.9</v>
      </c>
      <c r="X1056">
        <v>75.2</v>
      </c>
      <c r="Y1056" s="2">
        <v>0.72899999999999998</v>
      </c>
      <c r="Z1056">
        <v>773</v>
      </c>
      <c r="AA1056">
        <v>4</v>
      </c>
      <c r="AB1056">
        <v>2</v>
      </c>
    </row>
    <row r="1057" spans="1:28" x14ac:dyDescent="0.25">
      <c r="A1057">
        <v>2012</v>
      </c>
      <c r="B1057">
        <v>129</v>
      </c>
      <c r="C1057" t="s">
        <v>73</v>
      </c>
      <c r="D1057" t="str">
        <f>IFERROR(INDEX('Draft Master List'!E:F,MATCH(C1057,'Draft Master List'!E:E,0),2),"N/A")</f>
        <v>52009</v>
      </c>
      <c r="E1057" t="s">
        <v>32</v>
      </c>
      <c r="F1057">
        <v>26</v>
      </c>
      <c r="G1057" t="s">
        <v>1</v>
      </c>
      <c r="H1057">
        <v>15</v>
      </c>
      <c r="I1057">
        <v>15</v>
      </c>
      <c r="J1057">
        <v>22</v>
      </c>
      <c r="K1057">
        <v>28</v>
      </c>
      <c r="L1057">
        <v>0</v>
      </c>
      <c r="M1057">
        <v>8</v>
      </c>
      <c r="N1057">
        <v>1.3</v>
      </c>
      <c r="O1057">
        <v>1.9</v>
      </c>
      <c r="P1057">
        <v>1.5</v>
      </c>
      <c r="Z1057">
        <v>28</v>
      </c>
      <c r="AA1057">
        <v>0</v>
      </c>
      <c r="AB1057">
        <v>14</v>
      </c>
    </row>
    <row r="1058" spans="1:28" x14ac:dyDescent="0.25">
      <c r="A1058">
        <v>2012</v>
      </c>
      <c r="B1058">
        <v>130</v>
      </c>
      <c r="C1058" t="s">
        <v>295</v>
      </c>
      <c r="D1058" t="str">
        <f>IFERROR(INDEX('Draft Master List'!E:F,MATCH(C1058,'Draft Master List'!E:E,0),2),"N/A")</f>
        <v>1732010</v>
      </c>
      <c r="E1058" t="s">
        <v>34</v>
      </c>
      <c r="F1058">
        <v>25</v>
      </c>
      <c r="H1058">
        <v>16</v>
      </c>
      <c r="I1058">
        <v>0</v>
      </c>
      <c r="J1058">
        <v>21</v>
      </c>
      <c r="K1058">
        <v>78</v>
      </c>
      <c r="L1058">
        <v>2</v>
      </c>
      <c r="M1058">
        <v>9</v>
      </c>
      <c r="N1058">
        <v>3.7</v>
      </c>
      <c r="O1058">
        <v>4.9000000000000004</v>
      </c>
      <c r="P1058">
        <v>1.3</v>
      </c>
      <c r="Z1058">
        <v>78</v>
      </c>
      <c r="AA1058">
        <v>2</v>
      </c>
      <c r="AB1058">
        <v>0</v>
      </c>
    </row>
    <row r="1059" spans="1:28" x14ac:dyDescent="0.25">
      <c r="A1059">
        <v>2012</v>
      </c>
      <c r="B1059">
        <v>131</v>
      </c>
      <c r="C1059" t="s">
        <v>1043</v>
      </c>
      <c r="D1059" t="str">
        <f>IFERROR(INDEX('Draft Master List'!E:F,MATCH(C1059,'Draft Master List'!E:E,0),2),"N/A")</f>
        <v>N/A</v>
      </c>
      <c r="E1059" t="s">
        <v>27</v>
      </c>
      <c r="F1059">
        <v>22</v>
      </c>
      <c r="H1059">
        <v>12</v>
      </c>
      <c r="I1059">
        <v>0</v>
      </c>
      <c r="J1059">
        <v>21</v>
      </c>
      <c r="K1059">
        <v>75</v>
      </c>
      <c r="L1059">
        <v>0</v>
      </c>
      <c r="M1059">
        <v>18</v>
      </c>
      <c r="N1059">
        <v>3.6</v>
      </c>
      <c r="O1059">
        <v>6.3</v>
      </c>
      <c r="P1059">
        <v>1.8</v>
      </c>
      <c r="Q1059">
        <v>12</v>
      </c>
      <c r="R1059">
        <v>6</v>
      </c>
      <c r="S1059">
        <v>33</v>
      </c>
      <c r="T1059">
        <v>5.5</v>
      </c>
      <c r="U1059">
        <v>0</v>
      </c>
      <c r="V1059">
        <v>14</v>
      </c>
      <c r="W1059">
        <v>0.5</v>
      </c>
      <c r="X1059">
        <v>2.8</v>
      </c>
      <c r="Y1059" s="2">
        <v>0.5</v>
      </c>
      <c r="Z1059">
        <v>108</v>
      </c>
      <c r="AA1059">
        <v>0</v>
      </c>
      <c r="AB1059">
        <v>1</v>
      </c>
    </row>
    <row r="1060" spans="1:28" x14ac:dyDescent="0.25">
      <c r="A1060">
        <v>2012</v>
      </c>
      <c r="B1060">
        <v>132</v>
      </c>
      <c r="C1060" t="s">
        <v>75</v>
      </c>
      <c r="D1060" t="str">
        <f>IFERROR(INDEX('Draft Master List'!E:F,MATCH(C1060,'Draft Master List'!E:E,0),2),"N/A")</f>
        <v>N/A</v>
      </c>
      <c r="E1060" t="s">
        <v>23</v>
      </c>
      <c r="F1060">
        <v>31</v>
      </c>
      <c r="G1060" t="s">
        <v>1</v>
      </c>
      <c r="H1060">
        <v>16</v>
      </c>
      <c r="I1060">
        <v>16</v>
      </c>
      <c r="J1060">
        <v>21</v>
      </c>
      <c r="K1060">
        <v>-9</v>
      </c>
      <c r="L1060">
        <v>0</v>
      </c>
      <c r="M1060">
        <v>8</v>
      </c>
      <c r="N1060">
        <v>-0.4</v>
      </c>
      <c r="O1060">
        <v>-0.6</v>
      </c>
      <c r="P1060">
        <v>1.3</v>
      </c>
      <c r="Q1060">
        <v>1</v>
      </c>
      <c r="R1060">
        <v>1</v>
      </c>
      <c r="S1060">
        <v>-6</v>
      </c>
      <c r="T1060">
        <v>-6</v>
      </c>
      <c r="U1060">
        <v>0</v>
      </c>
      <c r="V1060">
        <v>-6</v>
      </c>
      <c r="W1060">
        <v>0.1</v>
      </c>
      <c r="X1060">
        <v>-0.4</v>
      </c>
      <c r="Y1060" s="2">
        <v>1</v>
      </c>
      <c r="Z1060">
        <v>-15</v>
      </c>
      <c r="AA1060">
        <v>0</v>
      </c>
      <c r="AB1060">
        <v>4</v>
      </c>
    </row>
    <row r="1061" spans="1:28" x14ac:dyDescent="0.25">
      <c r="A1061">
        <v>2012</v>
      </c>
      <c r="B1061">
        <v>133</v>
      </c>
      <c r="C1061" t="s">
        <v>8</v>
      </c>
      <c r="D1061" t="str">
        <f>IFERROR(INDEX('Draft Master List'!E:F,MATCH(C1061,'Draft Master List'!E:E,0),2),"N/A")</f>
        <v>N/A</v>
      </c>
      <c r="E1061" t="s">
        <v>9</v>
      </c>
      <c r="F1061">
        <v>31</v>
      </c>
      <c r="G1061" t="s">
        <v>1</v>
      </c>
      <c r="H1061">
        <v>16</v>
      </c>
      <c r="I1061">
        <v>16</v>
      </c>
      <c r="J1061">
        <v>20</v>
      </c>
      <c r="K1061">
        <v>30</v>
      </c>
      <c r="L1061">
        <v>0</v>
      </c>
      <c r="M1061">
        <v>13</v>
      </c>
      <c r="N1061">
        <v>1.5</v>
      </c>
      <c r="O1061">
        <v>1.9</v>
      </c>
      <c r="P1061">
        <v>1.3</v>
      </c>
      <c r="Z1061">
        <v>30</v>
      </c>
      <c r="AA1061">
        <v>0</v>
      </c>
      <c r="AB1061">
        <v>5</v>
      </c>
    </row>
    <row r="1062" spans="1:28" x14ac:dyDescent="0.25">
      <c r="A1062">
        <v>2012</v>
      </c>
      <c r="B1062">
        <v>134</v>
      </c>
      <c r="C1062" t="s">
        <v>907</v>
      </c>
      <c r="D1062" t="str">
        <f>IFERROR(INDEX('Draft Master List'!E:F,MATCH(C1062,'Draft Master List'!E:E,0),2),"N/A")</f>
        <v>N/A</v>
      </c>
      <c r="E1062" t="s">
        <v>28</v>
      </c>
      <c r="F1062">
        <v>23</v>
      </c>
      <c r="H1062">
        <v>10</v>
      </c>
      <c r="I1062">
        <v>0</v>
      </c>
      <c r="J1062">
        <v>19</v>
      </c>
      <c r="K1062">
        <v>30</v>
      </c>
      <c r="L1062">
        <v>3</v>
      </c>
      <c r="M1062">
        <v>13</v>
      </c>
      <c r="N1062">
        <v>1.6</v>
      </c>
      <c r="O1062">
        <v>3</v>
      </c>
      <c r="P1062">
        <v>1.9</v>
      </c>
      <c r="Q1062">
        <v>1</v>
      </c>
      <c r="R1062">
        <v>1</v>
      </c>
      <c r="S1062">
        <v>8</v>
      </c>
      <c r="T1062">
        <v>8</v>
      </c>
      <c r="U1062">
        <v>0</v>
      </c>
      <c r="V1062">
        <v>8</v>
      </c>
      <c r="W1062">
        <v>0.1</v>
      </c>
      <c r="X1062">
        <v>0.8</v>
      </c>
      <c r="Y1062" s="2">
        <v>1</v>
      </c>
      <c r="Z1062">
        <v>38</v>
      </c>
      <c r="AA1062">
        <v>3</v>
      </c>
      <c r="AB1062">
        <v>0</v>
      </c>
    </row>
    <row r="1063" spans="1:28" x14ac:dyDescent="0.25">
      <c r="A1063">
        <v>2012</v>
      </c>
      <c r="B1063">
        <v>135</v>
      </c>
      <c r="C1063" t="s">
        <v>111</v>
      </c>
      <c r="D1063" t="str">
        <f>IFERROR(INDEX('Draft Master List'!E:F,MATCH(C1063,'Draft Master List'!E:E,0),2),"N/A")</f>
        <v>572008</v>
      </c>
      <c r="E1063" t="s">
        <v>4</v>
      </c>
      <c r="F1063">
        <v>27</v>
      </c>
      <c r="G1063" t="s">
        <v>62</v>
      </c>
      <c r="H1063">
        <v>10</v>
      </c>
      <c r="I1063">
        <v>6</v>
      </c>
      <c r="J1063">
        <v>19</v>
      </c>
      <c r="K1063">
        <v>64</v>
      </c>
      <c r="L1063">
        <v>1</v>
      </c>
      <c r="M1063">
        <v>15</v>
      </c>
      <c r="N1063">
        <v>3.4</v>
      </c>
      <c r="O1063">
        <v>6.4</v>
      </c>
      <c r="P1063">
        <v>1.9</v>
      </c>
      <c r="Q1063">
        <v>0</v>
      </c>
      <c r="R1063">
        <v>1</v>
      </c>
      <c r="S1063">
        <v>-6</v>
      </c>
      <c r="T1063">
        <v>-6</v>
      </c>
      <c r="U1063">
        <v>0</v>
      </c>
      <c r="V1063">
        <v>-6</v>
      </c>
      <c r="W1063">
        <v>0.1</v>
      </c>
      <c r="X1063">
        <v>-0.6</v>
      </c>
      <c r="Y1063" s="2">
        <v>0</v>
      </c>
      <c r="Z1063">
        <v>58</v>
      </c>
      <c r="AA1063">
        <v>1</v>
      </c>
      <c r="AB1063">
        <v>4</v>
      </c>
    </row>
    <row r="1064" spans="1:28" x14ac:dyDescent="0.25">
      <c r="A1064">
        <v>2012</v>
      </c>
      <c r="B1064">
        <v>136</v>
      </c>
      <c r="C1064" t="s">
        <v>440</v>
      </c>
      <c r="D1064" t="str">
        <f>IFERROR(INDEX('Draft Master List'!E:F,MATCH(C1064,'Draft Master List'!E:E,0),2),"N/A")</f>
        <v>222007</v>
      </c>
      <c r="E1064" t="s">
        <v>25</v>
      </c>
      <c r="F1064">
        <v>28</v>
      </c>
      <c r="G1064" t="s">
        <v>1</v>
      </c>
      <c r="H1064">
        <v>10</v>
      </c>
      <c r="I1064">
        <v>8</v>
      </c>
      <c r="J1064">
        <v>19</v>
      </c>
      <c r="K1064">
        <v>66</v>
      </c>
      <c r="L1064">
        <v>0</v>
      </c>
      <c r="M1064">
        <v>12</v>
      </c>
      <c r="N1064">
        <v>3.5</v>
      </c>
      <c r="O1064">
        <v>6.6</v>
      </c>
      <c r="P1064">
        <v>1.9</v>
      </c>
      <c r="Q1064">
        <v>1</v>
      </c>
      <c r="R1064">
        <v>0</v>
      </c>
      <c r="S1064">
        <v>0</v>
      </c>
      <c r="U1064">
        <v>0</v>
      </c>
      <c r="V1064">
        <v>0</v>
      </c>
      <c r="W1064">
        <v>0</v>
      </c>
      <c r="X1064">
        <v>0</v>
      </c>
      <c r="Y1064" s="2">
        <v>0</v>
      </c>
      <c r="Z1064">
        <v>66</v>
      </c>
      <c r="AA1064">
        <v>0</v>
      </c>
      <c r="AB1064">
        <v>1</v>
      </c>
    </row>
    <row r="1065" spans="1:28" x14ac:dyDescent="0.25">
      <c r="A1065">
        <v>2012</v>
      </c>
      <c r="B1065">
        <v>137</v>
      </c>
      <c r="C1065" t="s">
        <v>736</v>
      </c>
      <c r="D1065" t="str">
        <f>IFERROR(INDEX('Draft Master List'!E:F,MATCH(C1065,'Draft Master List'!E:E,0),2),"N/A")</f>
        <v>N/A</v>
      </c>
      <c r="E1065" t="s">
        <v>4</v>
      </c>
      <c r="F1065">
        <v>23</v>
      </c>
      <c r="G1065" t="s">
        <v>1</v>
      </c>
      <c r="H1065">
        <v>10</v>
      </c>
      <c r="I1065">
        <v>10</v>
      </c>
      <c r="J1065">
        <v>18</v>
      </c>
      <c r="K1065">
        <v>56</v>
      </c>
      <c r="L1065">
        <v>0</v>
      </c>
      <c r="M1065">
        <v>10</v>
      </c>
      <c r="N1065">
        <v>3.1</v>
      </c>
      <c r="O1065">
        <v>5.6</v>
      </c>
      <c r="P1065">
        <v>1.8</v>
      </c>
      <c r="Z1065">
        <v>56</v>
      </c>
      <c r="AA1065">
        <v>0</v>
      </c>
      <c r="AB1065">
        <v>5</v>
      </c>
    </row>
    <row r="1066" spans="1:28" x14ac:dyDescent="0.25">
      <c r="A1066">
        <v>2012</v>
      </c>
      <c r="B1066">
        <v>138</v>
      </c>
      <c r="C1066" t="s">
        <v>678</v>
      </c>
      <c r="D1066" t="str">
        <f>IFERROR(INDEX('Draft Master List'!E:F,MATCH(C1066,'Draft Master List'!E:E,0),2),"N/A")</f>
        <v>N/A</v>
      </c>
      <c r="E1066" t="s">
        <v>16</v>
      </c>
      <c r="F1066">
        <v>33</v>
      </c>
      <c r="G1066" t="s">
        <v>1</v>
      </c>
      <c r="H1066">
        <v>15</v>
      </c>
      <c r="I1066">
        <v>15</v>
      </c>
      <c r="J1066">
        <v>18</v>
      </c>
      <c r="K1066">
        <v>36</v>
      </c>
      <c r="L1066">
        <v>1</v>
      </c>
      <c r="M1066">
        <v>9</v>
      </c>
      <c r="N1066">
        <v>2</v>
      </c>
      <c r="O1066">
        <v>2.4</v>
      </c>
      <c r="P1066">
        <v>1.2</v>
      </c>
      <c r="Z1066">
        <v>36</v>
      </c>
      <c r="AA1066">
        <v>1</v>
      </c>
      <c r="AB1066">
        <v>7</v>
      </c>
    </row>
    <row r="1067" spans="1:28" x14ac:dyDescent="0.25">
      <c r="A1067">
        <v>2012</v>
      </c>
      <c r="B1067">
        <v>139</v>
      </c>
      <c r="C1067" t="s">
        <v>503</v>
      </c>
      <c r="D1067" t="str">
        <f>IFERROR(INDEX('Draft Master List'!E:F,MATCH(C1067,'Draft Master List'!E:E,0),2),"N/A")</f>
        <v>2442007</v>
      </c>
      <c r="E1067" t="s">
        <v>21</v>
      </c>
      <c r="F1067">
        <v>29</v>
      </c>
      <c r="G1067" t="s">
        <v>732</v>
      </c>
      <c r="H1067">
        <v>16</v>
      </c>
      <c r="I1067">
        <v>2</v>
      </c>
      <c r="J1067">
        <v>18</v>
      </c>
      <c r="K1067">
        <v>63</v>
      </c>
      <c r="L1067">
        <v>0</v>
      </c>
      <c r="M1067">
        <v>11</v>
      </c>
      <c r="N1067">
        <v>3.5</v>
      </c>
      <c r="O1067">
        <v>3.9</v>
      </c>
      <c r="P1067">
        <v>1.1000000000000001</v>
      </c>
      <c r="Q1067">
        <v>35</v>
      </c>
      <c r="R1067">
        <v>31</v>
      </c>
      <c r="S1067">
        <v>203</v>
      </c>
      <c r="T1067">
        <v>6.5</v>
      </c>
      <c r="U1067">
        <v>1</v>
      </c>
      <c r="V1067">
        <v>16</v>
      </c>
      <c r="W1067">
        <v>1.9</v>
      </c>
      <c r="X1067">
        <v>12.7</v>
      </c>
      <c r="Y1067" s="2">
        <v>0.88600000000000001</v>
      </c>
      <c r="Z1067">
        <v>266</v>
      </c>
      <c r="AA1067">
        <v>1</v>
      </c>
      <c r="AB1067">
        <v>1</v>
      </c>
    </row>
    <row r="1068" spans="1:28" x14ac:dyDescent="0.25">
      <c r="A1068">
        <v>2012</v>
      </c>
      <c r="B1068">
        <v>140</v>
      </c>
      <c r="C1068" t="s">
        <v>389</v>
      </c>
      <c r="D1068" t="str">
        <f>IFERROR(INDEX('Draft Master List'!E:F,MATCH(C1068,'Draft Master List'!E:E,0),2),"N/A")</f>
        <v>692008</v>
      </c>
      <c r="E1068" t="s">
        <v>26</v>
      </c>
      <c r="F1068">
        <v>27</v>
      </c>
      <c r="H1068">
        <v>3</v>
      </c>
      <c r="I1068">
        <v>0</v>
      </c>
      <c r="J1068">
        <v>17</v>
      </c>
      <c r="K1068">
        <v>81</v>
      </c>
      <c r="L1068">
        <v>2</v>
      </c>
      <c r="M1068">
        <v>18</v>
      </c>
      <c r="N1068">
        <v>4.8</v>
      </c>
      <c r="O1068">
        <v>27</v>
      </c>
      <c r="P1068">
        <v>5.7</v>
      </c>
      <c r="Q1068">
        <v>1</v>
      </c>
      <c r="R1068">
        <v>1</v>
      </c>
      <c r="S1068">
        <v>7</v>
      </c>
      <c r="T1068">
        <v>7</v>
      </c>
      <c r="U1068">
        <v>0</v>
      </c>
      <c r="V1068">
        <v>7</v>
      </c>
      <c r="W1068">
        <v>0.3</v>
      </c>
      <c r="X1068">
        <v>2.2999999999999998</v>
      </c>
      <c r="Y1068" s="2">
        <v>1</v>
      </c>
      <c r="Z1068">
        <v>88</v>
      </c>
      <c r="AA1068">
        <v>2</v>
      </c>
      <c r="AB1068">
        <v>0</v>
      </c>
    </row>
    <row r="1069" spans="1:28" x14ac:dyDescent="0.25">
      <c r="A1069">
        <v>2012</v>
      </c>
      <c r="B1069">
        <v>141</v>
      </c>
      <c r="C1069" t="s">
        <v>1258</v>
      </c>
      <c r="D1069" t="str">
        <f>IFERROR(INDEX('Draft Master List'!E:F,MATCH(C1069,'Draft Master List'!E:E,0),2),"N/A")</f>
        <v>N/A</v>
      </c>
      <c r="E1069" t="s">
        <v>4</v>
      </c>
      <c r="F1069">
        <v>25</v>
      </c>
      <c r="G1069" t="s">
        <v>643</v>
      </c>
      <c r="H1069">
        <v>5</v>
      </c>
      <c r="I1069">
        <v>1</v>
      </c>
      <c r="J1069">
        <v>17</v>
      </c>
      <c r="K1069">
        <v>74</v>
      </c>
      <c r="L1069">
        <v>0</v>
      </c>
      <c r="M1069">
        <v>14</v>
      </c>
      <c r="N1069">
        <v>4.4000000000000004</v>
      </c>
      <c r="O1069">
        <v>14.8</v>
      </c>
      <c r="P1069">
        <v>3.4</v>
      </c>
      <c r="Q1069">
        <v>4</v>
      </c>
      <c r="R1069">
        <v>3</v>
      </c>
      <c r="S1069">
        <v>41</v>
      </c>
      <c r="T1069">
        <v>13.7</v>
      </c>
      <c r="U1069">
        <v>0</v>
      </c>
      <c r="V1069">
        <v>21</v>
      </c>
      <c r="W1069">
        <v>0.6</v>
      </c>
      <c r="X1069">
        <v>8.1999999999999993</v>
      </c>
      <c r="Y1069" s="2">
        <v>0.75</v>
      </c>
      <c r="Z1069">
        <v>115</v>
      </c>
      <c r="AA1069">
        <v>0</v>
      </c>
      <c r="AB1069">
        <v>0</v>
      </c>
    </row>
    <row r="1070" spans="1:28" x14ac:dyDescent="0.25">
      <c r="A1070">
        <v>2012</v>
      </c>
      <c r="B1070">
        <v>142</v>
      </c>
      <c r="C1070" t="s">
        <v>923</v>
      </c>
      <c r="D1070" t="str">
        <f>IFERROR(INDEX('Draft Master List'!E:F,MATCH(C1070,'Draft Master List'!E:E,0),2),"N/A")</f>
        <v>N/A</v>
      </c>
      <c r="E1070" t="s">
        <v>3</v>
      </c>
      <c r="F1070">
        <v>24</v>
      </c>
      <c r="H1070">
        <v>16</v>
      </c>
      <c r="I1070">
        <v>0</v>
      </c>
      <c r="J1070">
        <v>16</v>
      </c>
      <c r="K1070">
        <v>61</v>
      </c>
      <c r="L1070">
        <v>1</v>
      </c>
      <c r="M1070">
        <v>20</v>
      </c>
      <c r="N1070">
        <v>3.8</v>
      </c>
      <c r="O1070">
        <v>3.8</v>
      </c>
      <c r="P1070">
        <v>1</v>
      </c>
      <c r="Q1070">
        <v>4</v>
      </c>
      <c r="R1070">
        <v>2</v>
      </c>
      <c r="S1070">
        <v>12</v>
      </c>
      <c r="T1070">
        <v>6</v>
      </c>
      <c r="U1070">
        <v>0</v>
      </c>
      <c r="V1070">
        <v>7</v>
      </c>
      <c r="W1070">
        <v>0.1</v>
      </c>
      <c r="X1070">
        <v>0.8</v>
      </c>
      <c r="Y1070" s="2">
        <v>0.5</v>
      </c>
      <c r="Z1070">
        <v>73</v>
      </c>
      <c r="AA1070">
        <v>1</v>
      </c>
      <c r="AB1070">
        <v>0</v>
      </c>
    </row>
    <row r="1071" spans="1:28" x14ac:dyDescent="0.25">
      <c r="A1071">
        <v>2012</v>
      </c>
      <c r="B1071">
        <v>143</v>
      </c>
      <c r="C1071" t="s">
        <v>445</v>
      </c>
      <c r="D1071" t="str">
        <f>IFERROR(INDEX('Draft Master List'!E:F,MATCH(C1071,'Draft Master List'!E:E,0),2),"N/A")</f>
        <v>362007</v>
      </c>
      <c r="E1071" t="s">
        <v>10</v>
      </c>
      <c r="F1071">
        <v>28</v>
      </c>
      <c r="G1071" t="s">
        <v>62</v>
      </c>
      <c r="H1071">
        <v>6</v>
      </c>
      <c r="I1071">
        <v>5</v>
      </c>
      <c r="J1071">
        <v>16</v>
      </c>
      <c r="K1071">
        <v>100</v>
      </c>
      <c r="L1071">
        <v>1</v>
      </c>
      <c r="M1071">
        <v>22</v>
      </c>
      <c r="N1071">
        <v>6.3</v>
      </c>
      <c r="O1071">
        <v>16.7</v>
      </c>
      <c r="P1071">
        <v>2.7</v>
      </c>
      <c r="Z1071">
        <v>100</v>
      </c>
      <c r="AA1071">
        <v>1</v>
      </c>
      <c r="AB1071">
        <v>2</v>
      </c>
    </row>
    <row r="1072" spans="1:28" x14ac:dyDescent="0.25">
      <c r="A1072">
        <v>2012</v>
      </c>
      <c r="B1072">
        <v>144</v>
      </c>
      <c r="C1072" t="s">
        <v>1240</v>
      </c>
      <c r="D1072" t="str">
        <f>IFERROR(INDEX('Draft Master List'!E:F,MATCH(C1072,'Draft Master List'!E:E,0),2),"N/A")</f>
        <v>N/A</v>
      </c>
      <c r="E1072" t="s">
        <v>28</v>
      </c>
      <c r="F1072">
        <v>28</v>
      </c>
      <c r="H1072">
        <v>16</v>
      </c>
      <c r="I1072">
        <v>0</v>
      </c>
      <c r="J1072">
        <v>16</v>
      </c>
      <c r="K1072">
        <v>33</v>
      </c>
      <c r="L1072">
        <v>0</v>
      </c>
      <c r="M1072">
        <v>11</v>
      </c>
      <c r="N1072">
        <v>2.1</v>
      </c>
      <c r="O1072">
        <v>2.1</v>
      </c>
      <c r="P1072">
        <v>1</v>
      </c>
      <c r="Q1072">
        <v>10</v>
      </c>
      <c r="R1072">
        <v>5</v>
      </c>
      <c r="S1072">
        <v>35</v>
      </c>
      <c r="T1072">
        <v>7</v>
      </c>
      <c r="U1072">
        <v>0</v>
      </c>
      <c r="V1072">
        <v>9</v>
      </c>
      <c r="W1072">
        <v>0.3</v>
      </c>
      <c r="X1072">
        <v>2.2000000000000002</v>
      </c>
      <c r="Y1072" s="2">
        <v>0.5</v>
      </c>
      <c r="Z1072">
        <v>68</v>
      </c>
      <c r="AA1072">
        <v>0</v>
      </c>
      <c r="AB1072">
        <v>1</v>
      </c>
    </row>
    <row r="1073" spans="1:28" x14ac:dyDescent="0.25">
      <c r="A1073">
        <v>2012</v>
      </c>
      <c r="B1073">
        <v>145</v>
      </c>
      <c r="C1073" t="s">
        <v>593</v>
      </c>
      <c r="D1073" t="str">
        <f>IFERROR(INDEX('Draft Master List'!E:F,MATCH(C1073,'Draft Master List'!E:E,0),2),"N/A")</f>
        <v>N/A</v>
      </c>
      <c r="E1073" t="s">
        <v>0</v>
      </c>
      <c r="F1073">
        <v>33</v>
      </c>
      <c r="G1073" t="s">
        <v>1</v>
      </c>
      <c r="H1073">
        <v>16</v>
      </c>
      <c r="I1073">
        <v>16</v>
      </c>
      <c r="J1073">
        <v>15</v>
      </c>
      <c r="K1073">
        <v>5</v>
      </c>
      <c r="L1073">
        <v>1</v>
      </c>
      <c r="M1073">
        <v>11</v>
      </c>
      <c r="N1073">
        <v>0.3</v>
      </c>
      <c r="O1073">
        <v>0.3</v>
      </c>
      <c r="P1073">
        <v>0.9</v>
      </c>
      <c r="Z1073">
        <v>5</v>
      </c>
      <c r="AA1073">
        <v>1</v>
      </c>
      <c r="AB1073">
        <v>5</v>
      </c>
    </row>
    <row r="1074" spans="1:28" x14ac:dyDescent="0.25">
      <c r="A1074">
        <v>2012</v>
      </c>
      <c r="B1074">
        <v>146</v>
      </c>
      <c r="C1074" t="s">
        <v>474</v>
      </c>
      <c r="D1074" t="str">
        <f>IFERROR(INDEX('Draft Master List'!E:F,MATCH(C1074,'Draft Master List'!E:E,0),2),"N/A")</f>
        <v>1372007</v>
      </c>
      <c r="E1074" t="s">
        <v>13</v>
      </c>
      <c r="F1074">
        <v>28</v>
      </c>
      <c r="G1074" t="s">
        <v>212</v>
      </c>
      <c r="H1074">
        <v>16</v>
      </c>
      <c r="I1074">
        <v>9</v>
      </c>
      <c r="J1074">
        <v>14</v>
      </c>
      <c r="K1074">
        <v>42</v>
      </c>
      <c r="L1074">
        <v>0</v>
      </c>
      <c r="M1074">
        <v>17</v>
      </c>
      <c r="N1074">
        <v>3</v>
      </c>
      <c r="O1074">
        <v>2.6</v>
      </c>
      <c r="P1074">
        <v>0.9</v>
      </c>
      <c r="Q1074">
        <v>10</v>
      </c>
      <c r="R1074">
        <v>8</v>
      </c>
      <c r="S1074">
        <v>29</v>
      </c>
      <c r="T1074">
        <v>3.6</v>
      </c>
      <c r="U1074">
        <v>0</v>
      </c>
      <c r="V1074">
        <v>12</v>
      </c>
      <c r="W1074">
        <v>0.5</v>
      </c>
      <c r="X1074">
        <v>1.8</v>
      </c>
      <c r="Y1074" s="2">
        <v>0.8</v>
      </c>
      <c r="Z1074">
        <v>71</v>
      </c>
      <c r="AA1074">
        <v>0</v>
      </c>
      <c r="AB1074">
        <v>0</v>
      </c>
    </row>
    <row r="1075" spans="1:28" x14ac:dyDescent="0.25">
      <c r="A1075">
        <v>2012</v>
      </c>
      <c r="B1075">
        <v>147</v>
      </c>
      <c r="C1075" t="s">
        <v>528</v>
      </c>
      <c r="D1075" t="str">
        <f>IFERROR(INDEX('Draft Master List'!E:F,MATCH(C1075,'Draft Master List'!E:E,0),2),"N/A")</f>
        <v>1032006</v>
      </c>
      <c r="E1075" t="s">
        <v>29</v>
      </c>
      <c r="F1075">
        <v>29</v>
      </c>
      <c r="G1075" t="s">
        <v>77</v>
      </c>
      <c r="H1075">
        <v>15</v>
      </c>
      <c r="I1075">
        <v>2</v>
      </c>
      <c r="J1075">
        <v>14</v>
      </c>
      <c r="K1075">
        <v>116</v>
      </c>
      <c r="L1075">
        <v>1</v>
      </c>
      <c r="M1075">
        <v>35</v>
      </c>
      <c r="N1075">
        <v>8.3000000000000007</v>
      </c>
      <c r="O1075">
        <v>7.7</v>
      </c>
      <c r="P1075">
        <v>0.9</v>
      </c>
      <c r="Q1075">
        <v>22</v>
      </c>
      <c r="R1075">
        <v>14</v>
      </c>
      <c r="S1075">
        <v>152</v>
      </c>
      <c r="T1075">
        <v>10.9</v>
      </c>
      <c r="U1075">
        <v>2</v>
      </c>
      <c r="V1075">
        <v>35</v>
      </c>
      <c r="W1075">
        <v>0.9</v>
      </c>
      <c r="X1075">
        <v>10.1</v>
      </c>
      <c r="Y1075" s="2">
        <v>0.63600000000000001</v>
      </c>
      <c r="Z1075">
        <v>268</v>
      </c>
      <c r="AA1075">
        <v>3</v>
      </c>
      <c r="AB1075">
        <v>1</v>
      </c>
    </row>
    <row r="1076" spans="1:28" x14ac:dyDescent="0.25">
      <c r="A1076">
        <v>2012</v>
      </c>
      <c r="B1076">
        <v>148</v>
      </c>
      <c r="C1076" t="s">
        <v>747</v>
      </c>
      <c r="D1076" t="str">
        <f>IFERROR(INDEX('Draft Master List'!E:F,MATCH(C1076,'Draft Master List'!E:E,0),2),"N/A")</f>
        <v>N/A</v>
      </c>
      <c r="E1076" t="s">
        <v>3</v>
      </c>
      <c r="F1076">
        <v>23</v>
      </c>
      <c r="H1076">
        <v>7</v>
      </c>
      <c r="I1076">
        <v>0</v>
      </c>
      <c r="J1076">
        <v>14</v>
      </c>
      <c r="K1076">
        <v>73</v>
      </c>
      <c r="L1076">
        <v>1</v>
      </c>
      <c r="M1076">
        <v>28</v>
      </c>
      <c r="N1076">
        <v>5.2</v>
      </c>
      <c r="O1076">
        <v>10.4</v>
      </c>
      <c r="P1076">
        <v>2</v>
      </c>
      <c r="Z1076">
        <v>73</v>
      </c>
      <c r="AA1076">
        <v>1</v>
      </c>
      <c r="AB1076">
        <v>0</v>
      </c>
    </row>
    <row r="1077" spans="1:28" x14ac:dyDescent="0.25">
      <c r="A1077">
        <v>2012</v>
      </c>
      <c r="B1077">
        <v>149</v>
      </c>
      <c r="C1077" t="s">
        <v>1041</v>
      </c>
      <c r="D1077" t="str">
        <f>IFERROR(INDEX('Draft Master List'!E:F,MATCH(C1077,'Draft Master List'!E:E,0),2),"N/A")</f>
        <v>N/A</v>
      </c>
      <c r="E1077" t="s">
        <v>7</v>
      </c>
      <c r="F1077">
        <v>25</v>
      </c>
      <c r="G1077" t="s">
        <v>758</v>
      </c>
      <c r="H1077">
        <v>16</v>
      </c>
      <c r="I1077">
        <v>8</v>
      </c>
      <c r="J1077">
        <v>14</v>
      </c>
      <c r="K1077">
        <v>60</v>
      </c>
      <c r="L1077">
        <v>0</v>
      </c>
      <c r="M1077">
        <v>16</v>
      </c>
      <c r="N1077">
        <v>4.3</v>
      </c>
      <c r="O1077">
        <v>3.8</v>
      </c>
      <c r="P1077">
        <v>0.9</v>
      </c>
      <c r="Q1077">
        <v>9</v>
      </c>
      <c r="R1077">
        <v>8</v>
      </c>
      <c r="S1077">
        <v>109</v>
      </c>
      <c r="T1077">
        <v>13.6</v>
      </c>
      <c r="U1077">
        <v>2</v>
      </c>
      <c r="V1077">
        <v>28</v>
      </c>
      <c r="W1077">
        <v>0.5</v>
      </c>
      <c r="X1077">
        <v>6.8</v>
      </c>
      <c r="Y1077" s="2">
        <v>0.88900000000000001</v>
      </c>
      <c r="Z1077">
        <v>169</v>
      </c>
      <c r="AA1077">
        <v>2</v>
      </c>
      <c r="AB1077">
        <v>0</v>
      </c>
    </row>
    <row r="1078" spans="1:28" x14ac:dyDescent="0.25">
      <c r="A1078">
        <v>2012</v>
      </c>
      <c r="B1078">
        <v>150</v>
      </c>
      <c r="C1078" t="s">
        <v>650</v>
      </c>
      <c r="D1078" t="str">
        <f>IFERROR(INDEX('Draft Master List'!E:F,MATCH(C1078,'Draft Master List'!E:E,0),2),"N/A")</f>
        <v>N/A</v>
      </c>
      <c r="E1078" t="s">
        <v>28</v>
      </c>
      <c r="F1078">
        <v>37</v>
      </c>
      <c r="G1078" t="s">
        <v>62</v>
      </c>
      <c r="H1078">
        <v>8</v>
      </c>
      <c r="I1078">
        <v>5</v>
      </c>
      <c r="J1078">
        <v>13</v>
      </c>
      <c r="K1078">
        <v>38</v>
      </c>
      <c r="L1078">
        <v>0</v>
      </c>
      <c r="M1078">
        <v>16</v>
      </c>
      <c r="N1078">
        <v>2.9</v>
      </c>
      <c r="O1078">
        <v>4.8</v>
      </c>
      <c r="P1078">
        <v>1.6</v>
      </c>
      <c r="Z1078">
        <v>38</v>
      </c>
      <c r="AA1078">
        <v>0</v>
      </c>
      <c r="AB1078">
        <v>3</v>
      </c>
    </row>
    <row r="1079" spans="1:28" x14ac:dyDescent="0.25">
      <c r="A1079">
        <v>2012</v>
      </c>
      <c r="B1079">
        <v>151</v>
      </c>
      <c r="C1079" t="s">
        <v>1091</v>
      </c>
      <c r="D1079" t="str">
        <f>IFERROR(INDEX('Draft Master List'!E:F,MATCH(C1079,'Draft Master List'!E:E,0),2),"N/A")</f>
        <v>N/A</v>
      </c>
      <c r="E1079" t="s">
        <v>33</v>
      </c>
      <c r="F1079">
        <v>25</v>
      </c>
      <c r="G1079" t="s">
        <v>732</v>
      </c>
      <c r="H1079">
        <v>16</v>
      </c>
      <c r="I1079">
        <v>5</v>
      </c>
      <c r="J1079">
        <v>13</v>
      </c>
      <c r="K1079">
        <v>13</v>
      </c>
      <c r="L1079">
        <v>2</v>
      </c>
      <c r="M1079">
        <v>4</v>
      </c>
      <c r="N1079">
        <v>1</v>
      </c>
      <c r="O1079">
        <v>0.8</v>
      </c>
      <c r="P1079">
        <v>0.8</v>
      </c>
      <c r="Q1079">
        <v>12</v>
      </c>
      <c r="R1079">
        <v>11</v>
      </c>
      <c r="S1079">
        <v>79</v>
      </c>
      <c r="T1079">
        <v>7.2</v>
      </c>
      <c r="U1079">
        <v>1</v>
      </c>
      <c r="V1079">
        <v>24</v>
      </c>
      <c r="W1079">
        <v>0.7</v>
      </c>
      <c r="X1079">
        <v>4.9000000000000004</v>
      </c>
      <c r="Y1079" s="2">
        <v>0.91700000000000004</v>
      </c>
      <c r="Z1079">
        <v>92</v>
      </c>
      <c r="AA1079">
        <v>3</v>
      </c>
      <c r="AB1079">
        <v>3</v>
      </c>
    </row>
    <row r="1080" spans="1:28" x14ac:dyDescent="0.25">
      <c r="A1080">
        <v>2012</v>
      </c>
      <c r="B1080">
        <v>152</v>
      </c>
      <c r="C1080" t="s">
        <v>913</v>
      </c>
      <c r="D1080" t="str">
        <f>IFERROR(INDEX('Draft Master List'!E:F,MATCH(C1080,'Draft Master List'!E:E,0),2),"N/A")</f>
        <v>N/A</v>
      </c>
      <c r="E1080" t="s">
        <v>6</v>
      </c>
      <c r="F1080">
        <v>22</v>
      </c>
      <c r="H1080">
        <v>9</v>
      </c>
      <c r="I1080">
        <v>0</v>
      </c>
      <c r="J1080">
        <v>13</v>
      </c>
      <c r="K1080">
        <v>69</v>
      </c>
      <c r="L1080">
        <v>1</v>
      </c>
      <c r="M1080">
        <v>17</v>
      </c>
      <c r="N1080">
        <v>5.3</v>
      </c>
      <c r="O1080">
        <v>7.7</v>
      </c>
      <c r="P1080">
        <v>1.4</v>
      </c>
      <c r="Q1080">
        <v>2</v>
      </c>
      <c r="R1080">
        <v>2</v>
      </c>
      <c r="S1080">
        <v>24</v>
      </c>
      <c r="T1080">
        <v>12</v>
      </c>
      <c r="U1080">
        <v>0</v>
      </c>
      <c r="V1080">
        <v>28</v>
      </c>
      <c r="W1080">
        <v>0.2</v>
      </c>
      <c r="X1080">
        <v>2.7</v>
      </c>
      <c r="Y1080" s="2">
        <v>1</v>
      </c>
      <c r="Z1080">
        <v>93</v>
      </c>
      <c r="AA1080">
        <v>1</v>
      </c>
      <c r="AB1080">
        <v>0</v>
      </c>
    </row>
    <row r="1081" spans="1:28" x14ac:dyDescent="0.25">
      <c r="A1081">
        <v>2012</v>
      </c>
      <c r="B1081">
        <v>153</v>
      </c>
      <c r="C1081" t="s">
        <v>584</v>
      </c>
      <c r="D1081" t="str">
        <f>IFERROR(INDEX('Draft Master List'!E:F,MATCH(C1081,'Draft Master List'!E:E,0),2),"N/A")</f>
        <v>N/A</v>
      </c>
      <c r="E1081" t="s">
        <v>20</v>
      </c>
      <c r="F1081">
        <v>30</v>
      </c>
      <c r="H1081">
        <v>9</v>
      </c>
      <c r="I1081">
        <v>0</v>
      </c>
      <c r="J1081">
        <v>13</v>
      </c>
      <c r="K1081">
        <v>20</v>
      </c>
      <c r="L1081">
        <v>0</v>
      </c>
      <c r="M1081">
        <v>6</v>
      </c>
      <c r="N1081">
        <v>1.5</v>
      </c>
      <c r="O1081">
        <v>2.2000000000000002</v>
      </c>
      <c r="P1081">
        <v>1.4</v>
      </c>
      <c r="Q1081">
        <v>8</v>
      </c>
      <c r="R1081">
        <v>6</v>
      </c>
      <c r="S1081">
        <v>77</v>
      </c>
      <c r="T1081">
        <v>12.8</v>
      </c>
      <c r="U1081">
        <v>1</v>
      </c>
      <c r="V1081">
        <v>32</v>
      </c>
      <c r="W1081">
        <v>0.7</v>
      </c>
      <c r="X1081">
        <v>8.6</v>
      </c>
      <c r="Y1081" s="2">
        <v>0.75</v>
      </c>
      <c r="Z1081">
        <v>97</v>
      </c>
      <c r="AA1081">
        <v>1</v>
      </c>
      <c r="AB1081">
        <v>1</v>
      </c>
    </row>
    <row r="1082" spans="1:28" x14ac:dyDescent="0.25">
      <c r="A1082">
        <v>2012</v>
      </c>
      <c r="B1082">
        <v>154</v>
      </c>
      <c r="C1082" t="s">
        <v>106</v>
      </c>
      <c r="D1082" t="str">
        <f>IFERROR(INDEX('Draft Master List'!E:F,MATCH(C1082,'Draft Master List'!E:E,0),2),"N/A")</f>
        <v>362010</v>
      </c>
      <c r="E1082" t="s">
        <v>25</v>
      </c>
      <c r="F1082">
        <v>23</v>
      </c>
      <c r="G1082" t="s">
        <v>77</v>
      </c>
      <c r="H1082">
        <v>16</v>
      </c>
      <c r="I1082">
        <v>6</v>
      </c>
      <c r="J1082">
        <v>12</v>
      </c>
      <c r="K1082">
        <v>70</v>
      </c>
      <c r="L1082">
        <v>0</v>
      </c>
      <c r="M1082">
        <v>19</v>
      </c>
      <c r="N1082">
        <v>5.8</v>
      </c>
      <c r="O1082">
        <v>4.4000000000000004</v>
      </c>
      <c r="P1082">
        <v>0.8</v>
      </c>
      <c r="Q1082">
        <v>77</v>
      </c>
      <c r="R1082">
        <v>52</v>
      </c>
      <c r="S1082">
        <v>452</v>
      </c>
      <c r="T1082">
        <v>8.6999999999999993</v>
      </c>
      <c r="U1082">
        <v>1</v>
      </c>
      <c r="V1082">
        <v>31</v>
      </c>
      <c r="W1082">
        <v>3.3</v>
      </c>
      <c r="X1082">
        <v>28.3</v>
      </c>
      <c r="Y1082" s="2">
        <v>0.67500000000000004</v>
      </c>
      <c r="Z1082">
        <v>522</v>
      </c>
      <c r="AA1082">
        <v>1</v>
      </c>
      <c r="AB1082">
        <v>2</v>
      </c>
    </row>
    <row r="1083" spans="1:28" x14ac:dyDescent="0.25">
      <c r="A1083">
        <v>2012</v>
      </c>
      <c r="B1083">
        <v>155</v>
      </c>
      <c r="C1083" t="s">
        <v>527</v>
      </c>
      <c r="D1083" t="str">
        <f>IFERROR(INDEX('Draft Master List'!E:F,MATCH(C1083,'Draft Master List'!E:E,0),2),"N/A")</f>
        <v>1002006</v>
      </c>
      <c r="E1083" t="s">
        <v>19</v>
      </c>
      <c r="F1083">
        <v>29</v>
      </c>
      <c r="G1083" t="s">
        <v>832</v>
      </c>
      <c r="H1083">
        <v>16</v>
      </c>
      <c r="I1083">
        <v>6</v>
      </c>
      <c r="J1083">
        <v>12</v>
      </c>
      <c r="K1083">
        <v>49</v>
      </c>
      <c r="L1083">
        <v>0</v>
      </c>
      <c r="M1083">
        <v>29</v>
      </c>
      <c r="N1083">
        <v>4.0999999999999996</v>
      </c>
      <c r="O1083">
        <v>3.1</v>
      </c>
      <c r="P1083">
        <v>0.8</v>
      </c>
      <c r="Q1083">
        <v>15</v>
      </c>
      <c r="R1083">
        <v>13</v>
      </c>
      <c r="S1083">
        <v>126</v>
      </c>
      <c r="T1083">
        <v>9.6999999999999993</v>
      </c>
      <c r="U1083">
        <v>2</v>
      </c>
      <c r="V1083">
        <v>20</v>
      </c>
      <c r="W1083">
        <v>0.8</v>
      </c>
      <c r="X1083">
        <v>7.9</v>
      </c>
      <c r="Y1083" s="2">
        <v>0.86699999999999999</v>
      </c>
      <c r="Z1083">
        <v>175</v>
      </c>
      <c r="AA1083">
        <v>2</v>
      </c>
      <c r="AB1083">
        <v>0</v>
      </c>
    </row>
    <row r="1084" spans="1:28" x14ac:dyDescent="0.25">
      <c r="A1084">
        <v>2012</v>
      </c>
      <c r="B1084">
        <v>156</v>
      </c>
      <c r="C1084" t="s">
        <v>752</v>
      </c>
      <c r="D1084" t="str">
        <f>IFERROR(INDEX('Draft Master List'!E:F,MATCH(C1084,'Draft Master List'!E:E,0),2),"N/A")</f>
        <v>N/A</v>
      </c>
      <c r="E1084" t="s">
        <v>6</v>
      </c>
      <c r="F1084">
        <v>23</v>
      </c>
      <c r="G1084" t="s">
        <v>62</v>
      </c>
      <c r="H1084">
        <v>7</v>
      </c>
      <c r="I1084">
        <v>6</v>
      </c>
      <c r="J1084">
        <v>11</v>
      </c>
      <c r="K1084">
        <v>42</v>
      </c>
      <c r="L1084">
        <v>1</v>
      </c>
      <c r="M1084">
        <v>14</v>
      </c>
      <c r="N1084">
        <v>3.8</v>
      </c>
      <c r="O1084">
        <v>6</v>
      </c>
      <c r="P1084">
        <v>1.6</v>
      </c>
      <c r="Z1084">
        <v>42</v>
      </c>
      <c r="AA1084">
        <v>1</v>
      </c>
      <c r="AB1084">
        <v>8</v>
      </c>
    </row>
    <row r="1085" spans="1:28" x14ac:dyDescent="0.25">
      <c r="A1085">
        <v>2012</v>
      </c>
      <c r="B1085">
        <v>157</v>
      </c>
      <c r="C1085" t="s">
        <v>1259</v>
      </c>
      <c r="D1085" t="str">
        <f>IFERROR(INDEX('Draft Master List'!E:F,MATCH(C1085,'Draft Master List'!E:E,0),2),"N/A")</f>
        <v>N/A</v>
      </c>
      <c r="E1085" t="s">
        <v>14</v>
      </c>
      <c r="F1085">
        <v>27</v>
      </c>
      <c r="G1085" t="s">
        <v>643</v>
      </c>
      <c r="H1085">
        <v>16</v>
      </c>
      <c r="I1085">
        <v>1</v>
      </c>
      <c r="J1085">
        <v>11</v>
      </c>
      <c r="K1085">
        <v>51</v>
      </c>
      <c r="L1085">
        <v>0</v>
      </c>
      <c r="M1085">
        <v>17</v>
      </c>
      <c r="N1085">
        <v>4.5999999999999996</v>
      </c>
      <c r="O1085">
        <v>3.2</v>
      </c>
      <c r="P1085">
        <v>0.7</v>
      </c>
      <c r="Q1085">
        <v>20</v>
      </c>
      <c r="R1085">
        <v>14</v>
      </c>
      <c r="S1085">
        <v>100</v>
      </c>
      <c r="T1085">
        <v>7.1</v>
      </c>
      <c r="U1085">
        <v>0</v>
      </c>
      <c r="V1085">
        <v>23</v>
      </c>
      <c r="W1085">
        <v>0.9</v>
      </c>
      <c r="X1085">
        <v>6.3</v>
      </c>
      <c r="Y1085" s="2">
        <v>0.7</v>
      </c>
      <c r="Z1085">
        <v>151</v>
      </c>
      <c r="AA1085">
        <v>0</v>
      </c>
      <c r="AB1085">
        <v>0</v>
      </c>
    </row>
    <row r="1086" spans="1:28" x14ac:dyDescent="0.25">
      <c r="A1086">
        <v>2012</v>
      </c>
      <c r="B1086">
        <v>158</v>
      </c>
      <c r="C1086" t="s">
        <v>742</v>
      </c>
      <c r="D1086" t="str">
        <f>IFERROR(INDEX('Draft Master List'!E:F,MATCH(C1086,'Draft Master List'!E:E,0),2),"N/A")</f>
        <v>N/A</v>
      </c>
      <c r="E1086" t="s">
        <v>5</v>
      </c>
      <c r="F1086">
        <v>22</v>
      </c>
      <c r="G1086" t="s">
        <v>664</v>
      </c>
      <c r="H1086">
        <v>15</v>
      </c>
      <c r="I1086">
        <v>8</v>
      </c>
      <c r="J1086">
        <v>10</v>
      </c>
      <c r="K1086">
        <v>132</v>
      </c>
      <c r="L1086">
        <v>0</v>
      </c>
      <c r="M1086">
        <v>28</v>
      </c>
      <c r="N1086">
        <v>13.2</v>
      </c>
      <c r="O1086">
        <v>8.8000000000000007</v>
      </c>
      <c r="P1086">
        <v>0.7</v>
      </c>
      <c r="Q1086">
        <v>104</v>
      </c>
      <c r="R1086">
        <v>80</v>
      </c>
      <c r="S1086">
        <v>954</v>
      </c>
      <c r="T1086">
        <v>11.9</v>
      </c>
      <c r="U1086">
        <v>8</v>
      </c>
      <c r="V1086">
        <v>39</v>
      </c>
      <c r="W1086">
        <v>5.3</v>
      </c>
      <c r="X1086">
        <v>63.6</v>
      </c>
      <c r="Y1086" s="2">
        <v>0.76900000000000002</v>
      </c>
      <c r="Z1086">
        <v>1086</v>
      </c>
      <c r="AA1086">
        <v>8</v>
      </c>
      <c r="AB1086">
        <v>4</v>
      </c>
    </row>
    <row r="1087" spans="1:28" x14ac:dyDescent="0.25">
      <c r="A1087">
        <v>2012</v>
      </c>
      <c r="B1087">
        <v>159</v>
      </c>
      <c r="C1087" t="s">
        <v>1074</v>
      </c>
      <c r="D1087" t="str">
        <f>IFERROR(INDEX('Draft Master List'!E:F,MATCH(C1087,'Draft Master List'!E:E,0),2),"N/A")</f>
        <v>N/A</v>
      </c>
      <c r="E1087" t="s">
        <v>223</v>
      </c>
      <c r="F1087">
        <v>23</v>
      </c>
      <c r="G1087" t="s">
        <v>643</v>
      </c>
      <c r="H1087">
        <v>15</v>
      </c>
      <c r="I1087">
        <v>1</v>
      </c>
      <c r="J1087">
        <v>10</v>
      </c>
      <c r="K1087">
        <v>54</v>
      </c>
      <c r="L1087">
        <v>0</v>
      </c>
      <c r="M1087">
        <v>19</v>
      </c>
      <c r="N1087">
        <v>5.4</v>
      </c>
      <c r="O1087">
        <v>3.6</v>
      </c>
      <c r="P1087">
        <v>0.7</v>
      </c>
      <c r="Q1087">
        <v>4</v>
      </c>
      <c r="R1087">
        <v>3</v>
      </c>
      <c r="S1087">
        <v>16</v>
      </c>
      <c r="T1087">
        <v>5.3</v>
      </c>
      <c r="U1087">
        <v>0</v>
      </c>
      <c r="V1087">
        <v>9</v>
      </c>
      <c r="W1087">
        <v>0.2</v>
      </c>
      <c r="X1087">
        <v>1.1000000000000001</v>
      </c>
      <c r="Y1087" s="2">
        <v>0.75</v>
      </c>
      <c r="Z1087">
        <v>70</v>
      </c>
      <c r="AA1087">
        <v>0</v>
      </c>
      <c r="AB1087">
        <v>2</v>
      </c>
    </row>
    <row r="1088" spans="1:28" x14ac:dyDescent="0.25">
      <c r="A1088">
        <v>2012</v>
      </c>
      <c r="B1088">
        <v>160</v>
      </c>
      <c r="C1088" t="s">
        <v>757</v>
      </c>
      <c r="D1088" t="str">
        <f>IFERROR(INDEX('Draft Master List'!E:F,MATCH(C1088,'Draft Master List'!E:E,0),2),"N/A")</f>
        <v>N/A</v>
      </c>
      <c r="E1088" t="s">
        <v>16</v>
      </c>
      <c r="F1088">
        <v>23</v>
      </c>
      <c r="G1088" t="s">
        <v>62</v>
      </c>
      <c r="H1088">
        <v>3</v>
      </c>
      <c r="I1088">
        <v>1</v>
      </c>
      <c r="J1088">
        <v>10</v>
      </c>
      <c r="K1088">
        <v>51</v>
      </c>
      <c r="L1088">
        <v>1</v>
      </c>
      <c r="M1088">
        <v>9</v>
      </c>
      <c r="N1088">
        <v>5.0999999999999996</v>
      </c>
      <c r="O1088">
        <v>17</v>
      </c>
      <c r="P1088">
        <v>3.3</v>
      </c>
      <c r="Q1088">
        <v>1</v>
      </c>
      <c r="R1088">
        <v>1</v>
      </c>
      <c r="S1088">
        <v>22</v>
      </c>
      <c r="T1088">
        <v>22</v>
      </c>
      <c r="U1088">
        <v>0</v>
      </c>
      <c r="V1088">
        <v>22</v>
      </c>
      <c r="W1088">
        <v>0.3</v>
      </c>
      <c r="X1088">
        <v>7.3</v>
      </c>
      <c r="Y1088" s="2">
        <v>1</v>
      </c>
      <c r="Z1088">
        <v>73</v>
      </c>
      <c r="AA1088">
        <v>1</v>
      </c>
      <c r="AB1088">
        <v>0</v>
      </c>
    </row>
    <row r="1089" spans="1:28" x14ac:dyDescent="0.25">
      <c r="A1089">
        <v>2012</v>
      </c>
      <c r="B1089">
        <v>161</v>
      </c>
      <c r="C1089" t="s">
        <v>423</v>
      </c>
      <c r="D1089" t="str">
        <f>IFERROR(INDEX('Draft Master List'!E:F,MATCH(C1089,'Draft Master List'!E:E,0),2),"N/A")</f>
        <v>2042008</v>
      </c>
      <c r="E1089" t="s">
        <v>669</v>
      </c>
      <c r="F1089">
        <v>28</v>
      </c>
      <c r="H1089">
        <v>14</v>
      </c>
      <c r="I1089">
        <v>9</v>
      </c>
      <c r="J1089">
        <v>9</v>
      </c>
      <c r="K1089">
        <v>33</v>
      </c>
      <c r="L1089">
        <v>0</v>
      </c>
      <c r="M1089">
        <v>9</v>
      </c>
      <c r="N1089">
        <v>3.7</v>
      </c>
      <c r="O1089">
        <v>2.4</v>
      </c>
      <c r="P1089">
        <v>0.6</v>
      </c>
      <c r="Q1089">
        <v>9</v>
      </c>
      <c r="R1089">
        <v>4</v>
      </c>
      <c r="S1089">
        <v>23</v>
      </c>
      <c r="T1089">
        <v>5.8</v>
      </c>
      <c r="U1089">
        <v>0</v>
      </c>
      <c r="V1089">
        <v>9</v>
      </c>
      <c r="W1089">
        <v>0.3</v>
      </c>
      <c r="X1089">
        <v>1.6</v>
      </c>
      <c r="Y1089" s="2">
        <v>0.44400000000000001</v>
      </c>
      <c r="Z1089">
        <v>56</v>
      </c>
      <c r="AA1089">
        <v>0</v>
      </c>
      <c r="AB1089">
        <v>0</v>
      </c>
    </row>
    <row r="1090" spans="1:28" x14ac:dyDescent="0.25">
      <c r="A1090">
        <v>2012</v>
      </c>
      <c r="B1090">
        <v>162</v>
      </c>
      <c r="C1090" t="s">
        <v>1201</v>
      </c>
      <c r="D1090" t="str">
        <f>IFERROR(INDEX('Draft Master List'!E:F,MATCH(C1090,'Draft Master List'!E:E,0),2),"N/A")</f>
        <v>N/A</v>
      </c>
      <c r="E1090" t="s">
        <v>3</v>
      </c>
      <c r="F1090">
        <v>31</v>
      </c>
      <c r="G1090" t="s">
        <v>212</v>
      </c>
      <c r="H1090">
        <v>16</v>
      </c>
      <c r="I1090">
        <v>13</v>
      </c>
      <c r="J1090">
        <v>9</v>
      </c>
      <c r="K1090">
        <v>32</v>
      </c>
      <c r="L1090">
        <v>1</v>
      </c>
      <c r="M1090">
        <v>6</v>
      </c>
      <c r="N1090">
        <v>3.6</v>
      </c>
      <c r="O1090">
        <v>2</v>
      </c>
      <c r="P1090">
        <v>0.6</v>
      </c>
      <c r="Q1090">
        <v>24</v>
      </c>
      <c r="R1090">
        <v>21</v>
      </c>
      <c r="S1090">
        <v>143</v>
      </c>
      <c r="T1090">
        <v>6.8</v>
      </c>
      <c r="U1090">
        <v>0</v>
      </c>
      <c r="V1090">
        <v>18</v>
      </c>
      <c r="W1090">
        <v>1.3</v>
      </c>
      <c r="X1090">
        <v>8.9</v>
      </c>
      <c r="Y1090" s="2">
        <v>0.875</v>
      </c>
      <c r="Z1090">
        <v>175</v>
      </c>
      <c r="AA1090">
        <v>1</v>
      </c>
      <c r="AB1090">
        <v>0</v>
      </c>
    </row>
    <row r="1091" spans="1:28" x14ac:dyDescent="0.25">
      <c r="A1091">
        <v>2012</v>
      </c>
      <c r="B1091">
        <v>163</v>
      </c>
      <c r="C1091" t="s">
        <v>1260</v>
      </c>
      <c r="D1091" t="str">
        <f>IFERROR(INDEX('Draft Master List'!E:F,MATCH(C1091,'Draft Master List'!E:E,0),2),"N/A")</f>
        <v>N/A</v>
      </c>
      <c r="E1091" t="s">
        <v>9</v>
      </c>
      <c r="F1091">
        <v>28</v>
      </c>
      <c r="H1091">
        <v>5</v>
      </c>
      <c r="I1091">
        <v>0</v>
      </c>
      <c r="J1091">
        <v>9</v>
      </c>
      <c r="K1091">
        <v>42</v>
      </c>
      <c r="L1091">
        <v>0</v>
      </c>
      <c r="M1091">
        <v>22</v>
      </c>
      <c r="N1091">
        <v>4.7</v>
      </c>
      <c r="O1091">
        <v>8.4</v>
      </c>
      <c r="P1091">
        <v>1.8</v>
      </c>
      <c r="Q1091">
        <v>2</v>
      </c>
      <c r="R1091">
        <v>0</v>
      </c>
      <c r="S1091">
        <v>0</v>
      </c>
      <c r="U1091">
        <v>0</v>
      </c>
      <c r="V1091">
        <v>0</v>
      </c>
      <c r="W1091">
        <v>0</v>
      </c>
      <c r="X1091">
        <v>0</v>
      </c>
      <c r="Y1091" s="2">
        <v>0</v>
      </c>
      <c r="Z1091">
        <v>42</v>
      </c>
      <c r="AA1091">
        <v>0</v>
      </c>
      <c r="AB1091">
        <v>1</v>
      </c>
    </row>
    <row r="1092" spans="1:28" x14ac:dyDescent="0.25">
      <c r="A1092">
        <v>2012</v>
      </c>
      <c r="B1092">
        <v>164</v>
      </c>
      <c r="C1092" t="s">
        <v>1215</v>
      </c>
      <c r="D1092" t="str">
        <f>IFERROR(INDEX('Draft Master List'!E:F,MATCH(C1092,'Draft Master List'!E:E,0),2),"N/A")</f>
        <v>N/A</v>
      </c>
      <c r="E1092" t="s">
        <v>12</v>
      </c>
      <c r="F1092">
        <v>31</v>
      </c>
      <c r="G1092" t="s">
        <v>77</v>
      </c>
      <c r="H1092">
        <v>6</v>
      </c>
      <c r="I1092">
        <v>5</v>
      </c>
      <c r="J1092">
        <v>8</v>
      </c>
      <c r="K1092">
        <v>48</v>
      </c>
      <c r="L1092">
        <v>0</v>
      </c>
      <c r="M1092">
        <v>16</v>
      </c>
      <c r="N1092">
        <v>6</v>
      </c>
      <c r="O1092">
        <v>8</v>
      </c>
      <c r="P1092">
        <v>1.3</v>
      </c>
      <c r="Q1092">
        <v>43</v>
      </c>
      <c r="R1092">
        <v>27</v>
      </c>
      <c r="S1092">
        <v>240</v>
      </c>
      <c r="T1092">
        <v>8.9</v>
      </c>
      <c r="U1092">
        <v>2</v>
      </c>
      <c r="V1092">
        <v>26</v>
      </c>
      <c r="W1092">
        <v>4.5</v>
      </c>
      <c r="X1092">
        <v>40</v>
      </c>
      <c r="Y1092" s="2">
        <v>0.628</v>
      </c>
      <c r="Z1092">
        <v>288</v>
      </c>
      <c r="AA1092">
        <v>2</v>
      </c>
      <c r="AB1092">
        <v>0</v>
      </c>
    </row>
    <row r="1093" spans="1:28" x14ac:dyDescent="0.25">
      <c r="A1093">
        <v>2012</v>
      </c>
      <c r="B1093">
        <v>165</v>
      </c>
      <c r="C1093" t="s">
        <v>453</v>
      </c>
      <c r="D1093" t="str">
        <f>IFERROR(INDEX('Draft Master List'!E:F,MATCH(C1093,'Draft Master List'!E:E,0),2),"N/A")</f>
        <v>632007</v>
      </c>
      <c r="E1093" t="s">
        <v>64</v>
      </c>
      <c r="F1093">
        <v>27</v>
      </c>
      <c r="H1093">
        <v>2</v>
      </c>
      <c r="I1093">
        <v>0</v>
      </c>
      <c r="J1093">
        <v>8</v>
      </c>
      <c r="K1093">
        <v>54</v>
      </c>
      <c r="L1093">
        <v>0</v>
      </c>
      <c r="M1093">
        <v>25</v>
      </c>
      <c r="N1093">
        <v>6.8</v>
      </c>
      <c r="O1093">
        <v>27</v>
      </c>
      <c r="P1093">
        <v>4</v>
      </c>
      <c r="Q1093">
        <v>4</v>
      </c>
      <c r="R1093">
        <v>2</v>
      </c>
      <c r="S1093">
        <v>20</v>
      </c>
      <c r="T1093">
        <v>10</v>
      </c>
      <c r="U1093">
        <v>0</v>
      </c>
      <c r="V1093">
        <v>14</v>
      </c>
      <c r="W1093">
        <v>1</v>
      </c>
      <c r="X1093">
        <v>10</v>
      </c>
      <c r="Y1093" s="2">
        <v>0.5</v>
      </c>
      <c r="Z1093">
        <v>74</v>
      </c>
      <c r="AA1093">
        <v>0</v>
      </c>
      <c r="AB1093">
        <v>0</v>
      </c>
    </row>
    <row r="1094" spans="1:28" x14ac:dyDescent="0.25">
      <c r="A1094">
        <v>2012</v>
      </c>
      <c r="B1094">
        <v>166</v>
      </c>
      <c r="C1094" t="s">
        <v>760</v>
      </c>
      <c r="D1094" t="str">
        <f>IFERROR(INDEX('Draft Master List'!E:F,MATCH(C1094,'Draft Master List'!E:E,0),2),"N/A")</f>
        <v>N/A</v>
      </c>
      <c r="E1094" t="s">
        <v>30</v>
      </c>
      <c r="F1094">
        <v>24</v>
      </c>
      <c r="H1094">
        <v>4</v>
      </c>
      <c r="I1094">
        <v>0</v>
      </c>
      <c r="J1094">
        <v>8</v>
      </c>
      <c r="K1094">
        <v>-9</v>
      </c>
      <c r="L1094">
        <v>0</v>
      </c>
      <c r="M1094">
        <v>-1</v>
      </c>
      <c r="N1094">
        <v>-1.1000000000000001</v>
      </c>
      <c r="O1094">
        <v>-2.2999999999999998</v>
      </c>
      <c r="P1094">
        <v>2</v>
      </c>
      <c r="Z1094">
        <v>-9</v>
      </c>
      <c r="AA1094">
        <v>0</v>
      </c>
      <c r="AB1094">
        <v>0</v>
      </c>
    </row>
    <row r="1095" spans="1:28" x14ac:dyDescent="0.25">
      <c r="A1095">
        <v>2012</v>
      </c>
      <c r="B1095">
        <v>167</v>
      </c>
      <c r="C1095" t="s">
        <v>756</v>
      </c>
      <c r="D1095" t="str">
        <f>IFERROR(INDEX('Draft Master List'!E:F,MATCH(C1095,'Draft Master List'!E:E,0),2),"N/A")</f>
        <v>N/A</v>
      </c>
      <c r="E1095" t="s">
        <v>32</v>
      </c>
      <c r="F1095">
        <v>24</v>
      </c>
      <c r="G1095" t="s">
        <v>62</v>
      </c>
      <c r="H1095">
        <v>2</v>
      </c>
      <c r="I1095">
        <v>1</v>
      </c>
      <c r="J1095">
        <v>8</v>
      </c>
      <c r="K1095">
        <v>30</v>
      </c>
      <c r="L1095">
        <v>0</v>
      </c>
      <c r="M1095">
        <v>15</v>
      </c>
      <c r="N1095">
        <v>3.8</v>
      </c>
      <c r="O1095">
        <v>15</v>
      </c>
      <c r="P1095">
        <v>4</v>
      </c>
      <c r="Z1095">
        <v>30</v>
      </c>
      <c r="AA1095">
        <v>0</v>
      </c>
      <c r="AB1095">
        <v>1</v>
      </c>
    </row>
    <row r="1096" spans="1:28" x14ac:dyDescent="0.25">
      <c r="A1096">
        <v>2012</v>
      </c>
      <c r="B1096">
        <v>168</v>
      </c>
      <c r="C1096" t="s">
        <v>363</v>
      </c>
      <c r="D1096" t="str">
        <f>IFERROR(INDEX('Draft Master List'!E:F,MATCH(C1096,'Draft Master List'!E:E,0),2),"N/A")</f>
        <v>2112009</v>
      </c>
      <c r="E1096" t="s">
        <v>64</v>
      </c>
      <c r="F1096">
        <v>26</v>
      </c>
      <c r="G1096" t="s">
        <v>643</v>
      </c>
      <c r="H1096">
        <v>15</v>
      </c>
      <c r="I1096">
        <v>1</v>
      </c>
      <c r="J1096">
        <v>8</v>
      </c>
      <c r="K1096">
        <v>30</v>
      </c>
      <c r="L1096">
        <v>0</v>
      </c>
      <c r="M1096">
        <v>9</v>
      </c>
      <c r="N1096">
        <v>3.8</v>
      </c>
      <c r="O1096">
        <v>2</v>
      </c>
      <c r="P1096">
        <v>0.5</v>
      </c>
      <c r="Q1096">
        <v>32</v>
      </c>
      <c r="R1096">
        <v>24</v>
      </c>
      <c r="S1096">
        <v>187</v>
      </c>
      <c r="T1096">
        <v>7.8</v>
      </c>
      <c r="U1096">
        <v>0</v>
      </c>
      <c r="V1096">
        <v>38</v>
      </c>
      <c r="W1096">
        <v>1.6</v>
      </c>
      <c r="X1096">
        <v>12.5</v>
      </c>
      <c r="Y1096" s="2">
        <v>0.75</v>
      </c>
      <c r="Z1096">
        <v>217</v>
      </c>
      <c r="AA1096">
        <v>0</v>
      </c>
      <c r="AB1096">
        <v>1</v>
      </c>
    </row>
    <row r="1097" spans="1:28" x14ac:dyDescent="0.25">
      <c r="A1097">
        <v>2012</v>
      </c>
      <c r="B1097">
        <v>169</v>
      </c>
      <c r="C1097" t="s">
        <v>761</v>
      </c>
      <c r="D1097" t="str">
        <f>IFERROR(INDEX('Draft Master List'!E:F,MATCH(C1097,'Draft Master List'!E:E,0),2),"N/A")</f>
        <v>N/A</v>
      </c>
      <c r="E1097" t="s">
        <v>26</v>
      </c>
      <c r="F1097">
        <v>22</v>
      </c>
      <c r="H1097">
        <v>5</v>
      </c>
      <c r="I1097">
        <v>0</v>
      </c>
      <c r="J1097">
        <v>8</v>
      </c>
      <c r="K1097">
        <v>-13</v>
      </c>
      <c r="L1097">
        <v>0</v>
      </c>
      <c r="M1097">
        <v>-1</v>
      </c>
      <c r="N1097">
        <v>-1.6</v>
      </c>
      <c r="O1097">
        <v>-2.6</v>
      </c>
      <c r="P1097">
        <v>1.6</v>
      </c>
      <c r="Z1097">
        <v>-13</v>
      </c>
      <c r="AA1097">
        <v>0</v>
      </c>
      <c r="AB1097">
        <v>0</v>
      </c>
    </row>
    <row r="1098" spans="1:28" x14ac:dyDescent="0.25">
      <c r="A1098">
        <v>2012</v>
      </c>
      <c r="B1098">
        <v>170</v>
      </c>
      <c r="C1098" t="s">
        <v>362</v>
      </c>
      <c r="D1098" t="str">
        <f>IFERROR(INDEX('Draft Master List'!E:F,MATCH(C1098,'Draft Master List'!E:E,0),2),"N/A")</f>
        <v>2092009</v>
      </c>
      <c r="E1098" t="s">
        <v>15</v>
      </c>
      <c r="F1098">
        <v>28</v>
      </c>
      <c r="H1098">
        <v>2</v>
      </c>
      <c r="I1098">
        <v>0</v>
      </c>
      <c r="J1098">
        <v>8</v>
      </c>
      <c r="K1098">
        <v>35</v>
      </c>
      <c r="L1098">
        <v>0</v>
      </c>
      <c r="M1098">
        <v>29</v>
      </c>
      <c r="N1098">
        <v>4.4000000000000004</v>
      </c>
      <c r="O1098">
        <v>17.5</v>
      </c>
      <c r="P1098">
        <v>4</v>
      </c>
      <c r="Z1098">
        <v>35</v>
      </c>
      <c r="AA1098">
        <v>0</v>
      </c>
      <c r="AB1098">
        <v>0</v>
      </c>
    </row>
    <row r="1099" spans="1:28" x14ac:dyDescent="0.25">
      <c r="A1099">
        <v>2012</v>
      </c>
      <c r="B1099">
        <v>171</v>
      </c>
      <c r="C1099" t="s">
        <v>909</v>
      </c>
      <c r="D1099" t="str">
        <f>IFERROR(INDEX('Draft Master List'!E:F,MATCH(C1099,'Draft Master List'!E:E,0),2),"N/A")</f>
        <v>N/A</v>
      </c>
      <c r="E1099" t="s">
        <v>669</v>
      </c>
      <c r="F1099">
        <v>24</v>
      </c>
      <c r="H1099">
        <v>7</v>
      </c>
      <c r="I1099">
        <v>0</v>
      </c>
      <c r="J1099">
        <v>8</v>
      </c>
      <c r="K1099">
        <v>34</v>
      </c>
      <c r="L1099">
        <v>0</v>
      </c>
      <c r="M1099">
        <v>9</v>
      </c>
      <c r="N1099">
        <v>4.3</v>
      </c>
      <c r="O1099">
        <v>4.9000000000000004</v>
      </c>
      <c r="P1099">
        <v>1.1000000000000001</v>
      </c>
      <c r="Z1099">
        <v>34</v>
      </c>
      <c r="AA1099">
        <v>0</v>
      </c>
      <c r="AB1099">
        <v>0</v>
      </c>
    </row>
    <row r="1100" spans="1:28" x14ac:dyDescent="0.25">
      <c r="A1100">
        <v>2012</v>
      </c>
      <c r="B1100">
        <v>172</v>
      </c>
      <c r="C1100" t="s">
        <v>741</v>
      </c>
      <c r="D1100" t="str">
        <f>IFERROR(INDEX('Draft Master List'!E:F,MATCH(C1100,'Draft Master List'!E:E,0),2),"N/A")</f>
        <v>N/A</v>
      </c>
      <c r="E1100" t="s">
        <v>7</v>
      </c>
      <c r="F1100">
        <v>25</v>
      </c>
      <c r="H1100">
        <v>12</v>
      </c>
      <c r="I1100">
        <v>0</v>
      </c>
      <c r="J1100">
        <v>7</v>
      </c>
      <c r="K1100">
        <v>36</v>
      </c>
      <c r="L1100">
        <v>0</v>
      </c>
      <c r="M1100">
        <v>21</v>
      </c>
      <c r="N1100">
        <v>5.0999999999999996</v>
      </c>
      <c r="O1100">
        <v>3</v>
      </c>
      <c r="P1100">
        <v>0.6</v>
      </c>
      <c r="Q1100">
        <v>8</v>
      </c>
      <c r="R1100">
        <v>8</v>
      </c>
      <c r="S1100">
        <v>15</v>
      </c>
      <c r="T1100">
        <v>1.9</v>
      </c>
      <c r="U1100">
        <v>0</v>
      </c>
      <c r="V1100">
        <v>8</v>
      </c>
      <c r="W1100">
        <v>0.7</v>
      </c>
      <c r="X1100">
        <v>1.3</v>
      </c>
      <c r="Y1100" s="2">
        <v>1</v>
      </c>
      <c r="Z1100">
        <v>51</v>
      </c>
      <c r="AA1100">
        <v>0</v>
      </c>
      <c r="AB1100">
        <v>4</v>
      </c>
    </row>
    <row r="1101" spans="1:28" x14ac:dyDescent="0.25">
      <c r="A1101">
        <v>2012</v>
      </c>
      <c r="B1101">
        <v>173</v>
      </c>
      <c r="C1101" t="s">
        <v>304</v>
      </c>
      <c r="D1101" t="str">
        <f>IFERROR(INDEX('Draft Master List'!E:F,MATCH(C1101,'Draft Master List'!E:E,0),2),"N/A")</f>
        <v>1952010</v>
      </c>
      <c r="E1101" t="s">
        <v>24</v>
      </c>
      <c r="F1101">
        <v>24</v>
      </c>
      <c r="G1101" t="s">
        <v>74</v>
      </c>
      <c r="H1101">
        <v>13</v>
      </c>
      <c r="I1101">
        <v>10</v>
      </c>
      <c r="J1101">
        <v>7</v>
      </c>
      <c r="K1101">
        <v>24</v>
      </c>
      <c r="L1101">
        <v>0</v>
      </c>
      <c r="M1101">
        <v>13</v>
      </c>
      <c r="N1101">
        <v>3.4</v>
      </c>
      <c r="O1101">
        <v>1.8</v>
      </c>
      <c r="P1101">
        <v>0.5</v>
      </c>
      <c r="Q1101">
        <v>106</v>
      </c>
      <c r="R1101">
        <v>66</v>
      </c>
      <c r="S1101">
        <v>787</v>
      </c>
      <c r="T1101">
        <v>11.9</v>
      </c>
      <c r="U1101">
        <v>5</v>
      </c>
      <c r="V1101">
        <v>60</v>
      </c>
      <c r="W1101">
        <v>5.0999999999999996</v>
      </c>
      <c r="X1101">
        <v>60.5</v>
      </c>
      <c r="Y1101" s="2">
        <v>0.623</v>
      </c>
      <c r="Z1101">
        <v>811</v>
      </c>
      <c r="AA1101">
        <v>5</v>
      </c>
      <c r="AB1101">
        <v>4</v>
      </c>
    </row>
    <row r="1102" spans="1:28" x14ac:dyDescent="0.25">
      <c r="A1102">
        <v>2012</v>
      </c>
      <c r="B1102">
        <v>174</v>
      </c>
      <c r="C1102" t="s">
        <v>569</v>
      </c>
      <c r="D1102" t="str">
        <f>IFERROR(INDEX('Draft Master List'!E:F,MATCH(C1102,'Draft Master List'!E:E,0),2),"N/A")</f>
        <v>N/A</v>
      </c>
      <c r="E1102" t="s">
        <v>63</v>
      </c>
      <c r="F1102">
        <v>31</v>
      </c>
      <c r="G1102" t="s">
        <v>62</v>
      </c>
      <c r="H1102">
        <v>6</v>
      </c>
      <c r="I1102">
        <v>1</v>
      </c>
      <c r="J1102">
        <v>7</v>
      </c>
      <c r="K1102">
        <v>28</v>
      </c>
      <c r="L1102">
        <v>0</v>
      </c>
      <c r="M1102">
        <v>13</v>
      </c>
      <c r="N1102">
        <v>4</v>
      </c>
      <c r="O1102">
        <v>4.7</v>
      </c>
      <c r="P1102">
        <v>1.2</v>
      </c>
      <c r="Z1102">
        <v>28</v>
      </c>
      <c r="AA1102">
        <v>0</v>
      </c>
      <c r="AB1102">
        <v>2</v>
      </c>
    </row>
    <row r="1103" spans="1:28" x14ac:dyDescent="0.25">
      <c r="A1103">
        <v>2012</v>
      </c>
      <c r="B1103">
        <v>175</v>
      </c>
      <c r="C1103" t="s">
        <v>1139</v>
      </c>
      <c r="D1103" t="str">
        <f>IFERROR(INDEX('Draft Master List'!E:F,MATCH(C1103,'Draft Master List'!E:E,0),2),"N/A")</f>
        <v>N/A</v>
      </c>
      <c r="E1103" t="s">
        <v>25</v>
      </c>
      <c r="F1103">
        <v>23</v>
      </c>
      <c r="H1103">
        <v>10</v>
      </c>
      <c r="I1103">
        <v>0</v>
      </c>
      <c r="J1103">
        <v>7</v>
      </c>
      <c r="K1103">
        <v>44</v>
      </c>
      <c r="L1103">
        <v>0</v>
      </c>
      <c r="M1103">
        <v>15</v>
      </c>
      <c r="N1103">
        <v>6.3</v>
      </c>
      <c r="O1103">
        <v>4.4000000000000004</v>
      </c>
      <c r="P1103">
        <v>0.7</v>
      </c>
      <c r="Q1103">
        <v>3</v>
      </c>
      <c r="R1103">
        <v>2</v>
      </c>
      <c r="S1103">
        <v>18</v>
      </c>
      <c r="T1103">
        <v>9</v>
      </c>
      <c r="U1103">
        <v>0</v>
      </c>
      <c r="V1103">
        <v>12</v>
      </c>
      <c r="W1103">
        <v>0.2</v>
      </c>
      <c r="X1103">
        <v>1.8</v>
      </c>
      <c r="Y1103" s="2">
        <v>0.66700000000000004</v>
      </c>
      <c r="Z1103">
        <v>62</v>
      </c>
      <c r="AA1103">
        <v>0</v>
      </c>
      <c r="AB1103">
        <v>0</v>
      </c>
    </row>
    <row r="1104" spans="1:28" x14ac:dyDescent="0.25">
      <c r="A1104">
        <v>2012</v>
      </c>
      <c r="B1104">
        <v>176</v>
      </c>
      <c r="C1104" t="s">
        <v>128</v>
      </c>
      <c r="D1104" t="str">
        <f>IFERROR(INDEX('Draft Master List'!E:F,MATCH(C1104,'Draft Master List'!E:E,0),2),"N/A")</f>
        <v>1072009</v>
      </c>
      <c r="E1104" t="s">
        <v>669</v>
      </c>
      <c r="F1104">
        <v>25</v>
      </c>
      <c r="H1104">
        <v>16</v>
      </c>
      <c r="I1104">
        <v>4</v>
      </c>
      <c r="J1104">
        <v>7</v>
      </c>
      <c r="K1104">
        <v>57</v>
      </c>
      <c r="L1104">
        <v>0</v>
      </c>
      <c r="M1104">
        <v>22</v>
      </c>
      <c r="N1104">
        <v>8.1</v>
      </c>
      <c r="O1104">
        <v>3.6</v>
      </c>
      <c r="P1104">
        <v>0.4</v>
      </c>
      <c r="Q1104">
        <v>40</v>
      </c>
      <c r="R1104">
        <v>18</v>
      </c>
      <c r="S1104">
        <v>108</v>
      </c>
      <c r="T1104">
        <v>6</v>
      </c>
      <c r="U1104">
        <v>1</v>
      </c>
      <c r="V1104">
        <v>12</v>
      </c>
      <c r="W1104">
        <v>1.1000000000000001</v>
      </c>
      <c r="X1104">
        <v>6.8</v>
      </c>
      <c r="Y1104" s="2">
        <v>0.45</v>
      </c>
      <c r="Z1104">
        <v>165</v>
      </c>
      <c r="AA1104">
        <v>1</v>
      </c>
      <c r="AB1104">
        <v>1</v>
      </c>
    </row>
    <row r="1105" spans="1:28" x14ac:dyDescent="0.25">
      <c r="A1105">
        <v>2012</v>
      </c>
      <c r="B1105">
        <v>177</v>
      </c>
      <c r="C1105" t="s">
        <v>1050</v>
      </c>
      <c r="D1105" t="str">
        <f>IFERROR(INDEX('Draft Master List'!E:F,MATCH(C1105,'Draft Master List'!E:E,0),2),"N/A")</f>
        <v>N/A</v>
      </c>
      <c r="E1105" t="s">
        <v>64</v>
      </c>
      <c r="F1105">
        <v>23</v>
      </c>
      <c r="G1105" t="s">
        <v>77</v>
      </c>
      <c r="H1105">
        <v>14</v>
      </c>
      <c r="I1105">
        <v>3</v>
      </c>
      <c r="J1105">
        <v>6</v>
      </c>
      <c r="K1105">
        <v>66</v>
      </c>
      <c r="L1105">
        <v>0</v>
      </c>
      <c r="M1105">
        <v>35</v>
      </c>
      <c r="N1105">
        <v>11</v>
      </c>
      <c r="O1105">
        <v>4.7</v>
      </c>
      <c r="P1105">
        <v>0.4</v>
      </c>
      <c r="Q1105">
        <v>37</v>
      </c>
      <c r="R1105">
        <v>18</v>
      </c>
      <c r="S1105">
        <v>298</v>
      </c>
      <c r="T1105">
        <v>16.600000000000001</v>
      </c>
      <c r="U1105">
        <v>2</v>
      </c>
      <c r="V1105">
        <v>69</v>
      </c>
      <c r="W1105">
        <v>1.3</v>
      </c>
      <c r="X1105">
        <v>21.3</v>
      </c>
      <c r="Y1105" s="2">
        <v>0.48599999999999999</v>
      </c>
      <c r="Z1105">
        <v>364</v>
      </c>
      <c r="AA1105">
        <v>2</v>
      </c>
      <c r="AB1105">
        <v>1</v>
      </c>
    </row>
    <row r="1106" spans="1:28" x14ac:dyDescent="0.25">
      <c r="A1106">
        <v>2012</v>
      </c>
      <c r="B1106">
        <v>178</v>
      </c>
      <c r="C1106" t="s">
        <v>665</v>
      </c>
      <c r="D1106" t="str">
        <f>IFERROR(INDEX('Draft Master List'!E:F,MATCH(C1106,'Draft Master List'!E:E,0),2),"N/A")</f>
        <v>N/A</v>
      </c>
      <c r="E1106" t="s">
        <v>64</v>
      </c>
      <c r="F1106">
        <v>29</v>
      </c>
      <c r="G1106" t="s">
        <v>77</v>
      </c>
      <c r="H1106">
        <v>16</v>
      </c>
      <c r="I1106">
        <v>2</v>
      </c>
      <c r="J1106">
        <v>6</v>
      </c>
      <c r="K1106">
        <v>42</v>
      </c>
      <c r="L1106">
        <v>0</v>
      </c>
      <c r="M1106">
        <v>16</v>
      </c>
      <c r="N1106">
        <v>7</v>
      </c>
      <c r="O1106">
        <v>2.6</v>
      </c>
      <c r="P1106">
        <v>0.4</v>
      </c>
      <c r="Q1106">
        <v>11</v>
      </c>
      <c r="R1106">
        <v>7</v>
      </c>
      <c r="S1106">
        <v>63</v>
      </c>
      <c r="T1106">
        <v>9</v>
      </c>
      <c r="U1106">
        <v>0</v>
      </c>
      <c r="V1106">
        <v>24</v>
      </c>
      <c r="W1106">
        <v>0.4</v>
      </c>
      <c r="X1106">
        <v>3.9</v>
      </c>
      <c r="Y1106" s="2">
        <v>0.63600000000000001</v>
      </c>
      <c r="Z1106">
        <v>105</v>
      </c>
      <c r="AA1106">
        <v>0</v>
      </c>
      <c r="AB1106">
        <v>6</v>
      </c>
    </row>
    <row r="1107" spans="1:28" x14ac:dyDescent="0.25">
      <c r="A1107">
        <v>2012</v>
      </c>
      <c r="B1107">
        <v>179</v>
      </c>
      <c r="C1107" t="s">
        <v>926</v>
      </c>
      <c r="D1107" t="str">
        <f>IFERROR(INDEX('Draft Master List'!E:F,MATCH(C1107,'Draft Master List'!E:E,0),2),"N/A")</f>
        <v>N/A</v>
      </c>
      <c r="E1107" t="s">
        <v>6</v>
      </c>
      <c r="F1107">
        <v>25</v>
      </c>
      <c r="G1107" t="s">
        <v>732</v>
      </c>
      <c r="H1107">
        <v>15</v>
      </c>
      <c r="I1107">
        <v>2</v>
      </c>
      <c r="J1107">
        <v>6</v>
      </c>
      <c r="K1107">
        <v>22</v>
      </c>
      <c r="L1107">
        <v>1</v>
      </c>
      <c r="M1107">
        <v>8</v>
      </c>
      <c r="N1107">
        <v>3.7</v>
      </c>
      <c r="O1107">
        <v>1.5</v>
      </c>
      <c r="P1107">
        <v>0.4</v>
      </c>
      <c r="Q1107">
        <v>12</v>
      </c>
      <c r="R1107">
        <v>7</v>
      </c>
      <c r="S1107">
        <v>43</v>
      </c>
      <c r="T1107">
        <v>6.1</v>
      </c>
      <c r="U1107">
        <v>0</v>
      </c>
      <c r="V1107">
        <v>9</v>
      </c>
      <c r="W1107">
        <v>0.5</v>
      </c>
      <c r="X1107">
        <v>2.9</v>
      </c>
      <c r="Y1107" s="2">
        <v>0.58299999999999996</v>
      </c>
      <c r="Z1107">
        <v>65</v>
      </c>
      <c r="AA1107">
        <v>1</v>
      </c>
      <c r="AB1107">
        <v>0</v>
      </c>
    </row>
    <row r="1108" spans="1:28" x14ac:dyDescent="0.25">
      <c r="A1108">
        <v>2012</v>
      </c>
      <c r="B1108">
        <v>180</v>
      </c>
      <c r="C1108" t="s">
        <v>1155</v>
      </c>
      <c r="D1108" t="str">
        <f>IFERROR(INDEX('Draft Master List'!E:F,MATCH(C1108,'Draft Master List'!E:E,0),2),"N/A")</f>
        <v>N/A</v>
      </c>
      <c r="E1108" t="s">
        <v>15</v>
      </c>
      <c r="F1108">
        <v>26</v>
      </c>
      <c r="G1108" t="s">
        <v>77</v>
      </c>
      <c r="H1108">
        <v>14</v>
      </c>
      <c r="I1108">
        <v>2</v>
      </c>
      <c r="J1108">
        <v>6</v>
      </c>
      <c r="K1108">
        <v>30</v>
      </c>
      <c r="L1108">
        <v>0</v>
      </c>
      <c r="M1108">
        <v>11</v>
      </c>
      <c r="N1108">
        <v>5</v>
      </c>
      <c r="O1108">
        <v>2.1</v>
      </c>
      <c r="P1108">
        <v>0.4</v>
      </c>
      <c r="Q1108">
        <v>80</v>
      </c>
      <c r="R1108">
        <v>51</v>
      </c>
      <c r="S1108">
        <v>533</v>
      </c>
      <c r="T1108">
        <v>10.5</v>
      </c>
      <c r="U1108">
        <v>4</v>
      </c>
      <c r="V1108">
        <v>59</v>
      </c>
      <c r="W1108">
        <v>3.6</v>
      </c>
      <c r="X1108">
        <v>38.1</v>
      </c>
      <c r="Y1108" s="2">
        <v>0.63800000000000001</v>
      </c>
      <c r="Z1108">
        <v>563</v>
      </c>
      <c r="AA1108">
        <v>4</v>
      </c>
      <c r="AB1108">
        <v>1</v>
      </c>
    </row>
    <row r="1109" spans="1:28" x14ac:dyDescent="0.25">
      <c r="A1109">
        <v>2012</v>
      </c>
      <c r="B1109">
        <v>181</v>
      </c>
      <c r="C1109" t="s">
        <v>881</v>
      </c>
      <c r="D1109" t="str">
        <f>IFERROR(INDEX('Draft Master List'!E:F,MATCH(C1109,'Draft Master List'!E:E,0),2),"N/A")</f>
        <v>N/A</v>
      </c>
      <c r="E1109" t="s">
        <v>21</v>
      </c>
      <c r="F1109">
        <v>23</v>
      </c>
      <c r="G1109" t="s">
        <v>74</v>
      </c>
      <c r="H1109">
        <v>16</v>
      </c>
      <c r="I1109">
        <v>15</v>
      </c>
      <c r="J1109">
        <v>6</v>
      </c>
      <c r="K1109">
        <v>30</v>
      </c>
      <c r="L1109">
        <v>0</v>
      </c>
      <c r="M1109">
        <v>18</v>
      </c>
      <c r="N1109">
        <v>5</v>
      </c>
      <c r="O1109">
        <v>1.9</v>
      </c>
      <c r="P1109">
        <v>0.4</v>
      </c>
      <c r="Q1109">
        <v>128</v>
      </c>
      <c r="R1109">
        <v>79</v>
      </c>
      <c r="S1109">
        <v>1198</v>
      </c>
      <c r="T1109">
        <v>15.2</v>
      </c>
      <c r="U1109">
        <v>10</v>
      </c>
      <c r="V1109">
        <v>80</v>
      </c>
      <c r="W1109">
        <v>4.9000000000000004</v>
      </c>
      <c r="X1109">
        <v>74.900000000000006</v>
      </c>
      <c r="Y1109" s="2">
        <v>0.61699999999999999</v>
      </c>
      <c r="Z1109">
        <v>1228</v>
      </c>
      <c r="AA1109">
        <v>10</v>
      </c>
      <c r="AB1109">
        <v>0</v>
      </c>
    </row>
    <row r="1110" spans="1:28" x14ac:dyDescent="0.25">
      <c r="A1110">
        <v>2012</v>
      </c>
      <c r="B1110">
        <v>182</v>
      </c>
      <c r="C1110" t="s">
        <v>906</v>
      </c>
      <c r="D1110" t="str">
        <f>IFERROR(INDEX('Draft Master List'!E:F,MATCH(C1110,'Draft Master List'!E:E,0),2),"N/A")</f>
        <v>N/A</v>
      </c>
      <c r="E1110" t="s">
        <v>16</v>
      </c>
      <c r="F1110">
        <v>24</v>
      </c>
      <c r="H1110">
        <v>14</v>
      </c>
      <c r="I1110">
        <v>0</v>
      </c>
      <c r="J1110">
        <v>6</v>
      </c>
      <c r="K1110">
        <v>21</v>
      </c>
      <c r="L1110">
        <v>0</v>
      </c>
      <c r="M1110">
        <v>7</v>
      </c>
      <c r="N1110">
        <v>3.5</v>
      </c>
      <c r="O1110">
        <v>1.5</v>
      </c>
      <c r="P1110">
        <v>0.4</v>
      </c>
      <c r="Q1110">
        <v>2</v>
      </c>
      <c r="R1110">
        <v>2</v>
      </c>
      <c r="S1110">
        <v>11</v>
      </c>
      <c r="T1110">
        <v>5.5</v>
      </c>
      <c r="U1110">
        <v>0</v>
      </c>
      <c r="V1110">
        <v>7</v>
      </c>
      <c r="W1110">
        <v>0.1</v>
      </c>
      <c r="X1110">
        <v>0.8</v>
      </c>
      <c r="Y1110" s="2">
        <v>1</v>
      </c>
      <c r="Z1110">
        <v>32</v>
      </c>
      <c r="AA1110">
        <v>0</v>
      </c>
      <c r="AB1110">
        <v>1</v>
      </c>
    </row>
    <row r="1111" spans="1:28" x14ac:dyDescent="0.25">
      <c r="A1111">
        <v>2012</v>
      </c>
      <c r="B1111">
        <v>183</v>
      </c>
      <c r="C1111" t="s">
        <v>922</v>
      </c>
      <c r="D1111" t="str">
        <f>IFERROR(INDEX('Draft Master List'!E:F,MATCH(C1111,'Draft Master List'!E:E,0),2),"N/A")</f>
        <v>N/A</v>
      </c>
      <c r="E1111" t="s">
        <v>9</v>
      </c>
      <c r="F1111">
        <v>24</v>
      </c>
      <c r="H1111">
        <v>4</v>
      </c>
      <c r="I1111">
        <v>0</v>
      </c>
      <c r="J1111">
        <v>6</v>
      </c>
      <c r="K1111">
        <v>9</v>
      </c>
      <c r="L1111">
        <v>0</v>
      </c>
      <c r="M1111">
        <v>5</v>
      </c>
      <c r="N1111">
        <v>1.5</v>
      </c>
      <c r="O1111">
        <v>2.2999999999999998</v>
      </c>
      <c r="P1111">
        <v>1.5</v>
      </c>
      <c r="Z1111">
        <v>9</v>
      </c>
      <c r="AA1111">
        <v>0</v>
      </c>
      <c r="AB1111">
        <v>0</v>
      </c>
    </row>
    <row r="1112" spans="1:28" x14ac:dyDescent="0.25">
      <c r="A1112">
        <v>2012</v>
      </c>
      <c r="B1112">
        <v>184</v>
      </c>
      <c r="C1112" t="s">
        <v>1261</v>
      </c>
      <c r="D1112" t="str">
        <f>IFERROR(INDEX('Draft Master List'!E:F,MATCH(C1112,'Draft Master List'!E:E,0),2),"N/A")</f>
        <v>N/A</v>
      </c>
      <c r="E1112" t="s">
        <v>25</v>
      </c>
      <c r="F1112">
        <v>22</v>
      </c>
      <c r="G1112" t="s">
        <v>976</v>
      </c>
      <c r="H1112">
        <v>11</v>
      </c>
      <c r="I1112">
        <v>2</v>
      </c>
      <c r="J1112">
        <v>5</v>
      </c>
      <c r="K1112">
        <v>18</v>
      </c>
      <c r="L1112">
        <v>0</v>
      </c>
      <c r="M1112">
        <v>7</v>
      </c>
      <c r="N1112">
        <v>3.6</v>
      </c>
      <c r="O1112">
        <v>1.6</v>
      </c>
      <c r="P1112">
        <v>0.5</v>
      </c>
      <c r="Q1112">
        <v>3</v>
      </c>
      <c r="R1112">
        <v>1</v>
      </c>
      <c r="S1112">
        <v>19</v>
      </c>
      <c r="T1112">
        <v>19</v>
      </c>
      <c r="U1112">
        <v>0</v>
      </c>
      <c r="V1112">
        <v>19</v>
      </c>
      <c r="W1112">
        <v>0.1</v>
      </c>
      <c r="X1112">
        <v>1.7</v>
      </c>
      <c r="Y1112" s="2">
        <v>0.33300000000000002</v>
      </c>
      <c r="Z1112">
        <v>37</v>
      </c>
      <c r="AA1112">
        <v>0</v>
      </c>
      <c r="AB1112">
        <v>0</v>
      </c>
    </row>
    <row r="1113" spans="1:28" x14ac:dyDescent="0.25">
      <c r="A1113">
        <v>2012</v>
      </c>
      <c r="B1113">
        <v>185</v>
      </c>
      <c r="C1113" t="s">
        <v>765</v>
      </c>
      <c r="D1113" t="str">
        <f>IFERROR(INDEX('Draft Master List'!E:F,MATCH(C1113,'Draft Master List'!E:E,0),2),"N/A")</f>
        <v>N/A</v>
      </c>
      <c r="E1113" t="s">
        <v>20</v>
      </c>
      <c r="F1113">
        <v>23</v>
      </c>
      <c r="G1113" t="s">
        <v>77</v>
      </c>
      <c r="H1113">
        <v>15</v>
      </c>
      <c r="I1113">
        <v>1</v>
      </c>
      <c r="J1113">
        <v>5</v>
      </c>
      <c r="K1113">
        <v>29</v>
      </c>
      <c r="L1113">
        <v>0</v>
      </c>
      <c r="M1113">
        <v>19</v>
      </c>
      <c r="N1113">
        <v>5.8</v>
      </c>
      <c r="O1113">
        <v>1.9</v>
      </c>
      <c r="P1113">
        <v>0.3</v>
      </c>
      <c r="Q1113">
        <v>90</v>
      </c>
      <c r="R1113">
        <v>50</v>
      </c>
      <c r="S1113">
        <v>861</v>
      </c>
      <c r="T1113">
        <v>17.2</v>
      </c>
      <c r="U1113">
        <v>7</v>
      </c>
      <c r="V1113">
        <v>61</v>
      </c>
      <c r="W1113">
        <v>3.3</v>
      </c>
      <c r="X1113">
        <v>57.4</v>
      </c>
      <c r="Y1113" s="2">
        <v>0.55600000000000005</v>
      </c>
      <c r="Z1113">
        <v>890</v>
      </c>
      <c r="AA1113">
        <v>7</v>
      </c>
      <c r="AB1113">
        <v>1</v>
      </c>
    </row>
    <row r="1114" spans="1:28" x14ac:dyDescent="0.25">
      <c r="A1114">
        <v>2012</v>
      </c>
      <c r="B1114">
        <v>186</v>
      </c>
      <c r="C1114" t="s">
        <v>1141</v>
      </c>
      <c r="D1114" t="str">
        <f>IFERROR(INDEX('Draft Master List'!E:F,MATCH(C1114,'Draft Master List'!E:E,0),2),"N/A")</f>
        <v>N/A</v>
      </c>
      <c r="E1114" t="s">
        <v>9</v>
      </c>
      <c r="F1114">
        <v>24</v>
      </c>
      <c r="G1114" t="s">
        <v>212</v>
      </c>
      <c r="H1114">
        <v>16</v>
      </c>
      <c r="I1114">
        <v>11</v>
      </c>
      <c r="J1114">
        <v>5</v>
      </c>
      <c r="K1114">
        <v>20</v>
      </c>
      <c r="L1114">
        <v>0</v>
      </c>
      <c r="M1114">
        <v>5</v>
      </c>
      <c r="N1114">
        <v>4</v>
      </c>
      <c r="O1114">
        <v>1.3</v>
      </c>
      <c r="P1114">
        <v>0.3</v>
      </c>
      <c r="Q1114">
        <v>15</v>
      </c>
      <c r="R1114">
        <v>11</v>
      </c>
      <c r="S1114">
        <v>50</v>
      </c>
      <c r="T1114">
        <v>4.5</v>
      </c>
      <c r="U1114">
        <v>1</v>
      </c>
      <c r="V1114">
        <v>8</v>
      </c>
      <c r="W1114">
        <v>0.7</v>
      </c>
      <c r="X1114">
        <v>3.1</v>
      </c>
      <c r="Y1114" s="2">
        <v>0.73299999999999998</v>
      </c>
      <c r="Z1114">
        <v>70</v>
      </c>
      <c r="AA1114">
        <v>1</v>
      </c>
      <c r="AB1114">
        <v>0</v>
      </c>
    </row>
    <row r="1115" spans="1:28" x14ac:dyDescent="0.25">
      <c r="A1115">
        <v>2012</v>
      </c>
      <c r="B1115">
        <v>187</v>
      </c>
      <c r="C1115" t="s">
        <v>1195</v>
      </c>
      <c r="D1115" t="str">
        <f>IFERROR(INDEX('Draft Master List'!E:F,MATCH(C1115,'Draft Master List'!E:E,0),2),"N/A")</f>
        <v>N/A</v>
      </c>
      <c r="E1115" t="s">
        <v>34</v>
      </c>
      <c r="F1115">
        <v>30</v>
      </c>
      <c r="H1115">
        <v>2</v>
      </c>
      <c r="I1115">
        <v>0</v>
      </c>
      <c r="J1115">
        <v>5</v>
      </c>
      <c r="K1115">
        <v>7</v>
      </c>
      <c r="L1115">
        <v>0</v>
      </c>
      <c r="M1115">
        <v>3</v>
      </c>
      <c r="N1115">
        <v>1.4</v>
      </c>
      <c r="O1115">
        <v>3.5</v>
      </c>
      <c r="P1115">
        <v>2.5</v>
      </c>
      <c r="Z1115">
        <v>7</v>
      </c>
      <c r="AA1115">
        <v>0</v>
      </c>
      <c r="AB1115">
        <v>0</v>
      </c>
    </row>
    <row r="1116" spans="1:28" x14ac:dyDescent="0.25">
      <c r="A1116">
        <v>2012</v>
      </c>
      <c r="B1116">
        <v>188</v>
      </c>
      <c r="C1116" t="s">
        <v>1218</v>
      </c>
      <c r="D1116" t="str">
        <f>IFERROR(INDEX('Draft Master List'!E:F,MATCH(C1116,'Draft Master List'!E:E,0),2),"N/A")</f>
        <v>N/A</v>
      </c>
      <c r="E1116" t="s">
        <v>4</v>
      </c>
      <c r="F1116">
        <v>31</v>
      </c>
      <c r="G1116" t="s">
        <v>732</v>
      </c>
      <c r="H1116">
        <v>12</v>
      </c>
      <c r="I1116">
        <v>4</v>
      </c>
      <c r="J1116">
        <v>5</v>
      </c>
      <c r="K1116">
        <v>8</v>
      </c>
      <c r="L1116">
        <v>0</v>
      </c>
      <c r="M1116">
        <v>4</v>
      </c>
      <c r="N1116">
        <v>1.6</v>
      </c>
      <c r="O1116">
        <v>0.7</v>
      </c>
      <c r="P1116">
        <v>0.4</v>
      </c>
      <c r="Q1116">
        <v>14</v>
      </c>
      <c r="R1116">
        <v>11</v>
      </c>
      <c r="S1116">
        <v>64</v>
      </c>
      <c r="T1116">
        <v>5.8</v>
      </c>
      <c r="U1116">
        <v>0</v>
      </c>
      <c r="V1116">
        <v>10</v>
      </c>
      <c r="W1116">
        <v>0.9</v>
      </c>
      <c r="X1116">
        <v>5.3</v>
      </c>
      <c r="Y1116" s="2">
        <v>0.78600000000000003</v>
      </c>
      <c r="Z1116">
        <v>72</v>
      </c>
      <c r="AA1116">
        <v>0</v>
      </c>
      <c r="AB1116">
        <v>0</v>
      </c>
    </row>
    <row r="1117" spans="1:28" x14ac:dyDescent="0.25">
      <c r="A1117">
        <v>2012</v>
      </c>
      <c r="B1117">
        <v>189</v>
      </c>
      <c r="C1117" t="s">
        <v>745</v>
      </c>
      <c r="D1117" t="str">
        <f>IFERROR(INDEX('Draft Master List'!E:F,MATCH(C1117,'Draft Master List'!E:E,0),2),"N/A")</f>
        <v>N/A</v>
      </c>
      <c r="E1117" t="s">
        <v>32</v>
      </c>
      <c r="F1117">
        <v>24</v>
      </c>
      <c r="G1117" t="s">
        <v>77</v>
      </c>
      <c r="H1117">
        <v>16</v>
      </c>
      <c r="I1117">
        <v>7</v>
      </c>
      <c r="J1117">
        <v>5</v>
      </c>
      <c r="K1117">
        <v>8</v>
      </c>
      <c r="L1117">
        <v>0</v>
      </c>
      <c r="M1117">
        <v>5</v>
      </c>
      <c r="N1117">
        <v>1.6</v>
      </c>
      <c r="O1117">
        <v>0.5</v>
      </c>
      <c r="P1117">
        <v>0.3</v>
      </c>
      <c r="Q1117">
        <v>95</v>
      </c>
      <c r="R1117">
        <v>56</v>
      </c>
      <c r="S1117">
        <v>827</v>
      </c>
      <c r="T1117">
        <v>14.8</v>
      </c>
      <c r="U1117">
        <v>2</v>
      </c>
      <c r="V1117">
        <v>66</v>
      </c>
      <c r="W1117">
        <v>3.5</v>
      </c>
      <c r="X1117">
        <v>51.7</v>
      </c>
      <c r="Y1117" s="2">
        <v>0.58899999999999997</v>
      </c>
      <c r="Z1117">
        <v>835</v>
      </c>
      <c r="AA1117">
        <v>2</v>
      </c>
      <c r="AB1117">
        <v>4</v>
      </c>
    </row>
    <row r="1118" spans="1:28" x14ac:dyDescent="0.25">
      <c r="A1118">
        <v>2012</v>
      </c>
      <c r="B1118">
        <v>190</v>
      </c>
      <c r="C1118" t="s">
        <v>1038</v>
      </c>
      <c r="D1118" t="str">
        <f>IFERROR(INDEX('Draft Master List'!E:F,MATCH(C1118,'Draft Master List'!E:E,0),2),"N/A")</f>
        <v>N/A</v>
      </c>
      <c r="E1118" t="s">
        <v>34</v>
      </c>
      <c r="F1118">
        <v>25</v>
      </c>
      <c r="G1118" t="s">
        <v>212</v>
      </c>
      <c r="H1118">
        <v>16</v>
      </c>
      <c r="I1118">
        <v>13</v>
      </c>
      <c r="J1118">
        <v>5</v>
      </c>
      <c r="K1118">
        <v>18</v>
      </c>
      <c r="L1118">
        <v>0</v>
      </c>
      <c r="M1118">
        <v>9</v>
      </c>
      <c r="N1118">
        <v>3.6</v>
      </c>
      <c r="O1118">
        <v>1.1000000000000001</v>
      </c>
      <c r="P1118">
        <v>0.3</v>
      </c>
      <c r="Q1118">
        <v>13</v>
      </c>
      <c r="R1118">
        <v>12</v>
      </c>
      <c r="S1118">
        <v>84</v>
      </c>
      <c r="T1118">
        <v>7</v>
      </c>
      <c r="U1118">
        <v>0</v>
      </c>
      <c r="V1118">
        <v>26</v>
      </c>
      <c r="W1118">
        <v>0.8</v>
      </c>
      <c r="X1118">
        <v>5.3</v>
      </c>
      <c r="Y1118" s="2">
        <v>0.92300000000000004</v>
      </c>
      <c r="Z1118">
        <v>102</v>
      </c>
      <c r="AA1118">
        <v>0</v>
      </c>
      <c r="AB1118">
        <v>0</v>
      </c>
    </row>
    <row r="1119" spans="1:28" x14ac:dyDescent="0.25">
      <c r="A1119">
        <v>2012</v>
      </c>
      <c r="B1119">
        <v>191</v>
      </c>
      <c r="C1119" t="s">
        <v>1262</v>
      </c>
      <c r="D1119" t="str">
        <f>IFERROR(INDEX('Draft Master List'!E:F,MATCH(C1119,'Draft Master List'!E:E,0),2),"N/A")</f>
        <v>N/A</v>
      </c>
      <c r="E1119" t="s">
        <v>28</v>
      </c>
      <c r="F1119">
        <v>26</v>
      </c>
      <c r="H1119">
        <v>2</v>
      </c>
      <c r="I1119">
        <v>0</v>
      </c>
      <c r="J1119">
        <v>5</v>
      </c>
      <c r="K1119">
        <v>19</v>
      </c>
      <c r="L1119">
        <v>0</v>
      </c>
      <c r="M1119">
        <v>8</v>
      </c>
      <c r="N1119">
        <v>3.8</v>
      </c>
      <c r="O1119">
        <v>9.5</v>
      </c>
      <c r="P1119">
        <v>2.5</v>
      </c>
      <c r="Z1119">
        <v>19</v>
      </c>
      <c r="AA1119">
        <v>0</v>
      </c>
      <c r="AB1119">
        <v>0</v>
      </c>
    </row>
    <row r="1120" spans="1:28" x14ac:dyDescent="0.25">
      <c r="A1120">
        <v>2012</v>
      </c>
      <c r="B1120">
        <v>192</v>
      </c>
      <c r="C1120" t="s">
        <v>682</v>
      </c>
      <c r="D1120" t="str">
        <f>IFERROR(INDEX('Draft Master List'!E:F,MATCH(C1120,'Draft Master List'!E:E,0),2),"N/A")</f>
        <v>N/A</v>
      </c>
      <c r="E1120" t="s">
        <v>33</v>
      </c>
      <c r="F1120">
        <v>28</v>
      </c>
      <c r="H1120">
        <v>2</v>
      </c>
      <c r="I1120">
        <v>0</v>
      </c>
      <c r="J1120">
        <v>5</v>
      </c>
      <c r="K1120">
        <v>-3</v>
      </c>
      <c r="L1120">
        <v>0</v>
      </c>
      <c r="M1120">
        <v>1</v>
      </c>
      <c r="N1120">
        <v>-0.6</v>
      </c>
      <c r="O1120">
        <v>-1.5</v>
      </c>
      <c r="P1120">
        <v>2.5</v>
      </c>
      <c r="Q1120">
        <v>3</v>
      </c>
      <c r="R1120">
        <v>0</v>
      </c>
      <c r="S1120">
        <v>0</v>
      </c>
      <c r="U1120">
        <v>0</v>
      </c>
      <c r="V1120">
        <v>0</v>
      </c>
      <c r="W1120">
        <v>0</v>
      </c>
      <c r="X1120">
        <v>0</v>
      </c>
      <c r="Y1120" s="2">
        <v>0</v>
      </c>
      <c r="Z1120">
        <v>-3</v>
      </c>
      <c r="AA1120">
        <v>0</v>
      </c>
      <c r="AB1120">
        <v>0</v>
      </c>
    </row>
    <row r="1121" spans="1:28" x14ac:dyDescent="0.25">
      <c r="A1121">
        <v>2012</v>
      </c>
      <c r="B1121">
        <v>193</v>
      </c>
      <c r="C1121" t="s">
        <v>768</v>
      </c>
      <c r="D1121" t="str">
        <f>IFERROR(INDEX('Draft Master List'!E:F,MATCH(C1121,'Draft Master List'!E:E,0),2),"N/A")</f>
        <v>N/A</v>
      </c>
      <c r="E1121" t="s">
        <v>15</v>
      </c>
      <c r="F1121">
        <v>23</v>
      </c>
      <c r="G1121" t="s">
        <v>77</v>
      </c>
      <c r="H1121">
        <v>9</v>
      </c>
      <c r="I1121">
        <v>3</v>
      </c>
      <c r="J1121">
        <v>5</v>
      </c>
      <c r="K1121">
        <v>15</v>
      </c>
      <c r="L1121">
        <v>0</v>
      </c>
      <c r="M1121">
        <v>7</v>
      </c>
      <c r="N1121">
        <v>3</v>
      </c>
      <c r="O1121">
        <v>1.7</v>
      </c>
      <c r="P1121">
        <v>0.6</v>
      </c>
      <c r="Q1121">
        <v>25</v>
      </c>
      <c r="R1121">
        <v>16</v>
      </c>
      <c r="S1121">
        <v>154</v>
      </c>
      <c r="T1121">
        <v>9.6</v>
      </c>
      <c r="U1121">
        <v>4</v>
      </c>
      <c r="V1121">
        <v>34</v>
      </c>
      <c r="W1121">
        <v>1.8</v>
      </c>
      <c r="X1121">
        <v>17.100000000000001</v>
      </c>
      <c r="Y1121" s="2">
        <v>0.64</v>
      </c>
      <c r="Z1121">
        <v>169</v>
      </c>
      <c r="AA1121">
        <v>4</v>
      </c>
      <c r="AB1121">
        <v>0</v>
      </c>
    </row>
    <row r="1122" spans="1:28" x14ac:dyDescent="0.25">
      <c r="A1122">
        <v>2012</v>
      </c>
      <c r="B1122">
        <v>194</v>
      </c>
      <c r="C1122" t="s">
        <v>105</v>
      </c>
      <c r="D1122" t="str">
        <f>IFERROR(INDEX('Draft Master List'!E:F,MATCH(C1122,'Draft Master List'!E:E,0),2),"N/A")</f>
        <v>842009</v>
      </c>
      <c r="E1122" t="s">
        <v>24</v>
      </c>
      <c r="F1122">
        <v>26</v>
      </c>
      <c r="G1122" t="s">
        <v>74</v>
      </c>
      <c r="H1122">
        <v>15</v>
      </c>
      <c r="I1122">
        <v>14</v>
      </c>
      <c r="J1122">
        <v>5</v>
      </c>
      <c r="K1122">
        <v>7</v>
      </c>
      <c r="L1122">
        <v>0</v>
      </c>
      <c r="M1122">
        <v>13</v>
      </c>
      <c r="N1122">
        <v>1.4</v>
      </c>
      <c r="O1122">
        <v>0.5</v>
      </c>
      <c r="P1122">
        <v>0.3</v>
      </c>
      <c r="Q1122">
        <v>119</v>
      </c>
      <c r="R1122">
        <v>64</v>
      </c>
      <c r="S1122">
        <v>836</v>
      </c>
      <c r="T1122">
        <v>13.1</v>
      </c>
      <c r="U1122">
        <v>8</v>
      </c>
      <c r="V1122">
        <v>82</v>
      </c>
      <c r="W1122">
        <v>4.3</v>
      </c>
      <c r="X1122">
        <v>55.7</v>
      </c>
      <c r="Y1122" s="2">
        <v>0.53800000000000003</v>
      </c>
      <c r="Z1122">
        <v>843</v>
      </c>
      <c r="AA1122">
        <v>8</v>
      </c>
      <c r="AB1122">
        <v>2</v>
      </c>
    </row>
    <row r="1123" spans="1:28" x14ac:dyDescent="0.25">
      <c r="A1123">
        <v>2012</v>
      </c>
      <c r="B1123">
        <v>195</v>
      </c>
      <c r="C1123" t="s">
        <v>378</v>
      </c>
      <c r="D1123" t="str">
        <f>IFERROR(INDEX('Draft Master List'!E:F,MATCH(C1123,'Draft Master List'!E:E,0),2),"N/A")</f>
        <v>332008</v>
      </c>
      <c r="E1123" t="s">
        <v>20</v>
      </c>
      <c r="F1123">
        <v>28</v>
      </c>
      <c r="G1123" t="s">
        <v>588</v>
      </c>
      <c r="H1123">
        <v>16</v>
      </c>
      <c r="I1123">
        <v>15</v>
      </c>
      <c r="J1123">
        <v>4</v>
      </c>
      <c r="K1123">
        <v>9</v>
      </c>
      <c r="L1123">
        <v>0</v>
      </c>
      <c r="M1123">
        <v>7</v>
      </c>
      <c r="N1123">
        <v>2.2999999999999998</v>
      </c>
      <c r="O1123">
        <v>0.6</v>
      </c>
      <c r="P1123">
        <v>0.3</v>
      </c>
      <c r="Q1123">
        <v>124</v>
      </c>
      <c r="R1123">
        <v>60</v>
      </c>
      <c r="S1123">
        <v>781</v>
      </c>
      <c r="T1123">
        <v>13</v>
      </c>
      <c r="U1123">
        <v>3</v>
      </c>
      <c r="V1123">
        <v>48</v>
      </c>
      <c r="W1123">
        <v>3.8</v>
      </c>
      <c r="X1123">
        <v>48.8</v>
      </c>
      <c r="Y1123" s="2">
        <v>0.48399999999999999</v>
      </c>
      <c r="Z1123">
        <v>790</v>
      </c>
      <c r="AA1123">
        <v>3</v>
      </c>
      <c r="AB1123">
        <v>1</v>
      </c>
    </row>
    <row r="1124" spans="1:28" x14ac:dyDescent="0.25">
      <c r="A1124">
        <v>2012</v>
      </c>
      <c r="B1124">
        <v>196</v>
      </c>
      <c r="C1124" t="s">
        <v>100</v>
      </c>
      <c r="D1124" t="str">
        <f>IFERROR(INDEX('Draft Master List'!E:F,MATCH(C1124,'Draft Master List'!E:E,0),2),"N/A")</f>
        <v>2322009</v>
      </c>
      <c r="E1124" t="s">
        <v>30</v>
      </c>
      <c r="F1124">
        <v>26</v>
      </c>
      <c r="G1124" t="s">
        <v>77</v>
      </c>
      <c r="H1124">
        <v>9</v>
      </c>
      <c r="I1124">
        <v>3</v>
      </c>
      <c r="J1124">
        <v>4</v>
      </c>
      <c r="K1124">
        <v>45</v>
      </c>
      <c r="L1124">
        <v>0</v>
      </c>
      <c r="M1124">
        <v>47</v>
      </c>
      <c r="N1124">
        <v>11.3</v>
      </c>
      <c r="O1124">
        <v>5</v>
      </c>
      <c r="P1124">
        <v>0.4</v>
      </c>
      <c r="Q1124">
        <v>32</v>
      </c>
      <c r="R1124">
        <v>21</v>
      </c>
      <c r="S1124">
        <v>235</v>
      </c>
      <c r="T1124">
        <v>11.2</v>
      </c>
      <c r="U1124">
        <v>3</v>
      </c>
      <c r="V1124">
        <v>56</v>
      </c>
      <c r="W1124">
        <v>2.2999999999999998</v>
      </c>
      <c r="X1124">
        <v>26.1</v>
      </c>
      <c r="Y1124" s="2">
        <v>0.65600000000000003</v>
      </c>
      <c r="Z1124">
        <v>280</v>
      </c>
      <c r="AA1124">
        <v>3</v>
      </c>
      <c r="AB1124">
        <v>1</v>
      </c>
    </row>
    <row r="1125" spans="1:28" x14ac:dyDescent="0.25">
      <c r="A1125">
        <v>2012</v>
      </c>
      <c r="B1125">
        <v>197</v>
      </c>
      <c r="C1125" t="s">
        <v>424</v>
      </c>
      <c r="D1125" t="str">
        <f>IFERROR(INDEX('Draft Master List'!E:F,MATCH(C1125,'Draft Master List'!E:E,0),2),"N/A")</f>
        <v>2092008</v>
      </c>
      <c r="E1125" t="s">
        <v>19</v>
      </c>
      <c r="F1125">
        <v>27</v>
      </c>
      <c r="H1125">
        <v>3</v>
      </c>
      <c r="I1125">
        <v>0</v>
      </c>
      <c r="J1125">
        <v>4</v>
      </c>
      <c r="K1125">
        <v>-5</v>
      </c>
      <c r="L1125">
        <v>0</v>
      </c>
      <c r="M1125">
        <v>-1</v>
      </c>
      <c r="N1125">
        <v>-1.3</v>
      </c>
      <c r="O1125">
        <v>-1.7</v>
      </c>
      <c r="P1125">
        <v>1.3</v>
      </c>
      <c r="Z1125">
        <v>-5</v>
      </c>
      <c r="AA1125">
        <v>0</v>
      </c>
      <c r="AB1125">
        <v>0</v>
      </c>
    </row>
    <row r="1126" spans="1:28" x14ac:dyDescent="0.25">
      <c r="A1126">
        <v>2012</v>
      </c>
      <c r="B1126">
        <v>198</v>
      </c>
      <c r="C1126" t="s">
        <v>552</v>
      </c>
      <c r="D1126" t="str">
        <f>IFERROR(INDEX('Draft Master List'!E:F,MATCH(C1126,'Draft Master List'!E:E,0),2),"N/A")</f>
        <v>1942006</v>
      </c>
      <c r="E1126" t="s">
        <v>15</v>
      </c>
      <c r="F1126">
        <v>29</v>
      </c>
      <c r="H1126">
        <v>2</v>
      </c>
      <c r="I1126">
        <v>0</v>
      </c>
      <c r="J1126">
        <v>4</v>
      </c>
      <c r="K1126">
        <v>-2</v>
      </c>
      <c r="L1126">
        <v>0</v>
      </c>
      <c r="M1126">
        <v>0</v>
      </c>
      <c r="N1126">
        <v>-0.5</v>
      </c>
      <c r="O1126">
        <v>-1</v>
      </c>
      <c r="P1126">
        <v>2</v>
      </c>
      <c r="Z1126">
        <v>-2</v>
      </c>
      <c r="AA1126">
        <v>0</v>
      </c>
      <c r="AB1126">
        <v>1</v>
      </c>
    </row>
    <row r="1127" spans="1:28" x14ac:dyDescent="0.25">
      <c r="A1127">
        <v>2012</v>
      </c>
      <c r="B1127">
        <v>199</v>
      </c>
      <c r="C1127" t="s">
        <v>880</v>
      </c>
      <c r="D1127" t="str">
        <f>IFERROR(INDEX('Draft Master List'!E:F,MATCH(C1127,'Draft Master List'!E:E,0),2),"N/A")</f>
        <v>N/A</v>
      </c>
      <c r="E1127" t="s">
        <v>15</v>
      </c>
      <c r="F1127">
        <v>24</v>
      </c>
      <c r="G1127" t="s">
        <v>74</v>
      </c>
      <c r="H1127">
        <v>16</v>
      </c>
      <c r="I1127">
        <v>16</v>
      </c>
      <c r="J1127">
        <v>4</v>
      </c>
      <c r="K1127">
        <v>38</v>
      </c>
      <c r="L1127">
        <v>0</v>
      </c>
      <c r="M1127">
        <v>20</v>
      </c>
      <c r="N1127">
        <v>9.5</v>
      </c>
      <c r="O1127">
        <v>2.4</v>
      </c>
      <c r="P1127">
        <v>0.3</v>
      </c>
      <c r="Q1127">
        <v>164</v>
      </c>
      <c r="R1127">
        <v>97</v>
      </c>
      <c r="S1127">
        <v>1350</v>
      </c>
      <c r="T1127">
        <v>13.9</v>
      </c>
      <c r="U1127">
        <v>11</v>
      </c>
      <c r="V1127">
        <v>73</v>
      </c>
      <c r="W1127">
        <v>6.1</v>
      </c>
      <c r="X1127">
        <v>84.4</v>
      </c>
      <c r="Y1127" s="2">
        <v>0.59099999999999997</v>
      </c>
      <c r="Z1127">
        <v>1388</v>
      </c>
      <c r="AA1127">
        <v>11</v>
      </c>
      <c r="AB1127">
        <v>2</v>
      </c>
    </row>
    <row r="1128" spans="1:28" x14ac:dyDescent="0.25">
      <c r="A1128">
        <v>2012</v>
      </c>
      <c r="B1128">
        <v>200</v>
      </c>
      <c r="C1128" t="s">
        <v>759</v>
      </c>
      <c r="D1128" t="str">
        <f>IFERROR(INDEX('Draft Master List'!E:F,MATCH(C1128,'Draft Master List'!E:E,0),2),"N/A")</f>
        <v>N/A</v>
      </c>
      <c r="E1128" t="s">
        <v>5</v>
      </c>
      <c r="F1128">
        <v>27</v>
      </c>
      <c r="H1128">
        <v>4</v>
      </c>
      <c r="I1128">
        <v>0</v>
      </c>
      <c r="J1128">
        <v>4</v>
      </c>
      <c r="K1128">
        <v>-3</v>
      </c>
      <c r="L1128">
        <v>0</v>
      </c>
      <c r="M1128">
        <v>0</v>
      </c>
      <c r="N1128">
        <v>-0.8</v>
      </c>
      <c r="O1128">
        <v>-0.8</v>
      </c>
      <c r="P1128">
        <v>1</v>
      </c>
      <c r="Z1128">
        <v>-3</v>
      </c>
      <c r="AA1128">
        <v>0</v>
      </c>
      <c r="AB1128">
        <v>1</v>
      </c>
    </row>
    <row r="1129" spans="1:28" x14ac:dyDescent="0.25">
      <c r="A1129">
        <v>2012</v>
      </c>
      <c r="B1129">
        <v>201</v>
      </c>
      <c r="C1129" t="s">
        <v>1013</v>
      </c>
      <c r="D1129" t="str">
        <f>IFERROR(INDEX('Draft Master List'!E:F,MATCH(C1129,'Draft Master List'!E:E,0),2),"N/A")</f>
        <v>N/A</v>
      </c>
      <c r="E1129" t="s">
        <v>15</v>
      </c>
      <c r="F1129">
        <v>23</v>
      </c>
      <c r="H1129">
        <v>3</v>
      </c>
      <c r="I1129">
        <v>0</v>
      </c>
      <c r="J1129">
        <v>4</v>
      </c>
      <c r="K1129">
        <v>5</v>
      </c>
      <c r="L1129">
        <v>0</v>
      </c>
      <c r="M1129">
        <v>6</v>
      </c>
      <c r="N1129">
        <v>1.3</v>
      </c>
      <c r="O1129">
        <v>1.7</v>
      </c>
      <c r="P1129">
        <v>1.3</v>
      </c>
      <c r="Q1129">
        <v>1</v>
      </c>
      <c r="R1129">
        <v>0</v>
      </c>
      <c r="S1129">
        <v>0</v>
      </c>
      <c r="U1129">
        <v>0</v>
      </c>
      <c r="V1129">
        <v>0</v>
      </c>
      <c r="W1129">
        <v>0</v>
      </c>
      <c r="X1129">
        <v>0</v>
      </c>
      <c r="Y1129" s="2">
        <v>0</v>
      </c>
      <c r="Z1129">
        <v>5</v>
      </c>
      <c r="AA1129">
        <v>0</v>
      </c>
      <c r="AB1129">
        <v>0</v>
      </c>
    </row>
    <row r="1130" spans="1:28" x14ac:dyDescent="0.25">
      <c r="A1130">
        <v>2012</v>
      </c>
      <c r="B1130">
        <v>202</v>
      </c>
      <c r="C1130" t="s">
        <v>347</v>
      </c>
      <c r="D1130" t="str">
        <f>IFERROR(INDEX('Draft Master List'!E:F,MATCH(C1130,'Draft Master List'!E:E,0),2),"N/A")</f>
        <v>1452009</v>
      </c>
      <c r="E1130" t="s">
        <v>28</v>
      </c>
      <c r="F1130">
        <v>26</v>
      </c>
      <c r="G1130" t="s">
        <v>212</v>
      </c>
      <c r="H1130">
        <v>16</v>
      </c>
      <c r="I1130">
        <v>8</v>
      </c>
      <c r="J1130">
        <v>4</v>
      </c>
      <c r="K1130">
        <v>5</v>
      </c>
      <c r="L1130">
        <v>0</v>
      </c>
      <c r="M1130">
        <v>3</v>
      </c>
      <c r="N1130">
        <v>1.3</v>
      </c>
      <c r="O1130">
        <v>0.3</v>
      </c>
      <c r="P1130">
        <v>0.3</v>
      </c>
      <c r="Q1130">
        <v>8</v>
      </c>
      <c r="R1130">
        <v>5</v>
      </c>
      <c r="S1130">
        <v>40</v>
      </c>
      <c r="T1130">
        <v>8</v>
      </c>
      <c r="U1130">
        <v>0</v>
      </c>
      <c r="V1130">
        <v>17</v>
      </c>
      <c r="W1130">
        <v>0.3</v>
      </c>
      <c r="X1130">
        <v>2.5</v>
      </c>
      <c r="Y1130" s="2">
        <v>0.625</v>
      </c>
      <c r="Z1130">
        <v>45</v>
      </c>
      <c r="AA1130">
        <v>0</v>
      </c>
      <c r="AB1130">
        <v>0</v>
      </c>
    </row>
    <row r="1131" spans="1:28" x14ac:dyDescent="0.25">
      <c r="A1131">
        <v>2012</v>
      </c>
      <c r="B1131">
        <v>203</v>
      </c>
      <c r="C1131" t="s">
        <v>753</v>
      </c>
      <c r="D1131" t="str">
        <f>IFERROR(INDEX('Draft Master List'!E:F,MATCH(C1131,'Draft Master List'!E:E,0),2),"N/A")</f>
        <v>N/A</v>
      </c>
      <c r="E1131" t="s">
        <v>10</v>
      </c>
      <c r="F1131">
        <v>23</v>
      </c>
      <c r="G1131" t="s">
        <v>62</v>
      </c>
      <c r="H1131">
        <v>6</v>
      </c>
      <c r="I1131">
        <v>4</v>
      </c>
      <c r="J1131">
        <v>4</v>
      </c>
      <c r="K1131">
        <v>7</v>
      </c>
      <c r="L1131">
        <v>0</v>
      </c>
      <c r="M1131">
        <v>8</v>
      </c>
      <c r="N1131">
        <v>1.8</v>
      </c>
      <c r="O1131">
        <v>1.2</v>
      </c>
      <c r="P1131">
        <v>0.7</v>
      </c>
      <c r="Z1131">
        <v>7</v>
      </c>
      <c r="AA1131">
        <v>0</v>
      </c>
      <c r="AB1131">
        <v>3</v>
      </c>
    </row>
    <row r="1132" spans="1:28" x14ac:dyDescent="0.25">
      <c r="A1132">
        <v>2012</v>
      </c>
      <c r="B1132">
        <v>204</v>
      </c>
      <c r="C1132" t="s">
        <v>1094</v>
      </c>
      <c r="D1132" t="str">
        <f>IFERROR(INDEX('Draft Master List'!E:F,MATCH(C1132,'Draft Master List'!E:E,0),2),"N/A")</f>
        <v>N/A</v>
      </c>
      <c r="E1132" t="s">
        <v>23</v>
      </c>
      <c r="F1132">
        <v>22</v>
      </c>
      <c r="G1132" t="s">
        <v>77</v>
      </c>
      <c r="H1132">
        <v>16</v>
      </c>
      <c r="I1132">
        <v>1</v>
      </c>
      <c r="J1132">
        <v>4</v>
      </c>
      <c r="K1132">
        <v>53</v>
      </c>
      <c r="L1132">
        <v>0</v>
      </c>
      <c r="M1132">
        <v>21</v>
      </c>
      <c r="N1132">
        <v>13.3</v>
      </c>
      <c r="O1132">
        <v>3.3</v>
      </c>
      <c r="P1132">
        <v>0.3</v>
      </c>
      <c r="Q1132">
        <v>28</v>
      </c>
      <c r="R1132">
        <v>10</v>
      </c>
      <c r="S1132">
        <v>85</v>
      </c>
      <c r="T1132">
        <v>8.5</v>
      </c>
      <c r="U1132">
        <v>1</v>
      </c>
      <c r="V1132">
        <v>18</v>
      </c>
      <c r="W1132">
        <v>0.6</v>
      </c>
      <c r="X1132">
        <v>5.3</v>
      </c>
      <c r="Y1132" s="2">
        <v>0.35699999999999998</v>
      </c>
      <c r="Z1132">
        <v>138</v>
      </c>
      <c r="AA1132">
        <v>1</v>
      </c>
      <c r="AB1132">
        <v>1</v>
      </c>
    </row>
    <row r="1133" spans="1:28" x14ac:dyDescent="0.25">
      <c r="A1133">
        <v>2012</v>
      </c>
      <c r="B1133">
        <v>205</v>
      </c>
      <c r="C1133" t="s">
        <v>276</v>
      </c>
      <c r="D1133" t="str">
        <f>IFERROR(INDEX('Draft Master List'!E:F,MATCH(C1133,'Draft Master List'!E:E,0),2),"N/A")</f>
        <v>852010</v>
      </c>
      <c r="E1133" t="s">
        <v>64</v>
      </c>
      <c r="F1133">
        <v>25</v>
      </c>
      <c r="H1133">
        <v>3</v>
      </c>
      <c r="I1133">
        <v>0</v>
      </c>
      <c r="J1133">
        <v>4</v>
      </c>
      <c r="K1133">
        <v>15</v>
      </c>
      <c r="L1133">
        <v>0</v>
      </c>
      <c r="M1133">
        <v>15</v>
      </c>
      <c r="N1133">
        <v>3.8</v>
      </c>
      <c r="O1133">
        <v>5</v>
      </c>
      <c r="P1133">
        <v>1.3</v>
      </c>
      <c r="Z1133">
        <v>15</v>
      </c>
      <c r="AA1133">
        <v>0</v>
      </c>
      <c r="AB1133">
        <v>0</v>
      </c>
    </row>
    <row r="1134" spans="1:28" x14ac:dyDescent="0.25">
      <c r="A1134">
        <v>2012</v>
      </c>
      <c r="B1134">
        <v>206</v>
      </c>
      <c r="C1134" t="s">
        <v>125</v>
      </c>
      <c r="D1134" t="str">
        <f>IFERROR(INDEX('Draft Master List'!E:F,MATCH(C1134,'Draft Master List'!E:E,0),2),"N/A")</f>
        <v>882010</v>
      </c>
      <c r="E1134" t="s">
        <v>10</v>
      </c>
      <c r="F1134">
        <v>24</v>
      </c>
      <c r="G1134" t="s">
        <v>74</v>
      </c>
      <c r="H1134">
        <v>15</v>
      </c>
      <c r="I1134">
        <v>15</v>
      </c>
      <c r="J1134">
        <v>4</v>
      </c>
      <c r="K1134">
        <v>29</v>
      </c>
      <c r="L1134">
        <v>0</v>
      </c>
      <c r="M1134">
        <v>15</v>
      </c>
      <c r="N1134">
        <v>7.3</v>
      </c>
      <c r="O1134">
        <v>1.9</v>
      </c>
      <c r="P1134">
        <v>0.3</v>
      </c>
      <c r="Q1134">
        <v>114</v>
      </c>
      <c r="R1134">
        <v>64</v>
      </c>
      <c r="S1134">
        <v>759</v>
      </c>
      <c r="T1134">
        <v>11.9</v>
      </c>
      <c r="U1134">
        <v>5</v>
      </c>
      <c r="V1134">
        <v>46</v>
      </c>
      <c r="W1134">
        <v>4.3</v>
      </c>
      <c r="X1134">
        <v>50.6</v>
      </c>
      <c r="Y1134" s="2">
        <v>0.56100000000000005</v>
      </c>
      <c r="Z1134">
        <v>788</v>
      </c>
      <c r="AA1134">
        <v>5</v>
      </c>
      <c r="AB1134">
        <v>1</v>
      </c>
    </row>
    <row r="1135" spans="1:28" x14ac:dyDescent="0.25">
      <c r="A1135">
        <v>2012</v>
      </c>
      <c r="B1135">
        <v>207</v>
      </c>
      <c r="C1135" t="s">
        <v>288</v>
      </c>
      <c r="D1135" t="str">
        <f>IFERROR(INDEX('Draft Master List'!E:F,MATCH(C1135,'Draft Master List'!E:E,0),2),"N/A")</f>
        <v>1552010</v>
      </c>
      <c r="E1135" t="s">
        <v>10</v>
      </c>
      <c r="F1135">
        <v>24</v>
      </c>
      <c r="G1135" t="s">
        <v>62</v>
      </c>
      <c r="H1135">
        <v>7</v>
      </c>
      <c r="I1135">
        <v>6</v>
      </c>
      <c r="J1135">
        <v>4</v>
      </c>
      <c r="K1135">
        <v>5</v>
      </c>
      <c r="L1135">
        <v>0</v>
      </c>
      <c r="M1135">
        <v>2</v>
      </c>
      <c r="N1135">
        <v>1.3</v>
      </c>
      <c r="O1135">
        <v>0.7</v>
      </c>
      <c r="P1135">
        <v>0.6</v>
      </c>
      <c r="Z1135">
        <v>5</v>
      </c>
      <c r="AA1135">
        <v>0</v>
      </c>
      <c r="AB1135">
        <v>4</v>
      </c>
    </row>
    <row r="1136" spans="1:28" x14ac:dyDescent="0.25">
      <c r="A1136">
        <v>2012</v>
      </c>
      <c r="B1136">
        <v>208</v>
      </c>
      <c r="C1136" t="s">
        <v>309</v>
      </c>
      <c r="D1136" t="str">
        <f>IFERROR(INDEX('Draft Master List'!E:F,MATCH(C1136,'Draft Master List'!E:E,0),2),"N/A")</f>
        <v>2062010</v>
      </c>
      <c r="E1136" t="s">
        <v>34</v>
      </c>
      <c r="F1136">
        <v>24</v>
      </c>
      <c r="G1136" t="s">
        <v>77</v>
      </c>
      <c r="H1136">
        <v>11</v>
      </c>
      <c r="I1136">
        <v>3</v>
      </c>
      <c r="J1136">
        <v>4</v>
      </c>
      <c r="K1136">
        <v>21</v>
      </c>
      <c r="L1136">
        <v>0</v>
      </c>
      <c r="M1136">
        <v>9</v>
      </c>
      <c r="N1136">
        <v>5.3</v>
      </c>
      <c r="O1136">
        <v>1.9</v>
      </c>
      <c r="P1136">
        <v>0.4</v>
      </c>
      <c r="Q1136">
        <v>22</v>
      </c>
      <c r="R1136">
        <v>14</v>
      </c>
      <c r="S1136">
        <v>212</v>
      </c>
      <c r="T1136">
        <v>15.1</v>
      </c>
      <c r="U1136">
        <v>1</v>
      </c>
      <c r="V1136">
        <v>57</v>
      </c>
      <c r="W1136">
        <v>1.3</v>
      </c>
      <c r="X1136">
        <v>19.3</v>
      </c>
      <c r="Y1136" s="2">
        <v>0.63600000000000001</v>
      </c>
      <c r="Z1136">
        <v>233</v>
      </c>
      <c r="AA1136">
        <v>1</v>
      </c>
      <c r="AB1136">
        <v>1</v>
      </c>
    </row>
    <row r="1137" spans="1:28" x14ac:dyDescent="0.25">
      <c r="A1137">
        <v>2012</v>
      </c>
      <c r="B1137">
        <v>209</v>
      </c>
      <c r="C1137" t="s">
        <v>1263</v>
      </c>
      <c r="D1137" t="str">
        <f>IFERROR(INDEX('Draft Master List'!E:F,MATCH(C1137,'Draft Master List'!E:E,0),2),"N/A")</f>
        <v>N/A</v>
      </c>
      <c r="E1137" t="s">
        <v>22</v>
      </c>
      <c r="F1137">
        <v>23</v>
      </c>
      <c r="H1137">
        <v>9</v>
      </c>
      <c r="I1137">
        <v>0</v>
      </c>
      <c r="J1137">
        <v>3</v>
      </c>
      <c r="K1137">
        <v>13</v>
      </c>
      <c r="L1137">
        <v>0</v>
      </c>
      <c r="M1137">
        <v>5</v>
      </c>
      <c r="N1137">
        <v>4.3</v>
      </c>
      <c r="O1137">
        <v>1.4</v>
      </c>
      <c r="P1137">
        <v>0.3</v>
      </c>
      <c r="Q1137">
        <v>1</v>
      </c>
      <c r="R1137">
        <v>1</v>
      </c>
      <c r="S1137">
        <v>7</v>
      </c>
      <c r="T1137">
        <v>7</v>
      </c>
      <c r="U1137">
        <v>0</v>
      </c>
      <c r="V1137">
        <v>7</v>
      </c>
      <c r="W1137">
        <v>0.1</v>
      </c>
      <c r="X1137">
        <v>0.8</v>
      </c>
      <c r="Y1137" s="2">
        <v>1</v>
      </c>
      <c r="Z1137">
        <v>20</v>
      </c>
      <c r="AA1137">
        <v>0</v>
      </c>
      <c r="AB1137">
        <v>4</v>
      </c>
    </row>
    <row r="1138" spans="1:28" x14ac:dyDescent="0.25">
      <c r="A1138">
        <v>2012</v>
      </c>
      <c r="B1138">
        <v>210</v>
      </c>
      <c r="C1138" t="s">
        <v>1078</v>
      </c>
      <c r="D1138" t="str">
        <f>IFERROR(INDEX('Draft Master List'!E:F,MATCH(C1138,'Draft Master List'!E:E,0),2),"N/A")</f>
        <v>N/A</v>
      </c>
      <c r="E1138" t="s">
        <v>20</v>
      </c>
      <c r="F1138">
        <v>22</v>
      </c>
      <c r="G1138" t="s">
        <v>758</v>
      </c>
      <c r="H1138">
        <v>16</v>
      </c>
      <c r="I1138">
        <v>16</v>
      </c>
      <c r="J1138">
        <v>3</v>
      </c>
      <c r="K1138">
        <v>5</v>
      </c>
      <c r="L1138">
        <v>0</v>
      </c>
      <c r="M1138">
        <v>3</v>
      </c>
      <c r="N1138">
        <v>1.7</v>
      </c>
      <c r="O1138">
        <v>0.3</v>
      </c>
      <c r="P1138">
        <v>0.2</v>
      </c>
      <c r="Q1138">
        <v>66</v>
      </c>
      <c r="R1138">
        <v>45</v>
      </c>
      <c r="S1138">
        <v>521</v>
      </c>
      <c r="T1138">
        <v>11.6</v>
      </c>
      <c r="U1138">
        <v>3</v>
      </c>
      <c r="V1138">
        <v>40</v>
      </c>
      <c r="W1138">
        <v>2.8</v>
      </c>
      <c r="X1138">
        <v>32.6</v>
      </c>
      <c r="Y1138" s="2">
        <v>0.68200000000000005</v>
      </c>
      <c r="Z1138">
        <v>526</v>
      </c>
      <c r="AA1138">
        <v>3</v>
      </c>
      <c r="AB1138">
        <v>1</v>
      </c>
    </row>
    <row r="1139" spans="1:28" x14ac:dyDescent="0.25">
      <c r="A1139">
        <v>2012</v>
      </c>
      <c r="B1139">
        <v>211</v>
      </c>
      <c r="C1139" t="s">
        <v>1007</v>
      </c>
      <c r="D1139" t="str">
        <f>IFERROR(INDEX('Draft Master List'!E:F,MATCH(C1139,'Draft Master List'!E:E,0),2),"N/A")</f>
        <v>N/A</v>
      </c>
      <c r="E1139" t="s">
        <v>18</v>
      </c>
      <c r="F1139">
        <v>25</v>
      </c>
      <c r="H1139">
        <v>16</v>
      </c>
      <c r="I1139">
        <v>0</v>
      </c>
      <c r="J1139">
        <v>3</v>
      </c>
      <c r="K1139">
        <v>9</v>
      </c>
      <c r="L1139">
        <v>0</v>
      </c>
      <c r="M1139">
        <v>5</v>
      </c>
      <c r="N1139">
        <v>3</v>
      </c>
      <c r="O1139">
        <v>0.6</v>
      </c>
      <c r="P1139">
        <v>0.2</v>
      </c>
      <c r="Q1139">
        <v>1</v>
      </c>
      <c r="R1139">
        <v>1</v>
      </c>
      <c r="S1139">
        <v>2</v>
      </c>
      <c r="T1139">
        <v>2</v>
      </c>
      <c r="U1139">
        <v>0</v>
      </c>
      <c r="V1139">
        <v>2</v>
      </c>
      <c r="W1139">
        <v>0.1</v>
      </c>
      <c r="X1139">
        <v>0.1</v>
      </c>
      <c r="Y1139" s="2">
        <v>1</v>
      </c>
      <c r="Z1139">
        <v>11</v>
      </c>
      <c r="AA1139">
        <v>0</v>
      </c>
      <c r="AB1139">
        <v>0</v>
      </c>
    </row>
    <row r="1140" spans="1:28" x14ac:dyDescent="0.25">
      <c r="A1140">
        <v>2012</v>
      </c>
      <c r="B1140">
        <v>212</v>
      </c>
      <c r="C1140" t="s">
        <v>127</v>
      </c>
      <c r="D1140" t="str">
        <f>IFERROR(INDEX('Draft Master List'!E:F,MATCH(C1140,'Draft Master List'!E:E,0),2),"N/A")</f>
        <v>392010</v>
      </c>
      <c r="E1140" t="s">
        <v>14</v>
      </c>
      <c r="F1140">
        <v>24</v>
      </c>
      <c r="G1140" t="s">
        <v>77</v>
      </c>
      <c r="H1140">
        <v>8</v>
      </c>
      <c r="I1140">
        <v>1</v>
      </c>
      <c r="J1140">
        <v>3</v>
      </c>
      <c r="K1140">
        <v>16</v>
      </c>
      <c r="L1140">
        <v>0</v>
      </c>
      <c r="M1140">
        <v>9</v>
      </c>
      <c r="N1140">
        <v>5.3</v>
      </c>
      <c r="O1140">
        <v>2</v>
      </c>
      <c r="P1140">
        <v>0.4</v>
      </c>
      <c r="Q1140">
        <v>6</v>
      </c>
      <c r="R1140">
        <v>4</v>
      </c>
      <c r="S1140">
        <v>26</v>
      </c>
      <c r="T1140">
        <v>6.5</v>
      </c>
      <c r="U1140">
        <v>0</v>
      </c>
      <c r="V1140">
        <v>9</v>
      </c>
      <c r="W1140">
        <v>0.5</v>
      </c>
      <c r="X1140">
        <v>3.3</v>
      </c>
      <c r="Y1140" s="2">
        <v>0.66700000000000004</v>
      </c>
      <c r="Z1140">
        <v>42</v>
      </c>
      <c r="AA1140">
        <v>0</v>
      </c>
      <c r="AB1140">
        <v>1</v>
      </c>
    </row>
    <row r="1141" spans="1:28" x14ac:dyDescent="0.25">
      <c r="A1141">
        <v>2012</v>
      </c>
      <c r="B1141">
        <v>213</v>
      </c>
      <c r="C1141" t="s">
        <v>600</v>
      </c>
      <c r="D1141" t="str">
        <f>IFERROR(INDEX('Draft Master List'!E:F,MATCH(C1141,'Draft Master List'!E:E,0),2),"N/A")</f>
        <v>N/A</v>
      </c>
      <c r="E1141" t="s">
        <v>9</v>
      </c>
      <c r="F1141">
        <v>33</v>
      </c>
      <c r="H1141">
        <v>2</v>
      </c>
      <c r="I1141">
        <v>0</v>
      </c>
      <c r="J1141">
        <v>3</v>
      </c>
      <c r="K1141">
        <v>-3</v>
      </c>
      <c r="L1141">
        <v>0</v>
      </c>
      <c r="M1141">
        <v>-1</v>
      </c>
      <c r="N1141">
        <v>-1</v>
      </c>
      <c r="O1141">
        <v>-1.5</v>
      </c>
      <c r="P1141">
        <v>1.5</v>
      </c>
      <c r="Z1141">
        <v>-3</v>
      </c>
      <c r="AA1141">
        <v>0</v>
      </c>
      <c r="AB1141">
        <v>1</v>
      </c>
    </row>
    <row r="1142" spans="1:28" x14ac:dyDescent="0.25">
      <c r="A1142">
        <v>2012</v>
      </c>
      <c r="B1142">
        <v>214</v>
      </c>
      <c r="C1142" t="s">
        <v>754</v>
      </c>
      <c r="D1142" t="str">
        <f>IFERROR(INDEX('Draft Master List'!E:F,MATCH(C1142,'Draft Master List'!E:E,0),2),"N/A")</f>
        <v>N/A</v>
      </c>
      <c r="E1142" t="s">
        <v>7</v>
      </c>
      <c r="F1142">
        <v>24</v>
      </c>
      <c r="G1142" t="s">
        <v>62</v>
      </c>
      <c r="H1142">
        <v>3</v>
      </c>
      <c r="I1142">
        <v>1</v>
      </c>
      <c r="J1142">
        <v>3</v>
      </c>
      <c r="K1142">
        <v>22</v>
      </c>
      <c r="L1142">
        <v>0</v>
      </c>
      <c r="M1142">
        <v>17</v>
      </c>
      <c r="N1142">
        <v>7.3</v>
      </c>
      <c r="O1142">
        <v>7.3</v>
      </c>
      <c r="P1142">
        <v>1</v>
      </c>
      <c r="Z1142">
        <v>22</v>
      </c>
      <c r="AA1142">
        <v>0</v>
      </c>
      <c r="AB1142">
        <v>1</v>
      </c>
    </row>
    <row r="1143" spans="1:28" x14ac:dyDescent="0.25">
      <c r="A1143">
        <v>2012</v>
      </c>
      <c r="B1143">
        <v>215</v>
      </c>
      <c r="C1143" t="s">
        <v>731</v>
      </c>
      <c r="D1143" t="str">
        <f>IFERROR(INDEX('Draft Master List'!E:F,MATCH(C1143,'Draft Master List'!E:E,0),2),"N/A")</f>
        <v>N/A</v>
      </c>
      <c r="E1143" t="s">
        <v>0</v>
      </c>
      <c r="F1143">
        <v>26</v>
      </c>
      <c r="H1143">
        <v>16</v>
      </c>
      <c r="I1143">
        <v>0</v>
      </c>
      <c r="J1143">
        <v>3</v>
      </c>
      <c r="K1143">
        <v>17</v>
      </c>
      <c r="L1143">
        <v>0</v>
      </c>
      <c r="M1143">
        <v>19</v>
      </c>
      <c r="N1143">
        <v>5.7</v>
      </c>
      <c r="O1143">
        <v>1.1000000000000001</v>
      </c>
      <c r="P1143">
        <v>0.2</v>
      </c>
      <c r="Z1143">
        <v>17</v>
      </c>
      <c r="AA1143">
        <v>0</v>
      </c>
      <c r="AB1143">
        <v>0</v>
      </c>
    </row>
    <row r="1144" spans="1:28" x14ac:dyDescent="0.25">
      <c r="A1144">
        <v>2012</v>
      </c>
      <c r="B1144">
        <v>216</v>
      </c>
      <c r="C1144" t="s">
        <v>1054</v>
      </c>
      <c r="D1144" t="str">
        <f>IFERROR(INDEX('Draft Master List'!E:F,MATCH(C1144,'Draft Master List'!E:E,0),2),"N/A")</f>
        <v>N/A</v>
      </c>
      <c r="E1144" t="s">
        <v>223</v>
      </c>
      <c r="F1144">
        <v>23</v>
      </c>
      <c r="G1144" t="s">
        <v>74</v>
      </c>
      <c r="H1144">
        <v>15</v>
      </c>
      <c r="I1144">
        <v>12</v>
      </c>
      <c r="J1144">
        <v>3</v>
      </c>
      <c r="K1144">
        <v>12</v>
      </c>
      <c r="L1144">
        <v>0</v>
      </c>
      <c r="M1144">
        <v>14</v>
      </c>
      <c r="N1144">
        <v>4</v>
      </c>
      <c r="O1144">
        <v>0.8</v>
      </c>
      <c r="P1144">
        <v>0.2</v>
      </c>
      <c r="Q1144">
        <v>80</v>
      </c>
      <c r="R1144">
        <v>42</v>
      </c>
      <c r="S1144">
        <v>698</v>
      </c>
      <c r="T1144">
        <v>16.600000000000001</v>
      </c>
      <c r="U1144">
        <v>3</v>
      </c>
      <c r="V1144">
        <v>65</v>
      </c>
      <c r="W1144">
        <v>2.8</v>
      </c>
      <c r="X1144">
        <v>46.5</v>
      </c>
      <c r="Y1144" s="2">
        <v>0.52500000000000002</v>
      </c>
      <c r="Z1144">
        <v>710</v>
      </c>
      <c r="AA1144">
        <v>3</v>
      </c>
      <c r="AB1144">
        <v>0</v>
      </c>
    </row>
    <row r="1145" spans="1:28" x14ac:dyDescent="0.25">
      <c r="A1145">
        <v>2012</v>
      </c>
      <c r="B1145">
        <v>217</v>
      </c>
      <c r="C1145" t="s">
        <v>1264</v>
      </c>
      <c r="D1145" t="str">
        <f>IFERROR(INDEX('Draft Master List'!E:F,MATCH(C1145,'Draft Master List'!E:E,0),2),"N/A")</f>
        <v>N/A</v>
      </c>
      <c r="E1145" t="s">
        <v>63</v>
      </c>
      <c r="F1145">
        <v>30</v>
      </c>
      <c r="G1145" t="s">
        <v>77</v>
      </c>
      <c r="H1145">
        <v>15</v>
      </c>
      <c r="I1145">
        <v>5</v>
      </c>
      <c r="J1145">
        <v>3</v>
      </c>
      <c r="K1145">
        <v>6</v>
      </c>
      <c r="L1145">
        <v>0</v>
      </c>
      <c r="M1145">
        <v>8</v>
      </c>
      <c r="N1145">
        <v>2</v>
      </c>
      <c r="O1145">
        <v>0.4</v>
      </c>
      <c r="P1145">
        <v>0.2</v>
      </c>
      <c r="Q1145">
        <v>40</v>
      </c>
      <c r="R1145">
        <v>23</v>
      </c>
      <c r="S1145">
        <v>242</v>
      </c>
      <c r="T1145">
        <v>10.5</v>
      </c>
      <c r="U1145">
        <v>1</v>
      </c>
      <c r="V1145">
        <v>39</v>
      </c>
      <c r="W1145">
        <v>1.5</v>
      </c>
      <c r="X1145">
        <v>16.100000000000001</v>
      </c>
      <c r="Y1145" s="2">
        <v>0.57499999999999996</v>
      </c>
      <c r="Z1145">
        <v>248</v>
      </c>
      <c r="AA1145">
        <v>1</v>
      </c>
      <c r="AB1145">
        <v>1</v>
      </c>
    </row>
    <row r="1146" spans="1:28" x14ac:dyDescent="0.25">
      <c r="A1146">
        <v>2012</v>
      </c>
      <c r="B1146">
        <v>218</v>
      </c>
      <c r="C1146" t="s">
        <v>122</v>
      </c>
      <c r="D1146" t="str">
        <f>IFERROR(INDEX('Draft Master List'!E:F,MATCH(C1146,'Draft Master List'!E:E,0),2),"N/A")</f>
        <v>492008</v>
      </c>
      <c r="E1146" t="s">
        <v>6</v>
      </c>
      <c r="F1146">
        <v>26</v>
      </c>
      <c r="G1146" t="s">
        <v>74</v>
      </c>
      <c r="H1146">
        <v>11</v>
      </c>
      <c r="I1146">
        <v>11</v>
      </c>
      <c r="J1146">
        <v>3</v>
      </c>
      <c r="K1146">
        <v>-7</v>
      </c>
      <c r="L1146">
        <v>0</v>
      </c>
      <c r="M1146">
        <v>5</v>
      </c>
      <c r="N1146">
        <v>-2.2999999999999998</v>
      </c>
      <c r="O1146">
        <v>-0.6</v>
      </c>
      <c r="P1146">
        <v>0.3</v>
      </c>
      <c r="Q1146">
        <v>87</v>
      </c>
      <c r="R1146">
        <v>45</v>
      </c>
      <c r="S1146">
        <v>700</v>
      </c>
      <c r="T1146">
        <v>15.6</v>
      </c>
      <c r="U1146">
        <v>2</v>
      </c>
      <c r="V1146">
        <v>77</v>
      </c>
      <c r="W1146">
        <v>4.0999999999999996</v>
      </c>
      <c r="X1146">
        <v>63.6</v>
      </c>
      <c r="Y1146" s="2">
        <v>0.51700000000000002</v>
      </c>
      <c r="Z1146">
        <v>693</v>
      </c>
      <c r="AA1146">
        <v>2</v>
      </c>
      <c r="AB1146">
        <v>1</v>
      </c>
    </row>
    <row r="1147" spans="1:28" x14ac:dyDescent="0.25">
      <c r="A1147">
        <v>2012</v>
      </c>
      <c r="B1147">
        <v>219</v>
      </c>
      <c r="C1147" t="s">
        <v>1089</v>
      </c>
      <c r="D1147" t="str">
        <f>IFERROR(INDEX('Draft Master List'!E:F,MATCH(C1147,'Draft Master List'!E:E,0),2),"N/A")</f>
        <v>N/A</v>
      </c>
      <c r="E1147" t="s">
        <v>6</v>
      </c>
      <c r="F1147">
        <v>23</v>
      </c>
      <c r="G1147" t="s">
        <v>77</v>
      </c>
      <c r="H1147">
        <v>14</v>
      </c>
      <c r="I1147">
        <v>1</v>
      </c>
      <c r="J1147">
        <v>3</v>
      </c>
      <c r="K1147">
        <v>12</v>
      </c>
      <c r="L1147">
        <v>0</v>
      </c>
      <c r="M1147">
        <v>7</v>
      </c>
      <c r="N1147">
        <v>4</v>
      </c>
      <c r="O1147">
        <v>0.9</v>
      </c>
      <c r="P1147">
        <v>0.2</v>
      </c>
      <c r="Q1147">
        <v>31</v>
      </c>
      <c r="R1147">
        <v>19</v>
      </c>
      <c r="S1147">
        <v>256</v>
      </c>
      <c r="T1147">
        <v>13.5</v>
      </c>
      <c r="U1147">
        <v>0</v>
      </c>
      <c r="V1147">
        <v>32</v>
      </c>
      <c r="W1147">
        <v>1.4</v>
      </c>
      <c r="X1147">
        <v>18.3</v>
      </c>
      <c r="Y1147" s="2">
        <v>0.61299999999999999</v>
      </c>
      <c r="Z1147">
        <v>268</v>
      </c>
      <c r="AA1147">
        <v>0</v>
      </c>
      <c r="AB1147">
        <v>2</v>
      </c>
    </row>
    <row r="1148" spans="1:28" x14ac:dyDescent="0.25">
      <c r="A1148">
        <v>2012</v>
      </c>
      <c r="B1148">
        <v>220</v>
      </c>
      <c r="C1148" t="s">
        <v>1044</v>
      </c>
      <c r="D1148" t="str">
        <f>IFERROR(INDEX('Draft Master List'!E:F,MATCH(C1148,'Draft Master List'!E:E,0),2),"N/A")</f>
        <v>N/A</v>
      </c>
      <c r="E1148" t="s">
        <v>15</v>
      </c>
      <c r="F1148">
        <v>22</v>
      </c>
      <c r="G1148" t="s">
        <v>77</v>
      </c>
      <c r="H1148">
        <v>11</v>
      </c>
      <c r="I1148">
        <v>5</v>
      </c>
      <c r="J1148">
        <v>3</v>
      </c>
      <c r="K1148">
        <v>47</v>
      </c>
      <c r="L1148">
        <v>0</v>
      </c>
      <c r="M1148">
        <v>37</v>
      </c>
      <c r="N1148">
        <v>15.7</v>
      </c>
      <c r="O1148">
        <v>4.3</v>
      </c>
      <c r="P1148">
        <v>0.3</v>
      </c>
      <c r="Q1148">
        <v>32</v>
      </c>
      <c r="R1148">
        <v>18</v>
      </c>
      <c r="S1148">
        <v>201</v>
      </c>
      <c r="T1148">
        <v>11.2</v>
      </c>
      <c r="U1148">
        <v>1</v>
      </c>
      <c r="V1148">
        <v>23</v>
      </c>
      <c r="W1148">
        <v>1.6</v>
      </c>
      <c r="X1148">
        <v>18.3</v>
      </c>
      <c r="Y1148" s="2">
        <v>0.56299999999999994</v>
      </c>
      <c r="Z1148">
        <v>248</v>
      </c>
      <c r="AA1148">
        <v>1</v>
      </c>
      <c r="AB1148">
        <v>0</v>
      </c>
    </row>
    <row r="1149" spans="1:28" x14ac:dyDescent="0.25">
      <c r="A1149">
        <v>2012</v>
      </c>
      <c r="B1149">
        <v>221</v>
      </c>
      <c r="C1149" t="s">
        <v>114</v>
      </c>
      <c r="D1149" t="str">
        <f>IFERROR(INDEX('Draft Master List'!E:F,MATCH(C1149,'Draft Master List'!E:E,0),2),"N/A")</f>
        <v>782010</v>
      </c>
      <c r="E1149" t="s">
        <v>22</v>
      </c>
      <c r="F1149">
        <v>26</v>
      </c>
      <c r="G1149" t="s">
        <v>74</v>
      </c>
      <c r="H1149">
        <v>14</v>
      </c>
      <c r="I1149">
        <v>12</v>
      </c>
      <c r="J1149">
        <v>3</v>
      </c>
      <c r="K1149">
        <v>35</v>
      </c>
      <c r="L1149">
        <v>0</v>
      </c>
      <c r="M1149">
        <v>25</v>
      </c>
      <c r="N1149">
        <v>11.7</v>
      </c>
      <c r="O1149">
        <v>2.5</v>
      </c>
      <c r="P1149">
        <v>0.2</v>
      </c>
      <c r="Q1149">
        <v>76</v>
      </c>
      <c r="R1149">
        <v>44</v>
      </c>
      <c r="S1149">
        <v>677</v>
      </c>
      <c r="T1149">
        <v>15.4</v>
      </c>
      <c r="U1149">
        <v>4</v>
      </c>
      <c r="V1149">
        <v>62</v>
      </c>
      <c r="W1149">
        <v>3.1</v>
      </c>
      <c r="X1149">
        <v>48.4</v>
      </c>
      <c r="Y1149" s="2">
        <v>0.57899999999999996</v>
      </c>
      <c r="Z1149">
        <v>712</v>
      </c>
      <c r="AA1149">
        <v>4</v>
      </c>
      <c r="AB1149">
        <v>1</v>
      </c>
    </row>
    <row r="1150" spans="1:28" x14ac:dyDescent="0.25">
      <c r="A1150">
        <v>2012</v>
      </c>
      <c r="B1150">
        <v>222</v>
      </c>
      <c r="C1150" t="s">
        <v>734</v>
      </c>
      <c r="D1150" t="str">
        <f>IFERROR(INDEX('Draft Master List'!E:F,MATCH(C1150,'Draft Master List'!E:E,0),2),"N/A")</f>
        <v>N/A</v>
      </c>
      <c r="E1150" t="s">
        <v>12</v>
      </c>
      <c r="F1150">
        <v>31</v>
      </c>
      <c r="H1150">
        <v>16</v>
      </c>
      <c r="I1150">
        <v>0</v>
      </c>
      <c r="J1150">
        <v>3</v>
      </c>
      <c r="K1150">
        <v>17</v>
      </c>
      <c r="L1150">
        <v>0</v>
      </c>
      <c r="M1150">
        <v>13</v>
      </c>
      <c r="N1150">
        <v>5.7</v>
      </c>
      <c r="O1150">
        <v>1.1000000000000001</v>
      </c>
      <c r="P1150">
        <v>0.2</v>
      </c>
      <c r="Q1150">
        <v>7</v>
      </c>
      <c r="R1150">
        <v>6</v>
      </c>
      <c r="S1150">
        <v>28</v>
      </c>
      <c r="T1150">
        <v>4.7</v>
      </c>
      <c r="U1150">
        <v>0</v>
      </c>
      <c r="V1150">
        <v>10</v>
      </c>
      <c r="W1150">
        <v>0.4</v>
      </c>
      <c r="X1150">
        <v>1.8</v>
      </c>
      <c r="Y1150" s="2">
        <v>0.85699999999999998</v>
      </c>
      <c r="Z1150">
        <v>45</v>
      </c>
      <c r="AA1150">
        <v>0</v>
      </c>
      <c r="AB1150">
        <v>6</v>
      </c>
    </row>
    <row r="1151" spans="1:28" x14ac:dyDescent="0.25">
      <c r="A1151">
        <v>2012</v>
      </c>
      <c r="B1151">
        <v>223</v>
      </c>
      <c r="C1151" t="s">
        <v>394</v>
      </c>
      <c r="D1151" t="str">
        <f>IFERROR(INDEX('Draft Master List'!E:F,MATCH(C1151,'Draft Master List'!E:E,0),2),"N/A")</f>
        <v>952008</v>
      </c>
      <c r="E1151" t="s">
        <v>34</v>
      </c>
      <c r="F1151">
        <v>26</v>
      </c>
      <c r="G1151" t="s">
        <v>74</v>
      </c>
      <c r="H1151">
        <v>12</v>
      </c>
      <c r="I1151">
        <v>10</v>
      </c>
      <c r="J1151">
        <v>3</v>
      </c>
      <c r="K1151">
        <v>64</v>
      </c>
      <c r="L1151">
        <v>0</v>
      </c>
      <c r="M1151">
        <v>29</v>
      </c>
      <c r="N1151">
        <v>21.3</v>
      </c>
      <c r="O1151">
        <v>5.3</v>
      </c>
      <c r="P1151">
        <v>0.3</v>
      </c>
      <c r="Q1151">
        <v>57</v>
      </c>
      <c r="R1151">
        <v>42</v>
      </c>
      <c r="S1151">
        <v>449</v>
      </c>
      <c r="T1151">
        <v>10.7</v>
      </c>
      <c r="U1151">
        <v>1</v>
      </c>
      <c r="V1151">
        <v>40</v>
      </c>
      <c r="W1151">
        <v>3.5</v>
      </c>
      <c r="X1151">
        <v>37.4</v>
      </c>
      <c r="Y1151" s="2">
        <v>0.73699999999999999</v>
      </c>
      <c r="Z1151">
        <v>513</v>
      </c>
      <c r="AA1151">
        <v>1</v>
      </c>
      <c r="AB1151">
        <v>2</v>
      </c>
    </row>
    <row r="1152" spans="1:28" x14ac:dyDescent="0.25">
      <c r="A1152">
        <v>2012</v>
      </c>
      <c r="B1152">
        <v>224</v>
      </c>
      <c r="C1152" t="s">
        <v>413</v>
      </c>
      <c r="D1152" t="str">
        <f>IFERROR(INDEX('Draft Master List'!E:F,MATCH(C1152,'Draft Master List'!E:E,0),2),"N/A")</f>
        <v>1742008</v>
      </c>
      <c r="E1152" t="s">
        <v>7</v>
      </c>
      <c r="F1152">
        <v>27</v>
      </c>
      <c r="G1152" t="s">
        <v>74</v>
      </c>
      <c r="H1152">
        <v>16</v>
      </c>
      <c r="I1152">
        <v>15</v>
      </c>
      <c r="J1152">
        <v>3</v>
      </c>
      <c r="K1152">
        <v>25</v>
      </c>
      <c r="L1152">
        <v>0</v>
      </c>
      <c r="M1152">
        <v>9</v>
      </c>
      <c r="N1152">
        <v>8.3000000000000007</v>
      </c>
      <c r="O1152">
        <v>1.6</v>
      </c>
      <c r="P1152">
        <v>0.2</v>
      </c>
      <c r="Q1152">
        <v>73</v>
      </c>
      <c r="R1152">
        <v>48</v>
      </c>
      <c r="S1152">
        <v>510</v>
      </c>
      <c r="T1152">
        <v>10.6</v>
      </c>
      <c r="U1152">
        <v>2</v>
      </c>
      <c r="V1152">
        <v>32</v>
      </c>
      <c r="W1152">
        <v>3</v>
      </c>
      <c r="X1152">
        <v>31.9</v>
      </c>
      <c r="Y1152" s="2">
        <v>0.65800000000000003</v>
      </c>
      <c r="Z1152">
        <v>535</v>
      </c>
      <c r="AA1152">
        <v>2</v>
      </c>
      <c r="AB1152">
        <v>1</v>
      </c>
    </row>
    <row r="1153" spans="1:28" x14ac:dyDescent="0.25">
      <c r="A1153">
        <v>2012</v>
      </c>
      <c r="B1153">
        <v>225</v>
      </c>
      <c r="C1153" t="s">
        <v>1213</v>
      </c>
      <c r="D1153" t="str">
        <f>IFERROR(INDEX('Draft Master List'!E:F,MATCH(C1153,'Draft Master List'!E:E,0),2),"N/A")</f>
        <v>N/A</v>
      </c>
      <c r="E1153" t="s">
        <v>7</v>
      </c>
      <c r="F1153">
        <v>33</v>
      </c>
      <c r="G1153" t="s">
        <v>77</v>
      </c>
      <c r="H1153">
        <v>16</v>
      </c>
      <c r="I1153">
        <v>1</v>
      </c>
      <c r="J1153">
        <v>3</v>
      </c>
      <c r="K1153">
        <v>14</v>
      </c>
      <c r="L1153">
        <v>0</v>
      </c>
      <c r="M1153">
        <v>12</v>
      </c>
      <c r="N1153">
        <v>4.7</v>
      </c>
      <c r="O1153">
        <v>0.9</v>
      </c>
      <c r="P1153">
        <v>0.2</v>
      </c>
      <c r="Q1153">
        <v>62</v>
      </c>
      <c r="R1153">
        <v>41</v>
      </c>
      <c r="S1153">
        <v>573</v>
      </c>
      <c r="T1153">
        <v>14</v>
      </c>
      <c r="U1153">
        <v>8</v>
      </c>
      <c r="V1153">
        <v>77</v>
      </c>
      <c r="W1153">
        <v>2.6</v>
      </c>
      <c r="X1153">
        <v>35.799999999999997</v>
      </c>
      <c r="Y1153" s="2">
        <v>0.66100000000000003</v>
      </c>
      <c r="Z1153">
        <v>587</v>
      </c>
      <c r="AA1153">
        <v>8</v>
      </c>
      <c r="AB1153">
        <v>2</v>
      </c>
    </row>
    <row r="1154" spans="1:28" x14ac:dyDescent="0.25">
      <c r="A1154">
        <v>2012</v>
      </c>
      <c r="B1154">
        <v>226</v>
      </c>
      <c r="C1154" t="s">
        <v>123</v>
      </c>
      <c r="D1154" t="str">
        <f>IFERROR(INDEX('Draft Master List'!E:F,MATCH(C1154,'Draft Master List'!E:E,0),2),"N/A")</f>
        <v>422008</v>
      </c>
      <c r="E1154" t="s">
        <v>13</v>
      </c>
      <c r="F1154">
        <v>26</v>
      </c>
      <c r="G1154" t="s">
        <v>77</v>
      </c>
      <c r="H1154">
        <v>10</v>
      </c>
      <c r="I1154">
        <v>2</v>
      </c>
      <c r="J1154">
        <v>3</v>
      </c>
      <c r="K1154">
        <v>22</v>
      </c>
      <c r="L1154">
        <v>0</v>
      </c>
      <c r="M1154">
        <v>11</v>
      </c>
      <c r="N1154">
        <v>7.3</v>
      </c>
      <c r="O1154">
        <v>2.2000000000000002</v>
      </c>
      <c r="P1154">
        <v>0.3</v>
      </c>
      <c r="Q1154">
        <v>44</v>
      </c>
      <c r="R1154">
        <v>23</v>
      </c>
      <c r="S1154">
        <v>234</v>
      </c>
      <c r="T1154">
        <v>10.199999999999999</v>
      </c>
      <c r="U1154">
        <v>1</v>
      </c>
      <c r="V1154">
        <v>31</v>
      </c>
      <c r="W1154">
        <v>2.2999999999999998</v>
      </c>
      <c r="X1154">
        <v>23.4</v>
      </c>
      <c r="Y1154" s="2">
        <v>0.52300000000000002</v>
      </c>
      <c r="Z1154">
        <v>256</v>
      </c>
      <c r="AA1154">
        <v>1</v>
      </c>
      <c r="AB1154">
        <v>1</v>
      </c>
    </row>
    <row r="1155" spans="1:28" x14ac:dyDescent="0.25">
      <c r="A1155">
        <v>2012</v>
      </c>
      <c r="B1155">
        <v>227</v>
      </c>
      <c r="C1155" t="s">
        <v>1212</v>
      </c>
      <c r="D1155" t="str">
        <f>IFERROR(INDEX('Draft Master List'!E:F,MATCH(C1155,'Draft Master List'!E:E,0),2),"N/A")</f>
        <v>N/A</v>
      </c>
      <c r="E1155" t="s">
        <v>22</v>
      </c>
      <c r="F1155">
        <v>26</v>
      </c>
      <c r="H1155">
        <v>4</v>
      </c>
      <c r="I1155">
        <v>0</v>
      </c>
      <c r="J1155">
        <v>3</v>
      </c>
      <c r="K1155">
        <v>0</v>
      </c>
      <c r="L1155">
        <v>0</v>
      </c>
      <c r="M1155">
        <v>3</v>
      </c>
      <c r="N1155">
        <v>0</v>
      </c>
      <c r="O1155">
        <v>0</v>
      </c>
      <c r="P1155">
        <v>0.8</v>
      </c>
      <c r="Z1155">
        <v>0</v>
      </c>
      <c r="AA1155">
        <v>0</v>
      </c>
      <c r="AB1155">
        <v>0</v>
      </c>
    </row>
    <row r="1156" spans="1:28" x14ac:dyDescent="0.25">
      <c r="A1156">
        <v>2012</v>
      </c>
      <c r="B1156">
        <v>228</v>
      </c>
      <c r="C1156" t="s">
        <v>119</v>
      </c>
      <c r="D1156" t="str">
        <f>IFERROR(INDEX('Draft Master List'!E:F,MATCH(C1156,'Draft Master List'!E:E,0),2),"N/A")</f>
        <v>512007</v>
      </c>
      <c r="E1156" t="s">
        <v>22</v>
      </c>
      <c r="F1156">
        <v>33</v>
      </c>
      <c r="G1156" t="s">
        <v>74</v>
      </c>
      <c r="H1156">
        <v>16</v>
      </c>
      <c r="I1156">
        <v>16</v>
      </c>
      <c r="J1156">
        <v>3</v>
      </c>
      <c r="K1156">
        <v>27</v>
      </c>
      <c r="L1156">
        <v>0</v>
      </c>
      <c r="M1156">
        <v>15</v>
      </c>
      <c r="N1156">
        <v>9</v>
      </c>
      <c r="O1156">
        <v>1.7</v>
      </c>
      <c r="P1156">
        <v>0.2</v>
      </c>
      <c r="Q1156">
        <v>137</v>
      </c>
      <c r="R1156">
        <v>73</v>
      </c>
      <c r="S1156">
        <v>1174</v>
      </c>
      <c r="T1156">
        <v>16.100000000000001</v>
      </c>
      <c r="U1156">
        <v>4</v>
      </c>
      <c r="V1156">
        <v>66</v>
      </c>
      <c r="W1156">
        <v>4.5999999999999996</v>
      </c>
      <c r="X1156">
        <v>73.400000000000006</v>
      </c>
      <c r="Y1156" s="2">
        <v>0.53300000000000003</v>
      </c>
      <c r="Z1156">
        <v>1201</v>
      </c>
      <c r="AA1156">
        <v>4</v>
      </c>
      <c r="AB1156">
        <v>1</v>
      </c>
    </row>
    <row r="1157" spans="1:28" x14ac:dyDescent="0.25">
      <c r="A1157">
        <v>2012</v>
      </c>
      <c r="B1157">
        <v>229</v>
      </c>
      <c r="C1157" t="s">
        <v>888</v>
      </c>
      <c r="D1157" t="str">
        <f>IFERROR(INDEX('Draft Master List'!E:F,MATCH(C1157,'Draft Master List'!E:E,0),2),"N/A")</f>
        <v>N/A</v>
      </c>
      <c r="E1157" t="s">
        <v>3</v>
      </c>
      <c r="F1157">
        <v>23</v>
      </c>
      <c r="G1157" t="s">
        <v>74</v>
      </c>
      <c r="H1157">
        <v>16</v>
      </c>
      <c r="I1157">
        <v>16</v>
      </c>
      <c r="J1157">
        <v>3</v>
      </c>
      <c r="K1157">
        <v>9</v>
      </c>
      <c r="L1157">
        <v>0</v>
      </c>
      <c r="M1157">
        <v>13</v>
      </c>
      <c r="N1157">
        <v>3</v>
      </c>
      <c r="O1157">
        <v>0.6</v>
      </c>
      <c r="P1157">
        <v>0.2</v>
      </c>
      <c r="Q1157">
        <v>110</v>
      </c>
      <c r="R1157">
        <v>49</v>
      </c>
      <c r="S1157">
        <v>855</v>
      </c>
      <c r="T1157">
        <v>17.399999999999999</v>
      </c>
      <c r="U1157">
        <v>8</v>
      </c>
      <c r="V1157">
        <v>54</v>
      </c>
      <c r="W1157">
        <v>3.1</v>
      </c>
      <c r="X1157">
        <v>53.4</v>
      </c>
      <c r="Y1157" s="2">
        <v>0.44500000000000001</v>
      </c>
      <c r="Z1157">
        <v>864</v>
      </c>
      <c r="AA1157">
        <v>8</v>
      </c>
      <c r="AB1157">
        <v>0</v>
      </c>
    </row>
    <row r="1158" spans="1:28" x14ac:dyDescent="0.25">
      <c r="A1158">
        <v>2012</v>
      </c>
      <c r="B1158">
        <v>230</v>
      </c>
      <c r="C1158" t="s">
        <v>101</v>
      </c>
      <c r="D1158" t="str">
        <f>IFERROR(INDEX('Draft Master List'!E:F,MATCH(C1158,'Draft Master List'!E:E,0),2),"N/A")</f>
        <v>602010</v>
      </c>
      <c r="E1158" t="s">
        <v>19</v>
      </c>
      <c r="F1158">
        <v>24</v>
      </c>
      <c r="G1158" t="s">
        <v>74</v>
      </c>
      <c r="H1158">
        <v>15</v>
      </c>
      <c r="I1158">
        <v>15</v>
      </c>
      <c r="J1158">
        <v>3</v>
      </c>
      <c r="K1158">
        <v>20</v>
      </c>
      <c r="L1158">
        <v>0</v>
      </c>
      <c r="M1158">
        <v>13</v>
      </c>
      <c r="N1158">
        <v>6.7</v>
      </c>
      <c r="O1158">
        <v>1.3</v>
      </c>
      <c r="P1158">
        <v>0.2</v>
      </c>
      <c r="Q1158">
        <v>68</v>
      </c>
      <c r="R1158">
        <v>45</v>
      </c>
      <c r="S1158">
        <v>688</v>
      </c>
      <c r="T1158">
        <v>15.3</v>
      </c>
      <c r="U1158">
        <v>7</v>
      </c>
      <c r="V1158">
        <v>51</v>
      </c>
      <c r="W1158">
        <v>3</v>
      </c>
      <c r="X1158">
        <v>45.9</v>
      </c>
      <c r="Y1158" s="2">
        <v>0.66200000000000003</v>
      </c>
      <c r="Z1158">
        <v>708</v>
      </c>
      <c r="AA1158">
        <v>7</v>
      </c>
      <c r="AB1158">
        <v>1</v>
      </c>
    </row>
    <row r="1159" spans="1:28" x14ac:dyDescent="0.25">
      <c r="A1159">
        <v>2012</v>
      </c>
      <c r="B1159">
        <v>231</v>
      </c>
      <c r="C1159" t="s">
        <v>919</v>
      </c>
      <c r="D1159" t="str">
        <f>IFERROR(INDEX('Draft Master List'!E:F,MATCH(C1159,'Draft Master List'!E:E,0),2),"N/A")</f>
        <v>N/A</v>
      </c>
      <c r="E1159" t="s">
        <v>4</v>
      </c>
      <c r="F1159">
        <v>22</v>
      </c>
      <c r="H1159">
        <v>1</v>
      </c>
      <c r="I1159">
        <v>0</v>
      </c>
      <c r="J1159">
        <v>3</v>
      </c>
      <c r="K1159">
        <v>8</v>
      </c>
      <c r="L1159">
        <v>0</v>
      </c>
      <c r="M1159">
        <v>6</v>
      </c>
      <c r="N1159">
        <v>2.7</v>
      </c>
      <c r="O1159">
        <v>8</v>
      </c>
      <c r="P1159">
        <v>3</v>
      </c>
      <c r="Q1159">
        <v>1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0</v>
      </c>
      <c r="Y1159" s="2">
        <v>1</v>
      </c>
      <c r="Z1159">
        <v>8</v>
      </c>
      <c r="AA1159">
        <v>0</v>
      </c>
      <c r="AB1159">
        <v>0</v>
      </c>
    </row>
    <row r="1160" spans="1:28" x14ac:dyDescent="0.25">
      <c r="A1160">
        <v>2012</v>
      </c>
      <c r="B1160">
        <v>232</v>
      </c>
      <c r="C1160" t="s">
        <v>548</v>
      </c>
      <c r="D1160" t="str">
        <f>IFERROR(INDEX('Draft Master List'!E:F,MATCH(C1160,'Draft Master List'!E:E,0),2),"N/A")</f>
        <v>1802006</v>
      </c>
      <c r="E1160" t="s">
        <v>27</v>
      </c>
      <c r="F1160">
        <v>29</v>
      </c>
      <c r="G1160" t="s">
        <v>732</v>
      </c>
      <c r="H1160">
        <v>16</v>
      </c>
      <c r="I1160">
        <v>6</v>
      </c>
      <c r="J1160">
        <v>3</v>
      </c>
      <c r="K1160">
        <v>11</v>
      </c>
      <c r="L1160">
        <v>0</v>
      </c>
      <c r="M1160">
        <v>13</v>
      </c>
      <c r="N1160">
        <v>3.7</v>
      </c>
      <c r="O1160">
        <v>0.7</v>
      </c>
      <c r="P1160">
        <v>0.2</v>
      </c>
      <c r="Q1160">
        <v>15</v>
      </c>
      <c r="R1160">
        <v>13</v>
      </c>
      <c r="S1160">
        <v>104</v>
      </c>
      <c r="T1160">
        <v>8</v>
      </c>
      <c r="U1160">
        <v>0</v>
      </c>
      <c r="V1160">
        <v>17</v>
      </c>
      <c r="W1160">
        <v>0.8</v>
      </c>
      <c r="X1160">
        <v>6.5</v>
      </c>
      <c r="Y1160" s="2">
        <v>0.86699999999999999</v>
      </c>
      <c r="Z1160">
        <v>115</v>
      </c>
      <c r="AA1160">
        <v>0</v>
      </c>
      <c r="AB1160">
        <v>0</v>
      </c>
    </row>
    <row r="1161" spans="1:28" x14ac:dyDescent="0.25">
      <c r="A1161">
        <v>2012</v>
      </c>
      <c r="B1161">
        <v>233</v>
      </c>
      <c r="C1161" t="s">
        <v>828</v>
      </c>
      <c r="D1161" t="str">
        <f>IFERROR(INDEX('Draft Master List'!E:F,MATCH(C1161,'Draft Master List'!E:E,0),2),"N/A")</f>
        <v>N/A</v>
      </c>
      <c r="E1161" t="s">
        <v>223</v>
      </c>
      <c r="F1161">
        <v>27</v>
      </c>
      <c r="G1161" t="s">
        <v>74</v>
      </c>
      <c r="H1161">
        <v>11</v>
      </c>
      <c r="I1161">
        <v>8</v>
      </c>
      <c r="J1161">
        <v>2</v>
      </c>
      <c r="K1161">
        <v>8</v>
      </c>
      <c r="L1161">
        <v>0</v>
      </c>
      <c r="M1161">
        <v>6</v>
      </c>
      <c r="N1161">
        <v>4</v>
      </c>
      <c r="O1161">
        <v>0.7</v>
      </c>
      <c r="P1161">
        <v>0.2</v>
      </c>
      <c r="Q1161">
        <v>101</v>
      </c>
      <c r="R1161">
        <v>63</v>
      </c>
      <c r="S1161">
        <v>666</v>
      </c>
      <c r="T1161">
        <v>10.6</v>
      </c>
      <c r="U1161">
        <v>3</v>
      </c>
      <c r="V1161">
        <v>56</v>
      </c>
      <c r="W1161">
        <v>5.7</v>
      </c>
      <c r="X1161">
        <v>60.5</v>
      </c>
      <c r="Y1161" s="2">
        <v>0.624</v>
      </c>
      <c r="Z1161">
        <v>674</v>
      </c>
      <c r="AA1161">
        <v>3</v>
      </c>
      <c r="AB1161">
        <v>3</v>
      </c>
    </row>
    <row r="1162" spans="1:28" x14ac:dyDescent="0.25">
      <c r="A1162">
        <v>2012</v>
      </c>
      <c r="B1162">
        <v>234</v>
      </c>
      <c r="C1162" t="s">
        <v>1223</v>
      </c>
      <c r="D1162" t="str">
        <f>IFERROR(INDEX('Draft Master List'!E:F,MATCH(C1162,'Draft Master List'!E:E,0),2),"N/A")</f>
        <v>N/A</v>
      </c>
      <c r="E1162" t="s">
        <v>4</v>
      </c>
      <c r="F1162">
        <v>22</v>
      </c>
      <c r="G1162" t="s">
        <v>74</v>
      </c>
      <c r="H1162">
        <v>16</v>
      </c>
      <c r="I1162">
        <v>14</v>
      </c>
      <c r="J1162">
        <v>2</v>
      </c>
      <c r="K1162">
        <v>23</v>
      </c>
      <c r="L1162">
        <v>0</v>
      </c>
      <c r="M1162">
        <v>12</v>
      </c>
      <c r="N1162">
        <v>11.5</v>
      </c>
      <c r="O1162">
        <v>1.4</v>
      </c>
      <c r="P1162">
        <v>0.1</v>
      </c>
      <c r="Q1162">
        <v>132</v>
      </c>
      <c r="R1162">
        <v>64</v>
      </c>
      <c r="S1162">
        <v>865</v>
      </c>
      <c r="T1162">
        <v>13.5</v>
      </c>
      <c r="U1162">
        <v>5</v>
      </c>
      <c r="V1162">
        <v>81</v>
      </c>
      <c r="W1162">
        <v>4</v>
      </c>
      <c r="X1162">
        <v>54.1</v>
      </c>
      <c r="Y1162" s="2">
        <v>0.48499999999999999</v>
      </c>
      <c r="Z1162">
        <v>888</v>
      </c>
      <c r="AA1162">
        <v>5</v>
      </c>
      <c r="AB1162">
        <v>1</v>
      </c>
    </row>
    <row r="1163" spans="1:28" x14ac:dyDescent="0.25">
      <c r="A1163">
        <v>2012</v>
      </c>
      <c r="B1163">
        <v>235</v>
      </c>
      <c r="C1163" t="s">
        <v>266</v>
      </c>
      <c r="D1163" t="str">
        <f>IFERROR(INDEX('Draft Master List'!E:F,MATCH(C1163,'Draft Master List'!E:E,0),2),"N/A")</f>
        <v>242010</v>
      </c>
      <c r="E1163" t="s">
        <v>27</v>
      </c>
      <c r="F1163">
        <v>24</v>
      </c>
      <c r="G1163" t="s">
        <v>74</v>
      </c>
      <c r="H1163">
        <v>16</v>
      </c>
      <c r="I1163">
        <v>14</v>
      </c>
      <c r="J1163">
        <v>2</v>
      </c>
      <c r="K1163">
        <v>-5</v>
      </c>
      <c r="L1163">
        <v>0</v>
      </c>
      <c r="M1163">
        <v>6</v>
      </c>
      <c r="N1163">
        <v>-2.5</v>
      </c>
      <c r="O1163">
        <v>-0.3</v>
      </c>
      <c r="P1163">
        <v>0.1</v>
      </c>
      <c r="Q1163">
        <v>138</v>
      </c>
      <c r="R1163">
        <v>92</v>
      </c>
      <c r="S1163">
        <v>1382</v>
      </c>
      <c r="T1163">
        <v>15</v>
      </c>
      <c r="U1163">
        <v>12</v>
      </c>
      <c r="V1163">
        <v>85</v>
      </c>
      <c r="W1163">
        <v>5.8</v>
      </c>
      <c r="X1163">
        <v>86.4</v>
      </c>
      <c r="Y1163" s="2">
        <v>0.66700000000000004</v>
      </c>
      <c r="Z1163">
        <v>1377</v>
      </c>
      <c r="AA1163">
        <v>12</v>
      </c>
      <c r="AB1163">
        <v>5</v>
      </c>
    </row>
    <row r="1164" spans="1:28" x14ac:dyDescent="0.25">
      <c r="A1164">
        <v>2012</v>
      </c>
      <c r="B1164">
        <v>236</v>
      </c>
      <c r="C1164" t="s">
        <v>78</v>
      </c>
      <c r="D1164" t="str">
        <f>IFERROR(INDEX('Draft Master List'!E:F,MATCH(C1164,'Draft Master List'!E:E,0),2),"N/A")</f>
        <v>492006</v>
      </c>
      <c r="E1164" t="s">
        <v>223</v>
      </c>
      <c r="F1164">
        <v>29</v>
      </c>
      <c r="H1164">
        <v>2</v>
      </c>
      <c r="I1164">
        <v>0</v>
      </c>
      <c r="J1164">
        <v>2</v>
      </c>
      <c r="K1164">
        <v>5</v>
      </c>
      <c r="L1164">
        <v>0</v>
      </c>
      <c r="M1164">
        <v>5</v>
      </c>
      <c r="N1164">
        <v>2.5</v>
      </c>
      <c r="O1164">
        <v>2.5</v>
      </c>
      <c r="P1164">
        <v>1</v>
      </c>
      <c r="Z1164">
        <v>5</v>
      </c>
      <c r="AA1164">
        <v>0</v>
      </c>
      <c r="AB1164">
        <v>1</v>
      </c>
    </row>
    <row r="1165" spans="1:28" x14ac:dyDescent="0.25">
      <c r="A1165">
        <v>2012</v>
      </c>
      <c r="B1165">
        <v>237</v>
      </c>
      <c r="C1165" t="s">
        <v>391</v>
      </c>
      <c r="D1165" t="str">
        <f>IFERROR(INDEX('Draft Master List'!E:F,MATCH(C1165,'Draft Master List'!E:E,0),2),"N/A")</f>
        <v>812008</v>
      </c>
      <c r="E1165" t="s">
        <v>10</v>
      </c>
      <c r="F1165">
        <v>27</v>
      </c>
      <c r="G1165" t="s">
        <v>77</v>
      </c>
      <c r="H1165">
        <v>12</v>
      </c>
      <c r="I1165">
        <v>3</v>
      </c>
      <c r="J1165">
        <v>2</v>
      </c>
      <c r="K1165">
        <v>9</v>
      </c>
      <c r="L1165">
        <v>0</v>
      </c>
      <c r="M1165">
        <v>6</v>
      </c>
      <c r="N1165">
        <v>4.5</v>
      </c>
      <c r="O1165">
        <v>0.8</v>
      </c>
      <c r="P1165">
        <v>0.2</v>
      </c>
      <c r="Q1165">
        <v>53</v>
      </c>
      <c r="R1165">
        <v>28</v>
      </c>
      <c r="S1165">
        <v>207</v>
      </c>
      <c r="T1165">
        <v>7.4</v>
      </c>
      <c r="U1165">
        <v>0</v>
      </c>
      <c r="V1165">
        <v>18</v>
      </c>
      <c r="W1165">
        <v>2.2999999999999998</v>
      </c>
      <c r="X1165">
        <v>17.3</v>
      </c>
      <c r="Y1165" s="2">
        <v>0.52800000000000002</v>
      </c>
      <c r="Z1165">
        <v>216</v>
      </c>
      <c r="AA1165">
        <v>0</v>
      </c>
      <c r="AB1165">
        <v>0</v>
      </c>
    </row>
    <row r="1166" spans="1:28" x14ac:dyDescent="0.25">
      <c r="A1166">
        <v>2012</v>
      </c>
      <c r="B1166">
        <v>238</v>
      </c>
      <c r="C1166" t="s">
        <v>124</v>
      </c>
      <c r="D1166" t="str">
        <f>IFERROR(INDEX('Draft Master List'!E:F,MATCH(C1166,'Draft Master List'!E:E,0),2),"N/A")</f>
        <v>842008</v>
      </c>
      <c r="E1166" t="s">
        <v>21</v>
      </c>
      <c r="F1166">
        <v>28</v>
      </c>
      <c r="G1166" t="s">
        <v>77</v>
      </c>
      <c r="H1166">
        <v>15</v>
      </c>
      <c r="I1166">
        <v>1</v>
      </c>
      <c r="J1166">
        <v>2</v>
      </c>
      <c r="K1166">
        <v>4</v>
      </c>
      <c r="L1166">
        <v>0</v>
      </c>
      <c r="M1166">
        <v>5</v>
      </c>
      <c r="N1166">
        <v>2</v>
      </c>
      <c r="O1166">
        <v>0.3</v>
      </c>
      <c r="P1166">
        <v>0.1</v>
      </c>
      <c r="Q1166">
        <v>59</v>
      </c>
      <c r="R1166">
        <v>38</v>
      </c>
      <c r="S1166">
        <v>395</v>
      </c>
      <c r="T1166">
        <v>10.4</v>
      </c>
      <c r="U1166">
        <v>1</v>
      </c>
      <c r="V1166">
        <v>37</v>
      </c>
      <c r="W1166">
        <v>2.5</v>
      </c>
      <c r="X1166">
        <v>26.3</v>
      </c>
      <c r="Y1166" s="2">
        <v>0.64400000000000002</v>
      </c>
      <c r="Z1166">
        <v>399</v>
      </c>
      <c r="AA1166">
        <v>1</v>
      </c>
      <c r="AB1166">
        <v>1</v>
      </c>
    </row>
    <row r="1167" spans="1:28" x14ac:dyDescent="0.25">
      <c r="A1167">
        <v>2012</v>
      </c>
      <c r="B1167">
        <v>239</v>
      </c>
      <c r="C1167" t="s">
        <v>118</v>
      </c>
      <c r="D1167" t="str">
        <f>IFERROR(INDEX('Draft Master List'!E:F,MATCH(C1167,'Draft Master List'!E:E,0),2),"N/A")</f>
        <v>2052008</v>
      </c>
      <c r="E1167" t="s">
        <v>7</v>
      </c>
      <c r="F1167">
        <v>26</v>
      </c>
      <c r="G1167" t="s">
        <v>74</v>
      </c>
      <c r="H1167">
        <v>10</v>
      </c>
      <c r="I1167">
        <v>10</v>
      </c>
      <c r="J1167">
        <v>2</v>
      </c>
      <c r="K1167">
        <v>9</v>
      </c>
      <c r="L1167">
        <v>0</v>
      </c>
      <c r="M1167">
        <v>7</v>
      </c>
      <c r="N1167">
        <v>4.5</v>
      </c>
      <c r="O1167">
        <v>0.9</v>
      </c>
      <c r="P1167">
        <v>0.2</v>
      </c>
      <c r="Q1167">
        <v>68</v>
      </c>
      <c r="R1167">
        <v>44</v>
      </c>
      <c r="S1167">
        <v>633</v>
      </c>
      <c r="T1167">
        <v>14.4</v>
      </c>
      <c r="U1167">
        <v>4</v>
      </c>
      <c r="V1167">
        <v>88</v>
      </c>
      <c r="W1167">
        <v>4.4000000000000004</v>
      </c>
      <c r="X1167">
        <v>63.3</v>
      </c>
      <c r="Y1167" s="2">
        <v>0.64700000000000002</v>
      </c>
      <c r="Z1167">
        <v>642</v>
      </c>
      <c r="AA1167">
        <v>4</v>
      </c>
      <c r="AB1167">
        <v>0</v>
      </c>
    </row>
    <row r="1168" spans="1:28" x14ac:dyDescent="0.25">
      <c r="A1168">
        <v>2012</v>
      </c>
      <c r="B1168">
        <v>240</v>
      </c>
      <c r="C1168" t="s">
        <v>833</v>
      </c>
      <c r="D1168" t="str">
        <f>IFERROR(INDEX('Draft Master List'!E:F,MATCH(C1168,'Draft Master List'!E:E,0),2),"N/A")</f>
        <v>N/A</v>
      </c>
      <c r="E1168" t="s">
        <v>704</v>
      </c>
      <c r="F1168">
        <v>23</v>
      </c>
      <c r="H1168">
        <v>11</v>
      </c>
      <c r="I1168">
        <v>2</v>
      </c>
      <c r="J1168">
        <v>2</v>
      </c>
      <c r="K1168">
        <v>6</v>
      </c>
      <c r="L1168">
        <v>0</v>
      </c>
      <c r="M1168">
        <v>5</v>
      </c>
      <c r="N1168">
        <v>3</v>
      </c>
      <c r="O1168">
        <v>0.5</v>
      </c>
      <c r="P1168">
        <v>0.2</v>
      </c>
      <c r="Q1168">
        <v>2</v>
      </c>
      <c r="R1168">
        <v>2</v>
      </c>
      <c r="S1168">
        <v>7</v>
      </c>
      <c r="T1168">
        <v>3.5</v>
      </c>
      <c r="U1168">
        <v>0</v>
      </c>
      <c r="V1168">
        <v>4</v>
      </c>
      <c r="W1168">
        <v>0.2</v>
      </c>
      <c r="X1168">
        <v>0.6</v>
      </c>
      <c r="Y1168" s="2">
        <v>1</v>
      </c>
      <c r="Z1168">
        <v>13</v>
      </c>
      <c r="AA1168">
        <v>0</v>
      </c>
      <c r="AB1168">
        <v>0</v>
      </c>
    </row>
    <row r="1169" spans="1:28" x14ac:dyDescent="0.25">
      <c r="A1169">
        <v>2012</v>
      </c>
      <c r="B1169">
        <v>241</v>
      </c>
      <c r="C1169" t="s">
        <v>894</v>
      </c>
      <c r="D1169" t="str">
        <f>IFERROR(INDEX('Draft Master List'!E:F,MATCH(C1169,'Draft Master List'!E:E,0),2),"N/A")</f>
        <v>N/A</v>
      </c>
      <c r="E1169" t="s">
        <v>7</v>
      </c>
      <c r="F1169">
        <v>24</v>
      </c>
      <c r="G1169" t="s">
        <v>77</v>
      </c>
      <c r="H1169">
        <v>16</v>
      </c>
      <c r="I1169">
        <v>5</v>
      </c>
      <c r="J1169">
        <v>2</v>
      </c>
      <c r="K1169">
        <v>5</v>
      </c>
      <c r="L1169">
        <v>0</v>
      </c>
      <c r="M1169">
        <v>3</v>
      </c>
      <c r="N1169">
        <v>2.5</v>
      </c>
      <c r="O1169">
        <v>0.3</v>
      </c>
      <c r="P1169">
        <v>0.1</v>
      </c>
      <c r="Q1169">
        <v>57</v>
      </c>
      <c r="R1169">
        <v>38</v>
      </c>
      <c r="S1169">
        <v>543</v>
      </c>
      <c r="T1169">
        <v>14.3</v>
      </c>
      <c r="U1169">
        <v>3</v>
      </c>
      <c r="V1169">
        <v>68</v>
      </c>
      <c r="W1169">
        <v>2.4</v>
      </c>
      <c r="X1169">
        <v>33.9</v>
      </c>
      <c r="Y1169" s="2">
        <v>0.66700000000000004</v>
      </c>
      <c r="Z1169">
        <v>548</v>
      </c>
      <c r="AA1169">
        <v>3</v>
      </c>
      <c r="AB1169">
        <v>0</v>
      </c>
    </row>
    <row r="1170" spans="1:28" x14ac:dyDescent="0.25">
      <c r="A1170">
        <v>2012</v>
      </c>
      <c r="B1170">
        <v>242</v>
      </c>
      <c r="C1170" t="s">
        <v>898</v>
      </c>
      <c r="D1170" t="str">
        <f>IFERROR(INDEX('Draft Master List'!E:F,MATCH(C1170,'Draft Master List'!E:E,0),2),"N/A")</f>
        <v>N/A</v>
      </c>
      <c r="E1170" t="s">
        <v>7</v>
      </c>
      <c r="F1170">
        <v>24</v>
      </c>
      <c r="H1170">
        <v>3</v>
      </c>
      <c r="I1170">
        <v>0</v>
      </c>
      <c r="J1170">
        <v>2</v>
      </c>
      <c r="K1170">
        <v>2</v>
      </c>
      <c r="L1170">
        <v>0</v>
      </c>
      <c r="M1170">
        <v>1</v>
      </c>
      <c r="N1170">
        <v>1</v>
      </c>
      <c r="O1170">
        <v>0.7</v>
      </c>
      <c r="P1170">
        <v>0.7</v>
      </c>
      <c r="Q1170">
        <v>7</v>
      </c>
      <c r="R1170">
        <v>7</v>
      </c>
      <c r="S1170">
        <v>45</v>
      </c>
      <c r="T1170">
        <v>6.4</v>
      </c>
      <c r="U1170">
        <v>0</v>
      </c>
      <c r="V1170">
        <v>21</v>
      </c>
      <c r="W1170">
        <v>2.2999999999999998</v>
      </c>
      <c r="X1170">
        <v>15</v>
      </c>
      <c r="Y1170" s="2">
        <v>1</v>
      </c>
      <c r="Z1170">
        <v>47</v>
      </c>
      <c r="AA1170">
        <v>0</v>
      </c>
      <c r="AB1170">
        <v>0</v>
      </c>
    </row>
    <row r="1171" spans="1:28" x14ac:dyDescent="0.25">
      <c r="A1171">
        <v>2012</v>
      </c>
      <c r="B1171">
        <v>243</v>
      </c>
      <c r="C1171" t="s">
        <v>112</v>
      </c>
      <c r="D1171" t="str">
        <f>IFERROR(INDEX('Draft Master List'!E:F,MATCH(C1171,'Draft Master List'!E:E,0),2),"N/A")</f>
        <v>72009</v>
      </c>
      <c r="E1171" t="s">
        <v>16</v>
      </c>
      <c r="F1171">
        <v>25</v>
      </c>
      <c r="G1171" t="s">
        <v>74</v>
      </c>
      <c r="H1171">
        <v>15</v>
      </c>
      <c r="I1171">
        <v>14</v>
      </c>
      <c r="J1171">
        <v>2</v>
      </c>
      <c r="K1171">
        <v>16</v>
      </c>
      <c r="L1171">
        <v>0</v>
      </c>
      <c r="M1171">
        <v>20</v>
      </c>
      <c r="N1171">
        <v>8</v>
      </c>
      <c r="O1171">
        <v>1.1000000000000001</v>
      </c>
      <c r="P1171">
        <v>0.1</v>
      </c>
      <c r="Q1171">
        <v>80</v>
      </c>
      <c r="R1171">
        <v>41</v>
      </c>
      <c r="S1171">
        <v>606</v>
      </c>
      <c r="T1171">
        <v>14.8</v>
      </c>
      <c r="U1171">
        <v>5</v>
      </c>
      <c r="V1171">
        <v>59</v>
      </c>
      <c r="W1171">
        <v>2.7</v>
      </c>
      <c r="X1171">
        <v>40.4</v>
      </c>
      <c r="Y1171" s="2">
        <v>0.51300000000000001</v>
      </c>
      <c r="Z1171">
        <v>622</v>
      </c>
      <c r="AA1171">
        <v>5</v>
      </c>
      <c r="AB1171">
        <v>0</v>
      </c>
    </row>
    <row r="1172" spans="1:28" x14ac:dyDescent="0.25">
      <c r="A1172">
        <v>2012</v>
      </c>
      <c r="B1172">
        <v>244</v>
      </c>
      <c r="C1172" t="s">
        <v>1265</v>
      </c>
      <c r="D1172" t="str">
        <f>IFERROR(INDEX('Draft Master List'!E:F,MATCH(C1172,'Draft Master List'!E:E,0),2),"N/A")</f>
        <v>N/A</v>
      </c>
      <c r="E1172" t="s">
        <v>10</v>
      </c>
      <c r="F1172">
        <v>26</v>
      </c>
      <c r="G1172" t="s">
        <v>1105</v>
      </c>
      <c r="H1172">
        <v>15</v>
      </c>
      <c r="I1172">
        <v>3</v>
      </c>
      <c r="J1172">
        <v>2</v>
      </c>
      <c r="K1172">
        <v>64</v>
      </c>
      <c r="L1172">
        <v>0</v>
      </c>
      <c r="M1172">
        <v>40</v>
      </c>
      <c r="N1172">
        <v>32</v>
      </c>
      <c r="O1172">
        <v>4.3</v>
      </c>
      <c r="P1172">
        <v>0.1</v>
      </c>
      <c r="Z1172">
        <v>64</v>
      </c>
      <c r="AA1172">
        <v>0</v>
      </c>
      <c r="AB1172">
        <v>0</v>
      </c>
    </row>
    <row r="1173" spans="1:28" x14ac:dyDescent="0.25">
      <c r="A1173">
        <v>2012</v>
      </c>
      <c r="B1173">
        <v>245</v>
      </c>
      <c r="C1173" t="s">
        <v>1057</v>
      </c>
      <c r="D1173" t="str">
        <f>IFERROR(INDEX('Draft Master List'!E:F,MATCH(C1173,'Draft Master List'!E:E,0),2),"N/A")</f>
        <v>N/A</v>
      </c>
      <c r="E1173" t="s">
        <v>24</v>
      </c>
      <c r="F1173">
        <v>23</v>
      </c>
      <c r="G1173" t="s">
        <v>732</v>
      </c>
      <c r="H1173">
        <v>16</v>
      </c>
      <c r="I1173">
        <v>7</v>
      </c>
      <c r="J1173">
        <v>2</v>
      </c>
      <c r="K1173">
        <v>7</v>
      </c>
      <c r="L1173">
        <v>0</v>
      </c>
      <c r="M1173">
        <v>5</v>
      </c>
      <c r="N1173">
        <v>3.5</v>
      </c>
      <c r="O1173">
        <v>0.4</v>
      </c>
      <c r="P1173">
        <v>0.1</v>
      </c>
      <c r="Q1173">
        <v>26</v>
      </c>
      <c r="R1173">
        <v>15</v>
      </c>
      <c r="S1173">
        <v>137</v>
      </c>
      <c r="T1173">
        <v>9.1</v>
      </c>
      <c r="U1173">
        <v>1</v>
      </c>
      <c r="V1173">
        <v>26</v>
      </c>
      <c r="W1173">
        <v>0.9</v>
      </c>
      <c r="X1173">
        <v>8.6</v>
      </c>
      <c r="Y1173" s="2">
        <v>0.57699999999999996</v>
      </c>
      <c r="Z1173">
        <v>144</v>
      </c>
      <c r="AA1173">
        <v>1</v>
      </c>
      <c r="AB1173">
        <v>0</v>
      </c>
    </row>
    <row r="1174" spans="1:28" x14ac:dyDescent="0.25">
      <c r="A1174">
        <v>2012</v>
      </c>
      <c r="B1174">
        <v>246</v>
      </c>
      <c r="C1174" t="s">
        <v>109</v>
      </c>
      <c r="D1174" t="str">
        <f>IFERROR(INDEX('Draft Master List'!E:F,MATCH(C1174,'Draft Master List'!E:E,0),2),"N/A")</f>
        <v>N/A</v>
      </c>
      <c r="E1174" t="s">
        <v>3</v>
      </c>
      <c r="F1174">
        <v>30</v>
      </c>
      <c r="G1174" t="s">
        <v>213</v>
      </c>
      <c r="H1174">
        <v>16</v>
      </c>
      <c r="I1174">
        <v>0</v>
      </c>
      <c r="J1174">
        <v>2</v>
      </c>
      <c r="K1174">
        <v>17</v>
      </c>
      <c r="L1174">
        <v>1</v>
      </c>
      <c r="M1174">
        <v>10</v>
      </c>
      <c r="N1174">
        <v>8.5</v>
      </c>
      <c r="O1174">
        <v>1.1000000000000001</v>
      </c>
      <c r="P1174">
        <v>0.1</v>
      </c>
      <c r="Z1174">
        <v>17</v>
      </c>
      <c r="AA1174">
        <v>1</v>
      </c>
      <c r="AB1174">
        <v>0</v>
      </c>
    </row>
    <row r="1175" spans="1:28" x14ac:dyDescent="0.25">
      <c r="A1175">
        <v>2012</v>
      </c>
      <c r="B1175">
        <v>247</v>
      </c>
      <c r="C1175" t="s">
        <v>766</v>
      </c>
      <c r="D1175" t="str">
        <f>IFERROR(INDEX('Draft Master List'!E:F,MATCH(C1175,'Draft Master List'!E:E,0),2),"N/A")</f>
        <v>N/A</v>
      </c>
      <c r="E1175" t="s">
        <v>16</v>
      </c>
      <c r="F1175">
        <v>36</v>
      </c>
      <c r="G1175" t="s">
        <v>213</v>
      </c>
      <c r="H1175">
        <v>16</v>
      </c>
      <c r="I1175">
        <v>0</v>
      </c>
      <c r="J1175">
        <v>2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0.1</v>
      </c>
      <c r="Z1175">
        <v>0</v>
      </c>
      <c r="AA1175">
        <v>0</v>
      </c>
      <c r="AB1175">
        <v>0</v>
      </c>
    </row>
    <row r="1176" spans="1:28" x14ac:dyDescent="0.25">
      <c r="A1176">
        <v>2012</v>
      </c>
      <c r="B1176">
        <v>248</v>
      </c>
      <c r="C1176" t="s">
        <v>889</v>
      </c>
      <c r="D1176" t="str">
        <f>IFERROR(INDEX('Draft Master List'!E:F,MATCH(C1176,'Draft Master List'!E:E,0),2),"N/A")</f>
        <v>N/A</v>
      </c>
      <c r="E1176" t="s">
        <v>64</v>
      </c>
      <c r="F1176">
        <v>23</v>
      </c>
      <c r="G1176" t="s">
        <v>74</v>
      </c>
      <c r="H1176">
        <v>16</v>
      </c>
      <c r="I1176">
        <v>16</v>
      </c>
      <c r="J1176">
        <v>2</v>
      </c>
      <c r="K1176">
        <v>15</v>
      </c>
      <c r="L1176">
        <v>0</v>
      </c>
      <c r="M1176">
        <v>17</v>
      </c>
      <c r="N1176">
        <v>7.5</v>
      </c>
      <c r="O1176">
        <v>0.9</v>
      </c>
      <c r="P1176">
        <v>0.1</v>
      </c>
      <c r="Q1176">
        <v>94</v>
      </c>
      <c r="R1176">
        <v>53</v>
      </c>
      <c r="S1176">
        <v>647</v>
      </c>
      <c r="T1176">
        <v>12.2</v>
      </c>
      <c r="U1176">
        <v>4</v>
      </c>
      <c r="V1176">
        <v>43</v>
      </c>
      <c r="W1176">
        <v>3.3</v>
      </c>
      <c r="X1176">
        <v>40.4</v>
      </c>
      <c r="Y1176" s="2">
        <v>0.56399999999999995</v>
      </c>
      <c r="Z1176">
        <v>662</v>
      </c>
      <c r="AA1176">
        <v>4</v>
      </c>
      <c r="AB1176">
        <v>0</v>
      </c>
    </row>
    <row r="1177" spans="1:28" x14ac:dyDescent="0.25">
      <c r="A1177">
        <v>2012</v>
      </c>
      <c r="B1177">
        <v>249</v>
      </c>
      <c r="C1177" t="s">
        <v>583</v>
      </c>
      <c r="D1177" t="str">
        <f>IFERROR(INDEX('Draft Master List'!E:F,MATCH(C1177,'Draft Master List'!E:E,0),2),"N/A")</f>
        <v>N/A</v>
      </c>
      <c r="E1177" t="s">
        <v>21</v>
      </c>
      <c r="F1177">
        <v>31</v>
      </c>
      <c r="H1177">
        <v>2</v>
      </c>
      <c r="I1177">
        <v>0</v>
      </c>
      <c r="J1177">
        <v>2</v>
      </c>
      <c r="K1177">
        <v>-3</v>
      </c>
      <c r="L1177">
        <v>0</v>
      </c>
      <c r="M1177">
        <v>-1</v>
      </c>
      <c r="N1177">
        <v>-1.5</v>
      </c>
      <c r="O1177">
        <v>-1.5</v>
      </c>
      <c r="P1177">
        <v>1</v>
      </c>
      <c r="Z1177">
        <v>-3</v>
      </c>
      <c r="AA1177">
        <v>0</v>
      </c>
      <c r="AB1177">
        <v>0</v>
      </c>
    </row>
    <row r="1178" spans="1:28" x14ac:dyDescent="0.25">
      <c r="A1178">
        <v>2012</v>
      </c>
      <c r="B1178">
        <v>250</v>
      </c>
      <c r="C1178" t="s">
        <v>1266</v>
      </c>
      <c r="D1178" t="str">
        <f>IFERROR(INDEX('Draft Master List'!E:F,MATCH(C1178,'Draft Master List'!E:E,0),2),"N/A")</f>
        <v>N/A</v>
      </c>
      <c r="E1178" t="s">
        <v>27</v>
      </c>
      <c r="F1178">
        <v>25</v>
      </c>
      <c r="G1178" t="s">
        <v>77</v>
      </c>
      <c r="H1178">
        <v>15</v>
      </c>
      <c r="I1178">
        <v>1</v>
      </c>
      <c r="J1178">
        <v>2</v>
      </c>
      <c r="K1178">
        <v>9</v>
      </c>
      <c r="L1178">
        <v>0</v>
      </c>
      <c r="M1178">
        <v>5</v>
      </c>
      <c r="N1178">
        <v>4.5</v>
      </c>
      <c r="O1178">
        <v>0.6</v>
      </c>
      <c r="P1178">
        <v>0.1</v>
      </c>
      <c r="Q1178">
        <v>55</v>
      </c>
      <c r="R1178">
        <v>32</v>
      </c>
      <c r="S1178">
        <v>436</v>
      </c>
      <c r="T1178">
        <v>13.6</v>
      </c>
      <c r="U1178">
        <v>4</v>
      </c>
      <c r="V1178">
        <v>65</v>
      </c>
      <c r="W1178">
        <v>2.1</v>
      </c>
      <c r="X1178">
        <v>29.1</v>
      </c>
      <c r="Y1178" s="2">
        <v>0.58199999999999996</v>
      </c>
      <c r="Z1178">
        <v>445</v>
      </c>
      <c r="AA1178">
        <v>4</v>
      </c>
      <c r="AB1178">
        <v>0</v>
      </c>
    </row>
    <row r="1179" spans="1:28" x14ac:dyDescent="0.25">
      <c r="A1179">
        <v>2012</v>
      </c>
      <c r="B1179">
        <v>251</v>
      </c>
      <c r="C1179" t="s">
        <v>845</v>
      </c>
      <c r="D1179" t="str">
        <f>IFERROR(INDEX('Draft Master List'!E:F,MATCH(C1179,'Draft Master List'!E:E,0),2),"N/A")</f>
        <v>N/A</v>
      </c>
      <c r="E1179" t="s">
        <v>10</v>
      </c>
      <c r="F1179">
        <v>22</v>
      </c>
      <c r="G1179" t="s">
        <v>787</v>
      </c>
      <c r="H1179">
        <v>16</v>
      </c>
      <c r="I1179">
        <v>16</v>
      </c>
      <c r="J1179">
        <v>2</v>
      </c>
      <c r="K1179">
        <v>13</v>
      </c>
      <c r="L1179">
        <v>0</v>
      </c>
      <c r="M1179">
        <v>17</v>
      </c>
      <c r="N1179">
        <v>6.5</v>
      </c>
      <c r="O1179">
        <v>0.8</v>
      </c>
      <c r="P1179">
        <v>0.1</v>
      </c>
      <c r="Q1179">
        <v>3</v>
      </c>
      <c r="R1179">
        <v>3</v>
      </c>
      <c r="S1179">
        <v>11</v>
      </c>
      <c r="T1179">
        <v>3.7</v>
      </c>
      <c r="U1179">
        <v>0</v>
      </c>
      <c r="V1179">
        <v>7</v>
      </c>
      <c r="W1179">
        <v>0.2</v>
      </c>
      <c r="X1179">
        <v>0.7</v>
      </c>
      <c r="Y1179" s="2">
        <v>1</v>
      </c>
      <c r="Z1179">
        <v>24</v>
      </c>
      <c r="AA1179">
        <v>0</v>
      </c>
      <c r="AB1179">
        <v>7</v>
      </c>
    </row>
    <row r="1180" spans="1:28" x14ac:dyDescent="0.25">
      <c r="A1180">
        <v>2012</v>
      </c>
      <c r="B1180">
        <v>252</v>
      </c>
      <c r="C1180" t="s">
        <v>448</v>
      </c>
      <c r="D1180" t="str">
        <f>IFERROR(INDEX('Draft Master List'!E:F,MATCH(C1180,'Draft Master List'!E:E,0),2),"N/A")</f>
        <v>442007</v>
      </c>
      <c r="E1180" t="s">
        <v>19</v>
      </c>
      <c r="F1180">
        <v>26</v>
      </c>
      <c r="G1180" t="s">
        <v>74</v>
      </c>
      <c r="H1180">
        <v>16</v>
      </c>
      <c r="I1180">
        <v>16</v>
      </c>
      <c r="J1180">
        <v>2</v>
      </c>
      <c r="K1180">
        <v>6</v>
      </c>
      <c r="L1180">
        <v>0</v>
      </c>
      <c r="M1180">
        <v>3</v>
      </c>
      <c r="N1180">
        <v>3</v>
      </c>
      <c r="O1180">
        <v>0.4</v>
      </c>
      <c r="P1180">
        <v>0.1</v>
      </c>
      <c r="Q1180">
        <v>82</v>
      </c>
      <c r="R1180">
        <v>50</v>
      </c>
      <c r="S1180">
        <v>748</v>
      </c>
      <c r="T1180">
        <v>15</v>
      </c>
      <c r="U1180">
        <v>7</v>
      </c>
      <c r="V1180">
        <v>46</v>
      </c>
      <c r="W1180">
        <v>3.1</v>
      </c>
      <c r="X1180">
        <v>46.8</v>
      </c>
      <c r="Y1180" s="2">
        <v>0.61</v>
      </c>
      <c r="Z1180">
        <v>754</v>
      </c>
      <c r="AA1180">
        <v>7</v>
      </c>
      <c r="AB1180">
        <v>0</v>
      </c>
    </row>
    <row r="1181" spans="1:28" x14ac:dyDescent="0.25">
      <c r="A1181">
        <v>2012</v>
      </c>
      <c r="B1181">
        <v>253</v>
      </c>
      <c r="C1181" t="s">
        <v>352</v>
      </c>
      <c r="D1181" t="str">
        <f>IFERROR(INDEX('Draft Master List'!E:F,MATCH(C1181,'Draft Master List'!E:E,0),2),"N/A")</f>
        <v>1732009</v>
      </c>
      <c r="E1181" t="s">
        <v>28</v>
      </c>
      <c r="F1181">
        <v>25</v>
      </c>
      <c r="H1181">
        <v>2</v>
      </c>
      <c r="I1181">
        <v>0</v>
      </c>
      <c r="J1181">
        <v>2</v>
      </c>
      <c r="K1181">
        <v>14</v>
      </c>
      <c r="L1181">
        <v>0</v>
      </c>
      <c r="M1181">
        <v>9</v>
      </c>
      <c r="N1181">
        <v>7</v>
      </c>
      <c r="O1181">
        <v>7</v>
      </c>
      <c r="P1181">
        <v>1</v>
      </c>
      <c r="Q1181">
        <v>5</v>
      </c>
      <c r="R1181">
        <v>3</v>
      </c>
      <c r="S1181">
        <v>12</v>
      </c>
      <c r="T1181">
        <v>4</v>
      </c>
      <c r="U1181">
        <v>0</v>
      </c>
      <c r="V1181">
        <v>6</v>
      </c>
      <c r="W1181">
        <v>1.5</v>
      </c>
      <c r="X1181">
        <v>6</v>
      </c>
      <c r="Y1181" s="2">
        <v>0.6</v>
      </c>
      <c r="Z1181">
        <v>26</v>
      </c>
      <c r="AA1181">
        <v>0</v>
      </c>
      <c r="AB1181">
        <v>0</v>
      </c>
    </row>
    <row r="1182" spans="1:28" x14ac:dyDescent="0.25">
      <c r="A1182">
        <v>2012</v>
      </c>
      <c r="B1182">
        <v>254</v>
      </c>
      <c r="C1182" t="s">
        <v>673</v>
      </c>
      <c r="D1182" t="str">
        <f>IFERROR(INDEX('Draft Master List'!E:F,MATCH(C1182,'Draft Master List'!E:E,0),2),"N/A")</f>
        <v>N/A</v>
      </c>
      <c r="E1182" t="s">
        <v>19</v>
      </c>
      <c r="F1182">
        <v>31</v>
      </c>
      <c r="G1182" t="s">
        <v>213</v>
      </c>
      <c r="H1182">
        <v>16</v>
      </c>
      <c r="I1182">
        <v>0</v>
      </c>
      <c r="J1182">
        <v>2</v>
      </c>
      <c r="K1182">
        <v>-18</v>
      </c>
      <c r="L1182">
        <v>0</v>
      </c>
      <c r="M1182">
        <v>0</v>
      </c>
      <c r="N1182">
        <v>-9</v>
      </c>
      <c r="O1182">
        <v>-1.1000000000000001</v>
      </c>
      <c r="P1182">
        <v>0.1</v>
      </c>
      <c r="Z1182">
        <v>-18</v>
      </c>
      <c r="AA1182">
        <v>0</v>
      </c>
      <c r="AB1182">
        <v>1</v>
      </c>
    </row>
    <row r="1183" spans="1:28" x14ac:dyDescent="0.25">
      <c r="A1183">
        <v>2012</v>
      </c>
      <c r="B1183">
        <v>255</v>
      </c>
      <c r="C1183" t="s">
        <v>409</v>
      </c>
      <c r="D1183" t="str">
        <f>IFERROR(INDEX('Draft Master List'!E:F,MATCH(C1183,'Draft Master List'!E:E,0),2),"N/A")</f>
        <v>1632008</v>
      </c>
      <c r="E1183" t="s">
        <v>16</v>
      </c>
      <c r="F1183">
        <v>27</v>
      </c>
      <c r="G1183" t="s">
        <v>732</v>
      </c>
      <c r="H1183">
        <v>13</v>
      </c>
      <c r="I1183">
        <v>4</v>
      </c>
      <c r="J1183">
        <v>2</v>
      </c>
      <c r="K1183">
        <v>1</v>
      </c>
      <c r="L1183">
        <v>0</v>
      </c>
      <c r="M1183">
        <v>2</v>
      </c>
      <c r="N1183">
        <v>0.5</v>
      </c>
      <c r="O1183">
        <v>0.1</v>
      </c>
      <c r="P1183">
        <v>0.2</v>
      </c>
      <c r="Z1183">
        <v>1</v>
      </c>
      <c r="AA1183">
        <v>0</v>
      </c>
      <c r="AB1183">
        <v>0</v>
      </c>
    </row>
    <row r="1184" spans="1:28" x14ac:dyDescent="0.25">
      <c r="A1184">
        <v>2012</v>
      </c>
      <c r="B1184">
        <v>256</v>
      </c>
      <c r="C1184" t="s">
        <v>446</v>
      </c>
      <c r="D1184" t="str">
        <f>IFERROR(INDEX('Draft Master List'!E:F,MATCH(C1184,'Draft Master List'!E:E,0),2),"N/A")</f>
        <v>N/A</v>
      </c>
      <c r="E1184" t="s">
        <v>13</v>
      </c>
      <c r="F1184">
        <v>27</v>
      </c>
      <c r="G1184" t="s">
        <v>814</v>
      </c>
      <c r="H1184">
        <v>16</v>
      </c>
      <c r="I1184">
        <v>16</v>
      </c>
      <c r="J1184">
        <v>2</v>
      </c>
      <c r="K1184">
        <v>10</v>
      </c>
      <c r="L1184">
        <v>0</v>
      </c>
      <c r="M1184">
        <v>6</v>
      </c>
      <c r="N1184">
        <v>5</v>
      </c>
      <c r="O1184">
        <v>0.6</v>
      </c>
      <c r="P1184">
        <v>0.1</v>
      </c>
      <c r="Z1184">
        <v>10</v>
      </c>
      <c r="AA1184">
        <v>0</v>
      </c>
      <c r="AB1184">
        <v>3</v>
      </c>
    </row>
    <row r="1185" spans="1:28" x14ac:dyDescent="0.25">
      <c r="A1185">
        <v>2012</v>
      </c>
      <c r="B1185">
        <v>257</v>
      </c>
      <c r="C1185" t="s">
        <v>1498</v>
      </c>
      <c r="D1185" t="str">
        <f>IFERROR(INDEX('Draft Master List'!E:F,MATCH(C1185,'Draft Master List'!E:E,0),2),"N/A")</f>
        <v>N/A</v>
      </c>
      <c r="E1185" t="s">
        <v>30</v>
      </c>
      <c r="F1185">
        <v>31</v>
      </c>
      <c r="G1185" t="s">
        <v>74</v>
      </c>
      <c r="H1185">
        <v>16</v>
      </c>
      <c r="I1185">
        <v>12</v>
      </c>
      <c r="J1185">
        <v>2</v>
      </c>
      <c r="K1185">
        <v>20</v>
      </c>
      <c r="L1185">
        <v>0</v>
      </c>
      <c r="M1185">
        <v>11</v>
      </c>
      <c r="N1185">
        <v>10</v>
      </c>
      <c r="O1185">
        <v>1.3</v>
      </c>
      <c r="P1185">
        <v>0.1</v>
      </c>
      <c r="Q1185">
        <v>174</v>
      </c>
      <c r="R1185">
        <v>118</v>
      </c>
      <c r="S1185">
        <v>1354</v>
      </c>
      <c r="T1185">
        <v>11.5</v>
      </c>
      <c r="U1185">
        <v>6</v>
      </c>
      <c r="V1185">
        <v>59</v>
      </c>
      <c r="W1185">
        <v>7.4</v>
      </c>
      <c r="X1185">
        <v>84.6</v>
      </c>
      <c r="Y1185" s="2">
        <v>0.67800000000000005</v>
      </c>
      <c r="Z1185">
        <v>1374</v>
      </c>
      <c r="AA1185">
        <v>6</v>
      </c>
      <c r="AB1185">
        <v>3</v>
      </c>
    </row>
    <row r="1186" spans="1:28" x14ac:dyDescent="0.25">
      <c r="A1186">
        <v>2012</v>
      </c>
      <c r="B1186">
        <v>258</v>
      </c>
      <c r="C1186" t="s">
        <v>1267</v>
      </c>
      <c r="D1186" t="str">
        <f>IFERROR(INDEX('Draft Master List'!E:F,MATCH(C1186,'Draft Master List'!E:E,0),2),"N/A")</f>
        <v>N/A</v>
      </c>
      <c r="E1186" t="s">
        <v>669</v>
      </c>
      <c r="F1186">
        <v>26</v>
      </c>
      <c r="H1186">
        <v>14</v>
      </c>
      <c r="I1186">
        <v>0</v>
      </c>
      <c r="J1186">
        <v>2</v>
      </c>
      <c r="K1186">
        <v>3</v>
      </c>
      <c r="L1186">
        <v>0</v>
      </c>
      <c r="M1186">
        <v>2</v>
      </c>
      <c r="N1186">
        <v>1.5</v>
      </c>
      <c r="O1186">
        <v>0.2</v>
      </c>
      <c r="P1186">
        <v>0.1</v>
      </c>
      <c r="Q1186">
        <v>2</v>
      </c>
      <c r="R1186">
        <v>2</v>
      </c>
      <c r="S1186">
        <v>9</v>
      </c>
      <c r="T1186">
        <v>4.5</v>
      </c>
      <c r="U1186">
        <v>0</v>
      </c>
      <c r="V1186">
        <v>5</v>
      </c>
      <c r="W1186">
        <v>0.1</v>
      </c>
      <c r="X1186">
        <v>0.6</v>
      </c>
      <c r="Y1186" s="2">
        <v>1</v>
      </c>
      <c r="Z1186">
        <v>12</v>
      </c>
      <c r="AA1186">
        <v>0</v>
      </c>
      <c r="AB1186">
        <v>0</v>
      </c>
    </row>
    <row r="1187" spans="1:28" x14ac:dyDescent="0.25">
      <c r="A1187">
        <v>2012</v>
      </c>
      <c r="B1187">
        <v>259</v>
      </c>
      <c r="C1187" t="s">
        <v>1122</v>
      </c>
      <c r="D1187" t="str">
        <f>IFERROR(INDEX('Draft Master List'!E:F,MATCH(C1187,'Draft Master List'!E:E,0),2),"N/A")</f>
        <v>N/A</v>
      </c>
      <c r="E1187" t="s">
        <v>18</v>
      </c>
      <c r="F1187">
        <v>23</v>
      </c>
      <c r="G1187" t="s">
        <v>77</v>
      </c>
      <c r="H1187">
        <v>7</v>
      </c>
      <c r="I1187">
        <v>1</v>
      </c>
      <c r="J1187">
        <v>2</v>
      </c>
      <c r="K1187">
        <v>11</v>
      </c>
      <c r="L1187">
        <v>0</v>
      </c>
      <c r="M1187">
        <v>8</v>
      </c>
      <c r="N1187">
        <v>5.5</v>
      </c>
      <c r="O1187">
        <v>1.6</v>
      </c>
      <c r="P1187">
        <v>0.3</v>
      </c>
      <c r="Q1187">
        <v>36</v>
      </c>
      <c r="R1187">
        <v>22</v>
      </c>
      <c r="S1187">
        <v>310</v>
      </c>
      <c r="T1187">
        <v>14.1</v>
      </c>
      <c r="U1187">
        <v>2</v>
      </c>
      <c r="V1187">
        <v>65</v>
      </c>
      <c r="W1187">
        <v>3.1</v>
      </c>
      <c r="X1187">
        <v>44.3</v>
      </c>
      <c r="Y1187" s="2">
        <v>0.61099999999999999</v>
      </c>
      <c r="Z1187">
        <v>321</v>
      </c>
      <c r="AA1187">
        <v>2</v>
      </c>
      <c r="AB1187">
        <v>0</v>
      </c>
    </row>
    <row r="1188" spans="1:28" x14ac:dyDescent="0.25">
      <c r="A1188">
        <v>2012</v>
      </c>
      <c r="B1188">
        <v>260</v>
      </c>
      <c r="C1188" t="s">
        <v>738</v>
      </c>
      <c r="D1188" t="str">
        <f>IFERROR(INDEX('Draft Master List'!E:F,MATCH(C1188,'Draft Master List'!E:E,0),2),"N/A")</f>
        <v>N/A</v>
      </c>
      <c r="E1188" t="s">
        <v>23</v>
      </c>
      <c r="F1188">
        <v>25</v>
      </c>
      <c r="H1188">
        <v>4</v>
      </c>
      <c r="I1188">
        <v>0</v>
      </c>
      <c r="J1188">
        <v>2</v>
      </c>
      <c r="K1188">
        <v>-1</v>
      </c>
      <c r="L1188">
        <v>1</v>
      </c>
      <c r="M1188">
        <v>1</v>
      </c>
      <c r="N1188">
        <v>-0.5</v>
      </c>
      <c r="O1188">
        <v>-0.3</v>
      </c>
      <c r="P1188">
        <v>0.5</v>
      </c>
      <c r="Z1188">
        <v>-1</v>
      </c>
      <c r="AA1188">
        <v>1</v>
      </c>
      <c r="AB1188">
        <v>2</v>
      </c>
    </row>
    <row r="1189" spans="1:28" x14ac:dyDescent="0.25">
      <c r="A1189">
        <v>2012</v>
      </c>
      <c r="B1189">
        <v>261</v>
      </c>
      <c r="C1189" t="s">
        <v>885</v>
      </c>
      <c r="D1189" t="str">
        <f>IFERROR(INDEX('Draft Master List'!E:F,MATCH(C1189,'Draft Master List'!E:E,0),2),"N/A")</f>
        <v>N/A</v>
      </c>
      <c r="E1189" t="s">
        <v>12</v>
      </c>
      <c r="F1189">
        <v>23</v>
      </c>
      <c r="G1189" t="s">
        <v>74</v>
      </c>
      <c r="H1189">
        <v>10</v>
      </c>
      <c r="I1189">
        <v>8</v>
      </c>
      <c r="J1189">
        <v>2</v>
      </c>
      <c r="K1189">
        <v>16</v>
      </c>
      <c r="L1189">
        <v>0</v>
      </c>
      <c r="M1189">
        <v>11</v>
      </c>
      <c r="N1189">
        <v>8</v>
      </c>
      <c r="O1189">
        <v>1.6</v>
      </c>
      <c r="P1189">
        <v>0.2</v>
      </c>
      <c r="Q1189">
        <v>56</v>
      </c>
      <c r="R1189">
        <v>33</v>
      </c>
      <c r="S1189">
        <v>383</v>
      </c>
      <c r="T1189">
        <v>11.6</v>
      </c>
      <c r="U1189">
        <v>4</v>
      </c>
      <c r="V1189">
        <v>46</v>
      </c>
      <c r="W1189">
        <v>3.3</v>
      </c>
      <c r="X1189">
        <v>38.299999999999997</v>
      </c>
      <c r="Y1189" s="2">
        <v>0.58899999999999997</v>
      </c>
      <c r="Z1189">
        <v>399</v>
      </c>
      <c r="AA1189">
        <v>4</v>
      </c>
      <c r="AB1189">
        <v>0</v>
      </c>
    </row>
    <row r="1190" spans="1:28" x14ac:dyDescent="0.25">
      <c r="A1190">
        <v>2012</v>
      </c>
      <c r="B1190">
        <v>262</v>
      </c>
      <c r="C1190" t="s">
        <v>1268</v>
      </c>
      <c r="D1190" t="str">
        <f>IFERROR(INDEX('Draft Master List'!E:F,MATCH(C1190,'Draft Master List'!E:E,0),2),"N/A")</f>
        <v>N/A</v>
      </c>
      <c r="E1190" t="s">
        <v>28</v>
      </c>
      <c r="F1190">
        <v>30</v>
      </c>
      <c r="G1190" t="s">
        <v>1105</v>
      </c>
      <c r="H1190">
        <v>16</v>
      </c>
      <c r="I1190">
        <v>12</v>
      </c>
      <c r="J1190">
        <v>1</v>
      </c>
      <c r="K1190">
        <v>10</v>
      </c>
      <c r="L1190">
        <v>0</v>
      </c>
      <c r="M1190">
        <v>10</v>
      </c>
      <c r="N1190">
        <v>10</v>
      </c>
      <c r="O1190">
        <v>0.6</v>
      </c>
      <c r="P1190">
        <v>0.1</v>
      </c>
      <c r="Z1190">
        <v>10</v>
      </c>
      <c r="AA1190">
        <v>0</v>
      </c>
      <c r="AB1190">
        <v>0</v>
      </c>
    </row>
    <row r="1191" spans="1:28" x14ac:dyDescent="0.25">
      <c r="A1191">
        <v>2012</v>
      </c>
      <c r="B1191">
        <v>263</v>
      </c>
      <c r="C1191" t="s">
        <v>641</v>
      </c>
      <c r="D1191" t="str">
        <f>IFERROR(INDEX('Draft Master List'!E:F,MATCH(C1191,'Draft Master List'!E:E,0),2),"N/A")</f>
        <v>N/A</v>
      </c>
      <c r="E1191" t="s">
        <v>3</v>
      </c>
      <c r="F1191">
        <v>32</v>
      </c>
      <c r="G1191" t="s">
        <v>74</v>
      </c>
      <c r="H1191">
        <v>15</v>
      </c>
      <c r="I1191">
        <v>15</v>
      </c>
      <c r="J1191">
        <v>1</v>
      </c>
      <c r="K1191">
        <v>3</v>
      </c>
      <c r="L1191">
        <v>0</v>
      </c>
      <c r="M1191">
        <v>3</v>
      </c>
      <c r="N1191">
        <v>3</v>
      </c>
      <c r="O1191">
        <v>0.2</v>
      </c>
      <c r="P1191">
        <v>0.1</v>
      </c>
      <c r="Q1191">
        <v>112</v>
      </c>
      <c r="R1191">
        <v>65</v>
      </c>
      <c r="S1191">
        <v>921</v>
      </c>
      <c r="T1191">
        <v>14.2</v>
      </c>
      <c r="U1191">
        <v>4</v>
      </c>
      <c r="V1191">
        <v>43</v>
      </c>
      <c r="W1191">
        <v>4.3</v>
      </c>
      <c r="X1191">
        <v>61.4</v>
      </c>
      <c r="Y1191" s="2">
        <v>0.57999999999999996</v>
      </c>
      <c r="Z1191">
        <v>924</v>
      </c>
      <c r="AA1191">
        <v>4</v>
      </c>
      <c r="AB1191">
        <v>0</v>
      </c>
    </row>
    <row r="1192" spans="1:28" x14ac:dyDescent="0.25">
      <c r="A1192">
        <v>2012</v>
      </c>
      <c r="B1192">
        <v>264</v>
      </c>
      <c r="C1192" t="s">
        <v>303</v>
      </c>
      <c r="D1192" t="str">
        <f>IFERROR(INDEX('Draft Master List'!E:F,MATCH(C1192,'Draft Master List'!E:E,0),2),"N/A")</f>
        <v>1912010</v>
      </c>
      <c r="E1192" t="s">
        <v>7</v>
      </c>
      <c r="F1192">
        <v>23</v>
      </c>
      <c r="H1192">
        <v>7</v>
      </c>
      <c r="I1192">
        <v>0</v>
      </c>
      <c r="J1192">
        <v>1</v>
      </c>
      <c r="K1192">
        <v>1</v>
      </c>
      <c r="L1192">
        <v>0</v>
      </c>
      <c r="M1192">
        <v>1</v>
      </c>
      <c r="N1192">
        <v>1</v>
      </c>
      <c r="O1192">
        <v>0.1</v>
      </c>
      <c r="P1192">
        <v>0.1</v>
      </c>
      <c r="Q1192">
        <v>5</v>
      </c>
      <c r="R1192">
        <v>2</v>
      </c>
      <c r="S1192">
        <v>22</v>
      </c>
      <c r="T1192">
        <v>11</v>
      </c>
      <c r="U1192">
        <v>0</v>
      </c>
      <c r="V1192">
        <v>14</v>
      </c>
      <c r="W1192">
        <v>0.3</v>
      </c>
      <c r="X1192">
        <v>3.1</v>
      </c>
      <c r="Y1192" s="2">
        <v>0.4</v>
      </c>
      <c r="Z1192">
        <v>23</v>
      </c>
      <c r="AA1192">
        <v>0</v>
      </c>
      <c r="AB1192">
        <v>0</v>
      </c>
    </row>
    <row r="1193" spans="1:28" x14ac:dyDescent="0.25">
      <c r="A1193">
        <v>2012</v>
      </c>
      <c r="B1193">
        <v>265</v>
      </c>
      <c r="C1193" t="s">
        <v>830</v>
      </c>
      <c r="D1193" t="str">
        <f>IFERROR(INDEX('Draft Master List'!E:F,MATCH(C1193,'Draft Master List'!E:E,0),2),"N/A")</f>
        <v>N/A</v>
      </c>
      <c r="E1193" t="s">
        <v>0</v>
      </c>
      <c r="F1193">
        <v>23</v>
      </c>
      <c r="H1193">
        <v>13</v>
      </c>
      <c r="I1193">
        <v>0</v>
      </c>
      <c r="J1193">
        <v>1</v>
      </c>
      <c r="K1193">
        <v>5</v>
      </c>
      <c r="L1193">
        <v>0</v>
      </c>
      <c r="M1193">
        <v>5</v>
      </c>
      <c r="N1193">
        <v>5</v>
      </c>
      <c r="O1193">
        <v>0.4</v>
      </c>
      <c r="P1193">
        <v>0.1</v>
      </c>
      <c r="Q1193">
        <v>8</v>
      </c>
      <c r="R1193">
        <v>5</v>
      </c>
      <c r="S1193">
        <v>44</v>
      </c>
      <c r="T1193">
        <v>8.8000000000000007</v>
      </c>
      <c r="U1193">
        <v>0</v>
      </c>
      <c r="V1193">
        <v>17</v>
      </c>
      <c r="W1193">
        <v>0.4</v>
      </c>
      <c r="X1193">
        <v>3.4</v>
      </c>
      <c r="Y1193" s="2">
        <v>0.625</v>
      </c>
      <c r="Z1193">
        <v>49</v>
      </c>
      <c r="AA1193">
        <v>0</v>
      </c>
      <c r="AB1193">
        <v>1</v>
      </c>
    </row>
    <row r="1194" spans="1:28" x14ac:dyDescent="0.25">
      <c r="A1194">
        <v>2012</v>
      </c>
      <c r="B1194">
        <v>266</v>
      </c>
      <c r="C1194" t="s">
        <v>395</v>
      </c>
      <c r="D1194" t="str">
        <f>IFERROR(INDEX('Draft Master List'!E:F,MATCH(C1194,'Draft Master List'!E:E,0),2),"N/A")</f>
        <v>972008</v>
      </c>
      <c r="E1194" t="s">
        <v>26</v>
      </c>
      <c r="F1194">
        <v>27</v>
      </c>
      <c r="H1194">
        <v>8</v>
      </c>
      <c r="I1194">
        <v>0</v>
      </c>
      <c r="J1194">
        <v>1</v>
      </c>
      <c r="K1194">
        <v>14</v>
      </c>
      <c r="L1194">
        <v>0</v>
      </c>
      <c r="M1194">
        <v>14</v>
      </c>
      <c r="N1194">
        <v>14</v>
      </c>
      <c r="O1194">
        <v>1.8</v>
      </c>
      <c r="P1194">
        <v>0.1</v>
      </c>
      <c r="Q1194">
        <v>4</v>
      </c>
      <c r="R1194">
        <v>1</v>
      </c>
      <c r="S1194">
        <v>18</v>
      </c>
      <c r="T1194">
        <v>18</v>
      </c>
      <c r="U1194">
        <v>0</v>
      </c>
      <c r="V1194">
        <v>18</v>
      </c>
      <c r="W1194">
        <v>0.1</v>
      </c>
      <c r="X1194">
        <v>2.2999999999999998</v>
      </c>
      <c r="Y1194" s="2">
        <v>0.25</v>
      </c>
      <c r="Z1194">
        <v>32</v>
      </c>
      <c r="AA1194">
        <v>0</v>
      </c>
      <c r="AB1194">
        <v>0</v>
      </c>
    </row>
    <row r="1195" spans="1:28" x14ac:dyDescent="0.25">
      <c r="A1195">
        <v>2012</v>
      </c>
      <c r="B1195">
        <v>267</v>
      </c>
      <c r="C1195" t="s">
        <v>1269</v>
      </c>
      <c r="D1195" t="str">
        <f>IFERROR(INDEX('Draft Master List'!E:F,MATCH(C1195,'Draft Master List'!E:E,0),2),"N/A")</f>
        <v>N/A</v>
      </c>
      <c r="E1195" t="s">
        <v>23</v>
      </c>
      <c r="F1195">
        <v>28</v>
      </c>
      <c r="G1195" t="s">
        <v>1270</v>
      </c>
      <c r="H1195">
        <v>16</v>
      </c>
      <c r="I1195">
        <v>9</v>
      </c>
      <c r="J1195">
        <v>1</v>
      </c>
      <c r="K1195">
        <v>6</v>
      </c>
      <c r="L1195">
        <v>0</v>
      </c>
      <c r="M1195">
        <v>6</v>
      </c>
      <c r="N1195">
        <v>6</v>
      </c>
      <c r="O1195">
        <v>0.4</v>
      </c>
      <c r="P1195">
        <v>0.1</v>
      </c>
      <c r="Q1195">
        <v>45</v>
      </c>
      <c r="R1195">
        <v>34</v>
      </c>
      <c r="S1195">
        <v>330</v>
      </c>
      <c r="T1195">
        <v>9.6999999999999993</v>
      </c>
      <c r="U1195">
        <v>3</v>
      </c>
      <c r="V1195">
        <v>30</v>
      </c>
      <c r="W1195">
        <v>2.1</v>
      </c>
      <c r="X1195">
        <v>20.6</v>
      </c>
      <c r="Y1195" s="2">
        <v>0.75600000000000001</v>
      </c>
      <c r="Z1195">
        <v>336</v>
      </c>
      <c r="AA1195">
        <v>3</v>
      </c>
      <c r="AB1195">
        <v>0</v>
      </c>
    </row>
    <row r="1196" spans="1:28" x14ac:dyDescent="0.25">
      <c r="A1196">
        <v>2012</v>
      </c>
      <c r="B1196">
        <v>268</v>
      </c>
      <c r="C1196" t="s">
        <v>1271</v>
      </c>
      <c r="D1196" t="str">
        <f>IFERROR(INDEX('Draft Master List'!E:F,MATCH(C1196,'Draft Master List'!E:E,0),2),"N/A")</f>
        <v>N/A</v>
      </c>
      <c r="E1196" t="s">
        <v>33</v>
      </c>
      <c r="F1196">
        <v>27</v>
      </c>
      <c r="G1196" t="s">
        <v>1272</v>
      </c>
      <c r="H1196">
        <v>16</v>
      </c>
      <c r="I1196">
        <v>16</v>
      </c>
      <c r="J1196">
        <v>1</v>
      </c>
      <c r="K1196">
        <v>3</v>
      </c>
      <c r="L1196">
        <v>0</v>
      </c>
      <c r="M1196">
        <v>3</v>
      </c>
      <c r="N1196">
        <v>3</v>
      </c>
      <c r="O1196">
        <v>0.2</v>
      </c>
      <c r="P1196">
        <v>0.1</v>
      </c>
      <c r="Z1196">
        <v>3</v>
      </c>
      <c r="AA1196">
        <v>0</v>
      </c>
      <c r="AB1196">
        <v>0</v>
      </c>
    </row>
    <row r="1197" spans="1:28" x14ac:dyDescent="0.25">
      <c r="A1197">
        <v>2012</v>
      </c>
      <c r="B1197">
        <v>269</v>
      </c>
      <c r="C1197" t="s">
        <v>1273</v>
      </c>
      <c r="D1197" t="str">
        <f>IFERROR(INDEX('Draft Master List'!E:F,MATCH(C1197,'Draft Master List'!E:E,0),2),"N/A")</f>
        <v>N/A</v>
      </c>
      <c r="E1197" t="s">
        <v>3</v>
      </c>
      <c r="F1197">
        <v>31</v>
      </c>
      <c r="H1197">
        <v>16</v>
      </c>
      <c r="I1197">
        <v>0</v>
      </c>
      <c r="J1197">
        <v>1</v>
      </c>
      <c r="K1197">
        <v>3</v>
      </c>
      <c r="L1197">
        <v>0</v>
      </c>
      <c r="M1197">
        <v>3</v>
      </c>
      <c r="N1197">
        <v>3</v>
      </c>
      <c r="O1197">
        <v>0.2</v>
      </c>
      <c r="P1197">
        <v>0.1</v>
      </c>
      <c r="Z1197">
        <v>3</v>
      </c>
      <c r="AA1197">
        <v>0</v>
      </c>
      <c r="AB1197">
        <v>0</v>
      </c>
    </row>
    <row r="1198" spans="1:28" x14ac:dyDescent="0.25">
      <c r="A1198">
        <v>2012</v>
      </c>
      <c r="B1198">
        <v>270</v>
      </c>
      <c r="C1198" t="s">
        <v>1274</v>
      </c>
      <c r="D1198" t="str">
        <f>IFERROR(INDEX('Draft Master List'!E:F,MATCH(C1198,'Draft Master List'!E:E,0),2),"N/A")</f>
        <v>N/A</v>
      </c>
      <c r="E1198" t="s">
        <v>25</v>
      </c>
      <c r="F1198">
        <v>30</v>
      </c>
      <c r="H1198">
        <v>15</v>
      </c>
      <c r="I1198">
        <v>0</v>
      </c>
      <c r="J1198">
        <v>1</v>
      </c>
      <c r="K1198">
        <v>1</v>
      </c>
      <c r="L1198">
        <v>0</v>
      </c>
      <c r="M1198">
        <v>1</v>
      </c>
      <c r="N1198">
        <v>1</v>
      </c>
      <c r="O1198">
        <v>0.1</v>
      </c>
      <c r="P1198">
        <v>0.1</v>
      </c>
      <c r="Q1198">
        <v>12</v>
      </c>
      <c r="R1198">
        <v>8</v>
      </c>
      <c r="S1198">
        <v>79</v>
      </c>
      <c r="T1198">
        <v>9.9</v>
      </c>
      <c r="U1198">
        <v>0</v>
      </c>
      <c r="V1198">
        <v>17</v>
      </c>
      <c r="W1198">
        <v>0.5</v>
      </c>
      <c r="X1198">
        <v>5.3</v>
      </c>
      <c r="Y1198" s="2">
        <v>0.66700000000000004</v>
      </c>
      <c r="Z1198">
        <v>80</v>
      </c>
      <c r="AA1198">
        <v>0</v>
      </c>
      <c r="AB1198">
        <v>0</v>
      </c>
    </row>
    <row r="1199" spans="1:28" x14ac:dyDescent="0.25">
      <c r="A1199">
        <v>2012</v>
      </c>
      <c r="B1199">
        <v>271</v>
      </c>
      <c r="C1199" t="s">
        <v>117</v>
      </c>
      <c r="D1199" t="str">
        <f>IFERROR(INDEX('Draft Master List'!E:F,MATCH(C1199,'Draft Master List'!E:E,0),2),"N/A")</f>
        <v>102009</v>
      </c>
      <c r="E1199" t="s">
        <v>34</v>
      </c>
      <c r="F1199">
        <v>25</v>
      </c>
      <c r="G1199" t="s">
        <v>74</v>
      </c>
      <c r="H1199">
        <v>16</v>
      </c>
      <c r="I1199">
        <v>16</v>
      </c>
      <c r="J1199">
        <v>1</v>
      </c>
      <c r="K1199">
        <v>8</v>
      </c>
      <c r="L1199">
        <v>0</v>
      </c>
      <c r="M1199">
        <v>8</v>
      </c>
      <c r="N1199">
        <v>8</v>
      </c>
      <c r="O1199">
        <v>0.5</v>
      </c>
      <c r="P1199">
        <v>0.1</v>
      </c>
      <c r="Q1199">
        <v>127</v>
      </c>
      <c r="R1199">
        <v>85</v>
      </c>
      <c r="S1199">
        <v>1105</v>
      </c>
      <c r="T1199">
        <v>13</v>
      </c>
      <c r="U1199">
        <v>9</v>
      </c>
      <c r="V1199">
        <v>49</v>
      </c>
      <c r="W1199">
        <v>5.3</v>
      </c>
      <c r="X1199">
        <v>69.099999999999994</v>
      </c>
      <c r="Y1199" s="2">
        <v>0.66900000000000004</v>
      </c>
      <c r="Z1199">
        <v>1113</v>
      </c>
      <c r="AA1199">
        <v>9</v>
      </c>
      <c r="AB1199">
        <v>0</v>
      </c>
    </row>
    <row r="1200" spans="1:28" x14ac:dyDescent="0.25">
      <c r="A1200">
        <v>2012</v>
      </c>
      <c r="B1200">
        <v>272</v>
      </c>
      <c r="C1200" t="s">
        <v>1275</v>
      </c>
      <c r="D1200" t="str">
        <f>IFERROR(INDEX('Draft Master List'!E:F,MATCH(C1200,'Draft Master List'!E:E,0),2),"N/A")</f>
        <v>N/A</v>
      </c>
      <c r="E1200" t="s">
        <v>7</v>
      </c>
      <c r="F1200">
        <v>26</v>
      </c>
      <c r="G1200" t="s">
        <v>1069</v>
      </c>
      <c r="H1200">
        <v>7</v>
      </c>
      <c r="I1200">
        <v>7</v>
      </c>
      <c r="J1200">
        <v>1</v>
      </c>
      <c r="K1200">
        <v>1</v>
      </c>
      <c r="L1200">
        <v>0</v>
      </c>
      <c r="M1200">
        <v>1</v>
      </c>
      <c r="N1200">
        <v>1</v>
      </c>
      <c r="O1200">
        <v>0.1</v>
      </c>
      <c r="P1200">
        <v>0.1</v>
      </c>
      <c r="Q1200">
        <v>31</v>
      </c>
      <c r="R1200">
        <v>24</v>
      </c>
      <c r="S1200">
        <v>325</v>
      </c>
      <c r="T1200">
        <v>13.5</v>
      </c>
      <c r="U1200">
        <v>0</v>
      </c>
      <c r="V1200">
        <v>29</v>
      </c>
      <c r="W1200">
        <v>3.4</v>
      </c>
      <c r="X1200">
        <v>46.4</v>
      </c>
      <c r="Y1200" s="2">
        <v>0.77400000000000002</v>
      </c>
      <c r="Z1200">
        <v>326</v>
      </c>
      <c r="AA1200">
        <v>0</v>
      </c>
      <c r="AB1200">
        <v>0</v>
      </c>
    </row>
    <row r="1201" spans="1:28" x14ac:dyDescent="0.25">
      <c r="A1201">
        <v>2012</v>
      </c>
      <c r="B1201">
        <v>273</v>
      </c>
      <c r="C1201" t="s">
        <v>312</v>
      </c>
      <c r="D1201" t="str">
        <f>IFERROR(INDEX('Draft Master List'!E:F,MATCH(C1201,'Draft Master List'!E:E,0),2),"N/A")</f>
        <v>2272010</v>
      </c>
      <c r="E1201" t="s">
        <v>29</v>
      </c>
      <c r="F1201">
        <v>24</v>
      </c>
      <c r="H1201">
        <v>12</v>
      </c>
      <c r="I1201">
        <v>0</v>
      </c>
      <c r="J1201">
        <v>1</v>
      </c>
      <c r="K1201">
        <v>-8</v>
      </c>
      <c r="L1201">
        <v>0</v>
      </c>
      <c r="M1201">
        <v>-8</v>
      </c>
      <c r="N1201">
        <v>-8</v>
      </c>
      <c r="O1201">
        <v>-0.7</v>
      </c>
      <c r="P1201">
        <v>0.1</v>
      </c>
      <c r="Q1201">
        <v>15</v>
      </c>
      <c r="R1201">
        <v>9</v>
      </c>
      <c r="S1201">
        <v>117</v>
      </c>
      <c r="T1201">
        <v>13</v>
      </c>
      <c r="U1201">
        <v>0</v>
      </c>
      <c r="V1201">
        <v>24</v>
      </c>
      <c r="W1201">
        <v>0.8</v>
      </c>
      <c r="X1201">
        <v>9.8000000000000007</v>
      </c>
      <c r="Y1201" s="2">
        <v>0.6</v>
      </c>
      <c r="Z1201">
        <v>109</v>
      </c>
      <c r="AA1201">
        <v>0</v>
      </c>
      <c r="AB1201">
        <v>1</v>
      </c>
    </row>
    <row r="1202" spans="1:28" x14ac:dyDescent="0.25">
      <c r="A1202">
        <v>2012</v>
      </c>
      <c r="B1202">
        <v>274</v>
      </c>
      <c r="C1202" t="s">
        <v>1276</v>
      </c>
      <c r="D1202" t="str">
        <f>IFERROR(INDEX('Draft Master List'!E:F,MATCH(C1202,'Draft Master List'!E:E,0),2),"N/A")</f>
        <v>N/A</v>
      </c>
      <c r="E1202" t="s">
        <v>10</v>
      </c>
      <c r="F1202">
        <v>36</v>
      </c>
      <c r="G1202" t="s">
        <v>194</v>
      </c>
      <c r="H1202">
        <v>16</v>
      </c>
      <c r="I1202">
        <v>0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0.1</v>
      </c>
      <c r="Z1202">
        <v>0</v>
      </c>
      <c r="AA1202">
        <v>0</v>
      </c>
      <c r="AB1202">
        <v>1</v>
      </c>
    </row>
    <row r="1203" spans="1:28" x14ac:dyDescent="0.25">
      <c r="A1203">
        <v>2012</v>
      </c>
      <c r="B1203">
        <v>275</v>
      </c>
      <c r="C1203" t="s">
        <v>495</v>
      </c>
      <c r="D1203" t="str">
        <f>IFERROR(INDEX('Draft Master List'!E:F,MATCH(C1203,'Draft Master List'!E:E,0),2),"N/A")</f>
        <v>N/A</v>
      </c>
      <c r="E1203" t="s">
        <v>33</v>
      </c>
      <c r="F1203">
        <v>28</v>
      </c>
      <c r="G1203" t="s">
        <v>213</v>
      </c>
      <c r="H1203">
        <v>16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0.1</v>
      </c>
      <c r="Z1203">
        <v>0</v>
      </c>
      <c r="AA1203">
        <v>0</v>
      </c>
      <c r="AB1203">
        <v>1</v>
      </c>
    </row>
    <row r="1204" spans="1:28" x14ac:dyDescent="0.25">
      <c r="A1204">
        <v>2012</v>
      </c>
      <c r="B1204">
        <v>276</v>
      </c>
      <c r="C1204" t="s">
        <v>900</v>
      </c>
      <c r="D1204" t="str">
        <f>IFERROR(INDEX('Draft Master List'!E:F,MATCH(C1204,'Draft Master List'!E:E,0),2),"N/A")</f>
        <v>N/A</v>
      </c>
      <c r="E1204" t="s">
        <v>32</v>
      </c>
      <c r="F1204">
        <v>26</v>
      </c>
      <c r="G1204" t="s">
        <v>77</v>
      </c>
      <c r="H1204">
        <v>11</v>
      </c>
      <c r="I1204">
        <v>2</v>
      </c>
      <c r="J1204">
        <v>1</v>
      </c>
      <c r="K1204">
        <v>12</v>
      </c>
      <c r="L1204">
        <v>0</v>
      </c>
      <c r="M1204">
        <v>12</v>
      </c>
      <c r="N1204">
        <v>12</v>
      </c>
      <c r="O1204">
        <v>1.1000000000000001</v>
      </c>
      <c r="P1204">
        <v>0.1</v>
      </c>
      <c r="Q1204">
        <v>33</v>
      </c>
      <c r="R1204">
        <v>16</v>
      </c>
      <c r="S1204">
        <v>224</v>
      </c>
      <c r="T1204">
        <v>14</v>
      </c>
      <c r="U1204">
        <v>0</v>
      </c>
      <c r="V1204">
        <v>42</v>
      </c>
      <c r="W1204">
        <v>1.5</v>
      </c>
      <c r="X1204">
        <v>20.399999999999999</v>
      </c>
      <c r="Y1204" s="2">
        <v>0.48499999999999999</v>
      </c>
      <c r="Z1204">
        <v>236</v>
      </c>
      <c r="AA1204">
        <v>0</v>
      </c>
      <c r="AB1204">
        <v>0</v>
      </c>
    </row>
    <row r="1205" spans="1:28" x14ac:dyDescent="0.25">
      <c r="A1205">
        <v>2012</v>
      </c>
      <c r="B1205">
        <v>277</v>
      </c>
      <c r="C1205" t="s">
        <v>1277</v>
      </c>
      <c r="D1205" t="str">
        <f>IFERROR(INDEX('Draft Master List'!E:F,MATCH(C1205,'Draft Master List'!E:E,0),2),"N/A")</f>
        <v>N/A</v>
      </c>
      <c r="E1205" t="s">
        <v>24</v>
      </c>
      <c r="F1205">
        <v>24</v>
      </c>
      <c r="H1205">
        <v>3</v>
      </c>
      <c r="I1205">
        <v>0</v>
      </c>
      <c r="J1205">
        <v>1</v>
      </c>
      <c r="K1205">
        <v>7</v>
      </c>
      <c r="L1205">
        <v>0</v>
      </c>
      <c r="M1205">
        <v>7</v>
      </c>
      <c r="N1205">
        <v>7</v>
      </c>
      <c r="O1205">
        <v>2.2999999999999998</v>
      </c>
      <c r="P1205">
        <v>0.3</v>
      </c>
      <c r="Q1205">
        <v>2</v>
      </c>
      <c r="R1205">
        <v>0</v>
      </c>
      <c r="S1205">
        <v>0</v>
      </c>
      <c r="U1205">
        <v>0</v>
      </c>
      <c r="V1205">
        <v>0</v>
      </c>
      <c r="W1205">
        <v>0</v>
      </c>
      <c r="X1205">
        <v>0</v>
      </c>
      <c r="Y1205" s="2">
        <v>0</v>
      </c>
      <c r="Z1205">
        <v>7</v>
      </c>
      <c r="AA1205">
        <v>0</v>
      </c>
      <c r="AB1205">
        <v>0</v>
      </c>
    </row>
    <row r="1206" spans="1:28" x14ac:dyDescent="0.25">
      <c r="A1206">
        <v>2012</v>
      </c>
      <c r="B1206">
        <v>278</v>
      </c>
      <c r="C1206" t="s">
        <v>97</v>
      </c>
      <c r="D1206" t="str">
        <f>IFERROR(INDEX('Draft Master List'!E:F,MATCH(C1206,'Draft Master List'!E:E,0),2),"N/A")</f>
        <v>92007</v>
      </c>
      <c r="E1206" t="s">
        <v>34</v>
      </c>
      <c r="F1206">
        <v>27</v>
      </c>
      <c r="H1206">
        <v>13</v>
      </c>
      <c r="I1206">
        <v>0</v>
      </c>
      <c r="J1206">
        <v>1</v>
      </c>
      <c r="K1206">
        <v>7</v>
      </c>
      <c r="L1206">
        <v>0</v>
      </c>
      <c r="M1206">
        <v>7</v>
      </c>
      <c r="N1206">
        <v>7</v>
      </c>
      <c r="O1206">
        <v>0.5</v>
      </c>
      <c r="P1206">
        <v>0.1</v>
      </c>
      <c r="Q1206">
        <v>2</v>
      </c>
      <c r="R1206">
        <v>2</v>
      </c>
      <c r="S1206">
        <v>1</v>
      </c>
      <c r="T1206">
        <v>0.5</v>
      </c>
      <c r="U1206">
        <v>0</v>
      </c>
      <c r="V1206">
        <v>1</v>
      </c>
      <c r="W1206">
        <v>0.2</v>
      </c>
      <c r="X1206">
        <v>0.1</v>
      </c>
      <c r="Y1206" s="2">
        <v>1</v>
      </c>
      <c r="Z1206">
        <v>8</v>
      </c>
      <c r="AA1206">
        <v>0</v>
      </c>
      <c r="AB1206">
        <v>4</v>
      </c>
    </row>
    <row r="1207" spans="1:28" x14ac:dyDescent="0.25">
      <c r="A1207">
        <v>2012</v>
      </c>
      <c r="B1207">
        <v>279</v>
      </c>
      <c r="C1207" t="s">
        <v>1229</v>
      </c>
      <c r="D1207" t="str">
        <f>IFERROR(INDEX('Draft Master List'!E:F,MATCH(C1207,'Draft Master List'!E:E,0),2),"N/A")</f>
        <v>N/A</v>
      </c>
      <c r="E1207" t="s">
        <v>34</v>
      </c>
      <c r="F1207">
        <v>28</v>
      </c>
      <c r="G1207" t="s">
        <v>814</v>
      </c>
      <c r="H1207">
        <v>16</v>
      </c>
      <c r="I1207">
        <v>16</v>
      </c>
      <c r="J1207">
        <v>1</v>
      </c>
      <c r="K1207">
        <v>31</v>
      </c>
      <c r="L1207">
        <v>0</v>
      </c>
      <c r="M1207">
        <v>31</v>
      </c>
      <c r="N1207">
        <v>31</v>
      </c>
      <c r="O1207">
        <v>1.9</v>
      </c>
      <c r="P1207">
        <v>0.1</v>
      </c>
      <c r="Z1207">
        <v>31</v>
      </c>
      <c r="AA1207">
        <v>0</v>
      </c>
      <c r="AB1207">
        <v>0</v>
      </c>
    </row>
    <row r="1208" spans="1:28" x14ac:dyDescent="0.25">
      <c r="A1208">
        <v>2012</v>
      </c>
      <c r="B1208">
        <v>280</v>
      </c>
      <c r="C1208" t="s">
        <v>1209</v>
      </c>
      <c r="D1208" t="str">
        <f>IFERROR(INDEX('Draft Master List'!E:F,MATCH(C1208,'Draft Master List'!E:E,0),2),"N/A")</f>
        <v>N/A</v>
      </c>
      <c r="E1208" t="s">
        <v>29</v>
      </c>
      <c r="F1208">
        <v>23</v>
      </c>
      <c r="G1208" t="s">
        <v>74</v>
      </c>
      <c r="H1208">
        <v>15</v>
      </c>
      <c r="I1208">
        <v>11</v>
      </c>
      <c r="J1208">
        <v>1</v>
      </c>
      <c r="K1208">
        <v>5</v>
      </c>
      <c r="L1208">
        <v>0</v>
      </c>
      <c r="M1208">
        <v>5</v>
      </c>
      <c r="N1208">
        <v>5</v>
      </c>
      <c r="O1208">
        <v>0.3</v>
      </c>
      <c r="P1208">
        <v>0.1</v>
      </c>
      <c r="Q1208">
        <v>58</v>
      </c>
      <c r="R1208">
        <v>31</v>
      </c>
      <c r="S1208">
        <v>322</v>
      </c>
      <c r="T1208">
        <v>10.4</v>
      </c>
      <c r="U1208">
        <v>1</v>
      </c>
      <c r="V1208">
        <v>51</v>
      </c>
      <c r="W1208">
        <v>2.1</v>
      </c>
      <c r="X1208">
        <v>21.5</v>
      </c>
      <c r="Y1208" s="2">
        <v>0.53400000000000003</v>
      </c>
      <c r="Z1208">
        <v>327</v>
      </c>
      <c r="AA1208">
        <v>1</v>
      </c>
      <c r="AB1208">
        <v>0</v>
      </c>
    </row>
    <row r="1209" spans="1:28" x14ac:dyDescent="0.25">
      <c r="A1209">
        <v>2012</v>
      </c>
      <c r="B1209">
        <v>281</v>
      </c>
      <c r="C1209" t="s">
        <v>762</v>
      </c>
      <c r="D1209" t="str">
        <f>IFERROR(INDEX('Draft Master List'!E:F,MATCH(C1209,'Draft Master List'!E:E,0),2),"N/A")</f>
        <v>N/A</v>
      </c>
      <c r="E1209" t="s">
        <v>223</v>
      </c>
      <c r="F1209">
        <v>22</v>
      </c>
      <c r="G1209" t="s">
        <v>213</v>
      </c>
      <c r="H1209">
        <v>16</v>
      </c>
      <c r="I1209">
        <v>0</v>
      </c>
      <c r="J1209">
        <v>1</v>
      </c>
      <c r="K1209">
        <v>-9</v>
      </c>
      <c r="L1209">
        <v>0</v>
      </c>
      <c r="M1209">
        <v>-9</v>
      </c>
      <c r="N1209">
        <v>-9</v>
      </c>
      <c r="O1209">
        <v>-0.6</v>
      </c>
      <c r="P1209">
        <v>0.1</v>
      </c>
      <c r="Z1209">
        <v>-9</v>
      </c>
      <c r="AA1209">
        <v>0</v>
      </c>
      <c r="AB1209">
        <v>2</v>
      </c>
    </row>
    <row r="1210" spans="1:28" x14ac:dyDescent="0.25">
      <c r="A1210">
        <v>2012</v>
      </c>
      <c r="B1210">
        <v>282</v>
      </c>
      <c r="C1210" t="s">
        <v>1278</v>
      </c>
      <c r="D1210" t="str">
        <f>IFERROR(INDEX('Draft Master List'!E:F,MATCH(C1210,'Draft Master List'!E:E,0),2),"N/A")</f>
        <v>N/A</v>
      </c>
      <c r="E1210" t="s">
        <v>0</v>
      </c>
      <c r="F1210">
        <v>30</v>
      </c>
      <c r="G1210" t="s">
        <v>74</v>
      </c>
      <c r="H1210">
        <v>15</v>
      </c>
      <c r="I1210">
        <v>9</v>
      </c>
      <c r="J1210">
        <v>1</v>
      </c>
      <c r="K1210">
        <v>13</v>
      </c>
      <c r="L1210">
        <v>0</v>
      </c>
      <c r="M1210">
        <v>13</v>
      </c>
      <c r="N1210">
        <v>13</v>
      </c>
      <c r="O1210">
        <v>0.9</v>
      </c>
      <c r="P1210">
        <v>0.1</v>
      </c>
      <c r="Q1210">
        <v>47</v>
      </c>
      <c r="R1210">
        <v>22</v>
      </c>
      <c r="S1210">
        <v>316</v>
      </c>
      <c r="T1210">
        <v>14.4</v>
      </c>
      <c r="U1210">
        <v>1</v>
      </c>
      <c r="V1210">
        <v>41</v>
      </c>
      <c r="W1210">
        <v>1.5</v>
      </c>
      <c r="X1210">
        <v>21.1</v>
      </c>
      <c r="Y1210" s="2">
        <v>0.46800000000000003</v>
      </c>
      <c r="Z1210">
        <v>329</v>
      </c>
      <c r="AA1210">
        <v>1</v>
      </c>
      <c r="AB1210">
        <v>1</v>
      </c>
    </row>
    <row r="1211" spans="1:28" x14ac:dyDescent="0.25">
      <c r="A1211">
        <v>2012</v>
      </c>
      <c r="B1211">
        <v>283</v>
      </c>
      <c r="C1211" t="s">
        <v>1279</v>
      </c>
      <c r="D1211" t="str">
        <f>IFERROR(INDEX('Draft Master List'!E:F,MATCH(C1211,'Draft Master List'!E:E,0),2),"N/A")</f>
        <v>N/A</v>
      </c>
      <c r="E1211" t="s">
        <v>30</v>
      </c>
      <c r="F1211">
        <v>23</v>
      </c>
      <c r="G1211" t="s">
        <v>1280</v>
      </c>
      <c r="H1211">
        <v>10</v>
      </c>
      <c r="I1211">
        <v>10</v>
      </c>
      <c r="J1211">
        <v>1</v>
      </c>
      <c r="K1211">
        <v>5</v>
      </c>
      <c r="L1211">
        <v>0</v>
      </c>
      <c r="M1211">
        <v>5</v>
      </c>
      <c r="N1211">
        <v>5</v>
      </c>
      <c r="O1211">
        <v>0.5</v>
      </c>
      <c r="P1211">
        <v>0.1</v>
      </c>
      <c r="Q1211">
        <v>83</v>
      </c>
      <c r="R1211">
        <v>51</v>
      </c>
      <c r="S1211">
        <v>483</v>
      </c>
      <c r="T1211">
        <v>9.5</v>
      </c>
      <c r="U1211">
        <v>5</v>
      </c>
      <c r="V1211">
        <v>31</v>
      </c>
      <c r="W1211">
        <v>5.0999999999999996</v>
      </c>
      <c r="X1211">
        <v>48.3</v>
      </c>
      <c r="Y1211" s="2">
        <v>0.61399999999999999</v>
      </c>
      <c r="Z1211">
        <v>488</v>
      </c>
      <c r="AA1211">
        <v>5</v>
      </c>
      <c r="AB1211">
        <v>0</v>
      </c>
    </row>
    <row r="1212" spans="1:28" x14ac:dyDescent="0.25">
      <c r="A1212">
        <v>2012</v>
      </c>
      <c r="B1212">
        <v>284</v>
      </c>
      <c r="C1212" t="s">
        <v>686</v>
      </c>
      <c r="D1212" t="str">
        <f>IFERROR(INDEX('Draft Master List'!E:F,MATCH(C1212,'Draft Master List'!E:E,0),2),"N/A")</f>
        <v>N/A</v>
      </c>
      <c r="E1212" t="s">
        <v>12</v>
      </c>
      <c r="F1212">
        <v>32</v>
      </c>
      <c r="H1212">
        <v>1</v>
      </c>
      <c r="I1212">
        <v>0</v>
      </c>
      <c r="J1212">
        <v>1</v>
      </c>
      <c r="K1212">
        <v>-1</v>
      </c>
      <c r="L1212">
        <v>0</v>
      </c>
      <c r="M1212">
        <v>-1</v>
      </c>
      <c r="N1212">
        <v>-1</v>
      </c>
      <c r="O1212">
        <v>-1</v>
      </c>
      <c r="P1212">
        <v>1</v>
      </c>
      <c r="Z1212">
        <v>-1</v>
      </c>
      <c r="AA1212">
        <v>0</v>
      </c>
      <c r="AB1212">
        <v>0</v>
      </c>
    </row>
    <row r="1213" spans="1:28" x14ac:dyDescent="0.25">
      <c r="A1213">
        <v>2012</v>
      </c>
      <c r="B1213">
        <v>285</v>
      </c>
      <c r="C1213" t="s">
        <v>712</v>
      </c>
      <c r="D1213" t="str">
        <f>IFERROR(INDEX('Draft Master List'!E:F,MATCH(C1213,'Draft Master List'!E:E,0),2),"N/A")</f>
        <v>N/A</v>
      </c>
      <c r="E1213" t="s">
        <v>10</v>
      </c>
      <c r="F1213">
        <v>27</v>
      </c>
      <c r="G1213" t="s">
        <v>62</v>
      </c>
      <c r="H1213">
        <v>2</v>
      </c>
      <c r="I1213">
        <v>1</v>
      </c>
      <c r="J1213">
        <v>1</v>
      </c>
      <c r="K1213">
        <v>6</v>
      </c>
      <c r="L1213">
        <v>0</v>
      </c>
      <c r="M1213">
        <v>6</v>
      </c>
      <c r="N1213">
        <v>6</v>
      </c>
      <c r="O1213">
        <v>3</v>
      </c>
      <c r="P1213">
        <v>0.5</v>
      </c>
      <c r="Z1213">
        <v>6</v>
      </c>
      <c r="AA1213">
        <v>0</v>
      </c>
      <c r="AB1213">
        <v>1</v>
      </c>
    </row>
    <row r="1214" spans="1:28" x14ac:dyDescent="0.25">
      <c r="A1214">
        <v>2012</v>
      </c>
      <c r="B1214">
        <v>286</v>
      </c>
      <c r="C1214" t="s">
        <v>1231</v>
      </c>
      <c r="D1214" t="str">
        <f>IFERROR(INDEX('Draft Master List'!E:F,MATCH(C1214,'Draft Master List'!E:E,0),2),"N/A")</f>
        <v>N/A</v>
      </c>
      <c r="E1214" t="s">
        <v>15</v>
      </c>
      <c r="F1214">
        <v>27</v>
      </c>
      <c r="G1214" t="s">
        <v>213</v>
      </c>
      <c r="H1214">
        <v>16</v>
      </c>
      <c r="I1214">
        <v>0</v>
      </c>
      <c r="J1214">
        <v>1</v>
      </c>
      <c r="K1214">
        <v>-1</v>
      </c>
      <c r="L1214">
        <v>0</v>
      </c>
      <c r="M1214">
        <v>-1</v>
      </c>
      <c r="N1214">
        <v>-1</v>
      </c>
      <c r="O1214">
        <v>-0.1</v>
      </c>
      <c r="P1214">
        <v>0.1</v>
      </c>
      <c r="Z1214">
        <v>-1</v>
      </c>
      <c r="AA1214">
        <v>0</v>
      </c>
      <c r="AB1214">
        <v>0</v>
      </c>
    </row>
    <row r="1215" spans="1:28" x14ac:dyDescent="0.25">
      <c r="A1215">
        <v>2012</v>
      </c>
      <c r="B1215">
        <v>287</v>
      </c>
      <c r="C1215" t="s">
        <v>1140</v>
      </c>
      <c r="D1215" t="str">
        <f>IFERROR(INDEX('Draft Master List'!E:F,MATCH(C1215,'Draft Master List'!E:E,0),2),"N/A")</f>
        <v>N/A</v>
      </c>
      <c r="E1215" t="s">
        <v>20</v>
      </c>
      <c r="F1215">
        <v>23</v>
      </c>
      <c r="G1215" t="s">
        <v>732</v>
      </c>
      <c r="H1215">
        <v>5</v>
      </c>
      <c r="I1215">
        <v>1</v>
      </c>
      <c r="J1215">
        <v>1</v>
      </c>
      <c r="K1215">
        <v>5</v>
      </c>
      <c r="L1215">
        <v>0</v>
      </c>
      <c r="M1215">
        <v>5</v>
      </c>
      <c r="N1215">
        <v>5</v>
      </c>
      <c r="O1215">
        <v>1</v>
      </c>
      <c r="P1215">
        <v>0.2</v>
      </c>
      <c r="Q1215">
        <v>1</v>
      </c>
      <c r="R1215">
        <v>1</v>
      </c>
      <c r="S1215">
        <v>3</v>
      </c>
      <c r="T1215">
        <v>3</v>
      </c>
      <c r="U1215">
        <v>0</v>
      </c>
      <c r="V1215">
        <v>3</v>
      </c>
      <c r="W1215">
        <v>0.2</v>
      </c>
      <c r="X1215">
        <v>0.6</v>
      </c>
      <c r="Y1215" s="2">
        <v>1</v>
      </c>
      <c r="Z1215">
        <v>8</v>
      </c>
      <c r="AA1215">
        <v>0</v>
      </c>
      <c r="AB1215">
        <v>0</v>
      </c>
    </row>
    <row r="1216" spans="1:28" x14ac:dyDescent="0.25">
      <c r="A1216">
        <v>2012</v>
      </c>
      <c r="B1216">
        <v>288</v>
      </c>
      <c r="C1216" t="s">
        <v>896</v>
      </c>
      <c r="D1216" t="str">
        <f>IFERROR(INDEX('Draft Master List'!E:F,MATCH(C1216,'Draft Master List'!E:E,0),2),"N/A")</f>
        <v>N/A</v>
      </c>
      <c r="E1216" t="s">
        <v>9</v>
      </c>
      <c r="F1216">
        <v>23</v>
      </c>
      <c r="H1216">
        <v>9</v>
      </c>
      <c r="I1216">
        <v>0</v>
      </c>
      <c r="J1216">
        <v>1</v>
      </c>
      <c r="K1216">
        <v>6</v>
      </c>
      <c r="L1216">
        <v>0</v>
      </c>
      <c r="M1216">
        <v>6</v>
      </c>
      <c r="N1216">
        <v>6</v>
      </c>
      <c r="O1216">
        <v>0.7</v>
      </c>
      <c r="P1216">
        <v>0.1</v>
      </c>
      <c r="Q1216">
        <v>5</v>
      </c>
      <c r="R1216">
        <v>3</v>
      </c>
      <c r="S1216">
        <v>22</v>
      </c>
      <c r="T1216">
        <v>7.3</v>
      </c>
      <c r="U1216">
        <v>0</v>
      </c>
      <c r="V1216">
        <v>9</v>
      </c>
      <c r="W1216">
        <v>0.3</v>
      </c>
      <c r="X1216">
        <v>2.4</v>
      </c>
      <c r="Y1216" s="2">
        <v>0.6</v>
      </c>
      <c r="Z1216">
        <v>28</v>
      </c>
      <c r="AA1216">
        <v>0</v>
      </c>
      <c r="AB1216">
        <v>1</v>
      </c>
    </row>
    <row r="1217" spans="1:28" x14ac:dyDescent="0.25">
      <c r="A1217">
        <v>2012</v>
      </c>
      <c r="B1217">
        <v>289</v>
      </c>
      <c r="C1217" t="s">
        <v>455</v>
      </c>
      <c r="D1217" t="str">
        <f>IFERROR(INDEX('Draft Master List'!E:F,MATCH(C1217,'Draft Master List'!E:E,0),2),"N/A")</f>
        <v>732007</v>
      </c>
      <c r="E1217" t="s">
        <v>3</v>
      </c>
      <c r="F1217">
        <v>28</v>
      </c>
      <c r="G1217" t="s">
        <v>77</v>
      </c>
      <c r="H1217">
        <v>16</v>
      </c>
      <c r="I1217">
        <v>3</v>
      </c>
      <c r="J1217">
        <v>1</v>
      </c>
      <c r="K1217">
        <v>6</v>
      </c>
      <c r="L1217">
        <v>0</v>
      </c>
      <c r="M1217">
        <v>6</v>
      </c>
      <c r="N1217">
        <v>6</v>
      </c>
      <c r="O1217">
        <v>0.4</v>
      </c>
      <c r="P1217">
        <v>0.1</v>
      </c>
      <c r="Q1217">
        <v>55</v>
      </c>
      <c r="R1217">
        <v>30</v>
      </c>
      <c r="S1217">
        <v>406</v>
      </c>
      <c r="T1217">
        <v>13.5</v>
      </c>
      <c r="U1217">
        <v>1</v>
      </c>
      <c r="V1217">
        <v>47</v>
      </c>
      <c r="W1217">
        <v>1.9</v>
      </c>
      <c r="X1217">
        <v>25.4</v>
      </c>
      <c r="Y1217" s="2">
        <v>0.54500000000000004</v>
      </c>
      <c r="Z1217">
        <v>412</v>
      </c>
      <c r="AA1217">
        <v>1</v>
      </c>
      <c r="AB1217">
        <v>2</v>
      </c>
    </row>
    <row r="1218" spans="1:28" x14ac:dyDescent="0.25">
      <c r="A1218">
        <v>2012</v>
      </c>
      <c r="B1218">
        <v>290</v>
      </c>
      <c r="C1218" t="s">
        <v>606</v>
      </c>
      <c r="D1218" t="str">
        <f>IFERROR(INDEX('Draft Master List'!E:F,MATCH(C1218,'Draft Master List'!E:E,0),2),"N/A")</f>
        <v>N/A</v>
      </c>
      <c r="E1218" t="s">
        <v>24</v>
      </c>
      <c r="F1218">
        <v>32</v>
      </c>
      <c r="G1218" t="s">
        <v>62</v>
      </c>
      <c r="H1218">
        <v>2</v>
      </c>
      <c r="I1218">
        <v>1</v>
      </c>
      <c r="J1218">
        <v>1</v>
      </c>
      <c r="K1218">
        <v>31</v>
      </c>
      <c r="L1218">
        <v>1</v>
      </c>
      <c r="M1218">
        <v>31</v>
      </c>
      <c r="N1218">
        <v>31</v>
      </c>
      <c r="O1218">
        <v>15.5</v>
      </c>
      <c r="P1218">
        <v>0.5</v>
      </c>
      <c r="Z1218">
        <v>31</v>
      </c>
      <c r="AA1218">
        <v>1</v>
      </c>
      <c r="AB1218">
        <v>1</v>
      </c>
    </row>
    <row r="1219" spans="1:28" x14ac:dyDescent="0.25">
      <c r="A1219">
        <v>2012</v>
      </c>
      <c r="B1219">
        <v>291</v>
      </c>
      <c r="C1219" t="s">
        <v>755</v>
      </c>
      <c r="D1219" t="str">
        <f>IFERROR(INDEX('Draft Master List'!E:F,MATCH(C1219,'Draft Master List'!E:E,0),2),"N/A")</f>
        <v>N/A</v>
      </c>
      <c r="E1219" t="s">
        <v>64</v>
      </c>
      <c r="F1219">
        <v>27</v>
      </c>
      <c r="G1219" t="s">
        <v>62</v>
      </c>
      <c r="H1219">
        <v>1</v>
      </c>
      <c r="I1219">
        <v>1</v>
      </c>
      <c r="J1219">
        <v>1</v>
      </c>
      <c r="K1219">
        <v>3</v>
      </c>
      <c r="L1219">
        <v>0</v>
      </c>
      <c r="M1219">
        <v>3</v>
      </c>
      <c r="N1219">
        <v>3</v>
      </c>
      <c r="O1219">
        <v>3</v>
      </c>
      <c r="P1219">
        <v>1</v>
      </c>
      <c r="Z1219">
        <v>3</v>
      </c>
      <c r="AA1219">
        <v>0</v>
      </c>
      <c r="AB1219">
        <v>0</v>
      </c>
    </row>
    <row r="1220" spans="1:28" x14ac:dyDescent="0.25">
      <c r="A1220">
        <v>2012</v>
      </c>
      <c r="B1220">
        <v>292</v>
      </c>
      <c r="C1220" t="s">
        <v>121</v>
      </c>
      <c r="D1220" t="str">
        <f>IFERROR(INDEX('Draft Master List'!E:F,MATCH(C1220,'Draft Master List'!E:E,0),2),"N/A")</f>
        <v>1192006</v>
      </c>
      <c r="E1220" t="s">
        <v>63</v>
      </c>
      <c r="F1220">
        <v>28</v>
      </c>
      <c r="G1220" t="s">
        <v>74</v>
      </c>
      <c r="H1220">
        <v>16</v>
      </c>
      <c r="I1220">
        <v>16</v>
      </c>
      <c r="J1220">
        <v>1</v>
      </c>
      <c r="K1220">
        <v>-2</v>
      </c>
      <c r="L1220">
        <v>0</v>
      </c>
      <c r="M1220">
        <v>-2</v>
      </c>
      <c r="N1220">
        <v>-2</v>
      </c>
      <c r="O1220">
        <v>-0.1</v>
      </c>
      <c r="P1220">
        <v>0.1</v>
      </c>
      <c r="Q1220">
        <v>192</v>
      </c>
      <c r="R1220">
        <v>118</v>
      </c>
      <c r="S1220">
        <v>1508</v>
      </c>
      <c r="T1220">
        <v>12.8</v>
      </c>
      <c r="U1220">
        <v>11</v>
      </c>
      <c r="V1220">
        <v>56</v>
      </c>
      <c r="W1220">
        <v>7.4</v>
      </c>
      <c r="X1220">
        <v>94.3</v>
      </c>
      <c r="Y1220" s="2">
        <v>0.61499999999999999</v>
      </c>
      <c r="Z1220">
        <v>1506</v>
      </c>
      <c r="AA1220">
        <v>11</v>
      </c>
      <c r="AB1220">
        <v>2</v>
      </c>
    </row>
    <row r="1221" spans="1:28" x14ac:dyDescent="0.25">
      <c r="A1221">
        <v>2012</v>
      </c>
      <c r="B1221">
        <v>293</v>
      </c>
      <c r="C1221" t="s">
        <v>442</v>
      </c>
      <c r="D1221" t="str">
        <f>IFERROR(INDEX('Draft Master List'!E:F,MATCH(C1221,'Draft Master List'!E:E,0),2),"N/A")</f>
        <v>272007</v>
      </c>
      <c r="E1221" t="s">
        <v>13</v>
      </c>
      <c r="F1221">
        <v>28</v>
      </c>
      <c r="G1221" t="s">
        <v>77</v>
      </c>
      <c r="H1221">
        <v>15</v>
      </c>
      <c r="I1221">
        <v>3</v>
      </c>
      <c r="J1221">
        <v>1</v>
      </c>
      <c r="K1221">
        <v>-6</v>
      </c>
      <c r="L1221">
        <v>0</v>
      </c>
      <c r="M1221">
        <v>-6</v>
      </c>
      <c r="N1221">
        <v>-6</v>
      </c>
      <c r="O1221">
        <v>-0.4</v>
      </c>
      <c r="P1221">
        <v>0.1</v>
      </c>
      <c r="Q1221">
        <v>32</v>
      </c>
      <c r="R1221">
        <v>14</v>
      </c>
      <c r="S1221">
        <v>207</v>
      </c>
      <c r="T1221">
        <v>14.8</v>
      </c>
      <c r="U1221">
        <v>2</v>
      </c>
      <c r="V1221">
        <v>46</v>
      </c>
      <c r="W1221">
        <v>0.9</v>
      </c>
      <c r="X1221">
        <v>13.8</v>
      </c>
      <c r="Y1221" s="2">
        <v>0.438</v>
      </c>
      <c r="Z1221">
        <v>201</v>
      </c>
      <c r="AA1221">
        <v>2</v>
      </c>
      <c r="AB1221">
        <v>0</v>
      </c>
    </row>
    <row r="1222" spans="1:28" x14ac:dyDescent="0.25">
      <c r="A1222">
        <v>2012</v>
      </c>
      <c r="B1222">
        <v>294</v>
      </c>
      <c r="C1222" t="s">
        <v>912</v>
      </c>
      <c r="D1222" t="str">
        <f>IFERROR(INDEX('Draft Master List'!E:F,MATCH(C1222,'Draft Master List'!E:E,0),2),"N/A")</f>
        <v>N/A</v>
      </c>
      <c r="E1222" t="s">
        <v>16</v>
      </c>
      <c r="F1222">
        <v>24</v>
      </c>
      <c r="G1222" t="s">
        <v>74</v>
      </c>
      <c r="H1222">
        <v>15</v>
      </c>
      <c r="I1222">
        <v>15</v>
      </c>
      <c r="J1222">
        <v>1</v>
      </c>
      <c r="K1222">
        <v>-5</v>
      </c>
      <c r="L1222">
        <v>0</v>
      </c>
      <c r="M1222">
        <v>-5</v>
      </c>
      <c r="N1222">
        <v>-5</v>
      </c>
      <c r="O1222">
        <v>-0.3</v>
      </c>
      <c r="P1222">
        <v>0.1</v>
      </c>
      <c r="Q1222">
        <v>114</v>
      </c>
      <c r="R1222">
        <v>51</v>
      </c>
      <c r="S1222">
        <v>741</v>
      </c>
      <c r="T1222">
        <v>14.5</v>
      </c>
      <c r="U1222">
        <v>7</v>
      </c>
      <c r="V1222">
        <v>58</v>
      </c>
      <c r="W1222">
        <v>3.4</v>
      </c>
      <c r="X1222">
        <v>49.4</v>
      </c>
      <c r="Y1222" s="2">
        <v>0.44700000000000001</v>
      </c>
      <c r="Z1222">
        <v>736</v>
      </c>
      <c r="AA1222">
        <v>7</v>
      </c>
      <c r="AB1222">
        <v>3</v>
      </c>
    </row>
    <row r="1223" spans="1:28" x14ac:dyDescent="0.25">
      <c r="A1223">
        <v>2012</v>
      </c>
      <c r="B1223">
        <v>295</v>
      </c>
      <c r="C1223" t="s">
        <v>1237</v>
      </c>
      <c r="D1223" t="str">
        <f>IFERROR(INDEX('Draft Master List'!E:F,MATCH(C1223,'Draft Master List'!E:E,0),2),"N/A")</f>
        <v>N/A</v>
      </c>
      <c r="E1223" t="s">
        <v>33</v>
      </c>
      <c r="F1223">
        <v>25</v>
      </c>
      <c r="G1223" t="s">
        <v>77</v>
      </c>
      <c r="H1223">
        <v>14</v>
      </c>
      <c r="I1223">
        <v>2</v>
      </c>
      <c r="J1223">
        <v>1</v>
      </c>
      <c r="K1223">
        <v>9</v>
      </c>
      <c r="L1223">
        <v>0</v>
      </c>
      <c r="M1223">
        <v>9</v>
      </c>
      <c r="N1223">
        <v>9</v>
      </c>
      <c r="O1223">
        <v>0.6</v>
      </c>
      <c r="P1223">
        <v>0.1</v>
      </c>
      <c r="Q1223">
        <v>9</v>
      </c>
      <c r="R1223">
        <v>6</v>
      </c>
      <c r="S1223">
        <v>116</v>
      </c>
      <c r="T1223">
        <v>19.3</v>
      </c>
      <c r="U1223">
        <v>1</v>
      </c>
      <c r="V1223">
        <v>37</v>
      </c>
      <c r="W1223">
        <v>0.4</v>
      </c>
      <c r="X1223">
        <v>8.3000000000000007</v>
      </c>
      <c r="Y1223" s="2">
        <v>0.66700000000000004</v>
      </c>
      <c r="Z1223">
        <v>125</v>
      </c>
      <c r="AA1223">
        <v>1</v>
      </c>
      <c r="AB1223">
        <v>0</v>
      </c>
    </row>
    <row r="1224" spans="1:28" x14ac:dyDescent="0.25">
      <c r="A1224">
        <v>2012</v>
      </c>
      <c r="B1224">
        <v>296</v>
      </c>
      <c r="C1224" t="s">
        <v>1179</v>
      </c>
      <c r="D1224" t="str">
        <f>IFERROR(INDEX('Draft Master List'!E:F,MATCH(C1224,'Draft Master List'!E:E,0),2),"N/A")</f>
        <v>N/A</v>
      </c>
      <c r="E1224" t="s">
        <v>0</v>
      </c>
      <c r="F1224">
        <v>24</v>
      </c>
      <c r="G1224" t="s">
        <v>77</v>
      </c>
      <c r="H1224">
        <v>14</v>
      </c>
      <c r="I1224">
        <v>5</v>
      </c>
      <c r="J1224">
        <v>1</v>
      </c>
      <c r="K1224">
        <v>1</v>
      </c>
      <c r="L1224">
        <v>0</v>
      </c>
      <c r="M1224">
        <v>1</v>
      </c>
      <c r="N1224">
        <v>1</v>
      </c>
      <c r="O1224">
        <v>0.1</v>
      </c>
      <c r="P1224">
        <v>0.1</v>
      </c>
      <c r="Q1224">
        <v>21</v>
      </c>
      <c r="R1224">
        <v>10</v>
      </c>
      <c r="S1224">
        <v>379</v>
      </c>
      <c r="T1224">
        <v>37.9</v>
      </c>
      <c r="U1224">
        <v>3</v>
      </c>
      <c r="V1224">
        <v>80</v>
      </c>
      <c r="W1224">
        <v>0.7</v>
      </c>
      <c r="X1224">
        <v>27.1</v>
      </c>
      <c r="Y1224" s="2">
        <v>0.47599999999999998</v>
      </c>
      <c r="Z1224">
        <v>380</v>
      </c>
      <c r="AA1224">
        <v>3</v>
      </c>
      <c r="AB1224">
        <v>0</v>
      </c>
    </row>
    <row r="1225" spans="1:28" x14ac:dyDescent="0.25">
      <c r="A1225">
        <v>2012</v>
      </c>
      <c r="B1225">
        <v>297</v>
      </c>
      <c r="C1225" t="s">
        <v>339</v>
      </c>
      <c r="D1225" t="str">
        <f>IFERROR(INDEX('Draft Master List'!E:F,MATCH(C1225,'Draft Master List'!E:E,0),2),"N/A")</f>
        <v>1242009</v>
      </c>
      <c r="E1225" t="s">
        <v>22</v>
      </c>
      <c r="F1225">
        <v>25</v>
      </c>
      <c r="G1225" t="s">
        <v>660</v>
      </c>
      <c r="H1225">
        <v>16</v>
      </c>
      <c r="I1225">
        <v>5</v>
      </c>
      <c r="J1225">
        <v>1</v>
      </c>
      <c r="K1225">
        <v>3</v>
      </c>
      <c r="L1225">
        <v>0</v>
      </c>
      <c r="M1225">
        <v>3</v>
      </c>
      <c r="N1225">
        <v>3</v>
      </c>
      <c r="O1225">
        <v>0.2</v>
      </c>
      <c r="P1225">
        <v>0.1</v>
      </c>
      <c r="Q1225">
        <v>61</v>
      </c>
      <c r="R1225">
        <v>25</v>
      </c>
      <c r="S1225">
        <v>336</v>
      </c>
      <c r="T1225">
        <v>13.4</v>
      </c>
      <c r="U1225">
        <v>1</v>
      </c>
      <c r="V1225">
        <v>55</v>
      </c>
      <c r="W1225">
        <v>1.6</v>
      </c>
      <c r="X1225">
        <v>21</v>
      </c>
      <c r="Y1225" s="2">
        <v>0.41</v>
      </c>
      <c r="Z1225">
        <v>339</v>
      </c>
      <c r="AA1225">
        <v>1</v>
      </c>
      <c r="AB1225">
        <v>1</v>
      </c>
    </row>
    <row r="1226" spans="1:28" x14ac:dyDescent="0.25">
      <c r="A1226">
        <v>2012</v>
      </c>
      <c r="B1226">
        <v>298</v>
      </c>
      <c r="C1226" t="s">
        <v>1281</v>
      </c>
      <c r="D1226" t="str">
        <f>IFERROR(INDEX('Draft Master List'!E:F,MATCH(C1226,'Draft Master List'!E:E,0),2),"N/A")</f>
        <v>N/A</v>
      </c>
      <c r="E1226" t="s">
        <v>22</v>
      </c>
      <c r="F1226">
        <v>26</v>
      </c>
      <c r="G1226" t="s">
        <v>814</v>
      </c>
      <c r="H1226">
        <v>13</v>
      </c>
      <c r="I1226">
        <v>13</v>
      </c>
      <c r="J1226">
        <v>1</v>
      </c>
      <c r="K1226">
        <v>-4</v>
      </c>
      <c r="L1226">
        <v>0</v>
      </c>
      <c r="M1226">
        <v>-4</v>
      </c>
      <c r="N1226">
        <v>-4</v>
      </c>
      <c r="O1226">
        <v>-0.3</v>
      </c>
      <c r="P1226">
        <v>0.1</v>
      </c>
      <c r="Z1226">
        <v>-4</v>
      </c>
      <c r="AA1226">
        <v>0</v>
      </c>
      <c r="AB1226">
        <v>0</v>
      </c>
    </row>
    <row r="1227" spans="1:28" x14ac:dyDescent="0.25">
      <c r="A1227">
        <v>2012</v>
      </c>
      <c r="B1227">
        <v>299</v>
      </c>
      <c r="C1227" t="s">
        <v>1282</v>
      </c>
      <c r="D1227" t="str">
        <f>IFERROR(INDEX('Draft Master List'!E:F,MATCH(C1227,'Draft Master List'!E:E,0),2),"N/A")</f>
        <v>N/A</v>
      </c>
      <c r="E1227" t="s">
        <v>64</v>
      </c>
      <c r="F1227">
        <v>26</v>
      </c>
      <c r="H1227">
        <v>2</v>
      </c>
      <c r="I1227">
        <v>0</v>
      </c>
      <c r="J1227">
        <v>1</v>
      </c>
      <c r="K1227">
        <v>1</v>
      </c>
      <c r="L1227">
        <v>0</v>
      </c>
      <c r="M1227">
        <v>1</v>
      </c>
      <c r="N1227">
        <v>1</v>
      </c>
      <c r="O1227">
        <v>0.5</v>
      </c>
      <c r="P1227">
        <v>0.5</v>
      </c>
      <c r="Q1227">
        <v>19</v>
      </c>
      <c r="R1227">
        <v>13</v>
      </c>
      <c r="S1227">
        <v>137</v>
      </c>
      <c r="T1227">
        <v>10.5</v>
      </c>
      <c r="U1227">
        <v>0</v>
      </c>
      <c r="V1227">
        <v>27</v>
      </c>
      <c r="W1227">
        <v>6.5</v>
      </c>
      <c r="X1227">
        <v>68.5</v>
      </c>
      <c r="Y1227" s="2">
        <v>0.68400000000000005</v>
      </c>
      <c r="Z1227">
        <v>138</v>
      </c>
      <c r="AA1227">
        <v>0</v>
      </c>
      <c r="AB1227">
        <v>0</v>
      </c>
    </row>
    <row r="1228" spans="1:28" x14ac:dyDescent="0.25">
      <c r="A1228">
        <v>2012</v>
      </c>
      <c r="B1228">
        <v>300</v>
      </c>
      <c r="C1228" t="s">
        <v>562</v>
      </c>
      <c r="D1228" t="str">
        <f>IFERROR(INDEX('Draft Master List'!E:F,MATCH(C1228,'Draft Master List'!E:E,0),2),"N/A")</f>
        <v>2492006</v>
      </c>
      <c r="E1228" t="s">
        <v>19</v>
      </c>
      <c r="F1228">
        <v>29</v>
      </c>
      <c r="H1228">
        <v>8</v>
      </c>
      <c r="I1228">
        <v>0</v>
      </c>
      <c r="J1228">
        <v>1</v>
      </c>
      <c r="K1228">
        <v>11</v>
      </c>
      <c r="L1228">
        <v>0</v>
      </c>
      <c r="M1228">
        <v>11</v>
      </c>
      <c r="N1228">
        <v>11</v>
      </c>
      <c r="O1228">
        <v>1.4</v>
      </c>
      <c r="P1228">
        <v>0.1</v>
      </c>
      <c r="Q1228">
        <v>9</v>
      </c>
      <c r="R1228">
        <v>4</v>
      </c>
      <c r="S1228">
        <v>58</v>
      </c>
      <c r="T1228">
        <v>14.5</v>
      </c>
      <c r="U1228">
        <v>0</v>
      </c>
      <c r="V1228">
        <v>36</v>
      </c>
      <c r="W1228">
        <v>0.5</v>
      </c>
      <c r="X1228">
        <v>7.3</v>
      </c>
      <c r="Y1228" s="2">
        <v>0.44400000000000001</v>
      </c>
      <c r="Z1228">
        <v>69</v>
      </c>
      <c r="AA1228">
        <v>0</v>
      </c>
      <c r="AB1228">
        <v>0</v>
      </c>
    </row>
    <row r="1229" spans="1:28" x14ac:dyDescent="0.25">
      <c r="A1229">
        <v>2012</v>
      </c>
      <c r="B1229">
        <v>301</v>
      </c>
      <c r="C1229" t="s">
        <v>1283</v>
      </c>
      <c r="D1229" t="str">
        <f>IFERROR(INDEX('Draft Master List'!E:F,MATCH(C1229,'Draft Master List'!E:E,0),2),"N/A")</f>
        <v>N/A</v>
      </c>
      <c r="E1229" t="s">
        <v>14</v>
      </c>
      <c r="F1229">
        <v>25</v>
      </c>
      <c r="H1229">
        <v>2</v>
      </c>
      <c r="I1229">
        <v>0</v>
      </c>
      <c r="J1229">
        <v>1</v>
      </c>
      <c r="K1229">
        <v>7</v>
      </c>
      <c r="L1229">
        <v>0</v>
      </c>
      <c r="M1229">
        <v>7</v>
      </c>
      <c r="N1229">
        <v>7</v>
      </c>
      <c r="O1229">
        <v>3.5</v>
      </c>
      <c r="P1229">
        <v>0.5</v>
      </c>
      <c r="Q1229">
        <v>2</v>
      </c>
      <c r="R1229">
        <v>0</v>
      </c>
      <c r="S1229">
        <v>0</v>
      </c>
      <c r="U1229">
        <v>0</v>
      </c>
      <c r="V1229">
        <v>0</v>
      </c>
      <c r="W1229">
        <v>0</v>
      </c>
      <c r="X1229">
        <v>0</v>
      </c>
      <c r="Y1229" s="2">
        <v>0</v>
      </c>
      <c r="Z1229">
        <v>7</v>
      </c>
      <c r="AA1229">
        <v>0</v>
      </c>
      <c r="AB1229">
        <v>0</v>
      </c>
    </row>
    <row r="1230" spans="1:28" x14ac:dyDescent="0.25">
      <c r="A1230">
        <v>2012</v>
      </c>
      <c r="B1230">
        <v>302</v>
      </c>
      <c r="C1230" t="s">
        <v>914</v>
      </c>
      <c r="D1230" t="str">
        <f>IFERROR(INDEX('Draft Master List'!E:F,MATCH(C1230,'Draft Master List'!E:E,0),2),"N/A")</f>
        <v>N/A</v>
      </c>
      <c r="E1230" t="s">
        <v>7</v>
      </c>
      <c r="F1230">
        <v>23</v>
      </c>
      <c r="G1230" t="s">
        <v>758</v>
      </c>
      <c r="H1230">
        <v>16</v>
      </c>
      <c r="I1230">
        <v>4</v>
      </c>
      <c r="J1230">
        <v>1</v>
      </c>
      <c r="K1230">
        <v>-1</v>
      </c>
      <c r="L1230">
        <v>0</v>
      </c>
      <c r="M1230">
        <v>-1</v>
      </c>
      <c r="N1230">
        <v>-1</v>
      </c>
      <c r="O1230">
        <v>-0.1</v>
      </c>
      <c r="P1230">
        <v>0.1</v>
      </c>
      <c r="Q1230">
        <v>15</v>
      </c>
      <c r="R1230">
        <v>8</v>
      </c>
      <c r="S1230">
        <v>152</v>
      </c>
      <c r="T1230">
        <v>19</v>
      </c>
      <c r="U1230">
        <v>1</v>
      </c>
      <c r="V1230">
        <v>37</v>
      </c>
      <c r="W1230">
        <v>0.5</v>
      </c>
      <c r="X1230">
        <v>9.5</v>
      </c>
      <c r="Y1230" s="2">
        <v>0.53300000000000003</v>
      </c>
      <c r="Z1230">
        <v>151</v>
      </c>
      <c r="AA1230">
        <v>1</v>
      </c>
      <c r="AB1230">
        <v>1</v>
      </c>
    </row>
    <row r="1231" spans="1:28" x14ac:dyDescent="0.25">
      <c r="A1231">
        <v>2012</v>
      </c>
      <c r="B1231">
        <v>303</v>
      </c>
      <c r="C1231" t="s">
        <v>908</v>
      </c>
      <c r="D1231" t="str">
        <f>IFERROR(INDEX('Draft Master List'!E:F,MATCH(C1231,'Draft Master List'!E:E,0),2),"N/A")</f>
        <v>N/A</v>
      </c>
      <c r="E1231" t="s">
        <v>22</v>
      </c>
      <c r="F1231">
        <v>24</v>
      </c>
      <c r="H1231">
        <v>8</v>
      </c>
      <c r="I1231">
        <v>0</v>
      </c>
      <c r="J1231">
        <v>1</v>
      </c>
      <c r="K1231">
        <v>17</v>
      </c>
      <c r="L1231">
        <v>0</v>
      </c>
      <c r="M1231">
        <v>12</v>
      </c>
      <c r="N1231">
        <v>17</v>
      </c>
      <c r="O1231">
        <v>2.1</v>
      </c>
      <c r="P1231">
        <v>0.1</v>
      </c>
      <c r="Q1231">
        <v>4</v>
      </c>
      <c r="R1231">
        <v>2</v>
      </c>
      <c r="S1231">
        <v>42</v>
      </c>
      <c r="T1231">
        <v>21</v>
      </c>
      <c r="U1231">
        <v>1</v>
      </c>
      <c r="V1231">
        <v>36</v>
      </c>
      <c r="W1231">
        <v>0.3</v>
      </c>
      <c r="X1231">
        <v>5.3</v>
      </c>
      <c r="Y1231" s="2">
        <v>0.5</v>
      </c>
      <c r="Z1231">
        <v>59</v>
      </c>
      <c r="AA1231">
        <v>1</v>
      </c>
      <c r="AB1231">
        <v>0</v>
      </c>
    </row>
    <row r="1232" spans="1:28" x14ac:dyDescent="0.25">
      <c r="A1232">
        <v>2012</v>
      </c>
      <c r="B1232">
        <v>304</v>
      </c>
      <c r="C1232" t="s">
        <v>1284</v>
      </c>
      <c r="D1232" t="str">
        <f>IFERROR(INDEX('Draft Master List'!E:F,MATCH(C1232,'Draft Master List'!E:E,0),2),"N/A")</f>
        <v>N/A</v>
      </c>
      <c r="E1232" t="s">
        <v>23</v>
      </c>
      <c r="F1232">
        <v>23</v>
      </c>
      <c r="H1232">
        <v>11</v>
      </c>
      <c r="I1232">
        <v>0</v>
      </c>
      <c r="J1232">
        <v>1</v>
      </c>
      <c r="K1232">
        <v>-3</v>
      </c>
      <c r="L1232">
        <v>0</v>
      </c>
      <c r="M1232">
        <v>-3</v>
      </c>
      <c r="N1232">
        <v>-3</v>
      </c>
      <c r="O1232">
        <v>-0.3</v>
      </c>
      <c r="P1232">
        <v>0.1</v>
      </c>
      <c r="Q1232">
        <v>14</v>
      </c>
      <c r="R1232">
        <v>6</v>
      </c>
      <c r="S1232">
        <v>87</v>
      </c>
      <c r="T1232">
        <v>14.5</v>
      </c>
      <c r="U1232">
        <v>0</v>
      </c>
      <c r="V1232">
        <v>36</v>
      </c>
      <c r="W1232">
        <v>0.5</v>
      </c>
      <c r="X1232">
        <v>7.9</v>
      </c>
      <c r="Y1232" s="2">
        <v>0.42899999999999999</v>
      </c>
      <c r="Z1232">
        <v>84</v>
      </c>
      <c r="AA1232">
        <v>0</v>
      </c>
      <c r="AB1232">
        <v>0</v>
      </c>
    </row>
    <row r="1233" spans="1:28" x14ac:dyDescent="0.25">
      <c r="A1233">
        <v>2012</v>
      </c>
      <c r="B1233">
        <v>305</v>
      </c>
      <c r="C1233" t="s">
        <v>918</v>
      </c>
      <c r="D1233" t="str">
        <f>IFERROR(INDEX('Draft Master List'!E:F,MATCH(C1233,'Draft Master List'!E:E,0),2),"N/A")</f>
        <v>N/A</v>
      </c>
      <c r="E1233" t="s">
        <v>7</v>
      </c>
      <c r="F1233">
        <v>24</v>
      </c>
      <c r="G1233" t="s">
        <v>77</v>
      </c>
      <c r="H1233">
        <v>15</v>
      </c>
      <c r="I1233">
        <v>2</v>
      </c>
      <c r="J1233">
        <v>1</v>
      </c>
      <c r="K1233">
        <v>14</v>
      </c>
      <c r="L1233">
        <v>0</v>
      </c>
      <c r="M1233">
        <v>14</v>
      </c>
      <c r="N1233">
        <v>14</v>
      </c>
      <c r="O1233">
        <v>0.9</v>
      </c>
      <c r="P1233">
        <v>0.1</v>
      </c>
      <c r="Q1233">
        <v>19</v>
      </c>
      <c r="R1233">
        <v>11</v>
      </c>
      <c r="S1233">
        <v>237</v>
      </c>
      <c r="T1233">
        <v>21.5</v>
      </c>
      <c r="U1233">
        <v>3</v>
      </c>
      <c r="V1233">
        <v>68</v>
      </c>
      <c r="W1233">
        <v>0.7</v>
      </c>
      <c r="X1233">
        <v>15.8</v>
      </c>
      <c r="Y1233" s="2">
        <v>0.57899999999999996</v>
      </c>
      <c r="Z1233">
        <v>251</v>
      </c>
      <c r="AA1233">
        <v>3</v>
      </c>
      <c r="AB1233">
        <v>0</v>
      </c>
    </row>
    <row r="1234" spans="1:28" x14ac:dyDescent="0.25">
      <c r="A1234">
        <v>2012</v>
      </c>
      <c r="B1234">
        <v>306</v>
      </c>
      <c r="C1234" t="s">
        <v>274</v>
      </c>
      <c r="D1234" t="str">
        <f>IFERROR(INDEX('Draft Master List'!E:F,MATCH(C1234,'Draft Master List'!E:E,0),2),"N/A")</f>
        <v>822010</v>
      </c>
      <c r="E1234" t="s">
        <v>24</v>
      </c>
      <c r="F1234">
        <v>25</v>
      </c>
      <c r="G1234" t="s">
        <v>77</v>
      </c>
      <c r="H1234">
        <v>16</v>
      </c>
      <c r="I1234">
        <v>7</v>
      </c>
      <c r="J1234">
        <v>1</v>
      </c>
      <c r="K1234">
        <v>4</v>
      </c>
      <c r="L1234">
        <v>0</v>
      </c>
      <c r="M1234">
        <v>4</v>
      </c>
      <c r="N1234">
        <v>4</v>
      </c>
      <c r="O1234">
        <v>0.3</v>
      </c>
      <c r="P1234">
        <v>0.1</v>
      </c>
      <c r="Q1234">
        <v>75</v>
      </c>
      <c r="R1234">
        <v>44</v>
      </c>
      <c r="S1234">
        <v>626</v>
      </c>
      <c r="T1234">
        <v>14.2</v>
      </c>
      <c r="U1234">
        <v>1</v>
      </c>
      <c r="V1234">
        <v>37</v>
      </c>
      <c r="W1234">
        <v>2.8</v>
      </c>
      <c r="X1234">
        <v>39.1</v>
      </c>
      <c r="Y1234" s="2">
        <v>0.58699999999999997</v>
      </c>
      <c r="Z1234">
        <v>630</v>
      </c>
      <c r="AA1234">
        <v>1</v>
      </c>
      <c r="AB1234">
        <v>3</v>
      </c>
    </row>
    <row r="1235" spans="1:28" x14ac:dyDescent="0.25">
      <c r="A1235">
        <v>2012</v>
      </c>
      <c r="B1235">
        <v>307</v>
      </c>
      <c r="C1235" t="s">
        <v>807</v>
      </c>
      <c r="D1235" t="str">
        <f>IFERROR(INDEX('Draft Master List'!E:F,MATCH(C1235,'Draft Master List'!E:E,0),2),"N/A")</f>
        <v>N/A</v>
      </c>
      <c r="E1235" t="s">
        <v>4</v>
      </c>
      <c r="F1235">
        <v>25</v>
      </c>
      <c r="G1235" t="s">
        <v>74</v>
      </c>
      <c r="H1235">
        <v>14</v>
      </c>
      <c r="I1235">
        <v>9</v>
      </c>
      <c r="J1235">
        <v>1</v>
      </c>
      <c r="K1235">
        <v>-4</v>
      </c>
      <c r="L1235">
        <v>0</v>
      </c>
      <c r="M1235">
        <v>-4</v>
      </c>
      <c r="N1235">
        <v>-4</v>
      </c>
      <c r="O1235">
        <v>-0.3</v>
      </c>
      <c r="P1235">
        <v>0.1</v>
      </c>
      <c r="Q1235">
        <v>105</v>
      </c>
      <c r="R1235">
        <v>55</v>
      </c>
      <c r="S1235">
        <v>979</v>
      </c>
      <c r="T1235">
        <v>17.8</v>
      </c>
      <c r="U1235">
        <v>7</v>
      </c>
      <c r="V1235">
        <v>80</v>
      </c>
      <c r="W1235">
        <v>3.9</v>
      </c>
      <c r="X1235">
        <v>69.900000000000006</v>
      </c>
      <c r="Y1235" s="2">
        <v>0.52400000000000002</v>
      </c>
      <c r="Z1235">
        <v>975</v>
      </c>
      <c r="AA1235">
        <v>7</v>
      </c>
      <c r="AB1235">
        <v>1</v>
      </c>
    </row>
    <row r="1236" spans="1:28" x14ac:dyDescent="0.25">
      <c r="A1236">
        <v>2012</v>
      </c>
      <c r="B1236">
        <v>308</v>
      </c>
      <c r="C1236" t="s">
        <v>1242</v>
      </c>
      <c r="D1236" t="str">
        <f>IFERROR(INDEX('Draft Master List'!E:F,MATCH(C1236,'Draft Master List'!E:E,0),2),"N/A")</f>
        <v>N/A</v>
      </c>
      <c r="E1236" t="s">
        <v>24</v>
      </c>
      <c r="F1236">
        <v>31</v>
      </c>
      <c r="G1236" t="s">
        <v>194</v>
      </c>
      <c r="H1236">
        <v>16</v>
      </c>
      <c r="I1236">
        <v>0</v>
      </c>
      <c r="J1236">
        <v>1</v>
      </c>
      <c r="K1236">
        <v>-1</v>
      </c>
      <c r="L1236">
        <v>0</v>
      </c>
      <c r="M1236">
        <v>-1</v>
      </c>
      <c r="N1236">
        <v>-1</v>
      </c>
      <c r="O1236">
        <v>-0.1</v>
      </c>
      <c r="P1236">
        <v>0.1</v>
      </c>
      <c r="Z1236">
        <v>-1</v>
      </c>
      <c r="AA1236">
        <v>0</v>
      </c>
      <c r="AB1236">
        <v>0</v>
      </c>
    </row>
    <row r="1237" spans="1:28" x14ac:dyDescent="0.25">
      <c r="A1237">
        <v>2012</v>
      </c>
      <c r="B1237">
        <v>309</v>
      </c>
      <c r="C1237" t="s">
        <v>1285</v>
      </c>
      <c r="D1237" t="str">
        <f>IFERROR(INDEX('Draft Master List'!E:F,MATCH(C1237,'Draft Master List'!E:E,0),2),"N/A")</f>
        <v>N/A</v>
      </c>
      <c r="E1237" t="s">
        <v>14</v>
      </c>
      <c r="F1237">
        <v>23</v>
      </c>
      <c r="H1237">
        <v>9</v>
      </c>
      <c r="I1237">
        <v>0</v>
      </c>
      <c r="J1237">
        <v>1</v>
      </c>
      <c r="K1237">
        <v>18</v>
      </c>
      <c r="L1237">
        <v>0</v>
      </c>
      <c r="M1237">
        <v>18</v>
      </c>
      <c r="N1237">
        <v>18</v>
      </c>
      <c r="O1237">
        <v>2</v>
      </c>
      <c r="P1237">
        <v>0.1</v>
      </c>
      <c r="Z1237">
        <v>18</v>
      </c>
      <c r="AA1237">
        <v>0</v>
      </c>
      <c r="AB1237">
        <v>0</v>
      </c>
    </row>
    <row r="1238" spans="1:28" x14ac:dyDescent="0.25">
      <c r="A1238">
        <v>2012</v>
      </c>
      <c r="B1238">
        <v>310</v>
      </c>
      <c r="C1238" t="s">
        <v>107</v>
      </c>
      <c r="D1238" t="str">
        <f>IFERROR(INDEX('Draft Master List'!E:F,MATCH(C1238,'Draft Master List'!E:E,0),2),"N/A")</f>
        <v>832009</v>
      </c>
      <c r="E1238" t="s">
        <v>15</v>
      </c>
      <c r="F1238">
        <v>25</v>
      </c>
      <c r="G1238" t="s">
        <v>77</v>
      </c>
      <c r="H1238">
        <v>16</v>
      </c>
      <c r="I1238">
        <v>3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0.1</v>
      </c>
      <c r="Q1238">
        <v>25</v>
      </c>
      <c r="R1238">
        <v>13</v>
      </c>
      <c r="S1238">
        <v>211</v>
      </c>
      <c r="T1238">
        <v>16.2</v>
      </c>
      <c r="U1238">
        <v>1</v>
      </c>
      <c r="V1238">
        <v>44</v>
      </c>
      <c r="W1238">
        <v>0.8</v>
      </c>
      <c r="X1238">
        <v>13.2</v>
      </c>
      <c r="Y1238" s="2">
        <v>0.52</v>
      </c>
      <c r="Z1238">
        <v>211</v>
      </c>
      <c r="AA1238">
        <v>1</v>
      </c>
      <c r="AB1238">
        <v>4</v>
      </c>
    </row>
    <row r="1239" spans="1:28" x14ac:dyDescent="0.25">
      <c r="A1239">
        <v>2012</v>
      </c>
      <c r="B1239">
        <v>311</v>
      </c>
      <c r="C1239" t="s">
        <v>1113</v>
      </c>
      <c r="D1239" t="str">
        <f>IFERROR(INDEX('Draft Master List'!E:F,MATCH(C1239,'Draft Master List'!E:E,0),2),"N/A")</f>
        <v>N/A</v>
      </c>
      <c r="E1239" t="s">
        <v>33</v>
      </c>
      <c r="F1239">
        <v>26</v>
      </c>
      <c r="H1239">
        <v>16</v>
      </c>
      <c r="I1239">
        <v>0</v>
      </c>
      <c r="J1239">
        <v>1</v>
      </c>
      <c r="K1239">
        <v>8</v>
      </c>
      <c r="L1239">
        <v>0</v>
      </c>
      <c r="M1239">
        <v>8</v>
      </c>
      <c r="N1239">
        <v>8</v>
      </c>
      <c r="O1239">
        <v>0.5</v>
      </c>
      <c r="P1239">
        <v>0.1</v>
      </c>
      <c r="Q1239">
        <v>2</v>
      </c>
      <c r="R1239">
        <v>1</v>
      </c>
      <c r="S1239">
        <v>15</v>
      </c>
      <c r="T1239">
        <v>15</v>
      </c>
      <c r="U1239">
        <v>0</v>
      </c>
      <c r="V1239">
        <v>15</v>
      </c>
      <c r="W1239">
        <v>0.1</v>
      </c>
      <c r="X1239">
        <v>0.9</v>
      </c>
      <c r="Y1239" s="2">
        <v>0.5</v>
      </c>
      <c r="Z1239">
        <v>23</v>
      </c>
      <c r="AA1239">
        <v>0</v>
      </c>
      <c r="AB1239">
        <v>1</v>
      </c>
    </row>
    <row r="1240" spans="1:28" x14ac:dyDescent="0.25">
      <c r="A1240">
        <v>2012</v>
      </c>
      <c r="B1240">
        <v>312</v>
      </c>
      <c r="C1240" t="s">
        <v>494</v>
      </c>
      <c r="D1240" t="str">
        <f>IFERROR(INDEX('Draft Master List'!E:F,MATCH(C1240,'Draft Master List'!E:E,0),2),"N/A")</f>
        <v>2172007</v>
      </c>
      <c r="E1240" t="s">
        <v>29</v>
      </c>
      <c r="F1240">
        <v>28</v>
      </c>
      <c r="H1240">
        <v>4</v>
      </c>
      <c r="I1240">
        <v>0</v>
      </c>
      <c r="J1240">
        <v>1</v>
      </c>
      <c r="K1240">
        <v>-1</v>
      </c>
      <c r="L1240">
        <v>0</v>
      </c>
      <c r="M1240">
        <v>-1</v>
      </c>
      <c r="N1240">
        <v>-1</v>
      </c>
      <c r="O1240">
        <v>-0.3</v>
      </c>
      <c r="P1240">
        <v>0.3</v>
      </c>
      <c r="Z1240">
        <v>-1</v>
      </c>
      <c r="AA1240">
        <v>0</v>
      </c>
      <c r="AB1240">
        <v>0</v>
      </c>
    </row>
    <row r="1241" spans="1:28" x14ac:dyDescent="0.25">
      <c r="A1241">
        <v>2012</v>
      </c>
      <c r="B1241">
        <v>313</v>
      </c>
      <c r="C1241" t="s">
        <v>375</v>
      </c>
      <c r="D1241" t="str">
        <f>IFERROR(INDEX('Draft Master List'!E:F,MATCH(C1241,'Draft Master List'!E:E,0),2),"N/A")</f>
        <v>2532009</v>
      </c>
      <c r="E1241" t="s">
        <v>14</v>
      </c>
      <c r="F1241">
        <v>25</v>
      </c>
      <c r="G1241" t="s">
        <v>77</v>
      </c>
      <c r="H1241">
        <v>14</v>
      </c>
      <c r="I1241">
        <v>3</v>
      </c>
      <c r="J1241">
        <v>1</v>
      </c>
      <c r="K1241">
        <v>1</v>
      </c>
      <c r="L1241">
        <v>0</v>
      </c>
      <c r="M1241">
        <v>1</v>
      </c>
      <c r="N1241">
        <v>1</v>
      </c>
      <c r="O1241">
        <v>0.1</v>
      </c>
      <c r="P1241">
        <v>0.1</v>
      </c>
      <c r="Q1241">
        <v>55</v>
      </c>
      <c r="R1241">
        <v>28</v>
      </c>
      <c r="S1241">
        <v>425</v>
      </c>
      <c r="T1241">
        <v>15.2</v>
      </c>
      <c r="U1241">
        <v>2</v>
      </c>
      <c r="V1241">
        <v>62</v>
      </c>
      <c r="W1241">
        <v>2</v>
      </c>
      <c r="X1241">
        <v>30.4</v>
      </c>
      <c r="Y1241" s="2">
        <v>0.50900000000000001</v>
      </c>
      <c r="Z1241">
        <v>426</v>
      </c>
      <c r="AA1241">
        <v>2</v>
      </c>
      <c r="AB1241">
        <v>0</v>
      </c>
    </row>
    <row r="1242" spans="1:28" x14ac:dyDescent="0.25">
      <c r="A1242">
        <v>2012</v>
      </c>
      <c r="B1242">
        <v>314</v>
      </c>
      <c r="C1242" t="s">
        <v>1286</v>
      </c>
      <c r="D1242" t="str">
        <f>IFERROR(INDEX('Draft Master List'!E:F,MATCH(C1242,'Draft Master List'!E:E,0),2),"N/A")</f>
        <v>N/A</v>
      </c>
      <c r="E1242" t="s">
        <v>64</v>
      </c>
      <c r="F1242">
        <v>26</v>
      </c>
      <c r="H1242">
        <v>12</v>
      </c>
      <c r="I1242">
        <v>0</v>
      </c>
      <c r="J1242">
        <v>1</v>
      </c>
      <c r="K1242">
        <v>35</v>
      </c>
      <c r="L1242">
        <v>0</v>
      </c>
      <c r="M1242">
        <v>35</v>
      </c>
      <c r="N1242">
        <v>35</v>
      </c>
      <c r="O1242">
        <v>2.9</v>
      </c>
      <c r="P1242">
        <v>0.1</v>
      </c>
      <c r="Z1242">
        <v>35</v>
      </c>
      <c r="AA1242">
        <v>0</v>
      </c>
      <c r="AB1242">
        <v>0</v>
      </c>
    </row>
    <row r="1243" spans="1:28" x14ac:dyDescent="0.25">
      <c r="A1243">
        <v>2012</v>
      </c>
      <c r="B1243">
        <v>315</v>
      </c>
      <c r="C1243" t="s">
        <v>839</v>
      </c>
      <c r="D1243" t="str">
        <f>IFERROR(INDEX('Draft Master List'!E:F,MATCH(C1243,'Draft Master List'!E:E,0),2),"N/A")</f>
        <v>N/A</v>
      </c>
      <c r="E1243" t="s">
        <v>20</v>
      </c>
      <c r="F1243">
        <v>34</v>
      </c>
      <c r="G1243" t="s">
        <v>74</v>
      </c>
      <c r="H1243">
        <v>16</v>
      </c>
      <c r="I1243">
        <v>15</v>
      </c>
      <c r="J1243">
        <v>1</v>
      </c>
      <c r="K1243">
        <v>-5</v>
      </c>
      <c r="L1243">
        <v>0</v>
      </c>
      <c r="M1243">
        <v>-5</v>
      </c>
      <c r="N1243">
        <v>-5</v>
      </c>
      <c r="O1243">
        <v>-0.3</v>
      </c>
      <c r="P1243">
        <v>0.1</v>
      </c>
      <c r="Q1243">
        <v>195</v>
      </c>
      <c r="R1243">
        <v>106</v>
      </c>
      <c r="S1243">
        <v>1355</v>
      </c>
      <c r="T1243">
        <v>12.8</v>
      </c>
      <c r="U1243">
        <v>5</v>
      </c>
      <c r="V1243">
        <v>33</v>
      </c>
      <c r="W1243">
        <v>6.6</v>
      </c>
      <c r="X1243">
        <v>84.7</v>
      </c>
      <c r="Y1243" s="2">
        <v>0.54400000000000004</v>
      </c>
      <c r="Z1243">
        <v>1350</v>
      </c>
      <c r="AA1243">
        <v>5</v>
      </c>
      <c r="AB1243">
        <v>1</v>
      </c>
    </row>
    <row r="1244" spans="1:28" x14ac:dyDescent="0.25">
      <c r="A1244">
        <v>2012</v>
      </c>
      <c r="B1244">
        <v>316</v>
      </c>
      <c r="C1244" t="s">
        <v>130</v>
      </c>
      <c r="D1244" t="str">
        <f>IFERROR(INDEX('Draft Master List'!E:F,MATCH(C1244,'Draft Master List'!E:E,0),2),"N/A")</f>
        <v>1992010</v>
      </c>
      <c r="E1244" t="s">
        <v>18</v>
      </c>
      <c r="F1244">
        <v>26</v>
      </c>
      <c r="H1244">
        <v>1</v>
      </c>
      <c r="I1244">
        <v>0</v>
      </c>
      <c r="J1244">
        <v>1</v>
      </c>
      <c r="K1244">
        <v>-1</v>
      </c>
      <c r="L1244">
        <v>0</v>
      </c>
      <c r="M1244">
        <v>-1</v>
      </c>
      <c r="N1244">
        <v>-1</v>
      </c>
      <c r="O1244">
        <v>-1</v>
      </c>
      <c r="P1244">
        <v>1</v>
      </c>
      <c r="Z1244">
        <v>-1</v>
      </c>
      <c r="AA1244">
        <v>0</v>
      </c>
      <c r="AB1244">
        <v>0</v>
      </c>
    </row>
    <row r="1245" spans="1:28" x14ac:dyDescent="0.25">
      <c r="A1245">
        <v>2012</v>
      </c>
      <c r="B1245">
        <v>317</v>
      </c>
      <c r="C1245" t="s">
        <v>1049</v>
      </c>
      <c r="D1245" t="str">
        <f>IFERROR(INDEX('Draft Master List'!E:F,MATCH(C1245,'Draft Master List'!E:E,0),2),"N/A")</f>
        <v>N/A</v>
      </c>
      <c r="E1245" t="s">
        <v>28</v>
      </c>
      <c r="F1245">
        <v>23</v>
      </c>
      <c r="G1245" t="s">
        <v>77</v>
      </c>
      <c r="H1245">
        <v>15</v>
      </c>
      <c r="I1245">
        <v>5</v>
      </c>
      <c r="J1245">
        <v>1</v>
      </c>
      <c r="K1245">
        <v>4</v>
      </c>
      <c r="L1245">
        <v>0</v>
      </c>
      <c r="M1245">
        <v>4</v>
      </c>
      <c r="N1245">
        <v>4</v>
      </c>
      <c r="O1245">
        <v>0.3</v>
      </c>
      <c r="P1245">
        <v>0.1</v>
      </c>
      <c r="Q1245">
        <v>104</v>
      </c>
      <c r="R1245">
        <v>64</v>
      </c>
      <c r="S1245">
        <v>626</v>
      </c>
      <c r="T1245">
        <v>9.8000000000000007</v>
      </c>
      <c r="U1245">
        <v>4</v>
      </c>
      <c r="V1245">
        <v>38</v>
      </c>
      <c r="W1245">
        <v>4.3</v>
      </c>
      <c r="X1245">
        <v>41.7</v>
      </c>
      <c r="Y1245" s="2">
        <v>0.61499999999999999</v>
      </c>
      <c r="Z1245">
        <v>630</v>
      </c>
      <c r="AA1245">
        <v>4</v>
      </c>
      <c r="AB1245">
        <v>1</v>
      </c>
    </row>
    <row r="1246" spans="1:28" x14ac:dyDescent="0.25">
      <c r="A1246">
        <v>2011</v>
      </c>
      <c r="B1246">
        <v>1</v>
      </c>
      <c r="C1246" t="s">
        <v>518</v>
      </c>
      <c r="D1246" t="str">
        <f>IFERROR(INDEX('Draft Master List'!E:F,MATCH(C1246,'Draft Master List'!E:E,0),2),"N/A")</f>
        <v>602006</v>
      </c>
      <c r="E1246" t="s">
        <v>4</v>
      </c>
      <c r="F1246">
        <v>26</v>
      </c>
      <c r="G1246" t="s">
        <v>76</v>
      </c>
      <c r="H1246">
        <v>16</v>
      </c>
      <c r="I1246">
        <v>16</v>
      </c>
      <c r="J1246">
        <v>343</v>
      </c>
      <c r="K1246">
        <v>1606</v>
      </c>
      <c r="L1246">
        <v>8</v>
      </c>
      <c r="M1246">
        <v>56</v>
      </c>
      <c r="N1246">
        <v>4.7</v>
      </c>
      <c r="O1246">
        <v>100.4</v>
      </c>
      <c r="P1246">
        <v>21.4</v>
      </c>
      <c r="Q1246">
        <v>64</v>
      </c>
      <c r="R1246">
        <v>43</v>
      </c>
      <c r="S1246">
        <v>374</v>
      </c>
      <c r="T1246">
        <v>8.6999999999999993</v>
      </c>
      <c r="U1246">
        <v>3</v>
      </c>
      <c r="V1246">
        <v>48</v>
      </c>
      <c r="W1246">
        <v>2.7</v>
      </c>
      <c r="X1246">
        <v>23.4</v>
      </c>
      <c r="Y1246" s="2">
        <v>0.67200000000000004</v>
      </c>
      <c r="Z1246">
        <v>1980</v>
      </c>
      <c r="AA1246">
        <v>11</v>
      </c>
      <c r="AB1246">
        <v>6</v>
      </c>
    </row>
    <row r="1247" spans="1:28" x14ac:dyDescent="0.25">
      <c r="A1247">
        <v>2011</v>
      </c>
      <c r="B1247">
        <v>2</v>
      </c>
      <c r="C1247" t="s">
        <v>1247</v>
      </c>
      <c r="D1247" t="str">
        <f>IFERROR(INDEX('Draft Master List'!E:F,MATCH(C1247,'Draft Master List'!E:E,0),2),"N/A")</f>
        <v>N/A</v>
      </c>
      <c r="E1247" t="s">
        <v>21</v>
      </c>
      <c r="F1247">
        <v>29</v>
      </c>
      <c r="G1247" t="s">
        <v>76</v>
      </c>
      <c r="H1247">
        <v>16</v>
      </c>
      <c r="I1247">
        <v>15</v>
      </c>
      <c r="J1247">
        <v>301</v>
      </c>
      <c r="K1247">
        <v>1340</v>
      </c>
      <c r="L1247">
        <v>11</v>
      </c>
      <c r="M1247">
        <v>81</v>
      </c>
      <c r="N1247">
        <v>4.5</v>
      </c>
      <c r="O1247">
        <v>83.8</v>
      </c>
      <c r="P1247">
        <v>18.8</v>
      </c>
      <c r="Q1247">
        <v>26</v>
      </c>
      <c r="R1247">
        <v>17</v>
      </c>
      <c r="S1247">
        <v>168</v>
      </c>
      <c r="T1247">
        <v>9.9</v>
      </c>
      <c r="U1247">
        <v>0</v>
      </c>
      <c r="V1247">
        <v>32</v>
      </c>
      <c r="W1247">
        <v>1.1000000000000001</v>
      </c>
      <c r="X1247">
        <v>10.5</v>
      </c>
      <c r="Y1247" s="2">
        <v>0.65400000000000003</v>
      </c>
      <c r="Z1247">
        <v>1508</v>
      </c>
      <c r="AA1247">
        <v>11</v>
      </c>
      <c r="AB1247">
        <v>3</v>
      </c>
    </row>
    <row r="1248" spans="1:28" x14ac:dyDescent="0.25">
      <c r="A1248">
        <v>2011</v>
      </c>
      <c r="B1248">
        <v>3</v>
      </c>
      <c r="C1248" t="s">
        <v>384</v>
      </c>
      <c r="D1248" t="str">
        <f>IFERROR(INDEX('Draft Master List'!E:F,MATCH(C1248,'Draft Master List'!E:E,0),2),"N/A")</f>
        <v>552008</v>
      </c>
      <c r="E1248" t="s">
        <v>3</v>
      </c>
      <c r="F1248">
        <v>24</v>
      </c>
      <c r="G1248" t="s">
        <v>76</v>
      </c>
      <c r="H1248">
        <v>16</v>
      </c>
      <c r="I1248">
        <v>16</v>
      </c>
      <c r="J1248">
        <v>291</v>
      </c>
      <c r="K1248">
        <v>1364</v>
      </c>
      <c r="L1248">
        <v>12</v>
      </c>
      <c r="M1248">
        <v>70</v>
      </c>
      <c r="N1248">
        <v>4.7</v>
      </c>
      <c r="O1248">
        <v>85.3</v>
      </c>
      <c r="P1248">
        <v>18.2</v>
      </c>
      <c r="Q1248">
        <v>104</v>
      </c>
      <c r="R1248">
        <v>76</v>
      </c>
      <c r="S1248">
        <v>704</v>
      </c>
      <c r="T1248">
        <v>9.3000000000000007</v>
      </c>
      <c r="U1248">
        <v>3</v>
      </c>
      <c r="V1248">
        <v>52</v>
      </c>
      <c r="W1248">
        <v>4.8</v>
      </c>
      <c r="X1248">
        <v>44</v>
      </c>
      <c r="Y1248" s="2">
        <v>0.73099999999999998</v>
      </c>
      <c r="Z1248">
        <v>2068</v>
      </c>
      <c r="AA1248">
        <v>15</v>
      </c>
      <c r="AB1248">
        <v>2</v>
      </c>
    </row>
    <row r="1249" spans="1:28" x14ac:dyDescent="0.25">
      <c r="A1249">
        <v>2011</v>
      </c>
      <c r="B1249">
        <v>4</v>
      </c>
      <c r="C1249" t="s">
        <v>439</v>
      </c>
      <c r="D1249" t="str">
        <f>IFERROR(INDEX('Draft Master List'!E:F,MATCH(C1249,'Draft Master List'!E:E,0),2),"N/A")</f>
        <v>122007</v>
      </c>
      <c r="E1249" t="s">
        <v>19</v>
      </c>
      <c r="F1249">
        <v>25</v>
      </c>
      <c r="G1249" t="s">
        <v>76</v>
      </c>
      <c r="H1249">
        <v>15</v>
      </c>
      <c r="I1249">
        <v>15</v>
      </c>
      <c r="J1249">
        <v>285</v>
      </c>
      <c r="K1249">
        <v>1204</v>
      </c>
      <c r="L1249">
        <v>12</v>
      </c>
      <c r="M1249">
        <v>47</v>
      </c>
      <c r="N1249">
        <v>4.2</v>
      </c>
      <c r="O1249">
        <v>80.3</v>
      </c>
      <c r="P1249">
        <v>19</v>
      </c>
      <c r="Q1249">
        <v>41</v>
      </c>
      <c r="R1249">
        <v>28</v>
      </c>
      <c r="S1249">
        <v>212</v>
      </c>
      <c r="T1249">
        <v>7.6</v>
      </c>
      <c r="U1249">
        <v>1</v>
      </c>
      <c r="V1249">
        <v>26</v>
      </c>
      <c r="W1249">
        <v>1.9</v>
      </c>
      <c r="X1249">
        <v>14.1</v>
      </c>
      <c r="Y1249" s="2">
        <v>0.68300000000000005</v>
      </c>
      <c r="Z1249">
        <v>1416</v>
      </c>
      <c r="AA1249">
        <v>13</v>
      </c>
      <c r="AB1249">
        <v>3</v>
      </c>
    </row>
    <row r="1250" spans="1:28" x14ac:dyDescent="0.25">
      <c r="A1250">
        <v>2011</v>
      </c>
      <c r="B1250">
        <v>5</v>
      </c>
      <c r="C1250" t="s">
        <v>941</v>
      </c>
      <c r="D1250" t="str">
        <f>IFERROR(INDEX('Draft Master List'!E:F,MATCH(C1250,'Draft Master List'!E:E,0),2),"N/A")</f>
        <v>N/A</v>
      </c>
      <c r="E1250" t="s">
        <v>34</v>
      </c>
      <c r="F1250">
        <v>28</v>
      </c>
      <c r="G1250" t="s">
        <v>76</v>
      </c>
      <c r="H1250">
        <v>16</v>
      </c>
      <c r="I1250">
        <v>15</v>
      </c>
      <c r="J1250">
        <v>282</v>
      </c>
      <c r="K1250">
        <v>1211</v>
      </c>
      <c r="L1250">
        <v>8</v>
      </c>
      <c r="M1250">
        <v>55</v>
      </c>
      <c r="N1250">
        <v>4.3</v>
      </c>
      <c r="O1250">
        <v>75.7</v>
      </c>
      <c r="P1250">
        <v>17.600000000000001</v>
      </c>
      <c r="Q1250">
        <v>31</v>
      </c>
      <c r="R1250">
        <v>17</v>
      </c>
      <c r="S1250">
        <v>114</v>
      </c>
      <c r="T1250">
        <v>6.7</v>
      </c>
      <c r="U1250">
        <v>0</v>
      </c>
      <c r="V1250">
        <v>13</v>
      </c>
      <c r="W1250">
        <v>1.1000000000000001</v>
      </c>
      <c r="X1250">
        <v>7.1</v>
      </c>
      <c r="Y1250" s="2">
        <v>0.54800000000000004</v>
      </c>
      <c r="Z1250">
        <v>1325</v>
      </c>
      <c r="AA1250">
        <v>8</v>
      </c>
      <c r="AB1250">
        <v>2</v>
      </c>
    </row>
    <row r="1251" spans="1:28" x14ac:dyDescent="0.25">
      <c r="A1251">
        <v>2011</v>
      </c>
      <c r="B1251">
        <v>6</v>
      </c>
      <c r="C1251" t="s">
        <v>842</v>
      </c>
      <c r="D1251" t="str">
        <f>IFERROR(INDEX('Draft Master List'!E:F,MATCH(C1251,'Draft Master List'!E:E,0),2),"N/A")</f>
        <v>N/A</v>
      </c>
      <c r="E1251" t="s">
        <v>23</v>
      </c>
      <c r="F1251">
        <v>25</v>
      </c>
      <c r="G1251" t="s">
        <v>76</v>
      </c>
      <c r="H1251">
        <v>13</v>
      </c>
      <c r="I1251">
        <v>13</v>
      </c>
      <c r="J1251">
        <v>278</v>
      </c>
      <c r="K1251">
        <v>1224</v>
      </c>
      <c r="L1251">
        <v>10</v>
      </c>
      <c r="M1251">
        <v>43</v>
      </c>
      <c r="N1251">
        <v>4.4000000000000004</v>
      </c>
      <c r="O1251">
        <v>94.2</v>
      </c>
      <c r="P1251">
        <v>21.4</v>
      </c>
      <c r="Q1251">
        <v>72</v>
      </c>
      <c r="R1251">
        <v>53</v>
      </c>
      <c r="S1251">
        <v>617</v>
      </c>
      <c r="T1251">
        <v>11.6</v>
      </c>
      <c r="U1251">
        <v>2</v>
      </c>
      <c r="V1251">
        <v>78</v>
      </c>
      <c r="W1251">
        <v>4.0999999999999996</v>
      </c>
      <c r="X1251">
        <v>47.5</v>
      </c>
      <c r="Y1251" s="2">
        <v>0.73599999999999999</v>
      </c>
      <c r="Z1251">
        <v>1841</v>
      </c>
      <c r="AA1251">
        <v>12</v>
      </c>
      <c r="AB1251">
        <v>6</v>
      </c>
    </row>
    <row r="1252" spans="1:28" x14ac:dyDescent="0.25">
      <c r="A1252">
        <v>2011</v>
      </c>
      <c r="B1252">
        <v>7</v>
      </c>
      <c r="C1252" t="s">
        <v>1248</v>
      </c>
      <c r="D1252" t="str">
        <f>IFERROR(INDEX('Draft Master List'!E:F,MATCH(C1252,'Draft Master List'!E:E,0),2),"N/A")</f>
        <v>N/A</v>
      </c>
      <c r="E1252" t="s">
        <v>15</v>
      </c>
      <c r="F1252">
        <v>29</v>
      </c>
      <c r="G1252" t="s">
        <v>76</v>
      </c>
      <c r="H1252">
        <v>15</v>
      </c>
      <c r="I1252">
        <v>15</v>
      </c>
      <c r="J1252">
        <v>273</v>
      </c>
      <c r="K1252">
        <v>1067</v>
      </c>
      <c r="L1252">
        <v>6</v>
      </c>
      <c r="M1252">
        <v>42</v>
      </c>
      <c r="N1252">
        <v>3.9</v>
      </c>
      <c r="O1252">
        <v>71.099999999999994</v>
      </c>
      <c r="P1252">
        <v>18.2</v>
      </c>
      <c r="Q1252">
        <v>22</v>
      </c>
      <c r="R1252">
        <v>15</v>
      </c>
      <c r="S1252">
        <v>82</v>
      </c>
      <c r="T1252">
        <v>5.5</v>
      </c>
      <c r="U1252">
        <v>0</v>
      </c>
      <c r="V1252">
        <v>11</v>
      </c>
      <c r="W1252">
        <v>1</v>
      </c>
      <c r="X1252">
        <v>5.5</v>
      </c>
      <c r="Y1252" s="2">
        <v>0.68200000000000005</v>
      </c>
      <c r="Z1252">
        <v>1149</v>
      </c>
      <c r="AA1252">
        <v>6</v>
      </c>
      <c r="AB1252">
        <v>5</v>
      </c>
    </row>
    <row r="1253" spans="1:28" x14ac:dyDescent="0.25">
      <c r="A1253">
        <v>2011</v>
      </c>
      <c r="B1253">
        <v>8</v>
      </c>
      <c r="C1253" t="s">
        <v>327</v>
      </c>
      <c r="D1253" t="str">
        <f>IFERROR(INDEX('Draft Master List'!E:F,MATCH(C1253,'Draft Master List'!E:E,0),2),"N/A")</f>
        <v>532009</v>
      </c>
      <c r="E1253" t="s">
        <v>6</v>
      </c>
      <c r="F1253">
        <v>23</v>
      </c>
      <c r="G1253" t="s">
        <v>76</v>
      </c>
      <c r="H1253">
        <v>15</v>
      </c>
      <c r="I1253">
        <v>15</v>
      </c>
      <c r="J1253">
        <v>273</v>
      </c>
      <c r="K1253">
        <v>1309</v>
      </c>
      <c r="L1253">
        <v>17</v>
      </c>
      <c r="M1253">
        <v>60</v>
      </c>
      <c r="N1253">
        <v>4.8</v>
      </c>
      <c r="O1253">
        <v>87.3</v>
      </c>
      <c r="P1253">
        <v>18.2</v>
      </c>
      <c r="Q1253">
        <v>69</v>
      </c>
      <c r="R1253">
        <v>48</v>
      </c>
      <c r="S1253">
        <v>315</v>
      </c>
      <c r="T1253">
        <v>6.6</v>
      </c>
      <c r="U1253">
        <v>3</v>
      </c>
      <c r="V1253">
        <v>26</v>
      </c>
      <c r="W1253">
        <v>3.2</v>
      </c>
      <c r="X1253">
        <v>21</v>
      </c>
      <c r="Y1253" s="2">
        <v>0.69599999999999995</v>
      </c>
      <c r="Z1253">
        <v>1624</v>
      </c>
      <c r="AA1253">
        <v>20</v>
      </c>
      <c r="AB1253">
        <v>1</v>
      </c>
    </row>
    <row r="1254" spans="1:28" x14ac:dyDescent="0.25">
      <c r="A1254">
        <v>2011</v>
      </c>
      <c r="B1254">
        <v>9</v>
      </c>
      <c r="C1254" t="s">
        <v>95</v>
      </c>
      <c r="D1254" t="str">
        <f>IFERROR(INDEX('Draft Master List'!E:F,MATCH(C1254,'Draft Master List'!E:E,0),2),"N/A")</f>
        <v>242008</v>
      </c>
      <c r="E1254" t="s">
        <v>28</v>
      </c>
      <c r="F1254">
        <v>26</v>
      </c>
      <c r="G1254" t="s">
        <v>76</v>
      </c>
      <c r="H1254">
        <v>16</v>
      </c>
      <c r="I1254">
        <v>16</v>
      </c>
      <c r="J1254">
        <v>262</v>
      </c>
      <c r="K1254">
        <v>1047</v>
      </c>
      <c r="L1254">
        <v>4</v>
      </c>
      <c r="M1254">
        <v>48</v>
      </c>
      <c r="N1254">
        <v>4</v>
      </c>
      <c r="O1254">
        <v>65.400000000000006</v>
      </c>
      <c r="P1254">
        <v>16.399999999999999</v>
      </c>
      <c r="Q1254">
        <v>79</v>
      </c>
      <c r="R1254">
        <v>57</v>
      </c>
      <c r="S1254">
        <v>418</v>
      </c>
      <c r="T1254">
        <v>7.3</v>
      </c>
      <c r="U1254">
        <v>0</v>
      </c>
      <c r="V1254">
        <v>34</v>
      </c>
      <c r="W1254">
        <v>3.6</v>
      </c>
      <c r="X1254">
        <v>26.1</v>
      </c>
      <c r="Y1254" s="2">
        <v>0.72199999999999998</v>
      </c>
      <c r="Z1254">
        <v>1465</v>
      </c>
      <c r="AA1254">
        <v>4</v>
      </c>
      <c r="AB1254">
        <v>3</v>
      </c>
    </row>
    <row r="1255" spans="1:28" x14ac:dyDescent="0.25">
      <c r="A1255">
        <v>2011</v>
      </c>
      <c r="B1255">
        <v>10</v>
      </c>
      <c r="C1255" t="s">
        <v>582</v>
      </c>
      <c r="D1255" t="str">
        <f>IFERROR(INDEX('Draft Master List'!E:F,MATCH(C1255,'Draft Master List'!E:E,0),2),"N/A")</f>
        <v>N/A</v>
      </c>
      <c r="E1255" t="s">
        <v>223</v>
      </c>
      <c r="F1255">
        <v>28</v>
      </c>
      <c r="G1255" t="s">
        <v>76</v>
      </c>
      <c r="H1255">
        <v>15</v>
      </c>
      <c r="I1255">
        <v>15</v>
      </c>
      <c r="J1255">
        <v>260</v>
      </c>
      <c r="K1255">
        <v>1145</v>
      </c>
      <c r="L1255">
        <v>5</v>
      </c>
      <c r="M1255">
        <v>47</v>
      </c>
      <c r="N1255">
        <v>4.4000000000000004</v>
      </c>
      <c r="O1255">
        <v>76.3</v>
      </c>
      <c r="P1255">
        <v>17.3</v>
      </c>
      <c r="Q1255">
        <v>58</v>
      </c>
      <c r="R1255">
        <v>42</v>
      </c>
      <c r="S1255">
        <v>333</v>
      </c>
      <c r="T1255">
        <v>7.9</v>
      </c>
      <c r="U1255">
        <v>1</v>
      </c>
      <c r="V1255">
        <v>50</v>
      </c>
      <c r="W1255">
        <v>2.8</v>
      </c>
      <c r="X1255">
        <v>22.2</v>
      </c>
      <c r="Y1255" s="2">
        <v>0.72399999999999998</v>
      </c>
      <c r="Z1255">
        <v>1478</v>
      </c>
      <c r="AA1255">
        <v>6</v>
      </c>
      <c r="AB1255">
        <v>2</v>
      </c>
    </row>
    <row r="1256" spans="1:28" x14ac:dyDescent="0.25">
      <c r="A1256">
        <v>2011</v>
      </c>
      <c r="B1256">
        <v>11</v>
      </c>
      <c r="C1256" t="s">
        <v>467</v>
      </c>
      <c r="D1256" t="str">
        <f>IFERROR(INDEX('Draft Master List'!E:F,MATCH(C1256,'Draft Master List'!E:E,0),2),"N/A")</f>
        <v>1002007</v>
      </c>
      <c r="E1256" t="s">
        <v>16</v>
      </c>
      <c r="F1256">
        <v>27</v>
      </c>
      <c r="G1256" t="s">
        <v>76</v>
      </c>
      <c r="H1256">
        <v>16</v>
      </c>
      <c r="I1256">
        <v>9</v>
      </c>
      <c r="J1256">
        <v>256</v>
      </c>
      <c r="K1256">
        <v>977</v>
      </c>
      <c r="L1256">
        <v>7</v>
      </c>
      <c r="M1256">
        <v>44</v>
      </c>
      <c r="N1256">
        <v>3.8</v>
      </c>
      <c r="O1256">
        <v>61.1</v>
      </c>
      <c r="P1256">
        <v>16</v>
      </c>
      <c r="Q1256">
        <v>47</v>
      </c>
      <c r="R1256">
        <v>37</v>
      </c>
      <c r="S1256">
        <v>418</v>
      </c>
      <c r="T1256">
        <v>11.3</v>
      </c>
      <c r="U1256">
        <v>1</v>
      </c>
      <c r="V1256">
        <v>55</v>
      </c>
      <c r="W1256">
        <v>2.2999999999999998</v>
      </c>
      <c r="X1256">
        <v>26.1</v>
      </c>
      <c r="Y1256" s="2">
        <v>0.78700000000000003</v>
      </c>
      <c r="Z1256">
        <v>1395</v>
      </c>
      <c r="AA1256">
        <v>8</v>
      </c>
      <c r="AB1256">
        <v>1</v>
      </c>
    </row>
    <row r="1257" spans="1:28" x14ac:dyDescent="0.25">
      <c r="A1257">
        <v>2011</v>
      </c>
      <c r="B1257">
        <v>12</v>
      </c>
      <c r="C1257" t="s">
        <v>328</v>
      </c>
      <c r="D1257" t="str">
        <f>IFERROR(INDEX('Draft Master List'!E:F,MATCH(C1257,'Draft Master List'!E:E,0),2),"N/A")</f>
        <v>652009</v>
      </c>
      <c r="E1257" t="s">
        <v>32</v>
      </c>
      <c r="F1257">
        <v>26</v>
      </c>
      <c r="G1257" t="s">
        <v>76</v>
      </c>
      <c r="H1257">
        <v>16</v>
      </c>
      <c r="I1257">
        <v>15</v>
      </c>
      <c r="J1257">
        <v>253</v>
      </c>
      <c r="K1257">
        <v>1054</v>
      </c>
      <c r="L1257">
        <v>6</v>
      </c>
      <c r="M1257">
        <v>31</v>
      </c>
      <c r="N1257">
        <v>4.2</v>
      </c>
      <c r="O1257">
        <v>65.900000000000006</v>
      </c>
      <c r="P1257">
        <v>15.8</v>
      </c>
      <c r="Q1257">
        <v>41</v>
      </c>
      <c r="R1257">
        <v>30</v>
      </c>
      <c r="S1257">
        <v>211</v>
      </c>
      <c r="T1257">
        <v>7</v>
      </c>
      <c r="U1257">
        <v>0</v>
      </c>
      <c r="V1257">
        <v>36</v>
      </c>
      <c r="W1257">
        <v>1.9</v>
      </c>
      <c r="X1257">
        <v>13.2</v>
      </c>
      <c r="Y1257" s="2">
        <v>0.73199999999999998</v>
      </c>
      <c r="Z1257">
        <v>1265</v>
      </c>
      <c r="AA1257">
        <v>6</v>
      </c>
      <c r="AB1257">
        <v>1</v>
      </c>
    </row>
    <row r="1258" spans="1:28" x14ac:dyDescent="0.25">
      <c r="A1258">
        <v>2011</v>
      </c>
      <c r="B1258">
        <v>13</v>
      </c>
      <c r="C1258" t="s">
        <v>1193</v>
      </c>
      <c r="D1258" t="str">
        <f>IFERROR(INDEX('Draft Master List'!E:F,MATCH(C1258,'Draft Master List'!E:E,0),2),"N/A")</f>
        <v>N/A</v>
      </c>
      <c r="E1258" t="s">
        <v>26</v>
      </c>
      <c r="F1258">
        <v>30</v>
      </c>
      <c r="G1258" t="s">
        <v>76</v>
      </c>
      <c r="H1258">
        <v>15</v>
      </c>
      <c r="I1258">
        <v>14</v>
      </c>
      <c r="J1258">
        <v>249</v>
      </c>
      <c r="K1258">
        <v>1199</v>
      </c>
      <c r="L1258">
        <v>4</v>
      </c>
      <c r="M1258">
        <v>60</v>
      </c>
      <c r="N1258">
        <v>4.8</v>
      </c>
      <c r="O1258">
        <v>79.900000000000006</v>
      </c>
      <c r="P1258">
        <v>16.600000000000001</v>
      </c>
      <c r="Q1258">
        <v>20</v>
      </c>
      <c r="R1258">
        <v>12</v>
      </c>
      <c r="S1258">
        <v>51</v>
      </c>
      <c r="T1258">
        <v>4.3</v>
      </c>
      <c r="U1258">
        <v>1</v>
      </c>
      <c r="V1258">
        <v>12</v>
      </c>
      <c r="W1258">
        <v>0.8</v>
      </c>
      <c r="X1258">
        <v>3.4</v>
      </c>
      <c r="Y1258" s="2">
        <v>0.6</v>
      </c>
      <c r="Z1258">
        <v>1250</v>
      </c>
      <c r="AA1258">
        <v>5</v>
      </c>
      <c r="AB1258">
        <v>4</v>
      </c>
    </row>
    <row r="1259" spans="1:28" x14ac:dyDescent="0.25">
      <c r="A1259">
        <v>2011</v>
      </c>
      <c r="B1259">
        <v>14</v>
      </c>
      <c r="C1259" t="s">
        <v>323</v>
      </c>
      <c r="D1259" t="str">
        <f>IFERROR(INDEX('Draft Master List'!E:F,MATCH(C1259,'Draft Master List'!E:E,0),2),"N/A")</f>
        <v>N/A</v>
      </c>
      <c r="E1259" t="s">
        <v>10</v>
      </c>
      <c r="F1259">
        <v>23</v>
      </c>
      <c r="G1259" t="s">
        <v>76</v>
      </c>
      <c r="H1259">
        <v>14</v>
      </c>
      <c r="I1259">
        <v>14</v>
      </c>
      <c r="J1259">
        <v>245</v>
      </c>
      <c r="K1259">
        <v>1047</v>
      </c>
      <c r="L1259">
        <v>10</v>
      </c>
      <c r="M1259">
        <v>71</v>
      </c>
      <c r="N1259">
        <v>4.3</v>
      </c>
      <c r="O1259">
        <v>74.8</v>
      </c>
      <c r="P1259">
        <v>17.5</v>
      </c>
      <c r="Q1259">
        <v>16</v>
      </c>
      <c r="R1259">
        <v>10</v>
      </c>
      <c r="S1259">
        <v>52</v>
      </c>
      <c r="T1259">
        <v>5.2</v>
      </c>
      <c r="U1259">
        <v>0</v>
      </c>
      <c r="V1259">
        <v>10</v>
      </c>
      <c r="W1259">
        <v>0.7</v>
      </c>
      <c r="X1259">
        <v>3.7</v>
      </c>
      <c r="Y1259" s="2">
        <v>0.625</v>
      </c>
      <c r="Z1259">
        <v>1099</v>
      </c>
      <c r="AA1259">
        <v>10</v>
      </c>
      <c r="AB1259">
        <v>4</v>
      </c>
    </row>
    <row r="1260" spans="1:28" x14ac:dyDescent="0.25">
      <c r="A1260">
        <v>2011</v>
      </c>
      <c r="B1260">
        <v>15</v>
      </c>
      <c r="C1260" t="s">
        <v>377</v>
      </c>
      <c r="D1260" t="str">
        <f>IFERROR(INDEX('Draft Master List'!E:F,MATCH(C1260,'Draft Master List'!E:E,0),2),"N/A")</f>
        <v>232008</v>
      </c>
      <c r="E1260" t="s">
        <v>24</v>
      </c>
      <c r="F1260">
        <v>24</v>
      </c>
      <c r="G1260" t="s">
        <v>76</v>
      </c>
      <c r="H1260">
        <v>15</v>
      </c>
      <c r="I1260">
        <v>15</v>
      </c>
      <c r="J1260">
        <v>228</v>
      </c>
      <c r="K1260">
        <v>928</v>
      </c>
      <c r="L1260">
        <v>9</v>
      </c>
      <c r="M1260">
        <v>68</v>
      </c>
      <c r="N1260">
        <v>4.0999999999999996</v>
      </c>
      <c r="O1260">
        <v>61.9</v>
      </c>
      <c r="P1260">
        <v>15.2</v>
      </c>
      <c r="Q1260">
        <v>28</v>
      </c>
      <c r="R1260">
        <v>18</v>
      </c>
      <c r="S1260">
        <v>154</v>
      </c>
      <c r="T1260">
        <v>8.6</v>
      </c>
      <c r="U1260">
        <v>0</v>
      </c>
      <c r="V1260">
        <v>35</v>
      </c>
      <c r="W1260">
        <v>1.2</v>
      </c>
      <c r="X1260">
        <v>10.3</v>
      </c>
      <c r="Y1260" s="2">
        <v>0.64300000000000002</v>
      </c>
      <c r="Z1260">
        <v>1082</v>
      </c>
      <c r="AA1260">
        <v>9</v>
      </c>
      <c r="AB1260">
        <v>1</v>
      </c>
    </row>
    <row r="1261" spans="1:28" x14ac:dyDescent="0.25">
      <c r="A1261">
        <v>2011</v>
      </c>
      <c r="B1261">
        <v>16</v>
      </c>
      <c r="C1261" t="s">
        <v>89</v>
      </c>
      <c r="D1261" t="str">
        <f>IFERROR(INDEX('Draft Master List'!E:F,MATCH(C1261,'Draft Master List'!E:E,0),2),"N/A")</f>
        <v>122010</v>
      </c>
      <c r="E1261" t="s">
        <v>13</v>
      </c>
      <c r="F1261">
        <v>24</v>
      </c>
      <c r="G1261" t="s">
        <v>76</v>
      </c>
      <c r="H1261">
        <v>14</v>
      </c>
      <c r="I1261">
        <v>14</v>
      </c>
      <c r="J1261">
        <v>222</v>
      </c>
      <c r="K1261">
        <v>1091</v>
      </c>
      <c r="L1261">
        <v>6</v>
      </c>
      <c r="M1261">
        <v>39</v>
      </c>
      <c r="N1261">
        <v>4.9000000000000004</v>
      </c>
      <c r="O1261">
        <v>77.900000000000006</v>
      </c>
      <c r="P1261">
        <v>15.9</v>
      </c>
      <c r="Q1261">
        <v>59</v>
      </c>
      <c r="R1261">
        <v>50</v>
      </c>
      <c r="S1261">
        <v>455</v>
      </c>
      <c r="T1261">
        <v>9.1</v>
      </c>
      <c r="U1261">
        <v>0</v>
      </c>
      <c r="V1261">
        <v>42</v>
      </c>
      <c r="W1261">
        <v>3.6</v>
      </c>
      <c r="X1261">
        <v>32.5</v>
      </c>
      <c r="Y1261" s="2">
        <v>0.84699999999999998</v>
      </c>
      <c r="Z1261">
        <v>1546</v>
      </c>
      <c r="AA1261">
        <v>6</v>
      </c>
      <c r="AB1261">
        <v>5</v>
      </c>
    </row>
    <row r="1262" spans="1:28" x14ac:dyDescent="0.25">
      <c r="A1262">
        <v>2011</v>
      </c>
      <c r="B1262">
        <v>17</v>
      </c>
      <c r="C1262" t="s">
        <v>98</v>
      </c>
      <c r="D1262" t="str">
        <f>IFERROR(INDEX('Draft Master List'!E:F,MATCH(C1262,'Draft Master List'!E:E,0),2),"N/A")</f>
        <v>22006</v>
      </c>
      <c r="E1262" t="s">
        <v>33</v>
      </c>
      <c r="F1262">
        <v>26</v>
      </c>
      <c r="G1262" t="s">
        <v>76</v>
      </c>
      <c r="H1262">
        <v>15</v>
      </c>
      <c r="I1262">
        <v>15</v>
      </c>
      <c r="J1262">
        <v>216</v>
      </c>
      <c r="K1262">
        <v>1086</v>
      </c>
      <c r="L1262">
        <v>6</v>
      </c>
      <c r="M1262">
        <v>76</v>
      </c>
      <c r="N1262">
        <v>5</v>
      </c>
      <c r="O1262">
        <v>72.400000000000006</v>
      </c>
      <c r="P1262">
        <v>14.4</v>
      </c>
      <c r="Q1262">
        <v>52</v>
      </c>
      <c r="R1262">
        <v>43</v>
      </c>
      <c r="S1262">
        <v>296</v>
      </c>
      <c r="T1262">
        <v>6.9</v>
      </c>
      <c r="U1262">
        <v>1</v>
      </c>
      <c r="V1262">
        <v>34</v>
      </c>
      <c r="W1262">
        <v>2.9</v>
      </c>
      <c r="X1262">
        <v>19.7</v>
      </c>
      <c r="Y1262" s="2">
        <v>0.82699999999999996</v>
      </c>
      <c r="Z1262">
        <v>1382</v>
      </c>
      <c r="AA1262">
        <v>7</v>
      </c>
      <c r="AB1262">
        <v>4</v>
      </c>
    </row>
    <row r="1263" spans="1:28" x14ac:dyDescent="0.25">
      <c r="A1263">
        <v>2011</v>
      </c>
      <c r="B1263">
        <v>18</v>
      </c>
      <c r="C1263" t="s">
        <v>94</v>
      </c>
      <c r="D1263" t="str">
        <f>IFERROR(INDEX('Draft Master List'!E:F,MATCH(C1263,'Draft Master List'!E:E,0),2),"N/A")</f>
        <v>72007</v>
      </c>
      <c r="E1263" t="s">
        <v>18</v>
      </c>
      <c r="F1263">
        <v>26</v>
      </c>
      <c r="G1263" t="s">
        <v>76</v>
      </c>
      <c r="H1263">
        <v>12</v>
      </c>
      <c r="I1263">
        <v>12</v>
      </c>
      <c r="J1263">
        <v>208</v>
      </c>
      <c r="K1263">
        <v>970</v>
      </c>
      <c r="L1263">
        <v>12</v>
      </c>
      <c r="M1263">
        <v>54</v>
      </c>
      <c r="N1263">
        <v>4.7</v>
      </c>
      <c r="O1263">
        <v>80.8</v>
      </c>
      <c r="P1263">
        <v>17.3</v>
      </c>
      <c r="Q1263">
        <v>24</v>
      </c>
      <c r="R1263">
        <v>18</v>
      </c>
      <c r="S1263">
        <v>139</v>
      </c>
      <c r="T1263">
        <v>7.7</v>
      </c>
      <c r="U1263">
        <v>1</v>
      </c>
      <c r="V1263">
        <v>22</v>
      </c>
      <c r="W1263">
        <v>1.5</v>
      </c>
      <c r="X1263">
        <v>11.6</v>
      </c>
      <c r="Y1263" s="2">
        <v>0.75</v>
      </c>
      <c r="Z1263">
        <v>1109</v>
      </c>
      <c r="AA1263">
        <v>13</v>
      </c>
      <c r="AB1263">
        <v>1</v>
      </c>
    </row>
    <row r="1264" spans="1:28" x14ac:dyDescent="0.25">
      <c r="A1264">
        <v>2011</v>
      </c>
      <c r="B1264">
        <v>19</v>
      </c>
      <c r="C1264" t="s">
        <v>86</v>
      </c>
      <c r="D1264" t="str">
        <f>IFERROR(INDEX('Draft Master List'!E:F,MATCH(C1264,'Draft Master List'!E:E,0),2),"N/A")</f>
        <v>442008</v>
      </c>
      <c r="E1264" t="s">
        <v>63</v>
      </c>
      <c r="F1264">
        <v>26</v>
      </c>
      <c r="G1264" t="s">
        <v>76</v>
      </c>
      <c r="H1264">
        <v>12</v>
      </c>
      <c r="I1264">
        <v>12</v>
      </c>
      <c r="J1264">
        <v>203</v>
      </c>
      <c r="K1264">
        <v>997</v>
      </c>
      <c r="L1264">
        <v>3</v>
      </c>
      <c r="M1264">
        <v>46</v>
      </c>
      <c r="N1264">
        <v>4.9000000000000004</v>
      </c>
      <c r="O1264">
        <v>83.1</v>
      </c>
      <c r="P1264">
        <v>16.899999999999999</v>
      </c>
      <c r="Q1264">
        <v>76</v>
      </c>
      <c r="R1264">
        <v>52</v>
      </c>
      <c r="S1264">
        <v>490</v>
      </c>
      <c r="T1264">
        <v>9.4</v>
      </c>
      <c r="U1264">
        <v>1</v>
      </c>
      <c r="V1264">
        <v>56</v>
      </c>
      <c r="W1264">
        <v>4.3</v>
      </c>
      <c r="X1264">
        <v>40.799999999999997</v>
      </c>
      <c r="Y1264" s="2">
        <v>0.68400000000000005</v>
      </c>
      <c r="Z1264">
        <v>1487</v>
      </c>
      <c r="AA1264">
        <v>4</v>
      </c>
      <c r="AB1264">
        <v>2</v>
      </c>
    </row>
    <row r="1265" spans="1:28" x14ac:dyDescent="0.25">
      <c r="A1265">
        <v>2011</v>
      </c>
      <c r="B1265">
        <v>20</v>
      </c>
      <c r="C1265" t="s">
        <v>951</v>
      </c>
      <c r="D1265" t="str">
        <f>IFERROR(INDEX('Draft Master List'!E:F,MATCH(C1265,'Draft Master List'!E:E,0),2),"N/A")</f>
        <v>N/A</v>
      </c>
      <c r="E1265" t="s">
        <v>14</v>
      </c>
      <c r="F1265">
        <v>25</v>
      </c>
      <c r="G1265" t="s">
        <v>76</v>
      </c>
      <c r="H1265">
        <v>14</v>
      </c>
      <c r="I1265">
        <v>14</v>
      </c>
      <c r="J1265">
        <v>184</v>
      </c>
      <c r="K1265">
        <v>781</v>
      </c>
      <c r="L1265">
        <v>5</v>
      </c>
      <c r="M1265">
        <v>54</v>
      </c>
      <c r="N1265">
        <v>4.2</v>
      </c>
      <c r="O1265">
        <v>55.8</v>
      </c>
      <c r="P1265">
        <v>13.1</v>
      </c>
      <c r="Q1265">
        <v>25</v>
      </c>
      <c r="R1265">
        <v>15</v>
      </c>
      <c r="S1265">
        <v>148</v>
      </c>
      <c r="T1265">
        <v>9.9</v>
      </c>
      <c r="U1265">
        <v>0</v>
      </c>
      <c r="V1265">
        <v>35</v>
      </c>
      <c r="W1265">
        <v>1.1000000000000001</v>
      </c>
      <c r="X1265">
        <v>10.6</v>
      </c>
      <c r="Y1265" s="2">
        <v>0.6</v>
      </c>
      <c r="Z1265">
        <v>929</v>
      </c>
      <c r="AA1265">
        <v>5</v>
      </c>
      <c r="AB1265">
        <v>5</v>
      </c>
    </row>
    <row r="1266" spans="1:28" x14ac:dyDescent="0.25">
      <c r="A1266">
        <v>2011</v>
      </c>
      <c r="B1266">
        <v>21</v>
      </c>
      <c r="C1266" t="s">
        <v>1192</v>
      </c>
      <c r="D1266" t="str">
        <f>IFERROR(INDEX('Draft Master List'!E:F,MATCH(C1266,'Draft Master List'!E:E,0),2),"N/A")</f>
        <v>N/A</v>
      </c>
      <c r="E1266" t="s">
        <v>30</v>
      </c>
      <c r="F1266">
        <v>26</v>
      </c>
      <c r="G1266" t="s">
        <v>643</v>
      </c>
      <c r="H1266">
        <v>16</v>
      </c>
      <c r="I1266">
        <v>6</v>
      </c>
      <c r="J1266">
        <v>181</v>
      </c>
      <c r="K1266">
        <v>667</v>
      </c>
      <c r="L1266">
        <v>11</v>
      </c>
      <c r="M1266">
        <v>18</v>
      </c>
      <c r="N1266">
        <v>3.7</v>
      </c>
      <c r="O1266">
        <v>41.7</v>
      </c>
      <c r="P1266">
        <v>11.3</v>
      </c>
      <c r="Q1266">
        <v>13</v>
      </c>
      <c r="R1266">
        <v>9</v>
      </c>
      <c r="S1266">
        <v>159</v>
      </c>
      <c r="T1266">
        <v>17.7</v>
      </c>
      <c r="U1266">
        <v>0</v>
      </c>
      <c r="V1266">
        <v>53</v>
      </c>
      <c r="W1266">
        <v>0.6</v>
      </c>
      <c r="X1266">
        <v>9.9</v>
      </c>
      <c r="Y1266" s="2">
        <v>0.69199999999999995</v>
      </c>
      <c r="Z1266">
        <v>826</v>
      </c>
      <c r="AA1266">
        <v>11</v>
      </c>
      <c r="AB1266">
        <v>0</v>
      </c>
    </row>
    <row r="1267" spans="1:28" x14ac:dyDescent="0.25">
      <c r="A1267">
        <v>2011</v>
      </c>
      <c r="B1267">
        <v>22</v>
      </c>
      <c r="C1267" t="s">
        <v>271</v>
      </c>
      <c r="D1267" t="str">
        <f>IFERROR(INDEX('Draft Master List'!E:F,MATCH(C1267,'Draft Master List'!E:E,0),2),"N/A")</f>
        <v>582010</v>
      </c>
      <c r="E1267" t="s">
        <v>23</v>
      </c>
      <c r="F1267">
        <v>23</v>
      </c>
      <c r="G1267" t="s">
        <v>643</v>
      </c>
      <c r="H1267">
        <v>15</v>
      </c>
      <c r="I1267">
        <v>2</v>
      </c>
      <c r="J1267">
        <v>175</v>
      </c>
      <c r="K1267">
        <v>942</v>
      </c>
      <c r="L1267">
        <v>4</v>
      </c>
      <c r="M1267">
        <v>56</v>
      </c>
      <c r="N1267">
        <v>5.4</v>
      </c>
      <c r="O1267">
        <v>62.8</v>
      </c>
      <c r="P1267">
        <v>11.7</v>
      </c>
      <c r="Q1267">
        <v>19</v>
      </c>
      <c r="R1267">
        <v>13</v>
      </c>
      <c r="S1267">
        <v>98</v>
      </c>
      <c r="T1267">
        <v>7.5</v>
      </c>
      <c r="U1267">
        <v>0</v>
      </c>
      <c r="V1267">
        <v>14</v>
      </c>
      <c r="W1267">
        <v>0.9</v>
      </c>
      <c r="X1267">
        <v>6.5</v>
      </c>
      <c r="Y1267" s="2">
        <v>0.68400000000000005</v>
      </c>
      <c r="Z1267">
        <v>1040</v>
      </c>
      <c r="AA1267">
        <v>4</v>
      </c>
      <c r="AB1267">
        <v>4</v>
      </c>
    </row>
    <row r="1268" spans="1:28" x14ac:dyDescent="0.25">
      <c r="A1268">
        <v>2011</v>
      </c>
      <c r="B1268">
        <v>23</v>
      </c>
      <c r="C1268" t="s">
        <v>507</v>
      </c>
      <c r="D1268" t="str">
        <f>IFERROR(INDEX('Draft Master List'!E:F,MATCH(C1268,'Draft Master List'!E:E,0),2),"N/A")</f>
        <v>2502007</v>
      </c>
      <c r="E1268" t="s">
        <v>9</v>
      </c>
      <c r="F1268">
        <v>25</v>
      </c>
      <c r="G1268" t="s">
        <v>76</v>
      </c>
      <c r="H1268">
        <v>12</v>
      </c>
      <c r="I1268">
        <v>9</v>
      </c>
      <c r="J1268">
        <v>171</v>
      </c>
      <c r="K1268">
        <v>659</v>
      </c>
      <c r="L1268">
        <v>9</v>
      </c>
      <c r="M1268">
        <v>37</v>
      </c>
      <c r="N1268">
        <v>3.9</v>
      </c>
      <c r="O1268">
        <v>54.9</v>
      </c>
      <c r="P1268">
        <v>14.3</v>
      </c>
      <c r="Q1268">
        <v>44</v>
      </c>
      <c r="R1268">
        <v>34</v>
      </c>
      <c r="S1268">
        <v>267</v>
      </c>
      <c r="T1268">
        <v>7.9</v>
      </c>
      <c r="U1268">
        <v>2</v>
      </c>
      <c r="V1268">
        <v>26</v>
      </c>
      <c r="W1268">
        <v>2.8</v>
      </c>
      <c r="X1268">
        <v>22.3</v>
      </c>
      <c r="Y1268" s="2">
        <v>0.77300000000000002</v>
      </c>
      <c r="Z1268">
        <v>926</v>
      </c>
      <c r="AA1268">
        <v>11</v>
      </c>
      <c r="AB1268">
        <v>1</v>
      </c>
    </row>
    <row r="1269" spans="1:28" x14ac:dyDescent="0.25">
      <c r="A1269">
        <v>2011</v>
      </c>
      <c r="B1269">
        <v>24</v>
      </c>
      <c r="C1269" t="s">
        <v>721</v>
      </c>
      <c r="D1269" t="str">
        <f>IFERROR(INDEX('Draft Master List'!E:F,MATCH(C1269,'Draft Master List'!E:E,0),2),"N/A")</f>
        <v>N/A</v>
      </c>
      <c r="E1269" t="s">
        <v>29</v>
      </c>
      <c r="F1269">
        <v>30</v>
      </c>
      <c r="G1269" t="s">
        <v>76</v>
      </c>
      <c r="H1269">
        <v>10</v>
      </c>
      <c r="I1269">
        <v>10</v>
      </c>
      <c r="J1269">
        <v>170</v>
      </c>
      <c r="K1269">
        <v>934</v>
      </c>
      <c r="L1269">
        <v>6</v>
      </c>
      <c r="M1269">
        <v>80</v>
      </c>
      <c r="N1269">
        <v>5.5</v>
      </c>
      <c r="O1269">
        <v>93.4</v>
      </c>
      <c r="P1269">
        <v>17</v>
      </c>
      <c r="Q1269">
        <v>50</v>
      </c>
      <c r="R1269">
        <v>39</v>
      </c>
      <c r="S1269">
        <v>442</v>
      </c>
      <c r="T1269">
        <v>11.3</v>
      </c>
      <c r="U1269">
        <v>0</v>
      </c>
      <c r="V1269">
        <v>49</v>
      </c>
      <c r="W1269">
        <v>3.9</v>
      </c>
      <c r="X1269">
        <v>44.2</v>
      </c>
      <c r="Y1269" s="2">
        <v>0.78</v>
      </c>
      <c r="Z1269">
        <v>1376</v>
      </c>
      <c r="AA1269">
        <v>6</v>
      </c>
      <c r="AB1269">
        <v>2</v>
      </c>
    </row>
    <row r="1270" spans="1:28" x14ac:dyDescent="0.25">
      <c r="A1270">
        <v>2011</v>
      </c>
      <c r="B1270">
        <v>25</v>
      </c>
      <c r="C1270" t="s">
        <v>890</v>
      </c>
      <c r="D1270" t="str">
        <f>IFERROR(INDEX('Draft Master List'!E:F,MATCH(C1270,'Draft Master List'!E:E,0),2),"N/A")</f>
        <v>N/A</v>
      </c>
      <c r="E1270" t="s">
        <v>33</v>
      </c>
      <c r="F1270">
        <v>24</v>
      </c>
      <c r="G1270" t="s">
        <v>643</v>
      </c>
      <c r="H1270">
        <v>13</v>
      </c>
      <c r="I1270">
        <v>2</v>
      </c>
      <c r="J1270">
        <v>165</v>
      </c>
      <c r="K1270">
        <v>581</v>
      </c>
      <c r="L1270">
        <v>0</v>
      </c>
      <c r="M1270">
        <v>28</v>
      </c>
      <c r="N1270">
        <v>3.5</v>
      </c>
      <c r="O1270">
        <v>44.7</v>
      </c>
      <c r="P1270">
        <v>12.7</v>
      </c>
      <c r="Q1270">
        <v>16</v>
      </c>
      <c r="R1270">
        <v>12</v>
      </c>
      <c r="S1270">
        <v>72</v>
      </c>
      <c r="T1270">
        <v>6</v>
      </c>
      <c r="U1270">
        <v>1</v>
      </c>
      <c r="V1270">
        <v>12</v>
      </c>
      <c r="W1270">
        <v>0.9</v>
      </c>
      <c r="X1270">
        <v>5.5</v>
      </c>
      <c r="Y1270" s="2">
        <v>0.75</v>
      </c>
      <c r="Z1270">
        <v>653</v>
      </c>
      <c r="AA1270">
        <v>1</v>
      </c>
      <c r="AB1270">
        <v>2</v>
      </c>
    </row>
    <row r="1271" spans="1:28" x14ac:dyDescent="0.25">
      <c r="A1271">
        <v>2011</v>
      </c>
      <c r="B1271">
        <v>26</v>
      </c>
      <c r="C1271" t="s">
        <v>891</v>
      </c>
      <c r="D1271" t="str">
        <f>IFERROR(INDEX('Draft Master List'!E:F,MATCH(C1271,'Draft Master List'!E:E,0),2),"N/A")</f>
        <v>N/A</v>
      </c>
      <c r="E1271" t="s">
        <v>27</v>
      </c>
      <c r="F1271">
        <v>23</v>
      </c>
      <c r="G1271" t="s">
        <v>643</v>
      </c>
      <c r="H1271">
        <v>13</v>
      </c>
      <c r="I1271">
        <v>7</v>
      </c>
      <c r="J1271">
        <v>164</v>
      </c>
      <c r="K1271">
        <v>897</v>
      </c>
      <c r="L1271">
        <v>2</v>
      </c>
      <c r="M1271">
        <v>91</v>
      </c>
      <c r="N1271">
        <v>5.5</v>
      </c>
      <c r="O1271">
        <v>69</v>
      </c>
      <c r="P1271">
        <v>12.6</v>
      </c>
      <c r="Q1271">
        <v>35</v>
      </c>
      <c r="R1271">
        <v>26</v>
      </c>
      <c r="S1271">
        <v>183</v>
      </c>
      <c r="T1271">
        <v>7</v>
      </c>
      <c r="U1271">
        <v>0</v>
      </c>
      <c r="V1271">
        <v>18</v>
      </c>
      <c r="W1271">
        <v>2</v>
      </c>
      <c r="X1271">
        <v>14.1</v>
      </c>
      <c r="Y1271" s="2">
        <v>0.74299999999999999</v>
      </c>
      <c r="Z1271">
        <v>1080</v>
      </c>
      <c r="AA1271">
        <v>2</v>
      </c>
      <c r="AB1271">
        <v>1</v>
      </c>
    </row>
    <row r="1272" spans="1:28" x14ac:dyDescent="0.25">
      <c r="A1272">
        <v>2011</v>
      </c>
      <c r="B1272">
        <v>27</v>
      </c>
      <c r="C1272" t="s">
        <v>431</v>
      </c>
      <c r="D1272" t="str">
        <f>IFERROR(INDEX('Draft Master List'!E:F,MATCH(C1272,'Draft Master List'!E:E,0),2),"N/A")</f>
        <v>2272008</v>
      </c>
      <c r="E1272" t="s">
        <v>64</v>
      </c>
      <c r="F1272">
        <v>25</v>
      </c>
      <c r="G1272" t="s">
        <v>76</v>
      </c>
      <c r="H1272">
        <v>10</v>
      </c>
      <c r="I1272">
        <v>9</v>
      </c>
      <c r="J1272">
        <v>161</v>
      </c>
      <c r="K1272">
        <v>587</v>
      </c>
      <c r="L1272">
        <v>3</v>
      </c>
      <c r="M1272">
        <v>24</v>
      </c>
      <c r="N1272">
        <v>3.6</v>
      </c>
      <c r="O1272">
        <v>58.7</v>
      </c>
      <c r="P1272">
        <v>16.100000000000001</v>
      </c>
      <c r="Q1272">
        <v>34</v>
      </c>
      <c r="R1272">
        <v>22</v>
      </c>
      <c r="S1272">
        <v>130</v>
      </c>
      <c r="T1272">
        <v>5.9</v>
      </c>
      <c r="U1272">
        <v>0</v>
      </c>
      <c r="V1272">
        <v>52</v>
      </c>
      <c r="W1272">
        <v>2.2000000000000002</v>
      </c>
      <c r="X1272">
        <v>13</v>
      </c>
      <c r="Y1272" s="2">
        <v>0.64700000000000002</v>
      </c>
      <c r="Z1272">
        <v>717</v>
      </c>
      <c r="AA1272">
        <v>3</v>
      </c>
      <c r="AB1272">
        <v>2</v>
      </c>
    </row>
    <row r="1273" spans="1:28" x14ac:dyDescent="0.25">
      <c r="A1273">
        <v>2011</v>
      </c>
      <c r="B1273">
        <v>28</v>
      </c>
      <c r="C1273" t="s">
        <v>91</v>
      </c>
      <c r="D1273" t="str">
        <f>IFERROR(INDEX('Draft Master List'!E:F,MATCH(C1273,'Draft Master List'!E:E,0),2),"N/A")</f>
        <v>272006</v>
      </c>
      <c r="E1273" t="s">
        <v>22</v>
      </c>
      <c r="F1273">
        <v>28</v>
      </c>
      <c r="G1273" t="s">
        <v>76</v>
      </c>
      <c r="H1273">
        <v>16</v>
      </c>
      <c r="I1273">
        <v>14</v>
      </c>
      <c r="J1273">
        <v>155</v>
      </c>
      <c r="K1273">
        <v>836</v>
      </c>
      <c r="L1273">
        <v>7</v>
      </c>
      <c r="M1273">
        <v>74</v>
      </c>
      <c r="N1273">
        <v>5.4</v>
      </c>
      <c r="O1273">
        <v>52.3</v>
      </c>
      <c r="P1273">
        <v>9.6999999999999993</v>
      </c>
      <c r="Q1273">
        <v>25</v>
      </c>
      <c r="R1273">
        <v>16</v>
      </c>
      <c r="S1273">
        <v>135</v>
      </c>
      <c r="T1273">
        <v>8.4</v>
      </c>
      <c r="U1273">
        <v>0</v>
      </c>
      <c r="V1273">
        <v>32</v>
      </c>
      <c r="W1273">
        <v>1</v>
      </c>
      <c r="X1273">
        <v>8.4</v>
      </c>
      <c r="Y1273" s="2">
        <v>0.64</v>
      </c>
      <c r="Z1273">
        <v>971</v>
      </c>
      <c r="AA1273">
        <v>7</v>
      </c>
      <c r="AB1273">
        <v>0</v>
      </c>
    </row>
    <row r="1274" spans="1:28" x14ac:dyDescent="0.25">
      <c r="A1274">
        <v>2011</v>
      </c>
      <c r="B1274">
        <v>29</v>
      </c>
      <c r="C1274" t="s">
        <v>671</v>
      </c>
      <c r="D1274" t="str">
        <f>IFERROR(INDEX('Draft Master List'!E:F,MATCH(C1274,'Draft Master List'!E:E,0),2),"N/A")</f>
        <v>N/A</v>
      </c>
      <c r="E1274" t="s">
        <v>25</v>
      </c>
      <c r="F1274">
        <v>33</v>
      </c>
      <c r="G1274" t="s">
        <v>76</v>
      </c>
      <c r="H1274">
        <v>16</v>
      </c>
      <c r="I1274">
        <v>8</v>
      </c>
      <c r="J1274">
        <v>153</v>
      </c>
      <c r="K1274">
        <v>478</v>
      </c>
      <c r="L1274">
        <v>0</v>
      </c>
      <c r="M1274">
        <v>26</v>
      </c>
      <c r="N1274">
        <v>3.1</v>
      </c>
      <c r="O1274">
        <v>29.9</v>
      </c>
      <c r="P1274">
        <v>9.6</v>
      </c>
      <c r="Q1274">
        <v>7</v>
      </c>
      <c r="R1274">
        <v>5</v>
      </c>
      <c r="S1274">
        <v>43</v>
      </c>
      <c r="T1274">
        <v>8.6</v>
      </c>
      <c r="U1274">
        <v>0</v>
      </c>
      <c r="V1274">
        <v>27</v>
      </c>
      <c r="W1274">
        <v>0.3</v>
      </c>
      <c r="X1274">
        <v>2.7</v>
      </c>
      <c r="Y1274" s="2">
        <v>0.71399999999999997</v>
      </c>
      <c r="Z1274">
        <v>521</v>
      </c>
      <c r="AA1274">
        <v>0</v>
      </c>
      <c r="AB1274">
        <v>0</v>
      </c>
    </row>
    <row r="1275" spans="1:28" x14ac:dyDescent="0.25">
      <c r="A1275">
        <v>2011</v>
      </c>
      <c r="B1275">
        <v>30</v>
      </c>
      <c r="C1275" t="s">
        <v>1195</v>
      </c>
      <c r="D1275" t="str">
        <f>IFERROR(INDEX('Draft Master List'!E:F,MATCH(C1275,'Draft Master List'!E:E,0),2),"N/A")</f>
        <v>N/A</v>
      </c>
      <c r="E1275" t="s">
        <v>9</v>
      </c>
      <c r="F1275">
        <v>29</v>
      </c>
      <c r="G1275" t="s">
        <v>643</v>
      </c>
      <c r="H1275">
        <v>14</v>
      </c>
      <c r="I1275">
        <v>6</v>
      </c>
      <c r="J1275">
        <v>152</v>
      </c>
      <c r="K1275">
        <v>571</v>
      </c>
      <c r="L1275">
        <v>7</v>
      </c>
      <c r="M1275">
        <v>28</v>
      </c>
      <c r="N1275">
        <v>3.8</v>
      </c>
      <c r="O1275">
        <v>40.799999999999997</v>
      </c>
      <c r="P1275">
        <v>10.9</v>
      </c>
      <c r="Q1275">
        <v>23</v>
      </c>
      <c r="R1275">
        <v>15</v>
      </c>
      <c r="S1275">
        <v>128</v>
      </c>
      <c r="T1275">
        <v>8.5</v>
      </c>
      <c r="U1275">
        <v>1</v>
      </c>
      <c r="V1275">
        <v>40</v>
      </c>
      <c r="W1275">
        <v>1.1000000000000001</v>
      </c>
      <c r="X1275">
        <v>9.1</v>
      </c>
      <c r="Y1275" s="2">
        <v>0.65200000000000002</v>
      </c>
      <c r="Z1275">
        <v>699</v>
      </c>
      <c r="AA1275">
        <v>8</v>
      </c>
      <c r="AB1275">
        <v>3</v>
      </c>
    </row>
    <row r="1276" spans="1:28" x14ac:dyDescent="0.25">
      <c r="A1276">
        <v>2011</v>
      </c>
      <c r="B1276">
        <v>31</v>
      </c>
      <c r="C1276" t="s">
        <v>898</v>
      </c>
      <c r="D1276" t="str">
        <f>IFERROR(INDEX('Draft Master List'!E:F,MATCH(C1276,'Draft Master List'!E:E,0),2),"N/A")</f>
        <v>N/A</v>
      </c>
      <c r="E1276" t="s">
        <v>7</v>
      </c>
      <c r="F1276">
        <v>23</v>
      </c>
      <c r="G1276" t="s">
        <v>643</v>
      </c>
      <c r="H1276">
        <v>15</v>
      </c>
      <c r="I1276">
        <v>5</v>
      </c>
      <c r="J1276">
        <v>151</v>
      </c>
      <c r="K1276">
        <v>640</v>
      </c>
      <c r="L1276">
        <v>2</v>
      </c>
      <c r="M1276">
        <v>28</v>
      </c>
      <c r="N1276">
        <v>4.2</v>
      </c>
      <c r="O1276">
        <v>42.7</v>
      </c>
      <c r="P1276">
        <v>10.1</v>
      </c>
      <c r="Q1276">
        <v>59</v>
      </c>
      <c r="R1276">
        <v>49</v>
      </c>
      <c r="S1276">
        <v>379</v>
      </c>
      <c r="T1276">
        <v>7.7</v>
      </c>
      <c r="U1276">
        <v>1</v>
      </c>
      <c r="V1276">
        <v>47</v>
      </c>
      <c r="W1276">
        <v>3.3</v>
      </c>
      <c r="X1276">
        <v>25.3</v>
      </c>
      <c r="Y1276" s="2">
        <v>0.83099999999999996</v>
      </c>
      <c r="Z1276">
        <v>1019</v>
      </c>
      <c r="AA1276">
        <v>3</v>
      </c>
      <c r="AB1276">
        <v>2</v>
      </c>
    </row>
    <row r="1277" spans="1:28" x14ac:dyDescent="0.25">
      <c r="A1277">
        <v>2011</v>
      </c>
      <c r="B1277">
        <v>32</v>
      </c>
      <c r="C1277" t="s">
        <v>1146</v>
      </c>
      <c r="D1277" t="str">
        <f>IFERROR(INDEX('Draft Master List'!E:F,MATCH(C1277,'Draft Master List'!E:E,0),2),"N/A")</f>
        <v>N/A</v>
      </c>
      <c r="E1277" t="s">
        <v>25</v>
      </c>
      <c r="F1277">
        <v>28</v>
      </c>
      <c r="G1277" t="s">
        <v>643</v>
      </c>
      <c r="H1277">
        <v>15</v>
      </c>
      <c r="I1277">
        <v>4</v>
      </c>
      <c r="J1277">
        <v>149</v>
      </c>
      <c r="K1277">
        <v>597</v>
      </c>
      <c r="L1277">
        <v>2</v>
      </c>
      <c r="M1277">
        <v>34</v>
      </c>
      <c r="N1277">
        <v>4</v>
      </c>
      <c r="O1277">
        <v>39.799999999999997</v>
      </c>
      <c r="P1277">
        <v>9.9</v>
      </c>
      <c r="Q1277">
        <v>13</v>
      </c>
      <c r="R1277">
        <v>9</v>
      </c>
      <c r="S1277">
        <v>68</v>
      </c>
      <c r="T1277">
        <v>7.6</v>
      </c>
      <c r="U1277">
        <v>0</v>
      </c>
      <c r="V1277">
        <v>24</v>
      </c>
      <c r="W1277">
        <v>0.6</v>
      </c>
      <c r="X1277">
        <v>4.5</v>
      </c>
      <c r="Y1277" s="2">
        <v>0.69199999999999995</v>
      </c>
      <c r="Z1277">
        <v>665</v>
      </c>
      <c r="AA1277">
        <v>2</v>
      </c>
      <c r="AB1277">
        <v>0</v>
      </c>
    </row>
    <row r="1278" spans="1:28" x14ac:dyDescent="0.25">
      <c r="A1278">
        <v>2011</v>
      </c>
      <c r="B1278">
        <v>33</v>
      </c>
      <c r="C1278" t="s">
        <v>87</v>
      </c>
      <c r="D1278" t="str">
        <f>IFERROR(INDEX('Draft Master List'!E:F,MATCH(C1278,'Draft Master List'!E:E,0),2),"N/A")</f>
        <v>132008</v>
      </c>
      <c r="E1278" t="s">
        <v>22</v>
      </c>
      <c r="F1278">
        <v>24</v>
      </c>
      <c r="G1278" t="s">
        <v>643</v>
      </c>
      <c r="H1278">
        <v>16</v>
      </c>
      <c r="I1278">
        <v>3</v>
      </c>
      <c r="J1278">
        <v>142</v>
      </c>
      <c r="K1278">
        <v>761</v>
      </c>
      <c r="L1278">
        <v>4</v>
      </c>
      <c r="M1278">
        <v>32</v>
      </c>
      <c r="N1278">
        <v>5.4</v>
      </c>
      <c r="O1278">
        <v>47.6</v>
      </c>
      <c r="P1278">
        <v>8.9</v>
      </c>
      <c r="Q1278">
        <v>61</v>
      </c>
      <c r="R1278">
        <v>47</v>
      </c>
      <c r="S1278">
        <v>413</v>
      </c>
      <c r="T1278">
        <v>8.8000000000000007</v>
      </c>
      <c r="U1278">
        <v>1</v>
      </c>
      <c r="V1278">
        <v>26</v>
      </c>
      <c r="W1278">
        <v>2.9</v>
      </c>
      <c r="X1278">
        <v>25.8</v>
      </c>
      <c r="Y1278" s="2">
        <v>0.77</v>
      </c>
      <c r="Z1278">
        <v>1174</v>
      </c>
      <c r="AA1278">
        <v>5</v>
      </c>
      <c r="AB1278">
        <v>1</v>
      </c>
    </row>
    <row r="1279" spans="1:28" x14ac:dyDescent="0.25">
      <c r="A1279">
        <v>2011</v>
      </c>
      <c r="B1279">
        <v>34</v>
      </c>
      <c r="C1279" t="s">
        <v>321</v>
      </c>
      <c r="D1279" t="str">
        <f>IFERROR(INDEX('Draft Master List'!E:F,MATCH(C1279,'Draft Master List'!E:E,0),2),"N/A")</f>
        <v>272009</v>
      </c>
      <c r="E1279" t="s">
        <v>20</v>
      </c>
      <c r="F1279">
        <v>24</v>
      </c>
      <c r="G1279" t="s">
        <v>643</v>
      </c>
      <c r="H1279">
        <v>16</v>
      </c>
      <c r="I1279">
        <v>2</v>
      </c>
      <c r="J1279">
        <v>134</v>
      </c>
      <c r="K1279">
        <v>645</v>
      </c>
      <c r="L1279">
        <v>5</v>
      </c>
      <c r="M1279">
        <v>80</v>
      </c>
      <c r="N1279">
        <v>4.8</v>
      </c>
      <c r="O1279">
        <v>40.299999999999997</v>
      </c>
      <c r="P1279">
        <v>8.4</v>
      </c>
      <c r="Q1279">
        <v>19</v>
      </c>
      <c r="R1279">
        <v>16</v>
      </c>
      <c r="S1279">
        <v>86</v>
      </c>
      <c r="T1279">
        <v>5.4</v>
      </c>
      <c r="U1279">
        <v>0</v>
      </c>
      <c r="V1279">
        <v>17</v>
      </c>
      <c r="W1279">
        <v>1</v>
      </c>
      <c r="X1279">
        <v>5.4</v>
      </c>
      <c r="Y1279" s="2">
        <v>0.84199999999999997</v>
      </c>
      <c r="Z1279">
        <v>731</v>
      </c>
      <c r="AA1279">
        <v>5</v>
      </c>
      <c r="AB1279">
        <v>0</v>
      </c>
    </row>
    <row r="1280" spans="1:28" x14ac:dyDescent="0.25">
      <c r="A1280">
        <v>2011</v>
      </c>
      <c r="B1280">
        <v>35</v>
      </c>
      <c r="C1280" t="s">
        <v>1253</v>
      </c>
      <c r="D1280" t="str">
        <f>IFERROR(INDEX('Draft Master List'!E:F,MATCH(C1280,'Draft Master List'!E:E,0),2),"N/A")</f>
        <v>N/A</v>
      </c>
      <c r="E1280" t="s">
        <v>5</v>
      </c>
      <c r="F1280">
        <v>29</v>
      </c>
      <c r="G1280" t="s">
        <v>76</v>
      </c>
      <c r="H1280">
        <v>15</v>
      </c>
      <c r="I1280">
        <v>14</v>
      </c>
      <c r="J1280">
        <v>134</v>
      </c>
      <c r="K1280">
        <v>559</v>
      </c>
      <c r="L1280">
        <v>2</v>
      </c>
      <c r="M1280">
        <v>47</v>
      </c>
      <c r="N1280">
        <v>4.2</v>
      </c>
      <c r="O1280">
        <v>37.299999999999997</v>
      </c>
      <c r="P1280">
        <v>8.9</v>
      </c>
      <c r="Q1280">
        <v>24</v>
      </c>
      <c r="R1280">
        <v>19</v>
      </c>
      <c r="S1280">
        <v>268</v>
      </c>
      <c r="T1280">
        <v>14.1</v>
      </c>
      <c r="U1280">
        <v>1</v>
      </c>
      <c r="V1280">
        <v>80</v>
      </c>
      <c r="W1280">
        <v>1.3</v>
      </c>
      <c r="X1280">
        <v>17.899999999999999</v>
      </c>
      <c r="Y1280" s="2">
        <v>0.79200000000000004</v>
      </c>
      <c r="Z1280">
        <v>827</v>
      </c>
      <c r="AA1280">
        <v>3</v>
      </c>
      <c r="AB1280">
        <v>2</v>
      </c>
    </row>
    <row r="1281" spans="1:28" x14ac:dyDescent="0.25">
      <c r="A1281">
        <v>2011</v>
      </c>
      <c r="B1281">
        <v>36</v>
      </c>
      <c r="C1281" t="s">
        <v>93</v>
      </c>
      <c r="D1281" t="str">
        <f>IFERROR(INDEX('Draft Master List'!E:F,MATCH(C1281,'Draft Master List'!E:E,0),2),"N/A")</f>
        <v>1932010</v>
      </c>
      <c r="E1281" t="s">
        <v>5</v>
      </c>
      <c r="F1281">
        <v>25</v>
      </c>
      <c r="G1281" t="s">
        <v>643</v>
      </c>
      <c r="H1281">
        <v>13</v>
      </c>
      <c r="I1281">
        <v>2</v>
      </c>
      <c r="J1281">
        <v>133</v>
      </c>
      <c r="K1281">
        <v>578</v>
      </c>
      <c r="L1281">
        <v>1</v>
      </c>
      <c r="M1281">
        <v>40</v>
      </c>
      <c r="N1281">
        <v>4.3</v>
      </c>
      <c r="O1281">
        <v>44.5</v>
      </c>
      <c r="P1281">
        <v>10.199999999999999</v>
      </c>
      <c r="Q1281">
        <v>37</v>
      </c>
      <c r="R1281">
        <v>29</v>
      </c>
      <c r="S1281">
        <v>216</v>
      </c>
      <c r="T1281">
        <v>7.4</v>
      </c>
      <c r="U1281">
        <v>0</v>
      </c>
      <c r="V1281">
        <v>17</v>
      </c>
      <c r="W1281">
        <v>2.2000000000000002</v>
      </c>
      <c r="X1281">
        <v>16.600000000000001</v>
      </c>
      <c r="Y1281" s="2">
        <v>0.78400000000000003</v>
      </c>
      <c r="Z1281">
        <v>794</v>
      </c>
      <c r="AA1281">
        <v>1</v>
      </c>
      <c r="AB1281">
        <v>2</v>
      </c>
    </row>
    <row r="1282" spans="1:28" x14ac:dyDescent="0.25">
      <c r="A1282">
        <v>2011</v>
      </c>
      <c r="B1282">
        <v>37</v>
      </c>
      <c r="C1282" t="s">
        <v>376</v>
      </c>
      <c r="D1282" t="str">
        <f>IFERROR(INDEX('Draft Master List'!E:F,MATCH(C1282,'Draft Master List'!E:E,0),2),"N/A")</f>
        <v>222008</v>
      </c>
      <c r="E1282" t="s">
        <v>27</v>
      </c>
      <c r="F1282">
        <v>24</v>
      </c>
      <c r="G1282" t="s">
        <v>76</v>
      </c>
      <c r="H1282">
        <v>12</v>
      </c>
      <c r="I1282">
        <v>8</v>
      </c>
      <c r="J1282">
        <v>127</v>
      </c>
      <c r="K1282">
        <v>575</v>
      </c>
      <c r="L1282">
        <v>1</v>
      </c>
      <c r="M1282">
        <v>40</v>
      </c>
      <c r="N1282">
        <v>4.5</v>
      </c>
      <c r="O1282">
        <v>47.9</v>
      </c>
      <c r="P1282">
        <v>10.6</v>
      </c>
      <c r="Q1282">
        <v>45</v>
      </c>
      <c r="R1282">
        <v>33</v>
      </c>
      <c r="S1282">
        <v>221</v>
      </c>
      <c r="T1282">
        <v>6.7</v>
      </c>
      <c r="U1282">
        <v>0</v>
      </c>
      <c r="V1282">
        <v>27</v>
      </c>
      <c r="W1282">
        <v>2.8</v>
      </c>
      <c r="X1282">
        <v>18.399999999999999</v>
      </c>
      <c r="Y1282" s="2">
        <v>0.73299999999999998</v>
      </c>
      <c r="Z1282">
        <v>796</v>
      </c>
      <c r="AA1282">
        <v>1</v>
      </c>
      <c r="AB1282">
        <v>5</v>
      </c>
    </row>
    <row r="1283" spans="1:28" x14ac:dyDescent="0.25">
      <c r="A1283">
        <v>2011</v>
      </c>
      <c r="B1283">
        <v>38</v>
      </c>
      <c r="C1283" t="s">
        <v>750</v>
      </c>
      <c r="D1283" t="str">
        <f>IFERROR(INDEX('Draft Master List'!E:F,MATCH(C1283,'Draft Master List'!E:E,0),2),"N/A")</f>
        <v>N/A</v>
      </c>
      <c r="E1283" t="s">
        <v>22</v>
      </c>
      <c r="F1283">
        <v>22</v>
      </c>
      <c r="G1283" t="s">
        <v>1</v>
      </c>
      <c r="H1283">
        <v>16</v>
      </c>
      <c r="I1283">
        <v>16</v>
      </c>
      <c r="J1283">
        <v>126</v>
      </c>
      <c r="K1283">
        <v>706</v>
      </c>
      <c r="L1283">
        <v>14</v>
      </c>
      <c r="M1283">
        <v>49</v>
      </c>
      <c r="N1283">
        <v>5.6</v>
      </c>
      <c r="O1283">
        <v>44.1</v>
      </c>
      <c r="P1283">
        <v>7.9</v>
      </c>
      <c r="Q1283">
        <v>1</v>
      </c>
      <c r="R1283">
        <v>1</v>
      </c>
      <c r="S1283">
        <v>27</v>
      </c>
      <c r="T1283">
        <v>27</v>
      </c>
      <c r="U1283">
        <v>0</v>
      </c>
      <c r="V1283">
        <v>27</v>
      </c>
      <c r="W1283">
        <v>0.1</v>
      </c>
      <c r="X1283">
        <v>1.7</v>
      </c>
      <c r="Y1283" s="2">
        <v>1</v>
      </c>
      <c r="Z1283">
        <v>733</v>
      </c>
      <c r="AA1283">
        <v>14</v>
      </c>
      <c r="AB1283">
        <v>5</v>
      </c>
    </row>
    <row r="1284" spans="1:28" x14ac:dyDescent="0.25">
      <c r="A1284">
        <v>2011</v>
      </c>
      <c r="B1284">
        <v>39</v>
      </c>
      <c r="C1284" t="s">
        <v>883</v>
      </c>
      <c r="D1284" t="str">
        <f>IFERROR(INDEX('Draft Master List'!E:F,MATCH(C1284,'Draft Master List'!E:E,0),2),"N/A")</f>
        <v>N/A</v>
      </c>
      <c r="E1284" t="s">
        <v>0</v>
      </c>
      <c r="F1284">
        <v>22</v>
      </c>
      <c r="G1284" t="s">
        <v>643</v>
      </c>
      <c r="H1284">
        <v>10</v>
      </c>
      <c r="I1284">
        <v>4</v>
      </c>
      <c r="J1284">
        <v>122</v>
      </c>
      <c r="K1284">
        <v>474</v>
      </c>
      <c r="L1284">
        <v>5</v>
      </c>
      <c r="M1284">
        <v>35</v>
      </c>
      <c r="N1284">
        <v>3.9</v>
      </c>
      <c r="O1284">
        <v>47.4</v>
      </c>
      <c r="P1284">
        <v>12.2</v>
      </c>
      <c r="Q1284">
        <v>13</v>
      </c>
      <c r="R1284">
        <v>11</v>
      </c>
      <c r="S1284">
        <v>46</v>
      </c>
      <c r="T1284">
        <v>4.2</v>
      </c>
      <c r="U1284">
        <v>0</v>
      </c>
      <c r="V1284">
        <v>9</v>
      </c>
      <c r="W1284">
        <v>1.1000000000000001</v>
      </c>
      <c r="X1284">
        <v>4.5999999999999996</v>
      </c>
      <c r="Y1284" s="2">
        <v>0.84599999999999997</v>
      </c>
      <c r="Z1284">
        <v>520</v>
      </c>
      <c r="AA1284">
        <v>5</v>
      </c>
      <c r="AB1284">
        <v>1</v>
      </c>
    </row>
    <row r="1285" spans="1:28" x14ac:dyDescent="0.25">
      <c r="A1285">
        <v>2011</v>
      </c>
      <c r="B1285">
        <v>40</v>
      </c>
      <c r="C1285" t="s">
        <v>267</v>
      </c>
      <c r="D1285" t="str">
        <f>IFERROR(INDEX('Draft Master List'!E:F,MATCH(C1285,'Draft Master List'!E:E,0),2),"N/A")</f>
        <v>252010</v>
      </c>
      <c r="E1285" t="s">
        <v>26</v>
      </c>
      <c r="F1285">
        <v>24</v>
      </c>
      <c r="G1285" t="s">
        <v>1</v>
      </c>
      <c r="H1285">
        <v>14</v>
      </c>
      <c r="I1285">
        <v>11</v>
      </c>
      <c r="J1285">
        <v>122</v>
      </c>
      <c r="K1285">
        <v>660</v>
      </c>
      <c r="L1285">
        <v>6</v>
      </c>
      <c r="M1285">
        <v>32</v>
      </c>
      <c r="N1285">
        <v>5.4</v>
      </c>
      <c r="O1285">
        <v>47.1</v>
      </c>
      <c r="P1285">
        <v>8.6999999999999993</v>
      </c>
      <c r="Z1285">
        <v>660</v>
      </c>
      <c r="AA1285">
        <v>6</v>
      </c>
      <c r="AB1285">
        <v>14</v>
      </c>
    </row>
    <row r="1286" spans="1:28" x14ac:dyDescent="0.25">
      <c r="A1286">
        <v>2011</v>
      </c>
      <c r="B1286">
        <v>41</v>
      </c>
      <c r="C1286" t="s">
        <v>1131</v>
      </c>
      <c r="D1286" t="str">
        <f>IFERROR(INDEX('Draft Master List'!E:F,MATCH(C1286,'Draft Master List'!E:E,0),2),"N/A")</f>
        <v>N/A</v>
      </c>
      <c r="E1286" t="s">
        <v>13</v>
      </c>
      <c r="F1286">
        <v>26</v>
      </c>
      <c r="G1286" t="s">
        <v>643</v>
      </c>
      <c r="H1286">
        <v>15</v>
      </c>
      <c r="I1286">
        <v>1</v>
      </c>
      <c r="J1286">
        <v>121</v>
      </c>
      <c r="K1286">
        <v>490</v>
      </c>
      <c r="L1286">
        <v>8</v>
      </c>
      <c r="M1286">
        <v>40</v>
      </c>
      <c r="N1286">
        <v>4</v>
      </c>
      <c r="O1286">
        <v>32.700000000000003</v>
      </c>
      <c r="P1286">
        <v>8.1</v>
      </c>
      <c r="Q1286">
        <v>79</v>
      </c>
      <c r="R1286">
        <v>54</v>
      </c>
      <c r="S1286">
        <v>433</v>
      </c>
      <c r="T1286">
        <v>8</v>
      </c>
      <c r="U1286">
        <v>2</v>
      </c>
      <c r="V1286">
        <v>27</v>
      </c>
      <c r="W1286">
        <v>3.6</v>
      </c>
      <c r="X1286">
        <v>28.9</v>
      </c>
      <c r="Y1286" s="2">
        <v>0.68400000000000005</v>
      </c>
      <c r="Z1286">
        <v>923</v>
      </c>
      <c r="AA1286">
        <v>10</v>
      </c>
      <c r="AB1286">
        <v>2</v>
      </c>
    </row>
    <row r="1287" spans="1:28" x14ac:dyDescent="0.25">
      <c r="A1287">
        <v>2011</v>
      </c>
      <c r="B1287">
        <v>42</v>
      </c>
      <c r="C1287" t="s">
        <v>513</v>
      </c>
      <c r="D1287" t="str">
        <f>IFERROR(INDEX('Draft Master List'!E:F,MATCH(C1287,'Draft Master List'!E:E,0),2),"N/A")</f>
        <v>302006</v>
      </c>
      <c r="E1287" t="s">
        <v>20</v>
      </c>
      <c r="F1287">
        <v>28</v>
      </c>
      <c r="G1287" t="s">
        <v>76</v>
      </c>
      <c r="H1287">
        <v>12</v>
      </c>
      <c r="I1287">
        <v>11</v>
      </c>
      <c r="J1287">
        <v>118</v>
      </c>
      <c r="K1287">
        <v>433</v>
      </c>
      <c r="L1287">
        <v>1</v>
      </c>
      <c r="M1287">
        <v>16</v>
      </c>
      <c r="N1287">
        <v>3.7</v>
      </c>
      <c r="O1287">
        <v>36.1</v>
      </c>
      <c r="P1287">
        <v>9.8000000000000007</v>
      </c>
      <c r="Q1287">
        <v>22</v>
      </c>
      <c r="R1287">
        <v>15</v>
      </c>
      <c r="S1287">
        <v>93</v>
      </c>
      <c r="T1287">
        <v>6.2</v>
      </c>
      <c r="U1287">
        <v>0</v>
      </c>
      <c r="V1287">
        <v>12</v>
      </c>
      <c r="W1287">
        <v>1.3</v>
      </c>
      <c r="X1287">
        <v>7.8</v>
      </c>
      <c r="Y1287" s="2">
        <v>0.68200000000000005</v>
      </c>
      <c r="Z1287">
        <v>526</v>
      </c>
      <c r="AA1287">
        <v>1</v>
      </c>
      <c r="AB1287">
        <v>1</v>
      </c>
    </row>
    <row r="1288" spans="1:28" x14ac:dyDescent="0.25">
      <c r="A1288">
        <v>2011</v>
      </c>
      <c r="B1288">
        <v>43</v>
      </c>
      <c r="C1288" t="s">
        <v>576</v>
      </c>
      <c r="D1288" t="str">
        <f>IFERROR(INDEX('Draft Master List'!E:F,MATCH(C1288,'Draft Master List'!E:E,0),2),"N/A")</f>
        <v>N/A</v>
      </c>
      <c r="E1288" t="s">
        <v>63</v>
      </c>
      <c r="F1288">
        <v>28</v>
      </c>
      <c r="G1288" t="s">
        <v>643</v>
      </c>
      <c r="H1288">
        <v>11</v>
      </c>
      <c r="I1288">
        <v>1</v>
      </c>
      <c r="J1288">
        <v>114</v>
      </c>
      <c r="K1288">
        <v>422</v>
      </c>
      <c r="L1288">
        <v>6</v>
      </c>
      <c r="M1288">
        <v>29</v>
      </c>
      <c r="N1288">
        <v>3.7</v>
      </c>
      <c r="O1288">
        <v>38.4</v>
      </c>
      <c r="P1288">
        <v>10.4</v>
      </c>
      <c r="Q1288">
        <v>9</v>
      </c>
      <c r="R1288">
        <v>5</v>
      </c>
      <c r="S1288">
        <v>50</v>
      </c>
      <c r="T1288">
        <v>10</v>
      </c>
      <c r="U1288">
        <v>0</v>
      </c>
      <c r="V1288">
        <v>16</v>
      </c>
      <c r="W1288">
        <v>0.5</v>
      </c>
      <c r="X1288">
        <v>4.5</v>
      </c>
      <c r="Y1288" s="2">
        <v>0.55600000000000005</v>
      </c>
      <c r="Z1288">
        <v>472</v>
      </c>
      <c r="AA1288">
        <v>6</v>
      </c>
      <c r="AB1288">
        <v>1</v>
      </c>
    </row>
    <row r="1289" spans="1:28" x14ac:dyDescent="0.25">
      <c r="A1289">
        <v>2011</v>
      </c>
      <c r="B1289">
        <v>44</v>
      </c>
      <c r="C1289" t="s">
        <v>106</v>
      </c>
      <c r="D1289" t="str">
        <f>IFERROR(INDEX('Draft Master List'!E:F,MATCH(C1289,'Draft Master List'!E:E,0),2),"N/A")</f>
        <v>362010</v>
      </c>
      <c r="E1289" t="s">
        <v>25</v>
      </c>
      <c r="F1289">
        <v>22</v>
      </c>
      <c r="G1289" t="s">
        <v>664</v>
      </c>
      <c r="H1289">
        <v>16</v>
      </c>
      <c r="I1289">
        <v>4</v>
      </c>
      <c r="J1289">
        <v>114</v>
      </c>
      <c r="K1289">
        <v>516</v>
      </c>
      <c r="L1289">
        <v>1</v>
      </c>
      <c r="M1289">
        <v>32</v>
      </c>
      <c r="N1289">
        <v>4.5</v>
      </c>
      <c r="O1289">
        <v>32.299999999999997</v>
      </c>
      <c r="P1289">
        <v>7.1</v>
      </c>
      <c r="Q1289">
        <v>64</v>
      </c>
      <c r="R1289">
        <v>46</v>
      </c>
      <c r="S1289">
        <v>328</v>
      </c>
      <c r="T1289">
        <v>7.1</v>
      </c>
      <c r="U1289">
        <v>1</v>
      </c>
      <c r="V1289">
        <v>49</v>
      </c>
      <c r="W1289">
        <v>2.9</v>
      </c>
      <c r="X1289">
        <v>20.5</v>
      </c>
      <c r="Y1289" s="2">
        <v>0.71899999999999997</v>
      </c>
      <c r="Z1289">
        <v>844</v>
      </c>
      <c r="AA1289">
        <v>2</v>
      </c>
      <c r="AB1289">
        <v>4</v>
      </c>
    </row>
    <row r="1290" spans="1:28" x14ac:dyDescent="0.25">
      <c r="A1290">
        <v>2011</v>
      </c>
      <c r="B1290">
        <v>45</v>
      </c>
      <c r="C1290" t="s">
        <v>96</v>
      </c>
      <c r="D1290" t="str">
        <f>IFERROR(INDEX('Draft Master List'!E:F,MATCH(C1290,'Draft Master List'!E:E,0),2),"N/A")</f>
        <v>42008</v>
      </c>
      <c r="E1290" t="s">
        <v>16</v>
      </c>
      <c r="F1290">
        <v>24</v>
      </c>
      <c r="G1290" t="s">
        <v>643</v>
      </c>
      <c r="H1290">
        <v>7</v>
      </c>
      <c r="I1290">
        <v>7</v>
      </c>
      <c r="J1290">
        <v>113</v>
      </c>
      <c r="K1290">
        <v>614</v>
      </c>
      <c r="L1290">
        <v>4</v>
      </c>
      <c r="M1290">
        <v>70</v>
      </c>
      <c r="N1290">
        <v>5.4</v>
      </c>
      <c r="O1290">
        <v>87.7</v>
      </c>
      <c r="P1290">
        <v>16.100000000000001</v>
      </c>
      <c r="Q1290">
        <v>23</v>
      </c>
      <c r="R1290">
        <v>19</v>
      </c>
      <c r="S1290">
        <v>154</v>
      </c>
      <c r="T1290">
        <v>8.1</v>
      </c>
      <c r="U1290">
        <v>1</v>
      </c>
      <c r="V1290">
        <v>26</v>
      </c>
      <c r="W1290">
        <v>2.7</v>
      </c>
      <c r="X1290">
        <v>22</v>
      </c>
      <c r="Y1290" s="2">
        <v>0.82599999999999996</v>
      </c>
      <c r="Z1290">
        <v>768</v>
      </c>
      <c r="AA1290">
        <v>5</v>
      </c>
      <c r="AB1290">
        <v>1</v>
      </c>
    </row>
    <row r="1291" spans="1:28" x14ac:dyDescent="0.25">
      <c r="A1291">
        <v>2011</v>
      </c>
      <c r="B1291">
        <v>46</v>
      </c>
      <c r="C1291" t="s">
        <v>902</v>
      </c>
      <c r="D1291" t="str">
        <f>IFERROR(INDEX('Draft Master List'!E:F,MATCH(C1291,'Draft Master List'!E:E,0),2),"N/A")</f>
        <v>N/A</v>
      </c>
      <c r="E1291" t="s">
        <v>34</v>
      </c>
      <c r="F1291">
        <v>23</v>
      </c>
      <c r="G1291" t="s">
        <v>643</v>
      </c>
      <c r="H1291">
        <v>16</v>
      </c>
      <c r="I1291">
        <v>1</v>
      </c>
      <c r="J1291">
        <v>112</v>
      </c>
      <c r="K1291">
        <v>473</v>
      </c>
      <c r="L1291">
        <v>2</v>
      </c>
      <c r="M1291">
        <v>44</v>
      </c>
      <c r="N1291">
        <v>4.2</v>
      </c>
      <c r="O1291">
        <v>29.6</v>
      </c>
      <c r="P1291">
        <v>7</v>
      </c>
      <c r="Q1291">
        <v>26</v>
      </c>
      <c r="R1291">
        <v>16</v>
      </c>
      <c r="S1291">
        <v>195</v>
      </c>
      <c r="T1291">
        <v>12.2</v>
      </c>
      <c r="U1291">
        <v>0</v>
      </c>
      <c r="V1291">
        <v>44</v>
      </c>
      <c r="W1291">
        <v>1</v>
      </c>
      <c r="X1291">
        <v>12.2</v>
      </c>
      <c r="Y1291" s="2">
        <v>0.61499999999999999</v>
      </c>
      <c r="Z1291">
        <v>668</v>
      </c>
      <c r="AA1291">
        <v>2</v>
      </c>
      <c r="AB1291">
        <v>1</v>
      </c>
    </row>
    <row r="1292" spans="1:28" x14ac:dyDescent="0.25">
      <c r="A1292">
        <v>2011</v>
      </c>
      <c r="B1292">
        <v>47</v>
      </c>
      <c r="C1292" t="s">
        <v>362</v>
      </c>
      <c r="D1292" t="str">
        <f>IFERROR(INDEX('Draft Master List'!E:F,MATCH(C1292,'Draft Master List'!E:E,0),2),"N/A")</f>
        <v>2092009</v>
      </c>
      <c r="E1292" t="s">
        <v>15</v>
      </c>
      <c r="F1292">
        <v>27</v>
      </c>
      <c r="G1292" t="s">
        <v>643</v>
      </c>
      <c r="H1292">
        <v>16</v>
      </c>
      <c r="I1292">
        <v>1</v>
      </c>
      <c r="J1292">
        <v>112</v>
      </c>
      <c r="K1292">
        <v>380</v>
      </c>
      <c r="L1292">
        <v>3</v>
      </c>
      <c r="M1292">
        <v>25</v>
      </c>
      <c r="N1292">
        <v>3.4</v>
      </c>
      <c r="O1292">
        <v>23.8</v>
      </c>
      <c r="P1292">
        <v>7</v>
      </c>
      <c r="Q1292">
        <v>17</v>
      </c>
      <c r="R1292">
        <v>13</v>
      </c>
      <c r="S1292">
        <v>38</v>
      </c>
      <c r="T1292">
        <v>2.9</v>
      </c>
      <c r="U1292">
        <v>0</v>
      </c>
      <c r="V1292">
        <v>14</v>
      </c>
      <c r="W1292">
        <v>0.8</v>
      </c>
      <c r="X1292">
        <v>2.4</v>
      </c>
      <c r="Y1292" s="2">
        <v>0.76500000000000001</v>
      </c>
      <c r="Z1292">
        <v>418</v>
      </c>
      <c r="AA1292">
        <v>3</v>
      </c>
      <c r="AB1292">
        <v>0</v>
      </c>
    </row>
    <row r="1293" spans="1:28" x14ac:dyDescent="0.25">
      <c r="A1293">
        <v>2011</v>
      </c>
      <c r="B1293">
        <v>48</v>
      </c>
      <c r="C1293" t="s">
        <v>1203</v>
      </c>
      <c r="D1293" t="str">
        <f>IFERROR(INDEX('Draft Master List'!E:F,MATCH(C1293,'Draft Master List'!E:E,0),2),"N/A")</f>
        <v>N/A</v>
      </c>
      <c r="E1293" t="s">
        <v>24</v>
      </c>
      <c r="F1293">
        <v>27</v>
      </c>
      <c r="G1293" t="s">
        <v>643</v>
      </c>
      <c r="H1293">
        <v>16</v>
      </c>
      <c r="I1293">
        <v>1</v>
      </c>
      <c r="J1293">
        <v>110</v>
      </c>
      <c r="K1293">
        <v>479</v>
      </c>
      <c r="L1293">
        <v>3</v>
      </c>
      <c r="M1293">
        <v>27</v>
      </c>
      <c r="N1293">
        <v>4.4000000000000004</v>
      </c>
      <c r="O1293">
        <v>29.9</v>
      </c>
      <c r="P1293">
        <v>6.9</v>
      </c>
      <c r="Q1293">
        <v>22</v>
      </c>
      <c r="R1293">
        <v>18</v>
      </c>
      <c r="S1293">
        <v>78</v>
      </c>
      <c r="T1293">
        <v>4.3</v>
      </c>
      <c r="U1293">
        <v>0</v>
      </c>
      <c r="V1293">
        <v>12</v>
      </c>
      <c r="W1293">
        <v>1.1000000000000001</v>
      </c>
      <c r="X1293">
        <v>4.9000000000000004</v>
      </c>
      <c r="Y1293" s="2">
        <v>0.81799999999999995</v>
      </c>
      <c r="Z1293">
        <v>557</v>
      </c>
      <c r="AA1293">
        <v>3</v>
      </c>
      <c r="AB1293">
        <v>2</v>
      </c>
    </row>
    <row r="1294" spans="1:28" x14ac:dyDescent="0.25">
      <c r="A1294">
        <v>2011</v>
      </c>
      <c r="B1294">
        <v>49</v>
      </c>
      <c r="C1294" t="s">
        <v>1027</v>
      </c>
      <c r="D1294" t="str">
        <f>IFERROR(INDEX('Draft Master List'!E:F,MATCH(C1294,'Draft Master List'!E:E,0),2),"N/A")</f>
        <v>N/A</v>
      </c>
      <c r="E1294" t="s">
        <v>0</v>
      </c>
      <c r="F1294">
        <v>27</v>
      </c>
      <c r="G1294" t="s">
        <v>643</v>
      </c>
      <c r="H1294">
        <v>16</v>
      </c>
      <c r="I1294">
        <v>7</v>
      </c>
      <c r="J1294">
        <v>110</v>
      </c>
      <c r="K1294">
        <v>562</v>
      </c>
      <c r="L1294">
        <v>5</v>
      </c>
      <c r="M1294">
        <v>33</v>
      </c>
      <c r="N1294">
        <v>5.0999999999999996</v>
      </c>
      <c r="O1294">
        <v>35.1</v>
      </c>
      <c r="P1294">
        <v>6.9</v>
      </c>
      <c r="Q1294">
        <v>59</v>
      </c>
      <c r="R1294">
        <v>50</v>
      </c>
      <c r="S1294">
        <v>425</v>
      </c>
      <c r="T1294">
        <v>8.5</v>
      </c>
      <c r="U1294">
        <v>1</v>
      </c>
      <c r="V1294">
        <v>57</v>
      </c>
      <c r="W1294">
        <v>3.1</v>
      </c>
      <c r="X1294">
        <v>26.6</v>
      </c>
      <c r="Y1294" s="2">
        <v>0.84699999999999998</v>
      </c>
      <c r="Z1294">
        <v>987</v>
      </c>
      <c r="AA1294">
        <v>6</v>
      </c>
      <c r="AB1294">
        <v>2</v>
      </c>
    </row>
    <row r="1295" spans="1:28" x14ac:dyDescent="0.25">
      <c r="A1295">
        <v>2011</v>
      </c>
      <c r="B1295">
        <v>50</v>
      </c>
      <c r="C1295" t="s">
        <v>270</v>
      </c>
      <c r="D1295" t="str">
        <f>IFERROR(INDEX('Draft Master List'!E:F,MATCH(C1295,'Draft Master List'!E:E,0),2),"N/A")</f>
        <v>512010</v>
      </c>
      <c r="E1295" t="s">
        <v>18</v>
      </c>
      <c r="F1295">
        <v>24</v>
      </c>
      <c r="G1295" t="s">
        <v>643</v>
      </c>
      <c r="H1295">
        <v>16</v>
      </c>
      <c r="I1295">
        <v>5</v>
      </c>
      <c r="J1295">
        <v>109</v>
      </c>
      <c r="K1295">
        <v>531</v>
      </c>
      <c r="L1295">
        <v>1</v>
      </c>
      <c r="M1295">
        <v>67</v>
      </c>
      <c r="N1295">
        <v>4.9000000000000004</v>
      </c>
      <c r="O1295">
        <v>33.200000000000003</v>
      </c>
      <c r="P1295">
        <v>6.8</v>
      </c>
      <c r="Q1295">
        <v>28</v>
      </c>
      <c r="R1295">
        <v>23</v>
      </c>
      <c r="S1295">
        <v>190</v>
      </c>
      <c r="T1295">
        <v>8.3000000000000007</v>
      </c>
      <c r="U1295">
        <v>3</v>
      </c>
      <c r="V1295">
        <v>42</v>
      </c>
      <c r="W1295">
        <v>1.4</v>
      </c>
      <c r="X1295">
        <v>11.9</v>
      </c>
      <c r="Y1295" s="2">
        <v>0.82099999999999995</v>
      </c>
      <c r="Z1295">
        <v>721</v>
      </c>
      <c r="AA1295">
        <v>4</v>
      </c>
      <c r="AB1295">
        <v>1</v>
      </c>
    </row>
    <row r="1296" spans="1:28" x14ac:dyDescent="0.25">
      <c r="A1296">
        <v>2011</v>
      </c>
      <c r="B1296">
        <v>51</v>
      </c>
      <c r="C1296" t="s">
        <v>727</v>
      </c>
      <c r="D1296" t="str">
        <f>IFERROR(INDEX('Draft Master List'!E:F,MATCH(C1296,'Draft Master List'!E:E,0),2),"N/A")</f>
        <v>N/A</v>
      </c>
      <c r="E1296" t="s">
        <v>3</v>
      </c>
      <c r="F1296">
        <v>34</v>
      </c>
      <c r="H1296">
        <v>16</v>
      </c>
      <c r="I1296">
        <v>0</v>
      </c>
      <c r="J1296">
        <v>108</v>
      </c>
      <c r="K1296">
        <v>444</v>
      </c>
      <c r="L1296">
        <v>2</v>
      </c>
      <c r="M1296">
        <v>28</v>
      </c>
      <c r="N1296">
        <v>4.0999999999999996</v>
      </c>
      <c r="O1296">
        <v>27.8</v>
      </c>
      <c r="P1296">
        <v>6.8</v>
      </c>
      <c r="Q1296">
        <v>20</v>
      </c>
      <c r="R1296">
        <v>13</v>
      </c>
      <c r="S1296">
        <v>83</v>
      </c>
      <c r="T1296">
        <v>6.4</v>
      </c>
      <c r="U1296">
        <v>0</v>
      </c>
      <c r="V1296">
        <v>18</v>
      </c>
      <c r="W1296">
        <v>0.8</v>
      </c>
      <c r="X1296">
        <v>5.2</v>
      </c>
      <c r="Y1296" s="2">
        <v>0.65</v>
      </c>
      <c r="Z1296">
        <v>527</v>
      </c>
      <c r="AA1296">
        <v>2</v>
      </c>
      <c r="AB1296">
        <v>2</v>
      </c>
    </row>
    <row r="1297" spans="1:28" x14ac:dyDescent="0.25">
      <c r="A1297">
        <v>2011</v>
      </c>
      <c r="B1297">
        <v>52</v>
      </c>
      <c r="C1297" t="s">
        <v>104</v>
      </c>
      <c r="D1297" t="str">
        <f>IFERROR(INDEX('Draft Master List'!E:F,MATCH(C1297,'Draft Master List'!E:E,0),2),"N/A")</f>
        <v>92010</v>
      </c>
      <c r="E1297" t="s">
        <v>29</v>
      </c>
      <c r="F1297">
        <v>24</v>
      </c>
      <c r="G1297" t="s">
        <v>722</v>
      </c>
      <c r="H1297">
        <v>16</v>
      </c>
      <c r="I1297">
        <v>11</v>
      </c>
      <c r="J1297">
        <v>107</v>
      </c>
      <c r="K1297">
        <v>561</v>
      </c>
      <c r="L1297">
        <v>4</v>
      </c>
      <c r="M1297">
        <v>38</v>
      </c>
      <c r="N1297">
        <v>5.2</v>
      </c>
      <c r="O1297">
        <v>35.1</v>
      </c>
      <c r="P1297">
        <v>6.7</v>
      </c>
      <c r="Q1297">
        <v>54</v>
      </c>
      <c r="R1297">
        <v>39</v>
      </c>
      <c r="S1297">
        <v>269</v>
      </c>
      <c r="T1297">
        <v>6.9</v>
      </c>
      <c r="U1297">
        <v>2</v>
      </c>
      <c r="V1297">
        <v>19</v>
      </c>
      <c r="W1297">
        <v>2.4</v>
      </c>
      <c r="X1297">
        <v>16.8</v>
      </c>
      <c r="Y1297" s="2">
        <v>0.72199999999999998</v>
      </c>
      <c r="Z1297">
        <v>830</v>
      </c>
      <c r="AA1297">
        <v>6</v>
      </c>
      <c r="AB1297">
        <v>2</v>
      </c>
    </row>
    <row r="1298" spans="1:28" x14ac:dyDescent="0.25">
      <c r="A1298">
        <v>2011</v>
      </c>
      <c r="B1298">
        <v>53</v>
      </c>
      <c r="C1298" t="s">
        <v>903</v>
      </c>
      <c r="D1298" t="str">
        <f>IFERROR(INDEX('Draft Master List'!E:F,MATCH(C1298,'Draft Master List'!E:E,0),2),"N/A")</f>
        <v>N/A</v>
      </c>
      <c r="E1298" t="s">
        <v>20</v>
      </c>
      <c r="F1298">
        <v>24</v>
      </c>
      <c r="G1298" t="s">
        <v>643</v>
      </c>
      <c r="H1298">
        <v>16</v>
      </c>
      <c r="I1298">
        <v>3</v>
      </c>
      <c r="J1298">
        <v>101</v>
      </c>
      <c r="K1298">
        <v>377</v>
      </c>
      <c r="L1298">
        <v>2</v>
      </c>
      <c r="M1298">
        <v>42</v>
      </c>
      <c r="N1298">
        <v>3.7</v>
      </c>
      <c r="O1298">
        <v>23.6</v>
      </c>
      <c r="P1298">
        <v>6.3</v>
      </c>
      <c r="Q1298">
        <v>8</v>
      </c>
      <c r="R1298">
        <v>5</v>
      </c>
      <c r="S1298">
        <v>18</v>
      </c>
      <c r="T1298">
        <v>3.6</v>
      </c>
      <c r="U1298">
        <v>0</v>
      </c>
      <c r="V1298">
        <v>7</v>
      </c>
      <c r="W1298">
        <v>0.3</v>
      </c>
      <c r="X1298">
        <v>1.1000000000000001</v>
      </c>
      <c r="Y1298" s="2">
        <v>0.625</v>
      </c>
      <c r="Z1298">
        <v>395</v>
      </c>
      <c r="AA1298">
        <v>2</v>
      </c>
      <c r="AB1298">
        <v>3</v>
      </c>
    </row>
    <row r="1299" spans="1:28" x14ac:dyDescent="0.25">
      <c r="A1299">
        <v>2011</v>
      </c>
      <c r="B1299">
        <v>54</v>
      </c>
      <c r="C1299" t="s">
        <v>1250</v>
      </c>
      <c r="D1299" t="str">
        <f>IFERROR(INDEX('Draft Master List'!E:F,MATCH(C1299,'Draft Master List'!E:E,0),2),"N/A")</f>
        <v>N/A</v>
      </c>
      <c r="E1299" t="s">
        <v>26</v>
      </c>
      <c r="F1299">
        <v>26</v>
      </c>
      <c r="H1299">
        <v>16</v>
      </c>
      <c r="I1299">
        <v>0</v>
      </c>
      <c r="J1299">
        <v>96</v>
      </c>
      <c r="K1299">
        <v>402</v>
      </c>
      <c r="L1299">
        <v>1</v>
      </c>
      <c r="M1299">
        <v>34</v>
      </c>
      <c r="N1299">
        <v>4.2</v>
      </c>
      <c r="O1299">
        <v>25.1</v>
      </c>
      <c r="P1299">
        <v>6</v>
      </c>
      <c r="Q1299">
        <v>32</v>
      </c>
      <c r="R1299">
        <v>16</v>
      </c>
      <c r="S1299">
        <v>148</v>
      </c>
      <c r="T1299">
        <v>9.3000000000000007</v>
      </c>
      <c r="U1299">
        <v>1</v>
      </c>
      <c r="V1299">
        <v>34</v>
      </c>
      <c r="W1299">
        <v>1</v>
      </c>
      <c r="X1299">
        <v>9.3000000000000007</v>
      </c>
      <c r="Y1299" s="2">
        <v>0.5</v>
      </c>
      <c r="Z1299">
        <v>550</v>
      </c>
      <c r="AA1299">
        <v>2</v>
      </c>
      <c r="AB1299">
        <v>2</v>
      </c>
    </row>
    <row r="1300" spans="1:28" x14ac:dyDescent="0.25">
      <c r="A1300">
        <v>2011</v>
      </c>
      <c r="B1300">
        <v>55</v>
      </c>
      <c r="C1300" t="s">
        <v>272</v>
      </c>
      <c r="D1300" t="str">
        <f>IFERROR(INDEX('Draft Master List'!E:F,MATCH(C1300,'Draft Master List'!E:E,0),2),"N/A")</f>
        <v>592010</v>
      </c>
      <c r="E1300" t="s">
        <v>64</v>
      </c>
      <c r="F1300">
        <v>24</v>
      </c>
      <c r="G1300" t="s">
        <v>643</v>
      </c>
      <c r="H1300">
        <v>10</v>
      </c>
      <c r="I1300">
        <v>4</v>
      </c>
      <c r="J1300">
        <v>88</v>
      </c>
      <c r="K1300">
        <v>266</v>
      </c>
      <c r="L1300">
        <v>0</v>
      </c>
      <c r="M1300">
        <v>19</v>
      </c>
      <c r="N1300">
        <v>3</v>
      </c>
      <c r="O1300">
        <v>26.6</v>
      </c>
      <c r="P1300">
        <v>8.8000000000000007</v>
      </c>
      <c r="Q1300">
        <v>21</v>
      </c>
      <c r="R1300">
        <v>14</v>
      </c>
      <c r="S1300">
        <v>122</v>
      </c>
      <c r="T1300">
        <v>8.6999999999999993</v>
      </c>
      <c r="U1300">
        <v>0</v>
      </c>
      <c r="V1300">
        <v>27</v>
      </c>
      <c r="W1300">
        <v>1.4</v>
      </c>
      <c r="X1300">
        <v>12.2</v>
      </c>
      <c r="Y1300" s="2">
        <v>0.66700000000000004</v>
      </c>
      <c r="Z1300">
        <v>388</v>
      </c>
      <c r="AA1300">
        <v>0</v>
      </c>
      <c r="AB1300">
        <v>1</v>
      </c>
    </row>
    <row r="1301" spans="1:28" x14ac:dyDescent="0.25">
      <c r="A1301">
        <v>2011</v>
      </c>
      <c r="B1301">
        <v>56</v>
      </c>
      <c r="C1301" t="s">
        <v>892</v>
      </c>
      <c r="D1301" t="str">
        <f>IFERROR(INDEX('Draft Master List'!E:F,MATCH(C1301,'Draft Master List'!E:E,0),2),"N/A")</f>
        <v>N/A</v>
      </c>
      <c r="E1301" t="s">
        <v>30</v>
      </c>
      <c r="F1301">
        <v>22</v>
      </c>
      <c r="G1301" t="s">
        <v>643</v>
      </c>
      <c r="H1301">
        <v>16</v>
      </c>
      <c r="I1301">
        <v>2</v>
      </c>
      <c r="J1301">
        <v>87</v>
      </c>
      <c r="K1301">
        <v>441</v>
      </c>
      <c r="L1301">
        <v>1</v>
      </c>
      <c r="M1301">
        <v>33</v>
      </c>
      <c r="N1301">
        <v>5.0999999999999996</v>
      </c>
      <c r="O1301">
        <v>27.6</v>
      </c>
      <c r="P1301">
        <v>5.4</v>
      </c>
      <c r="Q1301">
        <v>5</v>
      </c>
      <c r="R1301">
        <v>3</v>
      </c>
      <c r="S1301">
        <v>13</v>
      </c>
      <c r="T1301">
        <v>4.3</v>
      </c>
      <c r="U1301">
        <v>0</v>
      </c>
      <c r="V1301">
        <v>8</v>
      </c>
      <c r="W1301">
        <v>0.2</v>
      </c>
      <c r="X1301">
        <v>0.8</v>
      </c>
      <c r="Y1301" s="2">
        <v>0.6</v>
      </c>
      <c r="Z1301">
        <v>454</v>
      </c>
      <c r="AA1301">
        <v>1</v>
      </c>
      <c r="AB1301">
        <v>1</v>
      </c>
    </row>
    <row r="1302" spans="1:28" x14ac:dyDescent="0.25">
      <c r="A1302">
        <v>2011</v>
      </c>
      <c r="B1302">
        <v>57</v>
      </c>
      <c r="C1302" t="s">
        <v>1196</v>
      </c>
      <c r="D1302" t="str">
        <f>IFERROR(INDEX('Draft Master List'!E:F,MATCH(C1302,'Draft Master List'!E:E,0),2),"N/A")</f>
        <v>N/A</v>
      </c>
      <c r="E1302" t="s">
        <v>0</v>
      </c>
      <c r="F1302">
        <v>28</v>
      </c>
      <c r="G1302" t="s">
        <v>643</v>
      </c>
      <c r="H1302">
        <v>16</v>
      </c>
      <c r="I1302">
        <v>4</v>
      </c>
      <c r="J1302">
        <v>87</v>
      </c>
      <c r="K1302">
        <v>603</v>
      </c>
      <c r="L1302">
        <v>2</v>
      </c>
      <c r="M1302">
        <v>36</v>
      </c>
      <c r="N1302">
        <v>6.9</v>
      </c>
      <c r="O1302">
        <v>37.700000000000003</v>
      </c>
      <c r="P1302">
        <v>5.4</v>
      </c>
      <c r="Q1302">
        <v>111</v>
      </c>
      <c r="R1302">
        <v>86</v>
      </c>
      <c r="S1302">
        <v>710</v>
      </c>
      <c r="T1302">
        <v>8.3000000000000007</v>
      </c>
      <c r="U1302">
        <v>7</v>
      </c>
      <c r="V1302">
        <v>39</v>
      </c>
      <c r="W1302">
        <v>5.4</v>
      </c>
      <c r="X1302">
        <v>44.4</v>
      </c>
      <c r="Y1302" s="2">
        <v>0.77500000000000002</v>
      </c>
      <c r="Z1302">
        <v>1313</v>
      </c>
      <c r="AA1302">
        <v>9</v>
      </c>
      <c r="AB1302">
        <v>1</v>
      </c>
    </row>
    <row r="1303" spans="1:28" x14ac:dyDescent="0.25">
      <c r="A1303">
        <v>2011</v>
      </c>
      <c r="B1303">
        <v>58</v>
      </c>
      <c r="C1303" t="s">
        <v>1287</v>
      </c>
      <c r="D1303" t="str">
        <f>IFERROR(INDEX('Draft Master List'!E:F,MATCH(C1303,'Draft Master List'!E:E,0),2),"N/A")</f>
        <v>N/A</v>
      </c>
      <c r="E1303" t="s">
        <v>223</v>
      </c>
      <c r="F1303">
        <v>29</v>
      </c>
      <c r="G1303" t="s">
        <v>643</v>
      </c>
      <c r="H1303">
        <v>11</v>
      </c>
      <c r="I1303">
        <v>1</v>
      </c>
      <c r="J1303">
        <v>87</v>
      </c>
      <c r="K1303">
        <v>361</v>
      </c>
      <c r="L1303">
        <v>1</v>
      </c>
      <c r="M1303">
        <v>23</v>
      </c>
      <c r="N1303">
        <v>4.0999999999999996</v>
      </c>
      <c r="O1303">
        <v>32.799999999999997</v>
      </c>
      <c r="P1303">
        <v>7.9</v>
      </c>
      <c r="Q1303">
        <v>23</v>
      </c>
      <c r="R1303">
        <v>14</v>
      </c>
      <c r="S1303">
        <v>93</v>
      </c>
      <c r="T1303">
        <v>6.6</v>
      </c>
      <c r="U1303">
        <v>0</v>
      </c>
      <c r="V1303">
        <v>16</v>
      </c>
      <c r="W1303">
        <v>1.3</v>
      </c>
      <c r="X1303">
        <v>8.5</v>
      </c>
      <c r="Y1303" s="2">
        <v>0.60899999999999999</v>
      </c>
      <c r="Z1303">
        <v>454</v>
      </c>
      <c r="AA1303">
        <v>1</v>
      </c>
      <c r="AB1303">
        <v>1</v>
      </c>
    </row>
    <row r="1304" spans="1:28" x14ac:dyDescent="0.25">
      <c r="A1304">
        <v>2011</v>
      </c>
      <c r="B1304">
        <v>59</v>
      </c>
      <c r="C1304" t="s">
        <v>268</v>
      </c>
      <c r="D1304" t="str">
        <f>IFERROR(INDEX('Draft Master List'!E:F,MATCH(C1304,'Draft Master List'!E:E,0),2),"N/A")</f>
        <v>302010</v>
      </c>
      <c r="E1304" t="s">
        <v>12</v>
      </c>
      <c r="F1304">
        <v>22</v>
      </c>
      <c r="G1304" t="s">
        <v>643</v>
      </c>
      <c r="H1304">
        <v>6</v>
      </c>
      <c r="I1304">
        <v>6</v>
      </c>
      <c r="J1304">
        <v>84</v>
      </c>
      <c r="K1304">
        <v>390</v>
      </c>
      <c r="L1304">
        <v>2</v>
      </c>
      <c r="M1304">
        <v>88</v>
      </c>
      <c r="N1304">
        <v>4.5999999999999996</v>
      </c>
      <c r="O1304">
        <v>65</v>
      </c>
      <c r="P1304">
        <v>14</v>
      </c>
      <c r="Q1304">
        <v>40</v>
      </c>
      <c r="R1304">
        <v>27</v>
      </c>
      <c r="S1304">
        <v>287</v>
      </c>
      <c r="T1304">
        <v>10.6</v>
      </c>
      <c r="U1304">
        <v>1</v>
      </c>
      <c r="V1304">
        <v>60</v>
      </c>
      <c r="W1304">
        <v>4.5</v>
      </c>
      <c r="X1304">
        <v>47.8</v>
      </c>
      <c r="Y1304" s="2">
        <v>0.67500000000000004</v>
      </c>
      <c r="Z1304">
        <v>677</v>
      </c>
      <c r="AA1304">
        <v>3</v>
      </c>
      <c r="AB1304">
        <v>0</v>
      </c>
    </row>
    <row r="1305" spans="1:28" x14ac:dyDescent="0.25">
      <c r="A1305">
        <v>2011</v>
      </c>
      <c r="B1305">
        <v>60</v>
      </c>
      <c r="C1305" t="s">
        <v>90</v>
      </c>
      <c r="D1305" t="str">
        <f>IFERROR(INDEX('Draft Master List'!E:F,MATCH(C1305,'Draft Master List'!E:E,0),2),"N/A")</f>
        <v>1492008</v>
      </c>
      <c r="E1305" t="s">
        <v>7</v>
      </c>
      <c r="F1305">
        <v>25</v>
      </c>
      <c r="G1305" t="s">
        <v>643</v>
      </c>
      <c r="H1305">
        <v>5</v>
      </c>
      <c r="I1305">
        <v>5</v>
      </c>
      <c r="J1305">
        <v>84</v>
      </c>
      <c r="K1305">
        <v>321</v>
      </c>
      <c r="L1305">
        <v>1</v>
      </c>
      <c r="M1305">
        <v>22</v>
      </c>
      <c r="N1305">
        <v>3.8</v>
      </c>
      <c r="O1305">
        <v>64.2</v>
      </c>
      <c r="P1305">
        <v>16.8</v>
      </c>
      <c r="Q1305">
        <v>15</v>
      </c>
      <c r="R1305">
        <v>10</v>
      </c>
      <c r="S1305">
        <v>78</v>
      </c>
      <c r="T1305">
        <v>7.8</v>
      </c>
      <c r="U1305">
        <v>1</v>
      </c>
      <c r="V1305">
        <v>19</v>
      </c>
      <c r="W1305">
        <v>2</v>
      </c>
      <c r="X1305">
        <v>15.6</v>
      </c>
      <c r="Y1305" s="2">
        <v>0.66700000000000004</v>
      </c>
      <c r="Z1305">
        <v>399</v>
      </c>
      <c r="AA1305">
        <v>2</v>
      </c>
      <c r="AB1305">
        <v>0</v>
      </c>
    </row>
    <row r="1306" spans="1:28" x14ac:dyDescent="0.25">
      <c r="A1306">
        <v>2011</v>
      </c>
      <c r="B1306">
        <v>61</v>
      </c>
      <c r="C1306" t="s">
        <v>1288</v>
      </c>
      <c r="D1306" t="str">
        <f>IFERROR(INDEX('Draft Master List'!E:F,MATCH(C1306,'Draft Master List'!E:E,0),2),"N/A")</f>
        <v>N/A</v>
      </c>
      <c r="E1306" t="s">
        <v>12</v>
      </c>
      <c r="F1306">
        <v>32</v>
      </c>
      <c r="G1306" t="s">
        <v>643</v>
      </c>
      <c r="H1306">
        <v>16</v>
      </c>
      <c r="I1306">
        <v>5</v>
      </c>
      <c r="J1306">
        <v>80</v>
      </c>
      <c r="K1306">
        <v>316</v>
      </c>
      <c r="L1306">
        <v>1</v>
      </c>
      <c r="M1306">
        <v>31</v>
      </c>
      <c r="N1306">
        <v>4</v>
      </c>
      <c r="O1306">
        <v>19.8</v>
      </c>
      <c r="P1306">
        <v>5</v>
      </c>
      <c r="Q1306">
        <v>35</v>
      </c>
      <c r="R1306">
        <v>26</v>
      </c>
      <c r="S1306">
        <v>230</v>
      </c>
      <c r="T1306">
        <v>8.8000000000000007</v>
      </c>
      <c r="U1306">
        <v>1</v>
      </c>
      <c r="V1306">
        <v>16</v>
      </c>
      <c r="W1306">
        <v>1.6</v>
      </c>
      <c r="X1306">
        <v>14.4</v>
      </c>
      <c r="Y1306" s="2">
        <v>0.74299999999999999</v>
      </c>
      <c r="Z1306">
        <v>546</v>
      </c>
      <c r="AA1306">
        <v>2</v>
      </c>
      <c r="AB1306">
        <v>1</v>
      </c>
    </row>
    <row r="1307" spans="1:28" x14ac:dyDescent="0.25">
      <c r="A1307">
        <v>2011</v>
      </c>
      <c r="B1307">
        <v>62</v>
      </c>
      <c r="C1307" t="s">
        <v>1254</v>
      </c>
      <c r="D1307" t="str">
        <f>IFERROR(INDEX('Draft Master List'!E:F,MATCH(C1307,'Draft Master List'!E:E,0),2),"N/A")</f>
        <v>N/A</v>
      </c>
      <c r="E1307" t="s">
        <v>63</v>
      </c>
      <c r="F1307">
        <v>25</v>
      </c>
      <c r="G1307" t="s">
        <v>643</v>
      </c>
      <c r="H1307">
        <v>13</v>
      </c>
      <c r="I1307">
        <v>3</v>
      </c>
      <c r="J1307">
        <v>79</v>
      </c>
      <c r="K1307">
        <v>337</v>
      </c>
      <c r="L1307">
        <v>0</v>
      </c>
      <c r="M1307">
        <v>26</v>
      </c>
      <c r="N1307">
        <v>4.3</v>
      </c>
      <c r="O1307">
        <v>25.9</v>
      </c>
      <c r="P1307">
        <v>6.1</v>
      </c>
      <c r="Q1307">
        <v>23</v>
      </c>
      <c r="R1307">
        <v>19</v>
      </c>
      <c r="S1307">
        <v>133</v>
      </c>
      <c r="T1307">
        <v>7</v>
      </c>
      <c r="U1307">
        <v>1</v>
      </c>
      <c r="V1307">
        <v>25</v>
      </c>
      <c r="W1307">
        <v>1.5</v>
      </c>
      <c r="X1307">
        <v>10.199999999999999</v>
      </c>
      <c r="Y1307" s="2">
        <v>0.82599999999999996</v>
      </c>
      <c r="Z1307">
        <v>470</v>
      </c>
      <c r="AA1307">
        <v>1</v>
      </c>
      <c r="AB1307">
        <v>3</v>
      </c>
    </row>
    <row r="1308" spans="1:28" x14ac:dyDescent="0.25">
      <c r="A1308">
        <v>2011</v>
      </c>
      <c r="B1308">
        <v>63</v>
      </c>
      <c r="C1308" t="s">
        <v>1124</v>
      </c>
      <c r="D1308" t="str">
        <f>IFERROR(INDEX('Draft Master List'!E:F,MATCH(C1308,'Draft Master List'!E:E,0),2),"N/A")</f>
        <v>N/A</v>
      </c>
      <c r="E1308" t="s">
        <v>0</v>
      </c>
      <c r="F1308">
        <v>23</v>
      </c>
      <c r="G1308" t="s">
        <v>643</v>
      </c>
      <c r="H1308">
        <v>6</v>
      </c>
      <c r="I1308">
        <v>2</v>
      </c>
      <c r="J1308">
        <v>79</v>
      </c>
      <c r="K1308">
        <v>374</v>
      </c>
      <c r="L1308">
        <v>1</v>
      </c>
      <c r="M1308">
        <v>35</v>
      </c>
      <c r="N1308">
        <v>4.7</v>
      </c>
      <c r="O1308">
        <v>62.3</v>
      </c>
      <c r="P1308">
        <v>13.2</v>
      </c>
      <c r="Q1308">
        <v>1</v>
      </c>
      <c r="R1308">
        <v>0</v>
      </c>
      <c r="S1308">
        <v>0</v>
      </c>
      <c r="U1308">
        <v>0</v>
      </c>
      <c r="V1308">
        <v>0</v>
      </c>
      <c r="W1308">
        <v>0</v>
      </c>
      <c r="X1308">
        <v>0</v>
      </c>
      <c r="Y1308" s="2">
        <v>0</v>
      </c>
      <c r="Z1308">
        <v>374</v>
      </c>
      <c r="AA1308">
        <v>1</v>
      </c>
      <c r="AB1308">
        <v>0</v>
      </c>
    </row>
    <row r="1309" spans="1:28" x14ac:dyDescent="0.25">
      <c r="A1309">
        <v>2011</v>
      </c>
      <c r="B1309">
        <v>64</v>
      </c>
      <c r="C1309" t="s">
        <v>974</v>
      </c>
      <c r="D1309" t="str">
        <f>IFERROR(INDEX('Draft Master List'!E:F,MATCH(C1309,'Draft Master List'!E:E,0),2),"N/A")</f>
        <v>N/A</v>
      </c>
      <c r="E1309" t="s">
        <v>30</v>
      </c>
      <c r="F1309">
        <v>26</v>
      </c>
      <c r="G1309" t="s">
        <v>643</v>
      </c>
      <c r="H1309">
        <v>15</v>
      </c>
      <c r="I1309">
        <v>4</v>
      </c>
      <c r="J1309">
        <v>77</v>
      </c>
      <c r="K1309">
        <v>351</v>
      </c>
      <c r="L1309">
        <v>1</v>
      </c>
      <c r="M1309">
        <v>12</v>
      </c>
      <c r="N1309">
        <v>4.5999999999999996</v>
      </c>
      <c r="O1309">
        <v>23.4</v>
      </c>
      <c r="P1309">
        <v>5.0999999999999996</v>
      </c>
      <c r="Q1309">
        <v>31</v>
      </c>
      <c r="R1309">
        <v>18</v>
      </c>
      <c r="S1309">
        <v>157</v>
      </c>
      <c r="T1309">
        <v>8.6999999999999993</v>
      </c>
      <c r="U1309">
        <v>0</v>
      </c>
      <c r="V1309">
        <v>16</v>
      </c>
      <c r="W1309">
        <v>1.2</v>
      </c>
      <c r="X1309">
        <v>10.5</v>
      </c>
      <c r="Y1309" s="2">
        <v>0.58099999999999996</v>
      </c>
      <c r="Z1309">
        <v>508</v>
      </c>
      <c r="AA1309">
        <v>1</v>
      </c>
      <c r="AB1309">
        <v>1</v>
      </c>
    </row>
    <row r="1310" spans="1:28" x14ac:dyDescent="0.25">
      <c r="A1310">
        <v>2011</v>
      </c>
      <c r="B1310">
        <v>65</v>
      </c>
      <c r="C1310" t="s">
        <v>363</v>
      </c>
      <c r="D1310" t="str">
        <f>IFERROR(INDEX('Draft Master List'!E:F,MATCH(C1310,'Draft Master List'!E:E,0),2),"N/A")</f>
        <v>2112009</v>
      </c>
      <c r="E1310" t="s">
        <v>669</v>
      </c>
      <c r="F1310">
        <v>25</v>
      </c>
      <c r="H1310">
        <v>13</v>
      </c>
      <c r="I1310">
        <v>4</v>
      </c>
      <c r="J1310">
        <v>76</v>
      </c>
      <c r="K1310">
        <v>340</v>
      </c>
      <c r="L1310">
        <v>1</v>
      </c>
      <c r="M1310">
        <v>40</v>
      </c>
      <c r="N1310">
        <v>4.5</v>
      </c>
      <c r="O1310">
        <v>26.2</v>
      </c>
      <c r="P1310">
        <v>5.8</v>
      </c>
      <c r="Q1310">
        <v>31</v>
      </c>
      <c r="R1310">
        <v>23</v>
      </c>
      <c r="S1310">
        <v>165</v>
      </c>
      <c r="T1310">
        <v>7.2</v>
      </c>
      <c r="U1310">
        <v>0</v>
      </c>
      <c r="V1310">
        <v>19</v>
      </c>
      <c r="W1310">
        <v>1.8</v>
      </c>
      <c r="X1310">
        <v>12.7</v>
      </c>
      <c r="Y1310" s="2">
        <v>0.74199999999999999</v>
      </c>
      <c r="Z1310">
        <v>505</v>
      </c>
      <c r="AA1310">
        <v>1</v>
      </c>
      <c r="AB1310">
        <v>2</v>
      </c>
    </row>
    <row r="1311" spans="1:28" x14ac:dyDescent="0.25">
      <c r="A1311">
        <v>2011</v>
      </c>
      <c r="B1311">
        <v>66</v>
      </c>
      <c r="C1311" t="s">
        <v>649</v>
      </c>
      <c r="D1311" t="str">
        <f>IFERROR(INDEX('Draft Master List'!E:F,MATCH(C1311,'Draft Master List'!E:E,0),2),"N/A")</f>
        <v>N/A</v>
      </c>
      <c r="E1311" t="s">
        <v>6</v>
      </c>
      <c r="F1311">
        <v>31</v>
      </c>
      <c r="G1311" t="s">
        <v>1</v>
      </c>
      <c r="H1311">
        <v>13</v>
      </c>
      <c r="I1311">
        <v>13</v>
      </c>
      <c r="J1311">
        <v>76</v>
      </c>
      <c r="K1311">
        <v>589</v>
      </c>
      <c r="L1311">
        <v>1</v>
      </c>
      <c r="M1311">
        <v>53</v>
      </c>
      <c r="N1311">
        <v>7.8</v>
      </c>
      <c r="O1311">
        <v>45.3</v>
      </c>
      <c r="P1311">
        <v>5.8</v>
      </c>
      <c r="Z1311">
        <v>589</v>
      </c>
      <c r="AA1311">
        <v>1</v>
      </c>
      <c r="AB1311">
        <v>10</v>
      </c>
    </row>
    <row r="1312" spans="1:28" x14ac:dyDescent="0.25">
      <c r="A1312">
        <v>2011</v>
      </c>
      <c r="B1312">
        <v>67</v>
      </c>
      <c r="C1312" t="s">
        <v>724</v>
      </c>
      <c r="D1312" t="str">
        <f>IFERROR(INDEX('Draft Master List'!E:F,MATCH(C1312,'Draft Master List'!E:E,0),2),"N/A")</f>
        <v>N/A</v>
      </c>
      <c r="E1312" t="s">
        <v>32</v>
      </c>
      <c r="F1312">
        <v>32</v>
      </c>
      <c r="G1312" t="s">
        <v>643</v>
      </c>
      <c r="H1312">
        <v>14</v>
      </c>
      <c r="I1312">
        <v>1</v>
      </c>
      <c r="J1312">
        <v>75</v>
      </c>
      <c r="K1312">
        <v>280</v>
      </c>
      <c r="L1312">
        <v>1</v>
      </c>
      <c r="M1312">
        <v>20</v>
      </c>
      <c r="N1312">
        <v>3.7</v>
      </c>
      <c r="O1312">
        <v>20</v>
      </c>
      <c r="P1312">
        <v>5.4</v>
      </c>
      <c r="Q1312">
        <v>61</v>
      </c>
      <c r="R1312">
        <v>42</v>
      </c>
      <c r="S1312">
        <v>449</v>
      </c>
      <c r="T1312">
        <v>10.7</v>
      </c>
      <c r="U1312">
        <v>2</v>
      </c>
      <c r="V1312">
        <v>74</v>
      </c>
      <c r="W1312">
        <v>3</v>
      </c>
      <c r="X1312">
        <v>32.1</v>
      </c>
      <c r="Y1312" s="2">
        <v>0.68899999999999995</v>
      </c>
      <c r="Z1312">
        <v>729</v>
      </c>
      <c r="AA1312">
        <v>3</v>
      </c>
      <c r="AB1312">
        <v>0</v>
      </c>
    </row>
    <row r="1313" spans="1:28" x14ac:dyDescent="0.25">
      <c r="A1313">
        <v>2011</v>
      </c>
      <c r="B1313">
        <v>68</v>
      </c>
      <c r="C1313" t="s">
        <v>387</v>
      </c>
      <c r="D1313" t="str">
        <f>IFERROR(INDEX('Draft Master List'!E:F,MATCH(C1313,'Draft Master List'!E:E,0),2),"N/A")</f>
        <v>642008</v>
      </c>
      <c r="E1313" t="s">
        <v>12</v>
      </c>
      <c r="F1313">
        <v>25</v>
      </c>
      <c r="G1313" t="s">
        <v>643</v>
      </c>
      <c r="H1313">
        <v>7</v>
      </c>
      <c r="I1313">
        <v>4</v>
      </c>
      <c r="J1313">
        <v>72</v>
      </c>
      <c r="K1313">
        <v>356</v>
      </c>
      <c r="L1313">
        <v>4</v>
      </c>
      <c r="M1313">
        <v>43</v>
      </c>
      <c r="N1313">
        <v>4.9000000000000004</v>
      </c>
      <c r="O1313">
        <v>50.9</v>
      </c>
      <c r="P1313">
        <v>10.3</v>
      </c>
      <c r="Q1313">
        <v>28</v>
      </c>
      <c r="R1313">
        <v>22</v>
      </c>
      <c r="S1313">
        <v>179</v>
      </c>
      <c r="T1313">
        <v>8.1</v>
      </c>
      <c r="U1313">
        <v>3</v>
      </c>
      <c r="V1313">
        <v>28</v>
      </c>
      <c r="W1313">
        <v>3.1</v>
      </c>
      <c r="X1313">
        <v>25.6</v>
      </c>
      <c r="Y1313" s="2">
        <v>0.78600000000000003</v>
      </c>
      <c r="Z1313">
        <v>535</v>
      </c>
      <c r="AA1313">
        <v>7</v>
      </c>
      <c r="AB1313">
        <v>1</v>
      </c>
    </row>
    <row r="1314" spans="1:28" x14ac:dyDescent="0.25">
      <c r="A1314">
        <v>2011</v>
      </c>
      <c r="B1314">
        <v>69</v>
      </c>
      <c r="C1314" t="s">
        <v>299</v>
      </c>
      <c r="D1314" t="str">
        <f>IFERROR(INDEX('Draft Master List'!E:F,MATCH(C1314,'Draft Master List'!E:E,0),2),"N/A")</f>
        <v>1802010</v>
      </c>
      <c r="E1314" t="s">
        <v>4</v>
      </c>
      <c r="F1314">
        <v>25</v>
      </c>
      <c r="H1314">
        <v>12</v>
      </c>
      <c r="I1314">
        <v>0</v>
      </c>
      <c r="J1314">
        <v>63</v>
      </c>
      <c r="K1314">
        <v>130</v>
      </c>
      <c r="L1314">
        <v>0</v>
      </c>
      <c r="M1314">
        <v>14</v>
      </c>
      <c r="N1314">
        <v>2.1</v>
      </c>
      <c r="O1314">
        <v>10.8</v>
      </c>
      <c r="P1314">
        <v>5.3</v>
      </c>
      <c r="Q1314">
        <v>19</v>
      </c>
      <c r="R1314">
        <v>14</v>
      </c>
      <c r="S1314">
        <v>120</v>
      </c>
      <c r="T1314">
        <v>8.6</v>
      </c>
      <c r="U1314">
        <v>0</v>
      </c>
      <c r="V1314">
        <v>20</v>
      </c>
      <c r="W1314">
        <v>1.2</v>
      </c>
      <c r="X1314">
        <v>10</v>
      </c>
      <c r="Y1314" s="2">
        <v>0.73699999999999999</v>
      </c>
      <c r="Z1314">
        <v>250</v>
      </c>
      <c r="AA1314">
        <v>0</v>
      </c>
      <c r="AB1314">
        <v>1</v>
      </c>
    </row>
    <row r="1315" spans="1:28" x14ac:dyDescent="0.25">
      <c r="A1315">
        <v>2011</v>
      </c>
      <c r="B1315">
        <v>70</v>
      </c>
      <c r="C1315" t="s">
        <v>276</v>
      </c>
      <c r="D1315" t="str">
        <f>IFERROR(INDEX('Draft Master List'!E:F,MATCH(C1315,'Draft Master List'!E:E,0),2),"N/A")</f>
        <v>852010</v>
      </c>
      <c r="E1315" t="s">
        <v>64</v>
      </c>
      <c r="F1315">
        <v>24</v>
      </c>
      <c r="G1315" t="s">
        <v>1</v>
      </c>
      <c r="H1315">
        <v>13</v>
      </c>
      <c r="I1315">
        <v>13</v>
      </c>
      <c r="J1315">
        <v>61</v>
      </c>
      <c r="K1315">
        <v>212</v>
      </c>
      <c r="L1315">
        <v>0</v>
      </c>
      <c r="M1315">
        <v>20</v>
      </c>
      <c r="N1315">
        <v>3.5</v>
      </c>
      <c r="O1315">
        <v>16.3</v>
      </c>
      <c r="P1315">
        <v>4.7</v>
      </c>
      <c r="Q1315">
        <v>1</v>
      </c>
      <c r="R1315">
        <v>1</v>
      </c>
      <c r="S1315">
        <v>-5</v>
      </c>
      <c r="T1315">
        <v>-5</v>
      </c>
      <c r="U1315">
        <v>0</v>
      </c>
      <c r="V1315">
        <v>-5</v>
      </c>
      <c r="W1315">
        <v>0.1</v>
      </c>
      <c r="X1315">
        <v>-0.4</v>
      </c>
      <c r="Y1315" s="2">
        <v>1</v>
      </c>
      <c r="Z1315">
        <v>207</v>
      </c>
      <c r="AA1315">
        <v>0</v>
      </c>
      <c r="AB1315">
        <v>11</v>
      </c>
    </row>
    <row r="1316" spans="1:28" x14ac:dyDescent="0.25">
      <c r="A1316">
        <v>2011</v>
      </c>
      <c r="B1316">
        <v>71</v>
      </c>
      <c r="C1316" t="s">
        <v>80</v>
      </c>
      <c r="D1316" t="str">
        <f>IFERROR(INDEX('Draft Master List'!E:F,MATCH(C1316,'Draft Master List'!E:E,0),2),"N/A")</f>
        <v>N/A</v>
      </c>
      <c r="E1316" t="s">
        <v>5</v>
      </c>
      <c r="F1316">
        <v>28</v>
      </c>
      <c r="G1316" t="s">
        <v>1</v>
      </c>
      <c r="H1316">
        <v>15</v>
      </c>
      <c r="I1316">
        <v>15</v>
      </c>
      <c r="J1316">
        <v>60</v>
      </c>
      <c r="K1316">
        <v>257</v>
      </c>
      <c r="L1316">
        <v>3</v>
      </c>
      <c r="M1316">
        <v>25</v>
      </c>
      <c r="N1316">
        <v>4.3</v>
      </c>
      <c r="O1316">
        <v>17.100000000000001</v>
      </c>
      <c r="P1316">
        <v>4</v>
      </c>
      <c r="Z1316">
        <v>257</v>
      </c>
      <c r="AA1316">
        <v>3</v>
      </c>
      <c r="AB1316">
        <v>5</v>
      </c>
    </row>
    <row r="1317" spans="1:28" x14ac:dyDescent="0.25">
      <c r="A1317">
        <v>2011</v>
      </c>
      <c r="B1317">
        <v>72</v>
      </c>
      <c r="C1317" t="s">
        <v>352</v>
      </c>
      <c r="D1317" t="str">
        <f>IFERROR(INDEX('Draft Master List'!E:F,MATCH(C1317,'Draft Master List'!E:E,0),2),"N/A")</f>
        <v>1732009</v>
      </c>
      <c r="E1317" t="s">
        <v>28</v>
      </c>
      <c r="F1317">
        <v>24</v>
      </c>
      <c r="H1317">
        <v>12</v>
      </c>
      <c r="I1317">
        <v>0</v>
      </c>
      <c r="J1317">
        <v>59</v>
      </c>
      <c r="K1317">
        <v>185</v>
      </c>
      <c r="L1317">
        <v>1</v>
      </c>
      <c r="M1317">
        <v>25</v>
      </c>
      <c r="N1317">
        <v>3.1</v>
      </c>
      <c r="O1317">
        <v>15.4</v>
      </c>
      <c r="P1317">
        <v>4.9000000000000004</v>
      </c>
      <c r="Q1317">
        <v>36</v>
      </c>
      <c r="R1317">
        <v>28</v>
      </c>
      <c r="S1317">
        <v>187</v>
      </c>
      <c r="T1317">
        <v>6.7</v>
      </c>
      <c r="U1317">
        <v>0</v>
      </c>
      <c r="V1317">
        <v>18</v>
      </c>
      <c r="W1317">
        <v>2.2999999999999998</v>
      </c>
      <c r="X1317">
        <v>15.6</v>
      </c>
      <c r="Y1317" s="2">
        <v>0.77800000000000002</v>
      </c>
      <c r="Z1317">
        <v>372</v>
      </c>
      <c r="AA1317">
        <v>1</v>
      </c>
      <c r="AB1317">
        <v>1</v>
      </c>
    </row>
    <row r="1318" spans="1:28" x14ac:dyDescent="0.25">
      <c r="A1318">
        <v>2011</v>
      </c>
      <c r="B1318">
        <v>73</v>
      </c>
      <c r="C1318" t="s">
        <v>404</v>
      </c>
      <c r="D1318" t="str">
        <f>IFERROR(INDEX('Draft Master List'!E:F,MATCH(C1318,'Draft Master List'!E:E,0),2),"N/A")</f>
        <v>1392008</v>
      </c>
      <c r="E1318" t="s">
        <v>7</v>
      </c>
      <c r="F1318">
        <v>25</v>
      </c>
      <c r="G1318" t="s">
        <v>643</v>
      </c>
      <c r="H1318">
        <v>8</v>
      </c>
      <c r="I1318">
        <v>4</v>
      </c>
      <c r="J1318">
        <v>59</v>
      </c>
      <c r="K1318">
        <v>200</v>
      </c>
      <c r="L1318">
        <v>1</v>
      </c>
      <c r="M1318">
        <v>39</v>
      </c>
      <c r="N1318">
        <v>3.4</v>
      </c>
      <c r="O1318">
        <v>25</v>
      </c>
      <c r="P1318">
        <v>7.4</v>
      </c>
      <c r="Q1318">
        <v>9</v>
      </c>
      <c r="R1318">
        <v>6</v>
      </c>
      <c r="S1318">
        <v>23</v>
      </c>
      <c r="T1318">
        <v>3.8</v>
      </c>
      <c r="U1318">
        <v>0</v>
      </c>
      <c r="V1318">
        <v>7</v>
      </c>
      <c r="W1318">
        <v>0.8</v>
      </c>
      <c r="X1318">
        <v>2.9</v>
      </c>
      <c r="Y1318" s="2">
        <v>0.66700000000000004</v>
      </c>
      <c r="Z1318">
        <v>223</v>
      </c>
      <c r="AA1318">
        <v>1</v>
      </c>
      <c r="AB1318">
        <v>1</v>
      </c>
    </row>
    <row r="1319" spans="1:28" x14ac:dyDescent="0.25">
      <c r="A1319">
        <v>2011</v>
      </c>
      <c r="B1319">
        <v>74</v>
      </c>
      <c r="C1319" t="s">
        <v>1267</v>
      </c>
      <c r="D1319" t="str">
        <f>IFERROR(INDEX('Draft Master List'!E:F,MATCH(C1319,'Draft Master List'!E:E,0),2),"N/A")</f>
        <v>N/A</v>
      </c>
      <c r="E1319" t="s">
        <v>12</v>
      </c>
      <c r="F1319">
        <v>25</v>
      </c>
      <c r="H1319">
        <v>15</v>
      </c>
      <c r="I1319">
        <v>0</v>
      </c>
      <c r="J1319">
        <v>58</v>
      </c>
      <c r="K1319">
        <v>195</v>
      </c>
      <c r="L1319">
        <v>2</v>
      </c>
      <c r="M1319">
        <v>18</v>
      </c>
      <c r="N1319">
        <v>3.4</v>
      </c>
      <c r="O1319">
        <v>13</v>
      </c>
      <c r="P1319">
        <v>3.9</v>
      </c>
      <c r="Q1319">
        <v>8</v>
      </c>
      <c r="R1319">
        <v>8</v>
      </c>
      <c r="S1319">
        <v>62</v>
      </c>
      <c r="T1319">
        <v>7.8</v>
      </c>
      <c r="U1319">
        <v>0</v>
      </c>
      <c r="V1319">
        <v>12</v>
      </c>
      <c r="W1319">
        <v>0.5</v>
      </c>
      <c r="X1319">
        <v>4.0999999999999996</v>
      </c>
      <c r="Y1319" s="2">
        <v>1</v>
      </c>
      <c r="Z1319">
        <v>257</v>
      </c>
      <c r="AA1319">
        <v>2</v>
      </c>
      <c r="AB1319">
        <v>2</v>
      </c>
    </row>
    <row r="1320" spans="1:28" x14ac:dyDescent="0.25">
      <c r="A1320">
        <v>2011</v>
      </c>
      <c r="B1320">
        <v>75</v>
      </c>
      <c r="C1320" t="s">
        <v>398</v>
      </c>
      <c r="D1320" t="str">
        <f>IFERROR(INDEX('Draft Master List'!E:F,MATCH(C1320,'Draft Master List'!E:E,0),2),"N/A")</f>
        <v>1222008</v>
      </c>
      <c r="E1320" t="s">
        <v>704</v>
      </c>
      <c r="F1320">
        <v>27</v>
      </c>
      <c r="H1320">
        <v>13</v>
      </c>
      <c r="I1320">
        <v>1</v>
      </c>
      <c r="J1320">
        <v>57</v>
      </c>
      <c r="K1320">
        <v>152</v>
      </c>
      <c r="L1320">
        <v>1</v>
      </c>
      <c r="M1320">
        <v>14</v>
      </c>
      <c r="N1320">
        <v>2.7</v>
      </c>
      <c r="O1320">
        <v>11.7</v>
      </c>
      <c r="P1320">
        <v>4.4000000000000004</v>
      </c>
      <c r="Q1320">
        <v>30</v>
      </c>
      <c r="R1320">
        <v>19</v>
      </c>
      <c r="S1320">
        <v>124</v>
      </c>
      <c r="T1320">
        <v>6.5</v>
      </c>
      <c r="U1320">
        <v>0</v>
      </c>
      <c r="V1320">
        <v>18</v>
      </c>
      <c r="W1320">
        <v>1.5</v>
      </c>
      <c r="X1320">
        <v>9.5</v>
      </c>
      <c r="Y1320" s="2">
        <v>0.63300000000000001</v>
      </c>
      <c r="Z1320">
        <v>276</v>
      </c>
      <c r="AA1320">
        <v>1</v>
      </c>
      <c r="AB1320">
        <v>6</v>
      </c>
    </row>
    <row r="1321" spans="1:28" x14ac:dyDescent="0.25">
      <c r="A1321">
        <v>2011</v>
      </c>
      <c r="B1321">
        <v>76</v>
      </c>
      <c r="C1321" t="s">
        <v>911</v>
      </c>
      <c r="D1321" t="str">
        <f>IFERROR(INDEX('Draft Master List'!E:F,MATCH(C1321,'Draft Master List'!E:E,0),2),"N/A")</f>
        <v>N/A</v>
      </c>
      <c r="E1321" t="s">
        <v>21</v>
      </c>
      <c r="F1321">
        <v>21</v>
      </c>
      <c r="H1321">
        <v>16</v>
      </c>
      <c r="I1321">
        <v>0</v>
      </c>
      <c r="J1321">
        <v>57</v>
      </c>
      <c r="K1321">
        <v>205</v>
      </c>
      <c r="L1321">
        <v>1</v>
      </c>
      <c r="M1321">
        <v>13</v>
      </c>
      <c r="N1321">
        <v>3.6</v>
      </c>
      <c r="O1321">
        <v>12.8</v>
      </c>
      <c r="P1321">
        <v>3.6</v>
      </c>
      <c r="Q1321">
        <v>27</v>
      </c>
      <c r="R1321">
        <v>21</v>
      </c>
      <c r="S1321">
        <v>188</v>
      </c>
      <c r="T1321">
        <v>9</v>
      </c>
      <c r="U1321">
        <v>1</v>
      </c>
      <c r="V1321">
        <v>31</v>
      </c>
      <c r="W1321">
        <v>1.3</v>
      </c>
      <c r="X1321">
        <v>11.8</v>
      </c>
      <c r="Y1321" s="2">
        <v>0.77800000000000002</v>
      </c>
      <c r="Z1321">
        <v>393</v>
      </c>
      <c r="AA1321">
        <v>2</v>
      </c>
      <c r="AB1321">
        <v>1</v>
      </c>
    </row>
    <row r="1322" spans="1:28" x14ac:dyDescent="0.25">
      <c r="A1322">
        <v>2011</v>
      </c>
      <c r="B1322">
        <v>77</v>
      </c>
      <c r="C1322" t="s">
        <v>31</v>
      </c>
      <c r="D1322" t="str">
        <f>IFERROR(INDEX('Draft Master List'!E:F,MATCH(C1322,'Draft Master List'!E:E,0),2),"N/A")</f>
        <v>N/A</v>
      </c>
      <c r="E1322" t="s">
        <v>29</v>
      </c>
      <c r="F1322">
        <v>29</v>
      </c>
      <c r="G1322" t="s">
        <v>1</v>
      </c>
      <c r="H1322">
        <v>16</v>
      </c>
      <c r="I1322">
        <v>16</v>
      </c>
      <c r="J1322">
        <v>56</v>
      </c>
      <c r="K1322">
        <v>215</v>
      </c>
      <c r="L1322">
        <v>0</v>
      </c>
      <c r="M1322">
        <v>18</v>
      </c>
      <c r="N1322">
        <v>3.8</v>
      </c>
      <c r="O1322">
        <v>13.4</v>
      </c>
      <c r="P1322">
        <v>3.5</v>
      </c>
      <c r="Z1322">
        <v>215</v>
      </c>
      <c r="AA1322">
        <v>0</v>
      </c>
      <c r="AB1322">
        <v>7</v>
      </c>
    </row>
    <row r="1323" spans="1:28" x14ac:dyDescent="0.25">
      <c r="A1323">
        <v>2011</v>
      </c>
      <c r="B1323">
        <v>78</v>
      </c>
      <c r="C1323" t="s">
        <v>917</v>
      </c>
      <c r="D1323" t="str">
        <f>IFERROR(INDEX('Draft Master List'!E:F,MATCH(C1323,'Draft Master List'!E:E,0),2),"N/A")</f>
        <v>N/A</v>
      </c>
      <c r="E1323" t="s">
        <v>7</v>
      </c>
      <c r="F1323">
        <v>24</v>
      </c>
      <c r="G1323" t="s">
        <v>643</v>
      </c>
      <c r="H1323">
        <v>6</v>
      </c>
      <c r="I1323">
        <v>2</v>
      </c>
      <c r="J1323">
        <v>56</v>
      </c>
      <c r="K1323">
        <v>328</v>
      </c>
      <c r="L1323">
        <v>0</v>
      </c>
      <c r="M1323">
        <v>28</v>
      </c>
      <c r="N1323">
        <v>5.9</v>
      </c>
      <c r="O1323">
        <v>54.7</v>
      </c>
      <c r="P1323">
        <v>9.3000000000000007</v>
      </c>
      <c r="Q1323">
        <v>14</v>
      </c>
      <c r="R1323">
        <v>9</v>
      </c>
      <c r="S1323">
        <v>68</v>
      </c>
      <c r="T1323">
        <v>7.6</v>
      </c>
      <c r="U1323">
        <v>0</v>
      </c>
      <c r="V1323">
        <v>16</v>
      </c>
      <c r="W1323">
        <v>1.5</v>
      </c>
      <c r="X1323">
        <v>11.3</v>
      </c>
      <c r="Y1323" s="2">
        <v>0.64300000000000002</v>
      </c>
      <c r="Z1323">
        <v>396</v>
      </c>
      <c r="AA1323">
        <v>0</v>
      </c>
      <c r="AB1323">
        <v>0</v>
      </c>
    </row>
    <row r="1324" spans="1:28" x14ac:dyDescent="0.25">
      <c r="A1324">
        <v>2011</v>
      </c>
      <c r="B1324">
        <v>79</v>
      </c>
      <c r="C1324" t="s">
        <v>320</v>
      </c>
      <c r="D1324" t="str">
        <f>IFERROR(INDEX('Draft Master List'!E:F,MATCH(C1324,'Draft Master List'!E:E,0),2),"N/A")</f>
        <v>172009</v>
      </c>
      <c r="E1324" t="s">
        <v>14</v>
      </c>
      <c r="F1324">
        <v>23</v>
      </c>
      <c r="G1324" t="s">
        <v>1</v>
      </c>
      <c r="H1324">
        <v>15</v>
      </c>
      <c r="I1324">
        <v>15</v>
      </c>
      <c r="J1324">
        <v>55</v>
      </c>
      <c r="K1324">
        <v>238</v>
      </c>
      <c r="L1324">
        <v>4</v>
      </c>
      <c r="M1324">
        <v>25</v>
      </c>
      <c r="N1324">
        <v>4.3</v>
      </c>
      <c r="O1324">
        <v>15.9</v>
      </c>
      <c r="P1324">
        <v>3.7</v>
      </c>
      <c r="Q1324">
        <v>1</v>
      </c>
      <c r="R1324">
        <v>0</v>
      </c>
      <c r="S1324">
        <v>-4</v>
      </c>
      <c r="U1324">
        <v>0</v>
      </c>
      <c r="V1324">
        <v>-4</v>
      </c>
      <c r="W1324">
        <v>0</v>
      </c>
      <c r="X1324">
        <v>-0.3</v>
      </c>
      <c r="Y1324" s="2">
        <v>0</v>
      </c>
      <c r="Z1324">
        <v>234</v>
      </c>
      <c r="AA1324">
        <v>4</v>
      </c>
      <c r="AB1324">
        <v>9</v>
      </c>
    </row>
    <row r="1325" spans="1:28" x14ac:dyDescent="0.25">
      <c r="A1325">
        <v>2011</v>
      </c>
      <c r="B1325">
        <v>80</v>
      </c>
      <c r="C1325" t="s">
        <v>533</v>
      </c>
      <c r="D1325" t="str">
        <f>IFERROR(INDEX('Draft Master List'!E:F,MATCH(C1325,'Draft Master List'!E:E,0),2),"N/A")</f>
        <v>1172006</v>
      </c>
      <c r="E1325" t="s">
        <v>19</v>
      </c>
      <c r="F1325">
        <v>29</v>
      </c>
      <c r="G1325" t="s">
        <v>643</v>
      </c>
      <c r="H1325">
        <v>16</v>
      </c>
      <c r="I1325">
        <v>1</v>
      </c>
      <c r="J1325">
        <v>53</v>
      </c>
      <c r="K1325">
        <v>248</v>
      </c>
      <c r="L1325">
        <v>1</v>
      </c>
      <c r="M1325">
        <v>48</v>
      </c>
      <c r="N1325">
        <v>4.7</v>
      </c>
      <c r="O1325">
        <v>15.5</v>
      </c>
      <c r="P1325">
        <v>3.3</v>
      </c>
      <c r="Q1325">
        <v>14</v>
      </c>
      <c r="R1325">
        <v>10</v>
      </c>
      <c r="S1325">
        <v>48</v>
      </c>
      <c r="T1325">
        <v>4.8</v>
      </c>
      <c r="U1325">
        <v>0</v>
      </c>
      <c r="V1325">
        <v>9</v>
      </c>
      <c r="W1325">
        <v>0.6</v>
      </c>
      <c r="X1325">
        <v>3</v>
      </c>
      <c r="Y1325" s="2">
        <v>0.71399999999999997</v>
      </c>
      <c r="Z1325">
        <v>296</v>
      </c>
      <c r="AA1325">
        <v>1</v>
      </c>
      <c r="AB1325">
        <v>2</v>
      </c>
    </row>
    <row r="1326" spans="1:28" x14ac:dyDescent="0.25">
      <c r="A1326">
        <v>2011</v>
      </c>
      <c r="B1326">
        <v>81</v>
      </c>
      <c r="C1326" t="s">
        <v>110</v>
      </c>
      <c r="D1326" t="str">
        <f>IFERROR(INDEX('Draft Master List'!E:F,MATCH(C1326,'Draft Master List'!E:E,0),2),"N/A")</f>
        <v>222009</v>
      </c>
      <c r="E1326" t="s">
        <v>18</v>
      </c>
      <c r="F1326">
        <v>23</v>
      </c>
      <c r="G1326" t="s">
        <v>74</v>
      </c>
      <c r="H1326">
        <v>16</v>
      </c>
      <c r="I1326">
        <v>14</v>
      </c>
      <c r="J1326">
        <v>52</v>
      </c>
      <c r="K1326">
        <v>345</v>
      </c>
      <c r="L1326">
        <v>2</v>
      </c>
      <c r="M1326">
        <v>39</v>
      </c>
      <c r="N1326">
        <v>6.6</v>
      </c>
      <c r="O1326">
        <v>21.6</v>
      </c>
      <c r="P1326">
        <v>3.3</v>
      </c>
      <c r="Q1326">
        <v>121</v>
      </c>
      <c r="R1326">
        <v>87</v>
      </c>
      <c r="S1326">
        <v>967</v>
      </c>
      <c r="T1326">
        <v>11.1</v>
      </c>
      <c r="U1326">
        <v>6</v>
      </c>
      <c r="V1326">
        <v>52</v>
      </c>
      <c r="W1326">
        <v>5.4</v>
      </c>
      <c r="X1326">
        <v>60.4</v>
      </c>
      <c r="Y1326" s="2">
        <v>0.71899999999999997</v>
      </c>
      <c r="Z1326">
        <v>1312</v>
      </c>
      <c r="AA1326">
        <v>8</v>
      </c>
      <c r="AB1326">
        <v>2</v>
      </c>
    </row>
    <row r="1327" spans="1:28" x14ac:dyDescent="0.25">
      <c r="A1327">
        <v>2011</v>
      </c>
      <c r="B1327">
        <v>82</v>
      </c>
      <c r="C1327" t="s">
        <v>84</v>
      </c>
      <c r="D1327" t="str">
        <f>IFERROR(INDEX('Draft Master List'!E:F,MATCH(C1327,'Draft Master List'!E:E,0),2),"N/A")</f>
        <v>N/A</v>
      </c>
      <c r="E1327" t="s">
        <v>34</v>
      </c>
      <c r="F1327">
        <v>27</v>
      </c>
      <c r="G1327" t="s">
        <v>1</v>
      </c>
      <c r="H1327">
        <v>16</v>
      </c>
      <c r="I1327">
        <v>16</v>
      </c>
      <c r="J1327">
        <v>52</v>
      </c>
      <c r="K1327">
        <v>179</v>
      </c>
      <c r="L1327">
        <v>2</v>
      </c>
      <c r="M1327">
        <v>14</v>
      </c>
      <c r="N1327">
        <v>3.4</v>
      </c>
      <c r="O1327">
        <v>11.2</v>
      </c>
      <c r="P1327">
        <v>3.3</v>
      </c>
      <c r="Z1327">
        <v>179</v>
      </c>
      <c r="AA1327">
        <v>2</v>
      </c>
      <c r="AB1327">
        <v>7</v>
      </c>
    </row>
    <row r="1328" spans="1:28" x14ac:dyDescent="0.25">
      <c r="A1328">
        <v>2011</v>
      </c>
      <c r="B1328">
        <v>83</v>
      </c>
      <c r="C1328" t="s">
        <v>736</v>
      </c>
      <c r="D1328" t="str">
        <f>IFERROR(INDEX('Draft Master List'!E:F,MATCH(C1328,'Draft Master List'!E:E,0),2),"N/A")</f>
        <v>N/A</v>
      </c>
      <c r="E1328" t="s">
        <v>4</v>
      </c>
      <c r="F1328">
        <v>22</v>
      </c>
      <c r="G1328" t="s">
        <v>1</v>
      </c>
      <c r="H1328">
        <v>15</v>
      </c>
      <c r="I1328">
        <v>14</v>
      </c>
      <c r="J1328">
        <v>48</v>
      </c>
      <c r="K1328">
        <v>98</v>
      </c>
      <c r="L1328">
        <v>0</v>
      </c>
      <c r="M1328">
        <v>12</v>
      </c>
      <c r="N1328">
        <v>2</v>
      </c>
      <c r="O1328">
        <v>6.5</v>
      </c>
      <c r="P1328">
        <v>3.2</v>
      </c>
      <c r="Z1328">
        <v>98</v>
      </c>
      <c r="AA1328">
        <v>0</v>
      </c>
      <c r="AB1328">
        <v>14</v>
      </c>
    </row>
    <row r="1329" spans="1:28" x14ac:dyDescent="0.25">
      <c r="A1329">
        <v>2011</v>
      </c>
      <c r="B1329">
        <v>84</v>
      </c>
      <c r="C1329" t="s">
        <v>92</v>
      </c>
      <c r="D1329" t="str">
        <f>IFERROR(INDEX('Draft Master List'!E:F,MATCH(C1329,'Draft Master List'!E:E,0),2),"N/A")</f>
        <v>2332008</v>
      </c>
      <c r="E1329" t="s">
        <v>19</v>
      </c>
      <c r="F1329">
        <v>26</v>
      </c>
      <c r="H1329">
        <v>16</v>
      </c>
      <c r="I1329">
        <v>0</v>
      </c>
      <c r="J1329">
        <v>46</v>
      </c>
      <c r="K1329">
        <v>145</v>
      </c>
      <c r="L1329">
        <v>1</v>
      </c>
      <c r="M1329">
        <v>22</v>
      </c>
      <c r="N1329">
        <v>3.2</v>
      </c>
      <c r="O1329">
        <v>9.1</v>
      </c>
      <c r="P1329">
        <v>2.9</v>
      </c>
      <c r="Q1329">
        <v>34</v>
      </c>
      <c r="R1329">
        <v>23</v>
      </c>
      <c r="S1329">
        <v>128</v>
      </c>
      <c r="T1329">
        <v>5.6</v>
      </c>
      <c r="U1329">
        <v>0</v>
      </c>
      <c r="V1329">
        <v>18</v>
      </c>
      <c r="W1329">
        <v>1.4</v>
      </c>
      <c r="X1329">
        <v>8</v>
      </c>
      <c r="Y1329" s="2">
        <v>0.67600000000000005</v>
      </c>
      <c r="Z1329">
        <v>273</v>
      </c>
      <c r="AA1329">
        <v>1</v>
      </c>
      <c r="AB1329">
        <v>0</v>
      </c>
    </row>
    <row r="1330" spans="1:28" x14ac:dyDescent="0.25">
      <c r="A1330">
        <v>2011</v>
      </c>
      <c r="B1330">
        <v>85</v>
      </c>
      <c r="C1330" t="s">
        <v>1259</v>
      </c>
      <c r="D1330" t="str">
        <f>IFERROR(INDEX('Draft Master List'!E:F,MATCH(C1330,'Draft Master List'!E:E,0),2),"N/A")</f>
        <v>N/A</v>
      </c>
      <c r="E1330" t="s">
        <v>9</v>
      </c>
      <c r="F1330">
        <v>26</v>
      </c>
      <c r="G1330" t="s">
        <v>643</v>
      </c>
      <c r="H1330">
        <v>16</v>
      </c>
      <c r="I1330">
        <v>1</v>
      </c>
      <c r="J1330">
        <v>46</v>
      </c>
      <c r="K1330">
        <v>163</v>
      </c>
      <c r="L1330">
        <v>0</v>
      </c>
      <c r="M1330">
        <v>17</v>
      </c>
      <c r="N1330">
        <v>3.5</v>
      </c>
      <c r="O1330">
        <v>10.199999999999999</v>
      </c>
      <c r="P1330">
        <v>2.9</v>
      </c>
      <c r="Q1330">
        <v>37</v>
      </c>
      <c r="R1330">
        <v>27</v>
      </c>
      <c r="S1330">
        <v>170</v>
      </c>
      <c r="T1330">
        <v>6.3</v>
      </c>
      <c r="U1330">
        <v>0</v>
      </c>
      <c r="V1330">
        <v>22</v>
      </c>
      <c r="W1330">
        <v>1.7</v>
      </c>
      <c r="X1330">
        <v>10.6</v>
      </c>
      <c r="Y1330" s="2">
        <v>0.73</v>
      </c>
      <c r="Z1330">
        <v>333</v>
      </c>
      <c r="AA1330">
        <v>0</v>
      </c>
      <c r="AB1330">
        <v>0</v>
      </c>
    </row>
    <row r="1331" spans="1:28" x14ac:dyDescent="0.25">
      <c r="A1331">
        <v>2011</v>
      </c>
      <c r="B1331">
        <v>86</v>
      </c>
      <c r="C1331" t="s">
        <v>1289</v>
      </c>
      <c r="D1331" t="str">
        <f>IFERROR(INDEX('Draft Master List'!E:F,MATCH(C1331,'Draft Master List'!E:E,0),2),"N/A")</f>
        <v>N/A</v>
      </c>
      <c r="E1331" t="s">
        <v>23</v>
      </c>
      <c r="F1331">
        <v>31</v>
      </c>
      <c r="G1331" t="s">
        <v>643</v>
      </c>
      <c r="H1331">
        <v>12</v>
      </c>
      <c r="I1331">
        <v>1</v>
      </c>
      <c r="J1331">
        <v>45</v>
      </c>
      <c r="K1331">
        <v>154</v>
      </c>
      <c r="L1331">
        <v>2</v>
      </c>
      <c r="M1331">
        <v>15</v>
      </c>
      <c r="N1331">
        <v>3.4</v>
      </c>
      <c r="O1331">
        <v>12.8</v>
      </c>
      <c r="P1331">
        <v>3.8</v>
      </c>
      <c r="Q1331">
        <v>1</v>
      </c>
      <c r="R1331">
        <v>0</v>
      </c>
      <c r="S1331">
        <v>0</v>
      </c>
      <c r="U1331">
        <v>0</v>
      </c>
      <c r="V1331">
        <v>0</v>
      </c>
      <c r="W1331">
        <v>0</v>
      </c>
      <c r="X1331">
        <v>0</v>
      </c>
      <c r="Y1331" s="2">
        <v>0</v>
      </c>
      <c r="Z1331">
        <v>154</v>
      </c>
      <c r="AA1331">
        <v>2</v>
      </c>
      <c r="AB1331">
        <v>0</v>
      </c>
    </row>
    <row r="1332" spans="1:28" x14ac:dyDescent="0.25">
      <c r="A1332">
        <v>2011</v>
      </c>
      <c r="B1332">
        <v>87</v>
      </c>
      <c r="C1332" t="s">
        <v>503</v>
      </c>
      <c r="D1332" t="str">
        <f>IFERROR(INDEX('Draft Master List'!E:F,MATCH(C1332,'Draft Master List'!E:E,0),2),"N/A")</f>
        <v>2442007</v>
      </c>
      <c r="E1332" t="s">
        <v>21</v>
      </c>
      <c r="F1332">
        <v>28</v>
      </c>
      <c r="H1332">
        <v>15</v>
      </c>
      <c r="I1332">
        <v>0</v>
      </c>
      <c r="J1332">
        <v>44</v>
      </c>
      <c r="K1332">
        <v>151</v>
      </c>
      <c r="L1332">
        <v>0</v>
      </c>
      <c r="M1332">
        <v>18</v>
      </c>
      <c r="N1332">
        <v>3.4</v>
      </c>
      <c r="O1332">
        <v>10.1</v>
      </c>
      <c r="P1332">
        <v>2.9</v>
      </c>
      <c r="Q1332">
        <v>32</v>
      </c>
      <c r="R1332">
        <v>26</v>
      </c>
      <c r="S1332">
        <v>179</v>
      </c>
      <c r="T1332">
        <v>6.9</v>
      </c>
      <c r="U1332">
        <v>1</v>
      </c>
      <c r="V1332">
        <v>21</v>
      </c>
      <c r="W1332">
        <v>1.7</v>
      </c>
      <c r="X1332">
        <v>11.9</v>
      </c>
      <c r="Y1332" s="2">
        <v>0.81299999999999994</v>
      </c>
      <c r="Z1332">
        <v>330</v>
      </c>
      <c r="AA1332">
        <v>1</v>
      </c>
      <c r="AB1332">
        <v>0</v>
      </c>
    </row>
    <row r="1333" spans="1:28" x14ac:dyDescent="0.25">
      <c r="A1333">
        <v>2011</v>
      </c>
      <c r="B1333">
        <v>88</v>
      </c>
      <c r="C1333" t="s">
        <v>646</v>
      </c>
      <c r="D1333" t="str">
        <f>IFERROR(INDEX('Draft Master List'!E:F,MATCH(C1333,'Draft Master List'!E:E,0),2),"N/A")</f>
        <v>N/A</v>
      </c>
      <c r="E1333" t="s">
        <v>30</v>
      </c>
      <c r="F1333">
        <v>34</v>
      </c>
      <c r="G1333" t="s">
        <v>1</v>
      </c>
      <c r="H1333">
        <v>16</v>
      </c>
      <c r="I1333">
        <v>16</v>
      </c>
      <c r="J1333">
        <v>43</v>
      </c>
      <c r="K1333">
        <v>109</v>
      </c>
      <c r="L1333">
        <v>3</v>
      </c>
      <c r="M1333">
        <v>13</v>
      </c>
      <c r="N1333">
        <v>2.5</v>
      </c>
      <c r="O1333">
        <v>6.8</v>
      </c>
      <c r="P1333">
        <v>2.7</v>
      </c>
      <c r="Z1333">
        <v>109</v>
      </c>
      <c r="AA1333">
        <v>3</v>
      </c>
      <c r="AB1333">
        <v>6</v>
      </c>
    </row>
    <row r="1334" spans="1:28" x14ac:dyDescent="0.25">
      <c r="A1334">
        <v>2011</v>
      </c>
      <c r="B1334">
        <v>89</v>
      </c>
      <c r="C1334" t="s">
        <v>284</v>
      </c>
      <c r="D1334" t="str">
        <f>IFERROR(INDEX('Draft Master List'!E:F,MATCH(C1334,'Draft Master List'!E:E,0),2),"N/A")</f>
        <v>1122010</v>
      </c>
      <c r="E1334" t="s">
        <v>32</v>
      </c>
      <c r="F1334">
        <v>23</v>
      </c>
      <c r="H1334">
        <v>15</v>
      </c>
      <c r="I1334">
        <v>0</v>
      </c>
      <c r="J1334">
        <v>43</v>
      </c>
      <c r="K1334">
        <v>134</v>
      </c>
      <c r="L1334">
        <v>0</v>
      </c>
      <c r="M1334">
        <v>11</v>
      </c>
      <c r="N1334">
        <v>3.1</v>
      </c>
      <c r="O1334">
        <v>8.9</v>
      </c>
      <c r="P1334">
        <v>2.9</v>
      </c>
      <c r="Q1334">
        <v>18</v>
      </c>
      <c r="R1334">
        <v>13</v>
      </c>
      <c r="S1334">
        <v>139</v>
      </c>
      <c r="T1334">
        <v>10.7</v>
      </c>
      <c r="U1334">
        <v>0</v>
      </c>
      <c r="V1334">
        <v>27</v>
      </c>
      <c r="W1334">
        <v>0.9</v>
      </c>
      <c r="X1334">
        <v>9.3000000000000007</v>
      </c>
      <c r="Y1334" s="2">
        <v>0.72199999999999998</v>
      </c>
      <c r="Z1334">
        <v>273</v>
      </c>
      <c r="AA1334">
        <v>0</v>
      </c>
      <c r="AB1334">
        <v>3</v>
      </c>
    </row>
    <row r="1335" spans="1:28" x14ac:dyDescent="0.25">
      <c r="A1335">
        <v>2011</v>
      </c>
      <c r="B1335">
        <v>90</v>
      </c>
      <c r="C1335" t="s">
        <v>371</v>
      </c>
      <c r="D1335" t="str">
        <f>IFERROR(INDEX('Draft Master List'!E:F,MATCH(C1335,'Draft Master List'!E:E,0),2),"N/A")</f>
        <v>2402009</v>
      </c>
      <c r="E1335" t="s">
        <v>10</v>
      </c>
      <c r="F1335">
        <v>24</v>
      </c>
      <c r="G1335" t="s">
        <v>643</v>
      </c>
      <c r="H1335">
        <v>14</v>
      </c>
      <c r="I1335">
        <v>1</v>
      </c>
      <c r="J1335">
        <v>43</v>
      </c>
      <c r="K1335">
        <v>167</v>
      </c>
      <c r="L1335">
        <v>0</v>
      </c>
      <c r="M1335">
        <v>39</v>
      </c>
      <c r="N1335">
        <v>3.9</v>
      </c>
      <c r="O1335">
        <v>11.9</v>
      </c>
      <c r="P1335">
        <v>3.1</v>
      </c>
      <c r="Q1335">
        <v>17</v>
      </c>
      <c r="R1335">
        <v>13</v>
      </c>
      <c r="S1335">
        <v>234</v>
      </c>
      <c r="T1335">
        <v>18</v>
      </c>
      <c r="U1335">
        <v>2</v>
      </c>
      <c r="V1335">
        <v>73</v>
      </c>
      <c r="W1335">
        <v>0.9</v>
      </c>
      <c r="X1335">
        <v>16.7</v>
      </c>
      <c r="Y1335" s="2">
        <v>0.76500000000000001</v>
      </c>
      <c r="Z1335">
        <v>401</v>
      </c>
      <c r="AA1335">
        <v>2</v>
      </c>
      <c r="AB1335">
        <v>0</v>
      </c>
    </row>
    <row r="1336" spans="1:28" x14ac:dyDescent="0.25">
      <c r="A1336">
        <v>2011</v>
      </c>
      <c r="B1336">
        <v>91</v>
      </c>
      <c r="C1336" t="s">
        <v>566</v>
      </c>
      <c r="D1336" t="str">
        <f>IFERROR(INDEX('Draft Master List'!E:F,MATCH(C1336,'Draft Master List'!E:E,0),2),"N/A")</f>
        <v>N/A</v>
      </c>
      <c r="E1336" t="s">
        <v>6</v>
      </c>
      <c r="F1336">
        <v>30</v>
      </c>
      <c r="G1336" t="s">
        <v>643</v>
      </c>
      <c r="H1336">
        <v>16</v>
      </c>
      <c r="I1336">
        <v>2</v>
      </c>
      <c r="J1336">
        <v>42</v>
      </c>
      <c r="K1336">
        <v>136</v>
      </c>
      <c r="L1336">
        <v>1</v>
      </c>
      <c r="M1336">
        <v>15</v>
      </c>
      <c r="N1336">
        <v>3.2</v>
      </c>
      <c r="O1336">
        <v>8.5</v>
      </c>
      <c r="P1336">
        <v>2.6</v>
      </c>
      <c r="Q1336">
        <v>2</v>
      </c>
      <c r="R1336">
        <v>0</v>
      </c>
      <c r="S1336">
        <v>0</v>
      </c>
      <c r="U1336">
        <v>0</v>
      </c>
      <c r="V1336">
        <v>0</v>
      </c>
      <c r="W1336">
        <v>0</v>
      </c>
      <c r="X1336">
        <v>0</v>
      </c>
      <c r="Y1336" s="2">
        <v>0</v>
      </c>
      <c r="Z1336">
        <v>136</v>
      </c>
      <c r="AA1336">
        <v>1</v>
      </c>
      <c r="AB1336">
        <v>1</v>
      </c>
    </row>
    <row r="1337" spans="1:28" x14ac:dyDescent="0.25">
      <c r="A1337">
        <v>2011</v>
      </c>
      <c r="B1337">
        <v>92</v>
      </c>
      <c r="C1337" t="s">
        <v>519</v>
      </c>
      <c r="D1337" t="str">
        <f>IFERROR(INDEX('Draft Master List'!E:F,MATCH(C1337,'Draft Master List'!E:E,0),2),"N/A")</f>
        <v>642006</v>
      </c>
      <c r="E1337" t="s">
        <v>19</v>
      </c>
      <c r="F1337">
        <v>28</v>
      </c>
      <c r="G1337" t="s">
        <v>1</v>
      </c>
      <c r="H1337">
        <v>15</v>
      </c>
      <c r="I1337">
        <v>14</v>
      </c>
      <c r="J1337">
        <v>40</v>
      </c>
      <c r="K1337">
        <v>108</v>
      </c>
      <c r="L1337">
        <v>1</v>
      </c>
      <c r="M1337">
        <v>13</v>
      </c>
      <c r="N1337">
        <v>2.7</v>
      </c>
      <c r="O1337">
        <v>7.2</v>
      </c>
      <c r="P1337">
        <v>2.7</v>
      </c>
      <c r="Z1337">
        <v>108</v>
      </c>
      <c r="AA1337">
        <v>1</v>
      </c>
      <c r="AB1337">
        <v>9</v>
      </c>
    </row>
    <row r="1338" spans="1:28" x14ac:dyDescent="0.25">
      <c r="A1338">
        <v>2011</v>
      </c>
      <c r="B1338">
        <v>93</v>
      </c>
      <c r="C1338" t="s">
        <v>2</v>
      </c>
      <c r="D1338" t="str">
        <f>IFERROR(INDEX('Draft Master List'!E:F,MATCH(C1338,'Draft Master List'!E:E,0),2),"N/A")</f>
        <v>182008</v>
      </c>
      <c r="E1338" t="s">
        <v>3</v>
      </c>
      <c r="F1338">
        <v>26</v>
      </c>
      <c r="G1338" t="s">
        <v>1</v>
      </c>
      <c r="H1338">
        <v>16</v>
      </c>
      <c r="I1338">
        <v>16</v>
      </c>
      <c r="J1338">
        <v>39</v>
      </c>
      <c r="K1338">
        <v>88</v>
      </c>
      <c r="L1338">
        <v>1</v>
      </c>
      <c r="M1338">
        <v>33</v>
      </c>
      <c r="N1338">
        <v>2.2999999999999998</v>
      </c>
      <c r="O1338">
        <v>5.5</v>
      </c>
      <c r="P1338">
        <v>2.4</v>
      </c>
      <c r="Q1338">
        <v>1</v>
      </c>
      <c r="R1338">
        <v>1</v>
      </c>
      <c r="S1338">
        <v>-8</v>
      </c>
      <c r="T1338">
        <v>-8</v>
      </c>
      <c r="U1338">
        <v>0</v>
      </c>
      <c r="V1338">
        <v>-8</v>
      </c>
      <c r="W1338">
        <v>0.1</v>
      </c>
      <c r="X1338">
        <v>-0.5</v>
      </c>
      <c r="Y1338" s="2">
        <v>1</v>
      </c>
      <c r="Z1338">
        <v>80</v>
      </c>
      <c r="AA1338">
        <v>1</v>
      </c>
      <c r="AB1338">
        <v>11</v>
      </c>
    </row>
    <row r="1339" spans="1:28" x14ac:dyDescent="0.25">
      <c r="A1339">
        <v>2011</v>
      </c>
      <c r="B1339">
        <v>94</v>
      </c>
      <c r="C1339" t="s">
        <v>748</v>
      </c>
      <c r="D1339" t="str">
        <f>IFERROR(INDEX('Draft Master List'!E:F,MATCH(C1339,'Draft Master List'!E:E,0),2),"N/A")</f>
        <v>N/A</v>
      </c>
      <c r="E1339" t="s">
        <v>15</v>
      </c>
      <c r="F1339">
        <v>24</v>
      </c>
      <c r="G1339" t="s">
        <v>1</v>
      </c>
      <c r="H1339">
        <v>16</v>
      </c>
      <c r="I1339">
        <v>16</v>
      </c>
      <c r="J1339">
        <v>37</v>
      </c>
      <c r="K1339">
        <v>152</v>
      </c>
      <c r="L1339">
        <v>1</v>
      </c>
      <c r="M1339">
        <v>17</v>
      </c>
      <c r="N1339">
        <v>4.0999999999999996</v>
      </c>
      <c r="O1339">
        <v>9.5</v>
      </c>
      <c r="P1339">
        <v>2.2999999999999998</v>
      </c>
      <c r="Q1339">
        <v>1</v>
      </c>
      <c r="R1339">
        <v>0</v>
      </c>
      <c r="S1339">
        <v>0</v>
      </c>
      <c r="U1339">
        <v>0</v>
      </c>
      <c r="V1339">
        <v>0</v>
      </c>
      <c r="W1339">
        <v>0</v>
      </c>
      <c r="X1339">
        <v>0</v>
      </c>
      <c r="Y1339" s="2">
        <v>0</v>
      </c>
      <c r="Z1339">
        <v>152</v>
      </c>
      <c r="AA1339">
        <v>1</v>
      </c>
      <c r="AB1339">
        <v>5</v>
      </c>
    </row>
    <row r="1340" spans="1:28" x14ac:dyDescent="0.25">
      <c r="A1340">
        <v>2011</v>
      </c>
      <c r="B1340">
        <v>95</v>
      </c>
      <c r="C1340" t="s">
        <v>702</v>
      </c>
      <c r="D1340" t="str">
        <f>IFERROR(INDEX('Draft Master List'!E:F,MATCH(C1340,'Draft Master List'!E:E,0),2),"N/A")</f>
        <v>N/A</v>
      </c>
      <c r="E1340" t="s">
        <v>14</v>
      </c>
      <c r="F1340">
        <v>31</v>
      </c>
      <c r="G1340" t="s">
        <v>643</v>
      </c>
      <c r="H1340">
        <v>7</v>
      </c>
      <c r="I1340">
        <v>2</v>
      </c>
      <c r="J1340">
        <v>37</v>
      </c>
      <c r="K1340">
        <v>206</v>
      </c>
      <c r="L1340">
        <v>0</v>
      </c>
      <c r="M1340">
        <v>34</v>
      </c>
      <c r="N1340">
        <v>5.6</v>
      </c>
      <c r="O1340">
        <v>29.4</v>
      </c>
      <c r="P1340">
        <v>5.3</v>
      </c>
      <c r="Q1340">
        <v>31</v>
      </c>
      <c r="R1340">
        <v>26</v>
      </c>
      <c r="S1340">
        <v>163</v>
      </c>
      <c r="T1340">
        <v>6.3</v>
      </c>
      <c r="U1340">
        <v>0</v>
      </c>
      <c r="V1340">
        <v>19</v>
      </c>
      <c r="W1340">
        <v>3.7</v>
      </c>
      <c r="X1340">
        <v>23.3</v>
      </c>
      <c r="Y1340" s="2">
        <v>0.83899999999999997</v>
      </c>
      <c r="Z1340">
        <v>369</v>
      </c>
      <c r="AA1340">
        <v>0</v>
      </c>
      <c r="AB1340">
        <v>1</v>
      </c>
    </row>
    <row r="1341" spans="1:28" x14ac:dyDescent="0.25">
      <c r="A1341">
        <v>2011</v>
      </c>
      <c r="B1341">
        <v>96</v>
      </c>
      <c r="C1341" t="s">
        <v>319</v>
      </c>
      <c r="D1341" t="str">
        <f>IFERROR(INDEX('Draft Master List'!E:F,MATCH(C1341,'Draft Master List'!E:E,0),2),"N/A")</f>
        <v>122009</v>
      </c>
      <c r="E1341" t="s">
        <v>26</v>
      </c>
      <c r="F1341">
        <v>24</v>
      </c>
      <c r="G1341" t="s">
        <v>643</v>
      </c>
      <c r="H1341">
        <v>7</v>
      </c>
      <c r="I1341">
        <v>2</v>
      </c>
      <c r="J1341">
        <v>37</v>
      </c>
      <c r="K1341">
        <v>179</v>
      </c>
      <c r="L1341">
        <v>0</v>
      </c>
      <c r="M1341">
        <v>24</v>
      </c>
      <c r="N1341">
        <v>4.8</v>
      </c>
      <c r="O1341">
        <v>25.6</v>
      </c>
      <c r="P1341">
        <v>5.3</v>
      </c>
      <c r="Q1341">
        <v>15</v>
      </c>
      <c r="R1341">
        <v>11</v>
      </c>
      <c r="S1341">
        <v>101</v>
      </c>
      <c r="T1341">
        <v>9.1999999999999993</v>
      </c>
      <c r="U1341">
        <v>1</v>
      </c>
      <c r="V1341">
        <v>28</v>
      </c>
      <c r="W1341">
        <v>1.6</v>
      </c>
      <c r="X1341">
        <v>14.4</v>
      </c>
      <c r="Y1341" s="2">
        <v>0.73299999999999998</v>
      </c>
      <c r="Z1341">
        <v>280</v>
      </c>
      <c r="AA1341">
        <v>1</v>
      </c>
      <c r="AB1341">
        <v>1</v>
      </c>
    </row>
    <row r="1342" spans="1:28" x14ac:dyDescent="0.25">
      <c r="A1342">
        <v>2011</v>
      </c>
      <c r="B1342">
        <v>97</v>
      </c>
      <c r="C1342" t="s">
        <v>82</v>
      </c>
      <c r="D1342" t="str">
        <f>IFERROR(INDEX('Draft Master List'!E:F,MATCH(C1342,'Draft Master List'!E:E,0),2),"N/A")</f>
        <v>32008</v>
      </c>
      <c r="E1342" t="s">
        <v>21</v>
      </c>
      <c r="F1342">
        <v>26</v>
      </c>
      <c r="G1342" t="s">
        <v>1</v>
      </c>
      <c r="H1342">
        <v>16</v>
      </c>
      <c r="I1342">
        <v>16</v>
      </c>
      <c r="J1342">
        <v>37</v>
      </c>
      <c r="K1342">
        <v>84</v>
      </c>
      <c r="L1342">
        <v>2</v>
      </c>
      <c r="M1342">
        <v>12</v>
      </c>
      <c r="N1342">
        <v>2.2999999999999998</v>
      </c>
      <c r="O1342">
        <v>5.3</v>
      </c>
      <c r="P1342">
        <v>2.2999999999999998</v>
      </c>
      <c r="Z1342">
        <v>84</v>
      </c>
      <c r="AA1342">
        <v>2</v>
      </c>
      <c r="AB1342">
        <v>5</v>
      </c>
    </row>
    <row r="1343" spans="1:28" x14ac:dyDescent="0.25">
      <c r="A1343">
        <v>2011</v>
      </c>
      <c r="B1343">
        <v>98</v>
      </c>
      <c r="C1343" t="s">
        <v>73</v>
      </c>
      <c r="D1343" t="str">
        <f>IFERROR(INDEX('Draft Master List'!E:F,MATCH(C1343,'Draft Master List'!E:E,0),2),"N/A")</f>
        <v>52009</v>
      </c>
      <c r="E1343" t="s">
        <v>32</v>
      </c>
      <c r="F1343">
        <v>25</v>
      </c>
      <c r="G1343" t="s">
        <v>1</v>
      </c>
      <c r="H1343">
        <v>16</v>
      </c>
      <c r="I1343">
        <v>16</v>
      </c>
      <c r="J1343">
        <v>37</v>
      </c>
      <c r="K1343">
        <v>103</v>
      </c>
      <c r="L1343">
        <v>6</v>
      </c>
      <c r="M1343">
        <v>25</v>
      </c>
      <c r="N1343">
        <v>2.8</v>
      </c>
      <c r="O1343">
        <v>6.4</v>
      </c>
      <c r="P1343">
        <v>2.2999999999999998</v>
      </c>
      <c r="Z1343">
        <v>103</v>
      </c>
      <c r="AA1343">
        <v>6</v>
      </c>
      <c r="AB1343">
        <v>10</v>
      </c>
    </row>
    <row r="1344" spans="1:28" x14ac:dyDescent="0.25">
      <c r="A1344">
        <v>2011</v>
      </c>
      <c r="B1344">
        <v>99</v>
      </c>
      <c r="C1344" t="s">
        <v>8</v>
      </c>
      <c r="D1344" t="str">
        <f>IFERROR(INDEX('Draft Master List'!E:F,MATCH(C1344,'Draft Master List'!E:E,0),2),"N/A")</f>
        <v>N/A</v>
      </c>
      <c r="E1344" t="s">
        <v>9</v>
      </c>
      <c r="F1344">
        <v>30</v>
      </c>
      <c r="G1344" t="s">
        <v>1</v>
      </c>
      <c r="H1344">
        <v>16</v>
      </c>
      <c r="I1344">
        <v>16</v>
      </c>
      <c r="J1344">
        <v>35</v>
      </c>
      <c r="K1344">
        <v>15</v>
      </c>
      <c r="L1344">
        <v>1</v>
      </c>
      <c r="M1344">
        <v>12</v>
      </c>
      <c r="N1344">
        <v>0.4</v>
      </c>
      <c r="O1344">
        <v>0.9</v>
      </c>
      <c r="P1344">
        <v>2.2000000000000002</v>
      </c>
      <c r="Z1344">
        <v>15</v>
      </c>
      <c r="AA1344">
        <v>1</v>
      </c>
      <c r="AB1344">
        <v>8</v>
      </c>
    </row>
    <row r="1345" spans="1:28" x14ac:dyDescent="0.25">
      <c r="A1345">
        <v>2011</v>
      </c>
      <c r="B1345">
        <v>100</v>
      </c>
      <c r="C1345" t="s">
        <v>682</v>
      </c>
      <c r="D1345" t="str">
        <f>IFERROR(INDEX('Draft Master List'!E:F,MATCH(C1345,'Draft Master List'!E:E,0),2),"N/A")</f>
        <v>N/A</v>
      </c>
      <c r="E1345" t="s">
        <v>33</v>
      </c>
      <c r="F1345">
        <v>27</v>
      </c>
      <c r="G1345" t="s">
        <v>1</v>
      </c>
      <c r="H1345">
        <v>13</v>
      </c>
      <c r="I1345">
        <v>12</v>
      </c>
      <c r="J1345">
        <v>32</v>
      </c>
      <c r="K1345">
        <v>65</v>
      </c>
      <c r="L1345">
        <v>2</v>
      </c>
      <c r="M1345">
        <v>16</v>
      </c>
      <c r="N1345">
        <v>2</v>
      </c>
      <c r="O1345">
        <v>5</v>
      </c>
      <c r="P1345">
        <v>2.5</v>
      </c>
      <c r="Z1345">
        <v>65</v>
      </c>
      <c r="AA1345">
        <v>2</v>
      </c>
      <c r="AB1345">
        <v>14</v>
      </c>
    </row>
    <row r="1346" spans="1:28" x14ac:dyDescent="0.25">
      <c r="A1346">
        <v>2011</v>
      </c>
      <c r="B1346">
        <v>101</v>
      </c>
      <c r="C1346" t="s">
        <v>1260</v>
      </c>
      <c r="D1346" t="str">
        <f>IFERROR(INDEX('Draft Master List'!E:F,MATCH(C1346,'Draft Master List'!E:E,0),2),"N/A")</f>
        <v>N/A</v>
      </c>
      <c r="E1346" t="s">
        <v>14</v>
      </c>
      <c r="F1346">
        <v>27</v>
      </c>
      <c r="H1346">
        <v>16</v>
      </c>
      <c r="I1346">
        <v>0</v>
      </c>
      <c r="J1346">
        <v>31</v>
      </c>
      <c r="K1346">
        <v>105</v>
      </c>
      <c r="L1346">
        <v>0</v>
      </c>
      <c r="M1346">
        <v>19</v>
      </c>
      <c r="N1346">
        <v>3.4</v>
      </c>
      <c r="O1346">
        <v>6.6</v>
      </c>
      <c r="P1346">
        <v>1.9</v>
      </c>
      <c r="Q1346">
        <v>53</v>
      </c>
      <c r="R1346">
        <v>41</v>
      </c>
      <c r="S1346">
        <v>291</v>
      </c>
      <c r="T1346">
        <v>7.1</v>
      </c>
      <c r="U1346">
        <v>0</v>
      </c>
      <c r="V1346">
        <v>16</v>
      </c>
      <c r="W1346">
        <v>2.6</v>
      </c>
      <c r="X1346">
        <v>18.2</v>
      </c>
      <c r="Y1346" s="2">
        <v>0.77400000000000002</v>
      </c>
      <c r="Z1346">
        <v>396</v>
      </c>
      <c r="AA1346">
        <v>0</v>
      </c>
      <c r="AB1346">
        <v>0</v>
      </c>
    </row>
    <row r="1347" spans="1:28" x14ac:dyDescent="0.25">
      <c r="A1347">
        <v>2011</v>
      </c>
      <c r="B1347">
        <v>102</v>
      </c>
      <c r="C1347" t="s">
        <v>83</v>
      </c>
      <c r="D1347" t="str">
        <f>IFERROR(INDEX('Draft Master List'!E:F,MATCH(C1347,'Draft Master List'!E:E,0),2),"N/A")</f>
        <v>N/A</v>
      </c>
      <c r="E1347" t="s">
        <v>24</v>
      </c>
      <c r="F1347">
        <v>29</v>
      </c>
      <c r="G1347" t="s">
        <v>1</v>
      </c>
      <c r="H1347">
        <v>15</v>
      </c>
      <c r="I1347">
        <v>15</v>
      </c>
      <c r="J1347">
        <v>31</v>
      </c>
      <c r="K1347">
        <v>70</v>
      </c>
      <c r="L1347">
        <v>0</v>
      </c>
      <c r="M1347">
        <v>11</v>
      </c>
      <c r="N1347">
        <v>2.2999999999999998</v>
      </c>
      <c r="O1347">
        <v>4.7</v>
      </c>
      <c r="P1347">
        <v>2.1</v>
      </c>
      <c r="Z1347">
        <v>70</v>
      </c>
      <c r="AA1347">
        <v>0</v>
      </c>
      <c r="AB1347">
        <v>9</v>
      </c>
    </row>
    <row r="1348" spans="1:28" x14ac:dyDescent="0.25">
      <c r="A1348">
        <v>2011</v>
      </c>
      <c r="B1348">
        <v>103</v>
      </c>
      <c r="C1348" t="s">
        <v>1252</v>
      </c>
      <c r="D1348" t="str">
        <f>IFERROR(INDEX('Draft Master List'!E:F,MATCH(C1348,'Draft Master List'!E:E,0),2),"N/A")</f>
        <v>N/A</v>
      </c>
      <c r="E1348" t="s">
        <v>13</v>
      </c>
      <c r="F1348">
        <v>26</v>
      </c>
      <c r="G1348" t="s">
        <v>643</v>
      </c>
      <c r="H1348">
        <v>10</v>
      </c>
      <c r="I1348">
        <v>1</v>
      </c>
      <c r="J1348">
        <v>30</v>
      </c>
      <c r="K1348">
        <v>101</v>
      </c>
      <c r="L1348">
        <v>1</v>
      </c>
      <c r="M1348">
        <v>12</v>
      </c>
      <c r="N1348">
        <v>3.4</v>
      </c>
      <c r="O1348">
        <v>10.1</v>
      </c>
      <c r="P1348">
        <v>3</v>
      </c>
      <c r="Q1348">
        <v>9</v>
      </c>
      <c r="R1348">
        <v>7</v>
      </c>
      <c r="S1348">
        <v>41</v>
      </c>
      <c r="T1348">
        <v>5.9</v>
      </c>
      <c r="U1348">
        <v>0</v>
      </c>
      <c r="V1348">
        <v>20</v>
      </c>
      <c r="W1348">
        <v>0.7</v>
      </c>
      <c r="X1348">
        <v>4.0999999999999996</v>
      </c>
      <c r="Y1348" s="2">
        <v>0.77800000000000002</v>
      </c>
      <c r="Z1348">
        <v>142</v>
      </c>
      <c r="AA1348">
        <v>1</v>
      </c>
      <c r="AB1348">
        <v>0</v>
      </c>
    </row>
    <row r="1349" spans="1:28" x14ac:dyDescent="0.25">
      <c r="A1349">
        <v>2011</v>
      </c>
      <c r="B1349">
        <v>104</v>
      </c>
      <c r="C1349" t="s">
        <v>1202</v>
      </c>
      <c r="D1349" t="str">
        <f>IFERROR(INDEX('Draft Master List'!E:F,MATCH(C1349,'Draft Master List'!E:E,0),2),"N/A")</f>
        <v>N/A</v>
      </c>
      <c r="E1349" t="s">
        <v>5</v>
      </c>
      <c r="F1349">
        <v>29</v>
      </c>
      <c r="G1349" t="s">
        <v>732</v>
      </c>
      <c r="H1349">
        <v>16</v>
      </c>
      <c r="I1349">
        <v>3</v>
      </c>
      <c r="J1349">
        <v>30</v>
      </c>
      <c r="K1349">
        <v>78</v>
      </c>
      <c r="L1349">
        <v>4</v>
      </c>
      <c r="M1349">
        <v>12</v>
      </c>
      <c r="N1349">
        <v>2.6</v>
      </c>
      <c r="O1349">
        <v>4.9000000000000004</v>
      </c>
      <c r="P1349">
        <v>1.9</v>
      </c>
      <c r="Q1349">
        <v>18</v>
      </c>
      <c r="R1349">
        <v>15</v>
      </c>
      <c r="S1349">
        <v>77</v>
      </c>
      <c r="T1349">
        <v>5.0999999999999996</v>
      </c>
      <c r="U1349">
        <v>2</v>
      </c>
      <c r="V1349">
        <v>11</v>
      </c>
      <c r="W1349">
        <v>0.9</v>
      </c>
      <c r="X1349">
        <v>4.8</v>
      </c>
      <c r="Y1349" s="2">
        <v>0.83299999999999996</v>
      </c>
      <c r="Z1349">
        <v>155</v>
      </c>
      <c r="AA1349">
        <v>6</v>
      </c>
      <c r="AB1349">
        <v>1</v>
      </c>
    </row>
    <row r="1350" spans="1:28" x14ac:dyDescent="0.25">
      <c r="A1350">
        <v>2011</v>
      </c>
      <c r="B1350">
        <v>105</v>
      </c>
      <c r="C1350" t="s">
        <v>1142</v>
      </c>
      <c r="D1350" t="str">
        <f>IFERROR(INDEX('Draft Master List'!E:F,MATCH(C1350,'Draft Master List'!E:E,0),2),"N/A")</f>
        <v>N/A</v>
      </c>
      <c r="E1350" t="s">
        <v>10</v>
      </c>
      <c r="F1350">
        <v>24</v>
      </c>
      <c r="H1350">
        <v>15</v>
      </c>
      <c r="I1350">
        <v>0</v>
      </c>
      <c r="J1350">
        <v>30</v>
      </c>
      <c r="K1350">
        <v>102</v>
      </c>
      <c r="L1350">
        <v>1</v>
      </c>
      <c r="M1350">
        <v>12</v>
      </c>
      <c r="N1350">
        <v>3.4</v>
      </c>
      <c r="O1350">
        <v>6.8</v>
      </c>
      <c r="P1350">
        <v>2</v>
      </c>
      <c r="Q1350">
        <v>5</v>
      </c>
      <c r="R1350">
        <v>3</v>
      </c>
      <c r="S1350">
        <v>21</v>
      </c>
      <c r="T1350">
        <v>7</v>
      </c>
      <c r="U1350">
        <v>0</v>
      </c>
      <c r="V1350">
        <v>13</v>
      </c>
      <c r="W1350">
        <v>0.2</v>
      </c>
      <c r="X1350">
        <v>1.4</v>
      </c>
      <c r="Y1350" s="2">
        <v>0.6</v>
      </c>
      <c r="Z1350">
        <v>123</v>
      </c>
      <c r="AA1350">
        <v>1</v>
      </c>
      <c r="AB1350">
        <v>0</v>
      </c>
    </row>
    <row r="1351" spans="1:28" x14ac:dyDescent="0.25">
      <c r="A1351">
        <v>2011</v>
      </c>
      <c r="B1351">
        <v>106</v>
      </c>
      <c r="C1351" t="s">
        <v>295</v>
      </c>
      <c r="D1351" t="str">
        <f>IFERROR(INDEX('Draft Master List'!E:F,MATCH(C1351,'Draft Master List'!E:E,0),2),"N/A")</f>
        <v>1732010</v>
      </c>
      <c r="E1351" t="s">
        <v>34</v>
      </c>
      <c r="F1351">
        <v>24</v>
      </c>
      <c r="H1351">
        <v>16</v>
      </c>
      <c r="I1351">
        <v>0</v>
      </c>
      <c r="J1351">
        <v>29</v>
      </c>
      <c r="K1351">
        <v>87</v>
      </c>
      <c r="L1351">
        <v>2</v>
      </c>
      <c r="M1351">
        <v>9</v>
      </c>
      <c r="N1351">
        <v>3</v>
      </c>
      <c r="O1351">
        <v>5.4</v>
      </c>
      <c r="P1351">
        <v>1.8</v>
      </c>
      <c r="Q1351">
        <v>1</v>
      </c>
      <c r="R1351">
        <v>1</v>
      </c>
      <c r="S1351">
        <v>6</v>
      </c>
      <c r="T1351">
        <v>6</v>
      </c>
      <c r="U1351">
        <v>0</v>
      </c>
      <c r="V1351">
        <v>6</v>
      </c>
      <c r="W1351">
        <v>0.1</v>
      </c>
      <c r="X1351">
        <v>0.4</v>
      </c>
      <c r="Y1351" s="2">
        <v>1</v>
      </c>
      <c r="Z1351">
        <v>93</v>
      </c>
      <c r="AA1351">
        <v>2</v>
      </c>
      <c r="AB1351">
        <v>0</v>
      </c>
    </row>
    <row r="1352" spans="1:28" x14ac:dyDescent="0.25">
      <c r="A1352">
        <v>2011</v>
      </c>
      <c r="B1352">
        <v>107</v>
      </c>
      <c r="C1352" t="s">
        <v>389</v>
      </c>
      <c r="D1352" t="str">
        <f>IFERROR(INDEX('Draft Master List'!E:F,MATCH(C1352,'Draft Master List'!E:E,0),2),"N/A")</f>
        <v>692008</v>
      </c>
      <c r="E1352" t="s">
        <v>13</v>
      </c>
      <c r="F1352">
        <v>26</v>
      </c>
      <c r="G1352" t="s">
        <v>732</v>
      </c>
      <c r="H1352">
        <v>16</v>
      </c>
      <c r="I1352">
        <v>3</v>
      </c>
      <c r="J1352">
        <v>28</v>
      </c>
      <c r="K1352">
        <v>90</v>
      </c>
      <c r="L1352">
        <v>0</v>
      </c>
      <c r="M1352">
        <v>16</v>
      </c>
      <c r="N1352">
        <v>3.2</v>
      </c>
      <c r="O1352">
        <v>5.6</v>
      </c>
      <c r="P1352">
        <v>1.8</v>
      </c>
      <c r="Q1352">
        <v>18</v>
      </c>
      <c r="R1352">
        <v>12</v>
      </c>
      <c r="S1352">
        <v>48</v>
      </c>
      <c r="T1352">
        <v>4</v>
      </c>
      <c r="U1352">
        <v>1</v>
      </c>
      <c r="V1352">
        <v>11</v>
      </c>
      <c r="W1352">
        <v>0.8</v>
      </c>
      <c r="X1352">
        <v>3</v>
      </c>
      <c r="Y1352" s="2">
        <v>0.66700000000000004</v>
      </c>
      <c r="Z1352">
        <v>138</v>
      </c>
      <c r="AA1352">
        <v>1</v>
      </c>
      <c r="AB1352">
        <v>2</v>
      </c>
    </row>
    <row r="1353" spans="1:28" x14ac:dyDescent="0.25">
      <c r="A1353">
        <v>2011</v>
      </c>
      <c r="B1353">
        <v>108</v>
      </c>
      <c r="C1353" t="s">
        <v>1290</v>
      </c>
      <c r="D1353" t="str">
        <f>IFERROR(INDEX('Draft Master List'!E:F,MATCH(C1353,'Draft Master List'!E:E,0),2),"N/A")</f>
        <v>N/A</v>
      </c>
      <c r="E1353" t="s">
        <v>27</v>
      </c>
      <c r="F1353">
        <v>34</v>
      </c>
      <c r="H1353">
        <v>3</v>
      </c>
      <c r="I1353">
        <v>0</v>
      </c>
      <c r="J1353">
        <v>28</v>
      </c>
      <c r="K1353">
        <v>98</v>
      </c>
      <c r="L1353">
        <v>0</v>
      </c>
      <c r="M1353">
        <v>15</v>
      </c>
      <c r="N1353">
        <v>3.5</v>
      </c>
      <c r="O1353">
        <v>32.700000000000003</v>
      </c>
      <c r="P1353">
        <v>9.3000000000000007</v>
      </c>
      <c r="Q1353">
        <v>7</v>
      </c>
      <c r="R1353">
        <v>5</v>
      </c>
      <c r="S1353">
        <v>13</v>
      </c>
      <c r="T1353">
        <v>2.6</v>
      </c>
      <c r="U1353">
        <v>0</v>
      </c>
      <c r="V1353">
        <v>9</v>
      </c>
      <c r="W1353">
        <v>1.7</v>
      </c>
      <c r="X1353">
        <v>4.3</v>
      </c>
      <c r="Y1353" s="2">
        <v>0.71399999999999997</v>
      </c>
      <c r="Z1353">
        <v>111</v>
      </c>
      <c r="AA1353">
        <v>0</v>
      </c>
      <c r="AB1353">
        <v>0</v>
      </c>
    </row>
    <row r="1354" spans="1:28" x14ac:dyDescent="0.25">
      <c r="A1354">
        <v>2011</v>
      </c>
      <c r="B1354">
        <v>109</v>
      </c>
      <c r="C1354" t="s">
        <v>737</v>
      </c>
      <c r="D1354" t="str">
        <f>IFERROR(INDEX('Draft Master List'!E:F,MATCH(C1354,'Draft Master List'!E:E,0),2),"N/A")</f>
        <v>N/A</v>
      </c>
      <c r="E1354" t="s">
        <v>18</v>
      </c>
      <c r="F1354">
        <v>23</v>
      </c>
      <c r="G1354" t="s">
        <v>1</v>
      </c>
      <c r="H1354">
        <v>11</v>
      </c>
      <c r="I1354">
        <v>10</v>
      </c>
      <c r="J1354">
        <v>28</v>
      </c>
      <c r="K1354">
        <v>219</v>
      </c>
      <c r="L1354">
        <v>0</v>
      </c>
      <c r="M1354">
        <v>28</v>
      </c>
      <c r="N1354">
        <v>7.8</v>
      </c>
      <c r="O1354">
        <v>19.899999999999999</v>
      </c>
      <c r="P1354">
        <v>2.5</v>
      </c>
      <c r="Z1354">
        <v>219</v>
      </c>
      <c r="AA1354">
        <v>0</v>
      </c>
      <c r="AB1354">
        <v>6</v>
      </c>
    </row>
    <row r="1355" spans="1:28" x14ac:dyDescent="0.25">
      <c r="A1355">
        <v>2011</v>
      </c>
      <c r="B1355">
        <v>110</v>
      </c>
      <c r="C1355" t="s">
        <v>288</v>
      </c>
      <c r="D1355" t="str">
        <f>IFERROR(INDEX('Draft Master List'!E:F,MATCH(C1355,'Draft Master List'!E:E,0),2),"N/A")</f>
        <v>1552010</v>
      </c>
      <c r="E1355" t="s">
        <v>10</v>
      </c>
      <c r="F1355">
        <v>23</v>
      </c>
      <c r="G1355" t="s">
        <v>62</v>
      </c>
      <c r="H1355">
        <v>8</v>
      </c>
      <c r="I1355">
        <v>7</v>
      </c>
      <c r="J1355">
        <v>28</v>
      </c>
      <c r="K1355">
        <v>128</v>
      </c>
      <c r="L1355">
        <v>0</v>
      </c>
      <c r="M1355">
        <v>14</v>
      </c>
      <c r="N1355">
        <v>4.5999999999999996</v>
      </c>
      <c r="O1355">
        <v>16</v>
      </c>
      <c r="P1355">
        <v>3.5</v>
      </c>
      <c r="Z1355">
        <v>128</v>
      </c>
      <c r="AA1355">
        <v>0</v>
      </c>
      <c r="AB1355">
        <v>4</v>
      </c>
    </row>
    <row r="1356" spans="1:28" x14ac:dyDescent="0.25">
      <c r="A1356">
        <v>2011</v>
      </c>
      <c r="B1356">
        <v>111</v>
      </c>
      <c r="C1356" t="s">
        <v>81</v>
      </c>
      <c r="D1356" t="str">
        <f>IFERROR(INDEX('Draft Master List'!E:F,MATCH(C1356,'Draft Master List'!E:E,0),2),"N/A")</f>
        <v>N/A</v>
      </c>
      <c r="E1356" t="s">
        <v>13</v>
      </c>
      <c r="F1356">
        <v>30</v>
      </c>
      <c r="G1356" t="s">
        <v>1</v>
      </c>
      <c r="H1356">
        <v>16</v>
      </c>
      <c r="I1356">
        <v>16</v>
      </c>
      <c r="J1356">
        <v>26</v>
      </c>
      <c r="K1356">
        <v>36</v>
      </c>
      <c r="L1356">
        <v>1</v>
      </c>
      <c r="M1356">
        <v>15</v>
      </c>
      <c r="N1356">
        <v>1.4</v>
      </c>
      <c r="O1356">
        <v>2.2999999999999998</v>
      </c>
      <c r="P1356">
        <v>1.6</v>
      </c>
      <c r="Z1356">
        <v>36</v>
      </c>
      <c r="AA1356">
        <v>1</v>
      </c>
      <c r="AB1356">
        <v>9</v>
      </c>
    </row>
    <row r="1357" spans="1:28" x14ac:dyDescent="0.25">
      <c r="A1357">
        <v>2011</v>
      </c>
      <c r="B1357">
        <v>112</v>
      </c>
      <c r="C1357" t="s">
        <v>69</v>
      </c>
      <c r="D1357" t="str">
        <f>IFERROR(INDEX('Draft Master List'!E:F,MATCH(C1357,'Draft Master List'!E:E,0),2),"N/A")</f>
        <v>N/A</v>
      </c>
      <c r="E1357" t="s">
        <v>25</v>
      </c>
      <c r="F1357">
        <v>29</v>
      </c>
      <c r="G1357" t="s">
        <v>1</v>
      </c>
      <c r="H1357">
        <v>9</v>
      </c>
      <c r="I1357">
        <v>9</v>
      </c>
      <c r="J1357">
        <v>25</v>
      </c>
      <c r="K1357">
        <v>99</v>
      </c>
      <c r="L1357">
        <v>0</v>
      </c>
      <c r="M1357">
        <v>11</v>
      </c>
      <c r="N1357">
        <v>4</v>
      </c>
      <c r="O1357">
        <v>11</v>
      </c>
      <c r="P1357">
        <v>2.8</v>
      </c>
      <c r="Q1357">
        <v>1</v>
      </c>
      <c r="R1357">
        <v>1</v>
      </c>
      <c r="S1357">
        <v>-4</v>
      </c>
      <c r="T1357">
        <v>-4</v>
      </c>
      <c r="U1357">
        <v>0</v>
      </c>
      <c r="V1357">
        <v>-4</v>
      </c>
      <c r="W1357">
        <v>0.1</v>
      </c>
      <c r="X1357">
        <v>-0.4</v>
      </c>
      <c r="Y1357" s="2">
        <v>1</v>
      </c>
      <c r="Z1357">
        <v>95</v>
      </c>
      <c r="AA1357">
        <v>0</v>
      </c>
      <c r="AB1357">
        <v>5</v>
      </c>
    </row>
    <row r="1358" spans="1:28" x14ac:dyDescent="0.25">
      <c r="A1358">
        <v>2011</v>
      </c>
      <c r="B1358">
        <v>113</v>
      </c>
      <c r="C1358" t="s">
        <v>522</v>
      </c>
      <c r="D1358" t="str">
        <f>IFERROR(INDEX('Draft Master List'!E:F,MATCH(C1358,'Draft Master List'!E:E,0),2),"N/A")</f>
        <v>792006</v>
      </c>
      <c r="E1358" t="s">
        <v>223</v>
      </c>
      <c r="F1358">
        <v>28</v>
      </c>
      <c r="H1358">
        <v>9</v>
      </c>
      <c r="I1358">
        <v>0</v>
      </c>
      <c r="J1358">
        <v>24</v>
      </c>
      <c r="K1358">
        <v>61</v>
      </c>
      <c r="L1358">
        <v>0</v>
      </c>
      <c r="M1358">
        <v>10</v>
      </c>
      <c r="N1358">
        <v>2.5</v>
      </c>
      <c r="O1358">
        <v>6.8</v>
      </c>
      <c r="P1358">
        <v>2.7</v>
      </c>
      <c r="Q1358">
        <v>1</v>
      </c>
      <c r="R1358">
        <v>0</v>
      </c>
      <c r="S1358">
        <v>0</v>
      </c>
      <c r="U1358">
        <v>0</v>
      </c>
      <c r="V1358">
        <v>0</v>
      </c>
      <c r="W1358">
        <v>0</v>
      </c>
      <c r="X1358">
        <v>0</v>
      </c>
      <c r="Y1358" s="2">
        <v>0</v>
      </c>
      <c r="Z1358">
        <v>61</v>
      </c>
      <c r="AA1358">
        <v>0</v>
      </c>
      <c r="AB1358">
        <v>0</v>
      </c>
    </row>
    <row r="1359" spans="1:28" x14ac:dyDescent="0.25">
      <c r="A1359">
        <v>2011</v>
      </c>
      <c r="B1359">
        <v>114</v>
      </c>
      <c r="C1359" t="s">
        <v>392</v>
      </c>
      <c r="D1359" t="str">
        <f>IFERROR(INDEX('Draft Master List'!E:F,MATCH(C1359,'Draft Master List'!E:E,0),2),"N/A")</f>
        <v>892008</v>
      </c>
      <c r="E1359" t="s">
        <v>669</v>
      </c>
      <c r="F1359">
        <v>25</v>
      </c>
      <c r="H1359">
        <v>6</v>
      </c>
      <c r="I1359">
        <v>0</v>
      </c>
      <c r="J1359">
        <v>24</v>
      </c>
      <c r="K1359">
        <v>84</v>
      </c>
      <c r="L1359">
        <v>1</v>
      </c>
      <c r="M1359">
        <v>28</v>
      </c>
      <c r="N1359">
        <v>3.5</v>
      </c>
      <c r="O1359">
        <v>14</v>
      </c>
      <c r="P1359">
        <v>4</v>
      </c>
      <c r="Q1359">
        <v>4</v>
      </c>
      <c r="R1359">
        <v>3</v>
      </c>
      <c r="S1359">
        <v>3</v>
      </c>
      <c r="T1359">
        <v>1</v>
      </c>
      <c r="U1359">
        <v>0</v>
      </c>
      <c r="V1359">
        <v>6</v>
      </c>
      <c r="W1359">
        <v>0.5</v>
      </c>
      <c r="X1359">
        <v>0.5</v>
      </c>
      <c r="Y1359" s="2">
        <v>0.75</v>
      </c>
      <c r="Z1359">
        <v>87</v>
      </c>
      <c r="AA1359">
        <v>1</v>
      </c>
      <c r="AB1359">
        <v>0</v>
      </c>
    </row>
    <row r="1360" spans="1:28" x14ac:dyDescent="0.25">
      <c r="A1360">
        <v>2011</v>
      </c>
      <c r="B1360">
        <v>115</v>
      </c>
      <c r="C1360" t="s">
        <v>913</v>
      </c>
      <c r="D1360" t="str">
        <f>IFERROR(INDEX('Draft Master List'!E:F,MATCH(C1360,'Draft Master List'!E:E,0),2),"N/A")</f>
        <v>N/A</v>
      </c>
      <c r="E1360" t="s">
        <v>6</v>
      </c>
      <c r="F1360">
        <v>21</v>
      </c>
      <c r="H1360">
        <v>15</v>
      </c>
      <c r="I1360">
        <v>0</v>
      </c>
      <c r="J1360">
        <v>23</v>
      </c>
      <c r="K1360">
        <v>102</v>
      </c>
      <c r="L1360">
        <v>1</v>
      </c>
      <c r="M1360">
        <v>20</v>
      </c>
      <c r="N1360">
        <v>4.4000000000000004</v>
      </c>
      <c r="O1360">
        <v>6.8</v>
      </c>
      <c r="P1360">
        <v>1.5</v>
      </c>
      <c r="Q1360">
        <v>1</v>
      </c>
      <c r="R1360">
        <v>1</v>
      </c>
      <c r="S1360">
        <v>-3</v>
      </c>
      <c r="T1360">
        <v>-3</v>
      </c>
      <c r="U1360">
        <v>0</v>
      </c>
      <c r="V1360">
        <v>-3</v>
      </c>
      <c r="W1360">
        <v>0.1</v>
      </c>
      <c r="X1360">
        <v>-0.2</v>
      </c>
      <c r="Y1360" s="2">
        <v>1</v>
      </c>
      <c r="Z1360">
        <v>99</v>
      </c>
      <c r="AA1360">
        <v>1</v>
      </c>
      <c r="AB1360">
        <v>1</v>
      </c>
    </row>
    <row r="1361" spans="1:28" x14ac:dyDescent="0.25">
      <c r="A1361">
        <v>2011</v>
      </c>
      <c r="B1361">
        <v>116</v>
      </c>
      <c r="C1361" t="s">
        <v>584</v>
      </c>
      <c r="D1361" t="str">
        <f>IFERROR(INDEX('Draft Master List'!E:F,MATCH(C1361,'Draft Master List'!E:E,0),2),"N/A")</f>
        <v>N/A</v>
      </c>
      <c r="E1361" t="s">
        <v>24</v>
      </c>
      <c r="F1361">
        <v>29</v>
      </c>
      <c r="H1361">
        <v>12</v>
      </c>
      <c r="I1361">
        <v>0</v>
      </c>
      <c r="J1361">
        <v>22</v>
      </c>
      <c r="K1361">
        <v>157</v>
      </c>
      <c r="L1361">
        <v>0</v>
      </c>
      <c r="M1361">
        <v>21</v>
      </c>
      <c r="N1361">
        <v>7.1</v>
      </c>
      <c r="O1361">
        <v>13.1</v>
      </c>
      <c r="P1361">
        <v>1.8</v>
      </c>
      <c r="Q1361">
        <v>14</v>
      </c>
      <c r="R1361">
        <v>11</v>
      </c>
      <c r="S1361">
        <v>104</v>
      </c>
      <c r="T1361">
        <v>9.5</v>
      </c>
      <c r="U1361">
        <v>1</v>
      </c>
      <c r="V1361">
        <v>24</v>
      </c>
      <c r="W1361">
        <v>0.9</v>
      </c>
      <c r="X1361">
        <v>8.6999999999999993</v>
      </c>
      <c r="Y1361" s="2">
        <v>0.78600000000000003</v>
      </c>
      <c r="Z1361">
        <v>261</v>
      </c>
      <c r="AA1361">
        <v>1</v>
      </c>
      <c r="AB1361">
        <v>2</v>
      </c>
    </row>
    <row r="1362" spans="1:28" x14ac:dyDescent="0.25">
      <c r="A1362">
        <v>2011</v>
      </c>
      <c r="B1362">
        <v>117</v>
      </c>
      <c r="C1362" t="s">
        <v>697</v>
      </c>
      <c r="D1362" t="str">
        <f>IFERROR(INDEX('Draft Master List'!E:F,MATCH(C1362,'Draft Master List'!E:E,0),2),"N/A")</f>
        <v>N/A</v>
      </c>
      <c r="E1362" t="s">
        <v>27</v>
      </c>
      <c r="F1362">
        <v>31</v>
      </c>
      <c r="G1362" t="s">
        <v>1</v>
      </c>
      <c r="H1362">
        <v>16</v>
      </c>
      <c r="I1362">
        <v>16</v>
      </c>
      <c r="J1362">
        <v>22</v>
      </c>
      <c r="K1362">
        <v>46</v>
      </c>
      <c r="L1362">
        <v>1</v>
      </c>
      <c r="M1362">
        <v>17</v>
      </c>
      <c r="N1362">
        <v>2.1</v>
      </c>
      <c r="O1362">
        <v>2.9</v>
      </c>
      <c r="P1362">
        <v>1.4</v>
      </c>
      <c r="Z1362">
        <v>46</v>
      </c>
      <c r="AA1362">
        <v>1</v>
      </c>
      <c r="AB1362">
        <v>7</v>
      </c>
    </row>
    <row r="1363" spans="1:28" x14ac:dyDescent="0.25">
      <c r="A1363">
        <v>2011</v>
      </c>
      <c r="B1363">
        <v>118</v>
      </c>
      <c r="C1363" t="s">
        <v>11</v>
      </c>
      <c r="D1363" t="str">
        <f>IFERROR(INDEX('Draft Master List'!E:F,MATCH(C1363,'Draft Master List'!E:E,0),2),"N/A")</f>
        <v>12009</v>
      </c>
      <c r="E1363" t="s">
        <v>12</v>
      </c>
      <c r="F1363">
        <v>23</v>
      </c>
      <c r="G1363" t="s">
        <v>1</v>
      </c>
      <c r="H1363">
        <v>16</v>
      </c>
      <c r="I1363">
        <v>16</v>
      </c>
      <c r="J1363">
        <v>22</v>
      </c>
      <c r="K1363">
        <v>78</v>
      </c>
      <c r="L1363">
        <v>0</v>
      </c>
      <c r="M1363">
        <v>22</v>
      </c>
      <c r="N1363">
        <v>3.5</v>
      </c>
      <c r="O1363">
        <v>4.9000000000000004</v>
      </c>
      <c r="P1363">
        <v>1.4</v>
      </c>
      <c r="Z1363">
        <v>78</v>
      </c>
      <c r="AA1363">
        <v>0</v>
      </c>
      <c r="AB1363">
        <v>5</v>
      </c>
    </row>
    <row r="1364" spans="1:28" x14ac:dyDescent="0.25">
      <c r="A1364">
        <v>2011</v>
      </c>
      <c r="B1364">
        <v>119</v>
      </c>
      <c r="C1364" t="s">
        <v>1205</v>
      </c>
      <c r="D1364" t="str">
        <f>IFERROR(INDEX('Draft Master List'!E:F,MATCH(C1364,'Draft Master List'!E:E,0),2),"N/A")</f>
        <v>N/A</v>
      </c>
      <c r="E1364" t="s">
        <v>27</v>
      </c>
      <c r="F1364">
        <v>23</v>
      </c>
      <c r="H1364">
        <v>9</v>
      </c>
      <c r="I1364">
        <v>0</v>
      </c>
      <c r="J1364">
        <v>22</v>
      </c>
      <c r="K1364">
        <v>76</v>
      </c>
      <c r="L1364">
        <v>1</v>
      </c>
      <c r="M1364">
        <v>17</v>
      </c>
      <c r="N1364">
        <v>3.5</v>
      </c>
      <c r="O1364">
        <v>8.4</v>
      </c>
      <c r="P1364">
        <v>2.4</v>
      </c>
      <c r="Q1364">
        <v>2</v>
      </c>
      <c r="R1364">
        <v>2</v>
      </c>
      <c r="S1364">
        <v>19</v>
      </c>
      <c r="T1364">
        <v>9.5</v>
      </c>
      <c r="U1364">
        <v>0</v>
      </c>
      <c r="V1364">
        <v>11</v>
      </c>
      <c r="W1364">
        <v>0.2</v>
      </c>
      <c r="X1364">
        <v>2.1</v>
      </c>
      <c r="Y1364" s="2">
        <v>1</v>
      </c>
      <c r="Z1364">
        <v>95</v>
      </c>
      <c r="AA1364">
        <v>1</v>
      </c>
      <c r="AB1364">
        <v>0</v>
      </c>
    </row>
    <row r="1365" spans="1:28" x14ac:dyDescent="0.25">
      <c r="A1365">
        <v>2011</v>
      </c>
      <c r="B1365">
        <v>120</v>
      </c>
      <c r="C1365" t="s">
        <v>130</v>
      </c>
      <c r="D1365" t="str">
        <f>IFERROR(INDEX('Draft Master List'!E:F,MATCH(C1365,'Draft Master List'!E:E,0),2),"N/A")</f>
        <v>1992010</v>
      </c>
      <c r="E1365" t="s">
        <v>18</v>
      </c>
      <c r="F1365">
        <v>25</v>
      </c>
      <c r="G1365" t="s">
        <v>77</v>
      </c>
      <c r="H1365">
        <v>11</v>
      </c>
      <c r="I1365">
        <v>1</v>
      </c>
      <c r="J1365">
        <v>22</v>
      </c>
      <c r="K1365">
        <v>154</v>
      </c>
      <c r="L1365">
        <v>2</v>
      </c>
      <c r="M1365">
        <v>65</v>
      </c>
      <c r="N1365">
        <v>7</v>
      </c>
      <c r="O1365">
        <v>14</v>
      </c>
      <c r="P1365">
        <v>2</v>
      </c>
      <c r="Q1365">
        <v>5</v>
      </c>
      <c r="R1365">
        <v>1</v>
      </c>
      <c r="S1365">
        <v>9</v>
      </c>
      <c r="T1365">
        <v>9</v>
      </c>
      <c r="U1365">
        <v>0</v>
      </c>
      <c r="V1365">
        <v>9</v>
      </c>
      <c r="W1365">
        <v>0.1</v>
      </c>
      <c r="X1365">
        <v>0.8</v>
      </c>
      <c r="Y1365" s="2">
        <v>0.2</v>
      </c>
      <c r="Z1365">
        <v>163</v>
      </c>
      <c r="AA1365">
        <v>2</v>
      </c>
      <c r="AB1365">
        <v>1</v>
      </c>
    </row>
    <row r="1366" spans="1:28" x14ac:dyDescent="0.25">
      <c r="A1366">
        <v>2011</v>
      </c>
      <c r="B1366">
        <v>121</v>
      </c>
      <c r="C1366" t="s">
        <v>593</v>
      </c>
      <c r="D1366" t="str">
        <f>IFERROR(INDEX('Draft Master List'!E:F,MATCH(C1366,'Draft Master List'!E:E,0),2),"N/A")</f>
        <v>N/A</v>
      </c>
      <c r="E1366" t="s">
        <v>0</v>
      </c>
      <c r="F1366">
        <v>32</v>
      </c>
      <c r="G1366" t="s">
        <v>1</v>
      </c>
      <c r="H1366">
        <v>16</v>
      </c>
      <c r="I1366">
        <v>16</v>
      </c>
      <c r="J1366">
        <v>21</v>
      </c>
      <c r="K1366">
        <v>86</v>
      </c>
      <c r="L1366">
        <v>1</v>
      </c>
      <c r="M1366">
        <v>20</v>
      </c>
      <c r="N1366">
        <v>4.0999999999999996</v>
      </c>
      <c r="O1366">
        <v>5.4</v>
      </c>
      <c r="P1366">
        <v>1.3</v>
      </c>
      <c r="Z1366">
        <v>86</v>
      </c>
      <c r="AA1366">
        <v>1</v>
      </c>
      <c r="AB1366">
        <v>1</v>
      </c>
    </row>
    <row r="1367" spans="1:28" x14ac:dyDescent="0.25">
      <c r="A1367">
        <v>2011</v>
      </c>
      <c r="B1367">
        <v>122</v>
      </c>
      <c r="C1367" t="s">
        <v>626</v>
      </c>
      <c r="D1367" t="str">
        <f>IFERROR(INDEX('Draft Master List'!E:F,MATCH(C1367,'Draft Master List'!E:E,0),2),"N/A")</f>
        <v>N/A</v>
      </c>
      <c r="E1367" t="s">
        <v>7</v>
      </c>
      <c r="F1367">
        <v>31</v>
      </c>
      <c r="G1367" t="s">
        <v>1</v>
      </c>
      <c r="H1367">
        <v>13</v>
      </c>
      <c r="I1367">
        <v>13</v>
      </c>
      <c r="J1367">
        <v>20</v>
      </c>
      <c r="K1367">
        <v>11</v>
      </c>
      <c r="L1367">
        <v>1</v>
      </c>
      <c r="M1367">
        <v>6</v>
      </c>
      <c r="N1367">
        <v>0.6</v>
      </c>
      <c r="O1367">
        <v>0.8</v>
      </c>
      <c r="P1367">
        <v>1.5</v>
      </c>
      <c r="Z1367">
        <v>11</v>
      </c>
      <c r="AA1367">
        <v>1</v>
      </c>
      <c r="AB1367">
        <v>8</v>
      </c>
    </row>
    <row r="1368" spans="1:28" x14ac:dyDescent="0.25">
      <c r="A1368">
        <v>2011</v>
      </c>
      <c r="B1368">
        <v>123</v>
      </c>
      <c r="C1368" t="s">
        <v>650</v>
      </c>
      <c r="D1368" t="str">
        <f>IFERROR(INDEX('Draft Master List'!E:F,MATCH(C1368,'Draft Master List'!E:E,0),2),"N/A")</f>
        <v>N/A</v>
      </c>
      <c r="E1368" t="s">
        <v>28</v>
      </c>
      <c r="F1368">
        <v>36</v>
      </c>
      <c r="G1368" t="s">
        <v>1</v>
      </c>
      <c r="H1368">
        <v>16</v>
      </c>
      <c r="I1368">
        <v>16</v>
      </c>
      <c r="J1368">
        <v>20</v>
      </c>
      <c r="K1368">
        <v>52</v>
      </c>
      <c r="L1368">
        <v>0</v>
      </c>
      <c r="M1368">
        <v>21</v>
      </c>
      <c r="N1368">
        <v>2.6</v>
      </c>
      <c r="O1368">
        <v>3.3</v>
      </c>
      <c r="P1368">
        <v>1.3</v>
      </c>
      <c r="Z1368">
        <v>52</v>
      </c>
      <c r="AA1368">
        <v>0</v>
      </c>
      <c r="AB1368">
        <v>4</v>
      </c>
    </row>
    <row r="1369" spans="1:28" x14ac:dyDescent="0.25">
      <c r="A1369">
        <v>2011</v>
      </c>
      <c r="B1369">
        <v>124</v>
      </c>
      <c r="C1369" t="s">
        <v>528</v>
      </c>
      <c r="D1369" t="str">
        <f>IFERROR(INDEX('Draft Master List'!E:F,MATCH(C1369,'Draft Master List'!E:E,0),2),"N/A")</f>
        <v>1032006</v>
      </c>
      <c r="E1369" t="s">
        <v>29</v>
      </c>
      <c r="F1369">
        <v>28</v>
      </c>
      <c r="G1369" t="s">
        <v>77</v>
      </c>
      <c r="H1369">
        <v>15</v>
      </c>
      <c r="I1369">
        <v>5</v>
      </c>
      <c r="J1369">
        <v>20</v>
      </c>
      <c r="K1369">
        <v>87</v>
      </c>
      <c r="L1369">
        <v>1</v>
      </c>
      <c r="M1369">
        <v>18</v>
      </c>
      <c r="N1369">
        <v>4.4000000000000004</v>
      </c>
      <c r="O1369">
        <v>5.8</v>
      </c>
      <c r="P1369">
        <v>1.3</v>
      </c>
      <c r="Q1369">
        <v>42</v>
      </c>
      <c r="R1369">
        <v>23</v>
      </c>
      <c r="S1369">
        <v>240</v>
      </c>
      <c r="T1369">
        <v>10.4</v>
      </c>
      <c r="U1369">
        <v>1</v>
      </c>
      <c r="V1369">
        <v>36</v>
      </c>
      <c r="W1369">
        <v>1.5</v>
      </c>
      <c r="X1369">
        <v>16</v>
      </c>
      <c r="Y1369" s="2">
        <v>0.54800000000000004</v>
      </c>
      <c r="Z1369">
        <v>327</v>
      </c>
      <c r="AA1369">
        <v>2</v>
      </c>
      <c r="AB1369">
        <v>0</v>
      </c>
    </row>
    <row r="1370" spans="1:28" x14ac:dyDescent="0.25">
      <c r="A1370">
        <v>2011</v>
      </c>
      <c r="B1370">
        <v>125</v>
      </c>
      <c r="C1370" t="s">
        <v>696</v>
      </c>
      <c r="D1370" t="str">
        <f>IFERROR(INDEX('Draft Master List'!E:F,MATCH(C1370,'Draft Master List'!E:E,0),2),"N/A")</f>
        <v>N/A</v>
      </c>
      <c r="E1370" t="s">
        <v>10</v>
      </c>
      <c r="F1370">
        <v>32</v>
      </c>
      <c r="G1370" t="s">
        <v>643</v>
      </c>
      <c r="H1370">
        <v>12</v>
      </c>
      <c r="I1370">
        <v>1</v>
      </c>
      <c r="J1370">
        <v>20</v>
      </c>
      <c r="K1370">
        <v>77</v>
      </c>
      <c r="L1370">
        <v>1</v>
      </c>
      <c r="M1370">
        <v>34</v>
      </c>
      <c r="N1370">
        <v>3.9</v>
      </c>
      <c r="O1370">
        <v>6.4</v>
      </c>
      <c r="P1370">
        <v>1.7</v>
      </c>
      <c r="Q1370">
        <v>24</v>
      </c>
      <c r="R1370">
        <v>14</v>
      </c>
      <c r="S1370">
        <v>91</v>
      </c>
      <c r="T1370">
        <v>6.5</v>
      </c>
      <c r="U1370">
        <v>0</v>
      </c>
      <c r="V1370">
        <v>17</v>
      </c>
      <c r="W1370">
        <v>1.2</v>
      </c>
      <c r="X1370">
        <v>7.6</v>
      </c>
      <c r="Y1370" s="2">
        <v>0.58299999999999996</v>
      </c>
      <c r="Z1370">
        <v>168</v>
      </c>
      <c r="AA1370">
        <v>1</v>
      </c>
      <c r="AB1370">
        <v>0</v>
      </c>
    </row>
    <row r="1371" spans="1:28" x14ac:dyDescent="0.25">
      <c r="A1371">
        <v>2011</v>
      </c>
      <c r="B1371">
        <v>126</v>
      </c>
      <c r="C1371" t="s">
        <v>17</v>
      </c>
      <c r="D1371" t="str">
        <f>IFERROR(INDEX('Draft Master List'!E:F,MATCH(C1371,'Draft Master List'!E:E,0),2),"N/A")</f>
        <v>12010</v>
      </c>
      <c r="E1371" t="s">
        <v>223</v>
      </c>
      <c r="F1371">
        <v>24</v>
      </c>
      <c r="G1371" t="s">
        <v>1</v>
      </c>
      <c r="H1371">
        <v>10</v>
      </c>
      <c r="I1371">
        <v>10</v>
      </c>
      <c r="J1371">
        <v>18</v>
      </c>
      <c r="K1371">
        <v>26</v>
      </c>
      <c r="L1371">
        <v>0</v>
      </c>
      <c r="M1371">
        <v>17</v>
      </c>
      <c r="N1371">
        <v>1.4</v>
      </c>
      <c r="O1371">
        <v>2.6</v>
      </c>
      <c r="P1371">
        <v>1.8</v>
      </c>
      <c r="Z1371">
        <v>26</v>
      </c>
      <c r="AA1371">
        <v>0</v>
      </c>
      <c r="AB1371">
        <v>10</v>
      </c>
    </row>
    <row r="1372" spans="1:28" x14ac:dyDescent="0.25">
      <c r="A1372">
        <v>2011</v>
      </c>
      <c r="B1372">
        <v>127</v>
      </c>
      <c r="C1372" t="s">
        <v>569</v>
      </c>
      <c r="D1372" t="str">
        <f>IFERROR(INDEX('Draft Master List'!E:F,MATCH(C1372,'Draft Master List'!E:E,0),2),"N/A")</f>
        <v>N/A</v>
      </c>
      <c r="E1372" t="s">
        <v>16</v>
      </c>
      <c r="F1372">
        <v>30</v>
      </c>
      <c r="G1372" t="s">
        <v>62</v>
      </c>
      <c r="H1372">
        <v>6</v>
      </c>
      <c r="I1372">
        <v>6</v>
      </c>
      <c r="J1372">
        <v>18</v>
      </c>
      <c r="K1372">
        <v>60</v>
      </c>
      <c r="L1372">
        <v>2</v>
      </c>
      <c r="M1372">
        <v>17</v>
      </c>
      <c r="N1372">
        <v>3.3</v>
      </c>
      <c r="O1372">
        <v>10</v>
      </c>
      <c r="P1372">
        <v>3</v>
      </c>
      <c r="Z1372">
        <v>60</v>
      </c>
      <c r="AA1372">
        <v>2</v>
      </c>
      <c r="AB1372">
        <v>3</v>
      </c>
    </row>
    <row r="1373" spans="1:28" x14ac:dyDescent="0.25">
      <c r="A1373">
        <v>2011</v>
      </c>
      <c r="B1373">
        <v>128</v>
      </c>
      <c r="C1373" t="s">
        <v>66</v>
      </c>
      <c r="D1373" t="str">
        <f>IFERROR(INDEX('Draft Master List'!E:F,MATCH(C1373,'Draft Master List'!E:E,0),2),"N/A")</f>
        <v>112006</v>
      </c>
      <c r="E1373" t="s">
        <v>63</v>
      </c>
      <c r="F1373">
        <v>28</v>
      </c>
      <c r="G1373" t="s">
        <v>1</v>
      </c>
      <c r="H1373">
        <v>10</v>
      </c>
      <c r="I1373">
        <v>10</v>
      </c>
      <c r="J1373">
        <v>18</v>
      </c>
      <c r="K1373">
        <v>55</v>
      </c>
      <c r="L1373">
        <v>1</v>
      </c>
      <c r="M1373">
        <v>12</v>
      </c>
      <c r="N1373">
        <v>3.1</v>
      </c>
      <c r="O1373">
        <v>5.5</v>
      </c>
      <c r="P1373">
        <v>1.8</v>
      </c>
      <c r="Z1373">
        <v>55</v>
      </c>
      <c r="AA1373">
        <v>1</v>
      </c>
      <c r="AB1373">
        <v>7</v>
      </c>
    </row>
    <row r="1374" spans="1:28" x14ac:dyDescent="0.25">
      <c r="A1374">
        <v>2011</v>
      </c>
      <c r="B1374">
        <v>129</v>
      </c>
      <c r="C1374" t="s">
        <v>1291</v>
      </c>
      <c r="D1374" t="str">
        <f>IFERROR(INDEX('Draft Master List'!E:F,MATCH(C1374,'Draft Master List'!E:E,0),2),"N/A")</f>
        <v>N/A</v>
      </c>
      <c r="E1374" t="s">
        <v>5</v>
      </c>
      <c r="F1374">
        <v>23</v>
      </c>
      <c r="H1374">
        <v>8</v>
      </c>
      <c r="I1374">
        <v>0</v>
      </c>
      <c r="J1374">
        <v>18</v>
      </c>
      <c r="K1374">
        <v>69</v>
      </c>
      <c r="L1374">
        <v>0</v>
      </c>
      <c r="M1374">
        <v>10</v>
      </c>
      <c r="N1374">
        <v>3.8</v>
      </c>
      <c r="O1374">
        <v>8.6</v>
      </c>
      <c r="P1374">
        <v>2.2999999999999998</v>
      </c>
      <c r="Q1374">
        <v>12</v>
      </c>
      <c r="R1374">
        <v>10</v>
      </c>
      <c r="S1374">
        <v>69</v>
      </c>
      <c r="T1374">
        <v>6.9</v>
      </c>
      <c r="U1374">
        <v>0</v>
      </c>
      <c r="V1374">
        <v>22</v>
      </c>
      <c r="W1374">
        <v>1.3</v>
      </c>
      <c r="X1374">
        <v>8.6</v>
      </c>
      <c r="Y1374" s="2">
        <v>0.83299999999999996</v>
      </c>
      <c r="Z1374">
        <v>138</v>
      </c>
      <c r="AA1374">
        <v>0</v>
      </c>
      <c r="AB1374">
        <v>0</v>
      </c>
    </row>
    <row r="1375" spans="1:28" x14ac:dyDescent="0.25">
      <c r="A1375">
        <v>2011</v>
      </c>
      <c r="B1375">
        <v>130</v>
      </c>
      <c r="C1375" t="s">
        <v>509</v>
      </c>
      <c r="D1375" t="str">
        <f>IFERROR(INDEX('Draft Master List'!E:F,MATCH(C1375,'Draft Master List'!E:E,0),2),"N/A")</f>
        <v>32006</v>
      </c>
      <c r="E1375" t="s">
        <v>6</v>
      </c>
      <c r="F1375">
        <v>28</v>
      </c>
      <c r="G1375" t="s">
        <v>62</v>
      </c>
      <c r="H1375">
        <v>6</v>
      </c>
      <c r="I1375">
        <v>3</v>
      </c>
      <c r="J1375">
        <v>18</v>
      </c>
      <c r="K1375">
        <v>79</v>
      </c>
      <c r="L1375">
        <v>0</v>
      </c>
      <c r="M1375">
        <v>13</v>
      </c>
      <c r="N1375">
        <v>4.4000000000000004</v>
      </c>
      <c r="O1375">
        <v>13.2</v>
      </c>
      <c r="P1375">
        <v>3</v>
      </c>
      <c r="Z1375">
        <v>79</v>
      </c>
      <c r="AA1375">
        <v>0</v>
      </c>
      <c r="AB1375">
        <v>2</v>
      </c>
    </row>
    <row r="1376" spans="1:28" x14ac:dyDescent="0.25">
      <c r="A1376">
        <v>2011</v>
      </c>
      <c r="B1376">
        <v>131</v>
      </c>
      <c r="C1376" t="s">
        <v>701</v>
      </c>
      <c r="D1376" t="str">
        <f>IFERROR(INDEX('Draft Master List'!E:F,MATCH(C1376,'Draft Master List'!E:E,0),2),"N/A")</f>
        <v>N/A</v>
      </c>
      <c r="E1376" t="s">
        <v>30</v>
      </c>
      <c r="F1376">
        <v>35</v>
      </c>
      <c r="G1376" t="s">
        <v>643</v>
      </c>
      <c r="H1376">
        <v>7</v>
      </c>
      <c r="I1376">
        <v>3</v>
      </c>
      <c r="J1376">
        <v>17</v>
      </c>
      <c r="K1376">
        <v>57</v>
      </c>
      <c r="L1376">
        <v>0</v>
      </c>
      <c r="M1376">
        <v>9</v>
      </c>
      <c r="N1376">
        <v>3.4</v>
      </c>
      <c r="O1376">
        <v>8.1</v>
      </c>
      <c r="P1376">
        <v>2.4</v>
      </c>
      <c r="Q1376">
        <v>9</v>
      </c>
      <c r="R1376">
        <v>7</v>
      </c>
      <c r="S1376">
        <v>34</v>
      </c>
      <c r="T1376">
        <v>4.9000000000000004</v>
      </c>
      <c r="U1376">
        <v>0</v>
      </c>
      <c r="V1376">
        <v>18</v>
      </c>
      <c r="W1376">
        <v>1</v>
      </c>
      <c r="X1376">
        <v>4.9000000000000004</v>
      </c>
      <c r="Y1376" s="2">
        <v>0.77800000000000002</v>
      </c>
      <c r="Z1376">
        <v>91</v>
      </c>
      <c r="AA1376">
        <v>0</v>
      </c>
      <c r="AB1376">
        <v>0</v>
      </c>
    </row>
    <row r="1377" spans="1:28" x14ac:dyDescent="0.25">
      <c r="A1377">
        <v>2011</v>
      </c>
      <c r="B1377">
        <v>132</v>
      </c>
      <c r="C1377" t="s">
        <v>907</v>
      </c>
      <c r="D1377" t="str">
        <f>IFERROR(INDEX('Draft Master List'!E:F,MATCH(C1377,'Draft Master List'!E:E,0),2),"N/A")</f>
        <v>N/A</v>
      </c>
      <c r="E1377" t="s">
        <v>28</v>
      </c>
      <c r="F1377">
        <v>22</v>
      </c>
      <c r="H1377">
        <v>13</v>
      </c>
      <c r="I1377">
        <v>0</v>
      </c>
      <c r="J1377">
        <v>17</v>
      </c>
      <c r="K1377">
        <v>44</v>
      </c>
      <c r="L1377">
        <v>1</v>
      </c>
      <c r="M1377">
        <v>12</v>
      </c>
      <c r="N1377">
        <v>2.6</v>
      </c>
      <c r="O1377">
        <v>3.4</v>
      </c>
      <c r="P1377">
        <v>1.3</v>
      </c>
      <c r="Q1377">
        <v>6</v>
      </c>
      <c r="R1377">
        <v>4</v>
      </c>
      <c r="S1377">
        <v>32</v>
      </c>
      <c r="T1377">
        <v>8</v>
      </c>
      <c r="U1377">
        <v>0</v>
      </c>
      <c r="V1377">
        <v>21</v>
      </c>
      <c r="W1377">
        <v>0.3</v>
      </c>
      <c r="X1377">
        <v>2.5</v>
      </c>
      <c r="Y1377" s="2">
        <v>0.66700000000000004</v>
      </c>
      <c r="Z1377">
        <v>76</v>
      </c>
      <c r="AA1377">
        <v>1</v>
      </c>
      <c r="AB1377">
        <v>1</v>
      </c>
    </row>
    <row r="1378" spans="1:28" x14ac:dyDescent="0.25">
      <c r="A1378">
        <v>2011</v>
      </c>
      <c r="B1378">
        <v>133</v>
      </c>
      <c r="C1378" t="s">
        <v>445</v>
      </c>
      <c r="D1378" t="str">
        <f>IFERROR(INDEX('Draft Master List'!E:F,MATCH(C1378,'Draft Master List'!E:E,0),2),"N/A")</f>
        <v>362007</v>
      </c>
      <c r="E1378" t="s">
        <v>10</v>
      </c>
      <c r="F1378">
        <v>27</v>
      </c>
      <c r="G1378" t="s">
        <v>1</v>
      </c>
      <c r="H1378">
        <v>9</v>
      </c>
      <c r="I1378">
        <v>9</v>
      </c>
      <c r="J1378">
        <v>17</v>
      </c>
      <c r="K1378">
        <v>65</v>
      </c>
      <c r="L1378">
        <v>0</v>
      </c>
      <c r="M1378">
        <v>17</v>
      </c>
      <c r="N1378">
        <v>3.8</v>
      </c>
      <c r="O1378">
        <v>7.2</v>
      </c>
      <c r="P1378">
        <v>1.9</v>
      </c>
      <c r="Z1378">
        <v>65</v>
      </c>
      <c r="AA1378">
        <v>0</v>
      </c>
      <c r="AB1378">
        <v>8</v>
      </c>
    </row>
    <row r="1379" spans="1:28" x14ac:dyDescent="0.25">
      <c r="A1379">
        <v>2011</v>
      </c>
      <c r="B1379">
        <v>134</v>
      </c>
      <c r="C1379" t="s">
        <v>452</v>
      </c>
      <c r="D1379" t="str">
        <f>IFERROR(INDEX('Draft Master List'!E:F,MATCH(C1379,'Draft Master List'!E:E,0),2),"N/A")</f>
        <v>522007</v>
      </c>
      <c r="E1379" t="s">
        <v>15</v>
      </c>
      <c r="F1379">
        <v>27</v>
      </c>
      <c r="H1379">
        <v>13</v>
      </c>
      <c r="I1379">
        <v>0</v>
      </c>
      <c r="J1379">
        <v>17</v>
      </c>
      <c r="K1379">
        <v>85</v>
      </c>
      <c r="L1379">
        <v>0</v>
      </c>
      <c r="M1379">
        <v>14</v>
      </c>
      <c r="N1379">
        <v>5</v>
      </c>
      <c r="O1379">
        <v>6.5</v>
      </c>
      <c r="P1379">
        <v>1.3</v>
      </c>
      <c r="Q1379">
        <v>31</v>
      </c>
      <c r="R1379">
        <v>22</v>
      </c>
      <c r="S1379">
        <v>210</v>
      </c>
      <c r="T1379">
        <v>9.5</v>
      </c>
      <c r="U1379">
        <v>0</v>
      </c>
      <c r="V1379">
        <v>37</v>
      </c>
      <c r="W1379">
        <v>1.7</v>
      </c>
      <c r="X1379">
        <v>16.2</v>
      </c>
      <c r="Y1379" s="2">
        <v>0.71</v>
      </c>
      <c r="Z1379">
        <v>295</v>
      </c>
      <c r="AA1379">
        <v>0</v>
      </c>
      <c r="AB1379">
        <v>0</v>
      </c>
    </row>
    <row r="1380" spans="1:28" x14ac:dyDescent="0.25">
      <c r="A1380">
        <v>2011</v>
      </c>
      <c r="B1380">
        <v>135</v>
      </c>
      <c r="C1380" t="s">
        <v>360</v>
      </c>
      <c r="D1380" t="str">
        <f>IFERROR(INDEX('Draft Master List'!E:F,MATCH(C1380,'Draft Master List'!E:E,0),2),"N/A")</f>
        <v>2012009</v>
      </c>
      <c r="E1380" t="s">
        <v>20</v>
      </c>
      <c r="F1380">
        <v>26</v>
      </c>
      <c r="G1380" t="s">
        <v>1</v>
      </c>
      <c r="H1380">
        <v>9</v>
      </c>
      <c r="I1380">
        <v>8</v>
      </c>
      <c r="J1380">
        <v>17</v>
      </c>
      <c r="K1380">
        <v>107</v>
      </c>
      <c r="L1380">
        <v>0</v>
      </c>
      <c r="M1380">
        <v>24</v>
      </c>
      <c r="N1380">
        <v>6.3</v>
      </c>
      <c r="O1380">
        <v>11.9</v>
      </c>
      <c r="P1380">
        <v>1.9</v>
      </c>
      <c r="Z1380">
        <v>107</v>
      </c>
      <c r="AA1380">
        <v>0</v>
      </c>
      <c r="AB1380">
        <v>5</v>
      </c>
    </row>
    <row r="1381" spans="1:28" x14ac:dyDescent="0.25">
      <c r="A1381">
        <v>2011</v>
      </c>
      <c r="B1381">
        <v>136</v>
      </c>
      <c r="C1381" t="s">
        <v>840</v>
      </c>
      <c r="D1381" t="str">
        <f>IFERROR(INDEX('Draft Master List'!E:F,MATCH(C1381,'Draft Master List'!E:E,0),2),"N/A")</f>
        <v>N/A</v>
      </c>
      <c r="E1381" t="s">
        <v>16</v>
      </c>
      <c r="F1381">
        <v>26</v>
      </c>
      <c r="G1381" t="s">
        <v>732</v>
      </c>
      <c r="H1381">
        <v>12</v>
      </c>
      <c r="I1381">
        <v>6</v>
      </c>
      <c r="J1381">
        <v>17</v>
      </c>
      <c r="K1381">
        <v>112</v>
      </c>
      <c r="L1381">
        <v>0</v>
      </c>
      <c r="M1381">
        <v>26</v>
      </c>
      <c r="N1381">
        <v>6.6</v>
      </c>
      <c r="O1381">
        <v>9.3000000000000007</v>
      </c>
      <c r="P1381">
        <v>1.4</v>
      </c>
      <c r="Q1381">
        <v>36</v>
      </c>
      <c r="R1381">
        <v>27</v>
      </c>
      <c r="S1381">
        <v>301</v>
      </c>
      <c r="T1381">
        <v>11.1</v>
      </c>
      <c r="U1381">
        <v>2</v>
      </c>
      <c r="V1381">
        <v>47</v>
      </c>
      <c r="W1381">
        <v>2.2999999999999998</v>
      </c>
      <c r="X1381">
        <v>25.1</v>
      </c>
      <c r="Y1381" s="2">
        <v>0.75</v>
      </c>
      <c r="Z1381">
        <v>413</v>
      </c>
      <c r="AA1381">
        <v>2</v>
      </c>
      <c r="AB1381">
        <v>1</v>
      </c>
    </row>
    <row r="1382" spans="1:28" x14ac:dyDescent="0.25">
      <c r="A1382">
        <v>2011</v>
      </c>
      <c r="B1382">
        <v>137</v>
      </c>
      <c r="C1382" t="s">
        <v>301</v>
      </c>
      <c r="D1382" t="str">
        <f>IFERROR(INDEX('Draft Master List'!E:F,MATCH(C1382,'Draft Master List'!E:E,0),2),"N/A")</f>
        <v>1882010</v>
      </c>
      <c r="E1382" t="s">
        <v>24</v>
      </c>
      <c r="F1382">
        <v>22</v>
      </c>
      <c r="H1382">
        <v>7</v>
      </c>
      <c r="I1382">
        <v>0</v>
      </c>
      <c r="J1382">
        <v>16</v>
      </c>
      <c r="K1382">
        <v>123</v>
      </c>
      <c r="L1382">
        <v>0</v>
      </c>
      <c r="M1382">
        <v>76</v>
      </c>
      <c r="N1382">
        <v>7.7</v>
      </c>
      <c r="O1382">
        <v>17.600000000000001</v>
      </c>
      <c r="P1382">
        <v>2.2999999999999998</v>
      </c>
      <c r="Q1382">
        <v>1</v>
      </c>
      <c r="R1382">
        <v>1</v>
      </c>
      <c r="S1382">
        <v>6</v>
      </c>
      <c r="T1382">
        <v>6</v>
      </c>
      <c r="U1382">
        <v>0</v>
      </c>
      <c r="V1382">
        <v>6</v>
      </c>
      <c r="W1382">
        <v>0.1</v>
      </c>
      <c r="X1382">
        <v>0.9</v>
      </c>
      <c r="Y1382" s="2">
        <v>1</v>
      </c>
      <c r="Z1382">
        <v>129</v>
      </c>
      <c r="AA1382">
        <v>0</v>
      </c>
      <c r="AB1382">
        <v>0</v>
      </c>
    </row>
    <row r="1383" spans="1:28" x14ac:dyDescent="0.25">
      <c r="A1383">
        <v>2011</v>
      </c>
      <c r="B1383">
        <v>138</v>
      </c>
      <c r="C1383" t="s">
        <v>423</v>
      </c>
      <c r="D1383" t="str">
        <f>IFERROR(INDEX('Draft Master List'!E:F,MATCH(C1383,'Draft Master List'!E:E,0),2),"N/A")</f>
        <v>2042008</v>
      </c>
      <c r="E1383" t="s">
        <v>33</v>
      </c>
      <c r="F1383">
        <v>27</v>
      </c>
      <c r="G1383" t="s">
        <v>976</v>
      </c>
      <c r="H1383">
        <v>16</v>
      </c>
      <c r="I1383">
        <v>4</v>
      </c>
      <c r="J1383">
        <v>16</v>
      </c>
      <c r="K1383">
        <v>41</v>
      </c>
      <c r="L1383">
        <v>1</v>
      </c>
      <c r="M1383">
        <v>4</v>
      </c>
      <c r="N1383">
        <v>2.6</v>
      </c>
      <c r="O1383">
        <v>2.6</v>
      </c>
      <c r="P1383">
        <v>1</v>
      </c>
      <c r="Q1383">
        <v>7</v>
      </c>
      <c r="R1383">
        <v>5</v>
      </c>
      <c r="S1383">
        <v>49</v>
      </c>
      <c r="T1383">
        <v>9.8000000000000007</v>
      </c>
      <c r="U1383">
        <v>0</v>
      </c>
      <c r="V1383">
        <v>18</v>
      </c>
      <c r="W1383">
        <v>0.3</v>
      </c>
      <c r="X1383">
        <v>3.1</v>
      </c>
      <c r="Y1383" s="2">
        <v>0.71399999999999997</v>
      </c>
      <c r="Z1383">
        <v>90</v>
      </c>
      <c r="AA1383">
        <v>1</v>
      </c>
      <c r="AB1383">
        <v>0</v>
      </c>
    </row>
    <row r="1384" spans="1:28" x14ac:dyDescent="0.25">
      <c r="A1384">
        <v>2011</v>
      </c>
      <c r="B1384">
        <v>139</v>
      </c>
      <c r="C1384" t="s">
        <v>906</v>
      </c>
      <c r="D1384" t="str">
        <f>IFERROR(INDEX('Draft Master List'!E:F,MATCH(C1384,'Draft Master List'!E:E,0),2),"N/A")</f>
        <v>N/A</v>
      </c>
      <c r="E1384" t="s">
        <v>16</v>
      </c>
      <c r="F1384">
        <v>23</v>
      </c>
      <c r="H1384">
        <v>10</v>
      </c>
      <c r="I1384">
        <v>0</v>
      </c>
      <c r="J1384">
        <v>16</v>
      </c>
      <c r="K1384">
        <v>73</v>
      </c>
      <c r="L1384">
        <v>0</v>
      </c>
      <c r="M1384">
        <v>14</v>
      </c>
      <c r="N1384">
        <v>4.5999999999999996</v>
      </c>
      <c r="O1384">
        <v>7.3</v>
      </c>
      <c r="P1384">
        <v>1.6</v>
      </c>
      <c r="Q1384">
        <v>3</v>
      </c>
      <c r="R1384">
        <v>2</v>
      </c>
      <c r="S1384">
        <v>25</v>
      </c>
      <c r="T1384">
        <v>12.5</v>
      </c>
      <c r="U1384">
        <v>0</v>
      </c>
      <c r="V1384">
        <v>30</v>
      </c>
      <c r="W1384">
        <v>0.2</v>
      </c>
      <c r="X1384">
        <v>2.5</v>
      </c>
      <c r="Y1384" s="2">
        <v>0.66700000000000004</v>
      </c>
      <c r="Z1384">
        <v>98</v>
      </c>
      <c r="AA1384">
        <v>0</v>
      </c>
      <c r="AB1384">
        <v>0</v>
      </c>
    </row>
    <row r="1385" spans="1:28" x14ac:dyDescent="0.25">
      <c r="A1385">
        <v>2011</v>
      </c>
      <c r="B1385">
        <v>140</v>
      </c>
      <c r="C1385" t="s">
        <v>678</v>
      </c>
      <c r="D1385" t="str">
        <f>IFERROR(INDEX('Draft Master List'!E:F,MATCH(C1385,'Draft Master List'!E:E,0),2),"N/A")</f>
        <v>N/A</v>
      </c>
      <c r="E1385" t="s">
        <v>16</v>
      </c>
      <c r="F1385">
        <v>32</v>
      </c>
      <c r="G1385" t="s">
        <v>1</v>
      </c>
      <c r="H1385">
        <v>10</v>
      </c>
      <c r="I1385">
        <v>9</v>
      </c>
      <c r="J1385">
        <v>16</v>
      </c>
      <c r="K1385">
        <v>20</v>
      </c>
      <c r="L1385">
        <v>1</v>
      </c>
      <c r="M1385">
        <v>10</v>
      </c>
      <c r="N1385">
        <v>1.3</v>
      </c>
      <c r="O1385">
        <v>2</v>
      </c>
      <c r="P1385">
        <v>1.6</v>
      </c>
      <c r="Z1385">
        <v>20</v>
      </c>
      <c r="AA1385">
        <v>1</v>
      </c>
      <c r="AB1385">
        <v>2</v>
      </c>
    </row>
    <row r="1386" spans="1:28" x14ac:dyDescent="0.25">
      <c r="A1386">
        <v>2011</v>
      </c>
      <c r="B1386">
        <v>141</v>
      </c>
      <c r="C1386" t="s">
        <v>1255</v>
      </c>
      <c r="D1386" t="str">
        <f>IFERROR(INDEX('Draft Master List'!E:F,MATCH(C1386,'Draft Master List'!E:E,0),2),"N/A")</f>
        <v>N/A</v>
      </c>
      <c r="E1386" t="s">
        <v>63</v>
      </c>
      <c r="F1386">
        <v>22</v>
      </c>
      <c r="H1386">
        <v>2</v>
      </c>
      <c r="I1386">
        <v>0</v>
      </c>
      <c r="J1386">
        <v>15</v>
      </c>
      <c r="K1386">
        <v>48</v>
      </c>
      <c r="L1386">
        <v>0</v>
      </c>
      <c r="M1386">
        <v>13</v>
      </c>
      <c r="N1386">
        <v>3.2</v>
      </c>
      <c r="O1386">
        <v>24</v>
      </c>
      <c r="P1386">
        <v>7.5</v>
      </c>
      <c r="Q1386">
        <v>1</v>
      </c>
      <c r="R1386">
        <v>0</v>
      </c>
      <c r="S1386">
        <v>0</v>
      </c>
      <c r="U1386">
        <v>0</v>
      </c>
      <c r="V1386">
        <v>0</v>
      </c>
      <c r="W1386">
        <v>0</v>
      </c>
      <c r="X1386">
        <v>0</v>
      </c>
      <c r="Y1386" s="2">
        <v>0</v>
      </c>
      <c r="Z1386">
        <v>48</v>
      </c>
      <c r="AA1386">
        <v>0</v>
      </c>
      <c r="AB1386">
        <v>0</v>
      </c>
    </row>
    <row r="1387" spans="1:28" x14ac:dyDescent="0.25">
      <c r="A1387">
        <v>2011</v>
      </c>
      <c r="B1387">
        <v>142</v>
      </c>
      <c r="C1387" t="s">
        <v>111</v>
      </c>
      <c r="D1387" t="str">
        <f>IFERROR(INDEX('Draft Master List'!E:F,MATCH(C1387,'Draft Master List'!E:E,0),2),"N/A")</f>
        <v>572008</v>
      </c>
      <c r="E1387" t="s">
        <v>33</v>
      </c>
      <c r="F1387">
        <v>26</v>
      </c>
      <c r="G1387" t="s">
        <v>62</v>
      </c>
      <c r="H1387">
        <v>4</v>
      </c>
      <c r="I1387">
        <v>4</v>
      </c>
      <c r="J1387">
        <v>15</v>
      </c>
      <c r="K1387">
        <v>112</v>
      </c>
      <c r="L1387">
        <v>1</v>
      </c>
      <c r="M1387">
        <v>20</v>
      </c>
      <c r="N1387">
        <v>7.5</v>
      </c>
      <c r="O1387">
        <v>28</v>
      </c>
      <c r="P1387">
        <v>3.8</v>
      </c>
      <c r="Z1387">
        <v>112</v>
      </c>
      <c r="AA1387">
        <v>1</v>
      </c>
      <c r="AB1387">
        <v>1</v>
      </c>
    </row>
    <row r="1388" spans="1:28" x14ac:dyDescent="0.25">
      <c r="A1388">
        <v>2011</v>
      </c>
      <c r="B1388">
        <v>143</v>
      </c>
      <c r="C1388" t="s">
        <v>1292</v>
      </c>
      <c r="D1388" t="str">
        <f>IFERROR(INDEX('Draft Master List'!E:F,MATCH(C1388,'Draft Master List'!E:E,0),2),"N/A")</f>
        <v>N/A</v>
      </c>
      <c r="E1388" t="s">
        <v>14</v>
      </c>
      <c r="F1388">
        <v>24</v>
      </c>
      <c r="H1388">
        <v>9</v>
      </c>
      <c r="I1388">
        <v>0</v>
      </c>
      <c r="J1388">
        <v>15</v>
      </c>
      <c r="K1388">
        <v>55</v>
      </c>
      <c r="L1388">
        <v>0</v>
      </c>
      <c r="M1388">
        <v>15</v>
      </c>
      <c r="N1388">
        <v>3.7</v>
      </c>
      <c r="O1388">
        <v>6.1</v>
      </c>
      <c r="P1388">
        <v>1.7</v>
      </c>
      <c r="Q1388">
        <v>12</v>
      </c>
      <c r="R1388">
        <v>10</v>
      </c>
      <c r="S1388">
        <v>72</v>
      </c>
      <c r="T1388">
        <v>7.2</v>
      </c>
      <c r="U1388">
        <v>0</v>
      </c>
      <c r="V1388">
        <v>15</v>
      </c>
      <c r="W1388">
        <v>1.1000000000000001</v>
      </c>
      <c r="X1388">
        <v>8</v>
      </c>
      <c r="Y1388" s="2">
        <v>0.83299999999999996</v>
      </c>
      <c r="Z1388">
        <v>127</v>
      </c>
      <c r="AA1388">
        <v>0</v>
      </c>
      <c r="AB1388">
        <v>0</v>
      </c>
    </row>
    <row r="1389" spans="1:28" x14ac:dyDescent="0.25">
      <c r="A1389">
        <v>2011</v>
      </c>
      <c r="B1389">
        <v>144</v>
      </c>
      <c r="C1389" t="s">
        <v>474</v>
      </c>
      <c r="D1389" t="str">
        <f>IFERROR(INDEX('Draft Master List'!E:F,MATCH(C1389,'Draft Master List'!E:E,0),2),"N/A")</f>
        <v>1372007</v>
      </c>
      <c r="E1389" t="s">
        <v>25</v>
      </c>
      <c r="F1389">
        <v>27</v>
      </c>
      <c r="G1389" t="s">
        <v>212</v>
      </c>
      <c r="H1389">
        <v>16</v>
      </c>
      <c r="I1389">
        <v>10</v>
      </c>
      <c r="J1389">
        <v>15</v>
      </c>
      <c r="K1389">
        <v>51</v>
      </c>
      <c r="L1389">
        <v>1</v>
      </c>
      <c r="M1389">
        <v>12</v>
      </c>
      <c r="N1389">
        <v>3.4</v>
      </c>
      <c r="O1389">
        <v>3.2</v>
      </c>
      <c r="P1389">
        <v>0.9</v>
      </c>
      <c r="Q1389">
        <v>22</v>
      </c>
      <c r="R1389">
        <v>14</v>
      </c>
      <c r="S1389">
        <v>82</v>
      </c>
      <c r="T1389">
        <v>5.9</v>
      </c>
      <c r="U1389">
        <v>1</v>
      </c>
      <c r="V1389">
        <v>14</v>
      </c>
      <c r="W1389">
        <v>0.9</v>
      </c>
      <c r="X1389">
        <v>5.0999999999999996</v>
      </c>
      <c r="Y1389" s="2">
        <v>0.63600000000000001</v>
      </c>
      <c r="Z1389">
        <v>133</v>
      </c>
      <c r="AA1389">
        <v>2</v>
      </c>
      <c r="AB1389">
        <v>0</v>
      </c>
    </row>
    <row r="1390" spans="1:28" x14ac:dyDescent="0.25">
      <c r="A1390">
        <v>2011</v>
      </c>
      <c r="B1390">
        <v>145</v>
      </c>
      <c r="C1390" t="s">
        <v>75</v>
      </c>
      <c r="D1390" t="str">
        <f>IFERROR(INDEX('Draft Master List'!E:F,MATCH(C1390,'Draft Master List'!E:E,0),2),"N/A")</f>
        <v>N/A</v>
      </c>
      <c r="E1390" t="s">
        <v>23</v>
      </c>
      <c r="F1390">
        <v>30</v>
      </c>
      <c r="G1390" t="s">
        <v>1</v>
      </c>
      <c r="H1390">
        <v>10</v>
      </c>
      <c r="I1390">
        <v>10</v>
      </c>
      <c r="J1390">
        <v>15</v>
      </c>
      <c r="K1390">
        <v>9</v>
      </c>
      <c r="L1390">
        <v>2</v>
      </c>
      <c r="M1390">
        <v>3</v>
      </c>
      <c r="N1390">
        <v>0.6</v>
      </c>
      <c r="O1390">
        <v>0.9</v>
      </c>
      <c r="P1390">
        <v>1.5</v>
      </c>
      <c r="Z1390">
        <v>9</v>
      </c>
      <c r="AA1390">
        <v>2</v>
      </c>
      <c r="AB1390">
        <v>3</v>
      </c>
    </row>
    <row r="1391" spans="1:28" x14ac:dyDescent="0.25">
      <c r="A1391">
        <v>2011</v>
      </c>
      <c r="B1391">
        <v>146</v>
      </c>
      <c r="C1391" t="s">
        <v>886</v>
      </c>
      <c r="D1391" t="str">
        <f>IFERROR(INDEX('Draft Master List'!E:F,MATCH(C1391,'Draft Master List'!E:E,0),2),"N/A")</f>
        <v>N/A</v>
      </c>
      <c r="E1391" t="s">
        <v>30</v>
      </c>
      <c r="F1391">
        <v>22</v>
      </c>
      <c r="H1391">
        <v>5</v>
      </c>
      <c r="I1391">
        <v>0</v>
      </c>
      <c r="J1391">
        <v>15</v>
      </c>
      <c r="K1391">
        <v>57</v>
      </c>
      <c r="L1391">
        <v>1</v>
      </c>
      <c r="M1391">
        <v>19</v>
      </c>
      <c r="N1391">
        <v>3.8</v>
      </c>
      <c r="O1391">
        <v>11.4</v>
      </c>
      <c r="P1391">
        <v>3</v>
      </c>
      <c r="Z1391">
        <v>57</v>
      </c>
      <c r="AA1391">
        <v>1</v>
      </c>
      <c r="AB1391">
        <v>0</v>
      </c>
    </row>
    <row r="1392" spans="1:28" x14ac:dyDescent="0.25">
      <c r="A1392">
        <v>2011</v>
      </c>
      <c r="B1392">
        <v>147</v>
      </c>
      <c r="C1392" t="s">
        <v>539</v>
      </c>
      <c r="D1392" t="str">
        <f>IFERROR(INDEX('Draft Master List'!E:F,MATCH(C1392,'Draft Master List'!E:E,0),2),"N/A")</f>
        <v>1452006</v>
      </c>
      <c r="E1392" t="s">
        <v>12</v>
      </c>
      <c r="F1392">
        <v>28</v>
      </c>
      <c r="H1392">
        <v>4</v>
      </c>
      <c r="I1392">
        <v>0</v>
      </c>
      <c r="J1392">
        <v>14</v>
      </c>
      <c r="K1392">
        <v>41</v>
      </c>
      <c r="L1392">
        <v>0</v>
      </c>
      <c r="M1392">
        <v>9</v>
      </c>
      <c r="N1392">
        <v>2.9</v>
      </c>
      <c r="O1392">
        <v>10.3</v>
      </c>
      <c r="P1392">
        <v>3.5</v>
      </c>
      <c r="Q1392">
        <v>2</v>
      </c>
      <c r="R1392">
        <v>1</v>
      </c>
      <c r="S1392">
        <v>3</v>
      </c>
      <c r="T1392">
        <v>3</v>
      </c>
      <c r="U1392">
        <v>0</v>
      </c>
      <c r="V1392">
        <v>3</v>
      </c>
      <c r="W1392">
        <v>0.3</v>
      </c>
      <c r="X1392">
        <v>0.8</v>
      </c>
      <c r="Y1392" s="2">
        <v>0.5</v>
      </c>
      <c r="Z1392">
        <v>44</v>
      </c>
      <c r="AA1392">
        <v>0</v>
      </c>
      <c r="AB1392">
        <v>0</v>
      </c>
    </row>
    <row r="1393" spans="1:28" x14ac:dyDescent="0.25">
      <c r="A1393">
        <v>2011</v>
      </c>
      <c r="B1393">
        <v>148</v>
      </c>
      <c r="C1393" t="s">
        <v>1293</v>
      </c>
      <c r="D1393" t="str">
        <f>IFERROR(INDEX('Draft Master List'!E:F,MATCH(C1393,'Draft Master List'!E:E,0),2),"N/A")</f>
        <v>N/A</v>
      </c>
      <c r="E1393" t="s">
        <v>26</v>
      </c>
      <c r="F1393">
        <v>24</v>
      </c>
      <c r="H1393">
        <v>8</v>
      </c>
      <c r="I1393">
        <v>0</v>
      </c>
      <c r="J1393">
        <v>14</v>
      </c>
      <c r="K1393">
        <v>77</v>
      </c>
      <c r="L1393">
        <v>0</v>
      </c>
      <c r="M1393">
        <v>25</v>
      </c>
      <c r="N1393">
        <v>5.5</v>
      </c>
      <c r="O1393">
        <v>9.6</v>
      </c>
      <c r="P1393">
        <v>1.8</v>
      </c>
      <c r="Q1393">
        <v>9</v>
      </c>
      <c r="R1393">
        <v>7</v>
      </c>
      <c r="S1393">
        <v>62</v>
      </c>
      <c r="T1393">
        <v>8.9</v>
      </c>
      <c r="U1393">
        <v>0</v>
      </c>
      <c r="V1393">
        <v>17</v>
      </c>
      <c r="W1393">
        <v>0.9</v>
      </c>
      <c r="X1393">
        <v>7.8</v>
      </c>
      <c r="Y1393" s="2">
        <v>0.77800000000000002</v>
      </c>
      <c r="Z1393">
        <v>139</v>
      </c>
      <c r="AA1393">
        <v>0</v>
      </c>
      <c r="AB1393">
        <v>0</v>
      </c>
    </row>
    <row r="1394" spans="1:28" x14ac:dyDescent="0.25">
      <c r="A1394">
        <v>2011</v>
      </c>
      <c r="B1394">
        <v>149</v>
      </c>
      <c r="C1394" t="s">
        <v>1294</v>
      </c>
      <c r="D1394" t="str">
        <f>IFERROR(INDEX('Draft Master List'!E:F,MATCH(C1394,'Draft Master List'!E:E,0),2),"N/A")</f>
        <v>N/A</v>
      </c>
      <c r="E1394" t="s">
        <v>26</v>
      </c>
      <c r="F1394">
        <v>27</v>
      </c>
      <c r="G1394" t="s">
        <v>732</v>
      </c>
      <c r="H1394">
        <v>16</v>
      </c>
      <c r="I1394">
        <v>6</v>
      </c>
      <c r="J1394">
        <v>14</v>
      </c>
      <c r="K1394">
        <v>44</v>
      </c>
      <c r="L1394">
        <v>0</v>
      </c>
      <c r="M1394">
        <v>6</v>
      </c>
      <c r="N1394">
        <v>3.1</v>
      </c>
      <c r="O1394">
        <v>2.8</v>
      </c>
      <c r="P1394">
        <v>0.9</v>
      </c>
      <c r="Q1394">
        <v>9</v>
      </c>
      <c r="R1394">
        <v>9</v>
      </c>
      <c r="S1394">
        <v>76</v>
      </c>
      <c r="T1394">
        <v>8.4</v>
      </c>
      <c r="U1394">
        <v>0</v>
      </c>
      <c r="V1394">
        <v>16</v>
      </c>
      <c r="W1394">
        <v>0.6</v>
      </c>
      <c r="X1394">
        <v>4.8</v>
      </c>
      <c r="Y1394" s="2">
        <v>1</v>
      </c>
      <c r="Z1394">
        <v>120</v>
      </c>
      <c r="AA1394">
        <v>0</v>
      </c>
      <c r="AB1394">
        <v>0</v>
      </c>
    </row>
    <row r="1395" spans="1:28" x14ac:dyDescent="0.25">
      <c r="A1395">
        <v>2011</v>
      </c>
      <c r="B1395">
        <v>150</v>
      </c>
      <c r="C1395" t="s">
        <v>602</v>
      </c>
      <c r="D1395" t="str">
        <f>IFERROR(INDEX('Draft Master List'!E:F,MATCH(C1395,'Draft Master List'!E:E,0),2),"N/A")</f>
        <v>N/A</v>
      </c>
      <c r="E1395" t="s">
        <v>18</v>
      </c>
      <c r="F1395">
        <v>35</v>
      </c>
      <c r="G1395" t="s">
        <v>62</v>
      </c>
      <c r="H1395">
        <v>6</v>
      </c>
      <c r="I1395">
        <v>6</v>
      </c>
      <c r="J1395">
        <v>14</v>
      </c>
      <c r="K1395">
        <v>59</v>
      </c>
      <c r="L1395">
        <v>1</v>
      </c>
      <c r="M1395">
        <v>23</v>
      </c>
      <c r="N1395">
        <v>4.2</v>
      </c>
      <c r="O1395">
        <v>9.8000000000000007</v>
      </c>
      <c r="P1395">
        <v>2.2999999999999998</v>
      </c>
      <c r="Z1395">
        <v>59</v>
      </c>
      <c r="AA1395">
        <v>1</v>
      </c>
      <c r="AB1395">
        <v>2</v>
      </c>
    </row>
    <row r="1396" spans="1:28" x14ac:dyDescent="0.25">
      <c r="A1396">
        <v>2011</v>
      </c>
      <c r="B1396">
        <v>151</v>
      </c>
      <c r="C1396" t="s">
        <v>738</v>
      </c>
      <c r="D1396" t="str">
        <f>IFERROR(INDEX('Draft Master List'!E:F,MATCH(C1396,'Draft Master List'!E:E,0),2),"N/A")</f>
        <v>N/A</v>
      </c>
      <c r="E1396" t="s">
        <v>23</v>
      </c>
      <c r="F1396">
        <v>24</v>
      </c>
      <c r="G1396" t="s">
        <v>62</v>
      </c>
      <c r="H1396">
        <v>6</v>
      </c>
      <c r="I1396">
        <v>5</v>
      </c>
      <c r="J1396">
        <v>14</v>
      </c>
      <c r="K1396">
        <v>57</v>
      </c>
      <c r="L1396">
        <v>0</v>
      </c>
      <c r="M1396">
        <v>17</v>
      </c>
      <c r="N1396">
        <v>4.0999999999999996</v>
      </c>
      <c r="O1396">
        <v>9.5</v>
      </c>
      <c r="P1396">
        <v>2.2999999999999998</v>
      </c>
      <c r="Z1396">
        <v>57</v>
      </c>
      <c r="AA1396">
        <v>0</v>
      </c>
      <c r="AB1396">
        <v>5</v>
      </c>
    </row>
    <row r="1397" spans="1:28" x14ac:dyDescent="0.25">
      <c r="A1397">
        <v>2011</v>
      </c>
      <c r="B1397">
        <v>152</v>
      </c>
      <c r="C1397" t="s">
        <v>454</v>
      </c>
      <c r="D1397" t="str">
        <f>IFERROR(INDEX('Draft Master List'!E:F,MATCH(C1397,'Draft Master List'!E:E,0),2),"N/A")</f>
        <v>712007</v>
      </c>
      <c r="E1397" t="s">
        <v>18</v>
      </c>
      <c r="F1397">
        <v>27</v>
      </c>
      <c r="H1397">
        <v>15</v>
      </c>
      <c r="I1397">
        <v>0</v>
      </c>
      <c r="J1397">
        <v>13</v>
      </c>
      <c r="K1397">
        <v>52</v>
      </c>
      <c r="L1397">
        <v>0</v>
      </c>
      <c r="M1397">
        <v>25</v>
      </c>
      <c r="N1397">
        <v>4</v>
      </c>
      <c r="O1397">
        <v>3.5</v>
      </c>
      <c r="P1397">
        <v>0.9</v>
      </c>
      <c r="Q1397">
        <v>14</v>
      </c>
      <c r="R1397">
        <v>8</v>
      </c>
      <c r="S1397">
        <v>82</v>
      </c>
      <c r="T1397">
        <v>10.3</v>
      </c>
      <c r="U1397">
        <v>0</v>
      </c>
      <c r="V1397">
        <v>15</v>
      </c>
      <c r="W1397">
        <v>0.5</v>
      </c>
      <c r="X1397">
        <v>5.5</v>
      </c>
      <c r="Y1397" s="2">
        <v>0.57099999999999995</v>
      </c>
      <c r="Z1397">
        <v>134</v>
      </c>
      <c r="AA1397">
        <v>0</v>
      </c>
      <c r="AB1397">
        <v>3</v>
      </c>
    </row>
    <row r="1398" spans="1:28" x14ac:dyDescent="0.25">
      <c r="A1398">
        <v>2011</v>
      </c>
      <c r="B1398">
        <v>153</v>
      </c>
      <c r="C1398" t="s">
        <v>287</v>
      </c>
      <c r="D1398" t="str">
        <f>IFERROR(INDEX('Draft Master List'!E:F,MATCH(C1398,'Draft Master List'!E:E,0),2),"N/A")</f>
        <v>1392010</v>
      </c>
      <c r="E1398" t="s">
        <v>32</v>
      </c>
      <c r="F1398">
        <v>24</v>
      </c>
      <c r="G1398" t="s">
        <v>212</v>
      </c>
      <c r="H1398">
        <v>16</v>
      </c>
      <c r="I1398">
        <v>8</v>
      </c>
      <c r="J1398">
        <v>13</v>
      </c>
      <c r="K1398">
        <v>44</v>
      </c>
      <c r="L1398">
        <v>1</v>
      </c>
      <c r="M1398">
        <v>13</v>
      </c>
      <c r="N1398">
        <v>3.4</v>
      </c>
      <c r="O1398">
        <v>2.8</v>
      </c>
      <c r="P1398">
        <v>0.8</v>
      </c>
      <c r="Q1398">
        <v>5</v>
      </c>
      <c r="R1398">
        <v>2</v>
      </c>
      <c r="S1398">
        <v>9</v>
      </c>
      <c r="T1398">
        <v>4.5</v>
      </c>
      <c r="U1398">
        <v>0</v>
      </c>
      <c r="V1398">
        <v>9</v>
      </c>
      <c r="W1398">
        <v>0.1</v>
      </c>
      <c r="X1398">
        <v>0.6</v>
      </c>
      <c r="Y1398" s="2">
        <v>0.4</v>
      </c>
      <c r="Z1398">
        <v>53</v>
      </c>
      <c r="AA1398">
        <v>1</v>
      </c>
      <c r="AB1398">
        <v>0</v>
      </c>
    </row>
    <row r="1399" spans="1:28" x14ac:dyDescent="0.25">
      <c r="A1399">
        <v>2011</v>
      </c>
      <c r="B1399">
        <v>154</v>
      </c>
      <c r="C1399" t="s">
        <v>424</v>
      </c>
      <c r="D1399" t="str">
        <f>IFERROR(INDEX('Draft Master List'!E:F,MATCH(C1399,'Draft Master List'!E:E,0),2),"N/A")</f>
        <v>2092008</v>
      </c>
      <c r="E1399" t="s">
        <v>5</v>
      </c>
      <c r="F1399">
        <v>26</v>
      </c>
      <c r="G1399" t="s">
        <v>62</v>
      </c>
      <c r="H1399">
        <v>5</v>
      </c>
      <c r="I1399">
        <v>1</v>
      </c>
      <c r="J1399">
        <v>13</v>
      </c>
      <c r="K1399">
        <v>-6</v>
      </c>
      <c r="L1399">
        <v>1</v>
      </c>
      <c r="M1399">
        <v>3</v>
      </c>
      <c r="N1399">
        <v>-0.5</v>
      </c>
      <c r="O1399">
        <v>-1.2</v>
      </c>
      <c r="P1399">
        <v>2.6</v>
      </c>
      <c r="Z1399">
        <v>-6</v>
      </c>
      <c r="AA1399">
        <v>1</v>
      </c>
      <c r="AB1399">
        <v>1</v>
      </c>
    </row>
    <row r="1400" spans="1:28" x14ac:dyDescent="0.25">
      <c r="A1400">
        <v>2011</v>
      </c>
      <c r="B1400">
        <v>155</v>
      </c>
      <c r="C1400" t="s">
        <v>713</v>
      </c>
      <c r="D1400" t="str">
        <f>IFERROR(INDEX('Draft Master List'!E:F,MATCH(C1400,'Draft Master List'!E:E,0),2),"N/A")</f>
        <v>N/A</v>
      </c>
      <c r="E1400" t="s">
        <v>63</v>
      </c>
      <c r="F1400">
        <v>26</v>
      </c>
      <c r="G1400" t="s">
        <v>62</v>
      </c>
      <c r="H1400">
        <v>6</v>
      </c>
      <c r="I1400">
        <v>4</v>
      </c>
      <c r="J1400">
        <v>13</v>
      </c>
      <c r="K1400">
        <v>98</v>
      </c>
      <c r="L1400">
        <v>0</v>
      </c>
      <c r="M1400">
        <v>24</v>
      </c>
      <c r="N1400">
        <v>7.5</v>
      </c>
      <c r="O1400">
        <v>16.3</v>
      </c>
      <c r="P1400">
        <v>2.2000000000000002</v>
      </c>
      <c r="Z1400">
        <v>98</v>
      </c>
      <c r="AA1400">
        <v>0</v>
      </c>
      <c r="AB1400">
        <v>1</v>
      </c>
    </row>
    <row r="1401" spans="1:28" x14ac:dyDescent="0.25">
      <c r="A1401">
        <v>2011</v>
      </c>
      <c r="B1401">
        <v>156</v>
      </c>
      <c r="C1401" t="s">
        <v>788</v>
      </c>
      <c r="D1401" t="str">
        <f>IFERROR(INDEX('Draft Master List'!E:F,MATCH(C1401,'Draft Master List'!E:E,0),2),"N/A")</f>
        <v>N/A</v>
      </c>
      <c r="E1401" t="s">
        <v>32</v>
      </c>
      <c r="F1401">
        <v>23</v>
      </c>
      <c r="H1401">
        <v>2</v>
      </c>
      <c r="I1401">
        <v>0</v>
      </c>
      <c r="J1401">
        <v>13</v>
      </c>
      <c r="K1401">
        <v>21</v>
      </c>
      <c r="L1401">
        <v>0</v>
      </c>
      <c r="M1401">
        <v>6</v>
      </c>
      <c r="N1401">
        <v>1.6</v>
      </c>
      <c r="O1401">
        <v>10.5</v>
      </c>
      <c r="P1401">
        <v>6.5</v>
      </c>
      <c r="Q1401">
        <v>1</v>
      </c>
      <c r="R1401">
        <v>1</v>
      </c>
      <c r="S1401">
        <v>7</v>
      </c>
      <c r="T1401">
        <v>7</v>
      </c>
      <c r="U1401">
        <v>0</v>
      </c>
      <c r="V1401">
        <v>7</v>
      </c>
      <c r="W1401">
        <v>0.5</v>
      </c>
      <c r="X1401">
        <v>3.5</v>
      </c>
      <c r="Y1401" s="2">
        <v>1</v>
      </c>
      <c r="Z1401">
        <v>28</v>
      </c>
      <c r="AA1401">
        <v>0</v>
      </c>
      <c r="AB1401">
        <v>1</v>
      </c>
    </row>
    <row r="1402" spans="1:28" x14ac:dyDescent="0.25">
      <c r="A1402">
        <v>2011</v>
      </c>
      <c r="B1402">
        <v>157</v>
      </c>
      <c r="C1402" t="s">
        <v>99</v>
      </c>
      <c r="D1402" t="str">
        <f>IFERROR(INDEX('Draft Master List'!E:F,MATCH(C1402,'Draft Master List'!E:E,0),2),"N/A")</f>
        <v>732008</v>
      </c>
      <c r="E1402" t="s">
        <v>25</v>
      </c>
      <c r="F1402">
        <v>25</v>
      </c>
      <c r="G1402" t="s">
        <v>643</v>
      </c>
      <c r="H1402">
        <v>2</v>
      </c>
      <c r="I1402">
        <v>1</v>
      </c>
      <c r="J1402">
        <v>12</v>
      </c>
      <c r="K1402">
        <v>83</v>
      </c>
      <c r="L1402">
        <v>0</v>
      </c>
      <c r="M1402">
        <v>24</v>
      </c>
      <c r="N1402">
        <v>6.9</v>
      </c>
      <c r="O1402">
        <v>41.5</v>
      </c>
      <c r="P1402">
        <v>6</v>
      </c>
      <c r="Q1402">
        <v>6</v>
      </c>
      <c r="R1402">
        <v>5</v>
      </c>
      <c r="S1402">
        <v>9</v>
      </c>
      <c r="T1402">
        <v>1.8</v>
      </c>
      <c r="U1402">
        <v>1</v>
      </c>
      <c r="V1402">
        <v>9</v>
      </c>
      <c r="W1402">
        <v>2.5</v>
      </c>
      <c r="X1402">
        <v>4.5</v>
      </c>
      <c r="Y1402" s="2">
        <v>0.83299999999999996</v>
      </c>
      <c r="Z1402">
        <v>92</v>
      </c>
      <c r="AA1402">
        <v>1</v>
      </c>
      <c r="AB1402">
        <v>1</v>
      </c>
    </row>
    <row r="1403" spans="1:28" x14ac:dyDescent="0.25">
      <c r="A1403">
        <v>2011</v>
      </c>
      <c r="B1403">
        <v>158</v>
      </c>
      <c r="C1403" t="s">
        <v>1201</v>
      </c>
      <c r="D1403" t="str">
        <f>IFERROR(INDEX('Draft Master List'!E:F,MATCH(C1403,'Draft Master List'!E:E,0),2),"N/A")</f>
        <v>N/A</v>
      </c>
      <c r="E1403" t="s">
        <v>3</v>
      </c>
      <c r="F1403">
        <v>30</v>
      </c>
      <c r="G1403" t="s">
        <v>212</v>
      </c>
      <c r="H1403">
        <v>16</v>
      </c>
      <c r="I1403">
        <v>16</v>
      </c>
      <c r="J1403">
        <v>12</v>
      </c>
      <c r="K1403">
        <v>35</v>
      </c>
      <c r="L1403">
        <v>0</v>
      </c>
      <c r="M1403">
        <v>6</v>
      </c>
      <c r="N1403">
        <v>2.9</v>
      </c>
      <c r="O1403">
        <v>2.2000000000000002</v>
      </c>
      <c r="P1403">
        <v>0.8</v>
      </c>
      <c r="Q1403">
        <v>27</v>
      </c>
      <c r="R1403">
        <v>15</v>
      </c>
      <c r="S1403">
        <v>69</v>
      </c>
      <c r="T1403">
        <v>4.5999999999999996</v>
      </c>
      <c r="U1403">
        <v>0</v>
      </c>
      <c r="V1403">
        <v>11</v>
      </c>
      <c r="W1403">
        <v>0.9</v>
      </c>
      <c r="X1403">
        <v>4.3</v>
      </c>
      <c r="Y1403" s="2">
        <v>0.55600000000000005</v>
      </c>
      <c r="Z1403">
        <v>104</v>
      </c>
      <c r="AA1403">
        <v>0</v>
      </c>
      <c r="AB1403">
        <v>0</v>
      </c>
    </row>
    <row r="1404" spans="1:28" x14ac:dyDescent="0.25">
      <c r="A1404">
        <v>2011</v>
      </c>
      <c r="B1404">
        <v>159</v>
      </c>
      <c r="C1404" t="s">
        <v>610</v>
      </c>
      <c r="D1404" t="str">
        <f>IFERROR(INDEX('Draft Master List'!E:F,MATCH(C1404,'Draft Master List'!E:E,0),2),"N/A")</f>
        <v>N/A</v>
      </c>
      <c r="E1404" t="s">
        <v>63</v>
      </c>
      <c r="F1404">
        <v>32</v>
      </c>
      <c r="G1404" t="s">
        <v>62</v>
      </c>
      <c r="H1404">
        <v>3</v>
      </c>
      <c r="I1404">
        <v>2</v>
      </c>
      <c r="J1404">
        <v>12</v>
      </c>
      <c r="K1404">
        <v>68</v>
      </c>
      <c r="L1404">
        <v>0</v>
      </c>
      <c r="M1404">
        <v>28</v>
      </c>
      <c r="N1404">
        <v>5.7</v>
      </c>
      <c r="O1404">
        <v>22.7</v>
      </c>
      <c r="P1404">
        <v>4</v>
      </c>
      <c r="Z1404">
        <v>68</v>
      </c>
      <c r="AA1404">
        <v>0</v>
      </c>
      <c r="AB1404">
        <v>2</v>
      </c>
    </row>
    <row r="1405" spans="1:28" x14ac:dyDescent="0.25">
      <c r="A1405">
        <v>2011</v>
      </c>
      <c r="B1405">
        <v>160</v>
      </c>
      <c r="C1405" t="s">
        <v>909</v>
      </c>
      <c r="D1405" t="str">
        <f>IFERROR(INDEX('Draft Master List'!E:F,MATCH(C1405,'Draft Master List'!E:E,0),2),"N/A")</f>
        <v>N/A</v>
      </c>
      <c r="E1405" t="s">
        <v>29</v>
      </c>
      <c r="F1405">
        <v>23</v>
      </c>
      <c r="H1405">
        <v>12</v>
      </c>
      <c r="I1405">
        <v>0</v>
      </c>
      <c r="J1405">
        <v>12</v>
      </c>
      <c r="K1405">
        <v>38</v>
      </c>
      <c r="L1405">
        <v>0</v>
      </c>
      <c r="M1405">
        <v>13</v>
      </c>
      <c r="N1405">
        <v>3.2</v>
      </c>
      <c r="O1405">
        <v>3.2</v>
      </c>
      <c r="P1405">
        <v>1</v>
      </c>
      <c r="Q1405">
        <v>4</v>
      </c>
      <c r="R1405">
        <v>1</v>
      </c>
      <c r="S1405">
        <v>-3</v>
      </c>
      <c r="T1405">
        <v>-3</v>
      </c>
      <c r="U1405">
        <v>0</v>
      </c>
      <c r="V1405">
        <v>-3</v>
      </c>
      <c r="W1405">
        <v>0.1</v>
      </c>
      <c r="X1405">
        <v>-0.3</v>
      </c>
      <c r="Y1405" s="2">
        <v>0.25</v>
      </c>
      <c r="Z1405">
        <v>35</v>
      </c>
      <c r="AA1405">
        <v>0</v>
      </c>
      <c r="AB1405">
        <v>0</v>
      </c>
    </row>
    <row r="1406" spans="1:28" x14ac:dyDescent="0.25">
      <c r="A1406">
        <v>2011</v>
      </c>
      <c r="B1406">
        <v>161</v>
      </c>
      <c r="C1406" t="s">
        <v>1215</v>
      </c>
      <c r="D1406" t="str">
        <f>IFERROR(INDEX('Draft Master List'!E:F,MATCH(C1406,'Draft Master List'!E:E,0),2),"N/A")</f>
        <v>N/A</v>
      </c>
      <c r="E1406" t="s">
        <v>12</v>
      </c>
      <c r="F1406">
        <v>30</v>
      </c>
      <c r="G1406" t="s">
        <v>74</v>
      </c>
      <c r="H1406">
        <v>16</v>
      </c>
      <c r="I1406">
        <v>11</v>
      </c>
      <c r="J1406">
        <v>11</v>
      </c>
      <c r="K1406">
        <v>85</v>
      </c>
      <c r="L1406">
        <v>0</v>
      </c>
      <c r="M1406">
        <v>20</v>
      </c>
      <c r="N1406">
        <v>7.7</v>
      </c>
      <c r="O1406">
        <v>5.3</v>
      </c>
      <c r="P1406">
        <v>0.7</v>
      </c>
      <c r="Q1406">
        <v>110</v>
      </c>
      <c r="R1406">
        <v>73</v>
      </c>
      <c r="S1406">
        <v>757</v>
      </c>
      <c r="T1406">
        <v>10.4</v>
      </c>
      <c r="U1406">
        <v>3</v>
      </c>
      <c r="V1406">
        <v>47</v>
      </c>
      <c r="W1406">
        <v>4.5999999999999996</v>
      </c>
      <c r="X1406">
        <v>47.3</v>
      </c>
      <c r="Y1406" s="2">
        <v>0.66400000000000003</v>
      </c>
      <c r="Z1406">
        <v>842</v>
      </c>
      <c r="AA1406">
        <v>3</v>
      </c>
      <c r="AB1406">
        <v>1</v>
      </c>
    </row>
    <row r="1407" spans="1:28" x14ac:dyDescent="0.25">
      <c r="A1407">
        <v>2011</v>
      </c>
      <c r="B1407">
        <v>162</v>
      </c>
      <c r="C1407" t="s">
        <v>132</v>
      </c>
      <c r="D1407" t="str">
        <f>IFERROR(INDEX('Draft Master List'!E:F,MATCH(C1407,'Draft Master List'!E:E,0),2),"N/A")</f>
        <v>1602008</v>
      </c>
      <c r="E1407" t="s">
        <v>14</v>
      </c>
      <c r="F1407">
        <v>25</v>
      </c>
      <c r="G1407" t="s">
        <v>62</v>
      </c>
      <c r="H1407">
        <v>9</v>
      </c>
      <c r="I1407">
        <v>1</v>
      </c>
      <c r="J1407">
        <v>11</v>
      </c>
      <c r="K1407">
        <v>67</v>
      </c>
      <c r="L1407">
        <v>0</v>
      </c>
      <c r="M1407">
        <v>14</v>
      </c>
      <c r="N1407">
        <v>6.1</v>
      </c>
      <c r="O1407">
        <v>7.4</v>
      </c>
      <c r="P1407">
        <v>1.2</v>
      </c>
      <c r="Q1407">
        <v>2</v>
      </c>
      <c r="R1407">
        <v>0</v>
      </c>
      <c r="S1407">
        <v>0</v>
      </c>
      <c r="U1407">
        <v>0</v>
      </c>
      <c r="V1407">
        <v>0</v>
      </c>
      <c r="W1407">
        <v>0</v>
      </c>
      <c r="X1407">
        <v>0</v>
      </c>
      <c r="Y1407" s="2">
        <v>0</v>
      </c>
      <c r="Z1407">
        <v>67</v>
      </c>
      <c r="AA1407">
        <v>0</v>
      </c>
      <c r="AB1407">
        <v>1</v>
      </c>
    </row>
    <row r="1408" spans="1:28" x14ac:dyDescent="0.25">
      <c r="A1408">
        <v>2011</v>
      </c>
      <c r="B1408">
        <v>163</v>
      </c>
      <c r="C1408" t="s">
        <v>575</v>
      </c>
      <c r="D1408" t="str">
        <f>IFERROR(INDEX('Draft Master List'!E:F,MATCH(C1408,'Draft Master List'!E:E,0),2),"N/A")</f>
        <v>N/A</v>
      </c>
      <c r="E1408" t="s">
        <v>669</v>
      </c>
      <c r="F1408">
        <v>29</v>
      </c>
      <c r="H1408">
        <v>9</v>
      </c>
      <c r="I1408">
        <v>8</v>
      </c>
      <c r="J1408">
        <v>11</v>
      </c>
      <c r="K1408">
        <v>13</v>
      </c>
      <c r="L1408">
        <v>0</v>
      </c>
      <c r="M1408">
        <v>13</v>
      </c>
      <c r="N1408">
        <v>1.2</v>
      </c>
      <c r="O1408">
        <v>1.4</v>
      </c>
      <c r="P1408">
        <v>1.2</v>
      </c>
      <c r="Z1408">
        <v>13</v>
      </c>
      <c r="AA1408">
        <v>0</v>
      </c>
      <c r="AB1408">
        <v>4</v>
      </c>
    </row>
    <row r="1409" spans="1:28" x14ac:dyDescent="0.25">
      <c r="A1409">
        <v>2011</v>
      </c>
      <c r="B1409">
        <v>164</v>
      </c>
      <c r="C1409" t="s">
        <v>447</v>
      </c>
      <c r="D1409" t="str">
        <f>IFERROR(INDEX('Draft Master List'!E:F,MATCH(C1409,'Draft Master List'!E:E,0),2),"N/A")</f>
        <v>402007</v>
      </c>
      <c r="E1409" t="s">
        <v>7</v>
      </c>
      <c r="F1409">
        <v>30</v>
      </c>
      <c r="G1409" t="s">
        <v>62</v>
      </c>
      <c r="H1409">
        <v>4</v>
      </c>
      <c r="I1409">
        <v>3</v>
      </c>
      <c r="J1409">
        <v>10</v>
      </c>
      <c r="K1409">
        <v>43</v>
      </c>
      <c r="L1409">
        <v>2</v>
      </c>
      <c r="M1409">
        <v>12</v>
      </c>
      <c r="N1409">
        <v>4.3</v>
      </c>
      <c r="O1409">
        <v>10.8</v>
      </c>
      <c r="P1409">
        <v>2.5</v>
      </c>
      <c r="Z1409">
        <v>43</v>
      </c>
      <c r="AA1409">
        <v>2</v>
      </c>
      <c r="AB1409">
        <v>3</v>
      </c>
    </row>
    <row r="1410" spans="1:28" x14ac:dyDescent="0.25">
      <c r="A1410">
        <v>2011</v>
      </c>
      <c r="B1410">
        <v>165</v>
      </c>
      <c r="C1410" t="s">
        <v>1295</v>
      </c>
      <c r="D1410" t="str">
        <f>IFERROR(INDEX('Draft Master List'!E:F,MATCH(C1410,'Draft Master List'!E:E,0),2),"N/A")</f>
        <v>N/A</v>
      </c>
      <c r="E1410" t="s">
        <v>24</v>
      </c>
      <c r="F1410">
        <v>23</v>
      </c>
      <c r="H1410">
        <v>2</v>
      </c>
      <c r="I1410">
        <v>0</v>
      </c>
      <c r="J1410">
        <v>10</v>
      </c>
      <c r="K1410">
        <v>41</v>
      </c>
      <c r="L1410">
        <v>1</v>
      </c>
      <c r="M1410">
        <v>10</v>
      </c>
      <c r="N1410">
        <v>4.0999999999999996</v>
      </c>
      <c r="O1410">
        <v>20.5</v>
      </c>
      <c r="P1410">
        <v>5</v>
      </c>
      <c r="Z1410">
        <v>41</v>
      </c>
      <c r="AA1410">
        <v>1</v>
      </c>
      <c r="AB1410">
        <v>0</v>
      </c>
    </row>
    <row r="1411" spans="1:28" x14ac:dyDescent="0.25">
      <c r="A1411">
        <v>2011</v>
      </c>
      <c r="B1411">
        <v>166</v>
      </c>
      <c r="C1411" t="s">
        <v>1251</v>
      </c>
      <c r="D1411" t="str">
        <f>IFERROR(INDEX('Draft Master List'!E:F,MATCH(C1411,'Draft Master List'!E:E,0),2),"N/A")</f>
        <v>N/A</v>
      </c>
      <c r="E1411" t="s">
        <v>4</v>
      </c>
      <c r="F1411">
        <v>27</v>
      </c>
      <c r="H1411">
        <v>13</v>
      </c>
      <c r="I1411">
        <v>0</v>
      </c>
      <c r="J1411">
        <v>10</v>
      </c>
      <c r="K1411">
        <v>39</v>
      </c>
      <c r="L1411">
        <v>0</v>
      </c>
      <c r="M1411">
        <v>9</v>
      </c>
      <c r="N1411">
        <v>3.9</v>
      </c>
      <c r="O1411">
        <v>3</v>
      </c>
      <c r="P1411">
        <v>0.8</v>
      </c>
      <c r="Q1411">
        <v>3</v>
      </c>
      <c r="R1411">
        <v>2</v>
      </c>
      <c r="S1411">
        <v>2</v>
      </c>
      <c r="T1411">
        <v>1</v>
      </c>
      <c r="U1411">
        <v>0</v>
      </c>
      <c r="V1411">
        <v>6</v>
      </c>
      <c r="W1411">
        <v>0.2</v>
      </c>
      <c r="X1411">
        <v>0.2</v>
      </c>
      <c r="Y1411" s="2">
        <v>0.66700000000000004</v>
      </c>
      <c r="Z1411">
        <v>41</v>
      </c>
      <c r="AA1411">
        <v>0</v>
      </c>
      <c r="AB1411">
        <v>0</v>
      </c>
    </row>
    <row r="1412" spans="1:28" x14ac:dyDescent="0.25">
      <c r="A1412">
        <v>2011</v>
      </c>
      <c r="B1412">
        <v>167</v>
      </c>
      <c r="C1412" t="s">
        <v>608</v>
      </c>
      <c r="D1412" t="str">
        <f>IFERROR(INDEX('Draft Master List'!E:F,MATCH(C1412,'Draft Master List'!E:E,0),2),"N/A")</f>
        <v>N/A</v>
      </c>
      <c r="E1412" t="s">
        <v>16</v>
      </c>
      <c r="F1412">
        <v>30</v>
      </c>
      <c r="G1412" t="s">
        <v>62</v>
      </c>
      <c r="H1412">
        <v>2</v>
      </c>
      <c r="I1412">
        <v>1</v>
      </c>
      <c r="J1412">
        <v>9</v>
      </c>
      <c r="K1412">
        <v>38</v>
      </c>
      <c r="L1412">
        <v>0</v>
      </c>
      <c r="M1412">
        <v>20</v>
      </c>
      <c r="N1412">
        <v>4.2</v>
      </c>
      <c r="O1412">
        <v>19</v>
      </c>
      <c r="P1412">
        <v>4.5</v>
      </c>
      <c r="Z1412">
        <v>38</v>
      </c>
      <c r="AA1412">
        <v>0</v>
      </c>
      <c r="AB1412">
        <v>3</v>
      </c>
    </row>
    <row r="1413" spans="1:28" x14ac:dyDescent="0.25">
      <c r="A1413">
        <v>2011</v>
      </c>
      <c r="B1413">
        <v>168</v>
      </c>
      <c r="C1413" t="s">
        <v>992</v>
      </c>
      <c r="D1413" t="str">
        <f>IFERROR(INDEX('Draft Master List'!E:F,MATCH(C1413,'Draft Master List'!E:E,0),2),"N/A")</f>
        <v>N/A</v>
      </c>
      <c r="E1413" t="s">
        <v>4</v>
      </c>
      <c r="F1413">
        <v>23</v>
      </c>
      <c r="H1413">
        <v>5</v>
      </c>
      <c r="I1413">
        <v>0</v>
      </c>
      <c r="J1413">
        <v>9</v>
      </c>
      <c r="K1413">
        <v>42</v>
      </c>
      <c r="L1413">
        <v>0</v>
      </c>
      <c r="M1413">
        <v>24</v>
      </c>
      <c r="N1413">
        <v>4.7</v>
      </c>
      <c r="O1413">
        <v>8.4</v>
      </c>
      <c r="P1413">
        <v>1.8</v>
      </c>
      <c r="Q1413">
        <v>2</v>
      </c>
      <c r="R1413">
        <v>1</v>
      </c>
      <c r="S1413">
        <v>4</v>
      </c>
      <c r="T1413">
        <v>4</v>
      </c>
      <c r="U1413">
        <v>0</v>
      </c>
      <c r="V1413">
        <v>4</v>
      </c>
      <c r="W1413">
        <v>0.2</v>
      </c>
      <c r="X1413">
        <v>0.8</v>
      </c>
      <c r="Y1413" s="2">
        <v>0.5</v>
      </c>
      <c r="Z1413">
        <v>46</v>
      </c>
      <c r="AA1413">
        <v>0</v>
      </c>
      <c r="AB1413">
        <v>0</v>
      </c>
    </row>
    <row r="1414" spans="1:28" x14ac:dyDescent="0.25">
      <c r="A1414">
        <v>2011</v>
      </c>
      <c r="B1414">
        <v>169</v>
      </c>
      <c r="C1414" t="s">
        <v>734</v>
      </c>
      <c r="D1414" t="str">
        <f>IFERROR(INDEX('Draft Master List'!E:F,MATCH(C1414,'Draft Master List'!E:E,0),2),"N/A")</f>
        <v>N/A</v>
      </c>
      <c r="E1414" t="s">
        <v>12</v>
      </c>
      <c r="F1414">
        <v>30</v>
      </c>
      <c r="G1414" t="s">
        <v>643</v>
      </c>
      <c r="H1414">
        <v>16</v>
      </c>
      <c r="I1414">
        <v>1</v>
      </c>
      <c r="J1414">
        <v>9</v>
      </c>
      <c r="K1414">
        <v>32</v>
      </c>
      <c r="L1414">
        <v>0</v>
      </c>
      <c r="M1414">
        <v>16</v>
      </c>
      <c r="N1414">
        <v>3.6</v>
      </c>
      <c r="O1414">
        <v>2</v>
      </c>
      <c r="P1414">
        <v>0.6</v>
      </c>
      <c r="Q1414">
        <v>1</v>
      </c>
      <c r="R1414">
        <v>1</v>
      </c>
      <c r="S1414">
        <v>19</v>
      </c>
      <c r="T1414">
        <v>19</v>
      </c>
      <c r="U1414">
        <v>0</v>
      </c>
      <c r="V1414">
        <v>19</v>
      </c>
      <c r="W1414">
        <v>0.1</v>
      </c>
      <c r="X1414">
        <v>1.2</v>
      </c>
      <c r="Y1414" s="2">
        <v>1</v>
      </c>
      <c r="Z1414">
        <v>51</v>
      </c>
      <c r="AA1414">
        <v>0</v>
      </c>
      <c r="AB1414">
        <v>6</v>
      </c>
    </row>
    <row r="1415" spans="1:28" x14ac:dyDescent="0.25">
      <c r="A1415">
        <v>2011</v>
      </c>
      <c r="B1415">
        <v>170</v>
      </c>
      <c r="C1415" t="s">
        <v>486</v>
      </c>
      <c r="D1415" t="str">
        <f>IFERROR(INDEX('Draft Master List'!E:F,MATCH(C1415,'Draft Master List'!E:E,0),2),"N/A")</f>
        <v>1862007</v>
      </c>
      <c r="E1415" t="s">
        <v>64</v>
      </c>
      <c r="F1415">
        <v>27</v>
      </c>
      <c r="H1415">
        <v>3</v>
      </c>
      <c r="I1415">
        <v>0</v>
      </c>
      <c r="J1415">
        <v>8</v>
      </c>
      <c r="K1415">
        <v>12</v>
      </c>
      <c r="L1415">
        <v>0</v>
      </c>
      <c r="M1415">
        <v>4</v>
      </c>
      <c r="N1415">
        <v>1.5</v>
      </c>
      <c r="O1415">
        <v>4</v>
      </c>
      <c r="P1415">
        <v>2.7</v>
      </c>
      <c r="Q1415">
        <v>1</v>
      </c>
      <c r="R1415">
        <v>1</v>
      </c>
      <c r="S1415">
        <v>3</v>
      </c>
      <c r="T1415">
        <v>3</v>
      </c>
      <c r="U1415">
        <v>0</v>
      </c>
      <c r="V1415">
        <v>3</v>
      </c>
      <c r="W1415">
        <v>0.3</v>
      </c>
      <c r="X1415">
        <v>1</v>
      </c>
      <c r="Y1415" s="2">
        <v>1</v>
      </c>
      <c r="Z1415">
        <v>15</v>
      </c>
      <c r="AA1415">
        <v>0</v>
      </c>
      <c r="AB1415">
        <v>0</v>
      </c>
    </row>
    <row r="1416" spans="1:28" x14ac:dyDescent="0.25">
      <c r="A1416">
        <v>2011</v>
      </c>
      <c r="B1416">
        <v>171</v>
      </c>
      <c r="C1416" t="s">
        <v>97</v>
      </c>
      <c r="D1416" t="str">
        <f>IFERROR(INDEX('Draft Master List'!E:F,MATCH(C1416,'Draft Master List'!E:E,0),2),"N/A")</f>
        <v>92007</v>
      </c>
      <c r="E1416" t="s">
        <v>34</v>
      </c>
      <c r="F1416">
        <v>26</v>
      </c>
      <c r="G1416" t="s">
        <v>77</v>
      </c>
      <c r="H1416">
        <v>14</v>
      </c>
      <c r="I1416">
        <v>3</v>
      </c>
      <c r="J1416">
        <v>8</v>
      </c>
      <c r="K1416">
        <v>68</v>
      </c>
      <c r="L1416">
        <v>0</v>
      </c>
      <c r="M1416">
        <v>24</v>
      </c>
      <c r="N1416">
        <v>8.5</v>
      </c>
      <c r="O1416">
        <v>4.9000000000000004</v>
      </c>
      <c r="P1416">
        <v>0.6</v>
      </c>
      <c r="Q1416">
        <v>33</v>
      </c>
      <c r="R1416">
        <v>19</v>
      </c>
      <c r="S1416">
        <v>220</v>
      </c>
      <c r="T1416">
        <v>11.6</v>
      </c>
      <c r="U1416">
        <v>0</v>
      </c>
      <c r="V1416">
        <v>26</v>
      </c>
      <c r="W1416">
        <v>1.4</v>
      </c>
      <c r="X1416">
        <v>15.7</v>
      </c>
      <c r="Y1416" s="2">
        <v>0.57599999999999996</v>
      </c>
      <c r="Z1416">
        <v>288</v>
      </c>
      <c r="AA1416">
        <v>0</v>
      </c>
      <c r="AB1416">
        <v>0</v>
      </c>
    </row>
    <row r="1417" spans="1:28" x14ac:dyDescent="0.25">
      <c r="A1417">
        <v>2011</v>
      </c>
      <c r="B1417">
        <v>172</v>
      </c>
      <c r="C1417" t="s">
        <v>739</v>
      </c>
      <c r="D1417" t="str">
        <f>IFERROR(INDEX('Draft Master List'!E:F,MATCH(C1417,'Draft Master List'!E:E,0),2),"N/A")</f>
        <v>N/A</v>
      </c>
      <c r="E1417" t="s">
        <v>28</v>
      </c>
      <c r="F1417">
        <v>23</v>
      </c>
      <c r="H1417">
        <v>5</v>
      </c>
      <c r="I1417">
        <v>0</v>
      </c>
      <c r="J1417">
        <v>8</v>
      </c>
      <c r="K1417">
        <v>56</v>
      </c>
      <c r="L1417">
        <v>1</v>
      </c>
      <c r="M1417">
        <v>17</v>
      </c>
      <c r="N1417">
        <v>7</v>
      </c>
      <c r="O1417">
        <v>11.2</v>
      </c>
      <c r="P1417">
        <v>1.6</v>
      </c>
      <c r="Z1417">
        <v>56</v>
      </c>
      <c r="AA1417">
        <v>1</v>
      </c>
      <c r="AB1417">
        <v>0</v>
      </c>
    </row>
    <row r="1418" spans="1:28" x14ac:dyDescent="0.25">
      <c r="A1418">
        <v>2011</v>
      </c>
      <c r="B1418">
        <v>173</v>
      </c>
      <c r="C1418" t="s">
        <v>304</v>
      </c>
      <c r="D1418" t="str">
        <f>IFERROR(INDEX('Draft Master List'!E:F,MATCH(C1418,'Draft Master List'!E:E,0),2),"N/A")</f>
        <v>1952010</v>
      </c>
      <c r="E1418" t="s">
        <v>24</v>
      </c>
      <c r="F1418">
        <v>23</v>
      </c>
      <c r="G1418" t="s">
        <v>77</v>
      </c>
      <c r="H1418">
        <v>16</v>
      </c>
      <c r="I1418">
        <v>3</v>
      </c>
      <c r="J1418">
        <v>7</v>
      </c>
      <c r="K1418">
        <v>41</v>
      </c>
      <c r="L1418">
        <v>0</v>
      </c>
      <c r="M1418">
        <v>10</v>
      </c>
      <c r="N1418">
        <v>5.9</v>
      </c>
      <c r="O1418">
        <v>2.6</v>
      </c>
      <c r="P1418">
        <v>0.4</v>
      </c>
      <c r="Q1418">
        <v>124</v>
      </c>
      <c r="R1418">
        <v>69</v>
      </c>
      <c r="S1418">
        <v>1108</v>
      </c>
      <c r="T1418">
        <v>16.100000000000001</v>
      </c>
      <c r="U1418">
        <v>2</v>
      </c>
      <c r="V1418">
        <v>79</v>
      </c>
      <c r="W1418">
        <v>4.3</v>
      </c>
      <c r="X1418">
        <v>69.3</v>
      </c>
      <c r="Y1418" s="2">
        <v>0.55600000000000005</v>
      </c>
      <c r="Z1418">
        <v>1149</v>
      </c>
      <c r="AA1418">
        <v>2</v>
      </c>
      <c r="AB1418">
        <v>0</v>
      </c>
    </row>
    <row r="1419" spans="1:28" x14ac:dyDescent="0.25">
      <c r="A1419">
        <v>2011</v>
      </c>
      <c r="B1419">
        <v>174</v>
      </c>
      <c r="C1419" t="s">
        <v>665</v>
      </c>
      <c r="D1419" t="str">
        <f>IFERROR(INDEX('Draft Master List'!E:F,MATCH(C1419,'Draft Master List'!E:E,0),2),"N/A")</f>
        <v>N/A</v>
      </c>
      <c r="E1419" t="s">
        <v>64</v>
      </c>
      <c r="F1419">
        <v>28</v>
      </c>
      <c r="G1419" t="s">
        <v>832</v>
      </c>
      <c r="H1419">
        <v>16</v>
      </c>
      <c r="I1419">
        <v>7</v>
      </c>
      <c r="J1419">
        <v>7</v>
      </c>
      <c r="K1419">
        <v>25</v>
      </c>
      <c r="L1419">
        <v>0</v>
      </c>
      <c r="M1419">
        <v>15</v>
      </c>
      <c r="N1419">
        <v>3.6</v>
      </c>
      <c r="O1419">
        <v>1.6</v>
      </c>
      <c r="P1419">
        <v>0.4</v>
      </c>
      <c r="Q1419">
        <v>67</v>
      </c>
      <c r="R1419">
        <v>41</v>
      </c>
      <c r="S1419">
        <v>518</v>
      </c>
      <c r="T1419">
        <v>12.6</v>
      </c>
      <c r="U1419">
        <v>4</v>
      </c>
      <c r="V1419">
        <v>45</v>
      </c>
      <c r="W1419">
        <v>2.6</v>
      </c>
      <c r="X1419">
        <v>32.4</v>
      </c>
      <c r="Y1419" s="2">
        <v>0.61199999999999999</v>
      </c>
      <c r="Z1419">
        <v>543</v>
      </c>
      <c r="AA1419">
        <v>4</v>
      </c>
      <c r="AB1419">
        <v>3</v>
      </c>
    </row>
    <row r="1420" spans="1:28" x14ac:dyDescent="0.25">
      <c r="A1420">
        <v>2011</v>
      </c>
      <c r="B1420">
        <v>175</v>
      </c>
      <c r="C1420" t="s">
        <v>122</v>
      </c>
      <c r="D1420" t="str">
        <f>IFERROR(INDEX('Draft Master List'!E:F,MATCH(C1420,'Draft Master List'!E:E,0),2),"N/A")</f>
        <v>492008</v>
      </c>
      <c r="E1420" t="s">
        <v>6</v>
      </c>
      <c r="F1420">
        <v>25</v>
      </c>
      <c r="G1420" t="s">
        <v>74</v>
      </c>
      <c r="H1420">
        <v>15</v>
      </c>
      <c r="I1420">
        <v>15</v>
      </c>
      <c r="J1420">
        <v>7</v>
      </c>
      <c r="K1420">
        <v>41</v>
      </c>
      <c r="L1420">
        <v>0</v>
      </c>
      <c r="M1420">
        <v>18</v>
      </c>
      <c r="N1420">
        <v>5.9</v>
      </c>
      <c r="O1420">
        <v>2.7</v>
      </c>
      <c r="P1420">
        <v>0.5</v>
      </c>
      <c r="Q1420">
        <v>104</v>
      </c>
      <c r="R1420">
        <v>58</v>
      </c>
      <c r="S1420">
        <v>961</v>
      </c>
      <c r="T1420">
        <v>16.600000000000001</v>
      </c>
      <c r="U1420">
        <v>4</v>
      </c>
      <c r="V1420">
        <v>62</v>
      </c>
      <c r="W1420">
        <v>3.9</v>
      </c>
      <c r="X1420">
        <v>64.099999999999994</v>
      </c>
      <c r="Y1420" s="2">
        <v>0.55800000000000005</v>
      </c>
      <c r="Z1420">
        <v>1002</v>
      </c>
      <c r="AA1420">
        <v>4</v>
      </c>
      <c r="AB1420">
        <v>1</v>
      </c>
    </row>
    <row r="1421" spans="1:28" x14ac:dyDescent="0.25">
      <c r="A1421">
        <v>2011</v>
      </c>
      <c r="B1421">
        <v>176</v>
      </c>
      <c r="C1421" t="s">
        <v>583</v>
      </c>
      <c r="D1421" t="str">
        <f>IFERROR(INDEX('Draft Master List'!E:F,MATCH(C1421,'Draft Master List'!E:E,0),2),"N/A")</f>
        <v>N/A</v>
      </c>
      <c r="E1421" t="s">
        <v>4</v>
      </c>
      <c r="F1421">
        <v>30</v>
      </c>
      <c r="G1421" t="s">
        <v>62</v>
      </c>
      <c r="H1421">
        <v>4</v>
      </c>
      <c r="I1421">
        <v>2</v>
      </c>
      <c r="J1421">
        <v>7</v>
      </c>
      <c r="K1421">
        <v>23</v>
      </c>
      <c r="L1421">
        <v>0</v>
      </c>
      <c r="M1421">
        <v>9</v>
      </c>
      <c r="N1421">
        <v>3.3</v>
      </c>
      <c r="O1421">
        <v>5.8</v>
      </c>
      <c r="P1421">
        <v>1.8</v>
      </c>
      <c r="Z1421">
        <v>23</v>
      </c>
      <c r="AA1421">
        <v>0</v>
      </c>
      <c r="AB1421">
        <v>2</v>
      </c>
    </row>
    <row r="1422" spans="1:28" x14ac:dyDescent="0.25">
      <c r="A1422">
        <v>2011</v>
      </c>
      <c r="B1422">
        <v>177</v>
      </c>
      <c r="C1422" t="s">
        <v>123</v>
      </c>
      <c r="D1422" t="str">
        <f>IFERROR(INDEX('Draft Master List'!E:F,MATCH(C1422,'Draft Master List'!E:E,0),2),"N/A")</f>
        <v>422008</v>
      </c>
      <c r="E1422" t="s">
        <v>26</v>
      </c>
      <c r="F1422">
        <v>25</v>
      </c>
      <c r="G1422" t="s">
        <v>74</v>
      </c>
      <c r="H1422">
        <v>12</v>
      </c>
      <c r="I1422">
        <v>8</v>
      </c>
      <c r="J1422">
        <v>7</v>
      </c>
      <c r="K1422">
        <v>48</v>
      </c>
      <c r="L1422">
        <v>0</v>
      </c>
      <c r="M1422">
        <v>11</v>
      </c>
      <c r="N1422">
        <v>6.9</v>
      </c>
      <c r="O1422">
        <v>4</v>
      </c>
      <c r="P1422">
        <v>0.6</v>
      </c>
      <c r="Q1422">
        <v>50</v>
      </c>
      <c r="R1422">
        <v>19</v>
      </c>
      <c r="S1422">
        <v>155</v>
      </c>
      <c r="T1422">
        <v>8.1999999999999993</v>
      </c>
      <c r="U1422">
        <v>1</v>
      </c>
      <c r="V1422">
        <v>26</v>
      </c>
      <c r="W1422">
        <v>1.6</v>
      </c>
      <c r="X1422">
        <v>12.9</v>
      </c>
      <c r="Y1422" s="2">
        <v>0.38</v>
      </c>
      <c r="Z1422">
        <v>203</v>
      </c>
      <c r="AA1422">
        <v>1</v>
      </c>
      <c r="AB1422">
        <v>0</v>
      </c>
    </row>
    <row r="1423" spans="1:28" x14ac:dyDescent="0.25">
      <c r="A1423">
        <v>2011</v>
      </c>
      <c r="B1423">
        <v>178</v>
      </c>
      <c r="C1423" t="s">
        <v>1244</v>
      </c>
      <c r="D1423" t="str">
        <f>IFERROR(INDEX('Draft Master List'!E:F,MATCH(C1423,'Draft Master List'!E:E,0),2),"N/A")</f>
        <v>N/A</v>
      </c>
      <c r="E1423" t="s">
        <v>22</v>
      </c>
      <c r="F1423">
        <v>25</v>
      </c>
      <c r="H1423">
        <v>7</v>
      </c>
      <c r="I1423">
        <v>0</v>
      </c>
      <c r="J1423">
        <v>7</v>
      </c>
      <c r="K1423">
        <v>24</v>
      </c>
      <c r="L1423">
        <v>0</v>
      </c>
      <c r="M1423">
        <v>9</v>
      </c>
      <c r="N1423">
        <v>3.4</v>
      </c>
      <c r="O1423">
        <v>3.4</v>
      </c>
      <c r="P1423">
        <v>1</v>
      </c>
      <c r="Z1423">
        <v>24</v>
      </c>
      <c r="AA1423">
        <v>0</v>
      </c>
      <c r="AB1423">
        <v>0</v>
      </c>
    </row>
    <row r="1424" spans="1:28" x14ac:dyDescent="0.25">
      <c r="A1424">
        <v>2011</v>
      </c>
      <c r="B1424">
        <v>179</v>
      </c>
      <c r="C1424" t="s">
        <v>633</v>
      </c>
      <c r="D1424" t="str">
        <f>IFERROR(INDEX('Draft Master List'!E:F,MATCH(C1424,'Draft Master List'!E:E,0),2),"N/A")</f>
        <v>N/A</v>
      </c>
      <c r="E1424" t="s">
        <v>64</v>
      </c>
      <c r="F1424">
        <v>31</v>
      </c>
      <c r="G1424" t="s">
        <v>62</v>
      </c>
      <c r="H1424">
        <v>6</v>
      </c>
      <c r="I1424">
        <v>3</v>
      </c>
      <c r="J1424">
        <v>7</v>
      </c>
      <c r="K1424">
        <v>70</v>
      </c>
      <c r="L1424">
        <v>0</v>
      </c>
      <c r="M1424">
        <v>27</v>
      </c>
      <c r="N1424">
        <v>10</v>
      </c>
      <c r="O1424">
        <v>11.7</v>
      </c>
      <c r="P1424">
        <v>1.2</v>
      </c>
      <c r="Q1424">
        <v>1</v>
      </c>
      <c r="R1424">
        <v>1</v>
      </c>
      <c r="S1424">
        <v>21</v>
      </c>
      <c r="T1424">
        <v>21</v>
      </c>
      <c r="U1424">
        <v>0</v>
      </c>
      <c r="V1424">
        <v>21</v>
      </c>
      <c r="W1424">
        <v>0.2</v>
      </c>
      <c r="X1424">
        <v>3.5</v>
      </c>
      <c r="Y1424" s="2">
        <v>1</v>
      </c>
      <c r="Z1424">
        <v>91</v>
      </c>
      <c r="AA1424">
        <v>0</v>
      </c>
      <c r="AB1424">
        <v>1</v>
      </c>
    </row>
    <row r="1425" spans="1:28" x14ac:dyDescent="0.25">
      <c r="A1425">
        <v>2011</v>
      </c>
      <c r="B1425">
        <v>180</v>
      </c>
      <c r="C1425" t="s">
        <v>127</v>
      </c>
      <c r="D1425" t="str">
        <f>IFERROR(INDEX('Draft Master List'!E:F,MATCH(C1425,'Draft Master List'!E:E,0),2),"N/A")</f>
        <v>392010</v>
      </c>
      <c r="E1425" t="s">
        <v>14</v>
      </c>
      <c r="F1425">
        <v>23</v>
      </c>
      <c r="G1425" t="s">
        <v>74</v>
      </c>
      <c r="H1425">
        <v>14</v>
      </c>
      <c r="I1425">
        <v>14</v>
      </c>
      <c r="J1425">
        <v>6</v>
      </c>
      <c r="K1425">
        <v>-7</v>
      </c>
      <c r="L1425">
        <v>0</v>
      </c>
      <c r="M1425">
        <v>9</v>
      </c>
      <c r="N1425">
        <v>-1.2</v>
      </c>
      <c r="O1425">
        <v>-0.5</v>
      </c>
      <c r="P1425">
        <v>0.4</v>
      </c>
      <c r="Q1425">
        <v>51</v>
      </c>
      <c r="R1425">
        <v>30</v>
      </c>
      <c r="S1425">
        <v>441</v>
      </c>
      <c r="T1425">
        <v>14.7</v>
      </c>
      <c r="U1425">
        <v>3</v>
      </c>
      <c r="V1425">
        <v>65</v>
      </c>
      <c r="W1425">
        <v>2.1</v>
      </c>
      <c r="X1425">
        <v>31.5</v>
      </c>
      <c r="Y1425" s="2">
        <v>0.58799999999999997</v>
      </c>
      <c r="Z1425">
        <v>434</v>
      </c>
      <c r="AA1425">
        <v>3</v>
      </c>
      <c r="AB1425">
        <v>0</v>
      </c>
    </row>
    <row r="1426" spans="1:28" x14ac:dyDescent="0.25">
      <c r="A1426">
        <v>2011</v>
      </c>
      <c r="B1426">
        <v>181</v>
      </c>
      <c r="C1426" t="s">
        <v>78</v>
      </c>
      <c r="D1426" t="str">
        <f>IFERROR(INDEX('Draft Master List'!E:F,MATCH(C1426,'Draft Master List'!E:E,0),2),"N/A")</f>
        <v>492006</v>
      </c>
      <c r="E1426" t="s">
        <v>223</v>
      </c>
      <c r="F1426">
        <v>28</v>
      </c>
      <c r="G1426" t="s">
        <v>62</v>
      </c>
      <c r="H1426">
        <v>3</v>
      </c>
      <c r="I1426">
        <v>3</v>
      </c>
      <c r="J1426">
        <v>6</v>
      </c>
      <c r="K1426">
        <v>37</v>
      </c>
      <c r="L1426">
        <v>1</v>
      </c>
      <c r="M1426">
        <v>18</v>
      </c>
      <c r="N1426">
        <v>6.2</v>
      </c>
      <c r="O1426">
        <v>12.3</v>
      </c>
      <c r="P1426">
        <v>2</v>
      </c>
      <c r="Q1426">
        <v>1</v>
      </c>
      <c r="R1426">
        <v>0</v>
      </c>
      <c r="S1426">
        <v>0</v>
      </c>
      <c r="U1426">
        <v>0</v>
      </c>
      <c r="V1426">
        <v>0</v>
      </c>
      <c r="W1426">
        <v>0</v>
      </c>
      <c r="X1426">
        <v>0</v>
      </c>
      <c r="Y1426" s="2">
        <v>0</v>
      </c>
      <c r="Z1426">
        <v>37</v>
      </c>
      <c r="AA1426">
        <v>1</v>
      </c>
      <c r="AB1426">
        <v>2</v>
      </c>
    </row>
    <row r="1427" spans="1:28" x14ac:dyDescent="0.25">
      <c r="A1427">
        <v>2011</v>
      </c>
      <c r="B1427">
        <v>182</v>
      </c>
      <c r="C1427" t="s">
        <v>1296</v>
      </c>
      <c r="D1427" t="str">
        <f>IFERROR(INDEX('Draft Master List'!E:F,MATCH(C1427,'Draft Master List'!E:E,0),2),"N/A")</f>
        <v>N/A</v>
      </c>
      <c r="E1427" t="s">
        <v>28</v>
      </c>
      <c r="F1427">
        <v>32</v>
      </c>
      <c r="G1427" t="s">
        <v>732</v>
      </c>
      <c r="H1427">
        <v>12</v>
      </c>
      <c r="I1427">
        <v>7</v>
      </c>
      <c r="J1427">
        <v>6</v>
      </c>
      <c r="K1427">
        <v>24</v>
      </c>
      <c r="L1427">
        <v>0</v>
      </c>
      <c r="M1427">
        <v>12</v>
      </c>
      <c r="N1427">
        <v>4</v>
      </c>
      <c r="O1427">
        <v>2</v>
      </c>
      <c r="P1427">
        <v>0.5</v>
      </c>
      <c r="Q1427">
        <v>14</v>
      </c>
      <c r="R1427">
        <v>9</v>
      </c>
      <c r="S1427">
        <v>46</v>
      </c>
      <c r="T1427">
        <v>5.0999999999999996</v>
      </c>
      <c r="U1427">
        <v>0</v>
      </c>
      <c r="V1427">
        <v>10</v>
      </c>
      <c r="W1427">
        <v>0.8</v>
      </c>
      <c r="X1427">
        <v>3.8</v>
      </c>
      <c r="Y1427" s="2">
        <v>0.64300000000000002</v>
      </c>
      <c r="Z1427">
        <v>70</v>
      </c>
      <c r="AA1427">
        <v>0</v>
      </c>
      <c r="AB1427">
        <v>1</v>
      </c>
    </row>
    <row r="1428" spans="1:28" x14ac:dyDescent="0.25">
      <c r="A1428">
        <v>2011</v>
      </c>
      <c r="B1428">
        <v>183</v>
      </c>
      <c r="C1428" t="s">
        <v>881</v>
      </c>
      <c r="D1428" t="str">
        <f>IFERROR(INDEX('Draft Master List'!E:F,MATCH(C1428,'Draft Master List'!E:E,0),2),"N/A")</f>
        <v>N/A</v>
      </c>
      <c r="E1428" t="s">
        <v>21</v>
      </c>
      <c r="F1428">
        <v>22</v>
      </c>
      <c r="G1428" t="s">
        <v>74</v>
      </c>
      <c r="H1428">
        <v>13</v>
      </c>
      <c r="I1428">
        <v>13</v>
      </c>
      <c r="J1428">
        <v>6</v>
      </c>
      <c r="K1428">
        <v>56</v>
      </c>
      <c r="L1428">
        <v>0</v>
      </c>
      <c r="M1428">
        <v>19</v>
      </c>
      <c r="N1428">
        <v>9.3000000000000007</v>
      </c>
      <c r="O1428">
        <v>4.3</v>
      </c>
      <c r="P1428">
        <v>0.5</v>
      </c>
      <c r="Q1428">
        <v>95</v>
      </c>
      <c r="R1428">
        <v>54</v>
      </c>
      <c r="S1428">
        <v>959</v>
      </c>
      <c r="T1428">
        <v>17.8</v>
      </c>
      <c r="U1428">
        <v>8</v>
      </c>
      <c r="V1428">
        <v>80</v>
      </c>
      <c r="W1428">
        <v>4.2</v>
      </c>
      <c r="X1428">
        <v>73.8</v>
      </c>
      <c r="Y1428" s="2">
        <v>0.56799999999999995</v>
      </c>
      <c r="Z1428">
        <v>1015</v>
      </c>
      <c r="AA1428">
        <v>8</v>
      </c>
      <c r="AB1428">
        <v>1</v>
      </c>
    </row>
    <row r="1429" spans="1:28" x14ac:dyDescent="0.25">
      <c r="A1429">
        <v>2011</v>
      </c>
      <c r="B1429">
        <v>184</v>
      </c>
      <c r="C1429" t="s">
        <v>339</v>
      </c>
      <c r="D1429" t="str">
        <f>IFERROR(INDEX('Draft Master List'!E:F,MATCH(C1429,'Draft Master List'!E:E,0),2),"N/A")</f>
        <v>1242009</v>
      </c>
      <c r="E1429" t="s">
        <v>16</v>
      </c>
      <c r="F1429">
        <v>24</v>
      </c>
      <c r="G1429" t="s">
        <v>77</v>
      </c>
      <c r="H1429">
        <v>11</v>
      </c>
      <c r="I1429">
        <v>1</v>
      </c>
      <c r="J1429">
        <v>6</v>
      </c>
      <c r="K1429">
        <v>69</v>
      </c>
      <c r="L1429">
        <v>1</v>
      </c>
      <c r="M1429">
        <v>27</v>
      </c>
      <c r="N1429">
        <v>11.5</v>
      </c>
      <c r="O1429">
        <v>6.3</v>
      </c>
      <c r="P1429">
        <v>0.5</v>
      </c>
      <c r="Q1429">
        <v>33</v>
      </c>
      <c r="R1429">
        <v>15</v>
      </c>
      <c r="S1429">
        <v>241</v>
      </c>
      <c r="T1429">
        <v>16.100000000000001</v>
      </c>
      <c r="U1429">
        <v>0</v>
      </c>
      <c r="V1429">
        <v>47</v>
      </c>
      <c r="W1429">
        <v>1.4</v>
      </c>
      <c r="X1429">
        <v>21.9</v>
      </c>
      <c r="Y1429" s="2">
        <v>0.45500000000000002</v>
      </c>
      <c r="Z1429">
        <v>310</v>
      </c>
      <c r="AA1429">
        <v>1</v>
      </c>
      <c r="AB1429">
        <v>0</v>
      </c>
    </row>
    <row r="1430" spans="1:28" x14ac:dyDescent="0.25">
      <c r="A1430">
        <v>2011</v>
      </c>
      <c r="B1430">
        <v>185</v>
      </c>
      <c r="C1430" t="s">
        <v>577</v>
      </c>
      <c r="D1430" t="str">
        <f>IFERROR(INDEX('Draft Master List'!E:F,MATCH(C1430,'Draft Master List'!E:E,0),2),"N/A")</f>
        <v>N/A</v>
      </c>
      <c r="E1430" t="s">
        <v>20</v>
      </c>
      <c r="F1430">
        <v>28</v>
      </c>
      <c r="G1430" t="s">
        <v>62</v>
      </c>
      <c r="H1430">
        <v>8</v>
      </c>
      <c r="I1430">
        <v>5</v>
      </c>
      <c r="J1430">
        <v>6</v>
      </c>
      <c r="K1430">
        <v>5</v>
      </c>
      <c r="L1430">
        <v>0</v>
      </c>
      <c r="M1430">
        <v>7</v>
      </c>
      <c r="N1430">
        <v>0.8</v>
      </c>
      <c r="O1430">
        <v>0.6</v>
      </c>
      <c r="P1430">
        <v>0.8</v>
      </c>
      <c r="Z1430">
        <v>5</v>
      </c>
      <c r="AA1430">
        <v>0</v>
      </c>
      <c r="AB1430">
        <v>7</v>
      </c>
    </row>
    <row r="1431" spans="1:28" x14ac:dyDescent="0.25">
      <c r="A1431">
        <v>2011</v>
      </c>
      <c r="B1431">
        <v>186</v>
      </c>
      <c r="C1431" t="s">
        <v>119</v>
      </c>
      <c r="D1431" t="str">
        <f>IFERROR(INDEX('Draft Master List'!E:F,MATCH(C1431,'Draft Master List'!E:E,0),2),"N/A")</f>
        <v>512007</v>
      </c>
      <c r="E1431" t="s">
        <v>22</v>
      </c>
      <c r="F1431">
        <v>32</v>
      </c>
      <c r="G1431" t="s">
        <v>74</v>
      </c>
      <c r="H1431">
        <v>16</v>
      </c>
      <c r="I1431">
        <v>16</v>
      </c>
      <c r="J1431">
        <v>6</v>
      </c>
      <c r="K1431">
        <v>56</v>
      </c>
      <c r="L1431">
        <v>0</v>
      </c>
      <c r="M1431">
        <v>23</v>
      </c>
      <c r="N1431">
        <v>9.3000000000000007</v>
      </c>
      <c r="O1431">
        <v>3.5</v>
      </c>
      <c r="P1431">
        <v>0.4</v>
      </c>
      <c r="Q1431">
        <v>129</v>
      </c>
      <c r="R1431">
        <v>79</v>
      </c>
      <c r="S1431">
        <v>1394</v>
      </c>
      <c r="T1431">
        <v>17.600000000000001</v>
      </c>
      <c r="U1431">
        <v>7</v>
      </c>
      <c r="V1431">
        <v>77</v>
      </c>
      <c r="W1431">
        <v>4.9000000000000004</v>
      </c>
      <c r="X1431">
        <v>87.1</v>
      </c>
      <c r="Y1431" s="2">
        <v>0.61199999999999999</v>
      </c>
      <c r="Z1431">
        <v>1450</v>
      </c>
      <c r="AA1431">
        <v>7</v>
      </c>
      <c r="AB1431">
        <v>3</v>
      </c>
    </row>
    <row r="1432" spans="1:28" x14ac:dyDescent="0.25">
      <c r="A1432">
        <v>2011</v>
      </c>
      <c r="B1432">
        <v>187</v>
      </c>
      <c r="C1432" t="s">
        <v>1041</v>
      </c>
      <c r="D1432" t="str">
        <f>IFERROR(INDEX('Draft Master List'!E:F,MATCH(C1432,'Draft Master List'!E:E,0),2),"N/A")</f>
        <v>N/A</v>
      </c>
      <c r="E1432" t="s">
        <v>7</v>
      </c>
      <c r="F1432">
        <v>24</v>
      </c>
      <c r="G1432" t="s">
        <v>212</v>
      </c>
      <c r="H1432">
        <v>13</v>
      </c>
      <c r="I1432">
        <v>8</v>
      </c>
      <c r="J1432">
        <v>6</v>
      </c>
      <c r="K1432">
        <v>33</v>
      </c>
      <c r="L1432">
        <v>1</v>
      </c>
      <c r="M1432">
        <v>12</v>
      </c>
      <c r="N1432">
        <v>5.5</v>
      </c>
      <c r="O1432">
        <v>2.5</v>
      </c>
      <c r="P1432">
        <v>0.5</v>
      </c>
      <c r="Q1432">
        <v>19</v>
      </c>
      <c r="R1432">
        <v>15</v>
      </c>
      <c r="S1432">
        <v>146</v>
      </c>
      <c r="T1432">
        <v>9.6999999999999993</v>
      </c>
      <c r="U1432">
        <v>0</v>
      </c>
      <c r="V1432">
        <v>27</v>
      </c>
      <c r="W1432">
        <v>1.2</v>
      </c>
      <c r="X1432">
        <v>11.2</v>
      </c>
      <c r="Y1432" s="2">
        <v>0.78900000000000003</v>
      </c>
      <c r="Z1432">
        <v>179</v>
      </c>
      <c r="AA1432">
        <v>1</v>
      </c>
      <c r="AB1432">
        <v>0</v>
      </c>
    </row>
    <row r="1433" spans="1:28" x14ac:dyDescent="0.25">
      <c r="A1433">
        <v>2011</v>
      </c>
      <c r="B1433">
        <v>188</v>
      </c>
      <c r="C1433" t="s">
        <v>920</v>
      </c>
      <c r="D1433" t="str">
        <f>IFERROR(INDEX('Draft Master List'!E:F,MATCH(C1433,'Draft Master List'!E:E,0),2),"N/A")</f>
        <v>N/A</v>
      </c>
      <c r="E1433" t="s">
        <v>14</v>
      </c>
      <c r="F1433">
        <v>23</v>
      </c>
      <c r="H1433">
        <v>1</v>
      </c>
      <c r="I1433">
        <v>0</v>
      </c>
      <c r="J1433">
        <v>5</v>
      </c>
      <c r="K1433">
        <v>13</v>
      </c>
      <c r="L1433">
        <v>0</v>
      </c>
      <c r="M1433">
        <v>4</v>
      </c>
      <c r="N1433">
        <v>2.6</v>
      </c>
      <c r="O1433">
        <v>13</v>
      </c>
      <c r="P1433">
        <v>5</v>
      </c>
      <c r="Z1433">
        <v>13</v>
      </c>
      <c r="AA1433">
        <v>0</v>
      </c>
      <c r="AB1433">
        <v>0</v>
      </c>
    </row>
    <row r="1434" spans="1:28" x14ac:dyDescent="0.25">
      <c r="A1434">
        <v>2011</v>
      </c>
      <c r="B1434">
        <v>189</v>
      </c>
      <c r="C1434" t="s">
        <v>880</v>
      </c>
      <c r="D1434" t="str">
        <f>IFERROR(INDEX('Draft Master List'!E:F,MATCH(C1434,'Draft Master List'!E:E,0),2),"N/A")</f>
        <v>N/A</v>
      </c>
      <c r="E1434" t="s">
        <v>15</v>
      </c>
      <c r="F1434">
        <v>23</v>
      </c>
      <c r="G1434" t="s">
        <v>74</v>
      </c>
      <c r="H1434">
        <v>15</v>
      </c>
      <c r="I1434">
        <v>15</v>
      </c>
      <c r="J1434">
        <v>5</v>
      </c>
      <c r="K1434">
        <v>53</v>
      </c>
      <c r="L1434">
        <v>0</v>
      </c>
      <c r="M1434">
        <v>22</v>
      </c>
      <c r="N1434">
        <v>10.6</v>
      </c>
      <c r="O1434">
        <v>3.5</v>
      </c>
      <c r="P1434">
        <v>0.3</v>
      </c>
      <c r="Q1434">
        <v>115</v>
      </c>
      <c r="R1434">
        <v>65</v>
      </c>
      <c r="S1434">
        <v>1057</v>
      </c>
      <c r="T1434">
        <v>16.3</v>
      </c>
      <c r="U1434">
        <v>7</v>
      </c>
      <c r="V1434">
        <v>58</v>
      </c>
      <c r="W1434">
        <v>4.3</v>
      </c>
      <c r="X1434">
        <v>70.5</v>
      </c>
      <c r="Y1434" s="2">
        <v>0.56499999999999995</v>
      </c>
      <c r="Z1434">
        <v>1110</v>
      </c>
      <c r="AA1434">
        <v>7</v>
      </c>
      <c r="AB1434">
        <v>1</v>
      </c>
    </row>
    <row r="1435" spans="1:28" x14ac:dyDescent="0.25">
      <c r="A1435">
        <v>2011</v>
      </c>
      <c r="B1435">
        <v>190</v>
      </c>
      <c r="C1435" t="s">
        <v>1155</v>
      </c>
      <c r="D1435" t="str">
        <f>IFERROR(INDEX('Draft Master List'!E:F,MATCH(C1435,'Draft Master List'!E:E,0),2),"N/A")</f>
        <v>N/A</v>
      </c>
      <c r="E1435" t="s">
        <v>15</v>
      </c>
      <c r="F1435">
        <v>25</v>
      </c>
      <c r="H1435">
        <v>13</v>
      </c>
      <c r="I1435">
        <v>0</v>
      </c>
      <c r="J1435">
        <v>5</v>
      </c>
      <c r="K1435">
        <v>25</v>
      </c>
      <c r="L1435">
        <v>0</v>
      </c>
      <c r="M1435">
        <v>8</v>
      </c>
      <c r="N1435">
        <v>5</v>
      </c>
      <c r="O1435">
        <v>1.9</v>
      </c>
      <c r="P1435">
        <v>0.4</v>
      </c>
      <c r="Q1435">
        <v>34</v>
      </c>
      <c r="R1435">
        <v>23</v>
      </c>
      <c r="S1435">
        <v>263</v>
      </c>
      <c r="T1435">
        <v>11.4</v>
      </c>
      <c r="U1435">
        <v>0</v>
      </c>
      <c r="V1435">
        <v>26</v>
      </c>
      <c r="W1435">
        <v>1.8</v>
      </c>
      <c r="X1435">
        <v>20.2</v>
      </c>
      <c r="Y1435" s="2">
        <v>0.67600000000000005</v>
      </c>
      <c r="Z1435">
        <v>288</v>
      </c>
      <c r="AA1435">
        <v>0</v>
      </c>
      <c r="AB1435">
        <v>0</v>
      </c>
    </row>
    <row r="1436" spans="1:28" x14ac:dyDescent="0.25">
      <c r="A1436">
        <v>2011</v>
      </c>
      <c r="B1436">
        <v>191</v>
      </c>
      <c r="C1436" t="s">
        <v>1279</v>
      </c>
      <c r="D1436" t="str">
        <f>IFERROR(INDEX('Draft Master List'!E:F,MATCH(C1436,'Draft Master List'!E:E,0),2),"N/A")</f>
        <v>N/A</v>
      </c>
      <c r="E1436" t="s">
        <v>30</v>
      </c>
      <c r="F1436">
        <v>22</v>
      </c>
      <c r="G1436" t="s">
        <v>1280</v>
      </c>
      <c r="H1436">
        <v>14</v>
      </c>
      <c r="I1436">
        <v>12</v>
      </c>
      <c r="J1436">
        <v>5</v>
      </c>
      <c r="K1436">
        <v>45</v>
      </c>
      <c r="L1436">
        <v>0</v>
      </c>
      <c r="M1436">
        <v>19</v>
      </c>
      <c r="N1436">
        <v>9</v>
      </c>
      <c r="O1436">
        <v>3.2</v>
      </c>
      <c r="P1436">
        <v>0.4</v>
      </c>
      <c r="Q1436">
        <v>113</v>
      </c>
      <c r="R1436">
        <v>79</v>
      </c>
      <c r="S1436">
        <v>910</v>
      </c>
      <c r="T1436">
        <v>11.5</v>
      </c>
      <c r="U1436">
        <v>7</v>
      </c>
      <c r="V1436">
        <v>46</v>
      </c>
      <c r="W1436">
        <v>5.6</v>
      </c>
      <c r="X1436">
        <v>65</v>
      </c>
      <c r="Y1436" s="2">
        <v>0.69899999999999995</v>
      </c>
      <c r="Z1436">
        <v>955</v>
      </c>
      <c r="AA1436">
        <v>7</v>
      </c>
      <c r="AB1436">
        <v>1</v>
      </c>
    </row>
    <row r="1437" spans="1:28" x14ac:dyDescent="0.25">
      <c r="A1437">
        <v>2011</v>
      </c>
      <c r="B1437">
        <v>192</v>
      </c>
      <c r="C1437" t="s">
        <v>745</v>
      </c>
      <c r="D1437" t="str">
        <f>IFERROR(INDEX('Draft Master List'!E:F,MATCH(C1437,'Draft Master List'!E:E,0),2),"N/A")</f>
        <v>N/A</v>
      </c>
      <c r="E1437" t="s">
        <v>32</v>
      </c>
      <c r="F1437">
        <v>23</v>
      </c>
      <c r="G1437" t="s">
        <v>77</v>
      </c>
      <c r="H1437">
        <v>14</v>
      </c>
      <c r="I1437">
        <v>1</v>
      </c>
      <c r="J1437">
        <v>5</v>
      </c>
      <c r="K1437">
        <v>28</v>
      </c>
      <c r="L1437">
        <v>0</v>
      </c>
      <c r="M1437">
        <v>16</v>
      </c>
      <c r="N1437">
        <v>5.6</v>
      </c>
      <c r="O1437">
        <v>2</v>
      </c>
      <c r="P1437">
        <v>0.4</v>
      </c>
      <c r="Q1437">
        <v>47</v>
      </c>
      <c r="R1437">
        <v>29</v>
      </c>
      <c r="S1437">
        <v>314</v>
      </c>
      <c r="T1437">
        <v>10.8</v>
      </c>
      <c r="U1437">
        <v>1</v>
      </c>
      <c r="V1437">
        <v>38</v>
      </c>
      <c r="W1437">
        <v>2.1</v>
      </c>
      <c r="X1437">
        <v>22.4</v>
      </c>
      <c r="Y1437" s="2">
        <v>0.61699999999999999</v>
      </c>
      <c r="Z1437">
        <v>342</v>
      </c>
      <c r="AA1437">
        <v>1</v>
      </c>
      <c r="AB1437">
        <v>3</v>
      </c>
    </row>
    <row r="1438" spans="1:28" x14ac:dyDescent="0.25">
      <c r="A1438">
        <v>2011</v>
      </c>
      <c r="B1438">
        <v>193</v>
      </c>
      <c r="C1438" t="s">
        <v>1297</v>
      </c>
      <c r="D1438" t="str">
        <f>IFERROR(INDEX('Draft Master List'!E:F,MATCH(C1438,'Draft Master List'!E:E,0),2),"N/A")</f>
        <v>N/A</v>
      </c>
      <c r="E1438" t="s">
        <v>223</v>
      </c>
      <c r="F1438">
        <v>25</v>
      </c>
      <c r="G1438" t="s">
        <v>732</v>
      </c>
      <c r="H1438">
        <v>12</v>
      </c>
      <c r="I1438">
        <v>1</v>
      </c>
      <c r="J1438">
        <v>5</v>
      </c>
      <c r="K1438">
        <v>14</v>
      </c>
      <c r="L1438">
        <v>0</v>
      </c>
      <c r="M1438">
        <v>12</v>
      </c>
      <c r="N1438">
        <v>2.8</v>
      </c>
      <c r="O1438">
        <v>1.2</v>
      </c>
      <c r="P1438">
        <v>0.4</v>
      </c>
      <c r="Q1438">
        <v>3</v>
      </c>
      <c r="R1438">
        <v>3</v>
      </c>
      <c r="S1438">
        <v>41</v>
      </c>
      <c r="T1438">
        <v>13.7</v>
      </c>
      <c r="U1438">
        <v>0</v>
      </c>
      <c r="V1438">
        <v>20</v>
      </c>
      <c r="W1438">
        <v>0.3</v>
      </c>
      <c r="X1438">
        <v>3.4</v>
      </c>
      <c r="Y1438" s="2">
        <v>1</v>
      </c>
      <c r="Z1438">
        <v>55</v>
      </c>
      <c r="AA1438">
        <v>0</v>
      </c>
      <c r="AB1438">
        <v>0</v>
      </c>
    </row>
    <row r="1439" spans="1:28" x14ac:dyDescent="0.25">
      <c r="A1439">
        <v>2011</v>
      </c>
      <c r="B1439">
        <v>194</v>
      </c>
      <c r="C1439" t="s">
        <v>912</v>
      </c>
      <c r="D1439" t="str">
        <f>IFERROR(INDEX('Draft Master List'!E:F,MATCH(C1439,'Draft Master List'!E:E,0),2),"N/A")</f>
        <v>N/A</v>
      </c>
      <c r="E1439" t="s">
        <v>16</v>
      </c>
      <c r="F1439">
        <v>23</v>
      </c>
      <c r="G1439" t="s">
        <v>74</v>
      </c>
      <c r="H1439">
        <v>13</v>
      </c>
      <c r="I1439">
        <v>10</v>
      </c>
      <c r="J1439">
        <v>5</v>
      </c>
      <c r="K1439">
        <v>61</v>
      </c>
      <c r="L1439">
        <v>1</v>
      </c>
      <c r="M1439">
        <v>25</v>
      </c>
      <c r="N1439">
        <v>12.2</v>
      </c>
      <c r="O1439">
        <v>4.7</v>
      </c>
      <c r="P1439">
        <v>0.4</v>
      </c>
      <c r="Q1439">
        <v>76</v>
      </c>
      <c r="R1439">
        <v>33</v>
      </c>
      <c r="S1439">
        <v>618</v>
      </c>
      <c r="T1439">
        <v>18.7</v>
      </c>
      <c r="U1439">
        <v>5</v>
      </c>
      <c r="V1439">
        <v>78</v>
      </c>
      <c r="W1439">
        <v>2.5</v>
      </c>
      <c r="X1439">
        <v>47.5</v>
      </c>
      <c r="Y1439" s="2">
        <v>0.434</v>
      </c>
      <c r="Z1439">
        <v>679</v>
      </c>
      <c r="AA1439">
        <v>6</v>
      </c>
      <c r="AB1439">
        <v>1</v>
      </c>
    </row>
    <row r="1440" spans="1:28" x14ac:dyDescent="0.25">
      <c r="A1440">
        <v>2011</v>
      </c>
      <c r="B1440">
        <v>195</v>
      </c>
      <c r="C1440" t="s">
        <v>730</v>
      </c>
      <c r="D1440" t="str">
        <f>IFERROR(INDEX('Draft Master List'!E:F,MATCH(C1440,'Draft Master List'!E:E,0),2),"N/A")</f>
        <v>N/A</v>
      </c>
      <c r="E1440" t="s">
        <v>25</v>
      </c>
      <c r="F1440">
        <v>28</v>
      </c>
      <c r="G1440" t="s">
        <v>62</v>
      </c>
      <c r="H1440">
        <v>6</v>
      </c>
      <c r="I1440">
        <v>4</v>
      </c>
      <c r="J1440">
        <v>5</v>
      </c>
      <c r="K1440">
        <v>15</v>
      </c>
      <c r="L1440">
        <v>0</v>
      </c>
      <c r="M1440">
        <v>12</v>
      </c>
      <c r="N1440">
        <v>3</v>
      </c>
      <c r="O1440">
        <v>2.5</v>
      </c>
      <c r="P1440">
        <v>0.8</v>
      </c>
      <c r="Z1440">
        <v>15</v>
      </c>
      <c r="AA1440">
        <v>0</v>
      </c>
      <c r="AB1440">
        <v>1</v>
      </c>
    </row>
    <row r="1441" spans="1:28" x14ac:dyDescent="0.25">
      <c r="A1441">
        <v>2011</v>
      </c>
      <c r="B1441">
        <v>196</v>
      </c>
      <c r="C1441" t="s">
        <v>680</v>
      </c>
      <c r="D1441" t="str">
        <f>IFERROR(INDEX('Draft Master List'!E:F,MATCH(C1441,'Draft Master List'!E:E,0),2),"N/A")</f>
        <v>N/A</v>
      </c>
      <c r="E1441" t="s">
        <v>21</v>
      </c>
      <c r="F1441">
        <v>34</v>
      </c>
      <c r="H1441">
        <v>5</v>
      </c>
      <c r="I1441">
        <v>0</v>
      </c>
      <c r="J1441">
        <v>5</v>
      </c>
      <c r="K1441">
        <v>-6</v>
      </c>
      <c r="L1441">
        <v>0</v>
      </c>
      <c r="M1441">
        <v>-1</v>
      </c>
      <c r="N1441">
        <v>-1.2</v>
      </c>
      <c r="O1441">
        <v>-1.2</v>
      </c>
      <c r="P1441">
        <v>1</v>
      </c>
      <c r="Z1441">
        <v>-6</v>
      </c>
      <c r="AA1441">
        <v>0</v>
      </c>
      <c r="AB1441">
        <v>0</v>
      </c>
    </row>
    <row r="1442" spans="1:28" x14ac:dyDescent="0.25">
      <c r="A1442">
        <v>2011</v>
      </c>
      <c r="B1442">
        <v>197</v>
      </c>
      <c r="C1442" t="s">
        <v>922</v>
      </c>
      <c r="D1442" t="str">
        <f>IFERROR(INDEX('Draft Master List'!E:F,MATCH(C1442,'Draft Master List'!E:E,0),2),"N/A")</f>
        <v>N/A</v>
      </c>
      <c r="E1442" t="s">
        <v>9</v>
      </c>
      <c r="F1442">
        <v>23</v>
      </c>
      <c r="H1442">
        <v>11</v>
      </c>
      <c r="I1442">
        <v>0</v>
      </c>
      <c r="J1442">
        <v>5</v>
      </c>
      <c r="K1442">
        <v>16</v>
      </c>
      <c r="L1442">
        <v>0</v>
      </c>
      <c r="M1442">
        <v>8</v>
      </c>
      <c r="N1442">
        <v>3.2</v>
      </c>
      <c r="O1442">
        <v>1.5</v>
      </c>
      <c r="P1442">
        <v>0.5</v>
      </c>
      <c r="Q1442">
        <v>2</v>
      </c>
      <c r="R1442">
        <v>2</v>
      </c>
      <c r="S1442">
        <v>13</v>
      </c>
      <c r="T1442">
        <v>6.5</v>
      </c>
      <c r="U1442">
        <v>0</v>
      </c>
      <c r="V1442">
        <v>9</v>
      </c>
      <c r="W1442">
        <v>0.2</v>
      </c>
      <c r="X1442">
        <v>1.2</v>
      </c>
      <c r="Y1442" s="2">
        <v>1</v>
      </c>
      <c r="Z1442">
        <v>29</v>
      </c>
      <c r="AA1442">
        <v>0</v>
      </c>
      <c r="AB1442">
        <v>1</v>
      </c>
    </row>
    <row r="1443" spans="1:28" x14ac:dyDescent="0.25">
      <c r="A1443">
        <v>2011</v>
      </c>
      <c r="B1443">
        <v>198</v>
      </c>
      <c r="C1443" t="s">
        <v>101</v>
      </c>
      <c r="D1443" t="str">
        <f>IFERROR(INDEX('Draft Master List'!E:F,MATCH(C1443,'Draft Master List'!E:E,0),2),"N/A")</f>
        <v>602010</v>
      </c>
      <c r="E1443" t="s">
        <v>19</v>
      </c>
      <c r="F1443">
        <v>23</v>
      </c>
      <c r="G1443" t="s">
        <v>77</v>
      </c>
      <c r="H1443">
        <v>16</v>
      </c>
      <c r="I1443">
        <v>5</v>
      </c>
      <c r="J1443">
        <v>5</v>
      </c>
      <c r="K1443">
        <v>14</v>
      </c>
      <c r="L1443">
        <v>0</v>
      </c>
      <c r="M1443">
        <v>14</v>
      </c>
      <c r="N1443">
        <v>2.8</v>
      </c>
      <c r="O1443">
        <v>0.9</v>
      </c>
      <c r="P1443">
        <v>0.3</v>
      </c>
      <c r="Q1443">
        <v>58</v>
      </c>
      <c r="R1443">
        <v>35</v>
      </c>
      <c r="S1443">
        <v>382</v>
      </c>
      <c r="T1443">
        <v>10.9</v>
      </c>
      <c r="U1443">
        <v>3</v>
      </c>
      <c r="V1443">
        <v>33</v>
      </c>
      <c r="W1443">
        <v>2.2000000000000002</v>
      </c>
      <c r="X1443">
        <v>23.9</v>
      </c>
      <c r="Y1443" s="2">
        <v>0.60299999999999998</v>
      </c>
      <c r="Z1443">
        <v>396</v>
      </c>
      <c r="AA1443">
        <v>3</v>
      </c>
      <c r="AB1443">
        <v>1</v>
      </c>
    </row>
    <row r="1444" spans="1:28" x14ac:dyDescent="0.25">
      <c r="A1444">
        <v>2011</v>
      </c>
      <c r="B1444">
        <v>199</v>
      </c>
      <c r="C1444" t="s">
        <v>623</v>
      </c>
      <c r="D1444" t="str">
        <f>IFERROR(INDEX('Draft Master List'!E:F,MATCH(C1444,'Draft Master List'!E:E,0),2),"N/A")</f>
        <v>N/A</v>
      </c>
      <c r="E1444" t="s">
        <v>13</v>
      </c>
      <c r="F1444">
        <v>35</v>
      </c>
      <c r="H1444">
        <v>2</v>
      </c>
      <c r="I1444">
        <v>0</v>
      </c>
      <c r="J1444">
        <v>5</v>
      </c>
      <c r="K1444">
        <v>-5</v>
      </c>
      <c r="L1444">
        <v>0</v>
      </c>
      <c r="M1444">
        <v>-1</v>
      </c>
      <c r="N1444">
        <v>-1</v>
      </c>
      <c r="O1444">
        <v>-2.5</v>
      </c>
      <c r="P1444">
        <v>2.5</v>
      </c>
      <c r="Z1444">
        <v>-5</v>
      </c>
      <c r="AA1444">
        <v>0</v>
      </c>
      <c r="AB1444">
        <v>0</v>
      </c>
    </row>
    <row r="1445" spans="1:28" x14ac:dyDescent="0.25">
      <c r="A1445">
        <v>2011</v>
      </c>
      <c r="B1445">
        <v>200</v>
      </c>
      <c r="C1445" t="s">
        <v>105</v>
      </c>
      <c r="D1445" t="str">
        <f>IFERROR(INDEX('Draft Master List'!E:F,MATCH(C1445,'Draft Master List'!E:E,0),2),"N/A")</f>
        <v>842009</v>
      </c>
      <c r="E1445" t="s">
        <v>24</v>
      </c>
      <c r="F1445">
        <v>25</v>
      </c>
      <c r="G1445" t="s">
        <v>74</v>
      </c>
      <c r="H1445">
        <v>16</v>
      </c>
      <c r="I1445">
        <v>14</v>
      </c>
      <c r="J1445">
        <v>5</v>
      </c>
      <c r="K1445">
        <v>57</v>
      </c>
      <c r="L1445">
        <v>0</v>
      </c>
      <c r="M1445">
        <v>21</v>
      </c>
      <c r="N1445">
        <v>11.4</v>
      </c>
      <c r="O1445">
        <v>3.6</v>
      </c>
      <c r="P1445">
        <v>0.3</v>
      </c>
      <c r="Q1445">
        <v>114</v>
      </c>
      <c r="R1445">
        <v>72</v>
      </c>
      <c r="S1445">
        <v>1193</v>
      </c>
      <c r="T1445">
        <v>16.600000000000001</v>
      </c>
      <c r="U1445">
        <v>8</v>
      </c>
      <c r="V1445">
        <v>95</v>
      </c>
      <c r="W1445">
        <v>4.5</v>
      </c>
      <c r="X1445">
        <v>74.599999999999994</v>
      </c>
      <c r="Y1445" s="2">
        <v>0.63200000000000001</v>
      </c>
      <c r="Z1445">
        <v>1250</v>
      </c>
      <c r="AA1445">
        <v>8</v>
      </c>
      <c r="AB1445">
        <v>1</v>
      </c>
    </row>
    <row r="1446" spans="1:28" x14ac:dyDescent="0.25">
      <c r="A1446">
        <v>2011</v>
      </c>
      <c r="B1446">
        <v>201</v>
      </c>
      <c r="C1446" t="s">
        <v>1298</v>
      </c>
      <c r="D1446" t="str">
        <f>IFERROR(INDEX('Draft Master List'!E:F,MATCH(C1446,'Draft Master List'!E:E,0),2),"N/A")</f>
        <v>N/A</v>
      </c>
      <c r="E1446" t="s">
        <v>16</v>
      </c>
      <c r="F1446">
        <v>32</v>
      </c>
      <c r="H1446">
        <v>15</v>
      </c>
      <c r="I1446">
        <v>0</v>
      </c>
      <c r="J1446">
        <v>4</v>
      </c>
      <c r="K1446">
        <v>45</v>
      </c>
      <c r="L1446">
        <v>0</v>
      </c>
      <c r="M1446">
        <v>35</v>
      </c>
      <c r="N1446">
        <v>11.3</v>
      </c>
      <c r="O1446">
        <v>3</v>
      </c>
      <c r="P1446">
        <v>0.3</v>
      </c>
      <c r="Q1446">
        <v>6</v>
      </c>
      <c r="R1446">
        <v>4</v>
      </c>
      <c r="S1446">
        <v>24</v>
      </c>
      <c r="T1446">
        <v>6</v>
      </c>
      <c r="U1446">
        <v>0</v>
      </c>
      <c r="V1446">
        <v>9</v>
      </c>
      <c r="W1446">
        <v>0.3</v>
      </c>
      <c r="X1446">
        <v>1.6</v>
      </c>
      <c r="Y1446" s="2">
        <v>0.66700000000000004</v>
      </c>
      <c r="Z1446">
        <v>69</v>
      </c>
      <c r="AA1446">
        <v>0</v>
      </c>
      <c r="AB1446">
        <v>0</v>
      </c>
    </row>
    <row r="1447" spans="1:28" x14ac:dyDescent="0.25">
      <c r="A1447">
        <v>2011</v>
      </c>
      <c r="B1447">
        <v>202</v>
      </c>
      <c r="C1447" t="s">
        <v>1138</v>
      </c>
      <c r="D1447" t="str">
        <f>IFERROR(INDEX('Draft Master List'!E:F,MATCH(C1447,'Draft Master List'!E:E,0),2),"N/A")</f>
        <v>N/A</v>
      </c>
      <c r="E1447" t="s">
        <v>0</v>
      </c>
      <c r="F1447">
        <v>25</v>
      </c>
      <c r="G1447" t="s">
        <v>212</v>
      </c>
      <c r="H1447">
        <v>16</v>
      </c>
      <c r="I1447">
        <v>11</v>
      </c>
      <c r="J1447">
        <v>4</v>
      </c>
      <c r="K1447">
        <v>4</v>
      </c>
      <c r="L1447">
        <v>2</v>
      </c>
      <c r="M1447">
        <v>2</v>
      </c>
      <c r="N1447">
        <v>1</v>
      </c>
      <c r="O1447">
        <v>0.3</v>
      </c>
      <c r="P1447">
        <v>0.3</v>
      </c>
      <c r="Q1447">
        <v>14</v>
      </c>
      <c r="R1447">
        <v>11</v>
      </c>
      <c r="S1447">
        <v>50</v>
      </c>
      <c r="T1447">
        <v>4.5</v>
      </c>
      <c r="U1447">
        <v>2</v>
      </c>
      <c r="V1447">
        <v>14</v>
      </c>
      <c r="W1447">
        <v>0.7</v>
      </c>
      <c r="X1447">
        <v>3.1</v>
      </c>
      <c r="Y1447" s="2">
        <v>0.78600000000000003</v>
      </c>
      <c r="Z1447">
        <v>54</v>
      </c>
      <c r="AA1447">
        <v>4</v>
      </c>
      <c r="AB1447">
        <v>0</v>
      </c>
    </row>
    <row r="1448" spans="1:28" x14ac:dyDescent="0.25">
      <c r="A1448">
        <v>2011</v>
      </c>
      <c r="B1448">
        <v>203</v>
      </c>
      <c r="C1448" t="s">
        <v>100</v>
      </c>
      <c r="D1448" t="str">
        <f>IFERROR(INDEX('Draft Master List'!E:F,MATCH(C1448,'Draft Master List'!E:E,0),2),"N/A")</f>
        <v>2322009</v>
      </c>
      <c r="E1448" t="s">
        <v>30</v>
      </c>
      <c r="F1448">
        <v>25</v>
      </c>
      <c r="H1448">
        <v>13</v>
      </c>
      <c r="I1448">
        <v>0</v>
      </c>
      <c r="J1448">
        <v>4</v>
      </c>
      <c r="K1448">
        <v>8</v>
      </c>
      <c r="L1448">
        <v>0</v>
      </c>
      <c r="M1448">
        <v>6</v>
      </c>
      <c r="N1448">
        <v>2</v>
      </c>
      <c r="O1448">
        <v>0.6</v>
      </c>
      <c r="P1448">
        <v>0.3</v>
      </c>
      <c r="Q1448">
        <v>9</v>
      </c>
      <c r="R1448">
        <v>4</v>
      </c>
      <c r="S1448">
        <v>34</v>
      </c>
      <c r="T1448">
        <v>8.5</v>
      </c>
      <c r="U1448">
        <v>0</v>
      </c>
      <c r="V1448">
        <v>11</v>
      </c>
      <c r="W1448">
        <v>0.3</v>
      </c>
      <c r="X1448">
        <v>2.6</v>
      </c>
      <c r="Y1448" s="2">
        <v>0.44400000000000001</v>
      </c>
      <c r="Z1448">
        <v>42</v>
      </c>
      <c r="AA1448">
        <v>0</v>
      </c>
      <c r="AB1448">
        <v>3</v>
      </c>
    </row>
    <row r="1449" spans="1:28" x14ac:dyDescent="0.25">
      <c r="A1449">
        <v>2011</v>
      </c>
      <c r="B1449">
        <v>204</v>
      </c>
      <c r="C1449" t="s">
        <v>341</v>
      </c>
      <c r="D1449" t="str">
        <f>IFERROR(INDEX('Draft Master List'!E:F,MATCH(C1449,'Draft Master List'!E:E,0),2),"N/A")</f>
        <v>1282009</v>
      </c>
      <c r="E1449" t="s">
        <v>27</v>
      </c>
      <c r="F1449">
        <v>25</v>
      </c>
      <c r="G1449" t="s">
        <v>732</v>
      </c>
      <c r="H1449">
        <v>10</v>
      </c>
      <c r="I1449">
        <v>6</v>
      </c>
      <c r="J1449">
        <v>4</v>
      </c>
      <c r="K1449">
        <v>4</v>
      </c>
      <c r="L1449">
        <v>0</v>
      </c>
      <c r="M1449">
        <v>3</v>
      </c>
      <c r="N1449">
        <v>1</v>
      </c>
      <c r="O1449">
        <v>0.4</v>
      </c>
      <c r="P1449">
        <v>0.4</v>
      </c>
      <c r="Q1449">
        <v>5</v>
      </c>
      <c r="R1449">
        <v>3</v>
      </c>
      <c r="S1449">
        <v>39</v>
      </c>
      <c r="T1449">
        <v>13</v>
      </c>
      <c r="U1449">
        <v>0</v>
      </c>
      <c r="V1449">
        <v>15</v>
      </c>
      <c r="W1449">
        <v>0.3</v>
      </c>
      <c r="X1449">
        <v>3.9</v>
      </c>
      <c r="Y1449" s="2">
        <v>0.6</v>
      </c>
      <c r="Z1449">
        <v>43</v>
      </c>
      <c r="AA1449">
        <v>0</v>
      </c>
      <c r="AB1449">
        <v>0</v>
      </c>
    </row>
    <row r="1450" spans="1:28" x14ac:dyDescent="0.25">
      <c r="A1450">
        <v>2011</v>
      </c>
      <c r="B1450">
        <v>205</v>
      </c>
      <c r="C1450" t="s">
        <v>283</v>
      </c>
      <c r="D1450" t="str">
        <f>IFERROR(INDEX('Draft Master List'!E:F,MATCH(C1450,'Draft Master List'!E:E,0),2),"N/A")</f>
        <v>1082010</v>
      </c>
      <c r="E1450" t="s">
        <v>16</v>
      </c>
      <c r="F1450">
        <v>24</v>
      </c>
      <c r="G1450" t="s">
        <v>77</v>
      </c>
      <c r="H1450">
        <v>8</v>
      </c>
      <c r="I1450">
        <v>3</v>
      </c>
      <c r="J1450">
        <v>4</v>
      </c>
      <c r="K1450">
        <v>31</v>
      </c>
      <c r="L1450">
        <v>0</v>
      </c>
      <c r="M1450">
        <v>30</v>
      </c>
      <c r="N1450">
        <v>7.8</v>
      </c>
      <c r="O1450">
        <v>3.9</v>
      </c>
      <c r="P1450">
        <v>0.5</v>
      </c>
      <c r="Q1450">
        <v>33</v>
      </c>
      <c r="R1450">
        <v>19</v>
      </c>
      <c r="S1450">
        <v>279</v>
      </c>
      <c r="T1450">
        <v>14.7</v>
      </c>
      <c r="U1450">
        <v>1</v>
      </c>
      <c r="V1450">
        <v>41</v>
      </c>
      <c r="W1450">
        <v>2.4</v>
      </c>
      <c r="X1450">
        <v>34.9</v>
      </c>
      <c r="Y1450" s="2">
        <v>0.57599999999999996</v>
      </c>
      <c r="Z1450">
        <v>310</v>
      </c>
      <c r="AA1450">
        <v>1</v>
      </c>
      <c r="AB1450">
        <v>3</v>
      </c>
    </row>
    <row r="1451" spans="1:28" x14ac:dyDescent="0.25">
      <c r="A1451">
        <v>2011</v>
      </c>
      <c r="B1451">
        <v>206</v>
      </c>
      <c r="C1451" t="s">
        <v>118</v>
      </c>
      <c r="D1451" t="str">
        <f>IFERROR(INDEX('Draft Master List'!E:F,MATCH(C1451,'Draft Master List'!E:E,0),2),"N/A")</f>
        <v>2052008</v>
      </c>
      <c r="E1451" t="s">
        <v>20</v>
      </c>
      <c r="F1451">
        <v>25</v>
      </c>
      <c r="G1451" t="s">
        <v>74</v>
      </c>
      <c r="H1451">
        <v>16</v>
      </c>
      <c r="I1451">
        <v>16</v>
      </c>
      <c r="J1451">
        <v>4</v>
      </c>
      <c r="K1451">
        <v>28</v>
      </c>
      <c r="L1451">
        <v>0</v>
      </c>
      <c r="M1451">
        <v>18</v>
      </c>
      <c r="N1451">
        <v>7</v>
      </c>
      <c r="O1451">
        <v>1.8</v>
      </c>
      <c r="P1451">
        <v>0.3</v>
      </c>
      <c r="Q1451">
        <v>134</v>
      </c>
      <c r="R1451">
        <v>70</v>
      </c>
      <c r="S1451">
        <v>947</v>
      </c>
      <c r="T1451">
        <v>13.5</v>
      </c>
      <c r="U1451">
        <v>6</v>
      </c>
      <c r="V1451">
        <v>87</v>
      </c>
      <c r="W1451">
        <v>4.4000000000000004</v>
      </c>
      <c r="X1451">
        <v>59.2</v>
      </c>
      <c r="Y1451" s="2">
        <v>0.52200000000000002</v>
      </c>
      <c r="Z1451">
        <v>975</v>
      </c>
      <c r="AA1451">
        <v>6</v>
      </c>
      <c r="AB1451">
        <v>2</v>
      </c>
    </row>
    <row r="1452" spans="1:28" x14ac:dyDescent="0.25">
      <c r="A1452">
        <v>2011</v>
      </c>
      <c r="B1452">
        <v>207</v>
      </c>
      <c r="C1452" t="s">
        <v>712</v>
      </c>
      <c r="D1452" t="str">
        <f>IFERROR(INDEX('Draft Master List'!E:F,MATCH(C1452,'Draft Master List'!E:E,0),2),"N/A")</f>
        <v>N/A</v>
      </c>
      <c r="E1452" t="s">
        <v>30</v>
      </c>
      <c r="F1452">
        <v>26</v>
      </c>
      <c r="H1452">
        <v>3</v>
      </c>
      <c r="I1452">
        <v>0</v>
      </c>
      <c r="J1452">
        <v>4</v>
      </c>
      <c r="K1452">
        <v>-3</v>
      </c>
      <c r="L1452">
        <v>0</v>
      </c>
      <c r="M1452">
        <v>0</v>
      </c>
      <c r="N1452">
        <v>-0.8</v>
      </c>
      <c r="O1452">
        <v>-1</v>
      </c>
      <c r="P1452">
        <v>1.3</v>
      </c>
      <c r="Z1452">
        <v>-3</v>
      </c>
      <c r="AA1452">
        <v>0</v>
      </c>
      <c r="AB1452">
        <v>0</v>
      </c>
    </row>
    <row r="1453" spans="1:28" x14ac:dyDescent="0.25">
      <c r="A1453">
        <v>2011</v>
      </c>
      <c r="B1453">
        <v>208</v>
      </c>
      <c r="C1453" t="s">
        <v>455</v>
      </c>
      <c r="D1453" t="str">
        <f>IFERROR(INDEX('Draft Master List'!E:F,MATCH(C1453,'Draft Master List'!E:E,0),2),"N/A")</f>
        <v>732007</v>
      </c>
      <c r="E1453" t="s">
        <v>23</v>
      </c>
      <c r="F1453">
        <v>27</v>
      </c>
      <c r="G1453" t="s">
        <v>74</v>
      </c>
      <c r="H1453">
        <v>16</v>
      </c>
      <c r="I1453">
        <v>10</v>
      </c>
      <c r="J1453">
        <v>4</v>
      </c>
      <c r="K1453">
        <v>17</v>
      </c>
      <c r="L1453">
        <v>0</v>
      </c>
      <c r="M1453">
        <v>15</v>
      </c>
      <c r="N1453">
        <v>4.3</v>
      </c>
      <c r="O1453">
        <v>1.1000000000000001</v>
      </c>
      <c r="P1453">
        <v>0.3</v>
      </c>
      <c r="Q1453">
        <v>65</v>
      </c>
      <c r="R1453">
        <v>31</v>
      </c>
      <c r="S1453">
        <v>512</v>
      </c>
      <c r="T1453">
        <v>16.5</v>
      </c>
      <c r="U1453">
        <v>2</v>
      </c>
      <c r="V1453">
        <v>80</v>
      </c>
      <c r="W1453">
        <v>1.9</v>
      </c>
      <c r="X1453">
        <v>32</v>
      </c>
      <c r="Y1453" s="2">
        <v>0.47699999999999998</v>
      </c>
      <c r="Z1453">
        <v>529</v>
      </c>
      <c r="AA1453">
        <v>2</v>
      </c>
      <c r="AB1453">
        <v>2</v>
      </c>
    </row>
    <row r="1454" spans="1:28" x14ac:dyDescent="0.25">
      <c r="A1454">
        <v>2011</v>
      </c>
      <c r="B1454">
        <v>209</v>
      </c>
      <c r="C1454" t="s">
        <v>905</v>
      </c>
      <c r="D1454" t="str">
        <f>IFERROR(INDEX('Draft Master List'!E:F,MATCH(C1454,'Draft Master List'!E:E,0),2),"N/A")</f>
        <v>N/A</v>
      </c>
      <c r="E1454" t="s">
        <v>64</v>
      </c>
      <c r="F1454">
        <v>23</v>
      </c>
      <c r="G1454" t="s">
        <v>732</v>
      </c>
      <c r="H1454">
        <v>14</v>
      </c>
      <c r="I1454">
        <v>4</v>
      </c>
      <c r="J1454">
        <v>4</v>
      </c>
      <c r="K1454">
        <v>8</v>
      </c>
      <c r="L1454">
        <v>0</v>
      </c>
      <c r="M1454">
        <v>3</v>
      </c>
      <c r="N1454">
        <v>2</v>
      </c>
      <c r="O1454">
        <v>0.6</v>
      </c>
      <c r="P1454">
        <v>0.3</v>
      </c>
      <c r="Q1454">
        <v>7</v>
      </c>
      <c r="R1454">
        <v>5</v>
      </c>
      <c r="S1454">
        <v>31</v>
      </c>
      <c r="T1454">
        <v>6.2</v>
      </c>
      <c r="U1454">
        <v>0</v>
      </c>
      <c r="V1454">
        <v>11</v>
      </c>
      <c r="W1454">
        <v>0.4</v>
      </c>
      <c r="X1454">
        <v>2.2000000000000002</v>
      </c>
      <c r="Y1454" s="2">
        <v>0.71399999999999997</v>
      </c>
      <c r="Z1454">
        <v>39</v>
      </c>
      <c r="AA1454">
        <v>0</v>
      </c>
      <c r="AB1454">
        <v>1</v>
      </c>
    </row>
    <row r="1455" spans="1:28" x14ac:dyDescent="0.25">
      <c r="A1455">
        <v>2011</v>
      </c>
      <c r="B1455">
        <v>210</v>
      </c>
      <c r="C1455" t="s">
        <v>336</v>
      </c>
      <c r="D1455" t="str">
        <f>IFERROR(INDEX('Draft Master List'!E:F,MATCH(C1455,'Draft Master List'!E:E,0),2),"N/A")</f>
        <v>1012009</v>
      </c>
      <c r="E1455" t="s">
        <v>27</v>
      </c>
      <c r="F1455">
        <v>26</v>
      </c>
      <c r="H1455">
        <v>1</v>
      </c>
      <c r="I1455">
        <v>0</v>
      </c>
      <c r="J1455">
        <v>4</v>
      </c>
      <c r="K1455">
        <v>28</v>
      </c>
      <c r="L1455">
        <v>0</v>
      </c>
      <c r="M1455">
        <v>12</v>
      </c>
      <c r="N1455">
        <v>7</v>
      </c>
      <c r="O1455">
        <v>28</v>
      </c>
      <c r="P1455">
        <v>4</v>
      </c>
      <c r="Z1455">
        <v>28</v>
      </c>
      <c r="AA1455">
        <v>0</v>
      </c>
      <c r="AB1455">
        <v>0</v>
      </c>
    </row>
    <row r="1456" spans="1:28" x14ac:dyDescent="0.25">
      <c r="A1456">
        <v>2011</v>
      </c>
      <c r="B1456">
        <v>211</v>
      </c>
      <c r="C1456" t="s">
        <v>442</v>
      </c>
      <c r="D1456" t="str">
        <f>IFERROR(INDEX('Draft Master List'!E:F,MATCH(C1456,'Draft Master List'!E:E,0),2),"N/A")</f>
        <v>272007</v>
      </c>
      <c r="E1456" t="s">
        <v>0</v>
      </c>
      <c r="F1456">
        <v>27</v>
      </c>
      <c r="G1456" t="s">
        <v>74</v>
      </c>
      <c r="H1456">
        <v>16</v>
      </c>
      <c r="I1456">
        <v>8</v>
      </c>
      <c r="J1456">
        <v>4</v>
      </c>
      <c r="K1456">
        <v>18</v>
      </c>
      <c r="L1456">
        <v>0</v>
      </c>
      <c r="M1456">
        <v>8</v>
      </c>
      <c r="N1456">
        <v>4.5</v>
      </c>
      <c r="O1456">
        <v>1.1000000000000001</v>
      </c>
      <c r="P1456">
        <v>0.3</v>
      </c>
      <c r="Q1456">
        <v>60</v>
      </c>
      <c r="R1456">
        <v>40</v>
      </c>
      <c r="S1456">
        <v>620</v>
      </c>
      <c r="T1456">
        <v>15.5</v>
      </c>
      <c r="U1456">
        <v>6</v>
      </c>
      <c r="V1456">
        <v>67</v>
      </c>
      <c r="W1456">
        <v>2.5</v>
      </c>
      <c r="X1456">
        <v>38.799999999999997</v>
      </c>
      <c r="Y1456" s="2">
        <v>0.66700000000000004</v>
      </c>
      <c r="Z1456">
        <v>638</v>
      </c>
      <c r="AA1456">
        <v>6</v>
      </c>
      <c r="AB1456">
        <v>0</v>
      </c>
    </row>
    <row r="1457" spans="1:28" x14ac:dyDescent="0.25">
      <c r="A1457">
        <v>2011</v>
      </c>
      <c r="B1457">
        <v>212</v>
      </c>
      <c r="C1457" t="s">
        <v>1038</v>
      </c>
      <c r="D1457" t="str">
        <f>IFERROR(INDEX('Draft Master List'!E:F,MATCH(C1457,'Draft Master List'!E:E,0),2),"N/A")</f>
        <v>N/A</v>
      </c>
      <c r="E1457" t="s">
        <v>34</v>
      </c>
      <c r="F1457">
        <v>24</v>
      </c>
      <c r="G1457" t="s">
        <v>212</v>
      </c>
      <c r="H1457">
        <v>15</v>
      </c>
      <c r="I1457">
        <v>8</v>
      </c>
      <c r="J1457">
        <v>4</v>
      </c>
      <c r="K1457">
        <v>8</v>
      </c>
      <c r="L1457">
        <v>0</v>
      </c>
      <c r="M1457">
        <v>3</v>
      </c>
      <c r="N1457">
        <v>2</v>
      </c>
      <c r="O1457">
        <v>0.5</v>
      </c>
      <c r="P1457">
        <v>0.3</v>
      </c>
      <c r="Q1457">
        <v>15</v>
      </c>
      <c r="R1457">
        <v>11</v>
      </c>
      <c r="S1457">
        <v>83</v>
      </c>
      <c r="T1457">
        <v>7.5</v>
      </c>
      <c r="U1457">
        <v>1</v>
      </c>
      <c r="V1457">
        <v>30</v>
      </c>
      <c r="W1457">
        <v>0.7</v>
      </c>
      <c r="X1457">
        <v>5.5</v>
      </c>
      <c r="Y1457" s="2">
        <v>0.73299999999999998</v>
      </c>
      <c r="Z1457">
        <v>91</v>
      </c>
      <c r="AA1457">
        <v>1</v>
      </c>
      <c r="AB1457">
        <v>1</v>
      </c>
    </row>
    <row r="1458" spans="1:28" x14ac:dyDescent="0.25">
      <c r="A1458">
        <v>2011</v>
      </c>
      <c r="B1458">
        <v>213</v>
      </c>
      <c r="C1458" t="s">
        <v>527</v>
      </c>
      <c r="D1458" t="str">
        <f>IFERROR(INDEX('Draft Master List'!E:F,MATCH(C1458,'Draft Master List'!E:E,0),2),"N/A")</f>
        <v>1002006</v>
      </c>
      <c r="E1458" t="s">
        <v>19</v>
      </c>
      <c r="F1458">
        <v>28</v>
      </c>
      <c r="G1458" t="s">
        <v>832</v>
      </c>
      <c r="H1458">
        <v>14</v>
      </c>
      <c r="I1458">
        <v>4</v>
      </c>
      <c r="J1458">
        <v>4</v>
      </c>
      <c r="K1458">
        <v>7</v>
      </c>
      <c r="L1458">
        <v>0</v>
      </c>
      <c r="M1458">
        <v>3</v>
      </c>
      <c r="N1458">
        <v>1.8</v>
      </c>
      <c r="O1458">
        <v>0.5</v>
      </c>
      <c r="P1458">
        <v>0.3</v>
      </c>
      <c r="Q1458">
        <v>14</v>
      </c>
      <c r="R1458">
        <v>9</v>
      </c>
      <c r="S1458">
        <v>74</v>
      </c>
      <c r="T1458">
        <v>8.1999999999999993</v>
      </c>
      <c r="U1458">
        <v>1</v>
      </c>
      <c r="V1458">
        <v>19</v>
      </c>
      <c r="W1458">
        <v>0.6</v>
      </c>
      <c r="X1458">
        <v>5.3</v>
      </c>
      <c r="Y1458" s="2">
        <v>0.64300000000000002</v>
      </c>
      <c r="Z1458">
        <v>81</v>
      </c>
      <c r="AA1458">
        <v>1</v>
      </c>
      <c r="AB1458">
        <v>1</v>
      </c>
    </row>
    <row r="1459" spans="1:28" x14ac:dyDescent="0.25">
      <c r="A1459">
        <v>2011</v>
      </c>
      <c r="B1459">
        <v>214</v>
      </c>
      <c r="C1459" t="s">
        <v>409</v>
      </c>
      <c r="D1459" t="str">
        <f>IFERROR(INDEX('Draft Master List'!E:F,MATCH(C1459,'Draft Master List'!E:E,0),2),"N/A")</f>
        <v>1632008</v>
      </c>
      <c r="E1459" t="s">
        <v>6</v>
      </c>
      <c r="F1459">
        <v>26</v>
      </c>
      <c r="G1459" t="s">
        <v>732</v>
      </c>
      <c r="H1459">
        <v>16</v>
      </c>
      <c r="I1459">
        <v>5</v>
      </c>
      <c r="J1459">
        <v>4</v>
      </c>
      <c r="K1459">
        <v>6</v>
      </c>
      <c r="L1459">
        <v>0</v>
      </c>
      <c r="M1459">
        <v>4</v>
      </c>
      <c r="N1459">
        <v>1.5</v>
      </c>
      <c r="O1459">
        <v>0.4</v>
      </c>
      <c r="P1459">
        <v>0.3</v>
      </c>
      <c r="Q1459">
        <v>7</v>
      </c>
      <c r="R1459">
        <v>3</v>
      </c>
      <c r="S1459">
        <v>32</v>
      </c>
      <c r="T1459">
        <v>10.7</v>
      </c>
      <c r="U1459">
        <v>0</v>
      </c>
      <c r="V1459">
        <v>13</v>
      </c>
      <c r="W1459">
        <v>0.2</v>
      </c>
      <c r="X1459">
        <v>2</v>
      </c>
      <c r="Y1459" s="2">
        <v>0.42899999999999999</v>
      </c>
      <c r="Z1459">
        <v>38</v>
      </c>
      <c r="AA1459">
        <v>0</v>
      </c>
      <c r="AB1459">
        <v>0</v>
      </c>
    </row>
    <row r="1460" spans="1:28" x14ac:dyDescent="0.25">
      <c r="A1460">
        <v>2011</v>
      </c>
      <c r="B1460">
        <v>215</v>
      </c>
      <c r="C1460" t="s">
        <v>888</v>
      </c>
      <c r="D1460" t="str">
        <f>IFERROR(INDEX('Draft Master List'!E:F,MATCH(C1460,'Draft Master List'!E:E,0),2),"N/A")</f>
        <v>N/A</v>
      </c>
      <c r="E1460" t="s">
        <v>3</v>
      </c>
      <c r="F1460">
        <v>22</v>
      </c>
      <c r="G1460" t="s">
        <v>74</v>
      </c>
      <c r="H1460">
        <v>16</v>
      </c>
      <c r="I1460">
        <v>14</v>
      </c>
      <c r="J1460">
        <v>4</v>
      </c>
      <c r="K1460">
        <v>39</v>
      </c>
      <c r="L1460">
        <v>0</v>
      </c>
      <c r="M1460">
        <v>16</v>
      </c>
      <c r="N1460">
        <v>9.8000000000000007</v>
      </c>
      <c r="O1460">
        <v>2.4</v>
      </c>
      <c r="P1460">
        <v>0.3</v>
      </c>
      <c r="Q1460">
        <v>95</v>
      </c>
      <c r="R1460">
        <v>50</v>
      </c>
      <c r="S1460">
        <v>841</v>
      </c>
      <c r="T1460">
        <v>16.8</v>
      </c>
      <c r="U1460">
        <v>7</v>
      </c>
      <c r="V1460">
        <v>74</v>
      </c>
      <c r="W1460">
        <v>3.1</v>
      </c>
      <c r="X1460">
        <v>52.6</v>
      </c>
      <c r="Y1460" s="2">
        <v>0.52600000000000002</v>
      </c>
      <c r="Z1460">
        <v>880</v>
      </c>
      <c r="AA1460">
        <v>7</v>
      </c>
      <c r="AB1460">
        <v>1</v>
      </c>
    </row>
    <row r="1461" spans="1:28" x14ac:dyDescent="0.25">
      <c r="A1461">
        <v>2011</v>
      </c>
      <c r="B1461">
        <v>216</v>
      </c>
      <c r="C1461" t="s">
        <v>1498</v>
      </c>
      <c r="D1461" t="str">
        <f>IFERROR(INDEX('Draft Master List'!E:F,MATCH(C1461,'Draft Master List'!E:E,0),2),"N/A")</f>
        <v>N/A</v>
      </c>
      <c r="E1461" t="s">
        <v>30</v>
      </c>
      <c r="F1461">
        <v>30</v>
      </c>
      <c r="G1461" t="s">
        <v>74</v>
      </c>
      <c r="H1461">
        <v>16</v>
      </c>
      <c r="I1461">
        <v>15</v>
      </c>
      <c r="J1461">
        <v>4</v>
      </c>
      <c r="K1461">
        <v>30</v>
      </c>
      <c r="L1461">
        <v>0</v>
      </c>
      <c r="M1461">
        <v>19</v>
      </c>
      <c r="N1461">
        <v>7.5</v>
      </c>
      <c r="O1461">
        <v>1.9</v>
      </c>
      <c r="P1461">
        <v>0.3</v>
      </c>
      <c r="Q1461">
        <v>173</v>
      </c>
      <c r="R1461">
        <v>122</v>
      </c>
      <c r="S1461">
        <v>1569</v>
      </c>
      <c r="T1461">
        <v>12.9</v>
      </c>
      <c r="U1461">
        <v>9</v>
      </c>
      <c r="V1461">
        <v>99</v>
      </c>
      <c r="W1461">
        <v>7.6</v>
      </c>
      <c r="X1461">
        <v>98.1</v>
      </c>
      <c r="Y1461" s="2">
        <v>0.70499999999999996</v>
      </c>
      <c r="Z1461">
        <v>1599</v>
      </c>
      <c r="AA1461">
        <v>9</v>
      </c>
      <c r="AB1461">
        <v>1</v>
      </c>
    </row>
    <row r="1462" spans="1:28" x14ac:dyDescent="0.25">
      <c r="A1462">
        <v>2011</v>
      </c>
      <c r="B1462">
        <v>217</v>
      </c>
      <c r="C1462" t="s">
        <v>72</v>
      </c>
      <c r="D1462" t="str">
        <f>IFERROR(INDEX('Draft Master List'!E:F,MATCH(C1462,'Draft Master List'!E:E,0),2),"N/A")</f>
        <v>812006</v>
      </c>
      <c r="E1462" t="s">
        <v>19</v>
      </c>
      <c r="F1462">
        <v>29</v>
      </c>
      <c r="G1462" t="s">
        <v>62</v>
      </c>
      <c r="H1462">
        <v>3</v>
      </c>
      <c r="I1462">
        <v>2</v>
      </c>
      <c r="J1462">
        <v>4</v>
      </c>
      <c r="K1462">
        <v>13</v>
      </c>
      <c r="L1462">
        <v>0</v>
      </c>
      <c r="M1462">
        <v>7</v>
      </c>
      <c r="N1462">
        <v>3.3</v>
      </c>
      <c r="O1462">
        <v>4.3</v>
      </c>
      <c r="P1462">
        <v>1.3</v>
      </c>
      <c r="Z1462">
        <v>13</v>
      </c>
      <c r="AA1462">
        <v>0</v>
      </c>
      <c r="AB1462">
        <v>2</v>
      </c>
    </row>
    <row r="1463" spans="1:28" x14ac:dyDescent="0.25">
      <c r="A1463">
        <v>2011</v>
      </c>
      <c r="B1463">
        <v>218</v>
      </c>
      <c r="C1463" t="s">
        <v>923</v>
      </c>
      <c r="D1463" t="str">
        <f>IFERROR(INDEX('Draft Master List'!E:F,MATCH(C1463,'Draft Master List'!E:E,0),2),"N/A")</f>
        <v>N/A</v>
      </c>
      <c r="E1463" t="s">
        <v>3</v>
      </c>
      <c r="F1463">
        <v>23</v>
      </c>
      <c r="H1463">
        <v>5</v>
      </c>
      <c r="I1463">
        <v>0</v>
      </c>
      <c r="J1463">
        <v>3</v>
      </c>
      <c r="K1463">
        <v>8</v>
      </c>
      <c r="L1463">
        <v>0</v>
      </c>
      <c r="M1463">
        <v>3</v>
      </c>
      <c r="N1463">
        <v>2.7</v>
      </c>
      <c r="O1463">
        <v>1.6</v>
      </c>
      <c r="P1463">
        <v>0.6</v>
      </c>
      <c r="Z1463">
        <v>8</v>
      </c>
      <c r="AA1463">
        <v>0</v>
      </c>
      <c r="AB1463">
        <v>0</v>
      </c>
    </row>
    <row r="1464" spans="1:28" x14ac:dyDescent="0.25">
      <c r="A1464">
        <v>2011</v>
      </c>
      <c r="B1464">
        <v>219</v>
      </c>
      <c r="C1464" t="s">
        <v>1299</v>
      </c>
      <c r="D1464" t="str">
        <f>IFERROR(INDEX('Draft Master List'!E:F,MATCH(C1464,'Draft Master List'!E:E,0),2),"N/A")</f>
        <v>N/A</v>
      </c>
      <c r="E1464" t="s">
        <v>25</v>
      </c>
      <c r="F1464">
        <v>24</v>
      </c>
      <c r="G1464" t="s">
        <v>1300</v>
      </c>
      <c r="H1464">
        <v>15</v>
      </c>
      <c r="I1464">
        <v>1</v>
      </c>
      <c r="J1464">
        <v>3</v>
      </c>
      <c r="K1464">
        <v>12</v>
      </c>
      <c r="L1464">
        <v>1</v>
      </c>
      <c r="M1464">
        <v>7</v>
      </c>
      <c r="N1464">
        <v>4</v>
      </c>
      <c r="O1464">
        <v>0.8</v>
      </c>
      <c r="P1464">
        <v>0.2</v>
      </c>
      <c r="Z1464">
        <v>12</v>
      </c>
      <c r="AA1464">
        <v>1</v>
      </c>
      <c r="AB1464">
        <v>1</v>
      </c>
    </row>
    <row r="1465" spans="1:28" x14ac:dyDescent="0.25">
      <c r="A1465">
        <v>2011</v>
      </c>
      <c r="B1465">
        <v>220</v>
      </c>
      <c r="C1465" t="s">
        <v>628</v>
      </c>
      <c r="D1465" t="str">
        <f>IFERROR(INDEX('Draft Master List'!E:F,MATCH(C1465,'Draft Master List'!E:E,0),2),"N/A")</f>
        <v>N/A</v>
      </c>
      <c r="E1465" t="s">
        <v>24</v>
      </c>
      <c r="F1465">
        <v>37</v>
      </c>
      <c r="G1465" t="s">
        <v>62</v>
      </c>
      <c r="H1465">
        <v>4</v>
      </c>
      <c r="I1465">
        <v>1</v>
      </c>
      <c r="J1465">
        <v>3</v>
      </c>
      <c r="K1465">
        <v>-2</v>
      </c>
      <c r="L1465">
        <v>0</v>
      </c>
      <c r="M1465">
        <v>0</v>
      </c>
      <c r="N1465">
        <v>-0.7</v>
      </c>
      <c r="O1465">
        <v>-0.5</v>
      </c>
      <c r="P1465">
        <v>0.8</v>
      </c>
      <c r="Z1465">
        <v>-2</v>
      </c>
      <c r="AA1465">
        <v>0</v>
      </c>
      <c r="AB1465">
        <v>0</v>
      </c>
    </row>
    <row r="1466" spans="1:28" x14ac:dyDescent="0.25">
      <c r="A1466">
        <v>2011</v>
      </c>
      <c r="B1466">
        <v>221</v>
      </c>
      <c r="C1466" t="s">
        <v>1224</v>
      </c>
      <c r="D1466" t="str">
        <f>IFERROR(INDEX('Draft Master List'!E:F,MATCH(C1466,'Draft Master List'!E:E,0),2),"N/A")</f>
        <v>N/A</v>
      </c>
      <c r="E1466" t="s">
        <v>22</v>
      </c>
      <c r="F1466">
        <v>25</v>
      </c>
      <c r="G1466" t="s">
        <v>732</v>
      </c>
      <c r="H1466">
        <v>11</v>
      </c>
      <c r="I1466">
        <v>2</v>
      </c>
      <c r="J1466">
        <v>3</v>
      </c>
      <c r="K1466">
        <v>12</v>
      </c>
      <c r="L1466">
        <v>1</v>
      </c>
      <c r="M1466">
        <v>7</v>
      </c>
      <c r="N1466">
        <v>4</v>
      </c>
      <c r="O1466">
        <v>1.1000000000000001</v>
      </c>
      <c r="P1466">
        <v>0.3</v>
      </c>
      <c r="Q1466">
        <v>3</v>
      </c>
      <c r="R1466">
        <v>3</v>
      </c>
      <c r="S1466">
        <v>13</v>
      </c>
      <c r="T1466">
        <v>4.3</v>
      </c>
      <c r="U1466">
        <v>0</v>
      </c>
      <c r="V1466">
        <v>5</v>
      </c>
      <c r="W1466">
        <v>0.3</v>
      </c>
      <c r="X1466">
        <v>1.2</v>
      </c>
      <c r="Y1466" s="2">
        <v>1</v>
      </c>
      <c r="Z1466">
        <v>25</v>
      </c>
      <c r="AA1466">
        <v>1</v>
      </c>
      <c r="AB1466">
        <v>0</v>
      </c>
    </row>
    <row r="1467" spans="1:28" x14ac:dyDescent="0.25">
      <c r="A1467">
        <v>2011</v>
      </c>
      <c r="B1467">
        <v>222</v>
      </c>
      <c r="C1467" t="s">
        <v>731</v>
      </c>
      <c r="D1467" t="str">
        <f>IFERROR(INDEX('Draft Master List'!E:F,MATCH(C1467,'Draft Master List'!E:E,0),2),"N/A")</f>
        <v>N/A</v>
      </c>
      <c r="E1467" t="s">
        <v>0</v>
      </c>
      <c r="F1467">
        <v>25</v>
      </c>
      <c r="H1467">
        <v>16</v>
      </c>
      <c r="I1467">
        <v>0</v>
      </c>
      <c r="J1467">
        <v>3</v>
      </c>
      <c r="K1467">
        <v>-3</v>
      </c>
      <c r="L1467">
        <v>0</v>
      </c>
      <c r="M1467">
        <v>-1</v>
      </c>
      <c r="N1467">
        <v>-1</v>
      </c>
      <c r="O1467">
        <v>-0.2</v>
      </c>
      <c r="P1467">
        <v>0.2</v>
      </c>
      <c r="Z1467">
        <v>-3</v>
      </c>
      <c r="AA1467">
        <v>0</v>
      </c>
      <c r="AB1467">
        <v>0</v>
      </c>
    </row>
    <row r="1468" spans="1:28" x14ac:dyDescent="0.25">
      <c r="A1468">
        <v>2011</v>
      </c>
      <c r="B1468">
        <v>223</v>
      </c>
      <c r="C1468" t="s">
        <v>656</v>
      </c>
      <c r="D1468" t="str">
        <f>IFERROR(INDEX('Draft Master List'!E:F,MATCH(C1468,'Draft Master List'!E:E,0),2),"N/A")</f>
        <v>N/A</v>
      </c>
      <c r="E1468" t="s">
        <v>223</v>
      </c>
      <c r="F1468">
        <v>34</v>
      </c>
      <c r="G1468" t="s">
        <v>62</v>
      </c>
      <c r="H1468">
        <v>5</v>
      </c>
      <c r="I1468">
        <v>3</v>
      </c>
      <c r="J1468">
        <v>3</v>
      </c>
      <c r="K1468">
        <v>4</v>
      </c>
      <c r="L1468">
        <v>0</v>
      </c>
      <c r="M1468">
        <v>6</v>
      </c>
      <c r="N1468">
        <v>1.3</v>
      </c>
      <c r="O1468">
        <v>0.8</v>
      </c>
      <c r="P1468">
        <v>0.6</v>
      </c>
      <c r="Z1468">
        <v>4</v>
      </c>
      <c r="AA1468">
        <v>0</v>
      </c>
      <c r="AB1468">
        <v>3</v>
      </c>
    </row>
    <row r="1469" spans="1:28" x14ac:dyDescent="0.25">
      <c r="A1469">
        <v>2011</v>
      </c>
      <c r="B1469">
        <v>224</v>
      </c>
      <c r="C1469" t="s">
        <v>102</v>
      </c>
      <c r="D1469" t="str">
        <f>IFERROR(INDEX('Draft Master List'!E:F,MATCH(C1469,'Draft Master List'!E:E,0),2),"N/A")</f>
        <v>1462008</v>
      </c>
      <c r="E1469" t="s">
        <v>669</v>
      </c>
      <c r="F1469">
        <v>25</v>
      </c>
      <c r="H1469">
        <v>14</v>
      </c>
      <c r="I1469">
        <v>3</v>
      </c>
      <c r="J1469">
        <v>3</v>
      </c>
      <c r="K1469">
        <v>10</v>
      </c>
      <c r="L1469">
        <v>0</v>
      </c>
      <c r="M1469">
        <v>4</v>
      </c>
      <c r="N1469">
        <v>3.3</v>
      </c>
      <c r="O1469">
        <v>0.7</v>
      </c>
      <c r="P1469">
        <v>0.2</v>
      </c>
      <c r="Q1469">
        <v>7</v>
      </c>
      <c r="R1469">
        <v>4</v>
      </c>
      <c r="S1469">
        <v>40</v>
      </c>
      <c r="T1469">
        <v>10</v>
      </c>
      <c r="U1469">
        <v>0</v>
      </c>
      <c r="V1469">
        <v>17</v>
      </c>
      <c r="W1469">
        <v>0.3</v>
      </c>
      <c r="X1469">
        <v>2.9</v>
      </c>
      <c r="Y1469" s="2">
        <v>0.57099999999999995</v>
      </c>
      <c r="Z1469">
        <v>50</v>
      </c>
      <c r="AA1469">
        <v>0</v>
      </c>
      <c r="AB1469">
        <v>0</v>
      </c>
    </row>
    <row r="1470" spans="1:28" x14ac:dyDescent="0.25">
      <c r="A1470">
        <v>2011</v>
      </c>
      <c r="B1470">
        <v>225</v>
      </c>
      <c r="C1470" t="s">
        <v>552</v>
      </c>
      <c r="D1470" t="str">
        <f>IFERROR(INDEX('Draft Master List'!E:F,MATCH(C1470,'Draft Master List'!E:E,0),2),"N/A")</f>
        <v>1942006</v>
      </c>
      <c r="E1470" t="s">
        <v>15</v>
      </c>
      <c r="F1470">
        <v>28</v>
      </c>
      <c r="H1470">
        <v>2</v>
      </c>
      <c r="I1470">
        <v>0</v>
      </c>
      <c r="J1470">
        <v>3</v>
      </c>
      <c r="K1470">
        <v>1</v>
      </c>
      <c r="L1470">
        <v>0</v>
      </c>
      <c r="M1470">
        <v>1</v>
      </c>
      <c r="N1470">
        <v>0.3</v>
      </c>
      <c r="O1470">
        <v>0.5</v>
      </c>
      <c r="P1470">
        <v>1.5</v>
      </c>
      <c r="Z1470">
        <v>1</v>
      </c>
      <c r="AA1470">
        <v>0</v>
      </c>
      <c r="AB1470">
        <v>0</v>
      </c>
    </row>
    <row r="1471" spans="1:28" x14ac:dyDescent="0.25">
      <c r="A1471">
        <v>2011</v>
      </c>
      <c r="B1471">
        <v>226</v>
      </c>
      <c r="C1471" t="s">
        <v>897</v>
      </c>
      <c r="D1471" t="str">
        <f>IFERROR(INDEX('Draft Master List'!E:F,MATCH(C1471,'Draft Master List'!E:E,0),2),"N/A")</f>
        <v>N/A</v>
      </c>
      <c r="E1471" t="s">
        <v>5</v>
      </c>
      <c r="F1471">
        <v>23</v>
      </c>
      <c r="H1471">
        <v>4</v>
      </c>
      <c r="I1471">
        <v>0</v>
      </c>
      <c r="J1471">
        <v>3</v>
      </c>
      <c r="K1471">
        <v>11</v>
      </c>
      <c r="L1471">
        <v>0</v>
      </c>
      <c r="M1471">
        <v>8</v>
      </c>
      <c r="N1471">
        <v>3.7</v>
      </c>
      <c r="O1471">
        <v>2.8</v>
      </c>
      <c r="P1471">
        <v>0.8</v>
      </c>
      <c r="Q1471">
        <v>1</v>
      </c>
      <c r="R1471">
        <v>1</v>
      </c>
      <c r="S1471">
        <v>6</v>
      </c>
      <c r="T1471">
        <v>6</v>
      </c>
      <c r="U1471">
        <v>0</v>
      </c>
      <c r="V1471">
        <v>6</v>
      </c>
      <c r="W1471">
        <v>0.3</v>
      </c>
      <c r="X1471">
        <v>1.5</v>
      </c>
      <c r="Y1471" s="2">
        <v>1</v>
      </c>
      <c r="Z1471">
        <v>17</v>
      </c>
      <c r="AA1471">
        <v>0</v>
      </c>
      <c r="AB1471">
        <v>0</v>
      </c>
    </row>
    <row r="1472" spans="1:28" x14ac:dyDescent="0.25">
      <c r="A1472">
        <v>2011</v>
      </c>
      <c r="B1472">
        <v>227</v>
      </c>
      <c r="C1472" t="s">
        <v>1301</v>
      </c>
      <c r="D1472" t="str">
        <f>IFERROR(INDEX('Draft Master List'!E:F,MATCH(C1472,'Draft Master List'!E:E,0),2),"N/A")</f>
        <v>N/A</v>
      </c>
      <c r="E1472" t="s">
        <v>6</v>
      </c>
      <c r="F1472">
        <v>25</v>
      </c>
      <c r="H1472">
        <v>7</v>
      </c>
      <c r="I1472">
        <v>0</v>
      </c>
      <c r="J1472">
        <v>3</v>
      </c>
      <c r="K1472">
        <v>13</v>
      </c>
      <c r="L1472">
        <v>0</v>
      </c>
      <c r="M1472">
        <v>7</v>
      </c>
      <c r="N1472">
        <v>4.3</v>
      </c>
      <c r="O1472">
        <v>1.9</v>
      </c>
      <c r="P1472">
        <v>0.4</v>
      </c>
      <c r="Q1472">
        <v>9</v>
      </c>
      <c r="R1472">
        <v>3</v>
      </c>
      <c r="S1472">
        <v>20</v>
      </c>
      <c r="T1472">
        <v>6.7</v>
      </c>
      <c r="U1472">
        <v>1</v>
      </c>
      <c r="V1472">
        <v>16</v>
      </c>
      <c r="W1472">
        <v>0.4</v>
      </c>
      <c r="X1472">
        <v>2.9</v>
      </c>
      <c r="Y1472" s="2">
        <v>0.33300000000000002</v>
      </c>
      <c r="Z1472">
        <v>33</v>
      </c>
      <c r="AA1472">
        <v>1</v>
      </c>
      <c r="AB1472">
        <v>0</v>
      </c>
    </row>
    <row r="1473" spans="1:28" x14ac:dyDescent="0.25">
      <c r="A1473">
        <v>2011</v>
      </c>
      <c r="B1473">
        <v>228</v>
      </c>
      <c r="C1473" t="s">
        <v>512</v>
      </c>
      <c r="D1473" t="str">
        <f>IFERROR(INDEX('Draft Master List'!E:F,MATCH(C1473,'Draft Master List'!E:E,0),2),"N/A")</f>
        <v>252006</v>
      </c>
      <c r="E1473" t="s">
        <v>32</v>
      </c>
      <c r="F1473">
        <v>27</v>
      </c>
      <c r="G1473" t="s">
        <v>74</v>
      </c>
      <c r="H1473">
        <v>16</v>
      </c>
      <c r="I1473">
        <v>16</v>
      </c>
      <c r="J1473">
        <v>3</v>
      </c>
      <c r="K1473">
        <v>27</v>
      </c>
      <c r="L1473">
        <v>0</v>
      </c>
      <c r="M1473">
        <v>23</v>
      </c>
      <c r="N1473">
        <v>9</v>
      </c>
      <c r="O1473">
        <v>1.7</v>
      </c>
      <c r="P1473">
        <v>0.2</v>
      </c>
      <c r="Q1473">
        <v>101</v>
      </c>
      <c r="R1473">
        <v>51</v>
      </c>
      <c r="S1473">
        <v>654</v>
      </c>
      <c r="T1473">
        <v>12.8</v>
      </c>
      <c r="U1473">
        <v>8</v>
      </c>
      <c r="V1473">
        <v>38</v>
      </c>
      <c r="W1473">
        <v>3.2</v>
      </c>
      <c r="X1473">
        <v>40.9</v>
      </c>
      <c r="Y1473" s="2">
        <v>0.505</v>
      </c>
      <c r="Z1473">
        <v>681</v>
      </c>
      <c r="AA1473">
        <v>8</v>
      </c>
      <c r="AB1473">
        <v>2</v>
      </c>
    </row>
    <row r="1474" spans="1:28" x14ac:dyDescent="0.25">
      <c r="A1474">
        <v>2011</v>
      </c>
      <c r="B1474">
        <v>229</v>
      </c>
      <c r="C1474" t="s">
        <v>1232</v>
      </c>
      <c r="D1474" t="str">
        <f>IFERROR(INDEX('Draft Master List'!E:F,MATCH(C1474,'Draft Master List'!E:E,0),2),"N/A")</f>
        <v>N/A</v>
      </c>
      <c r="E1474" t="s">
        <v>13</v>
      </c>
      <c r="F1474">
        <v>28</v>
      </c>
      <c r="G1474" t="s">
        <v>74</v>
      </c>
      <c r="H1474">
        <v>16</v>
      </c>
      <c r="I1474">
        <v>16</v>
      </c>
      <c r="J1474">
        <v>3</v>
      </c>
      <c r="K1474">
        <v>51</v>
      </c>
      <c r="L1474">
        <v>0</v>
      </c>
      <c r="M1474">
        <v>41</v>
      </c>
      <c r="N1474">
        <v>17</v>
      </c>
      <c r="O1474">
        <v>3.2</v>
      </c>
      <c r="P1474">
        <v>0.2</v>
      </c>
      <c r="Q1474">
        <v>115</v>
      </c>
      <c r="R1474">
        <v>60</v>
      </c>
      <c r="S1474">
        <v>1106</v>
      </c>
      <c r="T1474">
        <v>18.399999999999999</v>
      </c>
      <c r="U1474">
        <v>9</v>
      </c>
      <c r="V1474">
        <v>58</v>
      </c>
      <c r="W1474">
        <v>3.8</v>
      </c>
      <c r="X1474">
        <v>69.099999999999994</v>
      </c>
      <c r="Y1474" s="2">
        <v>0.52200000000000002</v>
      </c>
      <c r="Z1474">
        <v>1157</v>
      </c>
      <c r="AA1474">
        <v>9</v>
      </c>
      <c r="AB1474">
        <v>0</v>
      </c>
    </row>
    <row r="1475" spans="1:28" x14ac:dyDescent="0.25">
      <c r="A1475">
        <v>2011</v>
      </c>
      <c r="B1475">
        <v>230</v>
      </c>
      <c r="C1475" t="s">
        <v>286</v>
      </c>
      <c r="D1475" t="str">
        <f>IFERROR(INDEX('Draft Master List'!E:F,MATCH(C1475,'Draft Master List'!E:E,0),2),"N/A")</f>
        <v>1222010</v>
      </c>
      <c r="E1475" t="s">
        <v>6</v>
      </c>
      <c r="F1475">
        <v>24</v>
      </c>
      <c r="H1475">
        <v>4</v>
      </c>
      <c r="I1475">
        <v>0</v>
      </c>
      <c r="J1475">
        <v>3</v>
      </c>
      <c r="K1475">
        <v>0</v>
      </c>
      <c r="L1475">
        <v>0</v>
      </c>
      <c r="M1475">
        <v>2</v>
      </c>
      <c r="N1475">
        <v>0</v>
      </c>
      <c r="O1475">
        <v>0</v>
      </c>
      <c r="P1475">
        <v>0.8</v>
      </c>
      <c r="Z1475">
        <v>0</v>
      </c>
      <c r="AA1475">
        <v>0</v>
      </c>
      <c r="AB1475">
        <v>0</v>
      </c>
    </row>
    <row r="1476" spans="1:28" x14ac:dyDescent="0.25">
      <c r="A1476">
        <v>2011</v>
      </c>
      <c r="B1476">
        <v>231</v>
      </c>
      <c r="C1476" t="s">
        <v>630</v>
      </c>
      <c r="D1476" t="str">
        <f>IFERROR(INDEX('Draft Master List'!E:F,MATCH(C1476,'Draft Master List'!E:E,0),2),"N/A")</f>
        <v>N/A</v>
      </c>
      <c r="E1476" t="s">
        <v>27</v>
      </c>
      <c r="F1476">
        <v>39</v>
      </c>
      <c r="H1476">
        <v>3</v>
      </c>
      <c r="I1476">
        <v>0</v>
      </c>
      <c r="J1476">
        <v>3</v>
      </c>
      <c r="K1476">
        <v>-2</v>
      </c>
      <c r="L1476">
        <v>0</v>
      </c>
      <c r="M1476">
        <v>0</v>
      </c>
      <c r="N1476">
        <v>-0.7</v>
      </c>
      <c r="O1476">
        <v>-0.7</v>
      </c>
      <c r="P1476">
        <v>1</v>
      </c>
      <c r="Z1476">
        <v>-2</v>
      </c>
      <c r="AA1476">
        <v>0</v>
      </c>
      <c r="AB1476">
        <v>0</v>
      </c>
    </row>
    <row r="1477" spans="1:28" x14ac:dyDescent="0.25">
      <c r="A1477">
        <v>2011</v>
      </c>
      <c r="B1477">
        <v>232</v>
      </c>
      <c r="C1477" t="s">
        <v>889</v>
      </c>
      <c r="D1477" t="str">
        <f>IFERROR(INDEX('Draft Master List'!E:F,MATCH(C1477,'Draft Master List'!E:E,0),2),"N/A")</f>
        <v>N/A</v>
      </c>
      <c r="E1477" t="s">
        <v>64</v>
      </c>
      <c r="F1477">
        <v>22</v>
      </c>
      <c r="G1477" t="s">
        <v>74</v>
      </c>
      <c r="H1477">
        <v>16</v>
      </c>
      <c r="I1477">
        <v>12</v>
      </c>
      <c r="J1477">
        <v>3</v>
      </c>
      <c r="K1477">
        <v>15</v>
      </c>
      <c r="L1477">
        <v>0</v>
      </c>
      <c r="M1477">
        <v>13</v>
      </c>
      <c r="N1477">
        <v>5</v>
      </c>
      <c r="O1477">
        <v>0.9</v>
      </c>
      <c r="P1477">
        <v>0.2</v>
      </c>
      <c r="Q1477">
        <v>119</v>
      </c>
      <c r="R1477">
        <v>61</v>
      </c>
      <c r="S1477">
        <v>709</v>
      </c>
      <c r="T1477">
        <v>11.6</v>
      </c>
      <c r="U1477">
        <v>2</v>
      </c>
      <c r="V1477">
        <v>76</v>
      </c>
      <c r="W1477">
        <v>3.8</v>
      </c>
      <c r="X1477">
        <v>44.3</v>
      </c>
      <c r="Y1477" s="2">
        <v>0.51300000000000001</v>
      </c>
      <c r="Z1477">
        <v>724</v>
      </c>
      <c r="AA1477">
        <v>2</v>
      </c>
      <c r="AB1477">
        <v>0</v>
      </c>
    </row>
    <row r="1478" spans="1:28" x14ac:dyDescent="0.25">
      <c r="A1478">
        <v>2011</v>
      </c>
      <c r="B1478">
        <v>233</v>
      </c>
      <c r="C1478" t="s">
        <v>103</v>
      </c>
      <c r="D1478" t="str">
        <f>IFERROR(INDEX('Draft Master List'!E:F,MATCH(C1478,'Draft Master List'!E:E,0),2),"N/A")</f>
        <v>1852009</v>
      </c>
      <c r="E1478" t="s">
        <v>15</v>
      </c>
      <c r="F1478">
        <v>25</v>
      </c>
      <c r="H1478">
        <v>15</v>
      </c>
      <c r="I1478">
        <v>0</v>
      </c>
      <c r="J1478">
        <v>3</v>
      </c>
      <c r="K1478">
        <v>15</v>
      </c>
      <c r="L1478">
        <v>0</v>
      </c>
      <c r="M1478">
        <v>11</v>
      </c>
      <c r="N1478">
        <v>5</v>
      </c>
      <c r="O1478">
        <v>1</v>
      </c>
      <c r="P1478">
        <v>0.2</v>
      </c>
      <c r="Q1478">
        <v>1</v>
      </c>
      <c r="R1478">
        <v>0</v>
      </c>
      <c r="S1478">
        <v>0</v>
      </c>
      <c r="U1478">
        <v>0</v>
      </c>
      <c r="V1478">
        <v>0</v>
      </c>
      <c r="W1478">
        <v>0</v>
      </c>
      <c r="X1478">
        <v>0</v>
      </c>
      <c r="Y1478" s="2">
        <v>0</v>
      </c>
      <c r="Z1478">
        <v>15</v>
      </c>
      <c r="AA1478">
        <v>0</v>
      </c>
      <c r="AB1478">
        <v>0</v>
      </c>
    </row>
    <row r="1479" spans="1:28" x14ac:dyDescent="0.25">
      <c r="A1479">
        <v>2011</v>
      </c>
      <c r="B1479">
        <v>234</v>
      </c>
      <c r="C1479" t="s">
        <v>125</v>
      </c>
      <c r="D1479" t="str">
        <f>IFERROR(INDEX('Draft Master List'!E:F,MATCH(C1479,'Draft Master List'!E:E,0),2),"N/A")</f>
        <v>882010</v>
      </c>
      <c r="E1479" t="s">
        <v>10</v>
      </c>
      <c r="F1479">
        <v>23</v>
      </c>
      <c r="G1479" t="s">
        <v>74</v>
      </c>
      <c r="H1479">
        <v>16</v>
      </c>
      <c r="I1479">
        <v>16</v>
      </c>
      <c r="J1479">
        <v>3</v>
      </c>
      <c r="K1479">
        <v>27</v>
      </c>
      <c r="L1479">
        <v>0</v>
      </c>
      <c r="M1479">
        <v>12</v>
      </c>
      <c r="N1479">
        <v>9</v>
      </c>
      <c r="O1479">
        <v>1.7</v>
      </c>
      <c r="P1479">
        <v>0.2</v>
      </c>
      <c r="Q1479">
        <v>98</v>
      </c>
      <c r="R1479">
        <v>51</v>
      </c>
      <c r="S1479">
        <v>586</v>
      </c>
      <c r="T1479">
        <v>11.5</v>
      </c>
      <c r="U1479">
        <v>2</v>
      </c>
      <c r="V1479">
        <v>45</v>
      </c>
      <c r="W1479">
        <v>3.2</v>
      </c>
      <c r="X1479">
        <v>36.6</v>
      </c>
      <c r="Y1479" s="2">
        <v>0.52</v>
      </c>
      <c r="Z1479">
        <v>613</v>
      </c>
      <c r="AA1479">
        <v>2</v>
      </c>
      <c r="AB1479">
        <v>1</v>
      </c>
    </row>
    <row r="1480" spans="1:28" x14ac:dyDescent="0.25">
      <c r="A1480">
        <v>2011</v>
      </c>
      <c r="B1480">
        <v>235</v>
      </c>
      <c r="C1480" t="s">
        <v>1212</v>
      </c>
      <c r="D1480" t="str">
        <f>IFERROR(INDEX('Draft Master List'!E:F,MATCH(C1480,'Draft Master List'!E:E,0),2),"N/A")</f>
        <v>N/A</v>
      </c>
      <c r="E1480" t="s">
        <v>64</v>
      </c>
      <c r="F1480">
        <v>25</v>
      </c>
      <c r="H1480">
        <v>3</v>
      </c>
      <c r="I1480">
        <v>0</v>
      </c>
      <c r="J1480">
        <v>3</v>
      </c>
      <c r="K1480">
        <v>2</v>
      </c>
      <c r="L1480">
        <v>0</v>
      </c>
      <c r="M1480">
        <v>6</v>
      </c>
      <c r="N1480">
        <v>0.7</v>
      </c>
      <c r="O1480">
        <v>0.7</v>
      </c>
      <c r="P1480">
        <v>1</v>
      </c>
      <c r="Q1480">
        <v>1</v>
      </c>
      <c r="R1480">
        <v>0</v>
      </c>
      <c r="S1480">
        <v>0</v>
      </c>
      <c r="U1480">
        <v>0</v>
      </c>
      <c r="V1480">
        <v>0</v>
      </c>
      <c r="W1480">
        <v>0</v>
      </c>
      <c r="X1480">
        <v>0</v>
      </c>
      <c r="Y1480" s="2">
        <v>0</v>
      </c>
      <c r="Z1480">
        <v>2</v>
      </c>
      <c r="AA1480">
        <v>0</v>
      </c>
      <c r="AB1480">
        <v>0</v>
      </c>
    </row>
    <row r="1481" spans="1:28" x14ac:dyDescent="0.25">
      <c r="A1481">
        <v>2011</v>
      </c>
      <c r="B1481">
        <v>236</v>
      </c>
      <c r="C1481" t="s">
        <v>128</v>
      </c>
      <c r="D1481" t="str">
        <f>IFERROR(INDEX('Draft Master List'!E:F,MATCH(C1481,'Draft Master List'!E:E,0),2),"N/A")</f>
        <v>1072009</v>
      </c>
      <c r="E1481" t="s">
        <v>4</v>
      </c>
      <c r="F1481">
        <v>24</v>
      </c>
      <c r="G1481" t="s">
        <v>74</v>
      </c>
      <c r="H1481">
        <v>15</v>
      </c>
      <c r="I1481">
        <v>13</v>
      </c>
      <c r="J1481">
        <v>3</v>
      </c>
      <c r="K1481">
        <v>11</v>
      </c>
      <c r="L1481">
        <v>0</v>
      </c>
      <c r="M1481">
        <v>12</v>
      </c>
      <c r="N1481">
        <v>3.7</v>
      </c>
      <c r="O1481">
        <v>0.7</v>
      </c>
      <c r="P1481">
        <v>0.2</v>
      </c>
      <c r="Q1481">
        <v>91</v>
      </c>
      <c r="R1481">
        <v>44</v>
      </c>
      <c r="S1481">
        <v>415</v>
      </c>
      <c r="T1481">
        <v>9.4</v>
      </c>
      <c r="U1481">
        <v>1</v>
      </c>
      <c r="V1481">
        <v>47</v>
      </c>
      <c r="W1481">
        <v>2.9</v>
      </c>
      <c r="X1481">
        <v>27.7</v>
      </c>
      <c r="Y1481" s="2">
        <v>0.48399999999999999</v>
      </c>
      <c r="Z1481">
        <v>426</v>
      </c>
      <c r="AA1481">
        <v>1</v>
      </c>
      <c r="AB1481">
        <v>1</v>
      </c>
    </row>
    <row r="1482" spans="1:28" x14ac:dyDescent="0.25">
      <c r="A1482">
        <v>2011</v>
      </c>
      <c r="B1482">
        <v>237</v>
      </c>
      <c r="C1482" t="s">
        <v>546</v>
      </c>
      <c r="D1482" t="str">
        <f>IFERROR(INDEX('Draft Master List'!E:F,MATCH(C1482,'Draft Master List'!E:E,0),2),"N/A")</f>
        <v>1752006</v>
      </c>
      <c r="E1482" t="s">
        <v>34</v>
      </c>
      <c r="F1482">
        <v>27</v>
      </c>
      <c r="G1482" t="s">
        <v>1069</v>
      </c>
      <c r="H1482">
        <v>15</v>
      </c>
      <c r="I1482">
        <v>7</v>
      </c>
      <c r="J1482">
        <v>3</v>
      </c>
      <c r="K1482">
        <v>5</v>
      </c>
      <c r="L1482">
        <v>0</v>
      </c>
      <c r="M1482">
        <v>14</v>
      </c>
      <c r="N1482">
        <v>1.7</v>
      </c>
      <c r="O1482">
        <v>0.3</v>
      </c>
      <c r="P1482">
        <v>0.2</v>
      </c>
      <c r="Q1482">
        <v>35</v>
      </c>
      <c r="R1482">
        <v>19</v>
      </c>
      <c r="S1482">
        <v>198</v>
      </c>
      <c r="T1482">
        <v>10.4</v>
      </c>
      <c r="U1482">
        <v>3</v>
      </c>
      <c r="V1482">
        <v>29</v>
      </c>
      <c r="W1482">
        <v>1.3</v>
      </c>
      <c r="X1482">
        <v>13.2</v>
      </c>
      <c r="Y1482" s="2">
        <v>0.54300000000000004</v>
      </c>
      <c r="Z1482">
        <v>203</v>
      </c>
      <c r="AA1482">
        <v>3</v>
      </c>
      <c r="AB1482">
        <v>1</v>
      </c>
    </row>
    <row r="1483" spans="1:28" x14ac:dyDescent="0.25">
      <c r="A1483">
        <v>2011</v>
      </c>
      <c r="B1483">
        <v>238</v>
      </c>
      <c r="C1483" t="s">
        <v>67</v>
      </c>
      <c r="D1483" t="str">
        <f>IFERROR(INDEX('Draft Master List'!E:F,MATCH(C1483,'Draft Master List'!E:E,0),2),"N/A")</f>
        <v>N/A</v>
      </c>
      <c r="E1483" t="s">
        <v>22</v>
      </c>
      <c r="F1483">
        <v>28</v>
      </c>
      <c r="H1483">
        <v>2</v>
      </c>
      <c r="I1483">
        <v>0</v>
      </c>
      <c r="J1483">
        <v>2</v>
      </c>
      <c r="K1483">
        <v>-2</v>
      </c>
      <c r="L1483">
        <v>0</v>
      </c>
      <c r="M1483">
        <v>-1</v>
      </c>
      <c r="N1483">
        <v>-1</v>
      </c>
      <c r="O1483">
        <v>-1</v>
      </c>
      <c r="P1483">
        <v>1</v>
      </c>
      <c r="Z1483">
        <v>-2</v>
      </c>
      <c r="AA1483">
        <v>0</v>
      </c>
      <c r="AB1483">
        <v>0</v>
      </c>
    </row>
    <row r="1484" spans="1:28" x14ac:dyDescent="0.25">
      <c r="A1484">
        <v>2011</v>
      </c>
      <c r="B1484">
        <v>239</v>
      </c>
      <c r="C1484" t="s">
        <v>1302</v>
      </c>
      <c r="D1484" t="str">
        <f>IFERROR(INDEX('Draft Master List'!E:F,MATCH(C1484,'Draft Master List'!E:E,0),2),"N/A")</f>
        <v>N/A</v>
      </c>
      <c r="E1484" t="s">
        <v>7</v>
      </c>
      <c r="F1484">
        <v>28</v>
      </c>
      <c r="G1484" t="s">
        <v>77</v>
      </c>
      <c r="H1484">
        <v>14</v>
      </c>
      <c r="I1484">
        <v>2</v>
      </c>
      <c r="J1484">
        <v>2</v>
      </c>
      <c r="K1484">
        <v>19</v>
      </c>
      <c r="L1484">
        <v>0</v>
      </c>
      <c r="M1484">
        <v>14</v>
      </c>
      <c r="N1484">
        <v>9.5</v>
      </c>
      <c r="O1484">
        <v>1.4</v>
      </c>
      <c r="P1484">
        <v>0.1</v>
      </c>
      <c r="Q1484">
        <v>27</v>
      </c>
      <c r="R1484">
        <v>7</v>
      </c>
      <c r="S1484">
        <v>103</v>
      </c>
      <c r="T1484">
        <v>14.7</v>
      </c>
      <c r="U1484">
        <v>2</v>
      </c>
      <c r="V1484">
        <v>50</v>
      </c>
      <c r="W1484">
        <v>0.5</v>
      </c>
      <c r="X1484">
        <v>7.4</v>
      </c>
      <c r="Y1484" s="2">
        <v>0.25900000000000001</v>
      </c>
      <c r="Z1484">
        <v>122</v>
      </c>
      <c r="AA1484">
        <v>2</v>
      </c>
      <c r="AB1484">
        <v>0</v>
      </c>
    </row>
    <row r="1485" spans="1:28" x14ac:dyDescent="0.25">
      <c r="A1485">
        <v>2011</v>
      </c>
      <c r="B1485">
        <v>240</v>
      </c>
      <c r="C1485" t="s">
        <v>1303</v>
      </c>
      <c r="D1485" t="str">
        <f>IFERROR(INDEX('Draft Master List'!E:F,MATCH(C1485,'Draft Master List'!E:E,0),2),"N/A")</f>
        <v>N/A</v>
      </c>
      <c r="E1485" t="s">
        <v>27</v>
      </c>
      <c r="F1485">
        <v>27</v>
      </c>
      <c r="G1485" t="s">
        <v>74</v>
      </c>
      <c r="H1485">
        <v>10</v>
      </c>
      <c r="I1485">
        <v>10</v>
      </c>
      <c r="J1485">
        <v>2</v>
      </c>
      <c r="K1485">
        <v>3</v>
      </c>
      <c r="L1485">
        <v>0</v>
      </c>
      <c r="M1485">
        <v>5</v>
      </c>
      <c r="N1485">
        <v>1.5</v>
      </c>
      <c r="O1485">
        <v>0.3</v>
      </c>
      <c r="P1485">
        <v>0.2</v>
      </c>
      <c r="Q1485">
        <v>73</v>
      </c>
      <c r="R1485">
        <v>43</v>
      </c>
      <c r="S1485">
        <v>579</v>
      </c>
      <c r="T1485">
        <v>13.5</v>
      </c>
      <c r="U1485">
        <v>7</v>
      </c>
      <c r="V1485">
        <v>53</v>
      </c>
      <c r="W1485">
        <v>4.3</v>
      </c>
      <c r="X1485">
        <v>57.9</v>
      </c>
      <c r="Y1485" s="2">
        <v>0.58899999999999997</v>
      </c>
      <c r="Z1485">
        <v>582</v>
      </c>
      <c r="AA1485">
        <v>7</v>
      </c>
      <c r="AB1485">
        <v>1</v>
      </c>
    </row>
    <row r="1486" spans="1:28" x14ac:dyDescent="0.25">
      <c r="A1486">
        <v>2011</v>
      </c>
      <c r="B1486">
        <v>241</v>
      </c>
      <c r="C1486" t="s">
        <v>1304</v>
      </c>
      <c r="D1486" t="str">
        <f>IFERROR(INDEX('Draft Master List'!E:F,MATCH(C1486,'Draft Master List'!E:E,0),2),"N/A")</f>
        <v>N/A</v>
      </c>
      <c r="E1486" t="s">
        <v>33</v>
      </c>
      <c r="F1486">
        <v>26</v>
      </c>
      <c r="G1486" t="s">
        <v>832</v>
      </c>
      <c r="H1486">
        <v>16</v>
      </c>
      <c r="I1486">
        <v>4</v>
      </c>
      <c r="J1486">
        <v>2</v>
      </c>
      <c r="K1486">
        <v>9</v>
      </c>
      <c r="L1486">
        <v>0</v>
      </c>
      <c r="M1486">
        <v>5</v>
      </c>
      <c r="N1486">
        <v>4.5</v>
      </c>
      <c r="O1486">
        <v>0.6</v>
      </c>
      <c r="P1486">
        <v>0.1</v>
      </c>
      <c r="Q1486">
        <v>86</v>
      </c>
      <c r="R1486">
        <v>51</v>
      </c>
      <c r="S1486">
        <v>537</v>
      </c>
      <c r="T1486">
        <v>10.5</v>
      </c>
      <c r="U1486">
        <v>3</v>
      </c>
      <c r="V1486">
        <v>41</v>
      </c>
      <c r="W1486">
        <v>3.2</v>
      </c>
      <c r="X1486">
        <v>33.6</v>
      </c>
      <c r="Y1486" s="2">
        <v>0.59299999999999997</v>
      </c>
      <c r="Z1486">
        <v>546</v>
      </c>
      <c r="AA1486">
        <v>3</v>
      </c>
      <c r="AB1486">
        <v>5</v>
      </c>
    </row>
    <row r="1487" spans="1:28" x14ac:dyDescent="0.25">
      <c r="A1487">
        <v>2011</v>
      </c>
      <c r="B1487">
        <v>242</v>
      </c>
      <c r="C1487" t="s">
        <v>1305</v>
      </c>
      <c r="D1487" t="str">
        <f>IFERROR(INDEX('Draft Master List'!E:F,MATCH(C1487,'Draft Master List'!E:E,0),2),"N/A")</f>
        <v>N/A</v>
      </c>
      <c r="E1487" t="s">
        <v>4</v>
      </c>
      <c r="F1487">
        <v>26</v>
      </c>
      <c r="H1487">
        <v>13</v>
      </c>
      <c r="I1487">
        <v>0</v>
      </c>
      <c r="J1487">
        <v>2</v>
      </c>
      <c r="K1487">
        <v>14</v>
      </c>
      <c r="L1487">
        <v>0</v>
      </c>
      <c r="M1487">
        <v>10</v>
      </c>
      <c r="N1487">
        <v>7</v>
      </c>
      <c r="O1487">
        <v>1.1000000000000001</v>
      </c>
      <c r="P1487">
        <v>0.2</v>
      </c>
      <c r="Q1487">
        <v>5</v>
      </c>
      <c r="R1487">
        <v>2</v>
      </c>
      <c r="S1487">
        <v>6</v>
      </c>
      <c r="T1487">
        <v>3</v>
      </c>
      <c r="U1487">
        <v>0</v>
      </c>
      <c r="V1487">
        <v>4</v>
      </c>
      <c r="W1487">
        <v>0.2</v>
      </c>
      <c r="X1487">
        <v>0.5</v>
      </c>
      <c r="Y1487" s="2">
        <v>0.4</v>
      </c>
      <c r="Z1487">
        <v>20</v>
      </c>
      <c r="AA1487">
        <v>0</v>
      </c>
      <c r="AB1487">
        <v>0</v>
      </c>
    </row>
    <row r="1488" spans="1:28" x14ac:dyDescent="0.25">
      <c r="A1488">
        <v>2011</v>
      </c>
      <c r="B1488">
        <v>243</v>
      </c>
      <c r="C1488" t="s">
        <v>742</v>
      </c>
      <c r="D1488" t="str">
        <f>IFERROR(INDEX('Draft Master List'!E:F,MATCH(C1488,'Draft Master List'!E:E,0),2),"N/A")</f>
        <v>N/A</v>
      </c>
      <c r="E1488" t="s">
        <v>5</v>
      </c>
      <c r="F1488">
        <v>21</v>
      </c>
      <c r="H1488">
        <v>15</v>
      </c>
      <c r="I1488">
        <v>0</v>
      </c>
      <c r="J1488">
        <v>2</v>
      </c>
      <c r="K1488">
        <v>5</v>
      </c>
      <c r="L1488">
        <v>0</v>
      </c>
      <c r="M1488">
        <v>4</v>
      </c>
      <c r="N1488">
        <v>2.5</v>
      </c>
      <c r="O1488">
        <v>0.3</v>
      </c>
      <c r="P1488">
        <v>0.1</v>
      </c>
      <c r="Q1488">
        <v>31</v>
      </c>
      <c r="R1488">
        <v>25</v>
      </c>
      <c r="S1488">
        <v>375</v>
      </c>
      <c r="T1488">
        <v>15</v>
      </c>
      <c r="U1488">
        <v>1</v>
      </c>
      <c r="V1488">
        <v>61</v>
      </c>
      <c r="W1488">
        <v>1.7</v>
      </c>
      <c r="X1488">
        <v>25</v>
      </c>
      <c r="Y1488" s="2">
        <v>0.80600000000000005</v>
      </c>
      <c r="Z1488">
        <v>380</v>
      </c>
      <c r="AA1488">
        <v>1</v>
      </c>
      <c r="AB1488">
        <v>3</v>
      </c>
    </row>
    <row r="1489" spans="1:28" x14ac:dyDescent="0.25">
      <c r="A1489">
        <v>2011</v>
      </c>
      <c r="B1489">
        <v>244</v>
      </c>
      <c r="C1489" t="s">
        <v>592</v>
      </c>
      <c r="D1489" t="str">
        <f>IFERROR(INDEX('Draft Master List'!E:F,MATCH(C1489,'Draft Master List'!E:E,0),2),"N/A")</f>
        <v>N/A</v>
      </c>
      <c r="E1489" t="s">
        <v>20</v>
      </c>
      <c r="F1489">
        <v>39</v>
      </c>
      <c r="G1489" t="s">
        <v>62</v>
      </c>
      <c r="H1489">
        <v>3</v>
      </c>
      <c r="I1489">
        <v>3</v>
      </c>
      <c r="J1489">
        <v>2</v>
      </c>
      <c r="K1489">
        <v>-1</v>
      </c>
      <c r="L1489">
        <v>0</v>
      </c>
      <c r="M1489">
        <v>0</v>
      </c>
      <c r="N1489">
        <v>-0.5</v>
      </c>
      <c r="O1489">
        <v>-0.3</v>
      </c>
      <c r="P1489">
        <v>0.7</v>
      </c>
      <c r="Z1489">
        <v>-1</v>
      </c>
      <c r="AA1489">
        <v>0</v>
      </c>
      <c r="AB1489">
        <v>4</v>
      </c>
    </row>
    <row r="1490" spans="1:28" x14ac:dyDescent="0.25">
      <c r="A1490">
        <v>2011</v>
      </c>
      <c r="B1490">
        <v>245</v>
      </c>
      <c r="C1490" t="s">
        <v>1306</v>
      </c>
      <c r="D1490" t="str">
        <f>IFERROR(INDEX('Draft Master List'!E:F,MATCH(C1490,'Draft Master List'!E:E,0),2),"N/A")</f>
        <v>N/A</v>
      </c>
      <c r="E1490" t="s">
        <v>7</v>
      </c>
      <c r="F1490">
        <v>29</v>
      </c>
      <c r="G1490" t="s">
        <v>1069</v>
      </c>
      <c r="H1490">
        <v>5</v>
      </c>
      <c r="I1490">
        <v>5</v>
      </c>
      <c r="J1490">
        <v>2</v>
      </c>
      <c r="K1490">
        <v>3</v>
      </c>
      <c r="L1490">
        <v>0</v>
      </c>
      <c r="M1490">
        <v>3</v>
      </c>
      <c r="N1490">
        <v>1.5</v>
      </c>
      <c r="O1490">
        <v>0.6</v>
      </c>
      <c r="P1490">
        <v>0.4</v>
      </c>
      <c r="Q1490">
        <v>13</v>
      </c>
      <c r="R1490">
        <v>8</v>
      </c>
      <c r="S1490">
        <v>65</v>
      </c>
      <c r="T1490">
        <v>8.1</v>
      </c>
      <c r="U1490">
        <v>0</v>
      </c>
      <c r="V1490">
        <v>17</v>
      </c>
      <c r="W1490">
        <v>1.6</v>
      </c>
      <c r="X1490">
        <v>13</v>
      </c>
      <c r="Y1490" s="2">
        <v>0.61499999999999999</v>
      </c>
      <c r="Z1490">
        <v>68</v>
      </c>
      <c r="AA1490">
        <v>0</v>
      </c>
      <c r="AB1490">
        <v>0</v>
      </c>
    </row>
    <row r="1491" spans="1:28" x14ac:dyDescent="0.25">
      <c r="A1491">
        <v>2011</v>
      </c>
      <c r="B1491">
        <v>246</v>
      </c>
      <c r="C1491" t="s">
        <v>1170</v>
      </c>
      <c r="D1491" t="str">
        <f>IFERROR(INDEX('Draft Master List'!E:F,MATCH(C1491,'Draft Master List'!E:E,0),2),"N/A")</f>
        <v>N/A</v>
      </c>
      <c r="E1491" t="s">
        <v>34</v>
      </c>
      <c r="F1491">
        <v>27</v>
      </c>
      <c r="G1491" t="s">
        <v>108</v>
      </c>
      <c r="H1491">
        <v>16</v>
      </c>
      <c r="I1491">
        <v>16</v>
      </c>
      <c r="J1491">
        <v>2</v>
      </c>
      <c r="K1491">
        <v>-5</v>
      </c>
      <c r="L1491">
        <v>0</v>
      </c>
      <c r="M1491">
        <v>-2</v>
      </c>
      <c r="N1491">
        <v>-2.5</v>
      </c>
      <c r="O1491">
        <v>-0.3</v>
      </c>
      <c r="P1491">
        <v>0.1</v>
      </c>
      <c r="Q1491">
        <v>95</v>
      </c>
      <c r="R1491">
        <v>67</v>
      </c>
      <c r="S1491">
        <v>792</v>
      </c>
      <c r="T1491">
        <v>11.8</v>
      </c>
      <c r="U1491">
        <v>6</v>
      </c>
      <c r="V1491">
        <v>44</v>
      </c>
      <c r="W1491">
        <v>4.2</v>
      </c>
      <c r="X1491">
        <v>49.5</v>
      </c>
      <c r="Y1491" s="2">
        <v>0.70499999999999996</v>
      </c>
      <c r="Z1491">
        <v>787</v>
      </c>
      <c r="AA1491">
        <v>6</v>
      </c>
      <c r="AB1491">
        <v>3</v>
      </c>
    </row>
    <row r="1492" spans="1:28" x14ac:dyDescent="0.25">
      <c r="A1492">
        <v>2011</v>
      </c>
      <c r="B1492">
        <v>247</v>
      </c>
      <c r="C1492" t="s">
        <v>357</v>
      </c>
      <c r="D1492" t="str">
        <f>IFERROR(INDEX('Draft Master List'!E:F,MATCH(C1492,'Draft Master List'!E:E,0),2),"N/A")</f>
        <v>1942009</v>
      </c>
      <c r="E1492" t="s">
        <v>223</v>
      </c>
      <c r="F1492">
        <v>24</v>
      </c>
      <c r="G1492" t="s">
        <v>74</v>
      </c>
      <c r="H1492">
        <v>15</v>
      </c>
      <c r="I1492">
        <v>9</v>
      </c>
      <c r="J1492">
        <v>2</v>
      </c>
      <c r="K1492">
        <v>16</v>
      </c>
      <c r="L1492">
        <v>0</v>
      </c>
      <c r="M1492">
        <v>11</v>
      </c>
      <c r="N1492">
        <v>8</v>
      </c>
      <c r="O1492">
        <v>1.1000000000000001</v>
      </c>
      <c r="P1492">
        <v>0.1</v>
      </c>
      <c r="Q1492">
        <v>71</v>
      </c>
      <c r="R1492">
        <v>36</v>
      </c>
      <c r="S1492">
        <v>431</v>
      </c>
      <c r="T1492">
        <v>12</v>
      </c>
      <c r="U1492">
        <v>1</v>
      </c>
      <c r="V1492">
        <v>34</v>
      </c>
      <c r="W1492">
        <v>2.4</v>
      </c>
      <c r="X1492">
        <v>28.7</v>
      </c>
      <c r="Y1492" s="2">
        <v>0.50700000000000001</v>
      </c>
      <c r="Z1492">
        <v>447</v>
      </c>
      <c r="AA1492">
        <v>1</v>
      </c>
      <c r="AB1492">
        <v>0</v>
      </c>
    </row>
    <row r="1493" spans="1:28" x14ac:dyDescent="0.25">
      <c r="A1493">
        <v>2011</v>
      </c>
      <c r="B1493">
        <v>248</v>
      </c>
      <c r="C1493" t="s">
        <v>1218</v>
      </c>
      <c r="D1493" t="str">
        <f>IFERROR(INDEX('Draft Master List'!E:F,MATCH(C1493,'Draft Master List'!E:E,0),2),"N/A")</f>
        <v>N/A</v>
      </c>
      <c r="E1493" t="s">
        <v>4</v>
      </c>
      <c r="F1493">
        <v>30</v>
      </c>
      <c r="G1493" t="s">
        <v>212</v>
      </c>
      <c r="H1493">
        <v>16</v>
      </c>
      <c r="I1493">
        <v>9</v>
      </c>
      <c r="J1493">
        <v>2</v>
      </c>
      <c r="K1493">
        <v>7</v>
      </c>
      <c r="L1493">
        <v>1</v>
      </c>
      <c r="M1493">
        <v>6</v>
      </c>
      <c r="N1493">
        <v>3.5</v>
      </c>
      <c r="O1493">
        <v>0.4</v>
      </c>
      <c r="P1493">
        <v>0.1</v>
      </c>
      <c r="Q1493">
        <v>9</v>
      </c>
      <c r="R1493">
        <v>4</v>
      </c>
      <c r="S1493">
        <v>19</v>
      </c>
      <c r="T1493">
        <v>4.8</v>
      </c>
      <c r="U1493">
        <v>0</v>
      </c>
      <c r="V1493">
        <v>10</v>
      </c>
      <c r="W1493">
        <v>0.3</v>
      </c>
      <c r="X1493">
        <v>1.2</v>
      </c>
      <c r="Y1493" s="2">
        <v>0.44400000000000001</v>
      </c>
      <c r="Z1493">
        <v>26</v>
      </c>
      <c r="AA1493">
        <v>1</v>
      </c>
      <c r="AB1493">
        <v>0</v>
      </c>
    </row>
    <row r="1494" spans="1:28" x14ac:dyDescent="0.25">
      <c r="A1494">
        <v>2011</v>
      </c>
      <c r="B1494">
        <v>249</v>
      </c>
      <c r="C1494" t="s">
        <v>740</v>
      </c>
      <c r="D1494" t="str">
        <f>IFERROR(INDEX('Draft Master List'!E:F,MATCH(C1494,'Draft Master List'!E:E,0),2),"N/A")</f>
        <v>N/A</v>
      </c>
      <c r="E1494" t="s">
        <v>34</v>
      </c>
      <c r="F1494">
        <v>24</v>
      </c>
      <c r="H1494">
        <v>3</v>
      </c>
      <c r="I1494">
        <v>0</v>
      </c>
      <c r="J1494">
        <v>2</v>
      </c>
      <c r="K1494">
        <v>-2</v>
      </c>
      <c r="L1494">
        <v>0</v>
      </c>
      <c r="M1494">
        <v>-1</v>
      </c>
      <c r="N1494">
        <v>-1</v>
      </c>
      <c r="O1494">
        <v>-0.7</v>
      </c>
      <c r="P1494">
        <v>0.7</v>
      </c>
      <c r="Z1494">
        <v>-2</v>
      </c>
      <c r="AA1494">
        <v>0</v>
      </c>
      <c r="AB1494">
        <v>0</v>
      </c>
    </row>
    <row r="1495" spans="1:28" x14ac:dyDescent="0.25">
      <c r="A1495">
        <v>2011</v>
      </c>
      <c r="B1495">
        <v>250</v>
      </c>
      <c r="C1495" t="s">
        <v>694</v>
      </c>
      <c r="D1495" t="str">
        <f>IFERROR(INDEX('Draft Master List'!E:F,MATCH(C1495,'Draft Master List'!E:E,0),2),"N/A")</f>
        <v>N/A</v>
      </c>
      <c r="E1495" t="s">
        <v>18</v>
      </c>
      <c r="F1495">
        <v>30</v>
      </c>
      <c r="G1495" t="s">
        <v>213</v>
      </c>
      <c r="H1495">
        <v>16</v>
      </c>
      <c r="I1495">
        <v>0</v>
      </c>
      <c r="J1495">
        <v>2</v>
      </c>
      <c r="K1495">
        <v>-12</v>
      </c>
      <c r="L1495">
        <v>0</v>
      </c>
      <c r="M1495">
        <v>0</v>
      </c>
      <c r="N1495">
        <v>-6</v>
      </c>
      <c r="O1495">
        <v>-0.8</v>
      </c>
      <c r="P1495">
        <v>0.1</v>
      </c>
      <c r="Z1495">
        <v>-12</v>
      </c>
      <c r="AA1495">
        <v>0</v>
      </c>
      <c r="AB1495">
        <v>1</v>
      </c>
    </row>
    <row r="1496" spans="1:28" x14ac:dyDescent="0.25">
      <c r="A1496">
        <v>2011</v>
      </c>
      <c r="B1496">
        <v>251</v>
      </c>
      <c r="C1496" t="s">
        <v>581</v>
      </c>
      <c r="D1496" t="str">
        <f>IFERROR(INDEX('Draft Master List'!E:F,MATCH(C1496,'Draft Master List'!E:E,0),2),"N/A")</f>
        <v>N/A</v>
      </c>
      <c r="E1496" t="s">
        <v>33</v>
      </c>
      <c r="F1496">
        <v>30</v>
      </c>
      <c r="H1496">
        <v>2</v>
      </c>
      <c r="I1496">
        <v>0</v>
      </c>
      <c r="J1496">
        <v>2</v>
      </c>
      <c r="K1496">
        <v>1</v>
      </c>
      <c r="L1496">
        <v>0</v>
      </c>
      <c r="M1496">
        <v>1</v>
      </c>
      <c r="N1496">
        <v>0.5</v>
      </c>
      <c r="O1496">
        <v>0.5</v>
      </c>
      <c r="P1496">
        <v>1</v>
      </c>
      <c r="Z1496">
        <v>1</v>
      </c>
      <c r="AA1496">
        <v>0</v>
      </c>
      <c r="AB1496">
        <v>1</v>
      </c>
    </row>
    <row r="1497" spans="1:28" x14ac:dyDescent="0.25">
      <c r="A1497">
        <v>2011</v>
      </c>
      <c r="B1497">
        <v>252</v>
      </c>
      <c r="C1497" t="s">
        <v>1307</v>
      </c>
      <c r="D1497" t="str">
        <f>IFERROR(INDEX('Draft Master List'!E:F,MATCH(C1497,'Draft Master List'!E:E,0),2),"N/A")</f>
        <v>N/A</v>
      </c>
      <c r="E1497" t="s">
        <v>21</v>
      </c>
      <c r="F1497">
        <v>31</v>
      </c>
      <c r="G1497" t="s">
        <v>732</v>
      </c>
      <c r="H1497">
        <v>7</v>
      </c>
      <c r="I1497">
        <v>5</v>
      </c>
      <c r="J1497">
        <v>2</v>
      </c>
      <c r="K1497">
        <v>1</v>
      </c>
      <c r="L1497">
        <v>0</v>
      </c>
      <c r="M1497">
        <v>1</v>
      </c>
      <c r="N1497">
        <v>0.5</v>
      </c>
      <c r="O1497">
        <v>0.1</v>
      </c>
      <c r="P1497">
        <v>0.3</v>
      </c>
      <c r="Q1497">
        <v>8</v>
      </c>
      <c r="R1497">
        <v>4</v>
      </c>
      <c r="S1497">
        <v>25</v>
      </c>
      <c r="T1497">
        <v>6.3</v>
      </c>
      <c r="U1497">
        <v>2</v>
      </c>
      <c r="V1497">
        <v>19</v>
      </c>
      <c r="W1497">
        <v>0.6</v>
      </c>
      <c r="X1497">
        <v>3.6</v>
      </c>
      <c r="Y1497" s="2">
        <v>0.5</v>
      </c>
      <c r="Z1497">
        <v>26</v>
      </c>
      <c r="AA1497">
        <v>2</v>
      </c>
      <c r="AB1497">
        <v>0</v>
      </c>
    </row>
    <row r="1498" spans="1:28" x14ac:dyDescent="0.25">
      <c r="A1498">
        <v>2011</v>
      </c>
      <c r="B1498">
        <v>253</v>
      </c>
      <c r="C1498" t="s">
        <v>1266</v>
      </c>
      <c r="D1498" t="str">
        <f>IFERROR(INDEX('Draft Master List'!E:F,MATCH(C1498,'Draft Master List'!E:E,0),2),"N/A")</f>
        <v>N/A</v>
      </c>
      <c r="E1498" t="s">
        <v>27</v>
      </c>
      <c r="F1498">
        <v>24</v>
      </c>
      <c r="G1498" t="s">
        <v>77</v>
      </c>
      <c r="H1498">
        <v>14</v>
      </c>
      <c r="I1498">
        <v>1</v>
      </c>
      <c r="J1498">
        <v>2</v>
      </c>
      <c r="K1498">
        <v>3</v>
      </c>
      <c r="L1498">
        <v>0</v>
      </c>
      <c r="M1498">
        <v>7</v>
      </c>
      <c r="N1498">
        <v>1.5</v>
      </c>
      <c r="O1498">
        <v>0.2</v>
      </c>
      <c r="P1498">
        <v>0.1</v>
      </c>
      <c r="Q1498">
        <v>26</v>
      </c>
      <c r="R1498">
        <v>15</v>
      </c>
      <c r="S1498">
        <v>164</v>
      </c>
      <c r="T1498">
        <v>10.9</v>
      </c>
      <c r="U1498">
        <v>0</v>
      </c>
      <c r="V1498">
        <v>33</v>
      </c>
      <c r="W1498">
        <v>1.1000000000000001</v>
      </c>
      <c r="X1498">
        <v>11.7</v>
      </c>
      <c r="Y1498" s="2">
        <v>0.57699999999999996</v>
      </c>
      <c r="Z1498">
        <v>167</v>
      </c>
      <c r="AA1498">
        <v>0</v>
      </c>
      <c r="AB1498">
        <v>1</v>
      </c>
    </row>
    <row r="1499" spans="1:28" x14ac:dyDescent="0.25">
      <c r="A1499">
        <v>2011</v>
      </c>
      <c r="B1499">
        <v>254</v>
      </c>
      <c r="C1499" t="s">
        <v>448</v>
      </c>
      <c r="D1499" t="str">
        <f>IFERROR(INDEX('Draft Master List'!E:F,MATCH(C1499,'Draft Master List'!E:E,0),2),"N/A")</f>
        <v>442007</v>
      </c>
      <c r="E1499" t="s">
        <v>19</v>
      </c>
      <c r="F1499">
        <v>25</v>
      </c>
      <c r="G1499" t="s">
        <v>74</v>
      </c>
      <c r="H1499">
        <v>9</v>
      </c>
      <c r="I1499">
        <v>9</v>
      </c>
      <c r="J1499">
        <v>2</v>
      </c>
      <c r="K1499">
        <v>3</v>
      </c>
      <c r="L1499">
        <v>0</v>
      </c>
      <c r="M1499">
        <v>3</v>
      </c>
      <c r="N1499">
        <v>1.5</v>
      </c>
      <c r="O1499">
        <v>0.3</v>
      </c>
      <c r="P1499">
        <v>0.2</v>
      </c>
      <c r="Q1499">
        <v>57</v>
      </c>
      <c r="R1499">
        <v>32</v>
      </c>
      <c r="S1499">
        <v>484</v>
      </c>
      <c r="T1499">
        <v>15.1</v>
      </c>
      <c r="U1499">
        <v>2</v>
      </c>
      <c r="V1499">
        <v>52</v>
      </c>
      <c r="W1499">
        <v>3.6</v>
      </c>
      <c r="X1499">
        <v>53.8</v>
      </c>
      <c r="Y1499" s="2">
        <v>0.56100000000000005</v>
      </c>
      <c r="Z1499">
        <v>487</v>
      </c>
      <c r="AA1499">
        <v>2</v>
      </c>
      <c r="AB1499">
        <v>1</v>
      </c>
    </row>
    <row r="1500" spans="1:28" x14ac:dyDescent="0.25">
      <c r="A1500">
        <v>2011</v>
      </c>
      <c r="B1500">
        <v>255</v>
      </c>
      <c r="C1500" t="s">
        <v>1308</v>
      </c>
      <c r="D1500" t="str">
        <f>IFERROR(INDEX('Draft Master List'!E:F,MATCH(C1500,'Draft Master List'!E:E,0),2),"N/A")</f>
        <v>N/A</v>
      </c>
      <c r="E1500" t="s">
        <v>7</v>
      </c>
      <c r="F1500">
        <v>31</v>
      </c>
      <c r="H1500">
        <v>11</v>
      </c>
      <c r="I1500">
        <v>0</v>
      </c>
      <c r="J1500">
        <v>2</v>
      </c>
      <c r="K1500">
        <v>1</v>
      </c>
      <c r="L1500">
        <v>0</v>
      </c>
      <c r="M1500">
        <v>2</v>
      </c>
      <c r="N1500">
        <v>0.5</v>
      </c>
      <c r="O1500">
        <v>0.1</v>
      </c>
      <c r="P1500">
        <v>0.2</v>
      </c>
      <c r="Q1500">
        <v>38</v>
      </c>
      <c r="R1500">
        <v>22</v>
      </c>
      <c r="S1500">
        <v>309</v>
      </c>
      <c r="T1500">
        <v>14</v>
      </c>
      <c r="U1500">
        <v>2</v>
      </c>
      <c r="V1500">
        <v>51</v>
      </c>
      <c r="W1500">
        <v>2</v>
      </c>
      <c r="X1500">
        <v>28.1</v>
      </c>
      <c r="Y1500" s="2">
        <v>0.57899999999999996</v>
      </c>
      <c r="Z1500">
        <v>310</v>
      </c>
      <c r="AA1500">
        <v>2</v>
      </c>
      <c r="AB1500">
        <v>0</v>
      </c>
    </row>
    <row r="1501" spans="1:28" x14ac:dyDescent="0.25">
      <c r="A1501">
        <v>2011</v>
      </c>
      <c r="B1501">
        <v>256</v>
      </c>
      <c r="C1501" t="s">
        <v>1309</v>
      </c>
      <c r="D1501" t="str">
        <f>IFERROR(INDEX('Draft Master List'!E:F,MATCH(C1501,'Draft Master List'!E:E,0),2),"N/A")</f>
        <v>N/A</v>
      </c>
      <c r="E1501" t="s">
        <v>28</v>
      </c>
      <c r="F1501">
        <v>28</v>
      </c>
      <c r="G1501" t="s">
        <v>74</v>
      </c>
      <c r="H1501">
        <v>16</v>
      </c>
      <c r="I1501">
        <v>15</v>
      </c>
      <c r="J1501">
        <v>2</v>
      </c>
      <c r="K1501">
        <v>5</v>
      </c>
      <c r="L1501">
        <v>1</v>
      </c>
      <c r="M1501">
        <v>3</v>
      </c>
      <c r="N1501">
        <v>2.5</v>
      </c>
      <c r="O1501">
        <v>0.3</v>
      </c>
      <c r="P1501">
        <v>0.1</v>
      </c>
      <c r="Q1501">
        <v>121</v>
      </c>
      <c r="R1501">
        <v>74</v>
      </c>
      <c r="S1501">
        <v>1023</v>
      </c>
      <c r="T1501">
        <v>13.8</v>
      </c>
      <c r="U1501">
        <v>7</v>
      </c>
      <c r="V1501">
        <v>57</v>
      </c>
      <c r="W1501">
        <v>4.5999999999999996</v>
      </c>
      <c r="X1501">
        <v>63.9</v>
      </c>
      <c r="Y1501" s="2">
        <v>0.61199999999999999</v>
      </c>
      <c r="Z1501">
        <v>1028</v>
      </c>
      <c r="AA1501">
        <v>8</v>
      </c>
      <c r="AB1501">
        <v>0</v>
      </c>
    </row>
    <row r="1502" spans="1:28" x14ac:dyDescent="0.25">
      <c r="A1502">
        <v>2011</v>
      </c>
      <c r="B1502">
        <v>257</v>
      </c>
      <c r="C1502" t="s">
        <v>366</v>
      </c>
      <c r="D1502" t="str">
        <f>IFERROR(INDEX('Draft Master List'!E:F,MATCH(C1502,'Draft Master List'!E:E,0),2),"N/A")</f>
        <v>2212009</v>
      </c>
      <c r="E1502" t="s">
        <v>669</v>
      </c>
      <c r="F1502">
        <v>24</v>
      </c>
      <c r="H1502">
        <v>6</v>
      </c>
      <c r="I1502">
        <v>0</v>
      </c>
      <c r="J1502">
        <v>2</v>
      </c>
      <c r="K1502">
        <v>2</v>
      </c>
      <c r="L1502">
        <v>0</v>
      </c>
      <c r="M1502">
        <v>1</v>
      </c>
      <c r="N1502">
        <v>1</v>
      </c>
      <c r="O1502">
        <v>0.3</v>
      </c>
      <c r="P1502">
        <v>0.3</v>
      </c>
      <c r="Q1502">
        <v>1</v>
      </c>
      <c r="R1502">
        <v>1</v>
      </c>
      <c r="S1502">
        <v>17</v>
      </c>
      <c r="T1502">
        <v>17</v>
      </c>
      <c r="U1502">
        <v>0</v>
      </c>
      <c r="V1502">
        <v>17</v>
      </c>
      <c r="W1502">
        <v>0.2</v>
      </c>
      <c r="X1502">
        <v>2.8</v>
      </c>
      <c r="Y1502" s="2">
        <v>1</v>
      </c>
      <c r="Z1502">
        <v>19</v>
      </c>
      <c r="AA1502">
        <v>0</v>
      </c>
      <c r="AB1502">
        <v>0</v>
      </c>
    </row>
    <row r="1503" spans="1:28" x14ac:dyDescent="0.25">
      <c r="A1503">
        <v>2011</v>
      </c>
      <c r="B1503">
        <v>258</v>
      </c>
      <c r="C1503" t="s">
        <v>309</v>
      </c>
      <c r="D1503" t="str">
        <f>IFERROR(INDEX('Draft Master List'!E:F,MATCH(C1503,'Draft Master List'!E:E,0),2),"N/A")</f>
        <v>2062010</v>
      </c>
      <c r="E1503" t="s">
        <v>34</v>
      </c>
      <c r="F1503">
        <v>23</v>
      </c>
      <c r="G1503" t="s">
        <v>77</v>
      </c>
      <c r="H1503">
        <v>13</v>
      </c>
      <c r="I1503">
        <v>1</v>
      </c>
      <c r="J1503">
        <v>2</v>
      </c>
      <c r="K1503">
        <v>32</v>
      </c>
      <c r="L1503">
        <v>0</v>
      </c>
      <c r="M1503">
        <v>25</v>
      </c>
      <c r="N1503">
        <v>16</v>
      </c>
      <c r="O1503">
        <v>2.5</v>
      </c>
      <c r="P1503">
        <v>0.2</v>
      </c>
      <c r="Q1503">
        <v>31</v>
      </c>
      <c r="R1503">
        <v>20</v>
      </c>
      <c r="S1503">
        <v>241</v>
      </c>
      <c r="T1503">
        <v>12.1</v>
      </c>
      <c r="U1503">
        <v>3</v>
      </c>
      <c r="V1503">
        <v>56</v>
      </c>
      <c r="W1503">
        <v>1.5</v>
      </c>
      <c r="X1503">
        <v>18.5</v>
      </c>
      <c r="Y1503" s="2">
        <v>0.64500000000000002</v>
      </c>
      <c r="Z1503">
        <v>273</v>
      </c>
      <c r="AA1503">
        <v>3</v>
      </c>
      <c r="AB1503">
        <v>2</v>
      </c>
    </row>
    <row r="1504" spans="1:28" x14ac:dyDescent="0.25">
      <c r="A1504">
        <v>2011</v>
      </c>
      <c r="B1504">
        <v>259</v>
      </c>
      <c r="C1504" t="s">
        <v>885</v>
      </c>
      <c r="D1504" t="str">
        <f>IFERROR(INDEX('Draft Master List'!E:F,MATCH(C1504,'Draft Master List'!E:E,0),2),"N/A")</f>
        <v>N/A</v>
      </c>
      <c r="E1504" t="s">
        <v>12</v>
      </c>
      <c r="F1504">
        <v>22</v>
      </c>
      <c r="G1504" t="s">
        <v>74</v>
      </c>
      <c r="H1504">
        <v>16</v>
      </c>
      <c r="I1504">
        <v>9</v>
      </c>
      <c r="J1504">
        <v>2</v>
      </c>
      <c r="K1504">
        <v>15</v>
      </c>
      <c r="L1504">
        <v>0</v>
      </c>
      <c r="M1504">
        <v>11</v>
      </c>
      <c r="N1504">
        <v>7.5</v>
      </c>
      <c r="O1504">
        <v>0.9</v>
      </c>
      <c r="P1504">
        <v>0.1</v>
      </c>
      <c r="Q1504">
        <v>86</v>
      </c>
      <c r="R1504">
        <v>48</v>
      </c>
      <c r="S1504">
        <v>607</v>
      </c>
      <c r="T1504">
        <v>12.6</v>
      </c>
      <c r="U1504">
        <v>6</v>
      </c>
      <c r="V1504">
        <v>57</v>
      </c>
      <c r="W1504">
        <v>3</v>
      </c>
      <c r="X1504">
        <v>37.9</v>
      </c>
      <c r="Y1504" s="2">
        <v>0.55800000000000005</v>
      </c>
      <c r="Z1504">
        <v>622</v>
      </c>
      <c r="AA1504">
        <v>6</v>
      </c>
      <c r="AB1504">
        <v>1</v>
      </c>
    </row>
    <row r="1505" spans="1:28" x14ac:dyDescent="0.25">
      <c r="A1505">
        <v>2011</v>
      </c>
      <c r="B1505">
        <v>260</v>
      </c>
      <c r="C1505" t="s">
        <v>927</v>
      </c>
      <c r="D1505" t="str">
        <f>IFERROR(INDEX('Draft Master List'!E:F,MATCH(C1505,'Draft Master List'!E:E,0),2),"N/A")</f>
        <v>N/A</v>
      </c>
      <c r="E1505" t="s">
        <v>16</v>
      </c>
      <c r="F1505">
        <v>24</v>
      </c>
      <c r="H1505">
        <v>12</v>
      </c>
      <c r="I1505">
        <v>0</v>
      </c>
      <c r="J1505">
        <v>1</v>
      </c>
      <c r="K1505">
        <v>-2</v>
      </c>
      <c r="L1505">
        <v>0</v>
      </c>
      <c r="M1505">
        <v>-2</v>
      </c>
      <c r="N1505">
        <v>-2</v>
      </c>
      <c r="O1505">
        <v>-0.2</v>
      </c>
      <c r="P1505">
        <v>0.1</v>
      </c>
      <c r="Q1505">
        <v>2</v>
      </c>
      <c r="R1505">
        <v>2</v>
      </c>
      <c r="S1505">
        <v>14</v>
      </c>
      <c r="T1505">
        <v>7</v>
      </c>
      <c r="U1505">
        <v>0</v>
      </c>
      <c r="V1505">
        <v>10</v>
      </c>
      <c r="W1505">
        <v>0.2</v>
      </c>
      <c r="X1505">
        <v>1.2</v>
      </c>
      <c r="Y1505" s="2">
        <v>1</v>
      </c>
      <c r="Z1505">
        <v>12</v>
      </c>
      <c r="AA1505">
        <v>0</v>
      </c>
      <c r="AB1505">
        <v>0</v>
      </c>
    </row>
    <row r="1506" spans="1:28" x14ac:dyDescent="0.25">
      <c r="A1506">
        <v>2011</v>
      </c>
      <c r="B1506">
        <v>261</v>
      </c>
      <c r="C1506" t="s">
        <v>1164</v>
      </c>
      <c r="D1506" t="str">
        <f>IFERROR(INDEX('Draft Master List'!E:F,MATCH(C1506,'Draft Master List'!E:E,0),2),"N/A")</f>
        <v>N/A</v>
      </c>
      <c r="E1506" t="s">
        <v>19</v>
      </c>
      <c r="F1506">
        <v>23</v>
      </c>
      <c r="G1506" t="s">
        <v>77</v>
      </c>
      <c r="H1506">
        <v>16</v>
      </c>
      <c r="I1506">
        <v>1</v>
      </c>
      <c r="J1506">
        <v>1</v>
      </c>
      <c r="K1506">
        <v>-2</v>
      </c>
      <c r="L1506">
        <v>0</v>
      </c>
      <c r="M1506">
        <v>-2</v>
      </c>
      <c r="N1506">
        <v>-2</v>
      </c>
      <c r="O1506">
        <v>-0.1</v>
      </c>
      <c r="P1506">
        <v>0.1</v>
      </c>
      <c r="Q1506">
        <v>85</v>
      </c>
      <c r="R1506">
        <v>51</v>
      </c>
      <c r="S1506">
        <v>788</v>
      </c>
      <c r="T1506">
        <v>15.5</v>
      </c>
      <c r="U1506">
        <v>4</v>
      </c>
      <c r="V1506">
        <v>55</v>
      </c>
      <c r="W1506">
        <v>3.2</v>
      </c>
      <c r="X1506">
        <v>49.3</v>
      </c>
      <c r="Y1506" s="2">
        <v>0.6</v>
      </c>
      <c r="Z1506">
        <v>786</v>
      </c>
      <c r="AA1506">
        <v>4</v>
      </c>
      <c r="AB1506">
        <v>0</v>
      </c>
    </row>
    <row r="1507" spans="1:28" x14ac:dyDescent="0.25">
      <c r="A1507">
        <v>2011</v>
      </c>
      <c r="B1507">
        <v>262</v>
      </c>
      <c r="C1507" t="s">
        <v>741</v>
      </c>
      <c r="D1507" t="str">
        <f>IFERROR(INDEX('Draft Master List'!E:F,MATCH(C1507,'Draft Master List'!E:E,0),2),"N/A")</f>
        <v>N/A</v>
      </c>
      <c r="E1507" t="s">
        <v>7</v>
      </c>
      <c r="F1507">
        <v>24</v>
      </c>
      <c r="H1507">
        <v>16</v>
      </c>
      <c r="I1507">
        <v>0</v>
      </c>
      <c r="J1507">
        <v>1</v>
      </c>
      <c r="K1507">
        <v>1</v>
      </c>
      <c r="L1507">
        <v>0</v>
      </c>
      <c r="M1507">
        <v>1</v>
      </c>
      <c r="N1507">
        <v>1</v>
      </c>
      <c r="O1507">
        <v>0.1</v>
      </c>
      <c r="P1507">
        <v>0.1</v>
      </c>
      <c r="Q1507">
        <v>1</v>
      </c>
      <c r="R1507">
        <v>1</v>
      </c>
      <c r="S1507">
        <v>10</v>
      </c>
      <c r="T1507">
        <v>10</v>
      </c>
      <c r="U1507">
        <v>0</v>
      </c>
      <c r="V1507">
        <v>10</v>
      </c>
      <c r="W1507">
        <v>0.1</v>
      </c>
      <c r="X1507">
        <v>0.6</v>
      </c>
      <c r="Y1507" s="2">
        <v>1</v>
      </c>
      <c r="Z1507">
        <v>11</v>
      </c>
      <c r="AA1507">
        <v>0</v>
      </c>
      <c r="AB1507">
        <v>7</v>
      </c>
    </row>
    <row r="1508" spans="1:28" x14ac:dyDescent="0.25">
      <c r="A1508">
        <v>2011</v>
      </c>
      <c r="B1508">
        <v>263</v>
      </c>
      <c r="C1508" t="s">
        <v>729</v>
      </c>
      <c r="D1508" t="str">
        <f>IFERROR(INDEX('Draft Master List'!E:F,MATCH(C1508,'Draft Master List'!E:E,0),2),"N/A")</f>
        <v>N/A</v>
      </c>
      <c r="E1508" t="s">
        <v>10</v>
      </c>
      <c r="F1508">
        <v>28</v>
      </c>
      <c r="H1508">
        <v>2</v>
      </c>
      <c r="I1508">
        <v>0</v>
      </c>
      <c r="J1508">
        <v>1</v>
      </c>
      <c r="K1508">
        <v>9</v>
      </c>
      <c r="L1508">
        <v>0</v>
      </c>
      <c r="M1508">
        <v>9</v>
      </c>
      <c r="N1508">
        <v>9</v>
      </c>
      <c r="O1508">
        <v>4.5</v>
      </c>
      <c r="P1508">
        <v>0.5</v>
      </c>
      <c r="Z1508">
        <v>9</v>
      </c>
      <c r="AA1508">
        <v>0</v>
      </c>
      <c r="AB1508">
        <v>0</v>
      </c>
    </row>
    <row r="1509" spans="1:28" x14ac:dyDescent="0.25">
      <c r="A1509">
        <v>2011</v>
      </c>
      <c r="B1509">
        <v>264</v>
      </c>
      <c r="C1509" t="s">
        <v>441</v>
      </c>
      <c r="D1509" t="str">
        <f>IFERROR(INDEX('Draft Master List'!E:F,MATCH(C1509,'Draft Master List'!E:E,0),2),"N/A")</f>
        <v>232007</v>
      </c>
      <c r="E1509" t="s">
        <v>25</v>
      </c>
      <c r="F1509">
        <v>27</v>
      </c>
      <c r="G1509" t="s">
        <v>74</v>
      </c>
      <c r="H1509">
        <v>16</v>
      </c>
      <c r="I1509">
        <v>14</v>
      </c>
      <c r="J1509">
        <v>1</v>
      </c>
      <c r="K1509">
        <v>12</v>
      </c>
      <c r="L1509">
        <v>0</v>
      </c>
      <c r="M1509">
        <v>12</v>
      </c>
      <c r="N1509">
        <v>12</v>
      </c>
      <c r="O1509">
        <v>0.8</v>
      </c>
      <c r="P1509">
        <v>0.1</v>
      </c>
      <c r="Q1509">
        <v>142</v>
      </c>
      <c r="R1509">
        <v>81</v>
      </c>
      <c r="S1509">
        <v>1159</v>
      </c>
      <c r="T1509">
        <v>14.3</v>
      </c>
      <c r="U1509">
        <v>5</v>
      </c>
      <c r="V1509">
        <v>52</v>
      </c>
      <c r="W1509">
        <v>5.0999999999999996</v>
      </c>
      <c r="X1509">
        <v>72.400000000000006</v>
      </c>
      <c r="Y1509" s="2">
        <v>0.56999999999999995</v>
      </c>
      <c r="Z1509">
        <v>1171</v>
      </c>
      <c r="AA1509">
        <v>5</v>
      </c>
      <c r="AB1509">
        <v>1</v>
      </c>
    </row>
    <row r="1510" spans="1:28" x14ac:dyDescent="0.25">
      <c r="A1510">
        <v>2011</v>
      </c>
      <c r="B1510">
        <v>265</v>
      </c>
      <c r="C1510" t="s">
        <v>475</v>
      </c>
      <c r="D1510" t="str">
        <f>IFERROR(INDEX('Draft Master List'!E:F,MATCH(C1510,'Draft Master List'!E:E,0),2),"N/A")</f>
        <v>1422007</v>
      </c>
      <c r="E1510" t="s">
        <v>25</v>
      </c>
      <c r="F1510">
        <v>28</v>
      </c>
      <c r="G1510" t="s">
        <v>74</v>
      </c>
      <c r="H1510">
        <v>16</v>
      </c>
      <c r="I1510">
        <v>13</v>
      </c>
      <c r="J1510">
        <v>1</v>
      </c>
      <c r="K1510">
        <v>25</v>
      </c>
      <c r="L1510">
        <v>0</v>
      </c>
      <c r="M1510">
        <v>25</v>
      </c>
      <c r="N1510">
        <v>25</v>
      </c>
      <c r="O1510">
        <v>1.6</v>
      </c>
      <c r="P1510">
        <v>0.1</v>
      </c>
      <c r="Q1510">
        <v>98</v>
      </c>
      <c r="R1510">
        <v>61</v>
      </c>
      <c r="S1510">
        <v>785</v>
      </c>
      <c r="T1510">
        <v>12.9</v>
      </c>
      <c r="U1510">
        <v>2</v>
      </c>
      <c r="V1510">
        <v>43</v>
      </c>
      <c r="W1510">
        <v>3.8</v>
      </c>
      <c r="X1510">
        <v>49.1</v>
      </c>
      <c r="Y1510" s="2">
        <v>0.622</v>
      </c>
      <c r="Z1510">
        <v>810</v>
      </c>
      <c r="AA1510">
        <v>2</v>
      </c>
      <c r="AB1510">
        <v>0</v>
      </c>
    </row>
    <row r="1511" spans="1:28" x14ac:dyDescent="0.25">
      <c r="A1511">
        <v>2011</v>
      </c>
      <c r="B1511">
        <v>266</v>
      </c>
      <c r="C1511" t="s">
        <v>260</v>
      </c>
      <c r="D1511" t="str">
        <f>IFERROR(INDEX('Draft Master List'!E:F,MATCH(C1511,'Draft Master List'!E:E,0),2),"N/A")</f>
        <v>1922009</v>
      </c>
      <c r="E1511" t="s">
        <v>12</v>
      </c>
      <c r="F1511">
        <v>26</v>
      </c>
      <c r="H1511">
        <v>1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1</v>
      </c>
      <c r="S1511">
        <v>9</v>
      </c>
      <c r="T1511">
        <v>9</v>
      </c>
      <c r="U1511">
        <v>0</v>
      </c>
      <c r="V1511">
        <v>9</v>
      </c>
      <c r="W1511">
        <v>1</v>
      </c>
      <c r="X1511">
        <v>9</v>
      </c>
      <c r="Y1511" s="2">
        <v>1</v>
      </c>
      <c r="Z1511">
        <v>9</v>
      </c>
      <c r="AA1511">
        <v>0</v>
      </c>
      <c r="AB1511">
        <v>0</v>
      </c>
    </row>
    <row r="1512" spans="1:28" x14ac:dyDescent="0.25">
      <c r="A1512">
        <v>2011</v>
      </c>
      <c r="B1512">
        <v>267</v>
      </c>
      <c r="C1512" t="s">
        <v>266</v>
      </c>
      <c r="D1512" t="str">
        <f>IFERROR(INDEX('Draft Master List'!E:F,MATCH(C1512,'Draft Master List'!E:E,0),2),"N/A")</f>
        <v>242010</v>
      </c>
      <c r="E1512" t="s">
        <v>27</v>
      </c>
      <c r="F1512">
        <v>23</v>
      </c>
      <c r="G1512" t="s">
        <v>74</v>
      </c>
      <c r="H1512">
        <v>15</v>
      </c>
      <c r="I1512">
        <v>13</v>
      </c>
      <c r="J1512">
        <v>1</v>
      </c>
      <c r="K1512">
        <v>5</v>
      </c>
      <c r="L1512">
        <v>0</v>
      </c>
      <c r="M1512">
        <v>5</v>
      </c>
      <c r="N1512">
        <v>5</v>
      </c>
      <c r="O1512">
        <v>0.3</v>
      </c>
      <c r="P1512">
        <v>0.1</v>
      </c>
      <c r="Q1512">
        <v>103</v>
      </c>
      <c r="R1512">
        <v>63</v>
      </c>
      <c r="S1512">
        <v>928</v>
      </c>
      <c r="T1512">
        <v>14.7</v>
      </c>
      <c r="U1512">
        <v>9</v>
      </c>
      <c r="V1512">
        <v>50</v>
      </c>
      <c r="W1512">
        <v>4.2</v>
      </c>
      <c r="X1512">
        <v>61.9</v>
      </c>
      <c r="Y1512" s="2">
        <v>0.61199999999999999</v>
      </c>
      <c r="Z1512">
        <v>933</v>
      </c>
      <c r="AA1512">
        <v>9</v>
      </c>
      <c r="AB1512">
        <v>3</v>
      </c>
    </row>
    <row r="1513" spans="1:28" x14ac:dyDescent="0.25">
      <c r="A1513">
        <v>2011</v>
      </c>
      <c r="B1513">
        <v>268</v>
      </c>
      <c r="C1513" t="s">
        <v>1269</v>
      </c>
      <c r="D1513" t="str">
        <f>IFERROR(INDEX('Draft Master List'!E:F,MATCH(C1513,'Draft Master List'!E:E,0),2),"N/A")</f>
        <v>N/A</v>
      </c>
      <c r="E1513" t="s">
        <v>23</v>
      </c>
      <c r="F1513">
        <v>27</v>
      </c>
      <c r="G1513" t="s">
        <v>732</v>
      </c>
      <c r="H1513">
        <v>14</v>
      </c>
      <c r="I1513">
        <v>7</v>
      </c>
      <c r="J1513">
        <v>1</v>
      </c>
      <c r="K1513">
        <v>11</v>
      </c>
      <c r="L1513">
        <v>0</v>
      </c>
      <c r="M1513">
        <v>11</v>
      </c>
      <c r="N1513">
        <v>11</v>
      </c>
      <c r="O1513">
        <v>0.8</v>
      </c>
      <c r="P1513">
        <v>0.1</v>
      </c>
      <c r="Q1513">
        <v>24</v>
      </c>
      <c r="R1513">
        <v>18</v>
      </c>
      <c r="S1513">
        <v>260</v>
      </c>
      <c r="T1513">
        <v>14.4</v>
      </c>
      <c r="U1513">
        <v>1</v>
      </c>
      <c r="V1513">
        <v>62</v>
      </c>
      <c r="W1513">
        <v>1.3</v>
      </c>
      <c r="X1513">
        <v>18.600000000000001</v>
      </c>
      <c r="Y1513" s="2">
        <v>0.75</v>
      </c>
      <c r="Z1513">
        <v>271</v>
      </c>
      <c r="AA1513">
        <v>1</v>
      </c>
      <c r="AB1513">
        <v>0</v>
      </c>
    </row>
    <row r="1514" spans="1:28" x14ac:dyDescent="0.25">
      <c r="A1514">
        <v>2011</v>
      </c>
      <c r="B1514">
        <v>269</v>
      </c>
      <c r="C1514" t="s">
        <v>574</v>
      </c>
      <c r="D1514" t="str">
        <f>IFERROR(INDEX('Draft Master List'!E:F,MATCH(C1514,'Draft Master List'!E:E,0),2),"N/A")</f>
        <v>N/A</v>
      </c>
      <c r="E1514" t="s">
        <v>25</v>
      </c>
      <c r="F1514">
        <v>29</v>
      </c>
      <c r="G1514" t="s">
        <v>213</v>
      </c>
      <c r="H1514">
        <v>16</v>
      </c>
      <c r="I1514">
        <v>0</v>
      </c>
      <c r="J1514">
        <v>1</v>
      </c>
      <c r="K1514">
        <v>-3</v>
      </c>
      <c r="L1514">
        <v>0</v>
      </c>
      <c r="M1514">
        <v>-3</v>
      </c>
      <c r="N1514">
        <v>-3</v>
      </c>
      <c r="O1514">
        <v>-0.2</v>
      </c>
      <c r="P1514">
        <v>0.1</v>
      </c>
      <c r="Z1514">
        <v>-3</v>
      </c>
      <c r="AA1514">
        <v>0</v>
      </c>
      <c r="AB1514">
        <v>1</v>
      </c>
    </row>
    <row r="1515" spans="1:28" x14ac:dyDescent="0.25">
      <c r="A1515">
        <v>2011</v>
      </c>
      <c r="B1515">
        <v>270</v>
      </c>
      <c r="C1515" t="s">
        <v>1083</v>
      </c>
      <c r="D1515" t="str">
        <f>IFERROR(INDEX('Draft Master List'!E:F,MATCH(C1515,'Draft Master List'!E:E,0),2),"N/A")</f>
        <v>N/A</v>
      </c>
      <c r="E1515" t="s">
        <v>24</v>
      </c>
      <c r="F1515">
        <v>29</v>
      </c>
      <c r="H1515">
        <v>13</v>
      </c>
      <c r="I1515">
        <v>0</v>
      </c>
      <c r="J1515">
        <v>1</v>
      </c>
      <c r="K1515">
        <v>3</v>
      </c>
      <c r="L1515">
        <v>0</v>
      </c>
      <c r="M1515">
        <v>3</v>
      </c>
      <c r="N1515">
        <v>3</v>
      </c>
      <c r="O1515">
        <v>0.2</v>
      </c>
      <c r="P1515">
        <v>0.1</v>
      </c>
      <c r="Q1515">
        <v>30</v>
      </c>
      <c r="R1515">
        <v>16</v>
      </c>
      <c r="S1515">
        <v>237</v>
      </c>
      <c r="T1515">
        <v>14.8</v>
      </c>
      <c r="U1515">
        <v>2</v>
      </c>
      <c r="V1515">
        <v>36</v>
      </c>
      <c r="W1515">
        <v>1.2</v>
      </c>
      <c r="X1515">
        <v>18.2</v>
      </c>
      <c r="Y1515" s="2">
        <v>0.53300000000000003</v>
      </c>
      <c r="Z1515">
        <v>240</v>
      </c>
      <c r="AA1515">
        <v>2</v>
      </c>
      <c r="AB1515">
        <v>0</v>
      </c>
    </row>
    <row r="1516" spans="1:28" x14ac:dyDescent="0.25">
      <c r="A1516">
        <v>2011</v>
      </c>
      <c r="B1516">
        <v>271</v>
      </c>
      <c r="C1516" t="s">
        <v>117</v>
      </c>
      <c r="D1516" t="str">
        <f>IFERROR(INDEX('Draft Master List'!E:F,MATCH(C1516,'Draft Master List'!E:E,0),2),"N/A")</f>
        <v>102009</v>
      </c>
      <c r="E1516" t="s">
        <v>34</v>
      </c>
      <c r="F1516">
        <v>24</v>
      </c>
      <c r="G1516" t="s">
        <v>74</v>
      </c>
      <c r="H1516">
        <v>15</v>
      </c>
      <c r="I1516">
        <v>14</v>
      </c>
      <c r="J1516">
        <v>1</v>
      </c>
      <c r="K1516">
        <v>6</v>
      </c>
      <c r="L1516">
        <v>0</v>
      </c>
      <c r="M1516">
        <v>6</v>
      </c>
      <c r="N1516">
        <v>6</v>
      </c>
      <c r="O1516">
        <v>0.4</v>
      </c>
      <c r="P1516">
        <v>0.1</v>
      </c>
      <c r="Q1516">
        <v>115</v>
      </c>
      <c r="R1516">
        <v>72</v>
      </c>
      <c r="S1516">
        <v>874</v>
      </c>
      <c r="T1516">
        <v>12.1</v>
      </c>
      <c r="U1516">
        <v>4</v>
      </c>
      <c r="V1516">
        <v>52</v>
      </c>
      <c r="W1516">
        <v>4.8</v>
      </c>
      <c r="X1516">
        <v>58.3</v>
      </c>
      <c r="Y1516" s="2">
        <v>0.626</v>
      </c>
      <c r="Z1516">
        <v>880</v>
      </c>
      <c r="AA1516">
        <v>4</v>
      </c>
      <c r="AB1516">
        <v>0</v>
      </c>
    </row>
    <row r="1517" spans="1:28" x14ac:dyDescent="0.25">
      <c r="A1517">
        <v>2011</v>
      </c>
      <c r="B1517">
        <v>272</v>
      </c>
      <c r="C1517" t="s">
        <v>1310</v>
      </c>
      <c r="D1517" t="str">
        <f>IFERROR(INDEX('Draft Master List'!E:F,MATCH(C1517,'Draft Master List'!E:E,0),2),"N/A")</f>
        <v>N/A</v>
      </c>
      <c r="E1517" t="s">
        <v>32</v>
      </c>
      <c r="F1517">
        <v>27</v>
      </c>
      <c r="G1517" t="s">
        <v>1311</v>
      </c>
      <c r="H1517">
        <v>16</v>
      </c>
      <c r="I1517">
        <v>16</v>
      </c>
      <c r="J1517">
        <v>1</v>
      </c>
      <c r="K1517">
        <v>1</v>
      </c>
      <c r="L1517">
        <v>0</v>
      </c>
      <c r="M1517">
        <v>1</v>
      </c>
      <c r="N1517">
        <v>1</v>
      </c>
      <c r="O1517">
        <v>0.1</v>
      </c>
      <c r="P1517">
        <v>0.1</v>
      </c>
      <c r="Z1517">
        <v>1</v>
      </c>
      <c r="AA1517">
        <v>0</v>
      </c>
      <c r="AB1517">
        <v>2</v>
      </c>
    </row>
    <row r="1518" spans="1:28" x14ac:dyDescent="0.25">
      <c r="A1518">
        <v>2011</v>
      </c>
      <c r="B1518">
        <v>273</v>
      </c>
      <c r="C1518" t="s">
        <v>1312</v>
      </c>
      <c r="D1518" t="str">
        <f>IFERROR(INDEX('Draft Master List'!E:F,MATCH(C1518,'Draft Master List'!E:E,0),2),"N/A")</f>
        <v>N/A</v>
      </c>
      <c r="E1518" t="s">
        <v>9</v>
      </c>
      <c r="F1518">
        <v>25</v>
      </c>
      <c r="G1518" t="s">
        <v>77</v>
      </c>
      <c r="H1518">
        <v>16</v>
      </c>
      <c r="I1518">
        <v>7</v>
      </c>
      <c r="J1518">
        <v>1</v>
      </c>
      <c r="K1518">
        <v>3</v>
      </c>
      <c r="L1518">
        <v>0</v>
      </c>
      <c r="M1518">
        <v>3</v>
      </c>
      <c r="N1518">
        <v>3</v>
      </c>
      <c r="O1518">
        <v>0.2</v>
      </c>
      <c r="P1518">
        <v>0.1</v>
      </c>
      <c r="Q1518">
        <v>131</v>
      </c>
      <c r="R1518">
        <v>82</v>
      </c>
      <c r="S1518">
        <v>1536</v>
      </c>
      <c r="T1518">
        <v>18.7</v>
      </c>
      <c r="U1518">
        <v>9</v>
      </c>
      <c r="V1518">
        <v>99</v>
      </c>
      <c r="W1518">
        <v>5.0999999999999996</v>
      </c>
      <c r="X1518">
        <v>96</v>
      </c>
      <c r="Y1518" s="2">
        <v>0.626</v>
      </c>
      <c r="Z1518">
        <v>1539</v>
      </c>
      <c r="AA1518">
        <v>9</v>
      </c>
      <c r="AB1518">
        <v>1</v>
      </c>
    </row>
    <row r="1519" spans="1:28" x14ac:dyDescent="0.25">
      <c r="A1519">
        <v>2011</v>
      </c>
      <c r="B1519">
        <v>274</v>
      </c>
      <c r="C1519" t="s">
        <v>126</v>
      </c>
      <c r="D1519" t="str">
        <f>IFERROR(INDEX('Draft Master List'!E:F,MATCH(C1519,'Draft Master List'!E:E,0),2),"N/A")</f>
        <v>872010</v>
      </c>
      <c r="E1519" t="s">
        <v>26</v>
      </c>
      <c r="F1519">
        <v>24</v>
      </c>
      <c r="G1519" t="s">
        <v>74</v>
      </c>
      <c r="H1519">
        <v>16</v>
      </c>
      <c r="I1519">
        <v>13</v>
      </c>
      <c r="J1519">
        <v>1</v>
      </c>
      <c r="K1519">
        <v>1</v>
      </c>
      <c r="L1519">
        <v>0</v>
      </c>
      <c r="M1519">
        <v>1</v>
      </c>
      <c r="N1519">
        <v>1</v>
      </c>
      <c r="O1519">
        <v>0.1</v>
      </c>
      <c r="P1519">
        <v>0.1</v>
      </c>
      <c r="Q1519">
        <v>96</v>
      </c>
      <c r="R1519">
        <v>44</v>
      </c>
      <c r="S1519">
        <v>612</v>
      </c>
      <c r="T1519">
        <v>13.9</v>
      </c>
      <c r="U1519">
        <v>8</v>
      </c>
      <c r="V1519">
        <v>56</v>
      </c>
      <c r="W1519">
        <v>2.8</v>
      </c>
      <c r="X1519">
        <v>38.299999999999997</v>
      </c>
      <c r="Y1519" s="2">
        <v>0.45800000000000002</v>
      </c>
      <c r="Z1519">
        <v>613</v>
      </c>
      <c r="AA1519">
        <v>8</v>
      </c>
      <c r="AB1519">
        <v>1</v>
      </c>
    </row>
    <row r="1520" spans="1:28" x14ac:dyDescent="0.25">
      <c r="A1520">
        <v>2011</v>
      </c>
      <c r="B1520">
        <v>275</v>
      </c>
      <c r="C1520" t="s">
        <v>124</v>
      </c>
      <c r="D1520" t="str">
        <f>IFERROR(INDEX('Draft Master List'!E:F,MATCH(C1520,'Draft Master List'!E:E,0),2),"N/A")</f>
        <v>842008</v>
      </c>
      <c r="E1520" t="s">
        <v>21</v>
      </c>
      <c r="F1520">
        <v>27</v>
      </c>
      <c r="G1520" t="s">
        <v>77</v>
      </c>
      <c r="H1520">
        <v>16</v>
      </c>
      <c r="I1520">
        <v>4</v>
      </c>
      <c r="J1520">
        <v>1</v>
      </c>
      <c r="K1520">
        <v>3</v>
      </c>
      <c r="L1520">
        <v>0</v>
      </c>
      <c r="M1520">
        <v>3</v>
      </c>
      <c r="N1520">
        <v>3</v>
      </c>
      <c r="O1520">
        <v>0.2</v>
      </c>
      <c r="P1520">
        <v>0.1</v>
      </c>
      <c r="Q1520">
        <v>62</v>
      </c>
      <c r="R1520">
        <v>39</v>
      </c>
      <c r="S1520">
        <v>498</v>
      </c>
      <c r="T1520">
        <v>12.8</v>
      </c>
      <c r="U1520">
        <v>1</v>
      </c>
      <c r="V1520">
        <v>49</v>
      </c>
      <c r="W1520">
        <v>2.4</v>
      </c>
      <c r="X1520">
        <v>31.1</v>
      </c>
      <c r="Y1520" s="2">
        <v>0.629</v>
      </c>
      <c r="Z1520">
        <v>501</v>
      </c>
      <c r="AA1520">
        <v>1</v>
      </c>
      <c r="AB1520">
        <v>0</v>
      </c>
    </row>
    <row r="1521" spans="1:28" x14ac:dyDescent="0.25">
      <c r="A1521">
        <v>2011</v>
      </c>
      <c r="B1521">
        <v>276</v>
      </c>
      <c r="C1521" t="s">
        <v>278</v>
      </c>
      <c r="D1521" t="str">
        <f>IFERROR(INDEX('Draft Master List'!E:F,MATCH(C1521,'Draft Master List'!E:E,0),2),"N/A")</f>
        <v>892010</v>
      </c>
      <c r="E1521" t="s">
        <v>22</v>
      </c>
      <c r="F1521">
        <v>23</v>
      </c>
      <c r="H1521">
        <v>16</v>
      </c>
      <c r="I1521">
        <v>0</v>
      </c>
      <c r="J1521">
        <v>1</v>
      </c>
      <c r="K1521">
        <v>5</v>
      </c>
      <c r="L1521">
        <v>0</v>
      </c>
      <c r="M1521">
        <v>5</v>
      </c>
      <c r="N1521">
        <v>5</v>
      </c>
      <c r="O1521">
        <v>0.3</v>
      </c>
      <c r="P1521">
        <v>0.1</v>
      </c>
      <c r="Z1521">
        <v>5</v>
      </c>
      <c r="AA1521">
        <v>0</v>
      </c>
      <c r="AB1521">
        <v>0</v>
      </c>
    </row>
    <row r="1522" spans="1:28" x14ac:dyDescent="0.25">
      <c r="A1522">
        <v>2011</v>
      </c>
      <c r="B1522">
        <v>277</v>
      </c>
      <c r="C1522" t="s">
        <v>900</v>
      </c>
      <c r="D1522" t="str">
        <f>IFERROR(INDEX('Draft Master List'!E:F,MATCH(C1522,'Draft Master List'!E:E,0),2),"N/A")</f>
        <v>N/A</v>
      </c>
      <c r="E1522" t="s">
        <v>33</v>
      </c>
      <c r="F1522">
        <v>25</v>
      </c>
      <c r="H1522">
        <v>15</v>
      </c>
      <c r="I1522">
        <v>0</v>
      </c>
      <c r="J1522">
        <v>1</v>
      </c>
      <c r="K1522">
        <v>4</v>
      </c>
      <c r="L1522">
        <v>0</v>
      </c>
      <c r="M1522">
        <v>4</v>
      </c>
      <c r="N1522">
        <v>4</v>
      </c>
      <c r="O1522">
        <v>0.3</v>
      </c>
      <c r="P1522">
        <v>0.1</v>
      </c>
      <c r="R1522">
        <v>2</v>
      </c>
      <c r="S1522">
        <v>19</v>
      </c>
      <c r="T1522">
        <v>9.5</v>
      </c>
      <c r="U1522">
        <v>0</v>
      </c>
      <c r="V1522">
        <v>11</v>
      </c>
      <c r="W1522">
        <v>0.1</v>
      </c>
      <c r="X1522">
        <v>1.3</v>
      </c>
      <c r="Y1522" s="2">
        <v>0</v>
      </c>
      <c r="Z1522">
        <v>23</v>
      </c>
      <c r="AA1522">
        <v>0</v>
      </c>
      <c r="AB1522">
        <v>0</v>
      </c>
    </row>
    <row r="1523" spans="1:28" x14ac:dyDescent="0.25">
      <c r="A1523">
        <v>2011</v>
      </c>
      <c r="B1523">
        <v>278</v>
      </c>
      <c r="C1523" t="s">
        <v>1826</v>
      </c>
      <c r="D1523" t="str">
        <f>IFERROR(INDEX('Draft Master List'!E:F,MATCH(C1523,'Draft Master List'!E:E,0),2),"N/A")</f>
        <v>N/A</v>
      </c>
      <c r="E1523" t="s">
        <v>30</v>
      </c>
      <c r="F1523">
        <v>22</v>
      </c>
      <c r="G1523" t="s">
        <v>108</v>
      </c>
      <c r="H1523">
        <v>16</v>
      </c>
      <c r="I1523">
        <v>16</v>
      </c>
      <c r="J1523">
        <v>1</v>
      </c>
      <c r="K1523">
        <v>2</v>
      </c>
      <c r="L1523">
        <v>1</v>
      </c>
      <c r="M1523">
        <v>2</v>
      </c>
      <c r="N1523">
        <v>2</v>
      </c>
      <c r="O1523">
        <v>0.1</v>
      </c>
      <c r="P1523">
        <v>0.1</v>
      </c>
      <c r="Q1523">
        <v>124</v>
      </c>
      <c r="R1523">
        <v>90</v>
      </c>
      <c r="S1523">
        <v>1327</v>
      </c>
      <c r="T1523">
        <v>14.7</v>
      </c>
      <c r="U1523">
        <v>17</v>
      </c>
      <c r="V1523">
        <v>52</v>
      </c>
      <c r="W1523">
        <v>5.6</v>
      </c>
      <c r="X1523">
        <v>82.9</v>
      </c>
      <c r="Y1523" s="2">
        <v>0.72599999999999998</v>
      </c>
      <c r="Z1523">
        <v>1329</v>
      </c>
      <c r="AA1523">
        <v>18</v>
      </c>
      <c r="AB1523">
        <v>0</v>
      </c>
    </row>
    <row r="1524" spans="1:28" x14ac:dyDescent="0.25">
      <c r="A1524">
        <v>2011</v>
      </c>
      <c r="B1524">
        <v>279</v>
      </c>
      <c r="C1524" t="s">
        <v>1313</v>
      </c>
      <c r="D1524" t="str">
        <f>IFERROR(INDEX('Draft Master List'!E:F,MATCH(C1524,'Draft Master List'!E:E,0),2),"N/A")</f>
        <v>N/A</v>
      </c>
      <c r="E1524" t="s">
        <v>4</v>
      </c>
      <c r="F1524">
        <v>33</v>
      </c>
      <c r="G1524" t="s">
        <v>213</v>
      </c>
      <c r="H1524">
        <v>11</v>
      </c>
      <c r="I1524">
        <v>0</v>
      </c>
      <c r="J1524">
        <v>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0.1</v>
      </c>
      <c r="Z1524">
        <v>0</v>
      </c>
      <c r="AA1524">
        <v>0</v>
      </c>
      <c r="AB1524">
        <v>0</v>
      </c>
    </row>
    <row r="1525" spans="1:28" x14ac:dyDescent="0.25">
      <c r="A1525">
        <v>2011</v>
      </c>
      <c r="B1525">
        <v>280</v>
      </c>
      <c r="C1525" t="s">
        <v>337</v>
      </c>
      <c r="D1525" t="str">
        <f>IFERROR(INDEX('Draft Master List'!E:F,MATCH(C1525,'Draft Master List'!E:E,0),2),"N/A")</f>
        <v>1082009</v>
      </c>
      <c r="E1525" t="s">
        <v>33</v>
      </c>
      <c r="F1525">
        <v>25</v>
      </c>
      <c r="G1525" t="s">
        <v>74</v>
      </c>
      <c r="H1525">
        <v>16</v>
      </c>
      <c r="I1525">
        <v>10</v>
      </c>
      <c r="J1525">
        <v>1</v>
      </c>
      <c r="K1525">
        <v>9</v>
      </c>
      <c r="L1525">
        <v>0</v>
      </c>
      <c r="M1525">
        <v>9</v>
      </c>
      <c r="N1525">
        <v>9</v>
      </c>
      <c r="O1525">
        <v>0.6</v>
      </c>
      <c r="P1525">
        <v>0.1</v>
      </c>
      <c r="Q1525">
        <v>66</v>
      </c>
      <c r="R1525">
        <v>35</v>
      </c>
      <c r="S1525">
        <v>549</v>
      </c>
      <c r="T1525">
        <v>15.7</v>
      </c>
      <c r="U1525">
        <v>1</v>
      </c>
      <c r="V1525">
        <v>41</v>
      </c>
      <c r="W1525">
        <v>2.2000000000000002</v>
      </c>
      <c r="X1525">
        <v>34.299999999999997</v>
      </c>
      <c r="Y1525" s="2">
        <v>0.53</v>
      </c>
      <c r="Z1525">
        <v>558</v>
      </c>
      <c r="AA1525">
        <v>1</v>
      </c>
      <c r="AB1525">
        <v>0</v>
      </c>
    </row>
    <row r="1526" spans="1:28" x14ac:dyDescent="0.25">
      <c r="A1526">
        <v>2011</v>
      </c>
      <c r="B1526">
        <v>281</v>
      </c>
      <c r="C1526" t="s">
        <v>1278</v>
      </c>
      <c r="D1526" t="str">
        <f>IFERROR(INDEX('Draft Master List'!E:F,MATCH(C1526,'Draft Master List'!E:E,0),2),"N/A")</f>
        <v>N/A</v>
      </c>
      <c r="E1526" t="s">
        <v>0</v>
      </c>
      <c r="F1526">
        <v>29</v>
      </c>
      <c r="G1526" t="s">
        <v>74</v>
      </c>
      <c r="H1526">
        <v>16</v>
      </c>
      <c r="I1526">
        <v>13</v>
      </c>
      <c r="J1526">
        <v>1</v>
      </c>
      <c r="K1526">
        <v>9</v>
      </c>
      <c r="L1526">
        <v>0</v>
      </c>
      <c r="M1526">
        <v>9</v>
      </c>
      <c r="N1526">
        <v>9</v>
      </c>
      <c r="O1526">
        <v>0.6</v>
      </c>
      <c r="P1526">
        <v>0.1</v>
      </c>
      <c r="Q1526">
        <v>50</v>
      </c>
      <c r="R1526">
        <v>32</v>
      </c>
      <c r="S1526">
        <v>503</v>
      </c>
      <c r="T1526">
        <v>15.7</v>
      </c>
      <c r="U1526">
        <v>2</v>
      </c>
      <c r="V1526">
        <v>79</v>
      </c>
      <c r="W1526">
        <v>2</v>
      </c>
      <c r="X1526">
        <v>31.4</v>
      </c>
      <c r="Y1526" s="2">
        <v>0.64</v>
      </c>
      <c r="Z1526">
        <v>512</v>
      </c>
      <c r="AA1526">
        <v>2</v>
      </c>
      <c r="AB1526">
        <v>1</v>
      </c>
    </row>
    <row r="1527" spans="1:28" x14ac:dyDescent="0.25">
      <c r="A1527">
        <v>2011</v>
      </c>
      <c r="B1527">
        <v>282</v>
      </c>
      <c r="C1527" t="s">
        <v>1264</v>
      </c>
      <c r="D1527" t="str">
        <f>IFERROR(INDEX('Draft Master List'!E:F,MATCH(C1527,'Draft Master List'!E:E,0),2),"N/A")</f>
        <v>N/A</v>
      </c>
      <c r="E1527" t="s">
        <v>63</v>
      </c>
      <c r="F1527">
        <v>29</v>
      </c>
      <c r="G1527" t="s">
        <v>74</v>
      </c>
      <c r="H1527">
        <v>16</v>
      </c>
      <c r="I1527">
        <v>8</v>
      </c>
      <c r="J1527">
        <v>1</v>
      </c>
      <c r="K1527">
        <v>-6</v>
      </c>
      <c r="L1527">
        <v>0</v>
      </c>
      <c r="M1527">
        <v>-6</v>
      </c>
      <c r="N1527">
        <v>-6</v>
      </c>
      <c r="O1527">
        <v>-0.4</v>
      </c>
      <c r="P1527">
        <v>0.1</v>
      </c>
      <c r="Q1527">
        <v>56</v>
      </c>
      <c r="R1527">
        <v>26</v>
      </c>
      <c r="S1527">
        <v>369</v>
      </c>
      <c r="T1527">
        <v>14.2</v>
      </c>
      <c r="U1527">
        <v>1</v>
      </c>
      <c r="V1527">
        <v>53</v>
      </c>
      <c r="W1527">
        <v>1.6</v>
      </c>
      <c r="X1527">
        <v>23.1</v>
      </c>
      <c r="Y1527" s="2">
        <v>0.46400000000000002</v>
      </c>
      <c r="Z1527">
        <v>363</v>
      </c>
      <c r="AA1527">
        <v>1</v>
      </c>
      <c r="AB1527">
        <v>5</v>
      </c>
    </row>
    <row r="1528" spans="1:28" x14ac:dyDescent="0.25">
      <c r="A1528">
        <v>2011</v>
      </c>
      <c r="B1528">
        <v>283</v>
      </c>
      <c r="C1528" t="s">
        <v>686</v>
      </c>
      <c r="D1528" t="str">
        <f>IFERROR(INDEX('Draft Master List'!E:F,MATCH(C1528,'Draft Master List'!E:E,0),2),"N/A")</f>
        <v>N/A</v>
      </c>
      <c r="E1528" t="s">
        <v>12</v>
      </c>
      <c r="F1528">
        <v>31</v>
      </c>
      <c r="H1528">
        <v>2</v>
      </c>
      <c r="I1528">
        <v>0</v>
      </c>
      <c r="J1528">
        <v>1</v>
      </c>
      <c r="K1528">
        <v>-1</v>
      </c>
      <c r="L1528">
        <v>0</v>
      </c>
      <c r="M1528">
        <v>-1</v>
      </c>
      <c r="N1528">
        <v>-1</v>
      </c>
      <c r="O1528">
        <v>-0.5</v>
      </c>
      <c r="P1528">
        <v>0.5</v>
      </c>
      <c r="Z1528">
        <v>-1</v>
      </c>
      <c r="AA1528">
        <v>0</v>
      </c>
      <c r="AB1528">
        <v>0</v>
      </c>
    </row>
    <row r="1529" spans="1:28" x14ac:dyDescent="0.25">
      <c r="A1529">
        <v>2011</v>
      </c>
      <c r="B1529">
        <v>284</v>
      </c>
      <c r="C1529" t="s">
        <v>1314</v>
      </c>
      <c r="D1529" t="str">
        <f>IFERROR(INDEX('Draft Master List'!E:F,MATCH(C1529,'Draft Master List'!E:E,0),2),"N/A")</f>
        <v>N/A</v>
      </c>
      <c r="E1529" t="s">
        <v>25</v>
      </c>
      <c r="F1529">
        <v>25</v>
      </c>
      <c r="H1529">
        <v>9</v>
      </c>
      <c r="I1529">
        <v>0</v>
      </c>
      <c r="J1529">
        <v>1</v>
      </c>
      <c r="K1529">
        <v>5</v>
      </c>
      <c r="L1529">
        <v>0</v>
      </c>
      <c r="M1529">
        <v>5</v>
      </c>
      <c r="N1529">
        <v>5</v>
      </c>
      <c r="O1529">
        <v>0.6</v>
      </c>
      <c r="P1529">
        <v>0.1</v>
      </c>
      <c r="Q1529">
        <v>2</v>
      </c>
      <c r="R1529">
        <v>0</v>
      </c>
      <c r="S1529">
        <v>0</v>
      </c>
      <c r="U1529">
        <v>0</v>
      </c>
      <c r="V1529">
        <v>0</v>
      </c>
      <c r="W1529">
        <v>0</v>
      </c>
      <c r="X1529">
        <v>0</v>
      </c>
      <c r="Y1529" s="2">
        <v>0</v>
      </c>
      <c r="Z1529">
        <v>5</v>
      </c>
      <c r="AA1529">
        <v>0</v>
      </c>
      <c r="AB1529">
        <v>0</v>
      </c>
    </row>
    <row r="1530" spans="1:28" x14ac:dyDescent="0.25">
      <c r="A1530">
        <v>2011</v>
      </c>
      <c r="B1530">
        <v>285</v>
      </c>
      <c r="C1530" t="s">
        <v>1315</v>
      </c>
      <c r="D1530" t="str">
        <f>IFERROR(INDEX('Draft Master List'!E:F,MATCH(C1530,'Draft Master List'!E:E,0),2),"N/A")</f>
        <v>N/A</v>
      </c>
      <c r="E1530" t="s">
        <v>23</v>
      </c>
      <c r="F1530">
        <v>30</v>
      </c>
      <c r="G1530" t="s">
        <v>77</v>
      </c>
      <c r="H1530">
        <v>7</v>
      </c>
      <c r="I1530">
        <v>7</v>
      </c>
      <c r="J1530">
        <v>1</v>
      </c>
      <c r="K1530">
        <v>8</v>
      </c>
      <c r="L1530">
        <v>0</v>
      </c>
      <c r="M1530">
        <v>8</v>
      </c>
      <c r="N1530">
        <v>8</v>
      </c>
      <c r="O1530">
        <v>1.1000000000000001</v>
      </c>
      <c r="P1530">
        <v>0.1</v>
      </c>
      <c r="Q1530">
        <v>51</v>
      </c>
      <c r="R1530">
        <v>33</v>
      </c>
      <c r="S1530">
        <v>492</v>
      </c>
      <c r="T1530">
        <v>14.9</v>
      </c>
      <c r="U1530">
        <v>2</v>
      </c>
      <c r="V1530">
        <v>50</v>
      </c>
      <c r="W1530">
        <v>4.7</v>
      </c>
      <c r="X1530">
        <v>70.3</v>
      </c>
      <c r="Y1530" s="2">
        <v>0.64700000000000002</v>
      </c>
      <c r="Z1530">
        <v>500</v>
      </c>
      <c r="AA1530">
        <v>2</v>
      </c>
      <c r="AB1530">
        <v>0</v>
      </c>
    </row>
    <row r="1531" spans="1:28" x14ac:dyDescent="0.25">
      <c r="A1531">
        <v>2011</v>
      </c>
      <c r="B1531">
        <v>286</v>
      </c>
      <c r="C1531" t="s">
        <v>1316</v>
      </c>
      <c r="D1531" t="str">
        <f>IFERROR(INDEX('Draft Master List'!E:F,MATCH(C1531,'Draft Master List'!E:E,0),2),"N/A")</f>
        <v>N/A</v>
      </c>
      <c r="E1531" t="s">
        <v>23</v>
      </c>
      <c r="F1531">
        <v>30</v>
      </c>
      <c r="H1531">
        <v>16</v>
      </c>
      <c r="I1531">
        <v>0</v>
      </c>
      <c r="J1531">
        <v>1</v>
      </c>
      <c r="K1531">
        <v>1</v>
      </c>
      <c r="L1531">
        <v>0</v>
      </c>
      <c r="M1531">
        <v>1</v>
      </c>
      <c r="N1531">
        <v>1</v>
      </c>
      <c r="O1531">
        <v>0.1</v>
      </c>
      <c r="P1531">
        <v>0.1</v>
      </c>
      <c r="Q1531">
        <v>12</v>
      </c>
      <c r="R1531">
        <v>6</v>
      </c>
      <c r="S1531">
        <v>90</v>
      </c>
      <c r="T1531">
        <v>15</v>
      </c>
      <c r="U1531">
        <v>1</v>
      </c>
      <c r="V1531">
        <v>40</v>
      </c>
      <c r="W1531">
        <v>0.4</v>
      </c>
      <c r="X1531">
        <v>5.6</v>
      </c>
      <c r="Y1531" s="2">
        <v>0.5</v>
      </c>
      <c r="Z1531">
        <v>91</v>
      </c>
      <c r="AA1531">
        <v>1</v>
      </c>
      <c r="AB1531">
        <v>0</v>
      </c>
    </row>
    <row r="1532" spans="1:28" x14ac:dyDescent="0.25">
      <c r="A1532">
        <v>2011</v>
      </c>
      <c r="B1532">
        <v>287</v>
      </c>
      <c r="C1532" t="s">
        <v>438</v>
      </c>
      <c r="D1532" t="str">
        <f>IFERROR(INDEX('Draft Master List'!E:F,MATCH(C1532,'Draft Master List'!E:E,0),2),"N/A")</f>
        <v>22007</v>
      </c>
      <c r="E1532" t="s">
        <v>12</v>
      </c>
      <c r="F1532">
        <v>26</v>
      </c>
      <c r="G1532" t="s">
        <v>74</v>
      </c>
      <c r="H1532">
        <v>16</v>
      </c>
      <c r="I1532">
        <v>16</v>
      </c>
      <c r="J1532">
        <v>1</v>
      </c>
      <c r="K1532">
        <v>11</v>
      </c>
      <c r="L1532">
        <v>0</v>
      </c>
      <c r="M1532">
        <v>11</v>
      </c>
      <c r="N1532">
        <v>11</v>
      </c>
      <c r="O1532">
        <v>0.7</v>
      </c>
      <c r="P1532">
        <v>0.1</v>
      </c>
      <c r="Q1532">
        <v>158</v>
      </c>
      <c r="R1532">
        <v>96</v>
      </c>
      <c r="S1532">
        <v>1681</v>
      </c>
      <c r="T1532">
        <v>17.5</v>
      </c>
      <c r="U1532">
        <v>16</v>
      </c>
      <c r="V1532">
        <v>73</v>
      </c>
      <c r="W1532">
        <v>6</v>
      </c>
      <c r="X1532">
        <v>105.1</v>
      </c>
      <c r="Y1532" s="2">
        <v>0.60799999999999998</v>
      </c>
      <c r="Z1532">
        <v>1692</v>
      </c>
      <c r="AA1532">
        <v>16</v>
      </c>
      <c r="AB1532">
        <v>1</v>
      </c>
    </row>
    <row r="1533" spans="1:28" x14ac:dyDescent="0.25">
      <c r="A1533">
        <v>2011</v>
      </c>
      <c r="B1533">
        <v>288</v>
      </c>
      <c r="C1533" t="s">
        <v>693</v>
      </c>
      <c r="D1533" t="str">
        <f>IFERROR(INDEX('Draft Master List'!E:F,MATCH(C1533,'Draft Master List'!E:E,0),2),"N/A")</f>
        <v>N/A</v>
      </c>
      <c r="E1533" t="s">
        <v>33</v>
      </c>
      <c r="F1533">
        <v>32</v>
      </c>
      <c r="H1533">
        <v>1</v>
      </c>
      <c r="I1533">
        <v>0</v>
      </c>
      <c r="J1533">
        <v>1</v>
      </c>
      <c r="K1533">
        <v>2</v>
      </c>
      <c r="L1533">
        <v>0</v>
      </c>
      <c r="M1533">
        <v>2</v>
      </c>
      <c r="N1533">
        <v>2</v>
      </c>
      <c r="O1533">
        <v>2</v>
      </c>
      <c r="P1533">
        <v>1</v>
      </c>
      <c r="Z1533">
        <v>2</v>
      </c>
      <c r="AA1533">
        <v>0</v>
      </c>
      <c r="AB1533">
        <v>0</v>
      </c>
    </row>
    <row r="1534" spans="1:28" x14ac:dyDescent="0.25">
      <c r="A1534">
        <v>2011</v>
      </c>
      <c r="B1534">
        <v>289</v>
      </c>
      <c r="C1534" t="s">
        <v>1317</v>
      </c>
      <c r="D1534" t="str">
        <f>IFERROR(INDEX('Draft Master List'!E:F,MATCH(C1534,'Draft Master List'!E:E,0),2),"N/A")</f>
        <v>N/A</v>
      </c>
      <c r="E1534" t="s">
        <v>29</v>
      </c>
      <c r="F1534">
        <v>24</v>
      </c>
      <c r="G1534" t="s">
        <v>77</v>
      </c>
      <c r="H1534">
        <v>8</v>
      </c>
      <c r="I1534">
        <v>7</v>
      </c>
      <c r="J1534">
        <v>1</v>
      </c>
      <c r="K1534">
        <v>2</v>
      </c>
      <c r="L1534">
        <v>0</v>
      </c>
      <c r="M1534">
        <v>2</v>
      </c>
      <c r="N1534">
        <v>2</v>
      </c>
      <c r="O1534">
        <v>0.3</v>
      </c>
      <c r="P1534">
        <v>0.1</v>
      </c>
      <c r="Q1534">
        <v>46</v>
      </c>
      <c r="R1534">
        <v>23</v>
      </c>
      <c r="S1534">
        <v>231</v>
      </c>
      <c r="T1534">
        <v>10</v>
      </c>
      <c r="U1534">
        <v>1</v>
      </c>
      <c r="V1534">
        <v>48</v>
      </c>
      <c r="W1534">
        <v>2.9</v>
      </c>
      <c r="X1534">
        <v>28.9</v>
      </c>
      <c r="Y1534" s="2">
        <v>0.5</v>
      </c>
      <c r="Z1534">
        <v>233</v>
      </c>
      <c r="AA1534">
        <v>1</v>
      </c>
      <c r="AB1534">
        <v>0</v>
      </c>
    </row>
    <row r="1535" spans="1:28" x14ac:dyDescent="0.25">
      <c r="A1535">
        <v>2011</v>
      </c>
      <c r="B1535">
        <v>290</v>
      </c>
      <c r="C1535" t="s">
        <v>113</v>
      </c>
      <c r="D1535" t="str">
        <f>IFERROR(INDEX('Draft Master List'!E:F,MATCH(C1535,'Draft Master List'!E:E,0),2),"N/A")</f>
        <v>N/A</v>
      </c>
      <c r="E1535" t="s">
        <v>223</v>
      </c>
      <c r="F1535">
        <v>31</v>
      </c>
      <c r="G1535" t="s">
        <v>213</v>
      </c>
      <c r="H1535">
        <v>16</v>
      </c>
      <c r="I1535">
        <v>0</v>
      </c>
      <c r="J1535">
        <v>1</v>
      </c>
      <c r="K1535">
        <v>9</v>
      </c>
      <c r="L1535">
        <v>0</v>
      </c>
      <c r="M1535">
        <v>9</v>
      </c>
      <c r="N1535">
        <v>9</v>
      </c>
      <c r="O1535">
        <v>0.6</v>
      </c>
      <c r="P1535">
        <v>0.1</v>
      </c>
      <c r="Z1535">
        <v>9</v>
      </c>
      <c r="AA1535">
        <v>0</v>
      </c>
      <c r="AB1535">
        <v>0</v>
      </c>
    </row>
    <row r="1536" spans="1:28" x14ac:dyDescent="0.25">
      <c r="A1536">
        <v>2011</v>
      </c>
      <c r="B1536">
        <v>291</v>
      </c>
      <c r="C1536" t="s">
        <v>1318</v>
      </c>
      <c r="D1536" t="str">
        <f>IFERROR(INDEX('Draft Master List'!E:F,MATCH(C1536,'Draft Master List'!E:E,0),2),"N/A")</f>
        <v>N/A</v>
      </c>
      <c r="E1536" t="s">
        <v>223</v>
      </c>
      <c r="F1536">
        <v>23</v>
      </c>
      <c r="G1536" t="s">
        <v>108</v>
      </c>
      <c r="H1536">
        <v>15</v>
      </c>
      <c r="I1536">
        <v>10</v>
      </c>
      <c r="J1536">
        <v>1</v>
      </c>
      <c r="K1536">
        <v>-8</v>
      </c>
      <c r="L1536">
        <v>0</v>
      </c>
      <c r="M1536">
        <v>-8</v>
      </c>
      <c r="N1536">
        <v>-8</v>
      </c>
      <c r="O1536">
        <v>-0.5</v>
      </c>
      <c r="P1536">
        <v>0.1</v>
      </c>
      <c r="Q1536">
        <v>58</v>
      </c>
      <c r="R1536">
        <v>28</v>
      </c>
      <c r="S1536">
        <v>352</v>
      </c>
      <c r="T1536">
        <v>12.6</v>
      </c>
      <c r="U1536">
        <v>0</v>
      </c>
      <c r="V1536">
        <v>45</v>
      </c>
      <c r="W1536">
        <v>1.9</v>
      </c>
      <c r="X1536">
        <v>23.5</v>
      </c>
      <c r="Y1536" s="2">
        <v>0.48299999999999998</v>
      </c>
      <c r="Z1536">
        <v>344</v>
      </c>
      <c r="AA1536">
        <v>0</v>
      </c>
      <c r="AB1536">
        <v>1</v>
      </c>
    </row>
    <row r="1537" spans="1:28" x14ac:dyDescent="0.25">
      <c r="A1537">
        <v>2011</v>
      </c>
      <c r="B1537">
        <v>292</v>
      </c>
      <c r="C1537" t="s">
        <v>1219</v>
      </c>
      <c r="D1537" t="str">
        <f>IFERROR(INDEX('Draft Master List'!E:F,MATCH(C1537,'Draft Master List'!E:E,0),2),"N/A")</f>
        <v>N/A</v>
      </c>
      <c r="E1537" t="s">
        <v>28</v>
      </c>
      <c r="F1537">
        <v>25</v>
      </c>
      <c r="G1537" t="s">
        <v>213</v>
      </c>
      <c r="H1537">
        <v>16</v>
      </c>
      <c r="I1537">
        <v>0</v>
      </c>
      <c r="J1537">
        <v>1</v>
      </c>
      <c r="K1537">
        <v>21</v>
      </c>
      <c r="L1537">
        <v>0</v>
      </c>
      <c r="M1537">
        <v>21</v>
      </c>
      <c r="N1537">
        <v>21</v>
      </c>
      <c r="O1537">
        <v>1.3</v>
      </c>
      <c r="P1537">
        <v>0.1</v>
      </c>
      <c r="Z1537">
        <v>21</v>
      </c>
      <c r="AA1537">
        <v>0</v>
      </c>
      <c r="AB1537">
        <v>0</v>
      </c>
    </row>
    <row r="1538" spans="1:28" x14ac:dyDescent="0.25">
      <c r="A1538">
        <v>2011</v>
      </c>
      <c r="B1538">
        <v>293</v>
      </c>
      <c r="C1538" t="s">
        <v>585</v>
      </c>
      <c r="D1538" t="str">
        <f>IFERROR(INDEX('Draft Master List'!E:F,MATCH(C1538,'Draft Master List'!E:E,0),2),"N/A")</f>
        <v>N/A</v>
      </c>
      <c r="E1538" t="s">
        <v>34</v>
      </c>
      <c r="F1538">
        <v>29</v>
      </c>
      <c r="G1538" t="s">
        <v>213</v>
      </c>
      <c r="H1538">
        <v>16</v>
      </c>
      <c r="I1538">
        <v>0</v>
      </c>
      <c r="J1538">
        <v>1</v>
      </c>
      <c r="K1538">
        <v>-18</v>
      </c>
      <c r="L1538">
        <v>0</v>
      </c>
      <c r="M1538">
        <v>-18</v>
      </c>
      <c r="N1538">
        <v>-18</v>
      </c>
      <c r="O1538">
        <v>-1.1000000000000001</v>
      </c>
      <c r="P1538">
        <v>0.1</v>
      </c>
      <c r="Z1538">
        <v>-18</v>
      </c>
      <c r="AA1538">
        <v>0</v>
      </c>
      <c r="AB1538">
        <v>0</v>
      </c>
    </row>
    <row r="1539" spans="1:28" x14ac:dyDescent="0.25">
      <c r="A1539">
        <v>2011</v>
      </c>
      <c r="B1539">
        <v>294</v>
      </c>
      <c r="C1539" t="s">
        <v>510</v>
      </c>
      <c r="D1539" t="str">
        <f>IFERROR(INDEX('Draft Master List'!E:F,MATCH(C1539,'Draft Master List'!E:E,0),2),"N/A")</f>
        <v>102006</v>
      </c>
      <c r="E1539" t="s">
        <v>23</v>
      </c>
      <c r="F1539">
        <v>28</v>
      </c>
      <c r="G1539" t="s">
        <v>62</v>
      </c>
      <c r="H1539">
        <v>2</v>
      </c>
      <c r="I1539">
        <v>1</v>
      </c>
      <c r="J1539">
        <v>1</v>
      </c>
      <c r="K1539">
        <v>-1</v>
      </c>
      <c r="L1539">
        <v>0</v>
      </c>
      <c r="M1539">
        <v>-1</v>
      </c>
      <c r="N1539">
        <v>-1</v>
      </c>
      <c r="O1539">
        <v>-0.5</v>
      </c>
      <c r="P1539">
        <v>0.5</v>
      </c>
      <c r="Z1539">
        <v>-1</v>
      </c>
      <c r="AA1539">
        <v>0</v>
      </c>
      <c r="AB1539">
        <v>0</v>
      </c>
    </row>
    <row r="1540" spans="1:28" x14ac:dyDescent="0.25">
      <c r="A1540">
        <v>2011</v>
      </c>
      <c r="B1540">
        <v>295</v>
      </c>
      <c r="C1540" t="s">
        <v>79</v>
      </c>
      <c r="D1540" t="str">
        <f>IFERROR(INDEX('Draft Master List'!E:F,MATCH(C1540,'Draft Master List'!E:E,0),2),"N/A")</f>
        <v>192009</v>
      </c>
      <c r="E1540" t="s">
        <v>6</v>
      </c>
      <c r="F1540">
        <v>23</v>
      </c>
      <c r="G1540" t="s">
        <v>74</v>
      </c>
      <c r="H1540">
        <v>13</v>
      </c>
      <c r="I1540">
        <v>13</v>
      </c>
      <c r="J1540">
        <v>1</v>
      </c>
      <c r="K1540">
        <v>1</v>
      </c>
      <c r="L1540">
        <v>0</v>
      </c>
      <c r="M1540">
        <v>1</v>
      </c>
      <c r="N1540">
        <v>1</v>
      </c>
      <c r="O1540">
        <v>0.1</v>
      </c>
      <c r="P1540">
        <v>0.1</v>
      </c>
      <c r="Q1540">
        <v>96</v>
      </c>
      <c r="R1540">
        <v>63</v>
      </c>
      <c r="S1540">
        <v>859</v>
      </c>
      <c r="T1540">
        <v>13.6</v>
      </c>
      <c r="U1540">
        <v>5</v>
      </c>
      <c r="V1540">
        <v>59</v>
      </c>
      <c r="W1540">
        <v>4.8</v>
      </c>
      <c r="X1540">
        <v>66.099999999999994</v>
      </c>
      <c r="Y1540" s="2">
        <v>0.65600000000000003</v>
      </c>
      <c r="Z1540">
        <v>860</v>
      </c>
      <c r="AA1540">
        <v>5</v>
      </c>
      <c r="AB1540">
        <v>1</v>
      </c>
    </row>
    <row r="1541" spans="1:28" x14ac:dyDescent="0.25">
      <c r="A1541">
        <v>2011</v>
      </c>
      <c r="B1541">
        <v>296</v>
      </c>
      <c r="C1541" t="s">
        <v>115</v>
      </c>
      <c r="D1541" t="str">
        <f>IFERROR(INDEX('Draft Master List'!E:F,MATCH(C1541,'Draft Master List'!E:E,0),2),"N/A")</f>
        <v>2222010</v>
      </c>
      <c r="E1541" t="s">
        <v>28</v>
      </c>
      <c r="F1541">
        <v>24</v>
      </c>
      <c r="H1541">
        <v>16</v>
      </c>
      <c r="I1541">
        <v>0</v>
      </c>
      <c r="J1541">
        <v>1</v>
      </c>
      <c r="K1541">
        <v>4</v>
      </c>
      <c r="L1541">
        <v>0</v>
      </c>
      <c r="M1541">
        <v>4</v>
      </c>
      <c r="N1541">
        <v>4</v>
      </c>
      <c r="O1541">
        <v>0.3</v>
      </c>
      <c r="P1541">
        <v>0.1</v>
      </c>
      <c r="Q1541">
        <v>12</v>
      </c>
      <c r="R1541">
        <v>5</v>
      </c>
      <c r="S1541">
        <v>24</v>
      </c>
      <c r="T1541">
        <v>4.8</v>
      </c>
      <c r="U1541">
        <v>0</v>
      </c>
      <c r="V1541">
        <v>6</v>
      </c>
      <c r="W1541">
        <v>0.3</v>
      </c>
      <c r="X1541">
        <v>1.5</v>
      </c>
      <c r="Y1541" s="2">
        <v>0.41699999999999998</v>
      </c>
      <c r="Z1541">
        <v>28</v>
      </c>
      <c r="AA1541">
        <v>0</v>
      </c>
      <c r="AB1541">
        <v>1</v>
      </c>
    </row>
    <row r="1542" spans="1:28" x14ac:dyDescent="0.25">
      <c r="A1542">
        <v>2011</v>
      </c>
      <c r="B1542">
        <v>297</v>
      </c>
      <c r="C1542" t="s">
        <v>121</v>
      </c>
      <c r="D1542" t="str">
        <f>IFERROR(INDEX('Draft Master List'!E:F,MATCH(C1542,'Draft Master List'!E:E,0),2),"N/A")</f>
        <v>1192006</v>
      </c>
      <c r="E1542" t="s">
        <v>33</v>
      </c>
      <c r="F1542">
        <v>27</v>
      </c>
      <c r="G1542" t="s">
        <v>74</v>
      </c>
      <c r="H1542">
        <v>16</v>
      </c>
      <c r="I1542">
        <v>16</v>
      </c>
      <c r="J1542">
        <v>1</v>
      </c>
      <c r="K1542">
        <v>13</v>
      </c>
      <c r="L1542">
        <v>0</v>
      </c>
      <c r="M1542">
        <v>13</v>
      </c>
      <c r="N1542">
        <v>13</v>
      </c>
      <c r="O1542">
        <v>0.8</v>
      </c>
      <c r="P1542">
        <v>0.1</v>
      </c>
      <c r="Q1542">
        <v>141</v>
      </c>
      <c r="R1542">
        <v>81</v>
      </c>
      <c r="S1542">
        <v>1214</v>
      </c>
      <c r="T1542">
        <v>15</v>
      </c>
      <c r="U1542">
        <v>6</v>
      </c>
      <c r="V1542">
        <v>65</v>
      </c>
      <c r="W1542">
        <v>5.0999999999999996</v>
      </c>
      <c r="X1542">
        <v>75.900000000000006</v>
      </c>
      <c r="Y1542" s="2">
        <v>0.57399999999999995</v>
      </c>
      <c r="Z1542">
        <v>1227</v>
      </c>
      <c r="AA1542">
        <v>6</v>
      </c>
      <c r="AB1542">
        <v>1</v>
      </c>
    </row>
    <row r="1543" spans="1:28" x14ac:dyDescent="0.25">
      <c r="A1543">
        <v>2011</v>
      </c>
      <c r="B1543">
        <v>298</v>
      </c>
      <c r="C1543" t="s">
        <v>763</v>
      </c>
      <c r="D1543" t="str">
        <f>IFERROR(INDEX('Draft Master List'!E:F,MATCH(C1543,'Draft Master List'!E:E,0),2),"N/A")</f>
        <v>N/A</v>
      </c>
      <c r="E1543" t="s">
        <v>5</v>
      </c>
      <c r="F1543">
        <v>24</v>
      </c>
      <c r="G1543" t="s">
        <v>213</v>
      </c>
      <c r="H1543">
        <v>16</v>
      </c>
      <c r="I1543">
        <v>0</v>
      </c>
      <c r="J1543">
        <v>1</v>
      </c>
      <c r="K1543">
        <v>6</v>
      </c>
      <c r="L1543">
        <v>0</v>
      </c>
      <c r="M1543">
        <v>6</v>
      </c>
      <c r="N1543">
        <v>6</v>
      </c>
      <c r="O1543">
        <v>0.4</v>
      </c>
      <c r="P1543">
        <v>0.1</v>
      </c>
      <c r="Z1543">
        <v>6</v>
      </c>
      <c r="AA1543">
        <v>0</v>
      </c>
      <c r="AB1543">
        <v>2</v>
      </c>
    </row>
    <row r="1544" spans="1:28" x14ac:dyDescent="0.25">
      <c r="A1544">
        <v>2011</v>
      </c>
      <c r="B1544">
        <v>299</v>
      </c>
      <c r="C1544" t="s">
        <v>1097</v>
      </c>
      <c r="D1544" t="str">
        <f>IFERROR(INDEX('Draft Master List'!E:F,MATCH(C1544,'Draft Master List'!E:E,0),2),"N/A")</f>
        <v>N/A</v>
      </c>
      <c r="E1544" t="s">
        <v>24</v>
      </c>
      <c r="F1544">
        <v>29</v>
      </c>
      <c r="G1544" t="s">
        <v>108</v>
      </c>
      <c r="H1544">
        <v>16</v>
      </c>
      <c r="I1544">
        <v>16</v>
      </c>
      <c r="J1544">
        <v>1</v>
      </c>
      <c r="K1544">
        <v>6</v>
      </c>
      <c r="L1544">
        <v>0</v>
      </c>
      <c r="M1544">
        <v>6</v>
      </c>
      <c r="N1544">
        <v>6</v>
      </c>
      <c r="O1544">
        <v>0.4</v>
      </c>
      <c r="P1544">
        <v>0.1</v>
      </c>
      <c r="Q1544">
        <v>74</v>
      </c>
      <c r="R1544">
        <v>51</v>
      </c>
      <c r="S1544">
        <v>631</v>
      </c>
      <c r="T1544">
        <v>12.4</v>
      </c>
      <c r="U1544">
        <v>2</v>
      </c>
      <c r="V1544">
        <v>39</v>
      </c>
      <c r="W1544">
        <v>3.2</v>
      </c>
      <c r="X1544">
        <v>39.4</v>
      </c>
      <c r="Y1544" s="2">
        <v>0.68899999999999995</v>
      </c>
      <c r="Z1544">
        <v>637</v>
      </c>
      <c r="AA1544">
        <v>2</v>
      </c>
      <c r="AB1544">
        <v>1</v>
      </c>
    </row>
    <row r="1545" spans="1:28" x14ac:dyDescent="0.25">
      <c r="A1545">
        <v>2011</v>
      </c>
      <c r="B1545">
        <v>300</v>
      </c>
      <c r="C1545" t="s">
        <v>1319</v>
      </c>
      <c r="D1545" t="str">
        <f>IFERROR(INDEX('Draft Master List'!E:F,MATCH(C1545,'Draft Master List'!E:E,0),2),"N/A")</f>
        <v>N/A</v>
      </c>
      <c r="E1545" t="s">
        <v>19</v>
      </c>
      <c r="F1545">
        <v>24</v>
      </c>
      <c r="G1545" t="s">
        <v>1069</v>
      </c>
      <c r="H1545">
        <v>9</v>
      </c>
      <c r="I1545">
        <v>4</v>
      </c>
      <c r="J1545">
        <v>1</v>
      </c>
      <c r="K1545">
        <v>1</v>
      </c>
      <c r="L1545">
        <v>0</v>
      </c>
      <c r="M1545">
        <v>1</v>
      </c>
      <c r="N1545">
        <v>1</v>
      </c>
      <c r="O1545">
        <v>0.1</v>
      </c>
      <c r="P1545">
        <v>0.1</v>
      </c>
      <c r="Q1545">
        <v>13</v>
      </c>
      <c r="R1545">
        <v>6</v>
      </c>
      <c r="S1545">
        <v>74</v>
      </c>
      <c r="T1545">
        <v>12.3</v>
      </c>
      <c r="U1545">
        <v>0</v>
      </c>
      <c r="V1545">
        <v>21</v>
      </c>
      <c r="W1545">
        <v>0.7</v>
      </c>
      <c r="X1545">
        <v>8.1999999999999993</v>
      </c>
      <c r="Y1545" s="2">
        <v>0.46200000000000002</v>
      </c>
      <c r="Z1545">
        <v>75</v>
      </c>
      <c r="AA1545">
        <v>0</v>
      </c>
      <c r="AB1545">
        <v>0</v>
      </c>
    </row>
    <row r="1546" spans="1:28" x14ac:dyDescent="0.25">
      <c r="A1546">
        <v>2011</v>
      </c>
      <c r="B1546">
        <v>301</v>
      </c>
      <c r="C1546" t="s">
        <v>562</v>
      </c>
      <c r="D1546" t="str">
        <f>IFERROR(INDEX('Draft Master List'!E:F,MATCH(C1546,'Draft Master List'!E:E,0),2),"N/A")</f>
        <v>2492006</v>
      </c>
      <c r="E1546" t="s">
        <v>19</v>
      </c>
      <c r="F1546">
        <v>28</v>
      </c>
      <c r="G1546" t="s">
        <v>77</v>
      </c>
      <c r="H1546">
        <v>16</v>
      </c>
      <c r="I1546">
        <v>7</v>
      </c>
      <c r="J1546">
        <v>1</v>
      </c>
      <c r="K1546">
        <v>13</v>
      </c>
      <c r="L1546">
        <v>0</v>
      </c>
      <c r="M1546">
        <v>13</v>
      </c>
      <c r="N1546">
        <v>13</v>
      </c>
      <c r="O1546">
        <v>0.8</v>
      </c>
      <c r="P1546">
        <v>0.1</v>
      </c>
      <c r="Q1546">
        <v>61</v>
      </c>
      <c r="R1546">
        <v>37</v>
      </c>
      <c r="S1546">
        <v>436</v>
      </c>
      <c r="T1546">
        <v>11.8</v>
      </c>
      <c r="U1546">
        <v>2</v>
      </c>
      <c r="V1546">
        <v>55</v>
      </c>
      <c r="W1546">
        <v>2.2999999999999998</v>
      </c>
      <c r="X1546">
        <v>27.3</v>
      </c>
      <c r="Y1546" s="2">
        <v>0.60699999999999998</v>
      </c>
      <c r="Z1546">
        <v>449</v>
      </c>
      <c r="AA1546">
        <v>2</v>
      </c>
      <c r="AB1546">
        <v>0</v>
      </c>
    </row>
    <row r="1547" spans="1:28" x14ac:dyDescent="0.25">
      <c r="A1547">
        <v>2011</v>
      </c>
      <c r="B1547">
        <v>302</v>
      </c>
      <c r="C1547" t="s">
        <v>1283</v>
      </c>
      <c r="D1547" t="str">
        <f>IFERROR(INDEX('Draft Master List'!E:F,MATCH(C1547,'Draft Master List'!E:E,0),2),"N/A")</f>
        <v>N/A</v>
      </c>
      <c r="E1547" t="s">
        <v>14</v>
      </c>
      <c r="F1547">
        <v>24</v>
      </c>
      <c r="H1547">
        <v>16</v>
      </c>
      <c r="I1547">
        <v>0</v>
      </c>
      <c r="J1547">
        <v>1</v>
      </c>
      <c r="K1547">
        <v>-3</v>
      </c>
      <c r="L1547">
        <v>0</v>
      </c>
      <c r="M1547">
        <v>-3</v>
      </c>
      <c r="N1547">
        <v>-3</v>
      </c>
      <c r="O1547">
        <v>-0.2</v>
      </c>
      <c r="P1547">
        <v>0.1</v>
      </c>
      <c r="Q1547">
        <v>65</v>
      </c>
      <c r="R1547">
        <v>40</v>
      </c>
      <c r="S1547">
        <v>554</v>
      </c>
      <c r="T1547">
        <v>13.9</v>
      </c>
      <c r="U1547">
        <v>3</v>
      </c>
      <c r="V1547">
        <v>51</v>
      </c>
      <c r="W1547">
        <v>2.5</v>
      </c>
      <c r="X1547">
        <v>34.6</v>
      </c>
      <c r="Y1547" s="2">
        <v>0.61499999999999999</v>
      </c>
      <c r="Z1547">
        <v>551</v>
      </c>
      <c r="AA1547">
        <v>3</v>
      </c>
      <c r="AB1547">
        <v>8</v>
      </c>
    </row>
    <row r="1548" spans="1:28" x14ac:dyDescent="0.25">
      <c r="A1548">
        <v>2011</v>
      </c>
      <c r="B1548">
        <v>303</v>
      </c>
      <c r="C1548" t="s">
        <v>914</v>
      </c>
      <c r="D1548" t="str">
        <f>IFERROR(INDEX('Draft Master List'!E:F,MATCH(C1548,'Draft Master List'!E:E,0),2),"N/A")</f>
        <v>N/A</v>
      </c>
      <c r="E1548" t="s">
        <v>7</v>
      </c>
      <c r="F1548">
        <v>22</v>
      </c>
      <c r="G1548" t="s">
        <v>77</v>
      </c>
      <c r="H1548">
        <v>13</v>
      </c>
      <c r="I1548">
        <v>2</v>
      </c>
      <c r="J1548">
        <v>1</v>
      </c>
      <c r="K1548">
        <v>7</v>
      </c>
      <c r="L1548">
        <v>0</v>
      </c>
      <c r="M1548">
        <v>7</v>
      </c>
      <c r="N1548">
        <v>7</v>
      </c>
      <c r="O1548">
        <v>0.5</v>
      </c>
      <c r="P1548">
        <v>0.1</v>
      </c>
      <c r="Q1548">
        <v>5</v>
      </c>
      <c r="R1548">
        <v>2</v>
      </c>
      <c r="S1548">
        <v>25</v>
      </c>
      <c r="T1548">
        <v>12.5</v>
      </c>
      <c r="U1548">
        <v>0</v>
      </c>
      <c r="V1548">
        <v>14</v>
      </c>
      <c r="W1548">
        <v>0.2</v>
      </c>
      <c r="X1548">
        <v>1.9</v>
      </c>
      <c r="Y1548" s="2">
        <v>0.4</v>
      </c>
      <c r="Z1548">
        <v>32</v>
      </c>
      <c r="AA1548">
        <v>0</v>
      </c>
      <c r="AB1548">
        <v>0</v>
      </c>
    </row>
    <row r="1549" spans="1:28" x14ac:dyDescent="0.25">
      <c r="A1549">
        <v>2011</v>
      </c>
      <c r="B1549">
        <v>304</v>
      </c>
      <c r="C1549" t="s">
        <v>845</v>
      </c>
      <c r="D1549" t="str">
        <f>IFERROR(INDEX('Draft Master List'!E:F,MATCH(C1549,'Draft Master List'!E:E,0),2),"N/A")</f>
        <v>N/A</v>
      </c>
      <c r="E1549" t="s">
        <v>10</v>
      </c>
      <c r="F1549">
        <v>21</v>
      </c>
      <c r="G1549" t="s">
        <v>1320</v>
      </c>
      <c r="H1549">
        <v>16</v>
      </c>
      <c r="I1549">
        <v>16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0.1</v>
      </c>
      <c r="Q1549">
        <v>1</v>
      </c>
      <c r="R1549">
        <v>1</v>
      </c>
      <c r="S1549">
        <v>-1</v>
      </c>
      <c r="T1549">
        <v>-1</v>
      </c>
      <c r="U1549">
        <v>0</v>
      </c>
      <c r="V1549">
        <v>-1</v>
      </c>
      <c r="W1549">
        <v>0.1</v>
      </c>
      <c r="X1549">
        <v>-0.1</v>
      </c>
      <c r="Y1549" s="2">
        <v>1</v>
      </c>
      <c r="Z1549">
        <v>-1</v>
      </c>
      <c r="AA1549">
        <v>0</v>
      </c>
      <c r="AB1549">
        <v>4</v>
      </c>
    </row>
    <row r="1550" spans="1:28" x14ac:dyDescent="0.25">
      <c r="A1550">
        <v>2011</v>
      </c>
      <c r="B1550">
        <v>305</v>
      </c>
      <c r="C1550" t="s">
        <v>893</v>
      </c>
      <c r="D1550" t="str">
        <f>IFERROR(INDEX('Draft Master List'!E:F,MATCH(C1550,'Draft Master List'!E:E,0),2),"N/A")</f>
        <v>N/A</v>
      </c>
      <c r="E1550" t="s">
        <v>223</v>
      </c>
      <c r="F1550">
        <v>23</v>
      </c>
      <c r="G1550" t="s">
        <v>77</v>
      </c>
      <c r="H1550">
        <v>12</v>
      </c>
      <c r="I1550">
        <v>3</v>
      </c>
      <c r="J1550">
        <v>1</v>
      </c>
      <c r="K1550">
        <v>-6</v>
      </c>
      <c r="L1550">
        <v>0</v>
      </c>
      <c r="M1550">
        <v>-6</v>
      </c>
      <c r="N1550">
        <v>-6</v>
      </c>
      <c r="O1550">
        <v>-0.5</v>
      </c>
      <c r="P1550">
        <v>0.1</v>
      </c>
      <c r="Q1550">
        <v>48</v>
      </c>
      <c r="R1550">
        <v>27</v>
      </c>
      <c r="S1550">
        <v>256</v>
      </c>
      <c r="T1550">
        <v>9.5</v>
      </c>
      <c r="U1550">
        <v>0</v>
      </c>
      <c r="V1550">
        <v>35</v>
      </c>
      <c r="W1550">
        <v>2.2999999999999998</v>
      </c>
      <c r="X1550">
        <v>21.3</v>
      </c>
      <c r="Y1550" s="2">
        <v>0.56299999999999994</v>
      </c>
      <c r="Z1550">
        <v>250</v>
      </c>
      <c r="AA1550">
        <v>0</v>
      </c>
      <c r="AB1550">
        <v>2</v>
      </c>
    </row>
    <row r="1551" spans="1:28" x14ac:dyDescent="0.25">
      <c r="A1551">
        <v>2011</v>
      </c>
      <c r="B1551">
        <v>306</v>
      </c>
      <c r="C1551" t="s">
        <v>1874</v>
      </c>
      <c r="D1551" t="str">
        <f>IFERROR(INDEX('Draft Master List'!E:F,MATCH(C1551,'Draft Master List'!E:E,0),2),"N/A")</f>
        <v>N/A</v>
      </c>
      <c r="E1551" t="s">
        <v>5</v>
      </c>
      <c r="F1551">
        <v>25</v>
      </c>
      <c r="G1551" t="s">
        <v>1321</v>
      </c>
      <c r="H1551">
        <v>16</v>
      </c>
      <c r="I1551">
        <v>16</v>
      </c>
      <c r="J1551">
        <v>1</v>
      </c>
      <c r="K1551">
        <v>1</v>
      </c>
      <c r="L1551">
        <v>1</v>
      </c>
      <c r="M1551">
        <v>1</v>
      </c>
      <c r="N1551">
        <v>1</v>
      </c>
      <c r="O1551">
        <v>0.1</v>
      </c>
      <c r="P1551">
        <v>0.1</v>
      </c>
      <c r="Z1551">
        <v>1</v>
      </c>
      <c r="AA1551">
        <v>1</v>
      </c>
      <c r="AB1551">
        <v>0</v>
      </c>
    </row>
    <row r="1552" spans="1:28" x14ac:dyDescent="0.25">
      <c r="A1552">
        <v>2011</v>
      </c>
      <c r="B1552">
        <v>307</v>
      </c>
      <c r="C1552" t="s">
        <v>290</v>
      </c>
      <c r="D1552" t="str">
        <f>IFERROR(INDEX('Draft Master List'!E:F,MATCH(C1552,'Draft Master List'!E:E,0),2),"N/A")</f>
        <v>1562010</v>
      </c>
      <c r="E1552" t="s">
        <v>3</v>
      </c>
      <c r="F1552">
        <v>24</v>
      </c>
      <c r="H1552">
        <v>11</v>
      </c>
      <c r="I1552">
        <v>0</v>
      </c>
      <c r="J1552">
        <v>1</v>
      </c>
      <c r="K1552">
        <v>16</v>
      </c>
      <c r="L1552">
        <v>0</v>
      </c>
      <c r="M1552">
        <v>16</v>
      </c>
      <c r="N1552">
        <v>16</v>
      </c>
      <c r="O1552">
        <v>1.5</v>
      </c>
      <c r="P1552">
        <v>0.1</v>
      </c>
      <c r="Q1552">
        <v>2</v>
      </c>
      <c r="R1552">
        <v>0</v>
      </c>
      <c r="S1552">
        <v>0</v>
      </c>
      <c r="U1552">
        <v>0</v>
      </c>
      <c r="V1552">
        <v>0</v>
      </c>
      <c r="W1552">
        <v>0</v>
      </c>
      <c r="X1552">
        <v>0</v>
      </c>
      <c r="Y1552" s="2">
        <v>0</v>
      </c>
      <c r="Z1552">
        <v>16</v>
      </c>
      <c r="AA1552">
        <v>0</v>
      </c>
      <c r="AB1552">
        <v>3</v>
      </c>
    </row>
    <row r="1553" spans="1:28" x14ac:dyDescent="0.25">
      <c r="A1553">
        <v>2011</v>
      </c>
      <c r="B1553">
        <v>308</v>
      </c>
      <c r="C1553" t="s">
        <v>901</v>
      </c>
      <c r="D1553" t="str">
        <f>IFERROR(INDEX('Draft Master List'!E:F,MATCH(C1553,'Draft Master List'!E:E,0),2),"N/A")</f>
        <v>N/A</v>
      </c>
      <c r="E1553" t="s">
        <v>223</v>
      </c>
      <c r="F1553">
        <v>23</v>
      </c>
      <c r="H1553">
        <v>6</v>
      </c>
      <c r="I1553">
        <v>0</v>
      </c>
      <c r="J1553">
        <v>1</v>
      </c>
      <c r="K1553">
        <v>8</v>
      </c>
      <c r="L1553">
        <v>0</v>
      </c>
      <c r="M1553">
        <v>8</v>
      </c>
      <c r="N1553">
        <v>8</v>
      </c>
      <c r="O1553">
        <v>1.3</v>
      </c>
      <c r="P1553">
        <v>0.2</v>
      </c>
      <c r="Q1553">
        <v>38</v>
      </c>
      <c r="R1553">
        <v>27</v>
      </c>
      <c r="S1553">
        <v>264</v>
      </c>
      <c r="T1553">
        <v>9.8000000000000007</v>
      </c>
      <c r="U1553">
        <v>0</v>
      </c>
      <c r="V1553">
        <v>21</v>
      </c>
      <c r="W1553">
        <v>4.5</v>
      </c>
      <c r="X1553">
        <v>44</v>
      </c>
      <c r="Y1553" s="2">
        <v>0.71099999999999997</v>
      </c>
      <c r="Z1553">
        <v>272</v>
      </c>
      <c r="AA1553">
        <v>0</v>
      </c>
      <c r="AB1553">
        <v>3</v>
      </c>
    </row>
    <row r="1554" spans="1:28" x14ac:dyDescent="0.25">
      <c r="A1554">
        <v>2011</v>
      </c>
      <c r="B1554">
        <v>309</v>
      </c>
      <c r="C1554" t="s">
        <v>1186</v>
      </c>
      <c r="D1554" t="str">
        <f>IFERROR(INDEX('Draft Master List'!E:F,MATCH(C1554,'Draft Master List'!E:E,0),2),"N/A")</f>
        <v>N/A</v>
      </c>
      <c r="E1554" t="s">
        <v>63</v>
      </c>
      <c r="F1554">
        <v>23</v>
      </c>
      <c r="G1554" t="s">
        <v>77</v>
      </c>
      <c r="H1554">
        <v>16</v>
      </c>
      <c r="I1554">
        <v>1</v>
      </c>
      <c r="J1554">
        <v>1</v>
      </c>
      <c r="K1554">
        <v>-4</v>
      </c>
      <c r="L1554">
        <v>0</v>
      </c>
      <c r="M1554">
        <v>-4</v>
      </c>
      <c r="N1554">
        <v>-4</v>
      </c>
      <c r="O1554">
        <v>-0.3</v>
      </c>
      <c r="P1554">
        <v>0.1</v>
      </c>
      <c r="Q1554">
        <v>54</v>
      </c>
      <c r="R1554">
        <v>27</v>
      </c>
      <c r="S1554">
        <v>276</v>
      </c>
      <c r="T1554">
        <v>10.199999999999999</v>
      </c>
      <c r="U1554">
        <v>3</v>
      </c>
      <c r="V1554">
        <v>22</v>
      </c>
      <c r="W1554">
        <v>1.7</v>
      </c>
      <c r="X1554">
        <v>17.3</v>
      </c>
      <c r="Y1554" s="2">
        <v>0.5</v>
      </c>
      <c r="Z1554">
        <v>272</v>
      </c>
      <c r="AA1554">
        <v>3</v>
      </c>
      <c r="AB1554">
        <v>0</v>
      </c>
    </row>
    <row r="1555" spans="1:28" x14ac:dyDescent="0.25">
      <c r="A1555">
        <v>2011</v>
      </c>
      <c r="B1555">
        <v>310</v>
      </c>
      <c r="C1555" t="s">
        <v>1322</v>
      </c>
      <c r="D1555" t="str">
        <f>IFERROR(INDEX('Draft Master List'!E:F,MATCH(C1555,'Draft Master List'!E:E,0),2),"N/A")</f>
        <v>N/A</v>
      </c>
      <c r="E1555" t="s">
        <v>12</v>
      </c>
      <c r="F1555">
        <v>28</v>
      </c>
      <c r="G1555" t="s">
        <v>1069</v>
      </c>
      <c r="H1555">
        <v>15</v>
      </c>
      <c r="I1555">
        <v>5</v>
      </c>
      <c r="J1555">
        <v>1</v>
      </c>
      <c r="K1555">
        <v>5</v>
      </c>
      <c r="L1555">
        <v>0</v>
      </c>
      <c r="M1555">
        <v>5</v>
      </c>
      <c r="N1555">
        <v>5</v>
      </c>
      <c r="O1555">
        <v>0.3</v>
      </c>
      <c r="P1555">
        <v>0.1</v>
      </c>
      <c r="Q1555">
        <v>43</v>
      </c>
      <c r="R1555">
        <v>26</v>
      </c>
      <c r="S1555">
        <v>347</v>
      </c>
      <c r="T1555">
        <v>13.3</v>
      </c>
      <c r="U1555">
        <v>6</v>
      </c>
      <c r="V1555">
        <v>36</v>
      </c>
      <c r="W1555">
        <v>1.7</v>
      </c>
      <c r="X1555">
        <v>23.1</v>
      </c>
      <c r="Y1555" s="2">
        <v>0.60499999999999998</v>
      </c>
      <c r="Z1555">
        <v>352</v>
      </c>
      <c r="AA1555">
        <v>6</v>
      </c>
      <c r="AB1555">
        <v>1</v>
      </c>
    </row>
    <row r="1556" spans="1:28" x14ac:dyDescent="0.25">
      <c r="A1556">
        <v>2011</v>
      </c>
      <c r="B1556">
        <v>311</v>
      </c>
      <c r="C1556" t="s">
        <v>910</v>
      </c>
      <c r="D1556" t="str">
        <f>IFERROR(INDEX('Draft Master List'!E:F,MATCH(C1556,'Draft Master List'!E:E,0),2),"N/A")</f>
        <v>N/A</v>
      </c>
      <c r="E1556" t="s">
        <v>10</v>
      </c>
      <c r="F1556">
        <v>23</v>
      </c>
      <c r="G1556" t="s">
        <v>732</v>
      </c>
      <c r="H1556">
        <v>15</v>
      </c>
      <c r="I1556">
        <v>7</v>
      </c>
      <c r="J1556">
        <v>1</v>
      </c>
      <c r="K1556">
        <v>3</v>
      </c>
      <c r="L1556">
        <v>0</v>
      </c>
      <c r="M1556">
        <v>3</v>
      </c>
      <c r="N1556">
        <v>3</v>
      </c>
      <c r="O1556">
        <v>0.2</v>
      </c>
      <c r="P1556">
        <v>0.1</v>
      </c>
      <c r="Q1556">
        <v>9</v>
      </c>
      <c r="R1556">
        <v>8</v>
      </c>
      <c r="S1556">
        <v>72</v>
      </c>
      <c r="T1556">
        <v>9</v>
      </c>
      <c r="U1556">
        <v>0</v>
      </c>
      <c r="V1556">
        <v>19</v>
      </c>
      <c r="W1556">
        <v>0.5</v>
      </c>
      <c r="X1556">
        <v>4.8</v>
      </c>
      <c r="Y1556" s="2">
        <v>0.88900000000000001</v>
      </c>
      <c r="Z1556">
        <v>75</v>
      </c>
      <c r="AA1556">
        <v>0</v>
      </c>
      <c r="AB1556">
        <v>0</v>
      </c>
    </row>
    <row r="1557" spans="1:28" x14ac:dyDescent="0.25">
      <c r="A1557">
        <v>2011</v>
      </c>
      <c r="B1557">
        <v>312</v>
      </c>
      <c r="C1557" t="s">
        <v>747</v>
      </c>
      <c r="D1557" t="str">
        <f>IFERROR(INDEX('Draft Master List'!E:F,MATCH(C1557,'Draft Master List'!E:E,0),2),"N/A")</f>
        <v>N/A</v>
      </c>
      <c r="E1557" t="s">
        <v>3</v>
      </c>
      <c r="F1557">
        <v>22</v>
      </c>
      <c r="H1557">
        <v>3</v>
      </c>
      <c r="I1557">
        <v>0</v>
      </c>
      <c r="J1557">
        <v>1</v>
      </c>
      <c r="K1557">
        <v>2</v>
      </c>
      <c r="L1557">
        <v>0</v>
      </c>
      <c r="M1557">
        <v>2</v>
      </c>
      <c r="N1557">
        <v>2</v>
      </c>
      <c r="O1557">
        <v>0.7</v>
      </c>
      <c r="P1557">
        <v>0.3</v>
      </c>
      <c r="Z1557">
        <v>2</v>
      </c>
      <c r="AA1557">
        <v>0</v>
      </c>
      <c r="AB1557">
        <v>0</v>
      </c>
    </row>
    <row r="1558" spans="1:28" x14ac:dyDescent="0.25">
      <c r="A1558">
        <v>2011</v>
      </c>
      <c r="B1558">
        <v>313</v>
      </c>
      <c r="C1558" t="s">
        <v>494</v>
      </c>
      <c r="D1558" t="str">
        <f>IFERROR(INDEX('Draft Master List'!E:F,MATCH(C1558,'Draft Master List'!E:E,0),2),"N/A")</f>
        <v>2172007</v>
      </c>
      <c r="E1558" t="s">
        <v>29</v>
      </c>
      <c r="F1558">
        <v>27</v>
      </c>
      <c r="H1558">
        <v>3</v>
      </c>
      <c r="I1558">
        <v>0</v>
      </c>
      <c r="J1558">
        <v>1</v>
      </c>
      <c r="K1558">
        <v>8</v>
      </c>
      <c r="L1558">
        <v>0</v>
      </c>
      <c r="M1558">
        <v>8</v>
      </c>
      <c r="N1558">
        <v>8</v>
      </c>
      <c r="O1558">
        <v>2.7</v>
      </c>
      <c r="P1558">
        <v>0.3</v>
      </c>
      <c r="Z1558">
        <v>8</v>
      </c>
      <c r="AA1558">
        <v>0</v>
      </c>
      <c r="AB1558">
        <v>0</v>
      </c>
    </row>
    <row r="1559" spans="1:28" x14ac:dyDescent="0.25">
      <c r="A1559">
        <v>2011</v>
      </c>
      <c r="B1559">
        <v>314</v>
      </c>
      <c r="C1559" t="s">
        <v>265</v>
      </c>
      <c r="D1559" t="str">
        <f>IFERROR(INDEX('Draft Master List'!E:F,MATCH(C1559,'Draft Master List'!E:E,0),2),"N/A")</f>
        <v>222010</v>
      </c>
      <c r="E1559" t="s">
        <v>26</v>
      </c>
      <c r="F1559">
        <v>24</v>
      </c>
      <c r="G1559" t="s">
        <v>77</v>
      </c>
      <c r="H1559">
        <v>11</v>
      </c>
      <c r="I1559">
        <v>5</v>
      </c>
      <c r="J1559">
        <v>1</v>
      </c>
      <c r="K1559">
        <v>5</v>
      </c>
      <c r="L1559">
        <v>0</v>
      </c>
      <c r="M1559">
        <v>5</v>
      </c>
      <c r="N1559">
        <v>5</v>
      </c>
      <c r="O1559">
        <v>0.5</v>
      </c>
      <c r="P1559">
        <v>0.1</v>
      </c>
      <c r="Q1559">
        <v>70</v>
      </c>
      <c r="R1559">
        <v>32</v>
      </c>
      <c r="S1559">
        <v>551</v>
      </c>
      <c r="T1559">
        <v>17.2</v>
      </c>
      <c r="U1559">
        <v>4</v>
      </c>
      <c r="V1559">
        <v>47</v>
      </c>
      <c r="W1559">
        <v>2.9</v>
      </c>
      <c r="X1559">
        <v>50.1</v>
      </c>
      <c r="Y1559" s="2">
        <v>0.45700000000000002</v>
      </c>
      <c r="Z1559">
        <v>556</v>
      </c>
      <c r="AA1559">
        <v>4</v>
      </c>
      <c r="AB1559">
        <v>0</v>
      </c>
    </row>
    <row r="1560" spans="1:28" x14ac:dyDescent="0.25">
      <c r="A1560">
        <v>2011</v>
      </c>
      <c r="B1560">
        <v>315</v>
      </c>
      <c r="C1560" t="s">
        <v>1323</v>
      </c>
      <c r="D1560" t="str">
        <f>IFERROR(INDEX('Draft Master List'!E:F,MATCH(C1560,'Draft Master List'!E:E,0),2),"N/A")</f>
        <v>N/A</v>
      </c>
      <c r="E1560" t="s">
        <v>16</v>
      </c>
      <c r="F1560">
        <v>27</v>
      </c>
      <c r="G1560" t="s">
        <v>732</v>
      </c>
      <c r="H1560">
        <v>11</v>
      </c>
      <c r="I1560">
        <v>3</v>
      </c>
      <c r="J1560">
        <v>1</v>
      </c>
      <c r="K1560">
        <v>12</v>
      </c>
      <c r="L1560">
        <v>0</v>
      </c>
      <c r="M1560">
        <v>12</v>
      </c>
      <c r="N1560">
        <v>12</v>
      </c>
      <c r="O1560">
        <v>1.1000000000000001</v>
      </c>
      <c r="P1560">
        <v>0.1</v>
      </c>
      <c r="Q1560">
        <v>4</v>
      </c>
      <c r="R1560">
        <v>3</v>
      </c>
      <c r="S1560">
        <v>18</v>
      </c>
      <c r="T1560">
        <v>6</v>
      </c>
      <c r="U1560">
        <v>0</v>
      </c>
      <c r="V1560">
        <v>11</v>
      </c>
      <c r="W1560">
        <v>0.3</v>
      </c>
      <c r="X1560">
        <v>1.6</v>
      </c>
      <c r="Y1560" s="2">
        <v>0.75</v>
      </c>
      <c r="Z1560">
        <v>30</v>
      </c>
      <c r="AA1560">
        <v>0</v>
      </c>
      <c r="AB1560">
        <v>0</v>
      </c>
    </row>
    <row r="1561" spans="1:28" x14ac:dyDescent="0.25">
      <c r="A1561">
        <v>2011</v>
      </c>
      <c r="B1561">
        <v>316</v>
      </c>
      <c r="C1561" t="s">
        <v>709</v>
      </c>
      <c r="D1561" t="str">
        <f>IFERROR(INDEX('Draft Master List'!E:F,MATCH(C1561,'Draft Master List'!E:E,0),2),"N/A")</f>
        <v>N/A</v>
      </c>
      <c r="E1561" t="s">
        <v>669</v>
      </c>
      <c r="F1561">
        <v>43</v>
      </c>
      <c r="H1561">
        <v>9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0.1</v>
      </c>
      <c r="Z1561">
        <v>0</v>
      </c>
      <c r="AA1561">
        <v>0</v>
      </c>
      <c r="AB1561">
        <v>2</v>
      </c>
    </row>
    <row r="1562" spans="1:28" x14ac:dyDescent="0.25">
      <c r="A1562">
        <v>2011</v>
      </c>
      <c r="B1562">
        <v>317</v>
      </c>
      <c r="C1562" t="s">
        <v>710</v>
      </c>
      <c r="D1562" t="str">
        <f>IFERROR(INDEX('Draft Master List'!E:F,MATCH(C1562,'Draft Master List'!E:E,0),2),"N/A")</f>
        <v>N/A</v>
      </c>
      <c r="E1562" t="s">
        <v>25</v>
      </c>
      <c r="F1562">
        <v>31</v>
      </c>
      <c r="G1562" t="s">
        <v>77</v>
      </c>
      <c r="H1562">
        <v>6</v>
      </c>
      <c r="I1562">
        <v>1</v>
      </c>
      <c r="J1562">
        <v>1</v>
      </c>
      <c r="K1562">
        <v>7</v>
      </c>
      <c r="L1562">
        <v>0</v>
      </c>
      <c r="M1562">
        <v>7</v>
      </c>
      <c r="N1562">
        <v>7</v>
      </c>
      <c r="O1562">
        <v>1.2</v>
      </c>
      <c r="P1562">
        <v>0.2</v>
      </c>
      <c r="Q1562">
        <v>13</v>
      </c>
      <c r="R1562">
        <v>4</v>
      </c>
      <c r="S1562">
        <v>35</v>
      </c>
      <c r="T1562">
        <v>8.8000000000000007</v>
      </c>
      <c r="U1562">
        <v>1</v>
      </c>
      <c r="V1562">
        <v>24</v>
      </c>
      <c r="W1562">
        <v>0.7</v>
      </c>
      <c r="X1562">
        <v>5.8</v>
      </c>
      <c r="Y1562" s="2">
        <v>0.308</v>
      </c>
      <c r="Z1562">
        <v>42</v>
      </c>
      <c r="AA1562">
        <v>1</v>
      </c>
      <c r="AB1562">
        <v>0</v>
      </c>
    </row>
    <row r="1563" spans="1:28" x14ac:dyDescent="0.25">
      <c r="A1563">
        <v>2011</v>
      </c>
      <c r="B1563">
        <v>318</v>
      </c>
      <c r="C1563" t="s">
        <v>548</v>
      </c>
      <c r="D1563" t="str">
        <f>IFERROR(INDEX('Draft Master List'!E:F,MATCH(C1563,'Draft Master List'!E:E,0),2),"N/A")</f>
        <v>1802006</v>
      </c>
      <c r="E1563" t="s">
        <v>23</v>
      </c>
      <c r="F1563">
        <v>28</v>
      </c>
      <c r="G1563" t="s">
        <v>732</v>
      </c>
      <c r="H1563">
        <v>14</v>
      </c>
      <c r="I1563">
        <v>1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0.1</v>
      </c>
      <c r="Q1563">
        <v>8</v>
      </c>
      <c r="R1563">
        <v>4</v>
      </c>
      <c r="S1563">
        <v>29</v>
      </c>
      <c r="T1563">
        <v>7.3</v>
      </c>
      <c r="U1563">
        <v>0</v>
      </c>
      <c r="V1563">
        <v>17</v>
      </c>
      <c r="W1563">
        <v>0.3</v>
      </c>
      <c r="X1563">
        <v>2.1</v>
      </c>
      <c r="Y1563" s="2">
        <v>0.5</v>
      </c>
      <c r="Z1563">
        <v>29</v>
      </c>
      <c r="AA1563">
        <v>0</v>
      </c>
      <c r="AB1563">
        <v>0</v>
      </c>
    </row>
    <row r="1564" spans="1:28" x14ac:dyDescent="0.25">
      <c r="A1564">
        <v>2011</v>
      </c>
      <c r="B1564">
        <v>319</v>
      </c>
      <c r="C1564" t="s">
        <v>425</v>
      </c>
      <c r="D1564" t="str">
        <f>IFERROR(INDEX('Draft Master List'!E:F,MATCH(C1564,'Draft Master List'!E:E,0),2),"N/A")</f>
        <v>2132008</v>
      </c>
      <c r="E1564" t="s">
        <v>27</v>
      </c>
      <c r="F1564">
        <v>26</v>
      </c>
      <c r="H1564">
        <v>2</v>
      </c>
      <c r="I1564">
        <v>0</v>
      </c>
      <c r="J1564">
        <v>1</v>
      </c>
      <c r="K1564">
        <v>-1</v>
      </c>
      <c r="L1564">
        <v>0</v>
      </c>
      <c r="M1564">
        <v>-1</v>
      </c>
      <c r="N1564">
        <v>-1</v>
      </c>
      <c r="O1564">
        <v>-0.5</v>
      </c>
      <c r="P1564">
        <v>0.5</v>
      </c>
      <c r="Q1564">
        <v>3</v>
      </c>
      <c r="R1564">
        <v>2</v>
      </c>
      <c r="S1564">
        <v>13</v>
      </c>
      <c r="T1564">
        <v>6.5</v>
      </c>
      <c r="U1564">
        <v>0</v>
      </c>
      <c r="V1564">
        <v>15</v>
      </c>
      <c r="W1564">
        <v>1</v>
      </c>
      <c r="X1564">
        <v>6.5</v>
      </c>
      <c r="Y1564" s="2">
        <v>0.66700000000000004</v>
      </c>
      <c r="Z1564">
        <v>12</v>
      </c>
      <c r="AA1564">
        <v>0</v>
      </c>
      <c r="AB1564">
        <v>0</v>
      </c>
    </row>
    <row r="1565" spans="1:28" x14ac:dyDescent="0.25">
      <c r="A1565">
        <v>2011</v>
      </c>
      <c r="B1565">
        <v>320</v>
      </c>
      <c r="C1565" t="s">
        <v>725</v>
      </c>
      <c r="D1565" t="str">
        <f>IFERROR(INDEX('Draft Master List'!E:F,MATCH(C1565,'Draft Master List'!E:E,0),2),"N/A")</f>
        <v>N/A</v>
      </c>
      <c r="E1565" t="s">
        <v>9</v>
      </c>
      <c r="F1565">
        <v>29</v>
      </c>
      <c r="G1565" t="s">
        <v>213</v>
      </c>
      <c r="H1565">
        <v>16</v>
      </c>
      <c r="I1565">
        <v>0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0.1</v>
      </c>
      <c r="Z1565">
        <v>0</v>
      </c>
      <c r="AA1565">
        <v>0</v>
      </c>
      <c r="AB1565">
        <v>0</v>
      </c>
    </row>
    <row r="1566" spans="1:28" x14ac:dyDescent="0.25">
      <c r="A1566">
        <v>2011</v>
      </c>
      <c r="B1566">
        <v>321</v>
      </c>
      <c r="C1566" t="s">
        <v>446</v>
      </c>
      <c r="D1566" t="str">
        <f>IFERROR(INDEX('Draft Master List'!E:F,MATCH(C1566,'Draft Master List'!E:E,0),2),"N/A")</f>
        <v>N/A</v>
      </c>
      <c r="E1566" t="s">
        <v>13</v>
      </c>
      <c r="F1566">
        <v>26</v>
      </c>
      <c r="G1566" t="s">
        <v>814</v>
      </c>
      <c r="H1566">
        <v>16</v>
      </c>
      <c r="I1566">
        <v>16</v>
      </c>
      <c r="J1566">
        <v>1</v>
      </c>
      <c r="K1566">
        <v>10</v>
      </c>
      <c r="L1566">
        <v>0</v>
      </c>
      <c r="M1566">
        <v>10</v>
      </c>
      <c r="N1566">
        <v>10</v>
      </c>
      <c r="O1566">
        <v>0.6</v>
      </c>
      <c r="P1566">
        <v>0.1</v>
      </c>
      <c r="Z1566">
        <v>10</v>
      </c>
      <c r="AA1566">
        <v>0</v>
      </c>
      <c r="AB1566">
        <v>0</v>
      </c>
    </row>
    <row r="1567" spans="1:28" x14ac:dyDescent="0.25">
      <c r="A1567">
        <v>2011</v>
      </c>
      <c r="B1567">
        <v>322</v>
      </c>
      <c r="C1567" t="s">
        <v>281</v>
      </c>
      <c r="D1567" t="str">
        <f>IFERROR(INDEX('Draft Master List'!E:F,MATCH(C1567,'Draft Master List'!E:E,0),2),"N/A")</f>
        <v>1012010</v>
      </c>
      <c r="E1567" t="s">
        <v>14</v>
      </c>
      <c r="F1567">
        <v>24</v>
      </c>
      <c r="G1567" t="s">
        <v>74</v>
      </c>
      <c r="H1567">
        <v>16</v>
      </c>
      <c r="I1567">
        <v>15</v>
      </c>
      <c r="J1567">
        <v>1</v>
      </c>
      <c r="K1567">
        <v>3</v>
      </c>
      <c r="L1567">
        <v>0</v>
      </c>
      <c r="M1567">
        <v>3</v>
      </c>
      <c r="N1567">
        <v>3</v>
      </c>
      <c r="O1567">
        <v>0.2</v>
      </c>
      <c r="P1567">
        <v>0.1</v>
      </c>
      <c r="Q1567">
        <v>124</v>
      </c>
      <c r="R1567">
        <v>65</v>
      </c>
      <c r="S1567">
        <v>771</v>
      </c>
      <c r="T1567">
        <v>11.9</v>
      </c>
      <c r="U1567">
        <v>3</v>
      </c>
      <c r="V1567">
        <v>42</v>
      </c>
      <c r="W1567">
        <v>4.0999999999999996</v>
      </c>
      <c r="X1567">
        <v>48.2</v>
      </c>
      <c r="Y1567" s="2">
        <v>0.52400000000000002</v>
      </c>
      <c r="Z1567">
        <v>774</v>
      </c>
      <c r="AA1567">
        <v>3</v>
      </c>
      <c r="AB1567">
        <v>2</v>
      </c>
    </row>
    <row r="1568" spans="1:28" x14ac:dyDescent="0.25">
      <c r="A1568">
        <v>2011</v>
      </c>
      <c r="B1568">
        <v>323</v>
      </c>
      <c r="C1568" t="s">
        <v>1324</v>
      </c>
      <c r="D1568" t="str">
        <f>IFERROR(INDEX('Draft Master List'!E:F,MATCH(C1568,'Draft Master List'!E:E,0),2),"N/A")</f>
        <v>N/A</v>
      </c>
      <c r="E1568" t="s">
        <v>29</v>
      </c>
      <c r="F1568">
        <v>30</v>
      </c>
      <c r="G1568" t="s">
        <v>1325</v>
      </c>
      <c r="H1568">
        <v>13</v>
      </c>
      <c r="I1568">
        <v>13</v>
      </c>
      <c r="J1568">
        <v>1</v>
      </c>
      <c r="K1568">
        <v>6</v>
      </c>
      <c r="L1568">
        <v>0</v>
      </c>
      <c r="M1568">
        <v>6</v>
      </c>
      <c r="N1568">
        <v>6</v>
      </c>
      <c r="O1568">
        <v>0.5</v>
      </c>
      <c r="P1568">
        <v>0.1</v>
      </c>
      <c r="Z1568">
        <v>6</v>
      </c>
      <c r="AA1568">
        <v>0</v>
      </c>
      <c r="AB1568">
        <v>0</v>
      </c>
    </row>
    <row r="1569" spans="1:28" x14ac:dyDescent="0.25">
      <c r="A1569">
        <v>2010</v>
      </c>
      <c r="B1569">
        <v>1</v>
      </c>
      <c r="C1569" t="s">
        <v>1247</v>
      </c>
      <c r="D1569" t="str">
        <f>IFERROR(INDEX('Draft Master List'!E:F,MATCH(C1569,'Draft Master List'!E:E,0),2),"N/A")</f>
        <v>N/A</v>
      </c>
      <c r="E1569" t="s">
        <v>21</v>
      </c>
      <c r="F1569">
        <v>28</v>
      </c>
      <c r="G1569" t="s">
        <v>76</v>
      </c>
      <c r="H1569">
        <v>16</v>
      </c>
      <c r="I1569">
        <v>15</v>
      </c>
      <c r="J1569">
        <v>334</v>
      </c>
      <c r="K1569">
        <v>1371</v>
      </c>
      <c r="L1569">
        <v>12</v>
      </c>
      <c r="M1569">
        <v>55</v>
      </c>
      <c r="N1569">
        <v>4.0999999999999996</v>
      </c>
      <c r="O1569">
        <v>85.7</v>
      </c>
      <c r="P1569">
        <v>20.9</v>
      </c>
      <c r="Q1569">
        <v>20</v>
      </c>
      <c r="R1569">
        <v>12</v>
      </c>
      <c r="S1569">
        <v>85</v>
      </c>
      <c r="T1569">
        <v>7.1</v>
      </c>
      <c r="U1569">
        <v>0</v>
      </c>
      <c r="V1569">
        <v>19</v>
      </c>
      <c r="W1569">
        <v>0.8</v>
      </c>
      <c r="X1569">
        <v>5.3</v>
      </c>
      <c r="Y1569" s="2">
        <v>0.6</v>
      </c>
      <c r="Z1569">
        <v>1456</v>
      </c>
      <c r="AA1569">
        <v>12</v>
      </c>
      <c r="AB1569">
        <v>2</v>
      </c>
    </row>
    <row r="1570" spans="1:28" x14ac:dyDescent="0.25">
      <c r="A1570">
        <v>2010</v>
      </c>
      <c r="B1570">
        <v>2</v>
      </c>
      <c r="C1570" t="s">
        <v>582</v>
      </c>
      <c r="D1570" t="str">
        <f>IFERROR(INDEX('Draft Master List'!E:F,MATCH(C1570,'Draft Master List'!E:E,0),2),"N/A")</f>
        <v>N/A</v>
      </c>
      <c r="E1570" t="s">
        <v>223</v>
      </c>
      <c r="F1570">
        <v>27</v>
      </c>
      <c r="G1570" t="s">
        <v>76</v>
      </c>
      <c r="H1570">
        <v>16</v>
      </c>
      <c r="I1570">
        <v>16</v>
      </c>
      <c r="J1570">
        <v>330</v>
      </c>
      <c r="K1570">
        <v>1241</v>
      </c>
      <c r="L1570">
        <v>6</v>
      </c>
      <c r="M1570">
        <v>42</v>
      </c>
      <c r="N1570">
        <v>3.8</v>
      </c>
      <c r="O1570">
        <v>77.599999999999994</v>
      </c>
      <c r="P1570">
        <v>20.6</v>
      </c>
      <c r="Q1570">
        <v>62</v>
      </c>
      <c r="R1570">
        <v>46</v>
      </c>
      <c r="S1570">
        <v>383</v>
      </c>
      <c r="T1570">
        <v>8.3000000000000007</v>
      </c>
      <c r="U1570">
        <v>0</v>
      </c>
      <c r="V1570">
        <v>49</v>
      </c>
      <c r="W1570">
        <v>2.9</v>
      </c>
      <c r="X1570">
        <v>23.9</v>
      </c>
      <c r="Y1570" s="2">
        <v>0.74199999999999999</v>
      </c>
      <c r="Z1570">
        <v>1624</v>
      </c>
      <c r="AA1570">
        <v>6</v>
      </c>
      <c r="AB1570">
        <v>1</v>
      </c>
    </row>
    <row r="1571" spans="1:28" x14ac:dyDescent="0.25">
      <c r="A1571">
        <v>2010</v>
      </c>
      <c r="B1571">
        <v>3</v>
      </c>
      <c r="C1571" t="s">
        <v>842</v>
      </c>
      <c r="D1571" t="str">
        <f>IFERROR(INDEX('Draft Master List'!E:F,MATCH(C1571,'Draft Master List'!E:E,0),2),"N/A")</f>
        <v>N/A</v>
      </c>
      <c r="E1571" t="s">
        <v>23</v>
      </c>
      <c r="F1571">
        <v>24</v>
      </c>
      <c r="G1571" t="s">
        <v>76</v>
      </c>
      <c r="H1571">
        <v>16</v>
      </c>
      <c r="I1571">
        <v>13</v>
      </c>
      <c r="J1571">
        <v>327</v>
      </c>
      <c r="K1571">
        <v>1616</v>
      </c>
      <c r="L1571">
        <v>16</v>
      </c>
      <c r="M1571">
        <v>74</v>
      </c>
      <c r="N1571">
        <v>4.9000000000000004</v>
      </c>
      <c r="O1571">
        <v>101</v>
      </c>
      <c r="P1571">
        <v>20.399999999999999</v>
      </c>
      <c r="Q1571">
        <v>84</v>
      </c>
      <c r="R1571">
        <v>66</v>
      </c>
      <c r="S1571">
        <v>604</v>
      </c>
      <c r="T1571">
        <v>9.1999999999999993</v>
      </c>
      <c r="U1571">
        <v>2</v>
      </c>
      <c r="V1571">
        <v>50</v>
      </c>
      <c r="W1571">
        <v>4.0999999999999996</v>
      </c>
      <c r="X1571">
        <v>37.799999999999997</v>
      </c>
      <c r="Y1571" s="2">
        <v>0.78600000000000003</v>
      </c>
      <c r="Z1571">
        <v>2220</v>
      </c>
      <c r="AA1571">
        <v>18</v>
      </c>
      <c r="AB1571">
        <v>3</v>
      </c>
    </row>
    <row r="1572" spans="1:28" x14ac:dyDescent="0.25">
      <c r="A1572">
        <v>2010</v>
      </c>
      <c r="B1572">
        <v>4</v>
      </c>
      <c r="C1572" t="s">
        <v>377</v>
      </c>
      <c r="D1572" t="str">
        <f>IFERROR(INDEX('Draft Master List'!E:F,MATCH(C1572,'Draft Master List'!E:E,0),2),"N/A")</f>
        <v>232008</v>
      </c>
      <c r="E1572" t="s">
        <v>24</v>
      </c>
      <c r="F1572">
        <v>23</v>
      </c>
      <c r="G1572" t="s">
        <v>76</v>
      </c>
      <c r="H1572">
        <v>16</v>
      </c>
      <c r="I1572">
        <v>16</v>
      </c>
      <c r="J1572">
        <v>324</v>
      </c>
      <c r="K1572">
        <v>1273</v>
      </c>
      <c r="L1572">
        <v>13</v>
      </c>
      <c r="M1572">
        <v>50</v>
      </c>
      <c r="N1572">
        <v>3.9</v>
      </c>
      <c r="O1572">
        <v>79.599999999999994</v>
      </c>
      <c r="P1572">
        <v>20.3</v>
      </c>
      <c r="Q1572">
        <v>34</v>
      </c>
      <c r="R1572">
        <v>23</v>
      </c>
      <c r="S1572">
        <v>167</v>
      </c>
      <c r="T1572">
        <v>7.3</v>
      </c>
      <c r="U1572">
        <v>0</v>
      </c>
      <c r="V1572">
        <v>24</v>
      </c>
      <c r="W1572">
        <v>1.4</v>
      </c>
      <c r="X1572">
        <v>10.4</v>
      </c>
      <c r="Y1572" s="2">
        <v>0.67600000000000005</v>
      </c>
      <c r="Z1572">
        <v>1440</v>
      </c>
      <c r="AA1572">
        <v>13</v>
      </c>
      <c r="AB1572">
        <v>2</v>
      </c>
    </row>
    <row r="1573" spans="1:28" x14ac:dyDescent="0.25">
      <c r="A1573">
        <v>2010</v>
      </c>
      <c r="B1573">
        <v>5</v>
      </c>
      <c r="C1573" t="s">
        <v>1248</v>
      </c>
      <c r="D1573" t="str">
        <f>IFERROR(INDEX('Draft Master List'!E:F,MATCH(C1573,'Draft Master List'!E:E,0),2),"N/A")</f>
        <v>N/A</v>
      </c>
      <c r="E1573" t="s">
        <v>15</v>
      </c>
      <c r="F1573">
        <v>28</v>
      </c>
      <c r="G1573" t="s">
        <v>76</v>
      </c>
      <c r="H1573">
        <v>16</v>
      </c>
      <c r="I1573">
        <v>16</v>
      </c>
      <c r="J1573">
        <v>321</v>
      </c>
      <c r="K1573">
        <v>1111</v>
      </c>
      <c r="L1573">
        <v>7</v>
      </c>
      <c r="M1573">
        <v>26</v>
      </c>
      <c r="N1573">
        <v>3.5</v>
      </c>
      <c r="O1573">
        <v>69.400000000000006</v>
      </c>
      <c r="P1573">
        <v>20.100000000000001</v>
      </c>
      <c r="Q1573">
        <v>37</v>
      </c>
      <c r="R1573">
        <v>28</v>
      </c>
      <c r="S1573">
        <v>178</v>
      </c>
      <c r="T1573">
        <v>6.4</v>
      </c>
      <c r="U1573">
        <v>1</v>
      </c>
      <c r="V1573">
        <v>24</v>
      </c>
      <c r="W1573">
        <v>1.8</v>
      </c>
      <c r="X1573">
        <v>11.1</v>
      </c>
      <c r="Y1573" s="2">
        <v>0.75700000000000001</v>
      </c>
      <c r="Z1573">
        <v>1289</v>
      </c>
      <c r="AA1573">
        <v>8</v>
      </c>
      <c r="AB1573">
        <v>7</v>
      </c>
    </row>
    <row r="1574" spans="1:28" x14ac:dyDescent="0.25">
      <c r="A1574">
        <v>2010</v>
      </c>
      <c r="B1574">
        <v>6</v>
      </c>
      <c r="C1574" t="s">
        <v>95</v>
      </c>
      <c r="D1574" t="str">
        <f>IFERROR(INDEX('Draft Master List'!E:F,MATCH(C1574,'Draft Master List'!E:E,0),2),"N/A")</f>
        <v>242008</v>
      </c>
      <c r="E1574" t="s">
        <v>28</v>
      </c>
      <c r="F1574">
        <v>25</v>
      </c>
      <c r="G1574" t="s">
        <v>76</v>
      </c>
      <c r="H1574">
        <v>16</v>
      </c>
      <c r="I1574">
        <v>16</v>
      </c>
      <c r="J1574">
        <v>316</v>
      </c>
      <c r="K1574">
        <v>1364</v>
      </c>
      <c r="L1574">
        <v>11</v>
      </c>
      <c r="M1574">
        <v>76</v>
      </c>
      <c r="N1574">
        <v>4.3</v>
      </c>
      <c r="O1574">
        <v>85.3</v>
      </c>
      <c r="P1574">
        <v>19.8</v>
      </c>
      <c r="Q1574">
        <v>57</v>
      </c>
      <c r="R1574">
        <v>44</v>
      </c>
      <c r="S1574">
        <v>245</v>
      </c>
      <c r="T1574">
        <v>5.6</v>
      </c>
      <c r="U1574">
        <v>1</v>
      </c>
      <c r="V1574">
        <v>25</v>
      </c>
      <c r="W1574">
        <v>2.8</v>
      </c>
      <c r="X1574">
        <v>15.3</v>
      </c>
      <c r="Y1574" s="2">
        <v>0.77200000000000002</v>
      </c>
      <c r="Z1574">
        <v>1609</v>
      </c>
      <c r="AA1574">
        <v>12</v>
      </c>
      <c r="AB1574">
        <v>3</v>
      </c>
    </row>
    <row r="1575" spans="1:28" x14ac:dyDescent="0.25">
      <c r="A1575">
        <v>2010</v>
      </c>
      <c r="B1575">
        <v>7</v>
      </c>
      <c r="C1575" t="s">
        <v>384</v>
      </c>
      <c r="D1575" t="str">
        <f>IFERROR(INDEX('Draft Master List'!E:F,MATCH(C1575,'Draft Master List'!E:E,0),2),"N/A")</f>
        <v>552008</v>
      </c>
      <c r="E1575" t="s">
        <v>3</v>
      </c>
      <c r="F1575">
        <v>23</v>
      </c>
      <c r="G1575" t="s">
        <v>76</v>
      </c>
      <c r="H1575">
        <v>16</v>
      </c>
      <c r="I1575">
        <v>14</v>
      </c>
      <c r="J1575">
        <v>307</v>
      </c>
      <c r="K1575">
        <v>1220</v>
      </c>
      <c r="L1575">
        <v>5</v>
      </c>
      <c r="M1575">
        <v>50</v>
      </c>
      <c r="N1575">
        <v>4</v>
      </c>
      <c r="O1575">
        <v>76.3</v>
      </c>
      <c r="P1575">
        <v>19.2</v>
      </c>
      <c r="Q1575">
        <v>83</v>
      </c>
      <c r="R1575">
        <v>63</v>
      </c>
      <c r="S1575">
        <v>556</v>
      </c>
      <c r="T1575">
        <v>8.8000000000000007</v>
      </c>
      <c r="U1575">
        <v>1</v>
      </c>
      <c r="V1575">
        <v>34</v>
      </c>
      <c r="W1575">
        <v>3.9</v>
      </c>
      <c r="X1575">
        <v>34.799999999999997</v>
      </c>
      <c r="Y1575" s="2">
        <v>0.75900000000000001</v>
      </c>
      <c r="Z1575">
        <v>1776</v>
      </c>
      <c r="AA1575">
        <v>6</v>
      </c>
      <c r="AB1575">
        <v>0</v>
      </c>
    </row>
    <row r="1576" spans="1:28" x14ac:dyDescent="0.25">
      <c r="A1576">
        <v>2010</v>
      </c>
      <c r="B1576">
        <v>8</v>
      </c>
      <c r="C1576" t="s">
        <v>518</v>
      </c>
      <c r="D1576" t="str">
        <f>IFERROR(INDEX('Draft Master List'!E:F,MATCH(C1576,'Draft Master List'!E:E,0),2),"N/A")</f>
        <v>602006</v>
      </c>
      <c r="E1576" t="s">
        <v>4</v>
      </c>
      <c r="F1576">
        <v>25</v>
      </c>
      <c r="G1576" t="s">
        <v>76</v>
      </c>
      <c r="H1576">
        <v>14</v>
      </c>
      <c r="I1576">
        <v>14</v>
      </c>
      <c r="J1576">
        <v>299</v>
      </c>
      <c r="K1576">
        <v>1324</v>
      </c>
      <c r="L1576">
        <v>5</v>
      </c>
      <c r="M1576">
        <v>37</v>
      </c>
      <c r="N1576">
        <v>4.4000000000000004</v>
      </c>
      <c r="O1576">
        <v>94.6</v>
      </c>
      <c r="P1576">
        <v>21.4</v>
      </c>
      <c r="Q1576">
        <v>44</v>
      </c>
      <c r="R1576">
        <v>34</v>
      </c>
      <c r="S1576">
        <v>317</v>
      </c>
      <c r="T1576">
        <v>9.3000000000000007</v>
      </c>
      <c r="U1576">
        <v>2</v>
      </c>
      <c r="V1576">
        <v>75</v>
      </c>
      <c r="W1576">
        <v>2.4</v>
      </c>
      <c r="X1576">
        <v>22.6</v>
      </c>
      <c r="Y1576" s="2">
        <v>0.77300000000000002</v>
      </c>
      <c r="Z1576">
        <v>1641</v>
      </c>
      <c r="AA1576">
        <v>7</v>
      </c>
      <c r="AB1576">
        <v>2</v>
      </c>
    </row>
    <row r="1577" spans="1:28" x14ac:dyDescent="0.25">
      <c r="A1577">
        <v>2010</v>
      </c>
      <c r="B1577">
        <v>9</v>
      </c>
      <c r="C1577" t="s">
        <v>94</v>
      </c>
      <c r="D1577" t="str">
        <f>IFERROR(INDEX('Draft Master List'!E:F,MATCH(C1577,'Draft Master List'!E:E,0),2),"N/A")</f>
        <v>72007</v>
      </c>
      <c r="E1577" t="s">
        <v>18</v>
      </c>
      <c r="F1577">
        <v>25</v>
      </c>
      <c r="G1577" t="s">
        <v>76</v>
      </c>
      <c r="H1577">
        <v>15</v>
      </c>
      <c r="I1577">
        <v>15</v>
      </c>
      <c r="J1577">
        <v>283</v>
      </c>
      <c r="K1577">
        <v>1298</v>
      </c>
      <c r="L1577">
        <v>12</v>
      </c>
      <c r="M1577">
        <v>80</v>
      </c>
      <c r="N1577">
        <v>4.5999999999999996</v>
      </c>
      <c r="O1577">
        <v>86.5</v>
      </c>
      <c r="P1577">
        <v>18.899999999999999</v>
      </c>
      <c r="Q1577">
        <v>50</v>
      </c>
      <c r="R1577">
        <v>36</v>
      </c>
      <c r="S1577">
        <v>341</v>
      </c>
      <c r="T1577">
        <v>9.5</v>
      </c>
      <c r="U1577">
        <v>1</v>
      </c>
      <c r="V1577">
        <v>34</v>
      </c>
      <c r="W1577">
        <v>2.4</v>
      </c>
      <c r="X1577">
        <v>22.7</v>
      </c>
      <c r="Y1577" s="2">
        <v>0.72</v>
      </c>
      <c r="Z1577">
        <v>1639</v>
      </c>
      <c r="AA1577">
        <v>13</v>
      </c>
      <c r="AB1577">
        <v>1</v>
      </c>
    </row>
    <row r="1578" spans="1:28" x14ac:dyDescent="0.25">
      <c r="A1578">
        <v>2010</v>
      </c>
      <c r="B1578">
        <v>10</v>
      </c>
      <c r="C1578" t="s">
        <v>507</v>
      </c>
      <c r="D1578" t="str">
        <f>IFERROR(INDEX('Draft Master List'!E:F,MATCH(C1578,'Draft Master List'!E:E,0),2),"N/A")</f>
        <v>2502007</v>
      </c>
      <c r="E1578" t="s">
        <v>9</v>
      </c>
      <c r="F1578">
        <v>24</v>
      </c>
      <c r="G1578" t="s">
        <v>76</v>
      </c>
      <c r="H1578">
        <v>16</v>
      </c>
      <c r="I1578">
        <v>11</v>
      </c>
      <c r="J1578">
        <v>276</v>
      </c>
      <c r="K1578">
        <v>1235</v>
      </c>
      <c r="L1578">
        <v>8</v>
      </c>
      <c r="M1578">
        <v>48</v>
      </c>
      <c r="N1578">
        <v>4.5</v>
      </c>
      <c r="O1578">
        <v>77.2</v>
      </c>
      <c r="P1578">
        <v>17.3</v>
      </c>
      <c r="Q1578">
        <v>58</v>
      </c>
      <c r="R1578">
        <v>47</v>
      </c>
      <c r="S1578">
        <v>314</v>
      </c>
      <c r="T1578">
        <v>6.7</v>
      </c>
      <c r="U1578">
        <v>0</v>
      </c>
      <c r="V1578">
        <v>18</v>
      </c>
      <c r="W1578">
        <v>2.9</v>
      </c>
      <c r="X1578">
        <v>19.600000000000001</v>
      </c>
      <c r="Y1578" s="2">
        <v>0.81</v>
      </c>
      <c r="Z1578">
        <v>1549</v>
      </c>
      <c r="AA1578">
        <v>8</v>
      </c>
      <c r="AB1578">
        <v>7</v>
      </c>
    </row>
    <row r="1579" spans="1:28" x14ac:dyDescent="0.25">
      <c r="A1579">
        <v>2010</v>
      </c>
      <c r="B1579">
        <v>11</v>
      </c>
      <c r="C1579" t="s">
        <v>431</v>
      </c>
      <c r="D1579" t="str">
        <f>IFERROR(INDEX('Draft Master List'!E:F,MATCH(C1579,'Draft Master List'!E:E,0),2),"N/A")</f>
        <v>2272008</v>
      </c>
      <c r="E1579" t="s">
        <v>64</v>
      </c>
      <c r="F1579">
        <v>24</v>
      </c>
      <c r="G1579" t="s">
        <v>76</v>
      </c>
      <c r="H1579">
        <v>16</v>
      </c>
      <c r="I1579">
        <v>14</v>
      </c>
      <c r="J1579">
        <v>270</v>
      </c>
      <c r="K1579">
        <v>1177</v>
      </c>
      <c r="L1579">
        <v>11</v>
      </c>
      <c r="M1579">
        <v>48</v>
      </c>
      <c r="N1579">
        <v>4.4000000000000004</v>
      </c>
      <c r="O1579">
        <v>73.599999999999994</v>
      </c>
      <c r="P1579">
        <v>16.899999999999999</v>
      </c>
      <c r="Q1579">
        <v>77</v>
      </c>
      <c r="R1579">
        <v>61</v>
      </c>
      <c r="S1579">
        <v>477</v>
      </c>
      <c r="T1579">
        <v>7.8</v>
      </c>
      <c r="U1579">
        <v>2</v>
      </c>
      <c r="V1579">
        <v>47</v>
      </c>
      <c r="W1579">
        <v>3.8</v>
      </c>
      <c r="X1579">
        <v>29.8</v>
      </c>
      <c r="Y1579" s="2">
        <v>0.79200000000000004</v>
      </c>
      <c r="Z1579">
        <v>1654</v>
      </c>
      <c r="AA1579">
        <v>13</v>
      </c>
      <c r="AB1579">
        <v>8</v>
      </c>
    </row>
    <row r="1580" spans="1:28" x14ac:dyDescent="0.25">
      <c r="A1580">
        <v>2010</v>
      </c>
      <c r="B1580">
        <v>12</v>
      </c>
      <c r="C1580" t="s">
        <v>671</v>
      </c>
      <c r="D1580" t="str">
        <f>IFERROR(INDEX('Draft Master List'!E:F,MATCH(C1580,'Draft Master List'!E:E,0),2),"N/A")</f>
        <v>N/A</v>
      </c>
      <c r="E1580" t="s">
        <v>25</v>
      </c>
      <c r="F1580">
        <v>32</v>
      </c>
      <c r="G1580" t="s">
        <v>76</v>
      </c>
      <c r="H1580">
        <v>16</v>
      </c>
      <c r="I1580">
        <v>10</v>
      </c>
      <c r="J1580">
        <v>245</v>
      </c>
      <c r="K1580">
        <v>896</v>
      </c>
      <c r="L1580">
        <v>6</v>
      </c>
      <c r="M1580">
        <v>70</v>
      </c>
      <c r="N1580">
        <v>3.7</v>
      </c>
      <c r="O1580">
        <v>56</v>
      </c>
      <c r="P1580">
        <v>15.3</v>
      </c>
      <c r="Q1580">
        <v>20</v>
      </c>
      <c r="R1580">
        <v>14</v>
      </c>
      <c r="S1580">
        <v>122</v>
      </c>
      <c r="T1580">
        <v>8.6999999999999993</v>
      </c>
      <c r="U1580">
        <v>0</v>
      </c>
      <c r="V1580">
        <v>20</v>
      </c>
      <c r="W1580">
        <v>0.9</v>
      </c>
      <c r="X1580">
        <v>7.6</v>
      </c>
      <c r="Y1580" s="2">
        <v>0.7</v>
      </c>
      <c r="Z1580">
        <v>1018</v>
      </c>
      <c r="AA1580">
        <v>6</v>
      </c>
      <c r="AB1580">
        <v>3</v>
      </c>
    </row>
    <row r="1581" spans="1:28" x14ac:dyDescent="0.25">
      <c r="A1581">
        <v>2010</v>
      </c>
      <c r="B1581">
        <v>13</v>
      </c>
      <c r="C1581" t="s">
        <v>86</v>
      </c>
      <c r="D1581" t="str">
        <f>IFERROR(INDEX('Draft Master List'!E:F,MATCH(C1581,'Draft Master List'!E:E,0),2),"N/A")</f>
        <v>442008</v>
      </c>
      <c r="E1581" t="s">
        <v>63</v>
      </c>
      <c r="F1581">
        <v>25</v>
      </c>
      <c r="G1581" t="s">
        <v>76</v>
      </c>
      <c r="H1581">
        <v>16</v>
      </c>
      <c r="I1581">
        <v>16</v>
      </c>
      <c r="J1581">
        <v>237</v>
      </c>
      <c r="K1581">
        <v>1069</v>
      </c>
      <c r="L1581">
        <v>6</v>
      </c>
      <c r="M1581">
        <v>68</v>
      </c>
      <c r="N1581">
        <v>4.5</v>
      </c>
      <c r="O1581">
        <v>66.8</v>
      </c>
      <c r="P1581">
        <v>14.8</v>
      </c>
      <c r="Q1581">
        <v>70</v>
      </c>
      <c r="R1581">
        <v>51</v>
      </c>
      <c r="S1581">
        <v>547</v>
      </c>
      <c r="T1581">
        <v>10.7</v>
      </c>
      <c r="U1581">
        <v>3</v>
      </c>
      <c r="V1581">
        <v>89</v>
      </c>
      <c r="W1581">
        <v>3.2</v>
      </c>
      <c r="X1581">
        <v>34.200000000000003</v>
      </c>
      <c r="Y1581" s="2">
        <v>0.72899999999999998</v>
      </c>
      <c r="Z1581">
        <v>1616</v>
      </c>
      <c r="AA1581">
        <v>9</v>
      </c>
      <c r="AB1581">
        <v>3</v>
      </c>
    </row>
    <row r="1582" spans="1:28" x14ac:dyDescent="0.25">
      <c r="A1582">
        <v>2010</v>
      </c>
      <c r="B1582">
        <v>14</v>
      </c>
      <c r="C1582" t="s">
        <v>99</v>
      </c>
      <c r="D1582" t="str">
        <f>IFERROR(INDEX('Draft Master List'!E:F,MATCH(C1582,'Draft Master List'!E:E,0),2),"N/A")</f>
        <v>732008</v>
      </c>
      <c r="E1582" t="s">
        <v>25</v>
      </c>
      <c r="F1582">
        <v>24</v>
      </c>
      <c r="G1582" t="s">
        <v>664</v>
      </c>
      <c r="H1582">
        <v>16</v>
      </c>
      <c r="I1582">
        <v>6</v>
      </c>
      <c r="J1582">
        <v>230</v>
      </c>
      <c r="K1582">
        <v>1467</v>
      </c>
      <c r="L1582">
        <v>5</v>
      </c>
      <c r="M1582">
        <v>80</v>
      </c>
      <c r="N1582">
        <v>6.4</v>
      </c>
      <c r="O1582">
        <v>91.7</v>
      </c>
      <c r="P1582">
        <v>14.4</v>
      </c>
      <c r="Q1582">
        <v>64</v>
      </c>
      <c r="R1582">
        <v>45</v>
      </c>
      <c r="S1582">
        <v>468</v>
      </c>
      <c r="T1582">
        <v>10.4</v>
      </c>
      <c r="U1582">
        <v>3</v>
      </c>
      <c r="V1582">
        <v>31</v>
      </c>
      <c r="W1582">
        <v>2.8</v>
      </c>
      <c r="X1582">
        <v>29.3</v>
      </c>
      <c r="Y1582" s="2">
        <v>0.70299999999999996</v>
      </c>
      <c r="Z1582">
        <v>1935</v>
      </c>
      <c r="AA1582">
        <v>8</v>
      </c>
      <c r="AB1582">
        <v>3</v>
      </c>
    </row>
    <row r="1583" spans="1:28" x14ac:dyDescent="0.25">
      <c r="A1583">
        <v>2010</v>
      </c>
      <c r="B1583">
        <v>15</v>
      </c>
      <c r="C1583" t="s">
        <v>1192</v>
      </c>
      <c r="D1583" t="str">
        <f>IFERROR(INDEX('Draft Master List'!E:F,MATCH(C1583,'Draft Master List'!E:E,0),2),"N/A")</f>
        <v>N/A</v>
      </c>
      <c r="E1583" t="s">
        <v>30</v>
      </c>
      <c r="F1583">
        <v>25</v>
      </c>
      <c r="G1583" t="s">
        <v>76</v>
      </c>
      <c r="H1583">
        <v>16</v>
      </c>
      <c r="I1583">
        <v>11</v>
      </c>
      <c r="J1583">
        <v>229</v>
      </c>
      <c r="K1583">
        <v>1008</v>
      </c>
      <c r="L1583">
        <v>13</v>
      </c>
      <c r="M1583">
        <v>33</v>
      </c>
      <c r="N1583">
        <v>4.4000000000000004</v>
      </c>
      <c r="O1583">
        <v>63</v>
      </c>
      <c r="P1583">
        <v>14.3</v>
      </c>
      <c r="Q1583">
        <v>16</v>
      </c>
      <c r="R1583">
        <v>12</v>
      </c>
      <c r="S1583">
        <v>85</v>
      </c>
      <c r="T1583">
        <v>7.1</v>
      </c>
      <c r="U1583">
        <v>0</v>
      </c>
      <c r="V1583">
        <v>16</v>
      </c>
      <c r="W1583">
        <v>0.8</v>
      </c>
      <c r="X1583">
        <v>5.3</v>
      </c>
      <c r="Y1583" s="2">
        <v>0.75</v>
      </c>
      <c r="Z1583">
        <v>1093</v>
      </c>
      <c r="AA1583">
        <v>13</v>
      </c>
      <c r="AB1583">
        <v>0</v>
      </c>
    </row>
    <row r="1584" spans="1:28" x14ac:dyDescent="0.25">
      <c r="A1584">
        <v>2010</v>
      </c>
      <c r="B1584">
        <v>16</v>
      </c>
      <c r="C1584" t="s">
        <v>96</v>
      </c>
      <c r="D1584" t="str">
        <f>IFERROR(INDEX('Draft Master List'!E:F,MATCH(C1584,'Draft Master List'!E:E,0),2),"N/A")</f>
        <v>42008</v>
      </c>
      <c r="E1584" t="s">
        <v>16</v>
      </c>
      <c r="F1584">
        <v>23</v>
      </c>
      <c r="G1584" t="s">
        <v>76</v>
      </c>
      <c r="H1584">
        <v>13</v>
      </c>
      <c r="I1584">
        <v>13</v>
      </c>
      <c r="J1584">
        <v>223</v>
      </c>
      <c r="K1584">
        <v>1157</v>
      </c>
      <c r="L1584">
        <v>7</v>
      </c>
      <c r="M1584">
        <v>57</v>
      </c>
      <c r="N1584">
        <v>5.2</v>
      </c>
      <c r="O1584">
        <v>89</v>
      </c>
      <c r="P1584">
        <v>17.2</v>
      </c>
      <c r="Q1584">
        <v>61</v>
      </c>
      <c r="R1584">
        <v>47</v>
      </c>
      <c r="S1584">
        <v>507</v>
      </c>
      <c r="T1584">
        <v>10.8</v>
      </c>
      <c r="U1584">
        <v>3</v>
      </c>
      <c r="V1584">
        <v>67</v>
      </c>
      <c r="W1584">
        <v>3.6</v>
      </c>
      <c r="X1584">
        <v>39</v>
      </c>
      <c r="Y1584" s="2">
        <v>0.77</v>
      </c>
      <c r="Z1584">
        <v>1664</v>
      </c>
      <c r="AA1584">
        <v>10</v>
      </c>
      <c r="AB1584">
        <v>4</v>
      </c>
    </row>
    <row r="1585" spans="1:28" x14ac:dyDescent="0.25">
      <c r="A1585">
        <v>2010</v>
      </c>
      <c r="B1585">
        <v>17</v>
      </c>
      <c r="C1585" t="s">
        <v>721</v>
      </c>
      <c r="D1585" t="str">
        <f>IFERROR(INDEX('Draft Master List'!E:F,MATCH(C1585,'Draft Master List'!E:E,0),2),"N/A")</f>
        <v>N/A</v>
      </c>
      <c r="E1585" t="s">
        <v>29</v>
      </c>
      <c r="F1585">
        <v>29</v>
      </c>
      <c r="G1585" t="s">
        <v>76</v>
      </c>
      <c r="H1585">
        <v>16</v>
      </c>
      <c r="I1585">
        <v>13</v>
      </c>
      <c r="J1585">
        <v>222</v>
      </c>
      <c r="K1585">
        <v>927</v>
      </c>
      <c r="L1585">
        <v>5</v>
      </c>
      <c r="M1585">
        <v>39</v>
      </c>
      <c r="N1585">
        <v>4.2</v>
      </c>
      <c r="O1585">
        <v>57.9</v>
      </c>
      <c r="P1585">
        <v>13.9</v>
      </c>
      <c r="Q1585">
        <v>54</v>
      </c>
      <c r="R1585">
        <v>31</v>
      </c>
      <c r="S1585">
        <v>215</v>
      </c>
      <c r="T1585">
        <v>6.9</v>
      </c>
      <c r="U1585">
        <v>2</v>
      </c>
      <c r="V1585">
        <v>65</v>
      </c>
      <c r="W1585">
        <v>1.9</v>
      </c>
      <c r="X1585">
        <v>13.4</v>
      </c>
      <c r="Y1585" s="2">
        <v>0.57399999999999995</v>
      </c>
      <c r="Z1585">
        <v>1142</v>
      </c>
      <c r="AA1585">
        <v>7</v>
      </c>
      <c r="AB1585">
        <v>5</v>
      </c>
    </row>
    <row r="1586" spans="1:28" x14ac:dyDescent="0.25">
      <c r="A1586">
        <v>2010</v>
      </c>
      <c r="B1586">
        <v>18</v>
      </c>
      <c r="C1586" t="s">
        <v>724</v>
      </c>
      <c r="D1586" t="str">
        <f>IFERROR(INDEX('Draft Master List'!E:F,MATCH(C1586,'Draft Master List'!E:E,0),2),"N/A")</f>
        <v>N/A</v>
      </c>
      <c r="E1586" t="s">
        <v>32</v>
      </c>
      <c r="F1586">
        <v>31</v>
      </c>
      <c r="G1586" t="s">
        <v>76</v>
      </c>
      <c r="H1586">
        <v>15</v>
      </c>
      <c r="I1586">
        <v>13</v>
      </c>
      <c r="J1586">
        <v>219</v>
      </c>
      <c r="K1586">
        <v>914</v>
      </c>
      <c r="L1586">
        <v>6</v>
      </c>
      <c r="M1586">
        <v>31</v>
      </c>
      <c r="N1586">
        <v>4.2</v>
      </c>
      <c r="O1586">
        <v>60.9</v>
      </c>
      <c r="P1586">
        <v>14.6</v>
      </c>
      <c r="Q1586">
        <v>79</v>
      </c>
      <c r="R1586">
        <v>52</v>
      </c>
      <c r="S1586">
        <v>368</v>
      </c>
      <c r="T1586">
        <v>7.1</v>
      </c>
      <c r="U1586">
        <v>0</v>
      </c>
      <c r="V1586">
        <v>21</v>
      </c>
      <c r="W1586">
        <v>3.5</v>
      </c>
      <c r="X1586">
        <v>24.5</v>
      </c>
      <c r="Y1586" s="2">
        <v>0.65800000000000003</v>
      </c>
      <c r="Z1586">
        <v>1282</v>
      </c>
      <c r="AA1586">
        <v>6</v>
      </c>
      <c r="AB1586">
        <v>3</v>
      </c>
    </row>
    <row r="1587" spans="1:28" x14ac:dyDescent="0.25">
      <c r="A1587">
        <v>2010</v>
      </c>
      <c r="B1587">
        <v>19</v>
      </c>
      <c r="C1587" t="s">
        <v>327</v>
      </c>
      <c r="D1587" t="str">
        <f>IFERROR(INDEX('Draft Master List'!E:F,MATCH(C1587,'Draft Master List'!E:E,0),2),"N/A")</f>
        <v>532009</v>
      </c>
      <c r="E1587" t="s">
        <v>6</v>
      </c>
      <c r="F1587">
        <v>22</v>
      </c>
      <c r="G1587" t="s">
        <v>76</v>
      </c>
      <c r="H1587">
        <v>15</v>
      </c>
      <c r="I1587">
        <v>13</v>
      </c>
      <c r="J1587">
        <v>207</v>
      </c>
      <c r="K1587">
        <v>1080</v>
      </c>
      <c r="L1587">
        <v>7</v>
      </c>
      <c r="M1587">
        <v>62</v>
      </c>
      <c r="N1587">
        <v>5.2</v>
      </c>
      <c r="O1587">
        <v>72</v>
      </c>
      <c r="P1587">
        <v>13.8</v>
      </c>
      <c r="Q1587">
        <v>91</v>
      </c>
      <c r="R1587">
        <v>78</v>
      </c>
      <c r="S1587">
        <v>592</v>
      </c>
      <c r="T1587">
        <v>7.6</v>
      </c>
      <c r="U1587">
        <v>2</v>
      </c>
      <c r="V1587">
        <v>40</v>
      </c>
      <c r="W1587">
        <v>5.2</v>
      </c>
      <c r="X1587">
        <v>39.5</v>
      </c>
      <c r="Y1587" s="2">
        <v>0.85699999999999998</v>
      </c>
      <c r="Z1587">
        <v>1672</v>
      </c>
      <c r="AA1587">
        <v>9</v>
      </c>
      <c r="AB1587">
        <v>2</v>
      </c>
    </row>
    <row r="1588" spans="1:28" x14ac:dyDescent="0.25">
      <c r="A1588">
        <v>2010</v>
      </c>
      <c r="B1588">
        <v>20</v>
      </c>
      <c r="C1588" t="s">
        <v>941</v>
      </c>
      <c r="D1588" t="str">
        <f>IFERROR(INDEX('Draft Master List'!E:F,MATCH(C1588,'Draft Master List'!E:E,0),2),"N/A")</f>
        <v>N/A</v>
      </c>
      <c r="E1588" t="s">
        <v>34</v>
      </c>
      <c r="F1588">
        <v>27</v>
      </c>
      <c r="G1588" t="s">
        <v>76</v>
      </c>
      <c r="H1588">
        <v>11</v>
      </c>
      <c r="I1588">
        <v>11</v>
      </c>
      <c r="J1588">
        <v>203</v>
      </c>
      <c r="K1588">
        <v>853</v>
      </c>
      <c r="L1588">
        <v>3</v>
      </c>
      <c r="M1588">
        <v>64</v>
      </c>
      <c r="N1588">
        <v>4.2</v>
      </c>
      <c r="O1588">
        <v>77.5</v>
      </c>
      <c r="P1588">
        <v>18.5</v>
      </c>
      <c r="Q1588">
        <v>72</v>
      </c>
      <c r="R1588">
        <v>46</v>
      </c>
      <c r="S1588">
        <v>452</v>
      </c>
      <c r="T1588">
        <v>9.8000000000000007</v>
      </c>
      <c r="U1588">
        <v>2</v>
      </c>
      <c r="V1588">
        <v>41</v>
      </c>
      <c r="W1588">
        <v>4.2</v>
      </c>
      <c r="X1588">
        <v>41.1</v>
      </c>
      <c r="Y1588" s="2">
        <v>0.63900000000000001</v>
      </c>
      <c r="Z1588">
        <v>1305</v>
      </c>
      <c r="AA1588">
        <v>5</v>
      </c>
      <c r="AB1588">
        <v>4</v>
      </c>
    </row>
    <row r="1589" spans="1:28" x14ac:dyDescent="0.25">
      <c r="A1589">
        <v>2010</v>
      </c>
      <c r="B1589">
        <v>21</v>
      </c>
      <c r="C1589" t="s">
        <v>439</v>
      </c>
      <c r="D1589" t="str">
        <f>IFERROR(INDEX('Draft Master List'!E:F,MATCH(C1589,'Draft Master List'!E:E,0),2),"N/A")</f>
        <v>122007</v>
      </c>
      <c r="E1589" t="s">
        <v>669</v>
      </c>
      <c r="F1589">
        <v>24</v>
      </c>
      <c r="H1589">
        <v>16</v>
      </c>
      <c r="I1589">
        <v>14</v>
      </c>
      <c r="J1589">
        <v>202</v>
      </c>
      <c r="K1589">
        <v>737</v>
      </c>
      <c r="L1589">
        <v>6</v>
      </c>
      <c r="M1589">
        <v>39</v>
      </c>
      <c r="N1589">
        <v>3.6</v>
      </c>
      <c r="O1589">
        <v>46.1</v>
      </c>
      <c r="P1589">
        <v>12.6</v>
      </c>
      <c r="Q1589">
        <v>26</v>
      </c>
      <c r="R1589">
        <v>22</v>
      </c>
      <c r="S1589">
        <v>145</v>
      </c>
      <c r="T1589">
        <v>6.6</v>
      </c>
      <c r="U1589">
        <v>0</v>
      </c>
      <c r="V1589">
        <v>22</v>
      </c>
      <c r="W1589">
        <v>1.4</v>
      </c>
      <c r="X1589">
        <v>9.1</v>
      </c>
      <c r="Y1589" s="2">
        <v>0.84599999999999997</v>
      </c>
      <c r="Z1589">
        <v>882</v>
      </c>
      <c r="AA1589">
        <v>6</v>
      </c>
      <c r="AB1589">
        <v>4</v>
      </c>
    </row>
    <row r="1590" spans="1:28" x14ac:dyDescent="0.25">
      <c r="A1590">
        <v>2010</v>
      </c>
      <c r="B1590">
        <v>22</v>
      </c>
      <c r="C1590" t="s">
        <v>951</v>
      </c>
      <c r="D1590" t="str">
        <f>IFERROR(INDEX('Draft Master List'!E:F,MATCH(C1590,'Draft Master List'!E:E,0),2),"N/A")</f>
        <v>N/A</v>
      </c>
      <c r="E1590" t="s">
        <v>14</v>
      </c>
      <c r="F1590">
        <v>24</v>
      </c>
      <c r="G1590" t="s">
        <v>643</v>
      </c>
      <c r="H1590">
        <v>13</v>
      </c>
      <c r="I1590">
        <v>7</v>
      </c>
      <c r="J1590">
        <v>201</v>
      </c>
      <c r="K1590">
        <v>1007</v>
      </c>
      <c r="L1590">
        <v>6</v>
      </c>
      <c r="M1590">
        <v>53</v>
      </c>
      <c r="N1590">
        <v>5</v>
      </c>
      <c r="O1590">
        <v>77.5</v>
      </c>
      <c r="P1590">
        <v>15.5</v>
      </c>
      <c r="Q1590">
        <v>7</v>
      </c>
      <c r="R1590">
        <v>5</v>
      </c>
      <c r="S1590">
        <v>14</v>
      </c>
      <c r="T1590">
        <v>2.8</v>
      </c>
      <c r="U1590">
        <v>0</v>
      </c>
      <c r="V1590">
        <v>7</v>
      </c>
      <c r="W1590">
        <v>0.4</v>
      </c>
      <c r="X1590">
        <v>1.1000000000000001</v>
      </c>
      <c r="Y1590" s="2">
        <v>0.71399999999999997</v>
      </c>
      <c r="Z1590">
        <v>1021</v>
      </c>
      <c r="AA1590">
        <v>6</v>
      </c>
      <c r="AB1590">
        <v>4</v>
      </c>
    </row>
    <row r="1591" spans="1:28" x14ac:dyDescent="0.25">
      <c r="A1591">
        <v>2010</v>
      </c>
      <c r="B1591">
        <v>23</v>
      </c>
      <c r="C1591" t="s">
        <v>566</v>
      </c>
      <c r="D1591" t="str">
        <f>IFERROR(INDEX('Draft Master List'!E:F,MATCH(C1591,'Draft Master List'!E:E,0),2),"N/A")</f>
        <v>N/A</v>
      </c>
      <c r="E1591" t="s">
        <v>33</v>
      </c>
      <c r="F1591">
        <v>29</v>
      </c>
      <c r="G1591" t="s">
        <v>76</v>
      </c>
      <c r="H1591">
        <v>16</v>
      </c>
      <c r="I1591">
        <v>16</v>
      </c>
      <c r="J1591">
        <v>200</v>
      </c>
      <c r="K1591">
        <v>734</v>
      </c>
      <c r="L1591">
        <v>5</v>
      </c>
      <c r="M1591">
        <v>51</v>
      </c>
      <c r="N1591">
        <v>3.7</v>
      </c>
      <c r="O1591">
        <v>45.9</v>
      </c>
      <c r="P1591">
        <v>12.5</v>
      </c>
      <c r="Q1591">
        <v>43</v>
      </c>
      <c r="R1591">
        <v>33</v>
      </c>
      <c r="S1591">
        <v>242</v>
      </c>
      <c r="T1591">
        <v>7.3</v>
      </c>
      <c r="U1591">
        <v>0</v>
      </c>
      <c r="V1591">
        <v>24</v>
      </c>
      <c r="W1591">
        <v>2.1</v>
      </c>
      <c r="X1591">
        <v>15.1</v>
      </c>
      <c r="Y1591" s="2">
        <v>0.76700000000000002</v>
      </c>
      <c r="Z1591">
        <v>976</v>
      </c>
      <c r="AA1591">
        <v>5</v>
      </c>
      <c r="AB1591">
        <v>3</v>
      </c>
    </row>
    <row r="1592" spans="1:28" x14ac:dyDescent="0.25">
      <c r="A1592">
        <v>2010</v>
      </c>
      <c r="B1592">
        <v>24</v>
      </c>
      <c r="C1592" t="s">
        <v>453</v>
      </c>
      <c r="D1592" t="str">
        <f>IFERROR(INDEX('Draft Master List'!E:F,MATCH(C1592,'Draft Master List'!E:E,0),2),"N/A")</f>
        <v>632007</v>
      </c>
      <c r="E1592" t="s">
        <v>5</v>
      </c>
      <c r="F1592">
        <v>25</v>
      </c>
      <c r="G1592" t="s">
        <v>76</v>
      </c>
      <c r="H1592">
        <v>16</v>
      </c>
      <c r="I1592">
        <v>13</v>
      </c>
      <c r="J1592">
        <v>190</v>
      </c>
      <c r="K1592">
        <v>703</v>
      </c>
      <c r="L1592">
        <v>3</v>
      </c>
      <c r="M1592">
        <v>71</v>
      </c>
      <c r="N1592">
        <v>3.7</v>
      </c>
      <c r="O1592">
        <v>43.9</v>
      </c>
      <c r="P1592">
        <v>11.9</v>
      </c>
      <c r="Q1592">
        <v>50</v>
      </c>
      <c r="R1592">
        <v>43</v>
      </c>
      <c r="S1592">
        <v>342</v>
      </c>
      <c r="T1592">
        <v>8</v>
      </c>
      <c r="U1592">
        <v>1</v>
      </c>
      <c r="V1592">
        <v>37</v>
      </c>
      <c r="W1592">
        <v>2.7</v>
      </c>
      <c r="X1592">
        <v>21.4</v>
      </c>
      <c r="Y1592" s="2">
        <v>0.86</v>
      </c>
      <c r="Z1592">
        <v>1045</v>
      </c>
      <c r="AA1592">
        <v>4</v>
      </c>
      <c r="AB1592">
        <v>1</v>
      </c>
    </row>
    <row r="1593" spans="1:28" x14ac:dyDescent="0.25">
      <c r="A1593">
        <v>2010</v>
      </c>
      <c r="B1593">
        <v>25</v>
      </c>
      <c r="C1593" t="s">
        <v>328</v>
      </c>
      <c r="D1593" t="str">
        <f>IFERROR(INDEX('Draft Master List'!E:F,MATCH(C1593,'Draft Master List'!E:E,0),2),"N/A")</f>
        <v>652009</v>
      </c>
      <c r="E1593" t="s">
        <v>32</v>
      </c>
      <c r="F1593">
        <v>25</v>
      </c>
      <c r="G1593" t="s">
        <v>643</v>
      </c>
      <c r="H1593">
        <v>15</v>
      </c>
      <c r="I1593">
        <v>2</v>
      </c>
      <c r="J1593">
        <v>185</v>
      </c>
      <c r="K1593">
        <v>766</v>
      </c>
      <c r="L1593">
        <v>2</v>
      </c>
      <c r="M1593">
        <v>23</v>
      </c>
      <c r="N1593">
        <v>4.0999999999999996</v>
      </c>
      <c r="O1593">
        <v>51.1</v>
      </c>
      <c r="P1593">
        <v>12.3</v>
      </c>
      <c r="Q1593">
        <v>24</v>
      </c>
      <c r="R1593">
        <v>16</v>
      </c>
      <c r="S1593">
        <v>120</v>
      </c>
      <c r="T1593">
        <v>7.5</v>
      </c>
      <c r="U1593">
        <v>0</v>
      </c>
      <c r="V1593">
        <v>15</v>
      </c>
      <c r="W1593">
        <v>1.1000000000000001</v>
      </c>
      <c r="X1593">
        <v>8</v>
      </c>
      <c r="Y1593" s="2">
        <v>0.66700000000000004</v>
      </c>
      <c r="Z1593">
        <v>886</v>
      </c>
      <c r="AA1593">
        <v>2</v>
      </c>
      <c r="AB1593">
        <v>3</v>
      </c>
    </row>
    <row r="1594" spans="1:28" x14ac:dyDescent="0.25">
      <c r="A1594">
        <v>2010</v>
      </c>
      <c r="B1594">
        <v>26</v>
      </c>
      <c r="C1594" t="s">
        <v>376</v>
      </c>
      <c r="D1594" t="str">
        <f>IFERROR(INDEX('Draft Master List'!E:F,MATCH(C1594,'Draft Master List'!E:E,0),2),"N/A")</f>
        <v>222008</v>
      </c>
      <c r="E1594" t="s">
        <v>27</v>
      </c>
      <c r="F1594">
        <v>23</v>
      </c>
      <c r="G1594" t="s">
        <v>643</v>
      </c>
      <c r="H1594">
        <v>16</v>
      </c>
      <c r="I1594">
        <v>7</v>
      </c>
      <c r="J1594">
        <v>185</v>
      </c>
      <c r="K1594">
        <v>800</v>
      </c>
      <c r="L1594">
        <v>1</v>
      </c>
      <c r="M1594">
        <v>34</v>
      </c>
      <c r="N1594">
        <v>4.3</v>
      </c>
      <c r="O1594">
        <v>50</v>
      </c>
      <c r="P1594">
        <v>11.6</v>
      </c>
      <c r="Q1594">
        <v>52</v>
      </c>
      <c r="R1594">
        <v>48</v>
      </c>
      <c r="S1594">
        <v>450</v>
      </c>
      <c r="T1594">
        <v>9.4</v>
      </c>
      <c r="U1594">
        <v>1</v>
      </c>
      <c r="V1594">
        <v>71</v>
      </c>
      <c r="W1594">
        <v>3</v>
      </c>
      <c r="X1594">
        <v>28.1</v>
      </c>
      <c r="Y1594" s="2">
        <v>0.92300000000000004</v>
      </c>
      <c r="Z1594">
        <v>1250</v>
      </c>
      <c r="AA1594">
        <v>2</v>
      </c>
      <c r="AB1594">
        <v>2</v>
      </c>
    </row>
    <row r="1595" spans="1:28" x14ac:dyDescent="0.25">
      <c r="A1595">
        <v>2010</v>
      </c>
      <c r="B1595">
        <v>27</v>
      </c>
      <c r="C1595" t="s">
        <v>319</v>
      </c>
      <c r="D1595" t="str">
        <f>IFERROR(INDEX('Draft Master List'!E:F,MATCH(C1595,'Draft Master List'!E:E,0),2),"N/A")</f>
        <v>122009</v>
      </c>
      <c r="E1595" t="s">
        <v>26</v>
      </c>
      <c r="F1595">
        <v>23</v>
      </c>
      <c r="G1595" t="s">
        <v>76</v>
      </c>
      <c r="H1595">
        <v>13</v>
      </c>
      <c r="I1595">
        <v>13</v>
      </c>
      <c r="J1595">
        <v>182</v>
      </c>
      <c r="K1595">
        <v>779</v>
      </c>
      <c r="L1595">
        <v>5</v>
      </c>
      <c r="M1595">
        <v>35</v>
      </c>
      <c r="N1595">
        <v>4.3</v>
      </c>
      <c r="O1595">
        <v>59.9</v>
      </c>
      <c r="P1595">
        <v>14</v>
      </c>
      <c r="Q1595">
        <v>48</v>
      </c>
      <c r="R1595">
        <v>37</v>
      </c>
      <c r="S1595">
        <v>372</v>
      </c>
      <c r="T1595">
        <v>10.1</v>
      </c>
      <c r="U1595">
        <v>3</v>
      </c>
      <c r="V1595">
        <v>45</v>
      </c>
      <c r="W1595">
        <v>2.8</v>
      </c>
      <c r="X1595">
        <v>28.6</v>
      </c>
      <c r="Y1595" s="2">
        <v>0.77100000000000002</v>
      </c>
      <c r="Z1595">
        <v>1151</v>
      </c>
      <c r="AA1595">
        <v>8</v>
      </c>
      <c r="AB1595">
        <v>3</v>
      </c>
    </row>
    <row r="1596" spans="1:28" x14ac:dyDescent="0.25">
      <c r="A1596">
        <v>2010</v>
      </c>
      <c r="B1596">
        <v>28</v>
      </c>
      <c r="C1596" t="s">
        <v>1131</v>
      </c>
      <c r="D1596" t="str">
        <f>IFERROR(INDEX('Draft Master List'!E:F,MATCH(C1596,'Draft Master List'!E:E,0),2),"N/A")</f>
        <v>N/A</v>
      </c>
      <c r="E1596" t="s">
        <v>13</v>
      </c>
      <c r="F1596">
        <v>25</v>
      </c>
      <c r="G1596" t="s">
        <v>643</v>
      </c>
      <c r="H1596">
        <v>15</v>
      </c>
      <c r="I1596">
        <v>4</v>
      </c>
      <c r="J1596">
        <v>182</v>
      </c>
      <c r="K1596">
        <v>735</v>
      </c>
      <c r="L1596">
        <v>11</v>
      </c>
      <c r="M1596">
        <v>36</v>
      </c>
      <c r="N1596">
        <v>4</v>
      </c>
      <c r="O1596">
        <v>49</v>
      </c>
      <c r="P1596">
        <v>12.1</v>
      </c>
      <c r="Q1596">
        <v>29</v>
      </c>
      <c r="R1596">
        <v>25</v>
      </c>
      <c r="S1596">
        <v>216</v>
      </c>
      <c r="T1596">
        <v>8.6</v>
      </c>
      <c r="U1596">
        <v>0</v>
      </c>
      <c r="V1596">
        <v>28</v>
      </c>
      <c r="W1596">
        <v>1.7</v>
      </c>
      <c r="X1596">
        <v>14.4</v>
      </c>
      <c r="Y1596" s="2">
        <v>0.86199999999999999</v>
      </c>
      <c r="Z1596">
        <v>951</v>
      </c>
      <c r="AA1596">
        <v>11</v>
      </c>
      <c r="AB1596">
        <v>5</v>
      </c>
    </row>
    <row r="1597" spans="1:28" x14ac:dyDescent="0.25">
      <c r="A1597">
        <v>2010</v>
      </c>
      <c r="B1597">
        <v>29</v>
      </c>
      <c r="C1597" t="s">
        <v>87</v>
      </c>
      <c r="D1597" t="str">
        <f>IFERROR(INDEX('Draft Master List'!E:F,MATCH(C1597,'Draft Master List'!E:E,0),2),"N/A")</f>
        <v>132008</v>
      </c>
      <c r="E1597" t="s">
        <v>22</v>
      </c>
      <c r="F1597">
        <v>23</v>
      </c>
      <c r="G1597" t="s">
        <v>643</v>
      </c>
      <c r="H1597">
        <v>14</v>
      </c>
      <c r="I1597">
        <v>7</v>
      </c>
      <c r="J1597">
        <v>178</v>
      </c>
      <c r="K1597">
        <v>770</v>
      </c>
      <c r="L1597">
        <v>2</v>
      </c>
      <c r="M1597">
        <v>48</v>
      </c>
      <c r="N1597">
        <v>4.3</v>
      </c>
      <c r="O1597">
        <v>55</v>
      </c>
      <c r="P1597">
        <v>12.7</v>
      </c>
      <c r="Q1597">
        <v>14</v>
      </c>
      <c r="R1597">
        <v>8</v>
      </c>
      <c r="S1597">
        <v>103</v>
      </c>
      <c r="T1597">
        <v>12.9</v>
      </c>
      <c r="U1597">
        <v>1</v>
      </c>
      <c r="V1597">
        <v>55</v>
      </c>
      <c r="W1597">
        <v>0.6</v>
      </c>
      <c r="X1597">
        <v>7.4</v>
      </c>
      <c r="Y1597" s="2">
        <v>0.57099999999999995</v>
      </c>
      <c r="Z1597">
        <v>873</v>
      </c>
      <c r="AA1597">
        <v>3</v>
      </c>
      <c r="AB1597">
        <v>4</v>
      </c>
    </row>
    <row r="1598" spans="1:28" x14ac:dyDescent="0.25">
      <c r="A1598">
        <v>2010</v>
      </c>
      <c r="B1598">
        <v>30</v>
      </c>
      <c r="C1598" t="s">
        <v>268</v>
      </c>
      <c r="D1598" t="str">
        <f>IFERROR(INDEX('Draft Master List'!E:F,MATCH(C1598,'Draft Master List'!E:E,0),2),"N/A")</f>
        <v>302010</v>
      </c>
      <c r="E1598" t="s">
        <v>12</v>
      </c>
      <c r="F1598">
        <v>21</v>
      </c>
      <c r="G1598" t="s">
        <v>76</v>
      </c>
      <c r="H1598">
        <v>16</v>
      </c>
      <c r="I1598">
        <v>9</v>
      </c>
      <c r="J1598">
        <v>171</v>
      </c>
      <c r="K1598">
        <v>555</v>
      </c>
      <c r="L1598">
        <v>4</v>
      </c>
      <c r="M1598">
        <v>45</v>
      </c>
      <c r="N1598">
        <v>3.2</v>
      </c>
      <c r="O1598">
        <v>34.700000000000003</v>
      </c>
      <c r="P1598">
        <v>10.7</v>
      </c>
      <c r="Q1598">
        <v>80</v>
      </c>
      <c r="R1598">
        <v>58</v>
      </c>
      <c r="S1598">
        <v>487</v>
      </c>
      <c r="T1598">
        <v>8.4</v>
      </c>
      <c r="U1598">
        <v>2</v>
      </c>
      <c r="V1598">
        <v>75</v>
      </c>
      <c r="W1598">
        <v>3.6</v>
      </c>
      <c r="X1598">
        <v>30.4</v>
      </c>
      <c r="Y1598" s="2">
        <v>0.72499999999999998</v>
      </c>
      <c r="Z1598">
        <v>1042</v>
      </c>
      <c r="AA1598">
        <v>6</v>
      </c>
      <c r="AB1598">
        <v>1</v>
      </c>
    </row>
    <row r="1599" spans="1:28" x14ac:dyDescent="0.25">
      <c r="A1599">
        <v>2010</v>
      </c>
      <c r="B1599">
        <v>31</v>
      </c>
      <c r="C1599" t="s">
        <v>404</v>
      </c>
      <c r="D1599" t="str">
        <f>IFERROR(INDEX('Draft Master List'!E:F,MATCH(C1599,'Draft Master List'!E:E,0),2),"N/A")</f>
        <v>1392008</v>
      </c>
      <c r="E1599" t="s">
        <v>7</v>
      </c>
      <c r="F1599">
        <v>24</v>
      </c>
      <c r="G1599" t="s">
        <v>76</v>
      </c>
      <c r="H1599">
        <v>10</v>
      </c>
      <c r="I1599">
        <v>8</v>
      </c>
      <c r="J1599">
        <v>164</v>
      </c>
      <c r="K1599">
        <v>742</v>
      </c>
      <c r="L1599">
        <v>4</v>
      </c>
      <c r="M1599">
        <v>54</v>
      </c>
      <c r="N1599">
        <v>4.5</v>
      </c>
      <c r="O1599">
        <v>74.2</v>
      </c>
      <c r="P1599">
        <v>16.399999999999999</v>
      </c>
      <c r="Q1599">
        <v>27</v>
      </c>
      <c r="R1599">
        <v>18</v>
      </c>
      <c r="S1599">
        <v>125</v>
      </c>
      <c r="T1599">
        <v>6.9</v>
      </c>
      <c r="U1599">
        <v>2</v>
      </c>
      <c r="V1599">
        <v>20</v>
      </c>
      <c r="W1599">
        <v>1.8</v>
      </c>
      <c r="X1599">
        <v>12.5</v>
      </c>
      <c r="Y1599" s="2">
        <v>0.66700000000000004</v>
      </c>
      <c r="Z1599">
        <v>867</v>
      </c>
      <c r="AA1599">
        <v>6</v>
      </c>
      <c r="AB1599">
        <v>2</v>
      </c>
    </row>
    <row r="1600" spans="1:28" x14ac:dyDescent="0.25">
      <c r="A1600">
        <v>2010</v>
      </c>
      <c r="B1600">
        <v>32</v>
      </c>
      <c r="C1600" t="s">
        <v>727</v>
      </c>
      <c r="D1600" t="str">
        <f>IFERROR(INDEX('Draft Master List'!E:F,MATCH(C1600,'Draft Master List'!E:E,0),2),"N/A")</f>
        <v>N/A</v>
      </c>
      <c r="E1600" t="s">
        <v>33</v>
      </c>
      <c r="F1600">
        <v>33</v>
      </c>
      <c r="H1600">
        <v>16</v>
      </c>
      <c r="I1600">
        <v>0</v>
      </c>
      <c r="J1600">
        <v>159</v>
      </c>
      <c r="K1600">
        <v>673</v>
      </c>
      <c r="L1600">
        <v>2</v>
      </c>
      <c r="M1600">
        <v>45</v>
      </c>
      <c r="N1600">
        <v>4.2</v>
      </c>
      <c r="O1600">
        <v>42.1</v>
      </c>
      <c r="P1600">
        <v>9.9</v>
      </c>
      <c r="Q1600">
        <v>30</v>
      </c>
      <c r="R1600">
        <v>19</v>
      </c>
      <c r="S1600">
        <v>141</v>
      </c>
      <c r="T1600">
        <v>7.4</v>
      </c>
      <c r="U1600">
        <v>1</v>
      </c>
      <c r="V1600">
        <v>28</v>
      </c>
      <c r="W1600">
        <v>1.2</v>
      </c>
      <c r="X1600">
        <v>8.8000000000000007</v>
      </c>
      <c r="Y1600" s="2">
        <v>0.63300000000000001</v>
      </c>
      <c r="Z1600">
        <v>814</v>
      </c>
      <c r="AA1600">
        <v>3</v>
      </c>
      <c r="AB1600">
        <v>4</v>
      </c>
    </row>
    <row r="1601" spans="1:28" x14ac:dyDescent="0.25">
      <c r="A1601">
        <v>2010</v>
      </c>
      <c r="B1601">
        <v>33</v>
      </c>
      <c r="C1601" t="s">
        <v>467</v>
      </c>
      <c r="D1601" t="str">
        <f>IFERROR(INDEX('Draft Master List'!E:F,MATCH(C1601,'Draft Master List'!E:E,0),2),"N/A")</f>
        <v>1002007</v>
      </c>
      <c r="E1601" t="s">
        <v>16</v>
      </c>
      <c r="F1601">
        <v>26</v>
      </c>
      <c r="G1601" t="s">
        <v>643</v>
      </c>
      <c r="H1601">
        <v>14</v>
      </c>
      <c r="I1601">
        <v>3</v>
      </c>
      <c r="J1601">
        <v>158</v>
      </c>
      <c r="K1601">
        <v>655</v>
      </c>
      <c r="L1601">
        <v>8</v>
      </c>
      <c r="M1601">
        <v>30</v>
      </c>
      <c r="N1601">
        <v>4.0999999999999996</v>
      </c>
      <c r="O1601">
        <v>46.8</v>
      </c>
      <c r="P1601">
        <v>11.3</v>
      </c>
      <c r="Q1601">
        <v>24</v>
      </c>
      <c r="R1601">
        <v>18</v>
      </c>
      <c r="S1601">
        <v>194</v>
      </c>
      <c r="T1601">
        <v>10.8</v>
      </c>
      <c r="U1601">
        <v>0</v>
      </c>
      <c r="V1601">
        <v>55</v>
      </c>
      <c r="W1601">
        <v>1.3</v>
      </c>
      <c r="X1601">
        <v>13.9</v>
      </c>
      <c r="Y1601" s="2">
        <v>0.75</v>
      </c>
      <c r="Z1601">
        <v>849</v>
      </c>
      <c r="AA1601">
        <v>8</v>
      </c>
      <c r="AB1601">
        <v>0</v>
      </c>
    </row>
    <row r="1602" spans="1:28" x14ac:dyDescent="0.25">
      <c r="A1602">
        <v>2010</v>
      </c>
      <c r="B1602">
        <v>34</v>
      </c>
      <c r="C1602" t="s">
        <v>89</v>
      </c>
      <c r="D1602" t="str">
        <f>IFERROR(INDEX('Draft Master List'!E:F,MATCH(C1602,'Draft Master List'!E:E,0),2),"N/A")</f>
        <v>122010</v>
      </c>
      <c r="E1602" t="s">
        <v>13</v>
      </c>
      <c r="F1602">
        <v>23</v>
      </c>
      <c r="G1602" t="s">
        <v>76</v>
      </c>
      <c r="H1602">
        <v>12</v>
      </c>
      <c r="I1602">
        <v>9</v>
      </c>
      <c r="J1602">
        <v>158</v>
      </c>
      <c r="K1602">
        <v>678</v>
      </c>
      <c r="L1602">
        <v>7</v>
      </c>
      <c r="M1602">
        <v>31</v>
      </c>
      <c r="N1602">
        <v>4.3</v>
      </c>
      <c r="O1602">
        <v>56.5</v>
      </c>
      <c r="P1602">
        <v>13.2</v>
      </c>
      <c r="Q1602">
        <v>26</v>
      </c>
      <c r="R1602">
        <v>22</v>
      </c>
      <c r="S1602">
        <v>145</v>
      </c>
      <c r="T1602">
        <v>6.6</v>
      </c>
      <c r="U1602">
        <v>0</v>
      </c>
      <c r="V1602">
        <v>17</v>
      </c>
      <c r="W1602">
        <v>1.8</v>
      </c>
      <c r="X1602">
        <v>12.1</v>
      </c>
      <c r="Y1602" s="2">
        <v>0.84599999999999997</v>
      </c>
      <c r="Z1602">
        <v>823</v>
      </c>
      <c r="AA1602">
        <v>7</v>
      </c>
      <c r="AB1602">
        <v>5</v>
      </c>
    </row>
    <row r="1603" spans="1:28" x14ac:dyDescent="0.25">
      <c r="A1603">
        <v>2010</v>
      </c>
      <c r="B1603">
        <v>35</v>
      </c>
      <c r="C1603" t="s">
        <v>90</v>
      </c>
      <c r="D1603" t="str">
        <f>IFERROR(INDEX('Draft Master List'!E:F,MATCH(C1603,'Draft Master List'!E:E,0),2),"N/A")</f>
        <v>1492008</v>
      </c>
      <c r="E1603" t="s">
        <v>10</v>
      </c>
      <c r="F1603">
        <v>24</v>
      </c>
      <c r="G1603" t="s">
        <v>76</v>
      </c>
      <c r="H1603">
        <v>16</v>
      </c>
      <c r="I1603">
        <v>13</v>
      </c>
      <c r="J1603">
        <v>153</v>
      </c>
      <c r="K1603">
        <v>736</v>
      </c>
      <c r="L1603">
        <v>5</v>
      </c>
      <c r="M1603">
        <v>80</v>
      </c>
      <c r="N1603">
        <v>4.8</v>
      </c>
      <c r="O1603">
        <v>46</v>
      </c>
      <c r="P1603">
        <v>9.6</v>
      </c>
      <c r="Q1603">
        <v>42</v>
      </c>
      <c r="R1603">
        <v>21</v>
      </c>
      <c r="S1603">
        <v>136</v>
      </c>
      <c r="T1603">
        <v>6.5</v>
      </c>
      <c r="U1603">
        <v>0</v>
      </c>
      <c r="V1603">
        <v>20</v>
      </c>
      <c r="W1603">
        <v>1.3</v>
      </c>
      <c r="X1603">
        <v>8.5</v>
      </c>
      <c r="Y1603" s="2">
        <v>0.5</v>
      </c>
      <c r="Z1603">
        <v>872</v>
      </c>
      <c r="AA1603">
        <v>5</v>
      </c>
      <c r="AB1603">
        <v>5</v>
      </c>
    </row>
    <row r="1604" spans="1:28" x14ac:dyDescent="0.25">
      <c r="A1604">
        <v>2010</v>
      </c>
      <c r="B1604">
        <v>36</v>
      </c>
      <c r="C1604" t="s">
        <v>1195</v>
      </c>
      <c r="D1604" t="str">
        <f>IFERROR(INDEX('Draft Master List'!E:F,MATCH(C1604,'Draft Master List'!E:E,0),2),"N/A")</f>
        <v>N/A</v>
      </c>
      <c r="E1604" t="s">
        <v>9</v>
      </c>
      <c r="F1604">
        <v>28</v>
      </c>
      <c r="G1604" t="s">
        <v>643</v>
      </c>
      <c r="H1604">
        <v>16</v>
      </c>
      <c r="I1604">
        <v>5</v>
      </c>
      <c r="J1604">
        <v>147</v>
      </c>
      <c r="K1604">
        <v>823</v>
      </c>
      <c r="L1604">
        <v>9</v>
      </c>
      <c r="M1604">
        <v>73</v>
      </c>
      <c r="N1604">
        <v>5.6</v>
      </c>
      <c r="O1604">
        <v>51.4</v>
      </c>
      <c r="P1604">
        <v>9.1999999999999993</v>
      </c>
      <c r="Q1604">
        <v>13</v>
      </c>
      <c r="R1604">
        <v>7</v>
      </c>
      <c r="S1604">
        <v>59</v>
      </c>
      <c r="T1604">
        <v>8.4</v>
      </c>
      <c r="U1604">
        <v>0</v>
      </c>
      <c r="V1604">
        <v>22</v>
      </c>
      <c r="W1604">
        <v>0.4</v>
      </c>
      <c r="X1604">
        <v>3.7</v>
      </c>
      <c r="Y1604" s="2">
        <v>0.53800000000000003</v>
      </c>
      <c r="Z1604">
        <v>882</v>
      </c>
      <c r="AA1604">
        <v>9</v>
      </c>
      <c r="AB1604">
        <v>2</v>
      </c>
    </row>
    <row r="1605" spans="1:28" x14ac:dyDescent="0.25">
      <c r="A1605">
        <v>2010</v>
      </c>
      <c r="B1605">
        <v>37</v>
      </c>
      <c r="C1605" t="s">
        <v>1124</v>
      </c>
      <c r="D1605" t="str">
        <f>IFERROR(INDEX('Draft Master List'!E:F,MATCH(C1605,'Draft Master List'!E:E,0),2),"N/A")</f>
        <v>N/A</v>
      </c>
      <c r="E1605" t="s">
        <v>0</v>
      </c>
      <c r="F1605">
        <v>22</v>
      </c>
      <c r="G1605" t="s">
        <v>643</v>
      </c>
      <c r="H1605">
        <v>12</v>
      </c>
      <c r="I1605">
        <v>4</v>
      </c>
      <c r="J1605">
        <v>137</v>
      </c>
      <c r="K1605">
        <v>716</v>
      </c>
      <c r="L1605">
        <v>5</v>
      </c>
      <c r="M1605">
        <v>55</v>
      </c>
      <c r="N1605">
        <v>5.2</v>
      </c>
      <c r="O1605">
        <v>59.7</v>
      </c>
      <c r="P1605">
        <v>11.4</v>
      </c>
      <c r="Q1605">
        <v>1</v>
      </c>
      <c r="R1605">
        <v>1</v>
      </c>
      <c r="S1605">
        <v>17</v>
      </c>
      <c r="T1605">
        <v>17</v>
      </c>
      <c r="U1605">
        <v>0</v>
      </c>
      <c r="V1605">
        <v>17</v>
      </c>
      <c r="W1605">
        <v>0.1</v>
      </c>
      <c r="X1605">
        <v>1.4</v>
      </c>
      <c r="Y1605" s="2">
        <v>1</v>
      </c>
      <c r="Z1605">
        <v>733</v>
      </c>
      <c r="AA1605">
        <v>5</v>
      </c>
      <c r="AB1605">
        <v>4</v>
      </c>
    </row>
    <row r="1606" spans="1:28" x14ac:dyDescent="0.25">
      <c r="A1606">
        <v>2010</v>
      </c>
      <c r="B1606">
        <v>38</v>
      </c>
      <c r="C1606" t="s">
        <v>321</v>
      </c>
      <c r="D1606" t="str">
        <f>IFERROR(INDEX('Draft Master List'!E:F,MATCH(C1606,'Draft Master List'!E:E,0),2),"N/A")</f>
        <v>272009</v>
      </c>
      <c r="E1606" t="s">
        <v>20</v>
      </c>
      <c r="F1606">
        <v>23</v>
      </c>
      <c r="G1606" t="s">
        <v>76</v>
      </c>
      <c r="H1606">
        <v>13</v>
      </c>
      <c r="I1606">
        <v>8</v>
      </c>
      <c r="J1606">
        <v>129</v>
      </c>
      <c r="K1606">
        <v>497</v>
      </c>
      <c r="L1606">
        <v>2</v>
      </c>
      <c r="M1606">
        <v>49</v>
      </c>
      <c r="N1606">
        <v>3.9</v>
      </c>
      <c r="O1606">
        <v>38.200000000000003</v>
      </c>
      <c r="P1606">
        <v>9.9</v>
      </c>
      <c r="Q1606">
        <v>28</v>
      </c>
      <c r="R1606">
        <v>20</v>
      </c>
      <c r="S1606">
        <v>205</v>
      </c>
      <c r="T1606">
        <v>10.3</v>
      </c>
      <c r="U1606">
        <v>0</v>
      </c>
      <c r="V1606">
        <v>25</v>
      </c>
      <c r="W1606">
        <v>1.5</v>
      </c>
      <c r="X1606">
        <v>15.8</v>
      </c>
      <c r="Y1606" s="2">
        <v>0.71399999999999997</v>
      </c>
      <c r="Z1606">
        <v>702</v>
      </c>
      <c r="AA1606">
        <v>2</v>
      </c>
      <c r="AB1606">
        <v>0</v>
      </c>
    </row>
    <row r="1607" spans="1:28" x14ac:dyDescent="0.25">
      <c r="A1607">
        <v>2010</v>
      </c>
      <c r="B1607">
        <v>39</v>
      </c>
      <c r="C1607" t="s">
        <v>1287</v>
      </c>
      <c r="D1607" t="str">
        <f>IFERROR(INDEX('Draft Master List'!E:F,MATCH(C1607,'Draft Master List'!E:E,0),2),"N/A")</f>
        <v>N/A</v>
      </c>
      <c r="E1607" t="s">
        <v>14</v>
      </c>
      <c r="F1607">
        <v>28</v>
      </c>
      <c r="G1607" t="s">
        <v>76</v>
      </c>
      <c r="H1607">
        <v>16</v>
      </c>
      <c r="I1607">
        <v>9</v>
      </c>
      <c r="J1607">
        <v>125</v>
      </c>
      <c r="K1607">
        <v>437</v>
      </c>
      <c r="L1607">
        <v>2</v>
      </c>
      <c r="M1607">
        <v>45</v>
      </c>
      <c r="N1607">
        <v>3.5</v>
      </c>
      <c r="O1607">
        <v>27.3</v>
      </c>
      <c r="P1607">
        <v>7.8</v>
      </c>
      <c r="Q1607">
        <v>64</v>
      </c>
      <c r="R1607">
        <v>46</v>
      </c>
      <c r="S1607">
        <v>355</v>
      </c>
      <c r="T1607">
        <v>7.7</v>
      </c>
      <c r="U1607">
        <v>1</v>
      </c>
      <c r="V1607">
        <v>20</v>
      </c>
      <c r="W1607">
        <v>2.9</v>
      </c>
      <c r="X1607">
        <v>22.2</v>
      </c>
      <c r="Y1607" s="2">
        <v>0.71899999999999997</v>
      </c>
      <c r="Z1607">
        <v>792</v>
      </c>
      <c r="AA1607">
        <v>3</v>
      </c>
      <c r="AB1607">
        <v>1</v>
      </c>
    </row>
    <row r="1608" spans="1:28" x14ac:dyDescent="0.25">
      <c r="A1608">
        <v>2010</v>
      </c>
      <c r="B1608">
        <v>40</v>
      </c>
      <c r="C1608" t="s">
        <v>92</v>
      </c>
      <c r="D1608" t="str">
        <f>IFERROR(INDEX('Draft Master List'!E:F,MATCH(C1608,'Draft Master List'!E:E,0),2),"N/A")</f>
        <v>2332008</v>
      </c>
      <c r="E1608" t="s">
        <v>19</v>
      </c>
      <c r="F1608">
        <v>25</v>
      </c>
      <c r="G1608" t="s">
        <v>643</v>
      </c>
      <c r="H1608">
        <v>16</v>
      </c>
      <c r="I1608">
        <v>5</v>
      </c>
      <c r="J1608">
        <v>118</v>
      </c>
      <c r="K1608">
        <v>523</v>
      </c>
      <c r="L1608">
        <v>2</v>
      </c>
      <c r="M1608">
        <v>32</v>
      </c>
      <c r="N1608">
        <v>4.4000000000000004</v>
      </c>
      <c r="O1608">
        <v>32.700000000000003</v>
      </c>
      <c r="P1608">
        <v>7.4</v>
      </c>
      <c r="Q1608">
        <v>51</v>
      </c>
      <c r="R1608">
        <v>33</v>
      </c>
      <c r="S1608">
        <v>252</v>
      </c>
      <c r="T1608">
        <v>7.6</v>
      </c>
      <c r="U1608">
        <v>0</v>
      </c>
      <c r="V1608">
        <v>21</v>
      </c>
      <c r="W1608">
        <v>2.1</v>
      </c>
      <c r="X1608">
        <v>15.8</v>
      </c>
      <c r="Y1608" s="2">
        <v>0.64700000000000002</v>
      </c>
      <c r="Z1608">
        <v>775</v>
      </c>
      <c r="AA1608">
        <v>2</v>
      </c>
      <c r="AB1608">
        <v>0</v>
      </c>
    </row>
    <row r="1609" spans="1:28" x14ac:dyDescent="0.25">
      <c r="A1609">
        <v>2010</v>
      </c>
      <c r="B1609">
        <v>41</v>
      </c>
      <c r="C1609" t="s">
        <v>513</v>
      </c>
      <c r="D1609" t="str">
        <f>IFERROR(INDEX('Draft Master List'!E:F,MATCH(C1609,'Draft Master List'!E:E,0),2),"N/A")</f>
        <v>302006</v>
      </c>
      <c r="E1609" t="s">
        <v>20</v>
      </c>
      <c r="F1609">
        <v>27</v>
      </c>
      <c r="G1609" t="s">
        <v>643</v>
      </c>
      <c r="H1609">
        <v>8</v>
      </c>
      <c r="I1609">
        <v>7</v>
      </c>
      <c r="J1609">
        <v>116</v>
      </c>
      <c r="K1609">
        <v>495</v>
      </c>
      <c r="L1609">
        <v>4</v>
      </c>
      <c r="M1609">
        <v>46</v>
      </c>
      <c r="N1609">
        <v>4.3</v>
      </c>
      <c r="O1609">
        <v>61.9</v>
      </c>
      <c r="P1609">
        <v>14.5</v>
      </c>
      <c r="Q1609">
        <v>26</v>
      </c>
      <c r="R1609">
        <v>19</v>
      </c>
      <c r="S1609">
        <v>124</v>
      </c>
      <c r="T1609">
        <v>6.5</v>
      </c>
      <c r="U1609">
        <v>0</v>
      </c>
      <c r="V1609">
        <v>15</v>
      </c>
      <c r="W1609">
        <v>2.4</v>
      </c>
      <c r="X1609">
        <v>15.5</v>
      </c>
      <c r="Y1609" s="2">
        <v>0.73099999999999998</v>
      </c>
      <c r="Z1609">
        <v>619</v>
      </c>
      <c r="AA1609">
        <v>4</v>
      </c>
      <c r="AB1609">
        <v>2</v>
      </c>
    </row>
    <row r="1610" spans="1:28" x14ac:dyDescent="0.25">
      <c r="A1610">
        <v>2010</v>
      </c>
      <c r="B1610">
        <v>42</v>
      </c>
      <c r="C1610" t="s">
        <v>323</v>
      </c>
      <c r="D1610" t="str">
        <f>IFERROR(INDEX('Draft Master List'!E:F,MATCH(C1610,'Draft Master List'!E:E,0),2),"N/A")</f>
        <v>N/A</v>
      </c>
      <c r="E1610" t="s">
        <v>10</v>
      </c>
      <c r="F1610">
        <v>22</v>
      </c>
      <c r="G1610" t="s">
        <v>643</v>
      </c>
      <c r="H1610">
        <v>13</v>
      </c>
      <c r="I1610">
        <v>2</v>
      </c>
      <c r="J1610">
        <v>116</v>
      </c>
      <c r="K1610">
        <v>397</v>
      </c>
      <c r="L1610">
        <v>2</v>
      </c>
      <c r="M1610">
        <v>24</v>
      </c>
      <c r="N1610">
        <v>3.4</v>
      </c>
      <c r="O1610">
        <v>30.5</v>
      </c>
      <c r="P1610">
        <v>8.9</v>
      </c>
      <c r="Q1610">
        <v>8</v>
      </c>
      <c r="R1610">
        <v>5</v>
      </c>
      <c r="S1610">
        <v>74</v>
      </c>
      <c r="T1610">
        <v>14.8</v>
      </c>
      <c r="U1610">
        <v>0</v>
      </c>
      <c r="V1610">
        <v>43</v>
      </c>
      <c r="W1610">
        <v>0.4</v>
      </c>
      <c r="X1610">
        <v>5.7</v>
      </c>
      <c r="Y1610" s="2">
        <v>0.625</v>
      </c>
      <c r="Z1610">
        <v>471</v>
      </c>
      <c r="AA1610">
        <v>2</v>
      </c>
      <c r="AB1610">
        <v>1</v>
      </c>
    </row>
    <row r="1611" spans="1:28" x14ac:dyDescent="0.25">
      <c r="A1611">
        <v>2010</v>
      </c>
      <c r="B1611">
        <v>43</v>
      </c>
      <c r="C1611" t="s">
        <v>576</v>
      </c>
      <c r="D1611" t="str">
        <f>IFERROR(INDEX('Draft Master List'!E:F,MATCH(C1611,'Draft Master List'!E:E,0),2),"N/A")</f>
        <v>N/A</v>
      </c>
      <c r="E1611" t="s">
        <v>27</v>
      </c>
      <c r="F1611">
        <v>27</v>
      </c>
      <c r="G1611" t="s">
        <v>76</v>
      </c>
      <c r="H1611">
        <v>13</v>
      </c>
      <c r="I1611">
        <v>10</v>
      </c>
      <c r="J1611">
        <v>113</v>
      </c>
      <c r="K1611">
        <v>374</v>
      </c>
      <c r="L1611">
        <v>4</v>
      </c>
      <c r="M1611">
        <v>25</v>
      </c>
      <c r="N1611">
        <v>3.3</v>
      </c>
      <c r="O1611">
        <v>28.8</v>
      </c>
      <c r="P1611">
        <v>8.6999999999999993</v>
      </c>
      <c r="Q1611">
        <v>16</v>
      </c>
      <c r="R1611">
        <v>11</v>
      </c>
      <c r="S1611">
        <v>49</v>
      </c>
      <c r="T1611">
        <v>4.5</v>
      </c>
      <c r="U1611">
        <v>0</v>
      </c>
      <c r="V1611">
        <v>15</v>
      </c>
      <c r="W1611">
        <v>0.8</v>
      </c>
      <c r="X1611">
        <v>3.8</v>
      </c>
      <c r="Y1611" s="2">
        <v>0.68799999999999994</v>
      </c>
      <c r="Z1611">
        <v>423</v>
      </c>
      <c r="AA1611">
        <v>4</v>
      </c>
      <c r="AB1611">
        <v>0</v>
      </c>
    </row>
    <row r="1612" spans="1:28" x14ac:dyDescent="0.25">
      <c r="A1612">
        <v>2010</v>
      </c>
      <c r="B1612">
        <v>44</v>
      </c>
      <c r="C1612" t="s">
        <v>696</v>
      </c>
      <c r="D1612" t="str">
        <f>IFERROR(INDEX('Draft Master List'!E:F,MATCH(C1612,'Draft Master List'!E:E,0),2),"N/A")</f>
        <v>N/A</v>
      </c>
      <c r="E1612" t="s">
        <v>63</v>
      </c>
      <c r="F1612">
        <v>31</v>
      </c>
      <c r="G1612" t="s">
        <v>643</v>
      </c>
      <c r="H1612">
        <v>16</v>
      </c>
      <c r="I1612">
        <v>1</v>
      </c>
      <c r="J1612">
        <v>112</v>
      </c>
      <c r="K1612">
        <v>267</v>
      </c>
      <c r="L1612">
        <v>3</v>
      </c>
      <c r="M1612">
        <v>24</v>
      </c>
      <c r="N1612">
        <v>2.4</v>
      </c>
      <c r="O1612">
        <v>16.7</v>
      </c>
      <c r="P1612">
        <v>7</v>
      </c>
      <c r="Q1612">
        <v>26</v>
      </c>
      <c r="R1612">
        <v>20</v>
      </c>
      <c r="S1612">
        <v>139</v>
      </c>
      <c r="T1612">
        <v>7</v>
      </c>
      <c r="U1612">
        <v>0</v>
      </c>
      <c r="V1612">
        <v>18</v>
      </c>
      <c r="W1612">
        <v>1.3</v>
      </c>
      <c r="X1612">
        <v>8.6999999999999993</v>
      </c>
      <c r="Y1612" s="2">
        <v>0.76900000000000002</v>
      </c>
      <c r="Z1612">
        <v>406</v>
      </c>
      <c r="AA1612">
        <v>3</v>
      </c>
      <c r="AB1612">
        <v>0</v>
      </c>
    </row>
    <row r="1613" spans="1:28" x14ac:dyDescent="0.25">
      <c r="A1613">
        <v>2010</v>
      </c>
      <c r="B1613">
        <v>45</v>
      </c>
      <c r="C1613" t="s">
        <v>338</v>
      </c>
      <c r="D1613" t="str">
        <f>IFERROR(INDEX('Draft Master List'!E:F,MATCH(C1613,'Draft Master List'!E:E,0),2),"N/A")</f>
        <v>1112009</v>
      </c>
      <c r="E1613" t="s">
        <v>22</v>
      </c>
      <c r="F1613">
        <v>23</v>
      </c>
      <c r="G1613" t="s">
        <v>643</v>
      </c>
      <c r="H1613">
        <v>16</v>
      </c>
      <c r="I1613">
        <v>3</v>
      </c>
      <c r="J1613">
        <v>103</v>
      </c>
      <c r="K1613">
        <v>452</v>
      </c>
      <c r="L1613">
        <v>3</v>
      </c>
      <c r="M1613">
        <v>45</v>
      </c>
      <c r="N1613">
        <v>4.4000000000000004</v>
      </c>
      <c r="O1613">
        <v>28.3</v>
      </c>
      <c r="P1613">
        <v>6.4</v>
      </c>
      <c r="Q1613">
        <v>57</v>
      </c>
      <c r="R1613">
        <v>40</v>
      </c>
      <c r="S1613">
        <v>310</v>
      </c>
      <c r="T1613">
        <v>7.8</v>
      </c>
      <c r="U1613">
        <v>0</v>
      </c>
      <c r="V1613">
        <v>32</v>
      </c>
      <c r="W1613">
        <v>2.5</v>
      </c>
      <c r="X1613">
        <v>19.399999999999999</v>
      </c>
      <c r="Y1613" s="2">
        <v>0.70199999999999996</v>
      </c>
      <c r="Z1613">
        <v>762</v>
      </c>
      <c r="AA1613">
        <v>3</v>
      </c>
      <c r="AB1613">
        <v>5</v>
      </c>
    </row>
    <row r="1614" spans="1:28" x14ac:dyDescent="0.25">
      <c r="A1614">
        <v>2010</v>
      </c>
      <c r="B1614">
        <v>46</v>
      </c>
      <c r="C1614" t="s">
        <v>1193</v>
      </c>
      <c r="D1614" t="str">
        <f>IFERROR(INDEX('Draft Master List'!E:F,MATCH(C1614,'Draft Master List'!E:E,0),2),"N/A")</f>
        <v>N/A</v>
      </c>
      <c r="E1614" t="s">
        <v>3</v>
      </c>
      <c r="F1614">
        <v>29</v>
      </c>
      <c r="G1614" t="s">
        <v>643</v>
      </c>
      <c r="H1614">
        <v>15</v>
      </c>
      <c r="I1614">
        <v>2</v>
      </c>
      <c r="J1614">
        <v>100</v>
      </c>
      <c r="K1614">
        <v>380</v>
      </c>
      <c r="L1614">
        <v>5</v>
      </c>
      <c r="M1614">
        <v>30</v>
      </c>
      <c r="N1614">
        <v>3.8</v>
      </c>
      <c r="O1614">
        <v>25.3</v>
      </c>
      <c r="P1614">
        <v>6.7</v>
      </c>
      <c r="Q1614">
        <v>17</v>
      </c>
      <c r="R1614">
        <v>14</v>
      </c>
      <c r="S1614">
        <v>55</v>
      </c>
      <c r="T1614">
        <v>3.9</v>
      </c>
      <c r="U1614">
        <v>1</v>
      </c>
      <c r="V1614">
        <v>32</v>
      </c>
      <c r="W1614">
        <v>0.9</v>
      </c>
      <c r="X1614">
        <v>3.7</v>
      </c>
      <c r="Y1614" s="2">
        <v>0.82399999999999995</v>
      </c>
      <c r="Z1614">
        <v>435</v>
      </c>
      <c r="AA1614">
        <v>6</v>
      </c>
      <c r="AB1614">
        <v>2</v>
      </c>
    </row>
    <row r="1615" spans="1:28" x14ac:dyDescent="0.25">
      <c r="A1615">
        <v>2010</v>
      </c>
      <c r="B1615">
        <v>47</v>
      </c>
      <c r="C1615" t="s">
        <v>649</v>
      </c>
      <c r="D1615" t="str">
        <f>IFERROR(INDEX('Draft Master List'!E:F,MATCH(C1615,'Draft Master List'!E:E,0),2),"N/A")</f>
        <v>N/A</v>
      </c>
      <c r="E1615" t="s">
        <v>6</v>
      </c>
      <c r="F1615">
        <v>30</v>
      </c>
      <c r="G1615" t="s">
        <v>1</v>
      </c>
      <c r="H1615">
        <v>12</v>
      </c>
      <c r="I1615">
        <v>12</v>
      </c>
      <c r="J1615">
        <v>100</v>
      </c>
      <c r="K1615">
        <v>676</v>
      </c>
      <c r="L1615">
        <v>9</v>
      </c>
      <c r="M1615">
        <v>35</v>
      </c>
      <c r="N1615">
        <v>6.8</v>
      </c>
      <c r="O1615">
        <v>56.3</v>
      </c>
      <c r="P1615">
        <v>8.3000000000000007</v>
      </c>
      <c r="Z1615">
        <v>676</v>
      </c>
      <c r="AA1615">
        <v>9</v>
      </c>
      <c r="AB1615">
        <v>11</v>
      </c>
    </row>
    <row r="1616" spans="1:28" x14ac:dyDescent="0.25">
      <c r="A1616">
        <v>2010</v>
      </c>
      <c r="B1616">
        <v>48</v>
      </c>
      <c r="C1616" t="s">
        <v>974</v>
      </c>
      <c r="D1616" t="str">
        <f>IFERROR(INDEX('Draft Master List'!E:F,MATCH(C1616,'Draft Master List'!E:E,0),2),"N/A")</f>
        <v>N/A</v>
      </c>
      <c r="E1616" t="s">
        <v>669</v>
      </c>
      <c r="F1616">
        <v>25</v>
      </c>
      <c r="H1616">
        <v>15</v>
      </c>
      <c r="I1616">
        <v>3</v>
      </c>
      <c r="J1616">
        <v>97</v>
      </c>
      <c r="K1616">
        <v>547</v>
      </c>
      <c r="L1616">
        <v>5</v>
      </c>
      <c r="M1616">
        <v>36</v>
      </c>
      <c r="N1616">
        <v>5.6</v>
      </c>
      <c r="O1616">
        <v>36.5</v>
      </c>
      <c r="P1616">
        <v>6.5</v>
      </c>
      <c r="Q1616">
        <v>44</v>
      </c>
      <c r="R1616">
        <v>34</v>
      </c>
      <c r="S1616">
        <v>379</v>
      </c>
      <c r="T1616">
        <v>11.1</v>
      </c>
      <c r="U1616">
        <v>1</v>
      </c>
      <c r="V1616">
        <v>50</v>
      </c>
      <c r="W1616">
        <v>2.2999999999999998</v>
      </c>
      <c r="X1616">
        <v>25.3</v>
      </c>
      <c r="Y1616" s="2">
        <v>0.77300000000000002</v>
      </c>
      <c r="Z1616">
        <v>926</v>
      </c>
      <c r="AA1616">
        <v>6</v>
      </c>
      <c r="AB1616">
        <v>1</v>
      </c>
    </row>
    <row r="1617" spans="1:28" x14ac:dyDescent="0.25">
      <c r="A1617">
        <v>2010</v>
      </c>
      <c r="B1617">
        <v>49</v>
      </c>
      <c r="C1617" t="s">
        <v>1288</v>
      </c>
      <c r="D1617" t="str">
        <f>IFERROR(INDEX('Draft Master List'!E:F,MATCH(C1617,'Draft Master List'!E:E,0),2),"N/A")</f>
        <v>N/A</v>
      </c>
      <c r="E1617" t="s">
        <v>12</v>
      </c>
      <c r="F1617">
        <v>31</v>
      </c>
      <c r="G1617" t="s">
        <v>643</v>
      </c>
      <c r="H1617">
        <v>14</v>
      </c>
      <c r="I1617">
        <v>7</v>
      </c>
      <c r="J1617">
        <v>90</v>
      </c>
      <c r="K1617">
        <v>336</v>
      </c>
      <c r="L1617">
        <v>5</v>
      </c>
      <c r="M1617">
        <v>26</v>
      </c>
      <c r="N1617">
        <v>3.7</v>
      </c>
      <c r="O1617">
        <v>24</v>
      </c>
      <c r="P1617">
        <v>6.4</v>
      </c>
      <c r="Q1617">
        <v>31</v>
      </c>
      <c r="R1617">
        <v>25</v>
      </c>
      <c r="S1617">
        <v>170</v>
      </c>
      <c r="T1617">
        <v>6.8</v>
      </c>
      <c r="U1617">
        <v>0</v>
      </c>
      <c r="V1617">
        <v>16</v>
      </c>
      <c r="W1617">
        <v>1.8</v>
      </c>
      <c r="X1617">
        <v>12.1</v>
      </c>
      <c r="Y1617" s="2">
        <v>0.80600000000000005</v>
      </c>
      <c r="Z1617">
        <v>506</v>
      </c>
      <c r="AA1617">
        <v>5</v>
      </c>
      <c r="AB1617">
        <v>1</v>
      </c>
    </row>
    <row r="1618" spans="1:28" x14ac:dyDescent="0.25">
      <c r="A1618">
        <v>2010</v>
      </c>
      <c r="B1618">
        <v>50</v>
      </c>
      <c r="C1618" t="s">
        <v>503</v>
      </c>
      <c r="D1618" t="str">
        <f>IFERROR(INDEX('Draft Master List'!E:F,MATCH(C1618,'Draft Master List'!E:E,0),2),"N/A")</f>
        <v>2442007</v>
      </c>
      <c r="E1618" t="s">
        <v>21</v>
      </c>
      <c r="F1618">
        <v>27</v>
      </c>
      <c r="H1618">
        <v>14</v>
      </c>
      <c r="I1618">
        <v>0</v>
      </c>
      <c r="J1618">
        <v>87</v>
      </c>
      <c r="K1618">
        <v>324</v>
      </c>
      <c r="L1618">
        <v>2</v>
      </c>
      <c r="M1618">
        <v>30</v>
      </c>
      <c r="N1618">
        <v>3.7</v>
      </c>
      <c r="O1618">
        <v>23.1</v>
      </c>
      <c r="P1618">
        <v>6.2</v>
      </c>
      <c r="Q1618">
        <v>51</v>
      </c>
      <c r="R1618">
        <v>44</v>
      </c>
      <c r="S1618">
        <v>303</v>
      </c>
      <c r="T1618">
        <v>6.9</v>
      </c>
      <c r="U1618">
        <v>3</v>
      </c>
      <c r="V1618">
        <v>28</v>
      </c>
      <c r="W1618">
        <v>3.1</v>
      </c>
      <c r="X1618">
        <v>21.6</v>
      </c>
      <c r="Y1618" s="2">
        <v>0.86299999999999999</v>
      </c>
      <c r="Z1618">
        <v>627</v>
      </c>
      <c r="AA1618">
        <v>5</v>
      </c>
      <c r="AB1618">
        <v>2</v>
      </c>
    </row>
    <row r="1619" spans="1:28" x14ac:dyDescent="0.25">
      <c r="A1619">
        <v>2010</v>
      </c>
      <c r="B1619">
        <v>51</v>
      </c>
      <c r="C1619" t="s">
        <v>91</v>
      </c>
      <c r="D1619" t="str">
        <f>IFERROR(INDEX('Draft Master List'!E:F,MATCH(C1619,'Draft Master List'!E:E,0),2),"N/A")</f>
        <v>272006</v>
      </c>
      <c r="E1619" t="s">
        <v>22</v>
      </c>
      <c r="F1619">
        <v>27</v>
      </c>
      <c r="G1619" t="s">
        <v>643</v>
      </c>
      <c r="H1619">
        <v>6</v>
      </c>
      <c r="I1619">
        <v>6</v>
      </c>
      <c r="J1619">
        <v>87</v>
      </c>
      <c r="K1619">
        <v>361</v>
      </c>
      <c r="L1619">
        <v>1</v>
      </c>
      <c r="M1619">
        <v>39</v>
      </c>
      <c r="N1619">
        <v>4.0999999999999996</v>
      </c>
      <c r="O1619">
        <v>60.2</v>
      </c>
      <c r="P1619">
        <v>14.5</v>
      </c>
      <c r="Q1619">
        <v>13</v>
      </c>
      <c r="R1619">
        <v>11</v>
      </c>
      <c r="S1619">
        <v>61</v>
      </c>
      <c r="T1619">
        <v>5.5</v>
      </c>
      <c r="U1619">
        <v>0</v>
      </c>
      <c r="V1619">
        <v>14</v>
      </c>
      <c r="W1619">
        <v>1.8</v>
      </c>
      <c r="X1619">
        <v>10.199999999999999</v>
      </c>
      <c r="Y1619" s="2">
        <v>0.84599999999999997</v>
      </c>
      <c r="Z1619">
        <v>422</v>
      </c>
      <c r="AA1619">
        <v>1</v>
      </c>
      <c r="AB1619">
        <v>1</v>
      </c>
    </row>
    <row r="1620" spans="1:28" x14ac:dyDescent="0.25">
      <c r="A1620">
        <v>2010</v>
      </c>
      <c r="B1620">
        <v>52</v>
      </c>
      <c r="C1620" t="s">
        <v>88</v>
      </c>
      <c r="D1620" t="str">
        <f>IFERROR(INDEX('Draft Master List'!E:F,MATCH(C1620,'Draft Master List'!E:E,0),2),"N/A")</f>
        <v>2502009</v>
      </c>
      <c r="E1620" t="s">
        <v>4</v>
      </c>
      <c r="F1620">
        <v>25</v>
      </c>
      <c r="G1620" t="s">
        <v>976</v>
      </c>
      <c r="H1620">
        <v>13</v>
      </c>
      <c r="I1620">
        <v>3</v>
      </c>
      <c r="J1620">
        <v>84</v>
      </c>
      <c r="K1620">
        <v>459</v>
      </c>
      <c r="L1620">
        <v>4</v>
      </c>
      <c r="M1620">
        <v>74</v>
      </c>
      <c r="N1620">
        <v>5.5</v>
      </c>
      <c r="O1620">
        <v>35.299999999999997</v>
      </c>
      <c r="P1620">
        <v>6.5</v>
      </c>
      <c r="Q1620">
        <v>35</v>
      </c>
      <c r="R1620">
        <v>26</v>
      </c>
      <c r="S1620">
        <v>223</v>
      </c>
      <c r="T1620">
        <v>8.6</v>
      </c>
      <c r="U1620">
        <v>0</v>
      </c>
      <c r="V1620">
        <v>25</v>
      </c>
      <c r="W1620">
        <v>2</v>
      </c>
      <c r="X1620">
        <v>17.2</v>
      </c>
      <c r="Y1620" s="2">
        <v>0.74299999999999999</v>
      </c>
      <c r="Z1620">
        <v>682</v>
      </c>
      <c r="AA1620">
        <v>4</v>
      </c>
      <c r="AB1620">
        <v>0</v>
      </c>
    </row>
    <row r="1621" spans="1:28" x14ac:dyDescent="0.25">
      <c r="A1621">
        <v>2010</v>
      </c>
      <c r="B1621">
        <v>53</v>
      </c>
      <c r="C1621" t="s">
        <v>1202</v>
      </c>
      <c r="D1621" t="str">
        <f>IFERROR(INDEX('Draft Master List'!E:F,MATCH(C1621,'Draft Master List'!E:E,0),2),"N/A")</f>
        <v>N/A</v>
      </c>
      <c r="E1621" t="s">
        <v>5</v>
      </c>
      <c r="F1621">
        <v>28</v>
      </c>
      <c r="G1621" t="s">
        <v>976</v>
      </c>
      <c r="H1621">
        <v>16</v>
      </c>
      <c r="I1621">
        <v>2</v>
      </c>
      <c r="J1621">
        <v>84</v>
      </c>
      <c r="K1621">
        <v>281</v>
      </c>
      <c r="L1621">
        <v>4</v>
      </c>
      <c r="M1621">
        <v>18</v>
      </c>
      <c r="N1621">
        <v>3.3</v>
      </c>
      <c r="O1621">
        <v>17.600000000000001</v>
      </c>
      <c r="P1621">
        <v>5.3</v>
      </c>
      <c r="Q1621">
        <v>18</v>
      </c>
      <c r="R1621">
        <v>15</v>
      </c>
      <c r="S1621">
        <v>97</v>
      </c>
      <c r="T1621">
        <v>6.5</v>
      </c>
      <c r="U1621">
        <v>2</v>
      </c>
      <c r="V1621">
        <v>12</v>
      </c>
      <c r="W1621">
        <v>0.9</v>
      </c>
      <c r="X1621">
        <v>6.1</v>
      </c>
      <c r="Y1621" s="2">
        <v>0.83299999999999996</v>
      </c>
      <c r="Z1621">
        <v>378</v>
      </c>
      <c r="AA1621">
        <v>6</v>
      </c>
      <c r="AB1621">
        <v>1</v>
      </c>
    </row>
    <row r="1622" spans="1:28" x14ac:dyDescent="0.25">
      <c r="A1622">
        <v>2010</v>
      </c>
      <c r="B1622">
        <v>54</v>
      </c>
      <c r="C1622" t="s">
        <v>1027</v>
      </c>
      <c r="D1622" t="str">
        <f>IFERROR(INDEX('Draft Master List'!E:F,MATCH(C1622,'Draft Master List'!E:E,0),2),"N/A")</f>
        <v>N/A</v>
      </c>
      <c r="E1622" t="s">
        <v>0</v>
      </c>
      <c r="F1622">
        <v>26</v>
      </c>
      <c r="G1622" t="s">
        <v>643</v>
      </c>
      <c r="H1622">
        <v>6</v>
      </c>
      <c r="I1622">
        <v>3</v>
      </c>
      <c r="J1622">
        <v>83</v>
      </c>
      <c r="K1622">
        <v>269</v>
      </c>
      <c r="L1622">
        <v>2</v>
      </c>
      <c r="M1622">
        <v>16</v>
      </c>
      <c r="N1622">
        <v>3.2</v>
      </c>
      <c r="O1622">
        <v>44.8</v>
      </c>
      <c r="P1622">
        <v>13.8</v>
      </c>
      <c r="Q1622">
        <v>29</v>
      </c>
      <c r="R1622">
        <v>29</v>
      </c>
      <c r="S1622">
        <v>201</v>
      </c>
      <c r="T1622">
        <v>6.9</v>
      </c>
      <c r="U1622">
        <v>0</v>
      </c>
      <c r="V1622">
        <v>23</v>
      </c>
      <c r="W1622">
        <v>4.8</v>
      </c>
      <c r="X1622">
        <v>33.5</v>
      </c>
      <c r="Y1622" s="2">
        <v>1</v>
      </c>
      <c r="Z1622">
        <v>470</v>
      </c>
      <c r="AA1622">
        <v>2</v>
      </c>
      <c r="AB1622">
        <v>0</v>
      </c>
    </row>
    <row r="1623" spans="1:28" x14ac:dyDescent="0.25">
      <c r="A1623">
        <v>2010</v>
      </c>
      <c r="B1623">
        <v>55</v>
      </c>
      <c r="C1623" t="s">
        <v>270</v>
      </c>
      <c r="D1623" t="str">
        <f>IFERROR(INDEX('Draft Master List'!E:F,MATCH(C1623,'Draft Master List'!E:E,0),2),"N/A")</f>
        <v>512010</v>
      </c>
      <c r="E1623" t="s">
        <v>18</v>
      </c>
      <c r="F1623">
        <v>23</v>
      </c>
      <c r="G1623" t="s">
        <v>643</v>
      </c>
      <c r="H1623">
        <v>15</v>
      </c>
      <c r="I1623">
        <v>1</v>
      </c>
      <c r="J1623">
        <v>81</v>
      </c>
      <c r="K1623">
        <v>322</v>
      </c>
      <c r="L1623">
        <v>1</v>
      </c>
      <c r="M1623">
        <v>21</v>
      </c>
      <c r="N1623">
        <v>4</v>
      </c>
      <c r="O1623">
        <v>21.5</v>
      </c>
      <c r="P1623">
        <v>5.4</v>
      </c>
      <c r="Q1623">
        <v>29</v>
      </c>
      <c r="R1623">
        <v>21</v>
      </c>
      <c r="S1623">
        <v>167</v>
      </c>
      <c r="T1623">
        <v>8</v>
      </c>
      <c r="U1623">
        <v>0</v>
      </c>
      <c r="V1623">
        <v>23</v>
      </c>
      <c r="W1623">
        <v>1.4</v>
      </c>
      <c r="X1623">
        <v>11.1</v>
      </c>
      <c r="Y1623" s="2">
        <v>0.72399999999999998</v>
      </c>
      <c r="Z1623">
        <v>489</v>
      </c>
      <c r="AA1623">
        <v>1</v>
      </c>
      <c r="AB1623">
        <v>3</v>
      </c>
    </row>
    <row r="1624" spans="1:28" x14ac:dyDescent="0.25">
      <c r="A1624">
        <v>2010</v>
      </c>
      <c r="B1624">
        <v>56</v>
      </c>
      <c r="C1624" t="s">
        <v>726</v>
      </c>
      <c r="D1624" t="str">
        <f>IFERROR(INDEX('Draft Master List'!E:F,MATCH(C1624,'Draft Master List'!E:E,0),2),"N/A")</f>
        <v>N/A</v>
      </c>
      <c r="E1624" t="s">
        <v>34</v>
      </c>
      <c r="F1624">
        <v>31</v>
      </c>
      <c r="G1624" t="s">
        <v>643</v>
      </c>
      <c r="H1624">
        <v>14</v>
      </c>
      <c r="I1624">
        <v>5</v>
      </c>
      <c r="J1624">
        <v>77</v>
      </c>
      <c r="K1624">
        <v>340</v>
      </c>
      <c r="L1624">
        <v>4</v>
      </c>
      <c r="M1624">
        <v>30</v>
      </c>
      <c r="N1624">
        <v>4.4000000000000004</v>
      </c>
      <c r="O1624">
        <v>24.3</v>
      </c>
      <c r="P1624">
        <v>5.5</v>
      </c>
      <c r="Q1624">
        <v>24</v>
      </c>
      <c r="R1624">
        <v>16</v>
      </c>
      <c r="S1624">
        <v>150</v>
      </c>
      <c r="T1624">
        <v>9.4</v>
      </c>
      <c r="U1624">
        <v>1</v>
      </c>
      <c r="V1624">
        <v>62</v>
      </c>
      <c r="W1624">
        <v>1.1000000000000001</v>
      </c>
      <c r="X1624">
        <v>10.7</v>
      </c>
      <c r="Y1624" s="2">
        <v>0.66700000000000004</v>
      </c>
      <c r="Z1624">
        <v>490</v>
      </c>
      <c r="AA1624">
        <v>5</v>
      </c>
      <c r="AB1624">
        <v>0</v>
      </c>
    </row>
    <row r="1625" spans="1:28" x14ac:dyDescent="0.25">
      <c r="A1625">
        <v>2010</v>
      </c>
      <c r="B1625">
        <v>57</v>
      </c>
      <c r="C1625" t="s">
        <v>104</v>
      </c>
      <c r="D1625" t="str">
        <f>IFERROR(INDEX('Draft Master List'!E:F,MATCH(C1625,'Draft Master List'!E:E,0),2),"N/A")</f>
        <v>92010</v>
      </c>
      <c r="E1625" t="s">
        <v>29</v>
      </c>
      <c r="F1625">
        <v>23</v>
      </c>
      <c r="G1625" t="s">
        <v>643</v>
      </c>
      <c r="H1625">
        <v>14</v>
      </c>
      <c r="I1625">
        <v>1</v>
      </c>
      <c r="J1625">
        <v>74</v>
      </c>
      <c r="K1625">
        <v>283</v>
      </c>
      <c r="L1625">
        <v>0</v>
      </c>
      <c r="M1625">
        <v>20</v>
      </c>
      <c r="N1625">
        <v>3.8</v>
      </c>
      <c r="O1625">
        <v>20.2</v>
      </c>
      <c r="P1625">
        <v>5.3</v>
      </c>
      <c r="Q1625">
        <v>30</v>
      </c>
      <c r="R1625">
        <v>24</v>
      </c>
      <c r="S1625">
        <v>157</v>
      </c>
      <c r="T1625">
        <v>6.5</v>
      </c>
      <c r="U1625">
        <v>1</v>
      </c>
      <c r="V1625">
        <v>41</v>
      </c>
      <c r="W1625">
        <v>1.7</v>
      </c>
      <c r="X1625">
        <v>11.2</v>
      </c>
      <c r="Y1625" s="2">
        <v>0.8</v>
      </c>
      <c r="Z1625">
        <v>440</v>
      </c>
      <c r="AA1625">
        <v>1</v>
      </c>
      <c r="AB1625">
        <v>5</v>
      </c>
    </row>
    <row r="1626" spans="1:28" x14ac:dyDescent="0.25">
      <c r="A1626">
        <v>2010</v>
      </c>
      <c r="B1626">
        <v>58</v>
      </c>
      <c r="C1626" t="s">
        <v>539</v>
      </c>
      <c r="D1626" t="str">
        <f>IFERROR(INDEX('Draft Master List'!E:F,MATCH(C1626,'Draft Master List'!E:E,0),2),"N/A")</f>
        <v>1452006</v>
      </c>
      <c r="E1626" t="s">
        <v>669</v>
      </c>
      <c r="F1626">
        <v>27</v>
      </c>
      <c r="H1626">
        <v>12</v>
      </c>
      <c r="I1626">
        <v>2</v>
      </c>
      <c r="J1626">
        <v>71</v>
      </c>
      <c r="K1626">
        <v>330</v>
      </c>
      <c r="L1626">
        <v>1</v>
      </c>
      <c r="M1626">
        <v>50</v>
      </c>
      <c r="N1626">
        <v>4.5999999999999996</v>
      </c>
      <c r="O1626">
        <v>27.5</v>
      </c>
      <c r="P1626">
        <v>5.9</v>
      </c>
      <c r="Q1626">
        <v>13</v>
      </c>
      <c r="R1626">
        <v>12</v>
      </c>
      <c r="S1626">
        <v>85</v>
      </c>
      <c r="T1626">
        <v>7.1</v>
      </c>
      <c r="U1626">
        <v>0</v>
      </c>
      <c r="V1626">
        <v>23</v>
      </c>
      <c r="W1626">
        <v>1</v>
      </c>
      <c r="X1626">
        <v>7.1</v>
      </c>
      <c r="Y1626" s="2">
        <v>0.92300000000000004</v>
      </c>
      <c r="Z1626">
        <v>415</v>
      </c>
      <c r="AA1626">
        <v>1</v>
      </c>
      <c r="AB1626">
        <v>2</v>
      </c>
    </row>
    <row r="1627" spans="1:28" x14ac:dyDescent="0.25">
      <c r="A1627">
        <v>2010</v>
      </c>
      <c r="B1627">
        <v>59</v>
      </c>
      <c r="C1627" t="s">
        <v>295</v>
      </c>
      <c r="D1627" t="str">
        <f>IFERROR(INDEX('Draft Master List'!E:F,MATCH(C1627,'Draft Master List'!E:E,0),2),"N/A")</f>
        <v>1732010</v>
      </c>
      <c r="E1627" t="s">
        <v>34</v>
      </c>
      <c r="F1627">
        <v>23</v>
      </c>
      <c r="H1627">
        <v>16</v>
      </c>
      <c r="I1627">
        <v>0</v>
      </c>
      <c r="J1627">
        <v>70</v>
      </c>
      <c r="K1627">
        <v>237</v>
      </c>
      <c r="L1627">
        <v>2</v>
      </c>
      <c r="M1627">
        <v>34</v>
      </c>
      <c r="N1627">
        <v>3.4</v>
      </c>
      <c r="O1627">
        <v>14.8</v>
      </c>
      <c r="P1627">
        <v>4.4000000000000004</v>
      </c>
      <c r="Q1627">
        <v>5</v>
      </c>
      <c r="R1627">
        <v>5</v>
      </c>
      <c r="S1627">
        <v>11</v>
      </c>
      <c r="T1627">
        <v>2.2000000000000002</v>
      </c>
      <c r="U1627">
        <v>0</v>
      </c>
      <c r="V1627">
        <v>8</v>
      </c>
      <c r="W1627">
        <v>0.3</v>
      </c>
      <c r="X1627">
        <v>0.7</v>
      </c>
      <c r="Y1627" s="2">
        <v>1</v>
      </c>
      <c r="Z1627">
        <v>248</v>
      </c>
      <c r="AA1627">
        <v>2</v>
      </c>
      <c r="AB1627">
        <v>0</v>
      </c>
    </row>
    <row r="1628" spans="1:28" x14ac:dyDescent="0.25">
      <c r="A1628">
        <v>2010</v>
      </c>
      <c r="B1628">
        <v>60</v>
      </c>
      <c r="C1628" t="s">
        <v>320</v>
      </c>
      <c r="D1628" t="str">
        <f>IFERROR(INDEX('Draft Master List'!E:F,MATCH(C1628,'Draft Master List'!E:E,0),2),"N/A")</f>
        <v>172009</v>
      </c>
      <c r="E1628" t="s">
        <v>14</v>
      </c>
      <c r="F1628">
        <v>22</v>
      </c>
      <c r="G1628" t="s">
        <v>1</v>
      </c>
      <c r="H1628">
        <v>16</v>
      </c>
      <c r="I1628">
        <v>16</v>
      </c>
      <c r="J1628">
        <v>68</v>
      </c>
      <c r="K1628">
        <v>364</v>
      </c>
      <c r="L1628">
        <v>0</v>
      </c>
      <c r="M1628">
        <v>33</v>
      </c>
      <c r="N1628">
        <v>5.4</v>
      </c>
      <c r="O1628">
        <v>22.8</v>
      </c>
      <c r="P1628">
        <v>4.3</v>
      </c>
      <c r="Z1628">
        <v>364</v>
      </c>
      <c r="AA1628">
        <v>0</v>
      </c>
      <c r="AB1628">
        <v>7</v>
      </c>
    </row>
    <row r="1629" spans="1:28" x14ac:dyDescent="0.25">
      <c r="A1629">
        <v>2010</v>
      </c>
      <c r="B1629">
        <v>61</v>
      </c>
      <c r="C1629" t="s">
        <v>398</v>
      </c>
      <c r="D1629" t="str">
        <f>IFERROR(INDEX('Draft Master List'!E:F,MATCH(C1629,'Draft Master List'!E:E,0),2),"N/A")</f>
        <v>1222008</v>
      </c>
      <c r="E1629" t="s">
        <v>27</v>
      </c>
      <c r="F1629">
        <v>26</v>
      </c>
      <c r="H1629">
        <v>16</v>
      </c>
      <c r="I1629">
        <v>0</v>
      </c>
      <c r="J1629">
        <v>66</v>
      </c>
      <c r="K1629">
        <v>243</v>
      </c>
      <c r="L1629">
        <v>3</v>
      </c>
      <c r="M1629">
        <v>26</v>
      </c>
      <c r="N1629">
        <v>3.7</v>
      </c>
      <c r="O1629">
        <v>15.2</v>
      </c>
      <c r="P1629">
        <v>4.0999999999999996</v>
      </c>
      <c r="Q1629">
        <v>22</v>
      </c>
      <c r="R1629">
        <v>17</v>
      </c>
      <c r="S1629">
        <v>109</v>
      </c>
      <c r="T1629">
        <v>6.4</v>
      </c>
      <c r="U1629">
        <v>0</v>
      </c>
      <c r="V1629">
        <v>17</v>
      </c>
      <c r="W1629">
        <v>1.1000000000000001</v>
      </c>
      <c r="X1629">
        <v>6.8</v>
      </c>
      <c r="Y1629" s="2">
        <v>0.77300000000000002</v>
      </c>
      <c r="Z1629">
        <v>352</v>
      </c>
      <c r="AA1629">
        <v>3</v>
      </c>
      <c r="AB1629">
        <v>1</v>
      </c>
    </row>
    <row r="1630" spans="1:28" x14ac:dyDescent="0.25">
      <c r="A1630">
        <v>2010</v>
      </c>
      <c r="B1630">
        <v>62</v>
      </c>
      <c r="C1630" t="s">
        <v>618</v>
      </c>
      <c r="D1630" t="str">
        <f>IFERROR(INDEX('Draft Master List'!E:F,MATCH(C1630,'Draft Master List'!E:E,0),2),"N/A")</f>
        <v>N/A</v>
      </c>
      <c r="E1630" t="s">
        <v>4</v>
      </c>
      <c r="F1630">
        <v>32</v>
      </c>
      <c r="G1630" t="s">
        <v>1</v>
      </c>
      <c r="H1630">
        <v>14</v>
      </c>
      <c r="I1630">
        <v>14</v>
      </c>
      <c r="J1630">
        <v>66</v>
      </c>
      <c r="K1630">
        <v>279</v>
      </c>
      <c r="L1630">
        <v>5</v>
      </c>
      <c r="M1630">
        <v>25</v>
      </c>
      <c r="N1630">
        <v>4.2</v>
      </c>
      <c r="O1630">
        <v>19.899999999999999</v>
      </c>
      <c r="P1630">
        <v>4.7</v>
      </c>
      <c r="Z1630">
        <v>279</v>
      </c>
      <c r="AA1630">
        <v>5</v>
      </c>
      <c r="AB1630">
        <v>11</v>
      </c>
    </row>
    <row r="1631" spans="1:28" x14ac:dyDescent="0.25">
      <c r="A1631">
        <v>2010</v>
      </c>
      <c r="B1631">
        <v>63</v>
      </c>
      <c r="C1631" t="s">
        <v>1267</v>
      </c>
      <c r="D1631" t="str">
        <f>IFERROR(INDEX('Draft Master List'!E:F,MATCH(C1631,'Draft Master List'!E:E,0),2),"N/A")</f>
        <v>N/A</v>
      </c>
      <c r="E1631" t="s">
        <v>7</v>
      </c>
      <c r="F1631">
        <v>24</v>
      </c>
      <c r="G1631" t="s">
        <v>643</v>
      </c>
      <c r="H1631">
        <v>15</v>
      </c>
      <c r="I1631">
        <v>3</v>
      </c>
      <c r="J1631">
        <v>65</v>
      </c>
      <c r="K1631">
        <v>261</v>
      </c>
      <c r="L1631">
        <v>3</v>
      </c>
      <c r="M1631">
        <v>32</v>
      </c>
      <c r="N1631">
        <v>4</v>
      </c>
      <c r="O1631">
        <v>17.399999999999999</v>
      </c>
      <c r="P1631">
        <v>4.3</v>
      </c>
      <c r="Q1631">
        <v>58</v>
      </c>
      <c r="R1631">
        <v>39</v>
      </c>
      <c r="S1631">
        <v>309</v>
      </c>
      <c r="T1631">
        <v>7.9</v>
      </c>
      <c r="U1631">
        <v>2</v>
      </c>
      <c r="V1631">
        <v>36</v>
      </c>
      <c r="W1631">
        <v>2.6</v>
      </c>
      <c r="X1631">
        <v>20.6</v>
      </c>
      <c r="Y1631" s="2">
        <v>0.67200000000000004</v>
      </c>
      <c r="Z1631">
        <v>570</v>
      </c>
      <c r="AA1631">
        <v>5</v>
      </c>
      <c r="AB1631">
        <v>1</v>
      </c>
    </row>
    <row r="1632" spans="1:28" x14ac:dyDescent="0.25">
      <c r="A1632">
        <v>2010</v>
      </c>
      <c r="B1632">
        <v>64</v>
      </c>
      <c r="C1632" t="s">
        <v>80</v>
      </c>
      <c r="D1632" t="str">
        <f>IFERROR(INDEX('Draft Master List'!E:F,MATCH(C1632,'Draft Master List'!E:E,0),2),"N/A")</f>
        <v>N/A</v>
      </c>
      <c r="E1632" t="s">
        <v>5</v>
      </c>
      <c r="F1632">
        <v>27</v>
      </c>
      <c r="G1632" t="s">
        <v>1</v>
      </c>
      <c r="H1632">
        <v>15</v>
      </c>
      <c r="I1632">
        <v>15</v>
      </c>
      <c r="J1632">
        <v>64</v>
      </c>
      <c r="K1632">
        <v>356</v>
      </c>
      <c r="L1632">
        <v>4</v>
      </c>
      <c r="M1632">
        <v>27</v>
      </c>
      <c r="N1632">
        <v>5.6</v>
      </c>
      <c r="O1632">
        <v>23.7</v>
      </c>
      <c r="P1632">
        <v>4.3</v>
      </c>
      <c r="Z1632">
        <v>356</v>
      </c>
      <c r="AA1632">
        <v>4</v>
      </c>
      <c r="AB1632">
        <v>4</v>
      </c>
    </row>
    <row r="1633" spans="1:28" x14ac:dyDescent="0.25">
      <c r="A1633">
        <v>2010</v>
      </c>
      <c r="B1633">
        <v>65</v>
      </c>
      <c r="C1633" t="s">
        <v>362</v>
      </c>
      <c r="D1633" t="str">
        <f>IFERROR(INDEX('Draft Master List'!E:F,MATCH(C1633,'Draft Master List'!E:E,0),2),"N/A")</f>
        <v>2092009</v>
      </c>
      <c r="E1633" t="s">
        <v>15</v>
      </c>
      <c r="F1633">
        <v>26</v>
      </c>
      <c r="H1633">
        <v>16</v>
      </c>
      <c r="I1633">
        <v>0</v>
      </c>
      <c r="J1633">
        <v>61</v>
      </c>
      <c r="K1633">
        <v>299</v>
      </c>
      <c r="L1633">
        <v>1</v>
      </c>
      <c r="M1633">
        <v>18</v>
      </c>
      <c r="N1633">
        <v>4.9000000000000004</v>
      </c>
      <c r="O1633">
        <v>18.7</v>
      </c>
      <c r="P1633">
        <v>3.8</v>
      </c>
      <c r="Q1633">
        <v>13</v>
      </c>
      <c r="R1633">
        <v>11</v>
      </c>
      <c r="S1633">
        <v>60</v>
      </c>
      <c r="T1633">
        <v>5.5</v>
      </c>
      <c r="U1633">
        <v>0</v>
      </c>
      <c r="V1633">
        <v>25</v>
      </c>
      <c r="W1633">
        <v>0.7</v>
      </c>
      <c r="X1633">
        <v>3.8</v>
      </c>
      <c r="Y1633" s="2">
        <v>0.84599999999999997</v>
      </c>
      <c r="Z1633">
        <v>359</v>
      </c>
      <c r="AA1633">
        <v>1</v>
      </c>
      <c r="AB1633">
        <v>2</v>
      </c>
    </row>
    <row r="1634" spans="1:28" x14ac:dyDescent="0.25">
      <c r="A1634">
        <v>2010</v>
      </c>
      <c r="B1634">
        <v>66</v>
      </c>
      <c r="C1634" t="s">
        <v>1326</v>
      </c>
      <c r="D1634" t="str">
        <f>IFERROR(INDEX('Draft Master List'!E:F,MATCH(C1634,'Draft Master List'!E:E,0),2),"N/A")</f>
        <v>N/A</v>
      </c>
      <c r="E1634" t="s">
        <v>669</v>
      </c>
      <c r="F1634">
        <v>29</v>
      </c>
      <c r="H1634">
        <v>12</v>
      </c>
      <c r="I1634">
        <v>2</v>
      </c>
      <c r="J1634">
        <v>60</v>
      </c>
      <c r="K1634">
        <v>223</v>
      </c>
      <c r="L1634">
        <v>0</v>
      </c>
      <c r="M1634">
        <v>54</v>
      </c>
      <c r="N1634">
        <v>3.7</v>
      </c>
      <c r="O1634">
        <v>18.600000000000001</v>
      </c>
      <c r="P1634">
        <v>5</v>
      </c>
      <c r="Q1634">
        <v>22</v>
      </c>
      <c r="R1634">
        <v>17</v>
      </c>
      <c r="S1634">
        <v>59</v>
      </c>
      <c r="T1634">
        <v>3.5</v>
      </c>
      <c r="U1634">
        <v>0</v>
      </c>
      <c r="V1634">
        <v>13</v>
      </c>
      <c r="W1634">
        <v>1.4</v>
      </c>
      <c r="X1634">
        <v>4.9000000000000004</v>
      </c>
      <c r="Y1634" s="2">
        <v>0.77300000000000002</v>
      </c>
      <c r="Z1634">
        <v>282</v>
      </c>
      <c r="AA1634">
        <v>0</v>
      </c>
      <c r="AB1634">
        <v>1</v>
      </c>
    </row>
    <row r="1635" spans="1:28" x14ac:dyDescent="0.25">
      <c r="A1635">
        <v>2010</v>
      </c>
      <c r="B1635">
        <v>67</v>
      </c>
      <c r="C1635" t="s">
        <v>1327</v>
      </c>
      <c r="D1635" t="str">
        <f>IFERROR(INDEX('Draft Master List'!E:F,MATCH(C1635,'Draft Master List'!E:E,0),2),"N/A")</f>
        <v>N/A</v>
      </c>
      <c r="E1635" t="s">
        <v>26</v>
      </c>
      <c r="F1635">
        <v>32</v>
      </c>
      <c r="H1635">
        <v>15</v>
      </c>
      <c r="I1635">
        <v>0</v>
      </c>
      <c r="J1635">
        <v>59</v>
      </c>
      <c r="K1635">
        <v>147</v>
      </c>
      <c r="L1635">
        <v>2</v>
      </c>
      <c r="M1635">
        <v>13</v>
      </c>
      <c r="N1635">
        <v>2.5</v>
      </c>
      <c r="O1635">
        <v>9.8000000000000007</v>
      </c>
      <c r="P1635">
        <v>3.9</v>
      </c>
      <c r="Q1635">
        <v>39</v>
      </c>
      <c r="R1635">
        <v>28</v>
      </c>
      <c r="S1635">
        <v>240</v>
      </c>
      <c r="T1635">
        <v>8.6</v>
      </c>
      <c r="U1635">
        <v>2</v>
      </c>
      <c r="V1635">
        <v>23</v>
      </c>
      <c r="W1635">
        <v>1.9</v>
      </c>
      <c r="X1635">
        <v>16</v>
      </c>
      <c r="Y1635" s="2">
        <v>0.71799999999999997</v>
      </c>
      <c r="Z1635">
        <v>387</v>
      </c>
      <c r="AA1635">
        <v>4</v>
      </c>
      <c r="AB1635">
        <v>1</v>
      </c>
    </row>
    <row r="1636" spans="1:28" x14ac:dyDescent="0.25">
      <c r="A1636">
        <v>2010</v>
      </c>
      <c r="B1636">
        <v>68</v>
      </c>
      <c r="C1636" t="s">
        <v>640</v>
      </c>
      <c r="D1636" t="str">
        <f>IFERROR(INDEX('Draft Master List'!E:F,MATCH(C1636,'Draft Master List'!E:E,0),2),"N/A")</f>
        <v>N/A</v>
      </c>
      <c r="E1636" t="s">
        <v>7</v>
      </c>
      <c r="F1636">
        <v>29</v>
      </c>
      <c r="G1636" t="s">
        <v>643</v>
      </c>
      <c r="H1636">
        <v>5</v>
      </c>
      <c r="I1636">
        <v>5</v>
      </c>
      <c r="J1636">
        <v>54</v>
      </c>
      <c r="K1636">
        <v>227</v>
      </c>
      <c r="L1636">
        <v>2</v>
      </c>
      <c r="M1636">
        <v>27</v>
      </c>
      <c r="N1636">
        <v>4.2</v>
      </c>
      <c r="O1636">
        <v>45.4</v>
      </c>
      <c r="P1636">
        <v>10.8</v>
      </c>
      <c r="Q1636">
        <v>9</v>
      </c>
      <c r="R1636">
        <v>5</v>
      </c>
      <c r="S1636">
        <v>55</v>
      </c>
      <c r="T1636">
        <v>11</v>
      </c>
      <c r="U1636">
        <v>0</v>
      </c>
      <c r="V1636">
        <v>14</v>
      </c>
      <c r="W1636">
        <v>1</v>
      </c>
      <c r="X1636">
        <v>11</v>
      </c>
      <c r="Y1636" s="2">
        <v>0.55600000000000005</v>
      </c>
      <c r="Z1636">
        <v>282</v>
      </c>
      <c r="AA1636">
        <v>2</v>
      </c>
      <c r="AB1636">
        <v>0</v>
      </c>
    </row>
    <row r="1637" spans="1:28" x14ac:dyDescent="0.25">
      <c r="A1637">
        <v>2010</v>
      </c>
      <c r="B1637">
        <v>69</v>
      </c>
      <c r="C1637" t="s">
        <v>1203</v>
      </c>
      <c r="D1637" t="str">
        <f>IFERROR(INDEX('Draft Master List'!E:F,MATCH(C1637,'Draft Master List'!E:E,0),2),"N/A")</f>
        <v>N/A</v>
      </c>
      <c r="E1637" t="s">
        <v>24</v>
      </c>
      <c r="F1637">
        <v>26</v>
      </c>
      <c r="H1637">
        <v>16</v>
      </c>
      <c r="I1637">
        <v>0</v>
      </c>
      <c r="J1637">
        <v>52</v>
      </c>
      <c r="K1637">
        <v>247</v>
      </c>
      <c r="L1637">
        <v>0</v>
      </c>
      <c r="M1637">
        <v>23</v>
      </c>
      <c r="N1637">
        <v>4.8</v>
      </c>
      <c r="O1637">
        <v>15.4</v>
      </c>
      <c r="P1637">
        <v>3.3</v>
      </c>
      <c r="Q1637">
        <v>10</v>
      </c>
      <c r="R1637">
        <v>9</v>
      </c>
      <c r="S1637">
        <v>72</v>
      </c>
      <c r="T1637">
        <v>8</v>
      </c>
      <c r="U1637">
        <v>2</v>
      </c>
      <c r="V1637">
        <v>16</v>
      </c>
      <c r="W1637">
        <v>0.6</v>
      </c>
      <c r="X1637">
        <v>4.5</v>
      </c>
      <c r="Y1637" s="2">
        <v>0.9</v>
      </c>
      <c r="Z1637">
        <v>319</v>
      </c>
      <c r="AA1637">
        <v>2</v>
      </c>
      <c r="AB1637">
        <v>2</v>
      </c>
    </row>
    <row r="1638" spans="1:28" x14ac:dyDescent="0.25">
      <c r="A1638">
        <v>2010</v>
      </c>
      <c r="B1638">
        <v>70</v>
      </c>
      <c r="C1638" t="s">
        <v>352</v>
      </c>
      <c r="D1638" t="str">
        <f>IFERROR(INDEX('Draft Master List'!E:F,MATCH(C1638,'Draft Master List'!E:E,0),2),"N/A")</f>
        <v>1732009</v>
      </c>
      <c r="E1638" t="s">
        <v>28</v>
      </c>
      <c r="F1638">
        <v>23</v>
      </c>
      <c r="H1638">
        <v>16</v>
      </c>
      <c r="I1638">
        <v>0</v>
      </c>
      <c r="J1638">
        <v>51</v>
      </c>
      <c r="K1638">
        <v>239</v>
      </c>
      <c r="L1638">
        <v>2</v>
      </c>
      <c r="M1638">
        <v>54</v>
      </c>
      <c r="N1638">
        <v>4.7</v>
      </c>
      <c r="O1638">
        <v>14.9</v>
      </c>
      <c r="P1638">
        <v>3.2</v>
      </c>
      <c r="Q1638">
        <v>8</v>
      </c>
      <c r="R1638">
        <v>7</v>
      </c>
      <c r="S1638">
        <v>44</v>
      </c>
      <c r="T1638">
        <v>6.3</v>
      </c>
      <c r="U1638">
        <v>0</v>
      </c>
      <c r="V1638">
        <v>9</v>
      </c>
      <c r="W1638">
        <v>0.4</v>
      </c>
      <c r="X1638">
        <v>2.8</v>
      </c>
      <c r="Y1638" s="2">
        <v>0.875</v>
      </c>
      <c r="Z1638">
        <v>283</v>
      </c>
      <c r="AA1638">
        <v>2</v>
      </c>
      <c r="AB1638">
        <v>0</v>
      </c>
    </row>
    <row r="1639" spans="1:28" x14ac:dyDescent="0.25">
      <c r="A1639">
        <v>2010</v>
      </c>
      <c r="B1639">
        <v>71</v>
      </c>
      <c r="C1639" t="s">
        <v>66</v>
      </c>
      <c r="D1639" t="str">
        <f>IFERROR(INDEX('Draft Master List'!E:F,MATCH(C1639,'Draft Master List'!E:E,0),2),"N/A")</f>
        <v>112006</v>
      </c>
      <c r="E1639" t="s">
        <v>63</v>
      </c>
      <c r="F1639">
        <v>27</v>
      </c>
      <c r="G1639" t="s">
        <v>1</v>
      </c>
      <c r="H1639">
        <v>15</v>
      </c>
      <c r="I1639">
        <v>15</v>
      </c>
      <c r="J1639">
        <v>50</v>
      </c>
      <c r="K1639">
        <v>232</v>
      </c>
      <c r="L1639">
        <v>1</v>
      </c>
      <c r="M1639">
        <v>25</v>
      </c>
      <c r="N1639">
        <v>4.5999999999999996</v>
      </c>
      <c r="O1639">
        <v>15.5</v>
      </c>
      <c r="P1639">
        <v>3.3</v>
      </c>
      <c r="Z1639">
        <v>232</v>
      </c>
      <c r="AA1639">
        <v>1</v>
      </c>
      <c r="AB1639">
        <v>10</v>
      </c>
    </row>
    <row r="1640" spans="1:28" x14ac:dyDescent="0.25">
      <c r="A1640">
        <v>2010</v>
      </c>
      <c r="B1640">
        <v>72</v>
      </c>
      <c r="C1640" t="s">
        <v>1196</v>
      </c>
      <c r="D1640" t="str">
        <f>IFERROR(INDEX('Draft Master List'!E:F,MATCH(C1640,'Draft Master List'!E:E,0),2),"N/A")</f>
        <v>N/A</v>
      </c>
      <c r="E1640" t="s">
        <v>13</v>
      </c>
      <c r="F1640">
        <v>27</v>
      </c>
      <c r="G1640" t="s">
        <v>643</v>
      </c>
      <c r="H1640">
        <v>16</v>
      </c>
      <c r="I1640">
        <v>3</v>
      </c>
      <c r="J1640">
        <v>50</v>
      </c>
      <c r="K1640">
        <v>267</v>
      </c>
      <c r="L1640">
        <v>0</v>
      </c>
      <c r="M1640">
        <v>34</v>
      </c>
      <c r="N1640">
        <v>5.3</v>
      </c>
      <c r="O1640">
        <v>16.7</v>
      </c>
      <c r="P1640">
        <v>3.1</v>
      </c>
      <c r="Q1640">
        <v>75</v>
      </c>
      <c r="R1640">
        <v>59</v>
      </c>
      <c r="S1640">
        <v>520</v>
      </c>
      <c r="T1640">
        <v>8.8000000000000007</v>
      </c>
      <c r="U1640">
        <v>2</v>
      </c>
      <c r="V1640">
        <v>57</v>
      </c>
      <c r="W1640">
        <v>3.7</v>
      </c>
      <c r="X1640">
        <v>32.5</v>
      </c>
      <c r="Y1640" s="2">
        <v>0.78700000000000003</v>
      </c>
      <c r="Z1640">
        <v>787</v>
      </c>
      <c r="AA1640">
        <v>2</v>
      </c>
      <c r="AB1640">
        <v>3</v>
      </c>
    </row>
    <row r="1641" spans="1:28" x14ac:dyDescent="0.25">
      <c r="A1641">
        <v>2010</v>
      </c>
      <c r="B1641">
        <v>73</v>
      </c>
      <c r="C1641" t="s">
        <v>1289</v>
      </c>
      <c r="D1641" t="str">
        <f>IFERROR(INDEX('Draft Master List'!E:F,MATCH(C1641,'Draft Master List'!E:E,0),2),"N/A")</f>
        <v>N/A</v>
      </c>
      <c r="E1641" t="s">
        <v>23</v>
      </c>
      <c r="F1641">
        <v>30</v>
      </c>
      <c r="H1641">
        <v>16</v>
      </c>
      <c r="I1641">
        <v>0</v>
      </c>
      <c r="J1641">
        <v>50</v>
      </c>
      <c r="K1641">
        <v>315</v>
      </c>
      <c r="L1641">
        <v>4</v>
      </c>
      <c r="M1641">
        <v>38</v>
      </c>
      <c r="N1641">
        <v>6.3</v>
      </c>
      <c r="O1641">
        <v>19.7</v>
      </c>
      <c r="P1641">
        <v>3.1</v>
      </c>
      <c r="Q1641">
        <v>11</v>
      </c>
      <c r="R1641">
        <v>7</v>
      </c>
      <c r="S1641">
        <v>61</v>
      </c>
      <c r="T1641">
        <v>8.6999999999999993</v>
      </c>
      <c r="U1641">
        <v>0</v>
      </c>
      <c r="V1641">
        <v>12</v>
      </c>
      <c r="W1641">
        <v>0.4</v>
      </c>
      <c r="X1641">
        <v>3.8</v>
      </c>
      <c r="Y1641" s="2">
        <v>0.63600000000000001</v>
      </c>
      <c r="Z1641">
        <v>376</v>
      </c>
      <c r="AA1641">
        <v>4</v>
      </c>
      <c r="AB1641">
        <v>0</v>
      </c>
    </row>
    <row r="1642" spans="1:28" x14ac:dyDescent="0.25">
      <c r="A1642">
        <v>2010</v>
      </c>
      <c r="B1642">
        <v>74</v>
      </c>
      <c r="C1642" t="s">
        <v>1328</v>
      </c>
      <c r="D1642" t="str">
        <f>IFERROR(INDEX('Draft Master List'!E:F,MATCH(C1642,'Draft Master List'!E:E,0),2),"N/A")</f>
        <v>N/A</v>
      </c>
      <c r="E1642" t="s">
        <v>669</v>
      </c>
      <c r="F1642">
        <v>27</v>
      </c>
      <c r="H1642">
        <v>16</v>
      </c>
      <c r="I1642">
        <v>1</v>
      </c>
      <c r="J1642">
        <v>47</v>
      </c>
      <c r="K1642">
        <v>99</v>
      </c>
      <c r="L1642">
        <v>0</v>
      </c>
      <c r="M1642">
        <v>11</v>
      </c>
      <c r="N1642">
        <v>2.1</v>
      </c>
      <c r="O1642">
        <v>6.2</v>
      </c>
      <c r="P1642">
        <v>2.9</v>
      </c>
      <c r="Q1642">
        <v>10</v>
      </c>
      <c r="R1642">
        <v>7</v>
      </c>
      <c r="S1642">
        <v>67</v>
      </c>
      <c r="T1642">
        <v>9.6</v>
      </c>
      <c r="U1642">
        <v>0</v>
      </c>
      <c r="V1642">
        <v>28</v>
      </c>
      <c r="W1642">
        <v>0.4</v>
      </c>
      <c r="X1642">
        <v>4.2</v>
      </c>
      <c r="Y1642" s="2">
        <v>0.7</v>
      </c>
      <c r="Z1642">
        <v>166</v>
      </c>
      <c r="AA1642">
        <v>0</v>
      </c>
      <c r="AB1642">
        <v>2</v>
      </c>
    </row>
    <row r="1643" spans="1:28" x14ac:dyDescent="0.25">
      <c r="A1643">
        <v>2010</v>
      </c>
      <c r="B1643">
        <v>75</v>
      </c>
      <c r="C1643" t="s">
        <v>569</v>
      </c>
      <c r="D1643" t="str">
        <f>IFERROR(INDEX('Draft Master List'!E:F,MATCH(C1643,'Draft Master List'!E:E,0),2),"N/A")</f>
        <v>N/A</v>
      </c>
      <c r="E1643" t="s">
        <v>16</v>
      </c>
      <c r="F1643">
        <v>29</v>
      </c>
      <c r="G1643" t="s">
        <v>1</v>
      </c>
      <c r="H1643">
        <v>13</v>
      </c>
      <c r="I1643">
        <v>12</v>
      </c>
      <c r="J1643">
        <v>47</v>
      </c>
      <c r="K1643">
        <v>222</v>
      </c>
      <c r="L1643">
        <v>1</v>
      </c>
      <c r="M1643">
        <v>24</v>
      </c>
      <c r="N1643">
        <v>4.7</v>
      </c>
      <c r="O1643">
        <v>17.100000000000001</v>
      </c>
      <c r="P1643">
        <v>3.6</v>
      </c>
      <c r="Z1643">
        <v>222</v>
      </c>
      <c r="AA1643">
        <v>1</v>
      </c>
      <c r="AB1643">
        <v>9</v>
      </c>
    </row>
    <row r="1644" spans="1:28" x14ac:dyDescent="0.25">
      <c r="A1644">
        <v>2010</v>
      </c>
      <c r="B1644">
        <v>76</v>
      </c>
      <c r="C1644" t="s">
        <v>1329</v>
      </c>
      <c r="D1644" t="str">
        <f>IFERROR(INDEX('Draft Master List'!E:F,MATCH(C1644,'Draft Master List'!E:E,0),2),"N/A")</f>
        <v>N/A</v>
      </c>
      <c r="E1644" t="s">
        <v>20</v>
      </c>
      <c r="F1644">
        <v>23</v>
      </c>
      <c r="H1644">
        <v>10</v>
      </c>
      <c r="I1644">
        <v>0</v>
      </c>
      <c r="J1644">
        <v>46</v>
      </c>
      <c r="K1644">
        <v>112</v>
      </c>
      <c r="L1644">
        <v>6</v>
      </c>
      <c r="M1644">
        <v>11</v>
      </c>
      <c r="N1644">
        <v>2.4</v>
      </c>
      <c r="O1644">
        <v>11.2</v>
      </c>
      <c r="P1644">
        <v>4.5999999999999996</v>
      </c>
      <c r="Q1644">
        <v>11</v>
      </c>
      <c r="R1644">
        <v>9</v>
      </c>
      <c r="S1644">
        <v>63</v>
      </c>
      <c r="T1644">
        <v>7</v>
      </c>
      <c r="U1644">
        <v>0</v>
      </c>
      <c r="V1644">
        <v>11</v>
      </c>
      <c r="W1644">
        <v>0.9</v>
      </c>
      <c r="X1644">
        <v>6.3</v>
      </c>
      <c r="Y1644" s="2">
        <v>0.81799999999999995</v>
      </c>
      <c r="Z1644">
        <v>175</v>
      </c>
      <c r="AA1644">
        <v>6</v>
      </c>
      <c r="AB1644">
        <v>1</v>
      </c>
    </row>
    <row r="1645" spans="1:28" x14ac:dyDescent="0.25">
      <c r="A1645">
        <v>2010</v>
      </c>
      <c r="B1645">
        <v>77</v>
      </c>
      <c r="C1645" t="s">
        <v>82</v>
      </c>
      <c r="D1645" t="str">
        <f>IFERROR(INDEX('Draft Master List'!E:F,MATCH(C1645,'Draft Master List'!E:E,0),2),"N/A")</f>
        <v>32008</v>
      </c>
      <c r="E1645" t="s">
        <v>21</v>
      </c>
      <c r="F1645">
        <v>25</v>
      </c>
      <c r="G1645" t="s">
        <v>1</v>
      </c>
      <c r="H1645">
        <v>16</v>
      </c>
      <c r="I1645">
        <v>16</v>
      </c>
      <c r="J1645">
        <v>46</v>
      </c>
      <c r="K1645">
        <v>122</v>
      </c>
      <c r="L1645">
        <v>0</v>
      </c>
      <c r="M1645">
        <v>20</v>
      </c>
      <c r="N1645">
        <v>2.7</v>
      </c>
      <c r="O1645">
        <v>7.6</v>
      </c>
      <c r="P1645">
        <v>2.9</v>
      </c>
      <c r="Z1645">
        <v>122</v>
      </c>
      <c r="AA1645">
        <v>0</v>
      </c>
      <c r="AB1645">
        <v>4</v>
      </c>
    </row>
    <row r="1646" spans="1:28" x14ac:dyDescent="0.25">
      <c r="A1646">
        <v>2010</v>
      </c>
      <c r="B1646">
        <v>78</v>
      </c>
      <c r="C1646" t="s">
        <v>1330</v>
      </c>
      <c r="D1646" t="str">
        <f>IFERROR(INDEX('Draft Master List'!E:F,MATCH(C1646,'Draft Master List'!E:E,0),2),"N/A")</f>
        <v>N/A</v>
      </c>
      <c r="E1646" t="s">
        <v>0</v>
      </c>
      <c r="F1646">
        <v>31</v>
      </c>
      <c r="G1646" t="s">
        <v>643</v>
      </c>
      <c r="H1646">
        <v>8</v>
      </c>
      <c r="I1646">
        <v>1</v>
      </c>
      <c r="J1646">
        <v>45</v>
      </c>
      <c r="K1646">
        <v>150</v>
      </c>
      <c r="L1646">
        <v>2</v>
      </c>
      <c r="M1646">
        <v>12</v>
      </c>
      <c r="N1646">
        <v>3.3</v>
      </c>
      <c r="O1646">
        <v>18.8</v>
      </c>
      <c r="P1646">
        <v>5.6</v>
      </c>
      <c r="Q1646">
        <v>31</v>
      </c>
      <c r="R1646">
        <v>23</v>
      </c>
      <c r="S1646">
        <v>141</v>
      </c>
      <c r="T1646">
        <v>6.1</v>
      </c>
      <c r="U1646">
        <v>0</v>
      </c>
      <c r="V1646">
        <v>25</v>
      </c>
      <c r="W1646">
        <v>2.9</v>
      </c>
      <c r="X1646">
        <v>17.600000000000001</v>
      </c>
      <c r="Y1646" s="2">
        <v>0.74199999999999999</v>
      </c>
      <c r="Z1646">
        <v>291</v>
      </c>
      <c r="AA1646">
        <v>2</v>
      </c>
      <c r="AB1646">
        <v>1</v>
      </c>
    </row>
    <row r="1647" spans="1:28" x14ac:dyDescent="0.25">
      <c r="A1647">
        <v>2010</v>
      </c>
      <c r="B1647">
        <v>79</v>
      </c>
      <c r="C1647" t="s">
        <v>2</v>
      </c>
      <c r="D1647" t="str">
        <f>IFERROR(INDEX('Draft Master List'!E:F,MATCH(C1647,'Draft Master List'!E:E,0),2),"N/A")</f>
        <v>182008</v>
      </c>
      <c r="E1647" t="s">
        <v>3</v>
      </c>
      <c r="F1647">
        <v>25</v>
      </c>
      <c r="G1647" t="s">
        <v>1</v>
      </c>
      <c r="H1647">
        <v>16</v>
      </c>
      <c r="I1647">
        <v>16</v>
      </c>
      <c r="J1647">
        <v>43</v>
      </c>
      <c r="K1647">
        <v>84</v>
      </c>
      <c r="L1647">
        <v>1</v>
      </c>
      <c r="M1647">
        <v>14</v>
      </c>
      <c r="N1647">
        <v>2</v>
      </c>
      <c r="O1647">
        <v>5.3</v>
      </c>
      <c r="P1647">
        <v>2.7</v>
      </c>
      <c r="Z1647">
        <v>84</v>
      </c>
      <c r="AA1647">
        <v>1</v>
      </c>
      <c r="AB1647">
        <v>9</v>
      </c>
    </row>
    <row r="1648" spans="1:28" x14ac:dyDescent="0.25">
      <c r="A1648">
        <v>2010</v>
      </c>
      <c r="B1648">
        <v>80</v>
      </c>
      <c r="C1648" t="s">
        <v>422</v>
      </c>
      <c r="D1648" t="str">
        <f>IFERROR(INDEX('Draft Master List'!E:F,MATCH(C1648,'Draft Master List'!E:E,0),2),"N/A")</f>
        <v>2022008</v>
      </c>
      <c r="E1648" t="s">
        <v>20</v>
      </c>
      <c r="F1648">
        <v>24</v>
      </c>
      <c r="G1648" t="s">
        <v>643</v>
      </c>
      <c r="H1648">
        <v>7</v>
      </c>
      <c r="I1648">
        <v>1</v>
      </c>
      <c r="J1648">
        <v>43</v>
      </c>
      <c r="K1648">
        <v>185</v>
      </c>
      <c r="L1648">
        <v>1</v>
      </c>
      <c r="M1648">
        <v>35</v>
      </c>
      <c r="N1648">
        <v>4.3</v>
      </c>
      <c r="O1648">
        <v>26.4</v>
      </c>
      <c r="P1648">
        <v>6.1</v>
      </c>
      <c r="Q1648">
        <v>6</v>
      </c>
      <c r="R1648">
        <v>6</v>
      </c>
      <c r="S1648">
        <v>25</v>
      </c>
      <c r="T1648">
        <v>4.2</v>
      </c>
      <c r="U1648">
        <v>0</v>
      </c>
      <c r="V1648">
        <v>10</v>
      </c>
      <c r="W1648">
        <v>0.9</v>
      </c>
      <c r="X1648">
        <v>3.6</v>
      </c>
      <c r="Y1648" s="2">
        <v>1</v>
      </c>
      <c r="Z1648">
        <v>210</v>
      </c>
      <c r="AA1648">
        <v>1</v>
      </c>
      <c r="AB1648">
        <v>0</v>
      </c>
    </row>
    <row r="1649" spans="1:28" x14ac:dyDescent="0.25">
      <c r="A1649">
        <v>2010</v>
      </c>
      <c r="B1649">
        <v>81</v>
      </c>
      <c r="C1649" t="s">
        <v>1331</v>
      </c>
      <c r="D1649" t="str">
        <f>IFERROR(INDEX('Draft Master List'!E:F,MATCH(C1649,'Draft Master List'!E:E,0),2),"N/A")</f>
        <v>N/A</v>
      </c>
      <c r="E1649" t="s">
        <v>30</v>
      </c>
      <c r="F1649">
        <v>34</v>
      </c>
      <c r="H1649">
        <v>7</v>
      </c>
      <c r="I1649">
        <v>0</v>
      </c>
      <c r="J1649">
        <v>43</v>
      </c>
      <c r="K1649">
        <v>155</v>
      </c>
      <c r="L1649">
        <v>0</v>
      </c>
      <c r="M1649">
        <v>24</v>
      </c>
      <c r="N1649">
        <v>3.6</v>
      </c>
      <c r="O1649">
        <v>22.1</v>
      </c>
      <c r="P1649">
        <v>6.1</v>
      </c>
      <c r="Q1649">
        <v>3</v>
      </c>
      <c r="R1649">
        <v>2</v>
      </c>
      <c r="S1649">
        <v>6</v>
      </c>
      <c r="T1649">
        <v>3</v>
      </c>
      <c r="U1649">
        <v>0</v>
      </c>
      <c r="V1649">
        <v>7</v>
      </c>
      <c r="W1649">
        <v>0.3</v>
      </c>
      <c r="X1649">
        <v>0.9</v>
      </c>
      <c r="Y1649" s="2">
        <v>0.66700000000000004</v>
      </c>
      <c r="Z1649">
        <v>161</v>
      </c>
      <c r="AA1649">
        <v>0</v>
      </c>
      <c r="AB1649">
        <v>0</v>
      </c>
    </row>
    <row r="1650" spans="1:28" x14ac:dyDescent="0.25">
      <c r="A1650">
        <v>2010</v>
      </c>
      <c r="B1650">
        <v>82</v>
      </c>
      <c r="C1650" t="s">
        <v>267</v>
      </c>
      <c r="D1650" t="str">
        <f>IFERROR(INDEX('Draft Master List'!E:F,MATCH(C1650,'Draft Master List'!E:E,0),2),"N/A")</f>
        <v>252010</v>
      </c>
      <c r="E1650" t="s">
        <v>26</v>
      </c>
      <c r="F1650">
        <v>23</v>
      </c>
      <c r="G1650" t="s">
        <v>62</v>
      </c>
      <c r="H1650">
        <v>9</v>
      </c>
      <c r="I1650">
        <v>3</v>
      </c>
      <c r="J1650">
        <v>43</v>
      </c>
      <c r="K1650">
        <v>227</v>
      </c>
      <c r="L1650">
        <v>6</v>
      </c>
      <c r="M1650">
        <v>40</v>
      </c>
      <c r="N1650">
        <v>5.3</v>
      </c>
      <c r="O1650">
        <v>25.2</v>
      </c>
      <c r="P1650">
        <v>4.8</v>
      </c>
      <c r="Z1650">
        <v>227</v>
      </c>
      <c r="AA1650">
        <v>6</v>
      </c>
      <c r="AB1650">
        <v>1</v>
      </c>
    </row>
    <row r="1651" spans="1:28" x14ac:dyDescent="0.25">
      <c r="A1651">
        <v>2010</v>
      </c>
      <c r="B1651">
        <v>83</v>
      </c>
      <c r="C1651" t="s">
        <v>1250</v>
      </c>
      <c r="D1651" t="str">
        <f>IFERROR(INDEX('Draft Master List'!E:F,MATCH(C1651,'Draft Master List'!E:E,0),2),"N/A")</f>
        <v>N/A</v>
      </c>
      <c r="E1651" t="s">
        <v>26</v>
      </c>
      <c r="F1651">
        <v>25</v>
      </c>
      <c r="H1651">
        <v>10</v>
      </c>
      <c r="I1651">
        <v>0</v>
      </c>
      <c r="J1651">
        <v>41</v>
      </c>
      <c r="K1651">
        <v>158</v>
      </c>
      <c r="L1651">
        <v>0</v>
      </c>
      <c r="M1651">
        <v>19</v>
      </c>
      <c r="N1651">
        <v>3.9</v>
      </c>
      <c r="O1651">
        <v>15.8</v>
      </c>
      <c r="P1651">
        <v>4.0999999999999996</v>
      </c>
      <c r="Q1651">
        <v>6</v>
      </c>
      <c r="R1651">
        <v>3</v>
      </c>
      <c r="S1651">
        <v>16</v>
      </c>
      <c r="T1651">
        <v>5.3</v>
      </c>
      <c r="U1651">
        <v>0</v>
      </c>
      <c r="V1651">
        <v>13</v>
      </c>
      <c r="W1651">
        <v>0.3</v>
      </c>
      <c r="X1651">
        <v>1.6</v>
      </c>
      <c r="Y1651" s="2">
        <v>0.5</v>
      </c>
      <c r="Z1651">
        <v>174</v>
      </c>
      <c r="AA1651">
        <v>0</v>
      </c>
      <c r="AB1651">
        <v>1</v>
      </c>
    </row>
    <row r="1652" spans="1:28" x14ac:dyDescent="0.25">
      <c r="A1652">
        <v>2010</v>
      </c>
      <c r="B1652">
        <v>84</v>
      </c>
      <c r="C1652" t="s">
        <v>31</v>
      </c>
      <c r="D1652" t="str">
        <f>IFERROR(INDEX('Draft Master List'!E:F,MATCH(C1652,'Draft Master List'!E:E,0),2),"N/A")</f>
        <v>N/A</v>
      </c>
      <c r="E1652" t="s">
        <v>29</v>
      </c>
      <c r="F1652">
        <v>28</v>
      </c>
      <c r="G1652" t="s">
        <v>1</v>
      </c>
      <c r="H1652">
        <v>13</v>
      </c>
      <c r="I1652">
        <v>13</v>
      </c>
      <c r="J1652">
        <v>40</v>
      </c>
      <c r="K1652">
        <v>269</v>
      </c>
      <c r="L1652">
        <v>0</v>
      </c>
      <c r="M1652">
        <v>22</v>
      </c>
      <c r="N1652">
        <v>6.7</v>
      </c>
      <c r="O1652">
        <v>20.7</v>
      </c>
      <c r="P1652">
        <v>3.1</v>
      </c>
      <c r="Z1652">
        <v>269</v>
      </c>
      <c r="AA1652">
        <v>0</v>
      </c>
      <c r="AB1652">
        <v>8</v>
      </c>
    </row>
    <row r="1653" spans="1:28" x14ac:dyDescent="0.25">
      <c r="A1653">
        <v>2010</v>
      </c>
      <c r="B1653">
        <v>85</v>
      </c>
      <c r="C1653" t="s">
        <v>284</v>
      </c>
      <c r="D1653" t="str">
        <f>IFERROR(INDEX('Draft Master List'!E:F,MATCH(C1653,'Draft Master List'!E:E,0),2),"N/A")</f>
        <v>1122010</v>
      </c>
      <c r="E1653" t="s">
        <v>32</v>
      </c>
      <c r="F1653">
        <v>22</v>
      </c>
      <c r="G1653" t="s">
        <v>643</v>
      </c>
      <c r="H1653">
        <v>9</v>
      </c>
      <c r="I1653">
        <v>1</v>
      </c>
      <c r="J1653">
        <v>39</v>
      </c>
      <c r="K1653">
        <v>189</v>
      </c>
      <c r="L1653">
        <v>0</v>
      </c>
      <c r="M1653">
        <v>18</v>
      </c>
      <c r="N1653">
        <v>4.8</v>
      </c>
      <c r="O1653">
        <v>21</v>
      </c>
      <c r="P1653">
        <v>4.3</v>
      </c>
      <c r="Q1653">
        <v>4</v>
      </c>
      <c r="R1653">
        <v>3</v>
      </c>
      <c r="S1653">
        <v>20</v>
      </c>
      <c r="T1653">
        <v>6.7</v>
      </c>
      <c r="U1653">
        <v>0</v>
      </c>
      <c r="V1653">
        <v>9</v>
      </c>
      <c r="W1653">
        <v>0.3</v>
      </c>
      <c r="X1653">
        <v>2.2000000000000002</v>
      </c>
      <c r="Y1653" s="2">
        <v>0.75</v>
      </c>
      <c r="Z1653">
        <v>209</v>
      </c>
      <c r="AA1653">
        <v>0</v>
      </c>
      <c r="AB1653">
        <v>0</v>
      </c>
    </row>
    <row r="1654" spans="1:28" x14ac:dyDescent="0.25">
      <c r="A1654">
        <v>2010</v>
      </c>
      <c r="B1654">
        <v>86</v>
      </c>
      <c r="C1654" t="s">
        <v>528</v>
      </c>
      <c r="D1654" t="str">
        <f>IFERROR(INDEX('Draft Master List'!E:F,MATCH(C1654,'Draft Master List'!E:E,0),2),"N/A")</f>
        <v>1032006</v>
      </c>
      <c r="E1654" t="s">
        <v>32</v>
      </c>
      <c r="F1654">
        <v>27</v>
      </c>
      <c r="G1654" t="s">
        <v>77</v>
      </c>
      <c r="H1654">
        <v>16</v>
      </c>
      <c r="I1654">
        <v>2</v>
      </c>
      <c r="J1654">
        <v>38</v>
      </c>
      <c r="K1654">
        <v>299</v>
      </c>
      <c r="L1654">
        <v>1</v>
      </c>
      <c r="M1654">
        <v>53</v>
      </c>
      <c r="N1654">
        <v>7.9</v>
      </c>
      <c r="O1654">
        <v>18.7</v>
      </c>
      <c r="P1654">
        <v>2.4</v>
      </c>
      <c r="Q1654">
        <v>7</v>
      </c>
      <c r="R1654">
        <v>4</v>
      </c>
      <c r="S1654">
        <v>44</v>
      </c>
      <c r="T1654">
        <v>11</v>
      </c>
      <c r="U1654">
        <v>0</v>
      </c>
      <c r="V1654">
        <v>23</v>
      </c>
      <c r="W1654">
        <v>0.3</v>
      </c>
      <c r="X1654">
        <v>2.8</v>
      </c>
      <c r="Y1654" s="2">
        <v>0.57099999999999995</v>
      </c>
      <c r="Z1654">
        <v>343</v>
      </c>
      <c r="AA1654">
        <v>1</v>
      </c>
      <c r="AB1654">
        <v>1</v>
      </c>
    </row>
    <row r="1655" spans="1:28" x14ac:dyDescent="0.25">
      <c r="A1655">
        <v>2010</v>
      </c>
      <c r="B1655">
        <v>87</v>
      </c>
      <c r="C1655" t="s">
        <v>1332</v>
      </c>
      <c r="D1655" t="str">
        <f>IFERROR(INDEX('Draft Master List'!E:F,MATCH(C1655,'Draft Master List'!E:E,0),2),"N/A")</f>
        <v>N/A</v>
      </c>
      <c r="E1655" t="s">
        <v>20</v>
      </c>
      <c r="F1655">
        <v>31</v>
      </c>
      <c r="H1655">
        <v>3</v>
      </c>
      <c r="I1655">
        <v>0</v>
      </c>
      <c r="J1655">
        <v>37</v>
      </c>
      <c r="K1655">
        <v>172</v>
      </c>
      <c r="L1655">
        <v>0</v>
      </c>
      <c r="M1655">
        <v>15</v>
      </c>
      <c r="N1655">
        <v>4.5999999999999996</v>
      </c>
      <c r="O1655">
        <v>57.3</v>
      </c>
      <c r="P1655">
        <v>12.3</v>
      </c>
      <c r="Q1655">
        <v>4</v>
      </c>
      <c r="R1655">
        <v>1</v>
      </c>
      <c r="S1655">
        <v>4</v>
      </c>
      <c r="T1655">
        <v>4</v>
      </c>
      <c r="U1655">
        <v>0</v>
      </c>
      <c r="V1655">
        <v>4</v>
      </c>
      <c r="W1655">
        <v>0.3</v>
      </c>
      <c r="X1655">
        <v>1.3</v>
      </c>
      <c r="Y1655" s="2">
        <v>0.25</v>
      </c>
      <c r="Z1655">
        <v>176</v>
      </c>
      <c r="AA1655">
        <v>0</v>
      </c>
      <c r="AB1655">
        <v>1</v>
      </c>
    </row>
    <row r="1656" spans="1:28" x14ac:dyDescent="0.25">
      <c r="A1656">
        <v>2010</v>
      </c>
      <c r="B1656">
        <v>88</v>
      </c>
      <c r="C1656" t="s">
        <v>98</v>
      </c>
      <c r="D1656" t="str">
        <f>IFERROR(INDEX('Draft Master List'!E:F,MATCH(C1656,'Draft Master List'!E:E,0),2),"N/A")</f>
        <v>22006</v>
      </c>
      <c r="E1656" t="s">
        <v>0</v>
      </c>
      <c r="F1656">
        <v>25</v>
      </c>
      <c r="G1656" t="s">
        <v>643</v>
      </c>
      <c r="H1656">
        <v>8</v>
      </c>
      <c r="I1656">
        <v>6</v>
      </c>
      <c r="J1656">
        <v>36</v>
      </c>
      <c r="K1656">
        <v>150</v>
      </c>
      <c r="L1656">
        <v>0</v>
      </c>
      <c r="M1656">
        <v>23</v>
      </c>
      <c r="N1656">
        <v>4.2</v>
      </c>
      <c r="O1656">
        <v>18.8</v>
      </c>
      <c r="P1656">
        <v>4.5</v>
      </c>
      <c r="Q1656">
        <v>42</v>
      </c>
      <c r="R1656">
        <v>34</v>
      </c>
      <c r="S1656">
        <v>208</v>
      </c>
      <c r="T1656">
        <v>6.1</v>
      </c>
      <c r="U1656">
        <v>1</v>
      </c>
      <c r="V1656">
        <v>20</v>
      </c>
      <c r="W1656">
        <v>4.3</v>
      </c>
      <c r="X1656">
        <v>26</v>
      </c>
      <c r="Y1656" s="2">
        <v>0.81</v>
      </c>
      <c r="Z1656">
        <v>358</v>
      </c>
      <c r="AA1656">
        <v>1</v>
      </c>
      <c r="AB1656">
        <v>2</v>
      </c>
    </row>
    <row r="1657" spans="1:28" x14ac:dyDescent="0.25">
      <c r="A1657">
        <v>2010</v>
      </c>
      <c r="B1657">
        <v>89</v>
      </c>
      <c r="C1657" t="s">
        <v>511</v>
      </c>
      <c r="D1657" t="str">
        <f>IFERROR(INDEX('Draft Master List'!E:F,MATCH(C1657,'Draft Master List'!E:E,0),2),"N/A")</f>
        <v>212006</v>
      </c>
      <c r="E1657" t="s">
        <v>26</v>
      </c>
      <c r="F1657">
        <v>25</v>
      </c>
      <c r="G1657" t="s">
        <v>643</v>
      </c>
      <c r="H1657">
        <v>4</v>
      </c>
      <c r="I1657">
        <v>3</v>
      </c>
      <c r="J1657">
        <v>36</v>
      </c>
      <c r="K1657">
        <v>74</v>
      </c>
      <c r="L1657">
        <v>0</v>
      </c>
      <c r="M1657">
        <v>13</v>
      </c>
      <c r="N1657">
        <v>2.1</v>
      </c>
      <c r="O1657">
        <v>18.5</v>
      </c>
      <c r="P1657">
        <v>9</v>
      </c>
      <c r="Q1657">
        <v>7</v>
      </c>
      <c r="R1657">
        <v>4</v>
      </c>
      <c r="S1657">
        <v>50</v>
      </c>
      <c r="T1657">
        <v>12.5</v>
      </c>
      <c r="U1657">
        <v>0</v>
      </c>
      <c r="V1657">
        <v>28</v>
      </c>
      <c r="W1657">
        <v>1</v>
      </c>
      <c r="X1657">
        <v>12.5</v>
      </c>
      <c r="Y1657" s="2">
        <v>0.57099999999999995</v>
      </c>
      <c r="Z1657">
        <v>124</v>
      </c>
      <c r="AA1657">
        <v>0</v>
      </c>
      <c r="AB1657">
        <v>1</v>
      </c>
    </row>
    <row r="1658" spans="1:28" x14ac:dyDescent="0.25">
      <c r="A1658">
        <v>2010</v>
      </c>
      <c r="B1658">
        <v>90</v>
      </c>
      <c r="C1658" t="s">
        <v>1333</v>
      </c>
      <c r="D1658" t="str">
        <f>IFERROR(INDEX('Draft Master List'!E:F,MATCH(C1658,'Draft Master List'!E:E,0),2),"N/A")</f>
        <v>N/A</v>
      </c>
      <c r="E1658" t="s">
        <v>5</v>
      </c>
      <c r="F1658">
        <v>22</v>
      </c>
      <c r="H1658">
        <v>12</v>
      </c>
      <c r="I1658">
        <v>0</v>
      </c>
      <c r="J1658">
        <v>36</v>
      </c>
      <c r="K1658">
        <v>95</v>
      </c>
      <c r="L1658">
        <v>0</v>
      </c>
      <c r="M1658">
        <v>11</v>
      </c>
      <c r="N1658">
        <v>2.6</v>
      </c>
      <c r="O1658">
        <v>7.9</v>
      </c>
      <c r="P1658">
        <v>3</v>
      </c>
      <c r="Q1658">
        <v>4</v>
      </c>
      <c r="R1658">
        <v>3</v>
      </c>
      <c r="S1658">
        <v>30</v>
      </c>
      <c r="T1658">
        <v>10</v>
      </c>
      <c r="U1658">
        <v>0</v>
      </c>
      <c r="V1658">
        <v>14</v>
      </c>
      <c r="W1658">
        <v>0.3</v>
      </c>
      <c r="X1658">
        <v>2.5</v>
      </c>
      <c r="Y1658" s="2">
        <v>0.75</v>
      </c>
      <c r="Z1658">
        <v>125</v>
      </c>
      <c r="AA1658">
        <v>0</v>
      </c>
      <c r="AB1658">
        <v>0</v>
      </c>
    </row>
    <row r="1659" spans="1:28" x14ac:dyDescent="0.25">
      <c r="A1659">
        <v>2010</v>
      </c>
      <c r="B1659">
        <v>91</v>
      </c>
      <c r="C1659" t="s">
        <v>111</v>
      </c>
      <c r="D1659" t="str">
        <f>IFERROR(INDEX('Draft Master List'!E:F,MATCH(C1659,'Draft Master List'!E:E,0),2),"N/A")</f>
        <v>572008</v>
      </c>
      <c r="E1659" t="s">
        <v>33</v>
      </c>
      <c r="F1659">
        <v>25</v>
      </c>
      <c r="G1659" t="s">
        <v>1</v>
      </c>
      <c r="H1659">
        <v>15</v>
      </c>
      <c r="I1659">
        <v>14</v>
      </c>
      <c r="J1659">
        <v>35</v>
      </c>
      <c r="K1659">
        <v>52</v>
      </c>
      <c r="L1659">
        <v>0</v>
      </c>
      <c r="M1659">
        <v>10</v>
      </c>
      <c r="N1659">
        <v>1.5</v>
      </c>
      <c r="O1659">
        <v>3.5</v>
      </c>
      <c r="P1659">
        <v>2.2999999999999998</v>
      </c>
      <c r="Z1659">
        <v>52</v>
      </c>
      <c r="AA1659">
        <v>0</v>
      </c>
      <c r="AB1659">
        <v>5</v>
      </c>
    </row>
    <row r="1660" spans="1:28" x14ac:dyDescent="0.25">
      <c r="A1660">
        <v>2010</v>
      </c>
      <c r="B1660">
        <v>92</v>
      </c>
      <c r="C1660" t="s">
        <v>299</v>
      </c>
      <c r="D1660" t="str">
        <f>IFERROR(INDEX('Draft Master List'!E:F,MATCH(C1660,'Draft Master List'!E:E,0),2),"N/A")</f>
        <v>1802010</v>
      </c>
      <c r="E1660" t="s">
        <v>4</v>
      </c>
      <c r="F1660">
        <v>24</v>
      </c>
      <c r="H1660">
        <v>11</v>
      </c>
      <c r="I1660">
        <v>0</v>
      </c>
      <c r="J1660">
        <v>35</v>
      </c>
      <c r="K1660">
        <v>160</v>
      </c>
      <c r="L1660">
        <v>0</v>
      </c>
      <c r="M1660">
        <v>15</v>
      </c>
      <c r="N1660">
        <v>4.5999999999999996</v>
      </c>
      <c r="O1660">
        <v>14.5</v>
      </c>
      <c r="P1660">
        <v>3.2</v>
      </c>
      <c r="Q1660">
        <v>7</v>
      </c>
      <c r="R1660">
        <v>3</v>
      </c>
      <c r="S1660">
        <v>10</v>
      </c>
      <c r="T1660">
        <v>3.3</v>
      </c>
      <c r="U1660">
        <v>0</v>
      </c>
      <c r="V1660">
        <v>7</v>
      </c>
      <c r="W1660">
        <v>0.3</v>
      </c>
      <c r="X1660">
        <v>0.9</v>
      </c>
      <c r="Y1660" s="2">
        <v>0.42899999999999999</v>
      </c>
      <c r="Z1660">
        <v>170</v>
      </c>
      <c r="AA1660">
        <v>0</v>
      </c>
      <c r="AB1660">
        <v>4</v>
      </c>
    </row>
    <row r="1661" spans="1:28" x14ac:dyDescent="0.25">
      <c r="A1661">
        <v>2010</v>
      </c>
      <c r="B1661">
        <v>93</v>
      </c>
      <c r="C1661" t="s">
        <v>504</v>
      </c>
      <c r="D1661" t="str">
        <f>IFERROR(INDEX('Draft Master List'!E:F,MATCH(C1661,'Draft Master List'!E:E,0),2),"N/A")</f>
        <v>2462007</v>
      </c>
      <c r="E1661" t="s">
        <v>223</v>
      </c>
      <c r="F1661">
        <v>28</v>
      </c>
      <c r="H1661">
        <v>14</v>
      </c>
      <c r="I1661">
        <v>0</v>
      </c>
      <c r="J1661">
        <v>34</v>
      </c>
      <c r="K1661">
        <v>107</v>
      </c>
      <c r="L1661">
        <v>2</v>
      </c>
      <c r="M1661">
        <v>13</v>
      </c>
      <c r="N1661">
        <v>3.1</v>
      </c>
      <c r="O1661">
        <v>7.6</v>
      </c>
      <c r="P1661">
        <v>2.4</v>
      </c>
      <c r="Q1661">
        <v>13</v>
      </c>
      <c r="R1661">
        <v>10</v>
      </c>
      <c r="S1661">
        <v>61</v>
      </c>
      <c r="T1661">
        <v>6.1</v>
      </c>
      <c r="U1661">
        <v>1</v>
      </c>
      <c r="V1661">
        <v>21</v>
      </c>
      <c r="W1661">
        <v>0.7</v>
      </c>
      <c r="X1661">
        <v>4.4000000000000004</v>
      </c>
      <c r="Y1661" s="2">
        <v>0.76900000000000002</v>
      </c>
      <c r="Z1661">
        <v>168</v>
      </c>
      <c r="AA1661">
        <v>3</v>
      </c>
      <c r="AB1661">
        <v>0</v>
      </c>
    </row>
    <row r="1662" spans="1:28" x14ac:dyDescent="0.25">
      <c r="A1662">
        <v>2010</v>
      </c>
      <c r="B1662">
        <v>94</v>
      </c>
      <c r="C1662" t="s">
        <v>83</v>
      </c>
      <c r="D1662" t="str">
        <f>IFERROR(INDEX('Draft Master List'!E:F,MATCH(C1662,'Draft Master List'!E:E,0),2),"N/A")</f>
        <v>N/A</v>
      </c>
      <c r="E1662" t="s">
        <v>24</v>
      </c>
      <c r="F1662">
        <v>28</v>
      </c>
      <c r="G1662" t="s">
        <v>1</v>
      </c>
      <c r="H1662">
        <v>12</v>
      </c>
      <c r="I1662">
        <v>12</v>
      </c>
      <c r="J1662">
        <v>34</v>
      </c>
      <c r="K1662">
        <v>176</v>
      </c>
      <c r="L1662">
        <v>2</v>
      </c>
      <c r="M1662">
        <v>31</v>
      </c>
      <c r="N1662">
        <v>5.2</v>
      </c>
      <c r="O1662">
        <v>14.7</v>
      </c>
      <c r="P1662">
        <v>2.8</v>
      </c>
      <c r="Z1662">
        <v>176</v>
      </c>
      <c r="AA1662">
        <v>2</v>
      </c>
      <c r="AB1662">
        <v>6</v>
      </c>
    </row>
    <row r="1663" spans="1:28" x14ac:dyDescent="0.25">
      <c r="A1663">
        <v>2010</v>
      </c>
      <c r="B1663">
        <v>95</v>
      </c>
      <c r="C1663" t="s">
        <v>387</v>
      </c>
      <c r="D1663" t="str">
        <f>IFERROR(INDEX('Draft Master List'!E:F,MATCH(C1663,'Draft Master List'!E:E,0),2),"N/A")</f>
        <v>642008</v>
      </c>
      <c r="E1663" t="s">
        <v>12</v>
      </c>
      <c r="F1663">
        <v>24</v>
      </c>
      <c r="H1663">
        <v>6</v>
      </c>
      <c r="I1663">
        <v>0</v>
      </c>
      <c r="J1663">
        <v>34</v>
      </c>
      <c r="K1663">
        <v>133</v>
      </c>
      <c r="L1663">
        <v>0</v>
      </c>
      <c r="M1663">
        <v>15</v>
      </c>
      <c r="N1663">
        <v>3.9</v>
      </c>
      <c r="O1663">
        <v>22.2</v>
      </c>
      <c r="P1663">
        <v>5.7</v>
      </c>
      <c r="Q1663">
        <v>16</v>
      </c>
      <c r="R1663">
        <v>11</v>
      </c>
      <c r="S1663">
        <v>123</v>
      </c>
      <c r="T1663">
        <v>11.2</v>
      </c>
      <c r="U1663">
        <v>0</v>
      </c>
      <c r="V1663">
        <v>27</v>
      </c>
      <c r="W1663">
        <v>1.8</v>
      </c>
      <c r="X1663">
        <v>20.5</v>
      </c>
      <c r="Y1663" s="2">
        <v>0.68799999999999994</v>
      </c>
      <c r="Z1663">
        <v>256</v>
      </c>
      <c r="AA1663">
        <v>0</v>
      </c>
      <c r="AB1663">
        <v>0</v>
      </c>
    </row>
    <row r="1664" spans="1:28" x14ac:dyDescent="0.25">
      <c r="A1664">
        <v>2010</v>
      </c>
      <c r="B1664">
        <v>96</v>
      </c>
      <c r="C1664" t="s">
        <v>69</v>
      </c>
      <c r="D1664" t="str">
        <f>IFERROR(INDEX('Draft Master List'!E:F,MATCH(C1664,'Draft Master List'!E:E,0),2),"N/A")</f>
        <v>N/A</v>
      </c>
      <c r="E1664" t="s">
        <v>25</v>
      </c>
      <c r="F1664">
        <v>28</v>
      </c>
      <c r="G1664" t="s">
        <v>1</v>
      </c>
      <c r="H1664">
        <v>15</v>
      </c>
      <c r="I1664">
        <v>15</v>
      </c>
      <c r="J1664">
        <v>33</v>
      </c>
      <c r="K1664">
        <v>125</v>
      </c>
      <c r="L1664">
        <v>0</v>
      </c>
      <c r="M1664">
        <v>23</v>
      </c>
      <c r="N1664">
        <v>3.8</v>
      </c>
      <c r="O1664">
        <v>8.3000000000000007</v>
      </c>
      <c r="P1664">
        <v>2.2000000000000002</v>
      </c>
      <c r="Z1664">
        <v>125</v>
      </c>
      <c r="AA1664">
        <v>0</v>
      </c>
      <c r="AB1664">
        <v>3</v>
      </c>
    </row>
    <row r="1665" spans="1:28" x14ac:dyDescent="0.25">
      <c r="A1665">
        <v>2010</v>
      </c>
      <c r="B1665">
        <v>97</v>
      </c>
      <c r="C1665" t="s">
        <v>584</v>
      </c>
      <c r="D1665" t="str">
        <f>IFERROR(INDEX('Draft Master List'!E:F,MATCH(C1665,'Draft Master List'!E:E,0),2),"N/A")</f>
        <v>N/A</v>
      </c>
      <c r="E1665" t="s">
        <v>24</v>
      </c>
      <c r="F1665">
        <v>28</v>
      </c>
      <c r="H1665">
        <v>15</v>
      </c>
      <c r="I1665">
        <v>0</v>
      </c>
      <c r="J1665">
        <v>33</v>
      </c>
      <c r="K1665">
        <v>99</v>
      </c>
      <c r="L1665">
        <v>0</v>
      </c>
      <c r="M1665">
        <v>18</v>
      </c>
      <c r="N1665">
        <v>3</v>
      </c>
      <c r="O1665">
        <v>6.6</v>
      </c>
      <c r="P1665">
        <v>2.2000000000000002</v>
      </c>
      <c r="Q1665">
        <v>31</v>
      </c>
      <c r="R1665">
        <v>26</v>
      </c>
      <c r="S1665">
        <v>205</v>
      </c>
      <c r="T1665">
        <v>7.9</v>
      </c>
      <c r="U1665">
        <v>0</v>
      </c>
      <c r="V1665">
        <v>29</v>
      </c>
      <c r="W1665">
        <v>1.7</v>
      </c>
      <c r="X1665">
        <v>13.7</v>
      </c>
      <c r="Y1665" s="2">
        <v>0.83899999999999997</v>
      </c>
      <c r="Z1665">
        <v>304</v>
      </c>
      <c r="AA1665">
        <v>0</v>
      </c>
      <c r="AB1665">
        <v>0</v>
      </c>
    </row>
    <row r="1666" spans="1:28" x14ac:dyDescent="0.25">
      <c r="A1666">
        <v>2010</v>
      </c>
      <c r="B1666">
        <v>98</v>
      </c>
      <c r="C1666" t="s">
        <v>8</v>
      </c>
      <c r="D1666" t="str">
        <f>IFERROR(INDEX('Draft Master List'!E:F,MATCH(C1666,'Draft Master List'!E:E,0),2),"N/A")</f>
        <v>N/A</v>
      </c>
      <c r="E1666" t="s">
        <v>9</v>
      </c>
      <c r="F1666">
        <v>29</v>
      </c>
      <c r="G1666" t="s">
        <v>1</v>
      </c>
      <c r="H1666">
        <v>16</v>
      </c>
      <c r="I1666">
        <v>16</v>
      </c>
      <c r="J1666">
        <v>32</v>
      </c>
      <c r="K1666">
        <v>70</v>
      </c>
      <c r="L1666">
        <v>0</v>
      </c>
      <c r="M1666">
        <v>16</v>
      </c>
      <c r="N1666">
        <v>2.2000000000000002</v>
      </c>
      <c r="O1666">
        <v>4.4000000000000004</v>
      </c>
      <c r="P1666">
        <v>2</v>
      </c>
      <c r="Z1666">
        <v>70</v>
      </c>
      <c r="AA1666">
        <v>0</v>
      </c>
      <c r="AB1666">
        <v>7</v>
      </c>
    </row>
    <row r="1667" spans="1:28" x14ac:dyDescent="0.25">
      <c r="A1667">
        <v>2010</v>
      </c>
      <c r="B1667">
        <v>99</v>
      </c>
      <c r="C1667" t="s">
        <v>678</v>
      </c>
      <c r="D1667" t="str">
        <f>IFERROR(INDEX('Draft Master List'!E:F,MATCH(C1667,'Draft Master List'!E:E,0),2),"N/A")</f>
        <v>N/A</v>
      </c>
      <c r="E1667" t="s">
        <v>15</v>
      </c>
      <c r="F1667">
        <v>31</v>
      </c>
      <c r="G1667" t="s">
        <v>1</v>
      </c>
      <c r="H1667">
        <v>16</v>
      </c>
      <c r="I1667">
        <v>16</v>
      </c>
      <c r="J1667">
        <v>32</v>
      </c>
      <c r="K1667">
        <v>50</v>
      </c>
      <c r="L1667">
        <v>0</v>
      </c>
      <c r="M1667">
        <v>9</v>
      </c>
      <c r="N1667">
        <v>1.6</v>
      </c>
      <c r="O1667">
        <v>3.1</v>
      </c>
      <c r="P1667">
        <v>2</v>
      </c>
      <c r="Z1667">
        <v>50</v>
      </c>
      <c r="AA1667">
        <v>0</v>
      </c>
      <c r="AB1667">
        <v>7</v>
      </c>
    </row>
    <row r="1668" spans="1:28" x14ac:dyDescent="0.25">
      <c r="A1668">
        <v>2010</v>
      </c>
      <c r="B1668">
        <v>100</v>
      </c>
      <c r="C1668" t="s">
        <v>646</v>
      </c>
      <c r="D1668" t="str">
        <f>IFERROR(INDEX('Draft Master List'!E:F,MATCH(C1668,'Draft Master List'!E:E,0),2),"N/A")</f>
        <v>N/A</v>
      </c>
      <c r="E1668" t="s">
        <v>30</v>
      </c>
      <c r="F1668">
        <v>33</v>
      </c>
      <c r="G1668" t="s">
        <v>1</v>
      </c>
      <c r="H1668">
        <v>16</v>
      </c>
      <c r="I1668">
        <v>16</v>
      </c>
      <c r="J1668">
        <v>31</v>
      </c>
      <c r="K1668">
        <v>30</v>
      </c>
      <c r="L1668">
        <v>1</v>
      </c>
      <c r="M1668">
        <v>9</v>
      </c>
      <c r="N1668">
        <v>1</v>
      </c>
      <c r="O1668">
        <v>1.9</v>
      </c>
      <c r="P1668">
        <v>1.9</v>
      </c>
      <c r="Z1668">
        <v>30</v>
      </c>
      <c r="AA1668">
        <v>1</v>
      </c>
      <c r="AB1668">
        <v>3</v>
      </c>
    </row>
    <row r="1669" spans="1:28" x14ac:dyDescent="0.25">
      <c r="A1669">
        <v>2010</v>
      </c>
      <c r="B1669">
        <v>101</v>
      </c>
      <c r="C1669" t="s">
        <v>630</v>
      </c>
      <c r="D1669" t="str">
        <f>IFERROR(INDEX('Draft Master List'!E:F,MATCH(C1669,'Draft Master List'!E:E,0),2),"N/A")</f>
        <v>N/A</v>
      </c>
      <c r="E1669" t="s">
        <v>27</v>
      </c>
      <c r="F1669">
        <v>38</v>
      </c>
      <c r="G1669" t="s">
        <v>1</v>
      </c>
      <c r="H1669">
        <v>10</v>
      </c>
      <c r="I1669">
        <v>9</v>
      </c>
      <c r="J1669">
        <v>31</v>
      </c>
      <c r="K1669">
        <v>147</v>
      </c>
      <c r="L1669">
        <v>1</v>
      </c>
      <c r="M1669">
        <v>29</v>
      </c>
      <c r="N1669">
        <v>4.7</v>
      </c>
      <c r="O1669">
        <v>14.7</v>
      </c>
      <c r="P1669">
        <v>3.1</v>
      </c>
      <c r="Z1669">
        <v>147</v>
      </c>
      <c r="AA1669">
        <v>1</v>
      </c>
      <c r="AB1669">
        <v>6</v>
      </c>
    </row>
    <row r="1670" spans="1:28" x14ac:dyDescent="0.25">
      <c r="A1670">
        <v>2010</v>
      </c>
      <c r="B1670">
        <v>102</v>
      </c>
      <c r="C1670" t="s">
        <v>840</v>
      </c>
      <c r="D1670" t="str">
        <f>IFERROR(INDEX('Draft Master List'!E:F,MATCH(C1670,'Draft Master List'!E:E,0),2),"N/A")</f>
        <v>N/A</v>
      </c>
      <c r="E1670" t="s">
        <v>16</v>
      </c>
      <c r="F1670">
        <v>25</v>
      </c>
      <c r="G1670" t="s">
        <v>212</v>
      </c>
      <c r="H1670">
        <v>16</v>
      </c>
      <c r="I1670">
        <v>10</v>
      </c>
      <c r="J1670">
        <v>30</v>
      </c>
      <c r="K1670">
        <v>122</v>
      </c>
      <c r="L1670">
        <v>1</v>
      </c>
      <c r="M1670">
        <v>31</v>
      </c>
      <c r="N1670">
        <v>4.0999999999999996</v>
      </c>
      <c r="O1670">
        <v>7.6</v>
      </c>
      <c r="P1670">
        <v>1.9</v>
      </c>
      <c r="Q1670">
        <v>43</v>
      </c>
      <c r="R1670">
        <v>25</v>
      </c>
      <c r="S1670">
        <v>333</v>
      </c>
      <c r="T1670">
        <v>13.3</v>
      </c>
      <c r="U1670">
        <v>3</v>
      </c>
      <c r="V1670">
        <v>73</v>
      </c>
      <c r="W1670">
        <v>1.6</v>
      </c>
      <c r="X1670">
        <v>20.8</v>
      </c>
      <c r="Y1670" s="2">
        <v>0.58099999999999996</v>
      </c>
      <c r="Z1670">
        <v>455</v>
      </c>
      <c r="AA1670">
        <v>4</v>
      </c>
      <c r="AB1670">
        <v>1</v>
      </c>
    </row>
    <row r="1671" spans="1:28" x14ac:dyDescent="0.25">
      <c r="A1671">
        <v>2010</v>
      </c>
      <c r="B1671">
        <v>103</v>
      </c>
      <c r="C1671" t="s">
        <v>73</v>
      </c>
      <c r="D1671" t="str">
        <f>IFERROR(INDEX('Draft Master List'!E:F,MATCH(C1671,'Draft Master List'!E:E,0),2),"N/A")</f>
        <v>52009</v>
      </c>
      <c r="E1671" t="s">
        <v>32</v>
      </c>
      <c r="F1671">
        <v>24</v>
      </c>
      <c r="G1671" t="s">
        <v>1</v>
      </c>
      <c r="H1671">
        <v>16</v>
      </c>
      <c r="I1671">
        <v>16</v>
      </c>
      <c r="J1671">
        <v>30</v>
      </c>
      <c r="K1671">
        <v>105</v>
      </c>
      <c r="L1671">
        <v>3</v>
      </c>
      <c r="M1671">
        <v>20</v>
      </c>
      <c r="N1671">
        <v>3.5</v>
      </c>
      <c r="O1671">
        <v>6.6</v>
      </c>
      <c r="P1671">
        <v>1.9</v>
      </c>
      <c r="Z1671">
        <v>105</v>
      </c>
      <c r="AA1671">
        <v>3</v>
      </c>
      <c r="AB1671">
        <v>9</v>
      </c>
    </row>
    <row r="1672" spans="1:28" x14ac:dyDescent="0.25">
      <c r="A1672">
        <v>2010</v>
      </c>
      <c r="B1672">
        <v>104</v>
      </c>
      <c r="C1672" t="s">
        <v>602</v>
      </c>
      <c r="D1672" t="str">
        <f>IFERROR(INDEX('Draft Master List'!E:F,MATCH(C1672,'Draft Master List'!E:E,0),2),"N/A")</f>
        <v>N/A</v>
      </c>
      <c r="E1672" t="s">
        <v>7</v>
      </c>
      <c r="F1672">
        <v>34</v>
      </c>
      <c r="G1672" t="s">
        <v>1</v>
      </c>
      <c r="H1672">
        <v>13</v>
      </c>
      <c r="I1672">
        <v>13</v>
      </c>
      <c r="J1672">
        <v>29</v>
      </c>
      <c r="K1672">
        <v>151</v>
      </c>
      <c r="L1672">
        <v>0</v>
      </c>
      <c r="M1672">
        <v>36</v>
      </c>
      <c r="N1672">
        <v>5.2</v>
      </c>
      <c r="O1672">
        <v>11.6</v>
      </c>
      <c r="P1672">
        <v>2.2000000000000002</v>
      </c>
      <c r="Z1672">
        <v>151</v>
      </c>
      <c r="AA1672">
        <v>0</v>
      </c>
      <c r="AB1672">
        <v>10</v>
      </c>
    </row>
    <row r="1673" spans="1:28" x14ac:dyDescent="0.25">
      <c r="A1673">
        <v>2010</v>
      </c>
      <c r="B1673">
        <v>105</v>
      </c>
      <c r="C1673" t="s">
        <v>81</v>
      </c>
      <c r="D1673" t="str">
        <f>IFERROR(INDEX('Draft Master List'!E:F,MATCH(C1673,'Draft Master List'!E:E,0),2),"N/A")</f>
        <v>N/A</v>
      </c>
      <c r="E1673" t="s">
        <v>13</v>
      </c>
      <c r="F1673">
        <v>29</v>
      </c>
      <c r="G1673" t="s">
        <v>1</v>
      </c>
      <c r="H1673">
        <v>16</v>
      </c>
      <c r="I1673">
        <v>16</v>
      </c>
      <c r="J1673">
        <v>29</v>
      </c>
      <c r="K1673">
        <v>52</v>
      </c>
      <c r="L1673">
        <v>0</v>
      </c>
      <c r="M1673">
        <v>14</v>
      </c>
      <c r="N1673">
        <v>1.8</v>
      </c>
      <c r="O1673">
        <v>3.3</v>
      </c>
      <c r="P1673">
        <v>1.8</v>
      </c>
      <c r="Z1673">
        <v>52</v>
      </c>
      <c r="AA1673">
        <v>0</v>
      </c>
      <c r="AB1673">
        <v>7</v>
      </c>
    </row>
    <row r="1674" spans="1:28" x14ac:dyDescent="0.25">
      <c r="A1674">
        <v>2010</v>
      </c>
      <c r="B1674">
        <v>106</v>
      </c>
      <c r="C1674" t="s">
        <v>93</v>
      </c>
      <c r="D1674" t="str">
        <f>IFERROR(INDEX('Draft Master List'!E:F,MATCH(C1674,'Draft Master List'!E:E,0),2),"N/A")</f>
        <v>1932010</v>
      </c>
      <c r="E1674" t="s">
        <v>5</v>
      </c>
      <c r="F1674">
        <v>24</v>
      </c>
      <c r="H1674">
        <v>3</v>
      </c>
      <c r="I1674">
        <v>0</v>
      </c>
      <c r="J1674">
        <v>29</v>
      </c>
      <c r="K1674">
        <v>101</v>
      </c>
      <c r="L1674">
        <v>0</v>
      </c>
      <c r="M1674">
        <v>16</v>
      </c>
      <c r="N1674">
        <v>3.5</v>
      </c>
      <c r="O1674">
        <v>33.700000000000003</v>
      </c>
      <c r="P1674">
        <v>9.6999999999999993</v>
      </c>
      <c r="Q1674">
        <v>4</v>
      </c>
      <c r="R1674">
        <v>2</v>
      </c>
      <c r="S1674">
        <v>15</v>
      </c>
      <c r="T1674">
        <v>7.5</v>
      </c>
      <c r="U1674">
        <v>0</v>
      </c>
      <c r="V1674">
        <v>12</v>
      </c>
      <c r="W1674">
        <v>0.7</v>
      </c>
      <c r="X1674">
        <v>5</v>
      </c>
      <c r="Y1674" s="2">
        <v>0.5</v>
      </c>
      <c r="Z1674">
        <v>116</v>
      </c>
      <c r="AA1674">
        <v>0</v>
      </c>
      <c r="AB1674">
        <v>0</v>
      </c>
    </row>
    <row r="1675" spans="1:28" x14ac:dyDescent="0.25">
      <c r="A1675">
        <v>2010</v>
      </c>
      <c r="B1675">
        <v>107</v>
      </c>
      <c r="C1675" t="s">
        <v>474</v>
      </c>
      <c r="D1675" t="str">
        <f>IFERROR(INDEX('Draft Master List'!E:F,MATCH(C1675,'Draft Master List'!E:E,0),2),"N/A")</f>
        <v>1372007</v>
      </c>
      <c r="E1675" t="s">
        <v>3</v>
      </c>
      <c r="F1675">
        <v>26</v>
      </c>
      <c r="G1675" t="s">
        <v>212</v>
      </c>
      <c r="H1675">
        <v>15</v>
      </c>
      <c r="I1675">
        <v>13</v>
      </c>
      <c r="J1675">
        <v>28</v>
      </c>
      <c r="K1675">
        <v>85</v>
      </c>
      <c r="L1675">
        <v>0</v>
      </c>
      <c r="M1675">
        <v>16</v>
      </c>
      <c r="N1675">
        <v>3</v>
      </c>
      <c r="O1675">
        <v>5.7</v>
      </c>
      <c r="P1675">
        <v>1.9</v>
      </c>
      <c r="Q1675">
        <v>26</v>
      </c>
      <c r="R1675">
        <v>21</v>
      </c>
      <c r="S1675">
        <v>134</v>
      </c>
      <c r="T1675">
        <v>6.4</v>
      </c>
      <c r="U1675">
        <v>0</v>
      </c>
      <c r="V1675">
        <v>19</v>
      </c>
      <c r="W1675">
        <v>1.4</v>
      </c>
      <c r="X1675">
        <v>8.9</v>
      </c>
      <c r="Y1675" s="2">
        <v>0.80800000000000005</v>
      </c>
      <c r="Z1675">
        <v>219</v>
      </c>
      <c r="AA1675">
        <v>0</v>
      </c>
      <c r="AB1675">
        <v>0</v>
      </c>
    </row>
    <row r="1676" spans="1:28" x14ac:dyDescent="0.25">
      <c r="A1676">
        <v>2010</v>
      </c>
      <c r="B1676">
        <v>108</v>
      </c>
      <c r="C1676" t="s">
        <v>276</v>
      </c>
      <c r="D1676" t="str">
        <f>IFERROR(INDEX('Draft Master List'!E:F,MATCH(C1676,'Draft Master List'!E:E,0),2),"N/A")</f>
        <v>852010</v>
      </c>
      <c r="E1676" t="s">
        <v>64</v>
      </c>
      <c r="F1676">
        <v>23</v>
      </c>
      <c r="G1676" t="s">
        <v>1</v>
      </c>
      <c r="H1676">
        <v>8</v>
      </c>
      <c r="I1676">
        <v>8</v>
      </c>
      <c r="J1676">
        <v>28</v>
      </c>
      <c r="K1676">
        <v>136</v>
      </c>
      <c r="L1676">
        <v>1</v>
      </c>
      <c r="M1676">
        <v>18</v>
      </c>
      <c r="N1676">
        <v>4.9000000000000004</v>
      </c>
      <c r="O1676">
        <v>17</v>
      </c>
      <c r="P1676">
        <v>3.5</v>
      </c>
      <c r="Q1676">
        <v>1</v>
      </c>
      <c r="R1676">
        <v>1</v>
      </c>
      <c r="S1676">
        <v>13</v>
      </c>
      <c r="T1676">
        <v>13</v>
      </c>
      <c r="U1676">
        <v>0</v>
      </c>
      <c r="V1676">
        <v>13</v>
      </c>
      <c r="W1676">
        <v>0.1</v>
      </c>
      <c r="X1676">
        <v>1.6</v>
      </c>
      <c r="Y1676" s="2">
        <v>1</v>
      </c>
      <c r="Z1676">
        <v>149</v>
      </c>
      <c r="AA1676">
        <v>1</v>
      </c>
      <c r="AB1676">
        <v>1</v>
      </c>
    </row>
    <row r="1677" spans="1:28" x14ac:dyDescent="0.25">
      <c r="A1677">
        <v>2010</v>
      </c>
      <c r="B1677">
        <v>109</v>
      </c>
      <c r="C1677" t="s">
        <v>17</v>
      </c>
      <c r="D1677" t="str">
        <f>IFERROR(INDEX('Draft Master List'!E:F,MATCH(C1677,'Draft Master List'!E:E,0),2),"N/A")</f>
        <v>12010</v>
      </c>
      <c r="E1677" t="s">
        <v>223</v>
      </c>
      <c r="F1677">
        <v>23</v>
      </c>
      <c r="G1677" t="s">
        <v>1</v>
      </c>
      <c r="H1677">
        <v>16</v>
      </c>
      <c r="I1677">
        <v>16</v>
      </c>
      <c r="J1677">
        <v>27</v>
      </c>
      <c r="K1677">
        <v>63</v>
      </c>
      <c r="L1677">
        <v>1</v>
      </c>
      <c r="M1677">
        <v>17</v>
      </c>
      <c r="N1677">
        <v>2.2999999999999998</v>
      </c>
      <c r="O1677">
        <v>3.9</v>
      </c>
      <c r="P1677">
        <v>1.7</v>
      </c>
      <c r="Z1677">
        <v>63</v>
      </c>
      <c r="AA1677">
        <v>1</v>
      </c>
      <c r="AB1677">
        <v>7</v>
      </c>
    </row>
    <row r="1678" spans="1:28" x14ac:dyDescent="0.25">
      <c r="A1678">
        <v>2010</v>
      </c>
      <c r="B1678">
        <v>110</v>
      </c>
      <c r="C1678" t="s">
        <v>533</v>
      </c>
      <c r="D1678" t="str">
        <f>IFERROR(INDEX('Draft Master List'!E:F,MATCH(C1678,'Draft Master List'!E:E,0),2),"N/A")</f>
        <v>1172006</v>
      </c>
      <c r="E1678" t="s">
        <v>19</v>
      </c>
      <c r="F1678">
        <v>28</v>
      </c>
      <c r="H1678">
        <v>16</v>
      </c>
      <c r="I1678">
        <v>0</v>
      </c>
      <c r="J1678">
        <v>27</v>
      </c>
      <c r="K1678">
        <v>100</v>
      </c>
      <c r="L1678">
        <v>1</v>
      </c>
      <c r="M1678">
        <v>21</v>
      </c>
      <c r="N1678">
        <v>3.7</v>
      </c>
      <c r="O1678">
        <v>6.3</v>
      </c>
      <c r="P1678">
        <v>1.7</v>
      </c>
      <c r="Q1678">
        <v>13</v>
      </c>
      <c r="R1678">
        <v>9</v>
      </c>
      <c r="S1678">
        <v>79</v>
      </c>
      <c r="T1678">
        <v>8.8000000000000007</v>
      </c>
      <c r="U1678">
        <v>0</v>
      </c>
      <c r="V1678">
        <v>28</v>
      </c>
      <c r="W1678">
        <v>0.6</v>
      </c>
      <c r="X1678">
        <v>4.9000000000000004</v>
      </c>
      <c r="Y1678" s="2">
        <v>0.69199999999999995</v>
      </c>
      <c r="Z1678">
        <v>179</v>
      </c>
      <c r="AA1678">
        <v>1</v>
      </c>
      <c r="AB1678">
        <v>3</v>
      </c>
    </row>
    <row r="1679" spans="1:28" x14ac:dyDescent="0.25">
      <c r="A1679">
        <v>2010</v>
      </c>
      <c r="B1679">
        <v>111</v>
      </c>
      <c r="C1679" t="s">
        <v>389</v>
      </c>
      <c r="D1679" t="str">
        <f>IFERROR(INDEX('Draft Master List'!E:F,MATCH(C1679,'Draft Master List'!E:E,0),2),"N/A")</f>
        <v>692008</v>
      </c>
      <c r="E1679" t="s">
        <v>13</v>
      </c>
      <c r="F1679">
        <v>25</v>
      </c>
      <c r="G1679" t="s">
        <v>732</v>
      </c>
      <c r="H1679">
        <v>15</v>
      </c>
      <c r="I1679">
        <v>7</v>
      </c>
      <c r="J1679">
        <v>26</v>
      </c>
      <c r="K1679">
        <v>60</v>
      </c>
      <c r="L1679">
        <v>0</v>
      </c>
      <c r="M1679">
        <v>6</v>
      </c>
      <c r="N1679">
        <v>2.2999999999999998</v>
      </c>
      <c r="O1679">
        <v>4</v>
      </c>
      <c r="P1679">
        <v>1.7</v>
      </c>
      <c r="Q1679">
        <v>26</v>
      </c>
      <c r="R1679">
        <v>22</v>
      </c>
      <c r="S1679">
        <v>145</v>
      </c>
      <c r="T1679">
        <v>6.6</v>
      </c>
      <c r="U1679">
        <v>1</v>
      </c>
      <c r="V1679">
        <v>21</v>
      </c>
      <c r="W1679">
        <v>1.5</v>
      </c>
      <c r="X1679">
        <v>9.6999999999999993</v>
      </c>
      <c r="Y1679" s="2">
        <v>0.84599999999999997</v>
      </c>
      <c r="Z1679">
        <v>205</v>
      </c>
      <c r="AA1679">
        <v>1</v>
      </c>
      <c r="AB1679">
        <v>0</v>
      </c>
    </row>
    <row r="1680" spans="1:28" x14ac:dyDescent="0.25">
      <c r="A1680">
        <v>2010</v>
      </c>
      <c r="B1680">
        <v>112</v>
      </c>
      <c r="C1680" t="s">
        <v>1334</v>
      </c>
      <c r="D1680" t="str">
        <f>IFERROR(INDEX('Draft Master List'!E:F,MATCH(C1680,'Draft Master List'!E:E,0),2),"N/A")</f>
        <v>N/A</v>
      </c>
      <c r="E1680" t="s">
        <v>33</v>
      </c>
      <c r="F1680">
        <v>29</v>
      </c>
      <c r="G1680" t="s">
        <v>212</v>
      </c>
      <c r="H1680">
        <v>16</v>
      </c>
      <c r="I1680">
        <v>10</v>
      </c>
      <c r="J1680">
        <v>26</v>
      </c>
      <c r="K1680">
        <v>62</v>
      </c>
      <c r="L1680">
        <v>1</v>
      </c>
      <c r="M1680">
        <v>4</v>
      </c>
      <c r="N1680">
        <v>2.4</v>
      </c>
      <c r="O1680">
        <v>3.9</v>
      </c>
      <c r="P1680">
        <v>1.6</v>
      </c>
      <c r="Q1680">
        <v>17</v>
      </c>
      <c r="R1680">
        <v>12</v>
      </c>
      <c r="S1680">
        <v>61</v>
      </c>
      <c r="T1680">
        <v>5.0999999999999996</v>
      </c>
      <c r="U1680">
        <v>0</v>
      </c>
      <c r="V1680">
        <v>14</v>
      </c>
      <c r="W1680">
        <v>0.8</v>
      </c>
      <c r="X1680">
        <v>3.8</v>
      </c>
      <c r="Y1680" s="2">
        <v>0.70599999999999996</v>
      </c>
      <c r="Z1680">
        <v>123</v>
      </c>
      <c r="AA1680">
        <v>1</v>
      </c>
      <c r="AB1680">
        <v>0</v>
      </c>
    </row>
    <row r="1681" spans="1:28" x14ac:dyDescent="0.25">
      <c r="A1681">
        <v>2010</v>
      </c>
      <c r="B1681">
        <v>113</v>
      </c>
      <c r="C1681" t="s">
        <v>509</v>
      </c>
      <c r="D1681" t="str">
        <f>IFERROR(INDEX('Draft Master List'!E:F,MATCH(C1681,'Draft Master List'!E:E,0),2),"N/A")</f>
        <v>32006</v>
      </c>
      <c r="E1681" t="s">
        <v>28</v>
      </c>
      <c r="F1681">
        <v>27</v>
      </c>
      <c r="G1681" t="s">
        <v>1</v>
      </c>
      <c r="H1681">
        <v>9</v>
      </c>
      <c r="I1681">
        <v>8</v>
      </c>
      <c r="J1681">
        <v>25</v>
      </c>
      <c r="K1681">
        <v>125</v>
      </c>
      <c r="L1681">
        <v>0</v>
      </c>
      <c r="M1681">
        <v>20</v>
      </c>
      <c r="N1681">
        <v>5</v>
      </c>
      <c r="O1681">
        <v>13.9</v>
      </c>
      <c r="P1681">
        <v>2.8</v>
      </c>
      <c r="Z1681">
        <v>125</v>
      </c>
      <c r="AA1681">
        <v>0</v>
      </c>
      <c r="AB1681">
        <v>6</v>
      </c>
    </row>
    <row r="1682" spans="1:28" x14ac:dyDescent="0.25">
      <c r="A1682">
        <v>2010</v>
      </c>
      <c r="B1682">
        <v>114</v>
      </c>
      <c r="C1682" t="s">
        <v>269</v>
      </c>
      <c r="D1682" t="str">
        <f>IFERROR(INDEX('Draft Master List'!E:F,MATCH(C1682,'Draft Master List'!E:E,0),2),"N/A")</f>
        <v>482010</v>
      </c>
      <c r="E1682" t="s">
        <v>22</v>
      </c>
      <c r="F1682">
        <v>23</v>
      </c>
      <c r="G1682" t="s">
        <v>1</v>
      </c>
      <c r="H1682">
        <v>13</v>
      </c>
      <c r="I1682">
        <v>10</v>
      </c>
      <c r="J1682">
        <v>23</v>
      </c>
      <c r="K1682">
        <v>57</v>
      </c>
      <c r="L1682">
        <v>0</v>
      </c>
      <c r="M1682">
        <v>11</v>
      </c>
      <c r="N1682">
        <v>2.5</v>
      </c>
      <c r="O1682">
        <v>4.4000000000000004</v>
      </c>
      <c r="P1682">
        <v>1.8</v>
      </c>
      <c r="Z1682">
        <v>57</v>
      </c>
      <c r="AA1682">
        <v>0</v>
      </c>
      <c r="AB1682">
        <v>9</v>
      </c>
    </row>
    <row r="1683" spans="1:28" x14ac:dyDescent="0.25">
      <c r="A1683">
        <v>2010</v>
      </c>
      <c r="B1683">
        <v>115</v>
      </c>
      <c r="C1683" t="s">
        <v>650</v>
      </c>
      <c r="D1683" t="str">
        <f>IFERROR(INDEX('Draft Master List'!E:F,MATCH(C1683,'Draft Master List'!E:E,0),2),"N/A")</f>
        <v>N/A</v>
      </c>
      <c r="E1683" t="s">
        <v>19</v>
      </c>
      <c r="F1683">
        <v>35</v>
      </c>
      <c r="G1683" t="s">
        <v>1</v>
      </c>
      <c r="H1683">
        <v>14</v>
      </c>
      <c r="I1683">
        <v>14</v>
      </c>
      <c r="J1683">
        <v>23</v>
      </c>
      <c r="K1683">
        <v>60</v>
      </c>
      <c r="L1683">
        <v>3</v>
      </c>
      <c r="M1683">
        <v>20</v>
      </c>
      <c r="N1683">
        <v>2.6</v>
      </c>
      <c r="O1683">
        <v>4.3</v>
      </c>
      <c r="P1683">
        <v>1.6</v>
      </c>
      <c r="Z1683">
        <v>60</v>
      </c>
      <c r="AA1683">
        <v>3</v>
      </c>
      <c r="AB1683">
        <v>7</v>
      </c>
    </row>
    <row r="1684" spans="1:28" x14ac:dyDescent="0.25">
      <c r="A1684">
        <v>2010</v>
      </c>
      <c r="B1684">
        <v>116</v>
      </c>
      <c r="C1684" t="s">
        <v>483</v>
      </c>
      <c r="D1684" t="str">
        <f>IFERROR(INDEX('Draft Master List'!E:F,MATCH(C1684,'Draft Master List'!E:E,0),2),"N/A")</f>
        <v>1742007</v>
      </c>
      <c r="E1684" t="s">
        <v>34</v>
      </c>
      <c r="F1684">
        <v>26</v>
      </c>
      <c r="G1684" t="s">
        <v>62</v>
      </c>
      <c r="H1684">
        <v>6</v>
      </c>
      <c r="I1684">
        <v>6</v>
      </c>
      <c r="J1684">
        <v>23</v>
      </c>
      <c r="K1684">
        <v>121</v>
      </c>
      <c r="L1684">
        <v>1</v>
      </c>
      <c r="M1684">
        <v>16</v>
      </c>
      <c r="N1684">
        <v>5.3</v>
      </c>
      <c r="O1684">
        <v>20.2</v>
      </c>
      <c r="P1684">
        <v>3.8</v>
      </c>
      <c r="Z1684">
        <v>121</v>
      </c>
      <c r="AA1684">
        <v>1</v>
      </c>
      <c r="AB1684">
        <v>6</v>
      </c>
    </row>
    <row r="1685" spans="1:28" x14ac:dyDescent="0.25">
      <c r="A1685">
        <v>2010</v>
      </c>
      <c r="B1685">
        <v>117</v>
      </c>
      <c r="C1685" t="s">
        <v>371</v>
      </c>
      <c r="D1685" t="str">
        <f>IFERROR(INDEX('Draft Master List'!E:F,MATCH(C1685,'Draft Master List'!E:E,0),2),"N/A")</f>
        <v>2402009</v>
      </c>
      <c r="E1685" t="s">
        <v>10</v>
      </c>
      <c r="F1685">
        <v>23</v>
      </c>
      <c r="G1685" t="s">
        <v>664</v>
      </c>
      <c r="H1685">
        <v>13</v>
      </c>
      <c r="I1685">
        <v>2</v>
      </c>
      <c r="J1685">
        <v>23</v>
      </c>
      <c r="K1685">
        <v>113</v>
      </c>
      <c r="L1685">
        <v>1</v>
      </c>
      <c r="M1685">
        <v>30</v>
      </c>
      <c r="N1685">
        <v>4.9000000000000004</v>
      </c>
      <c r="O1685">
        <v>8.6999999999999993</v>
      </c>
      <c r="P1685">
        <v>1.8</v>
      </c>
      <c r="Q1685">
        <v>23</v>
      </c>
      <c r="R1685">
        <v>16</v>
      </c>
      <c r="S1685">
        <v>111</v>
      </c>
      <c r="T1685">
        <v>6.9</v>
      </c>
      <c r="U1685">
        <v>0</v>
      </c>
      <c r="V1685">
        <v>13</v>
      </c>
      <c r="W1685">
        <v>1.2</v>
      </c>
      <c r="X1685">
        <v>8.5</v>
      </c>
      <c r="Y1685" s="2">
        <v>0.69599999999999995</v>
      </c>
      <c r="Z1685">
        <v>224</v>
      </c>
      <c r="AA1685">
        <v>1</v>
      </c>
      <c r="AB1685">
        <v>0</v>
      </c>
    </row>
    <row r="1686" spans="1:28" x14ac:dyDescent="0.25">
      <c r="A1686">
        <v>2010</v>
      </c>
      <c r="B1686">
        <v>118</v>
      </c>
      <c r="C1686" t="s">
        <v>102</v>
      </c>
      <c r="D1686" t="str">
        <f>IFERROR(INDEX('Draft Master List'!E:F,MATCH(C1686,'Draft Master List'!E:E,0),2),"N/A")</f>
        <v>1462008</v>
      </c>
      <c r="E1686" t="s">
        <v>12</v>
      </c>
      <c r="F1686">
        <v>24</v>
      </c>
      <c r="G1686" t="s">
        <v>976</v>
      </c>
      <c r="H1686">
        <v>16</v>
      </c>
      <c r="I1686">
        <v>2</v>
      </c>
      <c r="J1686">
        <v>22</v>
      </c>
      <c r="K1686">
        <v>76</v>
      </c>
      <c r="L1686">
        <v>0</v>
      </c>
      <c r="M1686">
        <v>9</v>
      </c>
      <c r="N1686">
        <v>3.5</v>
      </c>
      <c r="O1686">
        <v>4.8</v>
      </c>
      <c r="P1686">
        <v>1.4</v>
      </c>
      <c r="Q1686">
        <v>15</v>
      </c>
      <c r="R1686">
        <v>8</v>
      </c>
      <c r="S1686">
        <v>54</v>
      </c>
      <c r="T1686">
        <v>6.8</v>
      </c>
      <c r="U1686">
        <v>0</v>
      </c>
      <c r="V1686">
        <v>19</v>
      </c>
      <c r="W1686">
        <v>0.5</v>
      </c>
      <c r="X1686">
        <v>3.4</v>
      </c>
      <c r="Y1686" s="2">
        <v>0.53300000000000003</v>
      </c>
      <c r="Z1686">
        <v>130</v>
      </c>
      <c r="AA1686">
        <v>0</v>
      </c>
      <c r="AB1686">
        <v>1</v>
      </c>
    </row>
    <row r="1687" spans="1:28" x14ac:dyDescent="0.25">
      <c r="A1687">
        <v>2010</v>
      </c>
      <c r="B1687">
        <v>119</v>
      </c>
      <c r="C1687" t="s">
        <v>686</v>
      </c>
      <c r="D1687" t="str">
        <f>IFERROR(INDEX('Draft Master List'!E:F,MATCH(C1687,'Draft Master List'!E:E,0),2),"N/A")</f>
        <v>N/A</v>
      </c>
      <c r="E1687" t="s">
        <v>12</v>
      </c>
      <c r="F1687">
        <v>30</v>
      </c>
      <c r="G1687" t="s">
        <v>1</v>
      </c>
      <c r="H1687">
        <v>11</v>
      </c>
      <c r="I1687">
        <v>10</v>
      </c>
      <c r="J1687">
        <v>22</v>
      </c>
      <c r="K1687">
        <v>123</v>
      </c>
      <c r="L1687">
        <v>0</v>
      </c>
      <c r="M1687">
        <v>40</v>
      </c>
      <c r="N1687">
        <v>5.6</v>
      </c>
      <c r="O1687">
        <v>11.2</v>
      </c>
      <c r="P1687">
        <v>2</v>
      </c>
      <c r="Z1687">
        <v>123</v>
      </c>
      <c r="AA1687">
        <v>0</v>
      </c>
      <c r="AB1687">
        <v>3</v>
      </c>
    </row>
    <row r="1688" spans="1:28" x14ac:dyDescent="0.25">
      <c r="A1688">
        <v>2010</v>
      </c>
      <c r="B1688">
        <v>120</v>
      </c>
      <c r="C1688" t="s">
        <v>575</v>
      </c>
      <c r="D1688" t="str">
        <f>IFERROR(INDEX('Draft Master List'!E:F,MATCH(C1688,'Draft Master List'!E:E,0),2),"N/A")</f>
        <v>N/A</v>
      </c>
      <c r="E1688" t="s">
        <v>26</v>
      </c>
      <c r="F1688">
        <v>28</v>
      </c>
      <c r="G1688" t="s">
        <v>1</v>
      </c>
      <c r="H1688">
        <v>13</v>
      </c>
      <c r="I1688">
        <v>13</v>
      </c>
      <c r="J1688">
        <v>22</v>
      </c>
      <c r="K1688">
        <v>98</v>
      </c>
      <c r="L1688">
        <v>0</v>
      </c>
      <c r="M1688">
        <v>14</v>
      </c>
      <c r="N1688">
        <v>4.5</v>
      </c>
      <c r="O1688">
        <v>7.5</v>
      </c>
      <c r="P1688">
        <v>1.7</v>
      </c>
      <c r="Z1688">
        <v>98</v>
      </c>
      <c r="AA1688">
        <v>0</v>
      </c>
      <c r="AB1688">
        <v>4</v>
      </c>
    </row>
    <row r="1689" spans="1:28" x14ac:dyDescent="0.25">
      <c r="A1689">
        <v>2010</v>
      </c>
      <c r="B1689">
        <v>121</v>
      </c>
      <c r="C1689" t="s">
        <v>75</v>
      </c>
      <c r="D1689" t="str">
        <f>IFERROR(INDEX('Draft Master List'!E:F,MATCH(C1689,'Draft Master List'!E:E,0),2),"N/A")</f>
        <v>N/A</v>
      </c>
      <c r="E1689" t="s">
        <v>23</v>
      </c>
      <c r="F1689">
        <v>29</v>
      </c>
      <c r="G1689" t="s">
        <v>1</v>
      </c>
      <c r="H1689">
        <v>16</v>
      </c>
      <c r="I1689">
        <v>16</v>
      </c>
      <c r="J1689">
        <v>22</v>
      </c>
      <c r="K1689">
        <v>28</v>
      </c>
      <c r="L1689">
        <v>0</v>
      </c>
      <c r="M1689">
        <v>8</v>
      </c>
      <c r="N1689">
        <v>1.3</v>
      </c>
      <c r="O1689">
        <v>1.8</v>
      </c>
      <c r="P1689">
        <v>1.4</v>
      </c>
      <c r="Z1689">
        <v>28</v>
      </c>
      <c r="AA1689">
        <v>0</v>
      </c>
      <c r="AB1689">
        <v>9</v>
      </c>
    </row>
    <row r="1690" spans="1:28" x14ac:dyDescent="0.25">
      <c r="A1690">
        <v>2010</v>
      </c>
      <c r="B1690">
        <v>122</v>
      </c>
      <c r="C1690" t="s">
        <v>1335</v>
      </c>
      <c r="D1690" t="str">
        <f>IFERROR(INDEX('Draft Master List'!E:F,MATCH(C1690,'Draft Master List'!E:E,0),2),"N/A")</f>
        <v>N/A</v>
      </c>
      <c r="E1690" t="s">
        <v>6</v>
      </c>
      <c r="F1690">
        <v>25</v>
      </c>
      <c r="H1690">
        <v>16</v>
      </c>
      <c r="I1690">
        <v>0</v>
      </c>
      <c r="J1690">
        <v>21</v>
      </c>
      <c r="K1690">
        <v>67</v>
      </c>
      <c r="L1690">
        <v>0</v>
      </c>
      <c r="M1690">
        <v>13</v>
      </c>
      <c r="N1690">
        <v>3.2</v>
      </c>
      <c r="O1690">
        <v>4.2</v>
      </c>
      <c r="P1690">
        <v>1.3</v>
      </c>
      <c r="Q1690">
        <v>2</v>
      </c>
      <c r="R1690">
        <v>1</v>
      </c>
      <c r="S1690">
        <v>10</v>
      </c>
      <c r="T1690">
        <v>10</v>
      </c>
      <c r="U1690">
        <v>0</v>
      </c>
      <c r="V1690">
        <v>10</v>
      </c>
      <c r="W1690">
        <v>0.1</v>
      </c>
      <c r="X1690">
        <v>0.6</v>
      </c>
      <c r="Y1690" s="2">
        <v>0.5</v>
      </c>
      <c r="Z1690">
        <v>77</v>
      </c>
      <c r="AA1690">
        <v>0</v>
      </c>
      <c r="AB1690">
        <v>1</v>
      </c>
    </row>
    <row r="1691" spans="1:28" x14ac:dyDescent="0.25">
      <c r="A1691">
        <v>2010</v>
      </c>
      <c r="B1691">
        <v>123</v>
      </c>
      <c r="C1691" t="s">
        <v>1146</v>
      </c>
      <c r="D1691" t="str">
        <f>IFERROR(INDEX('Draft Master List'!E:F,MATCH(C1691,'Draft Master List'!E:E,0),2),"N/A")</f>
        <v>N/A</v>
      </c>
      <c r="E1691" t="s">
        <v>25</v>
      </c>
      <c r="F1691">
        <v>27</v>
      </c>
      <c r="H1691">
        <v>16</v>
      </c>
      <c r="I1691">
        <v>0</v>
      </c>
      <c r="J1691">
        <v>20</v>
      </c>
      <c r="K1691">
        <v>50</v>
      </c>
      <c r="L1691">
        <v>1</v>
      </c>
      <c r="M1691">
        <v>7</v>
      </c>
      <c r="N1691">
        <v>2.5</v>
      </c>
      <c r="O1691">
        <v>3.1</v>
      </c>
      <c r="P1691">
        <v>1.3</v>
      </c>
      <c r="Q1691">
        <v>3</v>
      </c>
      <c r="R1691">
        <v>1</v>
      </c>
      <c r="S1691">
        <v>9</v>
      </c>
      <c r="T1691">
        <v>9</v>
      </c>
      <c r="U1691">
        <v>0</v>
      </c>
      <c r="V1691">
        <v>9</v>
      </c>
      <c r="W1691">
        <v>0.1</v>
      </c>
      <c r="X1691">
        <v>0.6</v>
      </c>
      <c r="Y1691" s="2">
        <v>0.33300000000000002</v>
      </c>
      <c r="Z1691">
        <v>59</v>
      </c>
      <c r="AA1691">
        <v>1</v>
      </c>
      <c r="AB1691">
        <v>0</v>
      </c>
    </row>
    <row r="1692" spans="1:28" x14ac:dyDescent="0.25">
      <c r="A1692">
        <v>2010</v>
      </c>
      <c r="B1692">
        <v>124</v>
      </c>
      <c r="C1692" t="s">
        <v>665</v>
      </c>
      <c r="D1692" t="str">
        <f>IFERROR(INDEX('Draft Master List'!E:F,MATCH(C1692,'Draft Master List'!E:E,0),2),"N/A")</f>
        <v>N/A</v>
      </c>
      <c r="E1692" t="s">
        <v>64</v>
      </c>
      <c r="F1692">
        <v>27</v>
      </c>
      <c r="G1692" t="s">
        <v>77</v>
      </c>
      <c r="H1692">
        <v>15</v>
      </c>
      <c r="I1692">
        <v>5</v>
      </c>
      <c r="J1692">
        <v>20</v>
      </c>
      <c r="K1692">
        <v>66</v>
      </c>
      <c r="L1692">
        <v>0</v>
      </c>
      <c r="M1692">
        <v>19</v>
      </c>
      <c r="N1692">
        <v>3.3</v>
      </c>
      <c r="O1692">
        <v>4.4000000000000004</v>
      </c>
      <c r="P1692">
        <v>1.3</v>
      </c>
      <c r="Q1692">
        <v>39</v>
      </c>
      <c r="R1692">
        <v>23</v>
      </c>
      <c r="S1692">
        <v>292</v>
      </c>
      <c r="T1692">
        <v>12.7</v>
      </c>
      <c r="U1692">
        <v>1</v>
      </c>
      <c r="V1692">
        <v>65</v>
      </c>
      <c r="W1692">
        <v>1.5</v>
      </c>
      <c r="X1692">
        <v>19.5</v>
      </c>
      <c r="Y1692" s="2">
        <v>0.59</v>
      </c>
      <c r="Z1692">
        <v>358</v>
      </c>
      <c r="AA1692">
        <v>1</v>
      </c>
      <c r="AB1692">
        <v>7</v>
      </c>
    </row>
    <row r="1693" spans="1:28" x14ac:dyDescent="0.25">
      <c r="A1693">
        <v>2010</v>
      </c>
      <c r="B1693">
        <v>125</v>
      </c>
      <c r="C1693" t="s">
        <v>702</v>
      </c>
      <c r="D1693" t="str">
        <f>IFERROR(INDEX('Draft Master List'!E:F,MATCH(C1693,'Draft Master List'!E:E,0),2),"N/A")</f>
        <v>N/A</v>
      </c>
      <c r="E1693" t="s">
        <v>14</v>
      </c>
      <c r="F1693">
        <v>30</v>
      </c>
      <c r="G1693" t="s">
        <v>732</v>
      </c>
      <c r="H1693">
        <v>12</v>
      </c>
      <c r="I1693">
        <v>7</v>
      </c>
      <c r="J1693">
        <v>20</v>
      </c>
      <c r="K1693">
        <v>99</v>
      </c>
      <c r="L1693">
        <v>1</v>
      </c>
      <c r="M1693">
        <v>61</v>
      </c>
      <c r="N1693">
        <v>5</v>
      </c>
      <c r="O1693">
        <v>8.3000000000000007</v>
      </c>
      <c r="P1693">
        <v>1.7</v>
      </c>
      <c r="Q1693">
        <v>19</v>
      </c>
      <c r="R1693">
        <v>16</v>
      </c>
      <c r="S1693">
        <v>130</v>
      </c>
      <c r="T1693">
        <v>8.1</v>
      </c>
      <c r="U1693">
        <v>1</v>
      </c>
      <c r="V1693">
        <v>46</v>
      </c>
      <c r="W1693">
        <v>1.3</v>
      </c>
      <c r="X1693">
        <v>10.8</v>
      </c>
      <c r="Y1693" s="2">
        <v>0.84199999999999997</v>
      </c>
      <c r="Z1693">
        <v>229</v>
      </c>
      <c r="AA1693">
        <v>2</v>
      </c>
      <c r="AB1693">
        <v>1</v>
      </c>
    </row>
    <row r="1694" spans="1:28" x14ac:dyDescent="0.25">
      <c r="A1694">
        <v>2010</v>
      </c>
      <c r="B1694">
        <v>126</v>
      </c>
      <c r="C1694" t="s">
        <v>1290</v>
      </c>
      <c r="D1694" t="str">
        <f>IFERROR(INDEX('Draft Master List'!E:F,MATCH(C1694,'Draft Master List'!E:E,0),2),"N/A")</f>
        <v>N/A</v>
      </c>
      <c r="E1694" t="s">
        <v>30</v>
      </c>
      <c r="F1694">
        <v>33</v>
      </c>
      <c r="H1694">
        <v>16</v>
      </c>
      <c r="I1694">
        <v>0</v>
      </c>
      <c r="J1694">
        <v>20</v>
      </c>
      <c r="K1694">
        <v>56</v>
      </c>
      <c r="L1694">
        <v>0</v>
      </c>
      <c r="M1694">
        <v>9</v>
      </c>
      <c r="N1694">
        <v>2.8</v>
      </c>
      <c r="O1694">
        <v>3.5</v>
      </c>
      <c r="P1694">
        <v>1.3</v>
      </c>
      <c r="Q1694">
        <v>12</v>
      </c>
      <c r="R1694">
        <v>7</v>
      </c>
      <c r="S1694">
        <v>77</v>
      </c>
      <c r="T1694">
        <v>11</v>
      </c>
      <c r="U1694">
        <v>0</v>
      </c>
      <c r="V1694">
        <v>22</v>
      </c>
      <c r="W1694">
        <v>0.4</v>
      </c>
      <c r="X1694">
        <v>4.8</v>
      </c>
      <c r="Y1694" s="2">
        <v>0.58299999999999996</v>
      </c>
      <c r="Z1694">
        <v>133</v>
      </c>
      <c r="AA1694">
        <v>0</v>
      </c>
      <c r="AB1694">
        <v>1</v>
      </c>
    </row>
    <row r="1695" spans="1:28" x14ac:dyDescent="0.25">
      <c r="A1695">
        <v>2010</v>
      </c>
      <c r="B1695">
        <v>127</v>
      </c>
      <c r="C1695" t="s">
        <v>1259</v>
      </c>
      <c r="D1695" t="str">
        <f>IFERROR(INDEX('Draft Master List'!E:F,MATCH(C1695,'Draft Master List'!E:E,0),2),"N/A")</f>
        <v>N/A</v>
      </c>
      <c r="E1695" t="s">
        <v>9</v>
      </c>
      <c r="F1695">
        <v>25</v>
      </c>
      <c r="H1695">
        <v>14</v>
      </c>
      <c r="I1695">
        <v>0</v>
      </c>
      <c r="J1695">
        <v>20</v>
      </c>
      <c r="K1695">
        <v>73</v>
      </c>
      <c r="L1695">
        <v>0</v>
      </c>
      <c r="M1695">
        <v>14</v>
      </c>
      <c r="N1695">
        <v>3.7</v>
      </c>
      <c r="O1695">
        <v>5.2</v>
      </c>
      <c r="P1695">
        <v>1.4</v>
      </c>
      <c r="Q1695">
        <v>9</v>
      </c>
      <c r="R1695">
        <v>7</v>
      </c>
      <c r="S1695">
        <v>67</v>
      </c>
      <c r="T1695">
        <v>9.6</v>
      </c>
      <c r="U1695">
        <v>0</v>
      </c>
      <c r="V1695">
        <v>18</v>
      </c>
      <c r="W1695">
        <v>0.5</v>
      </c>
      <c r="X1695">
        <v>4.8</v>
      </c>
      <c r="Y1695" s="2">
        <v>0.77800000000000002</v>
      </c>
      <c r="Z1695">
        <v>140</v>
      </c>
      <c r="AA1695">
        <v>0</v>
      </c>
      <c r="AB1695">
        <v>0</v>
      </c>
    </row>
    <row r="1696" spans="1:28" x14ac:dyDescent="0.25">
      <c r="A1696">
        <v>2010</v>
      </c>
      <c r="B1696">
        <v>128</v>
      </c>
      <c r="C1696" t="s">
        <v>72</v>
      </c>
      <c r="D1696" t="str">
        <f>IFERROR(INDEX('Draft Master List'!E:F,MATCH(C1696,'Draft Master List'!E:E,0),2),"N/A")</f>
        <v>812006</v>
      </c>
      <c r="E1696" t="s">
        <v>19</v>
      </c>
      <c r="F1696">
        <v>28</v>
      </c>
      <c r="G1696" t="s">
        <v>62</v>
      </c>
      <c r="H1696">
        <v>6</v>
      </c>
      <c r="I1696">
        <v>2</v>
      </c>
      <c r="J1696">
        <v>20</v>
      </c>
      <c r="K1696">
        <v>43</v>
      </c>
      <c r="L1696">
        <v>1</v>
      </c>
      <c r="M1696">
        <v>9</v>
      </c>
      <c r="N1696">
        <v>2.2000000000000002</v>
      </c>
      <c r="O1696">
        <v>7.2</v>
      </c>
      <c r="P1696">
        <v>3.3</v>
      </c>
      <c r="Z1696">
        <v>43</v>
      </c>
      <c r="AA1696">
        <v>1</v>
      </c>
      <c r="AB1696">
        <v>2</v>
      </c>
    </row>
    <row r="1697" spans="1:28" x14ac:dyDescent="0.25">
      <c r="A1697">
        <v>2010</v>
      </c>
      <c r="B1697">
        <v>129</v>
      </c>
      <c r="C1697" t="s">
        <v>358</v>
      </c>
      <c r="D1697" t="str">
        <f>IFERROR(INDEX('Draft Master List'!E:F,MATCH(C1697,'Draft Master List'!E:E,0),2),"N/A")</f>
        <v>1952009</v>
      </c>
      <c r="E1697" t="s">
        <v>669</v>
      </c>
      <c r="F1697">
        <v>24</v>
      </c>
      <c r="H1697">
        <v>7</v>
      </c>
      <c r="I1697">
        <v>0</v>
      </c>
      <c r="J1697">
        <v>19</v>
      </c>
      <c r="K1697">
        <v>60</v>
      </c>
      <c r="L1697">
        <v>0</v>
      </c>
      <c r="M1697">
        <v>14</v>
      </c>
      <c r="N1697">
        <v>3.2</v>
      </c>
      <c r="O1697">
        <v>8.6</v>
      </c>
      <c r="P1697">
        <v>2.7</v>
      </c>
      <c r="Q1697">
        <v>5</v>
      </c>
      <c r="R1697">
        <v>4</v>
      </c>
      <c r="S1697">
        <v>45</v>
      </c>
      <c r="T1697">
        <v>11.3</v>
      </c>
      <c r="U1697">
        <v>0</v>
      </c>
      <c r="V1697">
        <v>28</v>
      </c>
      <c r="W1697">
        <v>0.6</v>
      </c>
      <c r="X1697">
        <v>6.4</v>
      </c>
      <c r="Y1697" s="2">
        <v>0.8</v>
      </c>
      <c r="Z1697">
        <v>105</v>
      </c>
      <c r="AA1697">
        <v>0</v>
      </c>
      <c r="AB1697">
        <v>0</v>
      </c>
    </row>
    <row r="1698" spans="1:28" x14ac:dyDescent="0.25">
      <c r="A1698">
        <v>2010</v>
      </c>
      <c r="B1698">
        <v>130</v>
      </c>
      <c r="C1698" t="s">
        <v>392</v>
      </c>
      <c r="D1698" t="str">
        <f>IFERROR(INDEX('Draft Master List'!E:F,MATCH(C1698,'Draft Master List'!E:E,0),2),"N/A")</f>
        <v>892008</v>
      </c>
      <c r="E1698" t="s">
        <v>23</v>
      </c>
      <c r="F1698">
        <v>24</v>
      </c>
      <c r="G1698" t="s">
        <v>643</v>
      </c>
      <c r="H1698">
        <v>12</v>
      </c>
      <c r="I1698">
        <v>1</v>
      </c>
      <c r="J1698">
        <v>19</v>
      </c>
      <c r="K1698">
        <v>93</v>
      </c>
      <c r="L1698">
        <v>0</v>
      </c>
      <c r="M1698">
        <v>23</v>
      </c>
      <c r="N1698">
        <v>4.9000000000000004</v>
      </c>
      <c r="O1698">
        <v>7.8</v>
      </c>
      <c r="P1698">
        <v>1.6</v>
      </c>
      <c r="Q1698">
        <v>4</v>
      </c>
      <c r="R1698">
        <v>3</v>
      </c>
      <c r="S1698">
        <v>11</v>
      </c>
      <c r="T1698">
        <v>3.7</v>
      </c>
      <c r="U1698">
        <v>0</v>
      </c>
      <c r="V1698">
        <v>12</v>
      </c>
      <c r="W1698">
        <v>0.3</v>
      </c>
      <c r="X1698">
        <v>0.9</v>
      </c>
      <c r="Y1698" s="2">
        <v>0.75</v>
      </c>
      <c r="Z1698">
        <v>104</v>
      </c>
      <c r="AA1698">
        <v>0</v>
      </c>
      <c r="AB1698">
        <v>0</v>
      </c>
    </row>
    <row r="1699" spans="1:28" x14ac:dyDescent="0.25">
      <c r="A1699">
        <v>2010</v>
      </c>
      <c r="B1699">
        <v>131</v>
      </c>
      <c r="C1699" t="s">
        <v>1258</v>
      </c>
      <c r="D1699" t="str">
        <f>IFERROR(INDEX('Draft Master List'!E:F,MATCH(C1699,'Draft Master List'!E:E,0),2),"N/A")</f>
        <v>N/A</v>
      </c>
      <c r="E1699" t="s">
        <v>223</v>
      </c>
      <c r="F1699">
        <v>23</v>
      </c>
      <c r="H1699">
        <v>16</v>
      </c>
      <c r="I1699">
        <v>0</v>
      </c>
      <c r="J1699">
        <v>19</v>
      </c>
      <c r="K1699">
        <v>54</v>
      </c>
      <c r="L1699">
        <v>0</v>
      </c>
      <c r="M1699">
        <v>10</v>
      </c>
      <c r="N1699">
        <v>2.8</v>
      </c>
      <c r="O1699">
        <v>3.4</v>
      </c>
      <c r="P1699">
        <v>1.2</v>
      </c>
      <c r="Q1699">
        <v>2</v>
      </c>
      <c r="R1699">
        <v>2</v>
      </c>
      <c r="S1699">
        <v>29</v>
      </c>
      <c r="T1699">
        <v>14.5</v>
      </c>
      <c r="U1699">
        <v>0</v>
      </c>
      <c r="V1699">
        <v>23</v>
      </c>
      <c r="W1699">
        <v>0.1</v>
      </c>
      <c r="X1699">
        <v>1.8</v>
      </c>
      <c r="Y1699" s="2">
        <v>1</v>
      </c>
      <c r="Z1699">
        <v>83</v>
      </c>
      <c r="AA1699">
        <v>0</v>
      </c>
      <c r="AB1699">
        <v>0</v>
      </c>
    </row>
    <row r="1700" spans="1:28" x14ac:dyDescent="0.25">
      <c r="A1700">
        <v>2010</v>
      </c>
      <c r="B1700">
        <v>132</v>
      </c>
      <c r="C1700" t="s">
        <v>593</v>
      </c>
      <c r="D1700" t="str">
        <f>IFERROR(INDEX('Draft Master List'!E:F,MATCH(C1700,'Draft Master List'!E:E,0),2),"N/A")</f>
        <v>N/A</v>
      </c>
      <c r="E1700" t="s">
        <v>0</v>
      </c>
      <c r="F1700">
        <v>31</v>
      </c>
      <c r="G1700" t="s">
        <v>1</v>
      </c>
      <c r="H1700">
        <v>16</v>
      </c>
      <c r="I1700">
        <v>16</v>
      </c>
      <c r="J1700">
        <v>18</v>
      </c>
      <c r="K1700">
        <v>-3</v>
      </c>
      <c r="L1700">
        <v>0</v>
      </c>
      <c r="M1700">
        <v>7</v>
      </c>
      <c r="N1700">
        <v>-0.2</v>
      </c>
      <c r="O1700">
        <v>-0.2</v>
      </c>
      <c r="P1700">
        <v>1.1000000000000001</v>
      </c>
      <c r="Q1700">
        <v>1</v>
      </c>
      <c r="R1700">
        <v>1</v>
      </c>
      <c r="S1700">
        <v>7</v>
      </c>
      <c r="T1700">
        <v>7</v>
      </c>
      <c r="U1700">
        <v>0</v>
      </c>
      <c r="V1700">
        <v>7</v>
      </c>
      <c r="W1700">
        <v>0.1</v>
      </c>
      <c r="X1700">
        <v>0.4</v>
      </c>
      <c r="Y1700" s="2">
        <v>1</v>
      </c>
      <c r="Z1700">
        <v>4</v>
      </c>
      <c r="AA1700">
        <v>0</v>
      </c>
      <c r="AB1700">
        <v>9</v>
      </c>
    </row>
    <row r="1701" spans="1:28" x14ac:dyDescent="0.25">
      <c r="A1701">
        <v>2010</v>
      </c>
      <c r="B1701">
        <v>133</v>
      </c>
      <c r="C1701" t="s">
        <v>110</v>
      </c>
      <c r="D1701" t="str">
        <f>IFERROR(INDEX('Draft Master List'!E:F,MATCH(C1701,'Draft Master List'!E:E,0),2),"N/A")</f>
        <v>222009</v>
      </c>
      <c r="E1701" t="s">
        <v>18</v>
      </c>
      <c r="F1701">
        <v>22</v>
      </c>
      <c r="G1701" t="s">
        <v>74</v>
      </c>
      <c r="H1701">
        <v>14</v>
      </c>
      <c r="I1701">
        <v>13</v>
      </c>
      <c r="J1701">
        <v>18</v>
      </c>
      <c r="K1701">
        <v>107</v>
      </c>
      <c r="L1701">
        <v>1</v>
      </c>
      <c r="M1701">
        <v>17</v>
      </c>
      <c r="N1701">
        <v>5.9</v>
      </c>
      <c r="O1701">
        <v>7.6</v>
      </c>
      <c r="P1701">
        <v>1.3</v>
      </c>
      <c r="Q1701">
        <v>109</v>
      </c>
      <c r="R1701">
        <v>71</v>
      </c>
      <c r="S1701">
        <v>868</v>
      </c>
      <c r="T1701">
        <v>12.2</v>
      </c>
      <c r="U1701">
        <v>5</v>
      </c>
      <c r="V1701">
        <v>53</v>
      </c>
      <c r="W1701">
        <v>5.0999999999999996</v>
      </c>
      <c r="X1701">
        <v>62</v>
      </c>
      <c r="Y1701" s="2">
        <v>0.65100000000000002</v>
      </c>
      <c r="Z1701">
        <v>975</v>
      </c>
      <c r="AA1701">
        <v>6</v>
      </c>
      <c r="AB1701">
        <v>1</v>
      </c>
    </row>
    <row r="1702" spans="1:28" x14ac:dyDescent="0.25">
      <c r="A1702">
        <v>2010</v>
      </c>
      <c r="B1702">
        <v>134</v>
      </c>
      <c r="C1702" t="s">
        <v>819</v>
      </c>
      <c r="D1702" t="str">
        <f>IFERROR(INDEX('Draft Master List'!E:F,MATCH(C1702,'Draft Master List'!E:E,0),2),"N/A")</f>
        <v>N/A</v>
      </c>
      <c r="E1702" t="s">
        <v>20</v>
      </c>
      <c r="F1702">
        <v>34</v>
      </c>
      <c r="G1702" t="s">
        <v>1</v>
      </c>
      <c r="H1702">
        <v>16</v>
      </c>
      <c r="I1702">
        <v>16</v>
      </c>
      <c r="J1702">
        <v>18</v>
      </c>
      <c r="K1702">
        <v>18</v>
      </c>
      <c r="L1702">
        <v>0</v>
      </c>
      <c r="M1702">
        <v>27</v>
      </c>
      <c r="N1702">
        <v>1</v>
      </c>
      <c r="O1702">
        <v>1.1000000000000001</v>
      </c>
      <c r="P1702">
        <v>1.1000000000000001</v>
      </c>
      <c r="Z1702">
        <v>18</v>
      </c>
      <c r="AA1702">
        <v>0</v>
      </c>
      <c r="AB1702">
        <v>3</v>
      </c>
    </row>
    <row r="1703" spans="1:28" x14ac:dyDescent="0.25">
      <c r="A1703">
        <v>2010</v>
      </c>
      <c r="B1703">
        <v>135</v>
      </c>
      <c r="C1703" t="s">
        <v>106</v>
      </c>
      <c r="D1703" t="str">
        <f>IFERROR(INDEX('Draft Master List'!E:F,MATCH(C1703,'Draft Master List'!E:E,0),2),"N/A")</f>
        <v>362010</v>
      </c>
      <c r="E1703" t="s">
        <v>25</v>
      </c>
      <c r="F1703">
        <v>21</v>
      </c>
      <c r="G1703" t="s">
        <v>664</v>
      </c>
      <c r="H1703">
        <v>11</v>
      </c>
      <c r="I1703">
        <v>7</v>
      </c>
      <c r="J1703">
        <v>18</v>
      </c>
      <c r="K1703">
        <v>71</v>
      </c>
      <c r="L1703">
        <v>0</v>
      </c>
      <c r="M1703">
        <v>20</v>
      </c>
      <c r="N1703">
        <v>3.9</v>
      </c>
      <c r="O1703">
        <v>6.5</v>
      </c>
      <c r="P1703">
        <v>1.6</v>
      </c>
      <c r="Q1703">
        <v>39</v>
      </c>
      <c r="R1703">
        <v>21</v>
      </c>
      <c r="S1703">
        <v>209</v>
      </c>
      <c r="T1703">
        <v>10</v>
      </c>
      <c r="U1703">
        <v>1</v>
      </c>
      <c r="V1703">
        <v>31</v>
      </c>
      <c r="W1703">
        <v>1.9</v>
      </c>
      <c r="X1703">
        <v>19</v>
      </c>
      <c r="Y1703" s="2">
        <v>0.53800000000000003</v>
      </c>
      <c r="Z1703">
        <v>280</v>
      </c>
      <c r="AA1703">
        <v>1</v>
      </c>
      <c r="AB1703">
        <v>2</v>
      </c>
    </row>
    <row r="1704" spans="1:28" x14ac:dyDescent="0.25">
      <c r="A1704">
        <v>2010</v>
      </c>
      <c r="B1704">
        <v>136</v>
      </c>
      <c r="C1704" t="s">
        <v>84</v>
      </c>
      <c r="D1704" t="str">
        <f>IFERROR(INDEX('Draft Master List'!E:F,MATCH(C1704,'Draft Master List'!E:E,0),2),"N/A")</f>
        <v>N/A</v>
      </c>
      <c r="E1704" t="s">
        <v>34</v>
      </c>
      <c r="F1704">
        <v>26</v>
      </c>
      <c r="G1704" t="s">
        <v>1</v>
      </c>
      <c r="H1704">
        <v>11</v>
      </c>
      <c r="I1704">
        <v>10</v>
      </c>
      <c r="J1704">
        <v>18</v>
      </c>
      <c r="K1704">
        <v>60</v>
      </c>
      <c r="L1704">
        <v>0</v>
      </c>
      <c r="M1704">
        <v>12</v>
      </c>
      <c r="N1704">
        <v>3.3</v>
      </c>
      <c r="O1704">
        <v>5.5</v>
      </c>
      <c r="P1704">
        <v>1.6</v>
      </c>
      <c r="Z1704">
        <v>60</v>
      </c>
      <c r="AA1704">
        <v>0</v>
      </c>
      <c r="AB1704">
        <v>4</v>
      </c>
    </row>
    <row r="1705" spans="1:28" x14ac:dyDescent="0.25">
      <c r="A1705">
        <v>2010</v>
      </c>
      <c r="B1705">
        <v>137</v>
      </c>
      <c r="C1705" t="s">
        <v>70</v>
      </c>
      <c r="D1705" t="str">
        <f>IFERROR(INDEX('Draft Master List'!E:F,MATCH(C1705,'Draft Master List'!E:E,0),2),"N/A")</f>
        <v>432007</v>
      </c>
      <c r="E1705" t="s">
        <v>12</v>
      </c>
      <c r="F1705">
        <v>26</v>
      </c>
      <c r="G1705" t="s">
        <v>62</v>
      </c>
      <c r="H1705">
        <v>6</v>
      </c>
      <c r="I1705">
        <v>3</v>
      </c>
      <c r="J1705">
        <v>18</v>
      </c>
      <c r="K1705">
        <v>113</v>
      </c>
      <c r="L1705">
        <v>1</v>
      </c>
      <c r="M1705">
        <v>20</v>
      </c>
      <c r="N1705">
        <v>6.3</v>
      </c>
      <c r="O1705">
        <v>18.8</v>
      </c>
      <c r="P1705">
        <v>3</v>
      </c>
      <c r="Z1705">
        <v>113</v>
      </c>
      <c r="AA1705">
        <v>1</v>
      </c>
      <c r="AB1705">
        <v>3</v>
      </c>
    </row>
    <row r="1706" spans="1:28" x14ac:dyDescent="0.25">
      <c r="A1706">
        <v>2010</v>
      </c>
      <c r="B1706">
        <v>138</v>
      </c>
      <c r="C1706" t="s">
        <v>130</v>
      </c>
      <c r="D1706" t="str">
        <f>IFERROR(INDEX('Draft Master List'!E:F,MATCH(C1706,'Draft Master List'!E:E,0),2),"N/A")</f>
        <v>1992010</v>
      </c>
      <c r="E1706" t="s">
        <v>18</v>
      </c>
      <c r="F1706">
        <v>24</v>
      </c>
      <c r="G1706" t="s">
        <v>62</v>
      </c>
      <c r="H1706">
        <v>5</v>
      </c>
      <c r="I1706">
        <v>2</v>
      </c>
      <c r="J1706">
        <v>18</v>
      </c>
      <c r="K1706">
        <v>120</v>
      </c>
      <c r="L1706">
        <v>2</v>
      </c>
      <c r="M1706">
        <v>16</v>
      </c>
      <c r="N1706">
        <v>6.7</v>
      </c>
      <c r="O1706">
        <v>24</v>
      </c>
      <c r="P1706">
        <v>3.6</v>
      </c>
      <c r="Z1706">
        <v>120</v>
      </c>
      <c r="AA1706">
        <v>2</v>
      </c>
      <c r="AB1706">
        <v>1</v>
      </c>
    </row>
    <row r="1707" spans="1:28" x14ac:dyDescent="0.25">
      <c r="A1707">
        <v>2010</v>
      </c>
      <c r="B1707">
        <v>139</v>
      </c>
      <c r="C1707" t="s">
        <v>260</v>
      </c>
      <c r="D1707" t="str">
        <f>IFERROR(INDEX('Draft Master List'!E:F,MATCH(C1707,'Draft Master List'!E:E,0),2),"N/A")</f>
        <v>1922009</v>
      </c>
      <c r="E1707" t="s">
        <v>12</v>
      </c>
      <c r="F1707">
        <v>25</v>
      </c>
      <c r="H1707">
        <v>6</v>
      </c>
      <c r="I1707">
        <v>0</v>
      </c>
      <c r="J1707">
        <v>17</v>
      </c>
      <c r="K1707">
        <v>58</v>
      </c>
      <c r="L1707">
        <v>0</v>
      </c>
      <c r="M1707">
        <v>9</v>
      </c>
      <c r="N1707">
        <v>3.4</v>
      </c>
      <c r="O1707">
        <v>9.6999999999999993</v>
      </c>
      <c r="P1707">
        <v>2.8</v>
      </c>
      <c r="Q1707">
        <v>13</v>
      </c>
      <c r="R1707">
        <v>8</v>
      </c>
      <c r="S1707">
        <v>45</v>
      </c>
      <c r="T1707">
        <v>5.6</v>
      </c>
      <c r="U1707">
        <v>0</v>
      </c>
      <c r="V1707">
        <v>10</v>
      </c>
      <c r="W1707">
        <v>1.3</v>
      </c>
      <c r="X1707">
        <v>7.5</v>
      </c>
      <c r="Y1707" s="2">
        <v>0.61499999999999999</v>
      </c>
      <c r="Z1707">
        <v>103</v>
      </c>
      <c r="AA1707">
        <v>0</v>
      </c>
      <c r="AB1707">
        <v>0</v>
      </c>
    </row>
    <row r="1708" spans="1:28" x14ac:dyDescent="0.25">
      <c r="A1708">
        <v>2010</v>
      </c>
      <c r="B1708">
        <v>140</v>
      </c>
      <c r="C1708" t="s">
        <v>591</v>
      </c>
      <c r="D1708" t="str">
        <f>IFERROR(INDEX('Draft Master List'!E:F,MATCH(C1708,'Draft Master List'!E:E,0),2),"N/A")</f>
        <v>N/A</v>
      </c>
      <c r="E1708" t="s">
        <v>18</v>
      </c>
      <c r="F1708">
        <v>41</v>
      </c>
      <c r="G1708" t="s">
        <v>1</v>
      </c>
      <c r="H1708">
        <v>13</v>
      </c>
      <c r="I1708">
        <v>13</v>
      </c>
      <c r="J1708">
        <v>17</v>
      </c>
      <c r="K1708">
        <v>8</v>
      </c>
      <c r="L1708">
        <v>0</v>
      </c>
      <c r="M1708">
        <v>10</v>
      </c>
      <c r="N1708">
        <v>0.5</v>
      </c>
      <c r="O1708">
        <v>0.6</v>
      </c>
      <c r="P1708">
        <v>1.3</v>
      </c>
      <c r="Z1708">
        <v>8</v>
      </c>
      <c r="AA1708">
        <v>0</v>
      </c>
      <c r="AB1708">
        <v>7</v>
      </c>
    </row>
    <row r="1709" spans="1:28" x14ac:dyDescent="0.25">
      <c r="A1709">
        <v>2010</v>
      </c>
      <c r="B1709">
        <v>141</v>
      </c>
      <c r="C1709" t="s">
        <v>122</v>
      </c>
      <c r="D1709" t="str">
        <f>IFERROR(INDEX('Draft Master List'!E:F,MATCH(C1709,'Draft Master List'!E:E,0),2),"N/A")</f>
        <v>492008</v>
      </c>
      <c r="E1709" t="s">
        <v>6</v>
      </c>
      <c r="F1709">
        <v>24</v>
      </c>
      <c r="G1709" t="s">
        <v>74</v>
      </c>
      <c r="H1709">
        <v>14</v>
      </c>
      <c r="I1709">
        <v>14</v>
      </c>
      <c r="J1709">
        <v>16</v>
      </c>
      <c r="K1709">
        <v>104</v>
      </c>
      <c r="L1709">
        <v>1</v>
      </c>
      <c r="M1709">
        <v>31</v>
      </c>
      <c r="N1709">
        <v>6.5</v>
      </c>
      <c r="O1709">
        <v>7.4</v>
      </c>
      <c r="P1709">
        <v>1.1000000000000001</v>
      </c>
      <c r="Q1709">
        <v>95</v>
      </c>
      <c r="R1709">
        <v>47</v>
      </c>
      <c r="S1709">
        <v>1056</v>
      </c>
      <c r="T1709">
        <v>22.5</v>
      </c>
      <c r="U1709">
        <v>6</v>
      </c>
      <c r="V1709">
        <v>91</v>
      </c>
      <c r="W1709">
        <v>3.4</v>
      </c>
      <c r="X1709">
        <v>75.400000000000006</v>
      </c>
      <c r="Y1709" s="2">
        <v>0.495</v>
      </c>
      <c r="Z1709">
        <v>1160</v>
      </c>
      <c r="AA1709">
        <v>7</v>
      </c>
      <c r="AB1709">
        <v>4</v>
      </c>
    </row>
    <row r="1710" spans="1:28" x14ac:dyDescent="0.25">
      <c r="A1710">
        <v>2010</v>
      </c>
      <c r="B1710">
        <v>142</v>
      </c>
      <c r="C1710" t="s">
        <v>445</v>
      </c>
      <c r="D1710" t="str">
        <f>IFERROR(INDEX('Draft Master List'!E:F,MATCH(C1710,'Draft Master List'!E:E,0),2),"N/A")</f>
        <v>362007</v>
      </c>
      <c r="E1710" t="s">
        <v>6</v>
      </c>
      <c r="F1710">
        <v>26</v>
      </c>
      <c r="G1710" t="s">
        <v>62</v>
      </c>
      <c r="H1710">
        <v>7</v>
      </c>
      <c r="I1710">
        <v>5</v>
      </c>
      <c r="J1710">
        <v>15</v>
      </c>
      <c r="K1710">
        <v>65</v>
      </c>
      <c r="L1710">
        <v>0</v>
      </c>
      <c r="M1710">
        <v>19</v>
      </c>
      <c r="N1710">
        <v>4.3</v>
      </c>
      <c r="O1710">
        <v>9.3000000000000007</v>
      </c>
      <c r="P1710">
        <v>2.1</v>
      </c>
      <c r="Z1710">
        <v>65</v>
      </c>
      <c r="AA1710">
        <v>0</v>
      </c>
      <c r="AB1710">
        <v>6</v>
      </c>
    </row>
    <row r="1711" spans="1:28" x14ac:dyDescent="0.25">
      <c r="A1711">
        <v>2010</v>
      </c>
      <c r="B1711">
        <v>143</v>
      </c>
      <c r="C1711" t="s">
        <v>734</v>
      </c>
      <c r="D1711" t="str">
        <f>IFERROR(INDEX('Draft Master List'!E:F,MATCH(C1711,'Draft Master List'!E:E,0),2),"N/A")</f>
        <v>N/A</v>
      </c>
      <c r="E1711" t="s">
        <v>12</v>
      </c>
      <c r="F1711">
        <v>29</v>
      </c>
      <c r="H1711">
        <v>16</v>
      </c>
      <c r="I1711">
        <v>0</v>
      </c>
      <c r="J1711">
        <v>15</v>
      </c>
      <c r="K1711">
        <v>95</v>
      </c>
      <c r="L1711">
        <v>0</v>
      </c>
      <c r="M1711">
        <v>21</v>
      </c>
      <c r="N1711">
        <v>6.3</v>
      </c>
      <c r="O1711">
        <v>5.9</v>
      </c>
      <c r="P1711">
        <v>0.9</v>
      </c>
      <c r="Q1711">
        <v>1</v>
      </c>
      <c r="R1711">
        <v>0</v>
      </c>
      <c r="S1711">
        <v>0</v>
      </c>
      <c r="U1711">
        <v>0</v>
      </c>
      <c r="V1711">
        <v>0</v>
      </c>
      <c r="W1711">
        <v>0</v>
      </c>
      <c r="X1711">
        <v>0</v>
      </c>
      <c r="Y1711" s="2">
        <v>0</v>
      </c>
      <c r="Z1711">
        <v>95</v>
      </c>
      <c r="AA1711">
        <v>0</v>
      </c>
      <c r="AB1711">
        <v>2</v>
      </c>
    </row>
    <row r="1712" spans="1:28" x14ac:dyDescent="0.25">
      <c r="A1712">
        <v>2010</v>
      </c>
      <c r="B1712">
        <v>144</v>
      </c>
      <c r="C1712" t="s">
        <v>464</v>
      </c>
      <c r="D1712" t="str">
        <f>IFERROR(INDEX('Draft Master List'!E:F,MATCH(C1712,'Draft Master List'!E:E,0),2),"N/A")</f>
        <v>922007</v>
      </c>
      <c r="E1712" t="s">
        <v>669</v>
      </c>
      <c r="F1712">
        <v>27</v>
      </c>
      <c r="H1712">
        <v>5</v>
      </c>
      <c r="I1712">
        <v>3</v>
      </c>
      <c r="J1712">
        <v>14</v>
      </c>
      <c r="K1712">
        <v>58</v>
      </c>
      <c r="L1712">
        <v>0</v>
      </c>
      <c r="M1712">
        <v>14</v>
      </c>
      <c r="N1712">
        <v>4.0999999999999996</v>
      </c>
      <c r="O1712">
        <v>11.6</v>
      </c>
      <c r="P1712">
        <v>2.8</v>
      </c>
      <c r="Z1712">
        <v>58</v>
      </c>
      <c r="AA1712">
        <v>0</v>
      </c>
      <c r="AB1712">
        <v>0</v>
      </c>
    </row>
    <row r="1713" spans="1:28" x14ac:dyDescent="0.25">
      <c r="A1713">
        <v>2010</v>
      </c>
      <c r="B1713">
        <v>145</v>
      </c>
      <c r="C1713" t="s">
        <v>336</v>
      </c>
      <c r="D1713" t="str">
        <f>IFERROR(INDEX('Draft Master List'!E:F,MATCH(C1713,'Draft Master List'!E:E,0),2),"N/A")</f>
        <v>1012009</v>
      </c>
      <c r="E1713" t="s">
        <v>27</v>
      </c>
      <c r="F1713">
        <v>25</v>
      </c>
      <c r="G1713" t="s">
        <v>62</v>
      </c>
      <c r="H1713">
        <v>2</v>
      </c>
      <c r="I1713">
        <v>1</v>
      </c>
      <c r="J1713">
        <v>13</v>
      </c>
      <c r="K1713">
        <v>74</v>
      </c>
      <c r="L1713">
        <v>0</v>
      </c>
      <c r="M1713">
        <v>14</v>
      </c>
      <c r="N1713">
        <v>5.7</v>
      </c>
      <c r="O1713">
        <v>37</v>
      </c>
      <c r="P1713">
        <v>6.5</v>
      </c>
      <c r="Z1713">
        <v>74</v>
      </c>
      <c r="AA1713">
        <v>0</v>
      </c>
      <c r="AB1713">
        <v>1</v>
      </c>
    </row>
    <row r="1714" spans="1:28" x14ac:dyDescent="0.25">
      <c r="A1714">
        <v>2010</v>
      </c>
      <c r="B1714">
        <v>146</v>
      </c>
      <c r="C1714" t="s">
        <v>1307</v>
      </c>
      <c r="D1714" t="str">
        <f>IFERROR(INDEX('Draft Master List'!E:F,MATCH(C1714,'Draft Master List'!E:E,0),2),"N/A")</f>
        <v>N/A</v>
      </c>
      <c r="E1714" t="s">
        <v>21</v>
      </c>
      <c r="F1714">
        <v>30</v>
      </c>
      <c r="G1714" t="s">
        <v>732</v>
      </c>
      <c r="H1714">
        <v>16</v>
      </c>
      <c r="I1714">
        <v>6</v>
      </c>
      <c r="J1714">
        <v>13</v>
      </c>
      <c r="K1714">
        <v>36</v>
      </c>
      <c r="L1714">
        <v>0</v>
      </c>
      <c r="M1714">
        <v>6</v>
      </c>
      <c r="N1714">
        <v>2.8</v>
      </c>
      <c r="O1714">
        <v>2.2999999999999998</v>
      </c>
      <c r="P1714">
        <v>0.8</v>
      </c>
      <c r="Q1714">
        <v>18</v>
      </c>
      <c r="R1714">
        <v>13</v>
      </c>
      <c r="S1714">
        <v>126</v>
      </c>
      <c r="T1714">
        <v>9.6999999999999993</v>
      </c>
      <c r="U1714">
        <v>1</v>
      </c>
      <c r="V1714">
        <v>18</v>
      </c>
      <c r="W1714">
        <v>0.8</v>
      </c>
      <c r="X1714">
        <v>7.9</v>
      </c>
      <c r="Y1714" s="2">
        <v>0.72199999999999998</v>
      </c>
      <c r="Z1714">
        <v>162</v>
      </c>
      <c r="AA1714">
        <v>1</v>
      </c>
      <c r="AB1714">
        <v>0</v>
      </c>
    </row>
    <row r="1715" spans="1:28" x14ac:dyDescent="0.25">
      <c r="A1715">
        <v>2010</v>
      </c>
      <c r="B1715">
        <v>147</v>
      </c>
      <c r="C1715" t="s">
        <v>1336</v>
      </c>
      <c r="D1715" t="str">
        <f>IFERROR(INDEX('Draft Master List'!E:F,MATCH(C1715,'Draft Master List'!E:E,0),2),"N/A")</f>
        <v>N/A</v>
      </c>
      <c r="E1715" t="s">
        <v>22</v>
      </c>
      <c r="F1715">
        <v>24</v>
      </c>
      <c r="H1715">
        <v>9</v>
      </c>
      <c r="I1715">
        <v>0</v>
      </c>
      <c r="J1715">
        <v>13</v>
      </c>
      <c r="K1715">
        <v>71</v>
      </c>
      <c r="L1715">
        <v>0</v>
      </c>
      <c r="M1715">
        <v>32</v>
      </c>
      <c r="N1715">
        <v>5.5</v>
      </c>
      <c r="O1715">
        <v>7.9</v>
      </c>
      <c r="P1715">
        <v>1.4</v>
      </c>
      <c r="Q1715">
        <v>12</v>
      </c>
      <c r="R1715">
        <v>12</v>
      </c>
      <c r="S1715">
        <v>70</v>
      </c>
      <c r="T1715">
        <v>5.8</v>
      </c>
      <c r="U1715">
        <v>0</v>
      </c>
      <c r="V1715">
        <v>14</v>
      </c>
      <c r="W1715">
        <v>1.3</v>
      </c>
      <c r="X1715">
        <v>7.8</v>
      </c>
      <c r="Y1715" s="2">
        <v>1</v>
      </c>
      <c r="Z1715">
        <v>141</v>
      </c>
      <c r="AA1715">
        <v>0</v>
      </c>
      <c r="AB1715">
        <v>0</v>
      </c>
    </row>
    <row r="1716" spans="1:28" x14ac:dyDescent="0.25">
      <c r="A1716">
        <v>2010</v>
      </c>
      <c r="B1716">
        <v>148</v>
      </c>
      <c r="C1716" t="s">
        <v>494</v>
      </c>
      <c r="D1716" t="str">
        <f>IFERROR(INDEX('Draft Master List'!E:F,MATCH(C1716,'Draft Master List'!E:E,0),2),"N/A")</f>
        <v>2172007</v>
      </c>
      <c r="E1716" t="s">
        <v>33</v>
      </c>
      <c r="F1716">
        <v>26</v>
      </c>
      <c r="G1716" t="s">
        <v>62</v>
      </c>
      <c r="H1716">
        <v>5</v>
      </c>
      <c r="I1716">
        <v>1</v>
      </c>
      <c r="J1716">
        <v>13</v>
      </c>
      <c r="K1716">
        <v>73</v>
      </c>
      <c r="L1716">
        <v>0</v>
      </c>
      <c r="M1716">
        <v>12</v>
      </c>
      <c r="N1716">
        <v>5.6</v>
      </c>
      <c r="O1716">
        <v>14.6</v>
      </c>
      <c r="P1716">
        <v>2.6</v>
      </c>
      <c r="Z1716">
        <v>73</v>
      </c>
      <c r="AA1716">
        <v>0</v>
      </c>
      <c r="AB1716">
        <v>1</v>
      </c>
    </row>
    <row r="1717" spans="1:28" x14ac:dyDescent="0.25">
      <c r="A1717">
        <v>2010</v>
      </c>
      <c r="B1717">
        <v>149</v>
      </c>
      <c r="C1717" t="s">
        <v>1337</v>
      </c>
      <c r="D1717" t="str">
        <f>IFERROR(INDEX('Draft Master List'!E:F,MATCH(C1717,'Draft Master List'!E:E,0),2),"N/A")</f>
        <v>N/A</v>
      </c>
      <c r="E1717" t="s">
        <v>18</v>
      </c>
      <c r="F1717">
        <v>25</v>
      </c>
      <c r="H1717">
        <v>3</v>
      </c>
      <c r="I1717">
        <v>0</v>
      </c>
      <c r="J1717">
        <v>13</v>
      </c>
      <c r="K1717">
        <v>29</v>
      </c>
      <c r="L1717">
        <v>0</v>
      </c>
      <c r="M1717">
        <v>6</v>
      </c>
      <c r="N1717">
        <v>2.2000000000000002</v>
      </c>
      <c r="O1717">
        <v>9.6999999999999993</v>
      </c>
      <c r="P1717">
        <v>4.3</v>
      </c>
      <c r="Q1717">
        <v>2</v>
      </c>
      <c r="R1717">
        <v>2</v>
      </c>
      <c r="S1717">
        <v>11</v>
      </c>
      <c r="T1717">
        <v>5.5</v>
      </c>
      <c r="U1717">
        <v>0</v>
      </c>
      <c r="V1717">
        <v>13</v>
      </c>
      <c r="W1717">
        <v>0.7</v>
      </c>
      <c r="X1717">
        <v>3.7</v>
      </c>
      <c r="Y1717" s="2">
        <v>1</v>
      </c>
      <c r="Z1717">
        <v>40</v>
      </c>
      <c r="AA1717">
        <v>0</v>
      </c>
      <c r="AB1717">
        <v>0</v>
      </c>
    </row>
    <row r="1718" spans="1:28" x14ac:dyDescent="0.25">
      <c r="A1718">
        <v>2010</v>
      </c>
      <c r="B1718">
        <v>150</v>
      </c>
      <c r="C1718" t="s">
        <v>552</v>
      </c>
      <c r="D1718" t="str">
        <f>IFERROR(INDEX('Draft Master List'!E:F,MATCH(C1718,'Draft Master List'!E:E,0),2),"N/A")</f>
        <v>1942006</v>
      </c>
      <c r="E1718" t="s">
        <v>16</v>
      </c>
      <c r="F1718">
        <v>27</v>
      </c>
      <c r="G1718" t="s">
        <v>62</v>
      </c>
      <c r="H1718">
        <v>6</v>
      </c>
      <c r="I1718">
        <v>4</v>
      </c>
      <c r="J1718">
        <v>12</v>
      </c>
      <c r="K1718">
        <v>41</v>
      </c>
      <c r="L1718">
        <v>0</v>
      </c>
      <c r="M1718">
        <v>12</v>
      </c>
      <c r="N1718">
        <v>3.4</v>
      </c>
      <c r="O1718">
        <v>6.8</v>
      </c>
      <c r="P1718">
        <v>2</v>
      </c>
      <c r="Z1718">
        <v>41</v>
      </c>
      <c r="AA1718">
        <v>0</v>
      </c>
      <c r="AB1718">
        <v>3</v>
      </c>
    </row>
    <row r="1719" spans="1:28" x14ac:dyDescent="0.25">
      <c r="A1719">
        <v>2010</v>
      </c>
      <c r="B1719">
        <v>151</v>
      </c>
      <c r="C1719" t="s">
        <v>527</v>
      </c>
      <c r="D1719" t="str">
        <f>IFERROR(INDEX('Draft Master List'!E:F,MATCH(C1719,'Draft Master List'!E:E,0),2),"N/A")</f>
        <v>1002006</v>
      </c>
      <c r="E1719" t="s">
        <v>19</v>
      </c>
      <c r="F1719">
        <v>27</v>
      </c>
      <c r="G1719" t="s">
        <v>732</v>
      </c>
      <c r="H1719">
        <v>11</v>
      </c>
      <c r="I1719">
        <v>4</v>
      </c>
      <c r="J1719">
        <v>12</v>
      </c>
      <c r="K1719">
        <v>77</v>
      </c>
      <c r="L1719">
        <v>0</v>
      </c>
      <c r="M1719">
        <v>17</v>
      </c>
      <c r="N1719">
        <v>6.4</v>
      </c>
      <c r="O1719">
        <v>7</v>
      </c>
      <c r="P1719">
        <v>1.1000000000000001</v>
      </c>
      <c r="Q1719">
        <v>13</v>
      </c>
      <c r="R1719">
        <v>8</v>
      </c>
      <c r="S1719">
        <v>37</v>
      </c>
      <c r="T1719">
        <v>4.5999999999999996</v>
      </c>
      <c r="U1719">
        <v>0</v>
      </c>
      <c r="V1719">
        <v>13</v>
      </c>
      <c r="W1719">
        <v>0.7</v>
      </c>
      <c r="X1719">
        <v>3.4</v>
      </c>
      <c r="Y1719" s="2">
        <v>0.61499999999999999</v>
      </c>
      <c r="Z1719">
        <v>114</v>
      </c>
      <c r="AA1719">
        <v>0</v>
      </c>
      <c r="AB1719">
        <v>0</v>
      </c>
    </row>
    <row r="1720" spans="1:28" x14ac:dyDescent="0.25">
      <c r="A1720">
        <v>2010</v>
      </c>
      <c r="B1720">
        <v>152</v>
      </c>
      <c r="C1720" t="s">
        <v>128</v>
      </c>
      <c r="D1720" t="str">
        <f>IFERROR(INDEX('Draft Master List'!E:F,MATCH(C1720,'Draft Master List'!E:E,0),2),"N/A")</f>
        <v>1072009</v>
      </c>
      <c r="E1720" t="s">
        <v>4</v>
      </c>
      <c r="F1720">
        <v>23</v>
      </c>
      <c r="G1720" t="s">
        <v>74</v>
      </c>
      <c r="H1720">
        <v>16</v>
      </c>
      <c r="I1720">
        <v>11</v>
      </c>
      <c r="J1720">
        <v>12</v>
      </c>
      <c r="K1720">
        <v>114</v>
      </c>
      <c r="L1720">
        <v>0</v>
      </c>
      <c r="M1720">
        <v>33</v>
      </c>
      <c r="N1720">
        <v>9.5</v>
      </c>
      <c r="O1720">
        <v>7.1</v>
      </c>
      <c r="P1720">
        <v>0.8</v>
      </c>
      <c r="Q1720">
        <v>102</v>
      </c>
      <c r="R1720">
        <v>66</v>
      </c>
      <c r="S1720">
        <v>820</v>
      </c>
      <c r="T1720">
        <v>12.4</v>
      </c>
      <c r="U1720">
        <v>4</v>
      </c>
      <c r="V1720">
        <v>50</v>
      </c>
      <c r="W1720">
        <v>4.0999999999999996</v>
      </c>
      <c r="X1720">
        <v>51.3</v>
      </c>
      <c r="Y1720" s="2">
        <v>0.64700000000000002</v>
      </c>
      <c r="Z1720">
        <v>934</v>
      </c>
      <c r="AA1720">
        <v>4</v>
      </c>
      <c r="AB1720">
        <v>3</v>
      </c>
    </row>
    <row r="1721" spans="1:28" x14ac:dyDescent="0.25">
      <c r="A1721">
        <v>2010</v>
      </c>
      <c r="B1721">
        <v>153</v>
      </c>
      <c r="C1721" t="s">
        <v>592</v>
      </c>
      <c r="D1721" t="str">
        <f>IFERROR(INDEX('Draft Master List'!E:F,MATCH(C1721,'Draft Master List'!E:E,0),2),"N/A")</f>
        <v>N/A</v>
      </c>
      <c r="E1721" t="s">
        <v>28</v>
      </c>
      <c r="F1721">
        <v>38</v>
      </c>
      <c r="G1721" t="s">
        <v>62</v>
      </c>
      <c r="H1721">
        <v>10</v>
      </c>
      <c r="I1721">
        <v>7</v>
      </c>
      <c r="J1721">
        <v>10</v>
      </c>
      <c r="K1721">
        <v>1</v>
      </c>
      <c r="L1721">
        <v>0</v>
      </c>
      <c r="M1721">
        <v>4</v>
      </c>
      <c r="N1721">
        <v>0.1</v>
      </c>
      <c r="O1721">
        <v>0.1</v>
      </c>
      <c r="P1721">
        <v>1</v>
      </c>
      <c r="Z1721">
        <v>1</v>
      </c>
      <c r="AA1721">
        <v>0</v>
      </c>
      <c r="AB1721">
        <v>5</v>
      </c>
    </row>
    <row r="1722" spans="1:28" x14ac:dyDescent="0.25">
      <c r="A1722">
        <v>2010</v>
      </c>
      <c r="B1722">
        <v>154</v>
      </c>
      <c r="C1722" t="s">
        <v>283</v>
      </c>
      <c r="D1722" t="str">
        <f>IFERROR(INDEX('Draft Master List'!E:F,MATCH(C1722,'Draft Master List'!E:E,0),2),"N/A")</f>
        <v>1082010</v>
      </c>
      <c r="E1722" t="s">
        <v>16</v>
      </c>
      <c r="F1722">
        <v>23</v>
      </c>
      <c r="G1722" t="s">
        <v>658</v>
      </c>
      <c r="H1722">
        <v>16</v>
      </c>
      <c r="I1722">
        <v>9</v>
      </c>
      <c r="J1722">
        <v>10</v>
      </c>
      <c r="K1722">
        <v>155</v>
      </c>
      <c r="L1722">
        <v>2</v>
      </c>
      <c r="M1722">
        <v>71</v>
      </c>
      <c r="N1722">
        <v>15.5</v>
      </c>
      <c r="O1722">
        <v>9.6999999999999993</v>
      </c>
      <c r="P1722">
        <v>0.6</v>
      </c>
      <c r="Q1722">
        <v>54</v>
      </c>
      <c r="R1722">
        <v>25</v>
      </c>
      <c r="S1722">
        <v>470</v>
      </c>
      <c r="T1722">
        <v>18.8</v>
      </c>
      <c r="U1722">
        <v>2</v>
      </c>
      <c r="V1722">
        <v>52</v>
      </c>
      <c r="W1722">
        <v>1.6</v>
      </c>
      <c r="X1722">
        <v>29.4</v>
      </c>
      <c r="Y1722" s="2">
        <v>0.46300000000000002</v>
      </c>
      <c r="Z1722">
        <v>625</v>
      </c>
      <c r="AA1722">
        <v>4</v>
      </c>
      <c r="AB1722">
        <v>3</v>
      </c>
    </row>
    <row r="1723" spans="1:28" x14ac:dyDescent="0.25">
      <c r="A1723">
        <v>2010</v>
      </c>
      <c r="B1723">
        <v>155</v>
      </c>
      <c r="C1723" t="s">
        <v>712</v>
      </c>
      <c r="D1723" t="str">
        <f>IFERROR(INDEX('Draft Master List'!E:F,MATCH(C1723,'Draft Master List'!E:E,0),2),"N/A")</f>
        <v>N/A</v>
      </c>
      <c r="E1723" t="s">
        <v>30</v>
      </c>
      <c r="F1723">
        <v>25</v>
      </c>
      <c r="H1723">
        <v>5</v>
      </c>
      <c r="I1723">
        <v>0</v>
      </c>
      <c r="J1723">
        <v>10</v>
      </c>
      <c r="K1723">
        <v>-8</v>
      </c>
      <c r="L1723">
        <v>0</v>
      </c>
      <c r="M1723">
        <v>1</v>
      </c>
      <c r="N1723">
        <v>-0.8</v>
      </c>
      <c r="O1723">
        <v>-1.6</v>
      </c>
      <c r="P1723">
        <v>2</v>
      </c>
      <c r="Z1723">
        <v>-8</v>
      </c>
      <c r="AA1723">
        <v>0</v>
      </c>
      <c r="AB1723">
        <v>0</v>
      </c>
    </row>
    <row r="1724" spans="1:28" x14ac:dyDescent="0.25">
      <c r="A1724">
        <v>2010</v>
      </c>
      <c r="B1724">
        <v>156</v>
      </c>
      <c r="C1724" t="s">
        <v>343</v>
      </c>
      <c r="D1724" t="str">
        <f>IFERROR(INDEX('Draft Master List'!E:F,MATCH(C1724,'Draft Master List'!E:E,0),2),"N/A")</f>
        <v>1342009</v>
      </c>
      <c r="E1724" t="s">
        <v>21</v>
      </c>
      <c r="F1724">
        <v>24</v>
      </c>
      <c r="H1724">
        <v>9</v>
      </c>
      <c r="I1724">
        <v>0</v>
      </c>
      <c r="J1724">
        <v>10</v>
      </c>
      <c r="K1724">
        <v>36</v>
      </c>
      <c r="L1724">
        <v>0</v>
      </c>
      <c r="M1724">
        <v>23</v>
      </c>
      <c r="N1724">
        <v>3.6</v>
      </c>
      <c r="O1724">
        <v>4</v>
      </c>
      <c r="P1724">
        <v>1.1000000000000001</v>
      </c>
      <c r="Q1724">
        <v>5</v>
      </c>
      <c r="R1724">
        <v>3</v>
      </c>
      <c r="S1724">
        <v>6</v>
      </c>
      <c r="T1724">
        <v>2</v>
      </c>
      <c r="U1724">
        <v>0</v>
      </c>
      <c r="V1724">
        <v>10</v>
      </c>
      <c r="W1724">
        <v>0.3</v>
      </c>
      <c r="X1724">
        <v>0.7</v>
      </c>
      <c r="Y1724" s="2">
        <v>0.6</v>
      </c>
      <c r="Z1724">
        <v>42</v>
      </c>
      <c r="AA1724">
        <v>0</v>
      </c>
      <c r="AB1724">
        <v>1</v>
      </c>
    </row>
    <row r="1725" spans="1:28" x14ac:dyDescent="0.25">
      <c r="A1725">
        <v>2010</v>
      </c>
      <c r="B1725">
        <v>157</v>
      </c>
      <c r="C1725" t="s">
        <v>288</v>
      </c>
      <c r="D1725" t="str">
        <f>IFERROR(INDEX('Draft Master List'!E:F,MATCH(C1725,'Draft Master List'!E:E,0),2),"N/A")</f>
        <v>1552010</v>
      </c>
      <c r="E1725" t="s">
        <v>10</v>
      </c>
      <c r="F1725">
        <v>22</v>
      </c>
      <c r="G1725" t="s">
        <v>62</v>
      </c>
      <c r="H1725">
        <v>5</v>
      </c>
      <c r="I1725">
        <v>4</v>
      </c>
      <c r="J1725">
        <v>10</v>
      </c>
      <c r="K1725">
        <v>49</v>
      </c>
      <c r="L1725">
        <v>0</v>
      </c>
      <c r="M1725">
        <v>16</v>
      </c>
      <c r="N1725">
        <v>4.9000000000000004</v>
      </c>
      <c r="O1725">
        <v>9.8000000000000007</v>
      </c>
      <c r="P1725">
        <v>2</v>
      </c>
      <c r="Z1725">
        <v>49</v>
      </c>
      <c r="AA1725">
        <v>0</v>
      </c>
      <c r="AB1725">
        <v>3</v>
      </c>
    </row>
    <row r="1726" spans="1:28" x14ac:dyDescent="0.25">
      <c r="A1726">
        <v>2010</v>
      </c>
      <c r="B1726">
        <v>158</v>
      </c>
      <c r="C1726" t="s">
        <v>1298</v>
      </c>
      <c r="D1726" t="str">
        <f>IFERROR(INDEX('Draft Master List'!E:F,MATCH(C1726,'Draft Master List'!E:E,0),2),"N/A")</f>
        <v>N/A</v>
      </c>
      <c r="E1726" t="s">
        <v>16</v>
      </c>
      <c r="F1726">
        <v>31</v>
      </c>
      <c r="H1726">
        <v>16</v>
      </c>
      <c r="I1726">
        <v>0</v>
      </c>
      <c r="J1726">
        <v>9</v>
      </c>
      <c r="K1726">
        <v>22</v>
      </c>
      <c r="L1726">
        <v>0</v>
      </c>
      <c r="M1726">
        <v>10</v>
      </c>
      <c r="N1726">
        <v>2.4</v>
      </c>
      <c r="O1726">
        <v>1.4</v>
      </c>
      <c r="P1726">
        <v>0.6</v>
      </c>
      <c r="Q1726">
        <v>3</v>
      </c>
      <c r="R1726">
        <v>1</v>
      </c>
      <c r="S1726">
        <v>10</v>
      </c>
      <c r="T1726">
        <v>10</v>
      </c>
      <c r="U1726">
        <v>0</v>
      </c>
      <c r="V1726">
        <v>10</v>
      </c>
      <c r="W1726">
        <v>0.1</v>
      </c>
      <c r="X1726">
        <v>0.6</v>
      </c>
      <c r="Y1726" s="2">
        <v>0.33300000000000002</v>
      </c>
      <c r="Z1726">
        <v>32</v>
      </c>
      <c r="AA1726">
        <v>0</v>
      </c>
      <c r="AB1726">
        <v>0</v>
      </c>
    </row>
    <row r="1727" spans="1:28" x14ac:dyDescent="0.25">
      <c r="A1727">
        <v>2010</v>
      </c>
      <c r="B1727">
        <v>159</v>
      </c>
      <c r="C1727" t="s">
        <v>301</v>
      </c>
      <c r="D1727" t="str">
        <f>IFERROR(INDEX('Draft Master List'!E:F,MATCH(C1727,'Draft Master List'!E:E,0),2),"N/A")</f>
        <v>1882010</v>
      </c>
      <c r="E1727" t="s">
        <v>24</v>
      </c>
      <c r="F1727">
        <v>21</v>
      </c>
      <c r="H1727">
        <v>1</v>
      </c>
      <c r="I1727">
        <v>0</v>
      </c>
      <c r="J1727">
        <v>9</v>
      </c>
      <c r="K1727">
        <v>28</v>
      </c>
      <c r="L1727">
        <v>0</v>
      </c>
      <c r="M1727">
        <v>7</v>
      </c>
      <c r="N1727">
        <v>3.1</v>
      </c>
      <c r="O1727">
        <v>28</v>
      </c>
      <c r="P1727">
        <v>9</v>
      </c>
      <c r="Z1727">
        <v>28</v>
      </c>
      <c r="AA1727">
        <v>0</v>
      </c>
      <c r="AB1727">
        <v>0</v>
      </c>
    </row>
    <row r="1728" spans="1:28" x14ac:dyDescent="0.25">
      <c r="A1728">
        <v>2010</v>
      </c>
      <c r="B1728">
        <v>160</v>
      </c>
      <c r="C1728" t="s">
        <v>424</v>
      </c>
      <c r="D1728" t="str">
        <f>IFERROR(INDEX('Draft Master List'!E:F,MATCH(C1728,'Draft Master List'!E:E,0),2),"N/A")</f>
        <v>2092008</v>
      </c>
      <c r="E1728" t="s">
        <v>5</v>
      </c>
      <c r="F1728">
        <v>25</v>
      </c>
      <c r="G1728" t="s">
        <v>62</v>
      </c>
      <c r="H1728">
        <v>7</v>
      </c>
      <c r="I1728">
        <v>1</v>
      </c>
      <c r="J1728">
        <v>9</v>
      </c>
      <c r="K1728">
        <v>26</v>
      </c>
      <c r="L1728">
        <v>0</v>
      </c>
      <c r="M1728">
        <v>12</v>
      </c>
      <c r="N1728">
        <v>2.9</v>
      </c>
      <c r="O1728">
        <v>3.7</v>
      </c>
      <c r="P1728">
        <v>1.3</v>
      </c>
      <c r="Z1728">
        <v>26</v>
      </c>
      <c r="AA1728">
        <v>0</v>
      </c>
      <c r="AB1728">
        <v>1</v>
      </c>
    </row>
    <row r="1729" spans="1:28" x14ac:dyDescent="0.25">
      <c r="A1729">
        <v>2010</v>
      </c>
      <c r="B1729">
        <v>161</v>
      </c>
      <c r="C1729" t="s">
        <v>561</v>
      </c>
      <c r="D1729" t="str">
        <f>IFERROR(INDEX('Draft Master List'!E:F,MATCH(C1729,'Draft Master List'!E:E,0),2),"N/A")</f>
        <v>2462006</v>
      </c>
      <c r="E1729" t="s">
        <v>669</v>
      </c>
      <c r="F1729">
        <v>26</v>
      </c>
      <c r="H1729">
        <v>11</v>
      </c>
      <c r="I1729">
        <v>1</v>
      </c>
      <c r="J1729">
        <v>9</v>
      </c>
      <c r="K1729">
        <v>18</v>
      </c>
      <c r="L1729">
        <v>0</v>
      </c>
      <c r="M1729">
        <v>11</v>
      </c>
      <c r="N1729">
        <v>2</v>
      </c>
      <c r="O1729">
        <v>1.6</v>
      </c>
      <c r="P1729">
        <v>0.8</v>
      </c>
      <c r="Q1729">
        <v>3</v>
      </c>
      <c r="R1729">
        <v>2</v>
      </c>
      <c r="S1729">
        <v>9</v>
      </c>
      <c r="T1729">
        <v>4.5</v>
      </c>
      <c r="U1729">
        <v>0</v>
      </c>
      <c r="V1729">
        <v>8</v>
      </c>
      <c r="W1729">
        <v>0.2</v>
      </c>
      <c r="X1729">
        <v>0.8</v>
      </c>
      <c r="Y1729" s="2">
        <v>0.66700000000000004</v>
      </c>
      <c r="Z1729">
        <v>27</v>
      </c>
      <c r="AA1729">
        <v>0</v>
      </c>
      <c r="AB1729">
        <v>0</v>
      </c>
    </row>
    <row r="1730" spans="1:28" x14ac:dyDescent="0.25">
      <c r="A1730">
        <v>2010</v>
      </c>
      <c r="B1730">
        <v>162</v>
      </c>
      <c r="C1730" t="s">
        <v>1301</v>
      </c>
      <c r="D1730" t="str">
        <f>IFERROR(INDEX('Draft Master List'!E:F,MATCH(C1730,'Draft Master List'!E:E,0),2),"N/A")</f>
        <v>N/A</v>
      </c>
      <c r="E1730" t="s">
        <v>6</v>
      </c>
      <c r="F1730">
        <v>24</v>
      </c>
      <c r="G1730" t="s">
        <v>77</v>
      </c>
      <c r="H1730">
        <v>8</v>
      </c>
      <c r="I1730">
        <v>1</v>
      </c>
      <c r="J1730">
        <v>9</v>
      </c>
      <c r="K1730">
        <v>29</v>
      </c>
      <c r="L1730">
        <v>0</v>
      </c>
      <c r="M1730">
        <v>8</v>
      </c>
      <c r="N1730">
        <v>3.2</v>
      </c>
      <c r="O1730">
        <v>3.6</v>
      </c>
      <c r="P1730">
        <v>1.1000000000000001</v>
      </c>
      <c r="Q1730">
        <v>18</v>
      </c>
      <c r="R1730">
        <v>11</v>
      </c>
      <c r="S1730">
        <v>115</v>
      </c>
      <c r="T1730">
        <v>10.5</v>
      </c>
      <c r="U1730">
        <v>1</v>
      </c>
      <c r="V1730">
        <v>48</v>
      </c>
      <c r="W1730">
        <v>1.4</v>
      </c>
      <c r="X1730">
        <v>14.4</v>
      </c>
      <c r="Y1730" s="2">
        <v>0.61099999999999999</v>
      </c>
      <c r="Z1730">
        <v>144</v>
      </c>
      <c r="AA1730">
        <v>1</v>
      </c>
      <c r="AB1730">
        <v>0</v>
      </c>
    </row>
    <row r="1731" spans="1:28" x14ac:dyDescent="0.25">
      <c r="A1731">
        <v>2010</v>
      </c>
      <c r="B1731">
        <v>163</v>
      </c>
      <c r="C1731" t="s">
        <v>452</v>
      </c>
      <c r="D1731" t="str">
        <f>IFERROR(INDEX('Draft Master List'!E:F,MATCH(C1731,'Draft Master List'!E:E,0),2),"N/A")</f>
        <v>522007</v>
      </c>
      <c r="E1731" t="s">
        <v>15</v>
      </c>
      <c r="F1731">
        <v>26</v>
      </c>
      <c r="H1731">
        <v>11</v>
      </c>
      <c r="I1731">
        <v>0</v>
      </c>
      <c r="J1731">
        <v>9</v>
      </c>
      <c r="K1731">
        <v>61</v>
      </c>
      <c r="L1731">
        <v>0</v>
      </c>
      <c r="M1731">
        <v>42</v>
      </c>
      <c r="N1731">
        <v>6.8</v>
      </c>
      <c r="O1731">
        <v>5.5</v>
      </c>
      <c r="P1731">
        <v>0.8</v>
      </c>
      <c r="Q1731">
        <v>26</v>
      </c>
      <c r="R1731">
        <v>20</v>
      </c>
      <c r="S1731">
        <v>137</v>
      </c>
      <c r="T1731">
        <v>6.9</v>
      </c>
      <c r="U1731">
        <v>1</v>
      </c>
      <c r="V1731">
        <v>20</v>
      </c>
      <c r="W1731">
        <v>1.8</v>
      </c>
      <c r="X1731">
        <v>12.5</v>
      </c>
      <c r="Y1731" s="2">
        <v>0.76900000000000002</v>
      </c>
      <c r="Z1731">
        <v>198</v>
      </c>
      <c r="AA1731">
        <v>1</v>
      </c>
      <c r="AB1731">
        <v>0</v>
      </c>
    </row>
    <row r="1732" spans="1:28" x14ac:dyDescent="0.25">
      <c r="A1732">
        <v>2010</v>
      </c>
      <c r="B1732">
        <v>164</v>
      </c>
      <c r="C1732" t="s">
        <v>287</v>
      </c>
      <c r="D1732" t="str">
        <f>IFERROR(INDEX('Draft Master List'!E:F,MATCH(C1732,'Draft Master List'!E:E,0),2),"N/A")</f>
        <v>1392010</v>
      </c>
      <c r="E1732" t="s">
        <v>32</v>
      </c>
      <c r="F1732">
        <v>23</v>
      </c>
      <c r="H1732">
        <v>16</v>
      </c>
      <c r="I1732">
        <v>0</v>
      </c>
      <c r="J1732">
        <v>8</v>
      </c>
      <c r="K1732">
        <v>44</v>
      </c>
      <c r="L1732">
        <v>1</v>
      </c>
      <c r="M1732">
        <v>16</v>
      </c>
      <c r="N1732">
        <v>5.5</v>
      </c>
      <c r="O1732">
        <v>2.8</v>
      </c>
      <c r="P1732">
        <v>0.5</v>
      </c>
      <c r="Q1732">
        <v>4</v>
      </c>
      <c r="R1732">
        <v>2</v>
      </c>
      <c r="S1732">
        <v>9</v>
      </c>
      <c r="T1732">
        <v>4.5</v>
      </c>
      <c r="U1732">
        <v>0</v>
      </c>
      <c r="V1732">
        <v>7</v>
      </c>
      <c r="W1732">
        <v>0.1</v>
      </c>
      <c r="X1732">
        <v>0.6</v>
      </c>
      <c r="Y1732" s="2">
        <v>0.5</v>
      </c>
      <c r="Z1732">
        <v>53</v>
      </c>
      <c r="AA1732">
        <v>1</v>
      </c>
      <c r="AB1732">
        <v>0</v>
      </c>
    </row>
    <row r="1733" spans="1:28" x14ac:dyDescent="0.25">
      <c r="A1733">
        <v>2010</v>
      </c>
      <c r="B1733">
        <v>165</v>
      </c>
      <c r="C1733" t="s">
        <v>648</v>
      </c>
      <c r="D1733" t="str">
        <f>IFERROR(INDEX('Draft Master List'!E:F,MATCH(C1733,'Draft Master List'!E:E,0),2),"N/A")</f>
        <v>N/A</v>
      </c>
      <c r="E1733" t="s">
        <v>64</v>
      </c>
      <c r="F1733">
        <v>35</v>
      </c>
      <c r="G1733" t="s">
        <v>62</v>
      </c>
      <c r="H1733">
        <v>5</v>
      </c>
      <c r="I1733">
        <v>4</v>
      </c>
      <c r="J1733">
        <v>8</v>
      </c>
      <c r="K1733">
        <v>-2</v>
      </c>
      <c r="L1733">
        <v>0</v>
      </c>
      <c r="M1733">
        <v>2</v>
      </c>
      <c r="N1733">
        <v>-0.3</v>
      </c>
      <c r="O1733">
        <v>-0.4</v>
      </c>
      <c r="P1733">
        <v>1.6</v>
      </c>
      <c r="Z1733">
        <v>-2</v>
      </c>
      <c r="AA1733">
        <v>0</v>
      </c>
      <c r="AB1733">
        <v>3</v>
      </c>
    </row>
    <row r="1734" spans="1:28" x14ac:dyDescent="0.25">
      <c r="A1734">
        <v>2010</v>
      </c>
      <c r="B1734">
        <v>166</v>
      </c>
      <c r="C1734" t="s">
        <v>701</v>
      </c>
      <c r="D1734" t="str">
        <f>IFERROR(INDEX('Draft Master List'!E:F,MATCH(C1734,'Draft Master List'!E:E,0),2),"N/A")</f>
        <v>N/A</v>
      </c>
      <c r="E1734" t="s">
        <v>30</v>
      </c>
      <c r="F1734">
        <v>34</v>
      </c>
      <c r="G1734" t="s">
        <v>643</v>
      </c>
      <c r="H1734">
        <v>2</v>
      </c>
      <c r="I1734">
        <v>2</v>
      </c>
      <c r="J1734">
        <v>8</v>
      </c>
      <c r="K1734">
        <v>45</v>
      </c>
      <c r="L1734">
        <v>0</v>
      </c>
      <c r="M1734">
        <v>11</v>
      </c>
      <c r="N1734">
        <v>5.6</v>
      </c>
      <c r="O1734">
        <v>22.5</v>
      </c>
      <c r="P1734">
        <v>4</v>
      </c>
      <c r="Q1734">
        <v>10</v>
      </c>
      <c r="R1734">
        <v>6</v>
      </c>
      <c r="S1734">
        <v>62</v>
      </c>
      <c r="T1734">
        <v>10.3</v>
      </c>
      <c r="U1734">
        <v>0</v>
      </c>
      <c r="V1734">
        <v>21</v>
      </c>
      <c r="W1734">
        <v>3</v>
      </c>
      <c r="X1734">
        <v>31</v>
      </c>
      <c r="Y1734" s="2">
        <v>0.6</v>
      </c>
      <c r="Z1734">
        <v>107</v>
      </c>
      <c r="AA1734">
        <v>0</v>
      </c>
      <c r="AB1734">
        <v>0</v>
      </c>
    </row>
    <row r="1735" spans="1:28" x14ac:dyDescent="0.25">
      <c r="A1735">
        <v>2010</v>
      </c>
      <c r="B1735">
        <v>167</v>
      </c>
      <c r="C1735" t="s">
        <v>1253</v>
      </c>
      <c r="D1735" t="str">
        <f>IFERROR(INDEX('Draft Master List'!E:F,MATCH(C1735,'Draft Master List'!E:E,0),2),"N/A")</f>
        <v>N/A</v>
      </c>
      <c r="E1735" t="s">
        <v>5</v>
      </c>
      <c r="F1735">
        <v>28</v>
      </c>
      <c r="G1735" t="s">
        <v>643</v>
      </c>
      <c r="H1735">
        <v>1</v>
      </c>
      <c r="I1735">
        <v>1</v>
      </c>
      <c r="J1735">
        <v>8</v>
      </c>
      <c r="K1735">
        <v>45</v>
      </c>
      <c r="L1735">
        <v>0</v>
      </c>
      <c r="M1735">
        <v>18</v>
      </c>
      <c r="N1735">
        <v>5.6</v>
      </c>
      <c r="O1735">
        <v>45</v>
      </c>
      <c r="P1735">
        <v>8</v>
      </c>
      <c r="Z1735">
        <v>45</v>
      </c>
      <c r="AA1735">
        <v>0</v>
      </c>
      <c r="AB1735">
        <v>0</v>
      </c>
    </row>
    <row r="1736" spans="1:28" x14ac:dyDescent="0.25">
      <c r="A1736">
        <v>2010</v>
      </c>
      <c r="B1736">
        <v>168</v>
      </c>
      <c r="C1736" t="s">
        <v>828</v>
      </c>
      <c r="D1736" t="str">
        <f>IFERROR(INDEX('Draft Master List'!E:F,MATCH(C1736,'Draft Master List'!E:E,0),2),"N/A")</f>
        <v>N/A</v>
      </c>
      <c r="E1736" t="s">
        <v>223</v>
      </c>
      <c r="F1736">
        <v>25</v>
      </c>
      <c r="G1736" t="s">
        <v>77</v>
      </c>
      <c r="H1736">
        <v>16</v>
      </c>
      <c r="I1736">
        <v>6</v>
      </c>
      <c r="J1736">
        <v>7</v>
      </c>
      <c r="K1736">
        <v>81</v>
      </c>
      <c r="L1736">
        <v>0</v>
      </c>
      <c r="M1736">
        <v>30</v>
      </c>
      <c r="N1736">
        <v>11.6</v>
      </c>
      <c r="O1736">
        <v>5.0999999999999996</v>
      </c>
      <c r="P1736">
        <v>0.4</v>
      </c>
      <c r="Q1736">
        <v>123</v>
      </c>
      <c r="R1736">
        <v>85</v>
      </c>
      <c r="S1736">
        <v>689</v>
      </c>
      <c r="T1736">
        <v>8.1</v>
      </c>
      <c r="U1736">
        <v>3</v>
      </c>
      <c r="V1736">
        <v>36</v>
      </c>
      <c r="W1736">
        <v>5.3</v>
      </c>
      <c r="X1736">
        <v>43.1</v>
      </c>
      <c r="Y1736" s="2">
        <v>0.69099999999999995</v>
      </c>
      <c r="Z1736">
        <v>770</v>
      </c>
      <c r="AA1736">
        <v>3</v>
      </c>
      <c r="AB1736">
        <v>2</v>
      </c>
    </row>
    <row r="1737" spans="1:28" x14ac:dyDescent="0.25">
      <c r="A1737">
        <v>2010</v>
      </c>
      <c r="B1737">
        <v>169</v>
      </c>
      <c r="C1737" t="s">
        <v>1303</v>
      </c>
      <c r="D1737" t="str">
        <f>IFERROR(INDEX('Draft Master List'!E:F,MATCH(C1737,'Draft Master List'!E:E,0),2),"N/A")</f>
        <v>N/A</v>
      </c>
      <c r="E1737" t="s">
        <v>27</v>
      </c>
      <c r="F1737">
        <v>26</v>
      </c>
      <c r="G1737" t="s">
        <v>74</v>
      </c>
      <c r="H1737">
        <v>16</v>
      </c>
      <c r="I1737">
        <v>16</v>
      </c>
      <c r="J1737">
        <v>7</v>
      </c>
      <c r="K1737">
        <v>93</v>
      </c>
      <c r="L1737">
        <v>1</v>
      </c>
      <c r="M1737">
        <v>60</v>
      </c>
      <c r="N1737">
        <v>13.3</v>
      </c>
      <c r="O1737">
        <v>5.8</v>
      </c>
      <c r="P1737">
        <v>0.4</v>
      </c>
      <c r="Q1737">
        <v>119</v>
      </c>
      <c r="R1737">
        <v>69</v>
      </c>
      <c r="S1737">
        <v>1041</v>
      </c>
      <c r="T1737">
        <v>15.1</v>
      </c>
      <c r="U1737">
        <v>7</v>
      </c>
      <c r="V1737">
        <v>69</v>
      </c>
      <c r="W1737">
        <v>4.3</v>
      </c>
      <c r="X1737">
        <v>65.099999999999994</v>
      </c>
      <c r="Y1737" s="2">
        <v>0.57999999999999996</v>
      </c>
      <c r="Z1737">
        <v>1134</v>
      </c>
      <c r="AA1737">
        <v>8</v>
      </c>
      <c r="AB1737">
        <v>1</v>
      </c>
    </row>
    <row r="1738" spans="1:28" x14ac:dyDescent="0.25">
      <c r="A1738">
        <v>2010</v>
      </c>
      <c r="B1738">
        <v>170</v>
      </c>
      <c r="C1738" t="s">
        <v>628</v>
      </c>
      <c r="D1738" t="str">
        <f>IFERROR(INDEX('Draft Master List'!E:F,MATCH(C1738,'Draft Master List'!E:E,0),2),"N/A")</f>
        <v>N/A</v>
      </c>
      <c r="E1738" t="s">
        <v>24</v>
      </c>
      <c r="F1738">
        <v>36</v>
      </c>
      <c r="G1738" t="s">
        <v>62</v>
      </c>
      <c r="H1738">
        <v>3</v>
      </c>
      <c r="I1738">
        <v>2</v>
      </c>
      <c r="J1738">
        <v>7</v>
      </c>
      <c r="K1738">
        <v>30</v>
      </c>
      <c r="L1738">
        <v>0</v>
      </c>
      <c r="M1738">
        <v>24</v>
      </c>
      <c r="N1738">
        <v>4.3</v>
      </c>
      <c r="O1738">
        <v>10</v>
      </c>
      <c r="P1738">
        <v>2.2999999999999998</v>
      </c>
      <c r="Z1738">
        <v>30</v>
      </c>
      <c r="AA1738">
        <v>0</v>
      </c>
      <c r="AB1738">
        <v>2</v>
      </c>
    </row>
    <row r="1739" spans="1:28" x14ac:dyDescent="0.25">
      <c r="A1739">
        <v>2010</v>
      </c>
      <c r="B1739">
        <v>171</v>
      </c>
      <c r="C1739" t="s">
        <v>608</v>
      </c>
      <c r="D1739" t="str">
        <f>IFERROR(INDEX('Draft Master List'!E:F,MATCH(C1739,'Draft Master List'!E:E,0),2),"N/A")</f>
        <v>N/A</v>
      </c>
      <c r="E1739" t="s">
        <v>16</v>
      </c>
      <c r="F1739">
        <v>29</v>
      </c>
      <c r="H1739">
        <v>5</v>
      </c>
      <c r="I1739">
        <v>0</v>
      </c>
      <c r="J1739">
        <v>7</v>
      </c>
      <c r="K1739">
        <v>18</v>
      </c>
      <c r="L1739">
        <v>0</v>
      </c>
      <c r="M1739">
        <v>15</v>
      </c>
      <c r="N1739">
        <v>2.6</v>
      </c>
      <c r="O1739">
        <v>3.6</v>
      </c>
      <c r="P1739">
        <v>1.4</v>
      </c>
      <c r="Z1739">
        <v>18</v>
      </c>
      <c r="AA1739">
        <v>0</v>
      </c>
      <c r="AB1739">
        <v>1</v>
      </c>
    </row>
    <row r="1740" spans="1:28" x14ac:dyDescent="0.25">
      <c r="A1740">
        <v>2010</v>
      </c>
      <c r="B1740">
        <v>172</v>
      </c>
      <c r="C1740" t="s">
        <v>1215</v>
      </c>
      <c r="D1740" t="str">
        <f>IFERROR(INDEX('Draft Master List'!E:F,MATCH(C1740,'Draft Master List'!E:E,0),2),"N/A")</f>
        <v>N/A</v>
      </c>
      <c r="E1740" t="s">
        <v>12</v>
      </c>
      <c r="F1740">
        <v>29</v>
      </c>
      <c r="G1740" t="s">
        <v>74</v>
      </c>
      <c r="H1740">
        <v>14</v>
      </c>
      <c r="I1740">
        <v>14</v>
      </c>
      <c r="J1740">
        <v>7</v>
      </c>
      <c r="K1740">
        <v>81</v>
      </c>
      <c r="L1740">
        <v>0</v>
      </c>
      <c r="M1740">
        <v>25</v>
      </c>
      <c r="N1740">
        <v>11.6</v>
      </c>
      <c r="O1740">
        <v>5.8</v>
      </c>
      <c r="P1740">
        <v>0.5</v>
      </c>
      <c r="Q1740">
        <v>86</v>
      </c>
      <c r="R1740">
        <v>55</v>
      </c>
      <c r="S1740">
        <v>625</v>
      </c>
      <c r="T1740">
        <v>11.4</v>
      </c>
      <c r="U1740">
        <v>6</v>
      </c>
      <c r="V1740">
        <v>58</v>
      </c>
      <c r="W1740">
        <v>3.9</v>
      </c>
      <c r="X1740">
        <v>44.6</v>
      </c>
      <c r="Y1740" s="2">
        <v>0.64</v>
      </c>
      <c r="Z1740">
        <v>706</v>
      </c>
      <c r="AA1740">
        <v>6</v>
      </c>
      <c r="AB1740">
        <v>2</v>
      </c>
    </row>
    <row r="1741" spans="1:28" x14ac:dyDescent="0.25">
      <c r="A1741">
        <v>2010</v>
      </c>
      <c r="B1741">
        <v>173</v>
      </c>
      <c r="C1741" t="s">
        <v>486</v>
      </c>
      <c r="D1741" t="str">
        <f>IFERROR(INDEX('Draft Master List'!E:F,MATCH(C1741,'Draft Master List'!E:E,0),2),"N/A")</f>
        <v>1862007</v>
      </c>
      <c r="E1741" t="s">
        <v>669</v>
      </c>
      <c r="F1741">
        <v>26</v>
      </c>
      <c r="H1741">
        <v>3</v>
      </c>
      <c r="I1741">
        <v>0</v>
      </c>
      <c r="J1741">
        <v>7</v>
      </c>
      <c r="K1741">
        <v>17</v>
      </c>
      <c r="L1741">
        <v>0</v>
      </c>
      <c r="M1741">
        <v>5</v>
      </c>
      <c r="N1741">
        <v>2.4</v>
      </c>
      <c r="O1741">
        <v>5.7</v>
      </c>
      <c r="P1741">
        <v>2.2999999999999998</v>
      </c>
      <c r="Z1741">
        <v>17</v>
      </c>
      <c r="AA1741">
        <v>0</v>
      </c>
      <c r="AB1741">
        <v>0</v>
      </c>
    </row>
    <row r="1742" spans="1:28" x14ac:dyDescent="0.25">
      <c r="A1742">
        <v>2010</v>
      </c>
      <c r="B1742">
        <v>174</v>
      </c>
      <c r="C1742" t="s">
        <v>341</v>
      </c>
      <c r="D1742" t="str">
        <f>IFERROR(INDEX('Draft Master List'!E:F,MATCH(C1742,'Draft Master List'!E:E,0),2),"N/A")</f>
        <v>1282009</v>
      </c>
      <c r="E1742" t="s">
        <v>22</v>
      </c>
      <c r="F1742">
        <v>24</v>
      </c>
      <c r="G1742" t="s">
        <v>1270</v>
      </c>
      <c r="H1742">
        <v>14</v>
      </c>
      <c r="I1742">
        <v>9</v>
      </c>
      <c r="J1742">
        <v>7</v>
      </c>
      <c r="K1742">
        <v>22</v>
      </c>
      <c r="L1742">
        <v>0</v>
      </c>
      <c r="M1742">
        <v>11</v>
      </c>
      <c r="N1742">
        <v>3.1</v>
      </c>
      <c r="O1742">
        <v>1.6</v>
      </c>
      <c r="P1742">
        <v>0.5</v>
      </c>
      <c r="Q1742">
        <v>10</v>
      </c>
      <c r="R1742">
        <v>5</v>
      </c>
      <c r="S1742">
        <v>34</v>
      </c>
      <c r="T1742">
        <v>6.8</v>
      </c>
      <c r="U1742">
        <v>0</v>
      </c>
      <c r="V1742">
        <v>11</v>
      </c>
      <c r="W1742">
        <v>0.4</v>
      </c>
      <c r="X1742">
        <v>2.4</v>
      </c>
      <c r="Y1742" s="2">
        <v>0.5</v>
      </c>
      <c r="Z1742">
        <v>56</v>
      </c>
      <c r="AA1742">
        <v>0</v>
      </c>
      <c r="AB1742">
        <v>0</v>
      </c>
    </row>
    <row r="1743" spans="1:28" x14ac:dyDescent="0.25">
      <c r="A1743">
        <v>2010</v>
      </c>
      <c r="B1743">
        <v>175</v>
      </c>
      <c r="C1743" t="s">
        <v>1264</v>
      </c>
      <c r="D1743" t="str">
        <f>IFERROR(INDEX('Draft Master List'!E:F,MATCH(C1743,'Draft Master List'!E:E,0),2),"N/A")</f>
        <v>N/A</v>
      </c>
      <c r="E1743" t="s">
        <v>63</v>
      </c>
      <c r="F1743">
        <v>28</v>
      </c>
      <c r="G1743" t="s">
        <v>74</v>
      </c>
      <c r="H1743">
        <v>16</v>
      </c>
      <c r="I1743">
        <v>13</v>
      </c>
      <c r="J1743">
        <v>7</v>
      </c>
      <c r="K1743">
        <v>30</v>
      </c>
      <c r="L1743">
        <v>0</v>
      </c>
      <c r="M1743">
        <v>11</v>
      </c>
      <c r="N1743">
        <v>4.3</v>
      </c>
      <c r="O1743">
        <v>1.9</v>
      </c>
      <c r="P1743">
        <v>0.4</v>
      </c>
      <c r="Q1743">
        <v>73</v>
      </c>
      <c r="R1743">
        <v>40</v>
      </c>
      <c r="S1743">
        <v>475</v>
      </c>
      <c r="T1743">
        <v>11.9</v>
      </c>
      <c r="U1743">
        <v>4</v>
      </c>
      <c r="V1743">
        <v>39</v>
      </c>
      <c r="W1743">
        <v>2.5</v>
      </c>
      <c r="X1743">
        <v>29.7</v>
      </c>
      <c r="Y1743" s="2">
        <v>0.54800000000000004</v>
      </c>
      <c r="Z1743">
        <v>505</v>
      </c>
      <c r="AA1743">
        <v>4</v>
      </c>
      <c r="AB1743">
        <v>0</v>
      </c>
    </row>
    <row r="1744" spans="1:28" x14ac:dyDescent="0.25">
      <c r="A1744">
        <v>2010</v>
      </c>
      <c r="B1744">
        <v>176</v>
      </c>
      <c r="C1744" t="s">
        <v>519</v>
      </c>
      <c r="D1744" t="str">
        <f>IFERROR(INDEX('Draft Master List'!E:F,MATCH(C1744,'Draft Master List'!E:E,0),2),"N/A")</f>
        <v>642006</v>
      </c>
      <c r="E1744" t="s">
        <v>18</v>
      </c>
      <c r="F1744">
        <v>27</v>
      </c>
      <c r="G1744" t="s">
        <v>62</v>
      </c>
      <c r="H1744">
        <v>3</v>
      </c>
      <c r="I1744">
        <v>1</v>
      </c>
      <c r="J1744">
        <v>7</v>
      </c>
      <c r="K1744">
        <v>63</v>
      </c>
      <c r="L1744">
        <v>0</v>
      </c>
      <c r="M1744">
        <v>33</v>
      </c>
      <c r="N1744">
        <v>9</v>
      </c>
      <c r="O1744">
        <v>21</v>
      </c>
      <c r="P1744">
        <v>2.2999999999999998</v>
      </c>
      <c r="Z1744">
        <v>63</v>
      </c>
      <c r="AA1744">
        <v>0</v>
      </c>
      <c r="AB1744">
        <v>1</v>
      </c>
    </row>
    <row r="1745" spans="1:28" x14ac:dyDescent="0.25">
      <c r="A1745">
        <v>2010</v>
      </c>
      <c r="B1745">
        <v>177</v>
      </c>
      <c r="C1745" t="s">
        <v>633</v>
      </c>
      <c r="D1745" t="str">
        <f>IFERROR(INDEX('Draft Master List'!E:F,MATCH(C1745,'Draft Master List'!E:E,0),2),"N/A")</f>
        <v>N/A</v>
      </c>
      <c r="E1745" t="s">
        <v>64</v>
      </c>
      <c r="F1745">
        <v>30</v>
      </c>
      <c r="G1745" t="s">
        <v>62</v>
      </c>
      <c r="H1745">
        <v>8</v>
      </c>
      <c r="I1745">
        <v>4</v>
      </c>
      <c r="J1745">
        <v>7</v>
      </c>
      <c r="K1745">
        <v>9</v>
      </c>
      <c r="L1745">
        <v>0</v>
      </c>
      <c r="M1745">
        <v>6</v>
      </c>
      <c r="N1745">
        <v>1.3</v>
      </c>
      <c r="O1745">
        <v>1.1000000000000001</v>
      </c>
      <c r="P1745">
        <v>0.9</v>
      </c>
      <c r="Q1745">
        <v>1</v>
      </c>
      <c r="R1745">
        <v>1</v>
      </c>
      <c r="S1745">
        <v>9</v>
      </c>
      <c r="T1745">
        <v>9</v>
      </c>
      <c r="U1745">
        <v>0</v>
      </c>
      <c r="V1745">
        <v>9</v>
      </c>
      <c r="W1745">
        <v>0.1</v>
      </c>
      <c r="X1745">
        <v>1.1000000000000001</v>
      </c>
      <c r="Y1745" s="2">
        <v>1</v>
      </c>
      <c r="Z1745">
        <v>18</v>
      </c>
      <c r="AA1745">
        <v>0</v>
      </c>
      <c r="AB1745">
        <v>1</v>
      </c>
    </row>
    <row r="1746" spans="1:28" x14ac:dyDescent="0.25">
      <c r="A1746">
        <v>2010</v>
      </c>
      <c r="B1746">
        <v>178</v>
      </c>
      <c r="C1746" t="s">
        <v>127</v>
      </c>
      <c r="D1746" t="str">
        <f>IFERROR(INDEX('Draft Master List'!E:F,MATCH(C1746,'Draft Master List'!E:E,0),2),"N/A")</f>
        <v>392010</v>
      </c>
      <c r="E1746" t="s">
        <v>14</v>
      </c>
      <c r="F1746">
        <v>22</v>
      </c>
      <c r="G1746" t="s">
        <v>74</v>
      </c>
      <c r="H1746">
        <v>15</v>
      </c>
      <c r="I1746">
        <v>9</v>
      </c>
      <c r="J1746">
        <v>6</v>
      </c>
      <c r="K1746">
        <v>35</v>
      </c>
      <c r="L1746">
        <v>0</v>
      </c>
      <c r="M1746">
        <v>17</v>
      </c>
      <c r="N1746">
        <v>5.8</v>
      </c>
      <c r="O1746">
        <v>2.2999999999999998</v>
      </c>
      <c r="P1746">
        <v>0.4</v>
      </c>
      <c r="Q1746">
        <v>38</v>
      </c>
      <c r="R1746">
        <v>25</v>
      </c>
      <c r="S1746">
        <v>395</v>
      </c>
      <c r="T1746">
        <v>15.8</v>
      </c>
      <c r="U1746">
        <v>2</v>
      </c>
      <c r="V1746">
        <v>64</v>
      </c>
      <c r="W1746">
        <v>1.7</v>
      </c>
      <c r="X1746">
        <v>26.3</v>
      </c>
      <c r="Y1746" s="2">
        <v>0.65800000000000003</v>
      </c>
      <c r="Z1746">
        <v>430</v>
      </c>
      <c r="AA1746">
        <v>2</v>
      </c>
      <c r="AB1746">
        <v>1</v>
      </c>
    </row>
    <row r="1747" spans="1:28" x14ac:dyDescent="0.25">
      <c r="A1747">
        <v>2010</v>
      </c>
      <c r="B1747">
        <v>179</v>
      </c>
      <c r="C1747" t="s">
        <v>1338</v>
      </c>
      <c r="D1747" t="str">
        <f>IFERROR(INDEX('Draft Master List'!E:F,MATCH(C1747,'Draft Master List'!E:E,0),2),"N/A")</f>
        <v>N/A</v>
      </c>
      <c r="E1747" t="s">
        <v>223</v>
      </c>
      <c r="F1747">
        <v>29</v>
      </c>
      <c r="G1747" t="s">
        <v>732</v>
      </c>
      <c r="H1747">
        <v>12</v>
      </c>
      <c r="I1747">
        <v>5</v>
      </c>
      <c r="J1747">
        <v>6</v>
      </c>
      <c r="K1747">
        <v>12</v>
      </c>
      <c r="L1747">
        <v>0</v>
      </c>
      <c r="M1747">
        <v>4</v>
      </c>
      <c r="N1747">
        <v>2</v>
      </c>
      <c r="O1747">
        <v>1</v>
      </c>
      <c r="P1747">
        <v>0.5</v>
      </c>
      <c r="Q1747">
        <v>5</v>
      </c>
      <c r="R1747">
        <v>5</v>
      </c>
      <c r="S1747">
        <v>14</v>
      </c>
      <c r="T1747">
        <v>2.8</v>
      </c>
      <c r="U1747">
        <v>0</v>
      </c>
      <c r="V1747">
        <v>4</v>
      </c>
      <c r="W1747">
        <v>0.4</v>
      </c>
      <c r="X1747">
        <v>1.2</v>
      </c>
      <c r="Y1747" s="2">
        <v>1</v>
      </c>
      <c r="Z1747">
        <v>26</v>
      </c>
      <c r="AA1747">
        <v>0</v>
      </c>
      <c r="AB1747">
        <v>0</v>
      </c>
    </row>
    <row r="1748" spans="1:28" x14ac:dyDescent="0.25">
      <c r="A1748">
        <v>2010</v>
      </c>
      <c r="B1748">
        <v>180</v>
      </c>
      <c r="C1748" t="s">
        <v>697</v>
      </c>
      <c r="D1748" t="str">
        <f>IFERROR(INDEX('Draft Master List'!E:F,MATCH(C1748,'Draft Master List'!E:E,0),2),"N/A")</f>
        <v>N/A</v>
      </c>
      <c r="E1748" t="s">
        <v>27</v>
      </c>
      <c r="F1748">
        <v>30</v>
      </c>
      <c r="G1748" t="s">
        <v>62</v>
      </c>
      <c r="H1748">
        <v>6</v>
      </c>
      <c r="I1748">
        <v>6</v>
      </c>
      <c r="J1748">
        <v>6</v>
      </c>
      <c r="K1748">
        <v>38</v>
      </c>
      <c r="L1748">
        <v>0</v>
      </c>
      <c r="M1748">
        <v>14</v>
      </c>
      <c r="N1748">
        <v>6.3</v>
      </c>
      <c r="O1748">
        <v>6.3</v>
      </c>
      <c r="P1748">
        <v>1</v>
      </c>
      <c r="Q1748">
        <v>0</v>
      </c>
      <c r="R1748">
        <v>0</v>
      </c>
      <c r="S1748">
        <v>11</v>
      </c>
      <c r="U1748">
        <v>0</v>
      </c>
      <c r="V1748">
        <v>11</v>
      </c>
      <c r="W1748">
        <v>0</v>
      </c>
      <c r="X1748">
        <v>1.8</v>
      </c>
      <c r="Y1748" s="2">
        <v>0</v>
      </c>
      <c r="Z1748">
        <v>49</v>
      </c>
      <c r="AA1748">
        <v>0</v>
      </c>
      <c r="AB1748">
        <v>0</v>
      </c>
    </row>
    <row r="1749" spans="1:28" x14ac:dyDescent="0.25">
      <c r="A1749">
        <v>2010</v>
      </c>
      <c r="B1749">
        <v>181</v>
      </c>
      <c r="C1749" t="s">
        <v>123</v>
      </c>
      <c r="D1749" t="str">
        <f>IFERROR(INDEX('Draft Master List'!E:F,MATCH(C1749,'Draft Master List'!E:E,0),2),"N/A")</f>
        <v>422008</v>
      </c>
      <c r="E1749" t="s">
        <v>26</v>
      </c>
      <c r="F1749">
        <v>24</v>
      </c>
      <c r="G1749" t="s">
        <v>74</v>
      </c>
      <c r="H1749">
        <v>16</v>
      </c>
      <c r="I1749">
        <v>10</v>
      </c>
      <c r="J1749">
        <v>6</v>
      </c>
      <c r="K1749">
        <v>61</v>
      </c>
      <c r="L1749">
        <v>0</v>
      </c>
      <c r="M1749">
        <v>20</v>
      </c>
      <c r="N1749">
        <v>10.199999999999999</v>
      </c>
      <c r="O1749">
        <v>3.8</v>
      </c>
      <c r="P1749">
        <v>0.4</v>
      </c>
      <c r="Q1749">
        <v>105</v>
      </c>
      <c r="R1749">
        <v>59</v>
      </c>
      <c r="S1749">
        <v>627</v>
      </c>
      <c r="T1749">
        <v>10.6</v>
      </c>
      <c r="U1749">
        <v>3</v>
      </c>
      <c r="V1749">
        <v>41</v>
      </c>
      <c r="W1749">
        <v>3.7</v>
      </c>
      <c r="X1749">
        <v>39.200000000000003</v>
      </c>
      <c r="Y1749" s="2">
        <v>0.56200000000000006</v>
      </c>
      <c r="Z1749">
        <v>688</v>
      </c>
      <c r="AA1749">
        <v>3</v>
      </c>
      <c r="AB1749">
        <v>4</v>
      </c>
    </row>
    <row r="1750" spans="1:28" x14ac:dyDescent="0.25">
      <c r="A1750">
        <v>2010</v>
      </c>
      <c r="B1750">
        <v>182</v>
      </c>
      <c r="C1750" t="s">
        <v>623</v>
      </c>
      <c r="D1750" t="str">
        <f>IFERROR(INDEX('Draft Master List'!E:F,MATCH(C1750,'Draft Master List'!E:E,0),2),"N/A")</f>
        <v>N/A</v>
      </c>
      <c r="E1750" t="s">
        <v>13</v>
      </c>
      <c r="F1750">
        <v>34</v>
      </c>
      <c r="H1750">
        <v>3</v>
      </c>
      <c r="I1750">
        <v>0</v>
      </c>
      <c r="J1750">
        <v>6</v>
      </c>
      <c r="K1750">
        <v>-5</v>
      </c>
      <c r="L1750">
        <v>0</v>
      </c>
      <c r="M1750">
        <v>0</v>
      </c>
      <c r="N1750">
        <v>-0.8</v>
      </c>
      <c r="O1750">
        <v>-1.7</v>
      </c>
      <c r="P1750">
        <v>2</v>
      </c>
      <c r="Z1750">
        <v>-5</v>
      </c>
      <c r="AA1750">
        <v>0</v>
      </c>
      <c r="AB1750">
        <v>0</v>
      </c>
    </row>
    <row r="1751" spans="1:28" x14ac:dyDescent="0.25">
      <c r="A1751">
        <v>2010</v>
      </c>
      <c r="B1751">
        <v>183</v>
      </c>
      <c r="C1751" t="s">
        <v>1339</v>
      </c>
      <c r="D1751" t="str">
        <f>IFERROR(INDEX('Draft Master List'!E:F,MATCH(C1751,'Draft Master List'!E:E,0),2),"N/A")</f>
        <v>N/A</v>
      </c>
      <c r="E1751" t="s">
        <v>10</v>
      </c>
      <c r="F1751">
        <v>28</v>
      </c>
      <c r="G1751" t="s">
        <v>643</v>
      </c>
      <c r="H1751">
        <v>15</v>
      </c>
      <c r="I1751">
        <v>1</v>
      </c>
      <c r="J1751">
        <v>6</v>
      </c>
      <c r="K1751">
        <v>28</v>
      </c>
      <c r="L1751">
        <v>0</v>
      </c>
      <c r="M1751">
        <v>10</v>
      </c>
      <c r="N1751">
        <v>4.7</v>
      </c>
      <c r="O1751">
        <v>1.9</v>
      </c>
      <c r="P1751">
        <v>0.4</v>
      </c>
      <c r="Q1751">
        <v>16</v>
      </c>
      <c r="R1751">
        <v>8</v>
      </c>
      <c r="S1751">
        <v>42</v>
      </c>
      <c r="T1751">
        <v>5.3</v>
      </c>
      <c r="U1751">
        <v>0</v>
      </c>
      <c r="V1751">
        <v>9</v>
      </c>
      <c r="W1751">
        <v>0.5</v>
      </c>
      <c r="X1751">
        <v>2.8</v>
      </c>
      <c r="Y1751" s="2">
        <v>0.5</v>
      </c>
      <c r="Z1751">
        <v>70</v>
      </c>
      <c r="AA1751">
        <v>0</v>
      </c>
      <c r="AB1751">
        <v>1</v>
      </c>
    </row>
    <row r="1752" spans="1:28" x14ac:dyDescent="0.25">
      <c r="A1752">
        <v>2010</v>
      </c>
      <c r="B1752">
        <v>184</v>
      </c>
      <c r="C1752" t="s">
        <v>67</v>
      </c>
      <c r="D1752" t="str">
        <f>IFERROR(INDEX('Draft Master List'!E:F,MATCH(C1752,'Draft Master List'!E:E,0),2),"N/A")</f>
        <v>N/A</v>
      </c>
      <c r="E1752" t="s">
        <v>10</v>
      </c>
      <c r="F1752">
        <v>27</v>
      </c>
      <c r="G1752" t="s">
        <v>1</v>
      </c>
      <c r="H1752">
        <v>12</v>
      </c>
      <c r="I1752">
        <v>9</v>
      </c>
      <c r="J1752">
        <v>5</v>
      </c>
      <c r="K1752">
        <v>25</v>
      </c>
      <c r="L1752">
        <v>0</v>
      </c>
      <c r="M1752">
        <v>11</v>
      </c>
      <c r="N1752">
        <v>5</v>
      </c>
      <c r="O1752">
        <v>2.1</v>
      </c>
      <c r="P1752">
        <v>0.4</v>
      </c>
      <c r="Z1752">
        <v>25</v>
      </c>
      <c r="AA1752">
        <v>0</v>
      </c>
      <c r="AB1752">
        <v>6</v>
      </c>
    </row>
    <row r="1753" spans="1:28" x14ac:dyDescent="0.25">
      <c r="A1753">
        <v>2010</v>
      </c>
      <c r="B1753">
        <v>185</v>
      </c>
      <c r="C1753" t="s">
        <v>718</v>
      </c>
      <c r="D1753" t="str">
        <f>IFERROR(INDEX('Draft Master List'!E:F,MATCH(C1753,'Draft Master List'!E:E,0),2),"N/A")</f>
        <v>N/A</v>
      </c>
      <c r="E1753" t="s">
        <v>25</v>
      </c>
      <c r="F1753">
        <v>26</v>
      </c>
      <c r="G1753" t="s">
        <v>732</v>
      </c>
      <c r="H1753">
        <v>10</v>
      </c>
      <c r="I1753">
        <v>4</v>
      </c>
      <c r="J1753">
        <v>5</v>
      </c>
      <c r="K1753">
        <v>3</v>
      </c>
      <c r="L1753">
        <v>0</v>
      </c>
      <c r="M1753">
        <v>3</v>
      </c>
      <c r="N1753">
        <v>0.6</v>
      </c>
      <c r="O1753">
        <v>0.3</v>
      </c>
      <c r="P1753">
        <v>0.5</v>
      </c>
      <c r="Q1753">
        <v>12</v>
      </c>
      <c r="R1753">
        <v>10</v>
      </c>
      <c r="S1753">
        <v>43</v>
      </c>
      <c r="T1753">
        <v>4.3</v>
      </c>
      <c r="U1753">
        <v>0</v>
      </c>
      <c r="V1753">
        <v>14</v>
      </c>
      <c r="W1753">
        <v>1</v>
      </c>
      <c r="X1753">
        <v>4.3</v>
      </c>
      <c r="Y1753" s="2">
        <v>0.83299999999999996</v>
      </c>
      <c r="Z1753">
        <v>46</v>
      </c>
      <c r="AA1753">
        <v>0</v>
      </c>
      <c r="AB1753">
        <v>0</v>
      </c>
    </row>
    <row r="1754" spans="1:28" x14ac:dyDescent="0.25">
      <c r="A1754">
        <v>2010</v>
      </c>
      <c r="B1754">
        <v>186</v>
      </c>
      <c r="C1754" t="s">
        <v>406</v>
      </c>
      <c r="D1754" t="str">
        <f>IFERROR(INDEX('Draft Master List'!E:F,MATCH(C1754,'Draft Master List'!E:E,0),2),"N/A")</f>
        <v>1562008</v>
      </c>
      <c r="E1754" t="s">
        <v>24</v>
      </c>
      <c r="F1754">
        <v>25</v>
      </c>
      <c r="G1754" t="s">
        <v>62</v>
      </c>
      <c r="H1754">
        <v>2</v>
      </c>
      <c r="I1754">
        <v>2</v>
      </c>
      <c r="J1754">
        <v>5</v>
      </c>
      <c r="K1754">
        <v>32</v>
      </c>
      <c r="L1754">
        <v>0</v>
      </c>
      <c r="M1754">
        <v>21</v>
      </c>
      <c r="N1754">
        <v>6.4</v>
      </c>
      <c r="O1754">
        <v>16</v>
      </c>
      <c r="P1754">
        <v>2.5</v>
      </c>
      <c r="Z1754">
        <v>32</v>
      </c>
      <c r="AA1754">
        <v>0</v>
      </c>
      <c r="AB1754">
        <v>2</v>
      </c>
    </row>
    <row r="1755" spans="1:28" x14ac:dyDescent="0.25">
      <c r="A1755">
        <v>2010</v>
      </c>
      <c r="B1755">
        <v>187</v>
      </c>
      <c r="C1755" t="s">
        <v>1340</v>
      </c>
      <c r="D1755" t="str">
        <f>IFERROR(INDEX('Draft Master List'!E:F,MATCH(C1755,'Draft Master List'!E:E,0),2),"N/A")</f>
        <v>N/A</v>
      </c>
      <c r="E1755" t="s">
        <v>27</v>
      </c>
      <c r="F1755">
        <v>24</v>
      </c>
      <c r="G1755" t="s">
        <v>732</v>
      </c>
      <c r="H1755">
        <v>14</v>
      </c>
      <c r="I1755">
        <v>7</v>
      </c>
      <c r="J1755">
        <v>5</v>
      </c>
      <c r="K1755">
        <v>17</v>
      </c>
      <c r="L1755">
        <v>0</v>
      </c>
      <c r="M1755">
        <v>8</v>
      </c>
      <c r="N1755">
        <v>3.4</v>
      </c>
      <c r="O1755">
        <v>1.2</v>
      </c>
      <c r="P1755">
        <v>0.4</v>
      </c>
      <c r="Q1755">
        <v>14</v>
      </c>
      <c r="R1755">
        <v>7</v>
      </c>
      <c r="S1755">
        <v>35</v>
      </c>
      <c r="T1755">
        <v>5</v>
      </c>
      <c r="U1755">
        <v>1</v>
      </c>
      <c r="V1755">
        <v>12</v>
      </c>
      <c r="W1755">
        <v>0.5</v>
      </c>
      <c r="X1755">
        <v>2.5</v>
      </c>
      <c r="Y1755" s="2">
        <v>0.5</v>
      </c>
      <c r="Z1755">
        <v>52</v>
      </c>
      <c r="AA1755">
        <v>1</v>
      </c>
      <c r="AB1755">
        <v>0</v>
      </c>
    </row>
    <row r="1756" spans="1:28" x14ac:dyDescent="0.25">
      <c r="A1756">
        <v>2010</v>
      </c>
      <c r="B1756">
        <v>188</v>
      </c>
      <c r="C1756" t="s">
        <v>693</v>
      </c>
      <c r="D1756" t="str">
        <f>IFERROR(INDEX('Draft Master List'!E:F,MATCH(C1756,'Draft Master List'!E:E,0),2),"N/A")</f>
        <v>N/A</v>
      </c>
      <c r="E1756" t="s">
        <v>7</v>
      </c>
      <c r="F1756">
        <v>31</v>
      </c>
      <c r="H1756">
        <v>2</v>
      </c>
      <c r="I1756">
        <v>0</v>
      </c>
      <c r="J1756">
        <v>5</v>
      </c>
      <c r="K1756">
        <v>2</v>
      </c>
      <c r="L1756">
        <v>0</v>
      </c>
      <c r="M1756">
        <v>7</v>
      </c>
      <c r="N1756">
        <v>0.4</v>
      </c>
      <c r="O1756">
        <v>1</v>
      </c>
      <c r="P1756">
        <v>2.5</v>
      </c>
      <c r="Z1756">
        <v>2</v>
      </c>
      <c r="AA1756">
        <v>0</v>
      </c>
      <c r="AB1756">
        <v>0</v>
      </c>
    </row>
    <row r="1757" spans="1:28" x14ac:dyDescent="0.25">
      <c r="A1757">
        <v>2010</v>
      </c>
      <c r="B1757">
        <v>189</v>
      </c>
      <c r="C1757" t="s">
        <v>682</v>
      </c>
      <c r="D1757" t="str">
        <f>IFERROR(INDEX('Draft Master List'!E:F,MATCH(C1757,'Draft Master List'!E:E,0),2),"N/A")</f>
        <v>N/A</v>
      </c>
      <c r="E1757" t="s">
        <v>22</v>
      </c>
      <c r="F1757">
        <v>26</v>
      </c>
      <c r="G1757" t="s">
        <v>62</v>
      </c>
      <c r="H1757">
        <v>6</v>
      </c>
      <c r="I1757">
        <v>5</v>
      </c>
      <c r="J1757">
        <v>5</v>
      </c>
      <c r="K1757">
        <v>25</v>
      </c>
      <c r="L1757">
        <v>0</v>
      </c>
      <c r="M1757">
        <v>8</v>
      </c>
      <c r="N1757">
        <v>5</v>
      </c>
      <c r="O1757">
        <v>4.2</v>
      </c>
      <c r="P1757">
        <v>0.8</v>
      </c>
      <c r="Z1757">
        <v>25</v>
      </c>
      <c r="AA1757">
        <v>0</v>
      </c>
      <c r="AB1757">
        <v>4</v>
      </c>
    </row>
    <row r="1758" spans="1:28" x14ac:dyDescent="0.25">
      <c r="A1758">
        <v>2010</v>
      </c>
      <c r="B1758">
        <v>190</v>
      </c>
      <c r="C1758" t="s">
        <v>1213</v>
      </c>
      <c r="D1758" t="str">
        <f>IFERROR(INDEX('Draft Master List'!E:F,MATCH(C1758,'Draft Master List'!E:E,0),2),"N/A")</f>
        <v>N/A</v>
      </c>
      <c r="E1758" t="s">
        <v>7</v>
      </c>
      <c r="F1758">
        <v>31</v>
      </c>
      <c r="G1758" t="s">
        <v>74</v>
      </c>
      <c r="H1758">
        <v>16</v>
      </c>
      <c r="I1758">
        <v>16</v>
      </c>
      <c r="J1758">
        <v>5</v>
      </c>
      <c r="K1758">
        <v>-6</v>
      </c>
      <c r="L1758">
        <v>0</v>
      </c>
      <c r="M1758">
        <v>7</v>
      </c>
      <c r="N1758">
        <v>-1.2</v>
      </c>
      <c r="O1758">
        <v>-0.4</v>
      </c>
      <c r="P1758">
        <v>0.3</v>
      </c>
      <c r="Q1758">
        <v>145</v>
      </c>
      <c r="R1758">
        <v>93</v>
      </c>
      <c r="S1758">
        <v>1115</v>
      </c>
      <c r="T1758">
        <v>12</v>
      </c>
      <c r="U1758">
        <v>6</v>
      </c>
      <c r="V1758">
        <v>56</v>
      </c>
      <c r="W1758">
        <v>5.8</v>
      </c>
      <c r="X1758">
        <v>69.7</v>
      </c>
      <c r="Y1758" s="2">
        <v>0.64100000000000001</v>
      </c>
      <c r="Z1758">
        <v>1109</v>
      </c>
      <c r="AA1758">
        <v>6</v>
      </c>
      <c r="AB1758">
        <v>3</v>
      </c>
    </row>
    <row r="1759" spans="1:28" x14ac:dyDescent="0.25">
      <c r="A1759">
        <v>2010</v>
      </c>
      <c r="B1759">
        <v>191</v>
      </c>
      <c r="C1759" t="s">
        <v>1341</v>
      </c>
      <c r="D1759" t="str">
        <f>IFERROR(INDEX('Draft Master List'!E:F,MATCH(C1759,'Draft Master List'!E:E,0),2),"N/A")</f>
        <v>N/A</v>
      </c>
      <c r="E1759" t="s">
        <v>32</v>
      </c>
      <c r="F1759">
        <v>39</v>
      </c>
      <c r="G1759" t="s">
        <v>212</v>
      </c>
      <c r="H1759">
        <v>16</v>
      </c>
      <c r="I1759">
        <v>10</v>
      </c>
      <c r="J1759">
        <v>5</v>
      </c>
      <c r="K1759">
        <v>13</v>
      </c>
      <c r="L1759">
        <v>0</v>
      </c>
      <c r="M1759">
        <v>4</v>
      </c>
      <c r="N1759">
        <v>2.6</v>
      </c>
      <c r="O1759">
        <v>0.8</v>
      </c>
      <c r="P1759">
        <v>0.3</v>
      </c>
      <c r="Q1759">
        <v>5</v>
      </c>
      <c r="R1759">
        <v>5</v>
      </c>
      <c r="S1759">
        <v>31</v>
      </c>
      <c r="T1759">
        <v>6.2</v>
      </c>
      <c r="U1759">
        <v>0</v>
      </c>
      <c r="V1759">
        <v>14</v>
      </c>
      <c r="W1759">
        <v>0.3</v>
      </c>
      <c r="X1759">
        <v>1.9</v>
      </c>
      <c r="Y1759" s="2">
        <v>1</v>
      </c>
      <c r="Z1759">
        <v>44</v>
      </c>
      <c r="AA1759">
        <v>0</v>
      </c>
      <c r="AB1759">
        <v>0</v>
      </c>
    </row>
    <row r="1760" spans="1:28" x14ac:dyDescent="0.25">
      <c r="A1760">
        <v>2010</v>
      </c>
      <c r="B1760">
        <v>192</v>
      </c>
      <c r="C1760" t="s">
        <v>1308</v>
      </c>
      <c r="D1760" t="str">
        <f>IFERROR(INDEX('Draft Master List'!E:F,MATCH(C1760,'Draft Master List'!E:E,0),2),"N/A")</f>
        <v>N/A</v>
      </c>
      <c r="E1760" t="s">
        <v>3</v>
      </c>
      <c r="F1760">
        <v>30</v>
      </c>
      <c r="H1760">
        <v>8</v>
      </c>
      <c r="I1760">
        <v>0</v>
      </c>
      <c r="J1760">
        <v>5</v>
      </c>
      <c r="K1760">
        <v>45</v>
      </c>
      <c r="L1760">
        <v>0</v>
      </c>
      <c r="M1760">
        <v>19</v>
      </c>
      <c r="N1760">
        <v>9</v>
      </c>
      <c r="O1760">
        <v>5.6</v>
      </c>
      <c r="P1760">
        <v>0.6</v>
      </c>
      <c r="Q1760">
        <v>5</v>
      </c>
      <c r="R1760">
        <v>2</v>
      </c>
      <c r="S1760">
        <v>82</v>
      </c>
      <c r="T1760">
        <v>41</v>
      </c>
      <c r="U1760">
        <v>0</v>
      </c>
      <c r="V1760">
        <v>67</v>
      </c>
      <c r="W1760">
        <v>0.3</v>
      </c>
      <c r="X1760">
        <v>10.3</v>
      </c>
      <c r="Y1760" s="2">
        <v>0.4</v>
      </c>
      <c r="Z1760">
        <v>127</v>
      </c>
      <c r="AA1760">
        <v>0</v>
      </c>
      <c r="AB1760">
        <v>1</v>
      </c>
    </row>
    <row r="1761" spans="1:28" x14ac:dyDescent="0.25">
      <c r="A1761">
        <v>2010</v>
      </c>
      <c r="B1761">
        <v>193</v>
      </c>
      <c r="C1761" t="s">
        <v>107</v>
      </c>
      <c r="D1761" t="str">
        <f>IFERROR(INDEX('Draft Master List'!E:F,MATCH(C1761,'Draft Master List'!E:E,0),2),"N/A")</f>
        <v>832009</v>
      </c>
      <c r="E1761" t="s">
        <v>30</v>
      </c>
      <c r="F1761">
        <v>23</v>
      </c>
      <c r="G1761" t="s">
        <v>74</v>
      </c>
      <c r="H1761">
        <v>16</v>
      </c>
      <c r="I1761">
        <v>10</v>
      </c>
      <c r="J1761">
        <v>5</v>
      </c>
      <c r="K1761">
        <v>62</v>
      </c>
      <c r="L1761">
        <v>0</v>
      </c>
      <c r="M1761">
        <v>22</v>
      </c>
      <c r="N1761">
        <v>12.4</v>
      </c>
      <c r="O1761">
        <v>3.9</v>
      </c>
      <c r="P1761">
        <v>0.3</v>
      </c>
      <c r="Q1761">
        <v>46</v>
      </c>
      <c r="R1761">
        <v>24</v>
      </c>
      <c r="S1761">
        <v>432</v>
      </c>
      <c r="T1761">
        <v>18</v>
      </c>
      <c r="U1761">
        <v>3</v>
      </c>
      <c r="V1761">
        <v>65</v>
      </c>
      <c r="W1761">
        <v>1.5</v>
      </c>
      <c r="X1761">
        <v>27</v>
      </c>
      <c r="Y1761" s="2">
        <v>0.52200000000000002</v>
      </c>
      <c r="Z1761">
        <v>494</v>
      </c>
      <c r="AA1761">
        <v>3</v>
      </c>
      <c r="AB1761">
        <v>1</v>
      </c>
    </row>
    <row r="1762" spans="1:28" x14ac:dyDescent="0.25">
      <c r="A1762">
        <v>2010</v>
      </c>
      <c r="B1762">
        <v>194</v>
      </c>
      <c r="C1762" t="s">
        <v>548</v>
      </c>
      <c r="D1762" t="str">
        <f>IFERROR(INDEX('Draft Master List'!E:F,MATCH(C1762,'Draft Master List'!E:E,0),2),"N/A")</f>
        <v>1802006</v>
      </c>
      <c r="E1762" t="s">
        <v>64</v>
      </c>
      <c r="F1762">
        <v>27</v>
      </c>
      <c r="G1762" t="s">
        <v>732</v>
      </c>
      <c r="H1762">
        <v>16</v>
      </c>
      <c r="I1762">
        <v>4</v>
      </c>
      <c r="J1762">
        <v>5</v>
      </c>
      <c r="K1762">
        <v>11</v>
      </c>
      <c r="L1762">
        <v>0</v>
      </c>
      <c r="M1762">
        <v>3</v>
      </c>
      <c r="N1762">
        <v>2.2000000000000002</v>
      </c>
      <c r="O1762">
        <v>0.7</v>
      </c>
      <c r="P1762">
        <v>0.3</v>
      </c>
      <c r="Q1762">
        <v>9</v>
      </c>
      <c r="R1762">
        <v>4</v>
      </c>
      <c r="S1762">
        <v>15</v>
      </c>
      <c r="T1762">
        <v>3.8</v>
      </c>
      <c r="U1762">
        <v>0</v>
      </c>
      <c r="V1762">
        <v>10</v>
      </c>
      <c r="W1762">
        <v>0.3</v>
      </c>
      <c r="X1762">
        <v>0.9</v>
      </c>
      <c r="Y1762" s="2">
        <v>0.44400000000000001</v>
      </c>
      <c r="Z1762">
        <v>26</v>
      </c>
      <c r="AA1762">
        <v>0</v>
      </c>
      <c r="AB1762">
        <v>0</v>
      </c>
    </row>
    <row r="1763" spans="1:28" x14ac:dyDescent="0.25">
      <c r="A1763">
        <v>2010</v>
      </c>
      <c r="B1763">
        <v>195</v>
      </c>
      <c r="C1763" t="s">
        <v>105</v>
      </c>
      <c r="D1763" t="str">
        <f>IFERROR(INDEX('Draft Master List'!E:F,MATCH(C1763,'Draft Master List'!E:E,0),2),"N/A")</f>
        <v>842009</v>
      </c>
      <c r="E1763" t="s">
        <v>24</v>
      </c>
      <c r="F1763">
        <v>24</v>
      </c>
      <c r="G1763" t="s">
        <v>74</v>
      </c>
      <c r="H1763">
        <v>16</v>
      </c>
      <c r="I1763">
        <v>16</v>
      </c>
      <c r="J1763">
        <v>5</v>
      </c>
      <c r="K1763">
        <v>39</v>
      </c>
      <c r="L1763">
        <v>0</v>
      </c>
      <c r="M1763">
        <v>19</v>
      </c>
      <c r="N1763">
        <v>7.8</v>
      </c>
      <c r="O1763">
        <v>2.4</v>
      </c>
      <c r="P1763">
        <v>0.3</v>
      </c>
      <c r="Q1763">
        <v>98</v>
      </c>
      <c r="R1763">
        <v>60</v>
      </c>
      <c r="S1763">
        <v>1257</v>
      </c>
      <c r="T1763">
        <v>21</v>
      </c>
      <c r="U1763">
        <v>10</v>
      </c>
      <c r="V1763">
        <v>56</v>
      </c>
      <c r="W1763">
        <v>3.8</v>
      </c>
      <c r="X1763">
        <v>78.599999999999994</v>
      </c>
      <c r="Y1763" s="2">
        <v>0.61199999999999999</v>
      </c>
      <c r="Z1763">
        <v>1296</v>
      </c>
      <c r="AA1763">
        <v>10</v>
      </c>
      <c r="AB1763">
        <v>1</v>
      </c>
    </row>
    <row r="1764" spans="1:28" x14ac:dyDescent="0.25">
      <c r="A1764">
        <v>2010</v>
      </c>
      <c r="B1764">
        <v>196</v>
      </c>
      <c r="C1764" t="s">
        <v>1342</v>
      </c>
      <c r="D1764" t="str">
        <f>IFERROR(INDEX('Draft Master List'!E:F,MATCH(C1764,'Draft Master List'!E:E,0),2),"N/A")</f>
        <v>N/A</v>
      </c>
      <c r="E1764" t="s">
        <v>33</v>
      </c>
      <c r="F1764">
        <v>27</v>
      </c>
      <c r="G1764" t="s">
        <v>732</v>
      </c>
      <c r="H1764">
        <v>16</v>
      </c>
      <c r="I1764">
        <v>1</v>
      </c>
      <c r="J1764">
        <v>4</v>
      </c>
      <c r="K1764">
        <v>0</v>
      </c>
      <c r="L1764">
        <v>0</v>
      </c>
      <c r="M1764">
        <v>4</v>
      </c>
      <c r="N1764">
        <v>0</v>
      </c>
      <c r="O1764">
        <v>0</v>
      </c>
      <c r="P1764">
        <v>0.3</v>
      </c>
      <c r="Q1764">
        <v>18</v>
      </c>
      <c r="R1764">
        <v>8</v>
      </c>
      <c r="S1764">
        <v>91</v>
      </c>
      <c r="T1764">
        <v>11.4</v>
      </c>
      <c r="U1764">
        <v>2</v>
      </c>
      <c r="V1764">
        <v>29</v>
      </c>
      <c r="W1764">
        <v>0.5</v>
      </c>
      <c r="X1764">
        <v>5.7</v>
      </c>
      <c r="Y1764" s="2">
        <v>0.44400000000000001</v>
      </c>
      <c r="Z1764">
        <v>91</v>
      </c>
      <c r="AA1764">
        <v>2</v>
      </c>
      <c r="AB1764">
        <v>1</v>
      </c>
    </row>
    <row r="1765" spans="1:28" x14ac:dyDescent="0.25">
      <c r="A1765">
        <v>2010</v>
      </c>
      <c r="B1765">
        <v>197</v>
      </c>
      <c r="C1765" t="s">
        <v>1083</v>
      </c>
      <c r="D1765" t="str">
        <f>IFERROR(INDEX('Draft Master List'!E:F,MATCH(C1765,'Draft Master List'!E:E,0),2),"N/A")</f>
        <v>N/A</v>
      </c>
      <c r="E1765" t="s">
        <v>32</v>
      </c>
      <c r="F1765">
        <v>28</v>
      </c>
      <c r="G1765" t="s">
        <v>77</v>
      </c>
      <c r="H1765">
        <v>14</v>
      </c>
      <c r="I1765">
        <v>5</v>
      </c>
      <c r="J1765">
        <v>4</v>
      </c>
      <c r="K1765">
        <v>-3</v>
      </c>
      <c r="L1765">
        <v>0</v>
      </c>
      <c r="M1765">
        <v>4</v>
      </c>
      <c r="N1765">
        <v>-0.8</v>
      </c>
      <c r="O1765">
        <v>-0.2</v>
      </c>
      <c r="P1765">
        <v>0.3</v>
      </c>
      <c r="Q1765">
        <v>86</v>
      </c>
      <c r="R1765">
        <v>41</v>
      </c>
      <c r="S1765">
        <v>433</v>
      </c>
      <c r="T1765">
        <v>10.6</v>
      </c>
      <c r="U1765">
        <v>2</v>
      </c>
      <c r="V1765">
        <v>49</v>
      </c>
      <c r="W1765">
        <v>2.9</v>
      </c>
      <c r="X1765">
        <v>30.9</v>
      </c>
      <c r="Y1765" s="2">
        <v>0.47699999999999998</v>
      </c>
      <c r="Z1765">
        <v>430</v>
      </c>
      <c r="AA1765">
        <v>2</v>
      </c>
      <c r="AB1765">
        <v>1</v>
      </c>
    </row>
    <row r="1766" spans="1:28" x14ac:dyDescent="0.25">
      <c r="A1766">
        <v>2010</v>
      </c>
      <c r="B1766">
        <v>198</v>
      </c>
      <c r="C1766" t="s">
        <v>112</v>
      </c>
      <c r="D1766" t="str">
        <f>IFERROR(INDEX('Draft Master List'!E:F,MATCH(C1766,'Draft Master List'!E:E,0),2),"N/A")</f>
        <v>72009</v>
      </c>
      <c r="E1766" t="s">
        <v>16</v>
      </c>
      <c r="F1766">
        <v>23</v>
      </c>
      <c r="G1766" t="s">
        <v>74</v>
      </c>
      <c r="H1766">
        <v>15</v>
      </c>
      <c r="I1766">
        <v>14</v>
      </c>
      <c r="J1766">
        <v>4</v>
      </c>
      <c r="K1766">
        <v>48</v>
      </c>
      <c r="L1766">
        <v>0</v>
      </c>
      <c r="M1766">
        <v>30</v>
      </c>
      <c r="N1766">
        <v>12</v>
      </c>
      <c r="O1766">
        <v>3.2</v>
      </c>
      <c r="P1766">
        <v>0.3</v>
      </c>
      <c r="Q1766">
        <v>65</v>
      </c>
      <c r="R1766">
        <v>26</v>
      </c>
      <c r="S1766">
        <v>366</v>
      </c>
      <c r="T1766">
        <v>14.1</v>
      </c>
      <c r="U1766">
        <v>1</v>
      </c>
      <c r="V1766">
        <v>69</v>
      </c>
      <c r="W1766">
        <v>1.7</v>
      </c>
      <c r="X1766">
        <v>24.4</v>
      </c>
      <c r="Y1766" s="2">
        <v>0.4</v>
      </c>
      <c r="Z1766">
        <v>414</v>
      </c>
      <c r="AA1766">
        <v>1</v>
      </c>
      <c r="AB1766">
        <v>1</v>
      </c>
    </row>
    <row r="1767" spans="1:28" x14ac:dyDescent="0.25">
      <c r="A1767">
        <v>2010</v>
      </c>
      <c r="B1767">
        <v>199</v>
      </c>
      <c r="C1767" t="s">
        <v>1343</v>
      </c>
      <c r="D1767" t="str">
        <f>IFERROR(INDEX('Draft Master List'!E:F,MATCH(C1767,'Draft Master List'!E:E,0),2),"N/A")</f>
        <v>N/A</v>
      </c>
      <c r="E1767" t="s">
        <v>14</v>
      </c>
      <c r="F1767">
        <v>24</v>
      </c>
      <c r="H1767">
        <v>3</v>
      </c>
      <c r="I1767">
        <v>0</v>
      </c>
      <c r="J1767">
        <v>4</v>
      </c>
      <c r="K1767">
        <v>11</v>
      </c>
      <c r="L1767">
        <v>0</v>
      </c>
      <c r="M1767">
        <v>7</v>
      </c>
      <c r="N1767">
        <v>2.8</v>
      </c>
      <c r="O1767">
        <v>3.7</v>
      </c>
      <c r="P1767">
        <v>1.3</v>
      </c>
      <c r="Q1767">
        <v>2</v>
      </c>
      <c r="R1767">
        <v>1</v>
      </c>
      <c r="S1767">
        <v>7</v>
      </c>
      <c r="T1767">
        <v>7</v>
      </c>
      <c r="U1767">
        <v>0</v>
      </c>
      <c r="V1767">
        <v>7</v>
      </c>
      <c r="W1767">
        <v>0.3</v>
      </c>
      <c r="X1767">
        <v>2.2999999999999998</v>
      </c>
      <c r="Y1767" s="2">
        <v>0.5</v>
      </c>
      <c r="Z1767">
        <v>18</v>
      </c>
      <c r="AA1767">
        <v>0</v>
      </c>
      <c r="AB1767">
        <v>0</v>
      </c>
    </row>
    <row r="1768" spans="1:28" x14ac:dyDescent="0.25">
      <c r="A1768">
        <v>2010</v>
      </c>
      <c r="B1768">
        <v>200</v>
      </c>
      <c r="C1768" t="s">
        <v>438</v>
      </c>
      <c r="D1768" t="str">
        <f>IFERROR(INDEX('Draft Master List'!E:F,MATCH(C1768,'Draft Master List'!E:E,0),2),"N/A")</f>
        <v>22007</v>
      </c>
      <c r="E1768" t="s">
        <v>12</v>
      </c>
      <c r="F1768">
        <v>25</v>
      </c>
      <c r="G1768" t="s">
        <v>74</v>
      </c>
      <c r="H1768">
        <v>15</v>
      </c>
      <c r="I1768">
        <v>15</v>
      </c>
      <c r="J1768">
        <v>4</v>
      </c>
      <c r="K1768">
        <v>32</v>
      </c>
      <c r="L1768">
        <v>0</v>
      </c>
      <c r="M1768">
        <v>15</v>
      </c>
      <c r="N1768">
        <v>8</v>
      </c>
      <c r="O1768">
        <v>2.1</v>
      </c>
      <c r="P1768">
        <v>0.3</v>
      </c>
      <c r="Q1768">
        <v>137</v>
      </c>
      <c r="R1768">
        <v>77</v>
      </c>
      <c r="S1768">
        <v>1120</v>
      </c>
      <c r="T1768">
        <v>14.5</v>
      </c>
      <c r="U1768">
        <v>12</v>
      </c>
      <c r="V1768">
        <v>87</v>
      </c>
      <c r="W1768">
        <v>5.0999999999999996</v>
      </c>
      <c r="X1768">
        <v>74.7</v>
      </c>
      <c r="Y1768" s="2">
        <v>0.56200000000000006</v>
      </c>
      <c r="Z1768">
        <v>1152</v>
      </c>
      <c r="AA1768">
        <v>12</v>
      </c>
      <c r="AB1768">
        <v>1</v>
      </c>
    </row>
    <row r="1769" spans="1:28" x14ac:dyDescent="0.25">
      <c r="A1769">
        <v>2010</v>
      </c>
      <c r="B1769">
        <v>201</v>
      </c>
      <c r="C1769" t="s">
        <v>132</v>
      </c>
      <c r="D1769" t="str">
        <f>IFERROR(INDEX('Draft Master List'!E:F,MATCH(C1769,'Draft Master List'!E:E,0),2),"N/A")</f>
        <v>1602008</v>
      </c>
      <c r="E1769" t="s">
        <v>14</v>
      </c>
      <c r="F1769">
        <v>24</v>
      </c>
      <c r="H1769">
        <v>11</v>
      </c>
      <c r="I1769">
        <v>0</v>
      </c>
      <c r="J1769">
        <v>4</v>
      </c>
      <c r="K1769">
        <v>39</v>
      </c>
      <c r="L1769">
        <v>0</v>
      </c>
      <c r="M1769">
        <v>14</v>
      </c>
      <c r="N1769">
        <v>9.8000000000000007</v>
      </c>
      <c r="O1769">
        <v>3.5</v>
      </c>
      <c r="P1769">
        <v>0.4</v>
      </c>
      <c r="Q1769">
        <v>1</v>
      </c>
      <c r="R1769">
        <v>0</v>
      </c>
      <c r="S1769">
        <v>0</v>
      </c>
      <c r="U1769">
        <v>0</v>
      </c>
      <c r="V1769">
        <v>0</v>
      </c>
      <c r="W1769">
        <v>0</v>
      </c>
      <c r="X1769">
        <v>0</v>
      </c>
      <c r="Y1769" s="2">
        <v>0</v>
      </c>
      <c r="Z1769">
        <v>39</v>
      </c>
      <c r="AA1769">
        <v>0</v>
      </c>
      <c r="AB1769">
        <v>0</v>
      </c>
    </row>
    <row r="1770" spans="1:28" x14ac:dyDescent="0.25">
      <c r="A1770">
        <v>2010</v>
      </c>
      <c r="B1770">
        <v>202</v>
      </c>
      <c r="C1770" t="s">
        <v>1344</v>
      </c>
      <c r="D1770" t="str">
        <f>IFERROR(INDEX('Draft Master List'!E:F,MATCH(C1770,'Draft Master List'!E:E,0),2),"N/A")</f>
        <v>N/A</v>
      </c>
      <c r="E1770" t="s">
        <v>29</v>
      </c>
      <c r="F1770">
        <v>31</v>
      </c>
      <c r="G1770" t="s">
        <v>732</v>
      </c>
      <c r="H1770">
        <v>16</v>
      </c>
      <c r="I1770">
        <v>7</v>
      </c>
      <c r="J1770">
        <v>4</v>
      </c>
      <c r="K1770">
        <v>5</v>
      </c>
      <c r="L1770">
        <v>1</v>
      </c>
      <c r="M1770">
        <v>2</v>
      </c>
      <c r="N1770">
        <v>1.3</v>
      </c>
      <c r="O1770">
        <v>0.3</v>
      </c>
      <c r="P1770">
        <v>0.3</v>
      </c>
      <c r="Q1770">
        <v>8</v>
      </c>
      <c r="R1770">
        <v>4</v>
      </c>
      <c r="S1770">
        <v>32</v>
      </c>
      <c r="T1770">
        <v>8</v>
      </c>
      <c r="U1770">
        <v>0</v>
      </c>
      <c r="V1770">
        <v>14</v>
      </c>
      <c r="W1770">
        <v>0.3</v>
      </c>
      <c r="X1770">
        <v>2</v>
      </c>
      <c r="Y1770" s="2">
        <v>0.5</v>
      </c>
      <c r="Z1770">
        <v>37</v>
      </c>
      <c r="AA1770">
        <v>1</v>
      </c>
      <c r="AB1770">
        <v>1</v>
      </c>
    </row>
    <row r="1771" spans="1:28" x14ac:dyDescent="0.25">
      <c r="A1771">
        <v>2010</v>
      </c>
      <c r="B1771">
        <v>203</v>
      </c>
      <c r="C1771" t="s">
        <v>442</v>
      </c>
      <c r="D1771" t="str">
        <f>IFERROR(INDEX('Draft Master List'!E:F,MATCH(C1771,'Draft Master List'!E:E,0),2),"N/A")</f>
        <v>272007</v>
      </c>
      <c r="E1771" t="s">
        <v>0</v>
      </c>
      <c r="F1771">
        <v>26</v>
      </c>
      <c r="G1771" t="s">
        <v>77</v>
      </c>
      <c r="H1771">
        <v>16</v>
      </c>
      <c r="I1771">
        <v>7</v>
      </c>
      <c r="J1771">
        <v>4</v>
      </c>
      <c r="K1771">
        <v>14</v>
      </c>
      <c r="L1771">
        <v>0</v>
      </c>
      <c r="M1771">
        <v>8</v>
      </c>
      <c r="N1771">
        <v>3.5</v>
      </c>
      <c r="O1771">
        <v>0.9</v>
      </c>
      <c r="P1771">
        <v>0.3</v>
      </c>
      <c r="Q1771">
        <v>66</v>
      </c>
      <c r="R1771">
        <v>44</v>
      </c>
      <c r="S1771">
        <v>638</v>
      </c>
      <c r="T1771">
        <v>14.5</v>
      </c>
      <c r="U1771">
        <v>5</v>
      </c>
      <c r="V1771">
        <v>55</v>
      </c>
      <c r="W1771">
        <v>2.8</v>
      </c>
      <c r="X1771">
        <v>39.9</v>
      </c>
      <c r="Y1771" s="2">
        <v>0.66700000000000004</v>
      </c>
      <c r="Z1771">
        <v>652</v>
      </c>
      <c r="AA1771">
        <v>5</v>
      </c>
      <c r="AB1771">
        <v>0</v>
      </c>
    </row>
    <row r="1772" spans="1:28" x14ac:dyDescent="0.25">
      <c r="A1772">
        <v>2010</v>
      </c>
      <c r="B1772">
        <v>204</v>
      </c>
      <c r="C1772" t="s">
        <v>1345</v>
      </c>
      <c r="D1772" t="str">
        <f>IFERROR(INDEX('Draft Master List'!E:F,MATCH(C1772,'Draft Master List'!E:E,0),2),"N/A")</f>
        <v>N/A</v>
      </c>
      <c r="E1772" t="s">
        <v>7</v>
      </c>
      <c r="F1772">
        <v>35</v>
      </c>
      <c r="G1772" t="s">
        <v>758</v>
      </c>
      <c r="H1772">
        <v>16</v>
      </c>
      <c r="I1772">
        <v>8</v>
      </c>
      <c r="J1772">
        <v>4</v>
      </c>
      <c r="K1772">
        <v>2</v>
      </c>
      <c r="L1772">
        <v>0</v>
      </c>
      <c r="M1772">
        <v>1</v>
      </c>
      <c r="N1772">
        <v>0.5</v>
      </c>
      <c r="O1772">
        <v>0.1</v>
      </c>
      <c r="P1772">
        <v>0.3</v>
      </c>
      <c r="Q1772">
        <v>40</v>
      </c>
      <c r="R1772">
        <v>20</v>
      </c>
      <c r="S1772">
        <v>224</v>
      </c>
      <c r="T1772">
        <v>11.2</v>
      </c>
      <c r="U1772">
        <v>0</v>
      </c>
      <c r="V1772">
        <v>28</v>
      </c>
      <c r="W1772">
        <v>1.3</v>
      </c>
      <c r="X1772">
        <v>14</v>
      </c>
      <c r="Y1772" s="2">
        <v>0.5</v>
      </c>
      <c r="Z1772">
        <v>226</v>
      </c>
      <c r="AA1772">
        <v>0</v>
      </c>
      <c r="AB1772">
        <v>0</v>
      </c>
    </row>
    <row r="1773" spans="1:28" x14ac:dyDescent="0.25">
      <c r="A1773">
        <v>2010</v>
      </c>
      <c r="B1773">
        <v>205</v>
      </c>
      <c r="C1773" t="s">
        <v>11</v>
      </c>
      <c r="D1773" t="str">
        <f>IFERROR(INDEX('Draft Master List'!E:F,MATCH(C1773,'Draft Master List'!E:E,0),2),"N/A")</f>
        <v>12009</v>
      </c>
      <c r="E1773" t="s">
        <v>12</v>
      </c>
      <c r="F1773">
        <v>22</v>
      </c>
      <c r="G1773" t="s">
        <v>62</v>
      </c>
      <c r="H1773">
        <v>3</v>
      </c>
      <c r="I1773">
        <v>3</v>
      </c>
      <c r="J1773">
        <v>4</v>
      </c>
      <c r="K1773">
        <v>11</v>
      </c>
      <c r="L1773">
        <v>1</v>
      </c>
      <c r="M1773">
        <v>9</v>
      </c>
      <c r="N1773">
        <v>2.8</v>
      </c>
      <c r="O1773">
        <v>3.7</v>
      </c>
      <c r="P1773">
        <v>1.3</v>
      </c>
      <c r="Z1773">
        <v>11</v>
      </c>
      <c r="AA1773">
        <v>1</v>
      </c>
      <c r="AB1773">
        <v>2</v>
      </c>
    </row>
    <row r="1774" spans="1:28" x14ac:dyDescent="0.25">
      <c r="A1774">
        <v>2010</v>
      </c>
      <c r="B1774">
        <v>206</v>
      </c>
      <c r="C1774" t="s">
        <v>465</v>
      </c>
      <c r="D1774" t="str">
        <f>IFERROR(INDEX('Draft Master List'!E:F,MATCH(C1774,'Draft Master List'!E:E,0),2),"N/A")</f>
        <v>932007</v>
      </c>
      <c r="E1774" t="s">
        <v>63</v>
      </c>
      <c r="F1774">
        <v>26</v>
      </c>
      <c r="H1774">
        <v>16</v>
      </c>
      <c r="I1774">
        <v>0</v>
      </c>
      <c r="J1774">
        <v>4</v>
      </c>
      <c r="K1774">
        <v>8</v>
      </c>
      <c r="L1774">
        <v>0</v>
      </c>
      <c r="M1774">
        <v>7</v>
      </c>
      <c r="N1774">
        <v>2</v>
      </c>
      <c r="O1774">
        <v>0.5</v>
      </c>
      <c r="P1774">
        <v>0.3</v>
      </c>
      <c r="Z1774">
        <v>8</v>
      </c>
      <c r="AA1774">
        <v>0</v>
      </c>
      <c r="AB1774">
        <v>0</v>
      </c>
    </row>
    <row r="1775" spans="1:28" x14ac:dyDescent="0.25">
      <c r="A1775">
        <v>2010</v>
      </c>
      <c r="B1775">
        <v>207</v>
      </c>
      <c r="C1775" t="s">
        <v>1041</v>
      </c>
      <c r="D1775" t="str">
        <f>IFERROR(INDEX('Draft Master List'!E:F,MATCH(C1775,'Draft Master List'!E:E,0),2),"N/A")</f>
        <v>N/A</v>
      </c>
      <c r="E1775" t="s">
        <v>7</v>
      </c>
      <c r="F1775">
        <v>23</v>
      </c>
      <c r="H1775">
        <v>16</v>
      </c>
      <c r="I1775">
        <v>0</v>
      </c>
      <c r="J1775">
        <v>4</v>
      </c>
      <c r="K1775">
        <v>19</v>
      </c>
      <c r="L1775">
        <v>0</v>
      </c>
      <c r="M1775">
        <v>16</v>
      </c>
      <c r="N1775">
        <v>4.8</v>
      </c>
      <c r="O1775">
        <v>1.2</v>
      </c>
      <c r="P1775">
        <v>0.3</v>
      </c>
      <c r="Q1775">
        <v>1</v>
      </c>
      <c r="R1775">
        <v>1</v>
      </c>
      <c r="S1775">
        <v>3</v>
      </c>
      <c r="T1775">
        <v>3</v>
      </c>
      <c r="U1775">
        <v>1</v>
      </c>
      <c r="V1775">
        <v>3</v>
      </c>
      <c r="W1775">
        <v>0.1</v>
      </c>
      <c r="X1775">
        <v>0.2</v>
      </c>
      <c r="Y1775" s="2">
        <v>1</v>
      </c>
      <c r="Z1775">
        <v>22</v>
      </c>
      <c r="AA1775">
        <v>1</v>
      </c>
      <c r="AB1775">
        <v>0</v>
      </c>
    </row>
    <row r="1776" spans="1:28" x14ac:dyDescent="0.25">
      <c r="A1776">
        <v>2010</v>
      </c>
      <c r="B1776">
        <v>208</v>
      </c>
      <c r="C1776" t="s">
        <v>475</v>
      </c>
      <c r="D1776" t="str">
        <f>IFERROR(INDEX('Draft Master List'!E:F,MATCH(C1776,'Draft Master List'!E:E,0),2),"N/A")</f>
        <v>1422007</v>
      </c>
      <c r="E1776" t="s">
        <v>10</v>
      </c>
      <c r="F1776">
        <v>27</v>
      </c>
      <c r="G1776" t="s">
        <v>74</v>
      </c>
      <c r="H1776">
        <v>13</v>
      </c>
      <c r="I1776">
        <v>11</v>
      </c>
      <c r="J1776">
        <v>3</v>
      </c>
      <c r="K1776">
        <v>35</v>
      </c>
      <c r="L1776">
        <v>0</v>
      </c>
      <c r="M1776">
        <v>17</v>
      </c>
      <c r="N1776">
        <v>11.7</v>
      </c>
      <c r="O1776">
        <v>2.7</v>
      </c>
      <c r="P1776">
        <v>0.2</v>
      </c>
      <c r="Q1776">
        <v>87</v>
      </c>
      <c r="R1776">
        <v>47</v>
      </c>
      <c r="S1776">
        <v>718</v>
      </c>
      <c r="T1776">
        <v>15.3</v>
      </c>
      <c r="U1776">
        <v>1</v>
      </c>
      <c r="V1776">
        <v>37</v>
      </c>
      <c r="W1776">
        <v>3.6</v>
      </c>
      <c r="X1776">
        <v>55.2</v>
      </c>
      <c r="Y1776" s="2">
        <v>0.54</v>
      </c>
      <c r="Z1776">
        <v>753</v>
      </c>
      <c r="AA1776">
        <v>1</v>
      </c>
      <c r="AB1776">
        <v>0</v>
      </c>
    </row>
    <row r="1777" spans="1:28" x14ac:dyDescent="0.25">
      <c r="A1777">
        <v>2010</v>
      </c>
      <c r="B1777">
        <v>209</v>
      </c>
      <c r="C1777" t="s">
        <v>306</v>
      </c>
      <c r="D1777" t="str">
        <f>IFERROR(INDEX('Draft Master List'!E:F,MATCH(C1777,'Draft Master List'!E:E,0),2),"N/A")</f>
        <v>1982010</v>
      </c>
      <c r="E1777" t="s">
        <v>22</v>
      </c>
      <c r="F1777">
        <v>23</v>
      </c>
      <c r="G1777" t="s">
        <v>74</v>
      </c>
      <c r="H1777">
        <v>15</v>
      </c>
      <c r="I1777">
        <v>13</v>
      </c>
      <c r="J1777">
        <v>3</v>
      </c>
      <c r="K1777">
        <v>2</v>
      </c>
      <c r="L1777">
        <v>0</v>
      </c>
      <c r="M1777">
        <v>19</v>
      </c>
      <c r="N1777">
        <v>0.7</v>
      </c>
      <c r="O1777">
        <v>0.1</v>
      </c>
      <c r="P1777">
        <v>0.2</v>
      </c>
      <c r="Q1777">
        <v>67</v>
      </c>
      <c r="R1777">
        <v>37</v>
      </c>
      <c r="S1777">
        <v>508</v>
      </c>
      <c r="T1777">
        <v>13.7</v>
      </c>
      <c r="U1777">
        <v>3</v>
      </c>
      <c r="V1777">
        <v>88</v>
      </c>
      <c r="W1777">
        <v>2.5</v>
      </c>
      <c r="X1777">
        <v>33.9</v>
      </c>
      <c r="Y1777" s="2">
        <v>0.55200000000000005</v>
      </c>
      <c r="Z1777">
        <v>510</v>
      </c>
      <c r="AA1777">
        <v>3</v>
      </c>
      <c r="AB1777">
        <v>1</v>
      </c>
    </row>
    <row r="1778" spans="1:28" x14ac:dyDescent="0.25">
      <c r="A1778">
        <v>2010</v>
      </c>
      <c r="B1778">
        <v>210</v>
      </c>
      <c r="C1778" t="s">
        <v>357</v>
      </c>
      <c r="D1778" t="str">
        <f>IFERROR(INDEX('Draft Master List'!E:F,MATCH(C1778,'Draft Master List'!E:E,0),2),"N/A")</f>
        <v>1942009</v>
      </c>
      <c r="E1778" t="s">
        <v>223</v>
      </c>
      <c r="F1778">
        <v>23</v>
      </c>
      <c r="G1778" t="s">
        <v>74</v>
      </c>
      <c r="H1778">
        <v>14</v>
      </c>
      <c r="I1778">
        <v>12</v>
      </c>
      <c r="J1778">
        <v>3</v>
      </c>
      <c r="K1778">
        <v>28</v>
      </c>
      <c r="L1778">
        <v>0</v>
      </c>
      <c r="M1778">
        <v>14</v>
      </c>
      <c r="N1778">
        <v>9.3000000000000007</v>
      </c>
      <c r="O1778">
        <v>2</v>
      </c>
      <c r="P1778">
        <v>0.2</v>
      </c>
      <c r="Q1778">
        <v>91</v>
      </c>
      <c r="R1778">
        <v>53</v>
      </c>
      <c r="S1778">
        <v>620</v>
      </c>
      <c r="T1778">
        <v>11.7</v>
      </c>
      <c r="U1778">
        <v>2</v>
      </c>
      <c r="V1778">
        <v>41</v>
      </c>
      <c r="W1778">
        <v>3.8</v>
      </c>
      <c r="X1778">
        <v>44.3</v>
      </c>
      <c r="Y1778" s="2">
        <v>0.58199999999999996</v>
      </c>
      <c r="Z1778">
        <v>648</v>
      </c>
      <c r="AA1778">
        <v>2</v>
      </c>
      <c r="AB1778">
        <v>0</v>
      </c>
    </row>
    <row r="1779" spans="1:28" x14ac:dyDescent="0.25">
      <c r="A1779">
        <v>2010</v>
      </c>
      <c r="B1779">
        <v>211</v>
      </c>
      <c r="C1779" t="s">
        <v>626</v>
      </c>
      <c r="D1779" t="str">
        <f>IFERROR(INDEX('Draft Master List'!E:F,MATCH(C1779,'Draft Master List'!E:E,0),2),"N/A")</f>
        <v>N/A</v>
      </c>
      <c r="E1779" t="s">
        <v>7</v>
      </c>
      <c r="F1779">
        <v>30</v>
      </c>
      <c r="G1779" t="s">
        <v>62</v>
      </c>
      <c r="H1779">
        <v>4</v>
      </c>
      <c r="I1779">
        <v>3</v>
      </c>
      <c r="J1779">
        <v>3</v>
      </c>
      <c r="K1779">
        <v>6</v>
      </c>
      <c r="L1779">
        <v>0</v>
      </c>
      <c r="M1779">
        <v>5</v>
      </c>
      <c r="N1779">
        <v>2</v>
      </c>
      <c r="O1779">
        <v>1.5</v>
      </c>
      <c r="P1779">
        <v>0.8</v>
      </c>
      <c r="Z1779">
        <v>6</v>
      </c>
      <c r="AA1779">
        <v>0</v>
      </c>
      <c r="AB1779">
        <v>4</v>
      </c>
    </row>
    <row r="1780" spans="1:28" x14ac:dyDescent="0.25">
      <c r="A1780">
        <v>2010</v>
      </c>
      <c r="B1780">
        <v>212</v>
      </c>
      <c r="C1780" t="s">
        <v>1278</v>
      </c>
      <c r="D1780" t="str">
        <f>IFERROR(INDEX('Draft Master List'!E:F,MATCH(C1780,'Draft Master List'!E:E,0),2),"N/A")</f>
        <v>N/A</v>
      </c>
      <c r="E1780" t="s">
        <v>0</v>
      </c>
      <c r="F1780">
        <v>28</v>
      </c>
      <c r="G1780" t="s">
        <v>74</v>
      </c>
      <c r="H1780">
        <v>16</v>
      </c>
      <c r="I1780">
        <v>11</v>
      </c>
      <c r="J1780">
        <v>3</v>
      </c>
      <c r="K1780">
        <v>8</v>
      </c>
      <c r="L1780">
        <v>0</v>
      </c>
      <c r="M1780">
        <v>9</v>
      </c>
      <c r="N1780">
        <v>2.7</v>
      </c>
      <c r="O1780">
        <v>0.5</v>
      </c>
      <c r="P1780">
        <v>0.2</v>
      </c>
      <c r="Q1780">
        <v>59</v>
      </c>
      <c r="R1780">
        <v>34</v>
      </c>
      <c r="S1780">
        <v>464</v>
      </c>
      <c r="T1780">
        <v>13.6</v>
      </c>
      <c r="U1780">
        <v>1</v>
      </c>
      <c r="V1780">
        <v>57</v>
      </c>
      <c r="W1780">
        <v>2.1</v>
      </c>
      <c r="X1780">
        <v>29</v>
      </c>
      <c r="Y1780" s="2">
        <v>0.57599999999999996</v>
      </c>
      <c r="Z1780">
        <v>472</v>
      </c>
      <c r="AA1780">
        <v>1</v>
      </c>
      <c r="AB1780">
        <v>0</v>
      </c>
    </row>
    <row r="1781" spans="1:28" x14ac:dyDescent="0.25">
      <c r="A1781">
        <v>2010</v>
      </c>
      <c r="B1781">
        <v>213</v>
      </c>
      <c r="C1781" t="s">
        <v>1279</v>
      </c>
      <c r="D1781" t="str">
        <f>IFERROR(INDEX('Draft Master List'!E:F,MATCH(C1781,'Draft Master List'!E:E,0),2),"N/A")</f>
        <v>N/A</v>
      </c>
      <c r="E1781" t="s">
        <v>30</v>
      </c>
      <c r="F1781">
        <v>21</v>
      </c>
      <c r="G1781" t="s">
        <v>1069</v>
      </c>
      <c r="H1781">
        <v>14</v>
      </c>
      <c r="I1781">
        <v>7</v>
      </c>
      <c r="J1781">
        <v>3</v>
      </c>
      <c r="K1781">
        <v>47</v>
      </c>
      <c r="L1781">
        <v>0</v>
      </c>
      <c r="M1781">
        <v>18</v>
      </c>
      <c r="N1781">
        <v>15.7</v>
      </c>
      <c r="O1781">
        <v>3.4</v>
      </c>
      <c r="P1781">
        <v>0.2</v>
      </c>
      <c r="Q1781">
        <v>64</v>
      </c>
      <c r="R1781">
        <v>45</v>
      </c>
      <c r="S1781">
        <v>563</v>
      </c>
      <c r="T1781">
        <v>12.5</v>
      </c>
      <c r="U1781">
        <v>6</v>
      </c>
      <c r="V1781">
        <v>46</v>
      </c>
      <c r="W1781">
        <v>3.2</v>
      </c>
      <c r="X1781">
        <v>40.200000000000003</v>
      </c>
      <c r="Y1781" s="2">
        <v>0.70299999999999996</v>
      </c>
      <c r="Z1781">
        <v>610</v>
      </c>
      <c r="AA1781">
        <v>6</v>
      </c>
      <c r="AB1781">
        <v>0</v>
      </c>
    </row>
    <row r="1782" spans="1:28" x14ac:dyDescent="0.25">
      <c r="A1782">
        <v>2010</v>
      </c>
      <c r="B1782">
        <v>214</v>
      </c>
      <c r="C1782" t="s">
        <v>1317</v>
      </c>
      <c r="D1782" t="str">
        <f>IFERROR(INDEX('Draft Master List'!E:F,MATCH(C1782,'Draft Master List'!E:E,0),2),"N/A")</f>
        <v>N/A</v>
      </c>
      <c r="E1782" t="s">
        <v>29</v>
      </c>
      <c r="F1782">
        <v>23</v>
      </c>
      <c r="G1782" t="s">
        <v>77</v>
      </c>
      <c r="H1782">
        <v>15</v>
      </c>
      <c r="I1782">
        <v>5</v>
      </c>
      <c r="J1782">
        <v>3</v>
      </c>
      <c r="K1782">
        <v>1</v>
      </c>
      <c r="L1782">
        <v>0</v>
      </c>
      <c r="M1782">
        <v>2</v>
      </c>
      <c r="N1782">
        <v>0.3</v>
      </c>
      <c r="O1782">
        <v>0.1</v>
      </c>
      <c r="P1782">
        <v>0.2</v>
      </c>
      <c r="Q1782">
        <v>41</v>
      </c>
      <c r="R1782">
        <v>18</v>
      </c>
      <c r="S1782">
        <v>213</v>
      </c>
      <c r="T1782">
        <v>11.8</v>
      </c>
      <c r="U1782">
        <v>1</v>
      </c>
      <c r="V1782">
        <v>40</v>
      </c>
      <c r="W1782">
        <v>1.2</v>
      </c>
      <c r="X1782">
        <v>14.2</v>
      </c>
      <c r="Y1782" s="2">
        <v>0.439</v>
      </c>
      <c r="Z1782">
        <v>214</v>
      </c>
      <c r="AA1782">
        <v>1</v>
      </c>
      <c r="AB1782">
        <v>0</v>
      </c>
    </row>
    <row r="1783" spans="1:28" x14ac:dyDescent="0.25">
      <c r="A1783">
        <v>2010</v>
      </c>
      <c r="B1783">
        <v>215</v>
      </c>
      <c r="C1783" t="s">
        <v>1294</v>
      </c>
      <c r="D1783" t="str">
        <f>IFERROR(INDEX('Draft Master List'!E:F,MATCH(C1783,'Draft Master List'!E:E,0),2),"N/A")</f>
        <v>N/A</v>
      </c>
      <c r="E1783" t="s">
        <v>26</v>
      </c>
      <c r="F1783">
        <v>26</v>
      </c>
      <c r="G1783" t="s">
        <v>732</v>
      </c>
      <c r="H1783">
        <v>11</v>
      </c>
      <c r="I1783">
        <v>5</v>
      </c>
      <c r="J1783">
        <v>3</v>
      </c>
      <c r="K1783">
        <v>18</v>
      </c>
      <c r="L1783">
        <v>0</v>
      </c>
      <c r="M1783">
        <v>14</v>
      </c>
      <c r="N1783">
        <v>6</v>
      </c>
      <c r="O1783">
        <v>1.6</v>
      </c>
      <c r="P1783">
        <v>0.3</v>
      </c>
      <c r="Q1783">
        <v>5</v>
      </c>
      <c r="R1783">
        <v>5</v>
      </c>
      <c r="S1783">
        <v>51</v>
      </c>
      <c r="T1783">
        <v>10.199999999999999</v>
      </c>
      <c r="U1783">
        <v>1</v>
      </c>
      <c r="V1783">
        <v>29</v>
      </c>
      <c r="W1783">
        <v>0.5</v>
      </c>
      <c r="X1783">
        <v>4.5999999999999996</v>
      </c>
      <c r="Y1783" s="2">
        <v>1</v>
      </c>
      <c r="Z1783">
        <v>69</v>
      </c>
      <c r="AA1783">
        <v>1</v>
      </c>
      <c r="AB1783">
        <v>0</v>
      </c>
    </row>
    <row r="1784" spans="1:28" x14ac:dyDescent="0.25">
      <c r="A1784">
        <v>2010</v>
      </c>
      <c r="B1784">
        <v>216</v>
      </c>
      <c r="C1784" t="s">
        <v>79</v>
      </c>
      <c r="D1784" t="str">
        <f>IFERROR(INDEX('Draft Master List'!E:F,MATCH(C1784,'Draft Master List'!E:E,0),2),"N/A")</f>
        <v>192009</v>
      </c>
      <c r="E1784" t="s">
        <v>6</v>
      </c>
      <c r="F1784">
        <v>22</v>
      </c>
      <c r="G1784" t="s">
        <v>74</v>
      </c>
      <c r="H1784">
        <v>16</v>
      </c>
      <c r="I1784">
        <v>16</v>
      </c>
      <c r="J1784">
        <v>3</v>
      </c>
      <c r="K1784">
        <v>36</v>
      </c>
      <c r="L1784">
        <v>0</v>
      </c>
      <c r="M1784">
        <v>14</v>
      </c>
      <c r="N1784">
        <v>12</v>
      </c>
      <c r="O1784">
        <v>2.2999999999999998</v>
      </c>
      <c r="P1784">
        <v>0.2</v>
      </c>
      <c r="Q1784">
        <v>115</v>
      </c>
      <c r="R1784">
        <v>70</v>
      </c>
      <c r="S1784">
        <v>964</v>
      </c>
      <c r="T1784">
        <v>13.8</v>
      </c>
      <c r="U1784">
        <v>10</v>
      </c>
      <c r="V1784">
        <v>83</v>
      </c>
      <c r="W1784">
        <v>4.4000000000000004</v>
      </c>
      <c r="X1784">
        <v>60.3</v>
      </c>
      <c r="Y1784" s="2">
        <v>0.60899999999999999</v>
      </c>
      <c r="Z1784">
        <v>1000</v>
      </c>
      <c r="AA1784">
        <v>10</v>
      </c>
      <c r="AB1784">
        <v>1</v>
      </c>
    </row>
    <row r="1785" spans="1:28" x14ac:dyDescent="0.25">
      <c r="A1785">
        <v>2010</v>
      </c>
      <c r="B1785">
        <v>217</v>
      </c>
      <c r="C1785" t="s">
        <v>481</v>
      </c>
      <c r="D1785" t="str">
        <f>IFERROR(INDEX('Draft Master List'!E:F,MATCH(C1785,'Draft Master List'!E:E,0),2),"N/A")</f>
        <v>1722007</v>
      </c>
      <c r="E1785" t="s">
        <v>13</v>
      </c>
      <c r="F1785">
        <v>27</v>
      </c>
      <c r="G1785" t="s">
        <v>74</v>
      </c>
      <c r="H1785">
        <v>10</v>
      </c>
      <c r="I1785">
        <v>9</v>
      </c>
      <c r="J1785">
        <v>3</v>
      </c>
      <c r="K1785">
        <v>-2</v>
      </c>
      <c r="L1785">
        <v>0</v>
      </c>
      <c r="M1785">
        <v>5</v>
      </c>
      <c r="N1785">
        <v>-0.7</v>
      </c>
      <c r="O1785">
        <v>-0.2</v>
      </c>
      <c r="P1785">
        <v>0.3</v>
      </c>
      <c r="Q1785">
        <v>46</v>
      </c>
      <c r="R1785">
        <v>23</v>
      </c>
      <c r="S1785">
        <v>371</v>
      </c>
      <c r="T1785">
        <v>16.100000000000001</v>
      </c>
      <c r="U1785">
        <v>1</v>
      </c>
      <c r="V1785">
        <v>59</v>
      </c>
      <c r="W1785">
        <v>2.2999999999999998</v>
      </c>
      <c r="X1785">
        <v>37.1</v>
      </c>
      <c r="Y1785" s="2">
        <v>0.5</v>
      </c>
      <c r="Z1785">
        <v>369</v>
      </c>
      <c r="AA1785">
        <v>1</v>
      </c>
      <c r="AB1785">
        <v>1</v>
      </c>
    </row>
    <row r="1786" spans="1:28" x14ac:dyDescent="0.25">
      <c r="A1786">
        <v>2010</v>
      </c>
      <c r="B1786">
        <v>218</v>
      </c>
      <c r="C1786" t="s">
        <v>1346</v>
      </c>
      <c r="D1786" t="str">
        <f>IFERROR(INDEX('Draft Master List'!E:F,MATCH(C1786,'Draft Master List'!E:E,0),2),"N/A")</f>
        <v>N/A</v>
      </c>
      <c r="E1786" t="s">
        <v>34</v>
      </c>
      <c r="F1786">
        <v>32</v>
      </c>
      <c r="G1786" t="s">
        <v>1270</v>
      </c>
      <c r="H1786">
        <v>16</v>
      </c>
      <c r="I1786">
        <v>11</v>
      </c>
      <c r="J1786">
        <v>3</v>
      </c>
      <c r="K1786">
        <v>0</v>
      </c>
      <c r="L1786">
        <v>0</v>
      </c>
      <c r="M1786">
        <v>1</v>
      </c>
      <c r="N1786">
        <v>0</v>
      </c>
      <c r="O1786">
        <v>0</v>
      </c>
      <c r="P1786">
        <v>0.2</v>
      </c>
      <c r="Q1786">
        <v>9</v>
      </c>
      <c r="R1786">
        <v>4</v>
      </c>
      <c r="S1786">
        <v>20</v>
      </c>
      <c r="T1786">
        <v>5</v>
      </c>
      <c r="U1786">
        <v>0</v>
      </c>
      <c r="V1786">
        <v>8</v>
      </c>
      <c r="W1786">
        <v>0.3</v>
      </c>
      <c r="X1786">
        <v>1.3</v>
      </c>
      <c r="Y1786" s="2">
        <v>0.44400000000000001</v>
      </c>
      <c r="Z1786">
        <v>20</v>
      </c>
      <c r="AA1786">
        <v>0</v>
      </c>
      <c r="AB1786">
        <v>0</v>
      </c>
    </row>
    <row r="1787" spans="1:28" x14ac:dyDescent="0.25">
      <c r="A1787">
        <v>2010</v>
      </c>
      <c r="B1787">
        <v>219</v>
      </c>
      <c r="C1787" t="s">
        <v>1347</v>
      </c>
      <c r="D1787" t="str">
        <f>IFERROR(INDEX('Draft Master List'!E:F,MATCH(C1787,'Draft Master List'!E:E,0),2),"N/A")</f>
        <v>N/A</v>
      </c>
      <c r="E1787" t="s">
        <v>29</v>
      </c>
      <c r="F1787">
        <v>28</v>
      </c>
      <c r="G1787" t="s">
        <v>660</v>
      </c>
      <c r="H1787">
        <v>8</v>
      </c>
      <c r="I1787">
        <v>6</v>
      </c>
      <c r="J1787">
        <v>3</v>
      </c>
      <c r="K1787">
        <v>23</v>
      </c>
      <c r="L1787">
        <v>0</v>
      </c>
      <c r="M1787">
        <v>13</v>
      </c>
      <c r="N1787">
        <v>7.7</v>
      </c>
      <c r="O1787">
        <v>2.9</v>
      </c>
      <c r="P1787">
        <v>0.4</v>
      </c>
      <c r="Q1787">
        <v>53</v>
      </c>
      <c r="R1787">
        <v>33</v>
      </c>
      <c r="S1787">
        <v>400</v>
      </c>
      <c r="T1787">
        <v>12.1</v>
      </c>
      <c r="U1787">
        <v>2</v>
      </c>
      <c r="V1787">
        <v>37</v>
      </c>
      <c r="W1787">
        <v>4.0999999999999996</v>
      </c>
      <c r="X1787">
        <v>50</v>
      </c>
      <c r="Y1787" s="2">
        <v>0.623</v>
      </c>
      <c r="Z1787">
        <v>423</v>
      </c>
      <c r="AA1787">
        <v>2</v>
      </c>
      <c r="AB1787">
        <v>1</v>
      </c>
    </row>
    <row r="1788" spans="1:28" x14ac:dyDescent="0.25">
      <c r="A1788">
        <v>2010</v>
      </c>
      <c r="B1788">
        <v>220</v>
      </c>
      <c r="C1788" t="s">
        <v>625</v>
      </c>
      <c r="D1788" t="str">
        <f>IFERROR(INDEX('Draft Master List'!E:F,MATCH(C1788,'Draft Master List'!E:E,0),2),"N/A")</f>
        <v>N/A</v>
      </c>
      <c r="E1788" t="s">
        <v>9</v>
      </c>
      <c r="F1788">
        <v>32</v>
      </c>
      <c r="H1788">
        <v>12</v>
      </c>
      <c r="I1788">
        <v>0</v>
      </c>
      <c r="J1788">
        <v>3</v>
      </c>
      <c r="K1788">
        <v>-3</v>
      </c>
      <c r="L1788">
        <v>0</v>
      </c>
      <c r="M1788">
        <v>0</v>
      </c>
      <c r="N1788">
        <v>-1</v>
      </c>
      <c r="O1788">
        <v>-0.3</v>
      </c>
      <c r="P1788">
        <v>0.3</v>
      </c>
      <c r="Z1788">
        <v>-3</v>
      </c>
      <c r="AA1788">
        <v>0</v>
      </c>
      <c r="AB1788">
        <v>0</v>
      </c>
    </row>
    <row r="1789" spans="1:28" x14ac:dyDescent="0.25">
      <c r="A1789">
        <v>2010</v>
      </c>
      <c r="B1789">
        <v>221</v>
      </c>
      <c r="C1789" t="s">
        <v>501</v>
      </c>
      <c r="D1789" t="str">
        <f>IFERROR(INDEX('Draft Master List'!E:F,MATCH(C1789,'Draft Master List'!E:E,0),2),"N/A")</f>
        <v>2352007</v>
      </c>
      <c r="E1789" t="s">
        <v>64</v>
      </c>
      <c r="F1789">
        <v>27</v>
      </c>
      <c r="G1789" t="s">
        <v>77</v>
      </c>
      <c r="H1789">
        <v>16</v>
      </c>
      <c r="I1789">
        <v>5</v>
      </c>
      <c r="J1789">
        <v>3</v>
      </c>
      <c r="K1789">
        <v>9</v>
      </c>
      <c r="L1789">
        <v>1</v>
      </c>
      <c r="M1789">
        <v>11</v>
      </c>
      <c r="N1789">
        <v>3</v>
      </c>
      <c r="O1789">
        <v>0.6</v>
      </c>
      <c r="P1789">
        <v>0.2</v>
      </c>
      <c r="Q1789">
        <v>63</v>
      </c>
      <c r="R1789">
        <v>40</v>
      </c>
      <c r="S1789">
        <v>346</v>
      </c>
      <c r="T1789">
        <v>8.6999999999999993</v>
      </c>
      <c r="U1789">
        <v>0</v>
      </c>
      <c r="V1789">
        <v>25</v>
      </c>
      <c r="W1789">
        <v>2.5</v>
      </c>
      <c r="X1789">
        <v>21.6</v>
      </c>
      <c r="Y1789" s="2">
        <v>0.63500000000000001</v>
      </c>
      <c r="Z1789">
        <v>355</v>
      </c>
      <c r="AA1789">
        <v>1</v>
      </c>
      <c r="AB1789">
        <v>3</v>
      </c>
    </row>
    <row r="1790" spans="1:28" x14ac:dyDescent="0.25">
      <c r="A1790">
        <v>2010</v>
      </c>
      <c r="B1790">
        <v>222</v>
      </c>
      <c r="C1790" t="s">
        <v>1244</v>
      </c>
      <c r="D1790" t="str">
        <f>IFERROR(INDEX('Draft Master List'!E:F,MATCH(C1790,'Draft Master List'!E:E,0),2),"N/A")</f>
        <v>N/A</v>
      </c>
      <c r="E1790" t="s">
        <v>22</v>
      </c>
      <c r="F1790">
        <v>24</v>
      </c>
      <c r="H1790">
        <v>3</v>
      </c>
      <c r="I1790">
        <v>0</v>
      </c>
      <c r="J1790">
        <v>3</v>
      </c>
      <c r="K1790">
        <v>7</v>
      </c>
      <c r="L1790">
        <v>1</v>
      </c>
      <c r="M1790">
        <v>6</v>
      </c>
      <c r="N1790">
        <v>2.2999999999999998</v>
      </c>
      <c r="O1790">
        <v>2.2999999999999998</v>
      </c>
      <c r="P1790">
        <v>1</v>
      </c>
      <c r="Z1790">
        <v>7</v>
      </c>
      <c r="AA1790">
        <v>1</v>
      </c>
      <c r="AB1790">
        <v>0</v>
      </c>
    </row>
    <row r="1791" spans="1:28" x14ac:dyDescent="0.25">
      <c r="A1791">
        <v>2010</v>
      </c>
      <c r="B1791">
        <v>223</v>
      </c>
      <c r="C1791" t="s">
        <v>546</v>
      </c>
      <c r="D1791" t="str">
        <f>IFERROR(INDEX('Draft Master List'!E:F,MATCH(C1791,'Draft Master List'!E:E,0),2),"N/A")</f>
        <v>1752006</v>
      </c>
      <c r="E1791" t="s">
        <v>34</v>
      </c>
      <c r="F1791">
        <v>26</v>
      </c>
      <c r="G1791" t="s">
        <v>758</v>
      </c>
      <c r="H1791">
        <v>14</v>
      </c>
      <c r="I1791">
        <v>8</v>
      </c>
      <c r="J1791">
        <v>3</v>
      </c>
      <c r="K1791">
        <v>18</v>
      </c>
      <c r="L1791">
        <v>0</v>
      </c>
      <c r="M1791">
        <v>10</v>
      </c>
      <c r="N1791">
        <v>6</v>
      </c>
      <c r="O1791">
        <v>1.3</v>
      </c>
      <c r="P1791">
        <v>0.2</v>
      </c>
      <c r="Q1791">
        <v>45</v>
      </c>
      <c r="R1791">
        <v>29</v>
      </c>
      <c r="S1791">
        <v>331</v>
      </c>
      <c r="T1791">
        <v>11.4</v>
      </c>
      <c r="U1791">
        <v>0</v>
      </c>
      <c r="V1791">
        <v>38</v>
      </c>
      <c r="W1791">
        <v>2.1</v>
      </c>
      <c r="X1791">
        <v>23.6</v>
      </c>
      <c r="Y1791" s="2">
        <v>0.64400000000000002</v>
      </c>
      <c r="Z1791">
        <v>349</v>
      </c>
      <c r="AA1791">
        <v>0</v>
      </c>
      <c r="AB1791">
        <v>1</v>
      </c>
    </row>
    <row r="1792" spans="1:28" x14ac:dyDescent="0.25">
      <c r="A1792">
        <v>2010</v>
      </c>
      <c r="B1792">
        <v>224</v>
      </c>
      <c r="C1792" t="s">
        <v>741</v>
      </c>
      <c r="D1792" t="str">
        <f>IFERROR(INDEX('Draft Master List'!E:F,MATCH(C1792,'Draft Master List'!E:E,0),2),"N/A")</f>
        <v>N/A</v>
      </c>
      <c r="E1792" t="s">
        <v>7</v>
      </c>
      <c r="F1792">
        <v>23</v>
      </c>
      <c r="H1792">
        <v>13</v>
      </c>
      <c r="I1792">
        <v>0</v>
      </c>
      <c r="J1792">
        <v>2</v>
      </c>
      <c r="K1792">
        <v>6</v>
      </c>
      <c r="L1792">
        <v>0</v>
      </c>
      <c r="M1792">
        <v>3</v>
      </c>
      <c r="N1792">
        <v>3</v>
      </c>
      <c r="O1792">
        <v>0.5</v>
      </c>
      <c r="P1792">
        <v>0.2</v>
      </c>
      <c r="Q1792">
        <v>5</v>
      </c>
      <c r="R1792">
        <v>2</v>
      </c>
      <c r="S1792">
        <v>10</v>
      </c>
      <c r="T1792">
        <v>5</v>
      </c>
      <c r="U1792">
        <v>0</v>
      </c>
      <c r="V1792">
        <v>15</v>
      </c>
      <c r="W1792">
        <v>0.2</v>
      </c>
      <c r="X1792">
        <v>0.8</v>
      </c>
      <c r="Y1792" s="2">
        <v>0.4</v>
      </c>
      <c r="Z1792">
        <v>16</v>
      </c>
      <c r="AA1792">
        <v>0</v>
      </c>
      <c r="AB1792">
        <v>2</v>
      </c>
    </row>
    <row r="1793" spans="1:28" x14ac:dyDescent="0.25">
      <c r="A1793">
        <v>2010</v>
      </c>
      <c r="B1793">
        <v>225</v>
      </c>
      <c r="C1793" t="s">
        <v>390</v>
      </c>
      <c r="D1793" t="str">
        <f>IFERROR(INDEX('Draft Master List'!E:F,MATCH(C1793,'Draft Master List'!E:E,0),2),"N/A")</f>
        <v>702008</v>
      </c>
      <c r="E1793" t="s">
        <v>63</v>
      </c>
      <c r="F1793">
        <v>23</v>
      </c>
      <c r="G1793" t="s">
        <v>77</v>
      </c>
      <c r="H1793">
        <v>14</v>
      </c>
      <c r="I1793">
        <v>3</v>
      </c>
      <c r="J1793">
        <v>2</v>
      </c>
      <c r="K1793">
        <v>9</v>
      </c>
      <c r="L1793">
        <v>0</v>
      </c>
      <c r="M1793">
        <v>5</v>
      </c>
      <c r="N1793">
        <v>4.5</v>
      </c>
      <c r="O1793">
        <v>0.6</v>
      </c>
      <c r="P1793">
        <v>0.1</v>
      </c>
      <c r="Q1793">
        <v>71</v>
      </c>
      <c r="R1793">
        <v>46</v>
      </c>
      <c r="S1793">
        <v>561</v>
      </c>
      <c r="T1793">
        <v>12.2</v>
      </c>
      <c r="U1793">
        <v>3</v>
      </c>
      <c r="V1793">
        <v>48</v>
      </c>
      <c r="W1793">
        <v>3.3</v>
      </c>
      <c r="X1793">
        <v>40.1</v>
      </c>
      <c r="Y1793" s="2">
        <v>0.64800000000000002</v>
      </c>
      <c r="Z1793">
        <v>570</v>
      </c>
      <c r="AA1793">
        <v>3</v>
      </c>
      <c r="AB1793">
        <v>1</v>
      </c>
    </row>
    <row r="1794" spans="1:28" x14ac:dyDescent="0.25">
      <c r="A1794">
        <v>2010</v>
      </c>
      <c r="B1794">
        <v>226</v>
      </c>
      <c r="C1794" t="s">
        <v>1348</v>
      </c>
      <c r="D1794" t="str">
        <f>IFERROR(INDEX('Draft Master List'!E:F,MATCH(C1794,'Draft Master List'!E:E,0),2),"N/A")</f>
        <v>N/A</v>
      </c>
      <c r="E1794" t="s">
        <v>16</v>
      </c>
      <c r="F1794">
        <v>32</v>
      </c>
      <c r="H1794">
        <v>7</v>
      </c>
      <c r="I1794">
        <v>0</v>
      </c>
      <c r="J1794">
        <v>2</v>
      </c>
      <c r="K1794">
        <v>11</v>
      </c>
      <c r="L1794">
        <v>0</v>
      </c>
      <c r="M1794">
        <v>6</v>
      </c>
      <c r="N1794">
        <v>5.5</v>
      </c>
      <c r="O1794">
        <v>1.6</v>
      </c>
      <c r="P1794">
        <v>0.3</v>
      </c>
      <c r="Q1794">
        <v>2</v>
      </c>
      <c r="R1794">
        <v>2</v>
      </c>
      <c r="S1794">
        <v>9</v>
      </c>
      <c r="T1794">
        <v>4.5</v>
      </c>
      <c r="U1794">
        <v>0</v>
      </c>
      <c r="V1794">
        <v>6</v>
      </c>
      <c r="W1794">
        <v>0.3</v>
      </c>
      <c r="X1794">
        <v>1.3</v>
      </c>
      <c r="Y1794" s="2">
        <v>1</v>
      </c>
      <c r="Z1794">
        <v>20</v>
      </c>
      <c r="AA1794">
        <v>0</v>
      </c>
      <c r="AB1794">
        <v>0</v>
      </c>
    </row>
    <row r="1795" spans="1:28" x14ac:dyDescent="0.25">
      <c r="A1795">
        <v>2010</v>
      </c>
      <c r="B1795">
        <v>227</v>
      </c>
      <c r="C1795" t="s">
        <v>1304</v>
      </c>
      <c r="D1795" t="str">
        <f>IFERROR(INDEX('Draft Master List'!E:F,MATCH(C1795,'Draft Master List'!E:E,0),2),"N/A")</f>
        <v>N/A</v>
      </c>
      <c r="E1795" t="s">
        <v>33</v>
      </c>
      <c r="F1795">
        <v>25</v>
      </c>
      <c r="G1795" t="s">
        <v>74</v>
      </c>
      <c r="H1795">
        <v>16</v>
      </c>
      <c r="I1795">
        <v>8</v>
      </c>
      <c r="J1795">
        <v>2</v>
      </c>
      <c r="K1795">
        <v>-3</v>
      </c>
      <c r="L1795">
        <v>0</v>
      </c>
      <c r="M1795">
        <v>0</v>
      </c>
      <c r="N1795">
        <v>-1.5</v>
      </c>
      <c r="O1795">
        <v>-0.2</v>
      </c>
      <c r="P1795">
        <v>0.1</v>
      </c>
      <c r="Q1795">
        <v>125</v>
      </c>
      <c r="R1795">
        <v>79</v>
      </c>
      <c r="S1795">
        <v>820</v>
      </c>
      <c r="T1795">
        <v>10.4</v>
      </c>
      <c r="U1795">
        <v>5</v>
      </c>
      <c r="V1795">
        <v>29</v>
      </c>
      <c r="W1795">
        <v>4.9000000000000004</v>
      </c>
      <c r="X1795">
        <v>51.3</v>
      </c>
      <c r="Y1795" s="2">
        <v>0.63200000000000001</v>
      </c>
      <c r="Z1795">
        <v>817</v>
      </c>
      <c r="AA1795">
        <v>5</v>
      </c>
      <c r="AB1795">
        <v>3</v>
      </c>
    </row>
    <row r="1796" spans="1:28" x14ac:dyDescent="0.25">
      <c r="A1796">
        <v>2010</v>
      </c>
      <c r="B1796">
        <v>228</v>
      </c>
      <c r="C1796" t="s">
        <v>641</v>
      </c>
      <c r="D1796" t="str">
        <f>IFERROR(INDEX('Draft Master List'!E:F,MATCH(C1796,'Draft Master List'!E:E,0),2),"N/A")</f>
        <v>N/A</v>
      </c>
      <c r="E1796" t="s">
        <v>3</v>
      </c>
      <c r="F1796">
        <v>30</v>
      </c>
      <c r="G1796" t="s">
        <v>74</v>
      </c>
      <c r="H1796">
        <v>16</v>
      </c>
      <c r="I1796">
        <v>16</v>
      </c>
      <c r="J1796">
        <v>2</v>
      </c>
      <c r="K1796">
        <v>2</v>
      </c>
      <c r="L1796">
        <v>0</v>
      </c>
      <c r="M1796">
        <v>3</v>
      </c>
      <c r="N1796">
        <v>1</v>
      </c>
      <c r="O1796">
        <v>0.1</v>
      </c>
      <c r="P1796">
        <v>0.1</v>
      </c>
      <c r="Q1796">
        <v>109</v>
      </c>
      <c r="R1796">
        <v>64</v>
      </c>
      <c r="S1796">
        <v>837</v>
      </c>
      <c r="T1796">
        <v>13.1</v>
      </c>
      <c r="U1796">
        <v>7</v>
      </c>
      <c r="V1796">
        <v>61</v>
      </c>
      <c r="W1796">
        <v>4</v>
      </c>
      <c r="X1796">
        <v>52.3</v>
      </c>
      <c r="Y1796" s="2">
        <v>0.58699999999999997</v>
      </c>
      <c r="Z1796">
        <v>839</v>
      </c>
      <c r="AA1796">
        <v>7</v>
      </c>
      <c r="AB1796">
        <v>1</v>
      </c>
    </row>
    <row r="1797" spans="1:28" x14ac:dyDescent="0.25">
      <c r="A1797">
        <v>2010</v>
      </c>
      <c r="B1797">
        <v>229</v>
      </c>
      <c r="C1797" t="s">
        <v>619</v>
      </c>
      <c r="D1797" t="str">
        <f>IFERROR(INDEX('Draft Master List'!E:F,MATCH(C1797,'Draft Master List'!E:E,0),2),"N/A")</f>
        <v>N/A</v>
      </c>
      <c r="E1797" t="s">
        <v>4</v>
      </c>
      <c r="F1797">
        <v>38</v>
      </c>
      <c r="G1797" t="s">
        <v>62</v>
      </c>
      <c r="H1797">
        <v>1</v>
      </c>
      <c r="I1797">
        <v>1</v>
      </c>
      <c r="J1797">
        <v>2</v>
      </c>
      <c r="K1797">
        <v>8</v>
      </c>
      <c r="L1797">
        <v>0</v>
      </c>
      <c r="M1797">
        <v>6</v>
      </c>
      <c r="N1797">
        <v>4</v>
      </c>
      <c r="O1797">
        <v>8</v>
      </c>
      <c r="P1797">
        <v>2</v>
      </c>
      <c r="Z1797">
        <v>8</v>
      </c>
      <c r="AA1797">
        <v>0</v>
      </c>
      <c r="AB1797">
        <v>0</v>
      </c>
    </row>
    <row r="1798" spans="1:28" x14ac:dyDescent="0.25">
      <c r="A1798">
        <v>2010</v>
      </c>
      <c r="B1798">
        <v>230</v>
      </c>
      <c r="C1798" t="s">
        <v>1252</v>
      </c>
      <c r="D1798" t="str">
        <f>IFERROR(INDEX('Draft Master List'!E:F,MATCH(C1798,'Draft Master List'!E:E,0),2),"N/A")</f>
        <v>N/A</v>
      </c>
      <c r="E1798" t="s">
        <v>13</v>
      </c>
      <c r="F1798">
        <v>25</v>
      </c>
      <c r="H1798">
        <v>3</v>
      </c>
      <c r="I1798">
        <v>0</v>
      </c>
      <c r="J1798">
        <v>2</v>
      </c>
      <c r="K1798">
        <v>11</v>
      </c>
      <c r="L1798">
        <v>0</v>
      </c>
      <c r="M1798">
        <v>9</v>
      </c>
      <c r="N1798">
        <v>5.5</v>
      </c>
      <c r="O1798">
        <v>3.7</v>
      </c>
      <c r="P1798">
        <v>0.7</v>
      </c>
      <c r="Z1798">
        <v>11</v>
      </c>
      <c r="AA1798">
        <v>0</v>
      </c>
      <c r="AB1798">
        <v>0</v>
      </c>
    </row>
    <row r="1799" spans="1:28" x14ac:dyDescent="0.25">
      <c r="A1799">
        <v>2010</v>
      </c>
      <c r="B1799">
        <v>231</v>
      </c>
      <c r="C1799" t="s">
        <v>342</v>
      </c>
      <c r="D1799" t="str">
        <f>IFERROR(INDEX('Draft Master List'!E:F,MATCH(C1799,'Draft Master List'!E:E,0),2),"N/A")</f>
        <v>1292009</v>
      </c>
      <c r="E1799" t="s">
        <v>669</v>
      </c>
      <c r="F1799">
        <v>24</v>
      </c>
      <c r="H1799">
        <v>4</v>
      </c>
      <c r="I1799">
        <v>0</v>
      </c>
      <c r="J1799">
        <v>2</v>
      </c>
      <c r="K1799">
        <v>-1</v>
      </c>
      <c r="L1799">
        <v>0</v>
      </c>
      <c r="M1799">
        <v>0</v>
      </c>
      <c r="N1799">
        <v>-0.5</v>
      </c>
      <c r="O1799">
        <v>-0.3</v>
      </c>
      <c r="P1799">
        <v>0.5</v>
      </c>
      <c r="Z1799">
        <v>-1</v>
      </c>
      <c r="AA1799">
        <v>0</v>
      </c>
      <c r="AB1799">
        <v>0</v>
      </c>
    </row>
    <row r="1800" spans="1:28" x14ac:dyDescent="0.25">
      <c r="A1800">
        <v>2010</v>
      </c>
      <c r="B1800">
        <v>232</v>
      </c>
      <c r="C1800" t="s">
        <v>334</v>
      </c>
      <c r="D1800" t="str">
        <f>IFERROR(INDEX('Draft Master List'!E:F,MATCH(C1800,'Draft Master List'!E:E,0),2),"N/A")</f>
        <v>912009</v>
      </c>
      <c r="E1800" t="s">
        <v>19</v>
      </c>
      <c r="F1800">
        <v>24</v>
      </c>
      <c r="G1800" t="s">
        <v>74</v>
      </c>
      <c r="H1800">
        <v>13</v>
      </c>
      <c r="I1800">
        <v>8</v>
      </c>
      <c r="J1800">
        <v>2</v>
      </c>
      <c r="K1800">
        <v>6</v>
      </c>
      <c r="L1800">
        <v>0</v>
      </c>
      <c r="M1800">
        <v>4</v>
      </c>
      <c r="N1800">
        <v>3</v>
      </c>
      <c r="O1800">
        <v>0.5</v>
      </c>
      <c r="P1800">
        <v>0.2</v>
      </c>
      <c r="Q1800">
        <v>70</v>
      </c>
      <c r="R1800">
        <v>36</v>
      </c>
      <c r="S1800">
        <v>385</v>
      </c>
      <c r="T1800">
        <v>10.7</v>
      </c>
      <c r="U1800">
        <v>4</v>
      </c>
      <c r="V1800">
        <v>63</v>
      </c>
      <c r="W1800">
        <v>2.8</v>
      </c>
      <c r="X1800">
        <v>29.6</v>
      </c>
      <c r="Y1800" s="2">
        <v>0.51400000000000001</v>
      </c>
      <c r="Z1800">
        <v>391</v>
      </c>
      <c r="AA1800">
        <v>4</v>
      </c>
      <c r="AB1800">
        <v>0</v>
      </c>
    </row>
    <row r="1801" spans="1:28" x14ac:dyDescent="0.25">
      <c r="A1801">
        <v>2010</v>
      </c>
      <c r="B1801">
        <v>233</v>
      </c>
      <c r="C1801" t="s">
        <v>78</v>
      </c>
      <c r="D1801" t="str">
        <f>IFERROR(INDEX('Draft Master List'!E:F,MATCH(C1801,'Draft Master List'!E:E,0),2),"N/A")</f>
        <v>492006</v>
      </c>
      <c r="E1801" t="s">
        <v>32</v>
      </c>
      <c r="F1801">
        <v>27</v>
      </c>
      <c r="H1801">
        <v>1</v>
      </c>
      <c r="I1801">
        <v>0</v>
      </c>
      <c r="J1801">
        <v>2</v>
      </c>
      <c r="K1801">
        <v>9</v>
      </c>
      <c r="L1801">
        <v>1</v>
      </c>
      <c r="M1801">
        <v>10</v>
      </c>
      <c r="N1801">
        <v>4.5</v>
      </c>
      <c r="O1801">
        <v>9</v>
      </c>
      <c r="P1801">
        <v>2</v>
      </c>
      <c r="Z1801">
        <v>9</v>
      </c>
      <c r="AA1801">
        <v>1</v>
      </c>
      <c r="AB1801">
        <v>0</v>
      </c>
    </row>
    <row r="1802" spans="1:28" x14ac:dyDescent="0.25">
      <c r="A1802">
        <v>2010</v>
      </c>
      <c r="B1802">
        <v>234</v>
      </c>
      <c r="C1802" t="s">
        <v>731</v>
      </c>
      <c r="D1802" t="str">
        <f>IFERROR(INDEX('Draft Master List'!E:F,MATCH(C1802,'Draft Master List'!E:E,0),2),"N/A")</f>
        <v>N/A</v>
      </c>
      <c r="E1802" t="s">
        <v>0</v>
      </c>
      <c r="F1802">
        <v>24</v>
      </c>
      <c r="H1802">
        <v>13</v>
      </c>
      <c r="I1802">
        <v>0</v>
      </c>
      <c r="J1802">
        <v>2</v>
      </c>
      <c r="K1802">
        <v>16</v>
      </c>
      <c r="L1802">
        <v>0</v>
      </c>
      <c r="M1802">
        <v>16</v>
      </c>
      <c r="N1802">
        <v>8</v>
      </c>
      <c r="O1802">
        <v>1.2</v>
      </c>
      <c r="P1802">
        <v>0.2</v>
      </c>
      <c r="Z1802">
        <v>16</v>
      </c>
      <c r="AA1802">
        <v>0</v>
      </c>
      <c r="AB1802">
        <v>1</v>
      </c>
    </row>
    <row r="1803" spans="1:28" x14ac:dyDescent="0.25">
      <c r="A1803">
        <v>2010</v>
      </c>
      <c r="B1803">
        <v>235</v>
      </c>
      <c r="C1803" t="s">
        <v>391</v>
      </c>
      <c r="D1803" t="str">
        <f>IFERROR(INDEX('Draft Master List'!E:F,MATCH(C1803,'Draft Master List'!E:E,0),2),"N/A")</f>
        <v>812008</v>
      </c>
      <c r="E1803" t="s">
        <v>10</v>
      </c>
      <c r="F1803">
        <v>25</v>
      </c>
      <c r="G1803" t="s">
        <v>660</v>
      </c>
      <c r="H1803">
        <v>10</v>
      </c>
      <c r="I1803">
        <v>5</v>
      </c>
      <c r="J1803">
        <v>2</v>
      </c>
      <c r="K1803">
        <v>5</v>
      </c>
      <c r="L1803">
        <v>0</v>
      </c>
      <c r="M1803">
        <v>3</v>
      </c>
      <c r="N1803">
        <v>2.5</v>
      </c>
      <c r="O1803">
        <v>0.5</v>
      </c>
      <c r="P1803">
        <v>0.2</v>
      </c>
      <c r="Q1803">
        <v>59</v>
      </c>
      <c r="R1803">
        <v>26</v>
      </c>
      <c r="S1803">
        <v>291</v>
      </c>
      <c r="T1803">
        <v>11.2</v>
      </c>
      <c r="U1803">
        <v>1</v>
      </c>
      <c r="V1803">
        <v>36</v>
      </c>
      <c r="W1803">
        <v>2.6</v>
      </c>
      <c r="X1803">
        <v>29.1</v>
      </c>
      <c r="Y1803" s="2">
        <v>0.441</v>
      </c>
      <c r="Z1803">
        <v>296</v>
      </c>
      <c r="AA1803">
        <v>1</v>
      </c>
      <c r="AB1803">
        <v>0</v>
      </c>
    </row>
    <row r="1804" spans="1:28" x14ac:dyDescent="0.25">
      <c r="A1804">
        <v>2010</v>
      </c>
      <c r="B1804">
        <v>236</v>
      </c>
      <c r="C1804" t="s">
        <v>124</v>
      </c>
      <c r="D1804" t="str">
        <f>IFERROR(INDEX('Draft Master List'!E:F,MATCH(C1804,'Draft Master List'!E:E,0),2),"N/A")</f>
        <v>842008</v>
      </c>
      <c r="E1804" t="s">
        <v>21</v>
      </c>
      <c r="F1804">
        <v>26</v>
      </c>
      <c r="G1804" t="s">
        <v>77</v>
      </c>
      <c r="H1804">
        <v>16</v>
      </c>
      <c r="I1804">
        <v>4</v>
      </c>
      <c r="J1804">
        <v>2</v>
      </c>
      <c r="K1804">
        <v>-5</v>
      </c>
      <c r="L1804">
        <v>0</v>
      </c>
      <c r="M1804">
        <v>0</v>
      </c>
      <c r="N1804">
        <v>-2.5</v>
      </c>
      <c r="O1804">
        <v>-0.3</v>
      </c>
      <c r="P1804">
        <v>0.1</v>
      </c>
      <c r="Q1804">
        <v>53</v>
      </c>
      <c r="R1804">
        <v>22</v>
      </c>
      <c r="S1804">
        <v>294</v>
      </c>
      <c r="T1804">
        <v>13.4</v>
      </c>
      <c r="U1804">
        <v>1</v>
      </c>
      <c r="V1804">
        <v>46</v>
      </c>
      <c r="W1804">
        <v>1.4</v>
      </c>
      <c r="X1804">
        <v>18.399999999999999</v>
      </c>
      <c r="Y1804" s="2">
        <v>0.41499999999999998</v>
      </c>
      <c r="Z1804">
        <v>289</v>
      </c>
      <c r="AA1804">
        <v>1</v>
      </c>
      <c r="AB1804">
        <v>0</v>
      </c>
    </row>
    <row r="1805" spans="1:28" x14ac:dyDescent="0.25">
      <c r="A1805">
        <v>2010</v>
      </c>
      <c r="B1805">
        <v>237</v>
      </c>
      <c r="C1805" t="s">
        <v>1349</v>
      </c>
      <c r="D1805" t="str">
        <f>IFERROR(INDEX('Draft Master List'!E:F,MATCH(C1805,'Draft Master List'!E:E,0),2),"N/A")</f>
        <v>N/A</v>
      </c>
      <c r="E1805" t="s">
        <v>18</v>
      </c>
      <c r="F1805">
        <v>29</v>
      </c>
      <c r="G1805" t="s">
        <v>1069</v>
      </c>
      <c r="H1805">
        <v>16</v>
      </c>
      <c r="I1805">
        <v>4</v>
      </c>
      <c r="J1805">
        <v>2</v>
      </c>
      <c r="K1805">
        <v>2</v>
      </c>
      <c r="L1805">
        <v>0</v>
      </c>
      <c r="M1805">
        <v>2</v>
      </c>
      <c r="N1805">
        <v>1</v>
      </c>
      <c r="O1805">
        <v>0.1</v>
      </c>
      <c r="P1805">
        <v>0.1</v>
      </c>
      <c r="Q1805">
        <v>5</v>
      </c>
      <c r="R1805">
        <v>4</v>
      </c>
      <c r="S1805">
        <v>30</v>
      </c>
      <c r="T1805">
        <v>7.5</v>
      </c>
      <c r="U1805">
        <v>0</v>
      </c>
      <c r="V1805">
        <v>10</v>
      </c>
      <c r="W1805">
        <v>0.3</v>
      </c>
      <c r="X1805">
        <v>1.9</v>
      </c>
      <c r="Y1805" s="2">
        <v>0.8</v>
      </c>
      <c r="Z1805">
        <v>32</v>
      </c>
      <c r="AA1805">
        <v>0</v>
      </c>
      <c r="AB1805">
        <v>0</v>
      </c>
    </row>
    <row r="1806" spans="1:28" x14ac:dyDescent="0.25">
      <c r="A1806">
        <v>2010</v>
      </c>
      <c r="B1806">
        <v>238</v>
      </c>
      <c r="C1806" t="s">
        <v>100</v>
      </c>
      <c r="D1806" t="str">
        <f>IFERROR(INDEX('Draft Master List'!E:F,MATCH(C1806,'Draft Master List'!E:E,0),2),"N/A")</f>
        <v>2322009</v>
      </c>
      <c r="E1806" t="s">
        <v>30</v>
      </c>
      <c r="F1806">
        <v>24</v>
      </c>
      <c r="G1806" t="s">
        <v>77</v>
      </c>
      <c r="H1806">
        <v>15</v>
      </c>
      <c r="I1806">
        <v>3</v>
      </c>
      <c r="J1806">
        <v>2</v>
      </c>
      <c r="K1806">
        <v>14</v>
      </c>
      <c r="L1806">
        <v>0</v>
      </c>
      <c r="M1806">
        <v>13</v>
      </c>
      <c r="N1806">
        <v>7</v>
      </c>
      <c r="O1806">
        <v>0.9</v>
      </c>
      <c r="P1806">
        <v>0.1</v>
      </c>
      <c r="Q1806">
        <v>14</v>
      </c>
      <c r="R1806">
        <v>7</v>
      </c>
      <c r="S1806">
        <v>86</v>
      </c>
      <c r="T1806">
        <v>12.3</v>
      </c>
      <c r="U1806">
        <v>0</v>
      </c>
      <c r="V1806">
        <v>40</v>
      </c>
      <c r="W1806">
        <v>0.5</v>
      </c>
      <c r="X1806">
        <v>5.7</v>
      </c>
      <c r="Y1806" s="2">
        <v>0.5</v>
      </c>
      <c r="Z1806">
        <v>100</v>
      </c>
      <c r="AA1806">
        <v>0</v>
      </c>
      <c r="AB1806">
        <v>1</v>
      </c>
    </row>
    <row r="1807" spans="1:28" x14ac:dyDescent="0.25">
      <c r="A1807">
        <v>2010</v>
      </c>
      <c r="B1807">
        <v>239</v>
      </c>
      <c r="C1807" t="s">
        <v>1350</v>
      </c>
      <c r="D1807" t="str">
        <f>IFERROR(INDEX('Draft Master List'!E:F,MATCH(C1807,'Draft Master List'!E:E,0),2),"N/A")</f>
        <v>N/A</v>
      </c>
      <c r="E1807" t="s">
        <v>0</v>
      </c>
      <c r="F1807">
        <v>32</v>
      </c>
      <c r="G1807" t="s">
        <v>732</v>
      </c>
      <c r="H1807">
        <v>16</v>
      </c>
      <c r="I1807">
        <v>6</v>
      </c>
      <c r="J1807">
        <v>2</v>
      </c>
      <c r="K1807">
        <v>2</v>
      </c>
      <c r="L1807">
        <v>0</v>
      </c>
      <c r="M1807">
        <v>2</v>
      </c>
      <c r="N1807">
        <v>1</v>
      </c>
      <c r="O1807">
        <v>0.1</v>
      </c>
      <c r="P1807">
        <v>0.1</v>
      </c>
      <c r="Q1807">
        <v>11</v>
      </c>
      <c r="R1807">
        <v>7</v>
      </c>
      <c r="S1807">
        <v>41</v>
      </c>
      <c r="T1807">
        <v>5.9</v>
      </c>
      <c r="U1807">
        <v>1</v>
      </c>
      <c r="V1807">
        <v>18</v>
      </c>
      <c r="W1807">
        <v>0.4</v>
      </c>
      <c r="X1807">
        <v>2.6</v>
      </c>
      <c r="Y1807" s="2">
        <v>0.63600000000000001</v>
      </c>
      <c r="Z1807">
        <v>43</v>
      </c>
      <c r="AA1807">
        <v>1</v>
      </c>
      <c r="AB1807">
        <v>0</v>
      </c>
    </row>
    <row r="1808" spans="1:28" x14ac:dyDescent="0.25">
      <c r="A1808">
        <v>2010</v>
      </c>
      <c r="B1808">
        <v>240</v>
      </c>
      <c r="C1808" t="s">
        <v>118</v>
      </c>
      <c r="D1808" t="str">
        <f>IFERROR(INDEX('Draft Master List'!E:F,MATCH(C1808,'Draft Master List'!E:E,0),2),"N/A")</f>
        <v>2052008</v>
      </c>
      <c r="E1808" t="s">
        <v>20</v>
      </c>
      <c r="F1808">
        <v>24</v>
      </c>
      <c r="G1808" t="s">
        <v>74</v>
      </c>
      <c r="H1808">
        <v>14</v>
      </c>
      <c r="I1808">
        <v>14</v>
      </c>
      <c r="J1808">
        <v>2</v>
      </c>
      <c r="K1808">
        <v>6</v>
      </c>
      <c r="L1808">
        <v>0</v>
      </c>
      <c r="M1808">
        <v>11</v>
      </c>
      <c r="N1808">
        <v>3</v>
      </c>
      <c r="O1808">
        <v>0.4</v>
      </c>
      <c r="P1808">
        <v>0.1</v>
      </c>
      <c r="Q1808">
        <v>119</v>
      </c>
      <c r="R1808">
        <v>67</v>
      </c>
      <c r="S1808">
        <v>784</v>
      </c>
      <c r="T1808">
        <v>11.7</v>
      </c>
      <c r="U1808">
        <v>6</v>
      </c>
      <c r="V1808">
        <v>57</v>
      </c>
      <c r="W1808">
        <v>4.8</v>
      </c>
      <c r="X1808">
        <v>56</v>
      </c>
      <c r="Y1808" s="2">
        <v>0.56299999999999994</v>
      </c>
      <c r="Z1808">
        <v>790</v>
      </c>
      <c r="AA1808">
        <v>6</v>
      </c>
      <c r="AB1808">
        <v>0</v>
      </c>
    </row>
    <row r="1809" spans="1:28" x14ac:dyDescent="0.25">
      <c r="A1809">
        <v>2010</v>
      </c>
      <c r="B1809">
        <v>241</v>
      </c>
      <c r="C1809" t="s">
        <v>97</v>
      </c>
      <c r="D1809" t="str">
        <f>IFERROR(INDEX('Draft Master List'!E:F,MATCH(C1809,'Draft Master List'!E:E,0),2),"N/A")</f>
        <v>92007</v>
      </c>
      <c r="E1809" t="s">
        <v>34</v>
      </c>
      <c r="F1809">
        <v>25</v>
      </c>
      <c r="H1809">
        <v>13</v>
      </c>
      <c r="I1809">
        <v>0</v>
      </c>
      <c r="J1809">
        <v>2</v>
      </c>
      <c r="K1809">
        <v>11</v>
      </c>
      <c r="L1809">
        <v>0</v>
      </c>
      <c r="M1809">
        <v>9</v>
      </c>
      <c r="N1809">
        <v>5.5</v>
      </c>
      <c r="O1809">
        <v>0.8</v>
      </c>
      <c r="P1809">
        <v>0.2</v>
      </c>
      <c r="Q1809">
        <v>35</v>
      </c>
      <c r="R1809">
        <v>12</v>
      </c>
      <c r="S1809">
        <v>163</v>
      </c>
      <c r="T1809">
        <v>13.6</v>
      </c>
      <c r="U1809">
        <v>1</v>
      </c>
      <c r="V1809">
        <v>37</v>
      </c>
      <c r="W1809">
        <v>0.9</v>
      </c>
      <c r="X1809">
        <v>12.5</v>
      </c>
      <c r="Y1809" s="2">
        <v>0.34300000000000003</v>
      </c>
      <c r="Z1809">
        <v>174</v>
      </c>
      <c r="AA1809">
        <v>1</v>
      </c>
      <c r="AB1809">
        <v>1</v>
      </c>
    </row>
    <row r="1810" spans="1:28" x14ac:dyDescent="0.25">
      <c r="A1810">
        <v>2010</v>
      </c>
      <c r="B1810">
        <v>242</v>
      </c>
      <c r="C1810" t="s">
        <v>337</v>
      </c>
      <c r="D1810" t="str">
        <f>IFERROR(INDEX('Draft Master List'!E:F,MATCH(C1810,'Draft Master List'!E:E,0),2),"N/A")</f>
        <v>1082009</v>
      </c>
      <c r="E1810" t="s">
        <v>33</v>
      </c>
      <c r="F1810">
        <v>24</v>
      </c>
      <c r="G1810" t="s">
        <v>74</v>
      </c>
      <c r="H1810">
        <v>12</v>
      </c>
      <c r="I1810">
        <v>11</v>
      </c>
      <c r="J1810">
        <v>2</v>
      </c>
      <c r="K1810">
        <v>27</v>
      </c>
      <c r="L1810">
        <v>0</v>
      </c>
      <c r="M1810">
        <v>30</v>
      </c>
      <c r="N1810">
        <v>13.5</v>
      </c>
      <c r="O1810">
        <v>2.2999999999999998</v>
      </c>
      <c r="P1810">
        <v>0.2</v>
      </c>
      <c r="Q1810">
        <v>73</v>
      </c>
      <c r="R1810">
        <v>43</v>
      </c>
      <c r="S1810">
        <v>615</v>
      </c>
      <c r="T1810">
        <v>14.3</v>
      </c>
      <c r="U1810">
        <v>1</v>
      </c>
      <c r="V1810">
        <v>54</v>
      </c>
      <c r="W1810">
        <v>3.6</v>
      </c>
      <c r="X1810">
        <v>51.3</v>
      </c>
      <c r="Y1810" s="2">
        <v>0.58899999999999997</v>
      </c>
      <c r="Z1810">
        <v>642</v>
      </c>
      <c r="AA1810">
        <v>1</v>
      </c>
      <c r="AB1810">
        <v>1</v>
      </c>
    </row>
    <row r="1811" spans="1:28" x14ac:dyDescent="0.25">
      <c r="A1811">
        <v>2010</v>
      </c>
      <c r="B1811">
        <v>243</v>
      </c>
      <c r="C1811" t="s">
        <v>512</v>
      </c>
      <c r="D1811" t="str">
        <f>IFERROR(INDEX('Draft Master List'!E:F,MATCH(C1811,'Draft Master List'!E:E,0),2),"N/A")</f>
        <v>252006</v>
      </c>
      <c r="E1811" t="s">
        <v>32</v>
      </c>
      <c r="F1811">
        <v>26</v>
      </c>
      <c r="G1811" t="s">
        <v>74</v>
      </c>
      <c r="H1811">
        <v>12</v>
      </c>
      <c r="I1811">
        <v>10</v>
      </c>
      <c r="J1811">
        <v>2</v>
      </c>
      <c r="K1811">
        <v>17</v>
      </c>
      <c r="L1811">
        <v>0</v>
      </c>
      <c r="M1811">
        <v>14</v>
      </c>
      <c r="N1811">
        <v>8.5</v>
      </c>
      <c r="O1811">
        <v>1.4</v>
      </c>
      <c r="P1811">
        <v>0.2</v>
      </c>
      <c r="Q1811">
        <v>96</v>
      </c>
      <c r="R1811">
        <v>52</v>
      </c>
      <c r="S1811">
        <v>746</v>
      </c>
      <c r="T1811">
        <v>14.3</v>
      </c>
      <c r="U1811">
        <v>6</v>
      </c>
      <c r="V1811">
        <v>52</v>
      </c>
      <c r="W1811">
        <v>4.3</v>
      </c>
      <c r="X1811">
        <v>62.2</v>
      </c>
      <c r="Y1811" s="2">
        <v>0.54200000000000004</v>
      </c>
      <c r="Z1811">
        <v>763</v>
      </c>
      <c r="AA1811">
        <v>6</v>
      </c>
      <c r="AB1811">
        <v>2</v>
      </c>
    </row>
    <row r="1812" spans="1:28" x14ac:dyDescent="0.25">
      <c r="A1812">
        <v>2010</v>
      </c>
      <c r="B1812">
        <v>244</v>
      </c>
      <c r="C1812" t="s">
        <v>1315</v>
      </c>
      <c r="D1812" t="str">
        <f>IFERROR(INDEX('Draft Master List'!E:F,MATCH(C1812,'Draft Master List'!E:E,0),2),"N/A")</f>
        <v>N/A</v>
      </c>
      <c r="E1812" t="s">
        <v>23</v>
      </c>
      <c r="F1812">
        <v>29</v>
      </c>
      <c r="G1812" t="s">
        <v>74</v>
      </c>
      <c r="H1812">
        <v>13</v>
      </c>
      <c r="I1812">
        <v>13</v>
      </c>
      <c r="J1812">
        <v>2</v>
      </c>
      <c r="K1812">
        <v>10</v>
      </c>
      <c r="L1812">
        <v>0</v>
      </c>
      <c r="M1812">
        <v>7</v>
      </c>
      <c r="N1812">
        <v>5</v>
      </c>
      <c r="O1812">
        <v>0.8</v>
      </c>
      <c r="P1812">
        <v>0.2</v>
      </c>
      <c r="Q1812">
        <v>138</v>
      </c>
      <c r="R1812">
        <v>86</v>
      </c>
      <c r="S1812">
        <v>1216</v>
      </c>
      <c r="T1812">
        <v>14.1</v>
      </c>
      <c r="U1812">
        <v>8</v>
      </c>
      <c r="V1812">
        <v>60</v>
      </c>
      <c r="W1812">
        <v>6.6</v>
      </c>
      <c r="X1812">
        <v>93.5</v>
      </c>
      <c r="Y1812" s="2">
        <v>0.623</v>
      </c>
      <c r="Z1812">
        <v>1226</v>
      </c>
      <c r="AA1812">
        <v>8</v>
      </c>
      <c r="AB1812">
        <v>1</v>
      </c>
    </row>
    <row r="1813" spans="1:28" x14ac:dyDescent="0.25">
      <c r="A1813">
        <v>2010</v>
      </c>
      <c r="B1813">
        <v>245</v>
      </c>
      <c r="C1813" t="s">
        <v>1218</v>
      </c>
      <c r="D1813" t="str">
        <f>IFERROR(INDEX('Draft Master List'!E:F,MATCH(C1813,'Draft Master List'!E:E,0),2),"N/A")</f>
        <v>N/A</v>
      </c>
      <c r="E1813" t="s">
        <v>4</v>
      </c>
      <c r="F1813">
        <v>29</v>
      </c>
      <c r="G1813" t="s">
        <v>212</v>
      </c>
      <c r="H1813">
        <v>16</v>
      </c>
      <c r="I1813">
        <v>13</v>
      </c>
      <c r="J1813">
        <v>2</v>
      </c>
      <c r="K1813">
        <v>4</v>
      </c>
      <c r="L1813">
        <v>0</v>
      </c>
      <c r="M1813">
        <v>3</v>
      </c>
      <c r="N1813">
        <v>2</v>
      </c>
      <c r="O1813">
        <v>0.3</v>
      </c>
      <c r="P1813">
        <v>0.1</v>
      </c>
      <c r="Q1813">
        <v>11</v>
      </c>
      <c r="R1813">
        <v>11</v>
      </c>
      <c r="S1813">
        <v>47</v>
      </c>
      <c r="T1813">
        <v>4.3</v>
      </c>
      <c r="U1813">
        <v>0</v>
      </c>
      <c r="V1813">
        <v>12</v>
      </c>
      <c r="W1813">
        <v>0.7</v>
      </c>
      <c r="X1813">
        <v>2.9</v>
      </c>
      <c r="Y1813" s="2">
        <v>1</v>
      </c>
      <c r="Z1813">
        <v>51</v>
      </c>
      <c r="AA1813">
        <v>0</v>
      </c>
      <c r="AB1813">
        <v>0</v>
      </c>
    </row>
    <row r="1814" spans="1:28" x14ac:dyDescent="0.25">
      <c r="A1814">
        <v>2010</v>
      </c>
      <c r="B1814">
        <v>246</v>
      </c>
      <c r="C1814" t="s">
        <v>455</v>
      </c>
      <c r="D1814" t="str">
        <f>IFERROR(INDEX('Draft Master List'!E:F,MATCH(C1814,'Draft Master List'!E:E,0),2),"N/A")</f>
        <v>732007</v>
      </c>
      <c r="E1814" t="s">
        <v>23</v>
      </c>
      <c r="F1814">
        <v>26</v>
      </c>
      <c r="G1814" t="s">
        <v>77</v>
      </c>
      <c r="H1814">
        <v>15</v>
      </c>
      <c r="I1814">
        <v>7</v>
      </c>
      <c r="J1814">
        <v>2</v>
      </c>
      <c r="K1814">
        <v>7</v>
      </c>
      <c r="L1814">
        <v>0</v>
      </c>
      <c r="M1814">
        <v>10</v>
      </c>
      <c r="N1814">
        <v>3.5</v>
      </c>
      <c r="O1814">
        <v>0.5</v>
      </c>
      <c r="P1814">
        <v>0.1</v>
      </c>
      <c r="Q1814">
        <v>78</v>
      </c>
      <c r="R1814">
        <v>51</v>
      </c>
      <c r="S1814">
        <v>562</v>
      </c>
      <c r="T1814">
        <v>11</v>
      </c>
      <c r="U1814">
        <v>3</v>
      </c>
      <c r="V1814">
        <v>47</v>
      </c>
      <c r="W1814">
        <v>3.4</v>
      </c>
      <c r="X1814">
        <v>37.5</v>
      </c>
      <c r="Y1814" s="2">
        <v>0.65400000000000003</v>
      </c>
      <c r="Z1814">
        <v>569</v>
      </c>
      <c r="AA1814">
        <v>3</v>
      </c>
      <c r="AB1814">
        <v>1</v>
      </c>
    </row>
    <row r="1815" spans="1:28" x14ac:dyDescent="0.25">
      <c r="A1815">
        <v>2010</v>
      </c>
      <c r="B1815">
        <v>247</v>
      </c>
      <c r="C1815" t="s">
        <v>121</v>
      </c>
      <c r="D1815" t="str">
        <f>IFERROR(INDEX('Draft Master List'!E:F,MATCH(C1815,'Draft Master List'!E:E,0),2),"N/A")</f>
        <v>1192006</v>
      </c>
      <c r="E1815" t="s">
        <v>33</v>
      </c>
      <c r="F1815">
        <v>26</v>
      </c>
      <c r="G1815" t="s">
        <v>74</v>
      </c>
      <c r="H1815">
        <v>14</v>
      </c>
      <c r="I1815">
        <v>14</v>
      </c>
      <c r="J1815">
        <v>2</v>
      </c>
      <c r="K1815">
        <v>3</v>
      </c>
      <c r="L1815">
        <v>0</v>
      </c>
      <c r="M1815">
        <v>4</v>
      </c>
      <c r="N1815">
        <v>1.5</v>
      </c>
      <c r="O1815">
        <v>0.2</v>
      </c>
      <c r="P1815">
        <v>0.1</v>
      </c>
      <c r="Q1815">
        <v>146</v>
      </c>
      <c r="R1815">
        <v>86</v>
      </c>
      <c r="S1815">
        <v>1014</v>
      </c>
      <c r="T1815">
        <v>11.8</v>
      </c>
      <c r="U1815">
        <v>3</v>
      </c>
      <c r="V1815">
        <v>46</v>
      </c>
      <c r="W1815">
        <v>6.1</v>
      </c>
      <c r="X1815">
        <v>72.400000000000006</v>
      </c>
      <c r="Y1815" s="2">
        <v>0.58899999999999997</v>
      </c>
      <c r="Z1815">
        <v>1017</v>
      </c>
      <c r="AA1815">
        <v>3</v>
      </c>
      <c r="AB1815">
        <v>2</v>
      </c>
    </row>
    <row r="1816" spans="1:28" x14ac:dyDescent="0.25">
      <c r="A1816">
        <v>2010</v>
      </c>
      <c r="B1816">
        <v>248</v>
      </c>
      <c r="C1816" t="s">
        <v>1351</v>
      </c>
      <c r="D1816" t="str">
        <f>IFERROR(INDEX('Draft Master List'!E:F,MATCH(C1816,'Draft Master List'!E:E,0),2),"N/A")</f>
        <v>N/A</v>
      </c>
      <c r="E1816" t="s">
        <v>4</v>
      </c>
      <c r="F1816">
        <v>26</v>
      </c>
      <c r="G1816" t="s">
        <v>1069</v>
      </c>
      <c r="H1816">
        <v>15</v>
      </c>
      <c r="I1816">
        <v>5</v>
      </c>
      <c r="J1816">
        <v>2</v>
      </c>
      <c r="K1816">
        <v>9</v>
      </c>
      <c r="L1816">
        <v>0</v>
      </c>
      <c r="M1816">
        <v>8</v>
      </c>
      <c r="N1816">
        <v>4.5</v>
      </c>
      <c r="O1816">
        <v>0.6</v>
      </c>
      <c r="P1816">
        <v>0.1</v>
      </c>
      <c r="Q1816">
        <v>26</v>
      </c>
      <c r="R1816">
        <v>20</v>
      </c>
      <c r="S1816">
        <v>216</v>
      </c>
      <c r="T1816">
        <v>10.8</v>
      </c>
      <c r="U1816">
        <v>1</v>
      </c>
      <c r="V1816">
        <v>52</v>
      </c>
      <c r="W1816">
        <v>1.3</v>
      </c>
      <c r="X1816">
        <v>14.4</v>
      </c>
      <c r="Y1816" s="2">
        <v>0.76900000000000002</v>
      </c>
      <c r="Z1816">
        <v>225</v>
      </c>
      <c r="AA1816">
        <v>1</v>
      </c>
      <c r="AB1816">
        <v>0</v>
      </c>
    </row>
    <row r="1817" spans="1:28" x14ac:dyDescent="0.25">
      <c r="A1817">
        <v>2010</v>
      </c>
      <c r="B1817">
        <v>249</v>
      </c>
      <c r="C1817" t="s">
        <v>1352</v>
      </c>
      <c r="D1817" t="str">
        <f>IFERROR(INDEX('Draft Master List'!E:F,MATCH(C1817,'Draft Master List'!E:E,0),2),"N/A")</f>
        <v>N/A</v>
      </c>
      <c r="E1817" t="s">
        <v>20</v>
      </c>
      <c r="F1817">
        <v>25</v>
      </c>
      <c r="H1817">
        <v>4</v>
      </c>
      <c r="I1817">
        <v>0</v>
      </c>
      <c r="J1817">
        <v>2</v>
      </c>
      <c r="K1817">
        <v>-2</v>
      </c>
      <c r="L1817">
        <v>0</v>
      </c>
      <c r="M1817">
        <v>1</v>
      </c>
      <c r="N1817">
        <v>-1</v>
      </c>
      <c r="O1817">
        <v>-0.5</v>
      </c>
      <c r="P1817">
        <v>0.5</v>
      </c>
      <c r="Z1817">
        <v>-2</v>
      </c>
      <c r="AA1817">
        <v>0</v>
      </c>
      <c r="AB1817">
        <v>2</v>
      </c>
    </row>
    <row r="1818" spans="1:28" x14ac:dyDescent="0.25">
      <c r="A1818">
        <v>2010</v>
      </c>
      <c r="B1818">
        <v>250</v>
      </c>
      <c r="C1818" t="s">
        <v>708</v>
      </c>
      <c r="D1818" t="str">
        <f>IFERROR(INDEX('Draft Master List'!E:F,MATCH(C1818,'Draft Master List'!E:E,0),2),"N/A")</f>
        <v>N/A</v>
      </c>
      <c r="E1818" t="s">
        <v>29</v>
      </c>
      <c r="F1818">
        <v>34</v>
      </c>
      <c r="G1818" t="s">
        <v>213</v>
      </c>
      <c r="H1818">
        <v>16</v>
      </c>
      <c r="I1818">
        <v>0</v>
      </c>
      <c r="J1818">
        <v>2</v>
      </c>
      <c r="K1818">
        <v>1</v>
      </c>
      <c r="L1818">
        <v>0</v>
      </c>
      <c r="M1818">
        <v>1</v>
      </c>
      <c r="N1818">
        <v>0.5</v>
      </c>
      <c r="O1818">
        <v>0.1</v>
      </c>
      <c r="P1818">
        <v>0.1</v>
      </c>
      <c r="Z1818">
        <v>1</v>
      </c>
      <c r="AA1818">
        <v>0</v>
      </c>
      <c r="AB1818">
        <v>0</v>
      </c>
    </row>
    <row r="1819" spans="1:28" x14ac:dyDescent="0.25">
      <c r="A1819">
        <v>2010</v>
      </c>
      <c r="B1819">
        <v>251</v>
      </c>
      <c r="C1819" t="s">
        <v>413</v>
      </c>
      <c r="D1819" t="str">
        <f>IFERROR(INDEX('Draft Master List'!E:F,MATCH(C1819,'Draft Master List'!E:E,0),2),"N/A")</f>
        <v>1742008</v>
      </c>
      <c r="E1819" t="s">
        <v>34</v>
      </c>
      <c r="F1819">
        <v>25</v>
      </c>
      <c r="G1819" t="s">
        <v>74</v>
      </c>
      <c r="H1819">
        <v>16</v>
      </c>
      <c r="I1819">
        <v>11</v>
      </c>
      <c r="J1819">
        <v>2</v>
      </c>
      <c r="K1819">
        <v>17</v>
      </c>
      <c r="L1819">
        <v>0</v>
      </c>
      <c r="M1819">
        <v>13</v>
      </c>
      <c r="N1819">
        <v>8.5</v>
      </c>
      <c r="O1819">
        <v>1.1000000000000001</v>
      </c>
      <c r="P1819">
        <v>0.1</v>
      </c>
      <c r="Q1819">
        <v>80</v>
      </c>
      <c r="R1819">
        <v>44</v>
      </c>
      <c r="S1819">
        <v>698</v>
      </c>
      <c r="T1819">
        <v>15.9</v>
      </c>
      <c r="U1819">
        <v>2</v>
      </c>
      <c r="V1819">
        <v>65</v>
      </c>
      <c r="W1819">
        <v>2.8</v>
      </c>
      <c r="X1819">
        <v>43.6</v>
      </c>
      <c r="Y1819" s="2">
        <v>0.55000000000000004</v>
      </c>
      <c r="Z1819">
        <v>715</v>
      </c>
      <c r="AA1819">
        <v>2</v>
      </c>
      <c r="AB1819">
        <v>2</v>
      </c>
    </row>
    <row r="1820" spans="1:28" x14ac:dyDescent="0.25">
      <c r="A1820">
        <v>2010</v>
      </c>
      <c r="B1820">
        <v>252</v>
      </c>
      <c r="C1820" t="s">
        <v>522</v>
      </c>
      <c r="D1820" t="str">
        <f>IFERROR(INDEX('Draft Master List'!E:F,MATCH(C1820,'Draft Master List'!E:E,0),2),"N/A")</f>
        <v>792006</v>
      </c>
      <c r="E1820" t="s">
        <v>21</v>
      </c>
      <c r="F1820">
        <v>27</v>
      </c>
      <c r="H1820">
        <v>2</v>
      </c>
      <c r="I1820">
        <v>0</v>
      </c>
      <c r="J1820">
        <v>2</v>
      </c>
      <c r="K1820">
        <v>8</v>
      </c>
      <c r="L1820">
        <v>0</v>
      </c>
      <c r="M1820">
        <v>6</v>
      </c>
      <c r="N1820">
        <v>4</v>
      </c>
      <c r="O1820">
        <v>4</v>
      </c>
      <c r="P1820">
        <v>1</v>
      </c>
      <c r="Q1820">
        <v>3</v>
      </c>
      <c r="R1820">
        <v>1</v>
      </c>
      <c r="S1820">
        <v>9</v>
      </c>
      <c r="T1820">
        <v>9</v>
      </c>
      <c r="U1820">
        <v>0</v>
      </c>
      <c r="V1820">
        <v>9</v>
      </c>
      <c r="W1820">
        <v>0.5</v>
      </c>
      <c r="X1820">
        <v>4.5</v>
      </c>
      <c r="Y1820" s="2">
        <v>0.33300000000000002</v>
      </c>
      <c r="Z1820">
        <v>17</v>
      </c>
      <c r="AA1820">
        <v>0</v>
      </c>
      <c r="AB1820">
        <v>0</v>
      </c>
    </row>
    <row r="1821" spans="1:28" x14ac:dyDescent="0.25">
      <c r="A1821">
        <v>2010</v>
      </c>
      <c r="B1821">
        <v>253</v>
      </c>
      <c r="C1821" t="s">
        <v>562</v>
      </c>
      <c r="D1821" t="str">
        <f>IFERROR(INDEX('Draft Master List'!E:F,MATCH(C1821,'Draft Master List'!E:E,0),2),"N/A")</f>
        <v>2492006</v>
      </c>
      <c r="E1821" t="s">
        <v>19</v>
      </c>
      <c r="F1821">
        <v>27</v>
      </c>
      <c r="G1821" t="s">
        <v>660</v>
      </c>
      <c r="H1821">
        <v>15</v>
      </c>
      <c r="I1821">
        <v>6</v>
      </c>
      <c r="J1821">
        <v>2</v>
      </c>
      <c r="K1821">
        <v>17</v>
      </c>
      <c r="L1821">
        <v>0</v>
      </c>
      <c r="M1821">
        <v>13</v>
      </c>
      <c r="N1821">
        <v>8.5</v>
      </c>
      <c r="O1821">
        <v>1.1000000000000001</v>
      </c>
      <c r="P1821">
        <v>0.1</v>
      </c>
      <c r="Q1821">
        <v>49</v>
      </c>
      <c r="R1821">
        <v>30</v>
      </c>
      <c r="S1821">
        <v>494</v>
      </c>
      <c r="T1821">
        <v>16.5</v>
      </c>
      <c r="U1821">
        <v>4</v>
      </c>
      <c r="V1821">
        <v>87</v>
      </c>
      <c r="W1821">
        <v>2</v>
      </c>
      <c r="X1821">
        <v>32.9</v>
      </c>
      <c r="Y1821" s="2">
        <v>0.61199999999999999</v>
      </c>
      <c r="Z1821">
        <v>511</v>
      </c>
      <c r="AA1821">
        <v>4</v>
      </c>
      <c r="AB1821">
        <v>0</v>
      </c>
    </row>
    <row r="1822" spans="1:28" x14ac:dyDescent="0.25">
      <c r="A1822">
        <v>2010</v>
      </c>
      <c r="B1822">
        <v>254</v>
      </c>
      <c r="C1822" t="s">
        <v>730</v>
      </c>
      <c r="D1822" t="str">
        <f>IFERROR(INDEX('Draft Master List'!E:F,MATCH(C1822,'Draft Master List'!E:E,0),2),"N/A")</f>
        <v>N/A</v>
      </c>
      <c r="E1822" t="s">
        <v>25</v>
      </c>
      <c r="F1822">
        <v>27</v>
      </c>
      <c r="H1822">
        <v>2</v>
      </c>
      <c r="I1822">
        <v>0</v>
      </c>
      <c r="J1822">
        <v>2</v>
      </c>
      <c r="K1822">
        <v>5</v>
      </c>
      <c r="L1822">
        <v>0</v>
      </c>
      <c r="M1822">
        <v>6</v>
      </c>
      <c r="N1822">
        <v>2.5</v>
      </c>
      <c r="O1822">
        <v>2.5</v>
      </c>
      <c r="P1822">
        <v>1</v>
      </c>
      <c r="Z1822">
        <v>5</v>
      </c>
      <c r="AA1822">
        <v>0</v>
      </c>
      <c r="AB1822">
        <v>0</v>
      </c>
    </row>
    <row r="1823" spans="1:28" x14ac:dyDescent="0.25">
      <c r="A1823">
        <v>2010</v>
      </c>
      <c r="B1823">
        <v>255</v>
      </c>
      <c r="C1823" t="s">
        <v>103</v>
      </c>
      <c r="D1823" t="str">
        <f>IFERROR(INDEX('Draft Master List'!E:F,MATCH(C1823,'Draft Master List'!E:E,0),2),"N/A")</f>
        <v>1852009</v>
      </c>
      <c r="E1823" t="s">
        <v>15</v>
      </c>
      <c r="F1823">
        <v>24</v>
      </c>
      <c r="H1823">
        <v>7</v>
      </c>
      <c r="I1823">
        <v>0</v>
      </c>
      <c r="J1823">
        <v>2</v>
      </c>
      <c r="K1823">
        <v>1</v>
      </c>
      <c r="L1823">
        <v>0</v>
      </c>
      <c r="M1823">
        <v>1</v>
      </c>
      <c r="N1823">
        <v>0.5</v>
      </c>
      <c r="O1823">
        <v>0.1</v>
      </c>
      <c r="P1823">
        <v>0.3</v>
      </c>
      <c r="Q1823">
        <v>3</v>
      </c>
      <c r="R1823">
        <v>1</v>
      </c>
      <c r="S1823">
        <v>11</v>
      </c>
      <c r="T1823">
        <v>11</v>
      </c>
      <c r="U1823">
        <v>0</v>
      </c>
      <c r="V1823">
        <v>11</v>
      </c>
      <c r="W1823">
        <v>0.1</v>
      </c>
      <c r="X1823">
        <v>1.6</v>
      </c>
      <c r="Y1823" s="2">
        <v>0.33300000000000002</v>
      </c>
      <c r="Z1823">
        <v>12</v>
      </c>
      <c r="AA1823">
        <v>0</v>
      </c>
      <c r="AB1823">
        <v>0</v>
      </c>
    </row>
    <row r="1824" spans="1:28" x14ac:dyDescent="0.25">
      <c r="A1824">
        <v>2010</v>
      </c>
      <c r="B1824">
        <v>256</v>
      </c>
      <c r="C1824" t="s">
        <v>458</v>
      </c>
      <c r="D1824" t="str">
        <f>IFERROR(INDEX('Draft Master List'!E:F,MATCH(C1824,'Draft Master List'!E:E,0),2),"N/A")</f>
        <v>752007</v>
      </c>
      <c r="E1824" t="s">
        <v>223</v>
      </c>
      <c r="F1824">
        <v>25</v>
      </c>
      <c r="G1824" t="s">
        <v>74</v>
      </c>
      <c r="H1824">
        <v>14</v>
      </c>
      <c r="I1824">
        <v>11</v>
      </c>
      <c r="J1824">
        <v>2</v>
      </c>
      <c r="K1824">
        <v>-14</v>
      </c>
      <c r="L1824">
        <v>0</v>
      </c>
      <c r="M1824">
        <v>-5</v>
      </c>
      <c r="N1824">
        <v>-7</v>
      </c>
      <c r="O1824">
        <v>-1</v>
      </c>
      <c r="P1824">
        <v>0.1</v>
      </c>
      <c r="Q1824">
        <v>75</v>
      </c>
      <c r="R1824">
        <v>34</v>
      </c>
      <c r="S1824">
        <v>344</v>
      </c>
      <c r="T1824">
        <v>10.1</v>
      </c>
      <c r="U1824">
        <v>2</v>
      </c>
      <c r="V1824">
        <v>32</v>
      </c>
      <c r="W1824">
        <v>2.4</v>
      </c>
      <c r="X1824">
        <v>24.6</v>
      </c>
      <c r="Y1824" s="2">
        <v>0.45300000000000001</v>
      </c>
      <c r="Z1824">
        <v>330</v>
      </c>
      <c r="AA1824">
        <v>2</v>
      </c>
      <c r="AB1824">
        <v>0</v>
      </c>
    </row>
    <row r="1825" spans="1:28" x14ac:dyDescent="0.25">
      <c r="A1825">
        <v>2010</v>
      </c>
      <c r="B1825">
        <v>257</v>
      </c>
      <c r="C1825" t="s">
        <v>101</v>
      </c>
      <c r="D1825" t="str">
        <f>IFERROR(INDEX('Draft Master List'!E:F,MATCH(C1825,'Draft Master List'!E:E,0),2),"N/A")</f>
        <v>602010</v>
      </c>
      <c r="E1825" t="s">
        <v>19</v>
      </c>
      <c r="F1825">
        <v>22</v>
      </c>
      <c r="H1825">
        <v>11</v>
      </c>
      <c r="I1825">
        <v>0</v>
      </c>
      <c r="J1825">
        <v>2</v>
      </c>
      <c r="K1825">
        <v>4</v>
      </c>
      <c r="L1825">
        <v>0</v>
      </c>
      <c r="M1825">
        <v>3</v>
      </c>
      <c r="N1825">
        <v>2</v>
      </c>
      <c r="O1825">
        <v>0.4</v>
      </c>
      <c r="P1825">
        <v>0.2</v>
      </c>
      <c r="Q1825">
        <v>39</v>
      </c>
      <c r="R1825">
        <v>21</v>
      </c>
      <c r="S1825">
        <v>227</v>
      </c>
      <c r="T1825">
        <v>10.8</v>
      </c>
      <c r="U1825">
        <v>0</v>
      </c>
      <c r="V1825">
        <v>52</v>
      </c>
      <c r="W1825">
        <v>1.9</v>
      </c>
      <c r="X1825">
        <v>20.6</v>
      </c>
      <c r="Y1825" s="2">
        <v>0.53800000000000003</v>
      </c>
      <c r="Z1825">
        <v>231</v>
      </c>
      <c r="AA1825">
        <v>0</v>
      </c>
      <c r="AB1825">
        <v>1</v>
      </c>
    </row>
    <row r="1826" spans="1:28" x14ac:dyDescent="0.25">
      <c r="A1826">
        <v>2010</v>
      </c>
      <c r="B1826">
        <v>258</v>
      </c>
      <c r="C1826" t="s">
        <v>265</v>
      </c>
      <c r="D1826" t="str">
        <f>IFERROR(INDEX('Draft Master List'!E:F,MATCH(C1826,'Draft Master List'!E:E,0),2),"N/A")</f>
        <v>222010</v>
      </c>
      <c r="E1826" t="s">
        <v>26</v>
      </c>
      <c r="F1826">
        <v>23</v>
      </c>
      <c r="G1826" t="s">
        <v>77</v>
      </c>
      <c r="H1826">
        <v>10</v>
      </c>
      <c r="I1826">
        <v>2</v>
      </c>
      <c r="J1826">
        <v>2</v>
      </c>
      <c r="K1826">
        <v>1</v>
      </c>
      <c r="L1826">
        <v>0</v>
      </c>
      <c r="M1826">
        <v>1</v>
      </c>
      <c r="N1826">
        <v>0.5</v>
      </c>
      <c r="O1826">
        <v>0.1</v>
      </c>
      <c r="P1826">
        <v>0.2</v>
      </c>
      <c r="Q1826">
        <v>39</v>
      </c>
      <c r="R1826">
        <v>22</v>
      </c>
      <c r="S1826">
        <v>283</v>
      </c>
      <c r="T1826">
        <v>12.9</v>
      </c>
      <c r="U1826">
        <v>2</v>
      </c>
      <c r="V1826">
        <v>31</v>
      </c>
      <c r="W1826">
        <v>2.2000000000000002</v>
      </c>
      <c r="X1826">
        <v>28.3</v>
      </c>
      <c r="Y1826" s="2">
        <v>0.56399999999999995</v>
      </c>
      <c r="Z1826">
        <v>284</v>
      </c>
      <c r="AA1826">
        <v>2</v>
      </c>
      <c r="AB1826">
        <v>3</v>
      </c>
    </row>
    <row r="1827" spans="1:28" x14ac:dyDescent="0.25">
      <c r="A1827">
        <v>2010</v>
      </c>
      <c r="B1827">
        <v>259</v>
      </c>
      <c r="C1827" t="s">
        <v>1299</v>
      </c>
      <c r="D1827" t="str">
        <f>IFERROR(INDEX('Draft Master List'!E:F,MATCH(C1827,'Draft Master List'!E:E,0),2),"N/A")</f>
        <v>N/A</v>
      </c>
      <c r="E1827" t="s">
        <v>25</v>
      </c>
      <c r="F1827">
        <v>23</v>
      </c>
      <c r="G1827" t="s">
        <v>1353</v>
      </c>
      <c r="H1827">
        <v>16</v>
      </c>
      <c r="I1827">
        <v>2</v>
      </c>
      <c r="J1827">
        <v>1</v>
      </c>
      <c r="K1827">
        <v>5</v>
      </c>
      <c r="L1827">
        <v>0</v>
      </c>
      <c r="M1827">
        <v>5</v>
      </c>
      <c r="N1827">
        <v>5</v>
      </c>
      <c r="O1827">
        <v>0.3</v>
      </c>
      <c r="P1827">
        <v>0.1</v>
      </c>
      <c r="Z1827">
        <v>5</v>
      </c>
      <c r="AA1827">
        <v>0</v>
      </c>
      <c r="AB1827">
        <v>2</v>
      </c>
    </row>
    <row r="1828" spans="1:28" x14ac:dyDescent="0.25">
      <c r="A1828">
        <v>2010</v>
      </c>
      <c r="B1828">
        <v>260</v>
      </c>
      <c r="C1828" t="s">
        <v>1354</v>
      </c>
      <c r="D1828" t="str">
        <f>IFERROR(INDEX('Draft Master List'!E:F,MATCH(C1828,'Draft Master List'!E:E,0),2),"N/A")</f>
        <v>N/A</v>
      </c>
      <c r="E1828" t="s">
        <v>22</v>
      </c>
      <c r="F1828">
        <v>32</v>
      </c>
      <c r="G1828" t="s">
        <v>213</v>
      </c>
      <c r="H1828">
        <v>16</v>
      </c>
      <c r="I1828">
        <v>0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0.1</v>
      </c>
      <c r="Z1828">
        <v>0</v>
      </c>
      <c r="AA1828">
        <v>0</v>
      </c>
      <c r="AB1828">
        <v>0</v>
      </c>
    </row>
    <row r="1829" spans="1:28" x14ac:dyDescent="0.25">
      <c r="A1829">
        <v>2010</v>
      </c>
      <c r="B1829">
        <v>261</v>
      </c>
      <c r="C1829" t="s">
        <v>1355</v>
      </c>
      <c r="D1829" t="str">
        <f>IFERROR(INDEX('Draft Master List'!E:F,MATCH(C1829,'Draft Master List'!E:E,0),2),"N/A")</f>
        <v>N/A</v>
      </c>
      <c r="E1829" t="s">
        <v>18</v>
      </c>
      <c r="F1829">
        <v>30</v>
      </c>
      <c r="G1829" t="s">
        <v>74</v>
      </c>
      <c r="H1829">
        <v>14</v>
      </c>
      <c r="I1829">
        <v>9</v>
      </c>
      <c r="J1829">
        <v>1</v>
      </c>
      <c r="K1829">
        <v>-8</v>
      </c>
      <c r="L1829">
        <v>0</v>
      </c>
      <c r="M1829">
        <v>-8</v>
      </c>
      <c r="N1829">
        <v>-8</v>
      </c>
      <c r="O1829">
        <v>-0.6</v>
      </c>
      <c r="P1829">
        <v>0.1</v>
      </c>
      <c r="Q1829">
        <v>54</v>
      </c>
      <c r="R1829">
        <v>28</v>
      </c>
      <c r="S1829">
        <v>252</v>
      </c>
      <c r="T1829">
        <v>9</v>
      </c>
      <c r="U1829">
        <v>0</v>
      </c>
      <c r="V1829">
        <v>30</v>
      </c>
      <c r="W1829">
        <v>2</v>
      </c>
      <c r="X1829">
        <v>18</v>
      </c>
      <c r="Y1829" s="2">
        <v>0.51900000000000002</v>
      </c>
      <c r="Z1829">
        <v>244</v>
      </c>
      <c r="AA1829">
        <v>0</v>
      </c>
      <c r="AB1829">
        <v>2</v>
      </c>
    </row>
    <row r="1830" spans="1:28" x14ac:dyDescent="0.25">
      <c r="A1830">
        <v>2010</v>
      </c>
      <c r="B1830">
        <v>262</v>
      </c>
      <c r="C1830" t="s">
        <v>1356</v>
      </c>
      <c r="D1830" t="str">
        <f>IFERROR(INDEX('Draft Master List'!E:F,MATCH(C1830,'Draft Master List'!E:E,0),2),"N/A")</f>
        <v>N/A</v>
      </c>
      <c r="E1830" t="s">
        <v>7</v>
      </c>
      <c r="F1830">
        <v>34</v>
      </c>
      <c r="G1830" t="s">
        <v>715</v>
      </c>
      <c r="H1830">
        <v>4</v>
      </c>
      <c r="I1830">
        <v>0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0.3</v>
      </c>
      <c r="Z1830">
        <v>0</v>
      </c>
      <c r="AA1830">
        <v>0</v>
      </c>
      <c r="AB1830">
        <v>1</v>
      </c>
    </row>
    <row r="1831" spans="1:28" x14ac:dyDescent="0.25">
      <c r="A1831">
        <v>2010</v>
      </c>
      <c r="B1831">
        <v>263</v>
      </c>
      <c r="C1831" t="s">
        <v>441</v>
      </c>
      <c r="D1831" t="str">
        <f>IFERROR(INDEX('Draft Master List'!E:F,MATCH(C1831,'Draft Master List'!E:E,0),2),"N/A")</f>
        <v>232007</v>
      </c>
      <c r="E1831" t="s">
        <v>25</v>
      </c>
      <c r="F1831">
        <v>26</v>
      </c>
      <c r="G1831" t="s">
        <v>74</v>
      </c>
      <c r="H1831">
        <v>16</v>
      </c>
      <c r="I1831">
        <v>16</v>
      </c>
      <c r="J1831">
        <v>1</v>
      </c>
      <c r="K1831">
        <v>4</v>
      </c>
      <c r="L1831">
        <v>0</v>
      </c>
      <c r="M1831">
        <v>4</v>
      </c>
      <c r="N1831">
        <v>4</v>
      </c>
      <c r="O1831">
        <v>0.3</v>
      </c>
      <c r="P1831">
        <v>0.1</v>
      </c>
      <c r="Q1831">
        <v>133</v>
      </c>
      <c r="R1831">
        <v>72</v>
      </c>
      <c r="S1831">
        <v>1162</v>
      </c>
      <c r="T1831">
        <v>16.100000000000001</v>
      </c>
      <c r="U1831">
        <v>15</v>
      </c>
      <c r="V1831">
        <v>75</v>
      </c>
      <c r="W1831">
        <v>4.5</v>
      </c>
      <c r="X1831">
        <v>72.599999999999994</v>
      </c>
      <c r="Y1831" s="2">
        <v>0.54100000000000004</v>
      </c>
      <c r="Z1831">
        <v>1166</v>
      </c>
      <c r="AA1831">
        <v>15</v>
      </c>
      <c r="AB1831">
        <v>1</v>
      </c>
    </row>
    <row r="1832" spans="1:28" x14ac:dyDescent="0.25">
      <c r="A1832">
        <v>2010</v>
      </c>
      <c r="B1832">
        <v>264</v>
      </c>
      <c r="C1832" t="s">
        <v>266</v>
      </c>
      <c r="D1832" t="str">
        <f>IFERROR(INDEX('Draft Master List'!E:F,MATCH(C1832,'Draft Master List'!E:E,0),2),"N/A")</f>
        <v>242010</v>
      </c>
      <c r="E1832" t="s">
        <v>27</v>
      </c>
      <c r="F1832">
        <v>22</v>
      </c>
      <c r="G1832" t="s">
        <v>77</v>
      </c>
      <c r="H1832">
        <v>12</v>
      </c>
      <c r="I1832">
        <v>2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0.1</v>
      </c>
      <c r="Q1832">
        <v>73</v>
      </c>
      <c r="R1832">
        <v>45</v>
      </c>
      <c r="S1832">
        <v>561</v>
      </c>
      <c r="T1832">
        <v>12.5</v>
      </c>
      <c r="U1832">
        <v>6</v>
      </c>
      <c r="V1832">
        <v>46</v>
      </c>
      <c r="W1832">
        <v>3.8</v>
      </c>
      <c r="X1832">
        <v>46.8</v>
      </c>
      <c r="Y1832" s="2">
        <v>0.61599999999999999</v>
      </c>
      <c r="Z1832">
        <v>561</v>
      </c>
      <c r="AA1832">
        <v>6</v>
      </c>
      <c r="AB1832">
        <v>2</v>
      </c>
    </row>
    <row r="1833" spans="1:28" x14ac:dyDescent="0.25">
      <c r="A1833">
        <v>2010</v>
      </c>
      <c r="B1833">
        <v>265</v>
      </c>
      <c r="C1833" t="s">
        <v>395</v>
      </c>
      <c r="D1833" t="str">
        <f>IFERROR(INDEX('Draft Master List'!E:F,MATCH(C1833,'Draft Master List'!E:E,0),2),"N/A")</f>
        <v>972008</v>
      </c>
      <c r="E1833" t="s">
        <v>15</v>
      </c>
      <c r="F1833">
        <v>25</v>
      </c>
      <c r="G1833" t="s">
        <v>77</v>
      </c>
      <c r="H1833">
        <v>15</v>
      </c>
      <c r="I1833">
        <v>5</v>
      </c>
      <c r="J1833">
        <v>1</v>
      </c>
      <c r="K1833">
        <v>-2</v>
      </c>
      <c r="L1833">
        <v>0</v>
      </c>
      <c r="M1833">
        <v>-2</v>
      </c>
      <c r="N1833">
        <v>-2</v>
      </c>
      <c r="O1833">
        <v>-0.1</v>
      </c>
      <c r="P1833">
        <v>0.1</v>
      </c>
      <c r="Q1833">
        <v>37</v>
      </c>
      <c r="R1833">
        <v>25</v>
      </c>
      <c r="S1833">
        <v>345</v>
      </c>
      <c r="T1833">
        <v>13.8</v>
      </c>
      <c r="U1833">
        <v>0</v>
      </c>
      <c r="V1833">
        <v>53</v>
      </c>
      <c r="W1833">
        <v>1.7</v>
      </c>
      <c r="X1833">
        <v>23</v>
      </c>
      <c r="Y1833" s="2">
        <v>0.67600000000000005</v>
      </c>
      <c r="Z1833">
        <v>343</v>
      </c>
      <c r="AA1833">
        <v>0</v>
      </c>
      <c r="AB1833">
        <v>1</v>
      </c>
    </row>
    <row r="1834" spans="1:28" x14ac:dyDescent="0.25">
      <c r="A1834">
        <v>2010</v>
      </c>
      <c r="B1834">
        <v>266</v>
      </c>
      <c r="C1834" t="s">
        <v>1357</v>
      </c>
      <c r="D1834" t="str">
        <f>IFERROR(INDEX('Draft Master List'!E:F,MATCH(C1834,'Draft Master List'!E:E,0),2),"N/A")</f>
        <v>N/A</v>
      </c>
      <c r="E1834" t="s">
        <v>29</v>
      </c>
      <c r="F1834">
        <v>27</v>
      </c>
      <c r="H1834">
        <v>2</v>
      </c>
      <c r="I1834">
        <v>0</v>
      </c>
      <c r="J1834">
        <v>1</v>
      </c>
      <c r="K1834">
        <v>2</v>
      </c>
      <c r="L1834">
        <v>0</v>
      </c>
      <c r="M1834">
        <v>2</v>
      </c>
      <c r="N1834">
        <v>2</v>
      </c>
      <c r="O1834">
        <v>1</v>
      </c>
      <c r="P1834">
        <v>0.5</v>
      </c>
      <c r="Z1834">
        <v>2</v>
      </c>
      <c r="AA1834">
        <v>0</v>
      </c>
      <c r="AB1834">
        <v>0</v>
      </c>
    </row>
    <row r="1835" spans="1:28" x14ac:dyDescent="0.25">
      <c r="A1835">
        <v>2010</v>
      </c>
      <c r="B1835">
        <v>267</v>
      </c>
      <c r="C1835" t="s">
        <v>568</v>
      </c>
      <c r="D1835" t="str">
        <f>IFERROR(INDEX('Draft Master List'!E:F,MATCH(C1835,'Draft Master List'!E:E,0),2),"N/A")</f>
        <v>N/A</v>
      </c>
      <c r="E1835" t="s">
        <v>223</v>
      </c>
      <c r="F1835">
        <v>28</v>
      </c>
      <c r="G1835" t="s">
        <v>77</v>
      </c>
      <c r="H1835">
        <v>5</v>
      </c>
      <c r="I1835">
        <v>5</v>
      </c>
      <c r="J1835">
        <v>1</v>
      </c>
      <c r="K1835">
        <v>6</v>
      </c>
      <c r="L1835">
        <v>0</v>
      </c>
      <c r="M1835">
        <v>6</v>
      </c>
      <c r="N1835">
        <v>6</v>
      </c>
      <c r="O1835">
        <v>1.2</v>
      </c>
      <c r="P1835">
        <v>0.2</v>
      </c>
      <c r="Q1835">
        <v>42</v>
      </c>
      <c r="R1835">
        <v>23</v>
      </c>
      <c r="S1835">
        <v>306</v>
      </c>
      <c r="T1835">
        <v>13.3</v>
      </c>
      <c r="U1835">
        <v>2</v>
      </c>
      <c r="V1835">
        <v>39</v>
      </c>
      <c r="W1835">
        <v>4.5999999999999996</v>
      </c>
      <c r="X1835">
        <v>61.2</v>
      </c>
      <c r="Y1835" s="2">
        <v>0.54800000000000004</v>
      </c>
      <c r="Z1835">
        <v>312</v>
      </c>
      <c r="AA1835">
        <v>2</v>
      </c>
      <c r="AB1835">
        <v>0</v>
      </c>
    </row>
    <row r="1836" spans="1:28" x14ac:dyDescent="0.25">
      <c r="A1836">
        <v>2010</v>
      </c>
      <c r="B1836">
        <v>268</v>
      </c>
      <c r="C1836" t="s">
        <v>743</v>
      </c>
      <c r="D1836" t="str">
        <f>IFERROR(INDEX('Draft Master List'!E:F,MATCH(C1836,'Draft Master List'!E:E,0),2),"N/A")</f>
        <v>N/A</v>
      </c>
      <c r="E1836" t="s">
        <v>26</v>
      </c>
      <c r="F1836">
        <v>25</v>
      </c>
      <c r="G1836" t="s">
        <v>213</v>
      </c>
      <c r="H1836">
        <v>16</v>
      </c>
      <c r="I1836">
        <v>0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0.1</v>
      </c>
      <c r="Z1836">
        <v>0</v>
      </c>
      <c r="AA1836">
        <v>0</v>
      </c>
      <c r="AB1836">
        <v>1</v>
      </c>
    </row>
    <row r="1837" spans="1:28" x14ac:dyDescent="0.25">
      <c r="A1837">
        <v>2010</v>
      </c>
      <c r="B1837">
        <v>269</v>
      </c>
      <c r="C1837" t="s">
        <v>564</v>
      </c>
      <c r="D1837" t="str">
        <f>IFERROR(INDEX('Draft Master List'!E:F,MATCH(C1837,'Draft Master List'!E:E,0),2),"N/A")</f>
        <v>2522006</v>
      </c>
      <c r="E1837" t="s">
        <v>0</v>
      </c>
      <c r="F1837">
        <v>27</v>
      </c>
      <c r="G1837" t="s">
        <v>74</v>
      </c>
      <c r="H1837">
        <v>15</v>
      </c>
      <c r="I1837">
        <v>11</v>
      </c>
      <c r="J1837">
        <v>1</v>
      </c>
      <c r="K1837">
        <v>1</v>
      </c>
      <c r="L1837">
        <v>0</v>
      </c>
      <c r="M1837">
        <v>1</v>
      </c>
      <c r="N1837">
        <v>1</v>
      </c>
      <c r="O1837">
        <v>0.1</v>
      </c>
      <c r="P1837">
        <v>0.1</v>
      </c>
      <c r="Q1837">
        <v>131</v>
      </c>
      <c r="R1837">
        <v>84</v>
      </c>
      <c r="S1837">
        <v>1023</v>
      </c>
      <c r="T1837">
        <v>12.2</v>
      </c>
      <c r="U1837">
        <v>7</v>
      </c>
      <c r="V1837">
        <v>43</v>
      </c>
      <c r="W1837">
        <v>5.6</v>
      </c>
      <c r="X1837">
        <v>68.2</v>
      </c>
      <c r="Y1837" s="2">
        <v>0.64100000000000001</v>
      </c>
      <c r="Z1837">
        <v>1024</v>
      </c>
      <c r="AA1837">
        <v>7</v>
      </c>
      <c r="AB1837">
        <v>0</v>
      </c>
    </row>
    <row r="1838" spans="1:28" x14ac:dyDescent="0.25">
      <c r="A1838">
        <v>2010</v>
      </c>
      <c r="B1838">
        <v>270</v>
      </c>
      <c r="C1838" t="s">
        <v>1358</v>
      </c>
      <c r="D1838" t="str">
        <f>IFERROR(INDEX('Draft Master List'!E:F,MATCH(C1838,'Draft Master List'!E:E,0),2),"N/A")</f>
        <v>N/A</v>
      </c>
      <c r="E1838" t="s">
        <v>33</v>
      </c>
      <c r="F1838">
        <v>32</v>
      </c>
      <c r="H1838">
        <v>2</v>
      </c>
      <c r="I1838">
        <v>0</v>
      </c>
      <c r="J1838">
        <v>1</v>
      </c>
      <c r="K1838">
        <v>6</v>
      </c>
      <c r="L1838">
        <v>0</v>
      </c>
      <c r="M1838">
        <v>6</v>
      </c>
      <c r="N1838">
        <v>6</v>
      </c>
      <c r="O1838">
        <v>3</v>
      </c>
      <c r="P1838">
        <v>0.5</v>
      </c>
      <c r="Q1838">
        <v>2</v>
      </c>
      <c r="R1838">
        <v>1</v>
      </c>
      <c r="S1838">
        <v>6</v>
      </c>
      <c r="T1838">
        <v>6</v>
      </c>
      <c r="U1838">
        <v>0</v>
      </c>
      <c r="V1838">
        <v>6</v>
      </c>
      <c r="W1838">
        <v>0.5</v>
      </c>
      <c r="X1838">
        <v>3</v>
      </c>
      <c r="Y1838" s="2">
        <v>0.5</v>
      </c>
      <c r="Z1838">
        <v>12</v>
      </c>
      <c r="AA1838">
        <v>0</v>
      </c>
      <c r="AB1838">
        <v>0</v>
      </c>
    </row>
    <row r="1839" spans="1:28" x14ac:dyDescent="0.25">
      <c r="A1839">
        <v>2010</v>
      </c>
      <c r="B1839">
        <v>271</v>
      </c>
      <c r="C1839" t="s">
        <v>1359</v>
      </c>
      <c r="D1839" t="str">
        <f>IFERROR(INDEX('Draft Master List'!E:F,MATCH(C1839,'Draft Master List'!E:E,0),2),"N/A")</f>
        <v>N/A</v>
      </c>
      <c r="E1839" t="s">
        <v>9</v>
      </c>
      <c r="F1839">
        <v>23</v>
      </c>
      <c r="G1839" t="s">
        <v>213</v>
      </c>
      <c r="H1839">
        <v>16</v>
      </c>
      <c r="I1839">
        <v>0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0.1</v>
      </c>
      <c r="Z1839">
        <v>0</v>
      </c>
      <c r="AA1839">
        <v>0</v>
      </c>
      <c r="AB1839">
        <v>1</v>
      </c>
    </row>
    <row r="1840" spans="1:28" x14ac:dyDescent="0.25">
      <c r="A1840">
        <v>2010</v>
      </c>
      <c r="B1840">
        <v>272</v>
      </c>
      <c r="C1840" t="s">
        <v>278</v>
      </c>
      <c r="D1840" t="str">
        <f>IFERROR(INDEX('Draft Master List'!E:F,MATCH(C1840,'Draft Master List'!E:E,0),2),"N/A")</f>
        <v>892010</v>
      </c>
      <c r="E1840" t="s">
        <v>22</v>
      </c>
      <c r="F1840">
        <v>22</v>
      </c>
      <c r="H1840">
        <v>3</v>
      </c>
      <c r="I1840">
        <v>0</v>
      </c>
      <c r="J1840">
        <v>1</v>
      </c>
      <c r="K1840">
        <v>7</v>
      </c>
      <c r="L1840">
        <v>0</v>
      </c>
      <c r="M1840">
        <v>7</v>
      </c>
      <c r="N1840">
        <v>7</v>
      </c>
      <c r="O1840">
        <v>2.2999999999999998</v>
      </c>
      <c r="P1840">
        <v>0.3</v>
      </c>
      <c r="Q1840">
        <v>2</v>
      </c>
      <c r="R1840">
        <v>0</v>
      </c>
      <c r="S1840">
        <v>0</v>
      </c>
      <c r="U1840">
        <v>0</v>
      </c>
      <c r="V1840">
        <v>0</v>
      </c>
      <c r="W1840">
        <v>0</v>
      </c>
      <c r="X1840">
        <v>0</v>
      </c>
      <c r="Y1840" s="2">
        <v>0</v>
      </c>
      <c r="Z1840">
        <v>7</v>
      </c>
      <c r="AA1840">
        <v>0</v>
      </c>
      <c r="AB1840">
        <v>1</v>
      </c>
    </row>
    <row r="1841" spans="1:28" x14ac:dyDescent="0.25">
      <c r="A1841">
        <v>2010</v>
      </c>
      <c r="B1841">
        <v>273</v>
      </c>
      <c r="C1841" t="s">
        <v>567</v>
      </c>
      <c r="D1841" t="str">
        <f>IFERROR(INDEX('Draft Master List'!E:F,MATCH(C1841,'Draft Master List'!E:E,0),2),"N/A")</f>
        <v>N/A</v>
      </c>
      <c r="E1841" t="s">
        <v>32</v>
      </c>
      <c r="F1841">
        <v>27</v>
      </c>
      <c r="G1841" t="s">
        <v>74</v>
      </c>
      <c r="H1841">
        <v>16</v>
      </c>
      <c r="I1841">
        <v>15</v>
      </c>
      <c r="J1841">
        <v>1</v>
      </c>
      <c r="K1841">
        <v>4</v>
      </c>
      <c r="L1841">
        <v>0</v>
      </c>
      <c r="M1841">
        <v>4</v>
      </c>
      <c r="N1841">
        <v>4</v>
      </c>
      <c r="O1841">
        <v>0.3</v>
      </c>
      <c r="P1841">
        <v>0.1</v>
      </c>
      <c r="Q1841">
        <v>101</v>
      </c>
      <c r="R1841">
        <v>53</v>
      </c>
      <c r="S1841">
        <v>904</v>
      </c>
      <c r="T1841">
        <v>17.100000000000001</v>
      </c>
      <c r="U1841">
        <v>7</v>
      </c>
      <c r="V1841">
        <v>74</v>
      </c>
      <c r="W1841">
        <v>3.3</v>
      </c>
      <c r="X1841">
        <v>56.5</v>
      </c>
      <c r="Y1841" s="2">
        <v>0.52500000000000002</v>
      </c>
      <c r="Z1841">
        <v>908</v>
      </c>
      <c r="AA1841">
        <v>7</v>
      </c>
      <c r="AB1841">
        <v>1</v>
      </c>
    </row>
    <row r="1842" spans="1:28" x14ac:dyDescent="0.25">
      <c r="A1842">
        <v>2010</v>
      </c>
      <c r="B1842">
        <v>274</v>
      </c>
      <c r="C1842" t="s">
        <v>1276</v>
      </c>
      <c r="D1842" t="str">
        <f>IFERROR(INDEX('Draft Master List'!E:F,MATCH(C1842,'Draft Master List'!E:E,0),2),"N/A")</f>
        <v>N/A</v>
      </c>
      <c r="E1842" t="s">
        <v>10</v>
      </c>
      <c r="F1842">
        <v>34</v>
      </c>
      <c r="G1842" t="s">
        <v>194</v>
      </c>
      <c r="H1842">
        <v>16</v>
      </c>
      <c r="I1842">
        <v>0</v>
      </c>
      <c r="J1842">
        <v>1</v>
      </c>
      <c r="K1842">
        <v>5</v>
      </c>
      <c r="L1842">
        <v>1</v>
      </c>
      <c r="M1842">
        <v>5</v>
      </c>
      <c r="N1842">
        <v>5</v>
      </c>
      <c r="O1842">
        <v>0.3</v>
      </c>
      <c r="P1842">
        <v>0.1</v>
      </c>
      <c r="Z1842">
        <v>5</v>
      </c>
      <c r="AA1842">
        <v>1</v>
      </c>
      <c r="AB1842">
        <v>0</v>
      </c>
    </row>
    <row r="1843" spans="1:28" x14ac:dyDescent="0.25">
      <c r="A1843">
        <v>2010</v>
      </c>
      <c r="B1843">
        <v>275</v>
      </c>
      <c r="C1843" t="s">
        <v>457</v>
      </c>
      <c r="D1843" t="str">
        <f>IFERROR(INDEX('Draft Master List'!E:F,MATCH(C1843,'Draft Master List'!E:E,0),2),"N/A")</f>
        <v>742007</v>
      </c>
      <c r="E1843" t="s">
        <v>669</v>
      </c>
      <c r="F1843">
        <v>27</v>
      </c>
      <c r="H1843">
        <v>2</v>
      </c>
      <c r="I1843">
        <v>0</v>
      </c>
      <c r="J1843">
        <v>1</v>
      </c>
      <c r="K1843">
        <v>-4</v>
      </c>
      <c r="L1843">
        <v>0</v>
      </c>
      <c r="M1843">
        <v>0</v>
      </c>
      <c r="N1843">
        <v>-4</v>
      </c>
      <c r="O1843">
        <v>-2</v>
      </c>
      <c r="P1843">
        <v>0.5</v>
      </c>
      <c r="Q1843">
        <v>2</v>
      </c>
      <c r="R1843">
        <v>2</v>
      </c>
      <c r="S1843">
        <v>17</v>
      </c>
      <c r="T1843">
        <v>8.5</v>
      </c>
      <c r="U1843">
        <v>0</v>
      </c>
      <c r="V1843">
        <v>11</v>
      </c>
      <c r="W1843">
        <v>1</v>
      </c>
      <c r="X1843">
        <v>8.5</v>
      </c>
      <c r="Y1843" s="2">
        <v>1</v>
      </c>
      <c r="Z1843">
        <v>13</v>
      </c>
      <c r="AA1843">
        <v>0</v>
      </c>
      <c r="AB1843">
        <v>1</v>
      </c>
    </row>
    <row r="1844" spans="1:28" x14ac:dyDescent="0.25">
      <c r="A1844">
        <v>2010</v>
      </c>
      <c r="B1844">
        <v>276</v>
      </c>
      <c r="C1844" t="s">
        <v>1360</v>
      </c>
      <c r="D1844" t="str">
        <f>IFERROR(INDEX('Draft Master List'!E:F,MATCH(C1844,'Draft Master List'!E:E,0),2),"N/A")</f>
        <v>N/A</v>
      </c>
      <c r="E1844" t="s">
        <v>0</v>
      </c>
      <c r="F1844">
        <v>24</v>
      </c>
      <c r="G1844" t="s">
        <v>1069</v>
      </c>
      <c r="H1844">
        <v>15</v>
      </c>
      <c r="I1844">
        <v>5</v>
      </c>
      <c r="J1844">
        <v>1</v>
      </c>
      <c r="K1844">
        <v>3</v>
      </c>
      <c r="L1844">
        <v>0</v>
      </c>
      <c r="M1844">
        <v>3</v>
      </c>
      <c r="N1844">
        <v>3</v>
      </c>
      <c r="O1844">
        <v>0.2</v>
      </c>
      <c r="P1844">
        <v>0.1</v>
      </c>
      <c r="Q1844">
        <v>44</v>
      </c>
      <c r="R1844">
        <v>31</v>
      </c>
      <c r="S1844">
        <v>356</v>
      </c>
      <c r="T1844">
        <v>11.5</v>
      </c>
      <c r="U1844">
        <v>5</v>
      </c>
      <c r="V1844">
        <v>52</v>
      </c>
      <c r="W1844">
        <v>2.1</v>
      </c>
      <c r="X1844">
        <v>23.7</v>
      </c>
      <c r="Y1844" s="2">
        <v>0.70499999999999996</v>
      </c>
      <c r="Z1844">
        <v>359</v>
      </c>
      <c r="AA1844">
        <v>5</v>
      </c>
      <c r="AB1844">
        <v>1</v>
      </c>
    </row>
    <row r="1845" spans="1:28" x14ac:dyDescent="0.25">
      <c r="A1845">
        <v>2010</v>
      </c>
      <c r="B1845">
        <v>277</v>
      </c>
      <c r="C1845" t="s">
        <v>1296</v>
      </c>
      <c r="D1845" t="str">
        <f>IFERROR(INDEX('Draft Master List'!E:F,MATCH(C1845,'Draft Master List'!E:E,0),2),"N/A")</f>
        <v>N/A</v>
      </c>
      <c r="E1845" t="s">
        <v>28</v>
      </c>
      <c r="F1845">
        <v>31</v>
      </c>
      <c r="G1845" t="s">
        <v>732</v>
      </c>
      <c r="H1845">
        <v>16</v>
      </c>
      <c r="I1845">
        <v>4</v>
      </c>
      <c r="J1845">
        <v>1</v>
      </c>
      <c r="K1845">
        <v>1</v>
      </c>
      <c r="L1845">
        <v>0</v>
      </c>
      <c r="M1845">
        <v>1</v>
      </c>
      <c r="N1845">
        <v>1</v>
      </c>
      <c r="O1845">
        <v>0.1</v>
      </c>
      <c r="P1845">
        <v>0.1</v>
      </c>
      <c r="Q1845">
        <v>20</v>
      </c>
      <c r="R1845">
        <v>15</v>
      </c>
      <c r="S1845">
        <v>100</v>
      </c>
      <c r="T1845">
        <v>6.7</v>
      </c>
      <c r="U1845">
        <v>0</v>
      </c>
      <c r="V1845">
        <v>19</v>
      </c>
      <c r="W1845">
        <v>0.9</v>
      </c>
      <c r="X1845">
        <v>6.3</v>
      </c>
      <c r="Y1845" s="2">
        <v>0.75</v>
      </c>
      <c r="Z1845">
        <v>101</v>
      </c>
      <c r="AA1845">
        <v>0</v>
      </c>
      <c r="AB1845">
        <v>0</v>
      </c>
    </row>
    <row r="1846" spans="1:28" x14ac:dyDescent="0.25">
      <c r="A1846">
        <v>2010</v>
      </c>
      <c r="B1846">
        <v>278</v>
      </c>
      <c r="C1846" t="s">
        <v>728</v>
      </c>
      <c r="D1846" t="str">
        <f>IFERROR(INDEX('Draft Master List'!E:F,MATCH(C1846,'Draft Master List'!E:E,0),2),"N/A")</f>
        <v>N/A</v>
      </c>
      <c r="E1846" t="s">
        <v>10</v>
      </c>
      <c r="F1846">
        <v>25</v>
      </c>
      <c r="G1846" t="s">
        <v>62</v>
      </c>
      <c r="H1846">
        <v>6</v>
      </c>
      <c r="I1846">
        <v>3</v>
      </c>
      <c r="J1846">
        <v>1</v>
      </c>
      <c r="K1846">
        <v>-5</v>
      </c>
      <c r="L1846">
        <v>0</v>
      </c>
      <c r="M1846">
        <v>-5</v>
      </c>
      <c r="N1846">
        <v>-5</v>
      </c>
      <c r="O1846">
        <v>-0.8</v>
      </c>
      <c r="P1846">
        <v>0.2</v>
      </c>
      <c r="Z1846">
        <v>-5</v>
      </c>
      <c r="AA1846">
        <v>0</v>
      </c>
      <c r="AB1846">
        <v>5</v>
      </c>
    </row>
    <row r="1847" spans="1:28" x14ac:dyDescent="0.25">
      <c r="A1847">
        <v>2010</v>
      </c>
      <c r="B1847">
        <v>279</v>
      </c>
      <c r="C1847" t="s">
        <v>713</v>
      </c>
      <c r="D1847" t="str">
        <f>IFERROR(INDEX('Draft Master List'!E:F,MATCH(C1847,'Draft Master List'!E:E,0),2),"N/A")</f>
        <v>N/A</v>
      </c>
      <c r="E1847" t="s">
        <v>63</v>
      </c>
      <c r="F1847">
        <v>25</v>
      </c>
      <c r="H1847">
        <v>2</v>
      </c>
      <c r="I1847">
        <v>0</v>
      </c>
      <c r="J1847">
        <v>1</v>
      </c>
      <c r="K1847">
        <v>-1</v>
      </c>
      <c r="L1847">
        <v>0</v>
      </c>
      <c r="M1847">
        <v>-1</v>
      </c>
      <c r="N1847">
        <v>-1</v>
      </c>
      <c r="O1847">
        <v>-0.5</v>
      </c>
      <c r="P1847">
        <v>0.5</v>
      </c>
      <c r="Z1847">
        <v>-1</v>
      </c>
      <c r="AA1847">
        <v>0</v>
      </c>
      <c r="AB1847">
        <v>0</v>
      </c>
    </row>
    <row r="1848" spans="1:28" x14ac:dyDescent="0.25">
      <c r="A1848">
        <v>2010</v>
      </c>
      <c r="B1848">
        <v>280</v>
      </c>
      <c r="C1848" t="s">
        <v>1361</v>
      </c>
      <c r="D1848" t="str">
        <f>IFERROR(INDEX('Draft Master List'!E:F,MATCH(C1848,'Draft Master List'!E:E,0),2),"N/A")</f>
        <v>N/A</v>
      </c>
      <c r="E1848" t="s">
        <v>64</v>
      </c>
      <c r="F1848">
        <v>28</v>
      </c>
      <c r="G1848" t="s">
        <v>213</v>
      </c>
      <c r="H1848">
        <v>16</v>
      </c>
      <c r="I1848">
        <v>0</v>
      </c>
      <c r="J1848">
        <v>1</v>
      </c>
      <c r="K1848">
        <v>68</v>
      </c>
      <c r="L1848">
        <v>0</v>
      </c>
      <c r="M1848">
        <v>68</v>
      </c>
      <c r="N1848">
        <v>68</v>
      </c>
      <c r="O1848">
        <v>4.3</v>
      </c>
      <c r="P1848">
        <v>0.1</v>
      </c>
      <c r="Z1848">
        <v>68</v>
      </c>
      <c r="AA1848">
        <v>0</v>
      </c>
      <c r="AB1848">
        <v>0</v>
      </c>
    </row>
    <row r="1849" spans="1:28" x14ac:dyDescent="0.25">
      <c r="A1849">
        <v>2010</v>
      </c>
      <c r="B1849">
        <v>281</v>
      </c>
      <c r="C1849" t="s">
        <v>1232</v>
      </c>
      <c r="D1849" t="str">
        <f>IFERROR(INDEX('Draft Master List'!E:F,MATCH(C1849,'Draft Master List'!E:E,0),2),"N/A")</f>
        <v>N/A</v>
      </c>
      <c r="E1849" t="s">
        <v>13</v>
      </c>
      <c r="F1849">
        <v>27</v>
      </c>
      <c r="G1849" t="s">
        <v>77</v>
      </c>
      <c r="H1849">
        <v>5</v>
      </c>
      <c r="I1849">
        <v>5</v>
      </c>
      <c r="J1849">
        <v>1</v>
      </c>
      <c r="K1849">
        <v>14</v>
      </c>
      <c r="L1849">
        <v>0</v>
      </c>
      <c r="M1849">
        <v>14</v>
      </c>
      <c r="N1849">
        <v>14</v>
      </c>
      <c r="O1849">
        <v>2.8</v>
      </c>
      <c r="P1849">
        <v>0.2</v>
      </c>
      <c r="Q1849">
        <v>24</v>
      </c>
      <c r="R1849">
        <v>14</v>
      </c>
      <c r="S1849">
        <v>248</v>
      </c>
      <c r="T1849">
        <v>17.7</v>
      </c>
      <c r="U1849">
        <v>3</v>
      </c>
      <c r="V1849">
        <v>58</v>
      </c>
      <c r="W1849">
        <v>2.8</v>
      </c>
      <c r="X1849">
        <v>49.6</v>
      </c>
      <c r="Y1849" s="2">
        <v>0.58299999999999996</v>
      </c>
      <c r="Z1849">
        <v>262</v>
      </c>
      <c r="AA1849">
        <v>3</v>
      </c>
      <c r="AB1849">
        <v>0</v>
      </c>
    </row>
    <row r="1850" spans="1:28" x14ac:dyDescent="0.25">
      <c r="A1850">
        <v>2010</v>
      </c>
      <c r="B1850">
        <v>282</v>
      </c>
      <c r="C1850" t="s">
        <v>517</v>
      </c>
      <c r="D1850" t="str">
        <f>IFERROR(INDEX('Draft Master List'!E:F,MATCH(C1850,'Draft Master List'!E:E,0),2),"N/A")</f>
        <v>522006</v>
      </c>
      <c r="E1850" t="s">
        <v>5</v>
      </c>
      <c r="F1850">
        <v>27</v>
      </c>
      <c r="G1850" t="s">
        <v>74</v>
      </c>
      <c r="H1850">
        <v>16</v>
      </c>
      <c r="I1850">
        <v>16</v>
      </c>
      <c r="J1850">
        <v>1</v>
      </c>
      <c r="K1850">
        <v>-1</v>
      </c>
      <c r="L1850">
        <v>0</v>
      </c>
      <c r="M1850">
        <v>-1</v>
      </c>
      <c r="N1850">
        <v>-1</v>
      </c>
      <c r="O1850">
        <v>-0.1</v>
      </c>
      <c r="P1850">
        <v>0.1</v>
      </c>
      <c r="Q1850">
        <v>125</v>
      </c>
      <c r="R1850">
        <v>76</v>
      </c>
      <c r="S1850">
        <v>1265</v>
      </c>
      <c r="T1850">
        <v>16.600000000000001</v>
      </c>
      <c r="U1850">
        <v>12</v>
      </c>
      <c r="V1850">
        <v>86</v>
      </c>
      <c r="W1850">
        <v>4.8</v>
      </c>
      <c r="X1850">
        <v>79.099999999999994</v>
      </c>
      <c r="Y1850" s="2">
        <v>0.60799999999999998</v>
      </c>
      <c r="Z1850">
        <v>1264</v>
      </c>
      <c r="AA1850">
        <v>12</v>
      </c>
      <c r="AB1850">
        <v>2</v>
      </c>
    </row>
    <row r="1851" spans="1:28" x14ac:dyDescent="0.25">
      <c r="A1851">
        <v>2010</v>
      </c>
      <c r="B1851">
        <v>283</v>
      </c>
      <c r="C1851" t="s">
        <v>1219</v>
      </c>
      <c r="D1851" t="str">
        <f>IFERROR(INDEX('Draft Master List'!E:F,MATCH(C1851,'Draft Master List'!E:E,0),2),"N/A")</f>
        <v>N/A</v>
      </c>
      <c r="E1851" t="s">
        <v>28</v>
      </c>
      <c r="F1851">
        <v>24</v>
      </c>
      <c r="G1851" t="s">
        <v>213</v>
      </c>
      <c r="H1851">
        <v>16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0.1</v>
      </c>
      <c r="Z1851">
        <v>0</v>
      </c>
      <c r="AA1851">
        <v>0</v>
      </c>
      <c r="AB1851">
        <v>0</v>
      </c>
    </row>
    <row r="1852" spans="1:28" x14ac:dyDescent="0.25">
      <c r="A1852">
        <v>2010</v>
      </c>
      <c r="B1852">
        <v>284</v>
      </c>
      <c r="C1852" t="s">
        <v>344</v>
      </c>
      <c r="D1852" t="str">
        <f>IFERROR(INDEX('Draft Master List'!E:F,MATCH(C1852,'Draft Master List'!E:E,0),2),"N/A")</f>
        <v>1402009</v>
      </c>
      <c r="E1852" t="s">
        <v>63</v>
      </c>
      <c r="F1852">
        <v>24</v>
      </c>
      <c r="G1852" t="s">
        <v>74</v>
      </c>
      <c r="H1852">
        <v>16</v>
      </c>
      <c r="I1852">
        <v>16</v>
      </c>
      <c r="J1852">
        <v>1</v>
      </c>
      <c r="K1852">
        <v>2</v>
      </c>
      <c r="L1852">
        <v>0</v>
      </c>
      <c r="M1852">
        <v>2</v>
      </c>
      <c r="N1852">
        <v>2</v>
      </c>
      <c r="O1852">
        <v>0.1</v>
      </c>
      <c r="P1852">
        <v>0.1</v>
      </c>
      <c r="Q1852">
        <v>100</v>
      </c>
      <c r="R1852">
        <v>51</v>
      </c>
      <c r="S1852">
        <v>960</v>
      </c>
      <c r="T1852">
        <v>18.8</v>
      </c>
      <c r="U1852">
        <v>5</v>
      </c>
      <c r="V1852">
        <v>67</v>
      </c>
      <c r="W1852">
        <v>3.2</v>
      </c>
      <c r="X1852">
        <v>60</v>
      </c>
      <c r="Y1852" s="2">
        <v>0.51</v>
      </c>
      <c r="Z1852">
        <v>962</v>
      </c>
      <c r="AA1852">
        <v>5</v>
      </c>
      <c r="AB1852">
        <v>1</v>
      </c>
    </row>
    <row r="1853" spans="1:28" x14ac:dyDescent="0.25">
      <c r="A1853">
        <v>2010</v>
      </c>
      <c r="B1853">
        <v>285</v>
      </c>
      <c r="C1853" t="s">
        <v>109</v>
      </c>
      <c r="D1853" t="str">
        <f>IFERROR(INDEX('Draft Master List'!E:F,MATCH(C1853,'Draft Master List'!E:E,0),2),"N/A")</f>
        <v>N/A</v>
      </c>
      <c r="E1853" t="s">
        <v>3</v>
      </c>
      <c r="F1853">
        <v>28</v>
      </c>
      <c r="G1853" t="s">
        <v>213</v>
      </c>
      <c r="H1853">
        <v>16</v>
      </c>
      <c r="I1853">
        <v>0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0.1</v>
      </c>
      <c r="Z1853">
        <v>0</v>
      </c>
      <c r="AA1853">
        <v>0</v>
      </c>
      <c r="AB1853">
        <v>1</v>
      </c>
    </row>
    <row r="1854" spans="1:28" x14ac:dyDescent="0.25">
      <c r="A1854">
        <v>2010</v>
      </c>
      <c r="B1854">
        <v>286</v>
      </c>
      <c r="C1854" t="s">
        <v>114</v>
      </c>
      <c r="D1854" t="str">
        <f>IFERROR(INDEX('Draft Master List'!E:F,MATCH(C1854,'Draft Master List'!E:E,0),2),"N/A")</f>
        <v>782010</v>
      </c>
      <c r="E1854" t="s">
        <v>22</v>
      </c>
      <c r="F1854">
        <v>24</v>
      </c>
      <c r="G1854" t="s">
        <v>77</v>
      </c>
      <c r="H1854">
        <v>14</v>
      </c>
      <c r="I1854">
        <v>2</v>
      </c>
      <c r="J1854">
        <v>1</v>
      </c>
      <c r="K1854">
        <v>60</v>
      </c>
      <c r="L1854">
        <v>0</v>
      </c>
      <c r="M1854">
        <v>60</v>
      </c>
      <c r="N1854">
        <v>60</v>
      </c>
      <c r="O1854">
        <v>4.3</v>
      </c>
      <c r="P1854">
        <v>0.1</v>
      </c>
      <c r="Q1854">
        <v>77</v>
      </c>
      <c r="R1854">
        <v>38</v>
      </c>
      <c r="S1854">
        <v>468</v>
      </c>
      <c r="T1854">
        <v>12.3</v>
      </c>
      <c r="U1854">
        <v>1</v>
      </c>
      <c r="V1854">
        <v>44</v>
      </c>
      <c r="W1854">
        <v>2.7</v>
      </c>
      <c r="X1854">
        <v>33.4</v>
      </c>
      <c r="Y1854" s="2">
        <v>0.49399999999999999</v>
      </c>
      <c r="Z1854">
        <v>528</v>
      </c>
      <c r="AA1854">
        <v>1</v>
      </c>
      <c r="AB1854">
        <v>0</v>
      </c>
    </row>
    <row r="1855" spans="1:28" x14ac:dyDescent="0.25">
      <c r="A1855">
        <v>2010</v>
      </c>
      <c r="B1855">
        <v>287</v>
      </c>
      <c r="C1855" t="s">
        <v>746</v>
      </c>
      <c r="D1855" t="str">
        <f>IFERROR(INDEX('Draft Master List'!E:F,MATCH(C1855,'Draft Master List'!E:E,0),2),"N/A")</f>
        <v>N/A</v>
      </c>
      <c r="E1855" t="s">
        <v>26</v>
      </c>
      <c r="F1855">
        <v>29</v>
      </c>
      <c r="G1855" t="s">
        <v>74</v>
      </c>
      <c r="H1855">
        <v>16</v>
      </c>
      <c r="I1855">
        <v>11</v>
      </c>
      <c r="J1855">
        <v>1</v>
      </c>
      <c r="K1855">
        <v>-18</v>
      </c>
      <c r="L1855">
        <v>0</v>
      </c>
      <c r="M1855">
        <v>-18</v>
      </c>
      <c r="N1855">
        <v>-18</v>
      </c>
      <c r="O1855">
        <v>-1.1000000000000001</v>
      </c>
      <c r="P1855">
        <v>0.1</v>
      </c>
      <c r="Q1855">
        <v>153</v>
      </c>
      <c r="R1855">
        <v>77</v>
      </c>
      <c r="S1855">
        <v>1448</v>
      </c>
      <c r="T1855">
        <v>18.8</v>
      </c>
      <c r="U1855">
        <v>11</v>
      </c>
      <c r="V1855">
        <v>71</v>
      </c>
      <c r="W1855">
        <v>4.8</v>
      </c>
      <c r="X1855">
        <v>90.5</v>
      </c>
      <c r="Y1855" s="2">
        <v>0.503</v>
      </c>
      <c r="Z1855">
        <v>1430</v>
      </c>
      <c r="AA1855">
        <v>11</v>
      </c>
      <c r="AB1855">
        <v>0</v>
      </c>
    </row>
    <row r="1856" spans="1:28" x14ac:dyDescent="0.25">
      <c r="A1856">
        <v>2010</v>
      </c>
      <c r="B1856">
        <v>288</v>
      </c>
      <c r="C1856" t="s">
        <v>1260</v>
      </c>
      <c r="D1856" t="str">
        <f>IFERROR(INDEX('Draft Master List'!E:F,MATCH(C1856,'Draft Master List'!E:E,0),2),"N/A")</f>
        <v>N/A</v>
      </c>
      <c r="E1856" t="s">
        <v>14</v>
      </c>
      <c r="F1856">
        <v>26</v>
      </c>
      <c r="H1856">
        <v>11</v>
      </c>
      <c r="I1856">
        <v>0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0.1</v>
      </c>
      <c r="Q1856">
        <v>1</v>
      </c>
      <c r="R1856">
        <v>1</v>
      </c>
      <c r="S1856">
        <v>12</v>
      </c>
      <c r="T1856">
        <v>12</v>
      </c>
      <c r="U1856">
        <v>0</v>
      </c>
      <c r="V1856">
        <v>12</v>
      </c>
      <c r="W1856">
        <v>0.1</v>
      </c>
      <c r="X1856">
        <v>1.1000000000000001</v>
      </c>
      <c r="Y1856" s="2">
        <v>1</v>
      </c>
      <c r="Z1856">
        <v>12</v>
      </c>
      <c r="AA1856">
        <v>0</v>
      </c>
      <c r="AB1856">
        <v>0</v>
      </c>
    </row>
    <row r="1857" spans="1:28" x14ac:dyDescent="0.25">
      <c r="A1857">
        <v>2010</v>
      </c>
      <c r="B1857">
        <v>289</v>
      </c>
      <c r="C1857" t="s">
        <v>394</v>
      </c>
      <c r="D1857" t="str">
        <f>IFERROR(INDEX('Draft Master List'!E:F,MATCH(C1857,'Draft Master List'!E:E,0),2),"N/A")</f>
        <v>952008</v>
      </c>
      <c r="E1857" t="s">
        <v>9</v>
      </c>
      <c r="F1857">
        <v>24</v>
      </c>
      <c r="G1857" t="s">
        <v>74</v>
      </c>
      <c r="H1857">
        <v>16</v>
      </c>
      <c r="I1857">
        <v>8</v>
      </c>
      <c r="J1857">
        <v>1</v>
      </c>
      <c r="K1857">
        <v>2</v>
      </c>
      <c r="L1857">
        <v>0</v>
      </c>
      <c r="M1857">
        <v>2</v>
      </c>
      <c r="N1857">
        <v>2</v>
      </c>
      <c r="O1857">
        <v>0.1</v>
      </c>
      <c r="P1857">
        <v>0.1</v>
      </c>
      <c r="Q1857">
        <v>93</v>
      </c>
      <c r="R1857">
        <v>60</v>
      </c>
      <c r="S1857">
        <v>944</v>
      </c>
      <c r="T1857">
        <v>15.7</v>
      </c>
      <c r="U1857">
        <v>9</v>
      </c>
      <c r="V1857">
        <v>92</v>
      </c>
      <c r="W1857">
        <v>3.8</v>
      </c>
      <c r="X1857">
        <v>59</v>
      </c>
      <c r="Y1857" s="2">
        <v>0.64500000000000002</v>
      </c>
      <c r="Z1857">
        <v>946</v>
      </c>
      <c r="AA1857">
        <v>9</v>
      </c>
      <c r="AB1857">
        <v>1</v>
      </c>
    </row>
    <row r="1858" spans="1:28" x14ac:dyDescent="0.25">
      <c r="A1858">
        <v>2010</v>
      </c>
      <c r="B1858">
        <v>290</v>
      </c>
      <c r="C1858" t="s">
        <v>326</v>
      </c>
      <c r="D1858" t="str">
        <f>IFERROR(INDEX('Draft Master List'!E:F,MATCH(C1858,'Draft Master List'!E:E,0),2),"N/A")</f>
        <v>502009</v>
      </c>
      <c r="E1858" t="s">
        <v>64</v>
      </c>
      <c r="F1858">
        <v>24</v>
      </c>
      <c r="G1858" t="s">
        <v>74</v>
      </c>
      <c r="H1858">
        <v>15</v>
      </c>
      <c r="I1858">
        <v>14</v>
      </c>
      <c r="J1858">
        <v>1</v>
      </c>
      <c r="K1858">
        <v>-3</v>
      </c>
      <c r="L1858">
        <v>0</v>
      </c>
      <c r="M1858">
        <v>-3</v>
      </c>
      <c r="N1858">
        <v>-3</v>
      </c>
      <c r="O1858">
        <v>-0.2</v>
      </c>
      <c r="P1858">
        <v>0.1</v>
      </c>
      <c r="Q1858">
        <v>73</v>
      </c>
      <c r="R1858">
        <v>36</v>
      </c>
      <c r="S1858">
        <v>483</v>
      </c>
      <c r="T1858">
        <v>13.4</v>
      </c>
      <c r="U1858">
        <v>2</v>
      </c>
      <c r="V1858">
        <v>41</v>
      </c>
      <c r="W1858">
        <v>2.4</v>
      </c>
      <c r="X1858">
        <v>32.200000000000003</v>
      </c>
      <c r="Y1858" s="2">
        <v>0.49299999999999999</v>
      </c>
      <c r="Z1858">
        <v>480</v>
      </c>
      <c r="AA1858">
        <v>2</v>
      </c>
      <c r="AB1858">
        <v>1</v>
      </c>
    </row>
    <row r="1859" spans="1:28" x14ac:dyDescent="0.25">
      <c r="A1859">
        <v>2010</v>
      </c>
      <c r="B1859">
        <v>291</v>
      </c>
      <c r="C1859" t="s">
        <v>786</v>
      </c>
      <c r="D1859" t="str">
        <f>IFERROR(INDEX('Draft Master List'!E:F,MATCH(C1859,'Draft Master List'!E:E,0),2),"N/A")</f>
        <v>N/A</v>
      </c>
      <c r="E1859" t="s">
        <v>27</v>
      </c>
      <c r="F1859">
        <v>31</v>
      </c>
      <c r="G1859" t="s">
        <v>213</v>
      </c>
      <c r="H1859">
        <v>16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0.1</v>
      </c>
      <c r="Z1859">
        <v>0</v>
      </c>
      <c r="AA1859">
        <v>0</v>
      </c>
      <c r="AB1859">
        <v>1</v>
      </c>
    </row>
    <row r="1860" spans="1:28" x14ac:dyDescent="0.25">
      <c r="A1860">
        <v>2010</v>
      </c>
      <c r="B1860">
        <v>292</v>
      </c>
      <c r="C1860" t="s">
        <v>583</v>
      </c>
      <c r="D1860" t="str">
        <f>IFERROR(INDEX('Draft Master List'!E:F,MATCH(C1860,'Draft Master List'!E:E,0),2),"N/A")</f>
        <v>N/A</v>
      </c>
      <c r="E1860" t="s">
        <v>4</v>
      </c>
      <c r="F1860">
        <v>29</v>
      </c>
      <c r="H1860">
        <v>1</v>
      </c>
      <c r="I1860">
        <v>0</v>
      </c>
      <c r="J1860">
        <v>1</v>
      </c>
      <c r="K1860">
        <v>4</v>
      </c>
      <c r="L1860">
        <v>0</v>
      </c>
      <c r="M1860">
        <v>4</v>
      </c>
      <c r="N1860">
        <v>4</v>
      </c>
      <c r="O1860">
        <v>4</v>
      </c>
      <c r="P1860">
        <v>1</v>
      </c>
      <c r="Z1860">
        <v>4</v>
      </c>
      <c r="AA1860">
        <v>0</v>
      </c>
      <c r="AB1860">
        <v>0</v>
      </c>
    </row>
    <row r="1861" spans="1:28" x14ac:dyDescent="0.25">
      <c r="A1861">
        <v>2010</v>
      </c>
      <c r="B1861">
        <v>293</v>
      </c>
      <c r="C1861" t="s">
        <v>298</v>
      </c>
      <c r="D1861" t="str">
        <f>IFERROR(INDEX('Draft Master List'!E:F,MATCH(C1861,'Draft Master List'!E:E,0),2),"N/A")</f>
        <v>1772010</v>
      </c>
      <c r="E1861" t="s">
        <v>64</v>
      </c>
      <c r="F1861">
        <v>22</v>
      </c>
      <c r="H1861">
        <v>5</v>
      </c>
      <c r="I1861">
        <v>0</v>
      </c>
      <c r="J1861">
        <v>1</v>
      </c>
      <c r="K1861">
        <v>9</v>
      </c>
      <c r="L1861">
        <v>0</v>
      </c>
      <c r="M1861">
        <v>9</v>
      </c>
      <c r="N1861">
        <v>9</v>
      </c>
      <c r="O1861">
        <v>1.8</v>
      </c>
      <c r="P1861">
        <v>0.2</v>
      </c>
      <c r="Q1861">
        <v>1</v>
      </c>
      <c r="R1861">
        <v>0</v>
      </c>
      <c r="S1861">
        <v>0</v>
      </c>
      <c r="U1861">
        <v>0</v>
      </c>
      <c r="V1861">
        <v>0</v>
      </c>
      <c r="W1861">
        <v>0</v>
      </c>
      <c r="X1861">
        <v>0</v>
      </c>
      <c r="Y1861" s="2">
        <v>0</v>
      </c>
      <c r="Z1861">
        <v>9</v>
      </c>
      <c r="AA1861">
        <v>0</v>
      </c>
      <c r="AB1861">
        <v>0</v>
      </c>
    </row>
    <row r="1862" spans="1:28" x14ac:dyDescent="0.25">
      <c r="A1862">
        <v>2010</v>
      </c>
      <c r="B1862">
        <v>294</v>
      </c>
      <c r="C1862" t="s">
        <v>1237</v>
      </c>
      <c r="D1862" t="str">
        <f>IFERROR(INDEX('Draft Master List'!E:F,MATCH(C1862,'Draft Master List'!E:E,0),2),"N/A")</f>
        <v>N/A</v>
      </c>
      <c r="E1862" t="s">
        <v>33</v>
      </c>
      <c r="F1862">
        <v>23</v>
      </c>
      <c r="H1862">
        <v>9</v>
      </c>
      <c r="I1862">
        <v>0</v>
      </c>
      <c r="J1862">
        <v>1</v>
      </c>
      <c r="K1862">
        <v>16</v>
      </c>
      <c r="L1862">
        <v>0</v>
      </c>
      <c r="M1862">
        <v>16</v>
      </c>
      <c r="N1862">
        <v>16</v>
      </c>
      <c r="O1862">
        <v>1.8</v>
      </c>
      <c r="P1862">
        <v>0.1</v>
      </c>
      <c r="Q1862">
        <v>19</v>
      </c>
      <c r="R1862">
        <v>6</v>
      </c>
      <c r="S1862">
        <v>128</v>
      </c>
      <c r="T1862">
        <v>21.3</v>
      </c>
      <c r="U1862">
        <v>1</v>
      </c>
      <c r="V1862">
        <v>57</v>
      </c>
      <c r="W1862">
        <v>0.7</v>
      </c>
      <c r="X1862">
        <v>14.2</v>
      </c>
      <c r="Y1862" s="2">
        <v>0.316</v>
      </c>
      <c r="Z1862">
        <v>144</v>
      </c>
      <c r="AA1862">
        <v>1</v>
      </c>
      <c r="AB1862">
        <v>0</v>
      </c>
    </row>
    <row r="1863" spans="1:28" x14ac:dyDescent="0.25">
      <c r="A1863">
        <v>2010</v>
      </c>
      <c r="B1863">
        <v>295</v>
      </c>
      <c r="C1863" t="s">
        <v>339</v>
      </c>
      <c r="D1863" t="str">
        <f>IFERROR(INDEX('Draft Master List'!E:F,MATCH(C1863,'Draft Master List'!E:E,0),2),"N/A")</f>
        <v>1242009</v>
      </c>
      <c r="E1863" t="s">
        <v>16</v>
      </c>
      <c r="F1863">
        <v>23</v>
      </c>
      <c r="G1863" t="s">
        <v>74</v>
      </c>
      <c r="H1863">
        <v>14</v>
      </c>
      <c r="I1863">
        <v>9</v>
      </c>
      <c r="J1863">
        <v>1</v>
      </c>
      <c r="K1863">
        <v>43</v>
      </c>
      <c r="L1863">
        <v>0</v>
      </c>
      <c r="M1863">
        <v>43</v>
      </c>
      <c r="N1863">
        <v>43</v>
      </c>
      <c r="O1863">
        <v>3.1</v>
      </c>
      <c r="P1863">
        <v>0.1</v>
      </c>
      <c r="Q1863">
        <v>78</v>
      </c>
      <c r="R1863">
        <v>41</v>
      </c>
      <c r="S1863">
        <v>609</v>
      </c>
      <c r="T1863">
        <v>14.9</v>
      </c>
      <c r="U1863">
        <v>2</v>
      </c>
      <c r="V1863">
        <v>70</v>
      </c>
      <c r="W1863">
        <v>2.9</v>
      </c>
      <c r="X1863">
        <v>43.5</v>
      </c>
      <c r="Y1863" s="2">
        <v>0.52600000000000002</v>
      </c>
      <c r="Z1863">
        <v>652</v>
      </c>
      <c r="AA1863">
        <v>2</v>
      </c>
      <c r="AB1863">
        <v>2</v>
      </c>
    </row>
    <row r="1864" spans="1:28" x14ac:dyDescent="0.25">
      <c r="A1864">
        <v>2010</v>
      </c>
      <c r="B1864">
        <v>296</v>
      </c>
      <c r="C1864" t="s">
        <v>1283</v>
      </c>
      <c r="D1864" t="str">
        <f>IFERROR(INDEX('Draft Master List'!E:F,MATCH(C1864,'Draft Master List'!E:E,0),2),"N/A")</f>
        <v>N/A</v>
      </c>
      <c r="E1864" t="s">
        <v>14</v>
      </c>
      <c r="F1864">
        <v>23</v>
      </c>
      <c r="H1864">
        <v>9</v>
      </c>
      <c r="I1864">
        <v>0</v>
      </c>
      <c r="J1864">
        <v>1</v>
      </c>
      <c r="K1864">
        <v>7</v>
      </c>
      <c r="L1864">
        <v>0</v>
      </c>
      <c r="M1864">
        <v>7</v>
      </c>
      <c r="N1864">
        <v>7</v>
      </c>
      <c r="O1864">
        <v>0.8</v>
      </c>
      <c r="P1864">
        <v>0.1</v>
      </c>
      <c r="Q1864">
        <v>9</v>
      </c>
      <c r="R1864">
        <v>4</v>
      </c>
      <c r="S1864">
        <v>42</v>
      </c>
      <c r="T1864">
        <v>10.5</v>
      </c>
      <c r="U1864">
        <v>0</v>
      </c>
      <c r="V1864">
        <v>21</v>
      </c>
      <c r="W1864">
        <v>0.4</v>
      </c>
      <c r="X1864">
        <v>4.7</v>
      </c>
      <c r="Y1864" s="2">
        <v>0.44400000000000001</v>
      </c>
      <c r="Z1864">
        <v>49</v>
      </c>
      <c r="AA1864">
        <v>0</v>
      </c>
      <c r="AB1864">
        <v>0</v>
      </c>
    </row>
    <row r="1865" spans="1:28" x14ac:dyDescent="0.25">
      <c r="A1865">
        <v>2010</v>
      </c>
      <c r="B1865">
        <v>297</v>
      </c>
      <c r="C1865" t="s">
        <v>1362</v>
      </c>
      <c r="D1865" t="str">
        <f>IFERROR(INDEX('Draft Master List'!E:F,MATCH(C1865,'Draft Master List'!E:E,0),2),"N/A")</f>
        <v>N/A</v>
      </c>
      <c r="E1865" t="s">
        <v>669</v>
      </c>
      <c r="F1865">
        <v>24</v>
      </c>
      <c r="H1865">
        <v>7</v>
      </c>
      <c r="I1865">
        <v>0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0.1</v>
      </c>
      <c r="Q1865">
        <v>1</v>
      </c>
      <c r="R1865">
        <v>1</v>
      </c>
      <c r="S1865">
        <v>6</v>
      </c>
      <c r="T1865">
        <v>6</v>
      </c>
      <c r="U1865">
        <v>0</v>
      </c>
      <c r="V1865">
        <v>6</v>
      </c>
      <c r="W1865">
        <v>0.1</v>
      </c>
      <c r="X1865">
        <v>0.9</v>
      </c>
      <c r="Y1865" s="2">
        <v>1</v>
      </c>
      <c r="Z1865">
        <v>6</v>
      </c>
      <c r="AA1865">
        <v>0</v>
      </c>
      <c r="AB1865">
        <v>0</v>
      </c>
    </row>
    <row r="1866" spans="1:28" x14ac:dyDescent="0.25">
      <c r="A1866">
        <v>2010</v>
      </c>
      <c r="B1866">
        <v>298</v>
      </c>
      <c r="C1866" t="s">
        <v>637</v>
      </c>
      <c r="D1866" t="str">
        <f>IFERROR(INDEX('Draft Master List'!E:F,MATCH(C1866,'Draft Master List'!E:E,0),2),"N/A")</f>
        <v>N/A</v>
      </c>
      <c r="E1866" t="s">
        <v>24</v>
      </c>
      <c r="F1866">
        <v>31</v>
      </c>
      <c r="H1866">
        <v>16</v>
      </c>
      <c r="I1866">
        <v>0</v>
      </c>
      <c r="J1866">
        <v>1</v>
      </c>
      <c r="K1866">
        <v>2</v>
      </c>
      <c r="L1866">
        <v>0</v>
      </c>
      <c r="M1866">
        <v>2</v>
      </c>
      <c r="N1866">
        <v>2</v>
      </c>
      <c r="O1866">
        <v>0.1</v>
      </c>
      <c r="P1866">
        <v>0.1</v>
      </c>
      <c r="Q1866">
        <v>39</v>
      </c>
      <c r="R1866">
        <v>22</v>
      </c>
      <c r="S1866">
        <v>253</v>
      </c>
      <c r="T1866">
        <v>11.5</v>
      </c>
      <c r="U1866">
        <v>0</v>
      </c>
      <c r="V1866">
        <v>34</v>
      </c>
      <c r="W1866">
        <v>1.4</v>
      </c>
      <c r="X1866">
        <v>15.8</v>
      </c>
      <c r="Y1866" s="2">
        <v>0.56399999999999995</v>
      </c>
      <c r="Z1866">
        <v>255</v>
      </c>
      <c r="AA1866">
        <v>0</v>
      </c>
      <c r="AB1866">
        <v>2</v>
      </c>
    </row>
    <row r="1867" spans="1:28" x14ac:dyDescent="0.25">
      <c r="A1867">
        <v>2010</v>
      </c>
      <c r="B1867">
        <v>299</v>
      </c>
      <c r="C1867" t="s">
        <v>680</v>
      </c>
      <c r="D1867" t="str">
        <f>IFERROR(INDEX('Draft Master List'!E:F,MATCH(C1867,'Draft Master List'!E:E,0),2),"N/A")</f>
        <v>N/A</v>
      </c>
      <c r="E1867" t="s">
        <v>21</v>
      </c>
      <c r="F1867">
        <v>33</v>
      </c>
      <c r="H1867">
        <v>2</v>
      </c>
      <c r="I1867">
        <v>0</v>
      </c>
      <c r="J1867">
        <v>1</v>
      </c>
      <c r="K1867">
        <v>-1</v>
      </c>
      <c r="L1867">
        <v>0</v>
      </c>
      <c r="M1867">
        <v>-1</v>
      </c>
      <c r="N1867">
        <v>-1</v>
      </c>
      <c r="O1867">
        <v>-0.5</v>
      </c>
      <c r="P1867">
        <v>0.5</v>
      </c>
      <c r="Z1867">
        <v>-1</v>
      </c>
      <c r="AA1867">
        <v>0</v>
      </c>
      <c r="AB1867">
        <v>0</v>
      </c>
    </row>
    <row r="1868" spans="1:28" x14ac:dyDescent="0.25">
      <c r="A1868">
        <v>2010</v>
      </c>
      <c r="B1868">
        <v>300</v>
      </c>
      <c r="C1868" t="s">
        <v>290</v>
      </c>
      <c r="D1868" t="str">
        <f>IFERROR(INDEX('Draft Master List'!E:F,MATCH(C1868,'Draft Master List'!E:E,0),2),"N/A")</f>
        <v>1562010</v>
      </c>
      <c r="E1868" t="s">
        <v>3</v>
      </c>
      <c r="F1868">
        <v>23</v>
      </c>
      <c r="H1868">
        <v>13</v>
      </c>
      <c r="I1868">
        <v>0</v>
      </c>
      <c r="J1868">
        <v>1</v>
      </c>
      <c r="K1868">
        <v>15</v>
      </c>
      <c r="L1868">
        <v>0</v>
      </c>
      <c r="M1868">
        <v>15</v>
      </c>
      <c r="N1868">
        <v>15</v>
      </c>
      <c r="O1868">
        <v>1.2</v>
      </c>
      <c r="P1868">
        <v>0.1</v>
      </c>
      <c r="Q1868">
        <v>1</v>
      </c>
      <c r="R1868">
        <v>0</v>
      </c>
      <c r="S1868">
        <v>0</v>
      </c>
      <c r="U1868">
        <v>0</v>
      </c>
      <c r="V1868">
        <v>0</v>
      </c>
      <c r="W1868">
        <v>0</v>
      </c>
      <c r="X1868">
        <v>0</v>
      </c>
      <c r="Y1868" s="2">
        <v>0</v>
      </c>
      <c r="Z1868">
        <v>15</v>
      </c>
      <c r="AA1868">
        <v>0</v>
      </c>
      <c r="AB1868">
        <v>0</v>
      </c>
    </row>
    <row r="1869" spans="1:28" x14ac:dyDescent="0.25">
      <c r="A1869">
        <v>2010</v>
      </c>
      <c r="B1869">
        <v>301</v>
      </c>
      <c r="C1869" t="s">
        <v>1363</v>
      </c>
      <c r="D1869" t="str">
        <f>IFERROR(INDEX('Draft Master List'!E:F,MATCH(C1869,'Draft Master List'!E:E,0),2),"N/A")</f>
        <v>N/A</v>
      </c>
      <c r="E1869" t="s">
        <v>29</v>
      </c>
      <c r="F1869">
        <v>23</v>
      </c>
      <c r="G1869" t="s">
        <v>77</v>
      </c>
      <c r="H1869">
        <v>6</v>
      </c>
      <c r="I1869">
        <v>1</v>
      </c>
      <c r="J1869">
        <v>1</v>
      </c>
      <c r="K1869">
        <v>3</v>
      </c>
      <c r="L1869">
        <v>0</v>
      </c>
      <c r="M1869">
        <v>3</v>
      </c>
      <c r="N1869">
        <v>3</v>
      </c>
      <c r="O1869">
        <v>0.5</v>
      </c>
      <c r="P1869">
        <v>0.2</v>
      </c>
      <c r="Q1869">
        <v>17</v>
      </c>
      <c r="R1869">
        <v>9</v>
      </c>
      <c r="S1869">
        <v>139</v>
      </c>
      <c r="T1869">
        <v>15.4</v>
      </c>
      <c r="U1869">
        <v>0</v>
      </c>
      <c r="V1869">
        <v>30</v>
      </c>
      <c r="W1869">
        <v>1.5</v>
      </c>
      <c r="X1869">
        <v>23.2</v>
      </c>
      <c r="Y1869" s="2">
        <v>0.52900000000000003</v>
      </c>
      <c r="Z1869">
        <v>142</v>
      </c>
      <c r="AA1869">
        <v>0</v>
      </c>
      <c r="AB1869">
        <v>0</v>
      </c>
    </row>
    <row r="1870" spans="1:28" x14ac:dyDescent="0.25">
      <c r="A1870">
        <v>2010</v>
      </c>
      <c r="B1870">
        <v>302</v>
      </c>
      <c r="C1870" t="s">
        <v>1364</v>
      </c>
      <c r="D1870" t="str">
        <f>IFERROR(INDEX('Draft Master List'!E:F,MATCH(C1870,'Draft Master List'!E:E,0),2),"N/A")</f>
        <v>N/A</v>
      </c>
      <c r="E1870" t="s">
        <v>22</v>
      </c>
      <c r="F1870">
        <v>26</v>
      </c>
      <c r="G1870" t="s">
        <v>758</v>
      </c>
      <c r="H1870">
        <v>16</v>
      </c>
      <c r="I1870">
        <v>6</v>
      </c>
      <c r="J1870">
        <v>1</v>
      </c>
      <c r="K1870">
        <v>-2</v>
      </c>
      <c r="L1870">
        <v>0</v>
      </c>
      <c r="M1870">
        <v>-2</v>
      </c>
      <c r="N1870">
        <v>-2</v>
      </c>
      <c r="O1870">
        <v>-0.1</v>
      </c>
      <c r="P1870">
        <v>0.1</v>
      </c>
      <c r="Q1870">
        <v>58</v>
      </c>
      <c r="R1870">
        <v>32</v>
      </c>
      <c r="S1870">
        <v>264</v>
      </c>
      <c r="T1870">
        <v>8.3000000000000007</v>
      </c>
      <c r="U1870">
        <v>0</v>
      </c>
      <c r="V1870">
        <v>26</v>
      </c>
      <c r="W1870">
        <v>2</v>
      </c>
      <c r="X1870">
        <v>16.5</v>
      </c>
      <c r="Y1870" s="2">
        <v>0.55200000000000005</v>
      </c>
      <c r="Z1870">
        <v>262</v>
      </c>
      <c r="AA1870">
        <v>0</v>
      </c>
      <c r="AB1870">
        <v>0</v>
      </c>
    </row>
    <row r="1871" spans="1:28" x14ac:dyDescent="0.25">
      <c r="A1871">
        <v>2010</v>
      </c>
      <c r="B1871">
        <v>303</v>
      </c>
      <c r="C1871" t="s">
        <v>673</v>
      </c>
      <c r="D1871" t="str">
        <f>IFERROR(INDEX('Draft Master List'!E:F,MATCH(C1871,'Draft Master List'!E:E,0),2),"N/A")</f>
        <v>N/A</v>
      </c>
      <c r="E1871" t="s">
        <v>19</v>
      </c>
      <c r="F1871">
        <v>29</v>
      </c>
      <c r="G1871" t="s">
        <v>213</v>
      </c>
      <c r="H1871">
        <v>16</v>
      </c>
      <c r="I1871">
        <v>0</v>
      </c>
      <c r="J1871">
        <v>1</v>
      </c>
      <c r="K1871">
        <v>-9</v>
      </c>
      <c r="L1871">
        <v>0</v>
      </c>
      <c r="M1871">
        <v>-9</v>
      </c>
      <c r="N1871">
        <v>-9</v>
      </c>
      <c r="O1871">
        <v>-0.6</v>
      </c>
      <c r="P1871">
        <v>0.1</v>
      </c>
      <c r="Z1871">
        <v>-9</v>
      </c>
      <c r="AA1871">
        <v>0</v>
      </c>
      <c r="AB1871">
        <v>0</v>
      </c>
    </row>
    <row r="1872" spans="1:28" x14ac:dyDescent="0.25">
      <c r="A1872">
        <v>2010</v>
      </c>
      <c r="B1872">
        <v>304</v>
      </c>
      <c r="C1872" t="s">
        <v>1365</v>
      </c>
      <c r="D1872" t="str">
        <f>IFERROR(INDEX('Draft Master List'!E:F,MATCH(C1872,'Draft Master List'!E:E,0),2),"N/A")</f>
        <v>N/A</v>
      </c>
      <c r="E1872" t="s">
        <v>16</v>
      </c>
      <c r="F1872">
        <v>26</v>
      </c>
      <c r="G1872" t="s">
        <v>1366</v>
      </c>
      <c r="H1872">
        <v>16</v>
      </c>
      <c r="I1872">
        <v>15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0.1</v>
      </c>
      <c r="Z1872">
        <v>0</v>
      </c>
      <c r="AA1872">
        <v>0</v>
      </c>
      <c r="AB1872">
        <v>1</v>
      </c>
    </row>
    <row r="1873" spans="1:28" x14ac:dyDescent="0.25">
      <c r="A1873">
        <v>2010</v>
      </c>
      <c r="B1873">
        <v>305</v>
      </c>
      <c r="C1873" t="s">
        <v>1367</v>
      </c>
      <c r="D1873" t="str">
        <f>IFERROR(INDEX('Draft Master List'!E:F,MATCH(C1873,'Draft Master List'!E:E,0),2),"N/A")</f>
        <v>N/A</v>
      </c>
      <c r="E1873" t="s">
        <v>22</v>
      </c>
      <c r="F1873">
        <v>26</v>
      </c>
      <c r="H1873">
        <v>14</v>
      </c>
      <c r="I1873">
        <v>0</v>
      </c>
      <c r="J1873">
        <v>1</v>
      </c>
      <c r="K1873">
        <v>5</v>
      </c>
      <c r="L1873">
        <v>0</v>
      </c>
      <c r="M1873">
        <v>5</v>
      </c>
      <c r="N1873">
        <v>5</v>
      </c>
      <c r="O1873">
        <v>0.4</v>
      </c>
      <c r="P1873">
        <v>0.1</v>
      </c>
      <c r="Z1873">
        <v>5</v>
      </c>
      <c r="AA1873">
        <v>0</v>
      </c>
      <c r="AB1873">
        <v>0</v>
      </c>
    </row>
    <row r="1874" spans="1:28" x14ac:dyDescent="0.25">
      <c r="A1874">
        <v>2010</v>
      </c>
      <c r="B1874">
        <v>306</v>
      </c>
      <c r="C1874" t="s">
        <v>381</v>
      </c>
      <c r="D1874" t="str">
        <f>IFERROR(INDEX('Draft Master List'!E:F,MATCH(C1874,'Draft Master List'!E:E,0),2),"N/A")</f>
        <v>462008</v>
      </c>
      <c r="E1874" t="s">
        <v>15</v>
      </c>
      <c r="F1874">
        <v>24</v>
      </c>
      <c r="G1874" t="s">
        <v>77</v>
      </c>
      <c r="H1874">
        <v>5</v>
      </c>
      <c r="I1874">
        <v>3</v>
      </c>
      <c r="J1874">
        <v>1</v>
      </c>
      <c r="K1874">
        <v>2</v>
      </c>
      <c r="L1874">
        <v>0</v>
      </c>
      <c r="M1874">
        <v>2</v>
      </c>
      <c r="N1874">
        <v>2</v>
      </c>
      <c r="O1874">
        <v>0.4</v>
      </c>
      <c r="P1874">
        <v>0.2</v>
      </c>
      <c r="Q1874">
        <v>25</v>
      </c>
      <c r="R1874">
        <v>20</v>
      </c>
      <c r="S1874">
        <v>277</v>
      </c>
      <c r="T1874">
        <v>13.9</v>
      </c>
      <c r="U1874">
        <v>3</v>
      </c>
      <c r="V1874">
        <v>59</v>
      </c>
      <c r="W1874">
        <v>4</v>
      </c>
      <c r="X1874">
        <v>55.4</v>
      </c>
      <c r="Y1874" s="2">
        <v>0.8</v>
      </c>
      <c r="Z1874">
        <v>279</v>
      </c>
      <c r="AA1874">
        <v>3</v>
      </c>
      <c r="AB1874">
        <v>2</v>
      </c>
    </row>
    <row r="1875" spans="1:28" x14ac:dyDescent="0.25">
      <c r="A1875">
        <v>2010</v>
      </c>
      <c r="B1875">
        <v>307</v>
      </c>
      <c r="C1875" t="s">
        <v>1112</v>
      </c>
      <c r="D1875" t="str">
        <f>IFERROR(INDEX('Draft Master List'!E:F,MATCH(C1875,'Draft Master List'!E:E,0),2),"N/A")</f>
        <v>N/A</v>
      </c>
      <c r="E1875" t="s">
        <v>21</v>
      </c>
      <c r="F1875">
        <v>25</v>
      </c>
      <c r="H1875">
        <v>9</v>
      </c>
      <c r="I1875">
        <v>0</v>
      </c>
      <c r="J1875">
        <v>1</v>
      </c>
      <c r="K1875">
        <v>-3</v>
      </c>
      <c r="L1875">
        <v>0</v>
      </c>
      <c r="M1875">
        <v>-3</v>
      </c>
      <c r="N1875">
        <v>-3</v>
      </c>
      <c r="O1875">
        <v>-0.3</v>
      </c>
      <c r="P1875">
        <v>0.1</v>
      </c>
      <c r="Q1875">
        <v>1</v>
      </c>
      <c r="R1875">
        <v>0</v>
      </c>
      <c r="S1875">
        <v>0</v>
      </c>
      <c r="U1875">
        <v>0</v>
      </c>
      <c r="V1875">
        <v>0</v>
      </c>
      <c r="W1875">
        <v>0</v>
      </c>
      <c r="X1875">
        <v>0</v>
      </c>
      <c r="Y1875" s="2">
        <v>0</v>
      </c>
      <c r="Z1875">
        <v>-3</v>
      </c>
      <c r="AA1875">
        <v>0</v>
      </c>
      <c r="AB1875">
        <v>0</v>
      </c>
    </row>
    <row r="1876" spans="1:28" x14ac:dyDescent="0.25">
      <c r="A1876">
        <v>2010</v>
      </c>
      <c r="B1876">
        <v>308</v>
      </c>
      <c r="C1876" t="s">
        <v>1368</v>
      </c>
      <c r="D1876" t="str">
        <f>IFERROR(INDEX('Draft Master List'!E:F,MATCH(C1876,'Draft Master List'!E:E,0),2),"N/A")</f>
        <v>N/A</v>
      </c>
      <c r="E1876" t="s">
        <v>25</v>
      </c>
      <c r="F1876">
        <v>29</v>
      </c>
      <c r="G1876" t="s">
        <v>1369</v>
      </c>
      <c r="H1876">
        <v>16</v>
      </c>
      <c r="I1876">
        <v>10</v>
      </c>
      <c r="J1876">
        <v>1</v>
      </c>
      <c r="K1876">
        <v>1</v>
      </c>
      <c r="L1876">
        <v>1</v>
      </c>
      <c r="M1876">
        <v>1</v>
      </c>
      <c r="N1876">
        <v>1</v>
      </c>
      <c r="O1876">
        <v>0.1</v>
      </c>
      <c r="P1876">
        <v>0.1</v>
      </c>
      <c r="Z1876">
        <v>1</v>
      </c>
      <c r="AA1876">
        <v>1</v>
      </c>
      <c r="AB1876">
        <v>0</v>
      </c>
    </row>
    <row r="1877" spans="1:28" x14ac:dyDescent="0.25">
      <c r="A1877">
        <v>2010</v>
      </c>
      <c r="B1877">
        <v>309</v>
      </c>
      <c r="C1877" t="s">
        <v>119</v>
      </c>
      <c r="D1877" t="str">
        <f>IFERROR(INDEX('Draft Master List'!E:F,MATCH(C1877,'Draft Master List'!E:E,0),2),"N/A")</f>
        <v>512007</v>
      </c>
      <c r="E1877" t="s">
        <v>22</v>
      </c>
      <c r="F1877">
        <v>31</v>
      </c>
      <c r="G1877" t="s">
        <v>74</v>
      </c>
      <c r="H1877">
        <v>14</v>
      </c>
      <c r="I1877">
        <v>14</v>
      </c>
      <c r="J1877">
        <v>1</v>
      </c>
      <c r="K1877">
        <v>9</v>
      </c>
      <c r="L1877">
        <v>0</v>
      </c>
      <c r="M1877">
        <v>9</v>
      </c>
      <c r="N1877">
        <v>9</v>
      </c>
      <c r="O1877">
        <v>0.6</v>
      </c>
      <c r="P1877">
        <v>0.1</v>
      </c>
      <c r="Q1877">
        <v>100</v>
      </c>
      <c r="R1877">
        <v>46</v>
      </c>
      <c r="S1877">
        <v>554</v>
      </c>
      <c r="T1877">
        <v>12</v>
      </c>
      <c r="U1877">
        <v>2</v>
      </c>
      <c r="V1877">
        <v>39</v>
      </c>
      <c r="W1877">
        <v>3.3</v>
      </c>
      <c r="X1877">
        <v>39.6</v>
      </c>
      <c r="Y1877" s="2">
        <v>0.46</v>
      </c>
      <c r="Z1877">
        <v>563</v>
      </c>
      <c r="AA1877">
        <v>2</v>
      </c>
      <c r="AB1877">
        <v>3</v>
      </c>
    </row>
    <row r="1878" spans="1:28" x14ac:dyDescent="0.25">
      <c r="A1878">
        <v>2010</v>
      </c>
      <c r="B1878">
        <v>310</v>
      </c>
      <c r="C1878" t="s">
        <v>370</v>
      </c>
      <c r="D1878" t="str">
        <f>IFERROR(INDEX('Draft Master List'!E:F,MATCH(C1878,'Draft Master List'!E:E,0),2),"N/A")</f>
        <v>2332009</v>
      </c>
      <c r="E1878" t="s">
        <v>14</v>
      </c>
      <c r="F1878">
        <v>24</v>
      </c>
      <c r="G1878" t="s">
        <v>77</v>
      </c>
      <c r="H1878">
        <v>12</v>
      </c>
      <c r="I1878">
        <v>4</v>
      </c>
      <c r="J1878">
        <v>1</v>
      </c>
      <c r="K1878">
        <v>2</v>
      </c>
      <c r="L1878">
        <v>0</v>
      </c>
      <c r="M1878">
        <v>2</v>
      </c>
      <c r="N1878">
        <v>2</v>
      </c>
      <c r="O1878">
        <v>0.2</v>
      </c>
      <c r="P1878">
        <v>0.1</v>
      </c>
      <c r="Q1878">
        <v>38</v>
      </c>
      <c r="R1878">
        <v>24</v>
      </c>
      <c r="S1878">
        <v>239</v>
      </c>
      <c r="T1878">
        <v>10</v>
      </c>
      <c r="U1878">
        <v>0</v>
      </c>
      <c r="V1878">
        <v>27</v>
      </c>
      <c r="W1878">
        <v>2</v>
      </c>
      <c r="X1878">
        <v>19.899999999999999</v>
      </c>
      <c r="Y1878" s="2">
        <v>0.63200000000000001</v>
      </c>
      <c r="Z1878">
        <v>241</v>
      </c>
      <c r="AA1878">
        <v>0</v>
      </c>
      <c r="AB1878">
        <v>1</v>
      </c>
    </row>
    <row r="1879" spans="1:28" x14ac:dyDescent="0.25">
      <c r="A1879">
        <v>2010</v>
      </c>
      <c r="B1879">
        <v>311</v>
      </c>
      <c r="C1879" t="s">
        <v>1370</v>
      </c>
      <c r="D1879" t="str">
        <f>IFERROR(INDEX('Draft Master List'!E:F,MATCH(C1879,'Draft Master List'!E:E,0),2),"N/A")</f>
        <v>N/A</v>
      </c>
      <c r="E1879" t="s">
        <v>18</v>
      </c>
      <c r="F1879">
        <v>29</v>
      </c>
      <c r="G1879" t="s">
        <v>732</v>
      </c>
      <c r="H1879">
        <v>15</v>
      </c>
      <c r="I1879">
        <v>7</v>
      </c>
      <c r="J1879">
        <v>1</v>
      </c>
      <c r="K1879">
        <v>1</v>
      </c>
      <c r="L1879">
        <v>0</v>
      </c>
      <c r="M1879">
        <v>1</v>
      </c>
      <c r="N1879">
        <v>1</v>
      </c>
      <c r="O1879">
        <v>0.1</v>
      </c>
      <c r="P1879">
        <v>0.1</v>
      </c>
      <c r="Q1879">
        <v>6</v>
      </c>
      <c r="R1879">
        <v>6</v>
      </c>
      <c r="S1879">
        <v>39</v>
      </c>
      <c r="T1879">
        <v>6.5</v>
      </c>
      <c r="U1879">
        <v>1</v>
      </c>
      <c r="V1879">
        <v>11</v>
      </c>
      <c r="W1879">
        <v>0.4</v>
      </c>
      <c r="X1879">
        <v>2.6</v>
      </c>
      <c r="Y1879" s="2">
        <v>1</v>
      </c>
      <c r="Z1879">
        <v>40</v>
      </c>
      <c r="AA1879">
        <v>1</v>
      </c>
      <c r="AB1879">
        <v>0</v>
      </c>
    </row>
    <row r="1880" spans="1:28" x14ac:dyDescent="0.25">
      <c r="A1880">
        <v>2010</v>
      </c>
      <c r="B1880">
        <v>312</v>
      </c>
      <c r="C1880" t="s">
        <v>709</v>
      </c>
      <c r="D1880" t="str">
        <f>IFERROR(INDEX('Draft Master List'!E:F,MATCH(C1880,'Draft Master List'!E:E,0),2),"N/A")</f>
        <v>N/A</v>
      </c>
      <c r="E1880" t="s">
        <v>23</v>
      </c>
      <c r="F1880">
        <v>42</v>
      </c>
      <c r="G1880" t="s">
        <v>213</v>
      </c>
      <c r="H1880">
        <v>16</v>
      </c>
      <c r="I1880">
        <v>0</v>
      </c>
      <c r="J1880">
        <v>1</v>
      </c>
      <c r="K1880">
        <v>-27</v>
      </c>
      <c r="L1880">
        <v>0</v>
      </c>
      <c r="M1880">
        <v>-27</v>
      </c>
      <c r="N1880">
        <v>-27</v>
      </c>
      <c r="O1880">
        <v>-1.7</v>
      </c>
      <c r="P1880">
        <v>0.1</v>
      </c>
      <c r="Z1880">
        <v>-27</v>
      </c>
      <c r="AA1880">
        <v>0</v>
      </c>
      <c r="AB1880">
        <v>0</v>
      </c>
    </row>
    <row r="1881" spans="1:28" x14ac:dyDescent="0.25">
      <c r="A1881">
        <v>2010</v>
      </c>
      <c r="B1881">
        <v>313</v>
      </c>
      <c r="C1881" t="s">
        <v>1371</v>
      </c>
      <c r="D1881" t="str">
        <f>IFERROR(INDEX('Draft Master List'!E:F,MATCH(C1881,'Draft Master List'!E:E,0),2),"N/A")</f>
        <v>N/A</v>
      </c>
      <c r="E1881" t="s">
        <v>24</v>
      </c>
      <c r="F1881">
        <v>34</v>
      </c>
      <c r="G1881" t="s">
        <v>74</v>
      </c>
      <c r="H1881">
        <v>16</v>
      </c>
      <c r="I1881">
        <v>15</v>
      </c>
      <c r="J1881">
        <v>1</v>
      </c>
      <c r="K1881">
        <v>-2</v>
      </c>
      <c r="L1881">
        <v>0</v>
      </c>
      <c r="M1881">
        <v>-2</v>
      </c>
      <c r="N1881">
        <v>-2</v>
      </c>
      <c r="O1881">
        <v>-0.1</v>
      </c>
      <c r="P1881">
        <v>0.1</v>
      </c>
      <c r="Q1881">
        <v>95</v>
      </c>
      <c r="R1881">
        <v>59</v>
      </c>
      <c r="S1881">
        <v>755</v>
      </c>
      <c r="T1881">
        <v>12.8</v>
      </c>
      <c r="U1881">
        <v>5</v>
      </c>
      <c r="V1881">
        <v>43</v>
      </c>
      <c r="W1881">
        <v>3.7</v>
      </c>
      <c r="X1881">
        <v>47.2</v>
      </c>
      <c r="Y1881" s="2">
        <v>0.621</v>
      </c>
      <c r="Z1881">
        <v>753</v>
      </c>
      <c r="AA1881">
        <v>5</v>
      </c>
      <c r="AB1881">
        <v>1</v>
      </c>
    </row>
    <row r="1882" spans="1:28" x14ac:dyDescent="0.25">
      <c r="A1882">
        <v>2010</v>
      </c>
      <c r="B1882">
        <v>314</v>
      </c>
      <c r="C1882" t="s">
        <v>1309</v>
      </c>
      <c r="D1882" t="str">
        <f>IFERROR(INDEX('Draft Master List'!E:F,MATCH(C1882,'Draft Master List'!E:E,0),2),"N/A")</f>
        <v>N/A</v>
      </c>
      <c r="E1882" t="s">
        <v>28</v>
      </c>
      <c r="F1882">
        <v>27</v>
      </c>
      <c r="G1882" t="s">
        <v>74</v>
      </c>
      <c r="H1882">
        <v>16</v>
      </c>
      <c r="I1882">
        <v>16</v>
      </c>
      <c r="J1882">
        <v>1</v>
      </c>
      <c r="K1882">
        <v>-8</v>
      </c>
      <c r="L1882">
        <v>0</v>
      </c>
      <c r="M1882">
        <v>-8</v>
      </c>
      <c r="N1882">
        <v>-8</v>
      </c>
      <c r="O1882">
        <v>-0.5</v>
      </c>
      <c r="P1882">
        <v>0.1</v>
      </c>
      <c r="Q1882">
        <v>94</v>
      </c>
      <c r="R1882">
        <v>42</v>
      </c>
      <c r="S1882">
        <v>687</v>
      </c>
      <c r="T1882">
        <v>16.399999999999999</v>
      </c>
      <c r="U1882">
        <v>6</v>
      </c>
      <c r="V1882">
        <v>71</v>
      </c>
      <c r="W1882">
        <v>2.6</v>
      </c>
      <c r="X1882">
        <v>42.9</v>
      </c>
      <c r="Y1882" s="2">
        <v>0.44700000000000001</v>
      </c>
      <c r="Z1882">
        <v>679</v>
      </c>
      <c r="AA1882">
        <v>6</v>
      </c>
      <c r="AB1882">
        <v>0</v>
      </c>
    </row>
    <row r="1883" spans="1:28" x14ac:dyDescent="0.25">
      <c r="A1883">
        <v>2010</v>
      </c>
      <c r="B1883">
        <v>315</v>
      </c>
      <c r="C1883" t="s">
        <v>1372</v>
      </c>
      <c r="D1883" t="str">
        <f>IFERROR(INDEX('Draft Master List'!E:F,MATCH(C1883,'Draft Master List'!E:E,0),2),"N/A")</f>
        <v>N/A</v>
      </c>
      <c r="E1883" t="s">
        <v>64</v>
      </c>
      <c r="F1883">
        <v>30</v>
      </c>
      <c r="G1883" t="s">
        <v>108</v>
      </c>
      <c r="H1883">
        <v>16</v>
      </c>
      <c r="I1883">
        <v>16</v>
      </c>
      <c r="J1883">
        <v>1</v>
      </c>
      <c r="K1883">
        <v>-1</v>
      </c>
      <c r="L1883">
        <v>0</v>
      </c>
      <c r="M1883">
        <v>-1</v>
      </c>
      <c r="N1883">
        <v>-1</v>
      </c>
      <c r="O1883">
        <v>-0.1</v>
      </c>
      <c r="P1883">
        <v>0.1</v>
      </c>
      <c r="Q1883">
        <v>102</v>
      </c>
      <c r="R1883">
        <v>68</v>
      </c>
      <c r="S1883">
        <v>763</v>
      </c>
      <c r="T1883">
        <v>11.2</v>
      </c>
      <c r="U1883">
        <v>3</v>
      </c>
      <c r="V1883">
        <v>44</v>
      </c>
      <c r="W1883">
        <v>4.3</v>
      </c>
      <c r="X1883">
        <v>47.7</v>
      </c>
      <c r="Y1883" s="2">
        <v>0.66700000000000004</v>
      </c>
      <c r="Z1883">
        <v>762</v>
      </c>
      <c r="AA1883">
        <v>3</v>
      </c>
      <c r="AB1883">
        <v>0</v>
      </c>
    </row>
    <row r="1884" spans="1:28" x14ac:dyDescent="0.25">
      <c r="A1884">
        <v>2010</v>
      </c>
      <c r="B1884">
        <v>316</v>
      </c>
      <c r="C1884" t="s">
        <v>725</v>
      </c>
      <c r="D1884" t="str">
        <f>IFERROR(INDEX('Draft Master List'!E:F,MATCH(C1884,'Draft Master List'!E:E,0),2),"N/A")</f>
        <v>N/A</v>
      </c>
      <c r="E1884" t="s">
        <v>32</v>
      </c>
      <c r="F1884">
        <v>28</v>
      </c>
      <c r="G1884" t="s">
        <v>213</v>
      </c>
      <c r="H1884">
        <v>16</v>
      </c>
      <c r="I1884">
        <v>0</v>
      </c>
      <c r="J1884">
        <v>1</v>
      </c>
      <c r="K1884">
        <v>17</v>
      </c>
      <c r="L1884">
        <v>0</v>
      </c>
      <c r="M1884">
        <v>17</v>
      </c>
      <c r="N1884">
        <v>17</v>
      </c>
      <c r="O1884">
        <v>1.1000000000000001</v>
      </c>
      <c r="P1884">
        <v>0.1</v>
      </c>
      <c r="Z1884">
        <v>17</v>
      </c>
      <c r="AA1884">
        <v>0</v>
      </c>
      <c r="AB1884">
        <v>0</v>
      </c>
    </row>
    <row r="1885" spans="1:28" x14ac:dyDescent="0.25">
      <c r="A1885">
        <v>2010</v>
      </c>
      <c r="B1885">
        <v>317</v>
      </c>
      <c r="C1885" t="s">
        <v>1373</v>
      </c>
      <c r="D1885" t="str">
        <f>IFERROR(INDEX('Draft Master List'!E:F,MATCH(C1885,'Draft Master List'!E:E,0),2),"N/A")</f>
        <v>N/A</v>
      </c>
      <c r="E1885" t="s">
        <v>6</v>
      </c>
      <c r="F1885">
        <v>28</v>
      </c>
      <c r="H1885">
        <v>1</v>
      </c>
      <c r="I1885">
        <v>0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1</v>
      </c>
      <c r="Z1885">
        <v>0</v>
      </c>
      <c r="AA1885">
        <v>0</v>
      </c>
      <c r="AB1885">
        <v>0</v>
      </c>
    </row>
    <row r="1886" spans="1:28" x14ac:dyDescent="0.25">
      <c r="A1886">
        <v>2010</v>
      </c>
      <c r="B1886">
        <v>318</v>
      </c>
      <c r="C1886" t="s">
        <v>1529</v>
      </c>
      <c r="D1886" t="str">
        <f>IFERROR(INDEX('Draft Master List'!E:F,MATCH(C1886,'Draft Master List'!E:E,0),2),"N/A")</f>
        <v>N/A</v>
      </c>
      <c r="E1886" t="s">
        <v>21</v>
      </c>
      <c r="F1886">
        <v>29</v>
      </c>
      <c r="G1886" t="s">
        <v>74</v>
      </c>
      <c r="H1886">
        <v>16</v>
      </c>
      <c r="I1886">
        <v>16</v>
      </c>
      <c r="J1886">
        <v>1</v>
      </c>
      <c r="K1886">
        <v>3</v>
      </c>
      <c r="L1886">
        <v>0</v>
      </c>
      <c r="M1886">
        <v>3</v>
      </c>
      <c r="N1886">
        <v>3</v>
      </c>
      <c r="O1886">
        <v>0.2</v>
      </c>
      <c r="P1886">
        <v>0.1</v>
      </c>
      <c r="Q1886">
        <v>179</v>
      </c>
      <c r="R1886">
        <v>115</v>
      </c>
      <c r="S1886">
        <v>1389</v>
      </c>
      <c r="T1886">
        <v>12.1</v>
      </c>
      <c r="U1886">
        <v>10</v>
      </c>
      <c r="V1886">
        <v>46</v>
      </c>
      <c r="W1886">
        <v>7.2</v>
      </c>
      <c r="X1886">
        <v>86.8</v>
      </c>
      <c r="Y1886" s="2">
        <v>0.64200000000000002</v>
      </c>
      <c r="Z1886">
        <v>1392</v>
      </c>
      <c r="AA1886">
        <v>10</v>
      </c>
      <c r="AB1886">
        <v>1</v>
      </c>
    </row>
    <row r="1887" spans="1:28" x14ac:dyDescent="0.25">
      <c r="A1887">
        <v>2010</v>
      </c>
      <c r="B1887">
        <v>319</v>
      </c>
      <c r="C1887" t="s">
        <v>273</v>
      </c>
      <c r="D1887" t="str">
        <f>IFERROR(INDEX('Draft Master List'!E:F,MATCH(C1887,'Draft Master List'!E:E,0),2),"N/A")</f>
        <v>772010</v>
      </c>
      <c r="E1887" t="s">
        <v>28</v>
      </c>
      <c r="F1887">
        <v>22</v>
      </c>
      <c r="G1887" t="s">
        <v>77</v>
      </c>
      <c r="H1887">
        <v>16</v>
      </c>
      <c r="I1887">
        <v>1</v>
      </c>
      <c r="J1887">
        <v>1</v>
      </c>
      <c r="K1887">
        <v>5</v>
      </c>
      <c r="L1887">
        <v>0</v>
      </c>
      <c r="M1887">
        <v>5</v>
      </c>
      <c r="N1887">
        <v>5</v>
      </c>
      <c r="O1887">
        <v>0.3</v>
      </c>
      <c r="P1887">
        <v>0.1</v>
      </c>
      <c r="Q1887">
        <v>28</v>
      </c>
      <c r="R1887">
        <v>16</v>
      </c>
      <c r="S1887">
        <v>219</v>
      </c>
      <c r="T1887">
        <v>13.7</v>
      </c>
      <c r="U1887">
        <v>0</v>
      </c>
      <c r="V1887">
        <v>39</v>
      </c>
      <c r="W1887">
        <v>1</v>
      </c>
      <c r="X1887">
        <v>13.7</v>
      </c>
      <c r="Y1887" s="2">
        <v>0.57099999999999995</v>
      </c>
      <c r="Z1887">
        <v>224</v>
      </c>
      <c r="AA1887">
        <v>0</v>
      </c>
      <c r="AB1887">
        <v>0</v>
      </c>
    </row>
    <row r="1888" spans="1:28" x14ac:dyDescent="0.25">
      <c r="A1888">
        <v>2010</v>
      </c>
      <c r="B1888">
        <v>320</v>
      </c>
      <c r="C1888" t="s">
        <v>281</v>
      </c>
      <c r="D1888" t="str">
        <f>IFERROR(INDEX('Draft Master List'!E:F,MATCH(C1888,'Draft Master List'!E:E,0),2),"N/A")</f>
        <v>1012010</v>
      </c>
      <c r="E1888" t="s">
        <v>19</v>
      </c>
      <c r="F1888">
        <v>26</v>
      </c>
      <c r="G1888" t="s">
        <v>74</v>
      </c>
      <c r="H1888">
        <v>14</v>
      </c>
      <c r="I1888">
        <v>13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0.1</v>
      </c>
      <c r="Q1888">
        <v>110</v>
      </c>
      <c r="R1888">
        <v>65</v>
      </c>
      <c r="S1888">
        <v>751</v>
      </c>
      <c r="T1888">
        <v>11.6</v>
      </c>
      <c r="U1888">
        <v>2</v>
      </c>
      <c r="V1888">
        <v>68</v>
      </c>
      <c r="W1888">
        <v>4.5999999999999996</v>
      </c>
      <c r="X1888">
        <v>53.6</v>
      </c>
      <c r="Y1888" s="2">
        <v>0.59099999999999997</v>
      </c>
      <c r="Z1888">
        <v>751</v>
      </c>
      <c r="AA1888">
        <v>2</v>
      </c>
      <c r="AB1888">
        <v>0</v>
      </c>
    </row>
    <row r="1889" spans="1:28" x14ac:dyDescent="0.25">
      <c r="A1889">
        <v>2009</v>
      </c>
      <c r="B1889">
        <v>1</v>
      </c>
      <c r="C1889" t="s">
        <v>95</v>
      </c>
      <c r="D1889" t="str">
        <f>IFERROR(INDEX('Draft Master List'!E:F,MATCH(C1889,'Draft Master List'!E:E,0),2),"N/A")</f>
        <v>242008</v>
      </c>
      <c r="E1889" t="s">
        <v>28</v>
      </c>
      <c r="F1889">
        <v>24</v>
      </c>
      <c r="G1889" t="s">
        <v>76</v>
      </c>
      <c r="H1889">
        <v>16</v>
      </c>
      <c r="I1889">
        <v>16</v>
      </c>
      <c r="J1889">
        <v>358</v>
      </c>
      <c r="K1889">
        <v>2006</v>
      </c>
      <c r="L1889">
        <v>14</v>
      </c>
      <c r="M1889">
        <v>91</v>
      </c>
      <c r="N1889">
        <v>5.6</v>
      </c>
      <c r="O1889">
        <v>125.4</v>
      </c>
      <c r="P1889">
        <v>22.4</v>
      </c>
      <c r="Q1889">
        <v>71</v>
      </c>
      <c r="R1889">
        <v>50</v>
      </c>
      <c r="S1889">
        <v>503</v>
      </c>
      <c r="T1889">
        <v>10.1</v>
      </c>
      <c r="U1889">
        <v>2</v>
      </c>
      <c r="V1889">
        <v>69</v>
      </c>
      <c r="W1889">
        <v>3.1</v>
      </c>
      <c r="X1889">
        <v>31.4</v>
      </c>
      <c r="Y1889" s="2">
        <v>0.70399999999999996</v>
      </c>
      <c r="Z1889">
        <v>2509</v>
      </c>
      <c r="AA1889">
        <v>16</v>
      </c>
      <c r="AB1889">
        <v>3</v>
      </c>
    </row>
    <row r="1890" spans="1:28" x14ac:dyDescent="0.25">
      <c r="A1890">
        <v>2009</v>
      </c>
      <c r="B1890">
        <v>2</v>
      </c>
      <c r="C1890" t="s">
        <v>671</v>
      </c>
      <c r="D1890" t="str">
        <f>IFERROR(INDEX('Draft Master List'!E:F,MATCH(C1890,'Draft Master List'!E:E,0),2),"N/A")</f>
        <v>N/A</v>
      </c>
      <c r="E1890" t="s">
        <v>32</v>
      </c>
      <c r="F1890">
        <v>31</v>
      </c>
      <c r="G1890" t="s">
        <v>76</v>
      </c>
      <c r="H1890">
        <v>16</v>
      </c>
      <c r="I1890">
        <v>16</v>
      </c>
      <c r="J1890">
        <v>331</v>
      </c>
      <c r="K1890">
        <v>1402</v>
      </c>
      <c r="L1890">
        <v>14</v>
      </c>
      <c r="M1890">
        <v>71</v>
      </c>
      <c r="N1890">
        <v>4.2</v>
      </c>
      <c r="O1890">
        <v>87.6</v>
      </c>
      <c r="P1890">
        <v>20.7</v>
      </c>
      <c r="Q1890">
        <v>18</v>
      </c>
      <c r="R1890">
        <v>10</v>
      </c>
      <c r="S1890">
        <v>58</v>
      </c>
      <c r="T1890">
        <v>5.8</v>
      </c>
      <c r="U1890">
        <v>0</v>
      </c>
      <c r="V1890">
        <v>28</v>
      </c>
      <c r="W1890">
        <v>0.6</v>
      </c>
      <c r="X1890">
        <v>3.6</v>
      </c>
      <c r="Y1890" s="2">
        <v>0.55600000000000005</v>
      </c>
      <c r="Z1890">
        <v>1460</v>
      </c>
      <c r="AA1890">
        <v>14</v>
      </c>
      <c r="AB1890">
        <v>2</v>
      </c>
    </row>
    <row r="1891" spans="1:28" x14ac:dyDescent="0.25">
      <c r="A1891">
        <v>2009</v>
      </c>
      <c r="B1891">
        <v>3</v>
      </c>
      <c r="C1891" t="s">
        <v>582</v>
      </c>
      <c r="D1891" t="str">
        <f>IFERROR(INDEX('Draft Master List'!E:F,MATCH(C1891,'Draft Master List'!E:E,0),2),"N/A")</f>
        <v>N/A</v>
      </c>
      <c r="E1891" t="s">
        <v>223</v>
      </c>
      <c r="F1891">
        <v>26</v>
      </c>
      <c r="G1891" t="s">
        <v>76</v>
      </c>
      <c r="H1891">
        <v>15</v>
      </c>
      <c r="I1891">
        <v>15</v>
      </c>
      <c r="J1891">
        <v>324</v>
      </c>
      <c r="K1891">
        <v>1416</v>
      </c>
      <c r="L1891">
        <v>4</v>
      </c>
      <c r="M1891">
        <v>58</v>
      </c>
      <c r="N1891">
        <v>4.4000000000000004</v>
      </c>
      <c r="O1891">
        <v>94.4</v>
      </c>
      <c r="P1891">
        <v>21.6</v>
      </c>
      <c r="Q1891">
        <v>75</v>
      </c>
      <c r="R1891">
        <v>51</v>
      </c>
      <c r="S1891">
        <v>322</v>
      </c>
      <c r="T1891">
        <v>6.3</v>
      </c>
      <c r="U1891">
        <v>0</v>
      </c>
      <c r="V1891">
        <v>38</v>
      </c>
      <c r="W1891">
        <v>3.4</v>
      </c>
      <c r="X1891">
        <v>21.5</v>
      </c>
      <c r="Y1891" s="2">
        <v>0.68</v>
      </c>
      <c r="Z1891">
        <v>1738</v>
      </c>
      <c r="AA1891">
        <v>4</v>
      </c>
      <c r="AB1891">
        <v>2</v>
      </c>
    </row>
    <row r="1892" spans="1:28" x14ac:dyDescent="0.25">
      <c r="A1892">
        <v>2009</v>
      </c>
      <c r="B1892">
        <v>4</v>
      </c>
      <c r="C1892" t="s">
        <v>94</v>
      </c>
      <c r="D1892" t="str">
        <f>IFERROR(INDEX('Draft Master List'!E:F,MATCH(C1892,'Draft Master List'!E:E,0),2),"N/A")</f>
        <v>72007</v>
      </c>
      <c r="E1892" t="s">
        <v>18</v>
      </c>
      <c r="F1892">
        <v>24</v>
      </c>
      <c r="G1892" t="s">
        <v>76</v>
      </c>
      <c r="H1892">
        <v>16</v>
      </c>
      <c r="I1892">
        <v>15</v>
      </c>
      <c r="J1892">
        <v>314</v>
      </c>
      <c r="K1892">
        <v>1383</v>
      </c>
      <c r="L1892">
        <v>18</v>
      </c>
      <c r="M1892">
        <v>64</v>
      </c>
      <c r="N1892">
        <v>4.4000000000000004</v>
      </c>
      <c r="O1892">
        <v>86.4</v>
      </c>
      <c r="P1892">
        <v>19.600000000000001</v>
      </c>
      <c r="Q1892">
        <v>57</v>
      </c>
      <c r="R1892">
        <v>43</v>
      </c>
      <c r="S1892">
        <v>436</v>
      </c>
      <c r="T1892">
        <v>10.1</v>
      </c>
      <c r="U1892">
        <v>0</v>
      </c>
      <c r="V1892">
        <v>63</v>
      </c>
      <c r="W1892">
        <v>2.7</v>
      </c>
      <c r="X1892">
        <v>27.3</v>
      </c>
      <c r="Y1892" s="2">
        <v>0.754</v>
      </c>
      <c r="Z1892">
        <v>1819</v>
      </c>
      <c r="AA1892">
        <v>18</v>
      </c>
      <c r="AB1892">
        <v>7</v>
      </c>
    </row>
    <row r="1893" spans="1:28" x14ac:dyDescent="0.25">
      <c r="A1893">
        <v>2009</v>
      </c>
      <c r="B1893">
        <v>5</v>
      </c>
      <c r="C1893" t="s">
        <v>518</v>
      </c>
      <c r="D1893" t="str">
        <f>IFERROR(INDEX('Draft Master List'!E:F,MATCH(C1893,'Draft Master List'!E:E,0),2),"N/A")</f>
        <v>602006</v>
      </c>
      <c r="E1893" t="s">
        <v>4</v>
      </c>
      <c r="F1893">
        <v>24</v>
      </c>
      <c r="G1893" t="s">
        <v>76</v>
      </c>
      <c r="H1893">
        <v>16</v>
      </c>
      <c r="I1893">
        <v>16</v>
      </c>
      <c r="J1893">
        <v>312</v>
      </c>
      <c r="K1893">
        <v>1391</v>
      </c>
      <c r="L1893">
        <v>15</v>
      </c>
      <c r="M1893">
        <v>80</v>
      </c>
      <c r="N1893">
        <v>4.5</v>
      </c>
      <c r="O1893">
        <v>86.9</v>
      </c>
      <c r="P1893">
        <v>19.5</v>
      </c>
      <c r="Q1893">
        <v>71</v>
      </c>
      <c r="R1893">
        <v>53</v>
      </c>
      <c r="S1893">
        <v>374</v>
      </c>
      <c r="T1893">
        <v>7.1</v>
      </c>
      <c r="U1893">
        <v>1</v>
      </c>
      <c r="V1893">
        <v>19</v>
      </c>
      <c r="W1893">
        <v>3.3</v>
      </c>
      <c r="X1893">
        <v>23.4</v>
      </c>
      <c r="Y1893" s="2">
        <v>0.746</v>
      </c>
      <c r="Z1893">
        <v>1765</v>
      </c>
      <c r="AA1893">
        <v>16</v>
      </c>
      <c r="AB1893">
        <v>2</v>
      </c>
    </row>
    <row r="1894" spans="1:28" x14ac:dyDescent="0.25">
      <c r="A1894">
        <v>2009</v>
      </c>
      <c r="B1894">
        <v>6</v>
      </c>
      <c r="C1894" t="s">
        <v>1248</v>
      </c>
      <c r="D1894" t="str">
        <f>IFERROR(INDEX('Draft Master List'!E:F,MATCH(C1894,'Draft Master List'!E:E,0),2),"N/A")</f>
        <v>N/A</v>
      </c>
      <c r="E1894" t="s">
        <v>15</v>
      </c>
      <c r="F1894">
        <v>27</v>
      </c>
      <c r="G1894" t="s">
        <v>76</v>
      </c>
      <c r="H1894">
        <v>13</v>
      </c>
      <c r="I1894">
        <v>13</v>
      </c>
      <c r="J1894">
        <v>301</v>
      </c>
      <c r="K1894">
        <v>1251</v>
      </c>
      <c r="L1894">
        <v>6</v>
      </c>
      <c r="M1894">
        <v>42</v>
      </c>
      <c r="N1894">
        <v>4.2</v>
      </c>
      <c r="O1894">
        <v>96.2</v>
      </c>
      <c r="P1894">
        <v>23.2</v>
      </c>
      <c r="Q1894">
        <v>24</v>
      </c>
      <c r="R1894">
        <v>17</v>
      </c>
      <c r="S1894">
        <v>111</v>
      </c>
      <c r="T1894">
        <v>6.5</v>
      </c>
      <c r="U1894">
        <v>0</v>
      </c>
      <c r="V1894">
        <v>19</v>
      </c>
      <c r="W1894">
        <v>1.3</v>
      </c>
      <c r="X1894">
        <v>8.5</v>
      </c>
      <c r="Y1894" s="2">
        <v>0.70799999999999996</v>
      </c>
      <c r="Z1894">
        <v>1362</v>
      </c>
      <c r="AA1894">
        <v>6</v>
      </c>
      <c r="AB1894">
        <v>1</v>
      </c>
    </row>
    <row r="1895" spans="1:28" x14ac:dyDescent="0.25">
      <c r="A1895">
        <v>2009</v>
      </c>
      <c r="B1895">
        <v>7</v>
      </c>
      <c r="C1895" t="s">
        <v>1253</v>
      </c>
      <c r="D1895" t="str">
        <f>IFERROR(INDEX('Draft Master List'!E:F,MATCH(C1895,'Draft Master List'!E:E,0),2),"N/A")</f>
        <v>N/A</v>
      </c>
      <c r="E1895" t="s">
        <v>5</v>
      </c>
      <c r="F1895">
        <v>27</v>
      </c>
      <c r="G1895" t="s">
        <v>76</v>
      </c>
      <c r="H1895">
        <v>16</v>
      </c>
      <c r="I1895">
        <v>16</v>
      </c>
      <c r="J1895">
        <v>282</v>
      </c>
      <c r="K1895">
        <v>1253</v>
      </c>
      <c r="L1895">
        <v>11</v>
      </c>
      <c r="M1895">
        <v>62</v>
      </c>
      <c r="N1895">
        <v>4.4000000000000004</v>
      </c>
      <c r="O1895">
        <v>78.3</v>
      </c>
      <c r="P1895">
        <v>17.600000000000001</v>
      </c>
      <c r="Q1895">
        <v>30</v>
      </c>
      <c r="R1895">
        <v>25</v>
      </c>
      <c r="S1895">
        <v>197</v>
      </c>
      <c r="T1895">
        <v>7.9</v>
      </c>
      <c r="U1895">
        <v>0</v>
      </c>
      <c r="V1895">
        <v>27</v>
      </c>
      <c r="W1895">
        <v>1.6</v>
      </c>
      <c r="X1895">
        <v>12.3</v>
      </c>
      <c r="Y1895" s="2">
        <v>0.83299999999999996</v>
      </c>
      <c r="Z1895">
        <v>1450</v>
      </c>
      <c r="AA1895">
        <v>11</v>
      </c>
      <c r="AB1895">
        <v>1</v>
      </c>
    </row>
    <row r="1896" spans="1:28" x14ac:dyDescent="0.25">
      <c r="A1896">
        <v>2009</v>
      </c>
      <c r="B1896">
        <v>8</v>
      </c>
      <c r="C1896" t="s">
        <v>86</v>
      </c>
      <c r="D1896" t="str">
        <f>IFERROR(INDEX('Draft Master List'!E:F,MATCH(C1896,'Draft Master List'!E:E,0),2),"N/A")</f>
        <v>442008</v>
      </c>
      <c r="E1896" t="s">
        <v>63</v>
      </c>
      <c r="F1896">
        <v>24</v>
      </c>
      <c r="G1896" t="s">
        <v>76</v>
      </c>
      <c r="H1896">
        <v>16</v>
      </c>
      <c r="I1896">
        <v>16</v>
      </c>
      <c r="J1896">
        <v>258</v>
      </c>
      <c r="K1896">
        <v>929</v>
      </c>
      <c r="L1896">
        <v>4</v>
      </c>
      <c r="M1896">
        <v>61</v>
      </c>
      <c r="N1896">
        <v>3.6</v>
      </c>
      <c r="O1896">
        <v>58.1</v>
      </c>
      <c r="P1896">
        <v>16.100000000000001</v>
      </c>
      <c r="Q1896">
        <v>72</v>
      </c>
      <c r="R1896">
        <v>57</v>
      </c>
      <c r="S1896">
        <v>471</v>
      </c>
      <c r="T1896">
        <v>8.3000000000000007</v>
      </c>
      <c r="U1896">
        <v>0</v>
      </c>
      <c r="V1896">
        <v>37</v>
      </c>
      <c r="W1896">
        <v>3.6</v>
      </c>
      <c r="X1896">
        <v>29.4</v>
      </c>
      <c r="Y1896" s="2">
        <v>0.79200000000000004</v>
      </c>
      <c r="Z1896">
        <v>1400</v>
      </c>
      <c r="AA1896">
        <v>4</v>
      </c>
      <c r="AB1896">
        <v>6</v>
      </c>
    </row>
    <row r="1897" spans="1:28" x14ac:dyDescent="0.25">
      <c r="A1897">
        <v>2009</v>
      </c>
      <c r="B1897">
        <v>9</v>
      </c>
      <c r="C1897" t="s">
        <v>384</v>
      </c>
      <c r="D1897" t="str">
        <f>IFERROR(INDEX('Draft Master List'!E:F,MATCH(C1897,'Draft Master List'!E:E,0),2),"N/A")</f>
        <v>552008</v>
      </c>
      <c r="E1897" t="s">
        <v>3</v>
      </c>
      <c r="F1897">
        <v>22</v>
      </c>
      <c r="G1897" t="s">
        <v>76</v>
      </c>
      <c r="H1897">
        <v>16</v>
      </c>
      <c r="I1897">
        <v>15</v>
      </c>
      <c r="J1897">
        <v>254</v>
      </c>
      <c r="K1897">
        <v>1339</v>
      </c>
      <c r="L1897">
        <v>7</v>
      </c>
      <c r="M1897">
        <v>59</v>
      </c>
      <c r="N1897">
        <v>5.3</v>
      </c>
      <c r="O1897">
        <v>83.7</v>
      </c>
      <c r="P1897">
        <v>15.9</v>
      </c>
      <c r="Q1897">
        <v>101</v>
      </c>
      <c r="R1897">
        <v>78</v>
      </c>
      <c r="S1897">
        <v>702</v>
      </c>
      <c r="T1897">
        <v>9</v>
      </c>
      <c r="U1897">
        <v>1</v>
      </c>
      <c r="V1897">
        <v>63</v>
      </c>
      <c r="W1897">
        <v>4.9000000000000004</v>
      </c>
      <c r="X1897">
        <v>43.9</v>
      </c>
      <c r="Y1897" s="2">
        <v>0.77200000000000002</v>
      </c>
      <c r="Z1897">
        <v>2041</v>
      </c>
      <c r="AA1897">
        <v>8</v>
      </c>
      <c r="AB1897">
        <v>3</v>
      </c>
    </row>
    <row r="1898" spans="1:28" x14ac:dyDescent="0.25">
      <c r="A1898">
        <v>2009</v>
      </c>
      <c r="B1898">
        <v>10</v>
      </c>
      <c r="C1898" t="s">
        <v>319</v>
      </c>
      <c r="D1898" t="str">
        <f>IFERROR(INDEX('Draft Master List'!E:F,MATCH(C1898,'Draft Master List'!E:E,0),2),"N/A")</f>
        <v>122009</v>
      </c>
      <c r="E1898" t="s">
        <v>26</v>
      </c>
      <c r="F1898">
        <v>22</v>
      </c>
      <c r="G1898" t="s">
        <v>76</v>
      </c>
      <c r="H1898">
        <v>16</v>
      </c>
      <c r="I1898">
        <v>9</v>
      </c>
      <c r="J1898">
        <v>247</v>
      </c>
      <c r="K1898">
        <v>947</v>
      </c>
      <c r="L1898">
        <v>7</v>
      </c>
      <c r="M1898">
        <v>36</v>
      </c>
      <c r="N1898">
        <v>3.8</v>
      </c>
      <c r="O1898">
        <v>59.2</v>
      </c>
      <c r="P1898">
        <v>15.4</v>
      </c>
      <c r="Q1898">
        <v>41</v>
      </c>
      <c r="R1898">
        <v>28</v>
      </c>
      <c r="S1898">
        <v>213</v>
      </c>
      <c r="T1898">
        <v>7.6</v>
      </c>
      <c r="U1898">
        <v>2</v>
      </c>
      <c r="V1898">
        <v>27</v>
      </c>
      <c r="W1898">
        <v>1.8</v>
      </c>
      <c r="X1898">
        <v>13.3</v>
      </c>
      <c r="Y1898" s="2">
        <v>0.68300000000000005</v>
      </c>
      <c r="Z1898">
        <v>1160</v>
      </c>
      <c r="AA1898">
        <v>9</v>
      </c>
      <c r="AB1898">
        <v>4</v>
      </c>
    </row>
    <row r="1899" spans="1:28" x14ac:dyDescent="0.25">
      <c r="A1899">
        <v>2009</v>
      </c>
      <c r="B1899">
        <v>11</v>
      </c>
      <c r="C1899" t="s">
        <v>377</v>
      </c>
      <c r="D1899" t="str">
        <f>IFERROR(INDEX('Draft Master List'!E:F,MATCH(C1899,'Draft Master List'!E:E,0),2),"N/A")</f>
        <v>232008</v>
      </c>
      <c r="E1899" t="s">
        <v>24</v>
      </c>
      <c r="F1899">
        <v>22</v>
      </c>
      <c r="G1899" t="s">
        <v>76</v>
      </c>
      <c r="H1899">
        <v>16</v>
      </c>
      <c r="I1899">
        <v>12</v>
      </c>
      <c r="J1899">
        <v>242</v>
      </c>
      <c r="K1899">
        <v>1108</v>
      </c>
      <c r="L1899">
        <v>7</v>
      </c>
      <c r="M1899">
        <v>60</v>
      </c>
      <c r="N1899">
        <v>4.5999999999999996</v>
      </c>
      <c r="O1899">
        <v>69.3</v>
      </c>
      <c r="P1899">
        <v>15.1</v>
      </c>
      <c r="Q1899">
        <v>32</v>
      </c>
      <c r="R1899">
        <v>25</v>
      </c>
      <c r="S1899">
        <v>261</v>
      </c>
      <c r="T1899">
        <v>10.4</v>
      </c>
      <c r="U1899">
        <v>1</v>
      </c>
      <c r="V1899">
        <v>26</v>
      </c>
      <c r="W1899">
        <v>1.6</v>
      </c>
      <c r="X1899">
        <v>16.3</v>
      </c>
      <c r="Y1899" s="2">
        <v>0.78100000000000003</v>
      </c>
      <c r="Z1899">
        <v>1369</v>
      </c>
      <c r="AA1899">
        <v>8</v>
      </c>
      <c r="AB1899">
        <v>3</v>
      </c>
    </row>
    <row r="1900" spans="1:28" x14ac:dyDescent="0.25">
      <c r="A1900">
        <v>2009</v>
      </c>
      <c r="B1900">
        <v>12</v>
      </c>
      <c r="C1900" t="s">
        <v>727</v>
      </c>
      <c r="D1900" t="str">
        <f>IFERROR(INDEX('Draft Master List'!E:F,MATCH(C1900,'Draft Master List'!E:E,0),2),"N/A")</f>
        <v>N/A</v>
      </c>
      <c r="E1900" t="s">
        <v>33</v>
      </c>
      <c r="F1900">
        <v>32</v>
      </c>
      <c r="G1900" t="s">
        <v>643</v>
      </c>
      <c r="H1900">
        <v>16</v>
      </c>
      <c r="I1900">
        <v>7</v>
      </c>
      <c r="J1900">
        <v>241</v>
      </c>
      <c r="K1900">
        <v>1121</v>
      </c>
      <c r="L1900">
        <v>11</v>
      </c>
      <c r="M1900">
        <v>68</v>
      </c>
      <c r="N1900">
        <v>4.7</v>
      </c>
      <c r="O1900">
        <v>70.099999999999994</v>
      </c>
      <c r="P1900">
        <v>15.1</v>
      </c>
      <c r="Q1900">
        <v>53</v>
      </c>
      <c r="R1900">
        <v>35</v>
      </c>
      <c r="S1900">
        <v>264</v>
      </c>
      <c r="T1900">
        <v>7.5</v>
      </c>
      <c r="U1900">
        <v>2</v>
      </c>
      <c r="V1900">
        <v>59</v>
      </c>
      <c r="W1900">
        <v>2.2000000000000002</v>
      </c>
      <c r="X1900">
        <v>16.5</v>
      </c>
      <c r="Y1900" s="2">
        <v>0.66</v>
      </c>
      <c r="Z1900">
        <v>1385</v>
      </c>
      <c r="AA1900">
        <v>13</v>
      </c>
      <c r="AB1900">
        <v>5</v>
      </c>
    </row>
    <row r="1901" spans="1:28" x14ac:dyDescent="0.25">
      <c r="A1901">
        <v>2009</v>
      </c>
      <c r="B1901">
        <v>13</v>
      </c>
      <c r="C1901" t="s">
        <v>721</v>
      </c>
      <c r="D1901" t="str">
        <f>IFERROR(INDEX('Draft Master List'!E:F,MATCH(C1901,'Draft Master List'!E:E,0),2),"N/A")</f>
        <v>N/A</v>
      </c>
      <c r="E1901" t="s">
        <v>29</v>
      </c>
      <c r="F1901">
        <v>28</v>
      </c>
      <c r="G1901" t="s">
        <v>722</v>
      </c>
      <c r="H1901">
        <v>16</v>
      </c>
      <c r="I1901">
        <v>11</v>
      </c>
      <c r="J1901">
        <v>237</v>
      </c>
      <c r="K1901">
        <v>1062</v>
      </c>
      <c r="L1901">
        <v>2</v>
      </c>
      <c r="M1901">
        <v>43</v>
      </c>
      <c r="N1901">
        <v>4.5</v>
      </c>
      <c r="O1901">
        <v>66.400000000000006</v>
      </c>
      <c r="P1901">
        <v>14.8</v>
      </c>
      <c r="Q1901">
        <v>61</v>
      </c>
      <c r="R1901">
        <v>46</v>
      </c>
      <c r="S1901">
        <v>371</v>
      </c>
      <c r="T1901">
        <v>8.1</v>
      </c>
      <c r="U1901">
        <v>2</v>
      </c>
      <c r="V1901">
        <v>21</v>
      </c>
      <c r="W1901">
        <v>2.9</v>
      </c>
      <c r="X1901">
        <v>23.2</v>
      </c>
      <c r="Y1901" s="2">
        <v>0.754</v>
      </c>
      <c r="Z1901">
        <v>1433</v>
      </c>
      <c r="AA1901">
        <v>4</v>
      </c>
      <c r="AB1901">
        <v>4</v>
      </c>
    </row>
    <row r="1902" spans="1:28" x14ac:dyDescent="0.25">
      <c r="A1902">
        <v>2009</v>
      </c>
      <c r="B1902">
        <v>14</v>
      </c>
      <c r="C1902" t="s">
        <v>941</v>
      </c>
      <c r="D1902" t="str">
        <f>IFERROR(INDEX('Draft Master List'!E:F,MATCH(C1902,'Draft Master List'!E:E,0),2),"N/A")</f>
        <v>N/A</v>
      </c>
      <c r="E1902" t="s">
        <v>34</v>
      </c>
      <c r="F1902">
        <v>26</v>
      </c>
      <c r="G1902" t="s">
        <v>76</v>
      </c>
      <c r="H1902">
        <v>14</v>
      </c>
      <c r="I1902">
        <v>14</v>
      </c>
      <c r="J1902">
        <v>229</v>
      </c>
      <c r="K1902">
        <v>1120</v>
      </c>
      <c r="L1902">
        <v>10</v>
      </c>
      <c r="M1902">
        <v>80</v>
      </c>
      <c r="N1902">
        <v>4.9000000000000004</v>
      </c>
      <c r="O1902">
        <v>80</v>
      </c>
      <c r="P1902">
        <v>16.399999999999999</v>
      </c>
      <c r="Q1902">
        <v>75</v>
      </c>
      <c r="R1902">
        <v>52</v>
      </c>
      <c r="S1902">
        <v>406</v>
      </c>
      <c r="T1902">
        <v>7.8</v>
      </c>
      <c r="U1902">
        <v>3</v>
      </c>
      <c r="V1902">
        <v>48</v>
      </c>
      <c r="W1902">
        <v>3.7</v>
      </c>
      <c r="X1902">
        <v>29</v>
      </c>
      <c r="Y1902" s="2">
        <v>0.69299999999999995</v>
      </c>
      <c r="Z1902">
        <v>1526</v>
      </c>
      <c r="AA1902">
        <v>13</v>
      </c>
      <c r="AB1902">
        <v>4</v>
      </c>
    </row>
    <row r="1903" spans="1:28" x14ac:dyDescent="0.25">
      <c r="A1903">
        <v>2009</v>
      </c>
      <c r="B1903">
        <v>15</v>
      </c>
      <c r="C1903" t="s">
        <v>1195</v>
      </c>
      <c r="D1903" t="str">
        <f>IFERROR(INDEX('Draft Master List'!E:F,MATCH(C1903,'Draft Master List'!E:E,0),2),"N/A")</f>
        <v>N/A</v>
      </c>
      <c r="E1903" t="s">
        <v>9</v>
      </c>
      <c r="F1903">
        <v>27</v>
      </c>
      <c r="G1903" t="s">
        <v>76</v>
      </c>
      <c r="H1903">
        <v>15</v>
      </c>
      <c r="I1903">
        <v>15</v>
      </c>
      <c r="J1903">
        <v>224</v>
      </c>
      <c r="K1903">
        <v>835</v>
      </c>
      <c r="L1903">
        <v>5</v>
      </c>
      <c r="M1903">
        <v>31</v>
      </c>
      <c r="N1903">
        <v>3.7</v>
      </c>
      <c r="O1903">
        <v>55.7</v>
      </c>
      <c r="P1903">
        <v>14.9</v>
      </c>
      <c r="Q1903">
        <v>31</v>
      </c>
      <c r="R1903">
        <v>18</v>
      </c>
      <c r="S1903">
        <v>184</v>
      </c>
      <c r="T1903">
        <v>10.199999999999999</v>
      </c>
      <c r="U1903">
        <v>1</v>
      </c>
      <c r="V1903">
        <v>74</v>
      </c>
      <c r="W1903">
        <v>1.2</v>
      </c>
      <c r="X1903">
        <v>12.3</v>
      </c>
      <c r="Y1903" s="2">
        <v>0.58099999999999996</v>
      </c>
      <c r="Z1903">
        <v>1019</v>
      </c>
      <c r="AA1903">
        <v>6</v>
      </c>
      <c r="AB1903">
        <v>2</v>
      </c>
    </row>
    <row r="1904" spans="1:28" x14ac:dyDescent="0.25">
      <c r="A1904">
        <v>2009</v>
      </c>
      <c r="B1904">
        <v>16</v>
      </c>
      <c r="C1904" t="s">
        <v>724</v>
      </c>
      <c r="D1904" t="str">
        <f>IFERROR(INDEX('Draft Master List'!E:F,MATCH(C1904,'Draft Master List'!E:E,0),2),"N/A")</f>
        <v>N/A</v>
      </c>
      <c r="E1904" t="s">
        <v>13</v>
      </c>
      <c r="F1904">
        <v>30</v>
      </c>
      <c r="G1904" t="s">
        <v>76</v>
      </c>
      <c r="H1904">
        <v>14</v>
      </c>
      <c r="I1904">
        <v>14</v>
      </c>
      <c r="J1904">
        <v>223</v>
      </c>
      <c r="K1904">
        <v>730</v>
      </c>
      <c r="L1904">
        <v>12</v>
      </c>
      <c r="M1904">
        <v>36</v>
      </c>
      <c r="N1904">
        <v>3.3</v>
      </c>
      <c r="O1904">
        <v>52.1</v>
      </c>
      <c r="P1904">
        <v>15.9</v>
      </c>
      <c r="Q1904">
        <v>30</v>
      </c>
      <c r="R1904">
        <v>20</v>
      </c>
      <c r="S1904">
        <v>154</v>
      </c>
      <c r="T1904">
        <v>7.7</v>
      </c>
      <c r="U1904">
        <v>0</v>
      </c>
      <c r="V1904">
        <v>36</v>
      </c>
      <c r="W1904">
        <v>1.4</v>
      </c>
      <c r="X1904">
        <v>11</v>
      </c>
      <c r="Y1904" s="2">
        <v>0.66700000000000004</v>
      </c>
      <c r="Z1904">
        <v>884</v>
      </c>
      <c r="AA1904">
        <v>12</v>
      </c>
      <c r="AB1904">
        <v>2</v>
      </c>
    </row>
    <row r="1905" spans="1:28" x14ac:dyDescent="0.25">
      <c r="A1905">
        <v>2009</v>
      </c>
      <c r="B1905">
        <v>17</v>
      </c>
      <c r="C1905" t="s">
        <v>87</v>
      </c>
      <c r="D1905" t="str">
        <f>IFERROR(INDEX('Draft Master List'!E:F,MATCH(C1905,'Draft Master List'!E:E,0),2),"N/A")</f>
        <v>132008</v>
      </c>
      <c r="E1905" t="s">
        <v>22</v>
      </c>
      <c r="F1905">
        <v>22</v>
      </c>
      <c r="G1905" t="s">
        <v>643</v>
      </c>
      <c r="H1905">
        <v>16</v>
      </c>
      <c r="I1905">
        <v>3</v>
      </c>
      <c r="J1905">
        <v>221</v>
      </c>
      <c r="K1905">
        <v>1133</v>
      </c>
      <c r="L1905">
        <v>10</v>
      </c>
      <c r="M1905">
        <v>67</v>
      </c>
      <c r="N1905">
        <v>5.0999999999999996</v>
      </c>
      <c r="O1905">
        <v>70.8</v>
      </c>
      <c r="P1905">
        <v>13.8</v>
      </c>
      <c r="Q1905">
        <v>26</v>
      </c>
      <c r="R1905">
        <v>18</v>
      </c>
      <c r="S1905">
        <v>139</v>
      </c>
      <c r="T1905">
        <v>7.7</v>
      </c>
      <c r="U1905">
        <v>1</v>
      </c>
      <c r="V1905">
        <v>19</v>
      </c>
      <c r="W1905">
        <v>1.1000000000000001</v>
      </c>
      <c r="X1905">
        <v>8.6999999999999993</v>
      </c>
      <c r="Y1905" s="2">
        <v>0.69199999999999995</v>
      </c>
      <c r="Z1905">
        <v>1272</v>
      </c>
      <c r="AA1905">
        <v>11</v>
      </c>
      <c r="AB1905">
        <v>3</v>
      </c>
    </row>
    <row r="1906" spans="1:28" x14ac:dyDescent="0.25">
      <c r="A1906">
        <v>2009</v>
      </c>
      <c r="B1906">
        <v>18</v>
      </c>
      <c r="C1906" t="s">
        <v>513</v>
      </c>
      <c r="D1906" t="str">
        <f>IFERROR(INDEX('Draft Master List'!E:F,MATCH(C1906,'Draft Master List'!E:E,0),2),"N/A")</f>
        <v>302006</v>
      </c>
      <c r="E1906" t="s">
        <v>20</v>
      </c>
      <c r="F1906">
        <v>26</v>
      </c>
      <c r="G1906" t="s">
        <v>76</v>
      </c>
      <c r="H1906">
        <v>15</v>
      </c>
      <c r="I1906">
        <v>15</v>
      </c>
      <c r="J1906">
        <v>219</v>
      </c>
      <c r="K1906">
        <v>828</v>
      </c>
      <c r="L1906">
        <v>10</v>
      </c>
      <c r="M1906">
        <v>21</v>
      </c>
      <c r="N1906">
        <v>3.8</v>
      </c>
      <c r="O1906">
        <v>55.2</v>
      </c>
      <c r="P1906">
        <v>14.6</v>
      </c>
      <c r="Q1906">
        <v>63</v>
      </c>
      <c r="R1906">
        <v>51</v>
      </c>
      <c r="S1906">
        <v>336</v>
      </c>
      <c r="T1906">
        <v>6.6</v>
      </c>
      <c r="U1906">
        <v>3</v>
      </c>
      <c r="V1906">
        <v>25</v>
      </c>
      <c r="W1906">
        <v>3.4</v>
      </c>
      <c r="X1906">
        <v>22.4</v>
      </c>
      <c r="Y1906" s="2">
        <v>0.81</v>
      </c>
      <c r="Z1906">
        <v>1164</v>
      </c>
      <c r="AA1906">
        <v>13</v>
      </c>
      <c r="AB1906">
        <v>1</v>
      </c>
    </row>
    <row r="1907" spans="1:28" x14ac:dyDescent="0.25">
      <c r="A1907">
        <v>2009</v>
      </c>
      <c r="B1907">
        <v>19</v>
      </c>
      <c r="C1907" t="s">
        <v>387</v>
      </c>
      <c r="D1907" t="str">
        <f>IFERROR(INDEX('Draft Master List'!E:F,MATCH(C1907,'Draft Master List'!E:E,0),2),"N/A")</f>
        <v>642008</v>
      </c>
      <c r="E1907" t="s">
        <v>12</v>
      </c>
      <c r="F1907">
        <v>23</v>
      </c>
      <c r="G1907" t="s">
        <v>76</v>
      </c>
      <c r="H1907">
        <v>13</v>
      </c>
      <c r="I1907">
        <v>13</v>
      </c>
      <c r="J1907">
        <v>217</v>
      </c>
      <c r="K1907">
        <v>747</v>
      </c>
      <c r="L1907">
        <v>4</v>
      </c>
      <c r="M1907">
        <v>31</v>
      </c>
      <c r="N1907">
        <v>3.4</v>
      </c>
      <c r="O1907">
        <v>57.5</v>
      </c>
      <c r="P1907">
        <v>16.7</v>
      </c>
      <c r="Q1907">
        <v>57</v>
      </c>
      <c r="R1907">
        <v>41</v>
      </c>
      <c r="S1907">
        <v>415</v>
      </c>
      <c r="T1907">
        <v>10.1</v>
      </c>
      <c r="U1907">
        <v>1</v>
      </c>
      <c r="V1907">
        <v>63</v>
      </c>
      <c r="W1907">
        <v>3.2</v>
      </c>
      <c r="X1907">
        <v>31.9</v>
      </c>
      <c r="Y1907" s="2">
        <v>0.71899999999999997</v>
      </c>
      <c r="Z1907">
        <v>1162</v>
      </c>
      <c r="AA1907">
        <v>5</v>
      </c>
      <c r="AB1907">
        <v>3</v>
      </c>
    </row>
    <row r="1908" spans="1:28" x14ac:dyDescent="0.25">
      <c r="A1908">
        <v>2009</v>
      </c>
      <c r="B1908">
        <v>20</v>
      </c>
      <c r="C1908" t="s">
        <v>91</v>
      </c>
      <c r="D1908" t="str">
        <f>IFERROR(INDEX('Draft Master List'!E:F,MATCH(C1908,'Draft Master List'!E:E,0),2),"N/A")</f>
        <v>272006</v>
      </c>
      <c r="E1908" t="s">
        <v>22</v>
      </c>
      <c r="F1908">
        <v>26</v>
      </c>
      <c r="G1908" t="s">
        <v>76</v>
      </c>
      <c r="H1908">
        <v>13</v>
      </c>
      <c r="I1908">
        <v>13</v>
      </c>
      <c r="J1908">
        <v>216</v>
      </c>
      <c r="K1908">
        <v>1117</v>
      </c>
      <c r="L1908">
        <v>7</v>
      </c>
      <c r="M1908">
        <v>77</v>
      </c>
      <c r="N1908">
        <v>5.2</v>
      </c>
      <c r="O1908">
        <v>85.9</v>
      </c>
      <c r="P1908">
        <v>16.600000000000001</v>
      </c>
      <c r="Q1908">
        <v>41</v>
      </c>
      <c r="R1908">
        <v>29</v>
      </c>
      <c r="S1908">
        <v>252</v>
      </c>
      <c r="T1908">
        <v>8.6999999999999993</v>
      </c>
      <c r="U1908">
        <v>0</v>
      </c>
      <c r="V1908">
        <v>30</v>
      </c>
      <c r="W1908">
        <v>2.2000000000000002</v>
      </c>
      <c r="X1908">
        <v>19.399999999999999</v>
      </c>
      <c r="Y1908" s="2">
        <v>0.70699999999999996</v>
      </c>
      <c r="Z1908">
        <v>1369</v>
      </c>
      <c r="AA1908">
        <v>7</v>
      </c>
      <c r="AB1908">
        <v>3</v>
      </c>
    </row>
    <row r="1909" spans="1:28" x14ac:dyDescent="0.25">
      <c r="A1909">
        <v>2009</v>
      </c>
      <c r="B1909">
        <v>21</v>
      </c>
      <c r="C1909" t="s">
        <v>576</v>
      </c>
      <c r="D1909" t="str">
        <f>IFERROR(INDEX('Draft Master List'!E:F,MATCH(C1909,'Draft Master List'!E:E,0),2),"N/A")</f>
        <v>N/A</v>
      </c>
      <c r="E1909" t="s">
        <v>27</v>
      </c>
      <c r="F1909">
        <v>26</v>
      </c>
      <c r="G1909" t="s">
        <v>76</v>
      </c>
      <c r="H1909">
        <v>15</v>
      </c>
      <c r="I1909">
        <v>15</v>
      </c>
      <c r="J1909">
        <v>214</v>
      </c>
      <c r="K1909">
        <v>932</v>
      </c>
      <c r="L1909">
        <v>7</v>
      </c>
      <c r="M1909">
        <v>35</v>
      </c>
      <c r="N1909">
        <v>4.4000000000000004</v>
      </c>
      <c r="O1909">
        <v>62.1</v>
      </c>
      <c r="P1909">
        <v>14.3</v>
      </c>
      <c r="Q1909">
        <v>36</v>
      </c>
      <c r="R1909">
        <v>26</v>
      </c>
      <c r="S1909">
        <v>221</v>
      </c>
      <c r="T1909">
        <v>8.5</v>
      </c>
      <c r="U1909">
        <v>0</v>
      </c>
      <c r="V1909">
        <v>42</v>
      </c>
      <c r="W1909">
        <v>1.7</v>
      </c>
      <c r="X1909">
        <v>14.7</v>
      </c>
      <c r="Y1909" s="2">
        <v>0.72199999999999998</v>
      </c>
      <c r="Z1909">
        <v>1153</v>
      </c>
      <c r="AA1909">
        <v>7</v>
      </c>
      <c r="AB1909">
        <v>2</v>
      </c>
    </row>
    <row r="1910" spans="1:28" x14ac:dyDescent="0.25">
      <c r="A1910">
        <v>2009</v>
      </c>
      <c r="B1910">
        <v>22</v>
      </c>
      <c r="C1910" t="s">
        <v>1287</v>
      </c>
      <c r="D1910" t="str">
        <f>IFERROR(INDEX('Draft Master List'!E:F,MATCH(C1910,'Draft Master List'!E:E,0),2),"N/A")</f>
        <v>N/A</v>
      </c>
      <c r="E1910" t="s">
        <v>14</v>
      </c>
      <c r="F1910">
        <v>27</v>
      </c>
      <c r="G1910" t="s">
        <v>76</v>
      </c>
      <c r="H1910">
        <v>16</v>
      </c>
      <c r="I1910">
        <v>15</v>
      </c>
      <c r="J1910">
        <v>211</v>
      </c>
      <c r="K1910">
        <v>823</v>
      </c>
      <c r="L1910">
        <v>4</v>
      </c>
      <c r="M1910">
        <v>35</v>
      </c>
      <c r="N1910">
        <v>3.9</v>
      </c>
      <c r="O1910">
        <v>51.4</v>
      </c>
      <c r="P1910">
        <v>13.2</v>
      </c>
      <c r="Q1910">
        <v>39</v>
      </c>
      <c r="R1910">
        <v>28</v>
      </c>
      <c r="S1910">
        <v>217</v>
      </c>
      <c r="T1910">
        <v>7.8</v>
      </c>
      <c r="U1910">
        <v>3</v>
      </c>
      <c r="V1910">
        <v>22</v>
      </c>
      <c r="W1910">
        <v>1.8</v>
      </c>
      <c r="X1910">
        <v>13.6</v>
      </c>
      <c r="Y1910" s="2">
        <v>0.71799999999999997</v>
      </c>
      <c r="Z1910">
        <v>1040</v>
      </c>
      <c r="AA1910">
        <v>7</v>
      </c>
      <c r="AB1910">
        <v>1</v>
      </c>
    </row>
    <row r="1911" spans="1:28" x14ac:dyDescent="0.25">
      <c r="A1911">
        <v>2009</v>
      </c>
      <c r="B1911">
        <v>23</v>
      </c>
      <c r="C1911" t="s">
        <v>539</v>
      </c>
      <c r="D1911" t="str">
        <f>IFERROR(INDEX('Draft Master List'!E:F,MATCH(C1911,'Draft Master List'!E:E,0),2),"N/A")</f>
        <v>1452006</v>
      </c>
      <c r="E1911" t="s">
        <v>64</v>
      </c>
      <c r="F1911">
        <v>26</v>
      </c>
      <c r="G1911" t="s">
        <v>643</v>
      </c>
      <c r="H1911">
        <v>14</v>
      </c>
      <c r="I1911">
        <v>7</v>
      </c>
      <c r="J1911">
        <v>194</v>
      </c>
      <c r="K1911">
        <v>862</v>
      </c>
      <c r="L1911">
        <v>5</v>
      </c>
      <c r="M1911">
        <v>71</v>
      </c>
      <c r="N1911">
        <v>4.4000000000000004</v>
      </c>
      <c r="O1911">
        <v>61.6</v>
      </c>
      <c r="P1911">
        <v>13.9</v>
      </c>
      <c r="Q1911">
        <v>50</v>
      </c>
      <c r="R1911">
        <v>34</v>
      </c>
      <c r="S1911">
        <v>220</v>
      </c>
      <c r="T1911">
        <v>6.5</v>
      </c>
      <c r="U1911">
        <v>2</v>
      </c>
      <c r="V1911">
        <v>18</v>
      </c>
      <c r="W1911">
        <v>2.4</v>
      </c>
      <c r="X1911">
        <v>15.7</v>
      </c>
      <c r="Y1911" s="2">
        <v>0.68</v>
      </c>
      <c r="Z1911">
        <v>1082</v>
      </c>
      <c r="AA1911">
        <v>7</v>
      </c>
      <c r="AB1911">
        <v>2</v>
      </c>
    </row>
    <row r="1912" spans="1:28" x14ac:dyDescent="0.25">
      <c r="A1912">
        <v>2009</v>
      </c>
      <c r="B1912">
        <v>24</v>
      </c>
      <c r="C1912" t="s">
        <v>511</v>
      </c>
      <c r="D1912" t="str">
        <f>IFERROR(INDEX('Draft Master List'!E:F,MATCH(C1912,'Draft Master List'!E:E,0),2),"N/A")</f>
        <v>212006</v>
      </c>
      <c r="E1912" t="s">
        <v>30</v>
      </c>
      <c r="F1912">
        <v>24</v>
      </c>
      <c r="G1912" t="s">
        <v>643</v>
      </c>
      <c r="H1912">
        <v>15</v>
      </c>
      <c r="I1912">
        <v>5</v>
      </c>
      <c r="J1912">
        <v>194</v>
      </c>
      <c r="K1912">
        <v>757</v>
      </c>
      <c r="L1912">
        <v>9</v>
      </c>
      <c r="M1912">
        <v>45</v>
      </c>
      <c r="N1912">
        <v>3.9</v>
      </c>
      <c r="O1912">
        <v>50.5</v>
      </c>
      <c r="P1912">
        <v>12.9</v>
      </c>
      <c r="Q1912">
        <v>18</v>
      </c>
      <c r="R1912">
        <v>14</v>
      </c>
      <c r="S1912">
        <v>99</v>
      </c>
      <c r="T1912">
        <v>7.1</v>
      </c>
      <c r="U1912">
        <v>0</v>
      </c>
      <c r="V1912">
        <v>17</v>
      </c>
      <c r="W1912">
        <v>0.9</v>
      </c>
      <c r="X1912">
        <v>6.6</v>
      </c>
      <c r="Y1912" s="2">
        <v>0.77800000000000002</v>
      </c>
      <c r="Z1912">
        <v>856</v>
      </c>
      <c r="AA1912">
        <v>9</v>
      </c>
      <c r="AB1912">
        <v>4</v>
      </c>
    </row>
    <row r="1913" spans="1:28" x14ac:dyDescent="0.25">
      <c r="A1913">
        <v>2009</v>
      </c>
      <c r="B1913">
        <v>25</v>
      </c>
      <c r="C1913" t="s">
        <v>99</v>
      </c>
      <c r="D1913" t="str">
        <f>IFERROR(INDEX('Draft Master List'!E:F,MATCH(C1913,'Draft Master List'!E:E,0),2),"N/A")</f>
        <v>732008</v>
      </c>
      <c r="E1913" t="s">
        <v>25</v>
      </c>
      <c r="F1913">
        <v>23</v>
      </c>
      <c r="G1913" t="s">
        <v>76</v>
      </c>
      <c r="H1913">
        <v>15</v>
      </c>
      <c r="I1913">
        <v>10</v>
      </c>
      <c r="J1913">
        <v>190</v>
      </c>
      <c r="K1913">
        <v>1120</v>
      </c>
      <c r="L1913">
        <v>7</v>
      </c>
      <c r="M1913">
        <v>76</v>
      </c>
      <c r="N1913">
        <v>5.9</v>
      </c>
      <c r="O1913">
        <v>74.7</v>
      </c>
      <c r="P1913">
        <v>12.7</v>
      </c>
      <c r="Q1913">
        <v>55</v>
      </c>
      <c r="R1913">
        <v>40</v>
      </c>
      <c r="S1913">
        <v>297</v>
      </c>
      <c r="T1913">
        <v>7.4</v>
      </c>
      <c r="U1913">
        <v>1</v>
      </c>
      <c r="V1913">
        <v>49</v>
      </c>
      <c r="W1913">
        <v>2.7</v>
      </c>
      <c r="X1913">
        <v>19.8</v>
      </c>
      <c r="Y1913" s="2">
        <v>0.72699999999999998</v>
      </c>
      <c r="Z1913">
        <v>1417</v>
      </c>
      <c r="AA1913">
        <v>8</v>
      </c>
      <c r="AB1913">
        <v>4</v>
      </c>
    </row>
    <row r="1914" spans="1:28" x14ac:dyDescent="0.25">
      <c r="A1914">
        <v>2009</v>
      </c>
      <c r="B1914">
        <v>26</v>
      </c>
      <c r="C1914" t="s">
        <v>693</v>
      </c>
      <c r="D1914" t="str">
        <f>IFERROR(INDEX('Draft Master List'!E:F,MATCH(C1914,'Draft Master List'!E:E,0),2),"N/A")</f>
        <v>N/A</v>
      </c>
      <c r="E1914" t="s">
        <v>669</v>
      </c>
      <c r="F1914">
        <v>30</v>
      </c>
      <c r="H1914">
        <v>14</v>
      </c>
      <c r="I1914">
        <v>7</v>
      </c>
      <c r="J1914">
        <v>178</v>
      </c>
      <c r="K1914">
        <v>581</v>
      </c>
      <c r="L1914">
        <v>0</v>
      </c>
      <c r="M1914">
        <v>27</v>
      </c>
      <c r="N1914">
        <v>3.3</v>
      </c>
      <c r="O1914">
        <v>41.5</v>
      </c>
      <c r="P1914">
        <v>12.7</v>
      </c>
      <c r="Q1914">
        <v>21</v>
      </c>
      <c r="R1914">
        <v>15</v>
      </c>
      <c r="S1914">
        <v>80</v>
      </c>
      <c r="T1914">
        <v>5.3</v>
      </c>
      <c r="U1914">
        <v>0</v>
      </c>
      <c r="V1914">
        <v>22</v>
      </c>
      <c r="W1914">
        <v>1.1000000000000001</v>
      </c>
      <c r="X1914">
        <v>5.7</v>
      </c>
      <c r="Y1914" s="2">
        <v>0.71399999999999997</v>
      </c>
      <c r="Z1914">
        <v>661</v>
      </c>
      <c r="AA1914">
        <v>0</v>
      </c>
      <c r="AB1914">
        <v>2</v>
      </c>
    </row>
    <row r="1915" spans="1:28" x14ac:dyDescent="0.25">
      <c r="A1915">
        <v>2009</v>
      </c>
      <c r="B1915">
        <v>27</v>
      </c>
      <c r="C1915" t="s">
        <v>1247</v>
      </c>
      <c r="D1915" t="str">
        <f>IFERROR(INDEX('Draft Master List'!E:F,MATCH(C1915,'Draft Master List'!E:E,0),2),"N/A")</f>
        <v>N/A</v>
      </c>
      <c r="E1915" t="s">
        <v>21</v>
      </c>
      <c r="F1915">
        <v>27</v>
      </c>
      <c r="G1915" t="s">
        <v>76</v>
      </c>
      <c r="H1915">
        <v>11</v>
      </c>
      <c r="I1915">
        <v>11</v>
      </c>
      <c r="J1915">
        <v>178</v>
      </c>
      <c r="K1915">
        <v>871</v>
      </c>
      <c r="L1915">
        <v>10</v>
      </c>
      <c r="M1915">
        <v>58</v>
      </c>
      <c r="N1915">
        <v>4.9000000000000004</v>
      </c>
      <c r="O1915">
        <v>79.2</v>
      </c>
      <c r="P1915">
        <v>16.2</v>
      </c>
      <c r="Q1915">
        <v>7</v>
      </c>
      <c r="R1915">
        <v>5</v>
      </c>
      <c r="S1915">
        <v>35</v>
      </c>
      <c r="T1915">
        <v>7</v>
      </c>
      <c r="U1915">
        <v>0</v>
      </c>
      <c r="V1915">
        <v>10</v>
      </c>
      <c r="W1915">
        <v>0.5</v>
      </c>
      <c r="X1915">
        <v>3.2</v>
      </c>
      <c r="Y1915" s="2">
        <v>0.71399999999999997</v>
      </c>
      <c r="Z1915">
        <v>906</v>
      </c>
      <c r="AA1915">
        <v>10</v>
      </c>
      <c r="AB1915">
        <v>4</v>
      </c>
    </row>
    <row r="1916" spans="1:28" x14ac:dyDescent="0.25">
      <c r="A1916">
        <v>2009</v>
      </c>
      <c r="B1916">
        <v>28</v>
      </c>
      <c r="C1916" t="s">
        <v>1326</v>
      </c>
      <c r="D1916" t="str">
        <f>IFERROR(INDEX('Draft Master List'!E:F,MATCH(C1916,'Draft Master List'!E:E,0),2),"N/A")</f>
        <v>N/A</v>
      </c>
      <c r="E1916" t="s">
        <v>19</v>
      </c>
      <c r="F1916">
        <v>28</v>
      </c>
      <c r="G1916" t="s">
        <v>76</v>
      </c>
      <c r="H1916">
        <v>14</v>
      </c>
      <c r="I1916">
        <v>14</v>
      </c>
      <c r="J1916">
        <v>177</v>
      </c>
      <c r="K1916">
        <v>663</v>
      </c>
      <c r="L1916">
        <v>2</v>
      </c>
      <c r="M1916">
        <v>62</v>
      </c>
      <c r="N1916">
        <v>3.7</v>
      </c>
      <c r="O1916">
        <v>47.4</v>
      </c>
      <c r="P1916">
        <v>12.6</v>
      </c>
      <c r="Q1916">
        <v>43</v>
      </c>
      <c r="R1916">
        <v>35</v>
      </c>
      <c r="S1916">
        <v>232</v>
      </c>
      <c r="T1916">
        <v>6.6</v>
      </c>
      <c r="U1916">
        <v>2</v>
      </c>
      <c r="V1916">
        <v>49</v>
      </c>
      <c r="W1916">
        <v>2.5</v>
      </c>
      <c r="X1916">
        <v>16.600000000000001</v>
      </c>
      <c r="Y1916" s="2">
        <v>0.81399999999999995</v>
      </c>
      <c r="Z1916">
        <v>895</v>
      </c>
      <c r="AA1916">
        <v>4</v>
      </c>
      <c r="AB1916">
        <v>0</v>
      </c>
    </row>
    <row r="1917" spans="1:28" x14ac:dyDescent="0.25">
      <c r="A1917">
        <v>2009</v>
      </c>
      <c r="B1917">
        <v>29</v>
      </c>
      <c r="C1917" t="s">
        <v>323</v>
      </c>
      <c r="D1917" t="str">
        <f>IFERROR(INDEX('Draft Master List'!E:F,MATCH(C1917,'Draft Master List'!E:E,0),2),"N/A")</f>
        <v>N/A</v>
      </c>
      <c r="E1917" t="s">
        <v>10</v>
      </c>
      <c r="F1917">
        <v>21</v>
      </c>
      <c r="H1917">
        <v>16</v>
      </c>
      <c r="I1917">
        <v>0</v>
      </c>
      <c r="J1917">
        <v>176</v>
      </c>
      <c r="K1917">
        <v>793</v>
      </c>
      <c r="L1917">
        <v>7</v>
      </c>
      <c r="M1917">
        <v>33</v>
      </c>
      <c r="N1917">
        <v>4.5</v>
      </c>
      <c r="O1917">
        <v>49.6</v>
      </c>
      <c r="P1917">
        <v>11</v>
      </c>
      <c r="Q1917">
        <v>16</v>
      </c>
      <c r="R1917">
        <v>12</v>
      </c>
      <c r="S1917">
        <v>143</v>
      </c>
      <c r="T1917">
        <v>11.9</v>
      </c>
      <c r="U1917">
        <v>0</v>
      </c>
      <c r="V1917">
        <v>25</v>
      </c>
      <c r="W1917">
        <v>0.8</v>
      </c>
      <c r="X1917">
        <v>8.9</v>
      </c>
      <c r="Y1917" s="2">
        <v>0.75</v>
      </c>
      <c r="Z1917">
        <v>936</v>
      </c>
      <c r="AA1917">
        <v>7</v>
      </c>
      <c r="AB1917">
        <v>4</v>
      </c>
    </row>
    <row r="1918" spans="1:28" x14ac:dyDescent="0.25">
      <c r="A1918">
        <v>2009</v>
      </c>
      <c r="B1918">
        <v>30</v>
      </c>
      <c r="C1918" t="s">
        <v>1328</v>
      </c>
      <c r="D1918" t="str">
        <f>IFERROR(INDEX('Draft Master List'!E:F,MATCH(C1918,'Draft Master List'!E:E,0),2),"N/A")</f>
        <v>N/A</v>
      </c>
      <c r="E1918" t="s">
        <v>0</v>
      </c>
      <c r="F1918">
        <v>26</v>
      </c>
      <c r="G1918" t="s">
        <v>643</v>
      </c>
      <c r="H1918">
        <v>13</v>
      </c>
      <c r="I1918">
        <v>3</v>
      </c>
      <c r="J1918">
        <v>172</v>
      </c>
      <c r="K1918">
        <v>654</v>
      </c>
      <c r="L1918">
        <v>5</v>
      </c>
      <c r="M1918">
        <v>35</v>
      </c>
      <c r="N1918">
        <v>3.8</v>
      </c>
      <c r="O1918">
        <v>50.3</v>
      </c>
      <c r="P1918">
        <v>13.2</v>
      </c>
      <c r="Q1918">
        <v>4</v>
      </c>
      <c r="R1918">
        <v>4</v>
      </c>
      <c r="S1918">
        <v>12</v>
      </c>
      <c r="T1918">
        <v>3</v>
      </c>
      <c r="U1918">
        <v>0</v>
      </c>
      <c r="V1918">
        <v>9</v>
      </c>
      <c r="W1918">
        <v>0.3</v>
      </c>
      <c r="X1918">
        <v>0.9</v>
      </c>
      <c r="Y1918" s="2">
        <v>1</v>
      </c>
      <c r="Z1918">
        <v>666</v>
      </c>
      <c r="AA1918">
        <v>5</v>
      </c>
      <c r="AB1918">
        <v>2</v>
      </c>
    </row>
    <row r="1919" spans="1:28" x14ac:dyDescent="0.25">
      <c r="A1919">
        <v>2009</v>
      </c>
      <c r="B1919">
        <v>31</v>
      </c>
      <c r="C1919" t="s">
        <v>507</v>
      </c>
      <c r="D1919" t="str">
        <f>IFERROR(INDEX('Draft Master List'!E:F,MATCH(C1919,'Draft Master List'!E:E,0),2),"N/A")</f>
        <v>2502007</v>
      </c>
      <c r="E1919" t="s">
        <v>9</v>
      </c>
      <c r="F1919">
        <v>23</v>
      </c>
      <c r="G1919" t="s">
        <v>643</v>
      </c>
      <c r="H1919">
        <v>15</v>
      </c>
      <c r="I1919">
        <v>1</v>
      </c>
      <c r="J1919">
        <v>163</v>
      </c>
      <c r="K1919">
        <v>778</v>
      </c>
      <c r="L1919">
        <v>7</v>
      </c>
      <c r="M1919">
        <v>38</v>
      </c>
      <c r="N1919">
        <v>4.8</v>
      </c>
      <c r="O1919">
        <v>51.9</v>
      </c>
      <c r="P1919">
        <v>10.9</v>
      </c>
      <c r="Q1919">
        <v>30</v>
      </c>
      <c r="R1919">
        <v>21</v>
      </c>
      <c r="S1919">
        <v>207</v>
      </c>
      <c r="T1919">
        <v>9.9</v>
      </c>
      <c r="U1919">
        <v>0</v>
      </c>
      <c r="V1919">
        <v>55</v>
      </c>
      <c r="W1919">
        <v>1.4</v>
      </c>
      <c r="X1919">
        <v>13.8</v>
      </c>
      <c r="Y1919" s="2">
        <v>0.7</v>
      </c>
      <c r="Z1919">
        <v>985</v>
      </c>
      <c r="AA1919">
        <v>7</v>
      </c>
      <c r="AB1919">
        <v>3</v>
      </c>
    </row>
    <row r="1920" spans="1:28" x14ac:dyDescent="0.25">
      <c r="A1920">
        <v>2009</v>
      </c>
      <c r="B1920">
        <v>32</v>
      </c>
      <c r="C1920" t="s">
        <v>327</v>
      </c>
      <c r="D1920" t="str">
        <f>IFERROR(INDEX('Draft Master List'!E:F,MATCH(C1920,'Draft Master List'!E:E,0),2),"N/A")</f>
        <v>532009</v>
      </c>
      <c r="E1920" t="s">
        <v>6</v>
      </c>
      <c r="F1920">
        <v>21</v>
      </c>
      <c r="G1920" t="s">
        <v>643</v>
      </c>
      <c r="H1920">
        <v>16</v>
      </c>
      <c r="I1920">
        <v>4</v>
      </c>
      <c r="J1920">
        <v>155</v>
      </c>
      <c r="K1920">
        <v>637</v>
      </c>
      <c r="L1920">
        <v>4</v>
      </c>
      <c r="M1920">
        <v>66</v>
      </c>
      <c r="N1920">
        <v>4.0999999999999996</v>
      </c>
      <c r="O1920">
        <v>39.799999999999997</v>
      </c>
      <c r="P1920">
        <v>9.6999999999999993</v>
      </c>
      <c r="Q1920">
        <v>55</v>
      </c>
      <c r="R1920">
        <v>40</v>
      </c>
      <c r="S1920">
        <v>308</v>
      </c>
      <c r="T1920">
        <v>7.7</v>
      </c>
      <c r="U1920">
        <v>0</v>
      </c>
      <c r="V1920">
        <v>45</v>
      </c>
      <c r="W1920">
        <v>2.5</v>
      </c>
      <c r="X1920">
        <v>19.3</v>
      </c>
      <c r="Y1920" s="2">
        <v>0.72699999999999998</v>
      </c>
      <c r="Z1920">
        <v>945</v>
      </c>
      <c r="AA1920">
        <v>4</v>
      </c>
      <c r="AB1920">
        <v>2</v>
      </c>
    </row>
    <row r="1921" spans="1:28" x14ac:dyDescent="0.25">
      <c r="A1921">
        <v>2009</v>
      </c>
      <c r="B1921">
        <v>33</v>
      </c>
      <c r="C1921" t="s">
        <v>566</v>
      </c>
      <c r="D1921" t="str">
        <f>IFERROR(INDEX('Draft Master List'!E:F,MATCH(C1921,'Draft Master List'!E:E,0),2),"N/A")</f>
        <v>N/A</v>
      </c>
      <c r="E1921" t="s">
        <v>33</v>
      </c>
      <c r="F1921">
        <v>28</v>
      </c>
      <c r="G1921" t="s">
        <v>76</v>
      </c>
      <c r="H1921">
        <v>9</v>
      </c>
      <c r="I1921">
        <v>9</v>
      </c>
      <c r="J1921">
        <v>147</v>
      </c>
      <c r="K1921">
        <v>648</v>
      </c>
      <c r="L1921">
        <v>8</v>
      </c>
      <c r="M1921">
        <v>45</v>
      </c>
      <c r="N1921">
        <v>4.4000000000000004</v>
      </c>
      <c r="O1921">
        <v>72</v>
      </c>
      <c r="P1921">
        <v>16.3</v>
      </c>
      <c r="Q1921">
        <v>20</v>
      </c>
      <c r="R1921">
        <v>14</v>
      </c>
      <c r="S1921">
        <v>98</v>
      </c>
      <c r="T1921">
        <v>7</v>
      </c>
      <c r="U1921">
        <v>0</v>
      </c>
      <c r="V1921">
        <v>27</v>
      </c>
      <c r="W1921">
        <v>1.6</v>
      </c>
      <c r="X1921">
        <v>10.9</v>
      </c>
      <c r="Y1921" s="2">
        <v>0.7</v>
      </c>
      <c r="Z1921">
        <v>746</v>
      </c>
      <c r="AA1921">
        <v>8</v>
      </c>
      <c r="AB1921">
        <v>1</v>
      </c>
    </row>
    <row r="1922" spans="1:28" x14ac:dyDescent="0.25">
      <c r="A1922">
        <v>2009</v>
      </c>
      <c r="B1922">
        <v>34</v>
      </c>
      <c r="C1922" t="s">
        <v>1027</v>
      </c>
      <c r="D1922" t="str">
        <f>IFERROR(INDEX('Draft Master List'!E:F,MATCH(C1922,'Draft Master List'!E:E,0),2),"N/A")</f>
        <v>N/A</v>
      </c>
      <c r="E1922" t="s">
        <v>0</v>
      </c>
      <c r="F1922">
        <v>25</v>
      </c>
      <c r="G1922" t="s">
        <v>643</v>
      </c>
      <c r="H1922">
        <v>14</v>
      </c>
      <c r="I1922">
        <v>6</v>
      </c>
      <c r="J1922">
        <v>147</v>
      </c>
      <c r="K1922">
        <v>793</v>
      </c>
      <c r="L1922">
        <v>6</v>
      </c>
      <c r="M1922">
        <v>34</v>
      </c>
      <c r="N1922">
        <v>5.4</v>
      </c>
      <c r="O1922">
        <v>56.6</v>
      </c>
      <c r="P1922">
        <v>10.5</v>
      </c>
      <c r="Q1922">
        <v>45</v>
      </c>
      <c r="R1922">
        <v>39</v>
      </c>
      <c r="S1922">
        <v>302</v>
      </c>
      <c r="T1922">
        <v>7.7</v>
      </c>
      <c r="U1922">
        <v>2</v>
      </c>
      <c r="V1922">
        <v>36</v>
      </c>
      <c r="W1922">
        <v>2.8</v>
      </c>
      <c r="X1922">
        <v>21.6</v>
      </c>
      <c r="Y1922" s="2">
        <v>0.86699999999999999</v>
      </c>
      <c r="Z1922">
        <v>1095</v>
      </c>
      <c r="AA1922">
        <v>8</v>
      </c>
      <c r="AB1922">
        <v>2</v>
      </c>
    </row>
    <row r="1923" spans="1:28" x14ac:dyDescent="0.25">
      <c r="A1923">
        <v>2009</v>
      </c>
      <c r="B1923">
        <v>35</v>
      </c>
      <c r="C1923" t="s">
        <v>90</v>
      </c>
      <c r="D1923" t="str">
        <f>IFERROR(INDEX('Draft Master List'!E:F,MATCH(C1923,'Draft Master List'!E:E,0),2),"N/A")</f>
        <v>1492008</v>
      </c>
      <c r="E1923" t="s">
        <v>10</v>
      </c>
      <c r="F1923">
        <v>23</v>
      </c>
      <c r="G1923" t="s">
        <v>76</v>
      </c>
      <c r="H1923">
        <v>16</v>
      </c>
      <c r="I1923">
        <v>16</v>
      </c>
      <c r="J1923">
        <v>143</v>
      </c>
      <c r="K1923">
        <v>598</v>
      </c>
      <c r="L1923">
        <v>8</v>
      </c>
      <c r="M1923">
        <v>50</v>
      </c>
      <c r="N1923">
        <v>4.2</v>
      </c>
      <c r="O1923">
        <v>37.4</v>
      </c>
      <c r="P1923">
        <v>8.9</v>
      </c>
      <c r="Q1923">
        <v>80</v>
      </c>
      <c r="R1923">
        <v>63</v>
      </c>
      <c r="S1923">
        <v>428</v>
      </c>
      <c r="T1923">
        <v>6.8</v>
      </c>
      <c r="U1923">
        <v>0</v>
      </c>
      <c r="V1923">
        <v>23</v>
      </c>
      <c r="W1923">
        <v>3.9</v>
      </c>
      <c r="X1923">
        <v>26.8</v>
      </c>
      <c r="Y1923" s="2">
        <v>0.78800000000000003</v>
      </c>
      <c r="Z1923">
        <v>1026</v>
      </c>
      <c r="AA1923">
        <v>8</v>
      </c>
      <c r="AB1923">
        <v>5</v>
      </c>
    </row>
    <row r="1924" spans="1:28" x14ac:dyDescent="0.25">
      <c r="A1924">
        <v>2009</v>
      </c>
      <c r="B1924">
        <v>36</v>
      </c>
      <c r="C1924" t="s">
        <v>1374</v>
      </c>
      <c r="D1924" t="str">
        <f>IFERROR(INDEX('Draft Master List'!E:F,MATCH(C1924,'Draft Master List'!E:E,0),2),"N/A")</f>
        <v>N/A</v>
      </c>
      <c r="E1924" t="s">
        <v>64</v>
      </c>
      <c r="F1924">
        <v>30</v>
      </c>
      <c r="G1924" t="s">
        <v>76</v>
      </c>
      <c r="H1924">
        <v>9</v>
      </c>
      <c r="I1924">
        <v>8</v>
      </c>
      <c r="J1924">
        <v>143</v>
      </c>
      <c r="K1924">
        <v>500</v>
      </c>
      <c r="L1924">
        <v>0</v>
      </c>
      <c r="M1924">
        <v>18</v>
      </c>
      <c r="N1924">
        <v>3.5</v>
      </c>
      <c r="O1924">
        <v>55.6</v>
      </c>
      <c r="P1924">
        <v>15.9</v>
      </c>
      <c r="Q1924">
        <v>11</v>
      </c>
      <c r="R1924">
        <v>8</v>
      </c>
      <c r="S1924">
        <v>88</v>
      </c>
      <c r="T1924">
        <v>11</v>
      </c>
      <c r="U1924">
        <v>0</v>
      </c>
      <c r="V1924">
        <v>19</v>
      </c>
      <c r="W1924">
        <v>0.9</v>
      </c>
      <c r="X1924">
        <v>9.8000000000000007</v>
      </c>
      <c r="Y1924" s="2">
        <v>0.72699999999999998</v>
      </c>
      <c r="Z1924">
        <v>588</v>
      </c>
      <c r="AA1924">
        <v>0</v>
      </c>
      <c r="AB1924">
        <v>0</v>
      </c>
    </row>
    <row r="1925" spans="1:28" x14ac:dyDescent="0.25">
      <c r="A1925">
        <v>2009</v>
      </c>
      <c r="B1925">
        <v>37</v>
      </c>
      <c r="C1925" t="s">
        <v>503</v>
      </c>
      <c r="D1925" t="str">
        <f>IFERROR(INDEX('Draft Master List'!E:F,MATCH(C1925,'Draft Master List'!E:E,0),2),"N/A")</f>
        <v>2442007</v>
      </c>
      <c r="E1925" t="s">
        <v>21</v>
      </c>
      <c r="F1925">
        <v>26</v>
      </c>
      <c r="G1925" t="s">
        <v>643</v>
      </c>
      <c r="H1925">
        <v>14</v>
      </c>
      <c r="I1925">
        <v>2</v>
      </c>
      <c r="J1925">
        <v>142</v>
      </c>
      <c r="K1925">
        <v>613</v>
      </c>
      <c r="L1925">
        <v>4</v>
      </c>
      <c r="M1925">
        <v>31</v>
      </c>
      <c r="N1925">
        <v>4.3</v>
      </c>
      <c r="O1925">
        <v>43.8</v>
      </c>
      <c r="P1925">
        <v>10.1</v>
      </c>
      <c r="Q1925">
        <v>39</v>
      </c>
      <c r="R1925">
        <v>30</v>
      </c>
      <c r="S1925">
        <v>259</v>
      </c>
      <c r="T1925">
        <v>8.6</v>
      </c>
      <c r="U1925">
        <v>1</v>
      </c>
      <c r="V1925">
        <v>38</v>
      </c>
      <c r="W1925">
        <v>2.1</v>
      </c>
      <c r="X1925">
        <v>18.5</v>
      </c>
      <c r="Y1925" s="2">
        <v>0.76900000000000002</v>
      </c>
      <c r="Z1925">
        <v>872</v>
      </c>
      <c r="AA1925">
        <v>5</v>
      </c>
      <c r="AB1925">
        <v>2</v>
      </c>
    </row>
    <row r="1926" spans="1:28" x14ac:dyDescent="0.25">
      <c r="A1926">
        <v>2009</v>
      </c>
      <c r="B1926">
        <v>38</v>
      </c>
      <c r="C1926" t="s">
        <v>392</v>
      </c>
      <c r="D1926" t="str">
        <f>IFERROR(INDEX('Draft Master List'!E:F,MATCH(C1926,'Draft Master List'!E:E,0),2),"N/A")</f>
        <v>892008</v>
      </c>
      <c r="E1926" t="s">
        <v>23</v>
      </c>
      <c r="F1926">
        <v>23</v>
      </c>
      <c r="G1926" t="s">
        <v>76</v>
      </c>
      <c r="H1926">
        <v>11</v>
      </c>
      <c r="I1926">
        <v>10</v>
      </c>
      <c r="J1926">
        <v>131</v>
      </c>
      <c r="K1926">
        <v>437</v>
      </c>
      <c r="L1926">
        <v>3</v>
      </c>
      <c r="M1926">
        <v>32</v>
      </c>
      <c r="N1926">
        <v>3.3</v>
      </c>
      <c r="O1926">
        <v>39.700000000000003</v>
      </c>
      <c r="P1926">
        <v>11.9</v>
      </c>
      <c r="Q1926">
        <v>55</v>
      </c>
      <c r="R1926">
        <v>44</v>
      </c>
      <c r="S1926">
        <v>417</v>
      </c>
      <c r="T1926">
        <v>9.5</v>
      </c>
      <c r="U1926">
        <v>4</v>
      </c>
      <c r="V1926">
        <v>38</v>
      </c>
      <c r="W1926">
        <v>4</v>
      </c>
      <c r="X1926">
        <v>37.9</v>
      </c>
      <c r="Y1926" s="2">
        <v>0.8</v>
      </c>
      <c r="Z1926">
        <v>854</v>
      </c>
      <c r="AA1926">
        <v>7</v>
      </c>
      <c r="AB1926">
        <v>7</v>
      </c>
    </row>
    <row r="1927" spans="1:28" x14ac:dyDescent="0.25">
      <c r="A1927">
        <v>2009</v>
      </c>
      <c r="B1927">
        <v>39</v>
      </c>
      <c r="C1927" t="s">
        <v>1375</v>
      </c>
      <c r="D1927" t="str">
        <f>IFERROR(INDEX('Draft Master List'!E:F,MATCH(C1927,'Draft Master List'!E:E,0),2),"N/A")</f>
        <v>N/A</v>
      </c>
      <c r="E1927" t="s">
        <v>16</v>
      </c>
      <c r="F1927">
        <v>29</v>
      </c>
      <c r="G1927" t="s">
        <v>643</v>
      </c>
      <c r="H1927">
        <v>12</v>
      </c>
      <c r="I1927">
        <v>4</v>
      </c>
      <c r="J1927">
        <v>129</v>
      </c>
      <c r="K1927">
        <v>491</v>
      </c>
      <c r="L1927">
        <v>3</v>
      </c>
      <c r="M1927">
        <v>35</v>
      </c>
      <c r="N1927">
        <v>3.8</v>
      </c>
      <c r="O1927">
        <v>40.9</v>
      </c>
      <c r="P1927">
        <v>10.8</v>
      </c>
      <c r="Q1927">
        <v>21</v>
      </c>
      <c r="R1927">
        <v>17</v>
      </c>
      <c r="S1927">
        <v>113</v>
      </c>
      <c r="T1927">
        <v>6.6</v>
      </c>
      <c r="U1927">
        <v>0</v>
      </c>
      <c r="V1927">
        <v>14</v>
      </c>
      <c r="W1927">
        <v>1.4</v>
      </c>
      <c r="X1927">
        <v>9.4</v>
      </c>
      <c r="Y1927" s="2">
        <v>0.81</v>
      </c>
      <c r="Z1927">
        <v>604</v>
      </c>
      <c r="AA1927">
        <v>3</v>
      </c>
      <c r="AB1927">
        <v>1</v>
      </c>
    </row>
    <row r="1928" spans="1:28" x14ac:dyDescent="0.25">
      <c r="A1928">
        <v>2009</v>
      </c>
      <c r="B1928">
        <v>40</v>
      </c>
      <c r="C1928" t="s">
        <v>640</v>
      </c>
      <c r="D1928" t="str">
        <f>IFERROR(INDEX('Draft Master List'!E:F,MATCH(C1928,'Draft Master List'!E:E,0),2),"N/A")</f>
        <v>N/A</v>
      </c>
      <c r="E1928" t="s">
        <v>7</v>
      </c>
      <c r="F1928">
        <v>28</v>
      </c>
      <c r="G1928" t="s">
        <v>76</v>
      </c>
      <c r="H1928">
        <v>8</v>
      </c>
      <c r="I1928">
        <v>8</v>
      </c>
      <c r="J1928">
        <v>124</v>
      </c>
      <c r="K1928">
        <v>494</v>
      </c>
      <c r="L1928">
        <v>1</v>
      </c>
      <c r="M1928">
        <v>78</v>
      </c>
      <c r="N1928">
        <v>4</v>
      </c>
      <c r="O1928">
        <v>61.8</v>
      </c>
      <c r="P1928">
        <v>15.5</v>
      </c>
      <c r="Q1928">
        <v>12</v>
      </c>
      <c r="R1928">
        <v>9</v>
      </c>
      <c r="S1928">
        <v>57</v>
      </c>
      <c r="T1928">
        <v>6.3</v>
      </c>
      <c r="U1928">
        <v>1</v>
      </c>
      <c r="V1928">
        <v>10</v>
      </c>
      <c r="W1928">
        <v>1.1000000000000001</v>
      </c>
      <c r="X1928">
        <v>7.1</v>
      </c>
      <c r="Y1928" s="2">
        <v>0.75</v>
      </c>
      <c r="Z1928">
        <v>551</v>
      </c>
      <c r="AA1928">
        <v>2</v>
      </c>
      <c r="AB1928">
        <v>1</v>
      </c>
    </row>
    <row r="1929" spans="1:28" x14ac:dyDescent="0.25">
      <c r="A1929">
        <v>2009</v>
      </c>
      <c r="B1929">
        <v>41</v>
      </c>
      <c r="C1929" t="s">
        <v>467</v>
      </c>
      <c r="D1929" t="str">
        <f>IFERROR(INDEX('Draft Master List'!E:F,MATCH(C1929,'Draft Master List'!E:E,0),2),"N/A")</f>
        <v>1002007</v>
      </c>
      <c r="E1929" t="s">
        <v>16</v>
      </c>
      <c r="F1929">
        <v>25</v>
      </c>
      <c r="G1929" t="s">
        <v>643</v>
      </c>
      <c r="H1929">
        <v>16</v>
      </c>
      <c r="I1929">
        <v>7</v>
      </c>
      <c r="J1929">
        <v>123</v>
      </c>
      <c r="K1929">
        <v>589</v>
      </c>
      <c r="L1929">
        <v>3</v>
      </c>
      <c r="M1929">
        <v>60</v>
      </c>
      <c r="N1929">
        <v>4.8</v>
      </c>
      <c r="O1929">
        <v>36.799999999999997</v>
      </c>
      <c r="P1929">
        <v>7.7</v>
      </c>
      <c r="Q1929">
        <v>19</v>
      </c>
      <c r="R1929">
        <v>17</v>
      </c>
      <c r="S1929">
        <v>105</v>
      </c>
      <c r="T1929">
        <v>6.2</v>
      </c>
      <c r="U1929">
        <v>0</v>
      </c>
      <c r="V1929">
        <v>17</v>
      </c>
      <c r="W1929">
        <v>1.1000000000000001</v>
      </c>
      <c r="X1929">
        <v>6.6</v>
      </c>
      <c r="Y1929" s="2">
        <v>0.89500000000000002</v>
      </c>
      <c r="Z1929">
        <v>694</v>
      </c>
      <c r="AA1929">
        <v>3</v>
      </c>
      <c r="AB1929">
        <v>2</v>
      </c>
    </row>
    <row r="1930" spans="1:28" x14ac:dyDescent="0.25">
      <c r="A1930">
        <v>2009</v>
      </c>
      <c r="B1930">
        <v>42</v>
      </c>
      <c r="C1930" t="s">
        <v>1327</v>
      </c>
      <c r="D1930" t="str">
        <f>IFERROR(INDEX('Draft Master List'!E:F,MATCH(C1930,'Draft Master List'!E:E,0),2),"N/A")</f>
        <v>N/A</v>
      </c>
      <c r="E1930" t="s">
        <v>26</v>
      </c>
      <c r="F1930">
        <v>31</v>
      </c>
      <c r="G1930" t="s">
        <v>643</v>
      </c>
      <c r="H1930">
        <v>14</v>
      </c>
      <c r="I1930">
        <v>7</v>
      </c>
      <c r="J1930">
        <v>120</v>
      </c>
      <c r="K1930">
        <v>642</v>
      </c>
      <c r="L1930">
        <v>1</v>
      </c>
      <c r="M1930">
        <v>45</v>
      </c>
      <c r="N1930">
        <v>5.4</v>
      </c>
      <c r="O1930">
        <v>45.9</v>
      </c>
      <c r="P1930">
        <v>8.6</v>
      </c>
      <c r="Q1930">
        <v>38</v>
      </c>
      <c r="R1930">
        <v>31</v>
      </c>
      <c r="S1930">
        <v>240</v>
      </c>
      <c r="T1930">
        <v>7.7</v>
      </c>
      <c r="U1930">
        <v>0</v>
      </c>
      <c r="V1930">
        <v>30</v>
      </c>
      <c r="W1930">
        <v>2.2000000000000002</v>
      </c>
      <c r="X1930">
        <v>17.100000000000001</v>
      </c>
      <c r="Y1930" s="2">
        <v>0.81599999999999995</v>
      </c>
      <c r="Z1930">
        <v>882</v>
      </c>
      <c r="AA1930">
        <v>1</v>
      </c>
      <c r="AB1930">
        <v>3</v>
      </c>
    </row>
    <row r="1931" spans="1:28" x14ac:dyDescent="0.25">
      <c r="A1931">
        <v>2009</v>
      </c>
      <c r="B1931">
        <v>43</v>
      </c>
      <c r="C1931" t="s">
        <v>439</v>
      </c>
      <c r="D1931" t="str">
        <f>IFERROR(INDEX('Draft Master List'!E:F,MATCH(C1931,'Draft Master List'!E:E,0),2),"N/A")</f>
        <v>122007</v>
      </c>
      <c r="E1931" t="s">
        <v>29</v>
      </c>
      <c r="F1931">
        <v>23</v>
      </c>
      <c r="G1931" t="s">
        <v>643</v>
      </c>
      <c r="H1931">
        <v>13</v>
      </c>
      <c r="I1931">
        <v>6</v>
      </c>
      <c r="J1931">
        <v>120</v>
      </c>
      <c r="K1931">
        <v>450</v>
      </c>
      <c r="L1931">
        <v>2</v>
      </c>
      <c r="M1931">
        <v>47</v>
      </c>
      <c r="N1931">
        <v>3.8</v>
      </c>
      <c r="O1931">
        <v>34.6</v>
      </c>
      <c r="P1931">
        <v>9.1999999999999993</v>
      </c>
      <c r="Q1931">
        <v>37</v>
      </c>
      <c r="R1931">
        <v>28</v>
      </c>
      <c r="S1931">
        <v>179</v>
      </c>
      <c r="T1931">
        <v>6.4</v>
      </c>
      <c r="U1931">
        <v>0</v>
      </c>
      <c r="V1931">
        <v>35</v>
      </c>
      <c r="W1931">
        <v>2.2000000000000002</v>
      </c>
      <c r="X1931">
        <v>13.8</v>
      </c>
      <c r="Y1931" s="2">
        <v>0.75700000000000001</v>
      </c>
      <c r="Z1931">
        <v>629</v>
      </c>
      <c r="AA1931">
        <v>2</v>
      </c>
      <c r="AB1931">
        <v>3</v>
      </c>
    </row>
    <row r="1932" spans="1:28" x14ac:dyDescent="0.25">
      <c r="A1932">
        <v>2009</v>
      </c>
      <c r="B1932">
        <v>44</v>
      </c>
      <c r="C1932" t="s">
        <v>376</v>
      </c>
      <c r="D1932" t="str">
        <f>IFERROR(INDEX('Draft Master List'!E:F,MATCH(C1932,'Draft Master List'!E:E,0),2),"N/A")</f>
        <v>222008</v>
      </c>
      <c r="E1932" t="s">
        <v>27</v>
      </c>
      <c r="F1932">
        <v>22</v>
      </c>
      <c r="G1932" t="s">
        <v>643</v>
      </c>
      <c r="H1932">
        <v>14</v>
      </c>
      <c r="I1932">
        <v>1</v>
      </c>
      <c r="J1932">
        <v>116</v>
      </c>
      <c r="K1932">
        <v>685</v>
      </c>
      <c r="L1932">
        <v>3</v>
      </c>
      <c r="M1932">
        <v>56</v>
      </c>
      <c r="N1932">
        <v>5.9</v>
      </c>
      <c r="O1932">
        <v>48.9</v>
      </c>
      <c r="P1932">
        <v>8.3000000000000007</v>
      </c>
      <c r="Q1932">
        <v>22</v>
      </c>
      <c r="R1932">
        <v>19</v>
      </c>
      <c r="S1932">
        <v>119</v>
      </c>
      <c r="T1932">
        <v>6.3</v>
      </c>
      <c r="U1932">
        <v>0</v>
      </c>
      <c r="V1932">
        <v>30</v>
      </c>
      <c r="W1932">
        <v>1.4</v>
      </c>
      <c r="X1932">
        <v>8.5</v>
      </c>
      <c r="Y1932" s="2">
        <v>0.86399999999999999</v>
      </c>
      <c r="Z1932">
        <v>804</v>
      </c>
      <c r="AA1932">
        <v>3</v>
      </c>
      <c r="AB1932">
        <v>3</v>
      </c>
    </row>
    <row r="1933" spans="1:28" x14ac:dyDescent="0.25">
      <c r="A1933">
        <v>2009</v>
      </c>
      <c r="B1933">
        <v>45</v>
      </c>
      <c r="C1933" t="s">
        <v>92</v>
      </c>
      <c r="D1933" t="str">
        <f>IFERROR(INDEX('Draft Master List'!E:F,MATCH(C1933,'Draft Master List'!E:E,0),2),"N/A")</f>
        <v>2332008</v>
      </c>
      <c r="E1933" t="s">
        <v>19</v>
      </c>
      <c r="F1933">
        <v>24</v>
      </c>
      <c r="G1933" t="s">
        <v>643</v>
      </c>
      <c r="H1933">
        <v>16</v>
      </c>
      <c r="I1933">
        <v>2</v>
      </c>
      <c r="J1933">
        <v>114</v>
      </c>
      <c r="K1933">
        <v>619</v>
      </c>
      <c r="L1933">
        <v>4</v>
      </c>
      <c r="M1933">
        <v>35</v>
      </c>
      <c r="N1933">
        <v>5.4</v>
      </c>
      <c r="O1933">
        <v>38.700000000000003</v>
      </c>
      <c r="P1933">
        <v>7.1</v>
      </c>
      <c r="Q1933">
        <v>57</v>
      </c>
      <c r="R1933">
        <v>41</v>
      </c>
      <c r="S1933">
        <v>350</v>
      </c>
      <c r="T1933">
        <v>8.5</v>
      </c>
      <c r="U1933">
        <v>1</v>
      </c>
      <c r="V1933">
        <v>47</v>
      </c>
      <c r="W1933">
        <v>2.6</v>
      </c>
      <c r="X1933">
        <v>21.9</v>
      </c>
      <c r="Y1933" s="2">
        <v>0.71899999999999997</v>
      </c>
      <c r="Z1933">
        <v>969</v>
      </c>
      <c r="AA1933">
        <v>5</v>
      </c>
      <c r="AB1933">
        <v>4</v>
      </c>
    </row>
    <row r="1934" spans="1:28" x14ac:dyDescent="0.25">
      <c r="A1934">
        <v>2009</v>
      </c>
      <c r="B1934">
        <v>46</v>
      </c>
      <c r="C1934" t="s">
        <v>1289</v>
      </c>
      <c r="D1934" t="str">
        <f>IFERROR(INDEX('Draft Master List'!E:F,MATCH(C1934,'Draft Master List'!E:E,0),2),"N/A")</f>
        <v>N/A</v>
      </c>
      <c r="E1934" t="s">
        <v>14</v>
      </c>
      <c r="F1934">
        <v>29</v>
      </c>
      <c r="G1934" t="s">
        <v>643</v>
      </c>
      <c r="H1934">
        <v>14</v>
      </c>
      <c r="I1934">
        <v>1</v>
      </c>
      <c r="J1934">
        <v>114</v>
      </c>
      <c r="K1934">
        <v>409</v>
      </c>
      <c r="L1934">
        <v>1</v>
      </c>
      <c r="M1934">
        <v>28</v>
      </c>
      <c r="N1934">
        <v>3.6</v>
      </c>
      <c r="O1934">
        <v>29.2</v>
      </c>
      <c r="P1934">
        <v>8.1</v>
      </c>
      <c r="Q1934">
        <v>24</v>
      </c>
      <c r="R1934">
        <v>20</v>
      </c>
      <c r="S1934">
        <v>150</v>
      </c>
      <c r="T1934">
        <v>7.5</v>
      </c>
      <c r="U1934">
        <v>2</v>
      </c>
      <c r="V1934">
        <v>38</v>
      </c>
      <c r="W1934">
        <v>1.4</v>
      </c>
      <c r="X1934">
        <v>10.7</v>
      </c>
      <c r="Y1934" s="2">
        <v>0.83299999999999996</v>
      </c>
      <c r="Z1934">
        <v>559</v>
      </c>
      <c r="AA1934">
        <v>3</v>
      </c>
      <c r="AB1934">
        <v>0</v>
      </c>
    </row>
    <row r="1935" spans="1:28" x14ac:dyDescent="0.25">
      <c r="A1935">
        <v>2009</v>
      </c>
      <c r="B1935">
        <v>47</v>
      </c>
      <c r="C1935" t="s">
        <v>1193</v>
      </c>
      <c r="D1935" t="str">
        <f>IFERROR(INDEX('Draft Master List'!E:F,MATCH(C1935,'Draft Master List'!E:E,0),2),"N/A")</f>
        <v>N/A</v>
      </c>
      <c r="E1935" t="s">
        <v>3</v>
      </c>
      <c r="F1935">
        <v>28</v>
      </c>
      <c r="G1935" t="s">
        <v>643</v>
      </c>
      <c r="H1935">
        <v>16</v>
      </c>
      <c r="I1935">
        <v>1</v>
      </c>
      <c r="J1935">
        <v>109</v>
      </c>
      <c r="K1935">
        <v>544</v>
      </c>
      <c r="L1935">
        <v>12</v>
      </c>
      <c r="M1935">
        <v>77</v>
      </c>
      <c r="N1935">
        <v>5</v>
      </c>
      <c r="O1935">
        <v>34</v>
      </c>
      <c r="P1935">
        <v>6.8</v>
      </c>
      <c r="Q1935">
        <v>22</v>
      </c>
      <c r="R1935">
        <v>15</v>
      </c>
      <c r="S1935">
        <v>85</v>
      </c>
      <c r="T1935">
        <v>5.7</v>
      </c>
      <c r="U1935">
        <v>2</v>
      </c>
      <c r="V1935">
        <v>14</v>
      </c>
      <c r="W1935">
        <v>0.9</v>
      </c>
      <c r="X1935">
        <v>5.3</v>
      </c>
      <c r="Y1935" s="2">
        <v>0.68200000000000005</v>
      </c>
      <c r="Z1935">
        <v>629</v>
      </c>
      <c r="AA1935">
        <v>14</v>
      </c>
      <c r="AB1935">
        <v>1</v>
      </c>
    </row>
    <row r="1936" spans="1:28" x14ac:dyDescent="0.25">
      <c r="A1936">
        <v>2009</v>
      </c>
      <c r="B1936">
        <v>48</v>
      </c>
      <c r="C1936" t="s">
        <v>328</v>
      </c>
      <c r="D1936" t="str">
        <f>IFERROR(INDEX('Draft Master List'!E:F,MATCH(C1936,'Draft Master List'!E:E,0),2),"N/A")</f>
        <v>652009</v>
      </c>
      <c r="E1936" t="s">
        <v>32</v>
      </c>
      <c r="F1936">
        <v>24</v>
      </c>
      <c r="H1936">
        <v>14</v>
      </c>
      <c r="I1936">
        <v>0</v>
      </c>
      <c r="J1936">
        <v>108</v>
      </c>
      <c r="K1936">
        <v>540</v>
      </c>
      <c r="L1936">
        <v>2</v>
      </c>
      <c r="M1936">
        <v>33</v>
      </c>
      <c r="N1936">
        <v>5</v>
      </c>
      <c r="O1936">
        <v>38.6</v>
      </c>
      <c r="P1936">
        <v>7.7</v>
      </c>
      <c r="Q1936">
        <v>5</v>
      </c>
      <c r="R1936">
        <v>0</v>
      </c>
      <c r="S1936">
        <v>0</v>
      </c>
      <c r="U1936">
        <v>0</v>
      </c>
      <c r="V1936">
        <v>0</v>
      </c>
      <c r="W1936">
        <v>0</v>
      </c>
      <c r="X1936">
        <v>0</v>
      </c>
      <c r="Y1936" s="2">
        <v>0</v>
      </c>
      <c r="Z1936">
        <v>540</v>
      </c>
      <c r="AA1936">
        <v>2</v>
      </c>
      <c r="AB1936">
        <v>3</v>
      </c>
    </row>
    <row r="1937" spans="1:28" x14ac:dyDescent="0.25">
      <c r="A1937">
        <v>2009</v>
      </c>
      <c r="B1937">
        <v>49</v>
      </c>
      <c r="C1937" t="s">
        <v>96</v>
      </c>
      <c r="D1937" t="str">
        <f>IFERROR(INDEX('Draft Master List'!E:F,MATCH(C1937,'Draft Master List'!E:E,0),2),"N/A")</f>
        <v>42008</v>
      </c>
      <c r="E1937" t="s">
        <v>16</v>
      </c>
      <c r="F1937">
        <v>22</v>
      </c>
      <c r="G1937" t="s">
        <v>643</v>
      </c>
      <c r="H1937">
        <v>12</v>
      </c>
      <c r="I1937">
        <v>7</v>
      </c>
      <c r="J1937">
        <v>104</v>
      </c>
      <c r="K1937">
        <v>357</v>
      </c>
      <c r="L1937">
        <v>1</v>
      </c>
      <c r="M1937">
        <v>28</v>
      </c>
      <c r="N1937">
        <v>3.4</v>
      </c>
      <c r="O1937">
        <v>29.8</v>
      </c>
      <c r="P1937">
        <v>8.6999999999999993</v>
      </c>
      <c r="Q1937">
        <v>36</v>
      </c>
      <c r="R1937">
        <v>21</v>
      </c>
      <c r="S1937">
        <v>245</v>
      </c>
      <c r="T1937">
        <v>11.7</v>
      </c>
      <c r="U1937">
        <v>0</v>
      </c>
      <c r="V1937">
        <v>48</v>
      </c>
      <c r="W1937">
        <v>1.8</v>
      </c>
      <c r="X1937">
        <v>20.399999999999999</v>
      </c>
      <c r="Y1937" s="2">
        <v>0.58299999999999996</v>
      </c>
      <c r="Z1937">
        <v>602</v>
      </c>
      <c r="AA1937">
        <v>1</v>
      </c>
      <c r="AB1937">
        <v>5</v>
      </c>
    </row>
    <row r="1938" spans="1:28" x14ac:dyDescent="0.25">
      <c r="A1938">
        <v>2009</v>
      </c>
      <c r="B1938">
        <v>50</v>
      </c>
      <c r="C1938" t="s">
        <v>1376</v>
      </c>
      <c r="D1938" t="str">
        <f>IFERROR(INDEX('Draft Master List'!E:F,MATCH(C1938,'Draft Master List'!E:E,0),2),"N/A")</f>
        <v>N/A</v>
      </c>
      <c r="E1938" t="s">
        <v>23</v>
      </c>
      <c r="F1938">
        <v>27</v>
      </c>
      <c r="G1938" t="s">
        <v>643</v>
      </c>
      <c r="H1938">
        <v>14</v>
      </c>
      <c r="I1938">
        <v>2</v>
      </c>
      <c r="J1938">
        <v>101</v>
      </c>
      <c r="K1938">
        <v>390</v>
      </c>
      <c r="L1938">
        <v>4</v>
      </c>
      <c r="M1938">
        <v>17</v>
      </c>
      <c r="N1938">
        <v>3.9</v>
      </c>
      <c r="O1938">
        <v>27.9</v>
      </c>
      <c r="P1938">
        <v>7.2</v>
      </c>
      <c r="Q1938">
        <v>15</v>
      </c>
      <c r="R1938">
        <v>13</v>
      </c>
      <c r="S1938">
        <v>106</v>
      </c>
      <c r="T1938">
        <v>8.1999999999999993</v>
      </c>
      <c r="U1938">
        <v>1</v>
      </c>
      <c r="V1938">
        <v>20</v>
      </c>
      <c r="W1938">
        <v>0.9</v>
      </c>
      <c r="X1938">
        <v>7.6</v>
      </c>
      <c r="Y1938" s="2">
        <v>0.86699999999999999</v>
      </c>
      <c r="Z1938">
        <v>496</v>
      </c>
      <c r="AA1938">
        <v>5</v>
      </c>
      <c r="AB1938">
        <v>3</v>
      </c>
    </row>
    <row r="1939" spans="1:28" x14ac:dyDescent="0.25">
      <c r="A1939">
        <v>2009</v>
      </c>
      <c r="B1939">
        <v>51</v>
      </c>
      <c r="C1939" t="s">
        <v>837</v>
      </c>
      <c r="D1939" t="str">
        <f>IFERROR(INDEX('Draft Master List'!E:F,MATCH(C1939,'Draft Master List'!E:E,0),2),"N/A")</f>
        <v>N/A</v>
      </c>
      <c r="E1939" t="s">
        <v>24</v>
      </c>
      <c r="F1939">
        <v>29</v>
      </c>
      <c r="G1939" t="s">
        <v>643</v>
      </c>
      <c r="H1939">
        <v>14</v>
      </c>
      <c r="I1939">
        <v>3</v>
      </c>
      <c r="J1939">
        <v>98</v>
      </c>
      <c r="K1939">
        <v>389</v>
      </c>
      <c r="L1939">
        <v>0</v>
      </c>
      <c r="M1939">
        <v>34</v>
      </c>
      <c r="N1939">
        <v>4</v>
      </c>
      <c r="O1939">
        <v>27.8</v>
      </c>
      <c r="P1939">
        <v>7</v>
      </c>
      <c r="Q1939">
        <v>7</v>
      </c>
      <c r="R1939">
        <v>6</v>
      </c>
      <c r="S1939">
        <v>64</v>
      </c>
      <c r="T1939">
        <v>10.7</v>
      </c>
      <c r="U1939">
        <v>1</v>
      </c>
      <c r="V1939">
        <v>27</v>
      </c>
      <c r="W1939">
        <v>0.4</v>
      </c>
      <c r="X1939">
        <v>4.5999999999999996</v>
      </c>
      <c r="Y1939" s="2">
        <v>0.85699999999999998</v>
      </c>
      <c r="Z1939">
        <v>453</v>
      </c>
      <c r="AA1939">
        <v>1</v>
      </c>
      <c r="AB1939">
        <v>2</v>
      </c>
    </row>
    <row r="1940" spans="1:28" x14ac:dyDescent="0.25">
      <c r="A1940">
        <v>2009</v>
      </c>
      <c r="B1940">
        <v>52</v>
      </c>
      <c r="C1940" t="s">
        <v>696</v>
      </c>
      <c r="D1940" t="str">
        <f>IFERROR(INDEX('Draft Master List'!E:F,MATCH(C1940,'Draft Master List'!E:E,0),2),"N/A")</f>
        <v>N/A</v>
      </c>
      <c r="E1940" t="s">
        <v>18</v>
      </c>
      <c r="F1940">
        <v>30</v>
      </c>
      <c r="H1940">
        <v>16</v>
      </c>
      <c r="I1940">
        <v>0</v>
      </c>
      <c r="J1940">
        <v>94</v>
      </c>
      <c r="K1940">
        <v>338</v>
      </c>
      <c r="L1940">
        <v>1</v>
      </c>
      <c r="M1940">
        <v>25</v>
      </c>
      <c r="N1940">
        <v>3.6</v>
      </c>
      <c r="O1940">
        <v>21.1</v>
      </c>
      <c r="P1940">
        <v>5.9</v>
      </c>
      <c r="Q1940">
        <v>59</v>
      </c>
      <c r="R1940">
        <v>44</v>
      </c>
      <c r="S1940">
        <v>389</v>
      </c>
      <c r="T1940">
        <v>8.8000000000000007</v>
      </c>
      <c r="U1940">
        <v>1</v>
      </c>
      <c r="V1940">
        <v>33</v>
      </c>
      <c r="W1940">
        <v>2.8</v>
      </c>
      <c r="X1940">
        <v>24.3</v>
      </c>
      <c r="Y1940" s="2">
        <v>0.746</v>
      </c>
      <c r="Z1940">
        <v>727</v>
      </c>
      <c r="AA1940">
        <v>2</v>
      </c>
      <c r="AB1940">
        <v>2</v>
      </c>
    </row>
    <row r="1941" spans="1:28" x14ac:dyDescent="0.25">
      <c r="A1941">
        <v>2009</v>
      </c>
      <c r="B1941">
        <v>53</v>
      </c>
      <c r="C1941" t="s">
        <v>1288</v>
      </c>
      <c r="D1941" t="str">
        <f>IFERROR(INDEX('Draft Master List'!E:F,MATCH(C1941,'Draft Master List'!E:E,0),2),"N/A")</f>
        <v>N/A</v>
      </c>
      <c r="E1941" t="s">
        <v>12</v>
      </c>
      <c r="F1941">
        <v>30</v>
      </c>
      <c r="G1941" t="s">
        <v>643</v>
      </c>
      <c r="H1941">
        <v>14</v>
      </c>
      <c r="I1941">
        <v>3</v>
      </c>
      <c r="J1941">
        <v>93</v>
      </c>
      <c r="K1941">
        <v>384</v>
      </c>
      <c r="L1941">
        <v>2</v>
      </c>
      <c r="M1941">
        <v>64</v>
      </c>
      <c r="N1941">
        <v>4.0999999999999996</v>
      </c>
      <c r="O1941">
        <v>27.4</v>
      </c>
      <c r="P1941">
        <v>6.6</v>
      </c>
      <c r="Q1941">
        <v>38</v>
      </c>
      <c r="R1941">
        <v>26</v>
      </c>
      <c r="S1941">
        <v>210</v>
      </c>
      <c r="T1941">
        <v>8.1</v>
      </c>
      <c r="U1941">
        <v>0</v>
      </c>
      <c r="V1941">
        <v>19</v>
      </c>
      <c r="W1941">
        <v>1.9</v>
      </c>
      <c r="X1941">
        <v>15</v>
      </c>
      <c r="Y1941" s="2">
        <v>0.68400000000000005</v>
      </c>
      <c r="Z1941">
        <v>594</v>
      </c>
      <c r="AA1941">
        <v>2</v>
      </c>
      <c r="AB1941">
        <v>1</v>
      </c>
    </row>
    <row r="1942" spans="1:28" x14ac:dyDescent="0.25">
      <c r="A1942">
        <v>2009</v>
      </c>
      <c r="B1942">
        <v>54</v>
      </c>
      <c r="C1942" t="s">
        <v>1196</v>
      </c>
      <c r="D1942" t="str">
        <f>IFERROR(INDEX('Draft Master List'!E:F,MATCH(C1942,'Draft Master List'!E:E,0),2),"N/A")</f>
        <v>N/A</v>
      </c>
      <c r="E1942" t="s">
        <v>13</v>
      </c>
      <c r="F1942">
        <v>26</v>
      </c>
      <c r="G1942" t="s">
        <v>643</v>
      </c>
      <c r="H1942">
        <v>16</v>
      </c>
      <c r="I1942">
        <v>2</v>
      </c>
      <c r="J1942">
        <v>93</v>
      </c>
      <c r="K1942">
        <v>343</v>
      </c>
      <c r="L1942">
        <v>3</v>
      </c>
      <c r="M1942">
        <v>21</v>
      </c>
      <c r="N1942">
        <v>3.7</v>
      </c>
      <c r="O1942">
        <v>21.4</v>
      </c>
      <c r="P1942">
        <v>5.8</v>
      </c>
      <c r="Q1942">
        <v>57</v>
      </c>
      <c r="R1942">
        <v>45</v>
      </c>
      <c r="S1942">
        <v>497</v>
      </c>
      <c r="T1942">
        <v>11</v>
      </c>
      <c r="U1942">
        <v>4</v>
      </c>
      <c r="V1942">
        <v>81</v>
      </c>
      <c r="W1942">
        <v>2.8</v>
      </c>
      <c r="X1942">
        <v>31.1</v>
      </c>
      <c r="Y1942" s="2">
        <v>0.78900000000000003</v>
      </c>
      <c r="Z1942">
        <v>840</v>
      </c>
      <c r="AA1942">
        <v>7</v>
      </c>
      <c r="AB1942">
        <v>3</v>
      </c>
    </row>
    <row r="1943" spans="1:28" x14ac:dyDescent="0.25">
      <c r="A1943">
        <v>2009</v>
      </c>
      <c r="B1943">
        <v>55</v>
      </c>
      <c r="C1943" t="s">
        <v>329</v>
      </c>
      <c r="D1943" t="str">
        <f>IFERROR(INDEX('Draft Master List'!E:F,MATCH(C1943,'Draft Master List'!E:E,0),2),"N/A")</f>
        <v>742009</v>
      </c>
      <c r="E1943" t="s">
        <v>34</v>
      </c>
      <c r="F1943">
        <v>22</v>
      </c>
      <c r="G1943" t="s">
        <v>643</v>
      </c>
      <c r="H1943">
        <v>14</v>
      </c>
      <c r="I1943">
        <v>2</v>
      </c>
      <c r="J1943">
        <v>83</v>
      </c>
      <c r="K1943">
        <v>226</v>
      </c>
      <c r="L1943">
        <v>1</v>
      </c>
      <c r="M1943">
        <v>17</v>
      </c>
      <c r="N1943">
        <v>2.7</v>
      </c>
      <c r="O1943">
        <v>16.100000000000001</v>
      </c>
      <c r="P1943">
        <v>5.9</v>
      </c>
      <c r="Q1943">
        <v>18</v>
      </c>
      <c r="R1943">
        <v>11</v>
      </c>
      <c r="S1943">
        <v>76</v>
      </c>
      <c r="T1943">
        <v>6.9</v>
      </c>
      <c r="U1943">
        <v>0</v>
      </c>
      <c r="V1943">
        <v>12</v>
      </c>
      <c r="W1943">
        <v>0.8</v>
      </c>
      <c r="X1943">
        <v>5.4</v>
      </c>
      <c r="Y1943" s="2">
        <v>0.61099999999999999</v>
      </c>
      <c r="Z1943">
        <v>302</v>
      </c>
      <c r="AA1943">
        <v>1</v>
      </c>
      <c r="AB1943">
        <v>0</v>
      </c>
    </row>
    <row r="1944" spans="1:28" x14ac:dyDescent="0.25">
      <c r="A1944">
        <v>2009</v>
      </c>
      <c r="B1944">
        <v>56</v>
      </c>
      <c r="C1944" t="s">
        <v>716</v>
      </c>
      <c r="D1944" t="str">
        <f>IFERROR(INDEX('Draft Master List'!E:F,MATCH(C1944,'Draft Master List'!E:E,0),2),"N/A")</f>
        <v>N/A</v>
      </c>
      <c r="E1944" t="s">
        <v>23</v>
      </c>
      <c r="F1944">
        <v>28</v>
      </c>
      <c r="G1944" t="s">
        <v>643</v>
      </c>
      <c r="H1944">
        <v>14</v>
      </c>
      <c r="I1944">
        <v>4</v>
      </c>
      <c r="J1944">
        <v>79</v>
      </c>
      <c r="K1944">
        <v>267</v>
      </c>
      <c r="L1944">
        <v>3</v>
      </c>
      <c r="M1944">
        <v>13</v>
      </c>
      <c r="N1944">
        <v>3.4</v>
      </c>
      <c r="O1944">
        <v>19.100000000000001</v>
      </c>
      <c r="P1944">
        <v>5.6</v>
      </c>
      <c r="Q1944">
        <v>21</v>
      </c>
      <c r="R1944">
        <v>16</v>
      </c>
      <c r="S1944">
        <v>74</v>
      </c>
      <c r="T1944">
        <v>4.5999999999999996</v>
      </c>
      <c r="U1944">
        <v>0</v>
      </c>
      <c r="V1944">
        <v>12</v>
      </c>
      <c r="W1944">
        <v>1.1000000000000001</v>
      </c>
      <c r="X1944">
        <v>5.3</v>
      </c>
      <c r="Y1944" s="2">
        <v>0.76200000000000001</v>
      </c>
      <c r="Z1944">
        <v>341</v>
      </c>
      <c r="AA1944">
        <v>3</v>
      </c>
      <c r="AB1944">
        <v>1</v>
      </c>
    </row>
    <row r="1945" spans="1:28" x14ac:dyDescent="0.25">
      <c r="A1945">
        <v>2009</v>
      </c>
      <c r="B1945">
        <v>57</v>
      </c>
      <c r="C1945" t="s">
        <v>321</v>
      </c>
      <c r="D1945" t="str">
        <f>IFERROR(INDEX('Draft Master List'!E:F,MATCH(C1945,'Draft Master List'!E:E,0),2),"N/A")</f>
        <v>272009</v>
      </c>
      <c r="E1945" t="s">
        <v>20</v>
      </c>
      <c r="F1945">
        <v>22</v>
      </c>
      <c r="G1945" t="s">
        <v>643</v>
      </c>
      <c r="H1945">
        <v>11</v>
      </c>
      <c r="I1945">
        <v>1</v>
      </c>
      <c r="J1945">
        <v>78</v>
      </c>
      <c r="K1945">
        <v>281</v>
      </c>
      <c r="L1945">
        <v>3</v>
      </c>
      <c r="M1945">
        <v>45</v>
      </c>
      <c r="N1945">
        <v>3.6</v>
      </c>
      <c r="O1945">
        <v>25.5</v>
      </c>
      <c r="P1945">
        <v>7.1</v>
      </c>
      <c r="Q1945">
        <v>14</v>
      </c>
      <c r="R1945">
        <v>11</v>
      </c>
      <c r="S1945">
        <v>169</v>
      </c>
      <c r="T1945">
        <v>15.4</v>
      </c>
      <c r="U1945">
        <v>0</v>
      </c>
      <c r="V1945">
        <v>72</v>
      </c>
      <c r="W1945">
        <v>1</v>
      </c>
      <c r="X1945">
        <v>15.4</v>
      </c>
      <c r="Y1945" s="2">
        <v>0.78600000000000003</v>
      </c>
      <c r="Z1945">
        <v>450</v>
      </c>
      <c r="AA1945">
        <v>3</v>
      </c>
      <c r="AB1945">
        <v>1</v>
      </c>
    </row>
    <row r="1946" spans="1:28" x14ac:dyDescent="0.25">
      <c r="A1946">
        <v>2009</v>
      </c>
      <c r="B1946">
        <v>58</v>
      </c>
      <c r="C1946" t="s">
        <v>618</v>
      </c>
      <c r="D1946" t="str">
        <f>IFERROR(INDEX('Draft Master List'!E:F,MATCH(C1946,'Draft Master List'!E:E,0),2),"N/A")</f>
        <v>N/A</v>
      </c>
      <c r="E1946" t="s">
        <v>4</v>
      </c>
      <c r="F1946">
        <v>31</v>
      </c>
      <c r="G1946" t="s">
        <v>1</v>
      </c>
      <c r="H1946">
        <v>16</v>
      </c>
      <c r="I1946">
        <v>16</v>
      </c>
      <c r="J1946">
        <v>77</v>
      </c>
      <c r="K1946">
        <v>323</v>
      </c>
      <c r="L1946">
        <v>3</v>
      </c>
      <c r="M1946">
        <v>30</v>
      </c>
      <c r="N1946">
        <v>4.2</v>
      </c>
      <c r="O1946">
        <v>20.2</v>
      </c>
      <c r="P1946">
        <v>4.8</v>
      </c>
      <c r="Z1946">
        <v>323</v>
      </c>
      <c r="AA1946">
        <v>3</v>
      </c>
      <c r="AB1946">
        <v>14</v>
      </c>
    </row>
    <row r="1947" spans="1:28" x14ac:dyDescent="0.25">
      <c r="A1947">
        <v>2009</v>
      </c>
      <c r="B1947">
        <v>59</v>
      </c>
      <c r="C1947" t="s">
        <v>522</v>
      </c>
      <c r="D1947" t="str">
        <f>IFERROR(INDEX('Draft Master List'!E:F,MATCH(C1947,'Draft Master List'!E:E,0),2),"N/A")</f>
        <v>792006</v>
      </c>
      <c r="E1947" t="s">
        <v>21</v>
      </c>
      <c r="F1947">
        <v>26</v>
      </c>
      <c r="G1947" t="s">
        <v>643</v>
      </c>
      <c r="H1947">
        <v>10</v>
      </c>
      <c r="I1947">
        <v>4</v>
      </c>
      <c r="J1947">
        <v>76</v>
      </c>
      <c r="K1947">
        <v>252</v>
      </c>
      <c r="L1947">
        <v>0</v>
      </c>
      <c r="M1947">
        <v>21</v>
      </c>
      <c r="N1947">
        <v>3.3</v>
      </c>
      <c r="O1947">
        <v>25.2</v>
      </c>
      <c r="P1947">
        <v>7.6</v>
      </c>
      <c r="Q1947">
        <v>22</v>
      </c>
      <c r="R1947">
        <v>19</v>
      </c>
      <c r="S1947">
        <v>186</v>
      </c>
      <c r="T1947">
        <v>9.8000000000000007</v>
      </c>
      <c r="U1947">
        <v>1</v>
      </c>
      <c r="V1947">
        <v>38</v>
      </c>
      <c r="W1947">
        <v>1.9</v>
      </c>
      <c r="X1947">
        <v>18.600000000000001</v>
      </c>
      <c r="Y1947" s="2">
        <v>0.86399999999999999</v>
      </c>
      <c r="Z1947">
        <v>438</v>
      </c>
      <c r="AA1947">
        <v>1</v>
      </c>
      <c r="AB1947">
        <v>1</v>
      </c>
    </row>
    <row r="1948" spans="1:28" x14ac:dyDescent="0.25">
      <c r="A1948">
        <v>2009</v>
      </c>
      <c r="B1948">
        <v>60</v>
      </c>
      <c r="C1948" t="s">
        <v>362</v>
      </c>
      <c r="D1948" t="str">
        <f>IFERROR(INDEX('Draft Master List'!E:F,MATCH(C1948,'Draft Master List'!E:E,0),2),"N/A")</f>
        <v>2092009</v>
      </c>
      <c r="E1948" t="s">
        <v>15</v>
      </c>
      <c r="F1948">
        <v>25</v>
      </c>
      <c r="G1948" t="s">
        <v>643</v>
      </c>
      <c r="H1948">
        <v>13</v>
      </c>
      <c r="I1948">
        <v>2</v>
      </c>
      <c r="J1948">
        <v>74</v>
      </c>
      <c r="K1948">
        <v>321</v>
      </c>
      <c r="L1948">
        <v>0</v>
      </c>
      <c r="M1948">
        <v>61</v>
      </c>
      <c r="N1948">
        <v>4.3</v>
      </c>
      <c r="O1948">
        <v>24.7</v>
      </c>
      <c r="P1948">
        <v>5.7</v>
      </c>
      <c r="Q1948">
        <v>8</v>
      </c>
      <c r="R1948">
        <v>5</v>
      </c>
      <c r="S1948">
        <v>67</v>
      </c>
      <c r="T1948">
        <v>13.4</v>
      </c>
      <c r="U1948">
        <v>0</v>
      </c>
      <c r="V1948">
        <v>23</v>
      </c>
      <c r="W1948">
        <v>0.4</v>
      </c>
      <c r="X1948">
        <v>5.2</v>
      </c>
      <c r="Y1948" s="2">
        <v>0.625</v>
      </c>
      <c r="Z1948">
        <v>388</v>
      </c>
      <c r="AA1948">
        <v>0</v>
      </c>
      <c r="AB1948">
        <v>1</v>
      </c>
    </row>
    <row r="1949" spans="1:28" x14ac:dyDescent="0.25">
      <c r="A1949">
        <v>2009</v>
      </c>
      <c r="B1949">
        <v>61</v>
      </c>
      <c r="C1949" t="s">
        <v>1290</v>
      </c>
      <c r="D1949" t="str">
        <f>IFERROR(INDEX('Draft Master List'!E:F,MATCH(C1949,'Draft Master List'!E:E,0),2),"N/A")</f>
        <v>N/A</v>
      </c>
      <c r="E1949" t="s">
        <v>30</v>
      </c>
      <c r="F1949">
        <v>32</v>
      </c>
      <c r="G1949" t="s">
        <v>643</v>
      </c>
      <c r="H1949">
        <v>12</v>
      </c>
      <c r="I1949">
        <v>5</v>
      </c>
      <c r="J1949">
        <v>73</v>
      </c>
      <c r="K1949">
        <v>319</v>
      </c>
      <c r="L1949">
        <v>2</v>
      </c>
      <c r="M1949">
        <v>55</v>
      </c>
      <c r="N1949">
        <v>4.4000000000000004</v>
      </c>
      <c r="O1949">
        <v>26.6</v>
      </c>
      <c r="P1949">
        <v>6.1</v>
      </c>
      <c r="Q1949">
        <v>27</v>
      </c>
      <c r="R1949">
        <v>19</v>
      </c>
      <c r="S1949">
        <v>180</v>
      </c>
      <c r="T1949">
        <v>9.5</v>
      </c>
      <c r="U1949">
        <v>0</v>
      </c>
      <c r="V1949">
        <v>35</v>
      </c>
      <c r="W1949">
        <v>1.6</v>
      </c>
      <c r="X1949">
        <v>15</v>
      </c>
      <c r="Y1949" s="2">
        <v>0.70399999999999996</v>
      </c>
      <c r="Z1949">
        <v>499</v>
      </c>
      <c r="AA1949">
        <v>2</v>
      </c>
      <c r="AB1949">
        <v>2</v>
      </c>
    </row>
    <row r="1950" spans="1:28" x14ac:dyDescent="0.25">
      <c r="A1950">
        <v>2009</v>
      </c>
      <c r="B1950">
        <v>62</v>
      </c>
      <c r="C1950" t="s">
        <v>533</v>
      </c>
      <c r="D1950" t="str">
        <f>IFERROR(INDEX('Draft Master List'!E:F,MATCH(C1950,'Draft Master List'!E:E,0),2),"N/A")</f>
        <v>1172006</v>
      </c>
      <c r="E1950" t="s">
        <v>32</v>
      </c>
      <c r="F1950">
        <v>27</v>
      </c>
      <c r="H1950">
        <v>7</v>
      </c>
      <c r="I1950">
        <v>0</v>
      </c>
      <c r="J1950">
        <v>72</v>
      </c>
      <c r="K1950">
        <v>331</v>
      </c>
      <c r="L1950">
        <v>0</v>
      </c>
      <c r="M1950">
        <v>33</v>
      </c>
      <c r="N1950">
        <v>4.5999999999999996</v>
      </c>
      <c r="O1950">
        <v>47.3</v>
      </c>
      <c r="P1950">
        <v>10.3</v>
      </c>
      <c r="Q1950">
        <v>26</v>
      </c>
      <c r="R1950">
        <v>15</v>
      </c>
      <c r="S1950">
        <v>131</v>
      </c>
      <c r="T1950">
        <v>8.6999999999999993</v>
      </c>
      <c r="U1950">
        <v>0</v>
      </c>
      <c r="V1950">
        <v>33</v>
      </c>
      <c r="W1950">
        <v>2.1</v>
      </c>
      <c r="X1950">
        <v>18.7</v>
      </c>
      <c r="Y1950" s="2">
        <v>0.57699999999999996</v>
      </c>
      <c r="Z1950">
        <v>462</v>
      </c>
      <c r="AA1950">
        <v>0</v>
      </c>
      <c r="AB1950">
        <v>1</v>
      </c>
    </row>
    <row r="1951" spans="1:28" x14ac:dyDescent="0.25">
      <c r="A1951">
        <v>2009</v>
      </c>
      <c r="B1951">
        <v>63</v>
      </c>
      <c r="C1951" t="s">
        <v>98</v>
      </c>
      <c r="D1951" t="str">
        <f>IFERROR(INDEX('Draft Master List'!E:F,MATCH(C1951,'Draft Master List'!E:E,0),2),"N/A")</f>
        <v>22006</v>
      </c>
      <c r="E1951" t="s">
        <v>0</v>
      </c>
      <c r="F1951">
        <v>24</v>
      </c>
      <c r="G1951" t="s">
        <v>664</v>
      </c>
      <c r="H1951">
        <v>14</v>
      </c>
      <c r="I1951">
        <v>8</v>
      </c>
      <c r="J1951">
        <v>70</v>
      </c>
      <c r="K1951">
        <v>390</v>
      </c>
      <c r="L1951">
        <v>5</v>
      </c>
      <c r="M1951">
        <v>55</v>
      </c>
      <c r="N1951">
        <v>5.6</v>
      </c>
      <c r="O1951">
        <v>27.9</v>
      </c>
      <c r="P1951">
        <v>5</v>
      </c>
      <c r="Q1951">
        <v>68</v>
      </c>
      <c r="R1951">
        <v>47</v>
      </c>
      <c r="S1951">
        <v>335</v>
      </c>
      <c r="T1951">
        <v>7.1</v>
      </c>
      <c r="U1951">
        <v>3</v>
      </c>
      <c r="V1951">
        <v>29</v>
      </c>
      <c r="W1951">
        <v>3.4</v>
      </c>
      <c r="X1951">
        <v>23.9</v>
      </c>
      <c r="Y1951" s="2">
        <v>0.69099999999999995</v>
      </c>
      <c r="Z1951">
        <v>725</v>
      </c>
      <c r="AA1951">
        <v>8</v>
      </c>
      <c r="AB1951">
        <v>4</v>
      </c>
    </row>
    <row r="1952" spans="1:28" x14ac:dyDescent="0.25">
      <c r="A1952">
        <v>2009</v>
      </c>
      <c r="B1952">
        <v>64</v>
      </c>
      <c r="C1952" t="s">
        <v>1373</v>
      </c>
      <c r="D1952" t="str">
        <f>IFERROR(INDEX('Draft Master List'!E:F,MATCH(C1952,'Draft Master List'!E:E,0),2),"N/A")</f>
        <v>N/A</v>
      </c>
      <c r="E1952" t="s">
        <v>6</v>
      </c>
      <c r="F1952">
        <v>27</v>
      </c>
      <c r="G1952" t="s">
        <v>732</v>
      </c>
      <c r="H1952">
        <v>16</v>
      </c>
      <c r="I1952">
        <v>8</v>
      </c>
      <c r="J1952">
        <v>70</v>
      </c>
      <c r="K1952">
        <v>323</v>
      </c>
      <c r="L1952">
        <v>2</v>
      </c>
      <c r="M1952">
        <v>41</v>
      </c>
      <c r="N1952">
        <v>4.5999999999999996</v>
      </c>
      <c r="O1952">
        <v>20.2</v>
      </c>
      <c r="P1952">
        <v>4.4000000000000004</v>
      </c>
      <c r="Q1952">
        <v>26</v>
      </c>
      <c r="R1952">
        <v>15</v>
      </c>
      <c r="S1952">
        <v>140</v>
      </c>
      <c r="T1952">
        <v>9.3000000000000007</v>
      </c>
      <c r="U1952">
        <v>2</v>
      </c>
      <c r="V1952">
        <v>59</v>
      </c>
      <c r="W1952">
        <v>0.9</v>
      </c>
      <c r="X1952">
        <v>8.8000000000000007</v>
      </c>
      <c r="Y1952" s="2">
        <v>0.57699999999999996</v>
      </c>
      <c r="Z1952">
        <v>463</v>
      </c>
      <c r="AA1952">
        <v>4</v>
      </c>
      <c r="AB1952">
        <v>0</v>
      </c>
    </row>
    <row r="1953" spans="1:28" x14ac:dyDescent="0.25">
      <c r="A1953">
        <v>2009</v>
      </c>
      <c r="B1953">
        <v>65</v>
      </c>
      <c r="C1953" t="s">
        <v>1298</v>
      </c>
      <c r="D1953" t="str">
        <f>IFERROR(INDEX('Draft Master List'!E:F,MATCH(C1953,'Draft Master List'!E:E,0),2),"N/A")</f>
        <v>N/A</v>
      </c>
      <c r="E1953" t="s">
        <v>7</v>
      </c>
      <c r="F1953">
        <v>30</v>
      </c>
      <c r="G1953" t="s">
        <v>643</v>
      </c>
      <c r="H1953">
        <v>16</v>
      </c>
      <c r="I1953">
        <v>2</v>
      </c>
      <c r="J1953">
        <v>64</v>
      </c>
      <c r="K1953">
        <v>228</v>
      </c>
      <c r="L1953">
        <v>0</v>
      </c>
      <c r="M1953">
        <v>34</v>
      </c>
      <c r="N1953">
        <v>3.6</v>
      </c>
      <c r="O1953">
        <v>14.3</v>
      </c>
      <c r="P1953">
        <v>4</v>
      </c>
      <c r="Q1953">
        <v>32</v>
      </c>
      <c r="R1953">
        <v>27</v>
      </c>
      <c r="S1953">
        <v>242</v>
      </c>
      <c r="T1953">
        <v>9</v>
      </c>
      <c r="U1953">
        <v>1</v>
      </c>
      <c r="V1953">
        <v>51</v>
      </c>
      <c r="W1953">
        <v>1.7</v>
      </c>
      <c r="X1953">
        <v>15.1</v>
      </c>
      <c r="Y1953" s="2">
        <v>0.84399999999999997</v>
      </c>
      <c r="Z1953">
        <v>470</v>
      </c>
      <c r="AA1953">
        <v>1</v>
      </c>
      <c r="AB1953">
        <v>0</v>
      </c>
    </row>
    <row r="1954" spans="1:28" x14ac:dyDescent="0.25">
      <c r="A1954">
        <v>2009</v>
      </c>
      <c r="B1954">
        <v>66</v>
      </c>
      <c r="C1954" t="s">
        <v>398</v>
      </c>
      <c r="D1954" t="str">
        <f>IFERROR(INDEX('Draft Master List'!E:F,MATCH(C1954,'Draft Master List'!E:E,0),2),"N/A")</f>
        <v>1222008</v>
      </c>
      <c r="E1954" t="s">
        <v>27</v>
      </c>
      <c r="F1954">
        <v>25</v>
      </c>
      <c r="H1954">
        <v>16</v>
      </c>
      <c r="I1954">
        <v>0</v>
      </c>
      <c r="J1954">
        <v>64</v>
      </c>
      <c r="K1954">
        <v>349</v>
      </c>
      <c r="L1954">
        <v>3</v>
      </c>
      <c r="M1954">
        <v>66</v>
      </c>
      <c r="N1954">
        <v>5.5</v>
      </c>
      <c r="O1954">
        <v>21.8</v>
      </c>
      <c r="P1954">
        <v>4</v>
      </c>
      <c r="Q1954">
        <v>22</v>
      </c>
      <c r="R1954">
        <v>15</v>
      </c>
      <c r="S1954">
        <v>132</v>
      </c>
      <c r="T1954">
        <v>8.8000000000000007</v>
      </c>
      <c r="U1954">
        <v>0</v>
      </c>
      <c r="V1954">
        <v>28</v>
      </c>
      <c r="W1954">
        <v>0.9</v>
      </c>
      <c r="X1954">
        <v>8.3000000000000007</v>
      </c>
      <c r="Y1954" s="2">
        <v>0.68200000000000005</v>
      </c>
      <c r="Z1954">
        <v>481</v>
      </c>
      <c r="AA1954">
        <v>3</v>
      </c>
      <c r="AB1954">
        <v>0</v>
      </c>
    </row>
    <row r="1955" spans="1:28" x14ac:dyDescent="0.25">
      <c r="A1955">
        <v>2009</v>
      </c>
      <c r="B1955">
        <v>67</v>
      </c>
      <c r="C1955" t="s">
        <v>516</v>
      </c>
      <c r="D1955" t="str">
        <f>IFERROR(INDEX('Draft Master List'!E:F,MATCH(C1955,'Draft Master List'!E:E,0),2),"N/A")</f>
        <v>452006</v>
      </c>
      <c r="E1955" t="s">
        <v>28</v>
      </c>
      <c r="F1955">
        <v>25</v>
      </c>
      <c r="H1955">
        <v>13</v>
      </c>
      <c r="I1955">
        <v>0</v>
      </c>
      <c r="J1955">
        <v>64</v>
      </c>
      <c r="K1955">
        <v>222</v>
      </c>
      <c r="L1955">
        <v>2</v>
      </c>
      <c r="M1955">
        <v>11</v>
      </c>
      <c r="N1955">
        <v>3.5</v>
      </c>
      <c r="O1955">
        <v>17.100000000000001</v>
      </c>
      <c r="P1955">
        <v>4.9000000000000004</v>
      </c>
      <c r="Q1955">
        <v>5</v>
      </c>
      <c r="R1955">
        <v>3</v>
      </c>
      <c r="S1955">
        <v>14</v>
      </c>
      <c r="T1955">
        <v>4.7</v>
      </c>
      <c r="U1955">
        <v>0</v>
      </c>
      <c r="V1955">
        <v>7</v>
      </c>
      <c r="W1955">
        <v>0.2</v>
      </c>
      <c r="X1955">
        <v>1.1000000000000001</v>
      </c>
      <c r="Y1955" s="2">
        <v>0.6</v>
      </c>
      <c r="Z1955">
        <v>236</v>
      </c>
      <c r="AA1955">
        <v>2</v>
      </c>
      <c r="AB1955">
        <v>1</v>
      </c>
    </row>
    <row r="1956" spans="1:28" x14ac:dyDescent="0.25">
      <c r="A1956">
        <v>2009</v>
      </c>
      <c r="B1956">
        <v>68</v>
      </c>
      <c r="C1956" t="s">
        <v>1377</v>
      </c>
      <c r="D1956" t="str">
        <f>IFERROR(INDEX('Draft Master List'!E:F,MATCH(C1956,'Draft Master List'!E:E,0),2),"N/A")</f>
        <v>N/A</v>
      </c>
      <c r="E1956" t="s">
        <v>64</v>
      </c>
      <c r="F1956">
        <v>24</v>
      </c>
      <c r="G1956" t="s">
        <v>643</v>
      </c>
      <c r="H1956">
        <v>9</v>
      </c>
      <c r="I1956">
        <v>1</v>
      </c>
      <c r="J1956">
        <v>63</v>
      </c>
      <c r="K1956">
        <v>220</v>
      </c>
      <c r="L1956">
        <v>1</v>
      </c>
      <c r="M1956">
        <v>16</v>
      </c>
      <c r="N1956">
        <v>3.5</v>
      </c>
      <c r="O1956">
        <v>24.4</v>
      </c>
      <c r="P1956">
        <v>7</v>
      </c>
      <c r="Q1956">
        <v>13</v>
      </c>
      <c r="R1956">
        <v>9</v>
      </c>
      <c r="S1956">
        <v>56</v>
      </c>
      <c r="T1956">
        <v>6.2</v>
      </c>
      <c r="U1956">
        <v>0</v>
      </c>
      <c r="V1956">
        <v>19</v>
      </c>
      <c r="W1956">
        <v>1</v>
      </c>
      <c r="X1956">
        <v>6.2</v>
      </c>
      <c r="Y1956" s="2">
        <v>0.69199999999999995</v>
      </c>
      <c r="Z1956">
        <v>276</v>
      </c>
      <c r="AA1956">
        <v>1</v>
      </c>
      <c r="AB1956">
        <v>0</v>
      </c>
    </row>
    <row r="1957" spans="1:28" x14ac:dyDescent="0.25">
      <c r="A1957">
        <v>2009</v>
      </c>
      <c r="B1957">
        <v>69</v>
      </c>
      <c r="C1957" t="s">
        <v>1331</v>
      </c>
      <c r="D1957" t="str">
        <f>IFERROR(INDEX('Draft Master List'!E:F,MATCH(C1957,'Draft Master List'!E:E,0),2),"N/A")</f>
        <v>N/A</v>
      </c>
      <c r="E1957" t="s">
        <v>30</v>
      </c>
      <c r="F1957">
        <v>33</v>
      </c>
      <c r="G1957" t="s">
        <v>643</v>
      </c>
      <c r="H1957">
        <v>6</v>
      </c>
      <c r="I1957">
        <v>1</v>
      </c>
      <c r="J1957">
        <v>63</v>
      </c>
      <c r="K1957">
        <v>269</v>
      </c>
      <c r="L1957">
        <v>4</v>
      </c>
      <c r="M1957">
        <v>19</v>
      </c>
      <c r="N1957">
        <v>4.3</v>
      </c>
      <c r="O1957">
        <v>44.8</v>
      </c>
      <c r="P1957">
        <v>10.5</v>
      </c>
      <c r="Q1957">
        <v>3</v>
      </c>
      <c r="R1957">
        <v>2</v>
      </c>
      <c r="S1957">
        <v>17</v>
      </c>
      <c r="T1957">
        <v>8.5</v>
      </c>
      <c r="U1957">
        <v>0</v>
      </c>
      <c r="V1957">
        <v>13</v>
      </c>
      <c r="W1957">
        <v>0.3</v>
      </c>
      <c r="X1957">
        <v>2.8</v>
      </c>
      <c r="Y1957" s="2">
        <v>0.66700000000000004</v>
      </c>
      <c r="Z1957">
        <v>286</v>
      </c>
      <c r="AA1957">
        <v>4</v>
      </c>
      <c r="AB1957">
        <v>1</v>
      </c>
    </row>
    <row r="1958" spans="1:28" x14ac:dyDescent="0.25">
      <c r="A1958">
        <v>2009</v>
      </c>
      <c r="B1958">
        <v>70</v>
      </c>
      <c r="C1958" t="s">
        <v>701</v>
      </c>
      <c r="D1958" t="str">
        <f>IFERROR(INDEX('Draft Master List'!E:F,MATCH(C1958,'Draft Master List'!E:E,0),2),"N/A")</f>
        <v>N/A</v>
      </c>
      <c r="E1958" t="s">
        <v>30</v>
      </c>
      <c r="F1958">
        <v>33</v>
      </c>
      <c r="G1958" t="s">
        <v>643</v>
      </c>
      <c r="H1958">
        <v>15</v>
      </c>
      <c r="I1958">
        <v>7</v>
      </c>
      <c r="J1958">
        <v>62</v>
      </c>
      <c r="K1958">
        <v>335</v>
      </c>
      <c r="L1958">
        <v>2</v>
      </c>
      <c r="M1958">
        <v>29</v>
      </c>
      <c r="N1958">
        <v>5.4</v>
      </c>
      <c r="O1958">
        <v>22.3</v>
      </c>
      <c r="P1958">
        <v>4.0999999999999996</v>
      </c>
      <c r="Q1958">
        <v>53</v>
      </c>
      <c r="R1958">
        <v>37</v>
      </c>
      <c r="S1958">
        <v>301</v>
      </c>
      <c r="T1958">
        <v>8.1</v>
      </c>
      <c r="U1958">
        <v>1</v>
      </c>
      <c r="V1958">
        <v>38</v>
      </c>
      <c r="W1958">
        <v>2.5</v>
      </c>
      <c r="X1958">
        <v>20.100000000000001</v>
      </c>
      <c r="Y1958" s="2">
        <v>0.69799999999999995</v>
      </c>
      <c r="Z1958">
        <v>636</v>
      </c>
      <c r="AA1958">
        <v>3</v>
      </c>
      <c r="AB1958">
        <v>1</v>
      </c>
    </row>
    <row r="1959" spans="1:28" x14ac:dyDescent="0.25">
      <c r="A1959">
        <v>2009</v>
      </c>
      <c r="B1959">
        <v>71</v>
      </c>
      <c r="C1959" t="s">
        <v>561</v>
      </c>
      <c r="D1959" t="str">
        <f>IFERROR(INDEX('Draft Master List'!E:F,MATCH(C1959,'Draft Master List'!E:E,0),2),"N/A")</f>
        <v>2462006</v>
      </c>
      <c r="E1959" t="s">
        <v>7</v>
      </c>
      <c r="F1959">
        <v>25</v>
      </c>
      <c r="G1959" t="s">
        <v>643</v>
      </c>
      <c r="H1959">
        <v>8</v>
      </c>
      <c r="I1959">
        <v>4</v>
      </c>
      <c r="J1959">
        <v>62</v>
      </c>
      <c r="K1959">
        <v>201</v>
      </c>
      <c r="L1959">
        <v>3</v>
      </c>
      <c r="M1959">
        <v>13</v>
      </c>
      <c r="N1959">
        <v>3.2</v>
      </c>
      <c r="O1959">
        <v>25.1</v>
      </c>
      <c r="P1959">
        <v>7.8</v>
      </c>
      <c r="Q1959">
        <v>10</v>
      </c>
      <c r="R1959">
        <v>9</v>
      </c>
      <c r="S1959">
        <v>99</v>
      </c>
      <c r="T1959">
        <v>11</v>
      </c>
      <c r="U1959">
        <v>0</v>
      </c>
      <c r="V1959">
        <v>42</v>
      </c>
      <c r="W1959">
        <v>1.1000000000000001</v>
      </c>
      <c r="X1959">
        <v>12.4</v>
      </c>
      <c r="Y1959" s="2">
        <v>0.9</v>
      </c>
      <c r="Z1959">
        <v>300</v>
      </c>
      <c r="AA1959">
        <v>3</v>
      </c>
      <c r="AB1959">
        <v>0</v>
      </c>
    </row>
    <row r="1960" spans="1:28" x14ac:dyDescent="0.25">
      <c r="A1960">
        <v>2009</v>
      </c>
      <c r="B1960">
        <v>72</v>
      </c>
      <c r="C1960" t="s">
        <v>726</v>
      </c>
      <c r="D1960" t="str">
        <f>IFERROR(INDEX('Draft Master List'!E:F,MATCH(C1960,'Draft Master List'!E:E,0),2),"N/A")</f>
        <v>N/A</v>
      </c>
      <c r="E1960" t="s">
        <v>6</v>
      </c>
      <c r="F1960">
        <v>30</v>
      </c>
      <c r="G1960" t="s">
        <v>643</v>
      </c>
      <c r="H1960">
        <v>8</v>
      </c>
      <c r="I1960">
        <v>7</v>
      </c>
      <c r="J1960">
        <v>61</v>
      </c>
      <c r="K1960">
        <v>274</v>
      </c>
      <c r="L1960">
        <v>1</v>
      </c>
      <c r="M1960">
        <v>25</v>
      </c>
      <c r="N1960">
        <v>4.5</v>
      </c>
      <c r="O1960">
        <v>34.299999999999997</v>
      </c>
      <c r="P1960">
        <v>7.6</v>
      </c>
      <c r="Q1960">
        <v>34</v>
      </c>
      <c r="R1960">
        <v>25</v>
      </c>
      <c r="S1960">
        <v>181</v>
      </c>
      <c r="T1960">
        <v>7.2</v>
      </c>
      <c r="U1960">
        <v>1</v>
      </c>
      <c r="V1960">
        <v>34</v>
      </c>
      <c r="W1960">
        <v>3.1</v>
      </c>
      <c r="X1960">
        <v>22.6</v>
      </c>
      <c r="Y1960" s="2">
        <v>0.73499999999999999</v>
      </c>
      <c r="Z1960">
        <v>455</v>
      </c>
      <c r="AA1960">
        <v>2</v>
      </c>
      <c r="AB1960">
        <v>0</v>
      </c>
    </row>
    <row r="1961" spans="1:28" x14ac:dyDescent="0.25">
      <c r="A1961">
        <v>2009</v>
      </c>
      <c r="B1961">
        <v>73</v>
      </c>
      <c r="C1961" t="s">
        <v>80</v>
      </c>
      <c r="D1961" t="str">
        <f>IFERROR(INDEX('Draft Master List'!E:F,MATCH(C1961,'Draft Master List'!E:E,0),2),"N/A")</f>
        <v>N/A</v>
      </c>
      <c r="E1961" t="s">
        <v>5</v>
      </c>
      <c r="F1961">
        <v>26</v>
      </c>
      <c r="G1961" t="s">
        <v>1</v>
      </c>
      <c r="H1961">
        <v>16</v>
      </c>
      <c r="I1961">
        <v>16</v>
      </c>
      <c r="J1961">
        <v>58</v>
      </c>
      <c r="K1961">
        <v>316</v>
      </c>
      <c r="L1961">
        <v>5</v>
      </c>
      <c r="M1961">
        <v>35</v>
      </c>
      <c r="N1961">
        <v>5.4</v>
      </c>
      <c r="O1961">
        <v>19.8</v>
      </c>
      <c r="P1961">
        <v>3.6</v>
      </c>
      <c r="Z1961">
        <v>316</v>
      </c>
      <c r="AA1961">
        <v>5</v>
      </c>
      <c r="AB1961">
        <v>10</v>
      </c>
    </row>
    <row r="1962" spans="1:28" x14ac:dyDescent="0.25">
      <c r="A1962">
        <v>2009</v>
      </c>
      <c r="B1962">
        <v>74</v>
      </c>
      <c r="C1962" t="s">
        <v>1330</v>
      </c>
      <c r="D1962" t="str">
        <f>IFERROR(INDEX('Draft Master List'!E:F,MATCH(C1962,'Draft Master List'!E:E,0),2),"N/A")</f>
        <v>N/A</v>
      </c>
      <c r="E1962" t="s">
        <v>7</v>
      </c>
      <c r="F1962">
        <v>30</v>
      </c>
      <c r="G1962" t="s">
        <v>643</v>
      </c>
      <c r="H1962">
        <v>10</v>
      </c>
      <c r="I1962">
        <v>2</v>
      </c>
      <c r="J1962">
        <v>56</v>
      </c>
      <c r="K1962">
        <v>210</v>
      </c>
      <c r="L1962">
        <v>2</v>
      </c>
      <c r="M1962">
        <v>18</v>
      </c>
      <c r="N1962">
        <v>3.8</v>
      </c>
      <c r="O1962">
        <v>21</v>
      </c>
      <c r="P1962">
        <v>5.6</v>
      </c>
      <c r="Q1962">
        <v>21</v>
      </c>
      <c r="R1962">
        <v>17</v>
      </c>
      <c r="S1962">
        <v>179</v>
      </c>
      <c r="T1962">
        <v>10.5</v>
      </c>
      <c r="U1962">
        <v>0</v>
      </c>
      <c r="V1962">
        <v>25</v>
      </c>
      <c r="W1962">
        <v>1.7</v>
      </c>
      <c r="X1962">
        <v>17.899999999999999</v>
      </c>
      <c r="Y1962" s="2">
        <v>0.81</v>
      </c>
      <c r="Z1962">
        <v>389</v>
      </c>
      <c r="AA1962">
        <v>2</v>
      </c>
      <c r="AB1962">
        <v>0</v>
      </c>
    </row>
    <row r="1963" spans="1:28" x14ac:dyDescent="0.25">
      <c r="A1963">
        <v>2009</v>
      </c>
      <c r="B1963">
        <v>75</v>
      </c>
      <c r="C1963" t="s">
        <v>665</v>
      </c>
      <c r="D1963" t="str">
        <f>IFERROR(INDEX('Draft Master List'!E:F,MATCH(C1963,'Draft Master List'!E:E,0),2),"N/A")</f>
        <v>N/A</v>
      </c>
      <c r="E1963" t="s">
        <v>64</v>
      </c>
      <c r="F1963">
        <v>26</v>
      </c>
      <c r="G1963" t="s">
        <v>74</v>
      </c>
      <c r="H1963">
        <v>16</v>
      </c>
      <c r="I1963">
        <v>12</v>
      </c>
      <c r="J1963">
        <v>55</v>
      </c>
      <c r="K1963">
        <v>381</v>
      </c>
      <c r="L1963">
        <v>1</v>
      </c>
      <c r="M1963">
        <v>37</v>
      </c>
      <c r="N1963">
        <v>6.9</v>
      </c>
      <c r="O1963">
        <v>23.8</v>
      </c>
      <c r="P1963">
        <v>3.4</v>
      </c>
      <c r="Q1963">
        <v>37</v>
      </c>
      <c r="R1963">
        <v>20</v>
      </c>
      <c r="S1963">
        <v>135</v>
      </c>
      <c r="T1963">
        <v>6.8</v>
      </c>
      <c r="U1963">
        <v>1</v>
      </c>
      <c r="V1963">
        <v>35</v>
      </c>
      <c r="W1963">
        <v>1.3</v>
      </c>
      <c r="X1963">
        <v>8.4</v>
      </c>
      <c r="Y1963" s="2">
        <v>0.54100000000000004</v>
      </c>
      <c r="Z1963">
        <v>516</v>
      </c>
      <c r="AA1963">
        <v>2</v>
      </c>
      <c r="AB1963">
        <v>6</v>
      </c>
    </row>
    <row r="1964" spans="1:28" x14ac:dyDescent="0.25">
      <c r="A1964">
        <v>2009</v>
      </c>
      <c r="B1964">
        <v>76</v>
      </c>
      <c r="C1964" t="s">
        <v>509</v>
      </c>
      <c r="D1964" t="str">
        <f>IFERROR(INDEX('Draft Master List'!E:F,MATCH(C1964,'Draft Master List'!E:E,0),2),"N/A")</f>
        <v>32006</v>
      </c>
      <c r="E1964" t="s">
        <v>28</v>
      </c>
      <c r="F1964">
        <v>26</v>
      </c>
      <c r="G1964" t="s">
        <v>1</v>
      </c>
      <c r="H1964">
        <v>12</v>
      </c>
      <c r="I1964">
        <v>10</v>
      </c>
      <c r="J1964">
        <v>55</v>
      </c>
      <c r="K1964">
        <v>281</v>
      </c>
      <c r="L1964">
        <v>2</v>
      </c>
      <c r="M1964">
        <v>44</v>
      </c>
      <c r="N1964">
        <v>5.0999999999999996</v>
      </c>
      <c r="O1964">
        <v>23.4</v>
      </c>
      <c r="P1964">
        <v>4.5999999999999996</v>
      </c>
      <c r="Z1964">
        <v>281</v>
      </c>
      <c r="AA1964">
        <v>2</v>
      </c>
      <c r="AB1964">
        <v>8</v>
      </c>
    </row>
    <row r="1965" spans="1:28" x14ac:dyDescent="0.25">
      <c r="A1965">
        <v>2009</v>
      </c>
      <c r="B1965">
        <v>77</v>
      </c>
      <c r="C1965" t="s">
        <v>842</v>
      </c>
      <c r="D1965" t="str">
        <f>IFERROR(INDEX('Draft Master List'!E:F,MATCH(C1965,'Draft Master List'!E:E,0),2),"N/A")</f>
        <v>N/A</v>
      </c>
      <c r="E1965" t="s">
        <v>23</v>
      </c>
      <c r="F1965">
        <v>23</v>
      </c>
      <c r="G1965" t="s">
        <v>643</v>
      </c>
      <c r="H1965">
        <v>6</v>
      </c>
      <c r="I1965">
        <v>1</v>
      </c>
      <c r="J1965">
        <v>54</v>
      </c>
      <c r="K1965">
        <v>257</v>
      </c>
      <c r="L1965">
        <v>3</v>
      </c>
      <c r="M1965">
        <v>24</v>
      </c>
      <c r="N1965">
        <v>4.8</v>
      </c>
      <c r="O1965">
        <v>42.8</v>
      </c>
      <c r="P1965">
        <v>9</v>
      </c>
      <c r="Q1965">
        <v>9</v>
      </c>
      <c r="R1965">
        <v>8</v>
      </c>
      <c r="S1965">
        <v>93</v>
      </c>
      <c r="T1965">
        <v>11.6</v>
      </c>
      <c r="U1965">
        <v>0</v>
      </c>
      <c r="V1965">
        <v>20</v>
      </c>
      <c r="W1965">
        <v>1.3</v>
      </c>
      <c r="X1965">
        <v>15.5</v>
      </c>
      <c r="Y1965" s="2">
        <v>0.88900000000000001</v>
      </c>
      <c r="Z1965">
        <v>350</v>
      </c>
      <c r="AA1965">
        <v>3</v>
      </c>
      <c r="AB1965">
        <v>1</v>
      </c>
    </row>
    <row r="1966" spans="1:28" x14ac:dyDescent="0.25">
      <c r="A1966">
        <v>2009</v>
      </c>
      <c r="B1966">
        <v>78</v>
      </c>
      <c r="C1966" t="s">
        <v>69</v>
      </c>
      <c r="D1966" t="str">
        <f>IFERROR(INDEX('Draft Master List'!E:F,MATCH(C1966,'Draft Master List'!E:E,0),2),"N/A")</f>
        <v>N/A</v>
      </c>
      <c r="E1966" t="s">
        <v>25</v>
      </c>
      <c r="F1966">
        <v>27</v>
      </c>
      <c r="G1966" t="s">
        <v>1</v>
      </c>
      <c r="H1966">
        <v>15</v>
      </c>
      <c r="I1966">
        <v>15</v>
      </c>
      <c r="J1966">
        <v>50</v>
      </c>
      <c r="K1966">
        <v>189</v>
      </c>
      <c r="L1966">
        <v>0</v>
      </c>
      <c r="M1966">
        <v>13</v>
      </c>
      <c r="N1966">
        <v>3.8</v>
      </c>
      <c r="O1966">
        <v>12.6</v>
      </c>
      <c r="P1966">
        <v>3.3</v>
      </c>
      <c r="Q1966">
        <v>1</v>
      </c>
      <c r="R1966">
        <v>0</v>
      </c>
      <c r="S1966">
        <v>0</v>
      </c>
      <c r="U1966">
        <v>0</v>
      </c>
      <c r="V1966">
        <v>0</v>
      </c>
      <c r="W1966">
        <v>0</v>
      </c>
      <c r="X1966">
        <v>0</v>
      </c>
      <c r="Y1966" s="2">
        <v>0</v>
      </c>
      <c r="Z1966">
        <v>189</v>
      </c>
      <c r="AA1966">
        <v>0</v>
      </c>
      <c r="AB1966">
        <v>14</v>
      </c>
    </row>
    <row r="1967" spans="1:28" x14ac:dyDescent="0.25">
      <c r="A1967">
        <v>2009</v>
      </c>
      <c r="B1967">
        <v>79</v>
      </c>
      <c r="C1967" t="s">
        <v>75</v>
      </c>
      <c r="D1967" t="str">
        <f>IFERROR(INDEX('Draft Master List'!E:F,MATCH(C1967,'Draft Master List'!E:E,0),2),"N/A")</f>
        <v>N/A</v>
      </c>
      <c r="E1967" t="s">
        <v>23</v>
      </c>
      <c r="F1967">
        <v>28</v>
      </c>
      <c r="G1967" t="s">
        <v>1</v>
      </c>
      <c r="H1967">
        <v>16</v>
      </c>
      <c r="I1967">
        <v>16</v>
      </c>
      <c r="J1967">
        <v>48</v>
      </c>
      <c r="K1967">
        <v>57</v>
      </c>
      <c r="L1967">
        <v>0</v>
      </c>
      <c r="M1967">
        <v>19</v>
      </c>
      <c r="N1967">
        <v>1.2</v>
      </c>
      <c r="O1967">
        <v>3.6</v>
      </c>
      <c r="P1967">
        <v>3</v>
      </c>
      <c r="Z1967">
        <v>57</v>
      </c>
      <c r="AA1967">
        <v>0</v>
      </c>
      <c r="AB1967">
        <v>3</v>
      </c>
    </row>
    <row r="1968" spans="1:28" x14ac:dyDescent="0.25">
      <c r="A1968">
        <v>2009</v>
      </c>
      <c r="B1968">
        <v>80</v>
      </c>
      <c r="C1968" t="s">
        <v>569</v>
      </c>
      <c r="D1968" t="str">
        <f>IFERROR(INDEX('Draft Master List'!E:F,MATCH(C1968,'Draft Master List'!E:E,0),2),"N/A")</f>
        <v>N/A</v>
      </c>
      <c r="E1968" t="s">
        <v>7</v>
      </c>
      <c r="F1968">
        <v>28</v>
      </c>
      <c r="G1968" t="s">
        <v>1</v>
      </c>
      <c r="H1968">
        <v>16</v>
      </c>
      <c r="I1968">
        <v>16</v>
      </c>
      <c r="J1968">
        <v>46</v>
      </c>
      <c r="K1968">
        <v>236</v>
      </c>
      <c r="L1968">
        <v>1</v>
      </c>
      <c r="M1968">
        <v>21</v>
      </c>
      <c r="N1968">
        <v>5.0999999999999996</v>
      </c>
      <c r="O1968">
        <v>14.8</v>
      </c>
      <c r="P1968">
        <v>2.9</v>
      </c>
      <c r="Z1968">
        <v>236</v>
      </c>
      <c r="AA1968">
        <v>1</v>
      </c>
      <c r="AB1968">
        <v>13</v>
      </c>
    </row>
    <row r="1969" spans="1:28" x14ac:dyDescent="0.25">
      <c r="A1969">
        <v>2009</v>
      </c>
      <c r="B1969">
        <v>81</v>
      </c>
      <c r="C1969" t="s">
        <v>1378</v>
      </c>
      <c r="D1969" t="str">
        <f>IFERROR(INDEX('Draft Master List'!E:F,MATCH(C1969,'Draft Master List'!E:E,0),2),"N/A")</f>
        <v>N/A</v>
      </c>
      <c r="E1969" t="s">
        <v>19</v>
      </c>
      <c r="F1969">
        <v>31</v>
      </c>
      <c r="H1969">
        <v>7</v>
      </c>
      <c r="I1969">
        <v>0</v>
      </c>
      <c r="J1969">
        <v>46</v>
      </c>
      <c r="K1969">
        <v>125</v>
      </c>
      <c r="L1969">
        <v>0</v>
      </c>
      <c r="M1969">
        <v>10</v>
      </c>
      <c r="N1969">
        <v>2.7</v>
      </c>
      <c r="O1969">
        <v>17.899999999999999</v>
      </c>
      <c r="P1969">
        <v>6.6</v>
      </c>
      <c r="Q1969">
        <v>3</v>
      </c>
      <c r="R1969">
        <v>3</v>
      </c>
      <c r="S1969">
        <v>19</v>
      </c>
      <c r="T1969">
        <v>6.3</v>
      </c>
      <c r="U1969">
        <v>0</v>
      </c>
      <c r="V1969">
        <v>7</v>
      </c>
      <c r="W1969">
        <v>0.4</v>
      </c>
      <c r="X1969">
        <v>2.7</v>
      </c>
      <c r="Y1969" s="2">
        <v>1</v>
      </c>
      <c r="Z1969">
        <v>144</v>
      </c>
      <c r="AA1969">
        <v>0</v>
      </c>
      <c r="AB1969">
        <v>1</v>
      </c>
    </row>
    <row r="1970" spans="1:28" x14ac:dyDescent="0.25">
      <c r="A1970">
        <v>2009</v>
      </c>
      <c r="B1970">
        <v>82</v>
      </c>
      <c r="C1970" t="s">
        <v>474</v>
      </c>
      <c r="D1970" t="str">
        <f>IFERROR(INDEX('Draft Master List'!E:F,MATCH(C1970,'Draft Master List'!E:E,0),2),"N/A")</f>
        <v>1372007</v>
      </c>
      <c r="E1970" t="s">
        <v>3</v>
      </c>
      <c r="F1970">
        <v>25</v>
      </c>
      <c r="G1970" t="s">
        <v>212</v>
      </c>
      <c r="H1970">
        <v>16</v>
      </c>
      <c r="I1970">
        <v>14</v>
      </c>
      <c r="J1970">
        <v>46</v>
      </c>
      <c r="K1970">
        <v>180</v>
      </c>
      <c r="L1970">
        <v>2</v>
      </c>
      <c r="M1970">
        <v>20</v>
      </c>
      <c r="N1970">
        <v>3.9</v>
      </c>
      <c r="O1970">
        <v>11.3</v>
      </c>
      <c r="P1970">
        <v>2.9</v>
      </c>
      <c r="Q1970">
        <v>27</v>
      </c>
      <c r="R1970">
        <v>21</v>
      </c>
      <c r="S1970">
        <v>141</v>
      </c>
      <c r="T1970">
        <v>6.7</v>
      </c>
      <c r="U1970">
        <v>0</v>
      </c>
      <c r="V1970">
        <v>19</v>
      </c>
      <c r="W1970">
        <v>1.3</v>
      </c>
      <c r="X1970">
        <v>8.8000000000000007</v>
      </c>
      <c r="Y1970" s="2">
        <v>0.77800000000000002</v>
      </c>
      <c r="Z1970">
        <v>321</v>
      </c>
      <c r="AA1970">
        <v>2</v>
      </c>
      <c r="AB1970">
        <v>0</v>
      </c>
    </row>
    <row r="1971" spans="1:28" x14ac:dyDescent="0.25">
      <c r="A1971">
        <v>2009</v>
      </c>
      <c r="B1971">
        <v>83</v>
      </c>
      <c r="C1971" t="s">
        <v>1379</v>
      </c>
      <c r="D1971" t="str">
        <f>IFERROR(INDEX('Draft Master List'!E:F,MATCH(C1971,'Draft Master List'!E:E,0),2),"N/A")</f>
        <v>N/A</v>
      </c>
      <c r="E1971" t="s">
        <v>5</v>
      </c>
      <c r="F1971">
        <v>32</v>
      </c>
      <c r="H1971">
        <v>8</v>
      </c>
      <c r="I1971">
        <v>0</v>
      </c>
      <c r="J1971">
        <v>41</v>
      </c>
      <c r="K1971">
        <v>160</v>
      </c>
      <c r="L1971">
        <v>1</v>
      </c>
      <c r="M1971">
        <v>26</v>
      </c>
      <c r="N1971">
        <v>3.9</v>
      </c>
      <c r="O1971">
        <v>20</v>
      </c>
      <c r="P1971">
        <v>5.0999999999999996</v>
      </c>
      <c r="Q1971">
        <v>5</v>
      </c>
      <c r="R1971">
        <v>3</v>
      </c>
      <c r="S1971">
        <v>18</v>
      </c>
      <c r="T1971">
        <v>6</v>
      </c>
      <c r="U1971">
        <v>0</v>
      </c>
      <c r="V1971">
        <v>12</v>
      </c>
      <c r="W1971">
        <v>0.4</v>
      </c>
      <c r="X1971">
        <v>2.2999999999999998</v>
      </c>
      <c r="Y1971" s="2">
        <v>0.6</v>
      </c>
      <c r="Z1971">
        <v>178</v>
      </c>
      <c r="AA1971">
        <v>1</v>
      </c>
      <c r="AB1971">
        <v>0</v>
      </c>
    </row>
    <row r="1972" spans="1:28" x14ac:dyDescent="0.25">
      <c r="A1972">
        <v>2009</v>
      </c>
      <c r="B1972">
        <v>84</v>
      </c>
      <c r="C1972" t="s">
        <v>1254</v>
      </c>
      <c r="D1972" t="str">
        <f>IFERROR(INDEX('Draft Master List'!E:F,MATCH(C1972,'Draft Master List'!E:E,0),2),"N/A")</f>
        <v>N/A</v>
      </c>
      <c r="E1972" t="s">
        <v>63</v>
      </c>
      <c r="F1972">
        <v>23</v>
      </c>
      <c r="H1972">
        <v>7</v>
      </c>
      <c r="I1972">
        <v>0</v>
      </c>
      <c r="J1972">
        <v>40</v>
      </c>
      <c r="K1972">
        <v>220</v>
      </c>
      <c r="L1972">
        <v>0</v>
      </c>
      <c r="M1972">
        <v>72</v>
      </c>
      <c r="N1972">
        <v>5.5</v>
      </c>
      <c r="O1972">
        <v>31.4</v>
      </c>
      <c r="P1972">
        <v>5.7</v>
      </c>
      <c r="Q1972">
        <v>3</v>
      </c>
      <c r="R1972">
        <v>1</v>
      </c>
      <c r="S1972">
        <v>4</v>
      </c>
      <c r="T1972">
        <v>4</v>
      </c>
      <c r="U1972">
        <v>0</v>
      </c>
      <c r="V1972">
        <v>4</v>
      </c>
      <c r="W1972">
        <v>0.1</v>
      </c>
      <c r="X1972">
        <v>0.6</v>
      </c>
      <c r="Y1972" s="2">
        <v>0.33300000000000002</v>
      </c>
      <c r="Z1972">
        <v>224</v>
      </c>
      <c r="AA1972">
        <v>0</v>
      </c>
      <c r="AB1972">
        <v>0</v>
      </c>
    </row>
    <row r="1973" spans="1:28" x14ac:dyDescent="0.25">
      <c r="A1973">
        <v>2009</v>
      </c>
      <c r="B1973">
        <v>85</v>
      </c>
      <c r="C1973" t="s">
        <v>66</v>
      </c>
      <c r="D1973" t="str">
        <f>IFERROR(INDEX('Draft Master List'!E:F,MATCH(C1973,'Draft Master List'!E:E,0),2),"N/A")</f>
        <v>112006</v>
      </c>
      <c r="E1973" t="s">
        <v>63</v>
      </c>
      <c r="F1973">
        <v>26</v>
      </c>
      <c r="G1973" t="s">
        <v>1</v>
      </c>
      <c r="H1973">
        <v>16</v>
      </c>
      <c r="I1973">
        <v>16</v>
      </c>
      <c r="J1973">
        <v>40</v>
      </c>
      <c r="K1973">
        <v>173</v>
      </c>
      <c r="L1973">
        <v>1</v>
      </c>
      <c r="M1973">
        <v>30</v>
      </c>
      <c r="N1973">
        <v>4.3</v>
      </c>
      <c r="O1973">
        <v>10.8</v>
      </c>
      <c r="P1973">
        <v>2.5</v>
      </c>
      <c r="Z1973">
        <v>173</v>
      </c>
      <c r="AA1973">
        <v>1</v>
      </c>
      <c r="AB1973">
        <v>9</v>
      </c>
    </row>
    <row r="1974" spans="1:28" x14ac:dyDescent="0.25">
      <c r="A1974">
        <v>2009</v>
      </c>
      <c r="B1974">
        <v>86</v>
      </c>
      <c r="C1974" t="s">
        <v>83</v>
      </c>
      <c r="D1974" t="str">
        <f>IFERROR(INDEX('Draft Master List'!E:F,MATCH(C1974,'Draft Master List'!E:E,0),2),"N/A")</f>
        <v>N/A</v>
      </c>
      <c r="E1974" t="s">
        <v>24</v>
      </c>
      <c r="F1974">
        <v>27</v>
      </c>
      <c r="G1974" t="s">
        <v>1</v>
      </c>
      <c r="H1974">
        <v>15</v>
      </c>
      <c r="I1974">
        <v>15</v>
      </c>
      <c r="J1974">
        <v>40</v>
      </c>
      <c r="K1974">
        <v>82</v>
      </c>
      <c r="L1974">
        <v>2</v>
      </c>
      <c r="M1974">
        <v>15</v>
      </c>
      <c r="N1974">
        <v>2.1</v>
      </c>
      <c r="O1974">
        <v>5.5</v>
      </c>
      <c r="P1974">
        <v>2.7</v>
      </c>
      <c r="Z1974">
        <v>82</v>
      </c>
      <c r="AA1974">
        <v>2</v>
      </c>
      <c r="AB1974">
        <v>7</v>
      </c>
    </row>
    <row r="1975" spans="1:28" x14ac:dyDescent="0.25">
      <c r="A1975">
        <v>2009</v>
      </c>
      <c r="B1975">
        <v>87</v>
      </c>
      <c r="C1975" t="s">
        <v>88</v>
      </c>
      <c r="D1975" t="str">
        <f>IFERROR(INDEX('Draft Master List'!E:F,MATCH(C1975,'Draft Master List'!E:E,0),2),"N/A")</f>
        <v>2502009</v>
      </c>
      <c r="E1975" t="s">
        <v>4</v>
      </c>
      <c r="F1975">
        <v>24</v>
      </c>
      <c r="H1975">
        <v>15</v>
      </c>
      <c r="I1975">
        <v>0</v>
      </c>
      <c r="J1975">
        <v>39</v>
      </c>
      <c r="K1975">
        <v>202</v>
      </c>
      <c r="L1975">
        <v>1</v>
      </c>
      <c r="M1975">
        <v>28</v>
      </c>
      <c r="N1975">
        <v>5.2</v>
      </c>
      <c r="O1975">
        <v>13.5</v>
      </c>
      <c r="P1975">
        <v>2.6</v>
      </c>
      <c r="Q1975">
        <v>18</v>
      </c>
      <c r="R1975">
        <v>16</v>
      </c>
      <c r="S1975">
        <v>101</v>
      </c>
      <c r="T1975">
        <v>6.3</v>
      </c>
      <c r="U1975">
        <v>0</v>
      </c>
      <c r="V1975">
        <v>14</v>
      </c>
      <c r="W1975">
        <v>1.1000000000000001</v>
      </c>
      <c r="X1975">
        <v>6.7</v>
      </c>
      <c r="Y1975" s="2">
        <v>0.88900000000000001</v>
      </c>
      <c r="Z1975">
        <v>303</v>
      </c>
      <c r="AA1975">
        <v>1</v>
      </c>
      <c r="AB1975">
        <v>0</v>
      </c>
    </row>
    <row r="1976" spans="1:28" x14ac:dyDescent="0.25">
      <c r="A1976">
        <v>2009</v>
      </c>
      <c r="B1976">
        <v>88</v>
      </c>
      <c r="C1976" t="s">
        <v>678</v>
      </c>
      <c r="D1976" t="str">
        <f>IFERROR(INDEX('Draft Master List'!E:F,MATCH(C1976,'Draft Master List'!E:E,0),2),"N/A")</f>
        <v>N/A</v>
      </c>
      <c r="E1976" t="s">
        <v>15</v>
      </c>
      <c r="F1976">
        <v>30</v>
      </c>
      <c r="G1976" t="s">
        <v>1</v>
      </c>
      <c r="H1976">
        <v>16</v>
      </c>
      <c r="I1976">
        <v>16</v>
      </c>
      <c r="J1976">
        <v>39</v>
      </c>
      <c r="K1976">
        <v>93</v>
      </c>
      <c r="L1976">
        <v>3</v>
      </c>
      <c r="M1976">
        <v>15</v>
      </c>
      <c r="N1976">
        <v>2.4</v>
      </c>
      <c r="O1976">
        <v>5.8</v>
      </c>
      <c r="P1976">
        <v>2.4</v>
      </c>
      <c r="Z1976">
        <v>93</v>
      </c>
      <c r="AA1976">
        <v>3</v>
      </c>
      <c r="AB1976">
        <v>6</v>
      </c>
    </row>
    <row r="1977" spans="1:28" x14ac:dyDescent="0.25">
      <c r="A1977">
        <v>2009</v>
      </c>
      <c r="B1977">
        <v>89</v>
      </c>
      <c r="C1977" t="s">
        <v>453</v>
      </c>
      <c r="D1977" t="str">
        <f>IFERROR(INDEX('Draft Master List'!E:F,MATCH(C1977,'Draft Master List'!E:E,0),2),"N/A")</f>
        <v>632007</v>
      </c>
      <c r="E1977" t="s">
        <v>5</v>
      </c>
      <c r="F1977">
        <v>24</v>
      </c>
      <c r="H1977">
        <v>12</v>
      </c>
      <c r="I1977">
        <v>0</v>
      </c>
      <c r="J1977">
        <v>37</v>
      </c>
      <c r="K1977">
        <v>111</v>
      </c>
      <c r="L1977">
        <v>2</v>
      </c>
      <c r="M1977">
        <v>9</v>
      </c>
      <c r="N1977">
        <v>3</v>
      </c>
      <c r="O1977">
        <v>9.3000000000000007</v>
      </c>
      <c r="P1977">
        <v>3.1</v>
      </c>
      <c r="Q1977">
        <v>26</v>
      </c>
      <c r="R1977">
        <v>21</v>
      </c>
      <c r="S1977">
        <v>187</v>
      </c>
      <c r="T1977">
        <v>8.9</v>
      </c>
      <c r="U1977">
        <v>1</v>
      </c>
      <c r="V1977">
        <v>17</v>
      </c>
      <c r="W1977">
        <v>1.8</v>
      </c>
      <c r="X1977">
        <v>15.6</v>
      </c>
      <c r="Y1977" s="2">
        <v>0.80800000000000005</v>
      </c>
      <c r="Z1977">
        <v>298</v>
      </c>
      <c r="AA1977">
        <v>3</v>
      </c>
      <c r="AB1977">
        <v>1</v>
      </c>
    </row>
    <row r="1978" spans="1:28" x14ac:dyDescent="0.25">
      <c r="A1978">
        <v>2009</v>
      </c>
      <c r="B1978">
        <v>90</v>
      </c>
      <c r="C1978" t="s">
        <v>602</v>
      </c>
      <c r="D1978" t="str">
        <f>IFERROR(INDEX('Draft Master List'!E:F,MATCH(C1978,'Draft Master List'!E:E,0),2),"N/A")</f>
        <v>N/A</v>
      </c>
      <c r="E1978" t="s">
        <v>6</v>
      </c>
      <c r="F1978">
        <v>33</v>
      </c>
      <c r="G1978" t="s">
        <v>1</v>
      </c>
      <c r="H1978">
        <v>14</v>
      </c>
      <c r="I1978">
        <v>14</v>
      </c>
      <c r="J1978">
        <v>37</v>
      </c>
      <c r="K1978">
        <v>140</v>
      </c>
      <c r="L1978">
        <v>2</v>
      </c>
      <c r="M1978">
        <v>27</v>
      </c>
      <c r="N1978">
        <v>3.8</v>
      </c>
      <c r="O1978">
        <v>10</v>
      </c>
      <c r="P1978">
        <v>2.6</v>
      </c>
      <c r="Q1978">
        <v>1</v>
      </c>
      <c r="R1978">
        <v>1</v>
      </c>
      <c r="S1978">
        <v>1</v>
      </c>
      <c r="T1978">
        <v>1</v>
      </c>
      <c r="U1978">
        <v>0</v>
      </c>
      <c r="V1978">
        <v>1</v>
      </c>
      <c r="W1978">
        <v>0.1</v>
      </c>
      <c r="X1978">
        <v>0.1</v>
      </c>
      <c r="Y1978" s="2">
        <v>1</v>
      </c>
      <c r="Z1978">
        <v>141</v>
      </c>
      <c r="AA1978">
        <v>2</v>
      </c>
      <c r="AB1978">
        <v>10</v>
      </c>
    </row>
    <row r="1979" spans="1:28" x14ac:dyDescent="0.25">
      <c r="A1979">
        <v>2009</v>
      </c>
      <c r="B1979">
        <v>91</v>
      </c>
      <c r="C1979" t="s">
        <v>1334</v>
      </c>
      <c r="D1979" t="str">
        <f>IFERROR(INDEX('Draft Master List'!E:F,MATCH(C1979,'Draft Master List'!E:E,0),2),"N/A")</f>
        <v>N/A</v>
      </c>
      <c r="E1979" t="s">
        <v>33</v>
      </c>
      <c r="F1979">
        <v>28</v>
      </c>
      <c r="G1979" t="s">
        <v>212</v>
      </c>
      <c r="H1979">
        <v>16</v>
      </c>
      <c r="I1979">
        <v>9</v>
      </c>
      <c r="J1979">
        <v>37</v>
      </c>
      <c r="K1979">
        <v>123</v>
      </c>
      <c r="L1979">
        <v>0</v>
      </c>
      <c r="M1979">
        <v>13</v>
      </c>
      <c r="N1979">
        <v>3.3</v>
      </c>
      <c r="O1979">
        <v>7.7</v>
      </c>
      <c r="P1979">
        <v>2.2999999999999998</v>
      </c>
      <c r="Q1979">
        <v>23</v>
      </c>
      <c r="R1979">
        <v>11</v>
      </c>
      <c r="S1979">
        <v>51</v>
      </c>
      <c r="T1979">
        <v>4.5999999999999996</v>
      </c>
      <c r="U1979">
        <v>0</v>
      </c>
      <c r="V1979">
        <v>10</v>
      </c>
      <c r="W1979">
        <v>0.7</v>
      </c>
      <c r="X1979">
        <v>3.2</v>
      </c>
      <c r="Y1979" s="2">
        <v>0.47799999999999998</v>
      </c>
      <c r="Z1979">
        <v>174</v>
      </c>
      <c r="AA1979">
        <v>0</v>
      </c>
      <c r="AB1979">
        <v>1</v>
      </c>
    </row>
    <row r="1980" spans="1:28" x14ac:dyDescent="0.25">
      <c r="A1980">
        <v>2009</v>
      </c>
      <c r="B1980">
        <v>92</v>
      </c>
      <c r="C1980" t="s">
        <v>73</v>
      </c>
      <c r="D1980" t="str">
        <f>IFERROR(INDEX('Draft Master List'!E:F,MATCH(C1980,'Draft Master List'!E:E,0),2),"N/A")</f>
        <v>52009</v>
      </c>
      <c r="E1980" t="s">
        <v>32</v>
      </c>
      <c r="F1980">
        <v>23</v>
      </c>
      <c r="G1980" t="s">
        <v>1</v>
      </c>
      <c r="H1980">
        <v>15</v>
      </c>
      <c r="I1980">
        <v>15</v>
      </c>
      <c r="J1980">
        <v>36</v>
      </c>
      <c r="K1980">
        <v>106</v>
      </c>
      <c r="L1980">
        <v>3</v>
      </c>
      <c r="M1980">
        <v>14</v>
      </c>
      <c r="N1980">
        <v>2.9</v>
      </c>
      <c r="O1980">
        <v>7.1</v>
      </c>
      <c r="P1980">
        <v>2.4</v>
      </c>
      <c r="Z1980">
        <v>106</v>
      </c>
      <c r="AA1980">
        <v>3</v>
      </c>
      <c r="AB1980">
        <v>10</v>
      </c>
    </row>
    <row r="1981" spans="1:28" x14ac:dyDescent="0.25">
      <c r="A1981">
        <v>2009</v>
      </c>
      <c r="B1981">
        <v>93</v>
      </c>
      <c r="C1981" t="s">
        <v>2</v>
      </c>
      <c r="D1981" t="str">
        <f>IFERROR(INDEX('Draft Master List'!E:F,MATCH(C1981,'Draft Master List'!E:E,0),2),"N/A")</f>
        <v>182008</v>
      </c>
      <c r="E1981" t="s">
        <v>3</v>
      </c>
      <c r="F1981">
        <v>24</v>
      </c>
      <c r="G1981" t="s">
        <v>1</v>
      </c>
      <c r="H1981">
        <v>16</v>
      </c>
      <c r="I1981">
        <v>16</v>
      </c>
      <c r="J1981">
        <v>35</v>
      </c>
      <c r="K1981">
        <v>56</v>
      </c>
      <c r="L1981">
        <v>0</v>
      </c>
      <c r="M1981">
        <v>10</v>
      </c>
      <c r="N1981">
        <v>1.6</v>
      </c>
      <c r="O1981">
        <v>3.5</v>
      </c>
      <c r="P1981">
        <v>2.2000000000000002</v>
      </c>
      <c r="Z1981">
        <v>56</v>
      </c>
      <c r="AA1981">
        <v>0</v>
      </c>
      <c r="AB1981">
        <v>8</v>
      </c>
    </row>
    <row r="1982" spans="1:28" x14ac:dyDescent="0.25">
      <c r="A1982">
        <v>2009</v>
      </c>
      <c r="B1982">
        <v>94</v>
      </c>
      <c r="C1982" t="s">
        <v>1380</v>
      </c>
      <c r="D1982" t="str">
        <f>IFERROR(INDEX('Draft Master List'!E:F,MATCH(C1982,'Draft Master List'!E:E,0),2),"N/A")</f>
        <v>N/A</v>
      </c>
      <c r="E1982" t="s">
        <v>0</v>
      </c>
      <c r="F1982">
        <v>24</v>
      </c>
      <c r="G1982" t="s">
        <v>643</v>
      </c>
      <c r="H1982">
        <v>9</v>
      </c>
      <c r="I1982">
        <v>1</v>
      </c>
      <c r="J1982">
        <v>35</v>
      </c>
      <c r="K1982">
        <v>125</v>
      </c>
      <c r="L1982">
        <v>2</v>
      </c>
      <c r="M1982">
        <v>19</v>
      </c>
      <c r="N1982">
        <v>3.6</v>
      </c>
      <c r="O1982">
        <v>13.9</v>
      </c>
      <c r="P1982">
        <v>3.9</v>
      </c>
      <c r="Q1982">
        <v>7</v>
      </c>
      <c r="R1982">
        <v>5</v>
      </c>
      <c r="S1982">
        <v>48</v>
      </c>
      <c r="T1982">
        <v>9.6</v>
      </c>
      <c r="U1982">
        <v>0</v>
      </c>
      <c r="V1982">
        <v>16</v>
      </c>
      <c r="W1982">
        <v>0.6</v>
      </c>
      <c r="X1982">
        <v>5.3</v>
      </c>
      <c r="Y1982" s="2">
        <v>0.71399999999999997</v>
      </c>
      <c r="Z1982">
        <v>173</v>
      </c>
      <c r="AA1982">
        <v>2</v>
      </c>
      <c r="AB1982">
        <v>0</v>
      </c>
    </row>
    <row r="1983" spans="1:28" x14ac:dyDescent="0.25">
      <c r="A1983">
        <v>2009</v>
      </c>
      <c r="B1983">
        <v>95</v>
      </c>
      <c r="C1983" t="s">
        <v>584</v>
      </c>
      <c r="D1983" t="str">
        <f>IFERROR(INDEX('Draft Master List'!E:F,MATCH(C1983,'Draft Master List'!E:E,0),2),"N/A")</f>
        <v>N/A</v>
      </c>
      <c r="E1983" t="s">
        <v>24</v>
      </c>
      <c r="F1983">
        <v>27</v>
      </c>
      <c r="H1983">
        <v>16</v>
      </c>
      <c r="I1983">
        <v>0</v>
      </c>
      <c r="J1983">
        <v>35</v>
      </c>
      <c r="K1983">
        <v>118</v>
      </c>
      <c r="L1983">
        <v>0</v>
      </c>
      <c r="M1983">
        <v>15</v>
      </c>
      <c r="N1983">
        <v>3.4</v>
      </c>
      <c r="O1983">
        <v>7.4</v>
      </c>
      <c r="P1983">
        <v>2.2000000000000002</v>
      </c>
      <c r="Q1983">
        <v>31</v>
      </c>
      <c r="R1983">
        <v>21</v>
      </c>
      <c r="S1983">
        <v>153</v>
      </c>
      <c r="T1983">
        <v>7.3</v>
      </c>
      <c r="U1983">
        <v>2</v>
      </c>
      <c r="V1983">
        <v>19</v>
      </c>
      <c r="W1983">
        <v>1.3</v>
      </c>
      <c r="X1983">
        <v>9.6</v>
      </c>
      <c r="Y1983" s="2">
        <v>0.67700000000000005</v>
      </c>
      <c r="Z1983">
        <v>271</v>
      </c>
      <c r="AA1983">
        <v>2</v>
      </c>
      <c r="AB1983">
        <v>0</v>
      </c>
    </row>
    <row r="1984" spans="1:28" x14ac:dyDescent="0.25">
      <c r="A1984">
        <v>2009</v>
      </c>
      <c r="B1984">
        <v>96</v>
      </c>
      <c r="C1984" t="s">
        <v>697</v>
      </c>
      <c r="D1984" t="str">
        <f>IFERROR(INDEX('Draft Master List'!E:F,MATCH(C1984,'Draft Master List'!E:E,0),2),"N/A")</f>
        <v>N/A</v>
      </c>
      <c r="E1984" t="s">
        <v>27</v>
      </c>
      <c r="F1984">
        <v>29</v>
      </c>
      <c r="G1984" t="s">
        <v>1</v>
      </c>
      <c r="H1984">
        <v>16</v>
      </c>
      <c r="I1984">
        <v>16</v>
      </c>
      <c r="J1984">
        <v>35</v>
      </c>
      <c r="K1984">
        <v>105</v>
      </c>
      <c r="L1984">
        <v>1</v>
      </c>
      <c r="M1984">
        <v>17</v>
      </c>
      <c r="N1984">
        <v>3</v>
      </c>
      <c r="O1984">
        <v>6.6</v>
      </c>
      <c r="P1984">
        <v>2.2000000000000002</v>
      </c>
      <c r="Z1984">
        <v>105</v>
      </c>
      <c r="AA1984">
        <v>1</v>
      </c>
      <c r="AB1984">
        <v>6</v>
      </c>
    </row>
    <row r="1985" spans="1:28" x14ac:dyDescent="0.25">
      <c r="A1985">
        <v>2009</v>
      </c>
      <c r="B1985">
        <v>97</v>
      </c>
      <c r="C1985" t="s">
        <v>1381</v>
      </c>
      <c r="D1985" t="str">
        <f>IFERROR(INDEX('Draft Master List'!E:F,MATCH(C1985,'Draft Master List'!E:E,0),2),"N/A")</f>
        <v>N/A</v>
      </c>
      <c r="E1985" t="s">
        <v>7</v>
      </c>
      <c r="F1985">
        <v>25</v>
      </c>
      <c r="H1985">
        <v>10</v>
      </c>
      <c r="I1985">
        <v>0</v>
      </c>
      <c r="J1985">
        <v>32</v>
      </c>
      <c r="K1985">
        <v>127</v>
      </c>
      <c r="L1985">
        <v>0</v>
      </c>
      <c r="M1985">
        <v>20</v>
      </c>
      <c r="N1985">
        <v>4</v>
      </c>
      <c r="O1985">
        <v>12.7</v>
      </c>
      <c r="P1985">
        <v>3.2</v>
      </c>
      <c r="Q1985">
        <v>7</v>
      </c>
      <c r="R1985">
        <v>6</v>
      </c>
      <c r="S1985">
        <v>58</v>
      </c>
      <c r="T1985">
        <v>9.6999999999999993</v>
      </c>
      <c r="U1985">
        <v>0</v>
      </c>
      <c r="V1985">
        <v>17</v>
      </c>
      <c r="W1985">
        <v>0.6</v>
      </c>
      <c r="X1985">
        <v>5.8</v>
      </c>
      <c r="Y1985" s="2">
        <v>0.85699999999999998</v>
      </c>
      <c r="Z1985">
        <v>185</v>
      </c>
      <c r="AA1985">
        <v>0</v>
      </c>
      <c r="AB1985">
        <v>0</v>
      </c>
    </row>
    <row r="1986" spans="1:28" x14ac:dyDescent="0.25">
      <c r="A1986">
        <v>2009</v>
      </c>
      <c r="B1986">
        <v>98</v>
      </c>
      <c r="C1986" t="s">
        <v>31</v>
      </c>
      <c r="D1986" t="str">
        <f>IFERROR(INDEX('Draft Master List'!E:F,MATCH(C1986,'Draft Master List'!E:E,0),2),"N/A")</f>
        <v>N/A</v>
      </c>
      <c r="E1986" t="s">
        <v>29</v>
      </c>
      <c r="F1986">
        <v>27</v>
      </c>
      <c r="G1986" t="s">
        <v>1</v>
      </c>
      <c r="H1986">
        <v>10</v>
      </c>
      <c r="I1986">
        <v>8</v>
      </c>
      <c r="J1986">
        <v>31</v>
      </c>
      <c r="K1986">
        <v>141</v>
      </c>
      <c r="L1986">
        <v>1</v>
      </c>
      <c r="M1986">
        <v>31</v>
      </c>
      <c r="N1986">
        <v>4.5</v>
      </c>
      <c r="O1986">
        <v>14.1</v>
      </c>
      <c r="P1986">
        <v>3.1</v>
      </c>
      <c r="Z1986">
        <v>141</v>
      </c>
      <c r="AA1986">
        <v>1</v>
      </c>
      <c r="AB1986">
        <v>3</v>
      </c>
    </row>
    <row r="1987" spans="1:28" x14ac:dyDescent="0.25">
      <c r="A1987">
        <v>2009</v>
      </c>
      <c r="B1987">
        <v>99</v>
      </c>
      <c r="C1987" t="s">
        <v>320</v>
      </c>
      <c r="D1987" t="str">
        <f>IFERROR(INDEX('Draft Master List'!E:F,MATCH(C1987,'Draft Master List'!E:E,0),2),"N/A")</f>
        <v>172009</v>
      </c>
      <c r="E1987" t="s">
        <v>14</v>
      </c>
      <c r="F1987">
        <v>21</v>
      </c>
      <c r="G1987" t="s">
        <v>1</v>
      </c>
      <c r="H1987">
        <v>10</v>
      </c>
      <c r="I1987">
        <v>9</v>
      </c>
      <c r="J1987">
        <v>30</v>
      </c>
      <c r="K1987">
        <v>161</v>
      </c>
      <c r="L1987">
        <v>0</v>
      </c>
      <c r="M1987">
        <v>20</v>
      </c>
      <c r="N1987">
        <v>5.4</v>
      </c>
      <c r="O1987">
        <v>16.100000000000001</v>
      </c>
      <c r="P1987">
        <v>3</v>
      </c>
      <c r="Q1987">
        <v>1</v>
      </c>
      <c r="R1987">
        <v>0</v>
      </c>
      <c r="S1987">
        <v>1</v>
      </c>
      <c r="U1987">
        <v>0</v>
      </c>
      <c r="V1987">
        <v>1</v>
      </c>
      <c r="W1987">
        <v>0</v>
      </c>
      <c r="X1987">
        <v>0.1</v>
      </c>
      <c r="Y1987" s="2">
        <v>0</v>
      </c>
      <c r="Z1987">
        <v>162</v>
      </c>
      <c r="AA1987">
        <v>0</v>
      </c>
      <c r="AB1987">
        <v>10</v>
      </c>
    </row>
    <row r="1988" spans="1:28" x14ac:dyDescent="0.25">
      <c r="A1988">
        <v>2009</v>
      </c>
      <c r="B1988">
        <v>100</v>
      </c>
      <c r="C1988" t="s">
        <v>82</v>
      </c>
      <c r="D1988" t="str">
        <f>IFERROR(INDEX('Draft Master List'!E:F,MATCH(C1988,'Draft Master List'!E:E,0),2),"N/A")</f>
        <v>32008</v>
      </c>
      <c r="E1988" t="s">
        <v>21</v>
      </c>
      <c r="F1988">
        <v>24</v>
      </c>
      <c r="G1988" t="s">
        <v>1</v>
      </c>
      <c r="H1988">
        <v>14</v>
      </c>
      <c r="I1988">
        <v>14</v>
      </c>
      <c r="J1988">
        <v>30</v>
      </c>
      <c r="K1988">
        <v>49</v>
      </c>
      <c r="L1988">
        <v>1</v>
      </c>
      <c r="M1988">
        <v>7</v>
      </c>
      <c r="N1988">
        <v>1.6</v>
      </c>
      <c r="O1988">
        <v>3.5</v>
      </c>
      <c r="P1988">
        <v>2.1</v>
      </c>
      <c r="Z1988">
        <v>49</v>
      </c>
      <c r="AA1988">
        <v>1</v>
      </c>
      <c r="AB1988">
        <v>5</v>
      </c>
    </row>
    <row r="1989" spans="1:28" x14ac:dyDescent="0.25">
      <c r="A1989">
        <v>2009</v>
      </c>
      <c r="B1989">
        <v>101</v>
      </c>
      <c r="C1989" t="s">
        <v>646</v>
      </c>
      <c r="D1989" t="str">
        <f>IFERROR(INDEX('Draft Master List'!E:F,MATCH(C1989,'Draft Master List'!E:E,0),2),"N/A")</f>
        <v>N/A</v>
      </c>
      <c r="E1989" t="s">
        <v>30</v>
      </c>
      <c r="F1989">
        <v>32</v>
      </c>
      <c r="G1989" t="s">
        <v>1</v>
      </c>
      <c r="H1989">
        <v>16</v>
      </c>
      <c r="I1989">
        <v>16</v>
      </c>
      <c r="J1989">
        <v>29</v>
      </c>
      <c r="K1989">
        <v>44</v>
      </c>
      <c r="L1989">
        <v>1</v>
      </c>
      <c r="M1989">
        <v>9</v>
      </c>
      <c r="N1989">
        <v>1.5</v>
      </c>
      <c r="O1989">
        <v>2.8</v>
      </c>
      <c r="P1989">
        <v>1.8</v>
      </c>
      <c r="Z1989">
        <v>44</v>
      </c>
      <c r="AA1989">
        <v>1</v>
      </c>
      <c r="AB1989">
        <v>4</v>
      </c>
    </row>
    <row r="1990" spans="1:28" x14ac:dyDescent="0.25">
      <c r="A1990">
        <v>2009</v>
      </c>
      <c r="B1990">
        <v>102</v>
      </c>
      <c r="C1990" t="s">
        <v>260</v>
      </c>
      <c r="D1990" t="str">
        <f>IFERROR(INDEX('Draft Master List'!E:F,MATCH(C1990,'Draft Master List'!E:E,0),2),"N/A")</f>
        <v>1922009</v>
      </c>
      <c r="E1990" t="s">
        <v>12</v>
      </c>
      <c r="F1990">
        <v>24</v>
      </c>
      <c r="G1990" t="s">
        <v>77</v>
      </c>
      <c r="H1990">
        <v>15</v>
      </c>
      <c r="I1990">
        <v>2</v>
      </c>
      <c r="J1990">
        <v>27</v>
      </c>
      <c r="K1990">
        <v>131</v>
      </c>
      <c r="L1990">
        <v>0</v>
      </c>
      <c r="M1990">
        <v>19</v>
      </c>
      <c r="N1990">
        <v>4.9000000000000004</v>
      </c>
      <c r="O1990">
        <v>8.6999999999999993</v>
      </c>
      <c r="P1990">
        <v>1.8</v>
      </c>
      <c r="Q1990">
        <v>15</v>
      </c>
      <c r="R1990">
        <v>9</v>
      </c>
      <c r="S1990">
        <v>84</v>
      </c>
      <c r="T1990">
        <v>9.3000000000000007</v>
      </c>
      <c r="U1990">
        <v>1</v>
      </c>
      <c r="V1990">
        <v>26</v>
      </c>
      <c r="W1990">
        <v>0.6</v>
      </c>
      <c r="X1990">
        <v>5.6</v>
      </c>
      <c r="Y1990" s="2">
        <v>0.6</v>
      </c>
      <c r="Z1990">
        <v>215</v>
      </c>
      <c r="AA1990">
        <v>1</v>
      </c>
      <c r="AB1990">
        <v>0</v>
      </c>
    </row>
    <row r="1991" spans="1:28" x14ac:dyDescent="0.25">
      <c r="A1991">
        <v>2009</v>
      </c>
      <c r="B1991">
        <v>103</v>
      </c>
      <c r="C1991" t="s">
        <v>504</v>
      </c>
      <c r="D1991" t="str">
        <f>IFERROR(INDEX('Draft Master List'!E:F,MATCH(C1991,'Draft Master List'!E:E,0),2),"N/A")</f>
        <v>2462007</v>
      </c>
      <c r="E1991" t="s">
        <v>223</v>
      </c>
      <c r="F1991">
        <v>27</v>
      </c>
      <c r="G1991" t="s">
        <v>643</v>
      </c>
      <c r="H1991">
        <v>16</v>
      </c>
      <c r="I1991">
        <v>1</v>
      </c>
      <c r="J1991">
        <v>27</v>
      </c>
      <c r="K1991">
        <v>152</v>
      </c>
      <c r="L1991">
        <v>0</v>
      </c>
      <c r="M1991">
        <v>51</v>
      </c>
      <c r="N1991">
        <v>5.6</v>
      </c>
      <c r="O1991">
        <v>9.5</v>
      </c>
      <c r="P1991">
        <v>1.7</v>
      </c>
      <c r="Q1991">
        <v>24</v>
      </c>
      <c r="R1991">
        <v>18</v>
      </c>
      <c r="S1991">
        <v>96</v>
      </c>
      <c r="T1991">
        <v>5.3</v>
      </c>
      <c r="U1991">
        <v>0</v>
      </c>
      <c r="V1991">
        <v>13</v>
      </c>
      <c r="W1991">
        <v>1.1000000000000001</v>
      </c>
      <c r="X1991">
        <v>6</v>
      </c>
      <c r="Y1991" s="2">
        <v>0.75</v>
      </c>
      <c r="Z1991">
        <v>248</v>
      </c>
      <c r="AA1991">
        <v>0</v>
      </c>
      <c r="AB1991">
        <v>0</v>
      </c>
    </row>
    <row r="1992" spans="1:28" x14ac:dyDescent="0.25">
      <c r="A1992">
        <v>2009</v>
      </c>
      <c r="B1992">
        <v>104</v>
      </c>
      <c r="C1992" t="s">
        <v>452</v>
      </c>
      <c r="D1992" t="str">
        <f>IFERROR(INDEX('Draft Master List'!E:F,MATCH(C1992,'Draft Master List'!E:E,0),2),"N/A")</f>
        <v>522007</v>
      </c>
      <c r="E1992" t="s">
        <v>15</v>
      </c>
      <c r="F1992">
        <v>25</v>
      </c>
      <c r="G1992" t="s">
        <v>643</v>
      </c>
      <c r="H1992">
        <v>14</v>
      </c>
      <c r="I1992">
        <v>1</v>
      </c>
      <c r="J1992">
        <v>27</v>
      </c>
      <c r="K1992">
        <v>84</v>
      </c>
      <c r="L1992">
        <v>0</v>
      </c>
      <c r="M1992">
        <v>11</v>
      </c>
      <c r="N1992">
        <v>3.1</v>
      </c>
      <c r="O1992">
        <v>6</v>
      </c>
      <c r="P1992">
        <v>1.9</v>
      </c>
      <c r="Q1992">
        <v>35</v>
      </c>
      <c r="R1992">
        <v>30</v>
      </c>
      <c r="S1992">
        <v>217</v>
      </c>
      <c r="T1992">
        <v>7.2</v>
      </c>
      <c r="U1992">
        <v>0</v>
      </c>
      <c r="V1992">
        <v>18</v>
      </c>
      <c r="W1992">
        <v>2.1</v>
      </c>
      <c r="X1992">
        <v>15.5</v>
      </c>
      <c r="Y1992" s="2">
        <v>0.85699999999999998</v>
      </c>
      <c r="Z1992">
        <v>301</v>
      </c>
      <c r="AA1992">
        <v>0</v>
      </c>
      <c r="AB1992">
        <v>1</v>
      </c>
    </row>
    <row r="1993" spans="1:28" x14ac:dyDescent="0.25">
      <c r="A1993">
        <v>2009</v>
      </c>
      <c r="B1993">
        <v>105</v>
      </c>
      <c r="C1993" t="s">
        <v>1192</v>
      </c>
      <c r="D1993" t="str">
        <f>IFERROR(INDEX('Draft Master List'!E:F,MATCH(C1993,'Draft Master List'!E:E,0),2),"N/A")</f>
        <v>N/A</v>
      </c>
      <c r="E1993" t="s">
        <v>30</v>
      </c>
      <c r="F1993">
        <v>24</v>
      </c>
      <c r="H1993">
        <v>12</v>
      </c>
      <c r="I1993">
        <v>0</v>
      </c>
      <c r="J1993">
        <v>26</v>
      </c>
      <c r="K1993">
        <v>114</v>
      </c>
      <c r="L1993">
        <v>0</v>
      </c>
      <c r="M1993">
        <v>29</v>
      </c>
      <c r="N1993">
        <v>4.4000000000000004</v>
      </c>
      <c r="O1993">
        <v>9.5</v>
      </c>
      <c r="P1993">
        <v>2.2000000000000002</v>
      </c>
      <c r="Q1993">
        <v>5</v>
      </c>
      <c r="R1993">
        <v>2</v>
      </c>
      <c r="S1993">
        <v>11</v>
      </c>
      <c r="T1993">
        <v>5.5</v>
      </c>
      <c r="U1993">
        <v>0</v>
      </c>
      <c r="V1993">
        <v>6</v>
      </c>
      <c r="W1993">
        <v>0.2</v>
      </c>
      <c r="X1993">
        <v>0.9</v>
      </c>
      <c r="Y1993" s="2">
        <v>0.4</v>
      </c>
      <c r="Z1993">
        <v>125</v>
      </c>
      <c r="AA1993">
        <v>0</v>
      </c>
      <c r="AB1993">
        <v>0</v>
      </c>
    </row>
    <row r="1994" spans="1:28" x14ac:dyDescent="0.25">
      <c r="A1994">
        <v>2009</v>
      </c>
      <c r="B1994">
        <v>106</v>
      </c>
      <c r="C1994" t="s">
        <v>422</v>
      </c>
      <c r="D1994" t="str">
        <f>IFERROR(INDEX('Draft Master List'!E:F,MATCH(C1994,'Draft Master List'!E:E,0),2),"N/A")</f>
        <v>2022008</v>
      </c>
      <c r="E1994" t="s">
        <v>20</v>
      </c>
      <c r="F1994">
        <v>23</v>
      </c>
      <c r="H1994">
        <v>9</v>
      </c>
      <c r="I1994">
        <v>0</v>
      </c>
      <c r="J1994">
        <v>26</v>
      </c>
      <c r="K1994">
        <v>70</v>
      </c>
      <c r="L1994">
        <v>1</v>
      </c>
      <c r="M1994">
        <v>15</v>
      </c>
      <c r="N1994">
        <v>2.7</v>
      </c>
      <c r="O1994">
        <v>7.8</v>
      </c>
      <c r="P1994">
        <v>2.9</v>
      </c>
      <c r="Q1994">
        <v>8</v>
      </c>
      <c r="R1994">
        <v>5</v>
      </c>
      <c r="S1994">
        <v>54</v>
      </c>
      <c r="T1994">
        <v>10.8</v>
      </c>
      <c r="U1994">
        <v>0</v>
      </c>
      <c r="V1994">
        <v>14</v>
      </c>
      <c r="W1994">
        <v>0.6</v>
      </c>
      <c r="X1994">
        <v>6</v>
      </c>
      <c r="Y1994" s="2">
        <v>0.625</v>
      </c>
      <c r="Z1994">
        <v>124</v>
      </c>
      <c r="AA1994">
        <v>1</v>
      </c>
      <c r="AB1994">
        <v>0</v>
      </c>
    </row>
    <row r="1995" spans="1:28" x14ac:dyDescent="0.25">
      <c r="A1995">
        <v>2009</v>
      </c>
      <c r="B1995">
        <v>107</v>
      </c>
      <c r="C1995" t="s">
        <v>650</v>
      </c>
      <c r="D1995" t="str">
        <f>IFERROR(INDEX('Draft Master List'!E:F,MATCH(C1995,'Draft Master List'!E:E,0),2),"N/A")</f>
        <v>N/A</v>
      </c>
      <c r="E1995" t="s">
        <v>19</v>
      </c>
      <c r="F1995">
        <v>34</v>
      </c>
      <c r="G1995" t="s">
        <v>1</v>
      </c>
      <c r="H1995">
        <v>14</v>
      </c>
      <c r="I1995">
        <v>14</v>
      </c>
      <c r="J1995">
        <v>26</v>
      </c>
      <c r="K1995">
        <v>119</v>
      </c>
      <c r="L1995">
        <v>0</v>
      </c>
      <c r="M1995">
        <v>23</v>
      </c>
      <c r="N1995">
        <v>4.5999999999999996</v>
      </c>
      <c r="O1995">
        <v>8.5</v>
      </c>
      <c r="P1995">
        <v>1.9</v>
      </c>
      <c r="Z1995">
        <v>119</v>
      </c>
      <c r="AA1995">
        <v>0</v>
      </c>
      <c r="AB1995">
        <v>11</v>
      </c>
    </row>
    <row r="1996" spans="1:28" x14ac:dyDescent="0.25">
      <c r="A1996">
        <v>2009</v>
      </c>
      <c r="B1996">
        <v>108</v>
      </c>
      <c r="C1996" t="s">
        <v>81</v>
      </c>
      <c r="D1996" t="str">
        <f>IFERROR(INDEX('Draft Master List'!E:F,MATCH(C1996,'Draft Master List'!E:E,0),2),"N/A")</f>
        <v>N/A</v>
      </c>
      <c r="E1996" t="s">
        <v>13</v>
      </c>
      <c r="F1996">
        <v>28</v>
      </c>
      <c r="G1996" t="s">
        <v>1</v>
      </c>
      <c r="H1996">
        <v>16</v>
      </c>
      <c r="I1996">
        <v>16</v>
      </c>
      <c r="J1996">
        <v>26</v>
      </c>
      <c r="K1996">
        <v>50</v>
      </c>
      <c r="L1996">
        <v>1</v>
      </c>
      <c r="M1996">
        <v>15</v>
      </c>
      <c r="N1996">
        <v>1.9</v>
      </c>
      <c r="O1996">
        <v>3.1</v>
      </c>
      <c r="P1996">
        <v>1.6</v>
      </c>
      <c r="Z1996">
        <v>50</v>
      </c>
      <c r="AA1996">
        <v>1</v>
      </c>
      <c r="AB1996">
        <v>6</v>
      </c>
    </row>
    <row r="1997" spans="1:28" x14ac:dyDescent="0.25">
      <c r="A1997">
        <v>2009</v>
      </c>
      <c r="B1997">
        <v>109</v>
      </c>
      <c r="C1997" t="s">
        <v>1382</v>
      </c>
      <c r="D1997" t="str">
        <f>IFERROR(INDEX('Draft Master List'!E:F,MATCH(C1997,'Draft Master List'!E:E,0),2),"N/A")</f>
        <v>N/A</v>
      </c>
      <c r="E1997" t="s">
        <v>26</v>
      </c>
      <c r="F1997">
        <v>31</v>
      </c>
      <c r="H1997">
        <v>9</v>
      </c>
      <c r="I1997">
        <v>0</v>
      </c>
      <c r="J1997">
        <v>25</v>
      </c>
      <c r="K1997">
        <v>86</v>
      </c>
      <c r="L1997">
        <v>0</v>
      </c>
      <c r="M1997">
        <v>13</v>
      </c>
      <c r="N1997">
        <v>3.4</v>
      </c>
      <c r="O1997">
        <v>9.6</v>
      </c>
      <c r="P1997">
        <v>2.8</v>
      </c>
      <c r="Q1997">
        <v>4</v>
      </c>
      <c r="R1997">
        <v>0</v>
      </c>
      <c r="S1997">
        <v>0</v>
      </c>
      <c r="U1997">
        <v>0</v>
      </c>
      <c r="V1997">
        <v>0</v>
      </c>
      <c r="W1997">
        <v>0</v>
      </c>
      <c r="X1997">
        <v>0</v>
      </c>
      <c r="Y1997" s="2">
        <v>0</v>
      </c>
      <c r="Z1997">
        <v>86</v>
      </c>
      <c r="AA1997">
        <v>0</v>
      </c>
      <c r="AB1997">
        <v>0</v>
      </c>
    </row>
    <row r="1998" spans="1:28" x14ac:dyDescent="0.25">
      <c r="A1998">
        <v>2009</v>
      </c>
      <c r="B1998">
        <v>110</v>
      </c>
      <c r="C1998" t="s">
        <v>1131</v>
      </c>
      <c r="D1998" t="str">
        <f>IFERROR(INDEX('Draft Master List'!E:F,MATCH(C1998,'Draft Master List'!E:E,0),2),"N/A")</f>
        <v>N/A</v>
      </c>
      <c r="E1998" t="s">
        <v>13</v>
      </c>
      <c r="F1998">
        <v>24</v>
      </c>
      <c r="G1998" t="s">
        <v>732</v>
      </c>
      <c r="H1998">
        <v>16</v>
      </c>
      <c r="I1998">
        <v>3</v>
      </c>
      <c r="J1998">
        <v>25</v>
      </c>
      <c r="K1998">
        <v>148</v>
      </c>
      <c r="L1998">
        <v>1</v>
      </c>
      <c r="M1998">
        <v>32</v>
      </c>
      <c r="N1998">
        <v>5.9</v>
      </c>
      <c r="O1998">
        <v>9.3000000000000007</v>
      </c>
      <c r="P1998">
        <v>1.6</v>
      </c>
      <c r="Q1998">
        <v>22</v>
      </c>
      <c r="R1998">
        <v>17</v>
      </c>
      <c r="S1998">
        <v>192</v>
      </c>
      <c r="T1998">
        <v>11.3</v>
      </c>
      <c r="U1998">
        <v>3</v>
      </c>
      <c r="V1998">
        <v>66</v>
      </c>
      <c r="W1998">
        <v>1.1000000000000001</v>
      </c>
      <c r="X1998">
        <v>12</v>
      </c>
      <c r="Y1998" s="2">
        <v>0.77300000000000002</v>
      </c>
      <c r="Z1998">
        <v>340</v>
      </c>
      <c r="AA1998">
        <v>4</v>
      </c>
      <c r="AB1998">
        <v>1</v>
      </c>
    </row>
    <row r="1999" spans="1:28" x14ac:dyDescent="0.25">
      <c r="A1999">
        <v>2009</v>
      </c>
      <c r="B1999">
        <v>111</v>
      </c>
      <c r="C1999" t="s">
        <v>575</v>
      </c>
      <c r="D1999" t="str">
        <f>IFERROR(INDEX('Draft Master List'!E:F,MATCH(C1999,'Draft Master List'!E:E,0),2),"N/A")</f>
        <v>N/A</v>
      </c>
      <c r="E1999" t="s">
        <v>26</v>
      </c>
      <c r="F1999">
        <v>27</v>
      </c>
      <c r="G1999" t="s">
        <v>1</v>
      </c>
      <c r="H1999">
        <v>16</v>
      </c>
      <c r="I1999">
        <v>15</v>
      </c>
      <c r="J1999">
        <v>24</v>
      </c>
      <c r="K1999">
        <v>71</v>
      </c>
      <c r="L1999">
        <v>0</v>
      </c>
      <c r="M1999">
        <v>13</v>
      </c>
      <c r="N1999">
        <v>3</v>
      </c>
      <c r="O1999">
        <v>4.4000000000000004</v>
      </c>
      <c r="P1999">
        <v>1.5</v>
      </c>
      <c r="Z1999">
        <v>71</v>
      </c>
      <c r="AA1999">
        <v>0</v>
      </c>
      <c r="AB1999">
        <v>4</v>
      </c>
    </row>
    <row r="2000" spans="1:28" x14ac:dyDescent="0.25">
      <c r="A2000">
        <v>2009</v>
      </c>
      <c r="B2000">
        <v>112</v>
      </c>
      <c r="C2000" t="s">
        <v>84</v>
      </c>
      <c r="D2000" t="str">
        <f>IFERROR(INDEX('Draft Master List'!E:F,MATCH(C2000,'Draft Master List'!E:E,0),2),"N/A")</f>
        <v>N/A</v>
      </c>
      <c r="E2000" t="s">
        <v>34</v>
      </c>
      <c r="F2000">
        <v>25</v>
      </c>
      <c r="G2000" t="s">
        <v>1</v>
      </c>
      <c r="H2000">
        <v>11</v>
      </c>
      <c r="I2000">
        <v>10</v>
      </c>
      <c r="J2000">
        <v>24</v>
      </c>
      <c r="K2000">
        <v>51</v>
      </c>
      <c r="L2000">
        <v>0</v>
      </c>
      <c r="M2000">
        <v>11</v>
      </c>
      <c r="N2000">
        <v>2.1</v>
      </c>
      <c r="O2000">
        <v>4.5999999999999996</v>
      </c>
      <c r="P2000">
        <v>2.2000000000000002</v>
      </c>
      <c r="Q2000">
        <v>1</v>
      </c>
      <c r="R2000">
        <v>1</v>
      </c>
      <c r="S2000">
        <v>-6</v>
      </c>
      <c r="T2000">
        <v>-6</v>
      </c>
      <c r="U2000">
        <v>0</v>
      </c>
      <c r="V2000">
        <v>-6</v>
      </c>
      <c r="W2000">
        <v>0.1</v>
      </c>
      <c r="X2000">
        <v>-0.5</v>
      </c>
      <c r="Y2000" s="2">
        <v>1</v>
      </c>
      <c r="Z2000">
        <v>45</v>
      </c>
      <c r="AA2000">
        <v>0</v>
      </c>
      <c r="AB2000">
        <v>3</v>
      </c>
    </row>
    <row r="2001" spans="1:28" x14ac:dyDescent="0.25">
      <c r="A2001">
        <v>2009</v>
      </c>
      <c r="B2001">
        <v>113</v>
      </c>
      <c r="C2001" t="s">
        <v>649</v>
      </c>
      <c r="D2001" t="str">
        <f>IFERROR(INDEX('Draft Master List'!E:F,MATCH(C2001,'Draft Master List'!E:E,0),2),"N/A")</f>
        <v>N/A</v>
      </c>
      <c r="E2001" t="s">
        <v>6</v>
      </c>
      <c r="F2001">
        <v>29</v>
      </c>
      <c r="G2001" t="s">
        <v>643</v>
      </c>
      <c r="H2001">
        <v>12</v>
      </c>
      <c r="I2001">
        <v>1</v>
      </c>
      <c r="J2001">
        <v>24</v>
      </c>
      <c r="K2001">
        <v>95</v>
      </c>
      <c r="L2001">
        <v>2</v>
      </c>
      <c r="M2001">
        <v>34</v>
      </c>
      <c r="N2001">
        <v>4</v>
      </c>
      <c r="O2001">
        <v>7.9</v>
      </c>
      <c r="P2001">
        <v>2</v>
      </c>
      <c r="Z2001">
        <v>95</v>
      </c>
      <c r="AA2001">
        <v>2</v>
      </c>
      <c r="AB2001">
        <v>0</v>
      </c>
    </row>
    <row r="2002" spans="1:28" x14ac:dyDescent="0.25">
      <c r="A2002">
        <v>2009</v>
      </c>
      <c r="B2002">
        <v>114</v>
      </c>
      <c r="C2002" t="s">
        <v>1348</v>
      </c>
      <c r="D2002" t="str">
        <f>IFERROR(INDEX('Draft Master List'!E:F,MATCH(C2002,'Draft Master List'!E:E,0),2),"N/A")</f>
        <v>N/A</v>
      </c>
      <c r="E2002" t="s">
        <v>13</v>
      </c>
      <c r="F2002">
        <v>31</v>
      </c>
      <c r="H2002">
        <v>6</v>
      </c>
      <c r="I2002">
        <v>0</v>
      </c>
      <c r="J2002">
        <v>23</v>
      </c>
      <c r="K2002">
        <v>65</v>
      </c>
      <c r="L2002">
        <v>0</v>
      </c>
      <c r="M2002">
        <v>14</v>
      </c>
      <c r="N2002">
        <v>2.8</v>
      </c>
      <c r="O2002">
        <v>10.8</v>
      </c>
      <c r="P2002">
        <v>3.8</v>
      </c>
      <c r="Q2002">
        <v>7</v>
      </c>
      <c r="R2002">
        <v>6</v>
      </c>
      <c r="S2002">
        <v>65</v>
      </c>
      <c r="T2002">
        <v>10.8</v>
      </c>
      <c r="U2002">
        <v>0</v>
      </c>
      <c r="V2002">
        <v>33</v>
      </c>
      <c r="W2002">
        <v>1</v>
      </c>
      <c r="X2002">
        <v>10.8</v>
      </c>
      <c r="Y2002" s="2">
        <v>0.85699999999999998</v>
      </c>
      <c r="Z2002">
        <v>130</v>
      </c>
      <c r="AA2002">
        <v>0</v>
      </c>
      <c r="AB2002">
        <v>0</v>
      </c>
    </row>
    <row r="2003" spans="1:28" x14ac:dyDescent="0.25">
      <c r="A2003">
        <v>2009</v>
      </c>
      <c r="B2003">
        <v>115</v>
      </c>
      <c r="C2003" t="s">
        <v>423</v>
      </c>
      <c r="D2003" t="str">
        <f>IFERROR(INDEX('Draft Master List'!E:F,MATCH(C2003,'Draft Master List'!E:E,0),2),"N/A")</f>
        <v>2042008</v>
      </c>
      <c r="E2003" t="s">
        <v>33</v>
      </c>
      <c r="F2003">
        <v>25</v>
      </c>
      <c r="H2003">
        <v>16</v>
      </c>
      <c r="I2003">
        <v>0</v>
      </c>
      <c r="J2003">
        <v>23</v>
      </c>
      <c r="K2003">
        <v>89</v>
      </c>
      <c r="L2003">
        <v>1</v>
      </c>
      <c r="M2003">
        <v>18</v>
      </c>
      <c r="N2003">
        <v>3.9</v>
      </c>
      <c r="O2003">
        <v>5.6</v>
      </c>
      <c r="P2003">
        <v>1.4</v>
      </c>
      <c r="Q2003">
        <v>20</v>
      </c>
      <c r="R2003">
        <v>20</v>
      </c>
      <c r="S2003">
        <v>158</v>
      </c>
      <c r="T2003">
        <v>7.9</v>
      </c>
      <c r="U2003">
        <v>2</v>
      </c>
      <c r="V2003">
        <v>18</v>
      </c>
      <c r="W2003">
        <v>1.3</v>
      </c>
      <c r="X2003">
        <v>9.9</v>
      </c>
      <c r="Y2003" s="2">
        <v>1</v>
      </c>
      <c r="Z2003">
        <v>247</v>
      </c>
      <c r="AA2003">
        <v>3</v>
      </c>
      <c r="AB2003">
        <v>0</v>
      </c>
    </row>
    <row r="2004" spans="1:28" x14ac:dyDescent="0.25">
      <c r="A2004">
        <v>2009</v>
      </c>
      <c r="B2004">
        <v>116</v>
      </c>
      <c r="C2004" t="s">
        <v>593</v>
      </c>
      <c r="D2004" t="str">
        <f>IFERROR(INDEX('Draft Master List'!E:F,MATCH(C2004,'Draft Master List'!E:E,0),2),"N/A")</f>
        <v>N/A</v>
      </c>
      <c r="E2004" t="s">
        <v>0</v>
      </c>
      <c r="F2004">
        <v>30</v>
      </c>
      <c r="G2004" t="s">
        <v>1</v>
      </c>
      <c r="H2004">
        <v>15</v>
      </c>
      <c r="I2004">
        <v>15</v>
      </c>
      <c r="J2004">
        <v>22</v>
      </c>
      <c r="K2004">
        <v>33</v>
      </c>
      <c r="L2004">
        <v>2</v>
      </c>
      <c r="M2004">
        <v>10</v>
      </c>
      <c r="N2004">
        <v>1.5</v>
      </c>
      <c r="O2004">
        <v>2.2000000000000002</v>
      </c>
      <c r="P2004">
        <v>1.5</v>
      </c>
      <c r="Q2004">
        <v>1</v>
      </c>
      <c r="R2004">
        <v>1</v>
      </c>
      <c r="S2004">
        <v>-4</v>
      </c>
      <c r="T2004">
        <v>-4</v>
      </c>
      <c r="U2004">
        <v>0</v>
      </c>
      <c r="V2004">
        <v>-4</v>
      </c>
      <c r="W2004">
        <v>0.1</v>
      </c>
      <c r="X2004">
        <v>-0.3</v>
      </c>
      <c r="Y2004" s="2">
        <v>1</v>
      </c>
      <c r="Z2004">
        <v>29</v>
      </c>
      <c r="AA2004">
        <v>2</v>
      </c>
      <c r="AB2004">
        <v>10</v>
      </c>
    </row>
    <row r="2005" spans="1:28" x14ac:dyDescent="0.25">
      <c r="A2005">
        <v>2009</v>
      </c>
      <c r="B2005">
        <v>117</v>
      </c>
      <c r="C2005" t="s">
        <v>338</v>
      </c>
      <c r="D2005" t="str">
        <f>IFERROR(INDEX('Draft Master List'!E:F,MATCH(C2005,'Draft Master List'!E:E,0),2),"N/A")</f>
        <v>1112009</v>
      </c>
      <c r="E2005" t="s">
        <v>22</v>
      </c>
      <c r="F2005">
        <v>22</v>
      </c>
      <c r="H2005">
        <v>8</v>
      </c>
      <c r="I2005">
        <v>0</v>
      </c>
      <c r="J2005">
        <v>22</v>
      </c>
      <c r="K2005">
        <v>49</v>
      </c>
      <c r="L2005">
        <v>0</v>
      </c>
      <c r="M2005">
        <v>11</v>
      </c>
      <c r="N2005">
        <v>2.2000000000000002</v>
      </c>
      <c r="O2005">
        <v>6.1</v>
      </c>
      <c r="P2005">
        <v>2.8</v>
      </c>
      <c r="Q2005">
        <v>2</v>
      </c>
      <c r="R2005">
        <v>2</v>
      </c>
      <c r="S2005">
        <v>15</v>
      </c>
      <c r="T2005">
        <v>7.5</v>
      </c>
      <c r="U2005">
        <v>0</v>
      </c>
      <c r="V2005">
        <v>13</v>
      </c>
      <c r="W2005">
        <v>0.3</v>
      </c>
      <c r="X2005">
        <v>1.9</v>
      </c>
      <c r="Y2005" s="2">
        <v>1</v>
      </c>
      <c r="Z2005">
        <v>64</v>
      </c>
      <c r="AA2005">
        <v>0</v>
      </c>
      <c r="AB2005">
        <v>1</v>
      </c>
    </row>
    <row r="2006" spans="1:28" x14ac:dyDescent="0.25">
      <c r="A2006">
        <v>2009</v>
      </c>
      <c r="B2006">
        <v>118</v>
      </c>
      <c r="C2006" t="s">
        <v>132</v>
      </c>
      <c r="D2006" t="str">
        <f>IFERROR(INDEX('Draft Master List'!E:F,MATCH(C2006,'Draft Master List'!E:E,0),2),"N/A")</f>
        <v>1602008</v>
      </c>
      <c r="E2006" t="s">
        <v>14</v>
      </c>
      <c r="F2006">
        <v>23</v>
      </c>
      <c r="G2006" t="s">
        <v>62</v>
      </c>
      <c r="H2006">
        <v>6</v>
      </c>
      <c r="I2006">
        <v>4</v>
      </c>
      <c r="J2006">
        <v>22</v>
      </c>
      <c r="K2006">
        <v>148</v>
      </c>
      <c r="L2006">
        <v>0</v>
      </c>
      <c r="M2006">
        <v>29</v>
      </c>
      <c r="N2006">
        <v>6.7</v>
      </c>
      <c r="O2006">
        <v>24.7</v>
      </c>
      <c r="P2006">
        <v>3.7</v>
      </c>
      <c r="Z2006">
        <v>148</v>
      </c>
      <c r="AA2006">
        <v>0</v>
      </c>
      <c r="AB2006">
        <v>7</v>
      </c>
    </row>
    <row r="2007" spans="1:28" x14ac:dyDescent="0.25">
      <c r="A2007">
        <v>2009</v>
      </c>
      <c r="B2007">
        <v>119</v>
      </c>
      <c r="C2007" t="s">
        <v>465</v>
      </c>
      <c r="D2007" t="str">
        <f>IFERROR(INDEX('Draft Master List'!E:F,MATCH(C2007,'Draft Master List'!E:E,0),2),"N/A")</f>
        <v>932007</v>
      </c>
      <c r="E2007" t="s">
        <v>63</v>
      </c>
      <c r="F2007">
        <v>25</v>
      </c>
      <c r="H2007">
        <v>8</v>
      </c>
      <c r="I2007">
        <v>0</v>
      </c>
      <c r="J2007">
        <v>22</v>
      </c>
      <c r="K2007">
        <v>120</v>
      </c>
      <c r="L2007">
        <v>1</v>
      </c>
      <c r="M2007">
        <v>36</v>
      </c>
      <c r="N2007">
        <v>5.5</v>
      </c>
      <c r="O2007">
        <v>15</v>
      </c>
      <c r="P2007">
        <v>2.8</v>
      </c>
      <c r="Q2007">
        <v>3</v>
      </c>
      <c r="R2007">
        <v>2</v>
      </c>
      <c r="S2007">
        <v>12</v>
      </c>
      <c r="T2007">
        <v>6</v>
      </c>
      <c r="U2007">
        <v>0</v>
      </c>
      <c r="V2007">
        <v>12</v>
      </c>
      <c r="W2007">
        <v>0.3</v>
      </c>
      <c r="X2007">
        <v>1.5</v>
      </c>
      <c r="Y2007" s="2">
        <v>0.66700000000000004</v>
      </c>
      <c r="Z2007">
        <v>132</v>
      </c>
      <c r="AA2007">
        <v>1</v>
      </c>
      <c r="AB2007">
        <v>0</v>
      </c>
    </row>
    <row r="2008" spans="1:28" x14ac:dyDescent="0.25">
      <c r="A2008">
        <v>2009</v>
      </c>
      <c r="B2008">
        <v>120</v>
      </c>
      <c r="C2008" t="s">
        <v>389</v>
      </c>
      <c r="D2008" t="str">
        <f>IFERROR(INDEX('Draft Master List'!E:F,MATCH(C2008,'Draft Master List'!E:E,0),2),"N/A")</f>
        <v>692008</v>
      </c>
      <c r="E2008" t="s">
        <v>13</v>
      </c>
      <c r="F2008">
        <v>24</v>
      </c>
      <c r="G2008" t="s">
        <v>212</v>
      </c>
      <c r="H2008">
        <v>15</v>
      </c>
      <c r="I2008">
        <v>10</v>
      </c>
      <c r="J2008">
        <v>21</v>
      </c>
      <c r="K2008">
        <v>74</v>
      </c>
      <c r="L2008">
        <v>0</v>
      </c>
      <c r="M2008">
        <v>15</v>
      </c>
      <c r="N2008">
        <v>3.5</v>
      </c>
      <c r="O2008">
        <v>4.9000000000000004</v>
      </c>
      <c r="P2008">
        <v>1.4</v>
      </c>
      <c r="Q2008">
        <v>11</v>
      </c>
      <c r="R2008">
        <v>9</v>
      </c>
      <c r="S2008">
        <v>24</v>
      </c>
      <c r="T2008">
        <v>2.7</v>
      </c>
      <c r="U2008">
        <v>0</v>
      </c>
      <c r="V2008">
        <v>5</v>
      </c>
      <c r="W2008">
        <v>0.6</v>
      </c>
      <c r="X2008">
        <v>1.6</v>
      </c>
      <c r="Y2008" s="2">
        <v>0.81799999999999995</v>
      </c>
      <c r="Z2008">
        <v>98</v>
      </c>
      <c r="AA2008">
        <v>0</v>
      </c>
      <c r="AB2008">
        <v>1</v>
      </c>
    </row>
    <row r="2009" spans="1:28" x14ac:dyDescent="0.25">
      <c r="A2009">
        <v>2009</v>
      </c>
      <c r="B2009">
        <v>121</v>
      </c>
      <c r="C2009" t="s">
        <v>601</v>
      </c>
      <c r="D2009" t="str">
        <f>IFERROR(INDEX('Draft Master List'!E:F,MATCH(C2009,'Draft Master List'!E:E,0),2),"N/A")</f>
        <v>N/A</v>
      </c>
      <c r="E2009" t="s">
        <v>10</v>
      </c>
      <c r="F2009">
        <v>38</v>
      </c>
      <c r="G2009" t="s">
        <v>1</v>
      </c>
      <c r="H2009">
        <v>15</v>
      </c>
      <c r="I2009">
        <v>15</v>
      </c>
      <c r="J2009">
        <v>21</v>
      </c>
      <c r="K2009">
        <v>10</v>
      </c>
      <c r="L2009">
        <v>0</v>
      </c>
      <c r="M2009">
        <v>10</v>
      </c>
      <c r="N2009">
        <v>0.5</v>
      </c>
      <c r="O2009">
        <v>0.7</v>
      </c>
      <c r="P2009">
        <v>1.4</v>
      </c>
      <c r="Z2009">
        <v>10</v>
      </c>
      <c r="AA2009">
        <v>0</v>
      </c>
      <c r="AB2009">
        <v>11</v>
      </c>
    </row>
    <row r="2010" spans="1:28" x14ac:dyDescent="0.25">
      <c r="A2010">
        <v>2009</v>
      </c>
      <c r="B2010">
        <v>122</v>
      </c>
      <c r="C2010" t="s">
        <v>325</v>
      </c>
      <c r="D2010" t="str">
        <f>IFERROR(INDEX('Draft Master List'!E:F,MATCH(C2010,'Draft Master List'!E:E,0),2),"N/A")</f>
        <v>442009</v>
      </c>
      <c r="E2010" t="s">
        <v>33</v>
      </c>
      <c r="F2010">
        <v>23</v>
      </c>
      <c r="H2010">
        <v>13</v>
      </c>
      <c r="I2010">
        <v>0</v>
      </c>
      <c r="J2010">
        <v>21</v>
      </c>
      <c r="K2010">
        <v>81</v>
      </c>
      <c r="L2010">
        <v>0</v>
      </c>
      <c r="M2010">
        <v>33</v>
      </c>
      <c r="N2010">
        <v>3.9</v>
      </c>
      <c r="O2010">
        <v>6.2</v>
      </c>
      <c r="P2010">
        <v>1.6</v>
      </c>
      <c r="Z2010">
        <v>81</v>
      </c>
      <c r="AA2010">
        <v>0</v>
      </c>
      <c r="AB2010">
        <v>1</v>
      </c>
    </row>
    <row r="2011" spans="1:28" x14ac:dyDescent="0.25">
      <c r="A2011">
        <v>2009</v>
      </c>
      <c r="B2011">
        <v>123</v>
      </c>
      <c r="C2011" t="s">
        <v>1383</v>
      </c>
      <c r="D2011" t="str">
        <f>IFERROR(INDEX('Draft Master List'!E:F,MATCH(C2011,'Draft Master List'!E:E,0),2),"N/A")</f>
        <v>N/A</v>
      </c>
      <c r="E2011" t="s">
        <v>22</v>
      </c>
      <c r="F2011">
        <v>33</v>
      </c>
      <c r="G2011" t="s">
        <v>732</v>
      </c>
      <c r="H2011">
        <v>11</v>
      </c>
      <c r="I2011">
        <v>4</v>
      </c>
      <c r="J2011">
        <v>20</v>
      </c>
      <c r="K2011">
        <v>52</v>
      </c>
      <c r="L2011">
        <v>1</v>
      </c>
      <c r="M2011">
        <v>18</v>
      </c>
      <c r="N2011">
        <v>2.6</v>
      </c>
      <c r="O2011">
        <v>4.7</v>
      </c>
      <c r="P2011">
        <v>1.8</v>
      </c>
      <c r="Q2011">
        <v>9</v>
      </c>
      <c r="R2011">
        <v>4</v>
      </c>
      <c r="S2011">
        <v>23</v>
      </c>
      <c r="T2011">
        <v>5.8</v>
      </c>
      <c r="U2011">
        <v>1</v>
      </c>
      <c r="V2011">
        <v>12</v>
      </c>
      <c r="W2011">
        <v>0.4</v>
      </c>
      <c r="X2011">
        <v>2.1</v>
      </c>
      <c r="Y2011" s="2">
        <v>0.44400000000000001</v>
      </c>
      <c r="Z2011">
        <v>75</v>
      </c>
      <c r="AA2011">
        <v>2</v>
      </c>
      <c r="AB2011">
        <v>1</v>
      </c>
    </row>
    <row r="2012" spans="1:28" x14ac:dyDescent="0.25">
      <c r="A2012">
        <v>2009</v>
      </c>
      <c r="B2012">
        <v>124</v>
      </c>
      <c r="C2012" t="s">
        <v>440</v>
      </c>
      <c r="D2012" t="str">
        <f>IFERROR(INDEX('Draft Master List'!E:F,MATCH(C2012,'Draft Master List'!E:E,0),2),"N/A")</f>
        <v>222007</v>
      </c>
      <c r="E2012" t="s">
        <v>64</v>
      </c>
      <c r="F2012">
        <v>25</v>
      </c>
      <c r="G2012" t="s">
        <v>1</v>
      </c>
      <c r="H2012">
        <v>10</v>
      </c>
      <c r="I2012">
        <v>9</v>
      </c>
      <c r="J2012">
        <v>20</v>
      </c>
      <c r="K2012">
        <v>98</v>
      </c>
      <c r="L2012">
        <v>1</v>
      </c>
      <c r="M2012">
        <v>24</v>
      </c>
      <c r="N2012">
        <v>4.9000000000000004</v>
      </c>
      <c r="O2012">
        <v>9.8000000000000007</v>
      </c>
      <c r="P2012">
        <v>2</v>
      </c>
      <c r="Q2012">
        <v>1</v>
      </c>
      <c r="R2012">
        <v>1</v>
      </c>
      <c r="S2012">
        <v>18</v>
      </c>
      <c r="T2012">
        <v>18</v>
      </c>
      <c r="U2012">
        <v>0</v>
      </c>
      <c r="V2012">
        <v>18</v>
      </c>
      <c r="W2012">
        <v>0.1</v>
      </c>
      <c r="X2012">
        <v>1.8</v>
      </c>
      <c r="Y2012" s="2">
        <v>1</v>
      </c>
      <c r="Z2012">
        <v>116</v>
      </c>
      <c r="AA2012">
        <v>1</v>
      </c>
      <c r="AB2012">
        <v>4</v>
      </c>
    </row>
    <row r="2013" spans="1:28" x14ac:dyDescent="0.25">
      <c r="A2013">
        <v>2009</v>
      </c>
      <c r="B2013">
        <v>125</v>
      </c>
      <c r="C2013" t="s">
        <v>11</v>
      </c>
      <c r="D2013" t="str">
        <f>IFERROR(INDEX('Draft Master List'!E:F,MATCH(C2013,'Draft Master List'!E:E,0),2),"N/A")</f>
        <v>12009</v>
      </c>
      <c r="E2013" t="s">
        <v>12</v>
      </c>
      <c r="F2013">
        <v>21</v>
      </c>
      <c r="G2013" t="s">
        <v>1</v>
      </c>
      <c r="H2013">
        <v>10</v>
      </c>
      <c r="I2013">
        <v>10</v>
      </c>
      <c r="J2013">
        <v>20</v>
      </c>
      <c r="K2013">
        <v>108</v>
      </c>
      <c r="L2013">
        <v>2</v>
      </c>
      <c r="M2013">
        <v>21</v>
      </c>
      <c r="N2013">
        <v>5.4</v>
      </c>
      <c r="O2013">
        <v>10.8</v>
      </c>
      <c r="P2013">
        <v>2</v>
      </c>
      <c r="Z2013">
        <v>108</v>
      </c>
      <c r="AA2013">
        <v>2</v>
      </c>
      <c r="AB2013">
        <v>4</v>
      </c>
    </row>
    <row r="2014" spans="1:28" x14ac:dyDescent="0.25">
      <c r="A2014">
        <v>2009</v>
      </c>
      <c r="B2014">
        <v>126</v>
      </c>
      <c r="C2014" t="s">
        <v>819</v>
      </c>
      <c r="D2014" t="str">
        <f>IFERROR(INDEX('Draft Master List'!E:F,MATCH(C2014,'Draft Master List'!E:E,0),2),"N/A")</f>
        <v>N/A</v>
      </c>
      <c r="E2014" t="s">
        <v>20</v>
      </c>
      <c r="F2014">
        <v>33</v>
      </c>
      <c r="G2014" t="s">
        <v>1</v>
      </c>
      <c r="H2014">
        <v>16</v>
      </c>
      <c r="I2014">
        <v>16</v>
      </c>
      <c r="J2014">
        <v>19</v>
      </c>
      <c r="K2014">
        <v>-13</v>
      </c>
      <c r="L2014">
        <v>0</v>
      </c>
      <c r="M2014">
        <v>3</v>
      </c>
      <c r="N2014">
        <v>-0.7</v>
      </c>
      <c r="O2014">
        <v>-0.8</v>
      </c>
      <c r="P2014">
        <v>1.2</v>
      </c>
      <c r="Z2014">
        <v>-13</v>
      </c>
      <c r="AA2014">
        <v>0</v>
      </c>
      <c r="AB2014">
        <v>2</v>
      </c>
    </row>
    <row r="2015" spans="1:28" x14ac:dyDescent="0.25">
      <c r="A2015">
        <v>2009</v>
      </c>
      <c r="B2015">
        <v>127</v>
      </c>
      <c r="C2015" t="s">
        <v>614</v>
      </c>
      <c r="D2015" t="str">
        <f>IFERROR(INDEX('Draft Master List'!E:F,MATCH(C2015,'Draft Master List'!E:E,0),2),"N/A")</f>
        <v>N/A</v>
      </c>
      <c r="E2015" t="s">
        <v>12</v>
      </c>
      <c r="F2015">
        <v>32</v>
      </c>
      <c r="G2015" t="s">
        <v>62</v>
      </c>
      <c r="H2015">
        <v>8</v>
      </c>
      <c r="I2015">
        <v>5</v>
      </c>
      <c r="J2015">
        <v>18</v>
      </c>
      <c r="K2015">
        <v>91</v>
      </c>
      <c r="L2015">
        <v>0</v>
      </c>
      <c r="M2015">
        <v>32</v>
      </c>
      <c r="N2015">
        <v>5.0999999999999996</v>
      </c>
      <c r="O2015">
        <v>11.4</v>
      </c>
      <c r="P2015">
        <v>2.2999999999999998</v>
      </c>
      <c r="Z2015">
        <v>91</v>
      </c>
      <c r="AA2015">
        <v>0</v>
      </c>
      <c r="AB2015">
        <v>4</v>
      </c>
    </row>
    <row r="2016" spans="1:28" x14ac:dyDescent="0.25">
      <c r="A2016">
        <v>2009</v>
      </c>
      <c r="B2016">
        <v>128</v>
      </c>
      <c r="C2016" t="s">
        <v>552</v>
      </c>
      <c r="D2016" t="str">
        <f>IFERROR(INDEX('Draft Master List'!E:F,MATCH(C2016,'Draft Master List'!E:E,0),2),"N/A")</f>
        <v>1942006</v>
      </c>
      <c r="E2016" t="s">
        <v>16</v>
      </c>
      <c r="F2016">
        <v>26</v>
      </c>
      <c r="G2016" t="s">
        <v>62</v>
      </c>
      <c r="H2016">
        <v>7</v>
      </c>
      <c r="I2016">
        <v>4</v>
      </c>
      <c r="J2016">
        <v>18</v>
      </c>
      <c r="K2016">
        <v>108</v>
      </c>
      <c r="L2016">
        <v>0</v>
      </c>
      <c r="M2016">
        <v>21</v>
      </c>
      <c r="N2016">
        <v>6</v>
      </c>
      <c r="O2016">
        <v>15.4</v>
      </c>
      <c r="P2016">
        <v>2.6</v>
      </c>
      <c r="Z2016">
        <v>108</v>
      </c>
      <c r="AA2016">
        <v>0</v>
      </c>
      <c r="AB2016">
        <v>5</v>
      </c>
    </row>
    <row r="2017" spans="1:28" x14ac:dyDescent="0.25">
      <c r="A2017">
        <v>2009</v>
      </c>
      <c r="B2017">
        <v>129</v>
      </c>
      <c r="C2017" t="s">
        <v>437</v>
      </c>
      <c r="D2017" t="str">
        <f>IFERROR(INDEX('Draft Master List'!E:F,MATCH(C2017,'Draft Master List'!E:E,0),2),"N/A")</f>
        <v>12007</v>
      </c>
      <c r="E2017" t="s">
        <v>16</v>
      </c>
      <c r="F2017">
        <v>24</v>
      </c>
      <c r="G2017" t="s">
        <v>1</v>
      </c>
      <c r="H2017">
        <v>12</v>
      </c>
      <c r="I2017">
        <v>9</v>
      </c>
      <c r="J2017">
        <v>18</v>
      </c>
      <c r="K2017">
        <v>44</v>
      </c>
      <c r="L2017">
        <v>0</v>
      </c>
      <c r="M2017">
        <v>15</v>
      </c>
      <c r="N2017">
        <v>2.4</v>
      </c>
      <c r="O2017">
        <v>3.7</v>
      </c>
      <c r="P2017">
        <v>1.5</v>
      </c>
      <c r="Z2017">
        <v>44</v>
      </c>
      <c r="AA2017">
        <v>0</v>
      </c>
      <c r="AB2017">
        <v>9</v>
      </c>
    </row>
    <row r="2018" spans="1:28" x14ac:dyDescent="0.25">
      <c r="A2018">
        <v>2009</v>
      </c>
      <c r="B2018">
        <v>130</v>
      </c>
      <c r="C2018" t="s">
        <v>528</v>
      </c>
      <c r="D2018" t="str">
        <f>IFERROR(INDEX('Draft Master List'!E:F,MATCH(C2018,'Draft Master List'!E:E,0),2),"N/A")</f>
        <v>1032006</v>
      </c>
      <c r="E2018" t="s">
        <v>32</v>
      </c>
      <c r="F2018">
        <v>26</v>
      </c>
      <c r="G2018" t="s">
        <v>77</v>
      </c>
      <c r="H2018">
        <v>13</v>
      </c>
      <c r="I2018">
        <v>2</v>
      </c>
      <c r="J2018">
        <v>18</v>
      </c>
      <c r="K2018">
        <v>207</v>
      </c>
      <c r="L2018">
        <v>1</v>
      </c>
      <c r="M2018">
        <v>57</v>
      </c>
      <c r="N2018">
        <v>11.5</v>
      </c>
      <c r="O2018">
        <v>15.9</v>
      </c>
      <c r="P2018">
        <v>1.4</v>
      </c>
      <c r="Q2018">
        <v>12</v>
      </c>
      <c r="R2018">
        <v>7</v>
      </c>
      <c r="S2018">
        <v>63</v>
      </c>
      <c r="T2018">
        <v>9</v>
      </c>
      <c r="U2018">
        <v>0</v>
      </c>
      <c r="V2018">
        <v>19</v>
      </c>
      <c r="W2018">
        <v>0.5</v>
      </c>
      <c r="X2018">
        <v>4.8</v>
      </c>
      <c r="Y2018" s="2">
        <v>0.58299999999999996</v>
      </c>
      <c r="Z2018">
        <v>270</v>
      </c>
      <c r="AA2018">
        <v>1</v>
      </c>
      <c r="AB2018">
        <v>0</v>
      </c>
    </row>
    <row r="2019" spans="1:28" x14ac:dyDescent="0.25">
      <c r="A2019">
        <v>2009</v>
      </c>
      <c r="B2019">
        <v>131</v>
      </c>
      <c r="C2019" t="s">
        <v>648</v>
      </c>
      <c r="D2019" t="str">
        <f>IFERROR(INDEX('Draft Master List'!E:F,MATCH(C2019,'Draft Master List'!E:E,0),2),"N/A")</f>
        <v>N/A</v>
      </c>
      <c r="E2019" t="s">
        <v>22</v>
      </c>
      <c r="F2019">
        <v>34</v>
      </c>
      <c r="G2019" t="s">
        <v>1</v>
      </c>
      <c r="H2019">
        <v>11</v>
      </c>
      <c r="I2019">
        <v>11</v>
      </c>
      <c r="J2019">
        <v>17</v>
      </c>
      <c r="K2019">
        <v>60</v>
      </c>
      <c r="L2019">
        <v>0</v>
      </c>
      <c r="M2019">
        <v>11</v>
      </c>
      <c r="N2019">
        <v>3.5</v>
      </c>
      <c r="O2019">
        <v>5.5</v>
      </c>
      <c r="P2019">
        <v>1.5</v>
      </c>
      <c r="Z2019">
        <v>60</v>
      </c>
      <c r="AA2019">
        <v>0</v>
      </c>
      <c r="AB2019">
        <v>6</v>
      </c>
    </row>
    <row r="2020" spans="1:28" x14ac:dyDescent="0.25">
      <c r="A2020">
        <v>2009</v>
      </c>
      <c r="B2020">
        <v>132</v>
      </c>
      <c r="C2020" t="s">
        <v>519</v>
      </c>
      <c r="D2020" t="str">
        <f>IFERROR(INDEX('Draft Master List'!E:F,MATCH(C2020,'Draft Master List'!E:E,0),2),"N/A")</f>
        <v>642006</v>
      </c>
      <c r="E2020" t="s">
        <v>18</v>
      </c>
      <c r="F2020">
        <v>26</v>
      </c>
      <c r="H2020">
        <v>8</v>
      </c>
      <c r="I2020">
        <v>0</v>
      </c>
      <c r="J2020">
        <v>17</v>
      </c>
      <c r="K2020">
        <v>-10</v>
      </c>
      <c r="L2020">
        <v>0</v>
      </c>
      <c r="M2020">
        <v>6</v>
      </c>
      <c r="N2020">
        <v>-0.6</v>
      </c>
      <c r="O2020">
        <v>-1.3</v>
      </c>
      <c r="P2020">
        <v>2.1</v>
      </c>
      <c r="Z2020">
        <v>-10</v>
      </c>
      <c r="AA2020">
        <v>0</v>
      </c>
      <c r="AB2020">
        <v>0</v>
      </c>
    </row>
    <row r="2021" spans="1:28" x14ac:dyDescent="0.25">
      <c r="A2021">
        <v>2009</v>
      </c>
      <c r="B2021">
        <v>133</v>
      </c>
      <c r="C2021" t="s">
        <v>8</v>
      </c>
      <c r="D2021" t="str">
        <f>IFERROR(INDEX('Draft Master List'!E:F,MATCH(C2021,'Draft Master List'!E:E,0),2),"N/A")</f>
        <v>N/A</v>
      </c>
      <c r="E2021" t="s">
        <v>9</v>
      </c>
      <c r="F2021">
        <v>28</v>
      </c>
      <c r="G2021" t="s">
        <v>1</v>
      </c>
      <c r="H2021">
        <v>16</v>
      </c>
      <c r="I2021">
        <v>16</v>
      </c>
      <c r="J2021">
        <v>17</v>
      </c>
      <c r="K2021">
        <v>65</v>
      </c>
      <c r="L2021">
        <v>0</v>
      </c>
      <c r="M2021">
        <v>14</v>
      </c>
      <c r="N2021">
        <v>3.8</v>
      </c>
      <c r="O2021">
        <v>4.0999999999999996</v>
      </c>
      <c r="P2021">
        <v>1.1000000000000001</v>
      </c>
      <c r="Z2021">
        <v>65</v>
      </c>
      <c r="AA2021">
        <v>0</v>
      </c>
      <c r="AB2021">
        <v>13</v>
      </c>
    </row>
    <row r="2022" spans="1:28" x14ac:dyDescent="0.25">
      <c r="A2022">
        <v>2009</v>
      </c>
      <c r="B2022">
        <v>134</v>
      </c>
      <c r="C2022" t="s">
        <v>111</v>
      </c>
      <c r="D2022" t="str">
        <f>IFERROR(INDEX('Draft Master List'!E:F,MATCH(C2022,'Draft Master List'!E:E,0),2),"N/A")</f>
        <v>572008</v>
      </c>
      <c r="E2022" t="s">
        <v>33</v>
      </c>
      <c r="F2022">
        <v>24</v>
      </c>
      <c r="G2022" t="s">
        <v>1</v>
      </c>
      <c r="H2022">
        <v>14</v>
      </c>
      <c r="I2022">
        <v>13</v>
      </c>
      <c r="J2022">
        <v>16</v>
      </c>
      <c r="K2022">
        <v>32</v>
      </c>
      <c r="L2022">
        <v>1</v>
      </c>
      <c r="M2022">
        <v>12</v>
      </c>
      <c r="N2022">
        <v>2</v>
      </c>
      <c r="O2022">
        <v>2.2999999999999998</v>
      </c>
      <c r="P2022">
        <v>1.1000000000000001</v>
      </c>
      <c r="Z2022">
        <v>32</v>
      </c>
      <c r="AA2022">
        <v>1</v>
      </c>
      <c r="AB2022">
        <v>4</v>
      </c>
    </row>
    <row r="2023" spans="1:28" x14ac:dyDescent="0.25">
      <c r="A2023">
        <v>2009</v>
      </c>
      <c r="B2023">
        <v>135</v>
      </c>
      <c r="C2023" t="s">
        <v>633</v>
      </c>
      <c r="D2023" t="str">
        <f>IFERROR(INDEX('Draft Master List'!E:F,MATCH(C2023,'Draft Master List'!E:E,0),2),"N/A")</f>
        <v>N/A</v>
      </c>
      <c r="E2023" t="s">
        <v>19</v>
      </c>
      <c r="F2023">
        <v>29</v>
      </c>
      <c r="G2023" t="s">
        <v>62</v>
      </c>
      <c r="H2023">
        <v>13</v>
      </c>
      <c r="I2023">
        <v>2</v>
      </c>
      <c r="J2023">
        <v>16</v>
      </c>
      <c r="K2023">
        <v>2</v>
      </c>
      <c r="L2023">
        <v>1</v>
      </c>
      <c r="M2023">
        <v>10</v>
      </c>
      <c r="N2023">
        <v>0.1</v>
      </c>
      <c r="O2023">
        <v>0.2</v>
      </c>
      <c r="P2023">
        <v>1.2</v>
      </c>
      <c r="Q2023">
        <v>3</v>
      </c>
      <c r="R2023">
        <v>2</v>
      </c>
      <c r="S2023">
        <v>29</v>
      </c>
      <c r="T2023">
        <v>14.5</v>
      </c>
      <c r="U2023">
        <v>0</v>
      </c>
      <c r="V2023">
        <v>24</v>
      </c>
      <c r="W2023">
        <v>0.2</v>
      </c>
      <c r="X2023">
        <v>2.2000000000000002</v>
      </c>
      <c r="Y2023" s="2">
        <v>0.66700000000000004</v>
      </c>
      <c r="Z2023">
        <v>31</v>
      </c>
      <c r="AA2023">
        <v>1</v>
      </c>
      <c r="AB2023">
        <v>5</v>
      </c>
    </row>
    <row r="2024" spans="1:28" x14ac:dyDescent="0.25">
      <c r="A2024">
        <v>2009</v>
      </c>
      <c r="B2024">
        <v>136</v>
      </c>
      <c r="C2024" t="s">
        <v>1335</v>
      </c>
      <c r="D2024" t="str">
        <f>IFERROR(INDEX('Draft Master List'!E:F,MATCH(C2024,'Draft Master List'!E:E,0),2),"N/A")</f>
        <v>N/A</v>
      </c>
      <c r="E2024" t="s">
        <v>6</v>
      </c>
      <c r="F2024">
        <v>24</v>
      </c>
      <c r="H2024">
        <v>16</v>
      </c>
      <c r="I2024">
        <v>0</v>
      </c>
      <c r="J2024">
        <v>15</v>
      </c>
      <c r="K2024">
        <v>44</v>
      </c>
      <c r="L2024">
        <v>1</v>
      </c>
      <c r="M2024">
        <v>9</v>
      </c>
      <c r="N2024">
        <v>2.9</v>
      </c>
      <c r="O2024">
        <v>2.8</v>
      </c>
      <c r="P2024">
        <v>0.9</v>
      </c>
      <c r="Z2024">
        <v>44</v>
      </c>
      <c r="AA2024">
        <v>1</v>
      </c>
      <c r="AB2024">
        <v>0</v>
      </c>
    </row>
    <row r="2025" spans="1:28" x14ac:dyDescent="0.25">
      <c r="A2025">
        <v>2009</v>
      </c>
      <c r="B2025">
        <v>137</v>
      </c>
      <c r="C2025" t="s">
        <v>102</v>
      </c>
      <c r="D2025" t="str">
        <f>IFERROR(INDEX('Draft Master List'!E:F,MATCH(C2025,'Draft Master List'!E:E,0),2),"N/A")</f>
        <v>1462008</v>
      </c>
      <c r="E2025" t="s">
        <v>12</v>
      </c>
      <c r="F2025">
        <v>23</v>
      </c>
      <c r="G2025" t="s">
        <v>212</v>
      </c>
      <c r="H2025">
        <v>13</v>
      </c>
      <c r="I2025">
        <v>8</v>
      </c>
      <c r="J2025">
        <v>15</v>
      </c>
      <c r="K2025">
        <v>46</v>
      </c>
      <c r="L2025">
        <v>0</v>
      </c>
      <c r="M2025">
        <v>10</v>
      </c>
      <c r="N2025">
        <v>3.1</v>
      </c>
      <c r="O2025">
        <v>3.5</v>
      </c>
      <c r="P2025">
        <v>1.2</v>
      </c>
      <c r="Q2025">
        <v>17</v>
      </c>
      <c r="R2025">
        <v>13</v>
      </c>
      <c r="S2025">
        <v>133</v>
      </c>
      <c r="T2025">
        <v>10.199999999999999</v>
      </c>
      <c r="U2025">
        <v>0</v>
      </c>
      <c r="V2025">
        <v>27</v>
      </c>
      <c r="W2025">
        <v>1</v>
      </c>
      <c r="X2025">
        <v>10.199999999999999</v>
      </c>
      <c r="Y2025" s="2">
        <v>0.76500000000000001</v>
      </c>
      <c r="Z2025">
        <v>179</v>
      </c>
      <c r="AA2025">
        <v>0</v>
      </c>
      <c r="AB2025">
        <v>0</v>
      </c>
    </row>
    <row r="2026" spans="1:28" x14ac:dyDescent="0.25">
      <c r="A2026">
        <v>2009</v>
      </c>
      <c r="B2026">
        <v>138</v>
      </c>
      <c r="C2026" t="s">
        <v>110</v>
      </c>
      <c r="D2026" t="str">
        <f>IFERROR(INDEX('Draft Master List'!E:F,MATCH(C2026,'Draft Master List'!E:E,0),2),"N/A")</f>
        <v>222009</v>
      </c>
      <c r="E2026" t="s">
        <v>18</v>
      </c>
      <c r="F2026">
        <v>21</v>
      </c>
      <c r="G2026" t="s">
        <v>74</v>
      </c>
      <c r="H2026">
        <v>15</v>
      </c>
      <c r="I2026">
        <v>8</v>
      </c>
      <c r="J2026">
        <v>15</v>
      </c>
      <c r="K2026">
        <v>135</v>
      </c>
      <c r="L2026">
        <v>0</v>
      </c>
      <c r="M2026">
        <v>35</v>
      </c>
      <c r="N2026">
        <v>9</v>
      </c>
      <c r="O2026">
        <v>9</v>
      </c>
      <c r="P2026">
        <v>1</v>
      </c>
      <c r="Q2026">
        <v>91</v>
      </c>
      <c r="R2026">
        <v>60</v>
      </c>
      <c r="S2026">
        <v>790</v>
      </c>
      <c r="T2026">
        <v>13.2</v>
      </c>
      <c r="U2026">
        <v>6</v>
      </c>
      <c r="V2026">
        <v>51</v>
      </c>
      <c r="W2026">
        <v>4</v>
      </c>
      <c r="X2026">
        <v>52.7</v>
      </c>
      <c r="Y2026" s="2">
        <v>0.65900000000000003</v>
      </c>
      <c r="Z2026">
        <v>925</v>
      </c>
      <c r="AA2026">
        <v>6</v>
      </c>
      <c r="AB2026">
        <v>1</v>
      </c>
    </row>
    <row r="2027" spans="1:28" x14ac:dyDescent="0.25">
      <c r="A2027">
        <v>2009</v>
      </c>
      <c r="B2027">
        <v>139</v>
      </c>
      <c r="C2027" t="s">
        <v>1384</v>
      </c>
      <c r="D2027" t="str">
        <f>IFERROR(INDEX('Draft Master List'!E:F,MATCH(C2027,'Draft Master List'!E:E,0),2),"N/A")</f>
        <v>N/A</v>
      </c>
      <c r="E2027" t="s">
        <v>20</v>
      </c>
      <c r="F2027">
        <v>24</v>
      </c>
      <c r="H2027">
        <v>14</v>
      </c>
      <c r="I2027">
        <v>0</v>
      </c>
      <c r="J2027">
        <v>15</v>
      </c>
      <c r="K2027">
        <v>102</v>
      </c>
      <c r="L2027">
        <v>2</v>
      </c>
      <c r="M2027">
        <v>31</v>
      </c>
      <c r="N2027">
        <v>6.8</v>
      </c>
      <c r="O2027">
        <v>7.3</v>
      </c>
      <c r="P2027">
        <v>1.1000000000000001</v>
      </c>
      <c r="Q2027">
        <v>4</v>
      </c>
      <c r="R2027">
        <v>3</v>
      </c>
      <c r="S2027">
        <v>1</v>
      </c>
      <c r="T2027">
        <v>0.3</v>
      </c>
      <c r="U2027">
        <v>0</v>
      </c>
      <c r="V2027">
        <v>5</v>
      </c>
      <c r="W2027">
        <v>0.2</v>
      </c>
      <c r="X2027">
        <v>0.1</v>
      </c>
      <c r="Y2027" s="2">
        <v>0.75</v>
      </c>
      <c r="Z2027">
        <v>103</v>
      </c>
      <c r="AA2027">
        <v>2</v>
      </c>
      <c r="AB2027">
        <v>0</v>
      </c>
    </row>
    <row r="2028" spans="1:28" x14ac:dyDescent="0.25">
      <c r="A2028">
        <v>2009</v>
      </c>
      <c r="B2028">
        <v>140</v>
      </c>
      <c r="C2028" t="s">
        <v>477</v>
      </c>
      <c r="D2028" t="str">
        <f>IFERROR(INDEX('Draft Master List'!E:F,MATCH(C2028,'Draft Master List'!E:E,0),2),"N/A")</f>
        <v>1482007</v>
      </c>
      <c r="E2028" t="s">
        <v>25</v>
      </c>
      <c r="F2028">
        <v>25</v>
      </c>
      <c r="H2028">
        <v>4</v>
      </c>
      <c r="I2028">
        <v>0</v>
      </c>
      <c r="J2028">
        <v>15</v>
      </c>
      <c r="K2028">
        <v>33</v>
      </c>
      <c r="L2028">
        <v>0</v>
      </c>
      <c r="M2028">
        <v>12</v>
      </c>
      <c r="N2028">
        <v>2.2000000000000002</v>
      </c>
      <c r="O2028">
        <v>8.3000000000000007</v>
      </c>
      <c r="P2028">
        <v>3.8</v>
      </c>
      <c r="Q2028">
        <v>2</v>
      </c>
      <c r="R2028">
        <v>2</v>
      </c>
      <c r="S2028">
        <v>9</v>
      </c>
      <c r="T2028">
        <v>4.5</v>
      </c>
      <c r="U2028">
        <v>0</v>
      </c>
      <c r="V2028">
        <v>5</v>
      </c>
      <c r="W2028">
        <v>0.5</v>
      </c>
      <c r="X2028">
        <v>2.2999999999999998</v>
      </c>
      <c r="Y2028" s="2">
        <v>1</v>
      </c>
      <c r="Z2028">
        <v>42</v>
      </c>
      <c r="AA2028">
        <v>0</v>
      </c>
      <c r="AB2028">
        <v>0</v>
      </c>
    </row>
    <row r="2029" spans="1:28" x14ac:dyDescent="0.25">
      <c r="A2029">
        <v>2009</v>
      </c>
      <c r="B2029">
        <v>141</v>
      </c>
      <c r="C2029" t="s">
        <v>974</v>
      </c>
      <c r="D2029" t="str">
        <f>IFERROR(INDEX('Draft Master List'!E:F,MATCH(C2029,'Draft Master List'!E:E,0),2),"N/A")</f>
        <v>N/A</v>
      </c>
      <c r="E2029" t="s">
        <v>32</v>
      </c>
      <c r="F2029">
        <v>24</v>
      </c>
      <c r="H2029">
        <v>10</v>
      </c>
      <c r="I2029">
        <v>0</v>
      </c>
      <c r="J2029">
        <v>15</v>
      </c>
      <c r="K2029">
        <v>64</v>
      </c>
      <c r="L2029">
        <v>0</v>
      </c>
      <c r="M2029">
        <v>16</v>
      </c>
      <c r="N2029">
        <v>4.3</v>
      </c>
      <c r="O2029">
        <v>6.4</v>
      </c>
      <c r="P2029">
        <v>1.5</v>
      </c>
      <c r="Q2029">
        <v>14</v>
      </c>
      <c r="R2029">
        <v>8</v>
      </c>
      <c r="S2029">
        <v>87</v>
      </c>
      <c r="T2029">
        <v>10.9</v>
      </c>
      <c r="U2029">
        <v>0</v>
      </c>
      <c r="V2029">
        <v>24</v>
      </c>
      <c r="W2029">
        <v>0.8</v>
      </c>
      <c r="X2029">
        <v>8.6999999999999993</v>
      </c>
      <c r="Y2029" s="2">
        <v>0.57099999999999995</v>
      </c>
      <c r="Z2029">
        <v>151</v>
      </c>
      <c r="AA2029">
        <v>0</v>
      </c>
      <c r="AB2029">
        <v>0</v>
      </c>
    </row>
    <row r="2030" spans="1:28" x14ac:dyDescent="0.25">
      <c r="A2030">
        <v>2009</v>
      </c>
      <c r="B2030">
        <v>142</v>
      </c>
      <c r="C2030" t="s">
        <v>718</v>
      </c>
      <c r="D2030" t="str">
        <f>IFERROR(INDEX('Draft Master List'!E:F,MATCH(C2030,'Draft Master List'!E:E,0),2),"N/A")</f>
        <v>N/A</v>
      </c>
      <c r="E2030" t="s">
        <v>25</v>
      </c>
      <c r="F2030">
        <v>25</v>
      </c>
      <c r="H2030">
        <v>7</v>
      </c>
      <c r="I2030">
        <v>0</v>
      </c>
      <c r="J2030">
        <v>14</v>
      </c>
      <c r="K2030">
        <v>55</v>
      </c>
      <c r="L2030">
        <v>0</v>
      </c>
      <c r="M2030">
        <v>16</v>
      </c>
      <c r="N2030">
        <v>3.9</v>
      </c>
      <c r="O2030">
        <v>7.9</v>
      </c>
      <c r="P2030">
        <v>2</v>
      </c>
      <c r="Q2030">
        <v>6</v>
      </c>
      <c r="R2030">
        <v>4</v>
      </c>
      <c r="S2030">
        <v>37</v>
      </c>
      <c r="T2030">
        <v>9.3000000000000007</v>
      </c>
      <c r="U2030">
        <v>1</v>
      </c>
      <c r="V2030">
        <v>20</v>
      </c>
      <c r="W2030">
        <v>0.6</v>
      </c>
      <c r="X2030">
        <v>5.3</v>
      </c>
      <c r="Y2030" s="2">
        <v>0.66700000000000004</v>
      </c>
      <c r="Z2030">
        <v>92</v>
      </c>
      <c r="AA2030">
        <v>1</v>
      </c>
      <c r="AB2030">
        <v>1</v>
      </c>
    </row>
    <row r="2031" spans="1:28" x14ac:dyDescent="0.25">
      <c r="A2031">
        <v>2009</v>
      </c>
      <c r="B2031">
        <v>143</v>
      </c>
      <c r="C2031" t="s">
        <v>464</v>
      </c>
      <c r="D2031" t="str">
        <f>IFERROR(INDEX('Draft Master List'!E:F,MATCH(C2031,'Draft Master List'!E:E,0),2),"N/A")</f>
        <v>922007</v>
      </c>
      <c r="E2031" t="s">
        <v>29</v>
      </c>
      <c r="F2031">
        <v>26</v>
      </c>
      <c r="G2031" t="s">
        <v>62</v>
      </c>
      <c r="H2031">
        <v>8</v>
      </c>
      <c r="I2031">
        <v>7</v>
      </c>
      <c r="J2031">
        <v>14</v>
      </c>
      <c r="K2031">
        <v>106</v>
      </c>
      <c r="L2031">
        <v>0</v>
      </c>
      <c r="M2031">
        <v>20</v>
      </c>
      <c r="N2031">
        <v>7.6</v>
      </c>
      <c r="O2031">
        <v>13.3</v>
      </c>
      <c r="P2031">
        <v>1.8</v>
      </c>
      <c r="Z2031">
        <v>106</v>
      </c>
      <c r="AA2031">
        <v>0</v>
      </c>
      <c r="AB2031">
        <v>1</v>
      </c>
    </row>
    <row r="2032" spans="1:28" x14ac:dyDescent="0.25">
      <c r="A2032">
        <v>2009</v>
      </c>
      <c r="B2032">
        <v>144</v>
      </c>
      <c r="C2032" t="s">
        <v>1385</v>
      </c>
      <c r="D2032" t="str">
        <f>IFERROR(INDEX('Draft Master List'!E:F,MATCH(C2032,'Draft Master List'!E:E,0),2),"N/A")</f>
        <v>N/A</v>
      </c>
      <c r="E2032" t="s">
        <v>223</v>
      </c>
      <c r="F2032">
        <v>27</v>
      </c>
      <c r="H2032">
        <v>15</v>
      </c>
      <c r="I2032">
        <v>0</v>
      </c>
      <c r="J2032">
        <v>14</v>
      </c>
      <c r="K2032">
        <v>26</v>
      </c>
      <c r="L2032">
        <v>0</v>
      </c>
      <c r="M2032">
        <v>11</v>
      </c>
      <c r="N2032">
        <v>1.9</v>
      </c>
      <c r="O2032">
        <v>1.7</v>
      </c>
      <c r="P2032">
        <v>0.9</v>
      </c>
      <c r="Q2032">
        <v>3</v>
      </c>
      <c r="R2032">
        <v>3</v>
      </c>
      <c r="S2032">
        <v>25</v>
      </c>
      <c r="T2032">
        <v>8.3000000000000007</v>
      </c>
      <c r="U2032">
        <v>0</v>
      </c>
      <c r="V2032">
        <v>13</v>
      </c>
      <c r="W2032">
        <v>0.2</v>
      </c>
      <c r="X2032">
        <v>1.7</v>
      </c>
      <c r="Y2032" s="2">
        <v>1</v>
      </c>
      <c r="Z2032">
        <v>51</v>
      </c>
      <c r="AA2032">
        <v>0</v>
      </c>
      <c r="AB2032">
        <v>0</v>
      </c>
    </row>
    <row r="2033" spans="1:28" x14ac:dyDescent="0.25">
      <c r="A2033">
        <v>2009</v>
      </c>
      <c r="B2033">
        <v>145</v>
      </c>
      <c r="C2033" t="s">
        <v>702</v>
      </c>
      <c r="D2033" t="str">
        <f>IFERROR(INDEX('Draft Master List'!E:F,MATCH(C2033,'Draft Master List'!E:E,0),2),"N/A")</f>
        <v>N/A</v>
      </c>
      <c r="E2033" t="s">
        <v>14</v>
      </c>
      <c r="F2033">
        <v>29</v>
      </c>
      <c r="G2033" t="s">
        <v>732</v>
      </c>
      <c r="H2033">
        <v>13</v>
      </c>
      <c r="I2033">
        <v>6</v>
      </c>
      <c r="J2033">
        <v>14</v>
      </c>
      <c r="K2033">
        <v>66</v>
      </c>
      <c r="L2033">
        <v>0</v>
      </c>
      <c r="M2033">
        <v>17</v>
      </c>
      <c r="N2033">
        <v>4.7</v>
      </c>
      <c r="O2033">
        <v>5.0999999999999996</v>
      </c>
      <c r="P2033">
        <v>1.1000000000000001</v>
      </c>
      <c r="Q2033">
        <v>22</v>
      </c>
      <c r="R2033">
        <v>14</v>
      </c>
      <c r="S2033">
        <v>109</v>
      </c>
      <c r="T2033">
        <v>7.8</v>
      </c>
      <c r="U2033">
        <v>0</v>
      </c>
      <c r="V2033">
        <v>16</v>
      </c>
      <c r="W2033">
        <v>1.1000000000000001</v>
      </c>
      <c r="X2033">
        <v>8.4</v>
      </c>
      <c r="Y2033" s="2">
        <v>0.63600000000000001</v>
      </c>
      <c r="Z2033">
        <v>175</v>
      </c>
      <c r="AA2033">
        <v>0</v>
      </c>
      <c r="AB2033">
        <v>0</v>
      </c>
    </row>
    <row r="2034" spans="1:28" x14ac:dyDescent="0.25">
      <c r="A2034">
        <v>2009</v>
      </c>
      <c r="B2034">
        <v>146</v>
      </c>
      <c r="C2034" t="s">
        <v>1346</v>
      </c>
      <c r="D2034" t="str">
        <f>IFERROR(INDEX('Draft Master List'!E:F,MATCH(C2034,'Draft Master List'!E:E,0),2),"N/A")</f>
        <v>N/A</v>
      </c>
      <c r="E2034" t="s">
        <v>34</v>
      </c>
      <c r="F2034">
        <v>31</v>
      </c>
      <c r="G2034" t="s">
        <v>732</v>
      </c>
      <c r="H2034">
        <v>16</v>
      </c>
      <c r="I2034">
        <v>7</v>
      </c>
      <c r="J2034">
        <v>14</v>
      </c>
      <c r="K2034">
        <v>41</v>
      </c>
      <c r="L2034">
        <v>1</v>
      </c>
      <c r="M2034">
        <v>15</v>
      </c>
      <c r="N2034">
        <v>2.9</v>
      </c>
      <c r="O2034">
        <v>2.6</v>
      </c>
      <c r="P2034">
        <v>0.9</v>
      </c>
      <c r="Q2034">
        <v>11</v>
      </c>
      <c r="R2034">
        <v>7</v>
      </c>
      <c r="S2034">
        <v>31</v>
      </c>
      <c r="T2034">
        <v>4.4000000000000004</v>
      </c>
      <c r="U2034">
        <v>0</v>
      </c>
      <c r="V2034">
        <v>11</v>
      </c>
      <c r="W2034">
        <v>0.4</v>
      </c>
      <c r="X2034">
        <v>1.9</v>
      </c>
      <c r="Y2034" s="2">
        <v>0.63600000000000001</v>
      </c>
      <c r="Z2034">
        <v>72</v>
      </c>
      <c r="AA2034">
        <v>1</v>
      </c>
      <c r="AB2034">
        <v>1</v>
      </c>
    </row>
    <row r="2035" spans="1:28" x14ac:dyDescent="0.25">
      <c r="A2035">
        <v>2009</v>
      </c>
      <c r="B2035">
        <v>147</v>
      </c>
      <c r="C2035" t="s">
        <v>608</v>
      </c>
      <c r="D2035" t="str">
        <f>IFERROR(INDEX('Draft Master List'!E:F,MATCH(C2035,'Draft Master List'!E:E,0),2),"N/A")</f>
        <v>N/A</v>
      </c>
      <c r="E2035" t="s">
        <v>223</v>
      </c>
      <c r="F2035">
        <v>28</v>
      </c>
      <c r="G2035" t="s">
        <v>62</v>
      </c>
      <c r="H2035">
        <v>7</v>
      </c>
      <c r="I2035">
        <v>4</v>
      </c>
      <c r="J2035">
        <v>13</v>
      </c>
      <c r="K2035">
        <v>76</v>
      </c>
      <c r="L2035">
        <v>0</v>
      </c>
      <c r="M2035">
        <v>16</v>
      </c>
      <c r="N2035">
        <v>5.8</v>
      </c>
      <c r="O2035">
        <v>10.9</v>
      </c>
      <c r="P2035">
        <v>1.9</v>
      </c>
      <c r="Z2035">
        <v>76</v>
      </c>
      <c r="AA2035">
        <v>0</v>
      </c>
      <c r="AB2035">
        <v>2</v>
      </c>
    </row>
    <row r="2036" spans="1:28" x14ac:dyDescent="0.25">
      <c r="A2036">
        <v>2009</v>
      </c>
      <c r="B2036">
        <v>148</v>
      </c>
      <c r="C2036" t="s">
        <v>431</v>
      </c>
      <c r="D2036" t="str">
        <f>IFERROR(INDEX('Draft Master List'!E:F,MATCH(C2036,'Draft Master List'!E:E,0),2),"N/A")</f>
        <v>2272008</v>
      </c>
      <c r="E2036" t="s">
        <v>26</v>
      </c>
      <c r="F2036">
        <v>23</v>
      </c>
      <c r="G2036" t="s">
        <v>732</v>
      </c>
      <c r="H2036">
        <v>14</v>
      </c>
      <c r="I2036">
        <v>2</v>
      </c>
      <c r="J2036">
        <v>13</v>
      </c>
      <c r="K2036">
        <v>54</v>
      </c>
      <c r="L2036">
        <v>1</v>
      </c>
      <c r="M2036">
        <v>13</v>
      </c>
      <c r="N2036">
        <v>4.2</v>
      </c>
      <c r="O2036">
        <v>3.9</v>
      </c>
      <c r="P2036">
        <v>0.9</v>
      </c>
      <c r="Q2036">
        <v>6</v>
      </c>
      <c r="R2036">
        <v>4</v>
      </c>
      <c r="S2036">
        <v>19</v>
      </c>
      <c r="T2036">
        <v>4.8</v>
      </c>
      <c r="U2036">
        <v>0</v>
      </c>
      <c r="V2036">
        <v>6</v>
      </c>
      <c r="W2036">
        <v>0.3</v>
      </c>
      <c r="X2036">
        <v>1.4</v>
      </c>
      <c r="Y2036" s="2">
        <v>0.66700000000000004</v>
      </c>
      <c r="Z2036">
        <v>73</v>
      </c>
      <c r="AA2036">
        <v>1</v>
      </c>
      <c r="AB2036">
        <v>1</v>
      </c>
    </row>
    <row r="2037" spans="1:28" x14ac:dyDescent="0.25">
      <c r="A2037">
        <v>2009</v>
      </c>
      <c r="B2037">
        <v>149</v>
      </c>
      <c r="C2037" t="s">
        <v>343</v>
      </c>
      <c r="D2037" t="str">
        <f>IFERROR(INDEX('Draft Master List'!E:F,MATCH(C2037,'Draft Master List'!E:E,0),2),"N/A")</f>
        <v>1342009</v>
      </c>
      <c r="E2037" t="s">
        <v>9</v>
      </c>
      <c r="F2037">
        <v>23</v>
      </c>
      <c r="H2037">
        <v>10</v>
      </c>
      <c r="I2037">
        <v>0</v>
      </c>
      <c r="J2037">
        <v>13</v>
      </c>
      <c r="K2037">
        <v>43</v>
      </c>
      <c r="L2037">
        <v>0</v>
      </c>
      <c r="M2037">
        <v>11</v>
      </c>
      <c r="N2037">
        <v>3.3</v>
      </c>
      <c r="O2037">
        <v>4.3</v>
      </c>
      <c r="P2037">
        <v>1.3</v>
      </c>
      <c r="Q2037">
        <v>1</v>
      </c>
      <c r="R2037">
        <v>0</v>
      </c>
      <c r="S2037">
        <v>0</v>
      </c>
      <c r="U2037">
        <v>0</v>
      </c>
      <c r="V2037">
        <v>0</v>
      </c>
      <c r="W2037">
        <v>0</v>
      </c>
      <c r="X2037">
        <v>0</v>
      </c>
      <c r="Y2037" s="2">
        <v>0</v>
      </c>
      <c r="Z2037">
        <v>43</v>
      </c>
      <c r="AA2037">
        <v>0</v>
      </c>
      <c r="AB2037">
        <v>0</v>
      </c>
    </row>
    <row r="2038" spans="1:28" x14ac:dyDescent="0.25">
      <c r="A2038">
        <v>2009</v>
      </c>
      <c r="B2038">
        <v>150</v>
      </c>
      <c r="C2038" t="s">
        <v>1259</v>
      </c>
      <c r="D2038" t="str">
        <f>IFERROR(INDEX('Draft Master List'!E:F,MATCH(C2038,'Draft Master List'!E:E,0),2),"N/A")</f>
        <v>N/A</v>
      </c>
      <c r="E2038" t="s">
        <v>9</v>
      </c>
      <c r="F2038">
        <v>24</v>
      </c>
      <c r="H2038">
        <v>8</v>
      </c>
      <c r="I2038">
        <v>0</v>
      </c>
      <c r="J2038">
        <v>13</v>
      </c>
      <c r="K2038">
        <v>73</v>
      </c>
      <c r="L2038">
        <v>1</v>
      </c>
      <c r="M2038">
        <v>14</v>
      </c>
      <c r="N2038">
        <v>5.6</v>
      </c>
      <c r="O2038">
        <v>9.1</v>
      </c>
      <c r="P2038">
        <v>1.6</v>
      </c>
      <c r="Q2038">
        <v>4</v>
      </c>
      <c r="R2038">
        <v>3</v>
      </c>
      <c r="S2038">
        <v>15</v>
      </c>
      <c r="T2038">
        <v>5</v>
      </c>
      <c r="U2038">
        <v>0</v>
      </c>
      <c r="V2038">
        <v>14</v>
      </c>
      <c r="W2038">
        <v>0.4</v>
      </c>
      <c r="X2038">
        <v>1.9</v>
      </c>
      <c r="Y2038" s="2">
        <v>0.75</v>
      </c>
      <c r="Z2038">
        <v>88</v>
      </c>
      <c r="AA2038">
        <v>1</v>
      </c>
      <c r="AB2038">
        <v>1</v>
      </c>
    </row>
    <row r="2039" spans="1:28" x14ac:dyDescent="0.25">
      <c r="A2039">
        <v>2009</v>
      </c>
      <c r="B2039">
        <v>151</v>
      </c>
      <c r="C2039" t="s">
        <v>78</v>
      </c>
      <c r="D2039" t="str">
        <f>IFERROR(INDEX('Draft Master List'!E:F,MATCH(C2039,'Draft Master List'!E:E,0),2),"N/A")</f>
        <v>492006</v>
      </c>
      <c r="E2039" t="s">
        <v>32</v>
      </c>
      <c r="F2039">
        <v>26</v>
      </c>
      <c r="G2039" t="s">
        <v>62</v>
      </c>
      <c r="H2039">
        <v>10</v>
      </c>
      <c r="I2039">
        <v>1</v>
      </c>
      <c r="J2039">
        <v>12</v>
      </c>
      <c r="K2039">
        <v>1</v>
      </c>
      <c r="L2039">
        <v>0</v>
      </c>
      <c r="M2039">
        <v>6</v>
      </c>
      <c r="N2039">
        <v>0.1</v>
      </c>
      <c r="O2039">
        <v>0.1</v>
      </c>
      <c r="P2039">
        <v>1.2</v>
      </c>
      <c r="Z2039">
        <v>1</v>
      </c>
      <c r="AA2039">
        <v>0</v>
      </c>
      <c r="AB2039">
        <v>2</v>
      </c>
    </row>
    <row r="2040" spans="1:28" x14ac:dyDescent="0.25">
      <c r="A2040">
        <v>2009</v>
      </c>
      <c r="B2040">
        <v>152</v>
      </c>
      <c r="C2040" t="s">
        <v>682</v>
      </c>
      <c r="D2040" t="str">
        <f>IFERROR(INDEX('Draft Master List'!E:F,MATCH(C2040,'Draft Master List'!E:E,0),2),"N/A")</f>
        <v>N/A</v>
      </c>
      <c r="E2040" t="s">
        <v>22</v>
      </c>
      <c r="F2040">
        <v>25</v>
      </c>
      <c r="G2040" t="s">
        <v>62</v>
      </c>
      <c r="H2040">
        <v>7</v>
      </c>
      <c r="I2040">
        <v>5</v>
      </c>
      <c r="J2040">
        <v>12</v>
      </c>
      <c r="K2040">
        <v>-3</v>
      </c>
      <c r="L2040">
        <v>0</v>
      </c>
      <c r="M2040">
        <v>5</v>
      </c>
      <c r="N2040">
        <v>-0.3</v>
      </c>
      <c r="O2040">
        <v>-0.4</v>
      </c>
      <c r="P2040">
        <v>1.7</v>
      </c>
      <c r="Z2040">
        <v>-3</v>
      </c>
      <c r="AA2040">
        <v>0</v>
      </c>
      <c r="AB2040">
        <v>2</v>
      </c>
    </row>
    <row r="2041" spans="1:28" x14ac:dyDescent="0.25">
      <c r="A2041">
        <v>2009</v>
      </c>
      <c r="B2041">
        <v>153</v>
      </c>
      <c r="C2041" t="s">
        <v>1336</v>
      </c>
      <c r="D2041" t="str">
        <f>IFERROR(INDEX('Draft Master List'!E:F,MATCH(C2041,'Draft Master List'!E:E,0),2),"N/A")</f>
        <v>N/A</v>
      </c>
      <c r="E2041" t="s">
        <v>22</v>
      </c>
      <c r="F2041">
        <v>23</v>
      </c>
      <c r="G2041" t="s">
        <v>643</v>
      </c>
      <c r="H2041">
        <v>7</v>
      </c>
      <c r="I2041">
        <v>1</v>
      </c>
      <c r="J2041">
        <v>12</v>
      </c>
      <c r="K2041">
        <v>68</v>
      </c>
      <c r="L2041">
        <v>0</v>
      </c>
      <c r="M2041">
        <v>20</v>
      </c>
      <c r="N2041">
        <v>5.7</v>
      </c>
      <c r="O2041">
        <v>9.6999999999999993</v>
      </c>
      <c r="P2041">
        <v>1.7</v>
      </c>
      <c r="Q2041">
        <v>11</v>
      </c>
      <c r="R2041">
        <v>6</v>
      </c>
      <c r="S2041">
        <v>62</v>
      </c>
      <c r="T2041">
        <v>10.3</v>
      </c>
      <c r="U2041">
        <v>0</v>
      </c>
      <c r="V2041">
        <v>13</v>
      </c>
      <c r="W2041">
        <v>0.9</v>
      </c>
      <c r="X2041">
        <v>8.9</v>
      </c>
      <c r="Y2041" s="2">
        <v>0.54500000000000004</v>
      </c>
      <c r="Z2041">
        <v>130</v>
      </c>
      <c r="AA2041">
        <v>0</v>
      </c>
      <c r="AB2041">
        <v>0</v>
      </c>
    </row>
    <row r="2042" spans="1:28" x14ac:dyDescent="0.25">
      <c r="A2042">
        <v>2009</v>
      </c>
      <c r="B2042">
        <v>154</v>
      </c>
      <c r="C2042" t="s">
        <v>128</v>
      </c>
      <c r="D2042" t="str">
        <f>IFERROR(INDEX('Draft Master List'!E:F,MATCH(C2042,'Draft Master List'!E:E,0),2),"N/A")</f>
        <v>1072009</v>
      </c>
      <c r="E2042" t="s">
        <v>4</v>
      </c>
      <c r="F2042">
        <v>22</v>
      </c>
      <c r="G2042" t="s">
        <v>77</v>
      </c>
      <c r="H2042">
        <v>14</v>
      </c>
      <c r="I2042">
        <v>4</v>
      </c>
      <c r="J2042">
        <v>12</v>
      </c>
      <c r="K2042">
        <v>86</v>
      </c>
      <c r="L2042">
        <v>0</v>
      </c>
      <c r="M2042">
        <v>22</v>
      </c>
      <c r="N2042">
        <v>7.2</v>
      </c>
      <c r="O2042">
        <v>6.1</v>
      </c>
      <c r="P2042">
        <v>0.9</v>
      </c>
      <c r="Q2042">
        <v>62</v>
      </c>
      <c r="R2042">
        <v>48</v>
      </c>
      <c r="S2042">
        <v>453</v>
      </c>
      <c r="T2042">
        <v>9.4</v>
      </c>
      <c r="U2042">
        <v>1</v>
      </c>
      <c r="V2042">
        <v>28</v>
      </c>
      <c r="W2042">
        <v>3.4</v>
      </c>
      <c r="X2042">
        <v>32.4</v>
      </c>
      <c r="Y2042" s="2">
        <v>0.77400000000000002</v>
      </c>
      <c r="Z2042">
        <v>539</v>
      </c>
      <c r="AA2042">
        <v>1</v>
      </c>
      <c r="AB2042">
        <v>1</v>
      </c>
    </row>
    <row r="2043" spans="1:28" x14ac:dyDescent="0.25">
      <c r="A2043">
        <v>2009</v>
      </c>
      <c r="B2043">
        <v>155</v>
      </c>
      <c r="C2043" t="s">
        <v>1337</v>
      </c>
      <c r="D2043" t="str">
        <f>IFERROR(INDEX('Draft Master List'!E:F,MATCH(C2043,'Draft Master List'!E:E,0),2),"N/A")</f>
        <v>N/A</v>
      </c>
      <c r="E2043" t="s">
        <v>18</v>
      </c>
      <c r="F2043">
        <v>24</v>
      </c>
      <c r="H2043">
        <v>7</v>
      </c>
      <c r="I2043">
        <v>0</v>
      </c>
      <c r="J2043">
        <v>12</v>
      </c>
      <c r="K2043">
        <v>53</v>
      </c>
      <c r="L2043">
        <v>0</v>
      </c>
      <c r="M2043">
        <v>10</v>
      </c>
      <c r="N2043">
        <v>4.4000000000000004</v>
      </c>
      <c r="O2043">
        <v>7.6</v>
      </c>
      <c r="P2043">
        <v>1.7</v>
      </c>
      <c r="Z2043">
        <v>53</v>
      </c>
      <c r="AA2043">
        <v>0</v>
      </c>
      <c r="AB2043">
        <v>0</v>
      </c>
    </row>
    <row r="2044" spans="1:28" x14ac:dyDescent="0.25">
      <c r="A2044">
        <v>2009</v>
      </c>
      <c r="B2044">
        <v>156</v>
      </c>
      <c r="C2044" t="s">
        <v>592</v>
      </c>
      <c r="D2044" t="str">
        <f>IFERROR(INDEX('Draft Master List'!E:F,MATCH(C2044,'Draft Master List'!E:E,0),2),"N/A")</f>
        <v>N/A</v>
      </c>
      <c r="E2044" t="s">
        <v>28</v>
      </c>
      <c r="F2044">
        <v>37</v>
      </c>
      <c r="G2044" t="s">
        <v>62</v>
      </c>
      <c r="H2044">
        <v>7</v>
      </c>
      <c r="I2044">
        <v>6</v>
      </c>
      <c r="J2044">
        <v>11</v>
      </c>
      <c r="K2044">
        <v>15</v>
      </c>
      <c r="L2044">
        <v>1</v>
      </c>
      <c r="M2044">
        <v>10</v>
      </c>
      <c r="N2044">
        <v>1.4</v>
      </c>
      <c r="O2044">
        <v>2.1</v>
      </c>
      <c r="P2044">
        <v>1.6</v>
      </c>
      <c r="Z2044">
        <v>15</v>
      </c>
      <c r="AA2044">
        <v>1</v>
      </c>
      <c r="AB2044">
        <v>3</v>
      </c>
    </row>
    <row r="2045" spans="1:28" x14ac:dyDescent="0.25">
      <c r="A2045">
        <v>2009</v>
      </c>
      <c r="B2045">
        <v>157</v>
      </c>
      <c r="C2045" t="s">
        <v>122</v>
      </c>
      <c r="D2045" t="str">
        <f>IFERROR(INDEX('Draft Master List'!E:F,MATCH(C2045,'Draft Master List'!E:E,0),2),"N/A")</f>
        <v>492008</v>
      </c>
      <c r="E2045" t="s">
        <v>6</v>
      </c>
      <c r="F2045">
        <v>23</v>
      </c>
      <c r="G2045" t="s">
        <v>74</v>
      </c>
      <c r="H2045">
        <v>15</v>
      </c>
      <c r="I2045">
        <v>15</v>
      </c>
      <c r="J2045">
        <v>11</v>
      </c>
      <c r="K2045">
        <v>137</v>
      </c>
      <c r="L2045">
        <v>1</v>
      </c>
      <c r="M2045">
        <v>67</v>
      </c>
      <c r="N2045">
        <v>12.5</v>
      </c>
      <c r="O2045">
        <v>9.1</v>
      </c>
      <c r="P2045">
        <v>0.7</v>
      </c>
      <c r="Q2045">
        <v>117</v>
      </c>
      <c r="R2045">
        <v>62</v>
      </c>
      <c r="S2045">
        <v>1156</v>
      </c>
      <c r="T2045">
        <v>18.600000000000001</v>
      </c>
      <c r="U2045">
        <v>9</v>
      </c>
      <c r="V2045">
        <v>71</v>
      </c>
      <c r="W2045">
        <v>4.0999999999999996</v>
      </c>
      <c r="X2045">
        <v>77.099999999999994</v>
      </c>
      <c r="Y2045" s="2">
        <v>0.53</v>
      </c>
      <c r="Z2045">
        <v>1293</v>
      </c>
      <c r="AA2045">
        <v>10</v>
      </c>
      <c r="AB2045">
        <v>3</v>
      </c>
    </row>
    <row r="2046" spans="1:28" x14ac:dyDescent="0.25">
      <c r="A2046">
        <v>2009</v>
      </c>
      <c r="B2046">
        <v>158</v>
      </c>
      <c r="C2046" t="s">
        <v>363</v>
      </c>
      <c r="D2046" t="str">
        <f>IFERROR(INDEX('Draft Master List'!E:F,MATCH(C2046,'Draft Master List'!E:E,0),2),"N/A")</f>
        <v>2112009</v>
      </c>
      <c r="E2046" t="s">
        <v>223</v>
      </c>
      <c r="F2046">
        <v>23</v>
      </c>
      <c r="H2046">
        <v>2</v>
      </c>
      <c r="I2046">
        <v>0</v>
      </c>
      <c r="J2046">
        <v>11</v>
      </c>
      <c r="K2046">
        <v>50</v>
      </c>
      <c r="L2046">
        <v>0</v>
      </c>
      <c r="M2046">
        <v>18</v>
      </c>
      <c r="N2046">
        <v>4.5</v>
      </c>
      <c r="O2046">
        <v>25</v>
      </c>
      <c r="P2046">
        <v>5.5</v>
      </c>
      <c r="Q2046">
        <v>2</v>
      </c>
      <c r="R2046">
        <v>1</v>
      </c>
      <c r="S2046">
        <v>19</v>
      </c>
      <c r="T2046">
        <v>19</v>
      </c>
      <c r="U2046">
        <v>0</v>
      </c>
      <c r="V2046">
        <v>19</v>
      </c>
      <c r="W2046">
        <v>0.5</v>
      </c>
      <c r="X2046">
        <v>9.5</v>
      </c>
      <c r="Y2046" s="2">
        <v>0.5</v>
      </c>
      <c r="Z2046">
        <v>69</v>
      </c>
      <c r="AA2046">
        <v>0</v>
      </c>
      <c r="AB2046">
        <v>0</v>
      </c>
    </row>
    <row r="2047" spans="1:28" x14ac:dyDescent="0.25">
      <c r="A2047">
        <v>2009</v>
      </c>
      <c r="B2047">
        <v>159</v>
      </c>
      <c r="C2047" t="s">
        <v>67</v>
      </c>
      <c r="D2047" t="str">
        <f>IFERROR(INDEX('Draft Master List'!E:F,MATCH(C2047,'Draft Master List'!E:E,0),2),"N/A")</f>
        <v>N/A</v>
      </c>
      <c r="E2047" t="s">
        <v>64</v>
      </c>
      <c r="F2047">
        <v>26</v>
      </c>
      <c r="G2047" t="s">
        <v>62</v>
      </c>
      <c r="H2047">
        <v>8</v>
      </c>
      <c r="I2047">
        <v>7</v>
      </c>
      <c r="J2047">
        <v>10</v>
      </c>
      <c r="K2047">
        <v>8</v>
      </c>
      <c r="L2047">
        <v>2</v>
      </c>
      <c r="M2047">
        <v>3</v>
      </c>
      <c r="N2047">
        <v>0.8</v>
      </c>
      <c r="O2047">
        <v>1</v>
      </c>
      <c r="P2047">
        <v>1.3</v>
      </c>
      <c r="Z2047">
        <v>8</v>
      </c>
      <c r="AA2047">
        <v>2</v>
      </c>
      <c r="AB2047">
        <v>5</v>
      </c>
    </row>
    <row r="2048" spans="1:28" x14ac:dyDescent="0.25">
      <c r="A2048">
        <v>2009</v>
      </c>
      <c r="B2048">
        <v>160</v>
      </c>
      <c r="C2048" t="s">
        <v>712</v>
      </c>
      <c r="D2048" t="str">
        <f>IFERROR(INDEX('Draft Master List'!E:F,MATCH(C2048,'Draft Master List'!E:E,0),2),"N/A")</f>
        <v>N/A</v>
      </c>
      <c r="E2048" t="s">
        <v>30</v>
      </c>
      <c r="F2048">
        <v>24</v>
      </c>
      <c r="H2048">
        <v>5</v>
      </c>
      <c r="I2048">
        <v>0</v>
      </c>
      <c r="J2048">
        <v>10</v>
      </c>
      <c r="K2048">
        <v>25</v>
      </c>
      <c r="L2048">
        <v>1</v>
      </c>
      <c r="M2048">
        <v>20</v>
      </c>
      <c r="N2048">
        <v>2.5</v>
      </c>
      <c r="O2048">
        <v>5</v>
      </c>
      <c r="P2048">
        <v>2</v>
      </c>
      <c r="Z2048">
        <v>25</v>
      </c>
      <c r="AA2048">
        <v>1</v>
      </c>
      <c r="AB2048">
        <v>0</v>
      </c>
    </row>
    <row r="2049" spans="1:28" x14ac:dyDescent="0.25">
      <c r="A2049">
        <v>2009</v>
      </c>
      <c r="B2049">
        <v>161</v>
      </c>
      <c r="C2049" t="s">
        <v>1386</v>
      </c>
      <c r="D2049" t="str">
        <f>IFERROR(INDEX('Draft Master List'!E:F,MATCH(C2049,'Draft Master List'!E:E,0),2),"N/A")</f>
        <v>N/A</v>
      </c>
      <c r="E2049" t="s">
        <v>25</v>
      </c>
      <c r="F2049">
        <v>24</v>
      </c>
      <c r="H2049">
        <v>5</v>
      </c>
      <c r="I2049">
        <v>0</v>
      </c>
      <c r="J2049">
        <v>10</v>
      </c>
      <c r="K2049">
        <v>45</v>
      </c>
      <c r="L2049">
        <v>0</v>
      </c>
      <c r="M2049">
        <v>11</v>
      </c>
      <c r="N2049">
        <v>4.5</v>
      </c>
      <c r="O2049">
        <v>9</v>
      </c>
      <c r="P2049">
        <v>2</v>
      </c>
      <c r="Q2049">
        <v>11</v>
      </c>
      <c r="R2049">
        <v>7</v>
      </c>
      <c r="S2049">
        <v>51</v>
      </c>
      <c r="T2049">
        <v>7.3</v>
      </c>
      <c r="U2049">
        <v>0</v>
      </c>
      <c r="V2049">
        <v>12</v>
      </c>
      <c r="W2049">
        <v>1.4</v>
      </c>
      <c r="X2049">
        <v>10.199999999999999</v>
      </c>
      <c r="Y2049" s="2">
        <v>0.63600000000000001</v>
      </c>
      <c r="Z2049">
        <v>96</v>
      </c>
      <c r="AA2049">
        <v>0</v>
      </c>
      <c r="AB2049">
        <v>1</v>
      </c>
    </row>
    <row r="2050" spans="1:28" x14ac:dyDescent="0.25">
      <c r="A2050">
        <v>2009</v>
      </c>
      <c r="B2050">
        <v>162</v>
      </c>
      <c r="C2050" t="s">
        <v>600</v>
      </c>
      <c r="D2050" t="str">
        <f>IFERROR(INDEX('Draft Master List'!E:F,MATCH(C2050,'Draft Master List'!E:E,0),2),"N/A")</f>
        <v>N/A</v>
      </c>
      <c r="E2050" t="s">
        <v>9</v>
      </c>
      <c r="F2050">
        <v>30</v>
      </c>
      <c r="H2050">
        <v>6</v>
      </c>
      <c r="I2050">
        <v>0</v>
      </c>
      <c r="J2050">
        <v>9</v>
      </c>
      <c r="K2050">
        <v>27</v>
      </c>
      <c r="L2050">
        <v>1</v>
      </c>
      <c r="M2050">
        <v>12</v>
      </c>
      <c r="N2050">
        <v>3</v>
      </c>
      <c r="O2050">
        <v>4.5</v>
      </c>
      <c r="P2050">
        <v>1.5</v>
      </c>
      <c r="Z2050">
        <v>27</v>
      </c>
      <c r="AA2050">
        <v>1</v>
      </c>
      <c r="AB2050">
        <v>1</v>
      </c>
    </row>
    <row r="2051" spans="1:28" x14ac:dyDescent="0.25">
      <c r="A2051">
        <v>2009</v>
      </c>
      <c r="B2051">
        <v>163</v>
      </c>
      <c r="C2051" t="s">
        <v>358</v>
      </c>
      <c r="D2051" t="str">
        <f>IFERROR(INDEX('Draft Master List'!E:F,MATCH(C2051,'Draft Master List'!E:E,0),2),"N/A")</f>
        <v>1952009</v>
      </c>
      <c r="E2051" t="s">
        <v>64</v>
      </c>
      <c r="F2051">
        <v>23</v>
      </c>
      <c r="H2051">
        <v>2</v>
      </c>
      <c r="I2051">
        <v>0</v>
      </c>
      <c r="J2051">
        <v>9</v>
      </c>
      <c r="K2051">
        <v>15</v>
      </c>
      <c r="L2051">
        <v>0</v>
      </c>
      <c r="M2051">
        <v>5</v>
      </c>
      <c r="N2051">
        <v>1.7</v>
      </c>
      <c r="O2051">
        <v>7.5</v>
      </c>
      <c r="P2051">
        <v>4.5</v>
      </c>
      <c r="Q2051">
        <v>5</v>
      </c>
      <c r="R2051">
        <v>4</v>
      </c>
      <c r="S2051">
        <v>5</v>
      </c>
      <c r="T2051">
        <v>1.3</v>
      </c>
      <c r="U2051">
        <v>0</v>
      </c>
      <c r="V2051">
        <v>2</v>
      </c>
      <c r="W2051">
        <v>2</v>
      </c>
      <c r="X2051">
        <v>2.5</v>
      </c>
      <c r="Y2051" s="2">
        <v>0.8</v>
      </c>
      <c r="Z2051">
        <v>20</v>
      </c>
      <c r="AA2051">
        <v>0</v>
      </c>
      <c r="AB2051">
        <v>0</v>
      </c>
    </row>
    <row r="2052" spans="1:28" x14ac:dyDescent="0.25">
      <c r="A2052">
        <v>2009</v>
      </c>
      <c r="B2052">
        <v>164</v>
      </c>
      <c r="C2052" t="s">
        <v>591</v>
      </c>
      <c r="D2052" t="str">
        <f>IFERROR(INDEX('Draft Master List'!E:F,MATCH(C2052,'Draft Master List'!E:E,0),2),"N/A")</f>
        <v>N/A</v>
      </c>
      <c r="E2052" t="s">
        <v>18</v>
      </c>
      <c r="F2052">
        <v>40</v>
      </c>
      <c r="G2052" t="s">
        <v>1</v>
      </c>
      <c r="H2052">
        <v>16</v>
      </c>
      <c r="I2052">
        <v>16</v>
      </c>
      <c r="J2052">
        <v>9</v>
      </c>
      <c r="K2052">
        <v>7</v>
      </c>
      <c r="L2052">
        <v>0</v>
      </c>
      <c r="M2052">
        <v>4</v>
      </c>
      <c r="N2052">
        <v>0.8</v>
      </c>
      <c r="O2052">
        <v>0.4</v>
      </c>
      <c r="P2052">
        <v>0.6</v>
      </c>
      <c r="Q2052">
        <v>1</v>
      </c>
      <c r="R2052">
        <v>1</v>
      </c>
      <c r="S2052">
        <v>-2</v>
      </c>
      <c r="T2052">
        <v>-2</v>
      </c>
      <c r="U2052">
        <v>0</v>
      </c>
      <c r="V2052">
        <v>-2</v>
      </c>
      <c r="W2052">
        <v>0.1</v>
      </c>
      <c r="X2052">
        <v>-0.1</v>
      </c>
      <c r="Y2052" s="2">
        <v>1</v>
      </c>
      <c r="Z2052">
        <v>5</v>
      </c>
      <c r="AA2052">
        <v>0</v>
      </c>
      <c r="AB2052">
        <v>2</v>
      </c>
    </row>
    <row r="2053" spans="1:28" x14ac:dyDescent="0.25">
      <c r="A2053">
        <v>2009</v>
      </c>
      <c r="B2053">
        <v>165</v>
      </c>
      <c r="C2053" t="s">
        <v>510</v>
      </c>
      <c r="D2053" t="str">
        <f>IFERROR(INDEX('Draft Master List'!E:F,MATCH(C2053,'Draft Master List'!E:E,0),2),"N/A")</f>
        <v>102006</v>
      </c>
      <c r="E2053" t="s">
        <v>10</v>
      </c>
      <c r="F2053">
        <v>26</v>
      </c>
      <c r="G2053" t="s">
        <v>62</v>
      </c>
      <c r="H2053">
        <v>8</v>
      </c>
      <c r="I2053">
        <v>1</v>
      </c>
      <c r="J2053">
        <v>9</v>
      </c>
      <c r="K2053">
        <v>-6</v>
      </c>
      <c r="L2053">
        <v>0</v>
      </c>
      <c r="M2053">
        <v>1</v>
      </c>
      <c r="N2053">
        <v>-0.7</v>
      </c>
      <c r="O2053">
        <v>-0.8</v>
      </c>
      <c r="P2053">
        <v>1.1000000000000001</v>
      </c>
      <c r="Z2053">
        <v>-6</v>
      </c>
      <c r="AA2053">
        <v>0</v>
      </c>
      <c r="AB2053">
        <v>1</v>
      </c>
    </row>
    <row r="2054" spans="1:28" x14ac:dyDescent="0.25">
      <c r="A2054">
        <v>2009</v>
      </c>
      <c r="B2054">
        <v>166</v>
      </c>
      <c r="C2054" t="s">
        <v>70</v>
      </c>
      <c r="D2054" t="str">
        <f>IFERROR(INDEX('Draft Master List'!E:F,MATCH(C2054,'Draft Master List'!E:E,0),2),"N/A")</f>
        <v>432007</v>
      </c>
      <c r="E2054" t="s">
        <v>12</v>
      </c>
      <c r="F2054">
        <v>25</v>
      </c>
      <c r="G2054" t="s">
        <v>62</v>
      </c>
      <c r="H2054">
        <v>3</v>
      </c>
      <c r="I2054">
        <v>1</v>
      </c>
      <c r="J2054">
        <v>9</v>
      </c>
      <c r="K2054">
        <v>33</v>
      </c>
      <c r="L2054">
        <v>1</v>
      </c>
      <c r="M2054">
        <v>11</v>
      </c>
      <c r="N2054">
        <v>3.7</v>
      </c>
      <c r="O2054">
        <v>11</v>
      </c>
      <c r="P2054">
        <v>3</v>
      </c>
      <c r="Z2054">
        <v>33</v>
      </c>
      <c r="AA2054">
        <v>1</v>
      </c>
      <c r="AB2054">
        <v>1</v>
      </c>
    </row>
    <row r="2055" spans="1:28" x14ac:dyDescent="0.25">
      <c r="A2055">
        <v>2009</v>
      </c>
      <c r="B2055">
        <v>167</v>
      </c>
      <c r="C2055" t="s">
        <v>623</v>
      </c>
      <c r="D2055" t="str">
        <f>IFERROR(INDEX('Draft Master List'!E:F,MATCH(C2055,'Draft Master List'!E:E,0),2),"N/A")</f>
        <v>N/A</v>
      </c>
      <c r="E2055" t="s">
        <v>13</v>
      </c>
      <c r="F2055">
        <v>33</v>
      </c>
      <c r="H2055">
        <v>4</v>
      </c>
      <c r="I2055">
        <v>0</v>
      </c>
      <c r="J2055">
        <v>9</v>
      </c>
      <c r="K2055">
        <v>-9</v>
      </c>
      <c r="L2055">
        <v>0</v>
      </c>
      <c r="M2055">
        <v>-1</v>
      </c>
      <c r="N2055">
        <v>-1</v>
      </c>
      <c r="O2055">
        <v>-2.2999999999999998</v>
      </c>
      <c r="P2055">
        <v>2.2999999999999998</v>
      </c>
      <c r="Z2055">
        <v>-9</v>
      </c>
      <c r="AA2055">
        <v>0</v>
      </c>
      <c r="AB2055">
        <v>0</v>
      </c>
    </row>
    <row r="2056" spans="1:28" x14ac:dyDescent="0.25">
      <c r="A2056">
        <v>2009</v>
      </c>
      <c r="B2056">
        <v>168</v>
      </c>
      <c r="C2056" t="s">
        <v>609</v>
      </c>
      <c r="D2056" t="str">
        <f>IFERROR(INDEX('Draft Master List'!E:F,MATCH(C2056,'Draft Master List'!E:E,0),2),"N/A")</f>
        <v>N/A</v>
      </c>
      <c r="E2056" t="s">
        <v>223</v>
      </c>
      <c r="F2056">
        <v>32</v>
      </c>
      <c r="G2056" t="s">
        <v>1</v>
      </c>
      <c r="H2056">
        <v>9</v>
      </c>
      <c r="I2056">
        <v>8</v>
      </c>
      <c r="J2056">
        <v>8</v>
      </c>
      <c r="K2056">
        <v>22</v>
      </c>
      <c r="L2056">
        <v>0</v>
      </c>
      <c r="M2056">
        <v>7</v>
      </c>
      <c r="N2056">
        <v>2.8</v>
      </c>
      <c r="O2056">
        <v>2.4</v>
      </c>
      <c r="P2056">
        <v>0.9</v>
      </c>
      <c r="Z2056">
        <v>22</v>
      </c>
      <c r="AA2056">
        <v>0</v>
      </c>
      <c r="AB2056">
        <v>6</v>
      </c>
    </row>
    <row r="2057" spans="1:28" x14ac:dyDescent="0.25">
      <c r="A2057">
        <v>2009</v>
      </c>
      <c r="B2057">
        <v>169</v>
      </c>
      <c r="C2057" t="s">
        <v>686</v>
      </c>
      <c r="D2057" t="str">
        <f>IFERROR(INDEX('Draft Master List'!E:F,MATCH(C2057,'Draft Master List'!E:E,0),2),"N/A")</f>
        <v>N/A</v>
      </c>
      <c r="E2057" t="s">
        <v>34</v>
      </c>
      <c r="F2057">
        <v>29</v>
      </c>
      <c r="G2057" t="s">
        <v>62</v>
      </c>
      <c r="H2057">
        <v>6</v>
      </c>
      <c r="I2057">
        <v>6</v>
      </c>
      <c r="J2057">
        <v>8</v>
      </c>
      <c r="K2057">
        <v>70</v>
      </c>
      <c r="L2057">
        <v>0</v>
      </c>
      <c r="M2057">
        <v>22</v>
      </c>
      <c r="N2057">
        <v>8.8000000000000007</v>
      </c>
      <c r="O2057">
        <v>11.7</v>
      </c>
      <c r="P2057">
        <v>1.3</v>
      </c>
      <c r="Z2057">
        <v>70</v>
      </c>
      <c r="AA2057">
        <v>0</v>
      </c>
      <c r="AB2057">
        <v>3</v>
      </c>
    </row>
    <row r="2058" spans="1:28" x14ac:dyDescent="0.25">
      <c r="A2058">
        <v>2009</v>
      </c>
      <c r="B2058">
        <v>170</v>
      </c>
      <c r="C2058" t="s">
        <v>1202</v>
      </c>
      <c r="D2058" t="str">
        <f>IFERROR(INDEX('Draft Master List'!E:F,MATCH(C2058,'Draft Master List'!E:E,0),2),"N/A")</f>
        <v>N/A</v>
      </c>
      <c r="E2058" t="s">
        <v>5</v>
      </c>
      <c r="F2058">
        <v>27</v>
      </c>
      <c r="G2058" t="s">
        <v>732</v>
      </c>
      <c r="H2058">
        <v>14</v>
      </c>
      <c r="I2058">
        <v>6</v>
      </c>
      <c r="J2058">
        <v>8</v>
      </c>
      <c r="K2058">
        <v>18</v>
      </c>
      <c r="L2058">
        <v>1</v>
      </c>
      <c r="M2058">
        <v>5</v>
      </c>
      <c r="N2058">
        <v>2.2999999999999998</v>
      </c>
      <c r="O2058">
        <v>1.3</v>
      </c>
      <c r="P2058">
        <v>0.6</v>
      </c>
      <c r="Q2058">
        <v>7</v>
      </c>
      <c r="R2058">
        <v>7</v>
      </c>
      <c r="S2058">
        <v>47</v>
      </c>
      <c r="T2058">
        <v>6.7</v>
      </c>
      <c r="U2058">
        <v>2</v>
      </c>
      <c r="V2058">
        <v>14</v>
      </c>
      <c r="W2058">
        <v>0.5</v>
      </c>
      <c r="X2058">
        <v>3.4</v>
      </c>
      <c r="Y2058" s="2">
        <v>1</v>
      </c>
      <c r="Z2058">
        <v>65</v>
      </c>
      <c r="AA2058">
        <v>3</v>
      </c>
      <c r="AB2058">
        <v>0</v>
      </c>
    </row>
    <row r="2059" spans="1:28" x14ac:dyDescent="0.25">
      <c r="A2059">
        <v>2009</v>
      </c>
      <c r="B2059">
        <v>171</v>
      </c>
      <c r="C2059" t="s">
        <v>1387</v>
      </c>
      <c r="D2059" t="str">
        <f>IFERROR(INDEX('Draft Master List'!E:F,MATCH(C2059,'Draft Master List'!E:E,0),2),"N/A")</f>
        <v>N/A</v>
      </c>
      <c r="E2059" t="s">
        <v>669</v>
      </c>
      <c r="F2059">
        <v>24</v>
      </c>
      <c r="H2059">
        <v>9</v>
      </c>
      <c r="I2059">
        <v>0</v>
      </c>
      <c r="J2059">
        <v>8</v>
      </c>
      <c r="K2059">
        <v>36</v>
      </c>
      <c r="L2059">
        <v>0</v>
      </c>
      <c r="M2059">
        <v>12</v>
      </c>
      <c r="N2059">
        <v>4.5</v>
      </c>
      <c r="O2059">
        <v>4</v>
      </c>
      <c r="P2059">
        <v>0.9</v>
      </c>
      <c r="Q2059">
        <v>7</v>
      </c>
      <c r="R2059">
        <v>5</v>
      </c>
      <c r="S2059">
        <v>33</v>
      </c>
      <c r="T2059">
        <v>6.6</v>
      </c>
      <c r="U2059">
        <v>0</v>
      </c>
      <c r="V2059">
        <v>14</v>
      </c>
      <c r="W2059">
        <v>0.6</v>
      </c>
      <c r="X2059">
        <v>3.7</v>
      </c>
      <c r="Y2059" s="2">
        <v>0.71399999999999997</v>
      </c>
      <c r="Z2059">
        <v>69</v>
      </c>
      <c r="AA2059">
        <v>0</v>
      </c>
      <c r="AB2059">
        <v>1</v>
      </c>
    </row>
    <row r="2060" spans="1:28" x14ac:dyDescent="0.25">
      <c r="A2060">
        <v>2009</v>
      </c>
      <c r="B2060">
        <v>172</v>
      </c>
      <c r="C2060" t="s">
        <v>352</v>
      </c>
      <c r="D2060" t="str">
        <f>IFERROR(INDEX('Draft Master List'!E:F,MATCH(C2060,'Draft Master List'!E:E,0),2),"N/A")</f>
        <v>1732009</v>
      </c>
      <c r="E2060" t="s">
        <v>28</v>
      </c>
      <c r="F2060">
        <v>22</v>
      </c>
      <c r="H2060">
        <v>7</v>
      </c>
      <c r="I2060">
        <v>0</v>
      </c>
      <c r="J2060">
        <v>8</v>
      </c>
      <c r="K2060">
        <v>48</v>
      </c>
      <c r="L2060">
        <v>0</v>
      </c>
      <c r="M2060">
        <v>32</v>
      </c>
      <c r="N2060">
        <v>6</v>
      </c>
      <c r="O2060">
        <v>6.9</v>
      </c>
      <c r="P2060">
        <v>1.1000000000000001</v>
      </c>
      <c r="Z2060">
        <v>48</v>
      </c>
      <c r="AA2060">
        <v>0</v>
      </c>
      <c r="AB2060">
        <v>0</v>
      </c>
    </row>
    <row r="2061" spans="1:28" x14ac:dyDescent="0.25">
      <c r="A2061">
        <v>2009</v>
      </c>
      <c r="B2061">
        <v>173</v>
      </c>
      <c r="C2061" t="s">
        <v>483</v>
      </c>
      <c r="D2061" t="str">
        <f>IFERROR(INDEX('Draft Master List'!E:F,MATCH(C2061,'Draft Master List'!E:E,0),2),"N/A")</f>
        <v>1742007</v>
      </c>
      <c r="E2061" t="s">
        <v>3</v>
      </c>
      <c r="F2061">
        <v>25</v>
      </c>
      <c r="H2061">
        <v>4</v>
      </c>
      <c r="I2061">
        <v>0</v>
      </c>
      <c r="J2061">
        <v>8</v>
      </c>
      <c r="K2061">
        <v>31</v>
      </c>
      <c r="L2061">
        <v>1</v>
      </c>
      <c r="M2061">
        <v>15</v>
      </c>
      <c r="N2061">
        <v>3.9</v>
      </c>
      <c r="O2061">
        <v>7.8</v>
      </c>
      <c r="P2061">
        <v>2</v>
      </c>
      <c r="Z2061">
        <v>31</v>
      </c>
      <c r="AA2061">
        <v>1</v>
      </c>
      <c r="AB2061">
        <v>0</v>
      </c>
    </row>
    <row r="2062" spans="1:28" x14ac:dyDescent="0.25">
      <c r="A2062">
        <v>2009</v>
      </c>
      <c r="B2062">
        <v>174</v>
      </c>
      <c r="C2062" t="s">
        <v>1117</v>
      </c>
      <c r="D2062" t="str">
        <f>IFERROR(INDEX('Draft Master List'!E:F,MATCH(C2062,'Draft Master List'!E:E,0),2),"N/A")</f>
        <v>N/A</v>
      </c>
      <c r="E2062" t="s">
        <v>21</v>
      </c>
      <c r="F2062">
        <v>24</v>
      </c>
      <c r="H2062">
        <v>16</v>
      </c>
      <c r="I2062">
        <v>0</v>
      </c>
      <c r="J2062">
        <v>8</v>
      </c>
      <c r="K2062">
        <v>53</v>
      </c>
      <c r="L2062">
        <v>0</v>
      </c>
      <c r="M2062">
        <v>31</v>
      </c>
      <c r="N2062">
        <v>6.6</v>
      </c>
      <c r="O2062">
        <v>3.3</v>
      </c>
      <c r="P2062">
        <v>0.5</v>
      </c>
      <c r="Q2062">
        <v>6</v>
      </c>
      <c r="R2062">
        <v>6</v>
      </c>
      <c r="S2062">
        <v>50</v>
      </c>
      <c r="T2062">
        <v>8.3000000000000007</v>
      </c>
      <c r="U2062">
        <v>2</v>
      </c>
      <c r="V2062">
        <v>30</v>
      </c>
      <c r="W2062">
        <v>0.4</v>
      </c>
      <c r="X2062">
        <v>3.1</v>
      </c>
      <c r="Y2062" s="2">
        <v>1</v>
      </c>
      <c r="Z2062">
        <v>103</v>
      </c>
      <c r="AA2062">
        <v>2</v>
      </c>
      <c r="AB2062">
        <v>3</v>
      </c>
    </row>
    <row r="2063" spans="1:28" x14ac:dyDescent="0.25">
      <c r="A2063">
        <v>2009</v>
      </c>
      <c r="B2063">
        <v>175</v>
      </c>
      <c r="C2063" t="s">
        <v>1146</v>
      </c>
      <c r="D2063" t="str">
        <f>IFERROR(INDEX('Draft Master List'!E:F,MATCH(C2063,'Draft Master List'!E:E,0),2),"N/A")</f>
        <v>N/A</v>
      </c>
      <c r="E2063" t="s">
        <v>25</v>
      </c>
      <c r="F2063">
        <v>26</v>
      </c>
      <c r="H2063">
        <v>5</v>
      </c>
      <c r="I2063">
        <v>0</v>
      </c>
      <c r="J2063">
        <v>7</v>
      </c>
      <c r="K2063">
        <v>21</v>
      </c>
      <c r="L2063">
        <v>0</v>
      </c>
      <c r="M2063">
        <v>12</v>
      </c>
      <c r="N2063">
        <v>3</v>
      </c>
      <c r="O2063">
        <v>4.2</v>
      </c>
      <c r="P2063">
        <v>1.4</v>
      </c>
      <c r="Q2063">
        <v>2</v>
      </c>
      <c r="R2063">
        <v>2</v>
      </c>
      <c r="S2063">
        <v>-3</v>
      </c>
      <c r="T2063">
        <v>-1.5</v>
      </c>
      <c r="U2063">
        <v>0</v>
      </c>
      <c r="V2063">
        <v>3</v>
      </c>
      <c r="W2063">
        <v>0.4</v>
      </c>
      <c r="X2063">
        <v>-0.6</v>
      </c>
      <c r="Y2063" s="2">
        <v>1</v>
      </c>
      <c r="Z2063">
        <v>18</v>
      </c>
      <c r="AA2063">
        <v>0</v>
      </c>
      <c r="AB2063">
        <v>0</v>
      </c>
    </row>
    <row r="2064" spans="1:28" x14ac:dyDescent="0.25">
      <c r="A2064">
        <v>2009</v>
      </c>
      <c r="B2064">
        <v>176</v>
      </c>
      <c r="C2064" t="s">
        <v>97</v>
      </c>
      <c r="D2064" t="str">
        <f>IFERROR(INDEX('Draft Master List'!E:F,MATCH(C2064,'Draft Master List'!E:E,0),2),"N/A")</f>
        <v>92007</v>
      </c>
      <c r="E2064" t="s">
        <v>33</v>
      </c>
      <c r="F2064">
        <v>24</v>
      </c>
      <c r="G2064" t="s">
        <v>74</v>
      </c>
      <c r="H2064">
        <v>16</v>
      </c>
      <c r="I2064">
        <v>12</v>
      </c>
      <c r="J2064">
        <v>7</v>
      </c>
      <c r="K2064">
        <v>48</v>
      </c>
      <c r="L2064">
        <v>0</v>
      </c>
      <c r="M2064">
        <v>22</v>
      </c>
      <c r="N2064">
        <v>6.9</v>
      </c>
      <c r="O2064">
        <v>3</v>
      </c>
      <c r="P2064">
        <v>0.4</v>
      </c>
      <c r="Q2064">
        <v>78</v>
      </c>
      <c r="R2064">
        <v>38</v>
      </c>
      <c r="S2064">
        <v>454</v>
      </c>
      <c r="T2064">
        <v>11.9</v>
      </c>
      <c r="U2064">
        <v>1</v>
      </c>
      <c r="V2064">
        <v>53</v>
      </c>
      <c r="W2064">
        <v>2.4</v>
      </c>
      <c r="X2064">
        <v>28.4</v>
      </c>
      <c r="Y2064" s="2">
        <v>0.48699999999999999</v>
      </c>
      <c r="Z2064">
        <v>502</v>
      </c>
      <c r="AA2064">
        <v>1</v>
      </c>
      <c r="AB2064">
        <v>2</v>
      </c>
    </row>
    <row r="2065" spans="1:28" x14ac:dyDescent="0.25">
      <c r="A2065">
        <v>2009</v>
      </c>
      <c r="B2065">
        <v>177</v>
      </c>
      <c r="C2065" t="s">
        <v>438</v>
      </c>
      <c r="D2065" t="str">
        <f>IFERROR(INDEX('Draft Master List'!E:F,MATCH(C2065,'Draft Master List'!E:E,0),2),"N/A")</f>
        <v>22007</v>
      </c>
      <c r="E2065" t="s">
        <v>12</v>
      </c>
      <c r="F2065">
        <v>24</v>
      </c>
      <c r="G2065" t="s">
        <v>74</v>
      </c>
      <c r="H2065">
        <v>14</v>
      </c>
      <c r="I2065">
        <v>14</v>
      </c>
      <c r="J2065">
        <v>7</v>
      </c>
      <c r="K2065">
        <v>73</v>
      </c>
      <c r="L2065">
        <v>0</v>
      </c>
      <c r="M2065">
        <v>19</v>
      </c>
      <c r="N2065">
        <v>10.4</v>
      </c>
      <c r="O2065">
        <v>5.2</v>
      </c>
      <c r="P2065">
        <v>0.5</v>
      </c>
      <c r="Q2065">
        <v>137</v>
      </c>
      <c r="R2065">
        <v>67</v>
      </c>
      <c r="S2065">
        <v>984</v>
      </c>
      <c r="T2065">
        <v>14.7</v>
      </c>
      <c r="U2065">
        <v>5</v>
      </c>
      <c r="V2065">
        <v>75</v>
      </c>
      <c r="W2065">
        <v>4.8</v>
      </c>
      <c r="X2065">
        <v>70.3</v>
      </c>
      <c r="Y2065" s="2">
        <v>0.48899999999999999</v>
      </c>
      <c r="Z2065">
        <v>1057</v>
      </c>
      <c r="AA2065">
        <v>5</v>
      </c>
      <c r="AB2065">
        <v>3</v>
      </c>
    </row>
    <row r="2066" spans="1:28" x14ac:dyDescent="0.25">
      <c r="A2066">
        <v>2009</v>
      </c>
      <c r="B2066">
        <v>178</v>
      </c>
      <c r="C2066" t="s">
        <v>121</v>
      </c>
      <c r="D2066" t="str">
        <f>IFERROR(INDEX('Draft Master List'!E:F,MATCH(C2066,'Draft Master List'!E:E,0),2),"N/A")</f>
        <v>1192006</v>
      </c>
      <c r="E2066" t="s">
        <v>26</v>
      </c>
      <c r="F2066">
        <v>25</v>
      </c>
      <c r="G2066" t="s">
        <v>74</v>
      </c>
      <c r="H2066">
        <v>15</v>
      </c>
      <c r="I2066">
        <v>13</v>
      </c>
      <c r="J2066">
        <v>7</v>
      </c>
      <c r="K2066">
        <v>39</v>
      </c>
      <c r="L2066">
        <v>0</v>
      </c>
      <c r="M2066">
        <v>14</v>
      </c>
      <c r="N2066">
        <v>5.6</v>
      </c>
      <c r="O2066">
        <v>2.6</v>
      </c>
      <c r="P2066">
        <v>0.5</v>
      </c>
      <c r="Q2066">
        <v>154</v>
      </c>
      <c r="R2066">
        <v>101</v>
      </c>
      <c r="S2066">
        <v>1120</v>
      </c>
      <c r="T2066">
        <v>11.1</v>
      </c>
      <c r="U2066">
        <v>10</v>
      </c>
      <c r="V2066">
        <v>75</v>
      </c>
      <c r="W2066">
        <v>6.7</v>
      </c>
      <c r="X2066">
        <v>74.7</v>
      </c>
      <c r="Y2066" s="2">
        <v>0.65600000000000003</v>
      </c>
      <c r="Z2066">
        <v>1159</v>
      </c>
      <c r="AA2066">
        <v>10</v>
      </c>
      <c r="AB2066">
        <v>0</v>
      </c>
    </row>
    <row r="2067" spans="1:28" x14ac:dyDescent="0.25">
      <c r="A2067">
        <v>2009</v>
      </c>
      <c r="B2067">
        <v>179</v>
      </c>
      <c r="C2067" t="s">
        <v>94</v>
      </c>
      <c r="D2067" t="str">
        <f>IFERROR(INDEX('Draft Master List'!E:F,MATCH(C2067,'Draft Master List'!E:E,0),2),"N/A")</f>
        <v>72007</v>
      </c>
      <c r="E2067" t="s">
        <v>63</v>
      </c>
      <c r="F2067">
        <v>30</v>
      </c>
      <c r="H2067">
        <v>14</v>
      </c>
      <c r="I2067">
        <v>0</v>
      </c>
      <c r="J2067">
        <v>7</v>
      </c>
      <c r="K2067">
        <v>51</v>
      </c>
      <c r="L2067">
        <v>0</v>
      </c>
      <c r="M2067">
        <v>15</v>
      </c>
      <c r="N2067">
        <v>7.3</v>
      </c>
      <c r="O2067">
        <v>3.6</v>
      </c>
      <c r="P2067">
        <v>0.5</v>
      </c>
      <c r="Q2067">
        <v>2</v>
      </c>
      <c r="R2067">
        <v>2</v>
      </c>
      <c r="S2067">
        <v>11</v>
      </c>
      <c r="T2067">
        <v>5.5</v>
      </c>
      <c r="U2067">
        <v>0</v>
      </c>
      <c r="V2067">
        <v>7</v>
      </c>
      <c r="W2067">
        <v>0.1</v>
      </c>
      <c r="X2067">
        <v>0.8</v>
      </c>
      <c r="Y2067" s="2">
        <v>1</v>
      </c>
      <c r="Z2067">
        <v>62</v>
      </c>
      <c r="AA2067">
        <v>0</v>
      </c>
      <c r="AB2067">
        <v>0</v>
      </c>
    </row>
    <row r="2068" spans="1:28" x14ac:dyDescent="0.25">
      <c r="A2068">
        <v>2009</v>
      </c>
      <c r="B2068">
        <v>180</v>
      </c>
      <c r="C2068" t="s">
        <v>1341</v>
      </c>
      <c r="D2068" t="str">
        <f>IFERROR(INDEX('Draft Master List'!E:F,MATCH(C2068,'Draft Master List'!E:E,0),2),"N/A")</f>
        <v>N/A</v>
      </c>
      <c r="E2068" t="s">
        <v>32</v>
      </c>
      <c r="F2068">
        <v>38</v>
      </c>
      <c r="G2068" t="s">
        <v>212</v>
      </c>
      <c r="H2068">
        <v>16</v>
      </c>
      <c r="I2068">
        <v>10</v>
      </c>
      <c r="J2068">
        <v>7</v>
      </c>
      <c r="K2068">
        <v>48</v>
      </c>
      <c r="L2068">
        <v>0</v>
      </c>
      <c r="M2068">
        <v>19</v>
      </c>
      <c r="N2068">
        <v>6.9</v>
      </c>
      <c r="O2068">
        <v>3</v>
      </c>
      <c r="P2068">
        <v>0.4</v>
      </c>
      <c r="Q2068">
        <v>5</v>
      </c>
      <c r="R2068">
        <v>3</v>
      </c>
      <c r="S2068">
        <v>10</v>
      </c>
      <c r="T2068">
        <v>3.3</v>
      </c>
      <c r="U2068">
        <v>0</v>
      </c>
      <c r="V2068">
        <v>5</v>
      </c>
      <c r="W2068">
        <v>0.2</v>
      </c>
      <c r="X2068">
        <v>0.6</v>
      </c>
      <c r="Y2068" s="2">
        <v>0.6</v>
      </c>
      <c r="Z2068">
        <v>58</v>
      </c>
      <c r="AA2068">
        <v>0</v>
      </c>
      <c r="AB2068">
        <v>0</v>
      </c>
    </row>
    <row r="2069" spans="1:28" x14ac:dyDescent="0.25">
      <c r="A2069">
        <v>2009</v>
      </c>
      <c r="B2069">
        <v>181</v>
      </c>
      <c r="C2069" t="s">
        <v>1342</v>
      </c>
      <c r="D2069" t="str">
        <f>IFERROR(INDEX('Draft Master List'!E:F,MATCH(C2069,'Draft Master List'!E:E,0),2),"N/A")</f>
        <v>N/A</v>
      </c>
      <c r="E2069" t="s">
        <v>33</v>
      </c>
      <c r="F2069">
        <v>26</v>
      </c>
      <c r="H2069">
        <v>5</v>
      </c>
      <c r="I2069">
        <v>0</v>
      </c>
      <c r="J2069">
        <v>6</v>
      </c>
      <c r="K2069">
        <v>36</v>
      </c>
      <c r="L2069">
        <v>0</v>
      </c>
      <c r="M2069">
        <v>19</v>
      </c>
      <c r="N2069">
        <v>6</v>
      </c>
      <c r="O2069">
        <v>7.2</v>
      </c>
      <c r="P2069">
        <v>1.2</v>
      </c>
      <c r="Q2069">
        <v>4</v>
      </c>
      <c r="R2069">
        <v>3</v>
      </c>
      <c r="S2069">
        <v>23</v>
      </c>
      <c r="T2069">
        <v>7.7</v>
      </c>
      <c r="U2069">
        <v>0</v>
      </c>
      <c r="V2069">
        <v>10</v>
      </c>
      <c r="W2069">
        <v>0.6</v>
      </c>
      <c r="X2069">
        <v>4.5999999999999996</v>
      </c>
      <c r="Y2069" s="2">
        <v>0.75</v>
      </c>
      <c r="Z2069">
        <v>59</v>
      </c>
      <c r="AA2069">
        <v>0</v>
      </c>
      <c r="AB2069">
        <v>0</v>
      </c>
    </row>
    <row r="2070" spans="1:28" x14ac:dyDescent="0.25">
      <c r="A2070">
        <v>2009</v>
      </c>
      <c r="B2070">
        <v>182</v>
      </c>
      <c r="C2070" t="s">
        <v>1264</v>
      </c>
      <c r="D2070" t="str">
        <f>IFERROR(INDEX('Draft Master List'!E:F,MATCH(C2070,'Draft Master List'!E:E,0),2),"N/A")</f>
        <v>N/A</v>
      </c>
      <c r="E2070" t="s">
        <v>63</v>
      </c>
      <c r="F2070">
        <v>27</v>
      </c>
      <c r="G2070" t="s">
        <v>74</v>
      </c>
      <c r="H2070">
        <v>13</v>
      </c>
      <c r="I2070">
        <v>12</v>
      </c>
      <c r="J2070">
        <v>6</v>
      </c>
      <c r="K2070">
        <v>-1</v>
      </c>
      <c r="L2070">
        <v>0</v>
      </c>
      <c r="M2070">
        <v>7</v>
      </c>
      <c r="N2070">
        <v>-0.2</v>
      </c>
      <c r="O2070">
        <v>-0.1</v>
      </c>
      <c r="P2070">
        <v>0.5</v>
      </c>
      <c r="Q2070">
        <v>91</v>
      </c>
      <c r="R2070">
        <v>57</v>
      </c>
      <c r="S2070">
        <v>757</v>
      </c>
      <c r="T2070">
        <v>13.3</v>
      </c>
      <c r="U2070">
        <v>3</v>
      </c>
      <c r="V2070">
        <v>48</v>
      </c>
      <c r="W2070">
        <v>4.4000000000000004</v>
      </c>
      <c r="X2070">
        <v>58.2</v>
      </c>
      <c r="Y2070" s="2">
        <v>0.626</v>
      </c>
      <c r="Z2070">
        <v>756</v>
      </c>
      <c r="AA2070">
        <v>3</v>
      </c>
      <c r="AB2070">
        <v>3</v>
      </c>
    </row>
    <row r="2071" spans="1:28" x14ac:dyDescent="0.25">
      <c r="A2071">
        <v>2009</v>
      </c>
      <c r="B2071">
        <v>183</v>
      </c>
      <c r="C2071" t="s">
        <v>606</v>
      </c>
      <c r="D2071" t="str">
        <f>IFERROR(INDEX('Draft Master List'!E:F,MATCH(C2071,'Draft Master List'!E:E,0),2),"N/A")</f>
        <v>N/A</v>
      </c>
      <c r="E2071" t="s">
        <v>14</v>
      </c>
      <c r="F2071">
        <v>29</v>
      </c>
      <c r="G2071" t="s">
        <v>62</v>
      </c>
      <c r="H2071">
        <v>3</v>
      </c>
      <c r="I2071">
        <v>3</v>
      </c>
      <c r="J2071">
        <v>6</v>
      </c>
      <c r="K2071">
        <v>6</v>
      </c>
      <c r="L2071">
        <v>0</v>
      </c>
      <c r="M2071">
        <v>4</v>
      </c>
      <c r="N2071">
        <v>1</v>
      </c>
      <c r="O2071">
        <v>2</v>
      </c>
      <c r="P2071">
        <v>2</v>
      </c>
      <c r="Z2071">
        <v>6</v>
      </c>
      <c r="AA2071">
        <v>0</v>
      </c>
      <c r="AB2071">
        <v>2</v>
      </c>
    </row>
    <row r="2072" spans="1:28" x14ac:dyDescent="0.25">
      <c r="A2072">
        <v>2009</v>
      </c>
      <c r="B2072">
        <v>184</v>
      </c>
      <c r="C2072" t="s">
        <v>442</v>
      </c>
      <c r="D2072" t="str">
        <f>IFERROR(INDEX('Draft Master List'!E:F,MATCH(C2072,'Draft Master List'!E:E,0),2),"N/A")</f>
        <v>272007</v>
      </c>
      <c r="E2072" t="s">
        <v>0</v>
      </c>
      <c r="F2072">
        <v>25</v>
      </c>
      <c r="G2072" t="s">
        <v>77</v>
      </c>
      <c r="H2072">
        <v>16</v>
      </c>
      <c r="I2072">
        <v>7</v>
      </c>
      <c r="J2072">
        <v>6</v>
      </c>
      <c r="K2072">
        <v>82</v>
      </c>
      <c r="L2072">
        <v>0</v>
      </c>
      <c r="M2072">
        <v>41</v>
      </c>
      <c r="N2072">
        <v>13.7</v>
      </c>
      <c r="O2072">
        <v>5.0999999999999996</v>
      </c>
      <c r="P2072">
        <v>0.4</v>
      </c>
      <c r="Q2072">
        <v>64</v>
      </c>
      <c r="R2072">
        <v>45</v>
      </c>
      <c r="S2072">
        <v>722</v>
      </c>
      <c r="T2072">
        <v>16</v>
      </c>
      <c r="U2072">
        <v>9</v>
      </c>
      <c r="V2072">
        <v>54</v>
      </c>
      <c r="W2072">
        <v>2.8</v>
      </c>
      <c r="X2072">
        <v>45.1</v>
      </c>
      <c r="Y2072" s="2">
        <v>0.70299999999999996</v>
      </c>
      <c r="Z2072">
        <v>804</v>
      </c>
      <c r="AA2072">
        <v>9</v>
      </c>
      <c r="AB2072">
        <v>2</v>
      </c>
    </row>
    <row r="2073" spans="1:28" x14ac:dyDescent="0.25">
      <c r="A2073">
        <v>2009</v>
      </c>
      <c r="B2073">
        <v>185</v>
      </c>
      <c r="C2073" t="s">
        <v>339</v>
      </c>
      <c r="D2073" t="str">
        <f>IFERROR(INDEX('Draft Master List'!E:F,MATCH(C2073,'Draft Master List'!E:E,0),2),"N/A")</f>
        <v>1242009</v>
      </c>
      <c r="E2073" t="s">
        <v>16</v>
      </c>
      <c r="F2073">
        <v>22</v>
      </c>
      <c r="G2073" t="s">
        <v>74</v>
      </c>
      <c r="H2073">
        <v>16</v>
      </c>
      <c r="I2073">
        <v>9</v>
      </c>
      <c r="J2073">
        <v>6</v>
      </c>
      <c r="K2073">
        <v>31</v>
      </c>
      <c r="L2073">
        <v>0</v>
      </c>
      <c r="M2073">
        <v>13</v>
      </c>
      <c r="N2073">
        <v>5.2</v>
      </c>
      <c r="O2073">
        <v>1.9</v>
      </c>
      <c r="P2073">
        <v>0.4</v>
      </c>
      <c r="Q2073">
        <v>96</v>
      </c>
      <c r="R2073">
        <v>34</v>
      </c>
      <c r="S2073">
        <v>521</v>
      </c>
      <c r="T2073">
        <v>15.3</v>
      </c>
      <c r="U2073">
        <v>4</v>
      </c>
      <c r="V2073">
        <v>75</v>
      </c>
      <c r="W2073">
        <v>2.1</v>
      </c>
      <c r="X2073">
        <v>32.6</v>
      </c>
      <c r="Y2073" s="2">
        <v>0.35399999999999998</v>
      </c>
      <c r="Z2073">
        <v>552</v>
      </c>
      <c r="AA2073">
        <v>4</v>
      </c>
      <c r="AB2073">
        <v>0</v>
      </c>
    </row>
    <row r="2074" spans="1:28" x14ac:dyDescent="0.25">
      <c r="A2074">
        <v>2009</v>
      </c>
      <c r="B2074">
        <v>186</v>
      </c>
      <c r="C2074" t="s">
        <v>1388</v>
      </c>
      <c r="D2074" t="str">
        <f>IFERROR(INDEX('Draft Master List'!E:F,MATCH(C2074,'Draft Master List'!E:E,0),2),"N/A")</f>
        <v>N/A</v>
      </c>
      <c r="E2074" t="s">
        <v>29</v>
      </c>
      <c r="F2074">
        <v>36</v>
      </c>
      <c r="G2074" t="s">
        <v>74</v>
      </c>
      <c r="H2074">
        <v>16</v>
      </c>
      <c r="I2074">
        <v>16</v>
      </c>
      <c r="J2074">
        <v>6</v>
      </c>
      <c r="K2074">
        <v>54</v>
      </c>
      <c r="L2074">
        <v>1</v>
      </c>
      <c r="M2074">
        <v>29</v>
      </c>
      <c r="N2074">
        <v>9</v>
      </c>
      <c r="O2074">
        <v>3.4</v>
      </c>
      <c r="P2074">
        <v>0.4</v>
      </c>
      <c r="Q2074">
        <v>109</v>
      </c>
      <c r="R2074">
        <v>55</v>
      </c>
      <c r="S2074">
        <v>829</v>
      </c>
      <c r="T2074">
        <v>15.1</v>
      </c>
      <c r="U2074">
        <v>5</v>
      </c>
      <c r="V2074">
        <v>98</v>
      </c>
      <c r="W2074">
        <v>3.4</v>
      </c>
      <c r="X2074">
        <v>51.8</v>
      </c>
      <c r="Y2074" s="2">
        <v>0.505</v>
      </c>
      <c r="Z2074">
        <v>883</v>
      </c>
      <c r="AA2074">
        <v>6</v>
      </c>
      <c r="AB2074">
        <v>1</v>
      </c>
    </row>
    <row r="2075" spans="1:28" x14ac:dyDescent="0.25">
      <c r="A2075">
        <v>2009</v>
      </c>
      <c r="B2075">
        <v>187</v>
      </c>
      <c r="C2075" t="s">
        <v>680</v>
      </c>
      <c r="D2075" t="str">
        <f>IFERROR(INDEX('Draft Master List'!E:F,MATCH(C2075,'Draft Master List'!E:E,0),2),"N/A")</f>
        <v>N/A</v>
      </c>
      <c r="E2075" t="s">
        <v>21</v>
      </c>
      <c r="F2075">
        <v>32</v>
      </c>
      <c r="G2075" t="s">
        <v>62</v>
      </c>
      <c r="H2075">
        <v>6</v>
      </c>
      <c r="I2075">
        <v>2</v>
      </c>
      <c r="J2075">
        <v>6</v>
      </c>
      <c r="K2075">
        <v>4</v>
      </c>
      <c r="L2075">
        <v>0</v>
      </c>
      <c r="M2075">
        <v>5</v>
      </c>
      <c r="N2075">
        <v>0.7</v>
      </c>
      <c r="O2075">
        <v>0.7</v>
      </c>
      <c r="P2075">
        <v>1</v>
      </c>
      <c r="Z2075">
        <v>4</v>
      </c>
      <c r="AA2075">
        <v>0</v>
      </c>
      <c r="AB2075">
        <v>1</v>
      </c>
    </row>
    <row r="2076" spans="1:28" x14ac:dyDescent="0.25">
      <c r="A2076">
        <v>2009</v>
      </c>
      <c r="B2076">
        <v>188</v>
      </c>
      <c r="C2076" t="s">
        <v>371</v>
      </c>
      <c r="D2076" t="str">
        <f>IFERROR(INDEX('Draft Master List'!E:F,MATCH(C2076,'Draft Master List'!E:E,0),2),"N/A")</f>
        <v>2402009</v>
      </c>
      <c r="E2076" t="s">
        <v>10</v>
      </c>
      <c r="F2076">
        <v>22</v>
      </c>
      <c r="G2076" t="s">
        <v>643</v>
      </c>
      <c r="H2076">
        <v>16</v>
      </c>
      <c r="I2076">
        <v>2</v>
      </c>
      <c r="J2076">
        <v>6</v>
      </c>
      <c r="K2076">
        <v>15</v>
      </c>
      <c r="L2076">
        <v>0</v>
      </c>
      <c r="M2076">
        <v>5</v>
      </c>
      <c r="N2076">
        <v>2.5</v>
      </c>
      <c r="O2076">
        <v>0.9</v>
      </c>
      <c r="P2076">
        <v>0.4</v>
      </c>
      <c r="Q2076">
        <v>18</v>
      </c>
      <c r="R2076">
        <v>10</v>
      </c>
      <c r="S2076">
        <v>83</v>
      </c>
      <c r="T2076">
        <v>8.3000000000000007</v>
      </c>
      <c r="U2076">
        <v>1</v>
      </c>
      <c r="V2076">
        <v>15</v>
      </c>
      <c r="W2076">
        <v>0.6</v>
      </c>
      <c r="X2076">
        <v>5.2</v>
      </c>
      <c r="Y2076" s="2">
        <v>0.55600000000000005</v>
      </c>
      <c r="Z2076">
        <v>98</v>
      </c>
      <c r="AA2076">
        <v>1</v>
      </c>
      <c r="AB2076">
        <v>1</v>
      </c>
    </row>
    <row r="2077" spans="1:28" x14ac:dyDescent="0.25">
      <c r="A2077">
        <v>2009</v>
      </c>
      <c r="B2077">
        <v>189</v>
      </c>
      <c r="C2077" t="s">
        <v>364</v>
      </c>
      <c r="D2077" t="str">
        <f>IFERROR(INDEX('Draft Master List'!E:F,MATCH(C2077,'Draft Master List'!E:E,0),2),"N/A")</f>
        <v>2122009</v>
      </c>
      <c r="E2077" t="s">
        <v>25</v>
      </c>
      <c r="F2077">
        <v>23</v>
      </c>
      <c r="H2077">
        <v>4</v>
      </c>
      <c r="I2077">
        <v>0</v>
      </c>
      <c r="J2077">
        <v>6</v>
      </c>
      <c r="K2077">
        <v>6</v>
      </c>
      <c r="L2077">
        <v>0</v>
      </c>
      <c r="M2077">
        <v>5</v>
      </c>
      <c r="N2077">
        <v>1</v>
      </c>
      <c r="O2077">
        <v>1.5</v>
      </c>
      <c r="P2077">
        <v>1.5</v>
      </c>
      <c r="Q2077">
        <v>1</v>
      </c>
      <c r="R2077">
        <v>0</v>
      </c>
      <c r="S2077">
        <v>0</v>
      </c>
      <c r="U2077">
        <v>0</v>
      </c>
      <c r="V2077">
        <v>0</v>
      </c>
      <c r="W2077">
        <v>0</v>
      </c>
      <c r="X2077">
        <v>0</v>
      </c>
      <c r="Y2077" s="2">
        <v>0</v>
      </c>
      <c r="Z2077">
        <v>6</v>
      </c>
      <c r="AA2077">
        <v>0</v>
      </c>
      <c r="AB2077">
        <v>0</v>
      </c>
    </row>
    <row r="2078" spans="1:28" x14ac:dyDescent="0.25">
      <c r="A2078">
        <v>2009</v>
      </c>
      <c r="B2078">
        <v>190</v>
      </c>
      <c r="C2078" t="s">
        <v>497</v>
      </c>
      <c r="D2078" t="str">
        <f>IFERROR(INDEX('Draft Master List'!E:F,MATCH(C2078,'Draft Master List'!E:E,0),2),"N/A")</f>
        <v>2282007</v>
      </c>
      <c r="E2078" t="s">
        <v>5</v>
      </c>
      <c r="F2078">
        <v>26</v>
      </c>
      <c r="H2078">
        <v>4</v>
      </c>
      <c r="I2078">
        <v>0</v>
      </c>
      <c r="J2078">
        <v>6</v>
      </c>
      <c r="K2078">
        <v>19</v>
      </c>
      <c r="L2078">
        <v>0</v>
      </c>
      <c r="M2078">
        <v>6</v>
      </c>
      <c r="N2078">
        <v>3.2</v>
      </c>
      <c r="O2078">
        <v>4.8</v>
      </c>
      <c r="P2078">
        <v>1.5</v>
      </c>
      <c r="Q2078">
        <v>7</v>
      </c>
      <c r="R2078">
        <v>2</v>
      </c>
      <c r="S2078">
        <v>19</v>
      </c>
      <c r="T2078">
        <v>9.5</v>
      </c>
      <c r="U2078">
        <v>0</v>
      </c>
      <c r="V2078">
        <v>11</v>
      </c>
      <c r="W2078">
        <v>0.5</v>
      </c>
      <c r="X2078">
        <v>4.8</v>
      </c>
      <c r="Y2078" s="2">
        <v>0.28599999999999998</v>
      </c>
      <c r="Z2078">
        <v>38</v>
      </c>
      <c r="AA2078">
        <v>0</v>
      </c>
      <c r="AB2078">
        <v>0</v>
      </c>
    </row>
    <row r="2079" spans="1:28" x14ac:dyDescent="0.25">
      <c r="A2079">
        <v>2009</v>
      </c>
      <c r="B2079">
        <v>191</v>
      </c>
      <c r="C2079" t="s">
        <v>1350</v>
      </c>
      <c r="D2079" t="str">
        <f>IFERROR(INDEX('Draft Master List'!E:F,MATCH(C2079,'Draft Master List'!E:E,0),2),"N/A")</f>
        <v>N/A</v>
      </c>
      <c r="E2079" t="s">
        <v>0</v>
      </c>
      <c r="F2079">
        <v>31</v>
      </c>
      <c r="G2079" t="s">
        <v>732</v>
      </c>
      <c r="H2079">
        <v>6</v>
      </c>
      <c r="I2079">
        <v>5</v>
      </c>
      <c r="J2079">
        <v>5</v>
      </c>
      <c r="K2079">
        <v>16</v>
      </c>
      <c r="L2079">
        <v>1</v>
      </c>
      <c r="M2079">
        <v>6</v>
      </c>
      <c r="N2079">
        <v>3.2</v>
      </c>
      <c r="O2079">
        <v>2.7</v>
      </c>
      <c r="P2079">
        <v>0.8</v>
      </c>
      <c r="Q2079">
        <v>13</v>
      </c>
      <c r="R2079">
        <v>10</v>
      </c>
      <c r="S2079">
        <v>70</v>
      </c>
      <c r="T2079">
        <v>7</v>
      </c>
      <c r="U2079">
        <v>2</v>
      </c>
      <c r="V2079">
        <v>13</v>
      </c>
      <c r="W2079">
        <v>1.7</v>
      </c>
      <c r="X2079">
        <v>11.7</v>
      </c>
      <c r="Y2079" s="2">
        <v>0.76900000000000002</v>
      </c>
      <c r="Z2079">
        <v>86</v>
      </c>
      <c r="AA2079">
        <v>3</v>
      </c>
      <c r="AB2079">
        <v>0</v>
      </c>
    </row>
    <row r="2080" spans="1:28" x14ac:dyDescent="0.25">
      <c r="A2080">
        <v>2009</v>
      </c>
      <c r="B2080">
        <v>192</v>
      </c>
      <c r="C2080" t="s">
        <v>424</v>
      </c>
      <c r="D2080" t="str">
        <f>IFERROR(INDEX('Draft Master List'!E:F,MATCH(C2080,'Draft Master List'!E:E,0),2),"N/A")</f>
        <v>2092008</v>
      </c>
      <c r="E2080" t="s">
        <v>5</v>
      </c>
      <c r="F2080">
        <v>24</v>
      </c>
      <c r="H2080">
        <v>15</v>
      </c>
      <c r="I2080">
        <v>0</v>
      </c>
      <c r="J2080">
        <v>5</v>
      </c>
      <c r="K2080">
        <v>-5</v>
      </c>
      <c r="L2080">
        <v>0</v>
      </c>
      <c r="M2080">
        <v>-1</v>
      </c>
      <c r="N2080">
        <v>-1</v>
      </c>
      <c r="O2080">
        <v>-0.3</v>
      </c>
      <c r="P2080">
        <v>0.3</v>
      </c>
      <c r="Z2080">
        <v>-5</v>
      </c>
      <c r="AA2080">
        <v>0</v>
      </c>
      <c r="AB2080">
        <v>0</v>
      </c>
    </row>
    <row r="2081" spans="1:28" x14ac:dyDescent="0.25">
      <c r="A2081">
        <v>2009</v>
      </c>
      <c r="B2081">
        <v>193</v>
      </c>
      <c r="C2081" t="s">
        <v>445</v>
      </c>
      <c r="D2081" t="str">
        <f>IFERROR(INDEX('Draft Master List'!E:F,MATCH(C2081,'Draft Master List'!E:E,0),2),"N/A")</f>
        <v>362007</v>
      </c>
      <c r="E2081" t="s">
        <v>6</v>
      </c>
      <c r="F2081">
        <v>25</v>
      </c>
      <c r="G2081" t="s">
        <v>62</v>
      </c>
      <c r="H2081">
        <v>5</v>
      </c>
      <c r="I2081">
        <v>2</v>
      </c>
      <c r="J2081">
        <v>5</v>
      </c>
      <c r="K2081">
        <v>-1</v>
      </c>
      <c r="L2081">
        <v>1</v>
      </c>
      <c r="M2081">
        <v>5</v>
      </c>
      <c r="N2081">
        <v>-0.2</v>
      </c>
      <c r="O2081">
        <v>-0.2</v>
      </c>
      <c r="P2081">
        <v>1</v>
      </c>
      <c r="Z2081">
        <v>-1</v>
      </c>
      <c r="AA2081">
        <v>1</v>
      </c>
      <c r="AB2081">
        <v>2</v>
      </c>
    </row>
    <row r="2082" spans="1:28" x14ac:dyDescent="0.25">
      <c r="A2082">
        <v>2009</v>
      </c>
      <c r="B2082">
        <v>194</v>
      </c>
      <c r="C2082" t="s">
        <v>1344</v>
      </c>
      <c r="D2082" t="str">
        <f>IFERROR(INDEX('Draft Master List'!E:F,MATCH(C2082,'Draft Master List'!E:E,0),2),"N/A")</f>
        <v>N/A</v>
      </c>
      <c r="E2082" t="s">
        <v>29</v>
      </c>
      <c r="F2082">
        <v>30</v>
      </c>
      <c r="G2082" t="s">
        <v>732</v>
      </c>
      <c r="H2082">
        <v>15</v>
      </c>
      <c r="I2082">
        <v>4</v>
      </c>
      <c r="J2082">
        <v>5</v>
      </c>
      <c r="K2082">
        <v>34</v>
      </c>
      <c r="L2082">
        <v>0</v>
      </c>
      <c r="M2082">
        <v>25</v>
      </c>
      <c r="N2082">
        <v>6.8</v>
      </c>
      <c r="O2082">
        <v>2.2999999999999998</v>
      </c>
      <c r="P2082">
        <v>0.3</v>
      </c>
      <c r="Q2082">
        <v>8</v>
      </c>
      <c r="R2082">
        <v>7</v>
      </c>
      <c r="S2082">
        <v>55</v>
      </c>
      <c r="T2082">
        <v>7.9</v>
      </c>
      <c r="U2082">
        <v>0</v>
      </c>
      <c r="V2082">
        <v>18</v>
      </c>
      <c r="W2082">
        <v>0.5</v>
      </c>
      <c r="X2082">
        <v>3.7</v>
      </c>
      <c r="Y2082" s="2">
        <v>0.875</v>
      </c>
      <c r="Z2082">
        <v>89</v>
      </c>
      <c r="AA2082">
        <v>0</v>
      </c>
      <c r="AB2082">
        <v>0</v>
      </c>
    </row>
    <row r="2083" spans="1:28" x14ac:dyDescent="0.25">
      <c r="A2083">
        <v>2009</v>
      </c>
      <c r="B2083">
        <v>195</v>
      </c>
      <c r="C2083" t="s">
        <v>413</v>
      </c>
      <c r="D2083" t="str">
        <f>IFERROR(INDEX('Draft Master List'!E:F,MATCH(C2083,'Draft Master List'!E:E,0),2),"N/A")</f>
        <v>1742008</v>
      </c>
      <c r="E2083" t="s">
        <v>34</v>
      </c>
      <c r="F2083">
        <v>24</v>
      </c>
      <c r="G2083" t="s">
        <v>74</v>
      </c>
      <c r="H2083">
        <v>16</v>
      </c>
      <c r="I2083">
        <v>15</v>
      </c>
      <c r="J2083">
        <v>5</v>
      </c>
      <c r="K2083">
        <v>61</v>
      </c>
      <c r="L2083">
        <v>0</v>
      </c>
      <c r="M2083">
        <v>20</v>
      </c>
      <c r="N2083">
        <v>12.2</v>
      </c>
      <c r="O2083">
        <v>3.8</v>
      </c>
      <c r="P2083">
        <v>0.3</v>
      </c>
      <c r="Q2083">
        <v>80</v>
      </c>
      <c r="R2083">
        <v>52</v>
      </c>
      <c r="S2083">
        <v>527</v>
      </c>
      <c r="T2083">
        <v>10.1</v>
      </c>
      <c r="U2083">
        <v>3</v>
      </c>
      <c r="V2083">
        <v>61</v>
      </c>
      <c r="W2083">
        <v>3.3</v>
      </c>
      <c r="X2083">
        <v>32.9</v>
      </c>
      <c r="Y2083" s="2">
        <v>0.65</v>
      </c>
      <c r="Z2083">
        <v>588</v>
      </c>
      <c r="AA2083">
        <v>3</v>
      </c>
      <c r="AB2083">
        <v>0</v>
      </c>
    </row>
    <row r="2084" spans="1:28" x14ac:dyDescent="0.25">
      <c r="A2084">
        <v>2009</v>
      </c>
      <c r="B2084">
        <v>196</v>
      </c>
      <c r="C2084" t="s">
        <v>359</v>
      </c>
      <c r="D2084" t="str">
        <f>IFERROR(INDEX('Draft Master List'!E:F,MATCH(C2084,'Draft Master List'!E:E,0),2),"N/A")</f>
        <v>1962009</v>
      </c>
      <c r="E2084" t="s">
        <v>223</v>
      </c>
      <c r="F2084">
        <v>24</v>
      </c>
      <c r="G2084" t="s">
        <v>62</v>
      </c>
      <c r="H2084">
        <v>4</v>
      </c>
      <c r="I2084">
        <v>4</v>
      </c>
      <c r="J2084">
        <v>5</v>
      </c>
      <c r="K2084">
        <v>6</v>
      </c>
      <c r="L2084">
        <v>0</v>
      </c>
      <c r="M2084">
        <v>3</v>
      </c>
      <c r="N2084">
        <v>1.2</v>
      </c>
      <c r="O2084">
        <v>1.5</v>
      </c>
      <c r="P2084">
        <v>1.3</v>
      </c>
      <c r="Z2084">
        <v>6</v>
      </c>
      <c r="AA2084">
        <v>0</v>
      </c>
      <c r="AB2084">
        <v>3</v>
      </c>
    </row>
    <row r="2085" spans="1:28" x14ac:dyDescent="0.25">
      <c r="A2085">
        <v>2009</v>
      </c>
      <c r="B2085">
        <v>197</v>
      </c>
      <c r="C2085" t="s">
        <v>415</v>
      </c>
      <c r="D2085" t="str">
        <f>IFERROR(INDEX('Draft Master List'!E:F,MATCH(C2085,'Draft Master List'!E:E,0),2),"N/A")</f>
        <v>1792008</v>
      </c>
      <c r="E2085" t="s">
        <v>29</v>
      </c>
      <c r="F2085">
        <v>24</v>
      </c>
      <c r="H2085">
        <v>5</v>
      </c>
      <c r="I2085">
        <v>0</v>
      </c>
      <c r="J2085">
        <v>5</v>
      </c>
      <c r="K2085">
        <v>22</v>
      </c>
      <c r="L2085">
        <v>0</v>
      </c>
      <c r="M2085">
        <v>7</v>
      </c>
      <c r="N2085">
        <v>4.4000000000000004</v>
      </c>
      <c r="O2085">
        <v>4.4000000000000004</v>
      </c>
      <c r="P2085">
        <v>1</v>
      </c>
      <c r="Q2085">
        <v>1</v>
      </c>
      <c r="R2085">
        <v>0</v>
      </c>
      <c r="S2085">
        <v>0</v>
      </c>
      <c r="U2085">
        <v>0</v>
      </c>
      <c r="V2085">
        <v>0</v>
      </c>
      <c r="W2085">
        <v>0</v>
      </c>
      <c r="X2085">
        <v>0</v>
      </c>
      <c r="Y2085" s="2">
        <v>0</v>
      </c>
      <c r="Z2085">
        <v>22</v>
      </c>
      <c r="AA2085">
        <v>0</v>
      </c>
      <c r="AB2085">
        <v>0</v>
      </c>
    </row>
    <row r="2086" spans="1:28" x14ac:dyDescent="0.25">
      <c r="A2086">
        <v>2009</v>
      </c>
      <c r="B2086">
        <v>198</v>
      </c>
      <c r="C2086" t="s">
        <v>414</v>
      </c>
      <c r="D2086" t="str">
        <f>IFERROR(INDEX('Draft Master List'!E:F,MATCH(C2086,'Draft Master List'!E:E,0),2),"N/A")</f>
        <v>1762008</v>
      </c>
      <c r="E2086" t="s">
        <v>3</v>
      </c>
      <c r="F2086">
        <v>24</v>
      </c>
      <c r="H2086">
        <v>7</v>
      </c>
      <c r="I2086">
        <v>0</v>
      </c>
      <c r="J2086">
        <v>5</v>
      </c>
      <c r="K2086">
        <v>17</v>
      </c>
      <c r="L2086">
        <v>0</v>
      </c>
      <c r="M2086">
        <v>7</v>
      </c>
      <c r="N2086">
        <v>3.4</v>
      </c>
      <c r="O2086">
        <v>2.4</v>
      </c>
      <c r="P2086">
        <v>0.7</v>
      </c>
      <c r="Z2086">
        <v>17</v>
      </c>
      <c r="AA2086">
        <v>0</v>
      </c>
      <c r="AB2086">
        <v>0</v>
      </c>
    </row>
    <row r="2087" spans="1:28" x14ac:dyDescent="0.25">
      <c r="A2087">
        <v>2009</v>
      </c>
      <c r="B2087">
        <v>199</v>
      </c>
      <c r="C2087" t="s">
        <v>119</v>
      </c>
      <c r="D2087" t="str">
        <f>IFERROR(INDEX('Draft Master List'!E:F,MATCH(C2087,'Draft Master List'!E:E,0),2),"N/A")</f>
        <v>512007</v>
      </c>
      <c r="E2087" t="s">
        <v>22</v>
      </c>
      <c r="F2087">
        <v>30</v>
      </c>
      <c r="G2087" t="s">
        <v>74</v>
      </c>
      <c r="H2087">
        <v>15</v>
      </c>
      <c r="I2087">
        <v>15</v>
      </c>
      <c r="J2087">
        <v>5</v>
      </c>
      <c r="K2087">
        <v>22</v>
      </c>
      <c r="L2087">
        <v>0</v>
      </c>
      <c r="M2087">
        <v>17</v>
      </c>
      <c r="N2087">
        <v>4.4000000000000004</v>
      </c>
      <c r="O2087">
        <v>1.5</v>
      </c>
      <c r="P2087">
        <v>0.3</v>
      </c>
      <c r="Q2087">
        <v>129</v>
      </c>
      <c r="R2087">
        <v>65</v>
      </c>
      <c r="S2087">
        <v>982</v>
      </c>
      <c r="T2087">
        <v>15.1</v>
      </c>
      <c r="U2087">
        <v>7</v>
      </c>
      <c r="V2087">
        <v>66</v>
      </c>
      <c r="W2087">
        <v>4.3</v>
      </c>
      <c r="X2087">
        <v>65.5</v>
      </c>
      <c r="Y2087" s="2">
        <v>0.504</v>
      </c>
      <c r="Z2087">
        <v>1004</v>
      </c>
      <c r="AA2087">
        <v>7</v>
      </c>
      <c r="AB2087">
        <v>1</v>
      </c>
    </row>
    <row r="2088" spans="1:28" x14ac:dyDescent="0.25">
      <c r="A2088">
        <v>2009</v>
      </c>
      <c r="B2088">
        <v>200</v>
      </c>
      <c r="C2088" t="s">
        <v>1389</v>
      </c>
      <c r="D2088" t="str">
        <f>IFERROR(INDEX('Draft Master List'!E:F,MATCH(C2088,'Draft Master List'!E:E,0),2),"N/A")</f>
        <v>N/A</v>
      </c>
      <c r="E2088" t="s">
        <v>21</v>
      </c>
      <c r="F2088">
        <v>34</v>
      </c>
      <c r="H2088">
        <v>9</v>
      </c>
      <c r="I2088">
        <v>0</v>
      </c>
      <c r="J2088">
        <v>5</v>
      </c>
      <c r="K2088">
        <v>15</v>
      </c>
      <c r="L2088">
        <v>0</v>
      </c>
      <c r="M2088">
        <v>6</v>
      </c>
      <c r="N2088">
        <v>3</v>
      </c>
      <c r="O2088">
        <v>1.7</v>
      </c>
      <c r="P2088">
        <v>0.6</v>
      </c>
      <c r="Q2088">
        <v>5</v>
      </c>
      <c r="R2088">
        <v>5</v>
      </c>
      <c r="S2088">
        <v>34</v>
      </c>
      <c r="T2088">
        <v>6.8</v>
      </c>
      <c r="U2088">
        <v>0</v>
      </c>
      <c r="V2088">
        <v>14</v>
      </c>
      <c r="W2088">
        <v>0.6</v>
      </c>
      <c r="X2088">
        <v>3.8</v>
      </c>
      <c r="Y2088" s="2">
        <v>1</v>
      </c>
      <c r="Z2088">
        <v>49</v>
      </c>
      <c r="AA2088">
        <v>0</v>
      </c>
      <c r="AB2088">
        <v>0</v>
      </c>
    </row>
    <row r="2089" spans="1:28" x14ac:dyDescent="0.25">
      <c r="A2089">
        <v>2009</v>
      </c>
      <c r="B2089">
        <v>201</v>
      </c>
      <c r="C2089" t="s">
        <v>105</v>
      </c>
      <c r="D2089" t="str">
        <f>IFERROR(INDEX('Draft Master List'!E:F,MATCH(C2089,'Draft Master List'!E:E,0),2),"N/A")</f>
        <v>842009</v>
      </c>
      <c r="E2089" t="s">
        <v>24</v>
      </c>
      <c r="F2089">
        <v>23</v>
      </c>
      <c r="G2089" t="s">
        <v>77</v>
      </c>
      <c r="H2089">
        <v>16</v>
      </c>
      <c r="I2089">
        <v>4</v>
      </c>
      <c r="J2089">
        <v>5</v>
      </c>
      <c r="K2089">
        <v>48</v>
      </c>
      <c r="L2089">
        <v>0</v>
      </c>
      <c r="M2089">
        <v>21</v>
      </c>
      <c r="N2089">
        <v>9.6</v>
      </c>
      <c r="O2089">
        <v>3</v>
      </c>
      <c r="P2089">
        <v>0.3</v>
      </c>
      <c r="Q2089">
        <v>72</v>
      </c>
      <c r="R2089">
        <v>39</v>
      </c>
      <c r="S2089">
        <v>756</v>
      </c>
      <c r="T2089">
        <v>19.399999999999999</v>
      </c>
      <c r="U2089">
        <v>6</v>
      </c>
      <c r="V2089">
        <v>60</v>
      </c>
      <c r="W2089">
        <v>2.4</v>
      </c>
      <c r="X2089">
        <v>47.3</v>
      </c>
      <c r="Y2089" s="2">
        <v>0.54200000000000004</v>
      </c>
      <c r="Z2089">
        <v>804</v>
      </c>
      <c r="AA2089">
        <v>6</v>
      </c>
      <c r="AB2089">
        <v>1</v>
      </c>
    </row>
    <row r="2090" spans="1:28" x14ac:dyDescent="0.25">
      <c r="A2090">
        <v>2009</v>
      </c>
      <c r="B2090">
        <v>202</v>
      </c>
      <c r="C2090" t="s">
        <v>1498</v>
      </c>
      <c r="D2090" t="str">
        <f>IFERROR(INDEX('Draft Master List'!E:F,MATCH(C2090,'Draft Master List'!E:E,0),2),"N/A")</f>
        <v>N/A</v>
      </c>
      <c r="E2090" t="s">
        <v>30</v>
      </c>
      <c r="F2090">
        <v>28</v>
      </c>
      <c r="G2090" t="s">
        <v>74</v>
      </c>
      <c r="H2090">
        <v>14</v>
      </c>
      <c r="I2090">
        <v>13</v>
      </c>
      <c r="J2090">
        <v>5</v>
      </c>
      <c r="K2090">
        <v>36</v>
      </c>
      <c r="L2090">
        <v>0</v>
      </c>
      <c r="M2090">
        <v>11</v>
      </c>
      <c r="N2090">
        <v>7.2</v>
      </c>
      <c r="O2090">
        <v>2.6</v>
      </c>
      <c r="P2090">
        <v>0.4</v>
      </c>
      <c r="Q2090">
        <v>162</v>
      </c>
      <c r="R2090">
        <v>123</v>
      </c>
      <c r="S2090">
        <v>1348</v>
      </c>
      <c r="T2090">
        <v>11</v>
      </c>
      <c r="U2090">
        <v>4</v>
      </c>
      <c r="V2090">
        <v>58</v>
      </c>
      <c r="W2090">
        <v>8.8000000000000007</v>
      </c>
      <c r="X2090">
        <v>96.3</v>
      </c>
      <c r="Y2090" s="2">
        <v>0.75900000000000001</v>
      </c>
      <c r="Z2090">
        <v>1384</v>
      </c>
      <c r="AA2090">
        <v>4</v>
      </c>
      <c r="AB2090">
        <v>2</v>
      </c>
    </row>
    <row r="2091" spans="1:28" x14ac:dyDescent="0.25">
      <c r="A2091">
        <v>2009</v>
      </c>
      <c r="B2091">
        <v>203</v>
      </c>
      <c r="C2091" t="s">
        <v>378</v>
      </c>
      <c r="D2091" t="str">
        <f>IFERROR(INDEX('Draft Master List'!E:F,MATCH(C2091,'Draft Master List'!E:E,0),2),"N/A")</f>
        <v>332008</v>
      </c>
      <c r="E2091" t="s">
        <v>223</v>
      </c>
      <c r="F2091">
        <v>25</v>
      </c>
      <c r="G2091" t="s">
        <v>74</v>
      </c>
      <c r="H2091">
        <v>16</v>
      </c>
      <c r="I2091">
        <v>16</v>
      </c>
      <c r="J2091">
        <v>4</v>
      </c>
      <c r="K2091">
        <v>30</v>
      </c>
      <c r="L2091">
        <v>0</v>
      </c>
      <c r="M2091">
        <v>15</v>
      </c>
      <c r="N2091">
        <v>7.5</v>
      </c>
      <c r="O2091">
        <v>1.9</v>
      </c>
      <c r="P2091">
        <v>0.3</v>
      </c>
      <c r="Q2091">
        <v>97</v>
      </c>
      <c r="R2091">
        <v>47</v>
      </c>
      <c r="S2091">
        <v>589</v>
      </c>
      <c r="T2091">
        <v>12.5</v>
      </c>
      <c r="U2091">
        <v>5</v>
      </c>
      <c r="V2091">
        <v>50</v>
      </c>
      <c r="W2091">
        <v>2.9</v>
      </c>
      <c r="X2091">
        <v>36.799999999999997</v>
      </c>
      <c r="Y2091" s="2">
        <v>0.48499999999999999</v>
      </c>
      <c r="Z2091">
        <v>619</v>
      </c>
      <c r="AA2091">
        <v>5</v>
      </c>
      <c r="AB2091">
        <v>2</v>
      </c>
    </row>
    <row r="2092" spans="1:28" x14ac:dyDescent="0.25">
      <c r="A2092">
        <v>2009</v>
      </c>
      <c r="B2092">
        <v>204</v>
      </c>
      <c r="C2092" t="s">
        <v>597</v>
      </c>
      <c r="D2092" t="str">
        <f>IFERROR(INDEX('Draft Master List'!E:F,MATCH(C2092,'Draft Master List'!E:E,0),2),"N/A")</f>
        <v>N/A</v>
      </c>
      <c r="E2092" t="s">
        <v>0</v>
      </c>
      <c r="F2092">
        <v>39</v>
      </c>
      <c r="G2092" t="s">
        <v>62</v>
      </c>
      <c r="H2092">
        <v>16</v>
      </c>
      <c r="I2092">
        <v>1</v>
      </c>
      <c r="J2092">
        <v>4</v>
      </c>
      <c r="K2092">
        <v>-12</v>
      </c>
      <c r="L2092">
        <v>0</v>
      </c>
      <c r="M2092">
        <v>-1</v>
      </c>
      <c r="N2092">
        <v>-3</v>
      </c>
      <c r="O2092">
        <v>-0.8</v>
      </c>
      <c r="P2092">
        <v>0.3</v>
      </c>
      <c r="Z2092">
        <v>-12</v>
      </c>
      <c r="AA2092">
        <v>0</v>
      </c>
      <c r="AB2092">
        <v>0</v>
      </c>
    </row>
    <row r="2093" spans="1:28" x14ac:dyDescent="0.25">
      <c r="A2093">
        <v>2009</v>
      </c>
      <c r="B2093">
        <v>205</v>
      </c>
      <c r="C2093" t="s">
        <v>568</v>
      </c>
      <c r="D2093" t="str">
        <f>IFERROR(INDEX('Draft Master List'!E:F,MATCH(C2093,'Draft Master List'!E:E,0),2),"N/A")</f>
        <v>N/A</v>
      </c>
      <c r="E2093" t="s">
        <v>3</v>
      </c>
      <c r="F2093">
        <v>27</v>
      </c>
      <c r="G2093" t="s">
        <v>77</v>
      </c>
      <c r="H2093">
        <v>14</v>
      </c>
      <c r="I2093">
        <v>12</v>
      </c>
      <c r="J2093">
        <v>4</v>
      </c>
      <c r="K2093">
        <v>28</v>
      </c>
      <c r="L2093">
        <v>0</v>
      </c>
      <c r="M2093">
        <v>12</v>
      </c>
      <c r="N2093">
        <v>7</v>
      </c>
      <c r="O2093">
        <v>2</v>
      </c>
      <c r="P2093">
        <v>0.3</v>
      </c>
      <c r="Q2093">
        <v>74</v>
      </c>
      <c r="R2093">
        <v>34</v>
      </c>
      <c r="S2093">
        <v>480</v>
      </c>
      <c r="T2093">
        <v>14.1</v>
      </c>
      <c r="U2093">
        <v>2</v>
      </c>
      <c r="V2093">
        <v>54</v>
      </c>
      <c r="W2093">
        <v>2.4</v>
      </c>
      <c r="X2093">
        <v>34.299999999999997</v>
      </c>
      <c r="Y2093" s="2">
        <v>0.45900000000000002</v>
      </c>
      <c r="Z2093">
        <v>508</v>
      </c>
      <c r="AA2093">
        <v>2</v>
      </c>
      <c r="AB2093">
        <v>1</v>
      </c>
    </row>
    <row r="2094" spans="1:28" x14ac:dyDescent="0.25">
      <c r="A2094">
        <v>2009</v>
      </c>
      <c r="B2094">
        <v>206</v>
      </c>
      <c r="C2094" t="s">
        <v>587</v>
      </c>
      <c r="D2094" t="str">
        <f>IFERROR(INDEX('Draft Master List'!E:F,MATCH(C2094,'Draft Master List'!E:E,0),2),"N/A")</f>
        <v>N/A</v>
      </c>
      <c r="E2094" t="s">
        <v>27</v>
      </c>
      <c r="F2094">
        <v>30</v>
      </c>
      <c r="G2094" t="s">
        <v>77</v>
      </c>
      <c r="H2094">
        <v>16</v>
      </c>
      <c r="I2094">
        <v>6</v>
      </c>
      <c r="J2094">
        <v>4</v>
      </c>
      <c r="K2094">
        <v>28</v>
      </c>
      <c r="L2094">
        <v>0</v>
      </c>
      <c r="M2094">
        <v>20</v>
      </c>
      <c r="N2094">
        <v>7</v>
      </c>
      <c r="O2094">
        <v>1.8</v>
      </c>
      <c r="P2094">
        <v>0.3</v>
      </c>
      <c r="Q2094">
        <v>67</v>
      </c>
      <c r="R2094">
        <v>37</v>
      </c>
      <c r="S2094">
        <v>622</v>
      </c>
      <c r="T2094">
        <v>16.8</v>
      </c>
      <c r="U2094">
        <v>5</v>
      </c>
      <c r="V2094">
        <v>80</v>
      </c>
      <c r="W2094">
        <v>2.2999999999999998</v>
      </c>
      <c r="X2094">
        <v>38.9</v>
      </c>
      <c r="Y2094" s="2">
        <v>0.55200000000000005</v>
      </c>
      <c r="Z2094">
        <v>650</v>
      </c>
      <c r="AA2094">
        <v>5</v>
      </c>
      <c r="AB2094">
        <v>4</v>
      </c>
    </row>
    <row r="2095" spans="1:28" x14ac:dyDescent="0.25">
      <c r="A2095">
        <v>2009</v>
      </c>
      <c r="B2095">
        <v>207</v>
      </c>
      <c r="C2095" t="s">
        <v>572</v>
      </c>
      <c r="D2095" t="str">
        <f>IFERROR(INDEX('Draft Master List'!E:F,MATCH(C2095,'Draft Master List'!E:E,0),2),"N/A")</f>
        <v>N/A</v>
      </c>
      <c r="E2095" t="s">
        <v>16</v>
      </c>
      <c r="F2095">
        <v>28</v>
      </c>
      <c r="G2095" t="s">
        <v>62</v>
      </c>
      <c r="H2095">
        <v>3</v>
      </c>
      <c r="I2095">
        <v>3</v>
      </c>
      <c r="J2095">
        <v>4</v>
      </c>
      <c r="K2095">
        <v>41</v>
      </c>
      <c r="L2095">
        <v>0</v>
      </c>
      <c r="M2095">
        <v>26</v>
      </c>
      <c r="N2095">
        <v>10.3</v>
      </c>
      <c r="O2095">
        <v>13.7</v>
      </c>
      <c r="P2095">
        <v>1.3</v>
      </c>
      <c r="Z2095">
        <v>41</v>
      </c>
      <c r="AA2095">
        <v>0</v>
      </c>
      <c r="AB2095">
        <v>0</v>
      </c>
    </row>
    <row r="2096" spans="1:28" x14ac:dyDescent="0.25">
      <c r="A2096">
        <v>2009</v>
      </c>
      <c r="B2096">
        <v>208</v>
      </c>
      <c r="C2096" t="s">
        <v>1390</v>
      </c>
      <c r="D2096" t="str">
        <f>IFERROR(INDEX('Draft Master List'!E:F,MATCH(C2096,'Draft Master List'!E:E,0),2),"N/A")</f>
        <v>N/A</v>
      </c>
      <c r="E2096" t="s">
        <v>19</v>
      </c>
      <c r="F2096">
        <v>29</v>
      </c>
      <c r="G2096" t="s">
        <v>212</v>
      </c>
      <c r="H2096">
        <v>13</v>
      </c>
      <c r="I2096">
        <v>11</v>
      </c>
      <c r="J2096">
        <v>4</v>
      </c>
      <c r="K2096">
        <v>6</v>
      </c>
      <c r="L2096">
        <v>0</v>
      </c>
      <c r="M2096">
        <v>3</v>
      </c>
      <c r="N2096">
        <v>1.5</v>
      </c>
      <c r="O2096">
        <v>0.5</v>
      </c>
      <c r="P2096">
        <v>0.3</v>
      </c>
      <c r="Q2096">
        <v>26</v>
      </c>
      <c r="R2096">
        <v>19</v>
      </c>
      <c r="S2096">
        <v>118</v>
      </c>
      <c r="T2096">
        <v>6.2</v>
      </c>
      <c r="U2096">
        <v>1</v>
      </c>
      <c r="V2096">
        <v>25</v>
      </c>
      <c r="W2096">
        <v>1.5</v>
      </c>
      <c r="X2096">
        <v>9.1</v>
      </c>
      <c r="Y2096" s="2">
        <v>0.73099999999999998</v>
      </c>
      <c r="Z2096">
        <v>124</v>
      </c>
      <c r="AA2096">
        <v>1</v>
      </c>
      <c r="AB2096">
        <v>1</v>
      </c>
    </row>
    <row r="2097" spans="1:28" x14ac:dyDescent="0.25">
      <c r="A2097">
        <v>2009</v>
      </c>
      <c r="B2097">
        <v>209</v>
      </c>
      <c r="C2097" t="s">
        <v>337</v>
      </c>
      <c r="D2097" t="str">
        <f>IFERROR(INDEX('Draft Master List'!E:F,MATCH(C2097,'Draft Master List'!E:E,0),2),"N/A")</f>
        <v>1082009</v>
      </c>
      <c r="E2097" t="s">
        <v>33</v>
      </c>
      <c r="F2097">
        <v>23</v>
      </c>
      <c r="G2097" t="s">
        <v>77</v>
      </c>
      <c r="H2097">
        <v>16</v>
      </c>
      <c r="I2097">
        <v>2</v>
      </c>
      <c r="J2097">
        <v>4</v>
      </c>
      <c r="K2097">
        <v>29</v>
      </c>
      <c r="L2097">
        <v>1</v>
      </c>
      <c r="M2097">
        <v>16</v>
      </c>
      <c r="N2097">
        <v>7.3</v>
      </c>
      <c r="O2097">
        <v>1.8</v>
      </c>
      <c r="P2097">
        <v>0.3</v>
      </c>
      <c r="Q2097">
        <v>56</v>
      </c>
      <c r="R2097">
        <v>31</v>
      </c>
      <c r="S2097">
        <v>506</v>
      </c>
      <c r="T2097">
        <v>16.3</v>
      </c>
      <c r="U2097">
        <v>3</v>
      </c>
      <c r="V2097">
        <v>67</v>
      </c>
      <c r="W2097">
        <v>1.9</v>
      </c>
      <c r="X2097">
        <v>31.6</v>
      </c>
      <c r="Y2097" s="2">
        <v>0.55400000000000005</v>
      </c>
      <c r="Z2097">
        <v>535</v>
      </c>
      <c r="AA2097">
        <v>4</v>
      </c>
      <c r="AB2097">
        <v>0</v>
      </c>
    </row>
    <row r="2098" spans="1:28" x14ac:dyDescent="0.25">
      <c r="A2098">
        <v>2009</v>
      </c>
      <c r="B2098">
        <v>210</v>
      </c>
      <c r="C2098" t="s">
        <v>1278</v>
      </c>
      <c r="D2098" t="str">
        <f>IFERROR(INDEX('Draft Master List'!E:F,MATCH(C2098,'Draft Master List'!E:E,0),2),"N/A")</f>
        <v>N/A</v>
      </c>
      <c r="E2098" t="s">
        <v>0</v>
      </c>
      <c r="F2098">
        <v>27</v>
      </c>
      <c r="G2098" t="s">
        <v>74</v>
      </c>
      <c r="H2098">
        <v>16</v>
      </c>
      <c r="I2098">
        <v>11</v>
      </c>
      <c r="J2098">
        <v>4</v>
      </c>
      <c r="K2098">
        <v>13</v>
      </c>
      <c r="L2098">
        <v>0</v>
      </c>
      <c r="M2098">
        <v>13</v>
      </c>
      <c r="N2098">
        <v>3.3</v>
      </c>
      <c r="O2098">
        <v>0.8</v>
      </c>
      <c r="P2098">
        <v>0.3</v>
      </c>
      <c r="Q2098">
        <v>83</v>
      </c>
      <c r="R2098">
        <v>51</v>
      </c>
      <c r="S2098">
        <v>804</v>
      </c>
      <c r="T2098">
        <v>15.8</v>
      </c>
      <c r="U2098">
        <v>2</v>
      </c>
      <c r="V2098">
        <v>75</v>
      </c>
      <c r="W2098">
        <v>3.2</v>
      </c>
      <c r="X2098">
        <v>50.3</v>
      </c>
      <c r="Y2098" s="2">
        <v>0.61399999999999999</v>
      </c>
      <c r="Z2098">
        <v>817</v>
      </c>
      <c r="AA2098">
        <v>2</v>
      </c>
      <c r="AB2098">
        <v>0</v>
      </c>
    </row>
    <row r="2099" spans="1:28" x14ac:dyDescent="0.25">
      <c r="A2099">
        <v>2009</v>
      </c>
      <c r="B2099">
        <v>211</v>
      </c>
      <c r="C2099" t="s">
        <v>1391</v>
      </c>
      <c r="D2099" t="str">
        <f>IFERROR(INDEX('Draft Master List'!E:F,MATCH(C2099,'Draft Master List'!E:E,0),2),"N/A")</f>
        <v>N/A</v>
      </c>
      <c r="E2099" t="s">
        <v>15</v>
      </c>
      <c r="F2099">
        <v>29</v>
      </c>
      <c r="G2099" t="s">
        <v>212</v>
      </c>
      <c r="H2099">
        <v>16</v>
      </c>
      <c r="I2099">
        <v>8</v>
      </c>
      <c r="J2099">
        <v>4</v>
      </c>
      <c r="K2099">
        <v>8</v>
      </c>
      <c r="L2099">
        <v>0</v>
      </c>
      <c r="M2099">
        <v>4</v>
      </c>
      <c r="N2099">
        <v>2</v>
      </c>
      <c r="O2099">
        <v>0.5</v>
      </c>
      <c r="P2099">
        <v>0.3</v>
      </c>
      <c r="Q2099">
        <v>12</v>
      </c>
      <c r="R2099">
        <v>6</v>
      </c>
      <c r="S2099">
        <v>41</v>
      </c>
      <c r="T2099">
        <v>6.8</v>
      </c>
      <c r="U2099">
        <v>0</v>
      </c>
      <c r="V2099">
        <v>9</v>
      </c>
      <c r="W2099">
        <v>0.4</v>
      </c>
      <c r="X2099">
        <v>2.6</v>
      </c>
      <c r="Y2099" s="2">
        <v>0.5</v>
      </c>
      <c r="Z2099">
        <v>49</v>
      </c>
      <c r="AA2099">
        <v>0</v>
      </c>
      <c r="AB2099">
        <v>1</v>
      </c>
    </row>
    <row r="2100" spans="1:28" x14ac:dyDescent="0.25">
      <c r="A2100">
        <v>2009</v>
      </c>
      <c r="B2100">
        <v>212</v>
      </c>
      <c r="C2100" t="s">
        <v>1218</v>
      </c>
      <c r="D2100" t="str">
        <f>IFERROR(INDEX('Draft Master List'!E:F,MATCH(C2100,'Draft Master List'!E:E,0),2),"N/A")</f>
        <v>N/A</v>
      </c>
      <c r="E2100" t="s">
        <v>4</v>
      </c>
      <c r="F2100">
        <v>28</v>
      </c>
      <c r="G2100" t="s">
        <v>732</v>
      </c>
      <c r="H2100">
        <v>13</v>
      </c>
      <c r="I2100">
        <v>7</v>
      </c>
      <c r="J2100">
        <v>4</v>
      </c>
      <c r="K2100">
        <v>23</v>
      </c>
      <c r="L2100">
        <v>0</v>
      </c>
      <c r="M2100">
        <v>11</v>
      </c>
      <c r="N2100">
        <v>5.8</v>
      </c>
      <c r="O2100">
        <v>1.8</v>
      </c>
      <c r="P2100">
        <v>0.3</v>
      </c>
      <c r="Q2100">
        <v>10</v>
      </c>
      <c r="R2100">
        <v>5</v>
      </c>
      <c r="S2100">
        <v>14</v>
      </c>
      <c r="T2100">
        <v>2.8</v>
      </c>
      <c r="U2100">
        <v>0</v>
      </c>
      <c r="V2100">
        <v>9</v>
      </c>
      <c r="W2100">
        <v>0.4</v>
      </c>
      <c r="X2100">
        <v>1.1000000000000001</v>
      </c>
      <c r="Y2100" s="2">
        <v>0.5</v>
      </c>
      <c r="Z2100">
        <v>37</v>
      </c>
      <c r="AA2100">
        <v>0</v>
      </c>
      <c r="AB2100">
        <v>0</v>
      </c>
    </row>
    <row r="2101" spans="1:28" x14ac:dyDescent="0.25">
      <c r="A2101">
        <v>2009</v>
      </c>
      <c r="B2101">
        <v>213</v>
      </c>
      <c r="C2101" t="s">
        <v>1392</v>
      </c>
      <c r="D2101" t="str">
        <f>IFERROR(INDEX('Draft Master List'!E:F,MATCH(C2101,'Draft Master List'!E:E,0),2),"N/A")</f>
        <v>N/A</v>
      </c>
      <c r="E2101" t="s">
        <v>3</v>
      </c>
      <c r="F2101">
        <v>24</v>
      </c>
      <c r="H2101">
        <v>8</v>
      </c>
      <c r="I2101">
        <v>0</v>
      </c>
      <c r="J2101">
        <v>4</v>
      </c>
      <c r="K2101">
        <v>0</v>
      </c>
      <c r="L2101">
        <v>0</v>
      </c>
      <c r="M2101">
        <v>4</v>
      </c>
      <c r="N2101">
        <v>0</v>
      </c>
      <c r="O2101">
        <v>0</v>
      </c>
      <c r="P2101">
        <v>0.5</v>
      </c>
      <c r="Q2101">
        <v>1</v>
      </c>
      <c r="R2101">
        <v>1</v>
      </c>
      <c r="S2101">
        <v>4</v>
      </c>
      <c r="T2101">
        <v>4</v>
      </c>
      <c r="U2101">
        <v>0</v>
      </c>
      <c r="V2101">
        <v>4</v>
      </c>
      <c r="W2101">
        <v>0.1</v>
      </c>
      <c r="X2101">
        <v>0.5</v>
      </c>
      <c r="Y2101" s="2">
        <v>1</v>
      </c>
      <c r="Z2101">
        <v>4</v>
      </c>
      <c r="AA2101">
        <v>0</v>
      </c>
      <c r="AB2101">
        <v>0</v>
      </c>
    </row>
    <row r="2102" spans="1:28" x14ac:dyDescent="0.25">
      <c r="A2102">
        <v>2009</v>
      </c>
      <c r="B2102">
        <v>214</v>
      </c>
      <c r="C2102" t="s">
        <v>1307</v>
      </c>
      <c r="D2102" t="str">
        <f>IFERROR(INDEX('Draft Master List'!E:F,MATCH(C2102,'Draft Master List'!E:E,0),2),"N/A")</f>
        <v>N/A</v>
      </c>
      <c r="E2102" t="s">
        <v>21</v>
      </c>
      <c r="F2102">
        <v>29</v>
      </c>
      <c r="G2102" t="s">
        <v>732</v>
      </c>
      <c r="H2102">
        <v>14</v>
      </c>
      <c r="I2102">
        <v>7</v>
      </c>
      <c r="J2102">
        <v>4</v>
      </c>
      <c r="K2102">
        <v>10</v>
      </c>
      <c r="L2102">
        <v>0</v>
      </c>
      <c r="M2102">
        <v>4</v>
      </c>
      <c r="N2102">
        <v>2.5</v>
      </c>
      <c r="O2102">
        <v>0.7</v>
      </c>
      <c r="P2102">
        <v>0.3</v>
      </c>
      <c r="Q2102">
        <v>10</v>
      </c>
      <c r="R2102">
        <v>7</v>
      </c>
      <c r="S2102">
        <v>51</v>
      </c>
      <c r="T2102">
        <v>7.3</v>
      </c>
      <c r="U2102">
        <v>1</v>
      </c>
      <c r="V2102">
        <v>21</v>
      </c>
      <c r="W2102">
        <v>0.5</v>
      </c>
      <c r="X2102">
        <v>3.6</v>
      </c>
      <c r="Y2102" s="2">
        <v>0.7</v>
      </c>
      <c r="Z2102">
        <v>61</v>
      </c>
      <c r="AA2102">
        <v>1</v>
      </c>
      <c r="AB2102">
        <v>0</v>
      </c>
    </row>
    <row r="2103" spans="1:28" x14ac:dyDescent="0.25">
      <c r="A2103">
        <v>2009</v>
      </c>
      <c r="B2103">
        <v>215</v>
      </c>
      <c r="C2103" t="s">
        <v>1393</v>
      </c>
      <c r="D2103" t="str">
        <f>IFERROR(INDEX('Draft Master List'!E:F,MATCH(C2103,'Draft Master List'!E:E,0),2),"N/A")</f>
        <v>N/A</v>
      </c>
      <c r="E2103" t="s">
        <v>14</v>
      </c>
      <c r="F2103">
        <v>24</v>
      </c>
      <c r="H2103">
        <v>11</v>
      </c>
      <c r="I2103">
        <v>0</v>
      </c>
      <c r="J2103">
        <v>4</v>
      </c>
      <c r="K2103">
        <v>7</v>
      </c>
      <c r="L2103">
        <v>0</v>
      </c>
      <c r="M2103">
        <v>4</v>
      </c>
      <c r="N2103">
        <v>1.8</v>
      </c>
      <c r="O2103">
        <v>0.6</v>
      </c>
      <c r="P2103">
        <v>0.4</v>
      </c>
      <c r="Q2103">
        <v>5</v>
      </c>
      <c r="R2103">
        <v>2</v>
      </c>
      <c r="S2103">
        <v>4</v>
      </c>
      <c r="T2103">
        <v>2</v>
      </c>
      <c r="U2103">
        <v>0</v>
      </c>
      <c r="V2103">
        <v>3</v>
      </c>
      <c r="W2103">
        <v>0.2</v>
      </c>
      <c r="X2103">
        <v>0.4</v>
      </c>
      <c r="Y2103" s="2">
        <v>0.4</v>
      </c>
      <c r="Z2103">
        <v>11</v>
      </c>
      <c r="AA2103">
        <v>0</v>
      </c>
      <c r="AB2103">
        <v>3</v>
      </c>
    </row>
    <row r="2104" spans="1:28" x14ac:dyDescent="0.25">
      <c r="A2104">
        <v>2009</v>
      </c>
      <c r="B2104">
        <v>216</v>
      </c>
      <c r="C2104" t="s">
        <v>1394</v>
      </c>
      <c r="D2104" t="str">
        <f>IFERROR(INDEX('Draft Master List'!E:F,MATCH(C2104,'Draft Master List'!E:E,0),2),"N/A")</f>
        <v>N/A</v>
      </c>
      <c r="E2104" t="s">
        <v>23</v>
      </c>
      <c r="F2104">
        <v>28</v>
      </c>
      <c r="G2104" t="s">
        <v>74</v>
      </c>
      <c r="H2104">
        <v>14</v>
      </c>
      <c r="I2104">
        <v>14</v>
      </c>
      <c r="J2104">
        <v>4</v>
      </c>
      <c r="K2104">
        <v>26</v>
      </c>
      <c r="L2104">
        <v>0</v>
      </c>
      <c r="M2104">
        <v>13</v>
      </c>
      <c r="N2104">
        <v>6.5</v>
      </c>
      <c r="O2104">
        <v>1.9</v>
      </c>
      <c r="P2104">
        <v>0.3</v>
      </c>
      <c r="Q2104">
        <v>70</v>
      </c>
      <c r="R2104">
        <v>53</v>
      </c>
      <c r="S2104">
        <v>611</v>
      </c>
      <c r="T2104">
        <v>11.5</v>
      </c>
      <c r="U2104">
        <v>2</v>
      </c>
      <c r="V2104">
        <v>41</v>
      </c>
      <c r="W2104">
        <v>3.8</v>
      </c>
      <c r="X2104">
        <v>43.6</v>
      </c>
      <c r="Y2104" s="2">
        <v>0.75700000000000001</v>
      </c>
      <c r="Z2104">
        <v>637</v>
      </c>
      <c r="AA2104">
        <v>2</v>
      </c>
      <c r="AB2104">
        <v>0</v>
      </c>
    </row>
    <row r="2105" spans="1:28" x14ac:dyDescent="0.25">
      <c r="A2105">
        <v>2009</v>
      </c>
      <c r="B2105">
        <v>217</v>
      </c>
      <c r="C2105" t="s">
        <v>828</v>
      </c>
      <c r="D2105" t="str">
        <f>IFERROR(INDEX('Draft Master List'!E:F,MATCH(C2105,'Draft Master List'!E:E,0),2),"N/A")</f>
        <v>N/A</v>
      </c>
      <c r="E2105" t="s">
        <v>223</v>
      </c>
      <c r="F2105">
        <v>24</v>
      </c>
      <c r="G2105" t="s">
        <v>77</v>
      </c>
      <c r="H2105">
        <v>14</v>
      </c>
      <c r="I2105">
        <v>2</v>
      </c>
      <c r="J2105">
        <v>3</v>
      </c>
      <c r="K2105">
        <v>-2</v>
      </c>
      <c r="L2105">
        <v>0</v>
      </c>
      <c r="M2105">
        <v>8</v>
      </c>
      <c r="N2105">
        <v>-0.7</v>
      </c>
      <c r="O2105">
        <v>-0.1</v>
      </c>
      <c r="P2105">
        <v>0.2</v>
      </c>
      <c r="Q2105">
        <v>63</v>
      </c>
      <c r="R2105">
        <v>43</v>
      </c>
      <c r="S2105">
        <v>326</v>
      </c>
      <c r="T2105">
        <v>7.6</v>
      </c>
      <c r="U2105">
        <v>1</v>
      </c>
      <c r="V2105">
        <v>25</v>
      </c>
      <c r="W2105">
        <v>3.1</v>
      </c>
      <c r="X2105">
        <v>23.3</v>
      </c>
      <c r="Y2105" s="2">
        <v>0.68300000000000005</v>
      </c>
      <c r="Z2105">
        <v>324</v>
      </c>
      <c r="AA2105">
        <v>1</v>
      </c>
      <c r="AB2105">
        <v>4</v>
      </c>
    </row>
    <row r="2106" spans="1:28" x14ac:dyDescent="0.25">
      <c r="A2106">
        <v>2009</v>
      </c>
      <c r="B2106">
        <v>218</v>
      </c>
      <c r="C2106" t="s">
        <v>641</v>
      </c>
      <c r="D2106" t="str">
        <f>IFERROR(INDEX('Draft Master List'!E:F,MATCH(C2106,'Draft Master List'!E:E,0),2),"N/A")</f>
        <v>N/A</v>
      </c>
      <c r="E2106" t="s">
        <v>10</v>
      </c>
      <c r="F2106">
        <v>29</v>
      </c>
      <c r="G2106" t="s">
        <v>74</v>
      </c>
      <c r="H2106">
        <v>15</v>
      </c>
      <c r="I2106">
        <v>15</v>
      </c>
      <c r="J2106">
        <v>3</v>
      </c>
      <c r="K2106">
        <v>12</v>
      </c>
      <c r="L2106">
        <v>1</v>
      </c>
      <c r="M2106">
        <v>5</v>
      </c>
      <c r="N2106">
        <v>4</v>
      </c>
      <c r="O2106">
        <v>0.8</v>
      </c>
      <c r="P2106">
        <v>0.2</v>
      </c>
      <c r="Q2106">
        <v>127</v>
      </c>
      <c r="R2106">
        <v>84</v>
      </c>
      <c r="S2106">
        <v>1024</v>
      </c>
      <c r="T2106">
        <v>12.2</v>
      </c>
      <c r="U2106">
        <v>4</v>
      </c>
      <c r="V2106">
        <v>44</v>
      </c>
      <c r="W2106">
        <v>5.6</v>
      </c>
      <c r="X2106">
        <v>68.3</v>
      </c>
      <c r="Y2106" s="2">
        <v>0.66100000000000003</v>
      </c>
      <c r="Z2106">
        <v>1036</v>
      </c>
      <c r="AA2106">
        <v>5</v>
      </c>
      <c r="AB2106">
        <v>3</v>
      </c>
    </row>
    <row r="2107" spans="1:28" x14ac:dyDescent="0.25">
      <c r="A2107">
        <v>2009</v>
      </c>
      <c r="B2107">
        <v>219</v>
      </c>
      <c r="C2107" t="s">
        <v>385</v>
      </c>
      <c r="D2107" t="str">
        <f>IFERROR(INDEX('Draft Master List'!E:F,MATCH(C2107,'Draft Master List'!E:E,0),2),"N/A")</f>
        <v>562008</v>
      </c>
      <c r="E2107" t="s">
        <v>29</v>
      </c>
      <c r="F2107">
        <v>24</v>
      </c>
      <c r="G2107" t="s">
        <v>62</v>
      </c>
      <c r="H2107">
        <v>2</v>
      </c>
      <c r="I2107">
        <v>1</v>
      </c>
      <c r="J2107">
        <v>3</v>
      </c>
      <c r="K2107">
        <v>-3</v>
      </c>
      <c r="L2107">
        <v>0</v>
      </c>
      <c r="M2107">
        <v>-1</v>
      </c>
      <c r="N2107">
        <v>-1</v>
      </c>
      <c r="O2107">
        <v>-1.5</v>
      </c>
      <c r="P2107">
        <v>1.5</v>
      </c>
      <c r="Z2107">
        <v>-3</v>
      </c>
      <c r="AA2107">
        <v>0</v>
      </c>
      <c r="AB2107">
        <v>0</v>
      </c>
    </row>
    <row r="2108" spans="1:28" x14ac:dyDescent="0.25">
      <c r="A2108">
        <v>2009</v>
      </c>
      <c r="B2108">
        <v>220</v>
      </c>
      <c r="C2108" t="s">
        <v>395</v>
      </c>
      <c r="D2108" t="str">
        <f>IFERROR(INDEX('Draft Master List'!E:F,MATCH(C2108,'Draft Master List'!E:E,0),2),"N/A")</f>
        <v>972008</v>
      </c>
      <c r="E2108" t="s">
        <v>15</v>
      </c>
      <c r="F2108">
        <v>24</v>
      </c>
      <c r="G2108" t="s">
        <v>77</v>
      </c>
      <c r="H2108">
        <v>16</v>
      </c>
      <c r="I2108">
        <v>3</v>
      </c>
      <c r="J2108">
        <v>3</v>
      </c>
      <c r="K2108">
        <v>22</v>
      </c>
      <c r="L2108">
        <v>0</v>
      </c>
      <c r="M2108">
        <v>15</v>
      </c>
      <c r="N2108">
        <v>7.3</v>
      </c>
      <c r="O2108">
        <v>1.4</v>
      </c>
      <c r="P2108">
        <v>0.2</v>
      </c>
      <c r="Q2108">
        <v>80</v>
      </c>
      <c r="R2108">
        <v>51</v>
      </c>
      <c r="S2108">
        <v>432</v>
      </c>
      <c r="T2108">
        <v>8.5</v>
      </c>
      <c r="U2108">
        <v>3</v>
      </c>
      <c r="V2108">
        <v>24</v>
      </c>
      <c r="W2108">
        <v>3.2</v>
      </c>
      <c r="X2108">
        <v>27</v>
      </c>
      <c r="Y2108" s="2">
        <v>0.63800000000000001</v>
      </c>
      <c r="Z2108">
        <v>454</v>
      </c>
      <c r="AA2108">
        <v>3</v>
      </c>
      <c r="AB2108">
        <v>4</v>
      </c>
    </row>
    <row r="2109" spans="1:28" x14ac:dyDescent="0.25">
      <c r="A2109">
        <v>2009</v>
      </c>
      <c r="B2109">
        <v>221</v>
      </c>
      <c r="C2109" t="s">
        <v>479</v>
      </c>
      <c r="D2109" t="str">
        <f>IFERROR(INDEX('Draft Master List'!E:F,MATCH(C2109,'Draft Master List'!E:E,0),2),"N/A")</f>
        <v>1572007</v>
      </c>
      <c r="E2109" t="s">
        <v>32</v>
      </c>
      <c r="F2109">
        <v>24</v>
      </c>
      <c r="G2109" t="s">
        <v>77</v>
      </c>
      <c r="H2109">
        <v>13</v>
      </c>
      <c r="I2109">
        <v>3</v>
      </c>
      <c r="J2109">
        <v>3</v>
      </c>
      <c r="K2109">
        <v>1</v>
      </c>
      <c r="L2109">
        <v>0</v>
      </c>
      <c r="M2109">
        <v>13</v>
      </c>
      <c r="N2109">
        <v>0.3</v>
      </c>
      <c r="O2109">
        <v>0.1</v>
      </c>
      <c r="P2109">
        <v>0.2</v>
      </c>
      <c r="Q2109">
        <v>22</v>
      </c>
      <c r="R2109">
        <v>14</v>
      </c>
      <c r="S2109">
        <v>191</v>
      </c>
      <c r="T2109">
        <v>13.6</v>
      </c>
      <c r="U2109">
        <v>1</v>
      </c>
      <c r="V2109">
        <v>53</v>
      </c>
      <c r="W2109">
        <v>1.1000000000000001</v>
      </c>
      <c r="X2109">
        <v>14.7</v>
      </c>
      <c r="Y2109" s="2">
        <v>0.63600000000000001</v>
      </c>
      <c r="Z2109">
        <v>192</v>
      </c>
      <c r="AA2109">
        <v>1</v>
      </c>
      <c r="AB2109">
        <v>1</v>
      </c>
    </row>
    <row r="2110" spans="1:28" x14ac:dyDescent="0.25">
      <c r="A2110">
        <v>2009</v>
      </c>
      <c r="B2110">
        <v>222</v>
      </c>
      <c r="C2110" t="s">
        <v>1395</v>
      </c>
      <c r="D2110" t="str">
        <f>IFERROR(INDEX('Draft Master List'!E:F,MATCH(C2110,'Draft Master List'!E:E,0),2),"N/A")</f>
        <v>N/A</v>
      </c>
      <c r="E2110" t="s">
        <v>25</v>
      </c>
      <c r="F2110">
        <v>24</v>
      </c>
      <c r="G2110" t="s">
        <v>212</v>
      </c>
      <c r="H2110">
        <v>16</v>
      </c>
      <c r="I2110">
        <v>10</v>
      </c>
      <c r="J2110">
        <v>3</v>
      </c>
      <c r="K2110">
        <v>5</v>
      </c>
      <c r="L2110">
        <v>1</v>
      </c>
      <c r="M2110">
        <v>2</v>
      </c>
      <c r="N2110">
        <v>1.7</v>
      </c>
      <c r="O2110">
        <v>0.3</v>
      </c>
      <c r="P2110">
        <v>0.2</v>
      </c>
      <c r="Q2110">
        <v>13</v>
      </c>
      <c r="R2110">
        <v>10</v>
      </c>
      <c r="S2110">
        <v>79</v>
      </c>
      <c r="T2110">
        <v>7.9</v>
      </c>
      <c r="U2110">
        <v>0</v>
      </c>
      <c r="V2110">
        <v>19</v>
      </c>
      <c r="W2110">
        <v>0.6</v>
      </c>
      <c r="X2110">
        <v>4.9000000000000004</v>
      </c>
      <c r="Y2110" s="2">
        <v>0.76900000000000002</v>
      </c>
      <c r="Z2110">
        <v>84</v>
      </c>
      <c r="AA2110">
        <v>1</v>
      </c>
      <c r="AB2110">
        <v>0</v>
      </c>
    </row>
    <row r="2111" spans="1:28" x14ac:dyDescent="0.25">
      <c r="A2111">
        <v>2009</v>
      </c>
      <c r="B2111">
        <v>223</v>
      </c>
      <c r="C2111" t="s">
        <v>406</v>
      </c>
      <c r="D2111" t="str">
        <f>IFERROR(INDEX('Draft Master List'!E:F,MATCH(C2111,'Draft Master List'!E:E,0),2),"N/A")</f>
        <v>1562008</v>
      </c>
      <c r="E2111" t="s">
        <v>24</v>
      </c>
      <c r="F2111">
        <v>24</v>
      </c>
      <c r="G2111" t="s">
        <v>62</v>
      </c>
      <c r="H2111">
        <v>1</v>
      </c>
      <c r="I2111">
        <v>1</v>
      </c>
      <c r="J2111">
        <v>3</v>
      </c>
      <c r="K2111">
        <v>27</v>
      </c>
      <c r="L2111">
        <v>1</v>
      </c>
      <c r="M2111">
        <v>24</v>
      </c>
      <c r="N2111">
        <v>9</v>
      </c>
      <c r="O2111">
        <v>27</v>
      </c>
      <c r="P2111">
        <v>3</v>
      </c>
      <c r="Z2111">
        <v>27</v>
      </c>
      <c r="AA2111">
        <v>1</v>
      </c>
      <c r="AB2111">
        <v>0</v>
      </c>
    </row>
    <row r="2112" spans="1:28" x14ac:dyDescent="0.25">
      <c r="A2112">
        <v>2009</v>
      </c>
      <c r="B2112">
        <v>224</v>
      </c>
      <c r="C2112" t="s">
        <v>1349</v>
      </c>
      <c r="D2112" t="str">
        <f>IFERROR(INDEX('Draft Master List'!E:F,MATCH(C2112,'Draft Master List'!E:E,0),2),"N/A")</f>
        <v>N/A</v>
      </c>
      <c r="E2112" t="s">
        <v>18</v>
      </c>
      <c r="F2112">
        <v>28</v>
      </c>
      <c r="G2112" t="s">
        <v>1069</v>
      </c>
      <c r="H2112">
        <v>16</v>
      </c>
      <c r="I2112">
        <v>4</v>
      </c>
      <c r="J2112">
        <v>3</v>
      </c>
      <c r="K2112">
        <v>7</v>
      </c>
      <c r="L2112">
        <v>0</v>
      </c>
      <c r="M2112">
        <v>5</v>
      </c>
      <c r="N2112">
        <v>2.2999999999999998</v>
      </c>
      <c r="O2112">
        <v>0.4</v>
      </c>
      <c r="P2112">
        <v>0.2</v>
      </c>
      <c r="Q2112">
        <v>6</v>
      </c>
      <c r="R2112">
        <v>6</v>
      </c>
      <c r="S2112">
        <v>52</v>
      </c>
      <c r="T2112">
        <v>8.6999999999999993</v>
      </c>
      <c r="U2112">
        <v>2</v>
      </c>
      <c r="V2112">
        <v>25</v>
      </c>
      <c r="W2112">
        <v>0.4</v>
      </c>
      <c r="X2112">
        <v>3.3</v>
      </c>
      <c r="Y2112" s="2">
        <v>1</v>
      </c>
      <c r="Z2112">
        <v>59</v>
      </c>
      <c r="AA2112">
        <v>2</v>
      </c>
      <c r="AB2112">
        <v>0</v>
      </c>
    </row>
    <row r="2113" spans="1:28" x14ac:dyDescent="0.25">
      <c r="A2113">
        <v>2009</v>
      </c>
      <c r="B2113">
        <v>225</v>
      </c>
      <c r="C2113" t="s">
        <v>617</v>
      </c>
      <c r="D2113" t="str">
        <f>IFERROR(INDEX('Draft Master List'!E:F,MATCH(C2113,'Draft Master List'!E:E,0),2),"N/A")</f>
        <v>N/A</v>
      </c>
      <c r="E2113" t="s">
        <v>6</v>
      </c>
      <c r="F2113">
        <v>39</v>
      </c>
      <c r="H2113">
        <v>1</v>
      </c>
      <c r="I2113">
        <v>0</v>
      </c>
      <c r="J2113">
        <v>3</v>
      </c>
      <c r="K2113">
        <v>-2</v>
      </c>
      <c r="L2113">
        <v>0</v>
      </c>
      <c r="M2113">
        <v>0</v>
      </c>
      <c r="N2113">
        <v>-0.7</v>
      </c>
      <c r="O2113">
        <v>-2</v>
      </c>
      <c r="P2113">
        <v>3</v>
      </c>
      <c r="Z2113">
        <v>-2</v>
      </c>
      <c r="AA2113">
        <v>0</v>
      </c>
      <c r="AB2113">
        <v>1</v>
      </c>
    </row>
    <row r="2114" spans="1:28" x14ac:dyDescent="0.25">
      <c r="A2114">
        <v>2009</v>
      </c>
      <c r="B2114">
        <v>226</v>
      </c>
      <c r="C2114" t="s">
        <v>626</v>
      </c>
      <c r="D2114" t="str">
        <f>IFERROR(INDEX('Draft Master List'!E:F,MATCH(C2114,'Draft Master List'!E:E,0),2),"N/A")</f>
        <v>N/A</v>
      </c>
      <c r="E2114" t="s">
        <v>23</v>
      </c>
      <c r="F2114">
        <v>29</v>
      </c>
      <c r="H2114">
        <v>1</v>
      </c>
      <c r="I2114">
        <v>0</v>
      </c>
      <c r="J2114">
        <v>3</v>
      </c>
      <c r="K2114">
        <v>9</v>
      </c>
      <c r="L2114">
        <v>0</v>
      </c>
      <c r="M2114">
        <v>8</v>
      </c>
      <c r="N2114">
        <v>3</v>
      </c>
      <c r="O2114">
        <v>9</v>
      </c>
      <c r="P2114">
        <v>3</v>
      </c>
      <c r="Z2114">
        <v>9</v>
      </c>
      <c r="AA2114">
        <v>0</v>
      </c>
      <c r="AB2114">
        <v>1</v>
      </c>
    </row>
    <row r="2115" spans="1:28" x14ac:dyDescent="0.25">
      <c r="A2115">
        <v>2009</v>
      </c>
      <c r="B2115">
        <v>227</v>
      </c>
      <c r="C2115" t="s">
        <v>512</v>
      </c>
      <c r="D2115" t="str">
        <f>IFERROR(INDEX('Draft Master List'!E:F,MATCH(C2115,'Draft Master List'!E:E,0),2),"N/A")</f>
        <v>252006</v>
      </c>
      <c r="E2115" t="s">
        <v>24</v>
      </c>
      <c r="F2115">
        <v>25</v>
      </c>
      <c r="G2115" t="s">
        <v>720</v>
      </c>
      <c r="H2115">
        <v>16</v>
      </c>
      <c r="I2115">
        <v>16</v>
      </c>
      <c r="J2115">
        <v>3</v>
      </c>
      <c r="K2115">
        <v>6</v>
      </c>
      <c r="L2115">
        <v>0</v>
      </c>
      <c r="M2115">
        <v>7</v>
      </c>
      <c r="N2115">
        <v>2</v>
      </c>
      <c r="O2115">
        <v>0.4</v>
      </c>
      <c r="P2115">
        <v>0.2</v>
      </c>
      <c r="Q2115">
        <v>138</v>
      </c>
      <c r="R2115">
        <v>79</v>
      </c>
      <c r="S2115">
        <v>1248</v>
      </c>
      <c r="T2115">
        <v>15.8</v>
      </c>
      <c r="U2115">
        <v>5</v>
      </c>
      <c r="V2115">
        <v>57</v>
      </c>
      <c r="W2115">
        <v>4.9000000000000004</v>
      </c>
      <c r="X2115">
        <v>78</v>
      </c>
      <c r="Y2115" s="2">
        <v>0.57199999999999995</v>
      </c>
      <c r="Z2115">
        <v>1254</v>
      </c>
      <c r="AA2115">
        <v>5</v>
      </c>
      <c r="AB2115">
        <v>0</v>
      </c>
    </row>
    <row r="2116" spans="1:28" x14ac:dyDescent="0.25">
      <c r="A2116">
        <v>2009</v>
      </c>
      <c r="B2116">
        <v>228</v>
      </c>
      <c r="C2116" t="s">
        <v>1232</v>
      </c>
      <c r="D2116" t="str">
        <f>IFERROR(INDEX('Draft Master List'!E:F,MATCH(C2116,'Draft Master List'!E:E,0),2),"N/A")</f>
        <v>N/A</v>
      </c>
      <c r="E2116" t="s">
        <v>13</v>
      </c>
      <c r="F2116">
        <v>26</v>
      </c>
      <c r="G2116" t="s">
        <v>74</v>
      </c>
      <c r="H2116">
        <v>15</v>
      </c>
      <c r="I2116">
        <v>15</v>
      </c>
      <c r="J2116">
        <v>3</v>
      </c>
      <c r="K2116">
        <v>11</v>
      </c>
      <c r="L2116">
        <v>0</v>
      </c>
      <c r="M2116">
        <v>12</v>
      </c>
      <c r="N2116">
        <v>3.7</v>
      </c>
      <c r="O2116">
        <v>0.7</v>
      </c>
      <c r="P2116">
        <v>0.2</v>
      </c>
      <c r="Q2116">
        <v>108</v>
      </c>
      <c r="R2116">
        <v>68</v>
      </c>
      <c r="S2116">
        <v>1167</v>
      </c>
      <c r="T2116">
        <v>17.2</v>
      </c>
      <c r="U2116">
        <v>9</v>
      </c>
      <c r="V2116">
        <v>55</v>
      </c>
      <c r="W2116">
        <v>4.5</v>
      </c>
      <c r="X2116">
        <v>77.8</v>
      </c>
      <c r="Y2116" s="2">
        <v>0.63</v>
      </c>
      <c r="Z2116">
        <v>1178</v>
      </c>
      <c r="AA2116">
        <v>9</v>
      </c>
      <c r="AB2116">
        <v>0</v>
      </c>
    </row>
    <row r="2117" spans="1:28" x14ac:dyDescent="0.25">
      <c r="A2117">
        <v>2009</v>
      </c>
      <c r="B2117">
        <v>229</v>
      </c>
      <c r="C2117" t="s">
        <v>733</v>
      </c>
      <c r="D2117" t="str">
        <f>IFERROR(INDEX('Draft Master List'!E:F,MATCH(C2117,'Draft Master List'!E:E,0),2),"N/A")</f>
        <v>N/A</v>
      </c>
      <c r="E2117" t="s">
        <v>15</v>
      </c>
      <c r="F2117">
        <v>31</v>
      </c>
      <c r="H2117">
        <v>16</v>
      </c>
      <c r="I2117">
        <v>15</v>
      </c>
      <c r="J2117">
        <v>3</v>
      </c>
      <c r="K2117">
        <v>32</v>
      </c>
      <c r="L2117">
        <v>0</v>
      </c>
      <c r="M2117">
        <v>26</v>
      </c>
      <c r="N2117">
        <v>10.7</v>
      </c>
      <c r="O2117">
        <v>2</v>
      </c>
      <c r="P2117">
        <v>0.2</v>
      </c>
      <c r="Q2117">
        <v>128</v>
      </c>
      <c r="R2117">
        <v>72</v>
      </c>
      <c r="S2117">
        <v>1047</v>
      </c>
      <c r="T2117">
        <v>14.5</v>
      </c>
      <c r="U2117">
        <v>9</v>
      </c>
      <c r="V2117">
        <v>50</v>
      </c>
      <c r="W2117">
        <v>4.5</v>
      </c>
      <c r="X2117">
        <v>65.400000000000006</v>
      </c>
      <c r="Y2117" s="2">
        <v>0.56299999999999994</v>
      </c>
      <c r="Z2117">
        <v>1079</v>
      </c>
      <c r="AA2117">
        <v>9</v>
      </c>
      <c r="AB2117">
        <v>2</v>
      </c>
    </row>
    <row r="2118" spans="1:28" x14ac:dyDescent="0.25">
      <c r="A2118">
        <v>2009</v>
      </c>
      <c r="B2118">
        <v>230</v>
      </c>
      <c r="C2118" t="s">
        <v>455</v>
      </c>
      <c r="D2118" t="str">
        <f>IFERROR(INDEX('Draft Master List'!E:F,MATCH(C2118,'Draft Master List'!E:E,0),2),"N/A")</f>
        <v>732007</v>
      </c>
      <c r="E2118" t="s">
        <v>23</v>
      </c>
      <c r="F2118">
        <v>25</v>
      </c>
      <c r="G2118" t="s">
        <v>77</v>
      </c>
      <c r="H2118">
        <v>14</v>
      </c>
      <c r="I2118">
        <v>1</v>
      </c>
      <c r="J2118">
        <v>3</v>
      </c>
      <c r="K2118">
        <v>22</v>
      </c>
      <c r="L2118">
        <v>0</v>
      </c>
      <c r="M2118">
        <v>17</v>
      </c>
      <c r="N2118">
        <v>7.3</v>
      </c>
      <c r="O2118">
        <v>1.6</v>
      </c>
      <c r="P2118">
        <v>0.2</v>
      </c>
      <c r="Q2118">
        <v>40</v>
      </c>
      <c r="R2118">
        <v>27</v>
      </c>
      <c r="S2118">
        <v>437</v>
      </c>
      <c r="T2118">
        <v>16.2</v>
      </c>
      <c r="U2118">
        <v>6</v>
      </c>
      <c r="V2118">
        <v>45</v>
      </c>
      <c r="W2118">
        <v>1.9</v>
      </c>
      <c r="X2118">
        <v>31.2</v>
      </c>
      <c r="Y2118" s="2">
        <v>0.67500000000000004</v>
      </c>
      <c r="Z2118">
        <v>459</v>
      </c>
      <c r="AA2118">
        <v>6</v>
      </c>
      <c r="AB2118">
        <v>2</v>
      </c>
    </row>
    <row r="2119" spans="1:28" x14ac:dyDescent="0.25">
      <c r="A2119">
        <v>2009</v>
      </c>
      <c r="B2119">
        <v>231</v>
      </c>
      <c r="C2119" t="s">
        <v>481</v>
      </c>
      <c r="D2119" t="str">
        <f>IFERROR(INDEX('Draft Master List'!E:F,MATCH(C2119,'Draft Master List'!E:E,0),2),"N/A")</f>
        <v>1722007</v>
      </c>
      <c r="E2119" t="s">
        <v>13</v>
      </c>
      <c r="F2119">
        <v>26</v>
      </c>
      <c r="G2119" t="s">
        <v>77</v>
      </c>
      <c r="H2119">
        <v>15</v>
      </c>
      <c r="I2119">
        <v>1</v>
      </c>
      <c r="J2119">
        <v>3</v>
      </c>
      <c r="K2119">
        <v>7</v>
      </c>
      <c r="L2119">
        <v>0</v>
      </c>
      <c r="M2119">
        <v>10</v>
      </c>
      <c r="N2119">
        <v>2.2999999999999998</v>
      </c>
      <c r="O2119">
        <v>0.5</v>
      </c>
      <c r="P2119">
        <v>0.2</v>
      </c>
      <c r="Q2119">
        <v>29</v>
      </c>
      <c r="R2119">
        <v>24</v>
      </c>
      <c r="S2119">
        <v>242</v>
      </c>
      <c r="T2119">
        <v>10.1</v>
      </c>
      <c r="U2119">
        <v>2</v>
      </c>
      <c r="V2119">
        <v>23</v>
      </c>
      <c r="W2119">
        <v>1.6</v>
      </c>
      <c r="X2119">
        <v>16.100000000000001</v>
      </c>
      <c r="Y2119" s="2">
        <v>0.82799999999999996</v>
      </c>
      <c r="Z2119">
        <v>249</v>
      </c>
      <c r="AA2119">
        <v>2</v>
      </c>
      <c r="AB2119">
        <v>0</v>
      </c>
    </row>
    <row r="2120" spans="1:28" x14ac:dyDescent="0.25">
      <c r="A2120">
        <v>2009</v>
      </c>
      <c r="B2120">
        <v>232</v>
      </c>
      <c r="C2120" t="s">
        <v>688</v>
      </c>
      <c r="D2120" t="str">
        <f>IFERROR(INDEX('Draft Master List'!E:F,MATCH(C2120,'Draft Master List'!E:E,0),2),"N/A")</f>
        <v>N/A</v>
      </c>
      <c r="E2120" t="s">
        <v>15</v>
      </c>
      <c r="F2120">
        <v>30</v>
      </c>
      <c r="H2120">
        <v>3</v>
      </c>
      <c r="I2120">
        <v>0</v>
      </c>
      <c r="J2120">
        <v>3</v>
      </c>
      <c r="K2120">
        <v>12</v>
      </c>
      <c r="L2120">
        <v>0</v>
      </c>
      <c r="M2120">
        <v>6</v>
      </c>
      <c r="N2120">
        <v>4</v>
      </c>
      <c r="O2120">
        <v>4</v>
      </c>
      <c r="P2120">
        <v>1</v>
      </c>
      <c r="Z2120">
        <v>12</v>
      </c>
      <c r="AA2120">
        <v>0</v>
      </c>
      <c r="AB2120">
        <v>2</v>
      </c>
    </row>
    <row r="2121" spans="1:28" x14ac:dyDescent="0.25">
      <c r="A2121">
        <v>2009</v>
      </c>
      <c r="B2121">
        <v>233</v>
      </c>
      <c r="C2121" t="s">
        <v>360</v>
      </c>
      <c r="D2121" t="str">
        <f>IFERROR(INDEX('Draft Master List'!E:F,MATCH(C2121,'Draft Master List'!E:E,0),2),"N/A")</f>
        <v>2012009</v>
      </c>
      <c r="E2121" t="s">
        <v>20</v>
      </c>
      <c r="F2121">
        <v>24</v>
      </c>
      <c r="H2121">
        <v>2</v>
      </c>
      <c r="I2121">
        <v>0</v>
      </c>
      <c r="J2121">
        <v>3</v>
      </c>
      <c r="K2121">
        <v>4</v>
      </c>
      <c r="L2121">
        <v>0</v>
      </c>
      <c r="M2121">
        <v>10</v>
      </c>
      <c r="N2121">
        <v>1.3</v>
      </c>
      <c r="O2121">
        <v>2</v>
      </c>
      <c r="P2121">
        <v>1.5</v>
      </c>
      <c r="Z2121">
        <v>4</v>
      </c>
      <c r="AA2121">
        <v>0</v>
      </c>
      <c r="AB2121">
        <v>2</v>
      </c>
    </row>
    <row r="2122" spans="1:28" x14ac:dyDescent="0.25">
      <c r="A2122">
        <v>2009</v>
      </c>
      <c r="B2122">
        <v>234</v>
      </c>
      <c r="C2122" t="s">
        <v>624</v>
      </c>
      <c r="D2122" t="str">
        <f>IFERROR(INDEX('Draft Master List'!E:F,MATCH(C2122,'Draft Master List'!E:E,0),2),"N/A")</f>
        <v>N/A</v>
      </c>
      <c r="E2122" t="s">
        <v>33</v>
      </c>
      <c r="F2122">
        <v>33</v>
      </c>
      <c r="G2122" t="s">
        <v>62</v>
      </c>
      <c r="H2122">
        <v>3</v>
      </c>
      <c r="I2122">
        <v>3</v>
      </c>
      <c r="J2122">
        <v>3</v>
      </c>
      <c r="K2122">
        <v>7</v>
      </c>
      <c r="L2122">
        <v>0</v>
      </c>
      <c r="M2122">
        <v>4</v>
      </c>
      <c r="N2122">
        <v>2.2999999999999998</v>
      </c>
      <c r="O2122">
        <v>2.2999999999999998</v>
      </c>
      <c r="P2122">
        <v>1</v>
      </c>
      <c r="Z2122">
        <v>7</v>
      </c>
      <c r="AA2122">
        <v>0</v>
      </c>
      <c r="AB2122">
        <v>3</v>
      </c>
    </row>
    <row r="2123" spans="1:28" x14ac:dyDescent="0.25">
      <c r="A2123">
        <v>2009</v>
      </c>
      <c r="B2123">
        <v>235</v>
      </c>
      <c r="C2123" t="s">
        <v>527</v>
      </c>
      <c r="D2123" t="str">
        <f>IFERROR(INDEX('Draft Master List'!E:F,MATCH(C2123,'Draft Master List'!E:E,0),2),"N/A")</f>
        <v>1002006</v>
      </c>
      <c r="E2123" t="s">
        <v>34</v>
      </c>
      <c r="F2123">
        <v>26</v>
      </c>
      <c r="H2123">
        <v>15</v>
      </c>
      <c r="I2123">
        <v>0</v>
      </c>
      <c r="J2123">
        <v>3</v>
      </c>
      <c r="K2123">
        <v>2</v>
      </c>
      <c r="L2123">
        <v>0</v>
      </c>
      <c r="M2123">
        <v>4</v>
      </c>
      <c r="N2123">
        <v>0.7</v>
      </c>
      <c r="O2123">
        <v>0.1</v>
      </c>
      <c r="P2123">
        <v>0.2</v>
      </c>
      <c r="Q2123">
        <v>11</v>
      </c>
      <c r="R2123">
        <v>6</v>
      </c>
      <c r="S2123">
        <v>24</v>
      </c>
      <c r="T2123">
        <v>4</v>
      </c>
      <c r="U2123">
        <v>0</v>
      </c>
      <c r="V2123">
        <v>8</v>
      </c>
      <c r="W2123">
        <v>0.4</v>
      </c>
      <c r="X2123">
        <v>1.6</v>
      </c>
      <c r="Y2123" s="2">
        <v>0.54500000000000004</v>
      </c>
      <c r="Z2123">
        <v>26</v>
      </c>
      <c r="AA2123">
        <v>0</v>
      </c>
      <c r="AB2123">
        <v>0</v>
      </c>
    </row>
    <row r="2124" spans="1:28" x14ac:dyDescent="0.25">
      <c r="A2124">
        <v>2009</v>
      </c>
      <c r="B2124">
        <v>236</v>
      </c>
      <c r="C2124" t="s">
        <v>1396</v>
      </c>
      <c r="D2124" t="str">
        <f>IFERROR(INDEX('Draft Master List'!E:F,MATCH(C2124,'Draft Master List'!E:E,0),2),"N/A")</f>
        <v>N/A</v>
      </c>
      <c r="E2124" t="s">
        <v>16</v>
      </c>
      <c r="F2124">
        <v>23</v>
      </c>
      <c r="G2124" t="s">
        <v>732</v>
      </c>
      <c r="H2124">
        <v>12</v>
      </c>
      <c r="I2124">
        <v>4</v>
      </c>
      <c r="J2124">
        <v>3</v>
      </c>
      <c r="K2124">
        <v>0</v>
      </c>
      <c r="L2124">
        <v>0</v>
      </c>
      <c r="M2124">
        <v>2</v>
      </c>
      <c r="N2124">
        <v>0</v>
      </c>
      <c r="O2124">
        <v>0</v>
      </c>
      <c r="P2124">
        <v>0.3</v>
      </c>
      <c r="Q2124">
        <v>15</v>
      </c>
      <c r="R2124">
        <v>12</v>
      </c>
      <c r="S2124">
        <v>96</v>
      </c>
      <c r="T2124">
        <v>8</v>
      </c>
      <c r="U2124">
        <v>0</v>
      </c>
      <c r="V2124">
        <v>20</v>
      </c>
      <c r="W2124">
        <v>1</v>
      </c>
      <c r="X2124">
        <v>8</v>
      </c>
      <c r="Y2124" s="2">
        <v>0.8</v>
      </c>
      <c r="Z2124">
        <v>96</v>
      </c>
      <c r="AA2124">
        <v>0</v>
      </c>
      <c r="AB2124">
        <v>1</v>
      </c>
    </row>
    <row r="2125" spans="1:28" x14ac:dyDescent="0.25">
      <c r="A2125">
        <v>2009</v>
      </c>
      <c r="B2125">
        <v>237</v>
      </c>
      <c r="C2125" t="s">
        <v>605</v>
      </c>
      <c r="D2125" t="str">
        <f>IFERROR(INDEX('Draft Master List'!E:F,MATCH(C2125,'Draft Master List'!E:E,0),2),"N/A")</f>
        <v>N/A</v>
      </c>
      <c r="E2125" t="s">
        <v>26</v>
      </c>
      <c r="F2125">
        <v>29</v>
      </c>
      <c r="G2125" t="s">
        <v>62</v>
      </c>
      <c r="H2125">
        <v>3</v>
      </c>
      <c r="I2125">
        <v>1</v>
      </c>
      <c r="J2125">
        <v>3</v>
      </c>
      <c r="K2125">
        <v>-4</v>
      </c>
      <c r="L2125">
        <v>0</v>
      </c>
      <c r="M2125">
        <v>-1</v>
      </c>
      <c r="N2125">
        <v>-1.3</v>
      </c>
      <c r="O2125">
        <v>-1.3</v>
      </c>
      <c r="P2125">
        <v>1</v>
      </c>
      <c r="Z2125">
        <v>-4</v>
      </c>
      <c r="AA2125">
        <v>0</v>
      </c>
      <c r="AB2125">
        <v>1</v>
      </c>
    </row>
    <row r="2126" spans="1:28" x14ac:dyDescent="0.25">
      <c r="A2126">
        <v>2009</v>
      </c>
      <c r="B2126">
        <v>238</v>
      </c>
      <c r="C2126" t="s">
        <v>1370</v>
      </c>
      <c r="D2126" t="str">
        <f>IFERROR(INDEX('Draft Master List'!E:F,MATCH(C2126,'Draft Master List'!E:E,0),2),"N/A")</f>
        <v>N/A</v>
      </c>
      <c r="E2126" t="s">
        <v>18</v>
      </c>
      <c r="F2126">
        <v>28</v>
      </c>
      <c r="G2126" t="s">
        <v>732</v>
      </c>
      <c r="H2126">
        <v>15</v>
      </c>
      <c r="I2126">
        <v>2</v>
      </c>
      <c r="J2126">
        <v>3</v>
      </c>
      <c r="K2126">
        <v>5</v>
      </c>
      <c r="L2126">
        <v>0</v>
      </c>
      <c r="M2126">
        <v>2</v>
      </c>
      <c r="N2126">
        <v>1.7</v>
      </c>
      <c r="O2126">
        <v>0.3</v>
      </c>
      <c r="P2126">
        <v>0.2</v>
      </c>
      <c r="Q2126">
        <v>12</v>
      </c>
      <c r="R2126">
        <v>10</v>
      </c>
      <c r="S2126">
        <v>67</v>
      </c>
      <c r="T2126">
        <v>6.7</v>
      </c>
      <c r="U2126">
        <v>1</v>
      </c>
      <c r="V2126">
        <v>32</v>
      </c>
      <c r="W2126">
        <v>0.7</v>
      </c>
      <c r="X2126">
        <v>4.5</v>
      </c>
      <c r="Y2126" s="2">
        <v>0.83299999999999996</v>
      </c>
      <c r="Z2126">
        <v>72</v>
      </c>
      <c r="AA2126">
        <v>1</v>
      </c>
      <c r="AB2126">
        <v>0</v>
      </c>
    </row>
    <row r="2127" spans="1:28" x14ac:dyDescent="0.25">
      <c r="A2127">
        <v>2009</v>
      </c>
      <c r="B2127">
        <v>239</v>
      </c>
      <c r="C2127" t="s">
        <v>379</v>
      </c>
      <c r="D2127" t="str">
        <f>IFERROR(INDEX('Draft Master List'!E:F,MATCH(C2127,'Draft Master List'!E:E,0),2),"N/A")</f>
        <v>342008</v>
      </c>
      <c r="E2127" t="s">
        <v>7</v>
      </c>
      <c r="F2127">
        <v>23</v>
      </c>
      <c r="G2127" t="s">
        <v>74</v>
      </c>
      <c r="H2127">
        <v>14</v>
      </c>
      <c r="I2127">
        <v>10</v>
      </c>
      <c r="J2127">
        <v>3</v>
      </c>
      <c r="K2127">
        <v>-2</v>
      </c>
      <c r="L2127">
        <v>0</v>
      </c>
      <c r="M2127">
        <v>2</v>
      </c>
      <c r="N2127">
        <v>-0.7</v>
      </c>
      <c r="O2127">
        <v>-0.1</v>
      </c>
      <c r="P2127">
        <v>0.2</v>
      </c>
      <c r="Q2127">
        <v>47</v>
      </c>
      <c r="R2127">
        <v>25</v>
      </c>
      <c r="S2127">
        <v>325</v>
      </c>
      <c r="T2127">
        <v>13</v>
      </c>
      <c r="U2127">
        <v>3</v>
      </c>
      <c r="V2127">
        <v>40</v>
      </c>
      <c r="W2127">
        <v>1.8</v>
      </c>
      <c r="X2127">
        <v>23.2</v>
      </c>
      <c r="Y2127" s="2">
        <v>0.53200000000000003</v>
      </c>
      <c r="Z2127">
        <v>323</v>
      </c>
      <c r="AA2127">
        <v>3</v>
      </c>
      <c r="AB2127">
        <v>0</v>
      </c>
    </row>
    <row r="2128" spans="1:28" x14ac:dyDescent="0.25">
      <c r="A2128">
        <v>2009</v>
      </c>
      <c r="B2128">
        <v>240</v>
      </c>
      <c r="C2128" t="s">
        <v>1397</v>
      </c>
      <c r="D2128" t="str">
        <f>IFERROR(INDEX('Draft Master List'!E:F,MATCH(C2128,'Draft Master List'!E:E,0),2),"N/A")</f>
        <v>N/A</v>
      </c>
      <c r="E2128" t="s">
        <v>25</v>
      </c>
      <c r="F2128">
        <v>28</v>
      </c>
      <c r="G2128" t="s">
        <v>77</v>
      </c>
      <c r="H2128">
        <v>12</v>
      </c>
      <c r="I2128">
        <v>6</v>
      </c>
      <c r="J2128">
        <v>3</v>
      </c>
      <c r="K2128">
        <v>11</v>
      </c>
      <c r="L2128">
        <v>0</v>
      </c>
      <c r="M2128">
        <v>8</v>
      </c>
      <c r="N2128">
        <v>3.7</v>
      </c>
      <c r="O2128">
        <v>0.9</v>
      </c>
      <c r="P2128">
        <v>0.3</v>
      </c>
      <c r="Q2128">
        <v>74</v>
      </c>
      <c r="R2128">
        <v>36</v>
      </c>
      <c r="S2128">
        <v>367</v>
      </c>
      <c r="T2128">
        <v>10.199999999999999</v>
      </c>
      <c r="U2128">
        <v>2</v>
      </c>
      <c r="V2128">
        <v>25</v>
      </c>
      <c r="W2128">
        <v>3</v>
      </c>
      <c r="X2128">
        <v>30.6</v>
      </c>
      <c r="Y2128" s="2">
        <v>0.48599999999999999</v>
      </c>
      <c r="Z2128">
        <v>378</v>
      </c>
      <c r="AA2128">
        <v>2</v>
      </c>
      <c r="AB2128">
        <v>3</v>
      </c>
    </row>
    <row r="2129" spans="1:28" x14ac:dyDescent="0.25">
      <c r="A2129">
        <v>2009</v>
      </c>
      <c r="B2129">
        <v>241</v>
      </c>
      <c r="C2129" t="s">
        <v>546</v>
      </c>
      <c r="D2129" t="str">
        <f>IFERROR(INDEX('Draft Master List'!E:F,MATCH(C2129,'Draft Master List'!E:E,0),2),"N/A")</f>
        <v>1752006</v>
      </c>
      <c r="E2129" t="s">
        <v>34</v>
      </c>
      <c r="F2129">
        <v>25</v>
      </c>
      <c r="G2129" t="s">
        <v>108</v>
      </c>
      <c r="H2129">
        <v>16</v>
      </c>
      <c r="I2129">
        <v>8</v>
      </c>
      <c r="J2129">
        <v>3</v>
      </c>
      <c r="K2129">
        <v>34</v>
      </c>
      <c r="L2129">
        <v>0</v>
      </c>
      <c r="M2129">
        <v>16</v>
      </c>
      <c r="N2129">
        <v>11.3</v>
      </c>
      <c r="O2129">
        <v>2.1</v>
      </c>
      <c r="P2129">
        <v>0.2</v>
      </c>
      <c r="Q2129">
        <v>33</v>
      </c>
      <c r="R2129">
        <v>21</v>
      </c>
      <c r="S2129">
        <v>233</v>
      </c>
      <c r="T2129">
        <v>11.1</v>
      </c>
      <c r="U2129">
        <v>0</v>
      </c>
      <c r="V2129">
        <v>39</v>
      </c>
      <c r="W2129">
        <v>1.3</v>
      </c>
      <c r="X2129">
        <v>14.6</v>
      </c>
      <c r="Y2129" s="2">
        <v>0.63600000000000001</v>
      </c>
      <c r="Z2129">
        <v>267</v>
      </c>
      <c r="AA2129">
        <v>0</v>
      </c>
      <c r="AB2129">
        <v>2</v>
      </c>
    </row>
    <row r="2130" spans="1:28" x14ac:dyDescent="0.25">
      <c r="A2130">
        <v>2009</v>
      </c>
      <c r="B2130">
        <v>242</v>
      </c>
      <c r="C2130" t="s">
        <v>1339</v>
      </c>
      <c r="D2130" t="str">
        <f>IFERROR(INDEX('Draft Master List'!E:F,MATCH(C2130,'Draft Master List'!E:E,0),2),"N/A")</f>
        <v>N/A</v>
      </c>
      <c r="E2130" t="s">
        <v>10</v>
      </c>
      <c r="F2130">
        <v>27</v>
      </c>
      <c r="H2130">
        <v>16</v>
      </c>
      <c r="I2130">
        <v>0</v>
      </c>
      <c r="J2130">
        <v>3</v>
      </c>
      <c r="K2130">
        <v>17</v>
      </c>
      <c r="L2130">
        <v>0</v>
      </c>
      <c r="M2130">
        <v>8</v>
      </c>
      <c r="N2130">
        <v>5.7</v>
      </c>
      <c r="O2130">
        <v>1.1000000000000001</v>
      </c>
      <c r="P2130">
        <v>0.2</v>
      </c>
      <c r="Q2130">
        <v>11</v>
      </c>
      <c r="R2130">
        <v>9</v>
      </c>
      <c r="S2130">
        <v>53</v>
      </c>
      <c r="T2130">
        <v>5.9</v>
      </c>
      <c r="U2130">
        <v>2</v>
      </c>
      <c r="V2130">
        <v>10</v>
      </c>
      <c r="W2130">
        <v>0.6</v>
      </c>
      <c r="X2130">
        <v>3.3</v>
      </c>
      <c r="Y2130" s="2">
        <v>0.81799999999999995</v>
      </c>
      <c r="Z2130">
        <v>70</v>
      </c>
      <c r="AA2130">
        <v>2</v>
      </c>
      <c r="AB2130">
        <v>0</v>
      </c>
    </row>
    <row r="2131" spans="1:28" x14ac:dyDescent="0.25">
      <c r="A2131">
        <v>2009</v>
      </c>
      <c r="B2131">
        <v>243</v>
      </c>
      <c r="C2131" t="s">
        <v>1303</v>
      </c>
      <c r="D2131" t="str">
        <f>IFERROR(INDEX('Draft Master List'!E:F,MATCH(C2131,'Draft Master List'!E:E,0),2),"N/A")</f>
        <v>N/A</v>
      </c>
      <c r="E2131" t="s">
        <v>27</v>
      </c>
      <c r="F2131">
        <v>25</v>
      </c>
      <c r="G2131" t="s">
        <v>74</v>
      </c>
      <c r="H2131">
        <v>16</v>
      </c>
      <c r="I2131">
        <v>9</v>
      </c>
      <c r="J2131">
        <v>2</v>
      </c>
      <c r="K2131">
        <v>-2</v>
      </c>
      <c r="L2131">
        <v>0</v>
      </c>
      <c r="M2131">
        <v>11</v>
      </c>
      <c r="N2131">
        <v>-1</v>
      </c>
      <c r="O2131">
        <v>-0.1</v>
      </c>
      <c r="P2131">
        <v>0.1</v>
      </c>
      <c r="Q2131">
        <v>124</v>
      </c>
      <c r="R2131">
        <v>81</v>
      </c>
      <c r="S2131">
        <v>1320</v>
      </c>
      <c r="T2131">
        <v>16.3</v>
      </c>
      <c r="U2131">
        <v>11</v>
      </c>
      <c r="V2131">
        <v>60</v>
      </c>
      <c r="W2131">
        <v>5.0999999999999996</v>
      </c>
      <c r="X2131">
        <v>82.5</v>
      </c>
      <c r="Y2131" s="2">
        <v>0.65300000000000002</v>
      </c>
      <c r="Z2131">
        <v>1318</v>
      </c>
      <c r="AA2131">
        <v>11</v>
      </c>
      <c r="AB2131">
        <v>1</v>
      </c>
    </row>
    <row r="2132" spans="1:28" x14ac:dyDescent="0.25">
      <c r="A2132">
        <v>2009</v>
      </c>
      <c r="B2132">
        <v>244</v>
      </c>
      <c r="C2132" t="s">
        <v>1304</v>
      </c>
      <c r="D2132" t="str">
        <f>IFERROR(INDEX('Draft Master List'!E:F,MATCH(C2132,'Draft Master List'!E:E,0),2),"N/A")</f>
        <v>N/A</v>
      </c>
      <c r="E2132" t="s">
        <v>33</v>
      </c>
      <c r="F2132">
        <v>24</v>
      </c>
      <c r="G2132" t="s">
        <v>77</v>
      </c>
      <c r="H2132">
        <v>16</v>
      </c>
      <c r="I2132">
        <v>2</v>
      </c>
      <c r="J2132">
        <v>2</v>
      </c>
      <c r="K2132">
        <v>11</v>
      </c>
      <c r="L2132">
        <v>0</v>
      </c>
      <c r="M2132">
        <v>11</v>
      </c>
      <c r="N2132">
        <v>5.5</v>
      </c>
      <c r="O2132">
        <v>0.7</v>
      </c>
      <c r="P2132">
        <v>0.1</v>
      </c>
      <c r="Q2132">
        <v>113</v>
      </c>
      <c r="R2132">
        <v>76</v>
      </c>
      <c r="S2132">
        <v>758</v>
      </c>
      <c r="T2132">
        <v>10</v>
      </c>
      <c r="U2132">
        <v>2</v>
      </c>
      <c r="V2132">
        <v>34</v>
      </c>
      <c r="W2132">
        <v>4.8</v>
      </c>
      <c r="X2132">
        <v>47.4</v>
      </c>
      <c r="Y2132" s="2">
        <v>0.67300000000000004</v>
      </c>
      <c r="Z2132">
        <v>769</v>
      </c>
      <c r="AA2132">
        <v>2</v>
      </c>
      <c r="AB2132">
        <v>6</v>
      </c>
    </row>
    <row r="2133" spans="1:28" x14ac:dyDescent="0.25">
      <c r="A2133">
        <v>2009</v>
      </c>
      <c r="B2133">
        <v>245</v>
      </c>
      <c r="C2133" t="s">
        <v>570</v>
      </c>
      <c r="D2133" t="str">
        <f>IFERROR(INDEX('Draft Master List'!E:F,MATCH(C2133,'Draft Master List'!E:E,0),2),"N/A")</f>
        <v>N/A</v>
      </c>
      <c r="E2133" t="s">
        <v>25</v>
      </c>
      <c r="F2133">
        <v>27</v>
      </c>
      <c r="G2133" t="s">
        <v>77</v>
      </c>
      <c r="H2133">
        <v>13</v>
      </c>
      <c r="I2133">
        <v>6</v>
      </c>
      <c r="J2133">
        <v>2</v>
      </c>
      <c r="K2133">
        <v>20</v>
      </c>
      <c r="L2133">
        <v>0</v>
      </c>
      <c r="M2133">
        <v>22</v>
      </c>
      <c r="N2133">
        <v>10</v>
      </c>
      <c r="O2133">
        <v>1.5</v>
      </c>
      <c r="P2133">
        <v>0.2</v>
      </c>
      <c r="Q2133">
        <v>57</v>
      </c>
      <c r="R2133">
        <v>24</v>
      </c>
      <c r="S2133">
        <v>320</v>
      </c>
      <c r="T2133">
        <v>13.3</v>
      </c>
      <c r="U2133">
        <v>2</v>
      </c>
      <c r="V2133">
        <v>50</v>
      </c>
      <c r="W2133">
        <v>1.8</v>
      </c>
      <c r="X2133">
        <v>24.6</v>
      </c>
      <c r="Y2133" s="2">
        <v>0.42099999999999999</v>
      </c>
      <c r="Z2133">
        <v>340</v>
      </c>
      <c r="AA2133">
        <v>2</v>
      </c>
      <c r="AB2133">
        <v>0</v>
      </c>
    </row>
    <row r="2134" spans="1:28" x14ac:dyDescent="0.25">
      <c r="A2134">
        <v>2009</v>
      </c>
      <c r="B2134">
        <v>246</v>
      </c>
      <c r="C2134" t="s">
        <v>475</v>
      </c>
      <c r="D2134" t="str">
        <f>IFERROR(INDEX('Draft Master List'!E:F,MATCH(C2134,'Draft Master List'!E:E,0),2),"N/A")</f>
        <v>1422007</v>
      </c>
      <c r="E2134" t="s">
        <v>10</v>
      </c>
      <c r="F2134">
        <v>26</v>
      </c>
      <c r="G2134" t="s">
        <v>77</v>
      </c>
      <c r="H2134">
        <v>15</v>
      </c>
      <c r="I2134">
        <v>6</v>
      </c>
      <c r="J2134">
        <v>2</v>
      </c>
      <c r="K2134">
        <v>44</v>
      </c>
      <c r="L2134">
        <v>0</v>
      </c>
      <c r="M2134">
        <v>25</v>
      </c>
      <c r="N2134">
        <v>22</v>
      </c>
      <c r="O2134">
        <v>2.9</v>
      </c>
      <c r="P2134">
        <v>0.1</v>
      </c>
      <c r="Q2134">
        <v>82</v>
      </c>
      <c r="R2134">
        <v>55</v>
      </c>
      <c r="S2134">
        <v>712</v>
      </c>
      <c r="T2134">
        <v>12.9</v>
      </c>
      <c r="U2134">
        <v>3</v>
      </c>
      <c r="V2134">
        <v>45</v>
      </c>
      <c r="W2134">
        <v>3.7</v>
      </c>
      <c r="X2134">
        <v>47.5</v>
      </c>
      <c r="Y2134" s="2">
        <v>0.67100000000000004</v>
      </c>
      <c r="Z2134">
        <v>756</v>
      </c>
      <c r="AA2134">
        <v>3</v>
      </c>
      <c r="AB2134">
        <v>2</v>
      </c>
    </row>
    <row r="2135" spans="1:28" x14ac:dyDescent="0.25">
      <c r="A2135">
        <v>2009</v>
      </c>
      <c r="B2135">
        <v>247</v>
      </c>
      <c r="C2135" t="s">
        <v>1215</v>
      </c>
      <c r="D2135" t="str">
        <f>IFERROR(INDEX('Draft Master List'!E:F,MATCH(C2135,'Draft Master List'!E:E,0),2),"N/A")</f>
        <v>N/A</v>
      </c>
      <c r="E2135" t="s">
        <v>19</v>
      </c>
      <c r="F2135">
        <v>28</v>
      </c>
      <c r="G2135" t="s">
        <v>74</v>
      </c>
      <c r="H2135">
        <v>13</v>
      </c>
      <c r="I2135">
        <v>12</v>
      </c>
      <c r="J2135">
        <v>2</v>
      </c>
      <c r="K2135">
        <v>4</v>
      </c>
      <c r="L2135">
        <v>0</v>
      </c>
      <c r="M2135">
        <v>2</v>
      </c>
      <c r="N2135">
        <v>2</v>
      </c>
      <c r="O2135">
        <v>0.3</v>
      </c>
      <c r="P2135">
        <v>0.2</v>
      </c>
      <c r="Q2135">
        <v>103</v>
      </c>
      <c r="R2135">
        <v>63</v>
      </c>
      <c r="S2135">
        <v>812</v>
      </c>
      <c r="T2135">
        <v>12.9</v>
      </c>
      <c r="U2135">
        <v>3</v>
      </c>
      <c r="V2135">
        <v>44</v>
      </c>
      <c r="W2135">
        <v>4.8</v>
      </c>
      <c r="X2135">
        <v>62.5</v>
      </c>
      <c r="Y2135" s="2">
        <v>0.61199999999999999</v>
      </c>
      <c r="Z2135">
        <v>816</v>
      </c>
      <c r="AA2135">
        <v>3</v>
      </c>
      <c r="AB2135">
        <v>3</v>
      </c>
    </row>
    <row r="2136" spans="1:28" x14ac:dyDescent="0.25">
      <c r="A2136">
        <v>2009</v>
      </c>
      <c r="B2136">
        <v>248</v>
      </c>
      <c r="C2136" t="s">
        <v>1501</v>
      </c>
      <c r="D2136" t="str">
        <f>IFERROR(INDEX('Draft Master List'!E:F,MATCH(C2136,'Draft Master List'!E:E,0),2),"N/A")</f>
        <v>N/A</v>
      </c>
      <c r="E2136" t="s">
        <v>20</v>
      </c>
      <c r="F2136">
        <v>30</v>
      </c>
      <c r="G2136" t="s">
        <v>108</v>
      </c>
      <c r="H2136">
        <v>16</v>
      </c>
      <c r="I2136">
        <v>16</v>
      </c>
      <c r="J2136">
        <v>2</v>
      </c>
      <c r="K2136">
        <v>11</v>
      </c>
      <c r="L2136">
        <v>0</v>
      </c>
      <c r="M2136">
        <v>7</v>
      </c>
      <c r="N2136">
        <v>5.5</v>
      </c>
      <c r="O2136">
        <v>0.7</v>
      </c>
      <c r="P2136">
        <v>0.1</v>
      </c>
      <c r="Q2136">
        <v>133</v>
      </c>
      <c r="R2136">
        <v>100</v>
      </c>
      <c r="S2136">
        <v>1106</v>
      </c>
      <c r="T2136">
        <v>11.1</v>
      </c>
      <c r="U2136">
        <v>10</v>
      </c>
      <c r="V2136">
        <v>80</v>
      </c>
      <c r="W2136">
        <v>6.3</v>
      </c>
      <c r="X2136">
        <v>69.099999999999994</v>
      </c>
      <c r="Y2136" s="2">
        <v>0.752</v>
      </c>
      <c r="Z2136">
        <v>1117</v>
      </c>
      <c r="AA2136">
        <v>10</v>
      </c>
      <c r="AB2136">
        <v>1</v>
      </c>
    </row>
    <row r="2137" spans="1:28" x14ac:dyDescent="0.25">
      <c r="A2137">
        <v>2009</v>
      </c>
      <c r="B2137">
        <v>249</v>
      </c>
      <c r="C2137" t="s">
        <v>1398</v>
      </c>
      <c r="D2137" t="str">
        <f>IFERROR(INDEX('Draft Master List'!E:F,MATCH(C2137,'Draft Master List'!E:E,0),2),"N/A")</f>
        <v>N/A</v>
      </c>
      <c r="E2137" t="s">
        <v>15</v>
      </c>
      <c r="F2137">
        <v>32</v>
      </c>
      <c r="G2137" t="s">
        <v>74</v>
      </c>
      <c r="H2137">
        <v>16</v>
      </c>
      <c r="I2137">
        <v>13</v>
      </c>
      <c r="J2137">
        <v>2</v>
      </c>
      <c r="K2137">
        <v>10</v>
      </c>
      <c r="L2137">
        <v>0</v>
      </c>
      <c r="M2137">
        <v>8</v>
      </c>
      <c r="N2137">
        <v>5</v>
      </c>
      <c r="O2137">
        <v>0.6</v>
      </c>
      <c r="P2137">
        <v>0.1</v>
      </c>
      <c r="Q2137">
        <v>77</v>
      </c>
      <c r="R2137">
        <v>43</v>
      </c>
      <c r="S2137">
        <v>514</v>
      </c>
      <c r="T2137">
        <v>12</v>
      </c>
      <c r="U2137">
        <v>5</v>
      </c>
      <c r="V2137">
        <v>40</v>
      </c>
      <c r="W2137">
        <v>2.7</v>
      </c>
      <c r="X2137">
        <v>32.1</v>
      </c>
      <c r="Y2137" s="2">
        <v>0.55800000000000005</v>
      </c>
      <c r="Z2137">
        <v>524</v>
      </c>
      <c r="AA2137">
        <v>5</v>
      </c>
      <c r="AB2137">
        <v>0</v>
      </c>
    </row>
    <row r="2138" spans="1:28" x14ac:dyDescent="0.25">
      <c r="A2138">
        <v>2009</v>
      </c>
      <c r="B2138">
        <v>250</v>
      </c>
      <c r="C2138" t="s">
        <v>340</v>
      </c>
      <c r="D2138" t="str">
        <f>IFERROR(INDEX('Draft Master List'!E:F,MATCH(C2138,'Draft Master List'!E:E,0),2),"N/A")</f>
        <v>1272009</v>
      </c>
      <c r="E2138" t="s">
        <v>20</v>
      </c>
      <c r="F2138">
        <v>24</v>
      </c>
      <c r="G2138" t="s">
        <v>77</v>
      </c>
      <c r="H2138">
        <v>16</v>
      </c>
      <c r="I2138">
        <v>5</v>
      </c>
      <c r="J2138">
        <v>2</v>
      </c>
      <c r="K2138">
        <v>1</v>
      </c>
      <c r="L2138">
        <v>0</v>
      </c>
      <c r="M2138">
        <v>2</v>
      </c>
      <c r="N2138">
        <v>0.5</v>
      </c>
      <c r="O2138">
        <v>0.1</v>
      </c>
      <c r="P2138">
        <v>0.1</v>
      </c>
      <c r="Q2138">
        <v>89</v>
      </c>
      <c r="R2138">
        <v>60</v>
      </c>
      <c r="S2138">
        <v>676</v>
      </c>
      <c r="T2138">
        <v>11.3</v>
      </c>
      <c r="U2138">
        <v>7</v>
      </c>
      <c r="V2138">
        <v>39</v>
      </c>
      <c r="W2138">
        <v>3.8</v>
      </c>
      <c r="X2138">
        <v>42.3</v>
      </c>
      <c r="Y2138" s="2">
        <v>0.67400000000000004</v>
      </c>
      <c r="Z2138">
        <v>677</v>
      </c>
      <c r="AA2138">
        <v>7</v>
      </c>
      <c r="AB2138">
        <v>0</v>
      </c>
    </row>
    <row r="2139" spans="1:28" x14ac:dyDescent="0.25">
      <c r="A2139">
        <v>2009</v>
      </c>
      <c r="B2139">
        <v>251</v>
      </c>
      <c r="C2139" t="s">
        <v>1083</v>
      </c>
      <c r="D2139" t="str">
        <f>IFERROR(INDEX('Draft Master List'!E:F,MATCH(C2139,'Draft Master List'!E:E,0),2),"N/A")</f>
        <v>N/A</v>
      </c>
      <c r="E2139" t="s">
        <v>32</v>
      </c>
      <c r="F2139">
        <v>27</v>
      </c>
      <c r="G2139" t="s">
        <v>74</v>
      </c>
      <c r="H2139">
        <v>14</v>
      </c>
      <c r="I2139">
        <v>12</v>
      </c>
      <c r="J2139">
        <v>2</v>
      </c>
      <c r="K2139">
        <v>7</v>
      </c>
      <c r="L2139">
        <v>1</v>
      </c>
      <c r="M2139">
        <v>6</v>
      </c>
      <c r="N2139">
        <v>3.5</v>
      </c>
      <c r="O2139">
        <v>0.5</v>
      </c>
      <c r="P2139">
        <v>0.1</v>
      </c>
      <c r="Q2139">
        <v>96</v>
      </c>
      <c r="R2139">
        <v>57</v>
      </c>
      <c r="S2139">
        <v>821</v>
      </c>
      <c r="T2139">
        <v>14.4</v>
      </c>
      <c r="U2139">
        <v>3</v>
      </c>
      <c r="V2139">
        <v>53</v>
      </c>
      <c r="W2139">
        <v>4.0999999999999996</v>
      </c>
      <c r="X2139">
        <v>58.6</v>
      </c>
      <c r="Y2139" s="2">
        <v>0.59399999999999997</v>
      </c>
      <c r="Z2139">
        <v>828</v>
      </c>
      <c r="AA2139">
        <v>4</v>
      </c>
      <c r="AB2139">
        <v>1</v>
      </c>
    </row>
    <row r="2140" spans="1:28" x14ac:dyDescent="0.25">
      <c r="A2140">
        <v>2009</v>
      </c>
      <c r="B2140">
        <v>252</v>
      </c>
      <c r="C2140" t="s">
        <v>1399</v>
      </c>
      <c r="D2140" t="str">
        <f>IFERROR(INDEX('Draft Master List'!E:F,MATCH(C2140,'Draft Master List'!E:E,0),2),"N/A")</f>
        <v>N/A</v>
      </c>
      <c r="E2140" t="s">
        <v>24</v>
      </c>
      <c r="F2140">
        <v>28</v>
      </c>
      <c r="H2140">
        <v>6</v>
      </c>
      <c r="I2140">
        <v>0</v>
      </c>
      <c r="J2140">
        <v>2</v>
      </c>
      <c r="K2140">
        <v>15</v>
      </c>
      <c r="L2140">
        <v>0</v>
      </c>
      <c r="M2140">
        <v>14</v>
      </c>
      <c r="N2140">
        <v>7.5</v>
      </c>
      <c r="O2140">
        <v>2.5</v>
      </c>
      <c r="P2140">
        <v>0.3</v>
      </c>
      <c r="Z2140">
        <v>15</v>
      </c>
      <c r="AA2140">
        <v>0</v>
      </c>
      <c r="AB2140">
        <v>0</v>
      </c>
    </row>
    <row r="2141" spans="1:28" x14ac:dyDescent="0.25">
      <c r="A2141">
        <v>2009</v>
      </c>
      <c r="B2141">
        <v>253</v>
      </c>
      <c r="C2141" t="s">
        <v>1400</v>
      </c>
      <c r="D2141" t="str">
        <f>IFERROR(INDEX('Draft Master List'!E:F,MATCH(C2141,'Draft Master List'!E:E,0),2),"N/A")</f>
        <v>N/A</v>
      </c>
      <c r="E2141" t="s">
        <v>0</v>
      </c>
      <c r="F2141">
        <v>28</v>
      </c>
      <c r="G2141" t="s">
        <v>732</v>
      </c>
      <c r="H2141">
        <v>7</v>
      </c>
      <c r="I2141">
        <v>2</v>
      </c>
      <c r="J2141">
        <v>2</v>
      </c>
      <c r="K2141">
        <v>6</v>
      </c>
      <c r="L2141">
        <v>0</v>
      </c>
      <c r="M2141">
        <v>7</v>
      </c>
      <c r="N2141">
        <v>3</v>
      </c>
      <c r="O2141">
        <v>0.9</v>
      </c>
      <c r="P2141">
        <v>0.3</v>
      </c>
      <c r="Q2141">
        <v>3</v>
      </c>
      <c r="R2141">
        <v>2</v>
      </c>
      <c r="S2141">
        <v>14</v>
      </c>
      <c r="T2141">
        <v>7</v>
      </c>
      <c r="U2141">
        <v>0</v>
      </c>
      <c r="V2141">
        <v>8</v>
      </c>
      <c r="W2141">
        <v>0.3</v>
      </c>
      <c r="X2141">
        <v>2</v>
      </c>
      <c r="Y2141" s="2">
        <v>0.66700000000000004</v>
      </c>
      <c r="Z2141">
        <v>20</v>
      </c>
      <c r="AA2141">
        <v>0</v>
      </c>
      <c r="AB2141">
        <v>0</v>
      </c>
    </row>
    <row r="2142" spans="1:28" x14ac:dyDescent="0.25">
      <c r="A2142">
        <v>2009</v>
      </c>
      <c r="B2142">
        <v>254</v>
      </c>
      <c r="C2142" t="s">
        <v>100</v>
      </c>
      <c r="D2142" t="str">
        <f>IFERROR(INDEX('Draft Master List'!E:F,MATCH(C2142,'Draft Master List'!E:E,0),2),"N/A")</f>
        <v>2322009</v>
      </c>
      <c r="E2142" t="s">
        <v>30</v>
      </c>
      <c r="F2142">
        <v>23</v>
      </c>
      <c r="G2142" t="s">
        <v>77</v>
      </c>
      <c r="H2142">
        <v>11</v>
      </c>
      <c r="I2142">
        <v>7</v>
      </c>
      <c r="J2142">
        <v>2</v>
      </c>
      <c r="K2142">
        <v>5</v>
      </c>
      <c r="L2142">
        <v>0</v>
      </c>
      <c r="M2142">
        <v>5</v>
      </c>
      <c r="N2142">
        <v>2.5</v>
      </c>
      <c r="O2142">
        <v>0.5</v>
      </c>
      <c r="P2142">
        <v>0.2</v>
      </c>
      <c r="Q2142">
        <v>54</v>
      </c>
      <c r="R2142">
        <v>37</v>
      </c>
      <c r="S2142">
        <v>359</v>
      </c>
      <c r="T2142">
        <v>9.6999999999999993</v>
      </c>
      <c r="U2142">
        <v>1</v>
      </c>
      <c r="V2142">
        <v>29</v>
      </c>
      <c r="W2142">
        <v>3.4</v>
      </c>
      <c r="X2142">
        <v>32.6</v>
      </c>
      <c r="Y2142" s="2">
        <v>0.68500000000000005</v>
      </c>
      <c r="Z2142">
        <v>364</v>
      </c>
      <c r="AA2142">
        <v>1</v>
      </c>
      <c r="AB2142">
        <v>1</v>
      </c>
    </row>
    <row r="2143" spans="1:28" x14ac:dyDescent="0.25">
      <c r="A2143">
        <v>2009</v>
      </c>
      <c r="B2143">
        <v>255</v>
      </c>
      <c r="C2143" t="s">
        <v>118</v>
      </c>
      <c r="D2143" t="str">
        <f>IFERROR(INDEX('Draft Master List'!E:F,MATCH(C2143,'Draft Master List'!E:E,0),2),"N/A")</f>
        <v>2052008</v>
      </c>
      <c r="E2143" t="s">
        <v>20</v>
      </c>
      <c r="F2143">
        <v>23</v>
      </c>
      <c r="G2143" t="s">
        <v>74</v>
      </c>
      <c r="H2143">
        <v>14</v>
      </c>
      <c r="I2143">
        <v>13</v>
      </c>
      <c r="J2143">
        <v>2</v>
      </c>
      <c r="K2143">
        <v>10</v>
      </c>
      <c r="L2143">
        <v>0</v>
      </c>
      <c r="M2143">
        <v>17</v>
      </c>
      <c r="N2143">
        <v>5</v>
      </c>
      <c r="O2143">
        <v>0.7</v>
      </c>
      <c r="P2143">
        <v>0.1</v>
      </c>
      <c r="Q2143">
        <v>92</v>
      </c>
      <c r="R2143">
        <v>47</v>
      </c>
      <c r="S2143">
        <v>765</v>
      </c>
      <c r="T2143">
        <v>16.3</v>
      </c>
      <c r="U2143">
        <v>4</v>
      </c>
      <c r="V2143">
        <v>66</v>
      </c>
      <c r="W2143">
        <v>3.4</v>
      </c>
      <c r="X2143">
        <v>54.6</v>
      </c>
      <c r="Y2143" s="2">
        <v>0.51100000000000001</v>
      </c>
      <c r="Z2143">
        <v>775</v>
      </c>
      <c r="AA2143">
        <v>4</v>
      </c>
      <c r="AB2143">
        <v>1</v>
      </c>
    </row>
    <row r="2144" spans="1:28" x14ac:dyDescent="0.25">
      <c r="A2144">
        <v>2009</v>
      </c>
      <c r="B2144">
        <v>256</v>
      </c>
      <c r="C2144" t="s">
        <v>112</v>
      </c>
      <c r="D2144" t="str">
        <f>IFERROR(INDEX('Draft Master List'!E:F,MATCH(C2144,'Draft Master List'!E:E,0),2),"N/A")</f>
        <v>72009</v>
      </c>
      <c r="E2144" t="s">
        <v>16</v>
      </c>
      <c r="F2144">
        <v>22</v>
      </c>
      <c r="G2144" t="s">
        <v>74</v>
      </c>
      <c r="H2144">
        <v>11</v>
      </c>
      <c r="I2144">
        <v>11</v>
      </c>
      <c r="J2144">
        <v>2</v>
      </c>
      <c r="K2144">
        <v>19</v>
      </c>
      <c r="L2144">
        <v>0</v>
      </c>
      <c r="M2144">
        <v>20</v>
      </c>
      <c r="N2144">
        <v>9.5</v>
      </c>
      <c r="O2144">
        <v>1.7</v>
      </c>
      <c r="P2144">
        <v>0.2</v>
      </c>
      <c r="Q2144">
        <v>40</v>
      </c>
      <c r="R2144">
        <v>9</v>
      </c>
      <c r="S2144">
        <v>124</v>
      </c>
      <c r="T2144">
        <v>13.8</v>
      </c>
      <c r="U2144">
        <v>1</v>
      </c>
      <c r="V2144">
        <v>24</v>
      </c>
      <c r="W2144">
        <v>0.8</v>
      </c>
      <c r="X2144">
        <v>11.3</v>
      </c>
      <c r="Y2144" s="2">
        <v>0.22500000000000001</v>
      </c>
      <c r="Z2144">
        <v>143</v>
      </c>
      <c r="AA2144">
        <v>1</v>
      </c>
      <c r="AB2144">
        <v>0</v>
      </c>
    </row>
    <row r="2145" spans="1:28" x14ac:dyDescent="0.25">
      <c r="A2145">
        <v>2009</v>
      </c>
      <c r="B2145">
        <v>257</v>
      </c>
      <c r="C2145" t="s">
        <v>466</v>
      </c>
      <c r="D2145" t="str">
        <f>IFERROR(INDEX('Draft Master List'!E:F,MATCH(C2145,'Draft Master List'!E:E,0),2),"N/A")</f>
        <v>992007</v>
      </c>
      <c r="E2145" t="s">
        <v>16</v>
      </c>
      <c r="F2145">
        <v>26</v>
      </c>
      <c r="G2145" t="s">
        <v>77</v>
      </c>
      <c r="H2145">
        <v>15</v>
      </c>
      <c r="I2145">
        <v>5</v>
      </c>
      <c r="J2145">
        <v>2</v>
      </c>
      <c r="K2145">
        <v>21</v>
      </c>
      <c r="L2145">
        <v>0</v>
      </c>
      <c r="M2145">
        <v>19</v>
      </c>
      <c r="N2145">
        <v>10.5</v>
      </c>
      <c r="O2145">
        <v>1.4</v>
      </c>
      <c r="P2145">
        <v>0.1</v>
      </c>
      <c r="Q2145">
        <v>45</v>
      </c>
      <c r="R2145">
        <v>19</v>
      </c>
      <c r="S2145">
        <v>263</v>
      </c>
      <c r="T2145">
        <v>13.8</v>
      </c>
      <c r="U2145">
        <v>0</v>
      </c>
      <c r="V2145">
        <v>33</v>
      </c>
      <c r="W2145">
        <v>1.3</v>
      </c>
      <c r="X2145">
        <v>17.5</v>
      </c>
      <c r="Y2145" s="2">
        <v>0.42199999999999999</v>
      </c>
      <c r="Z2145">
        <v>284</v>
      </c>
      <c r="AA2145">
        <v>0</v>
      </c>
      <c r="AB2145">
        <v>4</v>
      </c>
    </row>
    <row r="2146" spans="1:28" x14ac:dyDescent="0.25">
      <c r="A2146">
        <v>2009</v>
      </c>
      <c r="B2146">
        <v>258</v>
      </c>
      <c r="C2146" t="s">
        <v>1315</v>
      </c>
      <c r="D2146" t="str">
        <f>IFERROR(INDEX('Draft Master List'!E:F,MATCH(C2146,'Draft Master List'!E:E,0),2),"N/A")</f>
        <v>N/A</v>
      </c>
      <c r="E2146" t="s">
        <v>23</v>
      </c>
      <c r="F2146">
        <v>28</v>
      </c>
      <c r="G2146" t="s">
        <v>74</v>
      </c>
      <c r="H2146">
        <v>16</v>
      </c>
      <c r="I2146">
        <v>16</v>
      </c>
      <c r="J2146">
        <v>2</v>
      </c>
      <c r="K2146">
        <v>10</v>
      </c>
      <c r="L2146">
        <v>0</v>
      </c>
      <c r="M2146">
        <v>7</v>
      </c>
      <c r="N2146">
        <v>5</v>
      </c>
      <c r="O2146">
        <v>0.6</v>
      </c>
      <c r="P2146">
        <v>0.1</v>
      </c>
      <c r="Q2146">
        <v>171</v>
      </c>
      <c r="R2146">
        <v>101</v>
      </c>
      <c r="S2146">
        <v>1569</v>
      </c>
      <c r="T2146">
        <v>15.5</v>
      </c>
      <c r="U2146">
        <v>9</v>
      </c>
      <c r="V2146">
        <v>72</v>
      </c>
      <c r="W2146">
        <v>6.3</v>
      </c>
      <c r="X2146">
        <v>98.1</v>
      </c>
      <c r="Y2146" s="2">
        <v>0.59099999999999997</v>
      </c>
      <c r="Z2146">
        <v>1579</v>
      </c>
      <c r="AA2146">
        <v>9</v>
      </c>
      <c r="AB2146">
        <v>1</v>
      </c>
    </row>
    <row r="2147" spans="1:28" x14ac:dyDescent="0.25">
      <c r="A2147">
        <v>2009</v>
      </c>
      <c r="B2147">
        <v>259</v>
      </c>
      <c r="C2147" t="s">
        <v>1338</v>
      </c>
      <c r="D2147" t="str">
        <f>IFERROR(INDEX('Draft Master List'!E:F,MATCH(C2147,'Draft Master List'!E:E,0),2),"N/A")</f>
        <v>N/A</v>
      </c>
      <c r="E2147" t="s">
        <v>223</v>
      </c>
      <c r="F2147">
        <v>28</v>
      </c>
      <c r="G2147" t="s">
        <v>212</v>
      </c>
      <c r="H2147">
        <v>14</v>
      </c>
      <c r="I2147">
        <v>8</v>
      </c>
      <c r="J2147">
        <v>2</v>
      </c>
      <c r="K2147">
        <v>8</v>
      </c>
      <c r="L2147">
        <v>0</v>
      </c>
      <c r="M2147">
        <v>8</v>
      </c>
      <c r="N2147">
        <v>4</v>
      </c>
      <c r="O2147">
        <v>0.6</v>
      </c>
      <c r="P2147">
        <v>0.1</v>
      </c>
      <c r="Q2147">
        <v>9</v>
      </c>
      <c r="R2147">
        <v>6</v>
      </c>
      <c r="S2147">
        <v>16</v>
      </c>
      <c r="T2147">
        <v>2.7</v>
      </c>
      <c r="U2147">
        <v>0</v>
      </c>
      <c r="V2147">
        <v>9</v>
      </c>
      <c r="W2147">
        <v>0.4</v>
      </c>
      <c r="X2147">
        <v>1.1000000000000001</v>
      </c>
      <c r="Y2147" s="2">
        <v>0.66700000000000004</v>
      </c>
      <c r="Z2147">
        <v>24</v>
      </c>
      <c r="AA2147">
        <v>0</v>
      </c>
      <c r="AB2147">
        <v>0</v>
      </c>
    </row>
    <row r="2148" spans="1:28" x14ac:dyDescent="0.25">
      <c r="A2148">
        <v>2009</v>
      </c>
      <c r="B2148">
        <v>260</v>
      </c>
      <c r="C2148" t="s">
        <v>354</v>
      </c>
      <c r="D2148" t="str">
        <f>IFERROR(INDEX('Draft Master List'!E:F,MATCH(C2148,'Draft Master List'!E:E,0),2),"N/A")</f>
        <v>1752009</v>
      </c>
      <c r="E2148" t="s">
        <v>25</v>
      </c>
      <c r="F2148">
        <v>25</v>
      </c>
      <c r="G2148" t="s">
        <v>77</v>
      </c>
      <c r="H2148">
        <v>6</v>
      </c>
      <c r="I2148">
        <v>1</v>
      </c>
      <c r="J2148">
        <v>2</v>
      </c>
      <c r="K2148">
        <v>42</v>
      </c>
      <c r="L2148">
        <v>0</v>
      </c>
      <c r="M2148">
        <v>26</v>
      </c>
      <c r="N2148">
        <v>21</v>
      </c>
      <c r="O2148">
        <v>7</v>
      </c>
      <c r="P2148">
        <v>0.3</v>
      </c>
      <c r="Q2148">
        <v>2</v>
      </c>
      <c r="R2148">
        <v>1</v>
      </c>
      <c r="S2148">
        <v>9</v>
      </c>
      <c r="T2148">
        <v>9</v>
      </c>
      <c r="U2148">
        <v>0</v>
      </c>
      <c r="V2148">
        <v>9</v>
      </c>
      <c r="W2148">
        <v>0.2</v>
      </c>
      <c r="X2148">
        <v>1.5</v>
      </c>
      <c r="Y2148" s="2">
        <v>0.5</v>
      </c>
      <c r="Z2148">
        <v>51</v>
      </c>
      <c r="AA2148">
        <v>0</v>
      </c>
      <c r="AB2148">
        <v>0</v>
      </c>
    </row>
    <row r="2149" spans="1:28" x14ac:dyDescent="0.25">
      <c r="A2149">
        <v>2009</v>
      </c>
      <c r="B2149">
        <v>261</v>
      </c>
      <c r="C2149" t="s">
        <v>79</v>
      </c>
      <c r="D2149" t="str">
        <f>IFERROR(INDEX('Draft Master List'!E:F,MATCH(C2149,'Draft Master List'!E:E,0),2),"N/A")</f>
        <v>192009</v>
      </c>
      <c r="E2149" t="s">
        <v>6</v>
      </c>
      <c r="F2149">
        <v>21</v>
      </c>
      <c r="G2149" t="s">
        <v>74</v>
      </c>
      <c r="H2149">
        <v>15</v>
      </c>
      <c r="I2149">
        <v>13</v>
      </c>
      <c r="J2149">
        <v>2</v>
      </c>
      <c r="K2149">
        <v>-7</v>
      </c>
      <c r="L2149">
        <v>0</v>
      </c>
      <c r="M2149">
        <v>-1</v>
      </c>
      <c r="N2149">
        <v>-3.5</v>
      </c>
      <c r="O2149">
        <v>-0.5</v>
      </c>
      <c r="P2149">
        <v>0.1</v>
      </c>
      <c r="Q2149">
        <v>91</v>
      </c>
      <c r="R2149">
        <v>56</v>
      </c>
      <c r="S2149">
        <v>773</v>
      </c>
      <c r="T2149">
        <v>13.8</v>
      </c>
      <c r="U2149">
        <v>4</v>
      </c>
      <c r="V2149">
        <v>56</v>
      </c>
      <c r="W2149">
        <v>3.7</v>
      </c>
      <c r="X2149">
        <v>51.5</v>
      </c>
      <c r="Y2149" s="2">
        <v>0.61499999999999999</v>
      </c>
      <c r="Z2149">
        <v>766</v>
      </c>
      <c r="AA2149">
        <v>4</v>
      </c>
      <c r="AB2149">
        <v>0</v>
      </c>
    </row>
    <row r="2150" spans="1:28" x14ac:dyDescent="0.25">
      <c r="A2150">
        <v>2009</v>
      </c>
      <c r="B2150">
        <v>262</v>
      </c>
      <c r="C2150" t="s">
        <v>1213</v>
      </c>
      <c r="D2150" t="str">
        <f>IFERROR(INDEX('Draft Master List'!E:F,MATCH(C2150,'Draft Master List'!E:E,0),2),"N/A")</f>
        <v>N/A</v>
      </c>
      <c r="E2150" t="s">
        <v>7</v>
      </c>
      <c r="F2150">
        <v>30</v>
      </c>
      <c r="G2150" t="s">
        <v>74</v>
      </c>
      <c r="H2150">
        <v>16</v>
      </c>
      <c r="I2150">
        <v>16</v>
      </c>
      <c r="J2150">
        <v>2</v>
      </c>
      <c r="K2150">
        <v>8</v>
      </c>
      <c r="L2150">
        <v>0</v>
      </c>
      <c r="M2150">
        <v>6</v>
      </c>
      <c r="N2150">
        <v>4</v>
      </c>
      <c r="O2150">
        <v>0.5</v>
      </c>
      <c r="P2150">
        <v>0.1</v>
      </c>
      <c r="Q2150">
        <v>120</v>
      </c>
      <c r="R2150">
        <v>70</v>
      </c>
      <c r="S2150">
        <v>902</v>
      </c>
      <c r="T2150">
        <v>12.9</v>
      </c>
      <c r="U2150">
        <v>3</v>
      </c>
      <c r="V2150">
        <v>59</v>
      </c>
      <c r="W2150">
        <v>4.4000000000000004</v>
      </c>
      <c r="X2150">
        <v>56.4</v>
      </c>
      <c r="Y2150" s="2">
        <v>0.58299999999999996</v>
      </c>
      <c r="Z2150">
        <v>910</v>
      </c>
      <c r="AA2150">
        <v>3</v>
      </c>
      <c r="AB2150">
        <v>2</v>
      </c>
    </row>
    <row r="2151" spans="1:28" x14ac:dyDescent="0.25">
      <c r="A2151">
        <v>2009</v>
      </c>
      <c r="B2151">
        <v>263</v>
      </c>
      <c r="C2151" t="s">
        <v>322</v>
      </c>
      <c r="D2151" t="str">
        <f>IFERROR(INDEX('Draft Master List'!E:F,MATCH(C2151,'Draft Master List'!E:E,0),2),"N/A")</f>
        <v>292009</v>
      </c>
      <c r="E2151" t="s">
        <v>9</v>
      </c>
      <c r="F2151">
        <v>21</v>
      </c>
      <c r="G2151" t="s">
        <v>77</v>
      </c>
      <c r="H2151">
        <v>14</v>
      </c>
      <c r="I2151">
        <v>6</v>
      </c>
      <c r="J2151">
        <v>2</v>
      </c>
      <c r="K2151">
        <v>8</v>
      </c>
      <c r="L2151">
        <v>0</v>
      </c>
      <c r="M2151">
        <v>9</v>
      </c>
      <c r="N2151">
        <v>4</v>
      </c>
      <c r="O2151">
        <v>0.6</v>
      </c>
      <c r="P2151">
        <v>0.1</v>
      </c>
      <c r="Q2151">
        <v>74</v>
      </c>
      <c r="R2151">
        <v>47</v>
      </c>
      <c r="S2151">
        <v>790</v>
      </c>
      <c r="T2151">
        <v>16.8</v>
      </c>
      <c r="U2151">
        <v>6</v>
      </c>
      <c r="V2151">
        <v>68</v>
      </c>
      <c r="W2151">
        <v>3.4</v>
      </c>
      <c r="X2151">
        <v>56.4</v>
      </c>
      <c r="Y2151" s="2">
        <v>0.63500000000000001</v>
      </c>
      <c r="Z2151">
        <v>798</v>
      </c>
      <c r="AA2151">
        <v>6</v>
      </c>
      <c r="AB2151">
        <v>2</v>
      </c>
    </row>
    <row r="2152" spans="1:28" x14ac:dyDescent="0.25">
      <c r="A2152">
        <v>2009</v>
      </c>
      <c r="B2152">
        <v>264</v>
      </c>
      <c r="C2152" t="s">
        <v>1251</v>
      </c>
      <c r="D2152" t="str">
        <f>IFERROR(INDEX('Draft Master List'!E:F,MATCH(C2152,'Draft Master List'!E:E,0),2),"N/A")</f>
        <v>N/A</v>
      </c>
      <c r="E2152" t="s">
        <v>4</v>
      </c>
      <c r="F2152">
        <v>25</v>
      </c>
      <c r="H2152">
        <v>16</v>
      </c>
      <c r="I2152">
        <v>0</v>
      </c>
      <c r="J2152">
        <v>2</v>
      </c>
      <c r="K2152">
        <v>1</v>
      </c>
      <c r="L2152">
        <v>0</v>
      </c>
      <c r="M2152">
        <v>3</v>
      </c>
      <c r="N2152">
        <v>0.5</v>
      </c>
      <c r="O2152">
        <v>0.1</v>
      </c>
      <c r="P2152">
        <v>0.1</v>
      </c>
      <c r="Q2152">
        <v>1</v>
      </c>
      <c r="R2152">
        <v>0</v>
      </c>
      <c r="S2152">
        <v>0</v>
      </c>
      <c r="U2152">
        <v>0</v>
      </c>
      <c r="V2152">
        <v>0</v>
      </c>
      <c r="W2152">
        <v>0</v>
      </c>
      <c r="X2152">
        <v>0</v>
      </c>
      <c r="Y2152" s="2">
        <v>0</v>
      </c>
      <c r="Z2152">
        <v>1</v>
      </c>
      <c r="AA2152">
        <v>0</v>
      </c>
      <c r="AB2152">
        <v>0</v>
      </c>
    </row>
    <row r="2153" spans="1:28" x14ac:dyDescent="0.25">
      <c r="A2153">
        <v>2009</v>
      </c>
      <c r="B2153">
        <v>265</v>
      </c>
      <c r="C2153" t="s">
        <v>1347</v>
      </c>
      <c r="D2153" t="str">
        <f>IFERROR(INDEX('Draft Master List'!E:F,MATCH(C2153,'Draft Master List'!E:E,0),2),"N/A")</f>
        <v>N/A</v>
      </c>
      <c r="E2153" t="s">
        <v>29</v>
      </c>
      <c r="F2153">
        <v>27</v>
      </c>
      <c r="H2153">
        <v>12</v>
      </c>
      <c r="I2153">
        <v>0</v>
      </c>
      <c r="J2153">
        <v>2</v>
      </c>
      <c r="K2153">
        <v>4</v>
      </c>
      <c r="L2153">
        <v>0</v>
      </c>
      <c r="M2153">
        <v>9</v>
      </c>
      <c r="N2153">
        <v>2</v>
      </c>
      <c r="O2153">
        <v>0.3</v>
      </c>
      <c r="P2153">
        <v>0.2</v>
      </c>
      <c r="Q2153">
        <v>6</v>
      </c>
      <c r="R2153">
        <v>3</v>
      </c>
      <c r="S2153">
        <v>34</v>
      </c>
      <c r="T2153">
        <v>11.3</v>
      </c>
      <c r="U2153">
        <v>0</v>
      </c>
      <c r="V2153">
        <v>16</v>
      </c>
      <c r="W2153">
        <v>0.3</v>
      </c>
      <c r="X2153">
        <v>2.8</v>
      </c>
      <c r="Y2153" s="2">
        <v>0.5</v>
      </c>
      <c r="Z2153">
        <v>38</v>
      </c>
      <c r="AA2153">
        <v>0</v>
      </c>
      <c r="AB2153">
        <v>5</v>
      </c>
    </row>
    <row r="2154" spans="1:28" x14ac:dyDescent="0.25">
      <c r="A2154">
        <v>2009</v>
      </c>
      <c r="B2154">
        <v>266</v>
      </c>
      <c r="C2154" t="s">
        <v>501</v>
      </c>
      <c r="D2154" t="str">
        <f>IFERROR(INDEX('Draft Master List'!E:F,MATCH(C2154,'Draft Master List'!E:E,0),2),"N/A")</f>
        <v>2352007</v>
      </c>
      <c r="E2154" t="s">
        <v>669</v>
      </c>
      <c r="F2154">
        <v>26</v>
      </c>
      <c r="H2154">
        <v>15</v>
      </c>
      <c r="I2154">
        <v>3</v>
      </c>
      <c r="J2154">
        <v>2</v>
      </c>
      <c r="K2154">
        <v>6</v>
      </c>
      <c r="L2154">
        <v>0</v>
      </c>
      <c r="M2154">
        <v>6</v>
      </c>
      <c r="N2154">
        <v>3</v>
      </c>
      <c r="O2154">
        <v>0.4</v>
      </c>
      <c r="P2154">
        <v>0.1</v>
      </c>
      <c r="Q2154">
        <v>66</v>
      </c>
      <c r="R2154">
        <v>30</v>
      </c>
      <c r="S2154">
        <v>318</v>
      </c>
      <c r="T2154">
        <v>10.6</v>
      </c>
      <c r="U2154">
        <v>2</v>
      </c>
      <c r="V2154">
        <v>40</v>
      </c>
      <c r="W2154">
        <v>2</v>
      </c>
      <c r="X2154">
        <v>21.2</v>
      </c>
      <c r="Y2154" s="2">
        <v>0.45500000000000002</v>
      </c>
      <c r="Z2154">
        <v>324</v>
      </c>
      <c r="AA2154">
        <v>2</v>
      </c>
      <c r="AB2154">
        <v>0</v>
      </c>
    </row>
    <row r="2155" spans="1:28" x14ac:dyDescent="0.25">
      <c r="A2155">
        <v>2009</v>
      </c>
      <c r="B2155">
        <v>267</v>
      </c>
      <c r="C2155" t="s">
        <v>494</v>
      </c>
      <c r="D2155" t="str">
        <f>IFERROR(INDEX('Draft Master List'!E:F,MATCH(C2155,'Draft Master List'!E:E,0),2),"N/A")</f>
        <v>2172007</v>
      </c>
      <c r="E2155" t="s">
        <v>669</v>
      </c>
      <c r="F2155">
        <v>25</v>
      </c>
      <c r="H2155">
        <v>2</v>
      </c>
      <c r="I2155">
        <v>0</v>
      </c>
      <c r="J2155">
        <v>2</v>
      </c>
      <c r="K2155">
        <v>3</v>
      </c>
      <c r="L2155">
        <v>0</v>
      </c>
      <c r="M2155">
        <v>2</v>
      </c>
      <c r="N2155">
        <v>1.5</v>
      </c>
      <c r="O2155">
        <v>1.5</v>
      </c>
      <c r="P2155">
        <v>1</v>
      </c>
      <c r="Z2155">
        <v>3</v>
      </c>
      <c r="AA2155">
        <v>0</v>
      </c>
      <c r="AB2155">
        <v>0</v>
      </c>
    </row>
    <row r="2156" spans="1:28" x14ac:dyDescent="0.25">
      <c r="A2156">
        <v>2009</v>
      </c>
      <c r="B2156">
        <v>268</v>
      </c>
      <c r="C2156" t="s">
        <v>1309</v>
      </c>
      <c r="D2156" t="str">
        <f>IFERROR(INDEX('Draft Master List'!E:F,MATCH(C2156,'Draft Master List'!E:E,0),2),"N/A")</f>
        <v>N/A</v>
      </c>
      <c r="E2156" t="s">
        <v>28</v>
      </c>
      <c r="F2156">
        <v>26</v>
      </c>
      <c r="G2156" t="s">
        <v>74</v>
      </c>
      <c r="H2156">
        <v>16</v>
      </c>
      <c r="I2156">
        <v>15</v>
      </c>
      <c r="J2156">
        <v>2</v>
      </c>
      <c r="K2156">
        <v>15</v>
      </c>
      <c r="L2156">
        <v>0</v>
      </c>
      <c r="M2156">
        <v>14</v>
      </c>
      <c r="N2156">
        <v>7.5</v>
      </c>
      <c r="O2156">
        <v>0.9</v>
      </c>
      <c r="P2156">
        <v>0.1</v>
      </c>
      <c r="Q2156">
        <v>95</v>
      </c>
      <c r="R2156">
        <v>47</v>
      </c>
      <c r="S2156">
        <v>569</v>
      </c>
      <c r="T2156">
        <v>12.1</v>
      </c>
      <c r="U2156">
        <v>6</v>
      </c>
      <c r="V2156">
        <v>35</v>
      </c>
      <c r="W2156">
        <v>2.9</v>
      </c>
      <c r="X2156">
        <v>35.6</v>
      </c>
      <c r="Y2156" s="2">
        <v>0.495</v>
      </c>
      <c r="Z2156">
        <v>584</v>
      </c>
      <c r="AA2156">
        <v>6</v>
      </c>
      <c r="AB2156">
        <v>1</v>
      </c>
    </row>
    <row r="2157" spans="1:28" x14ac:dyDescent="0.25">
      <c r="A2157">
        <v>2009</v>
      </c>
      <c r="B2157">
        <v>269</v>
      </c>
      <c r="C2157" t="s">
        <v>725</v>
      </c>
      <c r="D2157" t="str">
        <f>IFERROR(INDEX('Draft Master List'!E:F,MATCH(C2157,'Draft Master List'!E:E,0),2),"N/A")</f>
        <v>N/A</v>
      </c>
      <c r="E2157" t="s">
        <v>32</v>
      </c>
      <c r="F2157">
        <v>27</v>
      </c>
      <c r="G2157" t="s">
        <v>715</v>
      </c>
      <c r="H2157">
        <v>16</v>
      </c>
      <c r="I2157">
        <v>0</v>
      </c>
      <c r="J2157">
        <v>2</v>
      </c>
      <c r="K2157">
        <v>42</v>
      </c>
      <c r="L2157">
        <v>0</v>
      </c>
      <c r="M2157">
        <v>26</v>
      </c>
      <c r="N2157">
        <v>21</v>
      </c>
      <c r="O2157">
        <v>2.6</v>
      </c>
      <c r="P2157">
        <v>0.1</v>
      </c>
      <c r="Z2157">
        <v>42</v>
      </c>
      <c r="AA2157">
        <v>0</v>
      </c>
      <c r="AB2157">
        <v>0</v>
      </c>
    </row>
    <row r="2158" spans="1:28" x14ac:dyDescent="0.25">
      <c r="A2158">
        <v>2009</v>
      </c>
      <c r="B2158">
        <v>270</v>
      </c>
      <c r="C2158" t="s">
        <v>1401</v>
      </c>
      <c r="D2158" t="str">
        <f>IFERROR(INDEX('Draft Master List'!E:F,MATCH(C2158,'Draft Master List'!E:E,0),2),"N/A")</f>
        <v>N/A</v>
      </c>
      <c r="E2158" t="s">
        <v>14</v>
      </c>
      <c r="F2158">
        <v>29</v>
      </c>
      <c r="G2158" t="s">
        <v>732</v>
      </c>
      <c r="H2158">
        <v>5</v>
      </c>
      <c r="I2158">
        <v>2</v>
      </c>
      <c r="J2158">
        <v>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0.2</v>
      </c>
      <c r="Q2158">
        <v>2</v>
      </c>
      <c r="R2158">
        <v>2</v>
      </c>
      <c r="S2158">
        <v>3</v>
      </c>
      <c r="T2158">
        <v>1.5</v>
      </c>
      <c r="U2158">
        <v>0</v>
      </c>
      <c r="V2158">
        <v>4</v>
      </c>
      <c r="W2158">
        <v>0.4</v>
      </c>
      <c r="X2158">
        <v>0.6</v>
      </c>
      <c r="Y2158" s="2">
        <v>1</v>
      </c>
      <c r="Z2158">
        <v>3</v>
      </c>
      <c r="AA2158">
        <v>0</v>
      </c>
      <c r="AB2158">
        <v>0</v>
      </c>
    </row>
    <row r="2159" spans="1:28" x14ac:dyDescent="0.25">
      <c r="A2159">
        <v>2009</v>
      </c>
      <c r="B2159">
        <v>271</v>
      </c>
      <c r="C2159" t="s">
        <v>642</v>
      </c>
      <c r="D2159" t="str">
        <f>IFERROR(INDEX('Draft Master List'!E:F,MATCH(C2159,'Draft Master List'!E:E,0),2),"N/A")</f>
        <v>N/A</v>
      </c>
      <c r="E2159" t="s">
        <v>21</v>
      </c>
      <c r="F2159">
        <v>33</v>
      </c>
      <c r="G2159" t="s">
        <v>77</v>
      </c>
      <c r="H2159">
        <v>16</v>
      </c>
      <c r="I2159">
        <v>1</v>
      </c>
      <c r="J2159">
        <v>1</v>
      </c>
      <c r="K2159">
        <v>7</v>
      </c>
      <c r="L2159">
        <v>0</v>
      </c>
      <c r="M2159">
        <v>7</v>
      </c>
      <c r="N2159">
        <v>7</v>
      </c>
      <c r="O2159">
        <v>0.4</v>
      </c>
      <c r="P2159">
        <v>0.1</v>
      </c>
      <c r="Q2159">
        <v>31</v>
      </c>
      <c r="R2159">
        <v>16</v>
      </c>
      <c r="S2159">
        <v>181</v>
      </c>
      <c r="T2159">
        <v>11.3</v>
      </c>
      <c r="U2159">
        <v>1</v>
      </c>
      <c r="V2159">
        <v>27</v>
      </c>
      <c r="W2159">
        <v>1</v>
      </c>
      <c r="X2159">
        <v>11.3</v>
      </c>
      <c r="Y2159" s="2">
        <v>0.51600000000000001</v>
      </c>
      <c r="Z2159">
        <v>188</v>
      </c>
      <c r="AA2159">
        <v>1</v>
      </c>
      <c r="AB2159">
        <v>0</v>
      </c>
    </row>
    <row r="2160" spans="1:28" x14ac:dyDescent="0.25">
      <c r="A2160">
        <v>2009</v>
      </c>
      <c r="B2160">
        <v>272</v>
      </c>
      <c r="C2160" t="s">
        <v>1402</v>
      </c>
      <c r="D2160" t="str">
        <f>IFERROR(INDEX('Draft Master List'!E:F,MATCH(C2160,'Draft Master List'!E:E,0),2),"N/A")</f>
        <v>N/A</v>
      </c>
      <c r="E2160" t="s">
        <v>9</v>
      </c>
      <c r="F2160">
        <v>25</v>
      </c>
      <c r="G2160" t="s">
        <v>108</v>
      </c>
      <c r="H2160">
        <v>15</v>
      </c>
      <c r="I2160">
        <v>15</v>
      </c>
      <c r="J2160">
        <v>1</v>
      </c>
      <c r="K2160">
        <v>16</v>
      </c>
      <c r="L2160">
        <v>0</v>
      </c>
      <c r="M2160">
        <v>16</v>
      </c>
      <c r="N2160">
        <v>16</v>
      </c>
      <c r="O2160">
        <v>1.1000000000000001</v>
      </c>
      <c r="P2160">
        <v>0.1</v>
      </c>
      <c r="Q2160">
        <v>69</v>
      </c>
      <c r="R2160">
        <v>42</v>
      </c>
      <c r="S2160">
        <v>567</v>
      </c>
      <c r="T2160">
        <v>13.5</v>
      </c>
      <c r="U2160">
        <v>5</v>
      </c>
      <c r="V2160">
        <v>35</v>
      </c>
      <c r="W2160">
        <v>2.8</v>
      </c>
      <c r="X2160">
        <v>37.799999999999997</v>
      </c>
      <c r="Y2160" s="2">
        <v>0.60899999999999999</v>
      </c>
      <c r="Z2160">
        <v>583</v>
      </c>
      <c r="AA2160">
        <v>5</v>
      </c>
      <c r="AB2160">
        <v>0</v>
      </c>
    </row>
    <row r="2161" spans="1:28" x14ac:dyDescent="0.25">
      <c r="A2161">
        <v>2009</v>
      </c>
      <c r="B2161">
        <v>273</v>
      </c>
      <c r="C2161" t="s">
        <v>1403</v>
      </c>
      <c r="D2161" t="str">
        <f>IFERROR(INDEX('Draft Master List'!E:F,MATCH(C2161,'Draft Master List'!E:E,0),2),"N/A")</f>
        <v>N/A</v>
      </c>
      <c r="E2161" t="s">
        <v>19</v>
      </c>
      <c r="F2161">
        <v>30</v>
      </c>
      <c r="G2161" t="s">
        <v>77</v>
      </c>
      <c r="H2161">
        <v>14</v>
      </c>
      <c r="I2161">
        <v>5</v>
      </c>
      <c r="J2161">
        <v>1</v>
      </c>
      <c r="K2161">
        <v>-8</v>
      </c>
      <c r="L2161">
        <v>0</v>
      </c>
      <c r="M2161">
        <v>-8</v>
      </c>
      <c r="N2161">
        <v>-8</v>
      </c>
      <c r="O2161">
        <v>-0.6</v>
      </c>
      <c r="P2161">
        <v>0.1</v>
      </c>
      <c r="Q2161">
        <v>79</v>
      </c>
      <c r="R2161">
        <v>45</v>
      </c>
      <c r="S2161">
        <v>437</v>
      </c>
      <c r="T2161">
        <v>9.6999999999999993</v>
      </c>
      <c r="U2161">
        <v>2</v>
      </c>
      <c r="V2161">
        <v>35</v>
      </c>
      <c r="W2161">
        <v>3.2</v>
      </c>
      <c r="X2161">
        <v>31.2</v>
      </c>
      <c r="Y2161" s="2">
        <v>0.56999999999999995</v>
      </c>
      <c r="Z2161">
        <v>429</v>
      </c>
      <c r="AA2161">
        <v>2</v>
      </c>
      <c r="AB2161">
        <v>0</v>
      </c>
    </row>
    <row r="2162" spans="1:28" x14ac:dyDescent="0.25">
      <c r="A2162">
        <v>2009</v>
      </c>
      <c r="B2162">
        <v>274</v>
      </c>
      <c r="C2162" t="s">
        <v>1404</v>
      </c>
      <c r="D2162" t="str">
        <f>IFERROR(INDEX('Draft Master List'!E:F,MATCH(C2162,'Draft Master List'!E:E,0),2),"N/A")</f>
        <v>N/A</v>
      </c>
      <c r="E2162" t="s">
        <v>6</v>
      </c>
      <c r="F2162">
        <v>28</v>
      </c>
      <c r="G2162" t="s">
        <v>77</v>
      </c>
      <c r="H2162">
        <v>14</v>
      </c>
      <c r="I2162">
        <v>2</v>
      </c>
      <c r="J2162">
        <v>1</v>
      </c>
      <c r="K2162">
        <v>-3</v>
      </c>
      <c r="L2162">
        <v>0</v>
      </c>
      <c r="M2162">
        <v>-3</v>
      </c>
      <c r="N2162">
        <v>-3</v>
      </c>
      <c r="O2162">
        <v>-0.2</v>
      </c>
      <c r="P2162">
        <v>0.1</v>
      </c>
      <c r="Q2162">
        <v>24</v>
      </c>
      <c r="R2162">
        <v>9</v>
      </c>
      <c r="S2162">
        <v>155</v>
      </c>
      <c r="T2162">
        <v>17.2</v>
      </c>
      <c r="U2162">
        <v>0</v>
      </c>
      <c r="V2162">
        <v>43</v>
      </c>
      <c r="W2162">
        <v>0.6</v>
      </c>
      <c r="X2162">
        <v>11.1</v>
      </c>
      <c r="Y2162" s="2">
        <v>0.375</v>
      </c>
      <c r="Z2162">
        <v>152</v>
      </c>
      <c r="AA2162">
        <v>0</v>
      </c>
      <c r="AB2162">
        <v>0</v>
      </c>
    </row>
    <row r="2163" spans="1:28" x14ac:dyDescent="0.25">
      <c r="A2163">
        <v>2009</v>
      </c>
      <c r="B2163">
        <v>275</v>
      </c>
      <c r="C2163" t="s">
        <v>663</v>
      </c>
      <c r="D2163" t="str">
        <f>IFERROR(INDEX('Draft Master List'!E:F,MATCH(C2163,'Draft Master List'!E:E,0),2),"N/A")</f>
        <v>N/A</v>
      </c>
      <c r="E2163" t="s">
        <v>34</v>
      </c>
      <c r="F2163">
        <v>37</v>
      </c>
      <c r="G2163" t="s">
        <v>77</v>
      </c>
      <c r="H2163">
        <v>10</v>
      </c>
      <c r="I2163">
        <v>7</v>
      </c>
      <c r="J2163">
        <v>1</v>
      </c>
      <c r="K2163">
        <v>-8</v>
      </c>
      <c r="L2163">
        <v>0</v>
      </c>
      <c r="M2163">
        <v>-8</v>
      </c>
      <c r="N2163">
        <v>-8</v>
      </c>
      <c r="O2163">
        <v>-0.8</v>
      </c>
      <c r="P2163">
        <v>0.1</v>
      </c>
      <c r="Q2163">
        <v>49</v>
      </c>
      <c r="R2163">
        <v>21</v>
      </c>
      <c r="S2163">
        <v>264</v>
      </c>
      <c r="T2163">
        <v>12.6</v>
      </c>
      <c r="U2163">
        <v>0</v>
      </c>
      <c r="V2163">
        <v>50</v>
      </c>
      <c r="W2163">
        <v>2.1</v>
      </c>
      <c r="X2163">
        <v>26.4</v>
      </c>
      <c r="Y2163" s="2">
        <v>0.42899999999999999</v>
      </c>
      <c r="Z2163">
        <v>256</v>
      </c>
      <c r="AA2163">
        <v>0</v>
      </c>
      <c r="AB2163">
        <v>0</v>
      </c>
    </row>
    <row r="2164" spans="1:28" x14ac:dyDescent="0.25">
      <c r="A2164">
        <v>2009</v>
      </c>
      <c r="B2164">
        <v>276</v>
      </c>
      <c r="C2164" t="s">
        <v>684</v>
      </c>
      <c r="D2164" t="str">
        <f>IFERROR(INDEX('Draft Master List'!E:F,MATCH(C2164,'Draft Master List'!E:E,0),2),"N/A")</f>
        <v>N/A</v>
      </c>
      <c r="E2164" t="s">
        <v>7</v>
      </c>
      <c r="F2164">
        <v>38</v>
      </c>
      <c r="H2164">
        <v>3</v>
      </c>
      <c r="I2164">
        <v>0</v>
      </c>
      <c r="J2164">
        <v>1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0.3</v>
      </c>
      <c r="Z2164">
        <v>0</v>
      </c>
      <c r="AA2164">
        <v>0</v>
      </c>
      <c r="AB2164">
        <v>2</v>
      </c>
    </row>
    <row r="2165" spans="1:28" x14ac:dyDescent="0.25">
      <c r="A2165">
        <v>2009</v>
      </c>
      <c r="B2165">
        <v>277</v>
      </c>
      <c r="C2165" t="s">
        <v>574</v>
      </c>
      <c r="D2165" t="str">
        <f>IFERROR(INDEX('Draft Master List'!E:F,MATCH(C2165,'Draft Master List'!E:E,0),2),"N/A")</f>
        <v>N/A</v>
      </c>
      <c r="E2165" t="s">
        <v>25</v>
      </c>
      <c r="F2165">
        <v>27</v>
      </c>
      <c r="G2165" t="s">
        <v>715</v>
      </c>
      <c r="H2165">
        <v>16</v>
      </c>
      <c r="I2165">
        <v>0</v>
      </c>
      <c r="J2165">
        <v>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0.1</v>
      </c>
      <c r="Z2165">
        <v>0</v>
      </c>
      <c r="AA2165">
        <v>0</v>
      </c>
      <c r="AB2165">
        <v>0</v>
      </c>
    </row>
    <row r="2166" spans="1:28" x14ac:dyDescent="0.25">
      <c r="A2166">
        <v>2009</v>
      </c>
      <c r="B2166">
        <v>278</v>
      </c>
      <c r="C2166" t="s">
        <v>564</v>
      </c>
      <c r="D2166" t="str">
        <f>IFERROR(INDEX('Draft Master List'!E:F,MATCH(C2166,'Draft Master List'!E:E,0),2),"N/A")</f>
        <v>2522006</v>
      </c>
      <c r="E2166" t="s">
        <v>0</v>
      </c>
      <c r="F2166">
        <v>26</v>
      </c>
      <c r="G2166" t="s">
        <v>74</v>
      </c>
      <c r="H2166">
        <v>16</v>
      </c>
      <c r="I2166">
        <v>14</v>
      </c>
      <c r="J2166">
        <v>1</v>
      </c>
      <c r="K2166">
        <v>6</v>
      </c>
      <c r="L2166">
        <v>0</v>
      </c>
      <c r="M2166">
        <v>6</v>
      </c>
      <c r="N2166">
        <v>6</v>
      </c>
      <c r="O2166">
        <v>0.4</v>
      </c>
      <c r="P2166">
        <v>0.1</v>
      </c>
      <c r="Q2166">
        <v>107</v>
      </c>
      <c r="R2166">
        <v>70</v>
      </c>
      <c r="S2166">
        <v>1074</v>
      </c>
      <c r="T2166">
        <v>15.3</v>
      </c>
      <c r="U2166">
        <v>9</v>
      </c>
      <c r="V2166">
        <v>68</v>
      </c>
      <c r="W2166">
        <v>4.4000000000000004</v>
      </c>
      <c r="X2166">
        <v>67.099999999999994</v>
      </c>
      <c r="Y2166" s="2">
        <v>0.65400000000000003</v>
      </c>
      <c r="Z2166">
        <v>1080</v>
      </c>
      <c r="AA2166">
        <v>9</v>
      </c>
      <c r="AB2166">
        <v>2</v>
      </c>
    </row>
    <row r="2167" spans="1:28" x14ac:dyDescent="0.25">
      <c r="A2167">
        <v>2009</v>
      </c>
      <c r="B2167">
        <v>279</v>
      </c>
      <c r="C2167" t="s">
        <v>1405</v>
      </c>
      <c r="D2167" t="str">
        <f>IFERROR(INDEX('Draft Master List'!E:F,MATCH(C2167,'Draft Master List'!E:E,0),2),"N/A")</f>
        <v>N/A</v>
      </c>
      <c r="E2167" t="s">
        <v>15</v>
      </c>
      <c r="F2167">
        <v>27</v>
      </c>
      <c r="H2167">
        <v>16</v>
      </c>
      <c r="I2167">
        <v>0</v>
      </c>
      <c r="J2167">
        <v>1</v>
      </c>
      <c r="K2167">
        <v>-2</v>
      </c>
      <c r="L2167">
        <v>0</v>
      </c>
      <c r="M2167">
        <v>-2</v>
      </c>
      <c r="N2167">
        <v>-2</v>
      </c>
      <c r="O2167">
        <v>-0.1</v>
      </c>
      <c r="P2167">
        <v>0.1</v>
      </c>
      <c r="Q2167">
        <v>6</v>
      </c>
      <c r="R2167">
        <v>4</v>
      </c>
      <c r="S2167">
        <v>55</v>
      </c>
      <c r="T2167">
        <v>13.8</v>
      </c>
      <c r="U2167">
        <v>0</v>
      </c>
      <c r="V2167">
        <v>23</v>
      </c>
      <c r="W2167">
        <v>0.3</v>
      </c>
      <c r="X2167">
        <v>3.4</v>
      </c>
      <c r="Y2167" s="2">
        <v>0.66700000000000004</v>
      </c>
      <c r="Z2167">
        <v>53</v>
      </c>
      <c r="AA2167">
        <v>0</v>
      </c>
      <c r="AB2167">
        <v>2</v>
      </c>
    </row>
    <row r="2168" spans="1:28" x14ac:dyDescent="0.25">
      <c r="A2168">
        <v>2009</v>
      </c>
      <c r="B2168">
        <v>280</v>
      </c>
      <c r="C2168" t="s">
        <v>1406</v>
      </c>
      <c r="D2168" t="str">
        <f>IFERROR(INDEX('Draft Master List'!E:F,MATCH(C2168,'Draft Master List'!E:E,0),2),"N/A")</f>
        <v>N/A</v>
      </c>
      <c r="E2168" t="s">
        <v>15</v>
      </c>
      <c r="F2168">
        <v>29</v>
      </c>
      <c r="G2168" t="s">
        <v>814</v>
      </c>
      <c r="H2168">
        <v>13</v>
      </c>
      <c r="I2168">
        <v>13</v>
      </c>
      <c r="J2168">
        <v>1</v>
      </c>
      <c r="K2168">
        <v>21</v>
      </c>
      <c r="L2168">
        <v>0</v>
      </c>
      <c r="M2168">
        <v>21</v>
      </c>
      <c r="N2168">
        <v>21</v>
      </c>
      <c r="O2168">
        <v>1.6</v>
      </c>
      <c r="P2168">
        <v>0.1</v>
      </c>
      <c r="Z2168">
        <v>21</v>
      </c>
      <c r="AA2168">
        <v>0</v>
      </c>
      <c r="AB2168">
        <v>0</v>
      </c>
    </row>
    <row r="2169" spans="1:28" x14ac:dyDescent="0.25">
      <c r="A2169">
        <v>2009</v>
      </c>
      <c r="B2169">
        <v>281</v>
      </c>
      <c r="C2169" t="s">
        <v>443</v>
      </c>
      <c r="D2169" t="str">
        <f>IFERROR(INDEX('Draft Master List'!E:F,MATCH(C2169,'Draft Master List'!E:E,0),2),"N/A")</f>
        <v>302007</v>
      </c>
      <c r="E2169" t="s">
        <v>13</v>
      </c>
      <c r="F2169">
        <v>24</v>
      </c>
      <c r="H2169">
        <v>1</v>
      </c>
      <c r="I2169">
        <v>0</v>
      </c>
      <c r="J2169">
        <v>1</v>
      </c>
      <c r="K2169">
        <v>4</v>
      </c>
      <c r="L2169">
        <v>0</v>
      </c>
      <c r="M2169">
        <v>4</v>
      </c>
      <c r="N2169">
        <v>4</v>
      </c>
      <c r="O2169">
        <v>4</v>
      </c>
      <c r="P2169">
        <v>1</v>
      </c>
      <c r="Q2169">
        <v>7</v>
      </c>
      <c r="R2169">
        <v>6</v>
      </c>
      <c r="S2169">
        <v>52</v>
      </c>
      <c r="T2169">
        <v>8.6999999999999993</v>
      </c>
      <c r="U2169">
        <v>0</v>
      </c>
      <c r="V2169">
        <v>11</v>
      </c>
      <c r="W2169">
        <v>6</v>
      </c>
      <c r="X2169">
        <v>52</v>
      </c>
      <c r="Y2169" s="2">
        <v>0.85699999999999998</v>
      </c>
      <c r="Z2169">
        <v>56</v>
      </c>
      <c r="AA2169">
        <v>0</v>
      </c>
      <c r="AB2169">
        <v>0</v>
      </c>
    </row>
    <row r="2170" spans="1:28" x14ac:dyDescent="0.25">
      <c r="A2170">
        <v>2009</v>
      </c>
      <c r="B2170">
        <v>282</v>
      </c>
      <c r="C2170" t="s">
        <v>1407</v>
      </c>
      <c r="D2170" t="str">
        <f>IFERROR(INDEX('Draft Master List'!E:F,MATCH(C2170,'Draft Master List'!E:E,0),2),"N/A")</f>
        <v>N/A</v>
      </c>
      <c r="E2170" t="s">
        <v>5</v>
      </c>
      <c r="F2170">
        <v>34</v>
      </c>
      <c r="G2170" t="s">
        <v>74</v>
      </c>
      <c r="H2170">
        <v>16</v>
      </c>
      <c r="I2170">
        <v>16</v>
      </c>
      <c r="J2170">
        <v>1</v>
      </c>
      <c r="K2170">
        <v>13</v>
      </c>
      <c r="L2170">
        <v>0</v>
      </c>
      <c r="M2170">
        <v>13</v>
      </c>
      <c r="N2170">
        <v>13</v>
      </c>
      <c r="O2170">
        <v>0.8</v>
      </c>
      <c r="P2170">
        <v>0.1</v>
      </c>
      <c r="Q2170">
        <v>113</v>
      </c>
      <c r="R2170">
        <v>70</v>
      </c>
      <c r="S2170">
        <v>1061</v>
      </c>
      <c r="T2170">
        <v>15.2</v>
      </c>
      <c r="U2170">
        <v>6</v>
      </c>
      <c r="V2170">
        <v>71</v>
      </c>
      <c r="W2170">
        <v>4.4000000000000004</v>
      </c>
      <c r="X2170">
        <v>66.3</v>
      </c>
      <c r="Y2170" s="2">
        <v>0.61899999999999999</v>
      </c>
      <c r="Z2170">
        <v>1074</v>
      </c>
      <c r="AA2170">
        <v>6</v>
      </c>
      <c r="AB2170">
        <v>2</v>
      </c>
    </row>
    <row r="2171" spans="1:28" x14ac:dyDescent="0.25">
      <c r="A2171">
        <v>2009</v>
      </c>
      <c r="B2171">
        <v>283</v>
      </c>
      <c r="C2171" t="s">
        <v>666</v>
      </c>
      <c r="D2171" t="str">
        <f>IFERROR(INDEX('Draft Master List'!E:F,MATCH(C2171,'Draft Master List'!E:E,0),2),"N/A")</f>
        <v>N/A</v>
      </c>
      <c r="E2171" t="s">
        <v>9</v>
      </c>
      <c r="F2171">
        <v>43</v>
      </c>
      <c r="G2171" t="s">
        <v>715</v>
      </c>
      <c r="H2171">
        <v>16</v>
      </c>
      <c r="I2171">
        <v>0</v>
      </c>
      <c r="J2171">
        <v>1</v>
      </c>
      <c r="K2171">
        <v>-8</v>
      </c>
      <c r="L2171">
        <v>0</v>
      </c>
      <c r="M2171">
        <v>-8</v>
      </c>
      <c r="N2171">
        <v>-8</v>
      </c>
      <c r="O2171">
        <v>-0.5</v>
      </c>
      <c r="P2171">
        <v>0.1</v>
      </c>
      <c r="Z2171">
        <v>-8</v>
      </c>
      <c r="AA2171">
        <v>0</v>
      </c>
      <c r="AB2171">
        <v>1</v>
      </c>
    </row>
    <row r="2172" spans="1:28" x14ac:dyDescent="0.25">
      <c r="A2172">
        <v>2009</v>
      </c>
      <c r="B2172">
        <v>284</v>
      </c>
      <c r="C2172" t="s">
        <v>457</v>
      </c>
      <c r="D2172" t="str">
        <f>IFERROR(INDEX('Draft Master List'!E:F,MATCH(C2172,'Draft Master List'!E:E,0),2),"N/A")</f>
        <v>742007</v>
      </c>
      <c r="E2172" t="s">
        <v>669</v>
      </c>
      <c r="F2172">
        <v>26</v>
      </c>
      <c r="H2172">
        <v>6</v>
      </c>
      <c r="I2172">
        <v>0</v>
      </c>
      <c r="J2172">
        <v>1</v>
      </c>
      <c r="K2172">
        <v>-2</v>
      </c>
      <c r="L2172">
        <v>0</v>
      </c>
      <c r="M2172">
        <v>0</v>
      </c>
      <c r="N2172">
        <v>-2</v>
      </c>
      <c r="O2172">
        <v>-0.3</v>
      </c>
      <c r="P2172">
        <v>0.2</v>
      </c>
      <c r="Q2172">
        <v>2</v>
      </c>
      <c r="R2172">
        <v>1</v>
      </c>
      <c r="S2172">
        <v>7</v>
      </c>
      <c r="T2172">
        <v>7</v>
      </c>
      <c r="U2172">
        <v>0</v>
      </c>
      <c r="V2172">
        <v>7</v>
      </c>
      <c r="W2172">
        <v>0.2</v>
      </c>
      <c r="X2172">
        <v>1.2</v>
      </c>
      <c r="Y2172" s="2">
        <v>0.5</v>
      </c>
      <c r="Z2172">
        <v>5</v>
      </c>
      <c r="AA2172">
        <v>0</v>
      </c>
      <c r="AB2172">
        <v>0</v>
      </c>
    </row>
    <row r="2173" spans="1:28" x14ac:dyDescent="0.25">
      <c r="A2173">
        <v>2009</v>
      </c>
      <c r="B2173">
        <v>285</v>
      </c>
      <c r="C2173" t="s">
        <v>1296</v>
      </c>
      <c r="D2173" t="str">
        <f>IFERROR(INDEX('Draft Master List'!E:F,MATCH(C2173,'Draft Master List'!E:E,0),2),"N/A")</f>
        <v>N/A</v>
      </c>
      <c r="E2173" t="s">
        <v>28</v>
      </c>
      <c r="F2173">
        <v>30</v>
      </c>
      <c r="G2173" t="s">
        <v>732</v>
      </c>
      <c r="H2173">
        <v>16</v>
      </c>
      <c r="I2173">
        <v>7</v>
      </c>
      <c r="J2173">
        <v>1</v>
      </c>
      <c r="K2173">
        <v>5</v>
      </c>
      <c r="L2173">
        <v>0</v>
      </c>
      <c r="M2173">
        <v>5</v>
      </c>
      <c r="N2173">
        <v>5</v>
      </c>
      <c r="O2173">
        <v>0.3</v>
      </c>
      <c r="P2173">
        <v>0.1</v>
      </c>
      <c r="Q2173">
        <v>16</v>
      </c>
      <c r="R2173">
        <v>12</v>
      </c>
      <c r="S2173">
        <v>79</v>
      </c>
      <c r="T2173">
        <v>6.6</v>
      </c>
      <c r="U2173">
        <v>0</v>
      </c>
      <c r="V2173">
        <v>15</v>
      </c>
      <c r="W2173">
        <v>0.8</v>
      </c>
      <c r="X2173">
        <v>4.9000000000000004</v>
      </c>
      <c r="Y2173" s="2">
        <v>0.75</v>
      </c>
      <c r="Z2173">
        <v>84</v>
      </c>
      <c r="AA2173">
        <v>0</v>
      </c>
      <c r="AB2173">
        <v>2</v>
      </c>
    </row>
    <row r="2174" spans="1:28" x14ac:dyDescent="0.25">
      <c r="A2174">
        <v>2009</v>
      </c>
      <c r="B2174">
        <v>286</v>
      </c>
      <c r="C2174" t="s">
        <v>1408</v>
      </c>
      <c r="D2174" t="str">
        <f>IFERROR(INDEX('Draft Master List'!E:F,MATCH(C2174,'Draft Master List'!E:E,0),2),"N/A")</f>
        <v>N/A</v>
      </c>
      <c r="E2174" t="s">
        <v>3</v>
      </c>
      <c r="F2174">
        <v>29</v>
      </c>
      <c r="G2174" t="s">
        <v>108</v>
      </c>
      <c r="H2174">
        <v>16</v>
      </c>
      <c r="I2174">
        <v>16</v>
      </c>
      <c r="J2174">
        <v>1</v>
      </c>
      <c r="K2174">
        <v>2</v>
      </c>
      <c r="L2174">
        <v>0</v>
      </c>
      <c r="M2174">
        <v>2</v>
      </c>
      <c r="N2174">
        <v>2</v>
      </c>
      <c r="O2174">
        <v>0.1</v>
      </c>
      <c r="P2174">
        <v>0.1</v>
      </c>
      <c r="Q2174">
        <v>75</v>
      </c>
      <c r="R2174">
        <v>53</v>
      </c>
      <c r="S2174">
        <v>593</v>
      </c>
      <c r="T2174">
        <v>11.2</v>
      </c>
      <c r="U2174">
        <v>6</v>
      </c>
      <c r="V2174">
        <v>31</v>
      </c>
      <c r="W2174">
        <v>3.3</v>
      </c>
      <c r="X2174">
        <v>37.1</v>
      </c>
      <c r="Y2174" s="2">
        <v>0.70699999999999996</v>
      </c>
      <c r="Z2174">
        <v>595</v>
      </c>
      <c r="AA2174">
        <v>6</v>
      </c>
      <c r="AB2174">
        <v>1</v>
      </c>
    </row>
    <row r="2175" spans="1:28" x14ac:dyDescent="0.25">
      <c r="A2175">
        <v>2009</v>
      </c>
      <c r="B2175">
        <v>287</v>
      </c>
      <c r="C2175" t="s">
        <v>1361</v>
      </c>
      <c r="D2175" t="str">
        <f>IFERROR(INDEX('Draft Master List'!E:F,MATCH(C2175,'Draft Master List'!E:E,0),2),"N/A")</f>
        <v>N/A</v>
      </c>
      <c r="E2175" t="s">
        <v>669</v>
      </c>
      <c r="F2175">
        <v>27</v>
      </c>
      <c r="H2175">
        <v>12</v>
      </c>
      <c r="I2175">
        <v>0</v>
      </c>
      <c r="J2175">
        <v>1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0.1</v>
      </c>
      <c r="Z2175">
        <v>0</v>
      </c>
      <c r="AA2175">
        <v>0</v>
      </c>
      <c r="AB2175">
        <v>0</v>
      </c>
    </row>
    <row r="2176" spans="1:28" x14ac:dyDescent="0.25">
      <c r="A2176">
        <v>2009</v>
      </c>
      <c r="B2176">
        <v>288</v>
      </c>
      <c r="C2176" t="s">
        <v>1231</v>
      </c>
      <c r="D2176" t="str">
        <f>IFERROR(INDEX('Draft Master List'!E:F,MATCH(C2176,'Draft Master List'!E:E,0),2),"N/A")</f>
        <v>N/A</v>
      </c>
      <c r="E2176" t="s">
        <v>15</v>
      </c>
      <c r="F2176">
        <v>24</v>
      </c>
      <c r="G2176" t="s">
        <v>715</v>
      </c>
      <c r="H2176">
        <v>16</v>
      </c>
      <c r="I2176">
        <v>0</v>
      </c>
      <c r="J2176">
        <v>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0.1</v>
      </c>
      <c r="Z2176">
        <v>0</v>
      </c>
      <c r="AA2176">
        <v>0</v>
      </c>
      <c r="AB2176">
        <v>1</v>
      </c>
    </row>
    <row r="2177" spans="1:28" x14ac:dyDescent="0.25">
      <c r="A2177">
        <v>2009</v>
      </c>
      <c r="B2177">
        <v>289</v>
      </c>
      <c r="C2177" t="s">
        <v>1409</v>
      </c>
      <c r="D2177" t="str">
        <f>IFERROR(INDEX('Draft Master List'!E:F,MATCH(C2177,'Draft Master List'!E:E,0),2),"N/A")</f>
        <v>N/A</v>
      </c>
      <c r="E2177" t="s">
        <v>29</v>
      </c>
      <c r="F2177">
        <v>29</v>
      </c>
      <c r="H2177">
        <v>12</v>
      </c>
      <c r="I2177">
        <v>0</v>
      </c>
      <c r="J2177">
        <v>1</v>
      </c>
      <c r="K2177">
        <v>-3</v>
      </c>
      <c r="L2177">
        <v>0</v>
      </c>
      <c r="M2177">
        <v>-3</v>
      </c>
      <c r="N2177">
        <v>-3</v>
      </c>
      <c r="O2177">
        <v>-0.3</v>
      </c>
      <c r="P2177">
        <v>0.1</v>
      </c>
      <c r="Z2177">
        <v>-3</v>
      </c>
      <c r="AA2177">
        <v>0</v>
      </c>
      <c r="AB2177">
        <v>0</v>
      </c>
    </row>
    <row r="2178" spans="1:28" x14ac:dyDescent="0.25">
      <c r="A2178">
        <v>2009</v>
      </c>
      <c r="B2178">
        <v>290</v>
      </c>
      <c r="C2178" t="s">
        <v>1410</v>
      </c>
      <c r="D2178" t="str">
        <f>IFERROR(INDEX('Draft Master List'!E:F,MATCH(C2178,'Draft Master List'!E:E,0),2),"N/A")</f>
        <v>N/A</v>
      </c>
      <c r="E2178" t="s">
        <v>32</v>
      </c>
      <c r="F2178">
        <v>25</v>
      </c>
      <c r="G2178" t="s">
        <v>108</v>
      </c>
      <c r="H2178">
        <v>16</v>
      </c>
      <c r="I2178">
        <v>12</v>
      </c>
      <c r="J2178">
        <v>1</v>
      </c>
      <c r="K2178">
        <v>7</v>
      </c>
      <c r="L2178">
        <v>0</v>
      </c>
      <c r="M2178">
        <v>7</v>
      </c>
      <c r="N2178">
        <v>7</v>
      </c>
      <c r="O2178">
        <v>0.4</v>
      </c>
      <c r="P2178">
        <v>0.1</v>
      </c>
      <c r="Q2178">
        <v>82</v>
      </c>
      <c r="R2178">
        <v>45</v>
      </c>
      <c r="S2178">
        <v>522</v>
      </c>
      <c r="T2178">
        <v>11.6</v>
      </c>
      <c r="U2178">
        <v>2</v>
      </c>
      <c r="V2178">
        <v>40</v>
      </c>
      <c r="W2178">
        <v>2.8</v>
      </c>
      <c r="X2178">
        <v>32.6</v>
      </c>
      <c r="Y2178" s="2">
        <v>0.54900000000000004</v>
      </c>
      <c r="Z2178">
        <v>529</v>
      </c>
      <c r="AA2178">
        <v>2</v>
      </c>
      <c r="AB2178">
        <v>1</v>
      </c>
    </row>
    <row r="2179" spans="1:28" x14ac:dyDescent="0.25">
      <c r="A2179">
        <v>2009</v>
      </c>
      <c r="B2179">
        <v>291</v>
      </c>
      <c r="C2179" t="s">
        <v>1411</v>
      </c>
      <c r="D2179" t="str">
        <f>IFERROR(INDEX('Draft Master List'!E:F,MATCH(C2179,'Draft Master List'!E:E,0),2),"N/A")</f>
        <v>N/A</v>
      </c>
      <c r="E2179" t="s">
        <v>669</v>
      </c>
      <c r="F2179">
        <v>24</v>
      </c>
      <c r="H2179">
        <v>8</v>
      </c>
      <c r="I2179">
        <v>1</v>
      </c>
      <c r="J2179">
        <v>1</v>
      </c>
      <c r="K2179">
        <v>-1</v>
      </c>
      <c r="L2179">
        <v>0</v>
      </c>
      <c r="M2179">
        <v>0</v>
      </c>
      <c r="N2179">
        <v>-1</v>
      </c>
      <c r="O2179">
        <v>-0.1</v>
      </c>
      <c r="P2179">
        <v>0.1</v>
      </c>
      <c r="Q2179">
        <v>38</v>
      </c>
      <c r="R2179">
        <v>20</v>
      </c>
      <c r="S2179">
        <v>178</v>
      </c>
      <c r="T2179">
        <v>8.9</v>
      </c>
      <c r="U2179">
        <v>0</v>
      </c>
      <c r="V2179">
        <v>30</v>
      </c>
      <c r="W2179">
        <v>2.5</v>
      </c>
      <c r="X2179">
        <v>22.3</v>
      </c>
      <c r="Y2179" s="2">
        <v>0.52600000000000002</v>
      </c>
      <c r="Z2179">
        <v>177</v>
      </c>
      <c r="AA2179">
        <v>0</v>
      </c>
      <c r="AB2179">
        <v>1</v>
      </c>
    </row>
    <row r="2180" spans="1:28" x14ac:dyDescent="0.25">
      <c r="A2180">
        <v>2009</v>
      </c>
      <c r="B2180">
        <v>292</v>
      </c>
      <c r="C2180" t="s">
        <v>1412</v>
      </c>
      <c r="D2180" t="str">
        <f>IFERROR(INDEX('Draft Master List'!E:F,MATCH(C2180,'Draft Master List'!E:E,0),2),"N/A")</f>
        <v>N/A</v>
      </c>
      <c r="E2180" t="s">
        <v>3</v>
      </c>
      <c r="F2180">
        <v>35</v>
      </c>
      <c r="G2180" t="s">
        <v>74</v>
      </c>
      <c r="H2180">
        <v>16</v>
      </c>
      <c r="I2180">
        <v>16</v>
      </c>
      <c r="J2180">
        <v>1</v>
      </c>
      <c r="K2180">
        <v>2</v>
      </c>
      <c r="L2180">
        <v>0</v>
      </c>
      <c r="M2180">
        <v>2</v>
      </c>
      <c r="N2180">
        <v>2</v>
      </c>
      <c r="O2180">
        <v>0.1</v>
      </c>
      <c r="P2180">
        <v>0.1</v>
      </c>
      <c r="Q2180">
        <v>134</v>
      </c>
      <c r="R2180">
        <v>73</v>
      </c>
      <c r="S2180">
        <v>1028</v>
      </c>
      <c r="T2180">
        <v>14.1</v>
      </c>
      <c r="U2180">
        <v>7</v>
      </c>
      <c r="V2180">
        <v>72</v>
      </c>
      <c r="W2180">
        <v>4.5999999999999996</v>
      </c>
      <c r="X2180">
        <v>64.3</v>
      </c>
      <c r="Y2180" s="2">
        <v>0.54500000000000004</v>
      </c>
      <c r="Z2180">
        <v>1030</v>
      </c>
      <c r="AA2180">
        <v>7</v>
      </c>
      <c r="AB2180">
        <v>0</v>
      </c>
    </row>
    <row r="2181" spans="1:28" x14ac:dyDescent="0.25">
      <c r="A2181">
        <v>2009</v>
      </c>
      <c r="B2181">
        <v>293</v>
      </c>
      <c r="C2181" t="s">
        <v>326</v>
      </c>
      <c r="D2181" t="str">
        <f>IFERROR(INDEX('Draft Master List'!E:F,MATCH(C2181,'Draft Master List'!E:E,0),2),"N/A")</f>
        <v>502009</v>
      </c>
      <c r="E2181" t="s">
        <v>64</v>
      </c>
      <c r="F2181">
        <v>23</v>
      </c>
      <c r="G2181" t="s">
        <v>74</v>
      </c>
      <c r="H2181">
        <v>16</v>
      </c>
      <c r="I2181">
        <v>11</v>
      </c>
      <c r="J2181">
        <v>1</v>
      </c>
      <c r="K2181">
        <v>-3</v>
      </c>
      <c r="L2181">
        <v>0</v>
      </c>
      <c r="M2181">
        <v>-3</v>
      </c>
      <c r="N2181">
        <v>-3</v>
      </c>
      <c r="O2181">
        <v>-0.2</v>
      </c>
      <c r="P2181">
        <v>0.1</v>
      </c>
      <c r="Q2181">
        <v>95</v>
      </c>
      <c r="R2181">
        <v>34</v>
      </c>
      <c r="S2181">
        <v>624</v>
      </c>
      <c r="T2181">
        <v>18.399999999999999</v>
      </c>
      <c r="U2181">
        <v>3</v>
      </c>
      <c r="V2181">
        <v>59</v>
      </c>
      <c r="W2181">
        <v>2.1</v>
      </c>
      <c r="X2181">
        <v>39</v>
      </c>
      <c r="Y2181" s="2">
        <v>0.35799999999999998</v>
      </c>
      <c r="Z2181">
        <v>621</v>
      </c>
      <c r="AA2181">
        <v>3</v>
      </c>
      <c r="AB2181">
        <v>1</v>
      </c>
    </row>
    <row r="2182" spans="1:28" x14ac:dyDescent="0.25">
      <c r="A2182">
        <v>2009</v>
      </c>
      <c r="B2182">
        <v>294</v>
      </c>
      <c r="C2182" t="s">
        <v>1413</v>
      </c>
      <c r="D2182" t="str">
        <f>IFERROR(INDEX('Draft Master List'!E:F,MATCH(C2182,'Draft Master List'!E:E,0),2),"N/A")</f>
        <v>N/A</v>
      </c>
      <c r="E2182" t="s">
        <v>25</v>
      </c>
      <c r="F2182">
        <v>30</v>
      </c>
      <c r="G2182" t="s">
        <v>814</v>
      </c>
      <c r="H2182">
        <v>14</v>
      </c>
      <c r="I2182">
        <v>9</v>
      </c>
      <c r="J2182">
        <v>1</v>
      </c>
      <c r="K2182">
        <v>4</v>
      </c>
      <c r="L2182">
        <v>0</v>
      </c>
      <c r="M2182">
        <v>4</v>
      </c>
      <c r="N2182">
        <v>4</v>
      </c>
      <c r="O2182">
        <v>0.3</v>
      </c>
      <c r="P2182">
        <v>0.1</v>
      </c>
      <c r="Z2182">
        <v>4</v>
      </c>
      <c r="AA2182">
        <v>0</v>
      </c>
      <c r="AB2182">
        <v>0</v>
      </c>
    </row>
    <row r="2183" spans="1:28" x14ac:dyDescent="0.25">
      <c r="A2183">
        <v>2009</v>
      </c>
      <c r="B2183">
        <v>295</v>
      </c>
      <c r="C2183" t="s">
        <v>1351</v>
      </c>
      <c r="D2183" t="str">
        <f>IFERROR(INDEX('Draft Master List'!E:F,MATCH(C2183,'Draft Master List'!E:E,0),2),"N/A")</f>
        <v>N/A</v>
      </c>
      <c r="E2183" t="s">
        <v>4</v>
      </c>
      <c r="F2183">
        <v>25</v>
      </c>
      <c r="H2183">
        <v>14</v>
      </c>
      <c r="I2183">
        <v>0</v>
      </c>
      <c r="J2183">
        <v>1</v>
      </c>
      <c r="K2183">
        <v>3</v>
      </c>
      <c r="L2183">
        <v>0</v>
      </c>
      <c r="M2183">
        <v>3</v>
      </c>
      <c r="N2183">
        <v>3</v>
      </c>
      <c r="O2183">
        <v>0.2</v>
      </c>
      <c r="P2183">
        <v>0.1</v>
      </c>
      <c r="Q2183">
        <v>27</v>
      </c>
      <c r="R2183">
        <v>21</v>
      </c>
      <c r="S2183">
        <v>212</v>
      </c>
      <c r="T2183">
        <v>10.1</v>
      </c>
      <c r="U2183">
        <v>2</v>
      </c>
      <c r="V2183">
        <v>62</v>
      </c>
      <c r="W2183">
        <v>1.5</v>
      </c>
      <c r="X2183">
        <v>15.1</v>
      </c>
      <c r="Y2183" s="2">
        <v>0.77800000000000002</v>
      </c>
      <c r="Z2183">
        <v>215</v>
      </c>
      <c r="AA2183">
        <v>2</v>
      </c>
      <c r="AB2183">
        <v>0</v>
      </c>
    </row>
    <row r="2184" spans="1:28" x14ac:dyDescent="0.25">
      <c r="A2184">
        <v>2009</v>
      </c>
      <c r="B2184">
        <v>296</v>
      </c>
      <c r="C2184" t="s">
        <v>484</v>
      </c>
      <c r="D2184" t="str">
        <f>IFERROR(INDEX('Draft Master List'!E:F,MATCH(C2184,'Draft Master List'!E:E,0),2),"N/A")</f>
        <v>1752007</v>
      </c>
      <c r="E2184" t="s">
        <v>16</v>
      </c>
      <c r="F2184">
        <v>26</v>
      </c>
      <c r="H2184">
        <v>4</v>
      </c>
      <c r="I2184">
        <v>0</v>
      </c>
      <c r="J2184">
        <v>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0.3</v>
      </c>
      <c r="Z2184">
        <v>0</v>
      </c>
      <c r="AA2184">
        <v>0</v>
      </c>
      <c r="AB2184">
        <v>0</v>
      </c>
    </row>
    <row r="2185" spans="1:28" x14ac:dyDescent="0.25">
      <c r="A2185">
        <v>2009</v>
      </c>
      <c r="B2185">
        <v>297</v>
      </c>
      <c r="C2185" t="s">
        <v>1266</v>
      </c>
      <c r="D2185" t="str">
        <f>IFERROR(INDEX('Draft Master List'!E:F,MATCH(C2185,'Draft Master List'!E:E,0),2),"N/A")</f>
        <v>N/A</v>
      </c>
      <c r="E2185" t="s">
        <v>27</v>
      </c>
      <c r="F2185">
        <v>22</v>
      </c>
      <c r="H2185">
        <v>11</v>
      </c>
      <c r="I2185">
        <v>0</v>
      </c>
      <c r="J2185">
        <v>1</v>
      </c>
      <c r="K2185">
        <v>6</v>
      </c>
      <c r="L2185">
        <v>0</v>
      </c>
      <c r="M2185">
        <v>6</v>
      </c>
      <c r="N2185">
        <v>6</v>
      </c>
      <c r="O2185">
        <v>0.5</v>
      </c>
      <c r="P2185">
        <v>0.1</v>
      </c>
      <c r="Q2185">
        <v>8</v>
      </c>
      <c r="R2185">
        <v>7</v>
      </c>
      <c r="S2185">
        <v>96</v>
      </c>
      <c r="T2185">
        <v>13.7</v>
      </c>
      <c r="U2185">
        <v>0</v>
      </c>
      <c r="V2185">
        <v>21</v>
      </c>
      <c r="W2185">
        <v>0.6</v>
      </c>
      <c r="X2185">
        <v>8.6999999999999993</v>
      </c>
      <c r="Y2185" s="2">
        <v>0.875</v>
      </c>
      <c r="Z2185">
        <v>102</v>
      </c>
      <c r="AA2185">
        <v>0</v>
      </c>
      <c r="AB2185">
        <v>2</v>
      </c>
    </row>
    <row r="2186" spans="1:28" x14ac:dyDescent="0.25">
      <c r="A2186">
        <v>2009</v>
      </c>
      <c r="B2186">
        <v>298</v>
      </c>
      <c r="C2186" t="s">
        <v>1414</v>
      </c>
      <c r="D2186" t="str">
        <f>IFERROR(INDEX('Draft Master List'!E:F,MATCH(C2186,'Draft Master List'!E:E,0),2),"N/A")</f>
        <v>N/A</v>
      </c>
      <c r="E2186" t="s">
        <v>12</v>
      </c>
      <c r="F2186">
        <v>31</v>
      </c>
      <c r="H2186">
        <v>12</v>
      </c>
      <c r="I2186">
        <v>0</v>
      </c>
      <c r="J2186">
        <v>1</v>
      </c>
      <c r="K2186">
        <v>1</v>
      </c>
      <c r="L2186">
        <v>0</v>
      </c>
      <c r="M2186">
        <v>1</v>
      </c>
      <c r="N2186">
        <v>1</v>
      </c>
      <c r="O2186">
        <v>0.1</v>
      </c>
      <c r="P2186">
        <v>0.1</v>
      </c>
      <c r="Z2186">
        <v>1</v>
      </c>
      <c r="AA2186">
        <v>0</v>
      </c>
      <c r="AB2186">
        <v>1</v>
      </c>
    </row>
    <row r="2187" spans="1:28" x14ac:dyDescent="0.25">
      <c r="A2187">
        <v>2009</v>
      </c>
      <c r="B2187">
        <v>299</v>
      </c>
      <c r="C2187" t="s">
        <v>1362</v>
      </c>
      <c r="D2187" t="str">
        <f>IFERROR(INDEX('Draft Master List'!E:F,MATCH(C2187,'Draft Master List'!E:E,0),2),"N/A")</f>
        <v>N/A</v>
      </c>
      <c r="E2187" t="s">
        <v>14</v>
      </c>
      <c r="F2187">
        <v>23</v>
      </c>
      <c r="G2187" t="s">
        <v>732</v>
      </c>
      <c r="H2187">
        <v>7</v>
      </c>
      <c r="I2187">
        <v>3</v>
      </c>
      <c r="J2187">
        <v>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0.1</v>
      </c>
      <c r="Q2187">
        <v>1</v>
      </c>
      <c r="R2187">
        <v>1</v>
      </c>
      <c r="S2187">
        <v>2</v>
      </c>
      <c r="T2187">
        <v>2</v>
      </c>
      <c r="U2187">
        <v>0</v>
      </c>
      <c r="V2187">
        <v>2</v>
      </c>
      <c r="W2187">
        <v>0.1</v>
      </c>
      <c r="X2187">
        <v>0.3</v>
      </c>
      <c r="Y2187" s="2">
        <v>1</v>
      </c>
      <c r="Z2187">
        <v>2</v>
      </c>
      <c r="AA2187">
        <v>0</v>
      </c>
      <c r="AB2187">
        <v>0</v>
      </c>
    </row>
    <row r="2188" spans="1:28" x14ac:dyDescent="0.25">
      <c r="A2188">
        <v>2009</v>
      </c>
      <c r="B2188">
        <v>300</v>
      </c>
      <c r="C2188" t="s">
        <v>1875</v>
      </c>
      <c r="D2188" t="str">
        <f>IFERROR(INDEX('Draft Master List'!E:F,MATCH(C2188,'Draft Master List'!E:E,0),2),"N/A")</f>
        <v>N/A</v>
      </c>
      <c r="E2188" t="s">
        <v>10</v>
      </c>
      <c r="F2188">
        <v>27</v>
      </c>
      <c r="G2188" t="s">
        <v>814</v>
      </c>
      <c r="H2188">
        <v>15</v>
      </c>
      <c r="I2188">
        <v>15</v>
      </c>
      <c r="J2188">
        <v>1</v>
      </c>
      <c r="K2188">
        <v>9</v>
      </c>
      <c r="L2188">
        <v>0</v>
      </c>
      <c r="M2188">
        <v>9</v>
      </c>
      <c r="N2188">
        <v>9</v>
      </c>
      <c r="O2188">
        <v>0.6</v>
      </c>
      <c r="P2188">
        <v>0.1</v>
      </c>
      <c r="Z2188">
        <v>9</v>
      </c>
      <c r="AA2188">
        <v>0</v>
      </c>
      <c r="AB2188">
        <v>1</v>
      </c>
    </row>
    <row r="2189" spans="1:28" x14ac:dyDescent="0.25">
      <c r="A2189">
        <v>2009</v>
      </c>
      <c r="B2189">
        <v>301</v>
      </c>
      <c r="C2189" t="s">
        <v>123</v>
      </c>
      <c r="D2189" t="str">
        <f>IFERROR(INDEX('Draft Master List'!E:F,MATCH(C2189,'Draft Master List'!E:E,0),2),"N/A")</f>
        <v>422008</v>
      </c>
      <c r="E2189" t="s">
        <v>26</v>
      </c>
      <c r="F2189">
        <v>23</v>
      </c>
      <c r="G2189" t="s">
        <v>74</v>
      </c>
      <c r="H2189">
        <v>14</v>
      </c>
      <c r="I2189">
        <v>12</v>
      </c>
      <c r="J2189">
        <v>1</v>
      </c>
      <c r="K2189">
        <v>1</v>
      </c>
      <c r="L2189">
        <v>0</v>
      </c>
      <c r="M2189">
        <v>1</v>
      </c>
      <c r="N2189">
        <v>1</v>
      </c>
      <c r="O2189">
        <v>0.1</v>
      </c>
      <c r="P2189">
        <v>0.1</v>
      </c>
      <c r="Q2189">
        <v>79</v>
      </c>
      <c r="R2189">
        <v>37</v>
      </c>
      <c r="S2189">
        <v>345</v>
      </c>
      <c r="T2189">
        <v>9.3000000000000007</v>
      </c>
      <c r="U2189">
        <v>0</v>
      </c>
      <c r="V2189">
        <v>20</v>
      </c>
      <c r="W2189">
        <v>2.6</v>
      </c>
      <c r="X2189">
        <v>24.6</v>
      </c>
      <c r="Y2189" s="2">
        <v>0.46800000000000003</v>
      </c>
      <c r="Z2189">
        <v>346</v>
      </c>
      <c r="AA2189">
        <v>0</v>
      </c>
      <c r="AB2189">
        <v>1</v>
      </c>
    </row>
    <row r="2190" spans="1:28" x14ac:dyDescent="0.25">
      <c r="A2190">
        <v>2009</v>
      </c>
      <c r="B2190">
        <v>302</v>
      </c>
      <c r="C2190" t="s">
        <v>673</v>
      </c>
      <c r="D2190" t="str">
        <f>IFERROR(INDEX('Draft Master List'!E:F,MATCH(C2190,'Draft Master List'!E:E,0),2),"N/A")</f>
        <v>N/A</v>
      </c>
      <c r="E2190" t="s">
        <v>19</v>
      </c>
      <c r="F2190">
        <v>28</v>
      </c>
      <c r="G2190" t="s">
        <v>715</v>
      </c>
      <c r="H2190">
        <v>16</v>
      </c>
      <c r="I2190">
        <v>0</v>
      </c>
      <c r="J2190">
        <v>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0.1</v>
      </c>
      <c r="Z2190">
        <v>0</v>
      </c>
      <c r="AA2190">
        <v>0</v>
      </c>
      <c r="AB2190">
        <v>0</v>
      </c>
    </row>
    <row r="2191" spans="1:28" x14ac:dyDescent="0.25">
      <c r="A2191">
        <v>2009</v>
      </c>
      <c r="B2191">
        <v>303</v>
      </c>
      <c r="C2191" t="s">
        <v>1415</v>
      </c>
      <c r="D2191" t="str">
        <f>IFERROR(INDEX('Draft Master List'!E:F,MATCH(C2191,'Draft Master List'!E:E,0),2),"N/A")</f>
        <v>N/A</v>
      </c>
      <c r="E2191" t="s">
        <v>33</v>
      </c>
      <c r="F2191">
        <v>24</v>
      </c>
      <c r="H2191">
        <v>2</v>
      </c>
      <c r="I2191">
        <v>0</v>
      </c>
      <c r="J2191">
        <v>1</v>
      </c>
      <c r="K2191">
        <v>5</v>
      </c>
      <c r="L2191">
        <v>0</v>
      </c>
      <c r="M2191">
        <v>5</v>
      </c>
      <c r="N2191">
        <v>5</v>
      </c>
      <c r="O2191">
        <v>2.5</v>
      </c>
      <c r="P2191">
        <v>0.5</v>
      </c>
      <c r="Z2191">
        <v>5</v>
      </c>
      <c r="AA2191">
        <v>0</v>
      </c>
      <c r="AB2191">
        <v>0</v>
      </c>
    </row>
    <row r="2192" spans="1:28" x14ac:dyDescent="0.25">
      <c r="A2192">
        <v>2009</v>
      </c>
      <c r="B2192">
        <v>304</v>
      </c>
      <c r="C2192" t="s">
        <v>405</v>
      </c>
      <c r="D2192" t="str">
        <f>IFERROR(INDEX('Draft Master List'!E:F,MATCH(C2192,'Draft Master List'!E:E,0),2),"N/A")</f>
        <v>1532008</v>
      </c>
      <c r="E2192" t="s">
        <v>30</v>
      </c>
      <c r="F2192">
        <v>24</v>
      </c>
      <c r="H2192">
        <v>14</v>
      </c>
      <c r="I2192">
        <v>0</v>
      </c>
      <c r="J2192">
        <v>1</v>
      </c>
      <c r="K2192">
        <v>6</v>
      </c>
      <c r="L2192">
        <v>0</v>
      </c>
      <c r="M2192">
        <v>6</v>
      </c>
      <c r="N2192">
        <v>6</v>
      </c>
      <c r="O2192">
        <v>0.4</v>
      </c>
      <c r="P2192">
        <v>0.1</v>
      </c>
      <c r="Z2192">
        <v>6</v>
      </c>
      <c r="AA2192">
        <v>0</v>
      </c>
      <c r="AB2192">
        <v>0</v>
      </c>
    </row>
    <row r="2193" spans="1:28" x14ac:dyDescent="0.25">
      <c r="A2193">
        <v>2009</v>
      </c>
      <c r="B2193">
        <v>305</v>
      </c>
      <c r="C2193" t="s">
        <v>645</v>
      </c>
      <c r="D2193" t="str">
        <f>IFERROR(INDEX('Draft Master List'!E:F,MATCH(C2193,'Draft Master List'!E:E,0),2),"N/A")</f>
        <v>N/A</v>
      </c>
      <c r="E2193" t="s">
        <v>7</v>
      </c>
      <c r="F2193">
        <v>32</v>
      </c>
      <c r="G2193" t="s">
        <v>715</v>
      </c>
      <c r="H2193">
        <v>13</v>
      </c>
      <c r="I2193">
        <v>0</v>
      </c>
      <c r="J2193">
        <v>1</v>
      </c>
      <c r="K2193">
        <v>8</v>
      </c>
      <c r="L2193">
        <v>1</v>
      </c>
      <c r="M2193">
        <v>8</v>
      </c>
      <c r="N2193">
        <v>8</v>
      </c>
      <c r="O2193">
        <v>0.6</v>
      </c>
      <c r="P2193">
        <v>0.1</v>
      </c>
      <c r="Z2193">
        <v>8</v>
      </c>
      <c r="AA2193">
        <v>1</v>
      </c>
      <c r="AB2193">
        <v>0</v>
      </c>
    </row>
    <row r="2194" spans="1:28" x14ac:dyDescent="0.25">
      <c r="A2194">
        <v>2009</v>
      </c>
      <c r="B2194">
        <v>306</v>
      </c>
      <c r="C2194" t="s">
        <v>723</v>
      </c>
      <c r="D2194" t="str">
        <f>IFERROR(INDEX('Draft Master List'!E:F,MATCH(C2194,'Draft Master List'!E:E,0),2),"N/A")</f>
        <v>N/A</v>
      </c>
      <c r="E2194" t="s">
        <v>669</v>
      </c>
      <c r="F2194">
        <v>26</v>
      </c>
      <c r="H2194">
        <v>6</v>
      </c>
      <c r="I2194">
        <v>0</v>
      </c>
      <c r="J2194">
        <v>1</v>
      </c>
      <c r="K2194">
        <v>3</v>
      </c>
      <c r="L2194">
        <v>0</v>
      </c>
      <c r="M2194">
        <v>3</v>
      </c>
      <c r="N2194">
        <v>3</v>
      </c>
      <c r="O2194">
        <v>0.5</v>
      </c>
      <c r="P2194">
        <v>0.2</v>
      </c>
      <c r="Z2194">
        <v>3</v>
      </c>
      <c r="AA2194">
        <v>0</v>
      </c>
      <c r="AB2194">
        <v>1</v>
      </c>
    </row>
    <row r="2195" spans="1:28" x14ac:dyDescent="0.25">
      <c r="A2195">
        <v>2009</v>
      </c>
      <c r="B2195">
        <v>307</v>
      </c>
      <c r="C2195" t="s">
        <v>714</v>
      </c>
      <c r="D2195" t="str">
        <f>IFERROR(INDEX('Draft Master List'!E:F,MATCH(C2195,'Draft Master List'!E:E,0),2),"N/A")</f>
        <v>N/A</v>
      </c>
      <c r="E2195" t="s">
        <v>10</v>
      </c>
      <c r="F2195">
        <v>30</v>
      </c>
      <c r="H2195">
        <v>1</v>
      </c>
      <c r="I2195">
        <v>0</v>
      </c>
      <c r="J2195">
        <v>1</v>
      </c>
      <c r="K2195">
        <v>2</v>
      </c>
      <c r="L2195">
        <v>0</v>
      </c>
      <c r="M2195">
        <v>2</v>
      </c>
      <c r="N2195">
        <v>2</v>
      </c>
      <c r="O2195">
        <v>2</v>
      </c>
      <c r="P2195">
        <v>1</v>
      </c>
      <c r="Z2195">
        <v>2</v>
      </c>
      <c r="AA2195">
        <v>0</v>
      </c>
      <c r="AB2195">
        <v>1</v>
      </c>
    </row>
    <row r="2196" spans="1:28" x14ac:dyDescent="0.25">
      <c r="A2196">
        <v>2009</v>
      </c>
      <c r="B2196">
        <v>308</v>
      </c>
      <c r="C2196" t="s">
        <v>107</v>
      </c>
      <c r="D2196" t="str">
        <f>IFERROR(INDEX('Draft Master List'!E:F,MATCH(C2196,'Draft Master List'!E:E,0),2),"N/A")</f>
        <v>832009</v>
      </c>
      <c r="E2196" t="s">
        <v>30</v>
      </c>
      <c r="F2196">
        <v>22</v>
      </c>
      <c r="G2196" t="s">
        <v>77</v>
      </c>
      <c r="H2196">
        <v>2</v>
      </c>
      <c r="I2196">
        <v>1</v>
      </c>
      <c r="J2196">
        <v>1</v>
      </c>
      <c r="K2196">
        <v>11</v>
      </c>
      <c r="L2196">
        <v>0</v>
      </c>
      <c r="M2196">
        <v>11</v>
      </c>
      <c r="N2196">
        <v>11</v>
      </c>
      <c r="O2196">
        <v>5.5</v>
      </c>
      <c r="P2196">
        <v>0.5</v>
      </c>
      <c r="Q2196">
        <v>2</v>
      </c>
      <c r="R2196">
        <v>0</v>
      </c>
      <c r="S2196">
        <v>0</v>
      </c>
      <c r="U2196">
        <v>0</v>
      </c>
      <c r="V2196">
        <v>0</v>
      </c>
      <c r="W2196">
        <v>0</v>
      </c>
      <c r="X2196">
        <v>0</v>
      </c>
      <c r="Y2196" s="2">
        <v>0</v>
      </c>
      <c r="Z2196">
        <v>11</v>
      </c>
      <c r="AA2196">
        <v>0</v>
      </c>
      <c r="AB2196">
        <v>0</v>
      </c>
    </row>
    <row r="2197" spans="1:28" x14ac:dyDescent="0.25">
      <c r="A2197">
        <v>2009</v>
      </c>
      <c r="B2197">
        <v>309</v>
      </c>
      <c r="C2197" t="s">
        <v>1416</v>
      </c>
      <c r="D2197" t="str">
        <f>IFERROR(INDEX('Draft Master List'!E:F,MATCH(C2197,'Draft Master List'!E:E,0),2),"N/A")</f>
        <v>N/A</v>
      </c>
      <c r="E2197" t="s">
        <v>3</v>
      </c>
      <c r="F2197">
        <v>30</v>
      </c>
      <c r="G2197" t="s">
        <v>77</v>
      </c>
      <c r="H2197">
        <v>15</v>
      </c>
      <c r="I2197">
        <v>2</v>
      </c>
      <c r="J2197">
        <v>1</v>
      </c>
      <c r="K2197">
        <v>1</v>
      </c>
      <c r="L2197">
        <v>0</v>
      </c>
      <c r="M2197">
        <v>1</v>
      </c>
      <c r="N2197">
        <v>1</v>
      </c>
      <c r="O2197">
        <v>0.1</v>
      </c>
      <c r="P2197">
        <v>0.1</v>
      </c>
      <c r="Q2197">
        <v>48</v>
      </c>
      <c r="R2197">
        <v>34</v>
      </c>
      <c r="S2197">
        <v>431</v>
      </c>
      <c r="T2197">
        <v>12.7</v>
      </c>
      <c r="U2197">
        <v>2</v>
      </c>
      <c r="V2197">
        <v>28</v>
      </c>
      <c r="W2197">
        <v>2.2999999999999998</v>
      </c>
      <c r="X2197">
        <v>28.7</v>
      </c>
      <c r="Y2197" s="2">
        <v>0.70799999999999996</v>
      </c>
      <c r="Z2197">
        <v>432</v>
      </c>
      <c r="AA2197">
        <v>2</v>
      </c>
      <c r="AB2197">
        <v>0</v>
      </c>
    </row>
    <row r="2198" spans="1:28" x14ac:dyDescent="0.25">
      <c r="A2198">
        <v>2009</v>
      </c>
      <c r="B2198">
        <v>310</v>
      </c>
      <c r="C2198" t="s">
        <v>1529</v>
      </c>
      <c r="D2198" t="str">
        <f>IFERROR(INDEX('Draft Master List'!E:F,MATCH(C2198,'Draft Master List'!E:E,0),2),"N/A")</f>
        <v>N/A</v>
      </c>
      <c r="E2198" t="s">
        <v>21</v>
      </c>
      <c r="F2198">
        <v>28</v>
      </c>
      <c r="G2198" t="s">
        <v>74</v>
      </c>
      <c r="H2198">
        <v>16</v>
      </c>
      <c r="I2198">
        <v>16</v>
      </c>
      <c r="J2198">
        <v>1</v>
      </c>
      <c r="K2198">
        <v>2</v>
      </c>
      <c r="L2198">
        <v>0</v>
      </c>
      <c r="M2198">
        <v>2</v>
      </c>
      <c r="N2198">
        <v>2</v>
      </c>
      <c r="O2198">
        <v>0.1</v>
      </c>
      <c r="P2198">
        <v>0.1</v>
      </c>
      <c r="Q2198">
        <v>165</v>
      </c>
      <c r="R2198">
        <v>85</v>
      </c>
      <c r="S2198">
        <v>1153</v>
      </c>
      <c r="T2198">
        <v>13.6</v>
      </c>
      <c r="U2198">
        <v>11</v>
      </c>
      <c r="V2198">
        <v>90</v>
      </c>
      <c r="W2198">
        <v>5.3</v>
      </c>
      <c r="X2198">
        <v>72.099999999999994</v>
      </c>
      <c r="Y2198" s="2">
        <v>0.51500000000000001</v>
      </c>
      <c r="Z2198">
        <v>1155</v>
      </c>
      <c r="AA2198">
        <v>11</v>
      </c>
      <c r="AB2198">
        <v>1</v>
      </c>
    </row>
    <row r="2199" spans="1:28" x14ac:dyDescent="0.25">
      <c r="A2199">
        <v>2009</v>
      </c>
      <c r="B2199">
        <v>311</v>
      </c>
      <c r="C2199" t="s">
        <v>330</v>
      </c>
      <c r="D2199" t="str">
        <f>IFERROR(INDEX('Draft Master List'!E:F,MATCH(C2199,'Draft Master List'!E:E,0),2),"N/A")</f>
        <v>822009</v>
      </c>
      <c r="E2199" t="s">
        <v>12</v>
      </c>
      <c r="F2199">
        <v>23</v>
      </c>
      <c r="H2199">
        <v>11</v>
      </c>
      <c r="I2199">
        <v>0</v>
      </c>
      <c r="J2199">
        <v>1</v>
      </c>
      <c r="K2199">
        <v>4</v>
      </c>
      <c r="L2199">
        <v>0</v>
      </c>
      <c r="M2199">
        <v>4</v>
      </c>
      <c r="N2199">
        <v>4</v>
      </c>
      <c r="O2199">
        <v>0.4</v>
      </c>
      <c r="P2199">
        <v>0.1</v>
      </c>
      <c r="Q2199">
        <v>13</v>
      </c>
      <c r="R2199">
        <v>6</v>
      </c>
      <c r="S2199">
        <v>52</v>
      </c>
      <c r="T2199">
        <v>8.6999999999999993</v>
      </c>
      <c r="U2199">
        <v>0</v>
      </c>
      <c r="V2199">
        <v>19</v>
      </c>
      <c r="W2199">
        <v>0.5</v>
      </c>
      <c r="X2199">
        <v>4.7</v>
      </c>
      <c r="Y2199" s="2">
        <v>0.46200000000000002</v>
      </c>
      <c r="Z2199">
        <v>56</v>
      </c>
      <c r="AA2199">
        <v>0</v>
      </c>
      <c r="AB2199">
        <v>2</v>
      </c>
    </row>
    <row r="2200" spans="1:28" x14ac:dyDescent="0.25">
      <c r="A2200">
        <v>2009</v>
      </c>
      <c r="B2200">
        <v>312</v>
      </c>
      <c r="C2200" t="s">
        <v>1417</v>
      </c>
      <c r="D2200" t="str">
        <f>IFERROR(INDEX('Draft Master List'!E:F,MATCH(C2200,'Draft Master List'!E:E,0),2),"N/A")</f>
        <v>N/A</v>
      </c>
      <c r="E2200" t="s">
        <v>14</v>
      </c>
      <c r="F2200">
        <v>26</v>
      </c>
      <c r="G2200" t="s">
        <v>108</v>
      </c>
      <c r="H2200">
        <v>16</v>
      </c>
      <c r="I2200">
        <v>14</v>
      </c>
      <c r="J2200">
        <v>1</v>
      </c>
      <c r="K2200">
        <v>7</v>
      </c>
      <c r="L2200">
        <v>0</v>
      </c>
      <c r="M2200">
        <v>7</v>
      </c>
      <c r="N2200">
        <v>7</v>
      </c>
      <c r="O2200">
        <v>0.4</v>
      </c>
      <c r="P2200">
        <v>0.1</v>
      </c>
      <c r="Q2200">
        <v>127</v>
      </c>
      <c r="R2200">
        <v>77</v>
      </c>
      <c r="S2200">
        <v>884</v>
      </c>
      <c r="T2200">
        <v>11.5</v>
      </c>
      <c r="U2200">
        <v>5</v>
      </c>
      <c r="V2200">
        <v>42</v>
      </c>
      <c r="W2200">
        <v>4.8</v>
      </c>
      <c r="X2200">
        <v>55.3</v>
      </c>
      <c r="Y2200" s="2">
        <v>0.60599999999999998</v>
      </c>
      <c r="Z2200">
        <v>891</v>
      </c>
      <c r="AA2200">
        <v>5</v>
      </c>
      <c r="AB2200">
        <v>0</v>
      </c>
    </row>
    <row r="2201" spans="1:28" x14ac:dyDescent="0.25">
      <c r="A2201">
        <v>2008</v>
      </c>
      <c r="B2201">
        <v>1</v>
      </c>
      <c r="C2201" t="s">
        <v>1247</v>
      </c>
      <c r="D2201" t="str">
        <f>IFERROR(INDEX('Draft Master List'!E:F,MATCH(C2201,'Draft Master List'!E:E,0),2),"N/A")</f>
        <v>N/A</v>
      </c>
      <c r="E2201" t="s">
        <v>21</v>
      </c>
      <c r="F2201">
        <v>26</v>
      </c>
      <c r="G2201" t="s">
        <v>76</v>
      </c>
      <c r="H2201">
        <v>16</v>
      </c>
      <c r="I2201">
        <v>16</v>
      </c>
      <c r="J2201">
        <v>376</v>
      </c>
      <c r="K2201">
        <v>1699</v>
      </c>
      <c r="L2201">
        <v>17</v>
      </c>
      <c r="M2201">
        <v>70</v>
      </c>
      <c r="N2201">
        <v>4.5</v>
      </c>
      <c r="O2201">
        <v>106.2</v>
      </c>
      <c r="P2201">
        <v>23.5</v>
      </c>
      <c r="Q2201">
        <v>9</v>
      </c>
      <c r="R2201">
        <v>6</v>
      </c>
      <c r="S2201">
        <v>41</v>
      </c>
      <c r="T2201">
        <v>6.8</v>
      </c>
      <c r="U2201">
        <v>0</v>
      </c>
      <c r="V2201">
        <v>18</v>
      </c>
      <c r="W2201">
        <v>0.4</v>
      </c>
      <c r="X2201">
        <v>2.6</v>
      </c>
      <c r="Y2201" s="2">
        <v>0.66700000000000004</v>
      </c>
      <c r="Z2201">
        <v>1740</v>
      </c>
      <c r="AA2201">
        <v>17</v>
      </c>
      <c r="AB2201">
        <v>3</v>
      </c>
    </row>
    <row r="2202" spans="1:28" x14ac:dyDescent="0.25">
      <c r="A2202">
        <v>2008</v>
      </c>
      <c r="B2202">
        <v>2</v>
      </c>
      <c r="C2202" t="s">
        <v>94</v>
      </c>
      <c r="D2202" t="str">
        <f>IFERROR(INDEX('Draft Master List'!E:F,MATCH(C2202,'Draft Master List'!E:E,0),2),"N/A")</f>
        <v>72007</v>
      </c>
      <c r="E2202" t="s">
        <v>18</v>
      </c>
      <c r="F2202">
        <v>23</v>
      </c>
      <c r="G2202" t="s">
        <v>76</v>
      </c>
      <c r="H2202">
        <v>16</v>
      </c>
      <c r="I2202">
        <v>15</v>
      </c>
      <c r="J2202">
        <v>363</v>
      </c>
      <c r="K2202">
        <v>1760</v>
      </c>
      <c r="L2202">
        <v>10</v>
      </c>
      <c r="M2202">
        <v>67</v>
      </c>
      <c r="N2202">
        <v>4.8</v>
      </c>
      <c r="O2202">
        <v>110</v>
      </c>
      <c r="P2202">
        <v>22.7</v>
      </c>
      <c r="Q2202">
        <v>39</v>
      </c>
      <c r="R2202">
        <v>21</v>
      </c>
      <c r="S2202">
        <v>125</v>
      </c>
      <c r="T2202">
        <v>6</v>
      </c>
      <c r="U2202">
        <v>0</v>
      </c>
      <c r="V2202">
        <v>16</v>
      </c>
      <c r="W2202">
        <v>1.3</v>
      </c>
      <c r="X2202">
        <v>7.8</v>
      </c>
      <c r="Y2202" s="2">
        <v>0.53800000000000003</v>
      </c>
      <c r="Z2202">
        <v>1885</v>
      </c>
      <c r="AA2202">
        <v>10</v>
      </c>
      <c r="AB2202">
        <v>9</v>
      </c>
    </row>
    <row r="2203" spans="1:28" x14ac:dyDescent="0.25">
      <c r="A2203">
        <v>2008</v>
      </c>
      <c r="B2203">
        <v>3</v>
      </c>
      <c r="C2203" t="s">
        <v>640</v>
      </c>
      <c r="D2203" t="str">
        <f>IFERROR(INDEX('Draft Master List'!E:F,MATCH(C2203,'Draft Master List'!E:E,0),2),"N/A")</f>
        <v>N/A</v>
      </c>
      <c r="E2203" t="s">
        <v>7</v>
      </c>
      <c r="F2203">
        <v>27</v>
      </c>
      <c r="G2203" t="s">
        <v>76</v>
      </c>
      <c r="H2203">
        <v>16</v>
      </c>
      <c r="I2203">
        <v>16</v>
      </c>
      <c r="J2203">
        <v>342</v>
      </c>
      <c r="K2203">
        <v>1487</v>
      </c>
      <c r="L2203">
        <v>9</v>
      </c>
      <c r="M2203">
        <v>31</v>
      </c>
      <c r="N2203">
        <v>4.3</v>
      </c>
      <c r="O2203">
        <v>92.9</v>
      </c>
      <c r="P2203">
        <v>21.4</v>
      </c>
      <c r="Q2203">
        <v>35</v>
      </c>
      <c r="R2203">
        <v>28</v>
      </c>
      <c r="S2203">
        <v>218</v>
      </c>
      <c r="T2203">
        <v>7.8</v>
      </c>
      <c r="U2203">
        <v>0</v>
      </c>
      <c r="V2203">
        <v>29</v>
      </c>
      <c r="W2203">
        <v>1.8</v>
      </c>
      <c r="X2203">
        <v>13.6</v>
      </c>
      <c r="Y2203" s="2">
        <v>0.8</v>
      </c>
      <c r="Z2203">
        <v>1705</v>
      </c>
      <c r="AA2203">
        <v>9</v>
      </c>
      <c r="AB2203">
        <v>3</v>
      </c>
    </row>
    <row r="2204" spans="1:28" x14ac:dyDescent="0.25">
      <c r="A2204">
        <v>2008</v>
      </c>
      <c r="B2204">
        <v>4</v>
      </c>
      <c r="C2204" t="s">
        <v>86</v>
      </c>
      <c r="D2204" t="str">
        <f>IFERROR(INDEX('Draft Master List'!E:F,MATCH(C2204,'Draft Master List'!E:E,0),2),"N/A")</f>
        <v>442008</v>
      </c>
      <c r="E2204" t="s">
        <v>63</v>
      </c>
      <c r="F2204">
        <v>23</v>
      </c>
      <c r="G2204" t="s">
        <v>76</v>
      </c>
      <c r="H2204">
        <v>16</v>
      </c>
      <c r="I2204">
        <v>16</v>
      </c>
      <c r="J2204">
        <v>316</v>
      </c>
      <c r="K2204">
        <v>1238</v>
      </c>
      <c r="L2204">
        <v>8</v>
      </c>
      <c r="M2204">
        <v>50</v>
      </c>
      <c r="N2204">
        <v>3.9</v>
      </c>
      <c r="O2204">
        <v>77.400000000000006</v>
      </c>
      <c r="P2204">
        <v>19.8</v>
      </c>
      <c r="Q2204">
        <v>76</v>
      </c>
      <c r="R2204">
        <v>63</v>
      </c>
      <c r="S2204">
        <v>477</v>
      </c>
      <c r="T2204">
        <v>7.6</v>
      </c>
      <c r="U2204">
        <v>4</v>
      </c>
      <c r="V2204">
        <v>19</v>
      </c>
      <c r="W2204">
        <v>3.9</v>
      </c>
      <c r="X2204">
        <v>29.8</v>
      </c>
      <c r="Y2204" s="2">
        <v>0.82899999999999996</v>
      </c>
      <c r="Z2204">
        <v>1715</v>
      </c>
      <c r="AA2204">
        <v>12</v>
      </c>
      <c r="AB2204">
        <v>1</v>
      </c>
    </row>
    <row r="2205" spans="1:28" x14ac:dyDescent="0.25">
      <c r="A2205">
        <v>2008</v>
      </c>
      <c r="B2205">
        <v>5</v>
      </c>
      <c r="C2205" t="s">
        <v>1253</v>
      </c>
      <c r="D2205" t="str">
        <f>IFERROR(INDEX('Draft Master List'!E:F,MATCH(C2205,'Draft Master List'!E:E,0),2),"N/A")</f>
        <v>N/A</v>
      </c>
      <c r="E2205" t="s">
        <v>5</v>
      </c>
      <c r="F2205">
        <v>26</v>
      </c>
      <c r="G2205" t="s">
        <v>76</v>
      </c>
      <c r="H2205">
        <v>16</v>
      </c>
      <c r="I2205">
        <v>14</v>
      </c>
      <c r="J2205">
        <v>312</v>
      </c>
      <c r="K2205">
        <v>1203</v>
      </c>
      <c r="L2205">
        <v>4</v>
      </c>
      <c r="M2205">
        <v>57</v>
      </c>
      <c r="N2205">
        <v>3.9</v>
      </c>
      <c r="O2205">
        <v>75.2</v>
      </c>
      <c r="P2205">
        <v>19.5</v>
      </c>
      <c r="Q2205">
        <v>22</v>
      </c>
      <c r="R2205">
        <v>18</v>
      </c>
      <c r="S2205">
        <v>116</v>
      </c>
      <c r="T2205">
        <v>6.4</v>
      </c>
      <c r="U2205">
        <v>1</v>
      </c>
      <c r="V2205">
        <v>17</v>
      </c>
      <c r="W2205">
        <v>1.1000000000000001</v>
      </c>
      <c r="X2205">
        <v>7.3</v>
      </c>
      <c r="Y2205" s="2">
        <v>0.81799999999999995</v>
      </c>
      <c r="Z2205">
        <v>1319</v>
      </c>
      <c r="AA2205">
        <v>5</v>
      </c>
      <c r="AB2205">
        <v>4</v>
      </c>
    </row>
    <row r="2206" spans="1:28" x14ac:dyDescent="0.25">
      <c r="A2206">
        <v>2008</v>
      </c>
      <c r="B2206">
        <v>6</v>
      </c>
      <c r="C2206" t="s">
        <v>724</v>
      </c>
      <c r="D2206" t="str">
        <f>IFERROR(INDEX('Draft Master List'!E:F,MATCH(C2206,'Draft Master List'!E:E,0),2),"N/A")</f>
        <v>N/A</v>
      </c>
      <c r="E2206" t="s">
        <v>13</v>
      </c>
      <c r="F2206">
        <v>29</v>
      </c>
      <c r="G2206" t="s">
        <v>76</v>
      </c>
      <c r="H2206">
        <v>16</v>
      </c>
      <c r="I2206">
        <v>16</v>
      </c>
      <c r="J2206">
        <v>292</v>
      </c>
      <c r="K2206">
        <v>1110</v>
      </c>
      <c r="L2206">
        <v>11</v>
      </c>
      <c r="M2206">
        <v>45</v>
      </c>
      <c r="N2206">
        <v>3.8</v>
      </c>
      <c r="O2206">
        <v>69.400000000000006</v>
      </c>
      <c r="P2206">
        <v>18.3</v>
      </c>
      <c r="Q2206">
        <v>77</v>
      </c>
      <c r="R2206">
        <v>52</v>
      </c>
      <c r="S2206">
        <v>426</v>
      </c>
      <c r="T2206">
        <v>8.1999999999999993</v>
      </c>
      <c r="U2206">
        <v>1</v>
      </c>
      <c r="V2206">
        <v>32</v>
      </c>
      <c r="W2206">
        <v>3.3</v>
      </c>
      <c r="X2206">
        <v>26.6</v>
      </c>
      <c r="Y2206" s="2">
        <v>0.67500000000000004</v>
      </c>
      <c r="Z2206">
        <v>1536</v>
      </c>
      <c r="AA2206">
        <v>12</v>
      </c>
      <c r="AB2206">
        <v>1</v>
      </c>
    </row>
    <row r="2207" spans="1:28" x14ac:dyDescent="0.25">
      <c r="A2207">
        <v>2008</v>
      </c>
      <c r="B2207">
        <v>7</v>
      </c>
      <c r="C2207" t="s">
        <v>671</v>
      </c>
      <c r="D2207" t="str">
        <f>IFERROR(INDEX('Draft Master List'!E:F,MATCH(C2207,'Draft Master List'!E:E,0),2),"N/A")</f>
        <v>N/A</v>
      </c>
      <c r="E2207" t="s">
        <v>32</v>
      </c>
      <c r="F2207">
        <v>30</v>
      </c>
      <c r="G2207" t="s">
        <v>76</v>
      </c>
      <c r="H2207">
        <v>16</v>
      </c>
      <c r="I2207">
        <v>14</v>
      </c>
      <c r="J2207">
        <v>290</v>
      </c>
      <c r="K2207">
        <v>1312</v>
      </c>
      <c r="L2207">
        <v>13</v>
      </c>
      <c r="M2207">
        <v>59</v>
      </c>
      <c r="N2207">
        <v>4.5</v>
      </c>
      <c r="O2207">
        <v>82</v>
      </c>
      <c r="P2207">
        <v>18.100000000000001</v>
      </c>
      <c r="Q2207">
        <v>42</v>
      </c>
      <c r="R2207">
        <v>36</v>
      </c>
      <c r="S2207">
        <v>207</v>
      </c>
      <c r="T2207">
        <v>5.8</v>
      </c>
      <c r="U2207">
        <v>2</v>
      </c>
      <c r="V2207">
        <v>19</v>
      </c>
      <c r="W2207">
        <v>2.2999999999999998</v>
      </c>
      <c r="X2207">
        <v>12.9</v>
      </c>
      <c r="Y2207" s="2">
        <v>0.85699999999999998</v>
      </c>
      <c r="Z2207">
        <v>1519</v>
      </c>
      <c r="AA2207">
        <v>15</v>
      </c>
      <c r="AB2207">
        <v>2</v>
      </c>
    </row>
    <row r="2208" spans="1:28" x14ac:dyDescent="0.25">
      <c r="A2208">
        <v>2008</v>
      </c>
      <c r="B2208">
        <v>8</v>
      </c>
      <c r="C2208" t="s">
        <v>1374</v>
      </c>
      <c r="D2208" t="str">
        <f>IFERROR(INDEX('Draft Master List'!E:F,MATCH(C2208,'Draft Master List'!E:E,0),2),"N/A")</f>
        <v>N/A</v>
      </c>
      <c r="E2208" t="s">
        <v>64</v>
      </c>
      <c r="F2208">
        <v>29</v>
      </c>
      <c r="G2208" t="s">
        <v>76</v>
      </c>
      <c r="H2208">
        <v>16</v>
      </c>
      <c r="I2208">
        <v>16</v>
      </c>
      <c r="J2208">
        <v>279</v>
      </c>
      <c r="K2208">
        <v>1002</v>
      </c>
      <c r="L2208">
        <v>4</v>
      </c>
      <c r="M2208">
        <v>29</v>
      </c>
      <c r="N2208">
        <v>3.6</v>
      </c>
      <c r="O2208">
        <v>62.6</v>
      </c>
      <c r="P2208">
        <v>17.399999999999999</v>
      </c>
      <c r="Q2208">
        <v>32</v>
      </c>
      <c r="R2208">
        <v>23</v>
      </c>
      <c r="S2208">
        <v>178</v>
      </c>
      <c r="T2208">
        <v>7.7</v>
      </c>
      <c r="U2208">
        <v>0</v>
      </c>
      <c r="V2208">
        <v>18</v>
      </c>
      <c r="W2208">
        <v>1.4</v>
      </c>
      <c r="X2208">
        <v>11.1</v>
      </c>
      <c r="Y2208" s="2">
        <v>0.71899999999999997</v>
      </c>
      <c r="Z2208">
        <v>1180</v>
      </c>
      <c r="AA2208">
        <v>4</v>
      </c>
      <c r="AB2208">
        <v>2</v>
      </c>
    </row>
    <row r="2209" spans="1:28" x14ac:dyDescent="0.25">
      <c r="A2209">
        <v>2008</v>
      </c>
      <c r="B2209">
        <v>9</v>
      </c>
      <c r="C2209" t="s">
        <v>91</v>
      </c>
      <c r="D2209" t="str">
        <f>IFERROR(INDEX('Draft Master List'!E:F,MATCH(C2209,'Draft Master List'!E:E,0),2),"N/A")</f>
        <v>272006</v>
      </c>
      <c r="E2209" t="s">
        <v>22</v>
      </c>
      <c r="F2209">
        <v>25</v>
      </c>
      <c r="G2209" t="s">
        <v>76</v>
      </c>
      <c r="H2209">
        <v>16</v>
      </c>
      <c r="I2209">
        <v>16</v>
      </c>
      <c r="J2209">
        <v>273</v>
      </c>
      <c r="K2209">
        <v>1515</v>
      </c>
      <c r="L2209">
        <v>18</v>
      </c>
      <c r="M2209">
        <v>69</v>
      </c>
      <c r="N2209">
        <v>5.5</v>
      </c>
      <c r="O2209">
        <v>94.7</v>
      </c>
      <c r="P2209">
        <v>17.100000000000001</v>
      </c>
      <c r="Q2209">
        <v>30</v>
      </c>
      <c r="R2209">
        <v>22</v>
      </c>
      <c r="S2209">
        <v>121</v>
      </c>
      <c r="T2209">
        <v>5.5</v>
      </c>
      <c r="U2209">
        <v>2</v>
      </c>
      <c r="V2209">
        <v>25</v>
      </c>
      <c r="W2209">
        <v>1.4</v>
      </c>
      <c r="X2209">
        <v>7.6</v>
      </c>
      <c r="Y2209" s="2">
        <v>0.73299999999999998</v>
      </c>
      <c r="Z2209">
        <v>1636</v>
      </c>
      <c r="AA2209">
        <v>20</v>
      </c>
      <c r="AB2209">
        <v>0</v>
      </c>
    </row>
    <row r="2210" spans="1:28" x14ac:dyDescent="0.25">
      <c r="A2210">
        <v>2008</v>
      </c>
      <c r="B2210">
        <v>10</v>
      </c>
      <c r="C2210" t="s">
        <v>392</v>
      </c>
      <c r="D2210" t="str">
        <f>IFERROR(INDEX('Draft Master List'!E:F,MATCH(C2210,'Draft Master List'!E:E,0),2),"N/A")</f>
        <v>892008</v>
      </c>
      <c r="E2210" t="s">
        <v>23</v>
      </c>
      <c r="F2210">
        <v>22</v>
      </c>
      <c r="G2210" t="s">
        <v>76</v>
      </c>
      <c r="H2210">
        <v>16</v>
      </c>
      <c r="I2210">
        <v>15</v>
      </c>
      <c r="J2210">
        <v>268</v>
      </c>
      <c r="K2210">
        <v>1282</v>
      </c>
      <c r="L2210">
        <v>9</v>
      </c>
      <c r="M2210">
        <v>71</v>
      </c>
      <c r="N2210">
        <v>4.8</v>
      </c>
      <c r="O2210">
        <v>80.099999999999994</v>
      </c>
      <c r="P2210">
        <v>16.8</v>
      </c>
      <c r="Q2210">
        <v>59</v>
      </c>
      <c r="R2210">
        <v>50</v>
      </c>
      <c r="S2210">
        <v>377</v>
      </c>
      <c r="T2210">
        <v>7.5</v>
      </c>
      <c r="U2210">
        <v>1</v>
      </c>
      <c r="V2210">
        <v>46</v>
      </c>
      <c r="W2210">
        <v>3.1</v>
      </c>
      <c r="X2210">
        <v>23.6</v>
      </c>
      <c r="Y2210" s="2">
        <v>0.84699999999999998</v>
      </c>
      <c r="Z2210">
        <v>1659</v>
      </c>
      <c r="AA2210">
        <v>10</v>
      </c>
      <c r="AB2210">
        <v>3</v>
      </c>
    </row>
    <row r="2211" spans="1:28" x14ac:dyDescent="0.25">
      <c r="A2211">
        <v>2008</v>
      </c>
      <c r="B2211">
        <v>11</v>
      </c>
      <c r="C2211" t="s">
        <v>582</v>
      </c>
      <c r="D2211" t="str">
        <f>IFERROR(INDEX('Draft Master List'!E:F,MATCH(C2211,'Draft Master List'!E:E,0),2),"N/A")</f>
        <v>N/A</v>
      </c>
      <c r="E2211" t="s">
        <v>223</v>
      </c>
      <c r="F2211">
        <v>25</v>
      </c>
      <c r="G2211" t="s">
        <v>76</v>
      </c>
      <c r="H2211">
        <v>12</v>
      </c>
      <c r="I2211">
        <v>11</v>
      </c>
      <c r="J2211">
        <v>253</v>
      </c>
      <c r="K2211">
        <v>1042</v>
      </c>
      <c r="L2211">
        <v>7</v>
      </c>
      <c r="M2211">
        <v>56</v>
      </c>
      <c r="N2211">
        <v>4.0999999999999996</v>
      </c>
      <c r="O2211">
        <v>86.8</v>
      </c>
      <c r="P2211">
        <v>21.1</v>
      </c>
      <c r="Q2211">
        <v>62</v>
      </c>
      <c r="R2211">
        <v>40</v>
      </c>
      <c r="S2211">
        <v>379</v>
      </c>
      <c r="T2211">
        <v>9.5</v>
      </c>
      <c r="U2211">
        <v>1</v>
      </c>
      <c r="V2211">
        <v>53</v>
      </c>
      <c r="W2211">
        <v>3.3</v>
      </c>
      <c r="X2211">
        <v>31.6</v>
      </c>
      <c r="Y2211" s="2">
        <v>0.64500000000000002</v>
      </c>
      <c r="Z2211">
        <v>1421</v>
      </c>
      <c r="AA2211">
        <v>8</v>
      </c>
      <c r="AB2211">
        <v>5</v>
      </c>
    </row>
    <row r="2212" spans="1:28" x14ac:dyDescent="0.25">
      <c r="A2212">
        <v>2008</v>
      </c>
      <c r="B2212">
        <v>12</v>
      </c>
      <c r="C2212" t="s">
        <v>95</v>
      </c>
      <c r="D2212" t="str">
        <f>IFERROR(INDEX('Draft Master List'!E:F,MATCH(C2212,'Draft Master List'!E:E,0),2),"N/A")</f>
        <v>242008</v>
      </c>
      <c r="E2212" t="s">
        <v>28</v>
      </c>
      <c r="F2212">
        <v>23</v>
      </c>
      <c r="G2212" t="s">
        <v>76</v>
      </c>
      <c r="H2212">
        <v>15</v>
      </c>
      <c r="I2212">
        <v>14</v>
      </c>
      <c r="J2212">
        <v>251</v>
      </c>
      <c r="K2212">
        <v>1228</v>
      </c>
      <c r="L2212">
        <v>9</v>
      </c>
      <c r="M2212">
        <v>66</v>
      </c>
      <c r="N2212">
        <v>4.9000000000000004</v>
      </c>
      <c r="O2212">
        <v>81.900000000000006</v>
      </c>
      <c r="P2212">
        <v>16.7</v>
      </c>
      <c r="Q2212">
        <v>62</v>
      </c>
      <c r="R2212">
        <v>43</v>
      </c>
      <c r="S2212">
        <v>260</v>
      </c>
      <c r="T2212">
        <v>6</v>
      </c>
      <c r="U2212">
        <v>1</v>
      </c>
      <c r="V2212">
        <v>25</v>
      </c>
      <c r="W2212">
        <v>2.9</v>
      </c>
      <c r="X2212">
        <v>17.3</v>
      </c>
      <c r="Y2212" s="2">
        <v>0.69399999999999995</v>
      </c>
      <c r="Z2212">
        <v>1488</v>
      </c>
      <c r="AA2212">
        <v>10</v>
      </c>
      <c r="AB2212">
        <v>1</v>
      </c>
    </row>
    <row r="2213" spans="1:28" x14ac:dyDescent="0.25">
      <c r="A2213">
        <v>2008</v>
      </c>
      <c r="B2213">
        <v>13</v>
      </c>
      <c r="C2213" t="s">
        <v>439</v>
      </c>
      <c r="D2213" t="str">
        <f>IFERROR(INDEX('Draft Master List'!E:F,MATCH(C2213,'Draft Master List'!E:E,0),2),"N/A")</f>
        <v>122007</v>
      </c>
      <c r="E2213" t="s">
        <v>29</v>
      </c>
      <c r="F2213">
        <v>22</v>
      </c>
      <c r="G2213" t="s">
        <v>76</v>
      </c>
      <c r="H2213">
        <v>15</v>
      </c>
      <c r="I2213">
        <v>15</v>
      </c>
      <c r="J2213">
        <v>250</v>
      </c>
      <c r="K2213">
        <v>1036</v>
      </c>
      <c r="L2213">
        <v>8</v>
      </c>
      <c r="M2213">
        <v>50</v>
      </c>
      <c r="N2213">
        <v>4.0999999999999996</v>
      </c>
      <c r="O2213">
        <v>69.099999999999994</v>
      </c>
      <c r="P2213">
        <v>16.7</v>
      </c>
      <c r="Q2213">
        <v>67</v>
      </c>
      <c r="R2213">
        <v>47</v>
      </c>
      <c r="S2213">
        <v>300</v>
      </c>
      <c r="T2213">
        <v>6.4</v>
      </c>
      <c r="U2213">
        <v>1</v>
      </c>
      <c r="V2213">
        <v>42</v>
      </c>
      <c r="W2213">
        <v>3.1</v>
      </c>
      <c r="X2213">
        <v>20</v>
      </c>
      <c r="Y2213" s="2">
        <v>0.70099999999999996</v>
      </c>
      <c r="Z2213">
        <v>1336</v>
      </c>
      <c r="AA2213">
        <v>9</v>
      </c>
      <c r="AB2213">
        <v>2</v>
      </c>
    </row>
    <row r="2214" spans="1:28" x14ac:dyDescent="0.25">
      <c r="A2214">
        <v>2008</v>
      </c>
      <c r="B2214">
        <v>14</v>
      </c>
      <c r="C2214" t="s">
        <v>941</v>
      </c>
      <c r="D2214" t="str">
        <f>IFERROR(INDEX('Draft Master List'!E:F,MATCH(C2214,'Draft Master List'!E:E,0),2),"N/A")</f>
        <v>N/A</v>
      </c>
      <c r="E2214" t="s">
        <v>34</v>
      </c>
      <c r="F2214">
        <v>25</v>
      </c>
      <c r="G2214" t="s">
        <v>76</v>
      </c>
      <c r="H2214">
        <v>14</v>
      </c>
      <c r="I2214">
        <v>14</v>
      </c>
      <c r="J2214">
        <v>240</v>
      </c>
      <c r="K2214">
        <v>1036</v>
      </c>
      <c r="L2214">
        <v>6</v>
      </c>
      <c r="M2214">
        <v>41</v>
      </c>
      <c r="N2214">
        <v>4.3</v>
      </c>
      <c r="O2214">
        <v>74</v>
      </c>
      <c r="P2214">
        <v>17.100000000000001</v>
      </c>
      <c r="Q2214">
        <v>66</v>
      </c>
      <c r="R2214">
        <v>43</v>
      </c>
      <c r="S2214">
        <v>373</v>
      </c>
      <c r="T2214">
        <v>8.6999999999999993</v>
      </c>
      <c r="U2214">
        <v>2</v>
      </c>
      <c r="V2214">
        <v>26</v>
      </c>
      <c r="W2214">
        <v>3.1</v>
      </c>
      <c r="X2214">
        <v>26.6</v>
      </c>
      <c r="Y2214" s="2">
        <v>0.65200000000000002</v>
      </c>
      <c r="Z2214">
        <v>1409</v>
      </c>
      <c r="AA2214">
        <v>8</v>
      </c>
      <c r="AB2214">
        <v>6</v>
      </c>
    </row>
    <row r="2215" spans="1:28" x14ac:dyDescent="0.25">
      <c r="A2215">
        <v>2008</v>
      </c>
      <c r="B2215">
        <v>15</v>
      </c>
      <c r="C2215" t="s">
        <v>576</v>
      </c>
      <c r="D2215" t="str">
        <f>IFERROR(INDEX('Draft Master List'!E:F,MATCH(C2215,'Draft Master List'!E:E,0),2),"N/A")</f>
        <v>N/A</v>
      </c>
      <c r="E2215" t="s">
        <v>27</v>
      </c>
      <c r="F2215">
        <v>25</v>
      </c>
      <c r="G2215" t="s">
        <v>76</v>
      </c>
      <c r="H2215">
        <v>15</v>
      </c>
      <c r="I2215">
        <v>13</v>
      </c>
      <c r="J2215">
        <v>238</v>
      </c>
      <c r="K2215">
        <v>885</v>
      </c>
      <c r="L2215">
        <v>7</v>
      </c>
      <c r="M2215">
        <v>35</v>
      </c>
      <c r="N2215">
        <v>3.7</v>
      </c>
      <c r="O2215">
        <v>59</v>
      </c>
      <c r="P2215">
        <v>15.9</v>
      </c>
      <c r="Q2215">
        <v>61</v>
      </c>
      <c r="R2215">
        <v>52</v>
      </c>
      <c r="S2215">
        <v>417</v>
      </c>
      <c r="T2215">
        <v>8</v>
      </c>
      <c r="U2215">
        <v>2</v>
      </c>
      <c r="V2215">
        <v>70</v>
      </c>
      <c r="W2215">
        <v>3.5</v>
      </c>
      <c r="X2215">
        <v>27.8</v>
      </c>
      <c r="Y2215" s="2">
        <v>0.85199999999999998</v>
      </c>
      <c r="Z2215">
        <v>1302</v>
      </c>
      <c r="AA2215">
        <v>9</v>
      </c>
      <c r="AB2215">
        <v>7</v>
      </c>
    </row>
    <row r="2216" spans="1:28" x14ac:dyDescent="0.25">
      <c r="A2216">
        <v>2008</v>
      </c>
      <c r="B2216">
        <v>16</v>
      </c>
      <c r="C2216" t="s">
        <v>387</v>
      </c>
      <c r="D2216" t="str">
        <f>IFERROR(INDEX('Draft Master List'!E:F,MATCH(C2216,'Draft Master List'!E:E,0),2),"N/A")</f>
        <v>642008</v>
      </c>
      <c r="E2216" t="s">
        <v>12</v>
      </c>
      <c r="F2216">
        <v>22</v>
      </c>
      <c r="G2216" t="s">
        <v>76</v>
      </c>
      <c r="H2216">
        <v>16</v>
      </c>
      <c r="I2216">
        <v>12</v>
      </c>
      <c r="J2216">
        <v>238</v>
      </c>
      <c r="K2216">
        <v>976</v>
      </c>
      <c r="L2216">
        <v>8</v>
      </c>
      <c r="M2216">
        <v>50</v>
      </c>
      <c r="N2216">
        <v>4.0999999999999996</v>
      </c>
      <c r="O2216">
        <v>61</v>
      </c>
      <c r="P2216">
        <v>14.9</v>
      </c>
      <c r="Q2216">
        <v>54</v>
      </c>
      <c r="R2216">
        <v>39</v>
      </c>
      <c r="S2216">
        <v>286</v>
      </c>
      <c r="T2216">
        <v>7.3</v>
      </c>
      <c r="U2216">
        <v>0</v>
      </c>
      <c r="V2216">
        <v>27</v>
      </c>
      <c r="W2216">
        <v>2.4</v>
      </c>
      <c r="X2216">
        <v>17.899999999999999</v>
      </c>
      <c r="Y2216" s="2">
        <v>0.72199999999999998</v>
      </c>
      <c r="Z2216">
        <v>1262</v>
      </c>
      <c r="AA2216">
        <v>8</v>
      </c>
      <c r="AB2216">
        <v>2</v>
      </c>
    </row>
    <row r="2217" spans="1:28" x14ac:dyDescent="0.25">
      <c r="A2217">
        <v>2008</v>
      </c>
      <c r="B2217">
        <v>17</v>
      </c>
      <c r="C2217" t="s">
        <v>726</v>
      </c>
      <c r="D2217" t="str">
        <f>IFERROR(INDEX('Draft Master List'!E:F,MATCH(C2217,'Draft Master List'!E:E,0),2),"N/A")</f>
        <v>N/A</v>
      </c>
      <c r="E2217" t="s">
        <v>6</v>
      </c>
      <c r="F2217">
        <v>29</v>
      </c>
      <c r="G2217" t="s">
        <v>76</v>
      </c>
      <c r="H2217">
        <v>14</v>
      </c>
      <c r="I2217">
        <v>14</v>
      </c>
      <c r="J2217">
        <v>233</v>
      </c>
      <c r="K2217">
        <v>936</v>
      </c>
      <c r="L2217">
        <v>9</v>
      </c>
      <c r="M2217">
        <v>39</v>
      </c>
      <c r="N2217">
        <v>4</v>
      </c>
      <c r="O2217">
        <v>66.900000000000006</v>
      </c>
      <c r="P2217">
        <v>16.600000000000001</v>
      </c>
      <c r="Q2217">
        <v>74</v>
      </c>
      <c r="R2217">
        <v>54</v>
      </c>
      <c r="S2217">
        <v>402</v>
      </c>
      <c r="T2217">
        <v>7.4</v>
      </c>
      <c r="U2217">
        <v>5</v>
      </c>
      <c r="V2217">
        <v>47</v>
      </c>
      <c r="W2217">
        <v>3.9</v>
      </c>
      <c r="X2217">
        <v>28.7</v>
      </c>
      <c r="Y2217" s="2">
        <v>0.73</v>
      </c>
      <c r="Z2217">
        <v>1338</v>
      </c>
      <c r="AA2217">
        <v>14</v>
      </c>
      <c r="AB2217">
        <v>2</v>
      </c>
    </row>
    <row r="2218" spans="1:28" x14ac:dyDescent="0.25">
      <c r="A2218">
        <v>2008</v>
      </c>
      <c r="B2218">
        <v>18</v>
      </c>
      <c r="C2218" t="s">
        <v>474</v>
      </c>
      <c r="D2218" t="str">
        <f>IFERROR(INDEX('Draft Master List'!E:F,MATCH(C2218,'Draft Master List'!E:E,0),2),"N/A")</f>
        <v>1372007</v>
      </c>
      <c r="E2218" t="s">
        <v>3</v>
      </c>
      <c r="F2218">
        <v>24</v>
      </c>
      <c r="G2218" t="s">
        <v>790</v>
      </c>
      <c r="H2218">
        <v>16</v>
      </c>
      <c r="I2218">
        <v>16</v>
      </c>
      <c r="J2218">
        <v>232</v>
      </c>
      <c r="K2218">
        <v>902</v>
      </c>
      <c r="L2218">
        <v>10</v>
      </c>
      <c r="M2218">
        <v>82</v>
      </c>
      <c r="N2218">
        <v>3.9</v>
      </c>
      <c r="O2218">
        <v>56.4</v>
      </c>
      <c r="P2218">
        <v>14.5</v>
      </c>
      <c r="Q2218">
        <v>30</v>
      </c>
      <c r="R2218">
        <v>19</v>
      </c>
      <c r="S2218">
        <v>123</v>
      </c>
      <c r="T2218">
        <v>6.5</v>
      </c>
      <c r="U2218">
        <v>1</v>
      </c>
      <c r="V2218">
        <v>25</v>
      </c>
      <c r="W2218">
        <v>1.2</v>
      </c>
      <c r="X2218">
        <v>7.7</v>
      </c>
      <c r="Y2218" s="2">
        <v>0.63300000000000001</v>
      </c>
      <c r="Z2218">
        <v>1025</v>
      </c>
      <c r="AA2218">
        <v>11</v>
      </c>
      <c r="AB2218">
        <v>4</v>
      </c>
    </row>
    <row r="2219" spans="1:28" x14ac:dyDescent="0.25">
      <c r="A2219">
        <v>2008</v>
      </c>
      <c r="B2219">
        <v>19</v>
      </c>
      <c r="C2219" t="s">
        <v>1195</v>
      </c>
      <c r="D2219" t="str">
        <f>IFERROR(INDEX('Draft Master List'!E:F,MATCH(C2219,'Draft Master List'!E:E,0),2),"N/A")</f>
        <v>N/A</v>
      </c>
      <c r="E2219" t="s">
        <v>9</v>
      </c>
      <c r="F2219">
        <v>26</v>
      </c>
      <c r="G2219" t="s">
        <v>76</v>
      </c>
      <c r="H2219">
        <v>13</v>
      </c>
      <c r="I2219">
        <v>13</v>
      </c>
      <c r="J2219">
        <v>219</v>
      </c>
      <c r="K2219">
        <v>1089</v>
      </c>
      <c r="L2219">
        <v>15</v>
      </c>
      <c r="M2219">
        <v>44</v>
      </c>
      <c r="N2219">
        <v>5</v>
      </c>
      <c r="O2219">
        <v>83.8</v>
      </c>
      <c r="P2219">
        <v>16.8</v>
      </c>
      <c r="Q2219">
        <v>12</v>
      </c>
      <c r="R2219">
        <v>6</v>
      </c>
      <c r="S2219">
        <v>36</v>
      </c>
      <c r="T2219">
        <v>6</v>
      </c>
      <c r="U2219">
        <v>0</v>
      </c>
      <c r="V2219">
        <v>9</v>
      </c>
      <c r="W2219">
        <v>0.5</v>
      </c>
      <c r="X2219">
        <v>2.8</v>
      </c>
      <c r="Y2219" s="2">
        <v>0.5</v>
      </c>
      <c r="Z2219">
        <v>1125</v>
      </c>
      <c r="AA2219">
        <v>15</v>
      </c>
      <c r="AB2219">
        <v>3</v>
      </c>
    </row>
    <row r="2220" spans="1:28" x14ac:dyDescent="0.25">
      <c r="A2220">
        <v>2008</v>
      </c>
      <c r="B2220">
        <v>20</v>
      </c>
      <c r="C2220" t="s">
        <v>1375</v>
      </c>
      <c r="D2220" t="str">
        <f>IFERROR(INDEX('Draft Master List'!E:F,MATCH(C2220,'Draft Master List'!E:E,0),2),"N/A")</f>
        <v>N/A</v>
      </c>
      <c r="E2220" t="s">
        <v>16</v>
      </c>
      <c r="F2220">
        <v>28</v>
      </c>
      <c r="G2220" t="s">
        <v>76</v>
      </c>
      <c r="H2220">
        <v>14</v>
      </c>
      <c r="I2220">
        <v>14</v>
      </c>
      <c r="J2220">
        <v>218</v>
      </c>
      <c r="K2220">
        <v>853</v>
      </c>
      <c r="L2220">
        <v>1</v>
      </c>
      <c r="M2220">
        <v>42</v>
      </c>
      <c r="N2220">
        <v>3.9</v>
      </c>
      <c r="O2220">
        <v>60.9</v>
      </c>
      <c r="P2220">
        <v>15.6</v>
      </c>
      <c r="Q2220">
        <v>15</v>
      </c>
      <c r="R2220">
        <v>10</v>
      </c>
      <c r="S2220">
        <v>52</v>
      </c>
      <c r="T2220">
        <v>5.2</v>
      </c>
      <c r="U2220">
        <v>0</v>
      </c>
      <c r="V2220">
        <v>12</v>
      </c>
      <c r="W2220">
        <v>0.7</v>
      </c>
      <c r="X2220">
        <v>3.7</v>
      </c>
      <c r="Y2220" s="2">
        <v>0.66700000000000004</v>
      </c>
      <c r="Z2220">
        <v>905</v>
      </c>
      <c r="AA2220">
        <v>1</v>
      </c>
      <c r="AB2220">
        <v>3</v>
      </c>
    </row>
    <row r="2221" spans="1:28" x14ac:dyDescent="0.25">
      <c r="A2221">
        <v>2008</v>
      </c>
      <c r="B2221">
        <v>21</v>
      </c>
      <c r="C2221" t="s">
        <v>1248</v>
      </c>
      <c r="D2221" t="str">
        <f>IFERROR(INDEX('Draft Master List'!E:F,MATCH(C2221,'Draft Master List'!E:E,0),2),"N/A")</f>
        <v>N/A</v>
      </c>
      <c r="E2221" t="s">
        <v>15</v>
      </c>
      <c r="F2221">
        <v>26</v>
      </c>
      <c r="G2221" t="s">
        <v>76</v>
      </c>
      <c r="H2221">
        <v>12</v>
      </c>
      <c r="I2221">
        <v>10</v>
      </c>
      <c r="J2221">
        <v>214</v>
      </c>
      <c r="K2221">
        <v>747</v>
      </c>
      <c r="L2221">
        <v>2</v>
      </c>
      <c r="M2221">
        <v>46</v>
      </c>
      <c r="N2221">
        <v>3.5</v>
      </c>
      <c r="O2221">
        <v>62.3</v>
      </c>
      <c r="P2221">
        <v>17.8</v>
      </c>
      <c r="Q2221">
        <v>26</v>
      </c>
      <c r="R2221">
        <v>20</v>
      </c>
      <c r="S2221">
        <v>185</v>
      </c>
      <c r="T2221">
        <v>9.3000000000000007</v>
      </c>
      <c r="U2221">
        <v>0</v>
      </c>
      <c r="V2221">
        <v>79</v>
      </c>
      <c r="W2221">
        <v>1.7</v>
      </c>
      <c r="X2221">
        <v>15.4</v>
      </c>
      <c r="Y2221" s="2">
        <v>0.76900000000000002</v>
      </c>
      <c r="Z2221">
        <v>932</v>
      </c>
      <c r="AA2221">
        <v>2</v>
      </c>
      <c r="AB2221">
        <v>2</v>
      </c>
    </row>
    <row r="2222" spans="1:28" x14ac:dyDescent="0.25">
      <c r="A2222">
        <v>2008</v>
      </c>
      <c r="B2222">
        <v>22</v>
      </c>
      <c r="C2222" t="s">
        <v>566</v>
      </c>
      <c r="D2222" t="str">
        <f>IFERROR(INDEX('Draft Master List'!E:F,MATCH(C2222,'Draft Master List'!E:E,0),2),"N/A")</f>
        <v>N/A</v>
      </c>
      <c r="E2222" t="s">
        <v>33</v>
      </c>
      <c r="F2222">
        <v>27</v>
      </c>
      <c r="G2222" t="s">
        <v>76</v>
      </c>
      <c r="H2222">
        <v>16</v>
      </c>
      <c r="I2222">
        <v>13</v>
      </c>
      <c r="J2222">
        <v>214</v>
      </c>
      <c r="K2222">
        <v>916</v>
      </c>
      <c r="L2222">
        <v>10</v>
      </c>
      <c r="M2222">
        <v>62</v>
      </c>
      <c r="N2222">
        <v>4.3</v>
      </c>
      <c r="O2222">
        <v>57.3</v>
      </c>
      <c r="P2222">
        <v>13.4</v>
      </c>
      <c r="Q2222">
        <v>43</v>
      </c>
      <c r="R2222">
        <v>33</v>
      </c>
      <c r="S2222">
        <v>254</v>
      </c>
      <c r="T2222">
        <v>7.7</v>
      </c>
      <c r="U2222">
        <v>0</v>
      </c>
      <c r="V2222">
        <v>39</v>
      </c>
      <c r="W2222">
        <v>2.1</v>
      </c>
      <c r="X2222">
        <v>15.9</v>
      </c>
      <c r="Y2222" s="2">
        <v>0.76700000000000002</v>
      </c>
      <c r="Z2222">
        <v>1170</v>
      </c>
      <c r="AA2222">
        <v>10</v>
      </c>
      <c r="AB2222">
        <v>1</v>
      </c>
    </row>
    <row r="2223" spans="1:28" x14ac:dyDescent="0.25">
      <c r="A2223">
        <v>2008</v>
      </c>
      <c r="B2223">
        <v>23</v>
      </c>
      <c r="C2223" t="s">
        <v>837</v>
      </c>
      <c r="D2223" t="str">
        <f>IFERROR(INDEX('Draft Master List'!E:F,MATCH(C2223,'Draft Master List'!E:E,0),2),"N/A")</f>
        <v>N/A</v>
      </c>
      <c r="E2223" t="s">
        <v>24</v>
      </c>
      <c r="F2223">
        <v>28</v>
      </c>
      <c r="G2223" t="s">
        <v>76</v>
      </c>
      <c r="H2223">
        <v>11</v>
      </c>
      <c r="I2223">
        <v>11</v>
      </c>
      <c r="J2223">
        <v>210</v>
      </c>
      <c r="K2223">
        <v>791</v>
      </c>
      <c r="L2223">
        <v>5</v>
      </c>
      <c r="M2223">
        <v>34</v>
      </c>
      <c r="N2223">
        <v>3.8</v>
      </c>
      <c r="O2223">
        <v>71.900000000000006</v>
      </c>
      <c r="P2223">
        <v>19.100000000000001</v>
      </c>
      <c r="Q2223">
        <v>10</v>
      </c>
      <c r="R2223">
        <v>3</v>
      </c>
      <c r="S2223">
        <v>13</v>
      </c>
      <c r="T2223">
        <v>4.3</v>
      </c>
      <c r="U2223">
        <v>0</v>
      </c>
      <c r="V2223">
        <v>5</v>
      </c>
      <c r="W2223">
        <v>0.3</v>
      </c>
      <c r="X2223">
        <v>1.2</v>
      </c>
      <c r="Y2223" s="2">
        <v>0.3</v>
      </c>
      <c r="Z2223">
        <v>804</v>
      </c>
      <c r="AA2223">
        <v>5</v>
      </c>
      <c r="AB2223">
        <v>0</v>
      </c>
    </row>
    <row r="2224" spans="1:28" x14ac:dyDescent="0.25">
      <c r="A2224">
        <v>2008</v>
      </c>
      <c r="B2224">
        <v>24</v>
      </c>
      <c r="C2224" t="s">
        <v>516</v>
      </c>
      <c r="D2224" t="str">
        <f>IFERROR(INDEX('Draft Master List'!E:F,MATCH(C2224,'Draft Master List'!E:E,0),2),"N/A")</f>
        <v>452006</v>
      </c>
      <c r="E2224" t="s">
        <v>28</v>
      </c>
      <c r="F2224">
        <v>24</v>
      </c>
      <c r="G2224" t="s">
        <v>643</v>
      </c>
      <c r="H2224">
        <v>16</v>
      </c>
      <c r="I2224">
        <v>2</v>
      </c>
      <c r="J2224">
        <v>200</v>
      </c>
      <c r="K2224">
        <v>773</v>
      </c>
      <c r="L2224">
        <v>15</v>
      </c>
      <c r="M2224">
        <v>80</v>
      </c>
      <c r="N2224">
        <v>3.9</v>
      </c>
      <c r="O2224">
        <v>48.3</v>
      </c>
      <c r="P2224">
        <v>12.5</v>
      </c>
      <c r="Q2224">
        <v>10</v>
      </c>
      <c r="R2224">
        <v>5</v>
      </c>
      <c r="S2224">
        <v>16</v>
      </c>
      <c r="T2224">
        <v>3.2</v>
      </c>
      <c r="U2224">
        <v>0</v>
      </c>
      <c r="V2224">
        <v>7</v>
      </c>
      <c r="W2224">
        <v>0.3</v>
      </c>
      <c r="X2224">
        <v>1</v>
      </c>
      <c r="Y2224" s="2">
        <v>0.5</v>
      </c>
      <c r="Z2224">
        <v>789</v>
      </c>
      <c r="AA2224">
        <v>15</v>
      </c>
      <c r="AB2224">
        <v>1</v>
      </c>
    </row>
    <row r="2225" spans="1:28" x14ac:dyDescent="0.25">
      <c r="A2225">
        <v>2008</v>
      </c>
      <c r="B2225">
        <v>25</v>
      </c>
      <c r="C2225" t="s">
        <v>518</v>
      </c>
      <c r="D2225" t="str">
        <f>IFERROR(INDEX('Draft Master List'!E:F,MATCH(C2225,'Draft Master List'!E:E,0),2),"N/A")</f>
        <v>602006</v>
      </c>
      <c r="E2225" t="s">
        <v>4</v>
      </c>
      <c r="F2225">
        <v>23</v>
      </c>
      <c r="G2225" t="s">
        <v>643</v>
      </c>
      <c r="H2225">
        <v>16</v>
      </c>
      <c r="I2225">
        <v>3</v>
      </c>
      <c r="J2225">
        <v>197</v>
      </c>
      <c r="K2225">
        <v>824</v>
      </c>
      <c r="L2225">
        <v>12</v>
      </c>
      <c r="M2225">
        <v>46</v>
      </c>
      <c r="N2225">
        <v>4.2</v>
      </c>
      <c r="O2225">
        <v>51.5</v>
      </c>
      <c r="P2225">
        <v>12.3</v>
      </c>
      <c r="Q2225">
        <v>75</v>
      </c>
      <c r="R2225">
        <v>62</v>
      </c>
      <c r="S2225">
        <v>565</v>
      </c>
      <c r="T2225">
        <v>9.1</v>
      </c>
      <c r="U2225">
        <v>2</v>
      </c>
      <c r="V2225">
        <v>26</v>
      </c>
      <c r="W2225">
        <v>3.9</v>
      </c>
      <c r="X2225">
        <v>35.299999999999997</v>
      </c>
      <c r="Y2225" s="2">
        <v>0.82699999999999996</v>
      </c>
      <c r="Z2225">
        <v>1389</v>
      </c>
      <c r="AA2225">
        <v>14</v>
      </c>
      <c r="AB2225">
        <v>6</v>
      </c>
    </row>
    <row r="2226" spans="1:28" x14ac:dyDescent="0.25">
      <c r="A2226">
        <v>2008</v>
      </c>
      <c r="B2226">
        <v>26</v>
      </c>
      <c r="C2226" t="s">
        <v>693</v>
      </c>
      <c r="D2226" t="str">
        <f>IFERROR(INDEX('Draft Master List'!E:F,MATCH(C2226,'Draft Master List'!E:E,0),2),"N/A")</f>
        <v>N/A</v>
      </c>
      <c r="E2226" t="s">
        <v>25</v>
      </c>
      <c r="F2226">
        <v>29</v>
      </c>
      <c r="G2226" t="s">
        <v>76</v>
      </c>
      <c r="H2226">
        <v>12</v>
      </c>
      <c r="I2226">
        <v>12</v>
      </c>
      <c r="J2226">
        <v>193</v>
      </c>
      <c r="K2226">
        <v>874</v>
      </c>
      <c r="L2226">
        <v>5</v>
      </c>
      <c r="M2226">
        <v>65</v>
      </c>
      <c r="N2226">
        <v>4.5</v>
      </c>
      <c r="O2226">
        <v>72.8</v>
      </c>
      <c r="P2226">
        <v>16.100000000000001</v>
      </c>
      <c r="Q2226">
        <v>17</v>
      </c>
      <c r="R2226">
        <v>12</v>
      </c>
      <c r="S2226">
        <v>74</v>
      </c>
      <c r="T2226">
        <v>6.2</v>
      </c>
      <c r="U2226">
        <v>0</v>
      </c>
      <c r="V2226">
        <v>20</v>
      </c>
      <c r="W2226">
        <v>1</v>
      </c>
      <c r="X2226">
        <v>6.2</v>
      </c>
      <c r="Y2226" s="2">
        <v>0.70599999999999996</v>
      </c>
      <c r="Z2226">
        <v>948</v>
      </c>
      <c r="AA2226">
        <v>5</v>
      </c>
      <c r="AB2226">
        <v>5</v>
      </c>
    </row>
    <row r="2227" spans="1:28" x14ac:dyDescent="0.25">
      <c r="A2227">
        <v>2008</v>
      </c>
      <c r="B2227">
        <v>27</v>
      </c>
      <c r="C2227" t="s">
        <v>1418</v>
      </c>
      <c r="D2227" t="str">
        <f>IFERROR(INDEX('Draft Master List'!E:F,MATCH(C2227,'Draft Master List'!E:E,0),2),"N/A")</f>
        <v>N/A</v>
      </c>
      <c r="E2227" t="s">
        <v>14</v>
      </c>
      <c r="F2227">
        <v>33</v>
      </c>
      <c r="G2227" t="s">
        <v>643</v>
      </c>
      <c r="H2227">
        <v>15</v>
      </c>
      <c r="I2227">
        <v>6</v>
      </c>
      <c r="J2227">
        <v>186</v>
      </c>
      <c r="K2227">
        <v>786</v>
      </c>
      <c r="L2227">
        <v>2</v>
      </c>
      <c r="M2227">
        <v>40</v>
      </c>
      <c r="N2227">
        <v>4.2</v>
      </c>
      <c r="O2227">
        <v>52.4</v>
      </c>
      <c r="P2227">
        <v>12.4</v>
      </c>
      <c r="Q2227">
        <v>68</v>
      </c>
      <c r="R2227">
        <v>47</v>
      </c>
      <c r="S2227">
        <v>330</v>
      </c>
      <c r="T2227">
        <v>7</v>
      </c>
      <c r="U2227">
        <v>0</v>
      </c>
      <c r="V2227">
        <v>36</v>
      </c>
      <c r="W2227">
        <v>3.1</v>
      </c>
      <c r="X2227">
        <v>22</v>
      </c>
      <c r="Y2227" s="2">
        <v>0.69099999999999995</v>
      </c>
      <c r="Z2227">
        <v>1116</v>
      </c>
      <c r="AA2227">
        <v>2</v>
      </c>
      <c r="AB2227">
        <v>0</v>
      </c>
    </row>
    <row r="2228" spans="1:28" x14ac:dyDescent="0.25">
      <c r="A2228">
        <v>2008</v>
      </c>
      <c r="B2228">
        <v>28</v>
      </c>
      <c r="C2228" t="s">
        <v>87</v>
      </c>
      <c r="D2228" t="str">
        <f>IFERROR(INDEX('Draft Master List'!E:F,MATCH(C2228,'Draft Master List'!E:E,0),2),"N/A")</f>
        <v>132008</v>
      </c>
      <c r="E2228" t="s">
        <v>22</v>
      </c>
      <c r="F2228">
        <v>21</v>
      </c>
      <c r="H2228">
        <v>16</v>
      </c>
      <c r="I2228">
        <v>0</v>
      </c>
      <c r="J2228">
        <v>184</v>
      </c>
      <c r="K2228">
        <v>836</v>
      </c>
      <c r="L2228">
        <v>10</v>
      </c>
      <c r="M2228">
        <v>41</v>
      </c>
      <c r="N2228">
        <v>4.5</v>
      </c>
      <c r="O2228">
        <v>52.3</v>
      </c>
      <c r="P2228">
        <v>11.5</v>
      </c>
      <c r="Q2228">
        <v>17</v>
      </c>
      <c r="R2228">
        <v>8</v>
      </c>
      <c r="S2228">
        <v>47</v>
      </c>
      <c r="T2228">
        <v>5.9</v>
      </c>
      <c r="U2228">
        <v>0</v>
      </c>
      <c r="V2228">
        <v>15</v>
      </c>
      <c r="W2228">
        <v>0.5</v>
      </c>
      <c r="X2228">
        <v>2.9</v>
      </c>
      <c r="Y2228" s="2">
        <v>0.47099999999999997</v>
      </c>
      <c r="Z2228">
        <v>883</v>
      </c>
      <c r="AA2228">
        <v>10</v>
      </c>
      <c r="AB2228">
        <v>2</v>
      </c>
    </row>
    <row r="2229" spans="1:28" x14ac:dyDescent="0.25">
      <c r="A2229">
        <v>2008</v>
      </c>
      <c r="B2229">
        <v>29</v>
      </c>
      <c r="C2229" t="s">
        <v>1289</v>
      </c>
      <c r="D2229" t="str">
        <f>IFERROR(INDEX('Draft Master List'!E:F,MATCH(C2229,'Draft Master List'!E:E,0),2),"N/A")</f>
        <v>N/A</v>
      </c>
      <c r="E2229" t="s">
        <v>9</v>
      </c>
      <c r="F2229">
        <v>28</v>
      </c>
      <c r="G2229" t="s">
        <v>643</v>
      </c>
      <c r="H2229">
        <v>16</v>
      </c>
      <c r="I2229">
        <v>3</v>
      </c>
      <c r="J2229">
        <v>182</v>
      </c>
      <c r="K2229">
        <v>1025</v>
      </c>
      <c r="L2229">
        <v>2</v>
      </c>
      <c r="M2229">
        <v>51</v>
      </c>
      <c r="N2229">
        <v>5.6</v>
      </c>
      <c r="O2229">
        <v>64.099999999999994</v>
      </c>
      <c r="P2229">
        <v>11.4</v>
      </c>
      <c r="Q2229">
        <v>55</v>
      </c>
      <c r="R2229">
        <v>41</v>
      </c>
      <c r="S2229">
        <v>384</v>
      </c>
      <c r="T2229">
        <v>9.4</v>
      </c>
      <c r="U2229">
        <v>0</v>
      </c>
      <c r="V2229">
        <v>48</v>
      </c>
      <c r="W2229">
        <v>2.6</v>
      </c>
      <c r="X2229">
        <v>24</v>
      </c>
      <c r="Y2229" s="2">
        <v>0.745</v>
      </c>
      <c r="Z2229">
        <v>1409</v>
      </c>
      <c r="AA2229">
        <v>2</v>
      </c>
      <c r="AB2229">
        <v>2</v>
      </c>
    </row>
    <row r="2230" spans="1:28" x14ac:dyDescent="0.25">
      <c r="A2230">
        <v>2008</v>
      </c>
      <c r="B2230">
        <v>30</v>
      </c>
      <c r="C2230" t="s">
        <v>1193</v>
      </c>
      <c r="D2230" t="str">
        <f>IFERROR(INDEX('Draft Master List'!E:F,MATCH(C2230,'Draft Master List'!E:E,0),2),"N/A")</f>
        <v>N/A</v>
      </c>
      <c r="E2230" t="s">
        <v>3</v>
      </c>
      <c r="F2230">
        <v>27</v>
      </c>
      <c r="G2230" t="s">
        <v>76</v>
      </c>
      <c r="H2230">
        <v>13</v>
      </c>
      <c r="I2230">
        <v>8</v>
      </c>
      <c r="J2230">
        <v>170</v>
      </c>
      <c r="K2230">
        <v>671</v>
      </c>
      <c r="L2230">
        <v>7</v>
      </c>
      <c r="M2230">
        <v>77</v>
      </c>
      <c r="N2230">
        <v>3.9</v>
      </c>
      <c r="O2230">
        <v>51.6</v>
      </c>
      <c r="P2230">
        <v>13.1</v>
      </c>
      <c r="Q2230">
        <v>32</v>
      </c>
      <c r="R2230">
        <v>24</v>
      </c>
      <c r="S2230">
        <v>173</v>
      </c>
      <c r="T2230">
        <v>7.2</v>
      </c>
      <c r="U2230">
        <v>0</v>
      </c>
      <c r="V2230">
        <v>35</v>
      </c>
      <c r="W2230">
        <v>1.8</v>
      </c>
      <c r="X2230">
        <v>13.3</v>
      </c>
      <c r="Y2230" s="2">
        <v>0.75</v>
      </c>
      <c r="Z2230">
        <v>844</v>
      </c>
      <c r="AA2230">
        <v>7</v>
      </c>
      <c r="AB2230">
        <v>3</v>
      </c>
    </row>
    <row r="2231" spans="1:28" x14ac:dyDescent="0.25">
      <c r="A2231">
        <v>2008</v>
      </c>
      <c r="B2231">
        <v>31</v>
      </c>
      <c r="C2231" t="s">
        <v>727</v>
      </c>
      <c r="D2231" t="str">
        <f>IFERROR(INDEX('Draft Master List'!E:F,MATCH(C2231,'Draft Master List'!E:E,0),2),"N/A")</f>
        <v>N/A</v>
      </c>
      <c r="E2231" t="s">
        <v>33</v>
      </c>
      <c r="F2231">
        <v>31</v>
      </c>
      <c r="G2231" t="s">
        <v>643</v>
      </c>
      <c r="H2231">
        <v>16</v>
      </c>
      <c r="I2231">
        <v>3</v>
      </c>
      <c r="J2231">
        <v>160</v>
      </c>
      <c r="K2231">
        <v>659</v>
      </c>
      <c r="L2231">
        <v>4</v>
      </c>
      <c r="M2231">
        <v>51</v>
      </c>
      <c r="N2231">
        <v>4.0999999999999996</v>
      </c>
      <c r="O2231">
        <v>41.2</v>
      </c>
      <c r="P2231">
        <v>10</v>
      </c>
      <c r="Q2231">
        <v>39</v>
      </c>
      <c r="R2231">
        <v>29</v>
      </c>
      <c r="S2231">
        <v>219</v>
      </c>
      <c r="T2231">
        <v>7.6</v>
      </c>
      <c r="U2231">
        <v>1</v>
      </c>
      <c r="V2231">
        <v>47</v>
      </c>
      <c r="W2231">
        <v>1.8</v>
      </c>
      <c r="X2231">
        <v>13.7</v>
      </c>
      <c r="Y2231" s="2">
        <v>0.74399999999999999</v>
      </c>
      <c r="Z2231">
        <v>878</v>
      </c>
      <c r="AA2231">
        <v>5</v>
      </c>
      <c r="AB2231">
        <v>5</v>
      </c>
    </row>
    <row r="2232" spans="1:28" x14ac:dyDescent="0.25">
      <c r="A2232">
        <v>2008</v>
      </c>
      <c r="B2232">
        <v>32</v>
      </c>
      <c r="C2232" t="s">
        <v>1326</v>
      </c>
      <c r="D2232" t="str">
        <f>IFERROR(INDEX('Draft Master List'!E:F,MATCH(C2232,'Draft Master List'!E:E,0),2),"N/A")</f>
        <v>N/A</v>
      </c>
      <c r="E2232" t="s">
        <v>19</v>
      </c>
      <c r="F2232">
        <v>27</v>
      </c>
      <c r="G2232" t="s">
        <v>76</v>
      </c>
      <c r="H2232">
        <v>15</v>
      </c>
      <c r="I2232">
        <v>10</v>
      </c>
      <c r="J2232">
        <v>158</v>
      </c>
      <c r="K2232">
        <v>698</v>
      </c>
      <c r="L2232">
        <v>2</v>
      </c>
      <c r="M2232">
        <v>33</v>
      </c>
      <c r="N2232">
        <v>4.4000000000000004</v>
      </c>
      <c r="O2232">
        <v>46.5</v>
      </c>
      <c r="P2232">
        <v>10.5</v>
      </c>
      <c r="Q2232">
        <v>25</v>
      </c>
      <c r="R2232">
        <v>14</v>
      </c>
      <c r="S2232">
        <v>66</v>
      </c>
      <c r="T2232">
        <v>4.7</v>
      </c>
      <c r="U2232">
        <v>0</v>
      </c>
      <c r="V2232">
        <v>17</v>
      </c>
      <c r="W2232">
        <v>0.9</v>
      </c>
      <c r="X2232">
        <v>4.4000000000000004</v>
      </c>
      <c r="Y2232" s="2">
        <v>0.56000000000000005</v>
      </c>
      <c r="Z2232">
        <v>764</v>
      </c>
      <c r="AA2232">
        <v>2</v>
      </c>
      <c r="AB2232">
        <v>4</v>
      </c>
    </row>
    <row r="2233" spans="1:28" x14ac:dyDescent="0.25">
      <c r="A2233">
        <v>2008</v>
      </c>
      <c r="B2233">
        <v>33</v>
      </c>
      <c r="C2233" t="s">
        <v>1290</v>
      </c>
      <c r="D2233" t="str">
        <f>IFERROR(INDEX('Draft Master List'!E:F,MATCH(C2233,'Draft Master List'!E:E,0),2),"N/A")</f>
        <v>N/A</v>
      </c>
      <c r="E2233" t="s">
        <v>30</v>
      </c>
      <c r="F2233">
        <v>31</v>
      </c>
      <c r="G2233" t="s">
        <v>643</v>
      </c>
      <c r="H2233">
        <v>13</v>
      </c>
      <c r="I2233">
        <v>7</v>
      </c>
      <c r="J2233">
        <v>156</v>
      </c>
      <c r="K2233">
        <v>727</v>
      </c>
      <c r="L2233">
        <v>7</v>
      </c>
      <c r="M2233">
        <v>35</v>
      </c>
      <c r="N2233">
        <v>4.7</v>
      </c>
      <c r="O2233">
        <v>55.9</v>
      </c>
      <c r="P2233">
        <v>12</v>
      </c>
      <c r="Q2233">
        <v>24</v>
      </c>
      <c r="R2233">
        <v>17</v>
      </c>
      <c r="S2233">
        <v>161</v>
      </c>
      <c r="T2233">
        <v>9.5</v>
      </c>
      <c r="U2233">
        <v>0</v>
      </c>
      <c r="V2233">
        <v>42</v>
      </c>
      <c r="W2233">
        <v>1.3</v>
      </c>
      <c r="X2233">
        <v>12.4</v>
      </c>
      <c r="Y2233" s="2">
        <v>0.70799999999999996</v>
      </c>
      <c r="Z2233">
        <v>888</v>
      </c>
      <c r="AA2233">
        <v>7</v>
      </c>
      <c r="AB2233">
        <v>1</v>
      </c>
    </row>
    <row r="2234" spans="1:28" x14ac:dyDescent="0.25">
      <c r="A2234">
        <v>2008</v>
      </c>
      <c r="B2234">
        <v>34</v>
      </c>
      <c r="C2234" t="s">
        <v>513</v>
      </c>
      <c r="D2234" t="str">
        <f>IFERROR(INDEX('Draft Master List'!E:F,MATCH(C2234,'Draft Master List'!E:E,0),2),"N/A")</f>
        <v>302006</v>
      </c>
      <c r="E2234" t="s">
        <v>20</v>
      </c>
      <c r="F2234">
        <v>25</v>
      </c>
      <c r="G2234" t="s">
        <v>76</v>
      </c>
      <c r="H2234">
        <v>12</v>
      </c>
      <c r="I2234">
        <v>12</v>
      </c>
      <c r="J2234">
        <v>155</v>
      </c>
      <c r="K2234">
        <v>544</v>
      </c>
      <c r="L2234">
        <v>5</v>
      </c>
      <c r="M2234">
        <v>23</v>
      </c>
      <c r="N2234">
        <v>3.5</v>
      </c>
      <c r="O2234">
        <v>45.3</v>
      </c>
      <c r="P2234">
        <v>12.9</v>
      </c>
      <c r="Q2234">
        <v>39</v>
      </c>
      <c r="R2234">
        <v>25</v>
      </c>
      <c r="S2234">
        <v>206</v>
      </c>
      <c r="T2234">
        <v>8.1999999999999993</v>
      </c>
      <c r="U2234">
        <v>2</v>
      </c>
      <c r="V2234">
        <v>55</v>
      </c>
      <c r="W2234">
        <v>2.1</v>
      </c>
      <c r="X2234">
        <v>17.2</v>
      </c>
      <c r="Y2234" s="2">
        <v>0.64100000000000001</v>
      </c>
      <c r="Z2234">
        <v>750</v>
      </c>
      <c r="AA2234">
        <v>7</v>
      </c>
      <c r="AB2234">
        <v>1</v>
      </c>
    </row>
    <row r="2235" spans="1:28" x14ac:dyDescent="0.25">
      <c r="A2235">
        <v>2008</v>
      </c>
      <c r="B2235">
        <v>35</v>
      </c>
      <c r="C2235" t="s">
        <v>1332</v>
      </c>
      <c r="D2235" t="str">
        <f>IFERROR(INDEX('Draft Master List'!E:F,MATCH(C2235,'Draft Master List'!E:E,0),2),"N/A")</f>
        <v>N/A</v>
      </c>
      <c r="E2235" t="s">
        <v>20</v>
      </c>
      <c r="F2235">
        <v>29</v>
      </c>
      <c r="G2235" t="s">
        <v>643</v>
      </c>
      <c r="H2235">
        <v>15</v>
      </c>
      <c r="I2235">
        <v>4</v>
      </c>
      <c r="J2235">
        <v>152</v>
      </c>
      <c r="K2235">
        <v>538</v>
      </c>
      <c r="L2235">
        <v>6</v>
      </c>
      <c r="M2235">
        <v>38</v>
      </c>
      <c r="N2235">
        <v>3.5</v>
      </c>
      <c r="O2235">
        <v>35.9</v>
      </c>
      <c r="P2235">
        <v>10.1</v>
      </c>
      <c r="Q2235">
        <v>59</v>
      </c>
      <c r="R2235">
        <v>45</v>
      </c>
      <c r="S2235">
        <v>302</v>
      </c>
      <c r="T2235">
        <v>6.7</v>
      </c>
      <c r="U2235">
        <v>3</v>
      </c>
      <c r="V2235">
        <v>29</v>
      </c>
      <c r="W2235">
        <v>3</v>
      </c>
      <c r="X2235">
        <v>20.100000000000001</v>
      </c>
      <c r="Y2235" s="2">
        <v>0.76300000000000001</v>
      </c>
      <c r="Z2235">
        <v>840</v>
      </c>
      <c r="AA2235">
        <v>9</v>
      </c>
      <c r="AB2235">
        <v>0</v>
      </c>
    </row>
    <row r="2236" spans="1:28" x14ac:dyDescent="0.25">
      <c r="A2236">
        <v>2008</v>
      </c>
      <c r="B2236">
        <v>36</v>
      </c>
      <c r="C2236" t="s">
        <v>90</v>
      </c>
      <c r="D2236" t="str">
        <f>IFERROR(INDEX('Draft Master List'!E:F,MATCH(C2236,'Draft Master List'!E:E,0),2),"N/A")</f>
        <v>1492008</v>
      </c>
      <c r="E2236" t="s">
        <v>10</v>
      </c>
      <c r="F2236">
        <v>22</v>
      </c>
      <c r="G2236" t="s">
        <v>643</v>
      </c>
      <c r="H2236">
        <v>16</v>
      </c>
      <c r="I2236">
        <v>7</v>
      </c>
      <c r="J2236">
        <v>143</v>
      </c>
      <c r="K2236">
        <v>399</v>
      </c>
      <c r="L2236">
        <v>10</v>
      </c>
      <c r="M2236">
        <v>30</v>
      </c>
      <c r="N2236">
        <v>2.8</v>
      </c>
      <c r="O2236">
        <v>24.9</v>
      </c>
      <c r="P2236">
        <v>8.9</v>
      </c>
      <c r="Q2236">
        <v>50</v>
      </c>
      <c r="R2236">
        <v>34</v>
      </c>
      <c r="S2236">
        <v>237</v>
      </c>
      <c r="T2236">
        <v>7</v>
      </c>
      <c r="U2236">
        <v>0</v>
      </c>
      <c r="V2236">
        <v>26</v>
      </c>
      <c r="W2236">
        <v>2.1</v>
      </c>
      <c r="X2236">
        <v>14.8</v>
      </c>
      <c r="Y2236" s="2">
        <v>0.68</v>
      </c>
      <c r="Z2236">
        <v>636</v>
      </c>
      <c r="AA2236">
        <v>10</v>
      </c>
      <c r="AB2236">
        <v>2</v>
      </c>
    </row>
    <row r="2237" spans="1:28" x14ac:dyDescent="0.25">
      <c r="A2237">
        <v>2008</v>
      </c>
      <c r="B2237">
        <v>37</v>
      </c>
      <c r="C2237" t="s">
        <v>1331</v>
      </c>
      <c r="D2237" t="str">
        <f>IFERROR(INDEX('Draft Master List'!E:F,MATCH(C2237,'Draft Master List'!E:E,0),2),"N/A")</f>
        <v>N/A</v>
      </c>
      <c r="E2237" t="s">
        <v>4</v>
      </c>
      <c r="F2237">
        <v>32</v>
      </c>
      <c r="G2237" t="s">
        <v>76</v>
      </c>
      <c r="H2237">
        <v>13</v>
      </c>
      <c r="I2237">
        <v>13</v>
      </c>
      <c r="J2237">
        <v>143</v>
      </c>
      <c r="K2237">
        <v>556</v>
      </c>
      <c r="L2237">
        <v>1</v>
      </c>
      <c r="M2237">
        <v>34</v>
      </c>
      <c r="N2237">
        <v>3.9</v>
      </c>
      <c r="O2237">
        <v>42.8</v>
      </c>
      <c r="P2237">
        <v>11</v>
      </c>
      <c r="Q2237">
        <v>22</v>
      </c>
      <c r="R2237">
        <v>16</v>
      </c>
      <c r="S2237">
        <v>98</v>
      </c>
      <c r="T2237">
        <v>6.1</v>
      </c>
      <c r="U2237">
        <v>0</v>
      </c>
      <c r="V2237">
        <v>17</v>
      </c>
      <c r="W2237">
        <v>1.2</v>
      </c>
      <c r="X2237">
        <v>7.5</v>
      </c>
      <c r="Y2237" s="2">
        <v>0.72699999999999998</v>
      </c>
      <c r="Z2237">
        <v>654</v>
      </c>
      <c r="AA2237">
        <v>1</v>
      </c>
      <c r="AB2237">
        <v>1</v>
      </c>
    </row>
    <row r="2238" spans="1:28" x14ac:dyDescent="0.25">
      <c r="A2238">
        <v>2008</v>
      </c>
      <c r="B2238">
        <v>38</v>
      </c>
      <c r="C2238" t="s">
        <v>584</v>
      </c>
      <c r="D2238" t="str">
        <f>IFERROR(INDEX('Draft Master List'!E:F,MATCH(C2238,'Draft Master List'!E:E,0),2),"N/A")</f>
        <v>N/A</v>
      </c>
      <c r="E2238" t="s">
        <v>24</v>
      </c>
      <c r="F2238">
        <v>26</v>
      </c>
      <c r="G2238" t="s">
        <v>643</v>
      </c>
      <c r="H2238">
        <v>16</v>
      </c>
      <c r="I2238">
        <v>4</v>
      </c>
      <c r="J2238">
        <v>140</v>
      </c>
      <c r="K2238">
        <v>588</v>
      </c>
      <c r="L2238">
        <v>5</v>
      </c>
      <c r="M2238">
        <v>32</v>
      </c>
      <c r="N2238">
        <v>4.2</v>
      </c>
      <c r="O2238">
        <v>36.799999999999997</v>
      </c>
      <c r="P2238">
        <v>8.8000000000000007</v>
      </c>
      <c r="Q2238">
        <v>53</v>
      </c>
      <c r="R2238">
        <v>40</v>
      </c>
      <c r="S2238">
        <v>320</v>
      </c>
      <c r="T2238">
        <v>8</v>
      </c>
      <c r="U2238">
        <v>1</v>
      </c>
      <c r="V2238">
        <v>25</v>
      </c>
      <c r="W2238">
        <v>2.5</v>
      </c>
      <c r="X2238">
        <v>20</v>
      </c>
      <c r="Y2238" s="2">
        <v>0.755</v>
      </c>
      <c r="Z2238">
        <v>908</v>
      </c>
      <c r="AA2238">
        <v>6</v>
      </c>
      <c r="AB2238">
        <v>2</v>
      </c>
    </row>
    <row r="2239" spans="1:28" x14ac:dyDescent="0.25">
      <c r="A2239">
        <v>2008</v>
      </c>
      <c r="B2239">
        <v>39</v>
      </c>
      <c r="C2239" t="s">
        <v>1378</v>
      </c>
      <c r="D2239" t="str">
        <f>IFERROR(INDEX('Draft Master List'!E:F,MATCH(C2239,'Draft Master List'!E:E,0),2),"N/A")</f>
        <v>N/A</v>
      </c>
      <c r="E2239" t="s">
        <v>10</v>
      </c>
      <c r="F2239">
        <v>30</v>
      </c>
      <c r="G2239" t="s">
        <v>643</v>
      </c>
      <c r="H2239">
        <v>13</v>
      </c>
      <c r="I2239">
        <v>7</v>
      </c>
      <c r="J2239">
        <v>133</v>
      </c>
      <c r="K2239">
        <v>514</v>
      </c>
      <c r="L2239">
        <v>3</v>
      </c>
      <c r="M2239">
        <v>35</v>
      </c>
      <c r="N2239">
        <v>3.9</v>
      </c>
      <c r="O2239">
        <v>39.5</v>
      </c>
      <c r="P2239">
        <v>10.199999999999999</v>
      </c>
      <c r="Q2239">
        <v>18</v>
      </c>
      <c r="R2239">
        <v>12</v>
      </c>
      <c r="S2239">
        <v>85</v>
      </c>
      <c r="T2239">
        <v>7.1</v>
      </c>
      <c r="U2239">
        <v>0</v>
      </c>
      <c r="V2239">
        <v>16</v>
      </c>
      <c r="W2239">
        <v>0.9</v>
      </c>
      <c r="X2239">
        <v>6.5</v>
      </c>
      <c r="Y2239" s="2">
        <v>0.66700000000000004</v>
      </c>
      <c r="Z2239">
        <v>599</v>
      </c>
      <c r="AA2239">
        <v>3</v>
      </c>
      <c r="AB2239">
        <v>2</v>
      </c>
    </row>
    <row r="2240" spans="1:28" x14ac:dyDescent="0.25">
      <c r="A2240">
        <v>2008</v>
      </c>
      <c r="B2240">
        <v>40</v>
      </c>
      <c r="C2240" t="s">
        <v>702</v>
      </c>
      <c r="D2240" t="str">
        <f>IFERROR(INDEX('Draft Master List'!E:F,MATCH(C2240,'Draft Master List'!E:E,0),2),"N/A")</f>
        <v>N/A</v>
      </c>
      <c r="E2240" t="s">
        <v>14</v>
      </c>
      <c r="F2240">
        <v>28</v>
      </c>
      <c r="G2240" t="s">
        <v>703</v>
      </c>
      <c r="H2240">
        <v>10</v>
      </c>
      <c r="I2240">
        <v>10</v>
      </c>
      <c r="J2240">
        <v>132</v>
      </c>
      <c r="K2240">
        <v>563</v>
      </c>
      <c r="L2240">
        <v>4</v>
      </c>
      <c r="M2240">
        <v>68</v>
      </c>
      <c r="N2240">
        <v>4.3</v>
      </c>
      <c r="O2240">
        <v>56.3</v>
      </c>
      <c r="P2240">
        <v>13.2</v>
      </c>
      <c r="Q2240">
        <v>33</v>
      </c>
      <c r="R2240">
        <v>23</v>
      </c>
      <c r="S2240">
        <v>174</v>
      </c>
      <c r="T2240">
        <v>7.6</v>
      </c>
      <c r="U2240">
        <v>0</v>
      </c>
      <c r="V2240">
        <v>24</v>
      </c>
      <c r="W2240">
        <v>2.2999999999999998</v>
      </c>
      <c r="X2240">
        <v>17.399999999999999</v>
      </c>
      <c r="Y2240" s="2">
        <v>0.69699999999999995</v>
      </c>
      <c r="Z2240">
        <v>737</v>
      </c>
      <c r="AA2240">
        <v>4</v>
      </c>
      <c r="AB2240">
        <v>2</v>
      </c>
    </row>
    <row r="2241" spans="1:28" x14ac:dyDescent="0.25">
      <c r="A2241">
        <v>2008</v>
      </c>
      <c r="B2241">
        <v>41</v>
      </c>
      <c r="C2241" t="s">
        <v>1288</v>
      </c>
      <c r="D2241" t="str">
        <f>IFERROR(INDEX('Draft Master List'!E:F,MATCH(C2241,'Draft Master List'!E:E,0),2),"N/A")</f>
        <v>N/A</v>
      </c>
      <c r="E2241" t="s">
        <v>19</v>
      </c>
      <c r="F2241">
        <v>29</v>
      </c>
      <c r="G2241" t="s">
        <v>643</v>
      </c>
      <c r="H2241">
        <v>13</v>
      </c>
      <c r="I2241">
        <v>6</v>
      </c>
      <c r="J2241">
        <v>132</v>
      </c>
      <c r="K2241">
        <v>574</v>
      </c>
      <c r="L2241">
        <v>0</v>
      </c>
      <c r="M2241">
        <v>45</v>
      </c>
      <c r="N2241">
        <v>4.3</v>
      </c>
      <c r="O2241">
        <v>44.2</v>
      </c>
      <c r="P2241">
        <v>10.199999999999999</v>
      </c>
      <c r="Q2241">
        <v>27</v>
      </c>
      <c r="R2241">
        <v>19</v>
      </c>
      <c r="S2241">
        <v>136</v>
      </c>
      <c r="T2241">
        <v>7.2</v>
      </c>
      <c r="U2241">
        <v>2</v>
      </c>
      <c r="V2241">
        <v>13</v>
      </c>
      <c r="W2241">
        <v>1.5</v>
      </c>
      <c r="X2241">
        <v>10.5</v>
      </c>
      <c r="Y2241" s="2">
        <v>0.70399999999999996</v>
      </c>
      <c r="Z2241">
        <v>710</v>
      </c>
      <c r="AA2241">
        <v>2</v>
      </c>
      <c r="AB2241">
        <v>1</v>
      </c>
    </row>
    <row r="2242" spans="1:28" x14ac:dyDescent="0.25">
      <c r="A2242">
        <v>2008</v>
      </c>
      <c r="B2242">
        <v>42</v>
      </c>
      <c r="C2242" t="s">
        <v>721</v>
      </c>
      <c r="D2242" t="str">
        <f>IFERROR(INDEX('Draft Master List'!E:F,MATCH(C2242,'Draft Master List'!E:E,0),2),"N/A")</f>
        <v>N/A</v>
      </c>
      <c r="E2242" t="s">
        <v>29</v>
      </c>
      <c r="F2242">
        <v>27</v>
      </c>
      <c r="G2242" t="s">
        <v>976</v>
      </c>
      <c r="H2242">
        <v>16</v>
      </c>
      <c r="I2242">
        <v>3</v>
      </c>
      <c r="J2242">
        <v>130</v>
      </c>
      <c r="K2242">
        <v>571</v>
      </c>
      <c r="L2242">
        <v>3</v>
      </c>
      <c r="M2242">
        <v>32</v>
      </c>
      <c r="N2242">
        <v>4.4000000000000004</v>
      </c>
      <c r="O2242">
        <v>35.700000000000003</v>
      </c>
      <c r="P2242">
        <v>8.1</v>
      </c>
      <c r="Q2242">
        <v>45</v>
      </c>
      <c r="R2242">
        <v>37</v>
      </c>
      <c r="S2242">
        <v>317</v>
      </c>
      <c r="T2242">
        <v>8.6</v>
      </c>
      <c r="U2242">
        <v>0</v>
      </c>
      <c r="V2242">
        <v>65</v>
      </c>
      <c r="W2242">
        <v>2.2999999999999998</v>
      </c>
      <c r="X2242">
        <v>19.8</v>
      </c>
      <c r="Y2242" s="2">
        <v>0.82199999999999995</v>
      </c>
      <c r="Z2242">
        <v>888</v>
      </c>
      <c r="AA2242">
        <v>3</v>
      </c>
      <c r="AB2242">
        <v>3</v>
      </c>
    </row>
    <row r="2243" spans="1:28" x14ac:dyDescent="0.25">
      <c r="A2243">
        <v>2008</v>
      </c>
      <c r="B2243">
        <v>43</v>
      </c>
      <c r="C2243" t="s">
        <v>1027</v>
      </c>
      <c r="D2243" t="str">
        <f>IFERROR(INDEX('Draft Master List'!E:F,MATCH(C2243,'Draft Master List'!E:E,0),2),"N/A")</f>
        <v>N/A</v>
      </c>
      <c r="E2243" t="s">
        <v>0</v>
      </c>
      <c r="F2243">
        <v>24</v>
      </c>
      <c r="G2243" t="s">
        <v>643</v>
      </c>
      <c r="H2243">
        <v>15</v>
      </c>
      <c r="I2243">
        <v>5</v>
      </c>
      <c r="J2243">
        <v>129</v>
      </c>
      <c r="K2243">
        <v>625</v>
      </c>
      <c r="L2243">
        <v>9</v>
      </c>
      <c r="M2243">
        <v>42</v>
      </c>
      <c r="N2243">
        <v>4.8</v>
      </c>
      <c r="O2243">
        <v>41.7</v>
      </c>
      <c r="P2243">
        <v>8.6</v>
      </c>
      <c r="Q2243">
        <v>41</v>
      </c>
      <c r="R2243">
        <v>31</v>
      </c>
      <c r="S2243">
        <v>284</v>
      </c>
      <c r="T2243">
        <v>9.1999999999999993</v>
      </c>
      <c r="U2243">
        <v>3</v>
      </c>
      <c r="V2243">
        <v>24</v>
      </c>
      <c r="W2243">
        <v>2.1</v>
      </c>
      <c r="X2243">
        <v>18.899999999999999</v>
      </c>
      <c r="Y2243" s="2">
        <v>0.75600000000000001</v>
      </c>
      <c r="Z2243">
        <v>909</v>
      </c>
      <c r="AA2243">
        <v>12</v>
      </c>
      <c r="AB2243">
        <v>1</v>
      </c>
    </row>
    <row r="2244" spans="1:28" x14ac:dyDescent="0.25">
      <c r="A2244">
        <v>2008</v>
      </c>
      <c r="B2244">
        <v>44</v>
      </c>
      <c r="C2244" t="s">
        <v>96</v>
      </c>
      <c r="D2244" t="str">
        <f>IFERROR(INDEX('Draft Master List'!E:F,MATCH(C2244,'Draft Master List'!E:E,0),2),"N/A")</f>
        <v>42008</v>
      </c>
      <c r="E2244" t="s">
        <v>16</v>
      </c>
      <c r="F2244">
        <v>21</v>
      </c>
      <c r="G2244" t="s">
        <v>643</v>
      </c>
      <c r="H2244">
        <v>13</v>
      </c>
      <c r="I2244">
        <v>5</v>
      </c>
      <c r="J2244">
        <v>113</v>
      </c>
      <c r="K2244">
        <v>499</v>
      </c>
      <c r="L2244">
        <v>4</v>
      </c>
      <c r="M2244">
        <v>50</v>
      </c>
      <c r="N2244">
        <v>4.4000000000000004</v>
      </c>
      <c r="O2244">
        <v>38.4</v>
      </c>
      <c r="P2244">
        <v>8.6999999999999993</v>
      </c>
      <c r="Q2244">
        <v>39</v>
      </c>
      <c r="R2244">
        <v>29</v>
      </c>
      <c r="S2244">
        <v>285</v>
      </c>
      <c r="T2244">
        <v>9.8000000000000007</v>
      </c>
      <c r="U2244">
        <v>0</v>
      </c>
      <c r="V2244">
        <v>27</v>
      </c>
      <c r="W2244">
        <v>2.2000000000000002</v>
      </c>
      <c r="X2244">
        <v>21.9</v>
      </c>
      <c r="Y2244" s="2">
        <v>0.74399999999999999</v>
      </c>
      <c r="Z2244">
        <v>784</v>
      </c>
      <c r="AA2244">
        <v>4</v>
      </c>
      <c r="AB2244">
        <v>3</v>
      </c>
    </row>
    <row r="2245" spans="1:28" x14ac:dyDescent="0.25">
      <c r="A2245">
        <v>2008</v>
      </c>
      <c r="B2245">
        <v>45</v>
      </c>
      <c r="C2245" t="s">
        <v>1419</v>
      </c>
      <c r="D2245" t="str">
        <f>IFERROR(INDEX('Draft Master List'!E:F,MATCH(C2245,'Draft Master List'!E:E,0),2),"N/A")</f>
        <v>N/A</v>
      </c>
      <c r="E2245" t="s">
        <v>0</v>
      </c>
      <c r="F2245">
        <v>30</v>
      </c>
      <c r="G2245" t="s">
        <v>976</v>
      </c>
      <c r="H2245">
        <v>13</v>
      </c>
      <c r="I2245">
        <v>6</v>
      </c>
      <c r="J2245">
        <v>107</v>
      </c>
      <c r="K2245">
        <v>418</v>
      </c>
      <c r="L2245">
        <v>5</v>
      </c>
      <c r="M2245">
        <v>19</v>
      </c>
      <c r="N2245">
        <v>3.9</v>
      </c>
      <c r="O2245">
        <v>32.200000000000003</v>
      </c>
      <c r="P2245">
        <v>8.1999999999999993</v>
      </c>
      <c r="Q2245">
        <v>23</v>
      </c>
      <c r="R2245">
        <v>18</v>
      </c>
      <c r="S2245">
        <v>128</v>
      </c>
      <c r="T2245">
        <v>7.1</v>
      </c>
      <c r="U2245">
        <v>1</v>
      </c>
      <c r="V2245">
        <v>20</v>
      </c>
      <c r="W2245">
        <v>1.4</v>
      </c>
      <c r="X2245">
        <v>9.8000000000000007</v>
      </c>
      <c r="Y2245" s="2">
        <v>0.78300000000000003</v>
      </c>
      <c r="Z2245">
        <v>546</v>
      </c>
      <c r="AA2245">
        <v>6</v>
      </c>
      <c r="AB2245">
        <v>0</v>
      </c>
    </row>
    <row r="2246" spans="1:28" x14ac:dyDescent="0.25">
      <c r="A2246">
        <v>2008</v>
      </c>
      <c r="B2246">
        <v>46</v>
      </c>
      <c r="C2246" t="s">
        <v>384</v>
      </c>
      <c r="D2246" t="str">
        <f>IFERROR(INDEX('Draft Master List'!E:F,MATCH(C2246,'Draft Master List'!E:E,0),2),"N/A")</f>
        <v>552008</v>
      </c>
      <c r="E2246" t="s">
        <v>3</v>
      </c>
      <c r="F2246">
        <v>21</v>
      </c>
      <c r="G2246" t="s">
        <v>643</v>
      </c>
      <c r="H2246">
        <v>13</v>
      </c>
      <c r="I2246">
        <v>4</v>
      </c>
      <c r="J2246">
        <v>107</v>
      </c>
      <c r="K2246">
        <v>454</v>
      </c>
      <c r="L2246">
        <v>0</v>
      </c>
      <c r="M2246">
        <v>60</v>
      </c>
      <c r="N2246">
        <v>4.2</v>
      </c>
      <c r="O2246">
        <v>34.9</v>
      </c>
      <c r="P2246">
        <v>8.1999999999999993</v>
      </c>
      <c r="Q2246">
        <v>43</v>
      </c>
      <c r="R2246">
        <v>33</v>
      </c>
      <c r="S2246">
        <v>273</v>
      </c>
      <c r="T2246">
        <v>8.3000000000000007</v>
      </c>
      <c r="U2246">
        <v>0</v>
      </c>
      <c r="V2246">
        <v>40</v>
      </c>
      <c r="W2246">
        <v>2.5</v>
      </c>
      <c r="X2246">
        <v>21</v>
      </c>
      <c r="Y2246" s="2">
        <v>0.76700000000000002</v>
      </c>
      <c r="Z2246">
        <v>727</v>
      </c>
      <c r="AA2246">
        <v>0</v>
      </c>
      <c r="AB2246">
        <v>1</v>
      </c>
    </row>
    <row r="2247" spans="1:28" x14ac:dyDescent="0.25">
      <c r="A2247">
        <v>2008</v>
      </c>
      <c r="B2247">
        <v>47</v>
      </c>
      <c r="C2247" t="s">
        <v>98</v>
      </c>
      <c r="D2247" t="str">
        <f>IFERROR(INDEX('Draft Master List'!E:F,MATCH(C2247,'Draft Master List'!E:E,0),2),"N/A")</f>
        <v>22006</v>
      </c>
      <c r="E2247" t="s">
        <v>0</v>
      </c>
      <c r="F2247">
        <v>23</v>
      </c>
      <c r="G2247" t="s">
        <v>76</v>
      </c>
      <c r="H2247">
        <v>10</v>
      </c>
      <c r="I2247">
        <v>9</v>
      </c>
      <c r="J2247">
        <v>106</v>
      </c>
      <c r="K2247">
        <v>404</v>
      </c>
      <c r="L2247">
        <v>2</v>
      </c>
      <c r="M2247">
        <v>43</v>
      </c>
      <c r="N2247">
        <v>3.8</v>
      </c>
      <c r="O2247">
        <v>40.4</v>
      </c>
      <c r="P2247">
        <v>10.6</v>
      </c>
      <c r="Q2247">
        <v>73</v>
      </c>
      <c r="R2247">
        <v>52</v>
      </c>
      <c r="S2247">
        <v>440</v>
      </c>
      <c r="T2247">
        <v>8.5</v>
      </c>
      <c r="U2247">
        <v>4</v>
      </c>
      <c r="V2247">
        <v>42</v>
      </c>
      <c r="W2247">
        <v>5.2</v>
      </c>
      <c r="X2247">
        <v>44</v>
      </c>
      <c r="Y2247" s="2">
        <v>0.71199999999999997</v>
      </c>
      <c r="Z2247">
        <v>844</v>
      </c>
      <c r="AA2247">
        <v>6</v>
      </c>
      <c r="AB2247">
        <v>3</v>
      </c>
    </row>
    <row r="2248" spans="1:28" x14ac:dyDescent="0.25">
      <c r="A2248">
        <v>2008</v>
      </c>
      <c r="B2248">
        <v>48</v>
      </c>
      <c r="C2248" t="s">
        <v>1420</v>
      </c>
      <c r="D2248" t="str">
        <f>IFERROR(INDEX('Draft Master List'!E:F,MATCH(C2248,'Draft Master List'!E:E,0),2),"N/A")</f>
        <v>N/A</v>
      </c>
      <c r="E2248" t="s">
        <v>15</v>
      </c>
      <c r="F2248">
        <v>27</v>
      </c>
      <c r="G2248" t="s">
        <v>643</v>
      </c>
      <c r="H2248">
        <v>13</v>
      </c>
      <c r="I2248">
        <v>6</v>
      </c>
      <c r="J2248">
        <v>104</v>
      </c>
      <c r="K2248">
        <v>269</v>
      </c>
      <c r="L2248">
        <v>2</v>
      </c>
      <c r="M2248">
        <v>25</v>
      </c>
      <c r="N2248">
        <v>2.6</v>
      </c>
      <c r="O2248">
        <v>20.7</v>
      </c>
      <c r="P2248">
        <v>8</v>
      </c>
      <c r="Q2248">
        <v>34</v>
      </c>
      <c r="R2248">
        <v>20</v>
      </c>
      <c r="S2248">
        <v>71</v>
      </c>
      <c r="T2248">
        <v>3.6</v>
      </c>
      <c r="U2248">
        <v>0</v>
      </c>
      <c r="V2248">
        <v>12</v>
      </c>
      <c r="W2248">
        <v>1.5</v>
      </c>
      <c r="X2248">
        <v>5.5</v>
      </c>
      <c r="Y2248" s="2">
        <v>0.58799999999999997</v>
      </c>
      <c r="Z2248">
        <v>340</v>
      </c>
      <c r="AA2248">
        <v>2</v>
      </c>
      <c r="AB2248">
        <v>5</v>
      </c>
    </row>
    <row r="2249" spans="1:28" x14ac:dyDescent="0.25">
      <c r="A2249">
        <v>2008</v>
      </c>
      <c r="B2249">
        <v>49</v>
      </c>
      <c r="C2249" t="s">
        <v>696</v>
      </c>
      <c r="D2249" t="str">
        <f>IFERROR(INDEX('Draft Master List'!E:F,MATCH(C2249,'Draft Master List'!E:E,0),2),"N/A")</f>
        <v>N/A</v>
      </c>
      <c r="E2249" t="s">
        <v>18</v>
      </c>
      <c r="F2249">
        <v>29</v>
      </c>
      <c r="G2249" t="s">
        <v>643</v>
      </c>
      <c r="H2249">
        <v>16</v>
      </c>
      <c r="I2249">
        <v>1</v>
      </c>
      <c r="J2249">
        <v>101</v>
      </c>
      <c r="K2249">
        <v>399</v>
      </c>
      <c r="L2249">
        <v>4</v>
      </c>
      <c r="M2249">
        <v>21</v>
      </c>
      <c r="N2249">
        <v>4</v>
      </c>
      <c r="O2249">
        <v>24.9</v>
      </c>
      <c r="P2249">
        <v>6.3</v>
      </c>
      <c r="Q2249">
        <v>55</v>
      </c>
      <c r="R2249">
        <v>45</v>
      </c>
      <c r="S2249">
        <v>399</v>
      </c>
      <c r="T2249">
        <v>8.9</v>
      </c>
      <c r="U2249">
        <v>2</v>
      </c>
      <c r="V2249">
        <v>47</v>
      </c>
      <c r="W2249">
        <v>2.8</v>
      </c>
      <c r="X2249">
        <v>24.9</v>
      </c>
      <c r="Y2249" s="2">
        <v>0.81799999999999995</v>
      </c>
      <c r="Z2249">
        <v>798</v>
      </c>
      <c r="AA2249">
        <v>6</v>
      </c>
      <c r="AB2249">
        <v>2</v>
      </c>
    </row>
    <row r="2250" spans="1:28" x14ac:dyDescent="0.25">
      <c r="A2250">
        <v>2008</v>
      </c>
      <c r="B2250">
        <v>50</v>
      </c>
      <c r="C2250" t="s">
        <v>467</v>
      </c>
      <c r="D2250" t="str">
        <f>IFERROR(INDEX('Draft Master List'!E:F,MATCH(C2250,'Draft Master List'!E:E,0),2),"N/A")</f>
        <v>1002007</v>
      </c>
      <c r="E2250" t="s">
        <v>16</v>
      </c>
      <c r="F2250">
        <v>24</v>
      </c>
      <c r="H2250">
        <v>15</v>
      </c>
      <c r="I2250">
        <v>0</v>
      </c>
      <c r="J2250">
        <v>95</v>
      </c>
      <c r="K2250">
        <v>421</v>
      </c>
      <c r="L2250">
        <v>3</v>
      </c>
      <c r="M2250">
        <v>67</v>
      </c>
      <c r="N2250">
        <v>4.4000000000000004</v>
      </c>
      <c r="O2250">
        <v>28.1</v>
      </c>
      <c r="P2250">
        <v>6.3</v>
      </c>
      <c r="Q2250">
        <v>30</v>
      </c>
      <c r="R2250">
        <v>19</v>
      </c>
      <c r="S2250">
        <v>162</v>
      </c>
      <c r="T2250">
        <v>8.5</v>
      </c>
      <c r="U2250">
        <v>0</v>
      </c>
      <c r="V2250">
        <v>25</v>
      </c>
      <c r="W2250">
        <v>1.3</v>
      </c>
      <c r="X2250">
        <v>10.8</v>
      </c>
      <c r="Y2250" s="2">
        <v>0.63300000000000001</v>
      </c>
      <c r="Z2250">
        <v>583</v>
      </c>
      <c r="AA2250">
        <v>3</v>
      </c>
      <c r="AB2250">
        <v>1</v>
      </c>
    </row>
    <row r="2251" spans="1:28" x14ac:dyDescent="0.25">
      <c r="A2251">
        <v>2008</v>
      </c>
      <c r="B2251">
        <v>51</v>
      </c>
      <c r="C2251" t="s">
        <v>522</v>
      </c>
      <c r="D2251" t="str">
        <f>IFERROR(INDEX('Draft Master List'!E:F,MATCH(C2251,'Draft Master List'!E:E,0),2),"N/A")</f>
        <v>792006</v>
      </c>
      <c r="E2251" t="s">
        <v>21</v>
      </c>
      <c r="F2251">
        <v>25</v>
      </c>
      <c r="H2251">
        <v>16</v>
      </c>
      <c r="I2251">
        <v>0</v>
      </c>
      <c r="J2251">
        <v>95</v>
      </c>
      <c r="K2251">
        <v>489</v>
      </c>
      <c r="L2251">
        <v>4</v>
      </c>
      <c r="M2251">
        <v>45</v>
      </c>
      <c r="N2251">
        <v>5.0999999999999996</v>
      </c>
      <c r="O2251">
        <v>30.6</v>
      </c>
      <c r="P2251">
        <v>5.9</v>
      </c>
      <c r="Q2251">
        <v>54</v>
      </c>
      <c r="R2251">
        <v>36</v>
      </c>
      <c r="S2251">
        <v>338</v>
      </c>
      <c r="T2251">
        <v>9.4</v>
      </c>
      <c r="U2251">
        <v>2</v>
      </c>
      <c r="V2251">
        <v>67</v>
      </c>
      <c r="W2251">
        <v>2.2999999999999998</v>
      </c>
      <c r="X2251">
        <v>21.1</v>
      </c>
      <c r="Y2251" s="2">
        <v>0.66700000000000004</v>
      </c>
      <c r="Z2251">
        <v>827</v>
      </c>
      <c r="AA2251">
        <v>6</v>
      </c>
      <c r="AB2251">
        <v>2</v>
      </c>
    </row>
    <row r="2252" spans="1:28" x14ac:dyDescent="0.25">
      <c r="A2252">
        <v>2008</v>
      </c>
      <c r="B2252">
        <v>52</v>
      </c>
      <c r="C2252" t="s">
        <v>398</v>
      </c>
      <c r="D2252" t="str">
        <f>IFERROR(INDEX('Draft Master List'!E:F,MATCH(C2252,'Draft Master List'!E:E,0),2),"N/A")</f>
        <v>1222008</v>
      </c>
      <c r="E2252" t="s">
        <v>27</v>
      </c>
      <c r="F2252">
        <v>24</v>
      </c>
      <c r="G2252" t="s">
        <v>643</v>
      </c>
      <c r="H2252">
        <v>16</v>
      </c>
      <c r="I2252">
        <v>3</v>
      </c>
      <c r="J2252">
        <v>92</v>
      </c>
      <c r="K2252">
        <v>472</v>
      </c>
      <c r="L2252">
        <v>2</v>
      </c>
      <c r="M2252">
        <v>38</v>
      </c>
      <c r="N2252">
        <v>5.0999999999999996</v>
      </c>
      <c r="O2252">
        <v>29.5</v>
      </c>
      <c r="P2252">
        <v>5.8</v>
      </c>
      <c r="Q2252">
        <v>30</v>
      </c>
      <c r="R2252">
        <v>21</v>
      </c>
      <c r="S2252">
        <v>185</v>
      </c>
      <c r="T2252">
        <v>8.8000000000000007</v>
      </c>
      <c r="U2252">
        <v>0</v>
      </c>
      <c r="V2252">
        <v>50</v>
      </c>
      <c r="W2252">
        <v>1.3</v>
      </c>
      <c r="X2252">
        <v>11.6</v>
      </c>
      <c r="Y2252" s="2">
        <v>0.7</v>
      </c>
      <c r="Z2252">
        <v>657</v>
      </c>
      <c r="AA2252">
        <v>2</v>
      </c>
      <c r="AB2252">
        <v>0</v>
      </c>
    </row>
    <row r="2253" spans="1:28" x14ac:dyDescent="0.25">
      <c r="A2253">
        <v>2008</v>
      </c>
      <c r="B2253">
        <v>53</v>
      </c>
      <c r="C2253" t="s">
        <v>701</v>
      </c>
      <c r="D2253" t="str">
        <f>IFERROR(INDEX('Draft Master List'!E:F,MATCH(C2253,'Draft Master List'!E:E,0),2),"N/A")</f>
        <v>N/A</v>
      </c>
      <c r="E2253" t="s">
        <v>30</v>
      </c>
      <c r="F2253">
        <v>32</v>
      </c>
      <c r="G2253" t="s">
        <v>643</v>
      </c>
      <c r="H2253">
        <v>15</v>
      </c>
      <c r="I2253">
        <v>3</v>
      </c>
      <c r="J2253">
        <v>83</v>
      </c>
      <c r="K2253">
        <v>507</v>
      </c>
      <c r="L2253">
        <v>3</v>
      </c>
      <c r="M2253">
        <v>41</v>
      </c>
      <c r="N2253">
        <v>6.1</v>
      </c>
      <c r="O2253">
        <v>33.799999999999997</v>
      </c>
      <c r="P2253">
        <v>5.5</v>
      </c>
      <c r="Q2253">
        <v>74</v>
      </c>
      <c r="R2253">
        <v>58</v>
      </c>
      <c r="S2253">
        <v>486</v>
      </c>
      <c r="T2253">
        <v>8.4</v>
      </c>
      <c r="U2253">
        <v>3</v>
      </c>
      <c r="V2253">
        <v>22</v>
      </c>
      <c r="W2253">
        <v>3.9</v>
      </c>
      <c r="X2253">
        <v>32.4</v>
      </c>
      <c r="Y2253" s="2">
        <v>0.78400000000000003</v>
      </c>
      <c r="Z2253">
        <v>993</v>
      </c>
      <c r="AA2253">
        <v>6</v>
      </c>
      <c r="AB2253">
        <v>0</v>
      </c>
    </row>
    <row r="2254" spans="1:28" x14ac:dyDescent="0.25">
      <c r="A2254">
        <v>2008</v>
      </c>
      <c r="B2254">
        <v>54</v>
      </c>
      <c r="C2254" t="s">
        <v>1382</v>
      </c>
      <c r="D2254" t="str">
        <f>IFERROR(INDEX('Draft Master List'!E:F,MATCH(C2254,'Draft Master List'!E:E,0),2),"N/A")</f>
        <v>N/A</v>
      </c>
      <c r="E2254" t="s">
        <v>30</v>
      </c>
      <c r="F2254">
        <v>30</v>
      </c>
      <c r="H2254">
        <v>8</v>
      </c>
      <c r="I2254">
        <v>0</v>
      </c>
      <c r="J2254">
        <v>80</v>
      </c>
      <c r="K2254">
        <v>363</v>
      </c>
      <c r="L2254">
        <v>4</v>
      </c>
      <c r="M2254">
        <v>49</v>
      </c>
      <c r="N2254">
        <v>4.5</v>
      </c>
      <c r="O2254">
        <v>45.4</v>
      </c>
      <c r="P2254">
        <v>10</v>
      </c>
      <c r="Z2254">
        <v>363</v>
      </c>
      <c r="AA2254">
        <v>4</v>
      </c>
      <c r="AB2254">
        <v>1</v>
      </c>
    </row>
    <row r="2255" spans="1:28" x14ac:dyDescent="0.25">
      <c r="A2255">
        <v>2008</v>
      </c>
      <c r="B2255">
        <v>55</v>
      </c>
      <c r="C2255" t="s">
        <v>470</v>
      </c>
      <c r="D2255" t="str">
        <f>IFERROR(INDEX('Draft Master List'!E:F,MATCH(C2255,'Draft Master List'!E:E,0),2),"N/A")</f>
        <v>1072007</v>
      </c>
      <c r="E2255" t="s">
        <v>223</v>
      </c>
      <c r="F2255">
        <v>23</v>
      </c>
      <c r="G2255" t="s">
        <v>643</v>
      </c>
      <c r="H2255">
        <v>12</v>
      </c>
      <c r="I2255">
        <v>5</v>
      </c>
      <c r="J2255">
        <v>79</v>
      </c>
      <c r="K2255">
        <v>296</v>
      </c>
      <c r="L2255">
        <v>0</v>
      </c>
      <c r="M2255">
        <v>24</v>
      </c>
      <c r="N2255">
        <v>3.7</v>
      </c>
      <c r="O2255">
        <v>24.7</v>
      </c>
      <c r="P2255">
        <v>6.6</v>
      </c>
      <c r="Q2255">
        <v>27</v>
      </c>
      <c r="R2255">
        <v>18</v>
      </c>
      <c r="S2255">
        <v>132</v>
      </c>
      <c r="T2255">
        <v>7.3</v>
      </c>
      <c r="U2255">
        <v>0</v>
      </c>
      <c r="V2255">
        <v>27</v>
      </c>
      <c r="W2255">
        <v>1.5</v>
      </c>
      <c r="X2255">
        <v>11</v>
      </c>
      <c r="Y2255" s="2">
        <v>0.66700000000000004</v>
      </c>
      <c r="Z2255">
        <v>428</v>
      </c>
      <c r="AA2255">
        <v>0</v>
      </c>
      <c r="AB2255">
        <v>1</v>
      </c>
    </row>
    <row r="2256" spans="1:28" x14ac:dyDescent="0.25">
      <c r="A2256">
        <v>2008</v>
      </c>
      <c r="B2256">
        <v>56</v>
      </c>
      <c r="C2256" t="s">
        <v>1327</v>
      </c>
      <c r="D2256" t="str">
        <f>IFERROR(INDEX('Draft Master List'!E:F,MATCH(C2256,'Draft Master List'!E:E,0),2),"N/A")</f>
        <v>N/A</v>
      </c>
      <c r="E2256" t="s">
        <v>6</v>
      </c>
      <c r="F2256">
        <v>30</v>
      </c>
      <c r="G2256" t="s">
        <v>643</v>
      </c>
      <c r="H2256">
        <v>14</v>
      </c>
      <c r="I2256">
        <v>2</v>
      </c>
      <c r="J2256">
        <v>76</v>
      </c>
      <c r="K2256">
        <v>369</v>
      </c>
      <c r="L2256">
        <v>2</v>
      </c>
      <c r="M2256">
        <v>33</v>
      </c>
      <c r="N2256">
        <v>4.9000000000000004</v>
      </c>
      <c r="O2256">
        <v>26.4</v>
      </c>
      <c r="P2256">
        <v>5.4</v>
      </c>
      <c r="Q2256">
        <v>32</v>
      </c>
      <c r="R2256">
        <v>26</v>
      </c>
      <c r="S2256">
        <v>324</v>
      </c>
      <c r="T2256">
        <v>12.5</v>
      </c>
      <c r="U2256">
        <v>2</v>
      </c>
      <c r="V2256">
        <v>59</v>
      </c>
      <c r="W2256">
        <v>1.9</v>
      </c>
      <c r="X2256">
        <v>23.1</v>
      </c>
      <c r="Y2256" s="2">
        <v>0.81299999999999994</v>
      </c>
      <c r="Z2256">
        <v>693</v>
      </c>
      <c r="AA2256">
        <v>4</v>
      </c>
      <c r="AB2256">
        <v>0</v>
      </c>
    </row>
    <row r="2257" spans="1:28" x14ac:dyDescent="0.25">
      <c r="A2257">
        <v>2008</v>
      </c>
      <c r="B2257">
        <v>57</v>
      </c>
      <c r="C2257" t="s">
        <v>1421</v>
      </c>
      <c r="D2257" t="str">
        <f>IFERROR(INDEX('Draft Master List'!E:F,MATCH(C2257,'Draft Master List'!E:E,0),2),"N/A")</f>
        <v>N/A</v>
      </c>
      <c r="E2257" t="s">
        <v>34</v>
      </c>
      <c r="F2257">
        <v>28</v>
      </c>
      <c r="G2257" t="s">
        <v>643</v>
      </c>
      <c r="H2257">
        <v>16</v>
      </c>
      <c r="I2257">
        <v>2</v>
      </c>
      <c r="J2257">
        <v>76</v>
      </c>
      <c r="K2257">
        <v>234</v>
      </c>
      <c r="L2257">
        <v>1</v>
      </c>
      <c r="M2257">
        <v>18</v>
      </c>
      <c r="N2257">
        <v>3.1</v>
      </c>
      <c r="O2257">
        <v>14.6</v>
      </c>
      <c r="P2257">
        <v>4.8</v>
      </c>
      <c r="Q2257">
        <v>20</v>
      </c>
      <c r="R2257">
        <v>16</v>
      </c>
      <c r="S2257">
        <v>133</v>
      </c>
      <c r="T2257">
        <v>8.3000000000000007</v>
      </c>
      <c r="U2257">
        <v>1</v>
      </c>
      <c r="V2257">
        <v>31</v>
      </c>
      <c r="W2257">
        <v>1</v>
      </c>
      <c r="X2257">
        <v>8.3000000000000007</v>
      </c>
      <c r="Y2257" s="2">
        <v>0.8</v>
      </c>
      <c r="Z2257">
        <v>367</v>
      </c>
      <c r="AA2257">
        <v>2</v>
      </c>
      <c r="AB2257">
        <v>2</v>
      </c>
    </row>
    <row r="2258" spans="1:28" x14ac:dyDescent="0.25">
      <c r="A2258">
        <v>2008</v>
      </c>
      <c r="B2258">
        <v>58</v>
      </c>
      <c r="C2258" t="s">
        <v>1422</v>
      </c>
      <c r="D2258" t="str">
        <f>IFERROR(INDEX('Draft Master List'!E:F,MATCH(C2258,'Draft Master List'!E:E,0),2),"N/A")</f>
        <v>N/A</v>
      </c>
      <c r="E2258" t="s">
        <v>12</v>
      </c>
      <c r="F2258">
        <v>29</v>
      </c>
      <c r="G2258" t="s">
        <v>643</v>
      </c>
      <c r="H2258">
        <v>14</v>
      </c>
      <c r="I2258">
        <v>4</v>
      </c>
      <c r="J2258">
        <v>76</v>
      </c>
      <c r="K2258">
        <v>237</v>
      </c>
      <c r="L2258">
        <v>1</v>
      </c>
      <c r="M2258">
        <v>27</v>
      </c>
      <c r="N2258">
        <v>3.1</v>
      </c>
      <c r="O2258">
        <v>16.899999999999999</v>
      </c>
      <c r="P2258">
        <v>5.4</v>
      </c>
      <c r="Q2258">
        <v>14</v>
      </c>
      <c r="R2258">
        <v>12</v>
      </c>
      <c r="S2258">
        <v>88</v>
      </c>
      <c r="T2258">
        <v>7.3</v>
      </c>
      <c r="U2258">
        <v>1</v>
      </c>
      <c r="V2258">
        <v>34</v>
      </c>
      <c r="W2258">
        <v>0.9</v>
      </c>
      <c r="X2258">
        <v>6.3</v>
      </c>
      <c r="Y2258" s="2">
        <v>0.85699999999999998</v>
      </c>
      <c r="Z2258">
        <v>325</v>
      </c>
      <c r="AA2258">
        <v>2</v>
      </c>
      <c r="AB2258">
        <v>1</v>
      </c>
    </row>
    <row r="2259" spans="1:28" x14ac:dyDescent="0.25">
      <c r="A2259">
        <v>2008</v>
      </c>
      <c r="B2259">
        <v>59</v>
      </c>
      <c r="C2259" t="s">
        <v>1423</v>
      </c>
      <c r="D2259" t="str">
        <f>IFERROR(INDEX('Draft Master List'!E:F,MATCH(C2259,'Draft Master List'!E:E,0),2),"N/A")</f>
        <v>N/A</v>
      </c>
      <c r="E2259" t="s">
        <v>26</v>
      </c>
      <c r="F2259">
        <v>33</v>
      </c>
      <c r="G2259" t="s">
        <v>643</v>
      </c>
      <c r="H2259">
        <v>8</v>
      </c>
      <c r="I2259">
        <v>3</v>
      </c>
      <c r="J2259">
        <v>76</v>
      </c>
      <c r="K2259">
        <v>320</v>
      </c>
      <c r="L2259">
        <v>4</v>
      </c>
      <c r="M2259">
        <v>20</v>
      </c>
      <c r="N2259">
        <v>4.2</v>
      </c>
      <c r="O2259">
        <v>40</v>
      </c>
      <c r="P2259">
        <v>9.5</v>
      </c>
      <c r="Q2259">
        <v>13</v>
      </c>
      <c r="R2259">
        <v>10</v>
      </c>
      <c r="S2259">
        <v>112</v>
      </c>
      <c r="T2259">
        <v>11.2</v>
      </c>
      <c r="U2259">
        <v>0</v>
      </c>
      <c r="V2259">
        <v>40</v>
      </c>
      <c r="W2259">
        <v>1.3</v>
      </c>
      <c r="X2259">
        <v>14</v>
      </c>
      <c r="Y2259" s="2">
        <v>0.76900000000000002</v>
      </c>
      <c r="Z2259">
        <v>432</v>
      </c>
      <c r="AA2259">
        <v>4</v>
      </c>
      <c r="AB2259">
        <v>0</v>
      </c>
    </row>
    <row r="2260" spans="1:28" x14ac:dyDescent="0.25">
      <c r="A2260">
        <v>2008</v>
      </c>
      <c r="B2260">
        <v>60</v>
      </c>
      <c r="C2260" t="s">
        <v>533</v>
      </c>
      <c r="D2260" t="str">
        <f>IFERROR(INDEX('Draft Master List'!E:F,MATCH(C2260,'Draft Master List'!E:E,0),2),"N/A")</f>
        <v>1172006</v>
      </c>
      <c r="E2260" t="s">
        <v>32</v>
      </c>
      <c r="F2260">
        <v>26</v>
      </c>
      <c r="G2260" t="s">
        <v>643</v>
      </c>
      <c r="H2260">
        <v>16</v>
      </c>
      <c r="I2260">
        <v>1</v>
      </c>
      <c r="J2260">
        <v>76</v>
      </c>
      <c r="K2260">
        <v>448</v>
      </c>
      <c r="L2260">
        <v>6</v>
      </c>
      <c r="M2260">
        <v>61</v>
      </c>
      <c r="N2260">
        <v>5.9</v>
      </c>
      <c r="O2260">
        <v>28</v>
      </c>
      <c r="P2260">
        <v>4.8</v>
      </c>
      <c r="Q2260">
        <v>61</v>
      </c>
      <c r="R2260">
        <v>47</v>
      </c>
      <c r="S2260">
        <v>355</v>
      </c>
      <c r="T2260">
        <v>7.6</v>
      </c>
      <c r="U2260">
        <v>2</v>
      </c>
      <c r="V2260">
        <v>40</v>
      </c>
      <c r="W2260">
        <v>2.9</v>
      </c>
      <c r="X2260">
        <v>22.2</v>
      </c>
      <c r="Y2260" s="2">
        <v>0.77</v>
      </c>
      <c r="Z2260">
        <v>803</v>
      </c>
      <c r="AA2260">
        <v>8</v>
      </c>
      <c r="AB2260">
        <v>3</v>
      </c>
    </row>
    <row r="2261" spans="1:28" x14ac:dyDescent="0.25">
      <c r="A2261">
        <v>2008</v>
      </c>
      <c r="B2261">
        <v>61</v>
      </c>
      <c r="C2261" t="s">
        <v>1379</v>
      </c>
      <c r="D2261" t="str">
        <f>IFERROR(INDEX('Draft Master List'!E:F,MATCH(C2261,'Draft Master List'!E:E,0),2),"N/A")</f>
        <v>N/A</v>
      </c>
      <c r="E2261" t="s">
        <v>23</v>
      </c>
      <c r="F2261">
        <v>31</v>
      </c>
      <c r="G2261" t="s">
        <v>643</v>
      </c>
      <c r="H2261">
        <v>8</v>
      </c>
      <c r="I2261">
        <v>1</v>
      </c>
      <c r="J2261">
        <v>74</v>
      </c>
      <c r="K2261">
        <v>294</v>
      </c>
      <c r="L2261">
        <v>3</v>
      </c>
      <c r="M2261">
        <v>14</v>
      </c>
      <c r="N2261">
        <v>4</v>
      </c>
      <c r="O2261">
        <v>36.799999999999997</v>
      </c>
      <c r="P2261">
        <v>9.3000000000000007</v>
      </c>
      <c r="Q2261">
        <v>14</v>
      </c>
      <c r="R2261">
        <v>11</v>
      </c>
      <c r="S2261">
        <v>32</v>
      </c>
      <c r="T2261">
        <v>2.9</v>
      </c>
      <c r="U2261">
        <v>0</v>
      </c>
      <c r="V2261">
        <v>8</v>
      </c>
      <c r="W2261">
        <v>1.4</v>
      </c>
      <c r="X2261">
        <v>4</v>
      </c>
      <c r="Y2261" s="2">
        <v>0.78600000000000003</v>
      </c>
      <c r="Z2261">
        <v>326</v>
      </c>
      <c r="AA2261">
        <v>3</v>
      </c>
      <c r="AB2261">
        <v>0</v>
      </c>
    </row>
    <row r="2262" spans="1:28" x14ac:dyDescent="0.25">
      <c r="A2262">
        <v>2008</v>
      </c>
      <c r="B2262">
        <v>62</v>
      </c>
      <c r="C2262" t="s">
        <v>1192</v>
      </c>
      <c r="D2262" t="str">
        <f>IFERROR(INDEX('Draft Master List'!E:F,MATCH(C2262,'Draft Master List'!E:E,0),2),"N/A")</f>
        <v>N/A</v>
      </c>
      <c r="E2262" t="s">
        <v>30</v>
      </c>
      <c r="F2262">
        <v>23</v>
      </c>
      <c r="G2262" t="s">
        <v>643</v>
      </c>
      <c r="H2262">
        <v>9</v>
      </c>
      <c r="I2262">
        <v>3</v>
      </c>
      <c r="J2262">
        <v>74</v>
      </c>
      <c r="K2262">
        <v>275</v>
      </c>
      <c r="L2262">
        <v>5</v>
      </c>
      <c r="M2262">
        <v>15</v>
      </c>
      <c r="N2262">
        <v>3.7</v>
      </c>
      <c r="O2262">
        <v>30.6</v>
      </c>
      <c r="P2262">
        <v>8.1999999999999993</v>
      </c>
      <c r="Q2262">
        <v>6</v>
      </c>
      <c r="R2262">
        <v>3</v>
      </c>
      <c r="S2262">
        <v>37</v>
      </c>
      <c r="T2262">
        <v>12.3</v>
      </c>
      <c r="U2262">
        <v>0</v>
      </c>
      <c r="V2262">
        <v>20</v>
      </c>
      <c r="W2262">
        <v>0.3</v>
      </c>
      <c r="X2262">
        <v>4.0999999999999996</v>
      </c>
      <c r="Y2262" s="2">
        <v>0.5</v>
      </c>
      <c r="Z2262">
        <v>312</v>
      </c>
      <c r="AA2262">
        <v>5</v>
      </c>
      <c r="AB2262">
        <v>0</v>
      </c>
    </row>
    <row r="2263" spans="1:28" x14ac:dyDescent="0.25">
      <c r="A2263">
        <v>2008</v>
      </c>
      <c r="B2263">
        <v>63</v>
      </c>
      <c r="C2263" t="s">
        <v>69</v>
      </c>
      <c r="D2263" t="str">
        <f>IFERROR(INDEX('Draft Master List'!E:F,MATCH(C2263,'Draft Master List'!E:E,0),2),"N/A")</f>
        <v>N/A</v>
      </c>
      <c r="E2263" t="s">
        <v>30</v>
      </c>
      <c r="F2263">
        <v>26</v>
      </c>
      <c r="G2263" t="s">
        <v>1</v>
      </c>
      <c r="H2263">
        <v>16</v>
      </c>
      <c r="I2263">
        <v>15</v>
      </c>
      <c r="J2263">
        <v>73</v>
      </c>
      <c r="K2263">
        <v>270</v>
      </c>
      <c r="L2263">
        <v>2</v>
      </c>
      <c r="M2263">
        <v>19</v>
      </c>
      <c r="N2263">
        <v>3.7</v>
      </c>
      <c r="O2263">
        <v>16.899999999999999</v>
      </c>
      <c r="P2263">
        <v>4.5999999999999996</v>
      </c>
      <c r="Z2263">
        <v>270</v>
      </c>
      <c r="AA2263">
        <v>2</v>
      </c>
      <c r="AB2263">
        <v>7</v>
      </c>
    </row>
    <row r="2264" spans="1:28" x14ac:dyDescent="0.25">
      <c r="A2264">
        <v>2008</v>
      </c>
      <c r="B2264">
        <v>64</v>
      </c>
      <c r="C2264" t="s">
        <v>618</v>
      </c>
      <c r="D2264" t="str">
        <f>IFERROR(INDEX('Draft Master List'!E:F,MATCH(C2264,'Draft Master List'!E:E,0),2),"N/A")</f>
        <v>N/A</v>
      </c>
      <c r="E2264" t="s">
        <v>4</v>
      </c>
      <c r="F2264">
        <v>30</v>
      </c>
      <c r="G2264" t="s">
        <v>1</v>
      </c>
      <c r="H2264">
        <v>16</v>
      </c>
      <c r="I2264">
        <v>16</v>
      </c>
      <c r="J2264">
        <v>73</v>
      </c>
      <c r="K2264">
        <v>322</v>
      </c>
      <c r="L2264">
        <v>2</v>
      </c>
      <c r="M2264">
        <v>24</v>
      </c>
      <c r="N2264">
        <v>4.4000000000000004</v>
      </c>
      <c r="O2264">
        <v>20.100000000000001</v>
      </c>
      <c r="P2264">
        <v>4.5999999999999996</v>
      </c>
      <c r="Q2264">
        <v>1</v>
      </c>
      <c r="R2264">
        <v>1</v>
      </c>
      <c r="S2264">
        <v>-6</v>
      </c>
      <c r="T2264">
        <v>-6</v>
      </c>
      <c r="U2264">
        <v>0</v>
      </c>
      <c r="V2264">
        <v>-6</v>
      </c>
      <c r="W2264">
        <v>0.1</v>
      </c>
      <c r="X2264">
        <v>-0.4</v>
      </c>
      <c r="Y2264" s="2">
        <v>1</v>
      </c>
      <c r="Z2264">
        <v>316</v>
      </c>
      <c r="AA2264">
        <v>2</v>
      </c>
      <c r="AB2264">
        <v>7</v>
      </c>
    </row>
    <row r="2265" spans="1:28" x14ac:dyDescent="0.25">
      <c r="A2265">
        <v>2008</v>
      </c>
      <c r="B2265">
        <v>65</v>
      </c>
      <c r="C2265" t="s">
        <v>431</v>
      </c>
      <c r="D2265" t="str">
        <f>IFERROR(INDEX('Draft Master List'!E:F,MATCH(C2265,'Draft Master List'!E:E,0),2),"N/A")</f>
        <v>2272008</v>
      </c>
      <c r="E2265" t="s">
        <v>26</v>
      </c>
      <c r="F2265">
        <v>22</v>
      </c>
      <c r="G2265" t="s">
        <v>976</v>
      </c>
      <c r="H2265">
        <v>12</v>
      </c>
      <c r="I2265">
        <v>6</v>
      </c>
      <c r="J2265">
        <v>68</v>
      </c>
      <c r="K2265">
        <v>343</v>
      </c>
      <c r="L2265">
        <v>5</v>
      </c>
      <c r="M2265">
        <v>19</v>
      </c>
      <c r="N2265">
        <v>5</v>
      </c>
      <c r="O2265">
        <v>28.6</v>
      </c>
      <c r="P2265">
        <v>5.7</v>
      </c>
      <c r="Q2265">
        <v>19</v>
      </c>
      <c r="R2265">
        <v>14</v>
      </c>
      <c r="S2265">
        <v>179</v>
      </c>
      <c r="T2265">
        <v>12.8</v>
      </c>
      <c r="U2265">
        <v>1</v>
      </c>
      <c r="V2265">
        <v>47</v>
      </c>
      <c r="W2265">
        <v>1.2</v>
      </c>
      <c r="X2265">
        <v>14.9</v>
      </c>
      <c r="Y2265" s="2">
        <v>0.73699999999999999</v>
      </c>
      <c r="Z2265">
        <v>522</v>
      </c>
      <c r="AA2265">
        <v>6</v>
      </c>
      <c r="AB2265">
        <v>0</v>
      </c>
    </row>
    <row r="2266" spans="1:28" x14ac:dyDescent="0.25">
      <c r="A2266">
        <v>2008</v>
      </c>
      <c r="B2266">
        <v>66</v>
      </c>
      <c r="C2266" t="s">
        <v>507</v>
      </c>
      <c r="D2266" t="str">
        <f>IFERROR(INDEX('Draft Master List'!E:F,MATCH(C2266,'Draft Master List'!E:E,0),2),"N/A")</f>
        <v>2502007</v>
      </c>
      <c r="E2266" t="s">
        <v>9</v>
      </c>
      <c r="F2266">
        <v>22</v>
      </c>
      <c r="H2266">
        <v>15</v>
      </c>
      <c r="I2266">
        <v>0</v>
      </c>
      <c r="J2266">
        <v>67</v>
      </c>
      <c r="K2266">
        <v>355</v>
      </c>
      <c r="L2266">
        <v>1</v>
      </c>
      <c r="M2266">
        <v>77</v>
      </c>
      <c r="N2266">
        <v>5.3</v>
      </c>
      <c r="O2266">
        <v>23.7</v>
      </c>
      <c r="P2266">
        <v>4.5</v>
      </c>
      <c r="Q2266">
        <v>6</v>
      </c>
      <c r="R2266">
        <v>5</v>
      </c>
      <c r="S2266">
        <v>42</v>
      </c>
      <c r="T2266">
        <v>8.4</v>
      </c>
      <c r="U2266">
        <v>1</v>
      </c>
      <c r="V2266">
        <v>18</v>
      </c>
      <c r="W2266">
        <v>0.3</v>
      </c>
      <c r="X2266">
        <v>2.8</v>
      </c>
      <c r="Y2266" s="2">
        <v>0.83299999999999996</v>
      </c>
      <c r="Z2266">
        <v>397</v>
      </c>
      <c r="AA2266">
        <v>2</v>
      </c>
      <c r="AB2266">
        <v>3</v>
      </c>
    </row>
    <row r="2267" spans="1:28" x14ac:dyDescent="0.25">
      <c r="A2267">
        <v>2008</v>
      </c>
      <c r="B2267">
        <v>67</v>
      </c>
      <c r="C2267" t="s">
        <v>99</v>
      </c>
      <c r="D2267" t="str">
        <f>IFERROR(INDEX('Draft Master List'!E:F,MATCH(C2267,'Draft Master List'!E:E,0),2),"N/A")</f>
        <v>732008</v>
      </c>
      <c r="E2267" t="s">
        <v>25</v>
      </c>
      <c r="F2267">
        <v>22</v>
      </c>
      <c r="G2267" t="s">
        <v>643</v>
      </c>
      <c r="H2267">
        <v>16</v>
      </c>
      <c r="I2267">
        <v>2</v>
      </c>
      <c r="J2267">
        <v>67</v>
      </c>
      <c r="K2267">
        <v>357</v>
      </c>
      <c r="L2267">
        <v>0</v>
      </c>
      <c r="M2267">
        <v>30</v>
      </c>
      <c r="N2267">
        <v>5.3</v>
      </c>
      <c r="O2267">
        <v>22.3</v>
      </c>
      <c r="P2267">
        <v>4.2</v>
      </c>
      <c r="Q2267">
        <v>39</v>
      </c>
      <c r="R2267">
        <v>27</v>
      </c>
      <c r="S2267">
        <v>272</v>
      </c>
      <c r="T2267">
        <v>10.1</v>
      </c>
      <c r="U2267">
        <v>1</v>
      </c>
      <c r="V2267">
        <v>75</v>
      </c>
      <c r="W2267">
        <v>1.7</v>
      </c>
      <c r="X2267">
        <v>17</v>
      </c>
      <c r="Y2267" s="2">
        <v>0.69199999999999995</v>
      </c>
      <c r="Z2267">
        <v>629</v>
      </c>
      <c r="AA2267">
        <v>1</v>
      </c>
      <c r="AB2267">
        <v>2</v>
      </c>
    </row>
    <row r="2268" spans="1:28" x14ac:dyDescent="0.25">
      <c r="A2268">
        <v>2008</v>
      </c>
      <c r="B2268">
        <v>68</v>
      </c>
      <c r="C2268" t="s">
        <v>1287</v>
      </c>
      <c r="D2268" t="str">
        <f>IFERROR(INDEX('Draft Master List'!E:F,MATCH(C2268,'Draft Master List'!E:E,0),2),"N/A")</f>
        <v>N/A</v>
      </c>
      <c r="E2268" t="s">
        <v>14</v>
      </c>
      <c r="F2268">
        <v>26</v>
      </c>
      <c r="G2268" t="s">
        <v>643</v>
      </c>
      <c r="H2268">
        <v>6</v>
      </c>
      <c r="I2268">
        <v>1</v>
      </c>
      <c r="J2268">
        <v>63</v>
      </c>
      <c r="K2268">
        <v>233</v>
      </c>
      <c r="L2268">
        <v>4</v>
      </c>
      <c r="M2268">
        <v>28</v>
      </c>
      <c r="N2268">
        <v>3.7</v>
      </c>
      <c r="O2268">
        <v>38.799999999999997</v>
      </c>
      <c r="P2268">
        <v>10.5</v>
      </c>
      <c r="Q2268">
        <v>7</v>
      </c>
      <c r="R2268">
        <v>7</v>
      </c>
      <c r="S2268">
        <v>43</v>
      </c>
      <c r="T2268">
        <v>6.1</v>
      </c>
      <c r="U2268">
        <v>0</v>
      </c>
      <c r="V2268">
        <v>25</v>
      </c>
      <c r="W2268">
        <v>1.2</v>
      </c>
      <c r="X2268">
        <v>7.2</v>
      </c>
      <c r="Y2268" s="2">
        <v>1</v>
      </c>
      <c r="Z2268">
        <v>276</v>
      </c>
      <c r="AA2268">
        <v>4</v>
      </c>
      <c r="AB2268">
        <v>1</v>
      </c>
    </row>
    <row r="2269" spans="1:28" x14ac:dyDescent="0.25">
      <c r="A2269">
        <v>2008</v>
      </c>
      <c r="B2269">
        <v>69</v>
      </c>
      <c r="C2269" t="s">
        <v>1424</v>
      </c>
      <c r="D2269" t="str">
        <f>IFERROR(INDEX('Draft Master List'!E:F,MATCH(C2269,'Draft Master List'!E:E,0),2),"N/A")</f>
        <v>N/A</v>
      </c>
      <c r="E2269" t="s">
        <v>19</v>
      </c>
      <c r="F2269">
        <v>27</v>
      </c>
      <c r="H2269">
        <v>16</v>
      </c>
      <c r="I2269">
        <v>0</v>
      </c>
      <c r="J2269">
        <v>62</v>
      </c>
      <c r="K2269">
        <v>172</v>
      </c>
      <c r="L2269">
        <v>8</v>
      </c>
      <c r="M2269">
        <v>29</v>
      </c>
      <c r="N2269">
        <v>2.8</v>
      </c>
      <c r="O2269">
        <v>10.8</v>
      </c>
      <c r="P2269">
        <v>3.9</v>
      </c>
      <c r="Q2269">
        <v>1</v>
      </c>
      <c r="R2269">
        <v>0</v>
      </c>
      <c r="S2269">
        <v>0</v>
      </c>
      <c r="U2269">
        <v>0</v>
      </c>
      <c r="V2269">
        <v>0</v>
      </c>
      <c r="W2269">
        <v>0</v>
      </c>
      <c r="X2269">
        <v>0</v>
      </c>
      <c r="Y2269" s="2">
        <v>0</v>
      </c>
      <c r="Z2269">
        <v>172</v>
      </c>
      <c r="AA2269">
        <v>8</v>
      </c>
      <c r="AB2269">
        <v>0</v>
      </c>
    </row>
    <row r="2270" spans="1:28" x14ac:dyDescent="0.25">
      <c r="A2270">
        <v>2008</v>
      </c>
      <c r="B2270">
        <v>70</v>
      </c>
      <c r="C2270" t="s">
        <v>494</v>
      </c>
      <c r="D2270" t="str">
        <f>IFERROR(INDEX('Draft Master List'!E:F,MATCH(C2270,'Draft Master List'!E:E,0),2),"N/A")</f>
        <v>2172007</v>
      </c>
      <c r="E2270" t="s">
        <v>25</v>
      </c>
      <c r="F2270">
        <v>24</v>
      </c>
      <c r="G2270" t="s">
        <v>1</v>
      </c>
      <c r="H2270">
        <v>14</v>
      </c>
      <c r="I2270">
        <v>11</v>
      </c>
      <c r="J2270">
        <v>62</v>
      </c>
      <c r="K2270">
        <v>386</v>
      </c>
      <c r="L2270">
        <v>3</v>
      </c>
      <c r="M2270">
        <v>32</v>
      </c>
      <c r="N2270">
        <v>6.2</v>
      </c>
      <c r="O2270">
        <v>27.6</v>
      </c>
      <c r="P2270">
        <v>4.4000000000000004</v>
      </c>
      <c r="Q2270">
        <v>1</v>
      </c>
      <c r="R2270">
        <v>1</v>
      </c>
      <c r="S2270">
        <v>37</v>
      </c>
      <c r="T2270">
        <v>37</v>
      </c>
      <c r="U2270">
        <v>1</v>
      </c>
      <c r="V2270">
        <v>37</v>
      </c>
      <c r="W2270">
        <v>0.1</v>
      </c>
      <c r="X2270">
        <v>2.6</v>
      </c>
      <c r="Y2270" s="2">
        <v>1</v>
      </c>
      <c r="Z2270">
        <v>423</v>
      </c>
      <c r="AA2270">
        <v>4</v>
      </c>
      <c r="AB2270">
        <v>6</v>
      </c>
    </row>
    <row r="2271" spans="1:28" x14ac:dyDescent="0.25">
      <c r="A2271">
        <v>2008</v>
      </c>
      <c r="B2271">
        <v>71</v>
      </c>
      <c r="C2271" t="s">
        <v>1330</v>
      </c>
      <c r="D2271" t="str">
        <f>IFERROR(INDEX('Draft Master List'!E:F,MATCH(C2271,'Draft Master List'!E:E,0),2),"N/A")</f>
        <v>N/A</v>
      </c>
      <c r="E2271" t="s">
        <v>7</v>
      </c>
      <c r="F2271">
        <v>29</v>
      </c>
      <c r="H2271">
        <v>13</v>
      </c>
      <c r="I2271">
        <v>0</v>
      </c>
      <c r="J2271">
        <v>61</v>
      </c>
      <c r="K2271">
        <v>206</v>
      </c>
      <c r="L2271">
        <v>1</v>
      </c>
      <c r="M2271">
        <v>14</v>
      </c>
      <c r="N2271">
        <v>3.4</v>
      </c>
      <c r="O2271">
        <v>15.8</v>
      </c>
      <c r="P2271">
        <v>4.7</v>
      </c>
      <c r="Q2271">
        <v>35</v>
      </c>
      <c r="R2271">
        <v>22</v>
      </c>
      <c r="S2271">
        <v>200</v>
      </c>
      <c r="T2271">
        <v>9.1</v>
      </c>
      <c r="U2271">
        <v>0</v>
      </c>
      <c r="V2271">
        <v>27</v>
      </c>
      <c r="W2271">
        <v>1.7</v>
      </c>
      <c r="X2271">
        <v>15.4</v>
      </c>
      <c r="Y2271" s="2">
        <v>0.629</v>
      </c>
      <c r="Z2271">
        <v>406</v>
      </c>
      <c r="AA2271">
        <v>1</v>
      </c>
      <c r="AB2271">
        <v>1</v>
      </c>
    </row>
    <row r="2272" spans="1:28" x14ac:dyDescent="0.25">
      <c r="A2272">
        <v>2008</v>
      </c>
      <c r="B2272">
        <v>72</v>
      </c>
      <c r="C2272" t="s">
        <v>1196</v>
      </c>
      <c r="D2272" t="str">
        <f>IFERROR(INDEX('Draft Master List'!E:F,MATCH(C2272,'Draft Master List'!E:E,0),2),"N/A")</f>
        <v>N/A</v>
      </c>
      <c r="E2272" t="s">
        <v>13</v>
      </c>
      <c r="F2272">
        <v>25</v>
      </c>
      <c r="H2272">
        <v>16</v>
      </c>
      <c r="I2272">
        <v>0</v>
      </c>
      <c r="J2272">
        <v>61</v>
      </c>
      <c r="K2272">
        <v>330</v>
      </c>
      <c r="L2272">
        <v>1</v>
      </c>
      <c r="M2272">
        <v>37</v>
      </c>
      <c r="N2272">
        <v>5.4</v>
      </c>
      <c r="O2272">
        <v>20.6</v>
      </c>
      <c r="P2272">
        <v>3.8</v>
      </c>
      <c r="Q2272">
        <v>34</v>
      </c>
      <c r="R2272">
        <v>29</v>
      </c>
      <c r="S2272">
        <v>342</v>
      </c>
      <c r="T2272">
        <v>11.8</v>
      </c>
      <c r="U2272">
        <v>5</v>
      </c>
      <c r="V2272">
        <v>66</v>
      </c>
      <c r="W2272">
        <v>1.8</v>
      </c>
      <c r="X2272">
        <v>21.4</v>
      </c>
      <c r="Y2272" s="2">
        <v>0.85299999999999998</v>
      </c>
      <c r="Z2272">
        <v>672</v>
      </c>
      <c r="AA2272">
        <v>6</v>
      </c>
      <c r="AB2272">
        <v>3</v>
      </c>
    </row>
    <row r="2273" spans="1:28" x14ac:dyDescent="0.25">
      <c r="A2273">
        <v>2008</v>
      </c>
      <c r="B2273">
        <v>73</v>
      </c>
      <c r="C2273" t="s">
        <v>1425</v>
      </c>
      <c r="D2273" t="str">
        <f>IFERROR(INDEX('Draft Master List'!E:F,MATCH(C2273,'Draft Master List'!E:E,0),2),"N/A")</f>
        <v>N/A</v>
      </c>
      <c r="E2273" t="s">
        <v>26</v>
      </c>
      <c r="F2273">
        <v>25</v>
      </c>
      <c r="G2273" t="s">
        <v>643</v>
      </c>
      <c r="H2273">
        <v>8</v>
      </c>
      <c r="I2273">
        <v>5</v>
      </c>
      <c r="J2273">
        <v>61</v>
      </c>
      <c r="K2273">
        <v>303</v>
      </c>
      <c r="L2273">
        <v>1</v>
      </c>
      <c r="M2273">
        <v>49</v>
      </c>
      <c r="N2273">
        <v>5</v>
      </c>
      <c r="O2273">
        <v>37.9</v>
      </c>
      <c r="P2273">
        <v>7.6</v>
      </c>
      <c r="Q2273">
        <v>8</v>
      </c>
      <c r="R2273">
        <v>3</v>
      </c>
      <c r="S2273">
        <v>16</v>
      </c>
      <c r="T2273">
        <v>5.3</v>
      </c>
      <c r="U2273">
        <v>0</v>
      </c>
      <c r="V2273">
        <v>8</v>
      </c>
      <c r="W2273">
        <v>0.4</v>
      </c>
      <c r="X2273">
        <v>2</v>
      </c>
      <c r="Y2273" s="2">
        <v>0.375</v>
      </c>
      <c r="Z2273">
        <v>319</v>
      </c>
      <c r="AA2273">
        <v>1</v>
      </c>
      <c r="AB2273">
        <v>1</v>
      </c>
    </row>
    <row r="2274" spans="1:28" x14ac:dyDescent="0.25">
      <c r="A2274">
        <v>2008</v>
      </c>
      <c r="B2274">
        <v>74</v>
      </c>
      <c r="C2274" t="s">
        <v>31</v>
      </c>
      <c r="D2274" t="str">
        <f>IFERROR(INDEX('Draft Master List'!E:F,MATCH(C2274,'Draft Master List'!E:E,0),2),"N/A")</f>
        <v>N/A</v>
      </c>
      <c r="E2274" t="s">
        <v>15</v>
      </c>
      <c r="F2274">
        <v>26</v>
      </c>
      <c r="G2274" t="s">
        <v>1</v>
      </c>
      <c r="H2274">
        <v>13</v>
      </c>
      <c r="I2274">
        <v>12</v>
      </c>
      <c r="J2274">
        <v>60</v>
      </c>
      <c r="K2274">
        <v>304</v>
      </c>
      <c r="L2274">
        <v>2</v>
      </c>
      <c r="M2274">
        <v>22</v>
      </c>
      <c r="N2274">
        <v>5.0999999999999996</v>
      </c>
      <c r="O2274">
        <v>23.4</v>
      </c>
      <c r="P2274">
        <v>4.5999999999999996</v>
      </c>
      <c r="Q2274">
        <v>1</v>
      </c>
      <c r="R2274">
        <v>1</v>
      </c>
      <c r="S2274">
        <v>-3</v>
      </c>
      <c r="T2274">
        <v>-3</v>
      </c>
      <c r="U2274">
        <v>0</v>
      </c>
      <c r="V2274">
        <v>-3</v>
      </c>
      <c r="W2274">
        <v>0.1</v>
      </c>
      <c r="X2274">
        <v>-0.2</v>
      </c>
      <c r="Y2274" s="2">
        <v>1</v>
      </c>
      <c r="Z2274">
        <v>301</v>
      </c>
      <c r="AA2274">
        <v>2</v>
      </c>
      <c r="AB2274">
        <v>11</v>
      </c>
    </row>
    <row r="2275" spans="1:28" x14ac:dyDescent="0.25">
      <c r="A2275">
        <v>2008</v>
      </c>
      <c r="B2275">
        <v>75</v>
      </c>
      <c r="C2275" t="s">
        <v>66</v>
      </c>
      <c r="D2275" t="str">
        <f>IFERROR(INDEX('Draft Master List'!E:F,MATCH(C2275,'Draft Master List'!E:E,0),2),"N/A")</f>
        <v>112006</v>
      </c>
      <c r="E2275" t="s">
        <v>26</v>
      </c>
      <c r="F2275">
        <v>25</v>
      </c>
      <c r="G2275" t="s">
        <v>1</v>
      </c>
      <c r="H2275">
        <v>16</v>
      </c>
      <c r="I2275">
        <v>16</v>
      </c>
      <c r="J2275">
        <v>57</v>
      </c>
      <c r="K2275">
        <v>200</v>
      </c>
      <c r="L2275">
        <v>2</v>
      </c>
      <c r="M2275">
        <v>18</v>
      </c>
      <c r="N2275">
        <v>3.5</v>
      </c>
      <c r="O2275">
        <v>12.5</v>
      </c>
      <c r="P2275">
        <v>3.6</v>
      </c>
      <c r="Z2275">
        <v>200</v>
      </c>
      <c r="AA2275">
        <v>2</v>
      </c>
      <c r="AB2275">
        <v>5</v>
      </c>
    </row>
    <row r="2276" spans="1:28" x14ac:dyDescent="0.25">
      <c r="A2276">
        <v>2008</v>
      </c>
      <c r="B2276">
        <v>76</v>
      </c>
      <c r="C2276" t="s">
        <v>80</v>
      </c>
      <c r="D2276" t="str">
        <f>IFERROR(INDEX('Draft Master List'!E:F,MATCH(C2276,'Draft Master List'!E:E,0),2),"N/A")</f>
        <v>N/A</v>
      </c>
      <c r="E2276" t="s">
        <v>5</v>
      </c>
      <c r="F2276">
        <v>25</v>
      </c>
      <c r="G2276" t="s">
        <v>1</v>
      </c>
      <c r="H2276">
        <v>16</v>
      </c>
      <c r="I2276">
        <v>16</v>
      </c>
      <c r="J2276">
        <v>56</v>
      </c>
      <c r="K2276">
        <v>207</v>
      </c>
      <c r="L2276">
        <v>4</v>
      </c>
      <c r="M2276">
        <v>21</v>
      </c>
      <c r="N2276">
        <v>3.7</v>
      </c>
      <c r="O2276">
        <v>12.9</v>
      </c>
      <c r="P2276">
        <v>3.5</v>
      </c>
      <c r="Z2276">
        <v>207</v>
      </c>
      <c r="AA2276">
        <v>4</v>
      </c>
      <c r="AB2276">
        <v>10</v>
      </c>
    </row>
    <row r="2277" spans="1:28" x14ac:dyDescent="0.25">
      <c r="A2277">
        <v>2008</v>
      </c>
      <c r="B2277">
        <v>77</v>
      </c>
      <c r="C2277" t="s">
        <v>82</v>
      </c>
      <c r="D2277" t="str">
        <f>IFERROR(INDEX('Draft Master List'!E:F,MATCH(C2277,'Draft Master List'!E:E,0),2),"N/A")</f>
        <v>32008</v>
      </c>
      <c r="E2277" t="s">
        <v>21</v>
      </c>
      <c r="F2277">
        <v>23</v>
      </c>
      <c r="G2277" t="s">
        <v>1</v>
      </c>
      <c r="H2277">
        <v>16</v>
      </c>
      <c r="I2277">
        <v>16</v>
      </c>
      <c r="J2277">
        <v>55</v>
      </c>
      <c r="K2277">
        <v>104</v>
      </c>
      <c r="L2277">
        <v>1</v>
      </c>
      <c r="M2277">
        <v>17</v>
      </c>
      <c r="N2277">
        <v>1.9</v>
      </c>
      <c r="O2277">
        <v>6.5</v>
      </c>
      <c r="P2277">
        <v>3.4</v>
      </c>
      <c r="Z2277">
        <v>104</v>
      </c>
      <c r="AA2277">
        <v>1</v>
      </c>
      <c r="AB2277">
        <v>6</v>
      </c>
    </row>
    <row r="2278" spans="1:28" x14ac:dyDescent="0.25">
      <c r="A2278">
        <v>2008</v>
      </c>
      <c r="B2278">
        <v>78</v>
      </c>
      <c r="C2278" t="s">
        <v>2</v>
      </c>
      <c r="D2278" t="str">
        <f>IFERROR(INDEX('Draft Master List'!E:F,MATCH(C2278,'Draft Master List'!E:E,0),2),"N/A")</f>
        <v>182008</v>
      </c>
      <c r="E2278" t="s">
        <v>3</v>
      </c>
      <c r="F2278">
        <v>23</v>
      </c>
      <c r="G2278" t="s">
        <v>1</v>
      </c>
      <c r="H2278">
        <v>16</v>
      </c>
      <c r="I2278">
        <v>16</v>
      </c>
      <c r="J2278">
        <v>52</v>
      </c>
      <c r="K2278">
        <v>180</v>
      </c>
      <c r="L2278">
        <v>2</v>
      </c>
      <c r="M2278">
        <v>38</v>
      </c>
      <c r="N2278">
        <v>3.5</v>
      </c>
      <c r="O2278">
        <v>11.3</v>
      </c>
      <c r="P2278">
        <v>3.3</v>
      </c>
      <c r="Q2278">
        <v>1</v>
      </c>
      <c r="R2278">
        <v>1</v>
      </c>
      <c r="S2278">
        <v>43</v>
      </c>
      <c r="T2278">
        <v>43</v>
      </c>
      <c r="U2278">
        <v>0</v>
      </c>
      <c r="V2278">
        <v>43</v>
      </c>
      <c r="W2278">
        <v>0.1</v>
      </c>
      <c r="X2278">
        <v>2.7</v>
      </c>
      <c r="Y2278" s="2">
        <v>1</v>
      </c>
      <c r="Z2278">
        <v>223</v>
      </c>
      <c r="AA2278">
        <v>2</v>
      </c>
      <c r="AB2278">
        <v>11</v>
      </c>
    </row>
    <row r="2279" spans="1:28" x14ac:dyDescent="0.25">
      <c r="A2279">
        <v>2008</v>
      </c>
      <c r="B2279">
        <v>79</v>
      </c>
      <c r="C2279" t="s">
        <v>569</v>
      </c>
      <c r="D2279" t="str">
        <f>IFERROR(INDEX('Draft Master List'!E:F,MATCH(C2279,'Draft Master List'!E:E,0),2),"N/A")</f>
        <v>N/A</v>
      </c>
      <c r="E2279" t="s">
        <v>7</v>
      </c>
      <c r="F2279">
        <v>27</v>
      </c>
      <c r="G2279" t="s">
        <v>1</v>
      </c>
      <c r="H2279">
        <v>16</v>
      </c>
      <c r="I2279">
        <v>16</v>
      </c>
      <c r="J2279">
        <v>47</v>
      </c>
      <c r="K2279">
        <v>258</v>
      </c>
      <c r="L2279">
        <v>1</v>
      </c>
      <c r="M2279">
        <v>23</v>
      </c>
      <c r="N2279">
        <v>5.5</v>
      </c>
      <c r="O2279">
        <v>16.100000000000001</v>
      </c>
      <c r="P2279">
        <v>2.9</v>
      </c>
      <c r="Z2279">
        <v>258</v>
      </c>
      <c r="AA2279">
        <v>1</v>
      </c>
      <c r="AB2279">
        <v>7</v>
      </c>
    </row>
    <row r="2280" spans="1:28" x14ac:dyDescent="0.25">
      <c r="A2280">
        <v>2008</v>
      </c>
      <c r="B2280">
        <v>80</v>
      </c>
      <c r="C2280" t="s">
        <v>453</v>
      </c>
      <c r="D2280" t="str">
        <f>IFERROR(INDEX('Draft Master List'!E:F,MATCH(C2280,'Draft Master List'!E:E,0),2),"N/A")</f>
        <v>632007</v>
      </c>
      <c r="E2280" t="s">
        <v>5</v>
      </c>
      <c r="F2280">
        <v>23</v>
      </c>
      <c r="H2280">
        <v>13</v>
      </c>
      <c r="I2280">
        <v>0</v>
      </c>
      <c r="J2280">
        <v>45</v>
      </c>
      <c r="K2280">
        <v>248</v>
      </c>
      <c r="L2280">
        <v>1</v>
      </c>
      <c r="M2280">
        <v>32</v>
      </c>
      <c r="N2280">
        <v>5.5</v>
      </c>
      <c r="O2280">
        <v>19.100000000000001</v>
      </c>
      <c r="P2280">
        <v>3.5</v>
      </c>
      <c r="Q2280">
        <v>39</v>
      </c>
      <c r="R2280">
        <v>30</v>
      </c>
      <c r="S2280">
        <v>185</v>
      </c>
      <c r="T2280">
        <v>6.2</v>
      </c>
      <c r="U2280">
        <v>0</v>
      </c>
      <c r="V2280">
        <v>18</v>
      </c>
      <c r="W2280">
        <v>2.2999999999999998</v>
      </c>
      <c r="X2280">
        <v>14.2</v>
      </c>
      <c r="Y2280" s="2">
        <v>0.76900000000000002</v>
      </c>
      <c r="Z2280">
        <v>433</v>
      </c>
      <c r="AA2280">
        <v>1</v>
      </c>
      <c r="AB2280">
        <v>1</v>
      </c>
    </row>
    <row r="2281" spans="1:28" x14ac:dyDescent="0.25">
      <c r="A2281">
        <v>2008</v>
      </c>
      <c r="B2281">
        <v>81</v>
      </c>
      <c r="C2281" t="s">
        <v>1426</v>
      </c>
      <c r="D2281" t="str">
        <f>IFERROR(INDEX('Draft Master List'!E:F,MATCH(C2281,'Draft Master List'!E:E,0),2),"N/A")</f>
        <v>N/A</v>
      </c>
      <c r="E2281" t="s">
        <v>26</v>
      </c>
      <c r="F2281">
        <v>27</v>
      </c>
      <c r="G2281" t="s">
        <v>643</v>
      </c>
      <c r="H2281">
        <v>7</v>
      </c>
      <c r="I2281">
        <v>3</v>
      </c>
      <c r="J2281">
        <v>44</v>
      </c>
      <c r="K2281">
        <v>249</v>
      </c>
      <c r="L2281">
        <v>2</v>
      </c>
      <c r="M2281">
        <v>37</v>
      </c>
      <c r="N2281">
        <v>5.7</v>
      </c>
      <c r="O2281">
        <v>35.6</v>
      </c>
      <c r="P2281">
        <v>6.3</v>
      </c>
      <c r="Q2281">
        <v>14</v>
      </c>
      <c r="R2281">
        <v>10</v>
      </c>
      <c r="S2281">
        <v>57</v>
      </c>
      <c r="T2281">
        <v>5.7</v>
      </c>
      <c r="U2281">
        <v>0</v>
      </c>
      <c r="V2281">
        <v>12</v>
      </c>
      <c r="W2281">
        <v>1.4</v>
      </c>
      <c r="X2281">
        <v>8.1</v>
      </c>
      <c r="Y2281" s="2">
        <v>0.71399999999999997</v>
      </c>
      <c r="Z2281">
        <v>306</v>
      </c>
      <c r="AA2281">
        <v>2</v>
      </c>
      <c r="AB2281">
        <v>0</v>
      </c>
    </row>
    <row r="2282" spans="1:28" x14ac:dyDescent="0.25">
      <c r="A2282">
        <v>2008</v>
      </c>
      <c r="B2282">
        <v>82</v>
      </c>
      <c r="C2282" t="s">
        <v>602</v>
      </c>
      <c r="D2282" t="str">
        <f>IFERROR(INDEX('Draft Master List'!E:F,MATCH(C2282,'Draft Master List'!E:E,0),2),"N/A")</f>
        <v>N/A</v>
      </c>
      <c r="E2282" t="s">
        <v>6</v>
      </c>
      <c r="F2282">
        <v>32</v>
      </c>
      <c r="G2282" t="s">
        <v>1</v>
      </c>
      <c r="H2282">
        <v>16</v>
      </c>
      <c r="I2282">
        <v>16</v>
      </c>
      <c r="J2282">
        <v>39</v>
      </c>
      <c r="K2282">
        <v>147</v>
      </c>
      <c r="L2282">
        <v>2</v>
      </c>
      <c r="M2282">
        <v>17</v>
      </c>
      <c r="N2282">
        <v>3.8</v>
      </c>
      <c r="O2282">
        <v>9.1999999999999993</v>
      </c>
      <c r="P2282">
        <v>2.4</v>
      </c>
      <c r="Z2282">
        <v>147</v>
      </c>
      <c r="AA2282">
        <v>2</v>
      </c>
      <c r="AB2282">
        <v>7</v>
      </c>
    </row>
    <row r="2283" spans="1:28" x14ac:dyDescent="0.25">
      <c r="A2283">
        <v>2008</v>
      </c>
      <c r="B2283">
        <v>83</v>
      </c>
      <c r="C2283" t="s">
        <v>464</v>
      </c>
      <c r="D2283" t="str">
        <f>IFERROR(INDEX('Draft Master List'!E:F,MATCH(C2283,'Draft Master List'!E:E,0),2),"N/A")</f>
        <v>922007</v>
      </c>
      <c r="E2283" t="s">
        <v>29</v>
      </c>
      <c r="F2283">
        <v>25</v>
      </c>
      <c r="G2283" t="s">
        <v>1</v>
      </c>
      <c r="H2283">
        <v>14</v>
      </c>
      <c r="I2283">
        <v>14</v>
      </c>
      <c r="J2283">
        <v>36</v>
      </c>
      <c r="K2283">
        <v>117</v>
      </c>
      <c r="L2283">
        <v>3</v>
      </c>
      <c r="M2283">
        <v>15</v>
      </c>
      <c r="N2283">
        <v>3.3</v>
      </c>
      <c r="O2283">
        <v>8.4</v>
      </c>
      <c r="P2283">
        <v>2.6</v>
      </c>
      <c r="Z2283">
        <v>117</v>
      </c>
      <c r="AA2283">
        <v>3</v>
      </c>
      <c r="AB2283">
        <v>9</v>
      </c>
    </row>
    <row r="2284" spans="1:28" x14ac:dyDescent="0.25">
      <c r="A2284">
        <v>2008</v>
      </c>
      <c r="B2284">
        <v>84</v>
      </c>
      <c r="C2284" t="s">
        <v>617</v>
      </c>
      <c r="D2284" t="str">
        <f>IFERROR(INDEX('Draft Master List'!E:F,MATCH(C2284,'Draft Master List'!E:E,0),2),"N/A")</f>
        <v>N/A</v>
      </c>
      <c r="E2284" t="s">
        <v>14</v>
      </c>
      <c r="F2284">
        <v>38</v>
      </c>
      <c r="G2284" t="s">
        <v>1</v>
      </c>
      <c r="H2284">
        <v>12</v>
      </c>
      <c r="I2284">
        <v>11</v>
      </c>
      <c r="J2284">
        <v>35</v>
      </c>
      <c r="K2284">
        <v>148</v>
      </c>
      <c r="L2284">
        <v>1</v>
      </c>
      <c r="M2284">
        <v>20</v>
      </c>
      <c r="N2284">
        <v>4.2</v>
      </c>
      <c r="O2284">
        <v>12.3</v>
      </c>
      <c r="P2284">
        <v>2.9</v>
      </c>
      <c r="Z2284">
        <v>148</v>
      </c>
      <c r="AA2284">
        <v>1</v>
      </c>
      <c r="AB2284">
        <v>7</v>
      </c>
    </row>
    <row r="2285" spans="1:28" x14ac:dyDescent="0.25">
      <c r="A2285">
        <v>2008</v>
      </c>
      <c r="B2285">
        <v>85</v>
      </c>
      <c r="C2285" t="s">
        <v>1427</v>
      </c>
      <c r="D2285" t="str">
        <f>IFERROR(INDEX('Draft Master List'!E:F,MATCH(C2285,'Draft Master List'!E:E,0),2),"N/A")</f>
        <v>N/A</v>
      </c>
      <c r="E2285" t="s">
        <v>26</v>
      </c>
      <c r="F2285">
        <v>26</v>
      </c>
      <c r="H2285">
        <v>8</v>
      </c>
      <c r="I2285">
        <v>0</v>
      </c>
      <c r="J2285">
        <v>35</v>
      </c>
      <c r="K2285">
        <v>144</v>
      </c>
      <c r="L2285">
        <v>0</v>
      </c>
      <c r="M2285">
        <v>16</v>
      </c>
      <c r="N2285">
        <v>4.0999999999999996</v>
      </c>
      <c r="O2285">
        <v>18</v>
      </c>
      <c r="P2285">
        <v>4.4000000000000004</v>
      </c>
      <c r="Q2285">
        <v>3</v>
      </c>
      <c r="R2285">
        <v>3</v>
      </c>
      <c r="S2285">
        <v>25</v>
      </c>
      <c r="T2285">
        <v>8.3000000000000007</v>
      </c>
      <c r="U2285">
        <v>0</v>
      </c>
      <c r="V2285">
        <v>11</v>
      </c>
      <c r="W2285">
        <v>0.4</v>
      </c>
      <c r="X2285">
        <v>3.1</v>
      </c>
      <c r="Y2285" s="2">
        <v>1</v>
      </c>
      <c r="Z2285">
        <v>169</v>
      </c>
      <c r="AA2285">
        <v>0</v>
      </c>
      <c r="AB2285">
        <v>2</v>
      </c>
    </row>
    <row r="2286" spans="1:28" x14ac:dyDescent="0.25">
      <c r="A2286">
        <v>2008</v>
      </c>
      <c r="B2286">
        <v>86</v>
      </c>
      <c r="C2286" t="s">
        <v>477</v>
      </c>
      <c r="D2286" t="str">
        <f>IFERROR(INDEX('Draft Master List'!E:F,MATCH(C2286,'Draft Master List'!E:E,0),2),"N/A")</f>
        <v>1482007</v>
      </c>
      <c r="E2286" t="s">
        <v>25</v>
      </c>
      <c r="F2286">
        <v>24</v>
      </c>
      <c r="G2286" t="s">
        <v>643</v>
      </c>
      <c r="H2286">
        <v>7</v>
      </c>
      <c r="I2286">
        <v>3</v>
      </c>
      <c r="J2286">
        <v>35</v>
      </c>
      <c r="K2286">
        <v>100</v>
      </c>
      <c r="L2286">
        <v>1</v>
      </c>
      <c r="M2286">
        <v>19</v>
      </c>
      <c r="N2286">
        <v>2.9</v>
      </c>
      <c r="O2286">
        <v>14.3</v>
      </c>
      <c r="P2286">
        <v>5</v>
      </c>
      <c r="Q2286">
        <v>11</v>
      </c>
      <c r="R2286">
        <v>10</v>
      </c>
      <c r="S2286">
        <v>52</v>
      </c>
      <c r="T2286">
        <v>5.2</v>
      </c>
      <c r="U2286">
        <v>0</v>
      </c>
      <c r="V2286">
        <v>8</v>
      </c>
      <c r="W2286">
        <v>1.4</v>
      </c>
      <c r="X2286">
        <v>7.4</v>
      </c>
      <c r="Y2286" s="2">
        <v>0.90900000000000003</v>
      </c>
      <c r="Z2286">
        <v>152</v>
      </c>
      <c r="AA2286">
        <v>1</v>
      </c>
      <c r="AB2286">
        <v>0</v>
      </c>
    </row>
    <row r="2287" spans="1:28" x14ac:dyDescent="0.25">
      <c r="A2287">
        <v>2008</v>
      </c>
      <c r="B2287">
        <v>87</v>
      </c>
      <c r="C2287" t="s">
        <v>539</v>
      </c>
      <c r="D2287" t="str">
        <f>IFERROR(INDEX('Draft Master List'!E:F,MATCH(C2287,'Draft Master List'!E:E,0),2),"N/A")</f>
        <v>1452006</v>
      </c>
      <c r="E2287" t="s">
        <v>64</v>
      </c>
      <c r="F2287">
        <v>25</v>
      </c>
      <c r="H2287">
        <v>15</v>
      </c>
      <c r="I2287">
        <v>0</v>
      </c>
      <c r="J2287">
        <v>34</v>
      </c>
      <c r="K2287">
        <v>246</v>
      </c>
      <c r="L2287">
        <v>1</v>
      </c>
      <c r="M2287">
        <v>72</v>
      </c>
      <c r="N2287">
        <v>7.2</v>
      </c>
      <c r="O2287">
        <v>16.399999999999999</v>
      </c>
      <c r="P2287">
        <v>2.2999999999999998</v>
      </c>
      <c r="Q2287">
        <v>18</v>
      </c>
      <c r="R2287">
        <v>12</v>
      </c>
      <c r="S2287">
        <v>116</v>
      </c>
      <c r="T2287">
        <v>9.6999999999999993</v>
      </c>
      <c r="U2287">
        <v>1</v>
      </c>
      <c r="V2287">
        <v>23</v>
      </c>
      <c r="W2287">
        <v>0.8</v>
      </c>
      <c r="X2287">
        <v>7.7</v>
      </c>
      <c r="Y2287" s="2">
        <v>0.66700000000000004</v>
      </c>
      <c r="Z2287">
        <v>362</v>
      </c>
      <c r="AA2287">
        <v>2</v>
      </c>
      <c r="AB2287">
        <v>0</v>
      </c>
    </row>
    <row r="2288" spans="1:28" x14ac:dyDescent="0.25">
      <c r="A2288">
        <v>2008</v>
      </c>
      <c r="B2288">
        <v>88</v>
      </c>
      <c r="C2288" t="s">
        <v>1428</v>
      </c>
      <c r="D2288" t="str">
        <f>IFERROR(INDEX('Draft Master List'!E:F,MATCH(C2288,'Draft Master List'!E:E,0),2),"N/A")</f>
        <v>N/A</v>
      </c>
      <c r="E2288" t="s">
        <v>63</v>
      </c>
      <c r="F2288">
        <v>26</v>
      </c>
      <c r="H2288">
        <v>11</v>
      </c>
      <c r="I2288">
        <v>0</v>
      </c>
      <c r="J2288">
        <v>34</v>
      </c>
      <c r="K2288">
        <v>109</v>
      </c>
      <c r="L2288">
        <v>0</v>
      </c>
      <c r="M2288">
        <v>16</v>
      </c>
      <c r="N2288">
        <v>3.2</v>
      </c>
      <c r="O2288">
        <v>9.9</v>
      </c>
      <c r="P2288">
        <v>3.1</v>
      </c>
      <c r="Q2288">
        <v>2</v>
      </c>
      <c r="R2288">
        <v>2</v>
      </c>
      <c r="S2288">
        <v>5</v>
      </c>
      <c r="T2288">
        <v>2.5</v>
      </c>
      <c r="U2288">
        <v>0</v>
      </c>
      <c r="V2288">
        <v>3</v>
      </c>
      <c r="W2288">
        <v>0.2</v>
      </c>
      <c r="X2288">
        <v>0.5</v>
      </c>
      <c r="Y2288" s="2">
        <v>1</v>
      </c>
      <c r="Z2288">
        <v>114</v>
      </c>
      <c r="AA2288">
        <v>0</v>
      </c>
      <c r="AB2288">
        <v>0</v>
      </c>
    </row>
    <row r="2289" spans="1:28" x14ac:dyDescent="0.25">
      <c r="A2289">
        <v>2008</v>
      </c>
      <c r="B2289">
        <v>89</v>
      </c>
      <c r="C2289" t="s">
        <v>83</v>
      </c>
      <c r="D2289" t="str">
        <f>IFERROR(INDEX('Draft Master List'!E:F,MATCH(C2289,'Draft Master List'!E:E,0),2),"N/A")</f>
        <v>N/A</v>
      </c>
      <c r="E2289" t="s">
        <v>24</v>
      </c>
      <c r="F2289">
        <v>26</v>
      </c>
      <c r="G2289" t="s">
        <v>1</v>
      </c>
      <c r="H2289">
        <v>16</v>
      </c>
      <c r="I2289">
        <v>16</v>
      </c>
      <c r="J2289">
        <v>34</v>
      </c>
      <c r="K2289">
        <v>101</v>
      </c>
      <c r="L2289">
        <v>2</v>
      </c>
      <c r="M2289">
        <v>17</v>
      </c>
      <c r="N2289">
        <v>3</v>
      </c>
      <c r="O2289">
        <v>6.3</v>
      </c>
      <c r="P2289">
        <v>2.1</v>
      </c>
      <c r="Q2289">
        <v>1</v>
      </c>
      <c r="R2289">
        <v>1</v>
      </c>
      <c r="S2289">
        <v>-7</v>
      </c>
      <c r="T2289">
        <v>-7</v>
      </c>
      <c r="U2289">
        <v>0</v>
      </c>
      <c r="V2289">
        <v>-7</v>
      </c>
      <c r="W2289">
        <v>0.1</v>
      </c>
      <c r="X2289">
        <v>-0.4</v>
      </c>
      <c r="Y2289" s="2">
        <v>1</v>
      </c>
      <c r="Z2289">
        <v>94</v>
      </c>
      <c r="AA2289">
        <v>2</v>
      </c>
      <c r="AB2289">
        <v>14</v>
      </c>
    </row>
    <row r="2290" spans="1:28" x14ac:dyDescent="0.25">
      <c r="A2290">
        <v>2008</v>
      </c>
      <c r="B2290">
        <v>90</v>
      </c>
      <c r="C2290" t="s">
        <v>504</v>
      </c>
      <c r="D2290" t="str">
        <f>IFERROR(INDEX('Draft Master List'!E:F,MATCH(C2290,'Draft Master List'!E:E,0),2),"N/A")</f>
        <v>2462007</v>
      </c>
      <c r="E2290" t="s">
        <v>223</v>
      </c>
      <c r="F2290">
        <v>26</v>
      </c>
      <c r="H2290">
        <v>10</v>
      </c>
      <c r="I2290">
        <v>0</v>
      </c>
      <c r="J2290">
        <v>32</v>
      </c>
      <c r="K2290">
        <v>140</v>
      </c>
      <c r="L2290">
        <v>0</v>
      </c>
      <c r="M2290">
        <v>14</v>
      </c>
      <c r="N2290">
        <v>4.4000000000000004</v>
      </c>
      <c r="O2290">
        <v>14</v>
      </c>
      <c r="P2290">
        <v>3.2</v>
      </c>
      <c r="Q2290">
        <v>21</v>
      </c>
      <c r="R2290">
        <v>19</v>
      </c>
      <c r="S2290">
        <v>183</v>
      </c>
      <c r="T2290">
        <v>9.6</v>
      </c>
      <c r="U2290">
        <v>0</v>
      </c>
      <c r="V2290">
        <v>30</v>
      </c>
      <c r="W2290">
        <v>1.9</v>
      </c>
      <c r="X2290">
        <v>18.3</v>
      </c>
      <c r="Y2290" s="2">
        <v>0.90500000000000003</v>
      </c>
      <c r="Z2290">
        <v>323</v>
      </c>
      <c r="AA2290">
        <v>0</v>
      </c>
      <c r="AB2290">
        <v>1</v>
      </c>
    </row>
    <row r="2291" spans="1:28" x14ac:dyDescent="0.25">
      <c r="A2291">
        <v>2008</v>
      </c>
      <c r="B2291">
        <v>91</v>
      </c>
      <c r="C2291" t="s">
        <v>571</v>
      </c>
      <c r="D2291" t="str">
        <f>IFERROR(INDEX('Draft Master List'!E:F,MATCH(C2291,'Draft Master List'!E:E,0),2),"N/A")</f>
        <v>N/A</v>
      </c>
      <c r="E2291" t="s">
        <v>10</v>
      </c>
      <c r="F2291">
        <v>25</v>
      </c>
      <c r="G2291" t="s">
        <v>643</v>
      </c>
      <c r="H2291">
        <v>11</v>
      </c>
      <c r="I2291">
        <v>3</v>
      </c>
      <c r="J2291">
        <v>31</v>
      </c>
      <c r="K2291">
        <v>187</v>
      </c>
      <c r="L2291">
        <v>1</v>
      </c>
      <c r="M2291">
        <v>30</v>
      </c>
      <c r="N2291">
        <v>6</v>
      </c>
      <c r="O2291">
        <v>17</v>
      </c>
      <c r="P2291">
        <v>2.8</v>
      </c>
      <c r="Q2291">
        <v>40</v>
      </c>
      <c r="R2291">
        <v>29</v>
      </c>
      <c r="S2291">
        <v>255</v>
      </c>
      <c r="T2291">
        <v>8.8000000000000007</v>
      </c>
      <c r="U2291">
        <v>1</v>
      </c>
      <c r="V2291">
        <v>35</v>
      </c>
      <c r="W2291">
        <v>2.6</v>
      </c>
      <c r="X2291">
        <v>23.2</v>
      </c>
      <c r="Y2291" s="2">
        <v>0.72499999999999998</v>
      </c>
      <c r="Z2291">
        <v>442</v>
      </c>
      <c r="AA2291">
        <v>2</v>
      </c>
      <c r="AB2291">
        <v>0</v>
      </c>
    </row>
    <row r="2292" spans="1:28" x14ac:dyDescent="0.25">
      <c r="A2292">
        <v>2008</v>
      </c>
      <c r="B2292">
        <v>92</v>
      </c>
      <c r="C2292" t="s">
        <v>81</v>
      </c>
      <c r="D2292" t="str">
        <f>IFERROR(INDEX('Draft Master List'!E:F,MATCH(C2292,'Draft Master List'!E:E,0),2),"N/A")</f>
        <v>N/A</v>
      </c>
      <c r="E2292" t="s">
        <v>13</v>
      </c>
      <c r="F2292">
        <v>27</v>
      </c>
      <c r="G2292" t="s">
        <v>1</v>
      </c>
      <c r="H2292">
        <v>16</v>
      </c>
      <c r="I2292">
        <v>16</v>
      </c>
      <c r="J2292">
        <v>31</v>
      </c>
      <c r="K2292">
        <v>84</v>
      </c>
      <c r="L2292">
        <v>0</v>
      </c>
      <c r="M2292">
        <v>11</v>
      </c>
      <c r="N2292">
        <v>2.7</v>
      </c>
      <c r="O2292">
        <v>5.3</v>
      </c>
      <c r="P2292">
        <v>1.9</v>
      </c>
      <c r="Z2292">
        <v>84</v>
      </c>
      <c r="AA2292">
        <v>0</v>
      </c>
      <c r="AB2292">
        <v>8</v>
      </c>
    </row>
    <row r="2293" spans="1:28" x14ac:dyDescent="0.25">
      <c r="A2293">
        <v>2008</v>
      </c>
      <c r="B2293">
        <v>93</v>
      </c>
      <c r="C2293" t="s">
        <v>75</v>
      </c>
      <c r="D2293" t="str">
        <f>IFERROR(INDEX('Draft Master List'!E:F,MATCH(C2293,'Draft Master List'!E:E,0),2),"N/A")</f>
        <v>N/A</v>
      </c>
      <c r="E2293" t="s">
        <v>23</v>
      </c>
      <c r="F2293">
        <v>27</v>
      </c>
      <c r="G2293" t="s">
        <v>1</v>
      </c>
      <c r="H2293">
        <v>11</v>
      </c>
      <c r="I2293">
        <v>11</v>
      </c>
      <c r="J2293">
        <v>31</v>
      </c>
      <c r="K2293">
        <v>68</v>
      </c>
      <c r="L2293">
        <v>2</v>
      </c>
      <c r="M2293">
        <v>10</v>
      </c>
      <c r="N2293">
        <v>2.2000000000000002</v>
      </c>
      <c r="O2293">
        <v>6.2</v>
      </c>
      <c r="P2293">
        <v>2.8</v>
      </c>
      <c r="Z2293">
        <v>68</v>
      </c>
      <c r="AA2293">
        <v>2</v>
      </c>
      <c r="AB2293">
        <v>10</v>
      </c>
    </row>
    <row r="2294" spans="1:28" x14ac:dyDescent="0.25">
      <c r="A2294">
        <v>2008</v>
      </c>
      <c r="B2294">
        <v>94</v>
      </c>
      <c r="C2294" t="s">
        <v>376</v>
      </c>
      <c r="D2294" t="str">
        <f>IFERROR(INDEX('Draft Master List'!E:F,MATCH(C2294,'Draft Master List'!E:E,0),2),"N/A")</f>
        <v>222008</v>
      </c>
      <c r="E2294" t="s">
        <v>27</v>
      </c>
      <c r="F2294">
        <v>21</v>
      </c>
      <c r="H2294">
        <v>6</v>
      </c>
      <c r="I2294">
        <v>0</v>
      </c>
      <c r="J2294">
        <v>30</v>
      </c>
      <c r="K2294">
        <v>266</v>
      </c>
      <c r="L2294">
        <v>3</v>
      </c>
      <c r="M2294">
        <v>60</v>
      </c>
      <c r="N2294">
        <v>8.9</v>
      </c>
      <c r="O2294">
        <v>44.3</v>
      </c>
      <c r="P2294">
        <v>5</v>
      </c>
      <c r="Q2294">
        <v>2</v>
      </c>
      <c r="R2294">
        <v>2</v>
      </c>
      <c r="S2294">
        <v>10</v>
      </c>
      <c r="T2294">
        <v>5</v>
      </c>
      <c r="U2294">
        <v>0</v>
      </c>
      <c r="V2294">
        <v>7</v>
      </c>
      <c r="W2294">
        <v>0.3</v>
      </c>
      <c r="X2294">
        <v>1.7</v>
      </c>
      <c r="Y2294" s="2">
        <v>1</v>
      </c>
      <c r="Z2294">
        <v>276</v>
      </c>
      <c r="AA2294">
        <v>3</v>
      </c>
      <c r="AB2294">
        <v>0</v>
      </c>
    </row>
    <row r="2295" spans="1:28" x14ac:dyDescent="0.25">
      <c r="A2295">
        <v>2008</v>
      </c>
      <c r="B2295">
        <v>95</v>
      </c>
      <c r="C2295" t="s">
        <v>688</v>
      </c>
      <c r="D2295" t="str">
        <f>IFERROR(INDEX('Draft Master List'!E:F,MATCH(C2295,'Draft Master List'!E:E,0),2),"N/A")</f>
        <v>N/A</v>
      </c>
      <c r="E2295" t="s">
        <v>34</v>
      </c>
      <c r="F2295">
        <v>29</v>
      </c>
      <c r="G2295" t="s">
        <v>1</v>
      </c>
      <c r="H2295">
        <v>9</v>
      </c>
      <c r="I2295">
        <v>8</v>
      </c>
      <c r="J2295">
        <v>30</v>
      </c>
      <c r="K2295">
        <v>145</v>
      </c>
      <c r="L2295">
        <v>0</v>
      </c>
      <c r="M2295">
        <v>18</v>
      </c>
      <c r="N2295">
        <v>4.8</v>
      </c>
      <c r="O2295">
        <v>16.100000000000001</v>
      </c>
      <c r="P2295">
        <v>3.3</v>
      </c>
      <c r="Z2295">
        <v>145</v>
      </c>
      <c r="AA2295">
        <v>0</v>
      </c>
      <c r="AB2295">
        <v>11</v>
      </c>
    </row>
    <row r="2296" spans="1:28" x14ac:dyDescent="0.25">
      <c r="A2296">
        <v>2008</v>
      </c>
      <c r="B2296">
        <v>96</v>
      </c>
      <c r="C2296" t="s">
        <v>624</v>
      </c>
      <c r="D2296" t="str">
        <f>IFERROR(INDEX('Draft Master List'!E:F,MATCH(C2296,'Draft Master List'!E:E,0),2),"N/A")</f>
        <v>N/A</v>
      </c>
      <c r="E2296" t="s">
        <v>33</v>
      </c>
      <c r="F2296">
        <v>32</v>
      </c>
      <c r="G2296" t="s">
        <v>1</v>
      </c>
      <c r="H2296">
        <v>16</v>
      </c>
      <c r="I2296">
        <v>16</v>
      </c>
      <c r="J2296">
        <v>30</v>
      </c>
      <c r="K2296">
        <v>62</v>
      </c>
      <c r="L2296">
        <v>1</v>
      </c>
      <c r="M2296">
        <v>16</v>
      </c>
      <c r="N2296">
        <v>2.1</v>
      </c>
      <c r="O2296">
        <v>3.9</v>
      </c>
      <c r="P2296">
        <v>1.9</v>
      </c>
      <c r="Z2296">
        <v>62</v>
      </c>
      <c r="AA2296">
        <v>1</v>
      </c>
      <c r="AB2296">
        <v>3</v>
      </c>
    </row>
    <row r="2297" spans="1:28" x14ac:dyDescent="0.25">
      <c r="A2297">
        <v>2008</v>
      </c>
      <c r="B2297">
        <v>97</v>
      </c>
      <c r="C2297" t="s">
        <v>1373</v>
      </c>
      <c r="D2297" t="str">
        <f>IFERROR(INDEX('Draft Master List'!E:F,MATCH(C2297,'Draft Master List'!E:E,0),2),"N/A")</f>
        <v>N/A</v>
      </c>
      <c r="E2297" t="s">
        <v>19</v>
      </c>
      <c r="F2297">
        <v>26</v>
      </c>
      <c r="G2297" t="s">
        <v>732</v>
      </c>
      <c r="H2297">
        <v>14</v>
      </c>
      <c r="I2297">
        <v>7</v>
      </c>
      <c r="J2297">
        <v>30</v>
      </c>
      <c r="K2297">
        <v>130</v>
      </c>
      <c r="L2297">
        <v>0</v>
      </c>
      <c r="M2297">
        <v>15</v>
      </c>
      <c r="N2297">
        <v>4.3</v>
      </c>
      <c r="O2297">
        <v>9.3000000000000007</v>
      </c>
      <c r="P2297">
        <v>2.1</v>
      </c>
      <c r="Q2297">
        <v>32</v>
      </c>
      <c r="R2297">
        <v>20</v>
      </c>
      <c r="S2297">
        <v>222</v>
      </c>
      <c r="T2297">
        <v>11.1</v>
      </c>
      <c r="U2297">
        <v>2</v>
      </c>
      <c r="V2297">
        <v>62</v>
      </c>
      <c r="W2297">
        <v>1.4</v>
      </c>
      <c r="X2297">
        <v>15.9</v>
      </c>
      <c r="Y2297" s="2">
        <v>0.625</v>
      </c>
      <c r="Z2297">
        <v>352</v>
      </c>
      <c r="AA2297">
        <v>2</v>
      </c>
      <c r="AB2297">
        <v>1</v>
      </c>
    </row>
    <row r="2298" spans="1:28" x14ac:dyDescent="0.25">
      <c r="A2298">
        <v>2008</v>
      </c>
      <c r="B2298">
        <v>98</v>
      </c>
      <c r="C2298" t="s">
        <v>665</v>
      </c>
      <c r="D2298" t="str">
        <f>IFERROR(INDEX('Draft Master List'!E:F,MATCH(C2298,'Draft Master List'!E:E,0),2),"N/A")</f>
        <v>N/A</v>
      </c>
      <c r="E2298" t="s">
        <v>64</v>
      </c>
      <c r="F2298">
        <v>25</v>
      </c>
      <c r="G2298" t="s">
        <v>77</v>
      </c>
      <c r="H2298">
        <v>15</v>
      </c>
      <c r="I2298">
        <v>2</v>
      </c>
      <c r="J2298">
        <v>29</v>
      </c>
      <c r="K2298">
        <v>167</v>
      </c>
      <c r="L2298">
        <v>1</v>
      </c>
      <c r="M2298">
        <v>27</v>
      </c>
      <c r="N2298">
        <v>5.8</v>
      </c>
      <c r="O2298">
        <v>11.1</v>
      </c>
      <c r="P2298">
        <v>1.9</v>
      </c>
      <c r="Q2298">
        <v>7</v>
      </c>
      <c r="R2298">
        <v>2</v>
      </c>
      <c r="S2298">
        <v>18</v>
      </c>
      <c r="T2298">
        <v>9</v>
      </c>
      <c r="U2298">
        <v>1</v>
      </c>
      <c r="V2298">
        <v>17</v>
      </c>
      <c r="W2298">
        <v>0.1</v>
      </c>
      <c r="X2298">
        <v>1.2</v>
      </c>
      <c r="Y2298" s="2">
        <v>0.28599999999999998</v>
      </c>
      <c r="Z2298">
        <v>185</v>
      </c>
      <c r="AA2298">
        <v>2</v>
      </c>
      <c r="AB2298">
        <v>0</v>
      </c>
    </row>
    <row r="2299" spans="1:28" x14ac:dyDescent="0.25">
      <c r="A2299">
        <v>2008</v>
      </c>
      <c r="B2299">
        <v>99</v>
      </c>
      <c r="C2299" t="s">
        <v>511</v>
      </c>
      <c r="D2299" t="str">
        <f>IFERROR(INDEX('Draft Master List'!E:F,MATCH(C2299,'Draft Master List'!E:E,0),2),"N/A")</f>
        <v>212006</v>
      </c>
      <c r="E2299" t="s">
        <v>30</v>
      </c>
      <c r="F2299">
        <v>23</v>
      </c>
      <c r="G2299" t="s">
        <v>643</v>
      </c>
      <c r="H2299">
        <v>3</v>
      </c>
      <c r="I2299">
        <v>3</v>
      </c>
      <c r="J2299">
        <v>28</v>
      </c>
      <c r="K2299">
        <v>93</v>
      </c>
      <c r="L2299">
        <v>0</v>
      </c>
      <c r="M2299">
        <v>17</v>
      </c>
      <c r="N2299">
        <v>3.3</v>
      </c>
      <c r="O2299">
        <v>31</v>
      </c>
      <c r="P2299">
        <v>9.3000000000000007</v>
      </c>
      <c r="Z2299">
        <v>93</v>
      </c>
      <c r="AA2299">
        <v>0</v>
      </c>
      <c r="AB2299">
        <v>0</v>
      </c>
    </row>
    <row r="2300" spans="1:28" x14ac:dyDescent="0.25">
      <c r="A2300">
        <v>2008</v>
      </c>
      <c r="B2300">
        <v>100</v>
      </c>
      <c r="C2300" t="s">
        <v>697</v>
      </c>
      <c r="D2300" t="str">
        <f>IFERROR(INDEX('Draft Master List'!E:F,MATCH(C2300,'Draft Master List'!E:E,0),2),"N/A")</f>
        <v>N/A</v>
      </c>
      <c r="E2300" t="s">
        <v>27</v>
      </c>
      <c r="F2300">
        <v>28</v>
      </c>
      <c r="G2300" t="s">
        <v>1</v>
      </c>
      <c r="H2300">
        <v>13</v>
      </c>
      <c r="I2300">
        <v>13</v>
      </c>
      <c r="J2300">
        <v>28</v>
      </c>
      <c r="K2300">
        <v>41</v>
      </c>
      <c r="L2300">
        <v>0</v>
      </c>
      <c r="M2300">
        <v>15</v>
      </c>
      <c r="N2300">
        <v>1.5</v>
      </c>
      <c r="O2300">
        <v>3.2</v>
      </c>
      <c r="P2300">
        <v>2.2000000000000002</v>
      </c>
      <c r="Z2300">
        <v>41</v>
      </c>
      <c r="AA2300">
        <v>0</v>
      </c>
      <c r="AB2300">
        <v>13</v>
      </c>
    </row>
    <row r="2301" spans="1:28" x14ac:dyDescent="0.25">
      <c r="A2301">
        <v>2008</v>
      </c>
      <c r="B2301">
        <v>101</v>
      </c>
      <c r="C2301" t="s">
        <v>1396</v>
      </c>
      <c r="D2301" t="str">
        <f>IFERROR(INDEX('Draft Master List'!E:F,MATCH(C2301,'Draft Master List'!E:E,0),2),"N/A")</f>
        <v>N/A</v>
      </c>
      <c r="E2301" t="s">
        <v>24</v>
      </c>
      <c r="F2301">
        <v>22</v>
      </c>
      <c r="H2301">
        <v>12</v>
      </c>
      <c r="I2301">
        <v>0</v>
      </c>
      <c r="J2301">
        <v>28</v>
      </c>
      <c r="K2301">
        <v>77</v>
      </c>
      <c r="L2301">
        <v>3</v>
      </c>
      <c r="M2301">
        <v>15</v>
      </c>
      <c r="N2301">
        <v>2.8</v>
      </c>
      <c r="O2301">
        <v>6.4</v>
      </c>
      <c r="P2301">
        <v>2.2999999999999998</v>
      </c>
      <c r="Q2301">
        <v>2</v>
      </c>
      <c r="R2301">
        <v>1</v>
      </c>
      <c r="S2301">
        <v>-2</v>
      </c>
      <c r="T2301">
        <v>-2</v>
      </c>
      <c r="U2301">
        <v>0</v>
      </c>
      <c r="V2301">
        <v>-2</v>
      </c>
      <c r="W2301">
        <v>0.1</v>
      </c>
      <c r="X2301">
        <v>-0.2</v>
      </c>
      <c r="Y2301" s="2">
        <v>0.5</v>
      </c>
      <c r="Z2301">
        <v>75</v>
      </c>
      <c r="AA2301">
        <v>3</v>
      </c>
      <c r="AB2301">
        <v>0</v>
      </c>
    </row>
    <row r="2302" spans="1:28" x14ac:dyDescent="0.25">
      <c r="A2302">
        <v>2008</v>
      </c>
      <c r="B2302">
        <v>102</v>
      </c>
      <c r="C2302" t="s">
        <v>519</v>
      </c>
      <c r="D2302" t="str">
        <f>IFERROR(INDEX('Draft Master List'!E:F,MATCH(C2302,'Draft Master List'!E:E,0),2),"N/A")</f>
        <v>642006</v>
      </c>
      <c r="E2302" t="s">
        <v>18</v>
      </c>
      <c r="F2302">
        <v>25</v>
      </c>
      <c r="G2302" t="s">
        <v>62</v>
      </c>
      <c r="H2302">
        <v>9</v>
      </c>
      <c r="I2302">
        <v>5</v>
      </c>
      <c r="J2302">
        <v>26</v>
      </c>
      <c r="K2302">
        <v>145</v>
      </c>
      <c r="L2302">
        <v>0</v>
      </c>
      <c r="M2302">
        <v>29</v>
      </c>
      <c r="N2302">
        <v>5.6</v>
      </c>
      <c r="O2302">
        <v>16.100000000000001</v>
      </c>
      <c r="P2302">
        <v>2.9</v>
      </c>
      <c r="Z2302">
        <v>145</v>
      </c>
      <c r="AA2302">
        <v>0</v>
      </c>
      <c r="AB2302">
        <v>5</v>
      </c>
    </row>
    <row r="2303" spans="1:28" x14ac:dyDescent="0.25">
      <c r="A2303">
        <v>2008</v>
      </c>
      <c r="B2303">
        <v>103</v>
      </c>
      <c r="C2303" t="s">
        <v>1376</v>
      </c>
      <c r="D2303" t="str">
        <f>IFERROR(INDEX('Draft Master List'!E:F,MATCH(C2303,'Draft Master List'!E:E,0),2),"N/A")</f>
        <v>N/A</v>
      </c>
      <c r="E2303" t="s">
        <v>23</v>
      </c>
      <c r="F2303">
        <v>26</v>
      </c>
      <c r="H2303">
        <v>9</v>
      </c>
      <c r="I2303">
        <v>0</v>
      </c>
      <c r="J2303">
        <v>26</v>
      </c>
      <c r="K2303">
        <v>94</v>
      </c>
      <c r="L2303">
        <v>1</v>
      </c>
      <c r="M2303">
        <v>12</v>
      </c>
      <c r="N2303">
        <v>3.6</v>
      </c>
      <c r="O2303">
        <v>10.4</v>
      </c>
      <c r="P2303">
        <v>2.9</v>
      </c>
      <c r="Q2303">
        <v>5</v>
      </c>
      <c r="R2303">
        <v>3</v>
      </c>
      <c r="S2303">
        <v>14</v>
      </c>
      <c r="T2303">
        <v>4.7</v>
      </c>
      <c r="U2303">
        <v>0</v>
      </c>
      <c r="V2303">
        <v>5</v>
      </c>
      <c r="W2303">
        <v>0.3</v>
      </c>
      <c r="X2303">
        <v>1.6</v>
      </c>
      <c r="Y2303" s="2">
        <v>0.6</v>
      </c>
      <c r="Z2303">
        <v>108</v>
      </c>
      <c r="AA2303">
        <v>1</v>
      </c>
      <c r="AB2303">
        <v>0</v>
      </c>
    </row>
    <row r="2304" spans="1:28" x14ac:dyDescent="0.25">
      <c r="A2304">
        <v>2008</v>
      </c>
      <c r="B2304">
        <v>104</v>
      </c>
      <c r="C2304" t="s">
        <v>67</v>
      </c>
      <c r="D2304" t="str">
        <f>IFERROR(INDEX('Draft Master List'!E:F,MATCH(C2304,'Draft Master List'!E:E,0),2),"N/A")</f>
        <v>N/A</v>
      </c>
      <c r="E2304" t="s">
        <v>64</v>
      </c>
      <c r="F2304">
        <v>25</v>
      </c>
      <c r="G2304" t="s">
        <v>1</v>
      </c>
      <c r="H2304">
        <v>10</v>
      </c>
      <c r="I2304">
        <v>9</v>
      </c>
      <c r="J2304">
        <v>25</v>
      </c>
      <c r="K2304">
        <v>55</v>
      </c>
      <c r="L2304">
        <v>0</v>
      </c>
      <c r="M2304">
        <v>15</v>
      </c>
      <c r="N2304">
        <v>2.2000000000000002</v>
      </c>
      <c r="O2304">
        <v>5.5</v>
      </c>
      <c r="P2304">
        <v>2.5</v>
      </c>
      <c r="Z2304">
        <v>55</v>
      </c>
      <c r="AA2304">
        <v>0</v>
      </c>
      <c r="AB2304">
        <v>9</v>
      </c>
    </row>
    <row r="2305" spans="1:28" x14ac:dyDescent="0.25">
      <c r="A2305">
        <v>2008</v>
      </c>
      <c r="B2305">
        <v>105</v>
      </c>
      <c r="C2305" t="s">
        <v>592</v>
      </c>
      <c r="D2305" t="str">
        <f>IFERROR(INDEX('Draft Master List'!E:F,MATCH(C2305,'Draft Master List'!E:E,0),2),"N/A")</f>
        <v>N/A</v>
      </c>
      <c r="E2305" t="s">
        <v>28</v>
      </c>
      <c r="F2305">
        <v>36</v>
      </c>
      <c r="G2305" t="s">
        <v>1</v>
      </c>
      <c r="H2305">
        <v>16</v>
      </c>
      <c r="I2305">
        <v>15</v>
      </c>
      <c r="J2305">
        <v>25</v>
      </c>
      <c r="K2305">
        <v>49</v>
      </c>
      <c r="L2305">
        <v>0</v>
      </c>
      <c r="M2305">
        <v>17</v>
      </c>
      <c r="N2305">
        <v>2</v>
      </c>
      <c r="O2305">
        <v>3.1</v>
      </c>
      <c r="P2305">
        <v>1.6</v>
      </c>
      <c r="Z2305">
        <v>49</v>
      </c>
      <c r="AA2305">
        <v>0</v>
      </c>
      <c r="AB2305">
        <v>5</v>
      </c>
    </row>
    <row r="2306" spans="1:28" x14ac:dyDescent="0.25">
      <c r="A2306">
        <v>2008</v>
      </c>
      <c r="B2306">
        <v>106</v>
      </c>
      <c r="C2306" t="s">
        <v>1400</v>
      </c>
      <c r="D2306" t="str">
        <f>IFERROR(INDEX('Draft Master List'!E:F,MATCH(C2306,'Draft Master List'!E:E,0),2),"N/A")</f>
        <v>N/A</v>
      </c>
      <c r="E2306" t="s">
        <v>6</v>
      </c>
      <c r="F2306">
        <v>27</v>
      </c>
      <c r="H2306">
        <v>5</v>
      </c>
      <c r="I2306">
        <v>0</v>
      </c>
      <c r="J2306">
        <v>24</v>
      </c>
      <c r="K2306">
        <v>79</v>
      </c>
      <c r="L2306">
        <v>0</v>
      </c>
      <c r="M2306">
        <v>14</v>
      </c>
      <c r="N2306">
        <v>3.3</v>
      </c>
      <c r="O2306">
        <v>15.8</v>
      </c>
      <c r="P2306">
        <v>4.8</v>
      </c>
      <c r="Z2306">
        <v>79</v>
      </c>
      <c r="AA2306">
        <v>0</v>
      </c>
      <c r="AB2306">
        <v>0</v>
      </c>
    </row>
    <row r="2307" spans="1:28" x14ac:dyDescent="0.25">
      <c r="A2307">
        <v>2008</v>
      </c>
      <c r="B2307">
        <v>107</v>
      </c>
      <c r="C2307" t="s">
        <v>686</v>
      </c>
      <c r="D2307" t="str">
        <f>IFERROR(INDEX('Draft Master List'!E:F,MATCH(C2307,'Draft Master List'!E:E,0),2),"N/A")</f>
        <v>N/A</v>
      </c>
      <c r="E2307" t="s">
        <v>34</v>
      </c>
      <c r="F2307">
        <v>28</v>
      </c>
      <c r="G2307" t="s">
        <v>1</v>
      </c>
      <c r="H2307">
        <v>9</v>
      </c>
      <c r="I2307">
        <v>8</v>
      </c>
      <c r="J2307">
        <v>24</v>
      </c>
      <c r="K2307">
        <v>115</v>
      </c>
      <c r="L2307">
        <v>2</v>
      </c>
      <c r="M2307">
        <v>24</v>
      </c>
      <c r="N2307">
        <v>4.8</v>
      </c>
      <c r="O2307">
        <v>12.8</v>
      </c>
      <c r="P2307">
        <v>2.7</v>
      </c>
      <c r="Z2307">
        <v>115</v>
      </c>
      <c r="AA2307">
        <v>2</v>
      </c>
      <c r="AB2307">
        <v>8</v>
      </c>
    </row>
    <row r="2308" spans="1:28" x14ac:dyDescent="0.25">
      <c r="A2308">
        <v>2008</v>
      </c>
      <c r="B2308">
        <v>108</v>
      </c>
      <c r="C2308" t="s">
        <v>575</v>
      </c>
      <c r="D2308" t="str">
        <f>IFERROR(INDEX('Draft Master List'!E:F,MATCH(C2308,'Draft Master List'!E:E,0),2),"N/A")</f>
        <v>N/A</v>
      </c>
      <c r="E2308" t="s">
        <v>63</v>
      </c>
      <c r="F2308">
        <v>26</v>
      </c>
      <c r="G2308" t="s">
        <v>1</v>
      </c>
      <c r="H2308">
        <v>15</v>
      </c>
      <c r="I2308">
        <v>15</v>
      </c>
      <c r="J2308">
        <v>24</v>
      </c>
      <c r="K2308">
        <v>49</v>
      </c>
      <c r="L2308">
        <v>3</v>
      </c>
      <c r="M2308">
        <v>12</v>
      </c>
      <c r="N2308">
        <v>2</v>
      </c>
      <c r="O2308">
        <v>3.3</v>
      </c>
      <c r="P2308">
        <v>1.6</v>
      </c>
      <c r="Z2308">
        <v>49</v>
      </c>
      <c r="AA2308">
        <v>3</v>
      </c>
      <c r="AB2308">
        <v>6</v>
      </c>
    </row>
    <row r="2309" spans="1:28" x14ac:dyDescent="0.25">
      <c r="A2309">
        <v>2008</v>
      </c>
      <c r="B2309">
        <v>109</v>
      </c>
      <c r="C2309" t="s">
        <v>1334</v>
      </c>
      <c r="D2309" t="str">
        <f>IFERROR(INDEX('Draft Master List'!E:F,MATCH(C2309,'Draft Master List'!E:E,0),2),"N/A")</f>
        <v>N/A</v>
      </c>
      <c r="E2309" t="s">
        <v>33</v>
      </c>
      <c r="F2309">
        <v>27</v>
      </c>
      <c r="G2309" t="s">
        <v>732</v>
      </c>
      <c r="H2309">
        <v>11</v>
      </c>
      <c r="I2309">
        <v>5</v>
      </c>
      <c r="J2309">
        <v>23</v>
      </c>
      <c r="K2309">
        <v>85</v>
      </c>
      <c r="L2309">
        <v>0</v>
      </c>
      <c r="M2309">
        <v>14</v>
      </c>
      <c r="N2309">
        <v>3.7</v>
      </c>
      <c r="O2309">
        <v>7.7</v>
      </c>
      <c r="P2309">
        <v>2.1</v>
      </c>
      <c r="Q2309">
        <v>8</v>
      </c>
      <c r="R2309">
        <v>6</v>
      </c>
      <c r="S2309">
        <v>24</v>
      </c>
      <c r="T2309">
        <v>4</v>
      </c>
      <c r="U2309">
        <v>0</v>
      </c>
      <c r="V2309">
        <v>9</v>
      </c>
      <c r="W2309">
        <v>0.5</v>
      </c>
      <c r="X2309">
        <v>2.2000000000000002</v>
      </c>
      <c r="Y2309" s="2">
        <v>0.75</v>
      </c>
      <c r="Z2309">
        <v>109</v>
      </c>
      <c r="AA2309">
        <v>0</v>
      </c>
      <c r="AB2309">
        <v>0</v>
      </c>
    </row>
    <row r="2310" spans="1:28" x14ac:dyDescent="0.25">
      <c r="A2310">
        <v>2008</v>
      </c>
      <c r="B2310">
        <v>110</v>
      </c>
      <c r="C2310" t="s">
        <v>1339</v>
      </c>
      <c r="D2310" t="str">
        <f>IFERROR(INDEX('Draft Master List'!E:F,MATCH(C2310,'Draft Master List'!E:E,0),2),"N/A")</f>
        <v>N/A</v>
      </c>
      <c r="E2310" t="s">
        <v>64</v>
      </c>
      <c r="F2310">
        <v>26</v>
      </c>
      <c r="H2310">
        <v>15</v>
      </c>
      <c r="I2310">
        <v>0</v>
      </c>
      <c r="J2310">
        <v>23</v>
      </c>
      <c r="K2310">
        <v>85</v>
      </c>
      <c r="L2310">
        <v>0</v>
      </c>
      <c r="M2310">
        <v>11</v>
      </c>
      <c r="N2310">
        <v>3.7</v>
      </c>
      <c r="O2310">
        <v>5.7</v>
      </c>
      <c r="P2310">
        <v>1.5</v>
      </c>
      <c r="Q2310">
        <v>37</v>
      </c>
      <c r="R2310">
        <v>22</v>
      </c>
      <c r="S2310">
        <v>156</v>
      </c>
      <c r="T2310">
        <v>7.1</v>
      </c>
      <c r="U2310">
        <v>1</v>
      </c>
      <c r="V2310">
        <v>17</v>
      </c>
      <c r="W2310">
        <v>1.5</v>
      </c>
      <c r="X2310">
        <v>10.4</v>
      </c>
      <c r="Y2310" s="2">
        <v>0.59499999999999997</v>
      </c>
      <c r="Z2310">
        <v>241</v>
      </c>
      <c r="AA2310">
        <v>1</v>
      </c>
      <c r="AB2310">
        <v>1</v>
      </c>
    </row>
    <row r="2311" spans="1:28" x14ac:dyDescent="0.25">
      <c r="A2311">
        <v>2008</v>
      </c>
      <c r="B2311">
        <v>111</v>
      </c>
      <c r="C2311" t="s">
        <v>593</v>
      </c>
      <c r="D2311" t="str">
        <f>IFERROR(INDEX('Draft Master List'!E:F,MATCH(C2311,'Draft Master List'!E:E,0),2),"N/A")</f>
        <v>N/A</v>
      </c>
      <c r="E2311" t="s">
        <v>0</v>
      </c>
      <c r="F2311">
        <v>29</v>
      </c>
      <c r="G2311" t="s">
        <v>1</v>
      </c>
      <c r="H2311">
        <v>16</v>
      </c>
      <c r="I2311">
        <v>16</v>
      </c>
      <c r="J2311">
        <v>22</v>
      </c>
      <c r="K2311">
        <v>-1</v>
      </c>
      <c r="L2311">
        <v>0</v>
      </c>
      <c r="M2311">
        <v>9</v>
      </c>
      <c r="N2311">
        <v>0</v>
      </c>
      <c r="O2311">
        <v>-0.1</v>
      </c>
      <c r="P2311">
        <v>1.4</v>
      </c>
      <c r="Z2311">
        <v>-1</v>
      </c>
      <c r="AA2311">
        <v>0</v>
      </c>
      <c r="AB2311">
        <v>6</v>
      </c>
    </row>
    <row r="2312" spans="1:28" x14ac:dyDescent="0.25">
      <c r="A2312">
        <v>2008</v>
      </c>
      <c r="B2312">
        <v>112</v>
      </c>
      <c r="C2312" t="s">
        <v>591</v>
      </c>
      <c r="D2312" t="str">
        <f>IFERROR(INDEX('Draft Master List'!E:F,MATCH(C2312,'Draft Master List'!E:E,0),2),"N/A")</f>
        <v>N/A</v>
      </c>
      <c r="E2312" t="s">
        <v>32</v>
      </c>
      <c r="F2312">
        <v>39</v>
      </c>
      <c r="G2312" t="s">
        <v>1</v>
      </c>
      <c r="H2312">
        <v>16</v>
      </c>
      <c r="I2312">
        <v>16</v>
      </c>
      <c r="J2312">
        <v>21</v>
      </c>
      <c r="K2312">
        <v>43</v>
      </c>
      <c r="L2312">
        <v>1</v>
      </c>
      <c r="M2312">
        <v>27</v>
      </c>
      <c r="N2312">
        <v>2</v>
      </c>
      <c r="O2312">
        <v>2.7</v>
      </c>
      <c r="P2312">
        <v>1.3</v>
      </c>
      <c r="Q2312">
        <v>0</v>
      </c>
      <c r="R2312">
        <v>0</v>
      </c>
      <c r="S2312">
        <v>2</v>
      </c>
      <c r="U2312">
        <v>0</v>
      </c>
      <c r="V2312">
        <v>2</v>
      </c>
      <c r="W2312">
        <v>0</v>
      </c>
      <c r="X2312">
        <v>0.1</v>
      </c>
      <c r="Y2312" s="2">
        <v>0</v>
      </c>
      <c r="Z2312">
        <v>45</v>
      </c>
      <c r="AA2312">
        <v>1</v>
      </c>
      <c r="AB2312">
        <v>10</v>
      </c>
    </row>
    <row r="2313" spans="1:28" x14ac:dyDescent="0.25">
      <c r="A2313">
        <v>2008</v>
      </c>
      <c r="B2313">
        <v>113</v>
      </c>
      <c r="C2313" t="s">
        <v>454</v>
      </c>
      <c r="D2313" t="str">
        <f>IFERROR(INDEX('Draft Master List'!E:F,MATCH(C2313,'Draft Master List'!E:E,0),2),"N/A")</f>
        <v>712007</v>
      </c>
      <c r="E2313" t="s">
        <v>6</v>
      </c>
      <c r="F2313">
        <v>24</v>
      </c>
      <c r="G2313" t="s">
        <v>643</v>
      </c>
      <c r="H2313">
        <v>10</v>
      </c>
      <c r="I2313">
        <v>1</v>
      </c>
      <c r="J2313">
        <v>20</v>
      </c>
      <c r="K2313">
        <v>53</v>
      </c>
      <c r="L2313">
        <v>0</v>
      </c>
      <c r="M2313">
        <v>8</v>
      </c>
      <c r="N2313">
        <v>2.7</v>
      </c>
      <c r="O2313">
        <v>5.3</v>
      </c>
      <c r="P2313">
        <v>2</v>
      </c>
      <c r="Q2313">
        <v>10</v>
      </c>
      <c r="R2313">
        <v>6</v>
      </c>
      <c r="S2313">
        <v>11</v>
      </c>
      <c r="T2313">
        <v>1.8</v>
      </c>
      <c r="U2313">
        <v>0</v>
      </c>
      <c r="V2313">
        <v>8</v>
      </c>
      <c r="W2313">
        <v>0.6</v>
      </c>
      <c r="X2313">
        <v>1.1000000000000001</v>
      </c>
      <c r="Y2313" s="2">
        <v>0.6</v>
      </c>
      <c r="Z2313">
        <v>64</v>
      </c>
      <c r="AA2313">
        <v>0</v>
      </c>
      <c r="AB2313">
        <v>0</v>
      </c>
    </row>
    <row r="2314" spans="1:28" x14ac:dyDescent="0.25">
      <c r="A2314">
        <v>2008</v>
      </c>
      <c r="B2314">
        <v>114</v>
      </c>
      <c r="C2314" t="s">
        <v>648</v>
      </c>
      <c r="D2314" t="str">
        <f>IFERROR(INDEX('Draft Master List'!E:F,MATCH(C2314,'Draft Master List'!E:E,0),2),"N/A")</f>
        <v>N/A</v>
      </c>
      <c r="E2314" t="s">
        <v>22</v>
      </c>
      <c r="F2314">
        <v>33</v>
      </c>
      <c r="G2314" t="s">
        <v>1</v>
      </c>
      <c r="H2314">
        <v>16</v>
      </c>
      <c r="I2314">
        <v>16</v>
      </c>
      <c r="J2314">
        <v>20</v>
      </c>
      <c r="K2314">
        <v>21</v>
      </c>
      <c r="L2314">
        <v>2</v>
      </c>
      <c r="M2314">
        <v>12</v>
      </c>
      <c r="N2314">
        <v>1.1000000000000001</v>
      </c>
      <c r="O2314">
        <v>1.3</v>
      </c>
      <c r="P2314">
        <v>1.3</v>
      </c>
      <c r="Z2314">
        <v>21</v>
      </c>
      <c r="AA2314">
        <v>2</v>
      </c>
      <c r="AB2314">
        <v>5</v>
      </c>
    </row>
    <row r="2315" spans="1:28" x14ac:dyDescent="0.25">
      <c r="A2315">
        <v>2008</v>
      </c>
      <c r="B2315">
        <v>115</v>
      </c>
      <c r="C2315" t="s">
        <v>8</v>
      </c>
      <c r="D2315" t="str">
        <f>IFERROR(INDEX('Draft Master List'!E:F,MATCH(C2315,'Draft Master List'!E:E,0),2),"N/A")</f>
        <v>N/A</v>
      </c>
      <c r="E2315" t="s">
        <v>9</v>
      </c>
      <c r="F2315">
        <v>27</v>
      </c>
      <c r="G2315" t="s">
        <v>1</v>
      </c>
      <c r="H2315">
        <v>16</v>
      </c>
      <c r="I2315">
        <v>16</v>
      </c>
      <c r="J2315">
        <v>20</v>
      </c>
      <c r="K2315">
        <v>10</v>
      </c>
      <c r="L2315">
        <v>1</v>
      </c>
      <c r="M2315">
        <v>13</v>
      </c>
      <c r="N2315">
        <v>0.5</v>
      </c>
      <c r="O2315">
        <v>0.6</v>
      </c>
      <c r="P2315">
        <v>1.3</v>
      </c>
      <c r="Z2315">
        <v>10</v>
      </c>
      <c r="AA2315">
        <v>1</v>
      </c>
      <c r="AB2315">
        <v>5</v>
      </c>
    </row>
    <row r="2316" spans="1:28" x14ac:dyDescent="0.25">
      <c r="A2316">
        <v>2008</v>
      </c>
      <c r="B2316">
        <v>116</v>
      </c>
      <c r="C2316" t="s">
        <v>819</v>
      </c>
      <c r="D2316" t="str">
        <f>IFERROR(INDEX('Draft Master List'!E:F,MATCH(C2316,'Draft Master List'!E:E,0),2),"N/A")</f>
        <v>N/A</v>
      </c>
      <c r="E2316" t="s">
        <v>20</v>
      </c>
      <c r="F2316">
        <v>32</v>
      </c>
      <c r="G2316" t="s">
        <v>1</v>
      </c>
      <c r="H2316">
        <v>16</v>
      </c>
      <c r="I2316">
        <v>16</v>
      </c>
      <c r="J2316">
        <v>20</v>
      </c>
      <c r="K2316">
        <v>21</v>
      </c>
      <c r="L2316">
        <v>1</v>
      </c>
      <c r="M2316">
        <v>12</v>
      </c>
      <c r="N2316">
        <v>1.1000000000000001</v>
      </c>
      <c r="O2316">
        <v>1.3</v>
      </c>
      <c r="P2316">
        <v>1.3</v>
      </c>
      <c r="Z2316">
        <v>21</v>
      </c>
      <c r="AA2316">
        <v>1</v>
      </c>
      <c r="AB2316">
        <v>1</v>
      </c>
    </row>
    <row r="2317" spans="1:28" x14ac:dyDescent="0.25">
      <c r="A2317">
        <v>2008</v>
      </c>
      <c r="B2317">
        <v>117</v>
      </c>
      <c r="C2317" t="s">
        <v>94</v>
      </c>
      <c r="D2317" t="str">
        <f>IFERROR(INDEX('Draft Master List'!E:F,MATCH(C2317,'Draft Master List'!E:E,0),2),"N/A")</f>
        <v>72007</v>
      </c>
      <c r="E2317" t="s">
        <v>63</v>
      </c>
      <c r="F2317">
        <v>29</v>
      </c>
      <c r="H2317">
        <v>15</v>
      </c>
      <c r="I2317">
        <v>0</v>
      </c>
      <c r="J2317">
        <v>20</v>
      </c>
      <c r="K2317">
        <v>100</v>
      </c>
      <c r="L2317">
        <v>0</v>
      </c>
      <c r="M2317">
        <v>16</v>
      </c>
      <c r="N2317">
        <v>5</v>
      </c>
      <c r="O2317">
        <v>6.7</v>
      </c>
      <c r="P2317">
        <v>1.3</v>
      </c>
      <c r="Q2317">
        <v>10</v>
      </c>
      <c r="R2317">
        <v>6</v>
      </c>
      <c r="S2317">
        <v>45</v>
      </c>
      <c r="T2317">
        <v>7.5</v>
      </c>
      <c r="U2317">
        <v>0</v>
      </c>
      <c r="V2317">
        <v>19</v>
      </c>
      <c r="W2317">
        <v>0.4</v>
      </c>
      <c r="X2317">
        <v>3</v>
      </c>
      <c r="Y2317" s="2">
        <v>0.6</v>
      </c>
      <c r="Z2317">
        <v>145</v>
      </c>
      <c r="AA2317">
        <v>0</v>
      </c>
      <c r="AB2317">
        <v>0</v>
      </c>
    </row>
    <row r="2318" spans="1:28" x14ac:dyDescent="0.25">
      <c r="A2318">
        <v>2008</v>
      </c>
      <c r="B2318">
        <v>118</v>
      </c>
      <c r="C2318" t="s">
        <v>595</v>
      </c>
      <c r="D2318" t="str">
        <f>IFERROR(INDEX('Draft Master List'!E:F,MATCH(C2318,'Draft Master List'!E:E,0),2),"N/A")</f>
        <v>N/A</v>
      </c>
      <c r="E2318" t="s">
        <v>18</v>
      </c>
      <c r="F2318">
        <v>37</v>
      </c>
      <c r="G2318" t="s">
        <v>1</v>
      </c>
      <c r="H2318">
        <v>11</v>
      </c>
      <c r="I2318">
        <v>11</v>
      </c>
      <c r="J2318">
        <v>19</v>
      </c>
      <c r="K2318">
        <v>7</v>
      </c>
      <c r="L2318">
        <v>1</v>
      </c>
      <c r="M2318">
        <v>5</v>
      </c>
      <c r="N2318">
        <v>0.4</v>
      </c>
      <c r="O2318">
        <v>0.6</v>
      </c>
      <c r="P2318">
        <v>1.7</v>
      </c>
      <c r="Z2318">
        <v>7</v>
      </c>
      <c r="AA2318">
        <v>1</v>
      </c>
      <c r="AB2318">
        <v>4</v>
      </c>
    </row>
    <row r="2319" spans="1:28" x14ac:dyDescent="0.25">
      <c r="A2319">
        <v>2008</v>
      </c>
      <c r="B2319">
        <v>119</v>
      </c>
      <c r="C2319" t="s">
        <v>389</v>
      </c>
      <c r="D2319" t="str">
        <f>IFERROR(INDEX('Draft Master List'!E:F,MATCH(C2319,'Draft Master List'!E:E,0),2),"N/A")</f>
        <v>692008</v>
      </c>
      <c r="E2319" t="s">
        <v>13</v>
      </c>
      <c r="F2319">
        <v>23</v>
      </c>
      <c r="G2319" t="s">
        <v>732</v>
      </c>
      <c r="H2319">
        <v>16</v>
      </c>
      <c r="I2319">
        <v>3</v>
      </c>
      <c r="J2319">
        <v>19</v>
      </c>
      <c r="K2319">
        <v>95</v>
      </c>
      <c r="L2319">
        <v>1</v>
      </c>
      <c r="M2319">
        <v>28</v>
      </c>
      <c r="N2319">
        <v>5</v>
      </c>
      <c r="O2319">
        <v>5.9</v>
      </c>
      <c r="P2319">
        <v>1.2</v>
      </c>
      <c r="Q2319">
        <v>13</v>
      </c>
      <c r="R2319">
        <v>12</v>
      </c>
      <c r="S2319">
        <v>91</v>
      </c>
      <c r="T2319">
        <v>7.6</v>
      </c>
      <c r="U2319">
        <v>1</v>
      </c>
      <c r="V2319">
        <v>16</v>
      </c>
      <c r="W2319">
        <v>0.8</v>
      </c>
      <c r="X2319">
        <v>5.7</v>
      </c>
      <c r="Y2319" s="2">
        <v>0.92300000000000004</v>
      </c>
      <c r="Z2319">
        <v>186</v>
      </c>
      <c r="AA2319">
        <v>2</v>
      </c>
      <c r="AB2319">
        <v>1</v>
      </c>
    </row>
    <row r="2320" spans="1:28" x14ac:dyDescent="0.25">
      <c r="A2320">
        <v>2008</v>
      </c>
      <c r="B2320">
        <v>120</v>
      </c>
      <c r="C2320" t="s">
        <v>377</v>
      </c>
      <c r="D2320" t="str">
        <f>IFERROR(INDEX('Draft Master List'!E:F,MATCH(C2320,'Draft Master List'!E:E,0),2),"N/A")</f>
        <v>232008</v>
      </c>
      <c r="E2320" t="s">
        <v>24</v>
      </c>
      <c r="F2320">
        <v>21</v>
      </c>
      <c r="G2320" t="s">
        <v>643</v>
      </c>
      <c r="H2320">
        <v>4</v>
      </c>
      <c r="I2320">
        <v>1</v>
      </c>
      <c r="J2320">
        <v>19</v>
      </c>
      <c r="K2320">
        <v>58</v>
      </c>
      <c r="L2320">
        <v>0</v>
      </c>
      <c r="M2320">
        <v>12</v>
      </c>
      <c r="N2320">
        <v>3.1</v>
      </c>
      <c r="O2320">
        <v>14.5</v>
      </c>
      <c r="P2320">
        <v>4.8</v>
      </c>
      <c r="Q2320">
        <v>3</v>
      </c>
      <c r="R2320">
        <v>2</v>
      </c>
      <c r="S2320">
        <v>17</v>
      </c>
      <c r="T2320">
        <v>8.5</v>
      </c>
      <c r="U2320">
        <v>0</v>
      </c>
      <c r="V2320">
        <v>11</v>
      </c>
      <c r="W2320">
        <v>0.5</v>
      </c>
      <c r="X2320">
        <v>4.3</v>
      </c>
      <c r="Y2320" s="2">
        <v>0.66700000000000004</v>
      </c>
      <c r="Z2320">
        <v>75</v>
      </c>
      <c r="AA2320">
        <v>0</v>
      </c>
      <c r="AB2320">
        <v>0</v>
      </c>
    </row>
    <row r="2321" spans="1:28" x14ac:dyDescent="0.25">
      <c r="A2321">
        <v>2008</v>
      </c>
      <c r="B2321">
        <v>121</v>
      </c>
      <c r="C2321" t="s">
        <v>527</v>
      </c>
      <c r="D2321" t="str">
        <f>IFERROR(INDEX('Draft Master List'!E:F,MATCH(C2321,'Draft Master List'!E:E,0),2),"N/A")</f>
        <v>1002006</v>
      </c>
      <c r="E2321" t="s">
        <v>34</v>
      </c>
      <c r="F2321">
        <v>25</v>
      </c>
      <c r="G2321" t="s">
        <v>732</v>
      </c>
      <c r="H2321">
        <v>16</v>
      </c>
      <c r="I2321">
        <v>1</v>
      </c>
      <c r="J2321">
        <v>19</v>
      </c>
      <c r="K2321">
        <v>50</v>
      </c>
      <c r="L2321">
        <v>0</v>
      </c>
      <c r="M2321">
        <v>10</v>
      </c>
      <c r="N2321">
        <v>2.6</v>
      </c>
      <c r="O2321">
        <v>3.1</v>
      </c>
      <c r="P2321">
        <v>1.2</v>
      </c>
      <c r="Q2321">
        <v>20</v>
      </c>
      <c r="R2321">
        <v>17</v>
      </c>
      <c r="S2321">
        <v>202</v>
      </c>
      <c r="T2321">
        <v>11.9</v>
      </c>
      <c r="U2321">
        <v>0</v>
      </c>
      <c r="V2321">
        <v>36</v>
      </c>
      <c r="W2321">
        <v>1.1000000000000001</v>
      </c>
      <c r="X2321">
        <v>12.6</v>
      </c>
      <c r="Y2321" s="2">
        <v>0.85</v>
      </c>
      <c r="Z2321">
        <v>252</v>
      </c>
      <c r="AA2321">
        <v>0</v>
      </c>
      <c r="AB2321">
        <v>1</v>
      </c>
    </row>
    <row r="2322" spans="1:28" x14ac:dyDescent="0.25">
      <c r="A2322">
        <v>2008</v>
      </c>
      <c r="B2322">
        <v>122</v>
      </c>
      <c r="C2322" t="s">
        <v>601</v>
      </c>
      <c r="D2322" t="str">
        <f>IFERROR(INDEX('Draft Master List'!E:F,MATCH(C2322,'Draft Master List'!E:E,0),2),"N/A")</f>
        <v>N/A</v>
      </c>
      <c r="E2322" t="s">
        <v>10</v>
      </c>
      <c r="F2322">
        <v>37</v>
      </c>
      <c r="G2322" t="s">
        <v>1</v>
      </c>
      <c r="H2322">
        <v>16</v>
      </c>
      <c r="I2322">
        <v>16</v>
      </c>
      <c r="J2322">
        <v>18</v>
      </c>
      <c r="K2322">
        <v>-2</v>
      </c>
      <c r="L2322">
        <v>0</v>
      </c>
      <c r="M2322">
        <v>11</v>
      </c>
      <c r="N2322">
        <v>-0.1</v>
      </c>
      <c r="O2322">
        <v>-0.1</v>
      </c>
      <c r="P2322">
        <v>1.1000000000000001</v>
      </c>
      <c r="Z2322">
        <v>-2</v>
      </c>
      <c r="AA2322">
        <v>0</v>
      </c>
      <c r="AB2322">
        <v>11</v>
      </c>
    </row>
    <row r="2323" spans="1:28" x14ac:dyDescent="0.25">
      <c r="A2323">
        <v>2008</v>
      </c>
      <c r="B2323">
        <v>123</v>
      </c>
      <c r="C2323" t="s">
        <v>122</v>
      </c>
      <c r="D2323" t="str">
        <f>IFERROR(INDEX('Draft Master List'!E:F,MATCH(C2323,'Draft Master List'!E:E,0),2),"N/A")</f>
        <v>492008</v>
      </c>
      <c r="E2323" t="s">
        <v>6</v>
      </c>
      <c r="F2323">
        <v>22</v>
      </c>
      <c r="G2323" t="s">
        <v>74</v>
      </c>
      <c r="H2323">
        <v>16</v>
      </c>
      <c r="I2323">
        <v>15</v>
      </c>
      <c r="J2323">
        <v>17</v>
      </c>
      <c r="K2323">
        <v>96</v>
      </c>
      <c r="L2323">
        <v>1</v>
      </c>
      <c r="M2323">
        <v>21</v>
      </c>
      <c r="N2323">
        <v>5.6</v>
      </c>
      <c r="O2323">
        <v>6</v>
      </c>
      <c r="P2323">
        <v>1.1000000000000001</v>
      </c>
      <c r="Q2323">
        <v>120</v>
      </c>
      <c r="R2323">
        <v>62</v>
      </c>
      <c r="S2323">
        <v>912</v>
      </c>
      <c r="T2323">
        <v>14.7</v>
      </c>
      <c r="U2323">
        <v>2</v>
      </c>
      <c r="V2323">
        <v>60</v>
      </c>
      <c r="W2323">
        <v>3.9</v>
      </c>
      <c r="X2323">
        <v>57</v>
      </c>
      <c r="Y2323" s="2">
        <v>0.51700000000000002</v>
      </c>
      <c r="Z2323">
        <v>1008</v>
      </c>
      <c r="AA2323">
        <v>3</v>
      </c>
      <c r="AB2323">
        <v>4</v>
      </c>
    </row>
    <row r="2324" spans="1:28" x14ac:dyDescent="0.25">
      <c r="A2324">
        <v>2008</v>
      </c>
      <c r="B2324">
        <v>124</v>
      </c>
      <c r="C2324" t="s">
        <v>1429</v>
      </c>
      <c r="D2324" t="str">
        <f>IFERROR(INDEX('Draft Master List'!E:F,MATCH(C2324,'Draft Master List'!E:E,0),2),"N/A")</f>
        <v>N/A</v>
      </c>
      <c r="E2324" t="s">
        <v>26</v>
      </c>
      <c r="F2324">
        <v>24</v>
      </c>
      <c r="G2324" t="s">
        <v>643</v>
      </c>
      <c r="H2324">
        <v>5</v>
      </c>
      <c r="I2324">
        <v>1</v>
      </c>
      <c r="J2324">
        <v>17</v>
      </c>
      <c r="K2324">
        <v>130</v>
      </c>
      <c r="L2324">
        <v>0</v>
      </c>
      <c r="M2324">
        <v>24</v>
      </c>
      <c r="N2324">
        <v>7.6</v>
      </c>
      <c r="O2324">
        <v>26</v>
      </c>
      <c r="P2324">
        <v>3.4</v>
      </c>
      <c r="Q2324">
        <v>4</v>
      </c>
      <c r="R2324">
        <v>3</v>
      </c>
      <c r="S2324">
        <v>24</v>
      </c>
      <c r="T2324">
        <v>8</v>
      </c>
      <c r="U2324">
        <v>1</v>
      </c>
      <c r="V2324">
        <v>16</v>
      </c>
      <c r="W2324">
        <v>0.6</v>
      </c>
      <c r="X2324">
        <v>4.8</v>
      </c>
      <c r="Y2324" s="2">
        <v>0.75</v>
      </c>
      <c r="Z2324">
        <v>154</v>
      </c>
      <c r="AA2324">
        <v>1</v>
      </c>
      <c r="AB2324">
        <v>0</v>
      </c>
    </row>
    <row r="2325" spans="1:28" x14ac:dyDescent="0.25">
      <c r="A2325">
        <v>2008</v>
      </c>
      <c r="B2325">
        <v>125</v>
      </c>
      <c r="C2325" t="s">
        <v>437</v>
      </c>
      <c r="D2325" t="str">
        <f>IFERROR(INDEX('Draft Master List'!E:F,MATCH(C2325,'Draft Master List'!E:E,0),2),"N/A")</f>
        <v>12007</v>
      </c>
      <c r="E2325" t="s">
        <v>16</v>
      </c>
      <c r="F2325">
        <v>23</v>
      </c>
      <c r="G2325" t="s">
        <v>1</v>
      </c>
      <c r="H2325">
        <v>15</v>
      </c>
      <c r="I2325">
        <v>15</v>
      </c>
      <c r="J2325">
        <v>17</v>
      </c>
      <c r="K2325">
        <v>127</v>
      </c>
      <c r="L2325">
        <v>1</v>
      </c>
      <c r="M2325">
        <v>24</v>
      </c>
      <c r="N2325">
        <v>7.5</v>
      </c>
      <c r="O2325">
        <v>8.5</v>
      </c>
      <c r="P2325">
        <v>1.1000000000000001</v>
      </c>
      <c r="Q2325">
        <v>1</v>
      </c>
      <c r="R2325">
        <v>0</v>
      </c>
      <c r="S2325">
        <v>0</v>
      </c>
      <c r="U2325">
        <v>0</v>
      </c>
      <c r="V2325">
        <v>0</v>
      </c>
      <c r="W2325">
        <v>0</v>
      </c>
      <c r="X2325">
        <v>0</v>
      </c>
      <c r="Y2325" s="2">
        <v>0</v>
      </c>
      <c r="Z2325">
        <v>127</v>
      </c>
      <c r="AA2325">
        <v>1</v>
      </c>
      <c r="AB2325">
        <v>12</v>
      </c>
    </row>
    <row r="2326" spans="1:28" x14ac:dyDescent="0.25">
      <c r="A2326">
        <v>2008</v>
      </c>
      <c r="B2326">
        <v>126</v>
      </c>
      <c r="C2326" t="s">
        <v>633</v>
      </c>
      <c r="D2326" t="str">
        <f>IFERROR(INDEX('Draft Master List'!E:F,MATCH(C2326,'Draft Master List'!E:E,0),2),"N/A")</f>
        <v>N/A</v>
      </c>
      <c r="E2326" t="s">
        <v>19</v>
      </c>
      <c r="F2326">
        <v>28</v>
      </c>
      <c r="G2326" t="s">
        <v>1</v>
      </c>
      <c r="H2326">
        <v>10</v>
      </c>
      <c r="I2326">
        <v>8</v>
      </c>
      <c r="J2326">
        <v>16</v>
      </c>
      <c r="K2326">
        <v>78</v>
      </c>
      <c r="L2326">
        <v>0</v>
      </c>
      <c r="M2326">
        <v>23</v>
      </c>
      <c r="N2326">
        <v>4.9000000000000004</v>
      </c>
      <c r="O2326">
        <v>7.8</v>
      </c>
      <c r="P2326">
        <v>1.6</v>
      </c>
      <c r="Z2326">
        <v>78</v>
      </c>
      <c r="AA2326">
        <v>0</v>
      </c>
      <c r="AB2326">
        <v>4</v>
      </c>
    </row>
    <row r="2327" spans="1:28" x14ac:dyDescent="0.25">
      <c r="A2327">
        <v>2008</v>
      </c>
      <c r="B2327">
        <v>127</v>
      </c>
      <c r="C2327" t="s">
        <v>1386</v>
      </c>
      <c r="D2327" t="str">
        <f>IFERROR(INDEX('Draft Master List'!E:F,MATCH(C2327,'Draft Master List'!E:E,0),2),"N/A")</f>
        <v>N/A</v>
      </c>
      <c r="E2327" t="s">
        <v>25</v>
      </c>
      <c r="F2327">
        <v>23</v>
      </c>
      <c r="H2327">
        <v>8</v>
      </c>
      <c r="I2327">
        <v>0</v>
      </c>
      <c r="J2327">
        <v>15</v>
      </c>
      <c r="K2327">
        <v>53</v>
      </c>
      <c r="L2327">
        <v>0</v>
      </c>
      <c r="M2327">
        <v>11</v>
      </c>
      <c r="N2327">
        <v>3.5</v>
      </c>
      <c r="O2327">
        <v>6.6</v>
      </c>
      <c r="P2327">
        <v>1.9</v>
      </c>
      <c r="Q2327">
        <v>2</v>
      </c>
      <c r="R2327">
        <v>2</v>
      </c>
      <c r="S2327">
        <v>0</v>
      </c>
      <c r="T2327">
        <v>0</v>
      </c>
      <c r="U2327">
        <v>0</v>
      </c>
      <c r="V2327">
        <v>2</v>
      </c>
      <c r="W2327">
        <v>0.3</v>
      </c>
      <c r="X2327">
        <v>0</v>
      </c>
      <c r="Y2327" s="2">
        <v>1</v>
      </c>
      <c r="Z2327">
        <v>53</v>
      </c>
      <c r="AA2327">
        <v>0</v>
      </c>
      <c r="AB2327">
        <v>0</v>
      </c>
    </row>
    <row r="2328" spans="1:28" x14ac:dyDescent="0.25">
      <c r="A2328">
        <v>2008</v>
      </c>
      <c r="B2328">
        <v>128</v>
      </c>
      <c r="C2328" t="s">
        <v>1384</v>
      </c>
      <c r="D2328" t="str">
        <f>IFERROR(INDEX('Draft Master List'!E:F,MATCH(C2328,'Draft Master List'!E:E,0),2),"N/A")</f>
        <v>N/A</v>
      </c>
      <c r="E2328" t="s">
        <v>20</v>
      </c>
      <c r="F2328">
        <v>23</v>
      </c>
      <c r="H2328">
        <v>11</v>
      </c>
      <c r="I2328">
        <v>0</v>
      </c>
      <c r="J2328">
        <v>15</v>
      </c>
      <c r="K2328">
        <v>45</v>
      </c>
      <c r="L2328">
        <v>1</v>
      </c>
      <c r="M2328">
        <v>10</v>
      </c>
      <c r="N2328">
        <v>3</v>
      </c>
      <c r="O2328">
        <v>4.0999999999999996</v>
      </c>
      <c r="P2328">
        <v>1.4</v>
      </c>
      <c r="Q2328">
        <v>4</v>
      </c>
      <c r="R2328">
        <v>3</v>
      </c>
      <c r="S2328">
        <v>30</v>
      </c>
      <c r="T2328">
        <v>10</v>
      </c>
      <c r="U2328">
        <v>0</v>
      </c>
      <c r="V2328">
        <v>15</v>
      </c>
      <c r="W2328">
        <v>0.3</v>
      </c>
      <c r="X2328">
        <v>2.7</v>
      </c>
      <c r="Y2328" s="2">
        <v>0.75</v>
      </c>
      <c r="Z2328">
        <v>75</v>
      </c>
      <c r="AA2328">
        <v>1</v>
      </c>
      <c r="AB2328">
        <v>1</v>
      </c>
    </row>
    <row r="2329" spans="1:28" x14ac:dyDescent="0.25">
      <c r="A2329">
        <v>2008</v>
      </c>
      <c r="B2329">
        <v>129</v>
      </c>
      <c r="C2329" t="s">
        <v>503</v>
      </c>
      <c r="D2329" t="str">
        <f>IFERROR(INDEX('Draft Master List'!E:F,MATCH(C2329,'Draft Master List'!E:E,0),2),"N/A")</f>
        <v>2442007</v>
      </c>
      <c r="E2329" t="s">
        <v>21</v>
      </c>
      <c r="F2329">
        <v>25</v>
      </c>
      <c r="G2329" t="s">
        <v>732</v>
      </c>
      <c r="H2329">
        <v>16</v>
      </c>
      <c r="I2329">
        <v>1</v>
      </c>
      <c r="J2329">
        <v>15</v>
      </c>
      <c r="K2329">
        <v>62</v>
      </c>
      <c r="L2329">
        <v>0</v>
      </c>
      <c r="M2329">
        <v>13</v>
      </c>
      <c r="N2329">
        <v>4.0999999999999996</v>
      </c>
      <c r="O2329">
        <v>3.9</v>
      </c>
      <c r="P2329">
        <v>0.9</v>
      </c>
      <c r="Q2329">
        <v>11</v>
      </c>
      <c r="R2329">
        <v>8</v>
      </c>
      <c r="S2329">
        <v>89</v>
      </c>
      <c r="T2329">
        <v>11.1</v>
      </c>
      <c r="U2329">
        <v>0</v>
      </c>
      <c r="V2329">
        <v>27</v>
      </c>
      <c r="W2329">
        <v>0.5</v>
      </c>
      <c r="X2329">
        <v>5.6</v>
      </c>
      <c r="Y2329" s="2">
        <v>0.72699999999999998</v>
      </c>
      <c r="Z2329">
        <v>151</v>
      </c>
      <c r="AA2329">
        <v>0</v>
      </c>
      <c r="AB2329">
        <v>0</v>
      </c>
    </row>
    <row r="2330" spans="1:28" x14ac:dyDescent="0.25">
      <c r="A2330">
        <v>2008</v>
      </c>
      <c r="B2330">
        <v>130</v>
      </c>
      <c r="C2330" t="s">
        <v>404</v>
      </c>
      <c r="D2330" t="str">
        <f>IFERROR(INDEX('Draft Master List'!E:F,MATCH(C2330,'Draft Master List'!E:E,0),2),"N/A")</f>
        <v>1392008</v>
      </c>
      <c r="E2330" t="s">
        <v>26</v>
      </c>
      <c r="F2330">
        <v>22</v>
      </c>
      <c r="G2330" t="s">
        <v>643</v>
      </c>
      <c r="H2330">
        <v>2</v>
      </c>
      <c r="I2330">
        <v>1</v>
      </c>
      <c r="J2330">
        <v>15</v>
      </c>
      <c r="K2330">
        <v>69</v>
      </c>
      <c r="L2330">
        <v>1</v>
      </c>
      <c r="M2330">
        <v>19</v>
      </c>
      <c r="N2330">
        <v>4.5999999999999996</v>
      </c>
      <c r="O2330">
        <v>34.5</v>
      </c>
      <c r="P2330">
        <v>7.5</v>
      </c>
      <c r="Z2330">
        <v>69</v>
      </c>
      <c r="AA2330">
        <v>1</v>
      </c>
      <c r="AB2330">
        <v>0</v>
      </c>
    </row>
    <row r="2331" spans="1:28" x14ac:dyDescent="0.25">
      <c r="A2331">
        <v>2008</v>
      </c>
      <c r="B2331">
        <v>131</v>
      </c>
      <c r="C2331" t="s">
        <v>465</v>
      </c>
      <c r="D2331" t="str">
        <f>IFERROR(INDEX('Draft Master List'!E:F,MATCH(C2331,'Draft Master List'!E:E,0),2),"N/A")</f>
        <v>932007</v>
      </c>
      <c r="E2331" t="s">
        <v>63</v>
      </c>
      <c r="F2331">
        <v>24</v>
      </c>
      <c r="H2331">
        <v>13</v>
      </c>
      <c r="I2331">
        <v>0</v>
      </c>
      <c r="J2331">
        <v>15</v>
      </c>
      <c r="K2331">
        <v>69</v>
      </c>
      <c r="L2331">
        <v>0</v>
      </c>
      <c r="M2331">
        <v>38</v>
      </c>
      <c r="N2331">
        <v>4.5999999999999996</v>
      </c>
      <c r="O2331">
        <v>5.3</v>
      </c>
      <c r="P2331">
        <v>1.2</v>
      </c>
      <c r="Z2331">
        <v>69</v>
      </c>
      <c r="AA2331">
        <v>0</v>
      </c>
      <c r="AB2331">
        <v>0</v>
      </c>
    </row>
    <row r="2332" spans="1:28" x14ac:dyDescent="0.25">
      <c r="A2332">
        <v>2008</v>
      </c>
      <c r="B2332">
        <v>132</v>
      </c>
      <c r="C2332" t="s">
        <v>609</v>
      </c>
      <c r="D2332" t="str">
        <f>IFERROR(INDEX('Draft Master List'!E:F,MATCH(C2332,'Draft Master List'!E:E,0),2),"N/A")</f>
        <v>N/A</v>
      </c>
      <c r="E2332" t="s">
        <v>223</v>
      </c>
      <c r="F2332">
        <v>31</v>
      </c>
      <c r="G2332" t="s">
        <v>1</v>
      </c>
      <c r="H2332">
        <v>15</v>
      </c>
      <c r="I2332">
        <v>15</v>
      </c>
      <c r="J2332">
        <v>14</v>
      </c>
      <c r="K2332">
        <v>41</v>
      </c>
      <c r="L2332">
        <v>0</v>
      </c>
      <c r="M2332">
        <v>16</v>
      </c>
      <c r="N2332">
        <v>2.9</v>
      </c>
      <c r="O2332">
        <v>2.7</v>
      </c>
      <c r="P2332">
        <v>0.9</v>
      </c>
      <c r="Q2332">
        <v>2</v>
      </c>
      <c r="R2332">
        <v>2</v>
      </c>
      <c r="S2332">
        <v>17</v>
      </c>
      <c r="T2332">
        <v>8.5</v>
      </c>
      <c r="U2332">
        <v>0</v>
      </c>
      <c r="V2332">
        <v>11</v>
      </c>
      <c r="W2332">
        <v>0.1</v>
      </c>
      <c r="X2332">
        <v>1.1000000000000001</v>
      </c>
      <c r="Y2332" s="2">
        <v>1</v>
      </c>
      <c r="Z2332">
        <v>58</v>
      </c>
      <c r="AA2332">
        <v>0</v>
      </c>
      <c r="AB2332">
        <v>5</v>
      </c>
    </row>
    <row r="2333" spans="1:28" x14ac:dyDescent="0.25">
      <c r="A2333">
        <v>2008</v>
      </c>
      <c r="B2333">
        <v>133</v>
      </c>
      <c r="C2333" t="s">
        <v>1430</v>
      </c>
      <c r="D2333" t="str">
        <f>IFERROR(INDEX('Draft Master List'!E:F,MATCH(C2333,'Draft Master List'!E:E,0),2),"N/A")</f>
        <v>N/A</v>
      </c>
      <c r="E2333" t="s">
        <v>23</v>
      </c>
      <c r="F2333">
        <v>25</v>
      </c>
      <c r="H2333">
        <v>3</v>
      </c>
      <c r="I2333">
        <v>0</v>
      </c>
      <c r="J2333">
        <v>14</v>
      </c>
      <c r="K2333">
        <v>37</v>
      </c>
      <c r="L2333">
        <v>0</v>
      </c>
      <c r="M2333">
        <v>17</v>
      </c>
      <c r="N2333">
        <v>2.6</v>
      </c>
      <c r="O2333">
        <v>12.3</v>
      </c>
      <c r="P2333">
        <v>4.7</v>
      </c>
      <c r="Z2333">
        <v>37</v>
      </c>
      <c r="AA2333">
        <v>0</v>
      </c>
      <c r="AB2333">
        <v>1</v>
      </c>
    </row>
    <row r="2334" spans="1:28" x14ac:dyDescent="0.25">
      <c r="A2334">
        <v>2008</v>
      </c>
      <c r="B2334">
        <v>134</v>
      </c>
      <c r="C2334" t="s">
        <v>1250</v>
      </c>
      <c r="D2334" t="str">
        <f>IFERROR(INDEX('Draft Master List'!E:F,MATCH(C2334,'Draft Master List'!E:E,0),2),"N/A")</f>
        <v>N/A</v>
      </c>
      <c r="E2334" t="s">
        <v>20</v>
      </c>
      <c r="F2334">
        <v>23</v>
      </c>
      <c r="H2334">
        <v>1</v>
      </c>
      <c r="I2334">
        <v>0</v>
      </c>
      <c r="J2334">
        <v>13</v>
      </c>
      <c r="K2334">
        <v>83</v>
      </c>
      <c r="L2334">
        <v>0</v>
      </c>
      <c r="M2334">
        <v>23</v>
      </c>
      <c r="N2334">
        <v>6.4</v>
      </c>
      <c r="O2334">
        <v>83</v>
      </c>
      <c r="P2334">
        <v>13</v>
      </c>
      <c r="Q2334">
        <v>1</v>
      </c>
      <c r="R2334">
        <v>1</v>
      </c>
      <c r="S2334">
        <v>5</v>
      </c>
      <c r="T2334">
        <v>5</v>
      </c>
      <c r="U2334">
        <v>0</v>
      </c>
      <c r="V2334">
        <v>5</v>
      </c>
      <c r="W2334">
        <v>1</v>
      </c>
      <c r="X2334">
        <v>5</v>
      </c>
      <c r="Y2334" s="2">
        <v>1</v>
      </c>
      <c r="Z2334">
        <v>88</v>
      </c>
      <c r="AA2334">
        <v>0</v>
      </c>
      <c r="AB2334">
        <v>1</v>
      </c>
    </row>
    <row r="2335" spans="1:28" x14ac:dyDescent="0.25">
      <c r="A2335">
        <v>2008</v>
      </c>
      <c r="B2335">
        <v>135</v>
      </c>
      <c r="C2335" t="s">
        <v>1328</v>
      </c>
      <c r="D2335" t="str">
        <f>IFERROR(INDEX('Draft Master List'!E:F,MATCH(C2335,'Draft Master List'!E:E,0),2),"N/A")</f>
        <v>N/A</v>
      </c>
      <c r="E2335" t="s">
        <v>0</v>
      </c>
      <c r="F2335">
        <v>25</v>
      </c>
      <c r="H2335">
        <v>4</v>
      </c>
      <c r="I2335">
        <v>0</v>
      </c>
      <c r="J2335">
        <v>13</v>
      </c>
      <c r="K2335">
        <v>42</v>
      </c>
      <c r="L2335">
        <v>1</v>
      </c>
      <c r="M2335">
        <v>15</v>
      </c>
      <c r="N2335">
        <v>3.2</v>
      </c>
      <c r="O2335">
        <v>10.5</v>
      </c>
      <c r="P2335">
        <v>3.3</v>
      </c>
      <c r="Q2335">
        <v>2</v>
      </c>
      <c r="R2335">
        <v>1</v>
      </c>
      <c r="S2335">
        <v>14</v>
      </c>
      <c r="T2335">
        <v>14</v>
      </c>
      <c r="U2335">
        <v>0</v>
      </c>
      <c r="V2335">
        <v>14</v>
      </c>
      <c r="W2335">
        <v>0.3</v>
      </c>
      <c r="X2335">
        <v>3.5</v>
      </c>
      <c r="Y2335" s="2">
        <v>0.5</v>
      </c>
      <c r="Z2335">
        <v>56</v>
      </c>
      <c r="AA2335">
        <v>1</v>
      </c>
      <c r="AB2335">
        <v>0</v>
      </c>
    </row>
    <row r="2336" spans="1:28" x14ac:dyDescent="0.25">
      <c r="A2336">
        <v>2008</v>
      </c>
      <c r="B2336">
        <v>136</v>
      </c>
      <c r="C2336" t="s">
        <v>445</v>
      </c>
      <c r="D2336" t="str">
        <f>IFERROR(INDEX('Draft Master List'!E:F,MATCH(C2336,'Draft Master List'!E:E,0),2),"N/A")</f>
        <v>362007</v>
      </c>
      <c r="E2336" t="s">
        <v>6</v>
      </c>
      <c r="F2336">
        <v>24</v>
      </c>
      <c r="H2336">
        <v>6</v>
      </c>
      <c r="I2336">
        <v>0</v>
      </c>
      <c r="J2336">
        <v>13</v>
      </c>
      <c r="K2336">
        <v>2</v>
      </c>
      <c r="L2336">
        <v>0</v>
      </c>
      <c r="M2336">
        <v>8</v>
      </c>
      <c r="N2336">
        <v>0.2</v>
      </c>
      <c r="O2336">
        <v>0.3</v>
      </c>
      <c r="P2336">
        <v>2.2000000000000002</v>
      </c>
      <c r="Z2336">
        <v>2</v>
      </c>
      <c r="AA2336">
        <v>0</v>
      </c>
      <c r="AB2336">
        <v>0</v>
      </c>
    </row>
    <row r="2337" spans="1:28" x14ac:dyDescent="0.25">
      <c r="A2337">
        <v>2008</v>
      </c>
      <c r="B2337">
        <v>137</v>
      </c>
      <c r="C2337" t="s">
        <v>1431</v>
      </c>
      <c r="D2337" t="str">
        <f>IFERROR(INDEX('Draft Master List'!E:F,MATCH(C2337,'Draft Master List'!E:E,0),2),"N/A")</f>
        <v>N/A</v>
      </c>
      <c r="E2337" t="s">
        <v>223</v>
      </c>
      <c r="F2337">
        <v>29</v>
      </c>
      <c r="H2337">
        <v>13</v>
      </c>
      <c r="I2337">
        <v>0</v>
      </c>
      <c r="J2337">
        <v>13</v>
      </c>
      <c r="K2337">
        <v>29</v>
      </c>
      <c r="L2337">
        <v>0</v>
      </c>
      <c r="M2337">
        <v>13</v>
      </c>
      <c r="N2337">
        <v>2.2000000000000002</v>
      </c>
      <c r="O2337">
        <v>2.2000000000000002</v>
      </c>
      <c r="P2337">
        <v>1</v>
      </c>
      <c r="Q2337">
        <v>6</v>
      </c>
      <c r="R2337">
        <v>5</v>
      </c>
      <c r="S2337">
        <v>35</v>
      </c>
      <c r="T2337">
        <v>7</v>
      </c>
      <c r="U2337">
        <v>0</v>
      </c>
      <c r="V2337">
        <v>16</v>
      </c>
      <c r="W2337">
        <v>0.4</v>
      </c>
      <c r="X2337">
        <v>2.7</v>
      </c>
      <c r="Y2337" s="2">
        <v>0.83299999999999996</v>
      </c>
      <c r="Z2337">
        <v>64</v>
      </c>
      <c r="AA2337">
        <v>0</v>
      </c>
      <c r="AB2337">
        <v>1</v>
      </c>
    </row>
    <row r="2338" spans="1:28" x14ac:dyDescent="0.25">
      <c r="A2338">
        <v>2008</v>
      </c>
      <c r="B2338">
        <v>138</v>
      </c>
      <c r="C2338" t="s">
        <v>1131</v>
      </c>
      <c r="D2338" t="str">
        <f>IFERROR(INDEX('Draft Master List'!E:F,MATCH(C2338,'Draft Master List'!E:E,0),2),"N/A")</f>
        <v>N/A</v>
      </c>
      <c r="E2338" t="s">
        <v>13</v>
      </c>
      <c r="F2338">
        <v>23</v>
      </c>
      <c r="G2338" t="s">
        <v>732</v>
      </c>
      <c r="H2338">
        <v>13</v>
      </c>
      <c r="I2338">
        <v>7</v>
      </c>
      <c r="J2338">
        <v>13</v>
      </c>
      <c r="K2338">
        <v>37</v>
      </c>
      <c r="L2338">
        <v>0</v>
      </c>
      <c r="M2338">
        <v>11</v>
      </c>
      <c r="N2338">
        <v>2.8</v>
      </c>
      <c r="O2338">
        <v>2.8</v>
      </c>
      <c r="P2338">
        <v>1</v>
      </c>
      <c r="Q2338">
        <v>15</v>
      </c>
      <c r="R2338">
        <v>13</v>
      </c>
      <c r="S2338">
        <v>171</v>
      </c>
      <c r="T2338">
        <v>13.2</v>
      </c>
      <c r="U2338">
        <v>1</v>
      </c>
      <c r="V2338">
        <v>67</v>
      </c>
      <c r="W2338">
        <v>1</v>
      </c>
      <c r="X2338">
        <v>13.2</v>
      </c>
      <c r="Y2338" s="2">
        <v>0.86699999999999999</v>
      </c>
      <c r="Z2338">
        <v>208</v>
      </c>
      <c r="AA2338">
        <v>1</v>
      </c>
      <c r="AB2338">
        <v>0</v>
      </c>
    </row>
    <row r="2339" spans="1:28" x14ac:dyDescent="0.25">
      <c r="A2339">
        <v>2008</v>
      </c>
      <c r="B2339">
        <v>139</v>
      </c>
      <c r="C2339" t="s">
        <v>1432</v>
      </c>
      <c r="D2339" t="str">
        <f>IFERROR(INDEX('Draft Master List'!E:F,MATCH(C2339,'Draft Master List'!E:E,0),2),"N/A")</f>
        <v>N/A</v>
      </c>
      <c r="E2339" t="s">
        <v>15</v>
      </c>
      <c r="F2339">
        <v>30</v>
      </c>
      <c r="H2339">
        <v>10</v>
      </c>
      <c r="I2339">
        <v>0</v>
      </c>
      <c r="J2339">
        <v>13</v>
      </c>
      <c r="K2339">
        <v>55</v>
      </c>
      <c r="L2339">
        <v>0</v>
      </c>
      <c r="M2339">
        <v>7</v>
      </c>
      <c r="N2339">
        <v>4.2</v>
      </c>
      <c r="O2339">
        <v>5.5</v>
      </c>
      <c r="P2339">
        <v>1.3</v>
      </c>
      <c r="Q2339">
        <v>9</v>
      </c>
      <c r="R2339">
        <v>3</v>
      </c>
      <c r="S2339">
        <v>4</v>
      </c>
      <c r="T2339">
        <v>1.3</v>
      </c>
      <c r="U2339">
        <v>0</v>
      </c>
      <c r="V2339">
        <v>3</v>
      </c>
      <c r="W2339">
        <v>0.3</v>
      </c>
      <c r="X2339">
        <v>0.4</v>
      </c>
      <c r="Y2339" s="2">
        <v>0.33300000000000002</v>
      </c>
      <c r="Z2339">
        <v>59</v>
      </c>
      <c r="AA2339">
        <v>0</v>
      </c>
      <c r="AB2339">
        <v>0</v>
      </c>
    </row>
    <row r="2340" spans="1:28" x14ac:dyDescent="0.25">
      <c r="A2340">
        <v>2008</v>
      </c>
      <c r="B2340">
        <v>140</v>
      </c>
      <c r="C2340" t="s">
        <v>1342</v>
      </c>
      <c r="D2340" t="str">
        <f>IFERROR(INDEX('Draft Master List'!E:F,MATCH(C2340,'Draft Master List'!E:E,0),2),"N/A")</f>
        <v>N/A</v>
      </c>
      <c r="E2340" t="s">
        <v>33</v>
      </c>
      <c r="F2340">
        <v>25</v>
      </c>
      <c r="G2340" t="s">
        <v>732</v>
      </c>
      <c r="H2340">
        <v>16</v>
      </c>
      <c r="I2340">
        <v>2</v>
      </c>
      <c r="J2340">
        <v>12</v>
      </c>
      <c r="K2340">
        <v>88</v>
      </c>
      <c r="L2340">
        <v>1</v>
      </c>
      <c r="M2340">
        <v>44</v>
      </c>
      <c r="N2340">
        <v>7.3</v>
      </c>
      <c r="O2340">
        <v>5.5</v>
      </c>
      <c r="P2340">
        <v>0.8</v>
      </c>
      <c r="Q2340">
        <v>27</v>
      </c>
      <c r="R2340">
        <v>19</v>
      </c>
      <c r="S2340">
        <v>275</v>
      </c>
      <c r="T2340">
        <v>14.5</v>
      </c>
      <c r="U2340">
        <v>2</v>
      </c>
      <c r="V2340">
        <v>80</v>
      </c>
      <c r="W2340">
        <v>1.2</v>
      </c>
      <c r="X2340">
        <v>17.2</v>
      </c>
      <c r="Y2340" s="2">
        <v>0.70399999999999996</v>
      </c>
      <c r="Z2340">
        <v>363</v>
      </c>
      <c r="AA2340">
        <v>3</v>
      </c>
      <c r="AB2340">
        <v>0</v>
      </c>
    </row>
    <row r="2341" spans="1:28" x14ac:dyDescent="0.25">
      <c r="A2341">
        <v>2008</v>
      </c>
      <c r="B2341">
        <v>141</v>
      </c>
      <c r="C2341" t="s">
        <v>614</v>
      </c>
      <c r="D2341" t="str">
        <f>IFERROR(INDEX('Draft Master List'!E:F,MATCH(C2341,'Draft Master List'!E:E,0),2),"N/A")</f>
        <v>N/A</v>
      </c>
      <c r="E2341" t="s">
        <v>12</v>
      </c>
      <c r="F2341">
        <v>31</v>
      </c>
      <c r="G2341" t="s">
        <v>62</v>
      </c>
      <c r="H2341">
        <v>5</v>
      </c>
      <c r="I2341">
        <v>5</v>
      </c>
      <c r="J2341">
        <v>12</v>
      </c>
      <c r="K2341">
        <v>25</v>
      </c>
      <c r="L2341">
        <v>1</v>
      </c>
      <c r="M2341">
        <v>9</v>
      </c>
      <c r="N2341">
        <v>2.1</v>
      </c>
      <c r="O2341">
        <v>5</v>
      </c>
      <c r="P2341">
        <v>2.4</v>
      </c>
      <c r="Z2341">
        <v>25</v>
      </c>
      <c r="AA2341">
        <v>1</v>
      </c>
      <c r="AB2341">
        <v>5</v>
      </c>
    </row>
    <row r="2342" spans="1:28" x14ac:dyDescent="0.25">
      <c r="A2342">
        <v>2008</v>
      </c>
      <c r="B2342">
        <v>142</v>
      </c>
      <c r="C2342" t="s">
        <v>1399</v>
      </c>
      <c r="D2342" t="str">
        <f>IFERROR(INDEX('Draft Master List'!E:F,MATCH(C2342,'Draft Master List'!E:E,0),2),"N/A")</f>
        <v>N/A</v>
      </c>
      <c r="E2342" t="s">
        <v>24</v>
      </c>
      <c r="F2342">
        <v>27</v>
      </c>
      <c r="G2342" t="s">
        <v>732</v>
      </c>
      <c r="H2342">
        <v>14</v>
      </c>
      <c r="I2342">
        <v>3</v>
      </c>
      <c r="J2342">
        <v>12</v>
      </c>
      <c r="K2342">
        <v>35</v>
      </c>
      <c r="L2342">
        <v>0</v>
      </c>
      <c r="M2342">
        <v>11</v>
      </c>
      <c r="N2342">
        <v>2.9</v>
      </c>
      <c r="O2342">
        <v>2.5</v>
      </c>
      <c r="P2342">
        <v>0.9</v>
      </c>
      <c r="Q2342">
        <v>6</v>
      </c>
      <c r="R2342">
        <v>5</v>
      </c>
      <c r="S2342">
        <v>27</v>
      </c>
      <c r="T2342">
        <v>5.4</v>
      </c>
      <c r="U2342">
        <v>0</v>
      </c>
      <c r="V2342">
        <v>14</v>
      </c>
      <c r="W2342">
        <v>0.4</v>
      </c>
      <c r="X2342">
        <v>1.9</v>
      </c>
      <c r="Y2342" s="2">
        <v>0.83299999999999996</v>
      </c>
      <c r="Z2342">
        <v>62</v>
      </c>
      <c r="AA2342">
        <v>0</v>
      </c>
      <c r="AB2342">
        <v>2</v>
      </c>
    </row>
    <row r="2343" spans="1:28" x14ac:dyDescent="0.25">
      <c r="A2343">
        <v>2008</v>
      </c>
      <c r="B2343">
        <v>143</v>
      </c>
      <c r="C2343" t="s">
        <v>124</v>
      </c>
      <c r="D2343" t="str">
        <f>IFERROR(INDEX('Draft Master List'!E:F,MATCH(C2343,'Draft Master List'!E:E,0),2),"N/A")</f>
        <v>842008</v>
      </c>
      <c r="E2343" t="s">
        <v>21</v>
      </c>
      <c r="F2343">
        <v>24</v>
      </c>
      <c r="H2343">
        <v>16</v>
      </c>
      <c r="I2343">
        <v>0</v>
      </c>
      <c r="J2343">
        <v>12</v>
      </c>
      <c r="K2343">
        <v>69</v>
      </c>
      <c r="L2343">
        <v>1</v>
      </c>
      <c r="M2343">
        <v>33</v>
      </c>
      <c r="N2343">
        <v>5.8</v>
      </c>
      <c r="O2343">
        <v>4.3</v>
      </c>
      <c r="P2343">
        <v>0.8</v>
      </c>
      <c r="Q2343">
        <v>39</v>
      </c>
      <c r="R2343">
        <v>23</v>
      </c>
      <c r="S2343">
        <v>320</v>
      </c>
      <c r="T2343">
        <v>13.9</v>
      </c>
      <c r="U2343">
        <v>1</v>
      </c>
      <c r="V2343">
        <v>69</v>
      </c>
      <c r="W2343">
        <v>1.4</v>
      </c>
      <c r="X2343">
        <v>20</v>
      </c>
      <c r="Y2343" s="2">
        <v>0.59</v>
      </c>
      <c r="Z2343">
        <v>389</v>
      </c>
      <c r="AA2343">
        <v>2</v>
      </c>
      <c r="AB2343">
        <v>1</v>
      </c>
    </row>
    <row r="2344" spans="1:28" x14ac:dyDescent="0.25">
      <c r="A2344">
        <v>2008</v>
      </c>
      <c r="B2344">
        <v>144</v>
      </c>
      <c r="C2344" t="s">
        <v>581</v>
      </c>
      <c r="D2344" t="str">
        <f>IFERROR(INDEX('Draft Master List'!E:F,MATCH(C2344,'Draft Master List'!E:E,0),2),"N/A")</f>
        <v>N/A</v>
      </c>
      <c r="E2344" t="s">
        <v>29</v>
      </c>
      <c r="F2344">
        <v>27</v>
      </c>
      <c r="G2344" t="s">
        <v>62</v>
      </c>
      <c r="H2344">
        <v>5</v>
      </c>
      <c r="I2344">
        <v>2</v>
      </c>
      <c r="J2344">
        <v>12</v>
      </c>
      <c r="K2344">
        <v>70</v>
      </c>
      <c r="L2344">
        <v>2</v>
      </c>
      <c r="M2344">
        <v>17</v>
      </c>
      <c r="N2344">
        <v>5.8</v>
      </c>
      <c r="O2344">
        <v>14</v>
      </c>
      <c r="P2344">
        <v>2.4</v>
      </c>
      <c r="Z2344">
        <v>70</v>
      </c>
      <c r="AA2344">
        <v>2</v>
      </c>
      <c r="AB2344">
        <v>8</v>
      </c>
    </row>
    <row r="2345" spans="1:28" x14ac:dyDescent="0.25">
      <c r="A2345">
        <v>2008</v>
      </c>
      <c r="B2345">
        <v>145</v>
      </c>
      <c r="C2345" t="s">
        <v>1433</v>
      </c>
      <c r="D2345" t="str">
        <f>IFERROR(INDEX('Draft Master List'!E:F,MATCH(C2345,'Draft Master List'!E:E,0),2),"N/A")</f>
        <v>N/A</v>
      </c>
      <c r="E2345" t="s">
        <v>3</v>
      </c>
      <c r="F2345">
        <v>38</v>
      </c>
      <c r="G2345" t="s">
        <v>732</v>
      </c>
      <c r="H2345">
        <v>16</v>
      </c>
      <c r="I2345">
        <v>5</v>
      </c>
      <c r="J2345">
        <v>12</v>
      </c>
      <c r="K2345">
        <v>25</v>
      </c>
      <c r="L2345">
        <v>0</v>
      </c>
      <c r="M2345">
        <v>5</v>
      </c>
      <c r="N2345">
        <v>2.1</v>
      </c>
      <c r="O2345">
        <v>1.6</v>
      </c>
      <c r="P2345">
        <v>0.8</v>
      </c>
      <c r="Q2345">
        <v>15</v>
      </c>
      <c r="R2345">
        <v>7</v>
      </c>
      <c r="S2345">
        <v>35</v>
      </c>
      <c r="T2345">
        <v>5</v>
      </c>
      <c r="U2345">
        <v>0</v>
      </c>
      <c r="V2345">
        <v>13</v>
      </c>
      <c r="W2345">
        <v>0.4</v>
      </c>
      <c r="X2345">
        <v>2.2000000000000002</v>
      </c>
      <c r="Y2345" s="2">
        <v>0.46700000000000003</v>
      </c>
      <c r="Z2345">
        <v>60</v>
      </c>
      <c r="AA2345">
        <v>0</v>
      </c>
      <c r="AB2345">
        <v>0</v>
      </c>
    </row>
    <row r="2346" spans="1:28" x14ac:dyDescent="0.25">
      <c r="A2346">
        <v>2008</v>
      </c>
      <c r="B2346">
        <v>146</v>
      </c>
      <c r="C2346" t="s">
        <v>528</v>
      </c>
      <c r="D2346" t="str">
        <f>IFERROR(INDEX('Draft Master List'!E:F,MATCH(C2346,'Draft Master List'!E:E,0),2),"N/A")</f>
        <v>1032006</v>
      </c>
      <c r="E2346" t="s">
        <v>32</v>
      </c>
      <c r="F2346">
        <v>25</v>
      </c>
      <c r="G2346" t="s">
        <v>77</v>
      </c>
      <c r="H2346">
        <v>15</v>
      </c>
      <c r="I2346">
        <v>1</v>
      </c>
      <c r="J2346">
        <v>12</v>
      </c>
      <c r="K2346">
        <v>113</v>
      </c>
      <c r="L2346">
        <v>0</v>
      </c>
      <c r="M2346">
        <v>36</v>
      </c>
      <c r="N2346">
        <v>9.4</v>
      </c>
      <c r="O2346">
        <v>7.5</v>
      </c>
      <c r="P2346">
        <v>0.8</v>
      </c>
      <c r="Q2346">
        <v>20</v>
      </c>
      <c r="R2346">
        <v>12</v>
      </c>
      <c r="S2346">
        <v>64</v>
      </c>
      <c r="T2346">
        <v>5.3</v>
      </c>
      <c r="U2346">
        <v>0</v>
      </c>
      <c r="V2346">
        <v>18</v>
      </c>
      <c r="W2346">
        <v>0.8</v>
      </c>
      <c r="X2346">
        <v>4.3</v>
      </c>
      <c r="Y2346" s="2">
        <v>0.6</v>
      </c>
      <c r="Z2346">
        <v>177</v>
      </c>
      <c r="AA2346">
        <v>0</v>
      </c>
      <c r="AB2346">
        <v>2</v>
      </c>
    </row>
    <row r="2347" spans="1:28" x14ac:dyDescent="0.25">
      <c r="A2347">
        <v>2008</v>
      </c>
      <c r="B2347">
        <v>147</v>
      </c>
      <c r="C2347" t="s">
        <v>1434</v>
      </c>
      <c r="D2347" t="str">
        <f>IFERROR(INDEX('Draft Master List'!E:F,MATCH(C2347,'Draft Master List'!E:E,0),2),"N/A")</f>
        <v>N/A</v>
      </c>
      <c r="E2347" t="s">
        <v>7</v>
      </c>
      <c r="F2347">
        <v>31</v>
      </c>
      <c r="H2347">
        <v>4</v>
      </c>
      <c r="I2347">
        <v>0</v>
      </c>
      <c r="J2347">
        <v>11</v>
      </c>
      <c r="K2347">
        <v>24</v>
      </c>
      <c r="L2347">
        <v>0</v>
      </c>
      <c r="M2347">
        <v>8</v>
      </c>
      <c r="N2347">
        <v>2.2000000000000002</v>
      </c>
      <c r="O2347">
        <v>6</v>
      </c>
      <c r="P2347">
        <v>2.8</v>
      </c>
      <c r="Q2347">
        <v>1</v>
      </c>
      <c r="R2347">
        <v>1</v>
      </c>
      <c r="S2347">
        <v>9</v>
      </c>
      <c r="T2347">
        <v>9</v>
      </c>
      <c r="U2347">
        <v>0</v>
      </c>
      <c r="V2347">
        <v>9</v>
      </c>
      <c r="W2347">
        <v>0.3</v>
      </c>
      <c r="X2347">
        <v>2.2999999999999998</v>
      </c>
      <c r="Y2347" s="2">
        <v>1</v>
      </c>
      <c r="Z2347">
        <v>33</v>
      </c>
      <c r="AA2347">
        <v>0</v>
      </c>
      <c r="AB2347">
        <v>0</v>
      </c>
    </row>
    <row r="2348" spans="1:28" x14ac:dyDescent="0.25">
      <c r="A2348">
        <v>2008</v>
      </c>
      <c r="B2348">
        <v>148</v>
      </c>
      <c r="C2348" t="s">
        <v>1350</v>
      </c>
      <c r="D2348" t="str">
        <f>IFERROR(INDEX('Draft Master List'!E:F,MATCH(C2348,'Draft Master List'!E:E,0),2),"N/A")</f>
        <v>N/A</v>
      </c>
      <c r="E2348" t="s">
        <v>30</v>
      </c>
      <c r="F2348">
        <v>30</v>
      </c>
      <c r="G2348" t="s">
        <v>732</v>
      </c>
      <c r="H2348">
        <v>16</v>
      </c>
      <c r="I2348">
        <v>4</v>
      </c>
      <c r="J2348">
        <v>11</v>
      </c>
      <c r="K2348">
        <v>23</v>
      </c>
      <c r="L2348">
        <v>0</v>
      </c>
      <c r="M2348">
        <v>4</v>
      </c>
      <c r="N2348">
        <v>2.1</v>
      </c>
      <c r="O2348">
        <v>1.4</v>
      </c>
      <c r="P2348">
        <v>0.7</v>
      </c>
      <c r="Q2348">
        <v>4</v>
      </c>
      <c r="R2348">
        <v>3</v>
      </c>
      <c r="S2348">
        <v>59</v>
      </c>
      <c r="T2348">
        <v>19.7</v>
      </c>
      <c r="U2348">
        <v>0</v>
      </c>
      <c r="V2348">
        <v>28</v>
      </c>
      <c r="W2348">
        <v>0.2</v>
      </c>
      <c r="X2348">
        <v>3.7</v>
      </c>
      <c r="Y2348" s="2">
        <v>0.75</v>
      </c>
      <c r="Z2348">
        <v>82</v>
      </c>
      <c r="AA2348">
        <v>0</v>
      </c>
      <c r="AB2348">
        <v>0</v>
      </c>
    </row>
    <row r="2349" spans="1:28" x14ac:dyDescent="0.25">
      <c r="A2349">
        <v>2008</v>
      </c>
      <c r="B2349">
        <v>149</v>
      </c>
      <c r="C2349" t="s">
        <v>650</v>
      </c>
      <c r="D2349" t="str">
        <f>IFERROR(INDEX('Draft Master List'!E:F,MATCH(C2349,'Draft Master List'!E:E,0),2),"N/A")</f>
        <v>N/A</v>
      </c>
      <c r="E2349" t="s">
        <v>19</v>
      </c>
      <c r="F2349">
        <v>33</v>
      </c>
      <c r="G2349" t="s">
        <v>62</v>
      </c>
      <c r="H2349">
        <v>7</v>
      </c>
      <c r="I2349">
        <v>7</v>
      </c>
      <c r="J2349">
        <v>11</v>
      </c>
      <c r="K2349">
        <v>69</v>
      </c>
      <c r="L2349">
        <v>0</v>
      </c>
      <c r="M2349">
        <v>15</v>
      </c>
      <c r="N2349">
        <v>6.3</v>
      </c>
      <c r="O2349">
        <v>9.9</v>
      </c>
      <c r="P2349">
        <v>1.6</v>
      </c>
      <c r="Z2349">
        <v>69</v>
      </c>
      <c r="AA2349">
        <v>0</v>
      </c>
      <c r="AB2349">
        <v>1</v>
      </c>
    </row>
    <row r="2350" spans="1:28" x14ac:dyDescent="0.25">
      <c r="A2350">
        <v>2008</v>
      </c>
      <c r="B2350">
        <v>150</v>
      </c>
      <c r="C2350" t="s">
        <v>1435</v>
      </c>
      <c r="D2350" t="str">
        <f>IFERROR(INDEX('Draft Master List'!E:F,MATCH(C2350,'Draft Master List'!E:E,0),2),"N/A")</f>
        <v>N/A</v>
      </c>
      <c r="E2350" t="s">
        <v>63</v>
      </c>
      <c r="F2350">
        <v>28</v>
      </c>
      <c r="G2350" t="s">
        <v>212</v>
      </c>
      <c r="H2350">
        <v>11</v>
      </c>
      <c r="I2350">
        <v>8</v>
      </c>
      <c r="J2350">
        <v>11</v>
      </c>
      <c r="K2350">
        <v>26</v>
      </c>
      <c r="L2350">
        <v>2</v>
      </c>
      <c r="M2350">
        <v>6</v>
      </c>
      <c r="N2350">
        <v>2.4</v>
      </c>
      <c r="O2350">
        <v>2.4</v>
      </c>
      <c r="P2350">
        <v>1</v>
      </c>
      <c r="Q2350">
        <v>15</v>
      </c>
      <c r="R2350">
        <v>11</v>
      </c>
      <c r="S2350">
        <v>64</v>
      </c>
      <c r="T2350">
        <v>5.8</v>
      </c>
      <c r="U2350">
        <v>1</v>
      </c>
      <c r="V2350">
        <v>12</v>
      </c>
      <c r="W2350">
        <v>1</v>
      </c>
      <c r="X2350">
        <v>5.8</v>
      </c>
      <c r="Y2350" s="2">
        <v>0.73299999999999998</v>
      </c>
      <c r="Z2350">
        <v>90</v>
      </c>
      <c r="AA2350">
        <v>3</v>
      </c>
      <c r="AB2350">
        <v>1</v>
      </c>
    </row>
    <row r="2351" spans="1:28" x14ac:dyDescent="0.25">
      <c r="A2351">
        <v>2008</v>
      </c>
      <c r="B2351">
        <v>151</v>
      </c>
      <c r="C2351" t="s">
        <v>625</v>
      </c>
      <c r="D2351" t="str">
        <f>IFERROR(INDEX('Draft Master List'!E:F,MATCH(C2351,'Draft Master List'!E:E,0),2),"N/A")</f>
        <v>N/A</v>
      </c>
      <c r="E2351" t="s">
        <v>23</v>
      </c>
      <c r="F2351">
        <v>30</v>
      </c>
      <c r="G2351" t="s">
        <v>62</v>
      </c>
      <c r="H2351">
        <v>6</v>
      </c>
      <c r="I2351">
        <v>5</v>
      </c>
      <c r="J2351">
        <v>11</v>
      </c>
      <c r="K2351">
        <v>37</v>
      </c>
      <c r="L2351">
        <v>0</v>
      </c>
      <c r="M2351">
        <v>15</v>
      </c>
      <c r="N2351">
        <v>3.4</v>
      </c>
      <c r="O2351">
        <v>6.2</v>
      </c>
      <c r="P2351">
        <v>1.8</v>
      </c>
      <c r="Z2351">
        <v>37</v>
      </c>
      <c r="AA2351">
        <v>0</v>
      </c>
      <c r="AB2351">
        <v>4</v>
      </c>
    </row>
    <row r="2352" spans="1:28" x14ac:dyDescent="0.25">
      <c r="A2352">
        <v>2008</v>
      </c>
      <c r="B2352">
        <v>152</v>
      </c>
      <c r="C2352" t="s">
        <v>123</v>
      </c>
      <c r="D2352" t="str">
        <f>IFERROR(INDEX('Draft Master List'!E:F,MATCH(C2352,'Draft Master List'!E:E,0),2),"N/A")</f>
        <v>422008</v>
      </c>
      <c r="E2352" t="s">
        <v>26</v>
      </c>
      <c r="F2352">
        <v>22</v>
      </c>
      <c r="G2352" t="s">
        <v>74</v>
      </c>
      <c r="H2352">
        <v>15</v>
      </c>
      <c r="I2352">
        <v>15</v>
      </c>
      <c r="J2352">
        <v>11</v>
      </c>
      <c r="K2352">
        <v>109</v>
      </c>
      <c r="L2352">
        <v>0</v>
      </c>
      <c r="M2352">
        <v>71</v>
      </c>
      <c r="N2352">
        <v>9.9</v>
      </c>
      <c r="O2352">
        <v>7.3</v>
      </c>
      <c r="P2352">
        <v>0.7</v>
      </c>
      <c r="Q2352">
        <v>129</v>
      </c>
      <c r="R2352">
        <v>91</v>
      </c>
      <c r="S2352">
        <v>980</v>
      </c>
      <c r="T2352">
        <v>10.8</v>
      </c>
      <c r="U2352">
        <v>5</v>
      </c>
      <c r="V2352">
        <v>93</v>
      </c>
      <c r="W2352">
        <v>6.1</v>
      </c>
      <c r="X2352">
        <v>65.3</v>
      </c>
      <c r="Y2352" s="2">
        <v>0.70499999999999996</v>
      </c>
      <c r="Z2352">
        <v>1089</v>
      </c>
      <c r="AA2352">
        <v>5</v>
      </c>
      <c r="AB2352">
        <v>2</v>
      </c>
    </row>
    <row r="2353" spans="1:28" x14ac:dyDescent="0.25">
      <c r="A2353">
        <v>2008</v>
      </c>
      <c r="B2353">
        <v>153</v>
      </c>
      <c r="C2353" t="s">
        <v>378</v>
      </c>
      <c r="D2353" t="str">
        <f>IFERROR(INDEX('Draft Master List'!E:F,MATCH(C2353,'Draft Master List'!E:E,0),2),"N/A")</f>
        <v>332008</v>
      </c>
      <c r="E2353" t="s">
        <v>223</v>
      </c>
      <c r="F2353">
        <v>24</v>
      </c>
      <c r="G2353" t="s">
        <v>74</v>
      </c>
      <c r="H2353">
        <v>15</v>
      </c>
      <c r="I2353">
        <v>12</v>
      </c>
      <c r="J2353">
        <v>10</v>
      </c>
      <c r="K2353">
        <v>69</v>
      </c>
      <c r="L2353">
        <v>1</v>
      </c>
      <c r="M2353">
        <v>37</v>
      </c>
      <c r="N2353">
        <v>6.9</v>
      </c>
      <c r="O2353">
        <v>4.5999999999999996</v>
      </c>
      <c r="P2353">
        <v>0.7</v>
      </c>
      <c r="Q2353">
        <v>102</v>
      </c>
      <c r="R2353">
        <v>53</v>
      </c>
      <c r="S2353">
        <v>674</v>
      </c>
      <c r="T2353">
        <v>12.7</v>
      </c>
      <c r="U2353">
        <v>3</v>
      </c>
      <c r="V2353">
        <v>69</v>
      </c>
      <c r="W2353">
        <v>3.5</v>
      </c>
      <c r="X2353">
        <v>44.9</v>
      </c>
      <c r="Y2353" s="2">
        <v>0.52</v>
      </c>
      <c r="Z2353">
        <v>743</v>
      </c>
      <c r="AA2353">
        <v>4</v>
      </c>
      <c r="AB2353">
        <v>0</v>
      </c>
    </row>
    <row r="2354" spans="1:28" x14ac:dyDescent="0.25">
      <c r="A2354">
        <v>2008</v>
      </c>
      <c r="B2354">
        <v>154</v>
      </c>
      <c r="C2354" t="s">
        <v>1436</v>
      </c>
      <c r="D2354" t="str">
        <f>IFERROR(INDEX('Draft Master List'!E:F,MATCH(C2354,'Draft Master List'!E:E,0),2),"N/A")</f>
        <v>N/A</v>
      </c>
      <c r="E2354" t="s">
        <v>669</v>
      </c>
      <c r="F2354">
        <v>29</v>
      </c>
      <c r="H2354">
        <v>6</v>
      </c>
      <c r="I2354">
        <v>0</v>
      </c>
      <c r="J2354">
        <v>10</v>
      </c>
      <c r="K2354">
        <v>31</v>
      </c>
      <c r="L2354">
        <v>0</v>
      </c>
      <c r="M2354">
        <v>8</v>
      </c>
      <c r="N2354">
        <v>3.1</v>
      </c>
      <c r="O2354">
        <v>5.2</v>
      </c>
      <c r="P2354">
        <v>1.7</v>
      </c>
      <c r="Q2354">
        <v>4</v>
      </c>
      <c r="R2354">
        <v>4</v>
      </c>
      <c r="S2354">
        <v>54</v>
      </c>
      <c r="T2354">
        <v>13.5</v>
      </c>
      <c r="U2354">
        <v>0</v>
      </c>
      <c r="V2354">
        <v>33</v>
      </c>
      <c r="W2354">
        <v>0.7</v>
      </c>
      <c r="X2354">
        <v>9</v>
      </c>
      <c r="Y2354" s="2">
        <v>1</v>
      </c>
      <c r="Z2354">
        <v>85</v>
      </c>
      <c r="AA2354">
        <v>0</v>
      </c>
      <c r="AB2354">
        <v>0</v>
      </c>
    </row>
    <row r="2355" spans="1:28" x14ac:dyDescent="0.25">
      <c r="A2355">
        <v>2008</v>
      </c>
      <c r="B2355">
        <v>155</v>
      </c>
      <c r="C2355" t="s">
        <v>1341</v>
      </c>
      <c r="D2355" t="str">
        <f>IFERROR(INDEX('Draft Master List'!E:F,MATCH(C2355,'Draft Master List'!E:E,0),2),"N/A")</f>
        <v>N/A</v>
      </c>
      <c r="E2355" t="s">
        <v>32</v>
      </c>
      <c r="F2355">
        <v>37</v>
      </c>
      <c r="G2355" t="s">
        <v>732</v>
      </c>
      <c r="H2355">
        <v>16</v>
      </c>
      <c r="I2355">
        <v>7</v>
      </c>
      <c r="J2355">
        <v>10</v>
      </c>
      <c r="K2355">
        <v>65</v>
      </c>
      <c r="L2355">
        <v>0</v>
      </c>
      <c r="M2355">
        <v>16</v>
      </c>
      <c r="N2355">
        <v>6.5</v>
      </c>
      <c r="O2355">
        <v>4.0999999999999996</v>
      </c>
      <c r="P2355">
        <v>0.6</v>
      </c>
      <c r="Q2355">
        <v>7</v>
      </c>
      <c r="R2355">
        <v>1</v>
      </c>
      <c r="S2355">
        <v>4</v>
      </c>
      <c r="T2355">
        <v>4</v>
      </c>
      <c r="U2355">
        <v>0</v>
      </c>
      <c r="V2355">
        <v>4</v>
      </c>
      <c r="W2355">
        <v>0.1</v>
      </c>
      <c r="X2355">
        <v>0.3</v>
      </c>
      <c r="Y2355" s="2">
        <v>0.14299999999999999</v>
      </c>
      <c r="Z2355">
        <v>69</v>
      </c>
      <c r="AA2355">
        <v>0</v>
      </c>
      <c r="AB2355">
        <v>0</v>
      </c>
    </row>
    <row r="2356" spans="1:28" x14ac:dyDescent="0.25">
      <c r="A2356">
        <v>2008</v>
      </c>
      <c r="B2356">
        <v>156</v>
      </c>
      <c r="C2356" t="s">
        <v>548</v>
      </c>
      <c r="D2356" t="str">
        <f>IFERROR(INDEX('Draft Master List'!E:F,MATCH(C2356,'Draft Master List'!E:E,0),2),"N/A")</f>
        <v>1802006</v>
      </c>
      <c r="E2356" t="s">
        <v>64</v>
      </c>
      <c r="F2356">
        <v>25</v>
      </c>
      <c r="G2356" t="s">
        <v>212</v>
      </c>
      <c r="H2356">
        <v>12</v>
      </c>
      <c r="I2356">
        <v>8</v>
      </c>
      <c r="J2356">
        <v>10</v>
      </c>
      <c r="K2356">
        <v>31</v>
      </c>
      <c r="L2356">
        <v>0</v>
      </c>
      <c r="M2356">
        <v>10</v>
      </c>
      <c r="N2356">
        <v>3.1</v>
      </c>
      <c r="O2356">
        <v>2.6</v>
      </c>
      <c r="P2356">
        <v>0.8</v>
      </c>
      <c r="Q2356">
        <v>15</v>
      </c>
      <c r="R2356">
        <v>10</v>
      </c>
      <c r="S2356">
        <v>78</v>
      </c>
      <c r="T2356">
        <v>7.8</v>
      </c>
      <c r="U2356">
        <v>0</v>
      </c>
      <c r="V2356">
        <v>21</v>
      </c>
      <c r="W2356">
        <v>0.8</v>
      </c>
      <c r="X2356">
        <v>6.5</v>
      </c>
      <c r="Y2356" s="2">
        <v>0.66700000000000004</v>
      </c>
      <c r="Z2356">
        <v>109</v>
      </c>
      <c r="AA2356">
        <v>0</v>
      </c>
      <c r="AB2356">
        <v>0</v>
      </c>
    </row>
    <row r="2357" spans="1:28" x14ac:dyDescent="0.25">
      <c r="A2357">
        <v>2008</v>
      </c>
      <c r="B2357">
        <v>157</v>
      </c>
      <c r="C2357" t="s">
        <v>641</v>
      </c>
      <c r="D2357" t="str">
        <f>IFERROR(INDEX('Draft Master List'!E:F,MATCH(C2357,'Draft Master List'!E:E,0),2),"N/A")</f>
        <v>N/A</v>
      </c>
      <c r="E2357" t="s">
        <v>10</v>
      </c>
      <c r="F2357">
        <v>28</v>
      </c>
      <c r="G2357" t="s">
        <v>74</v>
      </c>
      <c r="H2357">
        <v>12</v>
      </c>
      <c r="I2357">
        <v>11</v>
      </c>
      <c r="J2357">
        <v>9</v>
      </c>
      <c r="K2357">
        <v>67</v>
      </c>
      <c r="L2357">
        <v>0</v>
      </c>
      <c r="M2357">
        <v>30</v>
      </c>
      <c r="N2357">
        <v>7.4</v>
      </c>
      <c r="O2357">
        <v>5.6</v>
      </c>
      <c r="P2357">
        <v>0.8</v>
      </c>
      <c r="Q2357">
        <v>127</v>
      </c>
      <c r="R2357">
        <v>89</v>
      </c>
      <c r="S2357">
        <v>1038</v>
      </c>
      <c r="T2357">
        <v>11.7</v>
      </c>
      <c r="U2357">
        <v>11</v>
      </c>
      <c r="V2357">
        <v>79</v>
      </c>
      <c r="W2357">
        <v>7.4</v>
      </c>
      <c r="X2357">
        <v>86.5</v>
      </c>
      <c r="Y2357" s="2">
        <v>0.70099999999999996</v>
      </c>
      <c r="Z2357">
        <v>1105</v>
      </c>
      <c r="AA2357">
        <v>11</v>
      </c>
      <c r="AB2357">
        <v>4</v>
      </c>
    </row>
    <row r="2358" spans="1:28" x14ac:dyDescent="0.25">
      <c r="A2358">
        <v>2008</v>
      </c>
      <c r="B2358">
        <v>158</v>
      </c>
      <c r="C2358" t="s">
        <v>561</v>
      </c>
      <c r="D2358" t="str">
        <f>IFERROR(INDEX('Draft Master List'!E:F,MATCH(C2358,'Draft Master List'!E:E,0),2),"N/A")</f>
        <v>2462006</v>
      </c>
      <c r="E2358" t="s">
        <v>28</v>
      </c>
      <c r="F2358">
        <v>24</v>
      </c>
      <c r="H2358">
        <v>13</v>
      </c>
      <c r="I2358">
        <v>0</v>
      </c>
      <c r="J2358">
        <v>9</v>
      </c>
      <c r="K2358">
        <v>61</v>
      </c>
      <c r="L2358">
        <v>0</v>
      </c>
      <c r="M2358">
        <v>22</v>
      </c>
      <c r="N2358">
        <v>6.8</v>
      </c>
      <c r="O2358">
        <v>4.7</v>
      </c>
      <c r="P2358">
        <v>0.7</v>
      </c>
      <c r="Q2358">
        <v>6</v>
      </c>
      <c r="R2358">
        <v>6</v>
      </c>
      <c r="S2358">
        <v>43</v>
      </c>
      <c r="T2358">
        <v>7.2</v>
      </c>
      <c r="U2358">
        <v>0</v>
      </c>
      <c r="V2358">
        <v>15</v>
      </c>
      <c r="W2358">
        <v>0.5</v>
      </c>
      <c r="X2358">
        <v>3.3</v>
      </c>
      <c r="Y2358" s="2">
        <v>1</v>
      </c>
      <c r="Z2358">
        <v>104</v>
      </c>
      <c r="AA2358">
        <v>0</v>
      </c>
      <c r="AB2358">
        <v>0</v>
      </c>
    </row>
    <row r="2359" spans="1:28" x14ac:dyDescent="0.25">
      <c r="A2359">
        <v>2008</v>
      </c>
      <c r="B2359">
        <v>159</v>
      </c>
      <c r="C2359" t="s">
        <v>1437</v>
      </c>
      <c r="D2359" t="str">
        <f>IFERROR(INDEX('Draft Master List'!E:F,MATCH(C2359,'Draft Master List'!E:E,0),2),"N/A")</f>
        <v>N/A</v>
      </c>
      <c r="E2359" t="s">
        <v>22</v>
      </c>
      <c r="F2359">
        <v>30</v>
      </c>
      <c r="H2359">
        <v>16</v>
      </c>
      <c r="I2359">
        <v>0</v>
      </c>
      <c r="J2359">
        <v>9</v>
      </c>
      <c r="K2359">
        <v>10</v>
      </c>
      <c r="L2359">
        <v>0</v>
      </c>
      <c r="M2359">
        <v>4</v>
      </c>
      <c r="N2359">
        <v>1.1000000000000001</v>
      </c>
      <c r="O2359">
        <v>0.6</v>
      </c>
      <c r="P2359">
        <v>0.6</v>
      </c>
      <c r="Q2359">
        <v>3</v>
      </c>
      <c r="R2359">
        <v>3</v>
      </c>
      <c r="S2359">
        <v>1</v>
      </c>
      <c r="T2359">
        <v>0.3</v>
      </c>
      <c r="U2359">
        <v>0</v>
      </c>
      <c r="V2359">
        <v>3</v>
      </c>
      <c r="W2359">
        <v>0.2</v>
      </c>
      <c r="X2359">
        <v>0.1</v>
      </c>
      <c r="Y2359" s="2">
        <v>1</v>
      </c>
      <c r="Z2359">
        <v>11</v>
      </c>
      <c r="AA2359">
        <v>0</v>
      </c>
      <c r="AB2359">
        <v>0</v>
      </c>
    </row>
    <row r="2360" spans="1:28" x14ac:dyDescent="0.25">
      <c r="A2360">
        <v>2008</v>
      </c>
      <c r="B2360">
        <v>160</v>
      </c>
      <c r="C2360" t="s">
        <v>1383</v>
      </c>
      <c r="D2360" t="str">
        <f>IFERROR(INDEX('Draft Master List'!E:F,MATCH(C2360,'Draft Master List'!E:E,0),2),"N/A")</f>
        <v>N/A</v>
      </c>
      <c r="E2360" t="s">
        <v>22</v>
      </c>
      <c r="F2360">
        <v>32</v>
      </c>
      <c r="G2360" t="s">
        <v>212</v>
      </c>
      <c r="H2360">
        <v>16</v>
      </c>
      <c r="I2360">
        <v>11</v>
      </c>
      <c r="J2360">
        <v>9</v>
      </c>
      <c r="K2360">
        <v>18</v>
      </c>
      <c r="L2360">
        <v>0</v>
      </c>
      <c r="M2360">
        <v>5</v>
      </c>
      <c r="N2360">
        <v>2</v>
      </c>
      <c r="O2360">
        <v>1.1000000000000001</v>
      </c>
      <c r="P2360">
        <v>0.6</v>
      </c>
      <c r="Q2360">
        <v>11</v>
      </c>
      <c r="R2360">
        <v>6</v>
      </c>
      <c r="S2360">
        <v>39</v>
      </c>
      <c r="T2360">
        <v>6.5</v>
      </c>
      <c r="U2360">
        <v>0</v>
      </c>
      <c r="V2360">
        <v>12</v>
      </c>
      <c r="W2360">
        <v>0.4</v>
      </c>
      <c r="X2360">
        <v>2.4</v>
      </c>
      <c r="Y2360" s="2">
        <v>0.54500000000000004</v>
      </c>
      <c r="Z2360">
        <v>57</v>
      </c>
      <c r="AA2360">
        <v>0</v>
      </c>
      <c r="AB2360">
        <v>0</v>
      </c>
    </row>
    <row r="2361" spans="1:28" x14ac:dyDescent="0.25">
      <c r="A2361">
        <v>2008</v>
      </c>
      <c r="B2361">
        <v>161</v>
      </c>
      <c r="C2361" t="s">
        <v>1438</v>
      </c>
      <c r="D2361" t="str">
        <f>IFERROR(INDEX('Draft Master List'!E:F,MATCH(C2361,'Draft Master List'!E:E,0),2),"N/A")</f>
        <v>N/A</v>
      </c>
      <c r="E2361" t="s">
        <v>15</v>
      </c>
      <c r="F2361">
        <v>24</v>
      </c>
      <c r="H2361">
        <v>4</v>
      </c>
      <c r="I2361">
        <v>0</v>
      </c>
      <c r="J2361">
        <v>9</v>
      </c>
      <c r="K2361">
        <v>29</v>
      </c>
      <c r="L2361">
        <v>0</v>
      </c>
      <c r="M2361">
        <v>12</v>
      </c>
      <c r="N2361">
        <v>3.2</v>
      </c>
      <c r="O2361">
        <v>7.3</v>
      </c>
      <c r="P2361">
        <v>2.2999999999999998</v>
      </c>
      <c r="Q2361">
        <v>7</v>
      </c>
      <c r="R2361">
        <v>6</v>
      </c>
      <c r="S2361">
        <v>47</v>
      </c>
      <c r="T2361">
        <v>7.8</v>
      </c>
      <c r="U2361">
        <v>0</v>
      </c>
      <c r="V2361">
        <v>16</v>
      </c>
      <c r="W2361">
        <v>1.5</v>
      </c>
      <c r="X2361">
        <v>11.8</v>
      </c>
      <c r="Y2361" s="2">
        <v>0.85699999999999998</v>
      </c>
      <c r="Z2361">
        <v>76</v>
      </c>
      <c r="AA2361">
        <v>0</v>
      </c>
      <c r="AB2361">
        <v>0</v>
      </c>
    </row>
    <row r="2362" spans="1:28" x14ac:dyDescent="0.25">
      <c r="A2362">
        <v>2008</v>
      </c>
      <c r="B2362">
        <v>162</v>
      </c>
      <c r="C2362" t="s">
        <v>483</v>
      </c>
      <c r="D2362" t="str">
        <f>IFERROR(INDEX('Draft Master List'!E:F,MATCH(C2362,'Draft Master List'!E:E,0),2),"N/A")</f>
        <v>1742007</v>
      </c>
      <c r="E2362" t="s">
        <v>3</v>
      </c>
      <c r="F2362">
        <v>24</v>
      </c>
      <c r="H2362">
        <v>6</v>
      </c>
      <c r="I2362">
        <v>0</v>
      </c>
      <c r="J2362">
        <v>9</v>
      </c>
      <c r="K2362">
        <v>24</v>
      </c>
      <c r="L2362">
        <v>0</v>
      </c>
      <c r="M2362">
        <v>8</v>
      </c>
      <c r="N2362">
        <v>2.7</v>
      </c>
      <c r="O2362">
        <v>4</v>
      </c>
      <c r="P2362">
        <v>1.5</v>
      </c>
      <c r="Q2362">
        <v>2</v>
      </c>
      <c r="R2362">
        <v>1</v>
      </c>
      <c r="S2362">
        <v>36</v>
      </c>
      <c r="T2362">
        <v>36</v>
      </c>
      <c r="U2362">
        <v>0</v>
      </c>
      <c r="V2362">
        <v>36</v>
      </c>
      <c r="W2362">
        <v>0.2</v>
      </c>
      <c r="X2362">
        <v>6</v>
      </c>
      <c r="Y2362" s="2">
        <v>0.5</v>
      </c>
      <c r="Z2362">
        <v>60</v>
      </c>
      <c r="AA2362">
        <v>0</v>
      </c>
      <c r="AB2362">
        <v>0</v>
      </c>
    </row>
    <row r="2363" spans="1:28" x14ac:dyDescent="0.25">
      <c r="A2363">
        <v>2008</v>
      </c>
      <c r="B2363">
        <v>163</v>
      </c>
      <c r="C2363" t="s">
        <v>600</v>
      </c>
      <c r="D2363" t="str">
        <f>IFERROR(INDEX('Draft Master List'!E:F,MATCH(C2363,'Draft Master List'!E:E,0),2),"N/A")</f>
        <v>N/A</v>
      </c>
      <c r="E2363" t="s">
        <v>9</v>
      </c>
      <c r="F2363">
        <v>29</v>
      </c>
      <c r="H2363">
        <v>3</v>
      </c>
      <c r="I2363">
        <v>0</v>
      </c>
      <c r="J2363">
        <v>8</v>
      </c>
      <c r="K2363">
        <v>10</v>
      </c>
      <c r="L2363">
        <v>0</v>
      </c>
      <c r="M2363">
        <v>7</v>
      </c>
      <c r="N2363">
        <v>1.3</v>
      </c>
      <c r="O2363">
        <v>3.3</v>
      </c>
      <c r="P2363">
        <v>2.7</v>
      </c>
      <c r="Z2363">
        <v>10</v>
      </c>
      <c r="AA2363">
        <v>0</v>
      </c>
      <c r="AB2363">
        <v>0</v>
      </c>
    </row>
    <row r="2364" spans="1:28" x14ac:dyDescent="0.25">
      <c r="A2364">
        <v>2008</v>
      </c>
      <c r="B2364">
        <v>164</v>
      </c>
      <c r="C2364" t="s">
        <v>1296</v>
      </c>
      <c r="D2364" t="str">
        <f>IFERROR(INDEX('Draft Master List'!E:F,MATCH(C2364,'Draft Master List'!E:E,0),2),"N/A")</f>
        <v>N/A</v>
      </c>
      <c r="E2364" t="s">
        <v>28</v>
      </c>
      <c r="F2364">
        <v>29</v>
      </c>
      <c r="G2364" t="s">
        <v>212</v>
      </c>
      <c r="H2364">
        <v>16</v>
      </c>
      <c r="I2364">
        <v>11</v>
      </c>
      <c r="J2364">
        <v>8</v>
      </c>
      <c r="K2364">
        <v>21</v>
      </c>
      <c r="L2364">
        <v>0</v>
      </c>
      <c r="M2364">
        <v>6</v>
      </c>
      <c r="N2364">
        <v>2.6</v>
      </c>
      <c r="O2364">
        <v>1.3</v>
      </c>
      <c r="P2364">
        <v>0.5</v>
      </c>
      <c r="Q2364">
        <v>18</v>
      </c>
      <c r="R2364">
        <v>13</v>
      </c>
      <c r="S2364">
        <v>138</v>
      </c>
      <c r="T2364">
        <v>10.6</v>
      </c>
      <c r="U2364">
        <v>2</v>
      </c>
      <c r="V2364">
        <v>54</v>
      </c>
      <c r="W2364">
        <v>0.8</v>
      </c>
      <c r="X2364">
        <v>8.6</v>
      </c>
      <c r="Y2364" s="2">
        <v>0.72199999999999998</v>
      </c>
      <c r="Z2364">
        <v>159</v>
      </c>
      <c r="AA2364">
        <v>2</v>
      </c>
      <c r="AB2364">
        <v>1</v>
      </c>
    </row>
    <row r="2365" spans="1:28" x14ac:dyDescent="0.25">
      <c r="A2365">
        <v>2008</v>
      </c>
      <c r="B2365">
        <v>165</v>
      </c>
      <c r="C2365" t="s">
        <v>1338</v>
      </c>
      <c r="D2365" t="str">
        <f>IFERROR(INDEX('Draft Master List'!E:F,MATCH(C2365,'Draft Master List'!E:E,0),2),"N/A")</f>
        <v>N/A</v>
      </c>
      <c r="E2365" t="s">
        <v>0</v>
      </c>
      <c r="F2365">
        <v>27</v>
      </c>
      <c r="G2365" t="s">
        <v>212</v>
      </c>
      <c r="H2365">
        <v>12</v>
      </c>
      <c r="I2365">
        <v>8</v>
      </c>
      <c r="J2365">
        <v>8</v>
      </c>
      <c r="K2365">
        <v>10</v>
      </c>
      <c r="L2365">
        <v>2</v>
      </c>
      <c r="M2365">
        <v>3</v>
      </c>
      <c r="N2365">
        <v>1.3</v>
      </c>
      <c r="O2365">
        <v>0.8</v>
      </c>
      <c r="P2365">
        <v>0.7</v>
      </c>
      <c r="Q2365">
        <v>12</v>
      </c>
      <c r="R2365">
        <v>9</v>
      </c>
      <c r="S2365">
        <v>18</v>
      </c>
      <c r="T2365">
        <v>2</v>
      </c>
      <c r="U2365">
        <v>0</v>
      </c>
      <c r="V2365">
        <v>7</v>
      </c>
      <c r="W2365">
        <v>0.8</v>
      </c>
      <c r="X2365">
        <v>1.5</v>
      </c>
      <c r="Y2365" s="2">
        <v>0.75</v>
      </c>
      <c r="Z2365">
        <v>28</v>
      </c>
      <c r="AA2365">
        <v>2</v>
      </c>
      <c r="AB2365">
        <v>0</v>
      </c>
    </row>
    <row r="2366" spans="1:28" x14ac:dyDescent="0.25">
      <c r="A2366">
        <v>2008</v>
      </c>
      <c r="B2366">
        <v>166</v>
      </c>
      <c r="C2366" t="s">
        <v>1202</v>
      </c>
      <c r="D2366" t="str">
        <f>IFERROR(INDEX('Draft Master List'!E:F,MATCH(C2366,'Draft Master List'!E:E,0),2),"N/A")</f>
        <v>N/A</v>
      </c>
      <c r="E2366" t="s">
        <v>5</v>
      </c>
      <c r="F2366">
        <v>26</v>
      </c>
      <c r="G2366" t="s">
        <v>732</v>
      </c>
      <c r="H2366">
        <v>16</v>
      </c>
      <c r="I2366">
        <v>3</v>
      </c>
      <c r="J2366">
        <v>8</v>
      </c>
      <c r="K2366">
        <v>10</v>
      </c>
      <c r="L2366">
        <v>1</v>
      </c>
      <c r="M2366">
        <v>3</v>
      </c>
      <c r="N2366">
        <v>1.3</v>
      </c>
      <c r="O2366">
        <v>0.6</v>
      </c>
      <c r="P2366">
        <v>0.5</v>
      </c>
      <c r="Q2366">
        <v>7</v>
      </c>
      <c r="R2366">
        <v>4</v>
      </c>
      <c r="S2366">
        <v>21</v>
      </c>
      <c r="T2366">
        <v>5.3</v>
      </c>
      <c r="U2366">
        <v>2</v>
      </c>
      <c r="V2366">
        <v>13</v>
      </c>
      <c r="W2366">
        <v>0.3</v>
      </c>
      <c r="X2366">
        <v>1.3</v>
      </c>
      <c r="Y2366" s="2">
        <v>0.57099999999999995</v>
      </c>
      <c r="Z2366">
        <v>31</v>
      </c>
      <c r="AA2366">
        <v>3</v>
      </c>
      <c r="AB2366">
        <v>0</v>
      </c>
    </row>
    <row r="2367" spans="1:28" x14ac:dyDescent="0.25">
      <c r="A2367">
        <v>2008</v>
      </c>
      <c r="B2367">
        <v>167</v>
      </c>
      <c r="C2367" t="s">
        <v>1393</v>
      </c>
      <c r="D2367" t="str">
        <f>IFERROR(INDEX('Draft Master List'!E:F,MATCH(C2367,'Draft Master List'!E:E,0),2),"N/A")</f>
        <v>N/A</v>
      </c>
      <c r="E2367" t="s">
        <v>14</v>
      </c>
      <c r="F2367">
        <v>23</v>
      </c>
      <c r="H2367">
        <v>9</v>
      </c>
      <c r="I2367">
        <v>0</v>
      </c>
      <c r="J2367">
        <v>8</v>
      </c>
      <c r="K2367">
        <v>40</v>
      </c>
      <c r="L2367">
        <v>0</v>
      </c>
      <c r="M2367">
        <v>10</v>
      </c>
      <c r="N2367">
        <v>5</v>
      </c>
      <c r="O2367">
        <v>4.4000000000000004</v>
      </c>
      <c r="P2367">
        <v>0.9</v>
      </c>
      <c r="Q2367">
        <v>5</v>
      </c>
      <c r="R2367">
        <v>4</v>
      </c>
      <c r="S2367">
        <v>24</v>
      </c>
      <c r="T2367">
        <v>6</v>
      </c>
      <c r="U2367">
        <v>0</v>
      </c>
      <c r="V2367">
        <v>13</v>
      </c>
      <c r="W2367">
        <v>0.4</v>
      </c>
      <c r="X2367">
        <v>2.7</v>
      </c>
      <c r="Y2367" s="2">
        <v>0.8</v>
      </c>
      <c r="Z2367">
        <v>64</v>
      </c>
      <c r="AA2367">
        <v>0</v>
      </c>
      <c r="AB2367">
        <v>4</v>
      </c>
    </row>
    <row r="2368" spans="1:28" x14ac:dyDescent="0.25">
      <c r="A2368">
        <v>2008</v>
      </c>
      <c r="B2368">
        <v>168</v>
      </c>
      <c r="C2368" t="s">
        <v>1389</v>
      </c>
      <c r="D2368" t="str">
        <f>IFERROR(INDEX('Draft Master List'!E:F,MATCH(C2368,'Draft Master List'!E:E,0),2),"N/A")</f>
        <v>N/A</v>
      </c>
      <c r="E2368" t="s">
        <v>0</v>
      </c>
      <c r="F2368">
        <v>33</v>
      </c>
      <c r="H2368">
        <v>6</v>
      </c>
      <c r="I2368">
        <v>0</v>
      </c>
      <c r="J2368">
        <v>8</v>
      </c>
      <c r="K2368">
        <v>43</v>
      </c>
      <c r="L2368">
        <v>0</v>
      </c>
      <c r="M2368">
        <v>12</v>
      </c>
      <c r="N2368">
        <v>5.4</v>
      </c>
      <c r="O2368">
        <v>7.2</v>
      </c>
      <c r="P2368">
        <v>1.3</v>
      </c>
      <c r="Q2368">
        <v>12</v>
      </c>
      <c r="R2368">
        <v>9</v>
      </c>
      <c r="S2368">
        <v>52</v>
      </c>
      <c r="T2368">
        <v>5.8</v>
      </c>
      <c r="U2368">
        <v>1</v>
      </c>
      <c r="V2368">
        <v>12</v>
      </c>
      <c r="W2368">
        <v>1.5</v>
      </c>
      <c r="X2368">
        <v>8.6999999999999993</v>
      </c>
      <c r="Y2368" s="2">
        <v>0.75</v>
      </c>
      <c r="Z2368">
        <v>95</v>
      </c>
      <c r="AA2368">
        <v>1</v>
      </c>
      <c r="AB2368">
        <v>0</v>
      </c>
    </row>
    <row r="2369" spans="1:28" x14ac:dyDescent="0.25">
      <c r="A2369">
        <v>2008</v>
      </c>
      <c r="B2369">
        <v>169</v>
      </c>
      <c r="C2369" t="s">
        <v>497</v>
      </c>
      <c r="D2369" t="str">
        <f>IFERROR(INDEX('Draft Master List'!E:F,MATCH(C2369,'Draft Master List'!E:E,0),2),"N/A")</f>
        <v>2282007</v>
      </c>
      <c r="E2369" t="s">
        <v>5</v>
      </c>
      <c r="F2369">
        <v>25</v>
      </c>
      <c r="H2369">
        <v>5</v>
      </c>
      <c r="I2369">
        <v>0</v>
      </c>
      <c r="J2369">
        <v>8</v>
      </c>
      <c r="K2369">
        <v>110</v>
      </c>
      <c r="L2369">
        <v>1</v>
      </c>
      <c r="M2369">
        <v>73</v>
      </c>
      <c r="N2369">
        <v>13.8</v>
      </c>
      <c r="O2369">
        <v>22</v>
      </c>
      <c r="P2369">
        <v>1.6</v>
      </c>
      <c r="Q2369">
        <v>3</v>
      </c>
      <c r="R2369">
        <v>3</v>
      </c>
      <c r="S2369">
        <v>30</v>
      </c>
      <c r="T2369">
        <v>10</v>
      </c>
      <c r="U2369">
        <v>0</v>
      </c>
      <c r="V2369">
        <v>16</v>
      </c>
      <c r="W2369">
        <v>0.6</v>
      </c>
      <c r="X2369">
        <v>6</v>
      </c>
      <c r="Y2369" s="2">
        <v>1</v>
      </c>
      <c r="Z2369">
        <v>140</v>
      </c>
      <c r="AA2369">
        <v>1</v>
      </c>
      <c r="AB2369">
        <v>1</v>
      </c>
    </row>
    <row r="2370" spans="1:28" x14ac:dyDescent="0.25">
      <c r="A2370">
        <v>2008</v>
      </c>
      <c r="B2370">
        <v>170</v>
      </c>
      <c r="C2370" t="s">
        <v>509</v>
      </c>
      <c r="D2370" t="str">
        <f>IFERROR(INDEX('Draft Master List'!E:F,MATCH(C2370,'Draft Master List'!E:E,0),2),"N/A")</f>
        <v>32006</v>
      </c>
      <c r="E2370" t="s">
        <v>28</v>
      </c>
      <c r="F2370">
        <v>25</v>
      </c>
      <c r="G2370" t="s">
        <v>62</v>
      </c>
      <c r="H2370">
        <v>3</v>
      </c>
      <c r="I2370">
        <v>1</v>
      </c>
      <c r="J2370">
        <v>8</v>
      </c>
      <c r="K2370">
        <v>27</v>
      </c>
      <c r="L2370">
        <v>0</v>
      </c>
      <c r="M2370">
        <v>8</v>
      </c>
      <c r="N2370">
        <v>3.4</v>
      </c>
      <c r="O2370">
        <v>9</v>
      </c>
      <c r="P2370">
        <v>2.7</v>
      </c>
      <c r="Z2370">
        <v>27</v>
      </c>
      <c r="AA2370">
        <v>0</v>
      </c>
      <c r="AB2370">
        <v>2</v>
      </c>
    </row>
    <row r="2371" spans="1:28" x14ac:dyDescent="0.25">
      <c r="A2371">
        <v>2008</v>
      </c>
      <c r="B2371">
        <v>171</v>
      </c>
      <c r="C2371" t="s">
        <v>1401</v>
      </c>
      <c r="D2371" t="str">
        <f>IFERROR(INDEX('Draft Master List'!E:F,MATCH(C2371,'Draft Master List'!E:E,0),2),"N/A")</f>
        <v>N/A</v>
      </c>
      <c r="E2371" t="s">
        <v>14</v>
      </c>
      <c r="F2371">
        <v>28</v>
      </c>
      <c r="G2371" t="s">
        <v>732</v>
      </c>
      <c r="H2371">
        <v>10</v>
      </c>
      <c r="I2371">
        <v>4</v>
      </c>
      <c r="J2371">
        <v>7</v>
      </c>
      <c r="K2371">
        <v>14</v>
      </c>
      <c r="L2371">
        <v>2</v>
      </c>
      <c r="M2371">
        <v>3</v>
      </c>
      <c r="N2371">
        <v>2</v>
      </c>
      <c r="O2371">
        <v>1.4</v>
      </c>
      <c r="P2371">
        <v>0.7</v>
      </c>
      <c r="Q2371">
        <v>18</v>
      </c>
      <c r="R2371">
        <v>13</v>
      </c>
      <c r="S2371">
        <v>66</v>
      </c>
      <c r="T2371">
        <v>5.0999999999999996</v>
      </c>
      <c r="U2371">
        <v>0</v>
      </c>
      <c r="V2371">
        <v>18</v>
      </c>
      <c r="W2371">
        <v>1.3</v>
      </c>
      <c r="X2371">
        <v>6.6</v>
      </c>
      <c r="Y2371" s="2">
        <v>0.72199999999999998</v>
      </c>
      <c r="Z2371">
        <v>80</v>
      </c>
      <c r="AA2371">
        <v>2</v>
      </c>
      <c r="AB2371">
        <v>0</v>
      </c>
    </row>
    <row r="2372" spans="1:28" x14ac:dyDescent="0.25">
      <c r="A2372">
        <v>2008</v>
      </c>
      <c r="B2372">
        <v>172</v>
      </c>
      <c r="C2372" t="s">
        <v>1348</v>
      </c>
      <c r="D2372" t="str">
        <f>IFERROR(INDEX('Draft Master List'!E:F,MATCH(C2372,'Draft Master List'!E:E,0),2),"N/A")</f>
        <v>N/A</v>
      </c>
      <c r="E2372" t="s">
        <v>669</v>
      </c>
      <c r="F2372">
        <v>30</v>
      </c>
      <c r="H2372">
        <v>7</v>
      </c>
      <c r="I2372">
        <v>0</v>
      </c>
      <c r="J2372">
        <v>7</v>
      </c>
      <c r="K2372">
        <v>12</v>
      </c>
      <c r="L2372">
        <v>0</v>
      </c>
      <c r="M2372">
        <v>4</v>
      </c>
      <c r="N2372">
        <v>1.7</v>
      </c>
      <c r="O2372">
        <v>1.7</v>
      </c>
      <c r="P2372">
        <v>1</v>
      </c>
      <c r="Q2372">
        <v>1</v>
      </c>
      <c r="R2372">
        <v>1</v>
      </c>
      <c r="S2372">
        <v>2</v>
      </c>
      <c r="T2372">
        <v>2</v>
      </c>
      <c r="U2372">
        <v>0</v>
      </c>
      <c r="V2372">
        <v>2</v>
      </c>
      <c r="W2372">
        <v>0.1</v>
      </c>
      <c r="X2372">
        <v>0.3</v>
      </c>
      <c r="Y2372" s="2">
        <v>1</v>
      </c>
      <c r="Z2372">
        <v>14</v>
      </c>
      <c r="AA2372">
        <v>0</v>
      </c>
      <c r="AB2372">
        <v>0</v>
      </c>
    </row>
    <row r="2373" spans="1:28" x14ac:dyDescent="0.25">
      <c r="A2373">
        <v>2008</v>
      </c>
      <c r="B2373">
        <v>173</v>
      </c>
      <c r="C2373" t="s">
        <v>577</v>
      </c>
      <c r="D2373" t="str">
        <f>IFERROR(INDEX('Draft Master List'!E:F,MATCH(C2373,'Draft Master List'!E:E,0),2),"N/A")</f>
        <v>N/A</v>
      </c>
      <c r="E2373" t="s">
        <v>12</v>
      </c>
      <c r="F2373">
        <v>25</v>
      </c>
      <c r="G2373" t="s">
        <v>62</v>
      </c>
      <c r="H2373">
        <v>10</v>
      </c>
      <c r="I2373">
        <v>7</v>
      </c>
      <c r="J2373">
        <v>7</v>
      </c>
      <c r="K2373">
        <v>29</v>
      </c>
      <c r="L2373">
        <v>0</v>
      </c>
      <c r="M2373">
        <v>10</v>
      </c>
      <c r="N2373">
        <v>4.0999999999999996</v>
      </c>
      <c r="O2373">
        <v>2.9</v>
      </c>
      <c r="P2373">
        <v>0.7</v>
      </c>
      <c r="Z2373">
        <v>29</v>
      </c>
      <c r="AA2373">
        <v>0</v>
      </c>
      <c r="AB2373">
        <v>3</v>
      </c>
    </row>
    <row r="2374" spans="1:28" x14ac:dyDescent="0.25">
      <c r="A2374">
        <v>2008</v>
      </c>
      <c r="B2374">
        <v>174</v>
      </c>
      <c r="C2374" t="s">
        <v>1388</v>
      </c>
      <c r="D2374" t="str">
        <f>IFERROR(INDEX('Draft Master List'!E:F,MATCH(C2374,'Draft Master List'!E:E,0),2),"N/A")</f>
        <v>N/A</v>
      </c>
      <c r="E2374" t="s">
        <v>27</v>
      </c>
      <c r="F2374">
        <v>35</v>
      </c>
      <c r="G2374" t="s">
        <v>74</v>
      </c>
      <c r="H2374">
        <v>16</v>
      </c>
      <c r="I2374">
        <v>16</v>
      </c>
      <c r="J2374">
        <v>7</v>
      </c>
      <c r="K2374">
        <v>33</v>
      </c>
      <c r="L2374">
        <v>0</v>
      </c>
      <c r="M2374">
        <v>8</v>
      </c>
      <c r="N2374">
        <v>4.7</v>
      </c>
      <c r="O2374">
        <v>2.1</v>
      </c>
      <c r="P2374">
        <v>0.4</v>
      </c>
      <c r="Q2374">
        <v>140</v>
      </c>
      <c r="R2374">
        <v>69</v>
      </c>
      <c r="S2374">
        <v>1052</v>
      </c>
      <c r="T2374">
        <v>15.2</v>
      </c>
      <c r="U2374">
        <v>10</v>
      </c>
      <c r="V2374">
        <v>75</v>
      </c>
      <c r="W2374">
        <v>4.3</v>
      </c>
      <c r="X2374">
        <v>65.8</v>
      </c>
      <c r="Y2374" s="2">
        <v>0.49299999999999999</v>
      </c>
      <c r="Z2374">
        <v>1085</v>
      </c>
      <c r="AA2374">
        <v>10</v>
      </c>
      <c r="AB2374">
        <v>1</v>
      </c>
    </row>
    <row r="2375" spans="1:28" x14ac:dyDescent="0.25">
      <c r="A2375">
        <v>2008</v>
      </c>
      <c r="B2375">
        <v>175</v>
      </c>
      <c r="C2375" t="s">
        <v>568</v>
      </c>
      <c r="D2375" t="str">
        <f>IFERROR(INDEX('Draft Master List'!E:F,MATCH(C2375,'Draft Master List'!E:E,0),2),"N/A")</f>
        <v>N/A</v>
      </c>
      <c r="E2375" t="s">
        <v>3</v>
      </c>
      <c r="F2375">
        <v>26</v>
      </c>
      <c r="G2375" t="s">
        <v>77</v>
      </c>
      <c r="H2375">
        <v>16</v>
      </c>
      <c r="I2375">
        <v>13</v>
      </c>
      <c r="J2375">
        <v>6</v>
      </c>
      <c r="K2375">
        <v>81</v>
      </c>
      <c r="L2375">
        <v>1</v>
      </c>
      <c r="M2375">
        <v>42</v>
      </c>
      <c r="N2375">
        <v>13.5</v>
      </c>
      <c r="O2375">
        <v>5.0999999999999996</v>
      </c>
      <c r="P2375">
        <v>0.4</v>
      </c>
      <c r="Q2375">
        <v>82</v>
      </c>
      <c r="R2375">
        <v>41</v>
      </c>
      <c r="S2375">
        <v>695</v>
      </c>
      <c r="T2375">
        <v>17</v>
      </c>
      <c r="U2375">
        <v>3</v>
      </c>
      <c r="V2375">
        <v>70</v>
      </c>
      <c r="W2375">
        <v>2.6</v>
      </c>
      <c r="X2375">
        <v>43.4</v>
      </c>
      <c r="Y2375" s="2">
        <v>0.5</v>
      </c>
      <c r="Z2375">
        <v>776</v>
      </c>
      <c r="AA2375">
        <v>4</v>
      </c>
      <c r="AB2375">
        <v>0</v>
      </c>
    </row>
    <row r="2376" spans="1:28" x14ac:dyDescent="0.25">
      <c r="A2376">
        <v>2008</v>
      </c>
      <c r="B2376">
        <v>176</v>
      </c>
      <c r="C2376" t="s">
        <v>1264</v>
      </c>
      <c r="D2376" t="str">
        <f>IFERROR(INDEX('Draft Master List'!E:F,MATCH(C2376,'Draft Master List'!E:E,0),2),"N/A")</f>
        <v>N/A</v>
      </c>
      <c r="E2376" t="s">
        <v>63</v>
      </c>
      <c r="F2376">
        <v>26</v>
      </c>
      <c r="G2376" t="s">
        <v>74</v>
      </c>
      <c r="H2376">
        <v>15</v>
      </c>
      <c r="I2376">
        <v>8</v>
      </c>
      <c r="J2376">
        <v>6</v>
      </c>
      <c r="K2376">
        <v>61</v>
      </c>
      <c r="L2376">
        <v>0</v>
      </c>
      <c r="M2376">
        <v>20</v>
      </c>
      <c r="N2376">
        <v>10.199999999999999</v>
      </c>
      <c r="O2376">
        <v>4.0999999999999996</v>
      </c>
      <c r="P2376">
        <v>0.4</v>
      </c>
      <c r="Q2376">
        <v>91</v>
      </c>
      <c r="R2376">
        <v>51</v>
      </c>
      <c r="S2376">
        <v>665</v>
      </c>
      <c r="T2376">
        <v>13</v>
      </c>
      <c r="U2376">
        <v>3</v>
      </c>
      <c r="V2376">
        <v>65</v>
      </c>
      <c r="W2376">
        <v>3.4</v>
      </c>
      <c r="X2376">
        <v>44.3</v>
      </c>
      <c r="Y2376" s="2">
        <v>0.56000000000000005</v>
      </c>
      <c r="Z2376">
        <v>726</v>
      </c>
      <c r="AA2376">
        <v>3</v>
      </c>
      <c r="AB2376">
        <v>5</v>
      </c>
    </row>
    <row r="2377" spans="1:28" x14ac:dyDescent="0.25">
      <c r="A2377">
        <v>2008</v>
      </c>
      <c r="B2377">
        <v>177</v>
      </c>
      <c r="C2377" t="s">
        <v>630</v>
      </c>
      <c r="D2377" t="str">
        <f>IFERROR(INDEX('Draft Master List'!E:F,MATCH(C2377,'Draft Master List'!E:E,0),2),"N/A")</f>
        <v>N/A</v>
      </c>
      <c r="E2377" t="s">
        <v>12</v>
      </c>
      <c r="F2377">
        <v>36</v>
      </c>
      <c r="G2377" t="s">
        <v>62</v>
      </c>
      <c r="H2377">
        <v>4</v>
      </c>
      <c r="I2377">
        <v>4</v>
      </c>
      <c r="J2377">
        <v>6</v>
      </c>
      <c r="K2377">
        <v>34</v>
      </c>
      <c r="L2377">
        <v>0</v>
      </c>
      <c r="M2377">
        <v>10</v>
      </c>
      <c r="N2377">
        <v>5.7</v>
      </c>
      <c r="O2377">
        <v>8.5</v>
      </c>
      <c r="P2377">
        <v>1.5</v>
      </c>
      <c r="Z2377">
        <v>34</v>
      </c>
      <c r="AA2377">
        <v>0</v>
      </c>
      <c r="AB2377">
        <v>3</v>
      </c>
    </row>
    <row r="2378" spans="1:28" x14ac:dyDescent="0.25">
      <c r="A2378">
        <v>2008</v>
      </c>
      <c r="B2378">
        <v>178</v>
      </c>
      <c r="C2378" t="s">
        <v>415</v>
      </c>
      <c r="D2378" t="str">
        <f>IFERROR(INDEX('Draft Master List'!E:F,MATCH(C2378,'Draft Master List'!E:E,0),2),"N/A")</f>
        <v>1792008</v>
      </c>
      <c r="E2378" t="s">
        <v>29</v>
      </c>
      <c r="F2378">
        <v>23</v>
      </c>
      <c r="H2378">
        <v>2</v>
      </c>
      <c r="I2378">
        <v>0</v>
      </c>
      <c r="J2378">
        <v>6</v>
      </c>
      <c r="K2378">
        <v>5</v>
      </c>
      <c r="L2378">
        <v>0</v>
      </c>
      <c r="M2378">
        <v>2</v>
      </c>
      <c r="N2378">
        <v>0.8</v>
      </c>
      <c r="O2378">
        <v>2.5</v>
      </c>
      <c r="P2378">
        <v>3</v>
      </c>
      <c r="Z2378">
        <v>5</v>
      </c>
      <c r="AA2378">
        <v>0</v>
      </c>
      <c r="AB2378">
        <v>0</v>
      </c>
    </row>
    <row r="2379" spans="1:28" x14ac:dyDescent="0.25">
      <c r="A2379">
        <v>2008</v>
      </c>
      <c r="B2379">
        <v>179</v>
      </c>
      <c r="C2379" t="s">
        <v>678</v>
      </c>
      <c r="D2379" t="str">
        <f>IFERROR(INDEX('Draft Master List'!E:F,MATCH(C2379,'Draft Master List'!E:E,0),2),"N/A")</f>
        <v>N/A</v>
      </c>
      <c r="E2379" t="s">
        <v>15</v>
      </c>
      <c r="F2379">
        <v>29</v>
      </c>
      <c r="G2379" t="s">
        <v>62</v>
      </c>
      <c r="H2379">
        <v>4</v>
      </c>
      <c r="I2379">
        <v>4</v>
      </c>
      <c r="J2379">
        <v>6</v>
      </c>
      <c r="K2379">
        <v>38</v>
      </c>
      <c r="L2379">
        <v>0</v>
      </c>
      <c r="M2379">
        <v>15</v>
      </c>
      <c r="N2379">
        <v>6.3</v>
      </c>
      <c r="O2379">
        <v>9.5</v>
      </c>
      <c r="P2379">
        <v>1.5</v>
      </c>
      <c r="Z2379">
        <v>38</v>
      </c>
      <c r="AA2379">
        <v>0</v>
      </c>
      <c r="AB2379">
        <v>2</v>
      </c>
    </row>
    <row r="2380" spans="1:28" x14ac:dyDescent="0.25">
      <c r="A2380">
        <v>2008</v>
      </c>
      <c r="B2380">
        <v>180</v>
      </c>
      <c r="C2380" t="s">
        <v>1345</v>
      </c>
      <c r="D2380" t="str">
        <f>IFERROR(INDEX('Draft Master List'!E:F,MATCH(C2380,'Draft Master List'!E:E,0),2),"N/A")</f>
        <v>N/A</v>
      </c>
      <c r="E2380" t="s">
        <v>7</v>
      </c>
      <c r="F2380">
        <v>33</v>
      </c>
      <c r="G2380" t="s">
        <v>732</v>
      </c>
      <c r="H2380">
        <v>16</v>
      </c>
      <c r="I2380">
        <v>6</v>
      </c>
      <c r="J2380">
        <v>6</v>
      </c>
      <c r="K2380">
        <v>24</v>
      </c>
      <c r="L2380">
        <v>0</v>
      </c>
      <c r="M2380">
        <v>10</v>
      </c>
      <c r="N2380">
        <v>4</v>
      </c>
      <c r="O2380">
        <v>1.5</v>
      </c>
      <c r="P2380">
        <v>0.4</v>
      </c>
      <c r="Q2380">
        <v>15</v>
      </c>
      <c r="R2380">
        <v>12</v>
      </c>
      <c r="S2380">
        <v>98</v>
      </c>
      <c r="T2380">
        <v>8.1999999999999993</v>
      </c>
      <c r="U2380">
        <v>1</v>
      </c>
      <c r="V2380">
        <v>20</v>
      </c>
      <c r="W2380">
        <v>0.8</v>
      </c>
      <c r="X2380">
        <v>6.1</v>
      </c>
      <c r="Y2380" s="2">
        <v>0.8</v>
      </c>
      <c r="Z2380">
        <v>122</v>
      </c>
      <c r="AA2380">
        <v>1</v>
      </c>
      <c r="AB2380">
        <v>1</v>
      </c>
    </row>
    <row r="2381" spans="1:28" x14ac:dyDescent="0.25">
      <c r="A2381">
        <v>2008</v>
      </c>
      <c r="B2381">
        <v>181</v>
      </c>
      <c r="C2381" t="s">
        <v>395</v>
      </c>
      <c r="D2381" t="str">
        <f>IFERROR(INDEX('Draft Master List'!E:F,MATCH(C2381,'Draft Master List'!E:E,0),2),"N/A")</f>
        <v>972008</v>
      </c>
      <c r="E2381" t="s">
        <v>15</v>
      </c>
      <c r="F2381">
        <v>23</v>
      </c>
      <c r="G2381" t="s">
        <v>77</v>
      </c>
      <c r="H2381">
        <v>7</v>
      </c>
      <c r="I2381">
        <v>4</v>
      </c>
      <c r="J2381">
        <v>5</v>
      </c>
      <c r="K2381">
        <v>53</v>
      </c>
      <c r="L2381">
        <v>0</v>
      </c>
      <c r="M2381">
        <v>26</v>
      </c>
      <c r="N2381">
        <v>10.6</v>
      </c>
      <c r="O2381">
        <v>7.6</v>
      </c>
      <c r="P2381">
        <v>0.7</v>
      </c>
      <c r="Q2381">
        <v>19</v>
      </c>
      <c r="R2381">
        <v>11</v>
      </c>
      <c r="S2381">
        <v>78</v>
      </c>
      <c r="T2381">
        <v>7.1</v>
      </c>
      <c r="U2381">
        <v>0</v>
      </c>
      <c r="V2381">
        <v>15</v>
      </c>
      <c r="W2381">
        <v>1.6</v>
      </c>
      <c r="X2381">
        <v>11.1</v>
      </c>
      <c r="Y2381" s="2">
        <v>0.57899999999999996</v>
      </c>
      <c r="Z2381">
        <v>131</v>
      </c>
      <c r="AA2381">
        <v>0</v>
      </c>
      <c r="AB2381">
        <v>0</v>
      </c>
    </row>
    <row r="2382" spans="1:28" x14ac:dyDescent="0.25">
      <c r="A2382">
        <v>2008</v>
      </c>
      <c r="B2382">
        <v>182</v>
      </c>
      <c r="C2382" t="s">
        <v>1298</v>
      </c>
      <c r="D2382" t="str">
        <f>IFERROR(INDEX('Draft Master List'!E:F,MATCH(C2382,'Draft Master List'!E:E,0),2),"N/A")</f>
        <v>N/A</v>
      </c>
      <c r="E2382" t="s">
        <v>7</v>
      </c>
      <c r="F2382">
        <v>29</v>
      </c>
      <c r="H2382">
        <v>16</v>
      </c>
      <c r="I2382">
        <v>0</v>
      </c>
      <c r="J2382">
        <v>5</v>
      </c>
      <c r="K2382">
        <v>14</v>
      </c>
      <c r="L2382">
        <v>0</v>
      </c>
      <c r="M2382">
        <v>7</v>
      </c>
      <c r="N2382">
        <v>2.8</v>
      </c>
      <c r="O2382">
        <v>0.9</v>
      </c>
      <c r="P2382">
        <v>0.3</v>
      </c>
      <c r="Q2382">
        <v>1</v>
      </c>
      <c r="R2382">
        <v>1</v>
      </c>
      <c r="S2382">
        <v>-7</v>
      </c>
      <c r="T2382">
        <v>-7</v>
      </c>
      <c r="U2382">
        <v>0</v>
      </c>
      <c r="V2382">
        <v>-7</v>
      </c>
      <c r="W2382">
        <v>0.1</v>
      </c>
      <c r="X2382">
        <v>-0.4</v>
      </c>
      <c r="Y2382" s="2">
        <v>1</v>
      </c>
      <c r="Z2382">
        <v>7</v>
      </c>
      <c r="AA2382">
        <v>0</v>
      </c>
      <c r="AB2382">
        <v>0</v>
      </c>
    </row>
    <row r="2383" spans="1:28" x14ac:dyDescent="0.25">
      <c r="A2383">
        <v>2008</v>
      </c>
      <c r="B2383">
        <v>183</v>
      </c>
      <c r="C2383" t="s">
        <v>1439</v>
      </c>
      <c r="D2383" t="str">
        <f>IFERROR(INDEX('Draft Master List'!E:F,MATCH(C2383,'Draft Master List'!E:E,0),2),"N/A")</f>
        <v>N/A</v>
      </c>
      <c r="E2383" t="s">
        <v>32</v>
      </c>
      <c r="F2383">
        <v>29</v>
      </c>
      <c r="H2383">
        <v>3</v>
      </c>
      <c r="I2383">
        <v>0</v>
      </c>
      <c r="J2383">
        <v>5</v>
      </c>
      <c r="K2383">
        <v>8</v>
      </c>
      <c r="L2383">
        <v>0</v>
      </c>
      <c r="M2383">
        <v>5</v>
      </c>
      <c r="N2383">
        <v>1.6</v>
      </c>
      <c r="O2383">
        <v>2.7</v>
      </c>
      <c r="P2383">
        <v>1.7</v>
      </c>
      <c r="Q2383">
        <v>2</v>
      </c>
      <c r="R2383">
        <v>2</v>
      </c>
      <c r="S2383">
        <v>5</v>
      </c>
      <c r="T2383">
        <v>2.5</v>
      </c>
      <c r="U2383">
        <v>0</v>
      </c>
      <c r="V2383">
        <v>3</v>
      </c>
      <c r="W2383">
        <v>0.7</v>
      </c>
      <c r="X2383">
        <v>1.7</v>
      </c>
      <c r="Y2383" s="2">
        <v>1</v>
      </c>
      <c r="Z2383">
        <v>13</v>
      </c>
      <c r="AA2383">
        <v>0</v>
      </c>
      <c r="AB2383">
        <v>0</v>
      </c>
    </row>
    <row r="2384" spans="1:28" x14ac:dyDescent="0.25">
      <c r="A2384">
        <v>2008</v>
      </c>
      <c r="B2384">
        <v>184</v>
      </c>
      <c r="C2384" t="s">
        <v>1440</v>
      </c>
      <c r="D2384" t="str">
        <f>IFERROR(INDEX('Draft Master List'!E:F,MATCH(C2384,'Draft Master List'!E:E,0),2),"N/A")</f>
        <v>N/A</v>
      </c>
      <c r="E2384" t="s">
        <v>15</v>
      </c>
      <c r="F2384">
        <v>24</v>
      </c>
      <c r="H2384">
        <v>4</v>
      </c>
      <c r="I2384">
        <v>0</v>
      </c>
      <c r="J2384">
        <v>5</v>
      </c>
      <c r="K2384">
        <v>8</v>
      </c>
      <c r="L2384">
        <v>0</v>
      </c>
      <c r="M2384">
        <v>7</v>
      </c>
      <c r="N2384">
        <v>1.6</v>
      </c>
      <c r="O2384">
        <v>2</v>
      </c>
      <c r="P2384">
        <v>1.3</v>
      </c>
      <c r="Q2384">
        <v>2</v>
      </c>
      <c r="R2384">
        <v>2</v>
      </c>
      <c r="S2384">
        <v>49</v>
      </c>
      <c r="T2384">
        <v>24.5</v>
      </c>
      <c r="U2384">
        <v>0</v>
      </c>
      <c r="V2384">
        <v>36</v>
      </c>
      <c r="W2384">
        <v>0.5</v>
      </c>
      <c r="X2384">
        <v>12.3</v>
      </c>
      <c r="Y2384" s="2">
        <v>1</v>
      </c>
      <c r="Z2384">
        <v>57</v>
      </c>
      <c r="AA2384">
        <v>0</v>
      </c>
      <c r="AB2384">
        <v>0</v>
      </c>
    </row>
    <row r="2385" spans="1:28" x14ac:dyDescent="0.25">
      <c r="A2385">
        <v>2008</v>
      </c>
      <c r="B2385">
        <v>185</v>
      </c>
      <c r="C2385" t="s">
        <v>97</v>
      </c>
      <c r="D2385" t="str">
        <f>IFERROR(INDEX('Draft Master List'!E:F,MATCH(C2385,'Draft Master List'!E:E,0),2),"N/A")</f>
        <v>92007</v>
      </c>
      <c r="E2385" t="s">
        <v>33</v>
      </c>
      <c r="F2385">
        <v>23</v>
      </c>
      <c r="G2385" t="s">
        <v>74</v>
      </c>
      <c r="H2385">
        <v>16</v>
      </c>
      <c r="I2385">
        <v>14</v>
      </c>
      <c r="J2385">
        <v>5</v>
      </c>
      <c r="K2385">
        <v>73</v>
      </c>
      <c r="L2385">
        <v>2</v>
      </c>
      <c r="M2385">
        <v>40</v>
      </c>
      <c r="N2385">
        <v>14.6</v>
      </c>
      <c r="O2385">
        <v>4.5999999999999996</v>
      </c>
      <c r="P2385">
        <v>0.3</v>
      </c>
      <c r="Q2385">
        <v>93</v>
      </c>
      <c r="R2385">
        <v>56</v>
      </c>
      <c r="S2385">
        <v>790</v>
      </c>
      <c r="T2385">
        <v>14.1</v>
      </c>
      <c r="U2385">
        <v>2</v>
      </c>
      <c r="V2385">
        <v>64</v>
      </c>
      <c r="W2385">
        <v>3.5</v>
      </c>
      <c r="X2385">
        <v>49.4</v>
      </c>
      <c r="Y2385" s="2">
        <v>0.60199999999999998</v>
      </c>
      <c r="Z2385">
        <v>863</v>
      </c>
      <c r="AA2385">
        <v>4</v>
      </c>
      <c r="AB2385">
        <v>5</v>
      </c>
    </row>
    <row r="2386" spans="1:28" x14ac:dyDescent="0.25">
      <c r="A2386">
        <v>2008</v>
      </c>
      <c r="B2386">
        <v>186</v>
      </c>
      <c r="C2386" t="s">
        <v>616</v>
      </c>
      <c r="D2386" t="str">
        <f>IFERROR(INDEX('Draft Master List'!E:F,MATCH(C2386,'Draft Master List'!E:E,0),2),"N/A")</f>
        <v>N/A</v>
      </c>
      <c r="E2386" t="s">
        <v>14</v>
      </c>
      <c r="F2386">
        <v>33</v>
      </c>
      <c r="G2386" t="s">
        <v>62</v>
      </c>
      <c r="H2386">
        <v>5</v>
      </c>
      <c r="I2386">
        <v>5</v>
      </c>
      <c r="J2386">
        <v>5</v>
      </c>
      <c r="K2386">
        <v>-1</v>
      </c>
      <c r="L2386">
        <v>0</v>
      </c>
      <c r="M2386">
        <v>3</v>
      </c>
      <c r="N2386">
        <v>-0.2</v>
      </c>
      <c r="O2386">
        <v>-0.2</v>
      </c>
      <c r="P2386">
        <v>1</v>
      </c>
      <c r="Z2386">
        <v>-1</v>
      </c>
      <c r="AA2386">
        <v>0</v>
      </c>
      <c r="AB2386">
        <v>1</v>
      </c>
    </row>
    <row r="2387" spans="1:28" x14ac:dyDescent="0.25">
      <c r="A2387">
        <v>2008</v>
      </c>
      <c r="B2387">
        <v>187</v>
      </c>
      <c r="C2387" t="s">
        <v>1307</v>
      </c>
      <c r="D2387" t="str">
        <f>IFERROR(INDEX('Draft Master List'!E:F,MATCH(C2387,'Draft Master List'!E:E,0),2),"N/A")</f>
        <v>N/A</v>
      </c>
      <c r="E2387" t="s">
        <v>21</v>
      </c>
      <c r="F2387">
        <v>28</v>
      </c>
      <c r="G2387" t="s">
        <v>212</v>
      </c>
      <c r="H2387">
        <v>16</v>
      </c>
      <c r="I2387">
        <v>13</v>
      </c>
      <c r="J2387">
        <v>5</v>
      </c>
      <c r="K2387">
        <v>16</v>
      </c>
      <c r="L2387">
        <v>0</v>
      </c>
      <c r="M2387">
        <v>9</v>
      </c>
      <c r="N2387">
        <v>3.2</v>
      </c>
      <c r="O2387">
        <v>1</v>
      </c>
      <c r="P2387">
        <v>0.3</v>
      </c>
      <c r="Q2387">
        <v>10</v>
      </c>
      <c r="R2387">
        <v>8</v>
      </c>
      <c r="S2387">
        <v>57</v>
      </c>
      <c r="T2387">
        <v>7.1</v>
      </c>
      <c r="U2387">
        <v>0</v>
      </c>
      <c r="V2387">
        <v>18</v>
      </c>
      <c r="W2387">
        <v>0.5</v>
      </c>
      <c r="X2387">
        <v>3.6</v>
      </c>
      <c r="Y2387" s="2">
        <v>0.8</v>
      </c>
      <c r="Z2387">
        <v>73</v>
      </c>
      <c r="AA2387">
        <v>0</v>
      </c>
      <c r="AB2387">
        <v>0</v>
      </c>
    </row>
    <row r="2388" spans="1:28" x14ac:dyDescent="0.25">
      <c r="A2388">
        <v>2008</v>
      </c>
      <c r="B2388">
        <v>188</v>
      </c>
      <c r="C2388" t="s">
        <v>440</v>
      </c>
      <c r="D2388" t="str">
        <f>IFERROR(INDEX('Draft Master List'!E:F,MATCH(C2388,'Draft Master List'!E:E,0),2),"N/A")</f>
        <v>222007</v>
      </c>
      <c r="E2388" t="s">
        <v>64</v>
      </c>
      <c r="F2388">
        <v>24</v>
      </c>
      <c r="G2388" t="s">
        <v>62</v>
      </c>
      <c r="H2388">
        <v>3</v>
      </c>
      <c r="I2388">
        <v>3</v>
      </c>
      <c r="J2388">
        <v>5</v>
      </c>
      <c r="K2388">
        <v>21</v>
      </c>
      <c r="L2388">
        <v>0</v>
      </c>
      <c r="M2388">
        <v>12</v>
      </c>
      <c r="N2388">
        <v>4.2</v>
      </c>
      <c r="O2388">
        <v>7</v>
      </c>
      <c r="P2388">
        <v>1.7</v>
      </c>
      <c r="Z2388">
        <v>21</v>
      </c>
      <c r="AA2388">
        <v>0</v>
      </c>
      <c r="AB2388">
        <v>0</v>
      </c>
    </row>
    <row r="2389" spans="1:28" x14ac:dyDescent="0.25">
      <c r="A2389">
        <v>2008</v>
      </c>
      <c r="B2389">
        <v>189</v>
      </c>
      <c r="C2389" t="s">
        <v>409</v>
      </c>
      <c r="D2389" t="str">
        <f>IFERROR(INDEX('Draft Master List'!E:F,MATCH(C2389,'Draft Master List'!E:E,0),2),"N/A")</f>
        <v>1632008</v>
      </c>
      <c r="E2389" t="s">
        <v>19</v>
      </c>
      <c r="F2389">
        <v>23</v>
      </c>
      <c r="G2389" t="s">
        <v>732</v>
      </c>
      <c r="H2389">
        <v>15</v>
      </c>
      <c r="I2389">
        <v>1</v>
      </c>
      <c r="J2389">
        <v>5</v>
      </c>
      <c r="K2389">
        <v>21</v>
      </c>
      <c r="L2389">
        <v>0</v>
      </c>
      <c r="M2389">
        <v>14</v>
      </c>
      <c r="N2389">
        <v>4.2</v>
      </c>
      <c r="O2389">
        <v>1.4</v>
      </c>
      <c r="P2389">
        <v>0.3</v>
      </c>
      <c r="Q2389">
        <v>8</v>
      </c>
      <c r="R2389">
        <v>6</v>
      </c>
      <c r="S2389">
        <v>29</v>
      </c>
      <c r="T2389">
        <v>4.8</v>
      </c>
      <c r="U2389">
        <v>0</v>
      </c>
      <c r="V2389">
        <v>7</v>
      </c>
      <c r="W2389">
        <v>0.4</v>
      </c>
      <c r="X2389">
        <v>1.9</v>
      </c>
      <c r="Y2389" s="2">
        <v>0.75</v>
      </c>
      <c r="Z2389">
        <v>50</v>
      </c>
      <c r="AA2389">
        <v>0</v>
      </c>
      <c r="AB2389">
        <v>0</v>
      </c>
    </row>
    <row r="2390" spans="1:28" x14ac:dyDescent="0.25">
      <c r="A2390">
        <v>2008</v>
      </c>
      <c r="B2390">
        <v>190</v>
      </c>
      <c r="C2390" t="s">
        <v>119</v>
      </c>
      <c r="D2390" t="str">
        <f>IFERROR(INDEX('Draft Master List'!E:F,MATCH(C2390,'Draft Master List'!E:E,0),2),"N/A")</f>
        <v>512007</v>
      </c>
      <c r="E2390" t="s">
        <v>22</v>
      </c>
      <c r="F2390">
        <v>29</v>
      </c>
      <c r="G2390" t="s">
        <v>74</v>
      </c>
      <c r="H2390">
        <v>14</v>
      </c>
      <c r="I2390">
        <v>14</v>
      </c>
      <c r="J2390">
        <v>5</v>
      </c>
      <c r="K2390">
        <v>40</v>
      </c>
      <c r="L2390">
        <v>0</v>
      </c>
      <c r="M2390">
        <v>23</v>
      </c>
      <c r="N2390">
        <v>8</v>
      </c>
      <c r="O2390">
        <v>2.9</v>
      </c>
      <c r="P2390">
        <v>0.4</v>
      </c>
      <c r="Q2390">
        <v>129</v>
      </c>
      <c r="R2390">
        <v>78</v>
      </c>
      <c r="S2390">
        <v>1421</v>
      </c>
      <c r="T2390">
        <v>18.2</v>
      </c>
      <c r="U2390">
        <v>6</v>
      </c>
      <c r="V2390">
        <v>65</v>
      </c>
      <c r="W2390">
        <v>5.6</v>
      </c>
      <c r="X2390">
        <v>101.5</v>
      </c>
      <c r="Y2390" s="2">
        <v>0.60499999999999998</v>
      </c>
      <c r="Z2390">
        <v>1461</v>
      </c>
      <c r="AA2390">
        <v>6</v>
      </c>
      <c r="AB2390">
        <v>1</v>
      </c>
    </row>
    <row r="2391" spans="1:28" x14ac:dyDescent="0.25">
      <c r="A2391">
        <v>2008</v>
      </c>
      <c r="B2391">
        <v>191</v>
      </c>
      <c r="C2391" t="s">
        <v>586</v>
      </c>
      <c r="D2391" t="str">
        <f>IFERROR(INDEX('Draft Master List'!E:F,MATCH(C2391,'Draft Master List'!E:E,0),2),"N/A")</f>
        <v>N/A</v>
      </c>
      <c r="E2391" t="s">
        <v>20</v>
      </c>
      <c r="F2391">
        <v>28</v>
      </c>
      <c r="H2391">
        <v>1</v>
      </c>
      <c r="I2391">
        <v>0</v>
      </c>
      <c r="J2391">
        <v>5</v>
      </c>
      <c r="K2391">
        <v>8</v>
      </c>
      <c r="L2391">
        <v>0</v>
      </c>
      <c r="M2391">
        <v>12</v>
      </c>
      <c r="N2391">
        <v>1.6</v>
      </c>
      <c r="O2391">
        <v>8</v>
      </c>
      <c r="P2391">
        <v>5</v>
      </c>
      <c r="Z2391">
        <v>8</v>
      </c>
      <c r="AA2391">
        <v>0</v>
      </c>
      <c r="AB2391">
        <v>0</v>
      </c>
    </row>
    <row r="2392" spans="1:28" x14ac:dyDescent="0.25">
      <c r="A2392">
        <v>2008</v>
      </c>
      <c r="B2392">
        <v>192</v>
      </c>
      <c r="C2392" t="s">
        <v>573</v>
      </c>
      <c r="D2392" t="str">
        <f>IFERROR(INDEX('Draft Master List'!E:F,MATCH(C2392,'Draft Master List'!E:E,0),2),"N/A")</f>
        <v>N/A</v>
      </c>
      <c r="E2392" t="s">
        <v>16</v>
      </c>
      <c r="F2392">
        <v>26</v>
      </c>
      <c r="G2392" t="s">
        <v>62</v>
      </c>
      <c r="H2392">
        <v>2</v>
      </c>
      <c r="I2392">
        <v>1</v>
      </c>
      <c r="J2392">
        <v>5</v>
      </c>
      <c r="K2392">
        <v>19</v>
      </c>
      <c r="L2392">
        <v>0</v>
      </c>
      <c r="M2392">
        <v>13</v>
      </c>
      <c r="N2392">
        <v>3.8</v>
      </c>
      <c r="O2392">
        <v>9.5</v>
      </c>
      <c r="P2392">
        <v>2.5</v>
      </c>
      <c r="Z2392">
        <v>19</v>
      </c>
      <c r="AA2392">
        <v>0</v>
      </c>
      <c r="AB2392">
        <v>2</v>
      </c>
    </row>
    <row r="2393" spans="1:28" x14ac:dyDescent="0.25">
      <c r="A2393">
        <v>2008</v>
      </c>
      <c r="B2393">
        <v>193</v>
      </c>
      <c r="C2393" t="s">
        <v>1309</v>
      </c>
      <c r="D2393" t="str">
        <f>IFERROR(INDEX('Draft Master List'!E:F,MATCH(C2393,'Draft Master List'!E:E,0),2),"N/A")</f>
        <v>N/A</v>
      </c>
      <c r="E2393" t="s">
        <v>24</v>
      </c>
      <c r="F2393">
        <v>25</v>
      </c>
      <c r="G2393" t="s">
        <v>77</v>
      </c>
      <c r="H2393">
        <v>16</v>
      </c>
      <c r="I2393">
        <v>1</v>
      </c>
      <c r="J2393">
        <v>5</v>
      </c>
      <c r="K2393">
        <v>18</v>
      </c>
      <c r="L2393">
        <v>0</v>
      </c>
      <c r="M2393">
        <v>8</v>
      </c>
      <c r="N2393">
        <v>3.6</v>
      </c>
      <c r="O2393">
        <v>1.1000000000000001</v>
      </c>
      <c r="P2393">
        <v>0.3</v>
      </c>
      <c r="Q2393">
        <v>78</v>
      </c>
      <c r="R2393">
        <v>40</v>
      </c>
      <c r="S2393">
        <v>631</v>
      </c>
      <c r="T2393">
        <v>15.8</v>
      </c>
      <c r="U2393">
        <v>3</v>
      </c>
      <c r="V2393">
        <v>65</v>
      </c>
      <c r="W2393">
        <v>2.5</v>
      </c>
      <c r="X2393">
        <v>39.4</v>
      </c>
      <c r="Y2393" s="2">
        <v>0.51300000000000001</v>
      </c>
      <c r="Z2393">
        <v>649</v>
      </c>
      <c r="AA2393">
        <v>3</v>
      </c>
      <c r="AB2393">
        <v>0</v>
      </c>
    </row>
    <row r="2394" spans="1:28" x14ac:dyDescent="0.25">
      <c r="A2394">
        <v>2008</v>
      </c>
      <c r="B2394">
        <v>194</v>
      </c>
      <c r="C2394" t="s">
        <v>1355</v>
      </c>
      <c r="D2394" t="str">
        <f>IFERROR(INDEX('Draft Master List'!E:F,MATCH(C2394,'Draft Master List'!E:E,0),2),"N/A")</f>
        <v>N/A</v>
      </c>
      <c r="E2394" t="s">
        <v>18</v>
      </c>
      <c r="F2394">
        <v>28</v>
      </c>
      <c r="G2394" t="s">
        <v>74</v>
      </c>
      <c r="H2394">
        <v>16</v>
      </c>
      <c r="I2394">
        <v>13</v>
      </c>
      <c r="J2394">
        <v>4</v>
      </c>
      <c r="K2394">
        <v>26</v>
      </c>
      <c r="L2394">
        <v>0</v>
      </c>
      <c r="M2394">
        <v>14</v>
      </c>
      <c r="N2394">
        <v>6.5</v>
      </c>
      <c r="O2394">
        <v>1.6</v>
      </c>
      <c r="P2394">
        <v>0.3</v>
      </c>
      <c r="Q2394">
        <v>95</v>
      </c>
      <c r="R2394">
        <v>48</v>
      </c>
      <c r="S2394">
        <v>964</v>
      </c>
      <c r="T2394">
        <v>20.100000000000001</v>
      </c>
      <c r="U2394">
        <v>7</v>
      </c>
      <c r="V2394">
        <v>99</v>
      </c>
      <c r="W2394">
        <v>3</v>
      </c>
      <c r="X2394">
        <v>60.3</v>
      </c>
      <c r="Y2394" s="2">
        <v>0.505</v>
      </c>
      <c r="Z2394">
        <v>990</v>
      </c>
      <c r="AA2394">
        <v>7</v>
      </c>
      <c r="AB2394">
        <v>1</v>
      </c>
    </row>
    <row r="2395" spans="1:28" x14ac:dyDescent="0.25">
      <c r="A2395">
        <v>2008</v>
      </c>
      <c r="B2395">
        <v>195</v>
      </c>
      <c r="C2395" t="s">
        <v>1441</v>
      </c>
      <c r="D2395" t="str">
        <f>IFERROR(INDEX('Draft Master List'!E:F,MATCH(C2395,'Draft Master List'!E:E,0),2),"N/A")</f>
        <v>N/A</v>
      </c>
      <c r="E2395" t="s">
        <v>12</v>
      </c>
      <c r="F2395">
        <v>29</v>
      </c>
      <c r="H2395">
        <v>7</v>
      </c>
      <c r="I2395">
        <v>0</v>
      </c>
      <c r="J2395">
        <v>4</v>
      </c>
      <c r="K2395">
        <v>7</v>
      </c>
      <c r="L2395">
        <v>0</v>
      </c>
      <c r="M2395">
        <v>4</v>
      </c>
      <c r="N2395">
        <v>1.8</v>
      </c>
      <c r="O2395">
        <v>1</v>
      </c>
      <c r="P2395">
        <v>0.6</v>
      </c>
      <c r="Q2395">
        <v>4</v>
      </c>
      <c r="R2395">
        <v>4</v>
      </c>
      <c r="S2395">
        <v>27</v>
      </c>
      <c r="T2395">
        <v>6.8</v>
      </c>
      <c r="U2395">
        <v>0</v>
      </c>
      <c r="V2395">
        <v>15</v>
      </c>
      <c r="W2395">
        <v>0.6</v>
      </c>
      <c r="X2395">
        <v>3.9</v>
      </c>
      <c r="Y2395" s="2">
        <v>1</v>
      </c>
      <c r="Z2395">
        <v>34</v>
      </c>
      <c r="AA2395">
        <v>0</v>
      </c>
      <c r="AB2395">
        <v>1</v>
      </c>
    </row>
    <row r="2396" spans="1:28" x14ac:dyDescent="0.25">
      <c r="A2396">
        <v>2008</v>
      </c>
      <c r="B2396">
        <v>196</v>
      </c>
      <c r="C2396" t="s">
        <v>1349</v>
      </c>
      <c r="D2396" t="str">
        <f>IFERROR(INDEX('Draft Master List'!E:F,MATCH(C2396,'Draft Master List'!E:E,0),2),"N/A")</f>
        <v>N/A</v>
      </c>
      <c r="E2396" t="s">
        <v>18</v>
      </c>
      <c r="F2396">
        <v>27</v>
      </c>
      <c r="G2396" t="s">
        <v>1069</v>
      </c>
      <c r="H2396">
        <v>9</v>
      </c>
      <c r="I2396">
        <v>2</v>
      </c>
      <c r="J2396">
        <v>4</v>
      </c>
      <c r="K2396">
        <v>7</v>
      </c>
      <c r="L2396">
        <v>0</v>
      </c>
      <c r="M2396">
        <v>2</v>
      </c>
      <c r="N2396">
        <v>1.8</v>
      </c>
      <c r="O2396">
        <v>0.8</v>
      </c>
      <c r="P2396">
        <v>0.4</v>
      </c>
      <c r="Q2396">
        <v>2</v>
      </c>
      <c r="R2396">
        <v>2</v>
      </c>
      <c r="S2396">
        <v>12</v>
      </c>
      <c r="T2396">
        <v>6</v>
      </c>
      <c r="U2396">
        <v>0</v>
      </c>
      <c r="V2396">
        <v>9</v>
      </c>
      <c r="W2396">
        <v>0.2</v>
      </c>
      <c r="X2396">
        <v>1.3</v>
      </c>
      <c r="Y2396" s="2">
        <v>1</v>
      </c>
      <c r="Z2396">
        <v>19</v>
      </c>
      <c r="AA2396">
        <v>0</v>
      </c>
      <c r="AB2396">
        <v>0</v>
      </c>
    </row>
    <row r="2397" spans="1:28" x14ac:dyDescent="0.25">
      <c r="A2397">
        <v>2008</v>
      </c>
      <c r="B2397">
        <v>197</v>
      </c>
      <c r="C2397" t="s">
        <v>424</v>
      </c>
      <c r="D2397" t="str">
        <f>IFERROR(INDEX('Draft Master List'!E:F,MATCH(C2397,'Draft Master List'!E:E,0),2),"N/A")</f>
        <v>2092008</v>
      </c>
      <c r="E2397" t="s">
        <v>5</v>
      </c>
      <c r="F2397">
        <v>23</v>
      </c>
      <c r="H2397">
        <v>7</v>
      </c>
      <c r="I2397">
        <v>0</v>
      </c>
      <c r="J2397">
        <v>4</v>
      </c>
      <c r="K2397">
        <v>4</v>
      </c>
      <c r="L2397">
        <v>0</v>
      </c>
      <c r="M2397">
        <v>6</v>
      </c>
      <c r="N2397">
        <v>1</v>
      </c>
      <c r="O2397">
        <v>0.6</v>
      </c>
      <c r="P2397">
        <v>0.6</v>
      </c>
      <c r="Z2397">
        <v>4</v>
      </c>
      <c r="AA2397">
        <v>0</v>
      </c>
      <c r="AB2397">
        <v>1</v>
      </c>
    </row>
    <row r="2398" spans="1:28" x14ac:dyDescent="0.25">
      <c r="A2398">
        <v>2008</v>
      </c>
      <c r="B2398">
        <v>198</v>
      </c>
      <c r="C2398" t="s">
        <v>705</v>
      </c>
      <c r="D2398" t="str">
        <f>IFERROR(INDEX('Draft Master List'!E:F,MATCH(C2398,'Draft Master List'!E:E,0),2),"N/A")</f>
        <v>N/A</v>
      </c>
      <c r="E2398" t="s">
        <v>223</v>
      </c>
      <c r="F2398">
        <v>30</v>
      </c>
      <c r="H2398">
        <v>8</v>
      </c>
      <c r="I2398">
        <v>0</v>
      </c>
      <c r="J2398">
        <v>4</v>
      </c>
      <c r="K2398">
        <v>9</v>
      </c>
      <c r="L2398">
        <v>0</v>
      </c>
      <c r="M2398">
        <v>10</v>
      </c>
      <c r="N2398">
        <v>2.2999999999999998</v>
      </c>
      <c r="O2398">
        <v>1.1000000000000001</v>
      </c>
      <c r="P2398">
        <v>0.5</v>
      </c>
      <c r="Q2398">
        <v>18</v>
      </c>
      <c r="R2398">
        <v>12</v>
      </c>
      <c r="S2398">
        <v>105</v>
      </c>
      <c r="T2398">
        <v>8.8000000000000007</v>
      </c>
      <c r="U2398">
        <v>0</v>
      </c>
      <c r="V2398">
        <v>20</v>
      </c>
      <c r="W2398">
        <v>1.5</v>
      </c>
      <c r="X2398">
        <v>13.1</v>
      </c>
      <c r="Y2398" s="2">
        <v>0.66700000000000004</v>
      </c>
      <c r="Z2398">
        <v>114</v>
      </c>
      <c r="AA2398">
        <v>0</v>
      </c>
      <c r="AB2398">
        <v>0</v>
      </c>
    </row>
    <row r="2399" spans="1:28" x14ac:dyDescent="0.25">
      <c r="A2399">
        <v>2008</v>
      </c>
      <c r="B2399">
        <v>199</v>
      </c>
      <c r="C2399" t="s">
        <v>1278</v>
      </c>
      <c r="D2399" t="str">
        <f>IFERROR(INDEX('Draft Master List'!E:F,MATCH(C2399,'Draft Master List'!E:E,0),2),"N/A")</f>
        <v>N/A</v>
      </c>
      <c r="E2399" t="s">
        <v>0</v>
      </c>
      <c r="F2399">
        <v>26</v>
      </c>
      <c r="G2399" t="s">
        <v>74</v>
      </c>
      <c r="H2399">
        <v>16</v>
      </c>
      <c r="I2399">
        <v>13</v>
      </c>
      <c r="J2399">
        <v>4</v>
      </c>
      <c r="K2399">
        <v>33</v>
      </c>
      <c r="L2399">
        <v>0</v>
      </c>
      <c r="M2399">
        <v>30</v>
      </c>
      <c r="N2399">
        <v>8.3000000000000007</v>
      </c>
      <c r="O2399">
        <v>2.1</v>
      </c>
      <c r="P2399">
        <v>0.3</v>
      </c>
      <c r="Q2399">
        <v>56</v>
      </c>
      <c r="R2399">
        <v>32</v>
      </c>
      <c r="S2399">
        <v>793</v>
      </c>
      <c r="T2399">
        <v>24.8</v>
      </c>
      <c r="U2399">
        <v>3</v>
      </c>
      <c r="V2399">
        <v>84</v>
      </c>
      <c r="W2399">
        <v>2</v>
      </c>
      <c r="X2399">
        <v>49.6</v>
      </c>
      <c r="Y2399" s="2">
        <v>0.57099999999999995</v>
      </c>
      <c r="Z2399">
        <v>826</v>
      </c>
      <c r="AA2399">
        <v>3</v>
      </c>
      <c r="AB2399">
        <v>1</v>
      </c>
    </row>
    <row r="2400" spans="1:28" x14ac:dyDescent="0.25">
      <c r="A2400">
        <v>2008</v>
      </c>
      <c r="B2400">
        <v>200</v>
      </c>
      <c r="C2400" t="s">
        <v>652</v>
      </c>
      <c r="D2400" t="str">
        <f>IFERROR(INDEX('Draft Master List'!E:F,MATCH(C2400,'Draft Master List'!E:E,0),2),"N/A")</f>
        <v>N/A</v>
      </c>
      <c r="E2400" t="s">
        <v>25</v>
      </c>
      <c r="F2400">
        <v>35</v>
      </c>
      <c r="G2400" t="s">
        <v>62</v>
      </c>
      <c r="H2400">
        <v>5</v>
      </c>
      <c r="I2400">
        <v>3</v>
      </c>
      <c r="J2400">
        <v>4</v>
      </c>
      <c r="K2400">
        <v>13</v>
      </c>
      <c r="L2400">
        <v>0</v>
      </c>
      <c r="M2400">
        <v>15</v>
      </c>
      <c r="N2400">
        <v>3.3</v>
      </c>
      <c r="O2400">
        <v>2.6</v>
      </c>
      <c r="P2400">
        <v>0.8</v>
      </c>
      <c r="Z2400">
        <v>13</v>
      </c>
      <c r="AA2400">
        <v>0</v>
      </c>
      <c r="AB2400">
        <v>3</v>
      </c>
    </row>
    <row r="2401" spans="1:28" x14ac:dyDescent="0.25">
      <c r="A2401">
        <v>2008</v>
      </c>
      <c r="B2401">
        <v>201</v>
      </c>
      <c r="C2401" t="s">
        <v>463</v>
      </c>
      <c r="D2401" t="str">
        <f>IFERROR(INDEX('Draft Master List'!E:F,MATCH(C2401,'Draft Master List'!E:E,0),2),"N/A")</f>
        <v>902007</v>
      </c>
      <c r="E2401" t="s">
        <v>6</v>
      </c>
      <c r="F2401">
        <v>23</v>
      </c>
      <c r="G2401" t="s">
        <v>732</v>
      </c>
      <c r="H2401">
        <v>6</v>
      </c>
      <c r="I2401">
        <v>2</v>
      </c>
      <c r="J2401">
        <v>4</v>
      </c>
      <c r="K2401">
        <v>9</v>
      </c>
      <c r="L2401">
        <v>1</v>
      </c>
      <c r="M2401">
        <v>6</v>
      </c>
      <c r="N2401">
        <v>2.2999999999999998</v>
      </c>
      <c r="O2401">
        <v>1.5</v>
      </c>
      <c r="P2401">
        <v>0.7</v>
      </c>
      <c r="Q2401">
        <v>6</v>
      </c>
      <c r="R2401">
        <v>6</v>
      </c>
      <c r="S2401">
        <v>42</v>
      </c>
      <c r="T2401">
        <v>7</v>
      </c>
      <c r="U2401">
        <v>0</v>
      </c>
      <c r="V2401">
        <v>18</v>
      </c>
      <c r="W2401">
        <v>1</v>
      </c>
      <c r="X2401">
        <v>7</v>
      </c>
      <c r="Y2401" s="2">
        <v>1</v>
      </c>
      <c r="Z2401">
        <v>51</v>
      </c>
      <c r="AA2401">
        <v>1</v>
      </c>
      <c r="AB2401">
        <v>1</v>
      </c>
    </row>
    <row r="2402" spans="1:28" x14ac:dyDescent="0.25">
      <c r="A2402">
        <v>2008</v>
      </c>
      <c r="B2402">
        <v>202</v>
      </c>
      <c r="C2402" t="s">
        <v>1232</v>
      </c>
      <c r="D2402" t="str">
        <f>IFERROR(INDEX('Draft Master List'!E:F,MATCH(C2402,'Draft Master List'!E:E,0),2),"N/A")</f>
        <v>N/A</v>
      </c>
      <c r="E2402" t="s">
        <v>13</v>
      </c>
      <c r="F2402">
        <v>25</v>
      </c>
      <c r="G2402" t="s">
        <v>74</v>
      </c>
      <c r="H2402">
        <v>16</v>
      </c>
      <c r="I2402">
        <v>16</v>
      </c>
      <c r="J2402">
        <v>4</v>
      </c>
      <c r="K2402">
        <v>69</v>
      </c>
      <c r="L2402">
        <v>0</v>
      </c>
      <c r="M2402">
        <v>31</v>
      </c>
      <c r="N2402">
        <v>17.3</v>
      </c>
      <c r="O2402">
        <v>4.3</v>
      </c>
      <c r="P2402">
        <v>0.3</v>
      </c>
      <c r="Q2402">
        <v>101</v>
      </c>
      <c r="R2402">
        <v>59</v>
      </c>
      <c r="S2402">
        <v>1098</v>
      </c>
      <c r="T2402">
        <v>18.600000000000001</v>
      </c>
      <c r="U2402">
        <v>7</v>
      </c>
      <c r="V2402">
        <v>60</v>
      </c>
      <c r="W2402">
        <v>3.7</v>
      </c>
      <c r="X2402">
        <v>68.599999999999994</v>
      </c>
      <c r="Y2402" s="2">
        <v>0.58399999999999996</v>
      </c>
      <c r="Z2402">
        <v>1167</v>
      </c>
      <c r="AA2402">
        <v>7</v>
      </c>
      <c r="AB2402">
        <v>1</v>
      </c>
    </row>
    <row r="2403" spans="1:28" x14ac:dyDescent="0.25">
      <c r="A2403">
        <v>2008</v>
      </c>
      <c r="B2403">
        <v>203</v>
      </c>
      <c r="C2403" t="s">
        <v>606</v>
      </c>
      <c r="D2403" t="str">
        <f>IFERROR(INDEX('Draft Master List'!E:F,MATCH(C2403,'Draft Master List'!E:E,0),2),"N/A")</f>
        <v>N/A</v>
      </c>
      <c r="E2403" t="s">
        <v>24</v>
      </c>
      <c r="F2403">
        <v>28</v>
      </c>
      <c r="H2403">
        <v>5</v>
      </c>
      <c r="I2403">
        <v>0</v>
      </c>
      <c r="J2403">
        <v>4</v>
      </c>
      <c r="K2403">
        <v>7</v>
      </c>
      <c r="L2403">
        <v>1</v>
      </c>
      <c r="M2403">
        <v>8</v>
      </c>
      <c r="N2403">
        <v>1.8</v>
      </c>
      <c r="O2403">
        <v>1.4</v>
      </c>
      <c r="P2403">
        <v>0.8</v>
      </c>
      <c r="Z2403">
        <v>7</v>
      </c>
      <c r="AA2403">
        <v>1</v>
      </c>
      <c r="AB2403">
        <v>0</v>
      </c>
    </row>
    <row r="2404" spans="1:28" x14ac:dyDescent="0.25">
      <c r="A2404">
        <v>2008</v>
      </c>
      <c r="B2404">
        <v>204</v>
      </c>
      <c r="C2404" t="s">
        <v>510</v>
      </c>
      <c r="D2404" t="str">
        <f>IFERROR(INDEX('Draft Master List'!E:F,MATCH(C2404,'Draft Master List'!E:E,0),2),"N/A")</f>
        <v>102006</v>
      </c>
      <c r="E2404" t="s">
        <v>10</v>
      </c>
      <c r="F2404">
        <v>25</v>
      </c>
      <c r="H2404">
        <v>4</v>
      </c>
      <c r="I2404">
        <v>0</v>
      </c>
      <c r="J2404">
        <v>4</v>
      </c>
      <c r="K2404">
        <v>5</v>
      </c>
      <c r="L2404">
        <v>0</v>
      </c>
      <c r="M2404">
        <v>8</v>
      </c>
      <c r="N2404">
        <v>1.3</v>
      </c>
      <c r="O2404">
        <v>1.3</v>
      </c>
      <c r="P2404">
        <v>1</v>
      </c>
      <c r="Z2404">
        <v>5</v>
      </c>
      <c r="AA2404">
        <v>0</v>
      </c>
      <c r="AB2404">
        <v>2</v>
      </c>
    </row>
    <row r="2405" spans="1:28" x14ac:dyDescent="0.25">
      <c r="A2405">
        <v>2008</v>
      </c>
      <c r="B2405">
        <v>205</v>
      </c>
      <c r="C2405" t="s">
        <v>610</v>
      </c>
      <c r="D2405" t="str">
        <f>IFERROR(INDEX('Draft Master List'!E:F,MATCH(C2405,'Draft Master List'!E:E,0),2),"N/A")</f>
        <v>N/A</v>
      </c>
      <c r="E2405" t="s">
        <v>22</v>
      </c>
      <c r="F2405">
        <v>29</v>
      </c>
      <c r="H2405">
        <v>2</v>
      </c>
      <c r="I2405">
        <v>0</v>
      </c>
      <c r="J2405">
        <v>4</v>
      </c>
      <c r="K2405">
        <v>-3</v>
      </c>
      <c r="L2405">
        <v>0</v>
      </c>
      <c r="M2405">
        <v>0</v>
      </c>
      <c r="N2405">
        <v>-0.8</v>
      </c>
      <c r="O2405">
        <v>-1.5</v>
      </c>
      <c r="P2405">
        <v>2</v>
      </c>
      <c r="Z2405">
        <v>-3</v>
      </c>
      <c r="AA2405">
        <v>0</v>
      </c>
      <c r="AB2405">
        <v>0</v>
      </c>
    </row>
    <row r="2406" spans="1:28" x14ac:dyDescent="0.25">
      <c r="A2406">
        <v>2008</v>
      </c>
      <c r="B2406">
        <v>206</v>
      </c>
      <c r="C2406" t="s">
        <v>425</v>
      </c>
      <c r="D2406" t="str">
        <f>IFERROR(INDEX('Draft Master List'!E:F,MATCH(C2406,'Draft Master List'!E:E,0),2),"N/A")</f>
        <v>2132008</v>
      </c>
      <c r="E2406" t="s">
        <v>4</v>
      </c>
      <c r="F2406">
        <v>23</v>
      </c>
      <c r="H2406">
        <v>6</v>
      </c>
      <c r="I2406">
        <v>0</v>
      </c>
      <c r="J2406">
        <v>4</v>
      </c>
      <c r="K2406">
        <v>9</v>
      </c>
      <c r="L2406">
        <v>0</v>
      </c>
      <c r="M2406">
        <v>6</v>
      </c>
      <c r="N2406">
        <v>2.2999999999999998</v>
      </c>
      <c r="O2406">
        <v>1.5</v>
      </c>
      <c r="P2406">
        <v>0.7</v>
      </c>
      <c r="Q2406">
        <v>1</v>
      </c>
      <c r="R2406">
        <v>1</v>
      </c>
      <c r="S2406">
        <v>9</v>
      </c>
      <c r="T2406">
        <v>9</v>
      </c>
      <c r="U2406">
        <v>0</v>
      </c>
      <c r="V2406">
        <v>9</v>
      </c>
      <c r="W2406">
        <v>0.2</v>
      </c>
      <c r="X2406">
        <v>1.5</v>
      </c>
      <c r="Y2406" s="2">
        <v>1</v>
      </c>
      <c r="Z2406">
        <v>18</v>
      </c>
      <c r="AA2406">
        <v>0</v>
      </c>
      <c r="AB2406">
        <v>0</v>
      </c>
    </row>
    <row r="2407" spans="1:28" x14ac:dyDescent="0.25">
      <c r="A2407">
        <v>2008</v>
      </c>
      <c r="B2407">
        <v>207</v>
      </c>
      <c r="C2407" t="s">
        <v>401</v>
      </c>
      <c r="D2407" t="str">
        <f>IFERROR(INDEX('Draft Master List'!E:F,MATCH(C2407,'Draft Master List'!E:E,0),2),"N/A")</f>
        <v>1282008</v>
      </c>
      <c r="E2407" t="s">
        <v>223</v>
      </c>
      <c r="F2407">
        <v>24</v>
      </c>
      <c r="G2407" t="s">
        <v>77</v>
      </c>
      <c r="H2407">
        <v>13</v>
      </c>
      <c r="I2407">
        <v>1</v>
      </c>
      <c r="J2407">
        <v>3</v>
      </c>
      <c r="K2407">
        <v>8</v>
      </c>
      <c r="L2407">
        <v>0</v>
      </c>
      <c r="M2407">
        <v>5</v>
      </c>
      <c r="N2407">
        <v>2.7</v>
      </c>
      <c r="O2407">
        <v>0.6</v>
      </c>
      <c r="P2407">
        <v>0.2</v>
      </c>
      <c r="Q2407">
        <v>29</v>
      </c>
      <c r="R2407">
        <v>13</v>
      </c>
      <c r="S2407">
        <v>172</v>
      </c>
      <c r="T2407">
        <v>13.2</v>
      </c>
      <c r="U2407">
        <v>1</v>
      </c>
      <c r="V2407">
        <v>30</v>
      </c>
      <c r="W2407">
        <v>1</v>
      </c>
      <c r="X2407">
        <v>13.2</v>
      </c>
      <c r="Y2407" s="2">
        <v>0.44800000000000001</v>
      </c>
      <c r="Z2407">
        <v>180</v>
      </c>
      <c r="AA2407">
        <v>1</v>
      </c>
      <c r="AB2407">
        <v>0</v>
      </c>
    </row>
    <row r="2408" spans="1:28" x14ac:dyDescent="0.25">
      <c r="A2408">
        <v>2008</v>
      </c>
      <c r="B2408">
        <v>208</v>
      </c>
      <c r="C2408" t="s">
        <v>78</v>
      </c>
      <c r="D2408" t="str">
        <f>IFERROR(INDEX('Draft Master List'!E:F,MATCH(C2408,'Draft Master List'!E:E,0),2),"N/A")</f>
        <v>492006</v>
      </c>
      <c r="E2408" t="s">
        <v>32</v>
      </c>
      <c r="F2408">
        <v>25</v>
      </c>
      <c r="H2408">
        <v>2</v>
      </c>
      <c r="I2408">
        <v>0</v>
      </c>
      <c r="J2408">
        <v>3</v>
      </c>
      <c r="K2408">
        <v>-3</v>
      </c>
      <c r="L2408">
        <v>0</v>
      </c>
      <c r="M2408">
        <v>-1</v>
      </c>
      <c r="N2408">
        <v>-1</v>
      </c>
      <c r="O2408">
        <v>-1.5</v>
      </c>
      <c r="P2408">
        <v>1.5</v>
      </c>
      <c r="Z2408">
        <v>-3</v>
      </c>
      <c r="AA2408">
        <v>0</v>
      </c>
      <c r="AB2408">
        <v>0</v>
      </c>
    </row>
    <row r="2409" spans="1:28" x14ac:dyDescent="0.25">
      <c r="A2409">
        <v>2008</v>
      </c>
      <c r="B2409">
        <v>209</v>
      </c>
      <c r="C2409" t="s">
        <v>1442</v>
      </c>
      <c r="D2409" t="str">
        <f>IFERROR(INDEX('Draft Master List'!E:F,MATCH(C2409,'Draft Master List'!E:E,0),2),"N/A")</f>
        <v>N/A</v>
      </c>
      <c r="E2409" t="s">
        <v>63</v>
      </c>
      <c r="F2409">
        <v>29</v>
      </c>
      <c r="G2409" t="s">
        <v>74</v>
      </c>
      <c r="H2409">
        <v>16</v>
      </c>
      <c r="I2409">
        <v>12</v>
      </c>
      <c r="J2409">
        <v>3</v>
      </c>
      <c r="K2409">
        <v>14</v>
      </c>
      <c r="L2409">
        <v>0</v>
      </c>
      <c r="M2409">
        <v>17</v>
      </c>
      <c r="N2409">
        <v>4.7</v>
      </c>
      <c r="O2409">
        <v>0.9</v>
      </c>
      <c r="P2409">
        <v>0.2</v>
      </c>
      <c r="Q2409">
        <v>67</v>
      </c>
      <c r="R2409">
        <v>35</v>
      </c>
      <c r="S2409">
        <v>445</v>
      </c>
      <c r="T2409">
        <v>12.7</v>
      </c>
      <c r="U2409">
        <v>2</v>
      </c>
      <c r="V2409">
        <v>36</v>
      </c>
      <c r="W2409">
        <v>2.2000000000000002</v>
      </c>
      <c r="X2409">
        <v>27.8</v>
      </c>
      <c r="Y2409" s="2">
        <v>0.52200000000000002</v>
      </c>
      <c r="Z2409">
        <v>459</v>
      </c>
      <c r="AA2409">
        <v>2</v>
      </c>
      <c r="AB2409">
        <v>0</v>
      </c>
    </row>
    <row r="2410" spans="1:28" x14ac:dyDescent="0.25">
      <c r="A2410">
        <v>2008</v>
      </c>
      <c r="B2410">
        <v>210</v>
      </c>
      <c r="C2410" t="s">
        <v>653</v>
      </c>
      <c r="D2410" t="str">
        <f>IFERROR(INDEX('Draft Master List'!E:F,MATCH(C2410,'Draft Master List'!E:E,0),2),"N/A")</f>
        <v>N/A</v>
      </c>
      <c r="E2410" t="s">
        <v>223</v>
      </c>
      <c r="F2410">
        <v>38</v>
      </c>
      <c r="G2410" t="s">
        <v>62</v>
      </c>
      <c r="H2410">
        <v>3</v>
      </c>
      <c r="I2410">
        <v>1</v>
      </c>
      <c r="J2410">
        <v>3</v>
      </c>
      <c r="K2410">
        <v>4</v>
      </c>
      <c r="L2410">
        <v>0</v>
      </c>
      <c r="M2410">
        <v>3</v>
      </c>
      <c r="N2410">
        <v>1.3</v>
      </c>
      <c r="O2410">
        <v>1.3</v>
      </c>
      <c r="P2410">
        <v>1</v>
      </c>
      <c r="Z2410">
        <v>4</v>
      </c>
      <c r="AA2410">
        <v>0</v>
      </c>
      <c r="AB2410">
        <v>0</v>
      </c>
    </row>
    <row r="2411" spans="1:28" x14ac:dyDescent="0.25">
      <c r="A2411">
        <v>2008</v>
      </c>
      <c r="B2411">
        <v>211</v>
      </c>
      <c r="C2411" t="s">
        <v>626</v>
      </c>
      <c r="D2411" t="str">
        <f>IFERROR(INDEX('Draft Master List'!E:F,MATCH(C2411,'Draft Master List'!E:E,0),2),"N/A")</f>
        <v>N/A</v>
      </c>
      <c r="E2411" t="s">
        <v>63</v>
      </c>
      <c r="F2411">
        <v>28</v>
      </c>
      <c r="G2411" t="s">
        <v>62</v>
      </c>
      <c r="H2411">
        <v>4</v>
      </c>
      <c r="I2411">
        <v>1</v>
      </c>
      <c r="J2411">
        <v>3</v>
      </c>
      <c r="K2411">
        <v>4</v>
      </c>
      <c r="L2411">
        <v>2</v>
      </c>
      <c r="M2411">
        <v>2</v>
      </c>
      <c r="N2411">
        <v>1.3</v>
      </c>
      <c r="O2411">
        <v>1</v>
      </c>
      <c r="P2411">
        <v>0.8</v>
      </c>
      <c r="Z2411">
        <v>4</v>
      </c>
      <c r="AA2411">
        <v>2</v>
      </c>
      <c r="AB2411">
        <v>0</v>
      </c>
    </row>
    <row r="2412" spans="1:28" x14ac:dyDescent="0.25">
      <c r="A2412">
        <v>2008</v>
      </c>
      <c r="B2412">
        <v>212</v>
      </c>
      <c r="C2412" t="s">
        <v>466</v>
      </c>
      <c r="D2412" t="str">
        <f>IFERROR(INDEX('Draft Master List'!E:F,MATCH(C2412,'Draft Master List'!E:E,0),2),"N/A")</f>
        <v>992007</v>
      </c>
      <c r="E2412" t="s">
        <v>16</v>
      </c>
      <c r="F2412">
        <v>25</v>
      </c>
      <c r="G2412" t="s">
        <v>77</v>
      </c>
      <c r="H2412">
        <v>16</v>
      </c>
      <c r="I2412">
        <v>3</v>
      </c>
      <c r="J2412">
        <v>3</v>
      </c>
      <c r="K2412">
        <v>34</v>
      </c>
      <c r="L2412">
        <v>0</v>
      </c>
      <c r="M2412">
        <v>18</v>
      </c>
      <c r="N2412">
        <v>11.3</v>
      </c>
      <c r="O2412">
        <v>2.1</v>
      </c>
      <c r="P2412">
        <v>0.2</v>
      </c>
      <c r="Q2412">
        <v>42</v>
      </c>
      <c r="R2412">
        <v>22</v>
      </c>
      <c r="S2412">
        <v>366</v>
      </c>
      <c r="T2412">
        <v>16.600000000000001</v>
      </c>
      <c r="U2412">
        <v>4</v>
      </c>
      <c r="V2412">
        <v>84</v>
      </c>
      <c r="W2412">
        <v>1.4</v>
      </c>
      <c r="X2412">
        <v>22.9</v>
      </c>
      <c r="Y2412" s="2">
        <v>0.52400000000000002</v>
      </c>
      <c r="Z2412">
        <v>400</v>
      </c>
      <c r="AA2412">
        <v>4</v>
      </c>
      <c r="AB2412">
        <v>1</v>
      </c>
    </row>
    <row r="2413" spans="1:28" x14ac:dyDescent="0.25">
      <c r="A2413">
        <v>2008</v>
      </c>
      <c r="B2413">
        <v>213</v>
      </c>
      <c r="C2413" t="s">
        <v>438</v>
      </c>
      <c r="D2413" t="str">
        <f>IFERROR(INDEX('Draft Master List'!E:F,MATCH(C2413,'Draft Master List'!E:E,0),2),"N/A")</f>
        <v>22007</v>
      </c>
      <c r="E2413" t="s">
        <v>12</v>
      </c>
      <c r="F2413">
        <v>23</v>
      </c>
      <c r="G2413" t="s">
        <v>74</v>
      </c>
      <c r="H2413">
        <v>16</v>
      </c>
      <c r="I2413">
        <v>16</v>
      </c>
      <c r="J2413">
        <v>3</v>
      </c>
      <c r="K2413">
        <v>-1</v>
      </c>
      <c r="L2413">
        <v>0</v>
      </c>
      <c r="M2413">
        <v>7</v>
      </c>
      <c r="N2413">
        <v>-0.3</v>
      </c>
      <c r="O2413">
        <v>-0.1</v>
      </c>
      <c r="P2413">
        <v>0.2</v>
      </c>
      <c r="Q2413">
        <v>150</v>
      </c>
      <c r="R2413">
        <v>78</v>
      </c>
      <c r="S2413">
        <v>1331</v>
      </c>
      <c r="T2413">
        <v>17.100000000000001</v>
      </c>
      <c r="U2413">
        <v>12</v>
      </c>
      <c r="V2413">
        <v>96</v>
      </c>
      <c r="W2413">
        <v>4.9000000000000004</v>
      </c>
      <c r="X2413">
        <v>83.2</v>
      </c>
      <c r="Y2413" s="2">
        <v>0.52</v>
      </c>
      <c r="Z2413">
        <v>1330</v>
      </c>
      <c r="AA2413">
        <v>12</v>
      </c>
      <c r="AB2413">
        <v>3</v>
      </c>
    </row>
    <row r="2414" spans="1:28" x14ac:dyDescent="0.25">
      <c r="A2414">
        <v>2008</v>
      </c>
      <c r="B2414">
        <v>214</v>
      </c>
      <c r="C2414" t="s">
        <v>583</v>
      </c>
      <c r="D2414" t="str">
        <f>IFERROR(INDEX('Draft Master List'!E:F,MATCH(C2414,'Draft Master List'!E:E,0),2),"N/A")</f>
        <v>N/A</v>
      </c>
      <c r="E2414" t="s">
        <v>14</v>
      </c>
      <c r="F2414">
        <v>27</v>
      </c>
      <c r="H2414">
        <v>2</v>
      </c>
      <c r="I2414">
        <v>0</v>
      </c>
      <c r="J2414">
        <v>3</v>
      </c>
      <c r="K2414">
        <v>15</v>
      </c>
      <c r="L2414">
        <v>0</v>
      </c>
      <c r="M2414">
        <v>12</v>
      </c>
      <c r="N2414">
        <v>5</v>
      </c>
      <c r="O2414">
        <v>7.5</v>
      </c>
      <c r="P2414">
        <v>1.5</v>
      </c>
      <c r="Z2414">
        <v>15</v>
      </c>
      <c r="AA2414">
        <v>0</v>
      </c>
      <c r="AB2414">
        <v>0</v>
      </c>
    </row>
    <row r="2415" spans="1:28" x14ac:dyDescent="0.25">
      <c r="A2415">
        <v>2008</v>
      </c>
      <c r="B2415">
        <v>215</v>
      </c>
      <c r="C2415" t="s">
        <v>393</v>
      </c>
      <c r="D2415" t="str">
        <f>IFERROR(INDEX('Draft Master List'!E:F,MATCH(C2415,'Draft Master List'!E:E,0),2),"N/A")</f>
        <v>942008</v>
      </c>
      <c r="E2415" t="s">
        <v>30</v>
      </c>
      <c r="F2415">
        <v>23</v>
      </c>
      <c r="H2415">
        <v>2</v>
      </c>
      <c r="I2415">
        <v>0</v>
      </c>
      <c r="J2415">
        <v>3</v>
      </c>
      <c r="K2415">
        <v>-6</v>
      </c>
      <c r="L2415">
        <v>0</v>
      </c>
      <c r="M2415">
        <v>-2</v>
      </c>
      <c r="N2415">
        <v>-2</v>
      </c>
      <c r="O2415">
        <v>-3</v>
      </c>
      <c r="P2415">
        <v>1.5</v>
      </c>
      <c r="Z2415">
        <v>-6</v>
      </c>
      <c r="AA2415">
        <v>0</v>
      </c>
      <c r="AB2415">
        <v>0</v>
      </c>
    </row>
    <row r="2416" spans="1:28" x14ac:dyDescent="0.25">
      <c r="A2416">
        <v>2008</v>
      </c>
      <c r="B2416">
        <v>216</v>
      </c>
      <c r="C2416" t="s">
        <v>70</v>
      </c>
      <c r="D2416" t="str">
        <f>IFERROR(INDEX('Draft Master List'!E:F,MATCH(C2416,'Draft Master List'!E:E,0),2),"N/A")</f>
        <v>432007</v>
      </c>
      <c r="E2416" t="s">
        <v>12</v>
      </c>
      <c r="F2416">
        <v>24</v>
      </c>
      <c r="H2416">
        <v>3</v>
      </c>
      <c r="I2416">
        <v>0</v>
      </c>
      <c r="J2416">
        <v>3</v>
      </c>
      <c r="K2416">
        <v>20</v>
      </c>
      <c r="L2416">
        <v>0</v>
      </c>
      <c r="M2416">
        <v>15</v>
      </c>
      <c r="N2416">
        <v>6.7</v>
      </c>
      <c r="O2416">
        <v>6.7</v>
      </c>
      <c r="P2416">
        <v>1</v>
      </c>
      <c r="Z2416">
        <v>20</v>
      </c>
      <c r="AA2416">
        <v>0</v>
      </c>
      <c r="AB2416">
        <v>0</v>
      </c>
    </row>
    <row r="2417" spans="1:28" x14ac:dyDescent="0.25">
      <c r="A2417">
        <v>2008</v>
      </c>
      <c r="B2417">
        <v>217</v>
      </c>
      <c r="C2417" t="s">
        <v>379</v>
      </c>
      <c r="D2417" t="str">
        <f>IFERROR(INDEX('Draft Master List'!E:F,MATCH(C2417,'Draft Master List'!E:E,0),2),"N/A")</f>
        <v>342008</v>
      </c>
      <c r="E2417" t="s">
        <v>7</v>
      </c>
      <c r="F2417">
        <v>22</v>
      </c>
      <c r="G2417" t="s">
        <v>77</v>
      </c>
      <c r="H2417">
        <v>16</v>
      </c>
      <c r="I2417">
        <v>1</v>
      </c>
      <c r="J2417">
        <v>3</v>
      </c>
      <c r="K2417">
        <v>53</v>
      </c>
      <c r="L2417">
        <v>1</v>
      </c>
      <c r="M2417">
        <v>29</v>
      </c>
      <c r="N2417">
        <v>17.7</v>
      </c>
      <c r="O2417">
        <v>3.3</v>
      </c>
      <c r="P2417">
        <v>0.2</v>
      </c>
      <c r="Q2417">
        <v>27</v>
      </c>
      <c r="R2417">
        <v>15</v>
      </c>
      <c r="S2417">
        <v>120</v>
      </c>
      <c r="T2417">
        <v>8</v>
      </c>
      <c r="U2417">
        <v>0</v>
      </c>
      <c r="V2417">
        <v>18</v>
      </c>
      <c r="W2417">
        <v>0.9</v>
      </c>
      <c r="X2417">
        <v>7.5</v>
      </c>
      <c r="Y2417" s="2">
        <v>0.55600000000000005</v>
      </c>
      <c r="Z2417">
        <v>173</v>
      </c>
      <c r="AA2417">
        <v>1</v>
      </c>
      <c r="AB2417">
        <v>0</v>
      </c>
    </row>
    <row r="2418" spans="1:28" x14ac:dyDescent="0.25">
      <c r="A2418">
        <v>2008</v>
      </c>
      <c r="B2418">
        <v>218</v>
      </c>
      <c r="C2418" t="s">
        <v>1394</v>
      </c>
      <c r="D2418" t="str">
        <f>IFERROR(INDEX('Draft Master List'!E:F,MATCH(C2418,'Draft Master List'!E:E,0),2),"N/A")</f>
        <v>N/A</v>
      </c>
      <c r="E2418" t="s">
        <v>23</v>
      </c>
      <c r="F2418">
        <v>27</v>
      </c>
      <c r="G2418" t="s">
        <v>74</v>
      </c>
      <c r="H2418">
        <v>16</v>
      </c>
      <c r="I2418">
        <v>16</v>
      </c>
      <c r="J2418">
        <v>3</v>
      </c>
      <c r="K2418">
        <v>23</v>
      </c>
      <c r="L2418">
        <v>0</v>
      </c>
      <c r="M2418">
        <v>13</v>
      </c>
      <c r="N2418">
        <v>7.7</v>
      </c>
      <c r="O2418">
        <v>1.4</v>
      </c>
      <c r="P2418">
        <v>0.2</v>
      </c>
      <c r="Q2418">
        <v>95</v>
      </c>
      <c r="R2418">
        <v>60</v>
      </c>
      <c r="S2418">
        <v>899</v>
      </c>
      <c r="T2418">
        <v>15</v>
      </c>
      <c r="U2418">
        <v>8</v>
      </c>
      <c r="V2418">
        <v>61</v>
      </c>
      <c r="W2418">
        <v>3.8</v>
      </c>
      <c r="X2418">
        <v>56.2</v>
      </c>
      <c r="Y2418" s="2">
        <v>0.63200000000000001</v>
      </c>
      <c r="Z2418">
        <v>922</v>
      </c>
      <c r="AA2418">
        <v>8</v>
      </c>
      <c r="AB2418">
        <v>0</v>
      </c>
    </row>
    <row r="2419" spans="1:28" x14ac:dyDescent="0.25">
      <c r="A2419">
        <v>2008</v>
      </c>
      <c r="B2419">
        <v>219</v>
      </c>
      <c r="C2419" t="s">
        <v>1498</v>
      </c>
      <c r="D2419" t="str">
        <f>IFERROR(INDEX('Draft Master List'!E:F,MATCH(C2419,'Draft Master List'!E:E,0),2),"N/A")</f>
        <v>N/A</v>
      </c>
      <c r="E2419" t="s">
        <v>30</v>
      </c>
      <c r="F2419">
        <v>27</v>
      </c>
      <c r="G2419" t="s">
        <v>74</v>
      </c>
      <c r="H2419">
        <v>16</v>
      </c>
      <c r="I2419">
        <v>14</v>
      </c>
      <c r="J2419">
        <v>3</v>
      </c>
      <c r="K2419">
        <v>26</v>
      </c>
      <c r="L2419">
        <v>0</v>
      </c>
      <c r="M2419">
        <v>19</v>
      </c>
      <c r="N2419">
        <v>8.6999999999999993</v>
      </c>
      <c r="O2419">
        <v>1.6</v>
      </c>
      <c r="P2419">
        <v>0.2</v>
      </c>
      <c r="Q2419">
        <v>149</v>
      </c>
      <c r="R2419">
        <v>111</v>
      </c>
      <c r="S2419">
        <v>1165</v>
      </c>
      <c r="T2419">
        <v>10.5</v>
      </c>
      <c r="U2419">
        <v>3</v>
      </c>
      <c r="V2419">
        <v>64</v>
      </c>
      <c r="W2419">
        <v>6.9</v>
      </c>
      <c r="X2419">
        <v>72.8</v>
      </c>
      <c r="Y2419" s="2">
        <v>0.745</v>
      </c>
      <c r="Z2419">
        <v>1191</v>
      </c>
      <c r="AA2419">
        <v>3</v>
      </c>
      <c r="AB2419">
        <v>1</v>
      </c>
    </row>
    <row r="2420" spans="1:28" x14ac:dyDescent="0.25">
      <c r="A2420">
        <v>2008</v>
      </c>
      <c r="B2420">
        <v>220</v>
      </c>
      <c r="C2420" t="s">
        <v>488</v>
      </c>
      <c r="D2420" t="str">
        <f>IFERROR(INDEX('Draft Master List'!E:F,MATCH(C2420,'Draft Master List'!E:E,0),2),"N/A")</f>
        <v>1952007</v>
      </c>
      <c r="E2420" t="s">
        <v>27</v>
      </c>
      <c r="F2420">
        <v>25</v>
      </c>
      <c r="G2420" t="s">
        <v>732</v>
      </c>
      <c r="H2420">
        <v>14</v>
      </c>
      <c r="I2420">
        <v>5</v>
      </c>
      <c r="J2420">
        <v>2</v>
      </c>
      <c r="K2420">
        <v>3</v>
      </c>
      <c r="L2420">
        <v>0</v>
      </c>
      <c r="M2420">
        <v>3</v>
      </c>
      <c r="N2420">
        <v>1.5</v>
      </c>
      <c r="O2420">
        <v>0.2</v>
      </c>
      <c r="P2420">
        <v>0.1</v>
      </c>
      <c r="Q2420">
        <v>3</v>
      </c>
      <c r="R2420">
        <v>2</v>
      </c>
      <c r="S2420">
        <v>7</v>
      </c>
      <c r="T2420">
        <v>3.5</v>
      </c>
      <c r="U2420">
        <v>1</v>
      </c>
      <c r="V2420">
        <v>6</v>
      </c>
      <c r="W2420">
        <v>0.1</v>
      </c>
      <c r="X2420">
        <v>0.5</v>
      </c>
      <c r="Y2420" s="2">
        <v>0.66700000000000004</v>
      </c>
      <c r="Z2420">
        <v>10</v>
      </c>
      <c r="AA2420">
        <v>1</v>
      </c>
      <c r="AB2420">
        <v>0</v>
      </c>
    </row>
    <row r="2421" spans="1:28" x14ac:dyDescent="0.25">
      <c r="A2421">
        <v>2008</v>
      </c>
      <c r="B2421">
        <v>221</v>
      </c>
      <c r="C2421" t="s">
        <v>475</v>
      </c>
      <c r="D2421" t="str">
        <f>IFERROR(INDEX('Draft Master List'!E:F,MATCH(C2421,'Draft Master List'!E:E,0),2),"N/A")</f>
        <v>1422007</v>
      </c>
      <c r="E2421" t="s">
        <v>10</v>
      </c>
      <c r="F2421">
        <v>25</v>
      </c>
      <c r="G2421" t="s">
        <v>74</v>
      </c>
      <c r="H2421">
        <v>16</v>
      </c>
      <c r="I2421">
        <v>9</v>
      </c>
      <c r="J2421">
        <v>2</v>
      </c>
      <c r="K2421">
        <v>8</v>
      </c>
      <c r="L2421">
        <v>0</v>
      </c>
      <c r="M2421">
        <v>4</v>
      </c>
      <c r="N2421">
        <v>4</v>
      </c>
      <c r="O2421">
        <v>0.5</v>
      </c>
      <c r="P2421">
        <v>0.1</v>
      </c>
      <c r="Q2421">
        <v>113</v>
      </c>
      <c r="R2421">
        <v>77</v>
      </c>
      <c r="S2421">
        <v>1006</v>
      </c>
      <c r="T2421">
        <v>13.1</v>
      </c>
      <c r="U2421">
        <v>3</v>
      </c>
      <c r="V2421">
        <v>58</v>
      </c>
      <c r="W2421">
        <v>4.8</v>
      </c>
      <c r="X2421">
        <v>62.9</v>
      </c>
      <c r="Y2421" s="2">
        <v>0.68100000000000005</v>
      </c>
      <c r="Z2421">
        <v>1014</v>
      </c>
      <c r="AA2421">
        <v>3</v>
      </c>
      <c r="AB2421">
        <v>1</v>
      </c>
    </row>
    <row r="2422" spans="1:28" x14ac:dyDescent="0.25">
      <c r="A2422">
        <v>2008</v>
      </c>
      <c r="B2422">
        <v>222</v>
      </c>
      <c r="C2422" t="s">
        <v>1443</v>
      </c>
      <c r="D2422" t="str">
        <f>IFERROR(INDEX('Draft Master List'!E:F,MATCH(C2422,'Draft Master List'!E:E,0),2),"N/A")</f>
        <v>N/A</v>
      </c>
      <c r="E2422" t="s">
        <v>14</v>
      </c>
      <c r="F2422">
        <v>27</v>
      </c>
      <c r="G2422" t="s">
        <v>74</v>
      </c>
      <c r="H2422">
        <v>16</v>
      </c>
      <c r="I2422">
        <v>15</v>
      </c>
      <c r="J2422">
        <v>2</v>
      </c>
      <c r="K2422">
        <v>22</v>
      </c>
      <c r="L2422">
        <v>0</v>
      </c>
      <c r="M2422">
        <v>13</v>
      </c>
      <c r="N2422">
        <v>11</v>
      </c>
      <c r="O2422">
        <v>1.4</v>
      </c>
      <c r="P2422">
        <v>0.1</v>
      </c>
      <c r="Q2422">
        <v>138</v>
      </c>
      <c r="R2422">
        <v>83</v>
      </c>
      <c r="S2422">
        <v>1248</v>
      </c>
      <c r="T2422">
        <v>15</v>
      </c>
      <c r="U2422">
        <v>7</v>
      </c>
      <c r="V2422">
        <v>71</v>
      </c>
      <c r="W2422">
        <v>5.2</v>
      </c>
      <c r="X2422">
        <v>78</v>
      </c>
      <c r="Y2422" s="2">
        <v>0.60099999999999998</v>
      </c>
      <c r="Z2422">
        <v>1270</v>
      </c>
      <c r="AA2422">
        <v>7</v>
      </c>
      <c r="AB2422">
        <v>1</v>
      </c>
    </row>
    <row r="2423" spans="1:28" x14ac:dyDescent="0.25">
      <c r="A2423">
        <v>2008</v>
      </c>
      <c r="B2423">
        <v>223</v>
      </c>
      <c r="C2423" t="s">
        <v>1444</v>
      </c>
      <c r="D2423" t="str">
        <f>IFERROR(INDEX('Draft Master List'!E:F,MATCH(C2423,'Draft Master List'!E:E,0),2),"N/A")</f>
        <v>N/A</v>
      </c>
      <c r="E2423" t="s">
        <v>33</v>
      </c>
      <c r="F2423">
        <v>26</v>
      </c>
      <c r="G2423" t="s">
        <v>74</v>
      </c>
      <c r="H2423">
        <v>11</v>
      </c>
      <c r="I2423">
        <v>11</v>
      </c>
      <c r="J2423">
        <v>2</v>
      </c>
      <c r="K2423">
        <v>1</v>
      </c>
      <c r="L2423">
        <v>0</v>
      </c>
      <c r="M2423">
        <v>6</v>
      </c>
      <c r="N2423">
        <v>0.5</v>
      </c>
      <c r="O2423">
        <v>0.1</v>
      </c>
      <c r="P2423">
        <v>0.2</v>
      </c>
      <c r="Q2423">
        <v>83</v>
      </c>
      <c r="R2423">
        <v>55</v>
      </c>
      <c r="S2423">
        <v>613</v>
      </c>
      <c r="T2423">
        <v>11.1</v>
      </c>
      <c r="U2423">
        <v>2</v>
      </c>
      <c r="V2423">
        <v>33</v>
      </c>
      <c r="W2423">
        <v>5</v>
      </c>
      <c r="X2423">
        <v>55.7</v>
      </c>
      <c r="Y2423" s="2">
        <v>0.66300000000000003</v>
      </c>
      <c r="Z2423">
        <v>614</v>
      </c>
      <c r="AA2423">
        <v>2</v>
      </c>
      <c r="AB2423">
        <v>0</v>
      </c>
    </row>
    <row r="2424" spans="1:28" x14ac:dyDescent="0.25">
      <c r="A2424">
        <v>2008</v>
      </c>
      <c r="B2424">
        <v>224</v>
      </c>
      <c r="C2424" t="s">
        <v>1445</v>
      </c>
      <c r="D2424" t="str">
        <f>IFERROR(INDEX('Draft Master List'!E:F,MATCH(C2424,'Draft Master List'!E:E,0),2),"N/A")</f>
        <v>N/A</v>
      </c>
      <c r="E2424" t="s">
        <v>15</v>
      </c>
      <c r="F2424">
        <v>29</v>
      </c>
      <c r="G2424" t="s">
        <v>77</v>
      </c>
      <c r="H2424">
        <v>10</v>
      </c>
      <c r="I2424">
        <v>1</v>
      </c>
      <c r="J2424">
        <v>2</v>
      </c>
      <c r="K2424">
        <v>4</v>
      </c>
      <c r="L2424">
        <v>0</v>
      </c>
      <c r="M2424">
        <v>2</v>
      </c>
      <c r="N2424">
        <v>2</v>
      </c>
      <c r="O2424">
        <v>0.4</v>
      </c>
      <c r="P2424">
        <v>0.2</v>
      </c>
      <c r="Q2424">
        <v>31</v>
      </c>
      <c r="R2424">
        <v>21</v>
      </c>
      <c r="S2424">
        <v>194</v>
      </c>
      <c r="T2424">
        <v>9.1999999999999993</v>
      </c>
      <c r="U2424">
        <v>0</v>
      </c>
      <c r="V2424">
        <v>25</v>
      </c>
      <c r="W2424">
        <v>2.1</v>
      </c>
      <c r="X2424">
        <v>19.399999999999999</v>
      </c>
      <c r="Y2424" s="2">
        <v>0.67700000000000005</v>
      </c>
      <c r="Z2424">
        <v>198</v>
      </c>
      <c r="AA2424">
        <v>0</v>
      </c>
      <c r="AB2424">
        <v>1</v>
      </c>
    </row>
    <row r="2425" spans="1:28" x14ac:dyDescent="0.25">
      <c r="A2425">
        <v>2008</v>
      </c>
      <c r="B2425">
        <v>225</v>
      </c>
      <c r="C2425" t="s">
        <v>580</v>
      </c>
      <c r="D2425" t="str">
        <f>IFERROR(INDEX('Draft Master List'!E:F,MATCH(C2425,'Draft Master List'!E:E,0),2),"N/A")</f>
        <v>N/A</v>
      </c>
      <c r="E2425" t="s">
        <v>14</v>
      </c>
      <c r="F2425">
        <v>26</v>
      </c>
      <c r="G2425" t="s">
        <v>74</v>
      </c>
      <c r="H2425">
        <v>15</v>
      </c>
      <c r="I2425">
        <v>9</v>
      </c>
      <c r="J2425">
        <v>2</v>
      </c>
      <c r="K2425">
        <v>5</v>
      </c>
      <c r="L2425">
        <v>0</v>
      </c>
      <c r="M2425">
        <v>4</v>
      </c>
      <c r="N2425">
        <v>2.5</v>
      </c>
      <c r="O2425">
        <v>0.3</v>
      </c>
      <c r="P2425">
        <v>0.1</v>
      </c>
      <c r="Q2425">
        <v>61</v>
      </c>
      <c r="R2425">
        <v>38</v>
      </c>
      <c r="S2425">
        <v>484</v>
      </c>
      <c r="T2425">
        <v>12.7</v>
      </c>
      <c r="U2425">
        <v>1</v>
      </c>
      <c r="V2425">
        <v>58</v>
      </c>
      <c r="W2425">
        <v>2.5</v>
      </c>
      <c r="X2425">
        <v>32.299999999999997</v>
      </c>
      <c r="Y2425" s="2">
        <v>0.623</v>
      </c>
      <c r="Z2425">
        <v>489</v>
      </c>
      <c r="AA2425">
        <v>1</v>
      </c>
      <c r="AB2425">
        <v>1</v>
      </c>
    </row>
    <row r="2426" spans="1:28" x14ac:dyDescent="0.25">
      <c r="A2426">
        <v>2008</v>
      </c>
      <c r="B2426">
        <v>226</v>
      </c>
      <c r="C2426" t="s">
        <v>1398</v>
      </c>
      <c r="D2426" t="str">
        <f>IFERROR(INDEX('Draft Master List'!E:F,MATCH(C2426,'Draft Master List'!E:E,0),2),"N/A")</f>
        <v>N/A</v>
      </c>
      <c r="E2426" t="s">
        <v>32</v>
      </c>
      <c r="F2426">
        <v>31</v>
      </c>
      <c r="G2426" t="s">
        <v>74</v>
      </c>
      <c r="H2426">
        <v>16</v>
      </c>
      <c r="I2426">
        <v>16</v>
      </c>
      <c r="J2426">
        <v>2</v>
      </c>
      <c r="K2426">
        <v>9</v>
      </c>
      <c r="L2426">
        <v>0</v>
      </c>
      <c r="M2426">
        <v>6</v>
      </c>
      <c r="N2426">
        <v>4.5</v>
      </c>
      <c r="O2426">
        <v>0.6</v>
      </c>
      <c r="P2426">
        <v>0.1</v>
      </c>
      <c r="Q2426">
        <v>116</v>
      </c>
      <c r="R2426">
        <v>70</v>
      </c>
      <c r="S2426">
        <v>850</v>
      </c>
      <c r="T2426">
        <v>12.1</v>
      </c>
      <c r="U2426">
        <v>7</v>
      </c>
      <c r="V2426">
        <v>54</v>
      </c>
      <c r="W2426">
        <v>4.4000000000000004</v>
      </c>
      <c r="X2426">
        <v>53.1</v>
      </c>
      <c r="Y2426" s="2">
        <v>0.60299999999999998</v>
      </c>
      <c r="Z2426">
        <v>859</v>
      </c>
      <c r="AA2426">
        <v>7</v>
      </c>
      <c r="AB2426">
        <v>1</v>
      </c>
    </row>
    <row r="2427" spans="1:28" x14ac:dyDescent="0.25">
      <c r="A2427">
        <v>2008</v>
      </c>
      <c r="B2427">
        <v>227</v>
      </c>
      <c r="C2427" t="s">
        <v>1083</v>
      </c>
      <c r="D2427" t="str">
        <f>IFERROR(INDEX('Draft Master List'!E:F,MATCH(C2427,'Draft Master List'!E:E,0),2),"N/A")</f>
        <v>N/A</v>
      </c>
      <c r="E2427" t="s">
        <v>32</v>
      </c>
      <c r="F2427">
        <v>26</v>
      </c>
      <c r="G2427" t="s">
        <v>74</v>
      </c>
      <c r="H2427">
        <v>16</v>
      </c>
      <c r="I2427">
        <v>16</v>
      </c>
      <c r="J2427">
        <v>2</v>
      </c>
      <c r="K2427">
        <v>8</v>
      </c>
      <c r="L2427">
        <v>0</v>
      </c>
      <c r="M2427">
        <v>8</v>
      </c>
      <c r="N2427">
        <v>4</v>
      </c>
      <c r="O2427">
        <v>0.5</v>
      </c>
      <c r="P2427">
        <v>0.1</v>
      </c>
      <c r="Q2427">
        <v>112</v>
      </c>
      <c r="R2427">
        <v>71</v>
      </c>
      <c r="S2427">
        <v>858</v>
      </c>
      <c r="T2427">
        <v>12.1</v>
      </c>
      <c r="U2427">
        <v>5</v>
      </c>
      <c r="V2427">
        <v>56</v>
      </c>
      <c r="W2427">
        <v>4.4000000000000004</v>
      </c>
      <c r="X2427">
        <v>53.6</v>
      </c>
      <c r="Y2427" s="2">
        <v>0.63400000000000001</v>
      </c>
      <c r="Z2427">
        <v>866</v>
      </c>
      <c r="AA2427">
        <v>5</v>
      </c>
      <c r="AB2427">
        <v>2</v>
      </c>
    </row>
    <row r="2428" spans="1:28" x14ac:dyDescent="0.25">
      <c r="A2428">
        <v>2008</v>
      </c>
      <c r="B2428">
        <v>228</v>
      </c>
      <c r="C2428" t="s">
        <v>406</v>
      </c>
      <c r="D2428" t="str">
        <f>IFERROR(INDEX('Draft Master List'!E:F,MATCH(C2428,'Draft Master List'!E:E,0),2),"N/A")</f>
        <v>1562008</v>
      </c>
      <c r="E2428" t="s">
        <v>24</v>
      </c>
      <c r="F2428">
        <v>23</v>
      </c>
      <c r="H2428">
        <v>1</v>
      </c>
      <c r="I2428">
        <v>0</v>
      </c>
      <c r="J2428">
        <v>2</v>
      </c>
      <c r="K2428">
        <v>-3</v>
      </c>
      <c r="L2428">
        <v>0</v>
      </c>
      <c r="M2428">
        <v>-1</v>
      </c>
      <c r="N2428">
        <v>-1.5</v>
      </c>
      <c r="O2428">
        <v>-3</v>
      </c>
      <c r="P2428">
        <v>2</v>
      </c>
      <c r="Z2428">
        <v>-3</v>
      </c>
      <c r="AA2428">
        <v>0</v>
      </c>
      <c r="AB2428">
        <v>0</v>
      </c>
    </row>
    <row r="2429" spans="1:28" x14ac:dyDescent="0.25">
      <c r="A2429">
        <v>2008</v>
      </c>
      <c r="B2429">
        <v>229</v>
      </c>
      <c r="C2429" t="s">
        <v>622</v>
      </c>
      <c r="D2429" t="str">
        <f>IFERROR(INDEX('Draft Master List'!E:F,MATCH(C2429,'Draft Master List'!E:E,0),2),"N/A")</f>
        <v>N/A</v>
      </c>
      <c r="E2429" t="s">
        <v>64</v>
      </c>
      <c r="F2429">
        <v>27</v>
      </c>
      <c r="G2429" t="s">
        <v>62</v>
      </c>
      <c r="H2429">
        <v>4</v>
      </c>
      <c r="I2429">
        <v>3</v>
      </c>
      <c r="J2429">
        <v>2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0.5</v>
      </c>
      <c r="Z2429">
        <v>0</v>
      </c>
      <c r="AA2429">
        <v>0</v>
      </c>
      <c r="AB2429">
        <v>2</v>
      </c>
    </row>
    <row r="2430" spans="1:28" x14ac:dyDescent="0.25">
      <c r="A2430">
        <v>2008</v>
      </c>
      <c r="B2430">
        <v>230</v>
      </c>
      <c r="C2430" t="s">
        <v>1407</v>
      </c>
      <c r="D2430" t="str">
        <f>IFERROR(INDEX('Draft Master List'!E:F,MATCH(C2430,'Draft Master List'!E:E,0),2),"N/A")</f>
        <v>N/A</v>
      </c>
      <c r="E2430" t="s">
        <v>5</v>
      </c>
      <c r="F2430">
        <v>33</v>
      </c>
      <c r="G2430" t="s">
        <v>74</v>
      </c>
      <c r="H2430">
        <v>16</v>
      </c>
      <c r="I2430">
        <v>16</v>
      </c>
      <c r="J2430">
        <v>2</v>
      </c>
      <c r="K2430">
        <v>4</v>
      </c>
      <c r="L2430">
        <v>0</v>
      </c>
      <c r="M2430">
        <v>6</v>
      </c>
      <c r="N2430">
        <v>2</v>
      </c>
      <c r="O2430">
        <v>0.3</v>
      </c>
      <c r="P2430">
        <v>0.1</v>
      </c>
      <c r="Q2430">
        <v>116</v>
      </c>
      <c r="R2430">
        <v>74</v>
      </c>
      <c r="S2430">
        <v>1012</v>
      </c>
      <c r="T2430">
        <v>13.7</v>
      </c>
      <c r="U2430">
        <v>5</v>
      </c>
      <c r="V2430">
        <v>71</v>
      </c>
      <c r="W2430">
        <v>4.5999999999999996</v>
      </c>
      <c r="X2430">
        <v>63.3</v>
      </c>
      <c r="Y2430" s="2">
        <v>0.63800000000000001</v>
      </c>
      <c r="Z2430">
        <v>1016</v>
      </c>
      <c r="AA2430">
        <v>5</v>
      </c>
      <c r="AB2430">
        <v>0</v>
      </c>
    </row>
    <row r="2431" spans="1:28" x14ac:dyDescent="0.25">
      <c r="A2431">
        <v>2008</v>
      </c>
      <c r="B2431">
        <v>231</v>
      </c>
      <c r="C2431" t="s">
        <v>102</v>
      </c>
      <c r="D2431" t="str">
        <f>IFERROR(INDEX('Draft Master List'!E:F,MATCH(C2431,'Draft Master List'!E:E,0),2),"N/A")</f>
        <v>1462008</v>
      </c>
      <c r="E2431" t="s">
        <v>12</v>
      </c>
      <c r="F2431">
        <v>22</v>
      </c>
      <c r="G2431" t="s">
        <v>732</v>
      </c>
      <c r="H2431">
        <v>13</v>
      </c>
      <c r="I2431">
        <v>6</v>
      </c>
      <c r="J2431">
        <v>2</v>
      </c>
      <c r="K2431">
        <v>4</v>
      </c>
      <c r="L2431">
        <v>0</v>
      </c>
      <c r="M2431">
        <v>4</v>
      </c>
      <c r="N2431">
        <v>2</v>
      </c>
      <c r="O2431">
        <v>0.3</v>
      </c>
      <c r="P2431">
        <v>0.2</v>
      </c>
      <c r="Q2431">
        <v>9</v>
      </c>
      <c r="R2431">
        <v>9</v>
      </c>
      <c r="S2431">
        <v>53</v>
      </c>
      <c r="T2431">
        <v>5.9</v>
      </c>
      <c r="U2431">
        <v>0</v>
      </c>
      <c r="V2431">
        <v>12</v>
      </c>
      <c r="W2431">
        <v>0.7</v>
      </c>
      <c r="X2431">
        <v>4.0999999999999996</v>
      </c>
      <c r="Y2431" s="2">
        <v>1</v>
      </c>
      <c r="Z2431">
        <v>57</v>
      </c>
      <c r="AA2431">
        <v>0</v>
      </c>
      <c r="AB2431">
        <v>0</v>
      </c>
    </row>
    <row r="2432" spans="1:28" x14ac:dyDescent="0.25">
      <c r="A2432">
        <v>2008</v>
      </c>
      <c r="B2432">
        <v>232</v>
      </c>
      <c r="C2432" t="s">
        <v>572</v>
      </c>
      <c r="D2432" t="str">
        <f>IFERROR(INDEX('Draft Master List'!E:F,MATCH(C2432,'Draft Master List'!E:E,0),2),"N/A")</f>
        <v>N/A</v>
      </c>
      <c r="E2432" t="s">
        <v>19</v>
      </c>
      <c r="F2432">
        <v>27</v>
      </c>
      <c r="G2432" t="s">
        <v>62</v>
      </c>
      <c r="H2432">
        <v>2</v>
      </c>
      <c r="I2432">
        <v>1</v>
      </c>
      <c r="J2432">
        <v>2</v>
      </c>
      <c r="K2432">
        <v>30</v>
      </c>
      <c r="L2432">
        <v>0</v>
      </c>
      <c r="M2432">
        <v>27</v>
      </c>
      <c r="N2432">
        <v>15</v>
      </c>
      <c r="O2432">
        <v>15</v>
      </c>
      <c r="P2432">
        <v>1</v>
      </c>
      <c r="Z2432">
        <v>30</v>
      </c>
      <c r="AA2432">
        <v>0</v>
      </c>
      <c r="AB2432">
        <v>0</v>
      </c>
    </row>
    <row r="2433" spans="1:28" x14ac:dyDescent="0.25">
      <c r="A2433">
        <v>2008</v>
      </c>
      <c r="B2433">
        <v>233</v>
      </c>
      <c r="C2433" t="s">
        <v>1385</v>
      </c>
      <c r="D2433" t="str">
        <f>IFERROR(INDEX('Draft Master List'!E:F,MATCH(C2433,'Draft Master List'!E:E,0),2),"N/A")</f>
        <v>N/A</v>
      </c>
      <c r="E2433" t="s">
        <v>223</v>
      </c>
      <c r="F2433">
        <v>26</v>
      </c>
      <c r="H2433">
        <v>1</v>
      </c>
      <c r="I2433">
        <v>0</v>
      </c>
      <c r="J2433">
        <v>2</v>
      </c>
      <c r="K2433">
        <v>4</v>
      </c>
      <c r="L2433">
        <v>0</v>
      </c>
      <c r="M2433">
        <v>3</v>
      </c>
      <c r="N2433">
        <v>2</v>
      </c>
      <c r="O2433">
        <v>4</v>
      </c>
      <c r="P2433">
        <v>2</v>
      </c>
      <c r="Q2433">
        <v>1</v>
      </c>
      <c r="R2433">
        <v>1</v>
      </c>
      <c r="S2433">
        <v>-1</v>
      </c>
      <c r="T2433">
        <v>-1</v>
      </c>
      <c r="U2433">
        <v>0</v>
      </c>
      <c r="V2433">
        <v>-1</v>
      </c>
      <c r="W2433">
        <v>1</v>
      </c>
      <c r="X2433">
        <v>-1</v>
      </c>
      <c r="Y2433" s="2">
        <v>1</v>
      </c>
      <c r="Z2433">
        <v>3</v>
      </c>
      <c r="AA2433">
        <v>0</v>
      </c>
      <c r="AB2433">
        <v>0</v>
      </c>
    </row>
    <row r="2434" spans="1:28" x14ac:dyDescent="0.25">
      <c r="A2434">
        <v>2008</v>
      </c>
      <c r="B2434">
        <v>234</v>
      </c>
      <c r="C2434" t="s">
        <v>1390</v>
      </c>
      <c r="D2434" t="str">
        <f>IFERROR(INDEX('Draft Master List'!E:F,MATCH(C2434,'Draft Master List'!E:E,0),2),"N/A")</f>
        <v>N/A</v>
      </c>
      <c r="E2434" t="s">
        <v>16</v>
      </c>
      <c r="F2434">
        <v>28</v>
      </c>
      <c r="G2434" t="s">
        <v>732</v>
      </c>
      <c r="H2434">
        <v>7</v>
      </c>
      <c r="I2434">
        <v>3</v>
      </c>
      <c r="J2434">
        <v>2</v>
      </c>
      <c r="K2434">
        <v>2</v>
      </c>
      <c r="L2434">
        <v>0</v>
      </c>
      <c r="M2434">
        <v>2</v>
      </c>
      <c r="N2434">
        <v>1</v>
      </c>
      <c r="O2434">
        <v>0.3</v>
      </c>
      <c r="P2434">
        <v>0.3</v>
      </c>
      <c r="Q2434">
        <v>13</v>
      </c>
      <c r="R2434">
        <v>9</v>
      </c>
      <c r="S2434">
        <v>85</v>
      </c>
      <c r="T2434">
        <v>9.4</v>
      </c>
      <c r="U2434">
        <v>1</v>
      </c>
      <c r="V2434">
        <v>24</v>
      </c>
      <c r="W2434">
        <v>1.3</v>
      </c>
      <c r="X2434">
        <v>12.1</v>
      </c>
      <c r="Y2434" s="2">
        <v>0.69199999999999995</v>
      </c>
      <c r="Z2434">
        <v>87</v>
      </c>
      <c r="AA2434">
        <v>1</v>
      </c>
      <c r="AB2434">
        <v>0</v>
      </c>
    </row>
    <row r="2435" spans="1:28" x14ac:dyDescent="0.25">
      <c r="A2435">
        <v>2008</v>
      </c>
      <c r="B2435">
        <v>235</v>
      </c>
      <c r="C2435" t="s">
        <v>422</v>
      </c>
      <c r="D2435" t="str">
        <f>IFERROR(INDEX('Draft Master List'!E:F,MATCH(C2435,'Draft Master List'!E:E,0),2),"N/A")</f>
        <v>2022008</v>
      </c>
      <c r="E2435" t="s">
        <v>20</v>
      </c>
      <c r="F2435">
        <v>22</v>
      </c>
      <c r="H2435">
        <v>5</v>
      </c>
      <c r="I2435">
        <v>0</v>
      </c>
      <c r="J2435">
        <v>2</v>
      </c>
      <c r="K2435">
        <v>9</v>
      </c>
      <c r="L2435">
        <v>0</v>
      </c>
      <c r="M2435">
        <v>7</v>
      </c>
      <c r="N2435">
        <v>4.5</v>
      </c>
      <c r="O2435">
        <v>1.8</v>
      </c>
      <c r="P2435">
        <v>0.4</v>
      </c>
      <c r="Q2435">
        <v>1</v>
      </c>
      <c r="R2435">
        <v>1</v>
      </c>
      <c r="S2435">
        <v>18</v>
      </c>
      <c r="T2435">
        <v>18</v>
      </c>
      <c r="U2435">
        <v>0</v>
      </c>
      <c r="V2435">
        <v>18</v>
      </c>
      <c r="W2435">
        <v>0.2</v>
      </c>
      <c r="X2435">
        <v>3.6</v>
      </c>
      <c r="Y2435" s="2">
        <v>1</v>
      </c>
      <c r="Z2435">
        <v>27</v>
      </c>
      <c r="AA2435">
        <v>0</v>
      </c>
      <c r="AB2435">
        <v>1</v>
      </c>
    </row>
    <row r="2436" spans="1:28" x14ac:dyDescent="0.25">
      <c r="A2436">
        <v>2008</v>
      </c>
      <c r="B2436">
        <v>236</v>
      </c>
      <c r="C2436" t="s">
        <v>1446</v>
      </c>
      <c r="D2436" t="str">
        <f>IFERROR(INDEX('Draft Master List'!E:F,MATCH(C2436,'Draft Master List'!E:E,0),2),"N/A")</f>
        <v>N/A</v>
      </c>
      <c r="E2436" t="s">
        <v>28</v>
      </c>
      <c r="F2436">
        <v>37</v>
      </c>
      <c r="G2436" t="s">
        <v>213</v>
      </c>
      <c r="H2436">
        <v>16</v>
      </c>
      <c r="I2436">
        <v>0</v>
      </c>
      <c r="J2436">
        <v>2</v>
      </c>
      <c r="K2436">
        <v>-6</v>
      </c>
      <c r="L2436">
        <v>0</v>
      </c>
      <c r="M2436">
        <v>0</v>
      </c>
      <c r="N2436">
        <v>-3</v>
      </c>
      <c r="O2436">
        <v>-0.4</v>
      </c>
      <c r="P2436">
        <v>0.1</v>
      </c>
      <c r="Z2436">
        <v>-6</v>
      </c>
      <c r="AA2436">
        <v>0</v>
      </c>
      <c r="AB2436">
        <v>1</v>
      </c>
    </row>
    <row r="2437" spans="1:28" x14ac:dyDescent="0.25">
      <c r="A2437">
        <v>2008</v>
      </c>
      <c r="B2437">
        <v>237</v>
      </c>
      <c r="C2437" t="s">
        <v>459</v>
      </c>
      <c r="D2437" t="str">
        <f>IFERROR(INDEX('Draft Master List'!E:F,MATCH(C2437,'Draft Master List'!E:E,0),2),"N/A")</f>
        <v>762007</v>
      </c>
      <c r="E2437" t="s">
        <v>34</v>
      </c>
      <c r="F2437">
        <v>23</v>
      </c>
      <c r="G2437" t="s">
        <v>77</v>
      </c>
      <c r="H2437">
        <v>16</v>
      </c>
      <c r="I2437">
        <v>2</v>
      </c>
      <c r="J2437">
        <v>2</v>
      </c>
      <c r="K2437">
        <v>5</v>
      </c>
      <c r="L2437">
        <v>0</v>
      </c>
      <c r="M2437">
        <v>9</v>
      </c>
      <c r="N2437">
        <v>2.5</v>
      </c>
      <c r="O2437">
        <v>0.3</v>
      </c>
      <c r="P2437">
        <v>0.1</v>
      </c>
      <c r="Q2437">
        <v>40</v>
      </c>
      <c r="R2437">
        <v>30</v>
      </c>
      <c r="S2437">
        <v>317</v>
      </c>
      <c r="T2437">
        <v>10.6</v>
      </c>
      <c r="U2437">
        <v>2</v>
      </c>
      <c r="V2437">
        <v>33</v>
      </c>
      <c r="W2437">
        <v>1.9</v>
      </c>
      <c r="X2437">
        <v>19.8</v>
      </c>
      <c r="Y2437" s="2">
        <v>0.75</v>
      </c>
      <c r="Z2437">
        <v>322</v>
      </c>
      <c r="AA2437">
        <v>2</v>
      </c>
      <c r="AB2437">
        <v>1</v>
      </c>
    </row>
    <row r="2438" spans="1:28" x14ac:dyDescent="0.25">
      <c r="A2438">
        <v>2008</v>
      </c>
      <c r="B2438">
        <v>238</v>
      </c>
      <c r="C2438" t="s">
        <v>535</v>
      </c>
      <c r="D2438" t="str">
        <f>IFERROR(INDEX('Draft Master List'!E:F,MATCH(C2438,'Draft Master List'!E:E,0),2),"N/A")</f>
        <v>1302006</v>
      </c>
      <c r="E2438" t="s">
        <v>9</v>
      </c>
      <c r="F2438">
        <v>24</v>
      </c>
      <c r="G2438" t="s">
        <v>77</v>
      </c>
      <c r="H2438">
        <v>16</v>
      </c>
      <c r="I2438">
        <v>7</v>
      </c>
      <c r="J2438">
        <v>2</v>
      </c>
      <c r="K2438">
        <v>26</v>
      </c>
      <c r="L2438">
        <v>0</v>
      </c>
      <c r="M2438">
        <v>15</v>
      </c>
      <c r="N2438">
        <v>13</v>
      </c>
      <c r="O2438">
        <v>1.6</v>
      </c>
      <c r="P2438">
        <v>0.1</v>
      </c>
      <c r="Q2438">
        <v>73</v>
      </c>
      <c r="R2438">
        <v>43</v>
      </c>
      <c r="S2438">
        <v>596</v>
      </c>
      <c r="T2438">
        <v>13.9</v>
      </c>
      <c r="U2438">
        <v>2</v>
      </c>
      <c r="V2438">
        <v>41</v>
      </c>
      <c r="W2438">
        <v>2.7</v>
      </c>
      <c r="X2438">
        <v>37.299999999999997</v>
      </c>
      <c r="Y2438" s="2">
        <v>0.58899999999999997</v>
      </c>
      <c r="Z2438">
        <v>622</v>
      </c>
      <c r="AA2438">
        <v>2</v>
      </c>
      <c r="AB2438">
        <v>0</v>
      </c>
    </row>
    <row r="2439" spans="1:28" x14ac:dyDescent="0.25">
      <c r="A2439">
        <v>2008</v>
      </c>
      <c r="B2439">
        <v>239</v>
      </c>
      <c r="C2439" t="s">
        <v>512</v>
      </c>
      <c r="D2439" t="str">
        <f>IFERROR(INDEX('Draft Master List'!E:F,MATCH(C2439,'Draft Master List'!E:E,0),2),"N/A")</f>
        <v>252006</v>
      </c>
      <c r="E2439" t="s">
        <v>24</v>
      </c>
      <c r="F2439">
        <v>24</v>
      </c>
      <c r="G2439" t="s">
        <v>1447</v>
      </c>
      <c r="H2439">
        <v>15</v>
      </c>
      <c r="I2439">
        <v>15</v>
      </c>
      <c r="J2439">
        <v>2</v>
      </c>
      <c r="K2439">
        <v>9</v>
      </c>
      <c r="L2439">
        <v>0</v>
      </c>
      <c r="M2439">
        <v>10</v>
      </c>
      <c r="N2439">
        <v>4.5</v>
      </c>
      <c r="O2439">
        <v>0.6</v>
      </c>
      <c r="P2439">
        <v>0.1</v>
      </c>
      <c r="Q2439">
        <v>114</v>
      </c>
      <c r="R2439">
        <v>55</v>
      </c>
      <c r="S2439">
        <v>821</v>
      </c>
      <c r="T2439">
        <v>14.9</v>
      </c>
      <c r="U2439">
        <v>5</v>
      </c>
      <c r="V2439">
        <v>48</v>
      </c>
      <c r="W2439">
        <v>3.7</v>
      </c>
      <c r="X2439">
        <v>54.7</v>
      </c>
      <c r="Y2439" s="2">
        <v>0.48199999999999998</v>
      </c>
      <c r="Z2439">
        <v>830</v>
      </c>
      <c r="AA2439">
        <v>5</v>
      </c>
      <c r="AB2439">
        <v>4</v>
      </c>
    </row>
    <row r="2440" spans="1:28" x14ac:dyDescent="0.25">
      <c r="A2440">
        <v>2008</v>
      </c>
      <c r="B2440">
        <v>240</v>
      </c>
      <c r="C2440" t="s">
        <v>607</v>
      </c>
      <c r="D2440" t="str">
        <f>IFERROR(INDEX('Draft Master List'!E:F,MATCH(C2440,'Draft Master List'!E:E,0),2),"N/A")</f>
        <v>N/A</v>
      </c>
      <c r="E2440" t="s">
        <v>27</v>
      </c>
      <c r="F2440">
        <v>40</v>
      </c>
      <c r="G2440" t="s">
        <v>62</v>
      </c>
      <c r="H2440">
        <v>16</v>
      </c>
      <c r="I2440">
        <v>3</v>
      </c>
      <c r="J2440">
        <v>2</v>
      </c>
      <c r="K2440">
        <v>-1</v>
      </c>
      <c r="L2440">
        <v>0</v>
      </c>
      <c r="M2440">
        <v>0</v>
      </c>
      <c r="N2440">
        <v>-0.5</v>
      </c>
      <c r="O2440">
        <v>-0.1</v>
      </c>
      <c r="P2440">
        <v>0.1</v>
      </c>
      <c r="Z2440">
        <v>-1</v>
      </c>
      <c r="AA2440">
        <v>0</v>
      </c>
      <c r="AB2440">
        <v>1</v>
      </c>
    </row>
    <row r="2441" spans="1:28" x14ac:dyDescent="0.25">
      <c r="A2441">
        <v>2008</v>
      </c>
      <c r="B2441">
        <v>241</v>
      </c>
      <c r="C2441" t="s">
        <v>1448</v>
      </c>
      <c r="D2441" t="str">
        <f>IFERROR(INDEX('Draft Master List'!E:F,MATCH(C2441,'Draft Master List'!E:E,0),2),"N/A")</f>
        <v>N/A</v>
      </c>
      <c r="E2441" t="s">
        <v>28</v>
      </c>
      <c r="F2441">
        <v>26</v>
      </c>
      <c r="G2441" t="s">
        <v>77</v>
      </c>
      <c r="H2441">
        <v>16</v>
      </c>
      <c r="I2441">
        <v>7</v>
      </c>
      <c r="J2441">
        <v>2</v>
      </c>
      <c r="K2441">
        <v>35</v>
      </c>
      <c r="L2441">
        <v>0</v>
      </c>
      <c r="M2441">
        <v>28</v>
      </c>
      <c r="N2441">
        <v>17.5</v>
      </c>
      <c r="O2441">
        <v>2.2000000000000002</v>
      </c>
      <c r="P2441">
        <v>0.1</v>
      </c>
      <c r="Q2441">
        <v>62</v>
      </c>
      <c r="R2441">
        <v>41</v>
      </c>
      <c r="S2441">
        <v>449</v>
      </c>
      <c r="T2441">
        <v>11</v>
      </c>
      <c r="U2441">
        <v>1</v>
      </c>
      <c r="V2441">
        <v>40</v>
      </c>
      <c r="W2441">
        <v>2.6</v>
      </c>
      <c r="X2441">
        <v>28.1</v>
      </c>
      <c r="Y2441" s="2">
        <v>0.66100000000000003</v>
      </c>
      <c r="Z2441">
        <v>484</v>
      </c>
      <c r="AA2441">
        <v>1</v>
      </c>
      <c r="AB2441">
        <v>0</v>
      </c>
    </row>
    <row r="2442" spans="1:28" x14ac:dyDescent="0.25">
      <c r="A2442">
        <v>2008</v>
      </c>
      <c r="B2442">
        <v>242</v>
      </c>
      <c r="C2442" t="s">
        <v>1218</v>
      </c>
      <c r="D2442" t="str">
        <f>IFERROR(INDEX('Draft Master List'!E:F,MATCH(C2442,'Draft Master List'!E:E,0),2),"N/A")</f>
        <v>N/A</v>
      </c>
      <c r="E2442" t="s">
        <v>4</v>
      </c>
      <c r="F2442">
        <v>27</v>
      </c>
      <c r="G2442" t="s">
        <v>732</v>
      </c>
      <c r="H2442">
        <v>12</v>
      </c>
      <c r="I2442">
        <v>7</v>
      </c>
      <c r="J2442">
        <v>2</v>
      </c>
      <c r="K2442">
        <v>13</v>
      </c>
      <c r="L2442">
        <v>0</v>
      </c>
      <c r="M2442">
        <v>13</v>
      </c>
      <c r="N2442">
        <v>6.5</v>
      </c>
      <c r="O2442">
        <v>1.1000000000000001</v>
      </c>
      <c r="P2442">
        <v>0.2</v>
      </c>
      <c r="Q2442">
        <v>16</v>
      </c>
      <c r="R2442">
        <v>13</v>
      </c>
      <c r="S2442">
        <v>116</v>
      </c>
      <c r="T2442">
        <v>8.9</v>
      </c>
      <c r="U2442">
        <v>1</v>
      </c>
      <c r="V2442">
        <v>22</v>
      </c>
      <c r="W2442">
        <v>1.1000000000000001</v>
      </c>
      <c r="X2442">
        <v>9.6999999999999993</v>
      </c>
      <c r="Y2442" s="2">
        <v>0.81299999999999994</v>
      </c>
      <c r="Z2442">
        <v>129</v>
      </c>
      <c r="AA2442">
        <v>1</v>
      </c>
      <c r="AB2442">
        <v>0</v>
      </c>
    </row>
    <row r="2443" spans="1:28" x14ac:dyDescent="0.25">
      <c r="A2443">
        <v>2008</v>
      </c>
      <c r="B2443">
        <v>243</v>
      </c>
      <c r="C2443" t="s">
        <v>655</v>
      </c>
      <c r="D2443" t="str">
        <f>IFERROR(INDEX('Draft Master List'!E:F,MATCH(C2443,'Draft Master List'!E:E,0),2),"N/A")</f>
        <v>N/A</v>
      </c>
      <c r="E2443" t="s">
        <v>4</v>
      </c>
      <c r="F2443">
        <v>29</v>
      </c>
      <c r="H2443">
        <v>2</v>
      </c>
      <c r="I2443">
        <v>0</v>
      </c>
      <c r="J2443">
        <v>2</v>
      </c>
      <c r="K2443">
        <v>-3</v>
      </c>
      <c r="L2443">
        <v>0</v>
      </c>
      <c r="M2443">
        <v>-1</v>
      </c>
      <c r="N2443">
        <v>-1.5</v>
      </c>
      <c r="O2443">
        <v>-1.5</v>
      </c>
      <c r="P2443">
        <v>1</v>
      </c>
      <c r="Z2443">
        <v>-3</v>
      </c>
      <c r="AA2443">
        <v>0</v>
      </c>
      <c r="AB2443">
        <v>0</v>
      </c>
    </row>
    <row r="2444" spans="1:28" x14ac:dyDescent="0.25">
      <c r="A2444">
        <v>2008</v>
      </c>
      <c r="B2444">
        <v>244</v>
      </c>
      <c r="C2444" t="s">
        <v>452</v>
      </c>
      <c r="D2444" t="str">
        <f>IFERROR(INDEX('Draft Master List'!E:F,MATCH(C2444,'Draft Master List'!E:E,0),2),"N/A")</f>
        <v>522007</v>
      </c>
      <c r="E2444" t="s">
        <v>223</v>
      </c>
      <c r="F2444">
        <v>24</v>
      </c>
      <c r="H2444">
        <v>2</v>
      </c>
      <c r="I2444">
        <v>0</v>
      </c>
      <c r="J2444">
        <v>2</v>
      </c>
      <c r="K2444">
        <v>7</v>
      </c>
      <c r="L2444">
        <v>0</v>
      </c>
      <c r="M2444">
        <v>5</v>
      </c>
      <c r="N2444">
        <v>3.5</v>
      </c>
      <c r="O2444">
        <v>3.5</v>
      </c>
      <c r="P2444">
        <v>1</v>
      </c>
      <c r="Z2444">
        <v>7</v>
      </c>
      <c r="AA2444">
        <v>0</v>
      </c>
      <c r="AB2444">
        <v>0</v>
      </c>
    </row>
    <row r="2445" spans="1:28" x14ac:dyDescent="0.25">
      <c r="A2445">
        <v>2008</v>
      </c>
      <c r="B2445">
        <v>245</v>
      </c>
      <c r="C2445" t="s">
        <v>121</v>
      </c>
      <c r="D2445" t="str">
        <f>IFERROR(INDEX('Draft Master List'!E:F,MATCH(C2445,'Draft Master List'!E:E,0),2),"N/A")</f>
        <v>1192006</v>
      </c>
      <c r="E2445" t="s">
        <v>26</v>
      </c>
      <c r="F2445">
        <v>24</v>
      </c>
      <c r="G2445" t="s">
        <v>74</v>
      </c>
      <c r="H2445">
        <v>15</v>
      </c>
      <c r="I2445">
        <v>15</v>
      </c>
      <c r="J2445">
        <v>2</v>
      </c>
      <c r="K2445">
        <v>-4</v>
      </c>
      <c r="L2445">
        <v>0</v>
      </c>
      <c r="M2445">
        <v>7</v>
      </c>
      <c r="N2445">
        <v>-2</v>
      </c>
      <c r="O2445">
        <v>-0.3</v>
      </c>
      <c r="P2445">
        <v>0.1</v>
      </c>
      <c r="Q2445">
        <v>181</v>
      </c>
      <c r="R2445">
        <v>104</v>
      </c>
      <c r="S2445">
        <v>1265</v>
      </c>
      <c r="T2445">
        <v>12.2</v>
      </c>
      <c r="U2445">
        <v>6</v>
      </c>
      <c r="V2445">
        <v>47</v>
      </c>
      <c r="W2445">
        <v>6.9</v>
      </c>
      <c r="X2445">
        <v>84.3</v>
      </c>
      <c r="Y2445" s="2">
        <v>0.57499999999999996</v>
      </c>
      <c r="Z2445">
        <v>1261</v>
      </c>
      <c r="AA2445">
        <v>6</v>
      </c>
      <c r="AB2445">
        <v>4</v>
      </c>
    </row>
    <row r="2446" spans="1:28" x14ac:dyDescent="0.25">
      <c r="A2446">
        <v>2008</v>
      </c>
      <c r="B2446">
        <v>246</v>
      </c>
      <c r="C2446" t="s">
        <v>1449</v>
      </c>
      <c r="D2446" t="str">
        <f>IFERROR(INDEX('Draft Master List'!E:F,MATCH(C2446,'Draft Master List'!E:E,0),2),"N/A")</f>
        <v>N/A</v>
      </c>
      <c r="E2446" t="s">
        <v>28</v>
      </c>
      <c r="F2446">
        <v>30</v>
      </c>
      <c r="G2446" t="s">
        <v>74</v>
      </c>
      <c r="H2446">
        <v>14</v>
      </c>
      <c r="I2446">
        <v>10</v>
      </c>
      <c r="J2446">
        <v>2</v>
      </c>
      <c r="K2446">
        <v>8</v>
      </c>
      <c r="L2446">
        <v>0</v>
      </c>
      <c r="M2446">
        <v>4</v>
      </c>
      <c r="N2446">
        <v>4</v>
      </c>
      <c r="O2446">
        <v>0.6</v>
      </c>
      <c r="P2446">
        <v>0.1</v>
      </c>
      <c r="Q2446">
        <v>72</v>
      </c>
      <c r="R2446">
        <v>30</v>
      </c>
      <c r="S2446">
        <v>412</v>
      </c>
      <c r="T2446">
        <v>13.7</v>
      </c>
      <c r="U2446">
        <v>0</v>
      </c>
      <c r="V2446">
        <v>37</v>
      </c>
      <c r="W2446">
        <v>2.1</v>
      </c>
      <c r="X2446">
        <v>29.4</v>
      </c>
      <c r="Y2446" s="2">
        <v>0.41699999999999998</v>
      </c>
      <c r="Z2446">
        <v>420</v>
      </c>
      <c r="AA2446">
        <v>0</v>
      </c>
      <c r="AB2446">
        <v>2</v>
      </c>
    </row>
    <row r="2447" spans="1:28" x14ac:dyDescent="0.25">
      <c r="A2447">
        <v>2008</v>
      </c>
      <c r="B2447">
        <v>247</v>
      </c>
      <c r="C2447" t="s">
        <v>1450</v>
      </c>
      <c r="D2447" t="str">
        <f>IFERROR(INDEX('Draft Master List'!E:F,MATCH(C2447,'Draft Master List'!E:E,0),2),"N/A")</f>
        <v>N/A</v>
      </c>
      <c r="E2447" t="s">
        <v>30</v>
      </c>
      <c r="F2447">
        <v>31</v>
      </c>
      <c r="G2447" t="s">
        <v>74</v>
      </c>
      <c r="H2447">
        <v>16</v>
      </c>
      <c r="I2447">
        <v>16</v>
      </c>
      <c r="J2447">
        <v>2</v>
      </c>
      <c r="K2447">
        <v>0</v>
      </c>
      <c r="L2447">
        <v>0</v>
      </c>
      <c r="M2447">
        <v>2</v>
      </c>
      <c r="N2447">
        <v>0</v>
      </c>
      <c r="O2447">
        <v>0</v>
      </c>
      <c r="P2447">
        <v>0.1</v>
      </c>
      <c r="Q2447">
        <v>125</v>
      </c>
      <c r="R2447">
        <v>69</v>
      </c>
      <c r="S2447">
        <v>1008</v>
      </c>
      <c r="T2447">
        <v>14.6</v>
      </c>
      <c r="U2447">
        <v>11</v>
      </c>
      <c r="V2447">
        <v>76</v>
      </c>
      <c r="W2447">
        <v>4.3</v>
      </c>
      <c r="X2447">
        <v>63</v>
      </c>
      <c r="Y2447" s="2">
        <v>0.55200000000000005</v>
      </c>
      <c r="Z2447">
        <v>1008</v>
      </c>
      <c r="AA2447">
        <v>11</v>
      </c>
      <c r="AB2447">
        <v>3</v>
      </c>
    </row>
    <row r="2448" spans="1:28" x14ac:dyDescent="0.25">
      <c r="A2448">
        <v>2008</v>
      </c>
      <c r="B2448">
        <v>248</v>
      </c>
      <c r="C2448" t="s">
        <v>1251</v>
      </c>
      <c r="D2448" t="str">
        <f>IFERROR(INDEX('Draft Master List'!E:F,MATCH(C2448,'Draft Master List'!E:E,0),2),"N/A")</f>
        <v>N/A</v>
      </c>
      <c r="E2448" t="s">
        <v>4</v>
      </c>
      <c r="F2448">
        <v>24</v>
      </c>
      <c r="H2448">
        <v>16</v>
      </c>
      <c r="I2448">
        <v>0</v>
      </c>
      <c r="J2448">
        <v>2</v>
      </c>
      <c r="K2448">
        <v>43</v>
      </c>
      <c r="L2448">
        <v>2</v>
      </c>
      <c r="M2448">
        <v>41</v>
      </c>
      <c r="N2448">
        <v>21.5</v>
      </c>
      <c r="O2448">
        <v>2.7</v>
      </c>
      <c r="P2448">
        <v>0.1</v>
      </c>
      <c r="Q2448">
        <v>3</v>
      </c>
      <c r="R2448">
        <v>2</v>
      </c>
      <c r="S2448">
        <v>17</v>
      </c>
      <c r="T2448">
        <v>8.5</v>
      </c>
      <c r="U2448">
        <v>0</v>
      </c>
      <c r="V2448">
        <v>10</v>
      </c>
      <c r="W2448">
        <v>0.1</v>
      </c>
      <c r="X2448">
        <v>1.1000000000000001</v>
      </c>
      <c r="Y2448" s="2">
        <v>0.66700000000000004</v>
      </c>
      <c r="Z2448">
        <v>60</v>
      </c>
      <c r="AA2448">
        <v>2</v>
      </c>
      <c r="AB2448">
        <v>0</v>
      </c>
    </row>
    <row r="2449" spans="1:28" x14ac:dyDescent="0.25">
      <c r="A2449">
        <v>2008</v>
      </c>
      <c r="B2449">
        <v>249</v>
      </c>
      <c r="C2449" t="s">
        <v>414</v>
      </c>
      <c r="D2449" t="str">
        <f>IFERROR(INDEX('Draft Master List'!E:F,MATCH(C2449,'Draft Master List'!E:E,0),2),"N/A")</f>
        <v>1762008</v>
      </c>
      <c r="E2449" t="s">
        <v>3</v>
      </c>
      <c r="F2449">
        <v>23</v>
      </c>
      <c r="H2449">
        <v>1</v>
      </c>
      <c r="I2449">
        <v>0</v>
      </c>
      <c r="J2449">
        <v>2</v>
      </c>
      <c r="K2449">
        <v>27</v>
      </c>
      <c r="L2449">
        <v>0</v>
      </c>
      <c r="M2449">
        <v>31</v>
      </c>
      <c r="N2449">
        <v>13.5</v>
      </c>
      <c r="O2449">
        <v>27</v>
      </c>
      <c r="P2449">
        <v>2</v>
      </c>
      <c r="Z2449">
        <v>27</v>
      </c>
      <c r="AA2449">
        <v>0</v>
      </c>
      <c r="AB2449">
        <v>0</v>
      </c>
    </row>
    <row r="2450" spans="1:28" x14ac:dyDescent="0.25">
      <c r="A2450">
        <v>2008</v>
      </c>
      <c r="B2450">
        <v>250</v>
      </c>
      <c r="C2450" t="s">
        <v>1347</v>
      </c>
      <c r="D2450" t="str">
        <f>IFERROR(INDEX('Draft Master List'!E:F,MATCH(C2450,'Draft Master List'!E:E,0),2),"N/A")</f>
        <v>N/A</v>
      </c>
      <c r="E2450" t="s">
        <v>29</v>
      </c>
      <c r="F2450">
        <v>26</v>
      </c>
      <c r="G2450" t="s">
        <v>77</v>
      </c>
      <c r="H2450">
        <v>13</v>
      </c>
      <c r="I2450">
        <v>1</v>
      </c>
      <c r="J2450">
        <v>2</v>
      </c>
      <c r="K2450">
        <v>9</v>
      </c>
      <c r="L2450">
        <v>0</v>
      </c>
      <c r="M2450">
        <v>9</v>
      </c>
      <c r="N2450">
        <v>4.5</v>
      </c>
      <c r="O2450">
        <v>0.7</v>
      </c>
      <c r="P2450">
        <v>0.2</v>
      </c>
      <c r="Q2450">
        <v>45</v>
      </c>
      <c r="R2450">
        <v>24</v>
      </c>
      <c r="S2450">
        <v>232</v>
      </c>
      <c r="T2450">
        <v>9.6999999999999993</v>
      </c>
      <c r="U2450">
        <v>1</v>
      </c>
      <c r="V2450">
        <v>22</v>
      </c>
      <c r="W2450">
        <v>1.8</v>
      </c>
      <c r="X2450">
        <v>17.8</v>
      </c>
      <c r="Y2450" s="2">
        <v>0.53300000000000003</v>
      </c>
      <c r="Z2450">
        <v>241</v>
      </c>
      <c r="AA2450">
        <v>1</v>
      </c>
      <c r="AB2450">
        <v>2</v>
      </c>
    </row>
    <row r="2451" spans="1:28" x14ac:dyDescent="0.25">
      <c r="A2451">
        <v>2008</v>
      </c>
      <c r="B2451">
        <v>251</v>
      </c>
      <c r="C2451" t="s">
        <v>1451</v>
      </c>
      <c r="D2451" t="str">
        <f>IFERROR(INDEX('Draft Master List'!E:F,MATCH(C2451,'Draft Master List'!E:E,0),2),"N/A")</f>
        <v>N/A</v>
      </c>
      <c r="E2451" t="s">
        <v>23</v>
      </c>
      <c r="F2451">
        <v>30</v>
      </c>
      <c r="H2451">
        <v>12</v>
      </c>
      <c r="I2451">
        <v>0</v>
      </c>
      <c r="J2451">
        <v>2</v>
      </c>
      <c r="K2451">
        <v>-3</v>
      </c>
      <c r="L2451">
        <v>0</v>
      </c>
      <c r="M2451">
        <v>0</v>
      </c>
      <c r="N2451">
        <v>-1.5</v>
      </c>
      <c r="O2451">
        <v>-0.3</v>
      </c>
      <c r="P2451">
        <v>0.2</v>
      </c>
      <c r="Z2451">
        <v>-3</v>
      </c>
      <c r="AA2451">
        <v>0</v>
      </c>
      <c r="AB2451">
        <v>0</v>
      </c>
    </row>
    <row r="2452" spans="1:28" x14ac:dyDescent="0.25">
      <c r="A2452">
        <v>2008</v>
      </c>
      <c r="B2452">
        <v>252</v>
      </c>
      <c r="C2452" t="s">
        <v>631</v>
      </c>
      <c r="D2452" t="str">
        <f>IFERROR(INDEX('Draft Master List'!E:F,MATCH(C2452,'Draft Master List'!E:E,0),2),"N/A")</f>
        <v>N/A</v>
      </c>
      <c r="E2452" t="s">
        <v>16</v>
      </c>
      <c r="F2452">
        <v>29</v>
      </c>
      <c r="H2452">
        <v>2</v>
      </c>
      <c r="I2452">
        <v>0</v>
      </c>
      <c r="J2452">
        <v>2</v>
      </c>
      <c r="K2452">
        <v>11</v>
      </c>
      <c r="L2452">
        <v>0</v>
      </c>
      <c r="M2452">
        <v>11</v>
      </c>
      <c r="N2452">
        <v>5.5</v>
      </c>
      <c r="O2452">
        <v>5.5</v>
      </c>
      <c r="P2452">
        <v>1</v>
      </c>
      <c r="Z2452">
        <v>11</v>
      </c>
      <c r="AA2452">
        <v>0</v>
      </c>
      <c r="AB2452">
        <v>2</v>
      </c>
    </row>
    <row r="2453" spans="1:28" x14ac:dyDescent="0.25">
      <c r="A2453">
        <v>2008</v>
      </c>
      <c r="B2453">
        <v>253</v>
      </c>
      <c r="C2453" t="s">
        <v>546</v>
      </c>
      <c r="D2453" t="str">
        <f>IFERROR(INDEX('Draft Master List'!E:F,MATCH(C2453,'Draft Master List'!E:E,0),2),"N/A")</f>
        <v>1752006</v>
      </c>
      <c r="E2453" t="s">
        <v>34</v>
      </c>
      <c r="F2453">
        <v>24</v>
      </c>
      <c r="G2453" t="s">
        <v>1069</v>
      </c>
      <c r="H2453">
        <v>15</v>
      </c>
      <c r="I2453">
        <v>2</v>
      </c>
      <c r="J2453">
        <v>2</v>
      </c>
      <c r="K2453">
        <v>-13</v>
      </c>
      <c r="L2453">
        <v>0</v>
      </c>
      <c r="M2453">
        <v>-3</v>
      </c>
      <c r="N2453">
        <v>-6.5</v>
      </c>
      <c r="O2453">
        <v>-0.9</v>
      </c>
      <c r="P2453">
        <v>0.1</v>
      </c>
      <c r="Q2453">
        <v>16</v>
      </c>
      <c r="R2453">
        <v>10</v>
      </c>
      <c r="S2453">
        <v>155</v>
      </c>
      <c r="T2453">
        <v>15.5</v>
      </c>
      <c r="U2453">
        <v>1</v>
      </c>
      <c r="V2453">
        <v>53</v>
      </c>
      <c r="W2453">
        <v>0.7</v>
      </c>
      <c r="X2453">
        <v>10.3</v>
      </c>
      <c r="Y2453" s="2">
        <v>0.625</v>
      </c>
      <c r="Z2453">
        <v>142</v>
      </c>
      <c r="AA2453">
        <v>1</v>
      </c>
      <c r="AB2453">
        <v>2</v>
      </c>
    </row>
    <row r="2454" spans="1:28" x14ac:dyDescent="0.25">
      <c r="A2454">
        <v>2008</v>
      </c>
      <c r="B2454">
        <v>254</v>
      </c>
      <c r="C2454" t="s">
        <v>1259</v>
      </c>
      <c r="D2454" t="str">
        <f>IFERROR(INDEX('Draft Master List'!E:F,MATCH(C2454,'Draft Master List'!E:E,0),2),"N/A")</f>
        <v>N/A</v>
      </c>
      <c r="E2454" t="s">
        <v>9</v>
      </c>
      <c r="F2454">
        <v>23</v>
      </c>
      <c r="H2454">
        <v>6</v>
      </c>
      <c r="I2454">
        <v>0</v>
      </c>
      <c r="J2454">
        <v>2</v>
      </c>
      <c r="K2454">
        <v>15</v>
      </c>
      <c r="L2454">
        <v>0</v>
      </c>
      <c r="M2454">
        <v>9</v>
      </c>
      <c r="N2454">
        <v>7.5</v>
      </c>
      <c r="O2454">
        <v>2.5</v>
      </c>
      <c r="P2454">
        <v>0.3</v>
      </c>
      <c r="Z2454">
        <v>15</v>
      </c>
      <c r="AA2454">
        <v>0</v>
      </c>
      <c r="AB2454">
        <v>0</v>
      </c>
    </row>
    <row r="2455" spans="1:28" x14ac:dyDescent="0.25">
      <c r="A2455">
        <v>2008</v>
      </c>
      <c r="B2455">
        <v>255</v>
      </c>
      <c r="C2455" t="s">
        <v>1529</v>
      </c>
      <c r="D2455" t="str">
        <f>IFERROR(INDEX('Draft Master List'!E:F,MATCH(C2455,'Draft Master List'!E:E,0),2),"N/A")</f>
        <v>N/A</v>
      </c>
      <c r="E2455" t="s">
        <v>21</v>
      </c>
      <c r="F2455">
        <v>27</v>
      </c>
      <c r="G2455" t="s">
        <v>74</v>
      </c>
      <c r="H2455">
        <v>16</v>
      </c>
      <c r="I2455">
        <v>15</v>
      </c>
      <c r="J2455">
        <v>2</v>
      </c>
      <c r="K2455">
        <v>4</v>
      </c>
      <c r="L2455">
        <v>0</v>
      </c>
      <c r="M2455">
        <v>2</v>
      </c>
      <c r="N2455">
        <v>2</v>
      </c>
      <c r="O2455">
        <v>0.3</v>
      </c>
      <c r="P2455">
        <v>0.1</v>
      </c>
      <c r="Q2455">
        <v>148</v>
      </c>
      <c r="R2455">
        <v>88</v>
      </c>
      <c r="S2455">
        <v>1382</v>
      </c>
      <c r="T2455">
        <v>15.7</v>
      </c>
      <c r="U2455">
        <v>7</v>
      </c>
      <c r="V2455">
        <v>70</v>
      </c>
      <c r="W2455">
        <v>5.5</v>
      </c>
      <c r="X2455">
        <v>86.4</v>
      </c>
      <c r="Y2455" s="2">
        <v>0.59499999999999997</v>
      </c>
      <c r="Z2455">
        <v>1386</v>
      </c>
      <c r="AA2455">
        <v>7</v>
      </c>
      <c r="AB2455">
        <v>1</v>
      </c>
    </row>
    <row r="2456" spans="1:28" x14ac:dyDescent="0.25">
      <c r="A2456">
        <v>2008</v>
      </c>
      <c r="B2456">
        <v>256</v>
      </c>
      <c r="C2456" t="s">
        <v>476</v>
      </c>
      <c r="D2456" t="str">
        <f>IFERROR(INDEX('Draft Master List'!E:F,MATCH(C2456,'Draft Master List'!E:E,0),2),"N/A")</f>
        <v>1462007</v>
      </c>
      <c r="E2456" t="s">
        <v>18</v>
      </c>
      <c r="F2456">
        <v>22</v>
      </c>
      <c r="H2456">
        <v>15</v>
      </c>
      <c r="I2456">
        <v>0</v>
      </c>
      <c r="J2456">
        <v>1</v>
      </c>
      <c r="K2456">
        <v>1</v>
      </c>
      <c r="L2456">
        <v>0</v>
      </c>
      <c r="M2456">
        <v>1</v>
      </c>
      <c r="N2456">
        <v>1</v>
      </c>
      <c r="O2456">
        <v>0.1</v>
      </c>
      <c r="P2456">
        <v>0.1</v>
      </c>
      <c r="Q2456">
        <v>21</v>
      </c>
      <c r="R2456">
        <v>10</v>
      </c>
      <c r="S2456">
        <v>109</v>
      </c>
      <c r="T2456">
        <v>10.9</v>
      </c>
      <c r="U2456">
        <v>0</v>
      </c>
      <c r="V2456">
        <v>21</v>
      </c>
      <c r="W2456">
        <v>0.7</v>
      </c>
      <c r="X2456">
        <v>7.3</v>
      </c>
      <c r="Y2456" s="2">
        <v>0.47599999999999998</v>
      </c>
      <c r="Z2456">
        <v>110</v>
      </c>
      <c r="AA2456">
        <v>0</v>
      </c>
      <c r="AB2456">
        <v>2</v>
      </c>
    </row>
    <row r="2457" spans="1:28" x14ac:dyDescent="0.25">
      <c r="A2457">
        <v>2008</v>
      </c>
      <c r="B2457">
        <v>257</v>
      </c>
      <c r="C2457" t="s">
        <v>1452</v>
      </c>
      <c r="D2457" t="str">
        <f>IFERROR(INDEX('Draft Master List'!E:F,MATCH(C2457,'Draft Master List'!E:E,0),2),"N/A")</f>
        <v>N/A</v>
      </c>
      <c r="E2457" t="s">
        <v>16</v>
      </c>
      <c r="F2457">
        <v>25</v>
      </c>
      <c r="G2457" t="s">
        <v>1453</v>
      </c>
      <c r="H2457">
        <v>14</v>
      </c>
      <c r="I2457">
        <v>4</v>
      </c>
      <c r="J2457">
        <v>1</v>
      </c>
      <c r="K2457">
        <v>22</v>
      </c>
      <c r="L2457">
        <v>0</v>
      </c>
      <c r="M2457">
        <v>22</v>
      </c>
      <c r="N2457">
        <v>22</v>
      </c>
      <c r="O2457">
        <v>1.6</v>
      </c>
      <c r="P2457">
        <v>0.1</v>
      </c>
      <c r="Z2457">
        <v>22</v>
      </c>
      <c r="AA2457">
        <v>0</v>
      </c>
      <c r="AB2457">
        <v>0</v>
      </c>
    </row>
    <row r="2458" spans="1:28" x14ac:dyDescent="0.25">
      <c r="A2458">
        <v>2008</v>
      </c>
      <c r="B2458">
        <v>258</v>
      </c>
      <c r="C2458" t="s">
        <v>638</v>
      </c>
      <c r="D2458" t="str">
        <f>IFERROR(INDEX('Draft Master List'!E:F,MATCH(C2458,'Draft Master List'!E:E,0),2),"N/A")</f>
        <v>N/A</v>
      </c>
      <c r="E2458" t="s">
        <v>34</v>
      </c>
      <c r="F2458">
        <v>28</v>
      </c>
      <c r="H2458">
        <v>9</v>
      </c>
      <c r="I2458">
        <v>0</v>
      </c>
      <c r="J2458">
        <v>1</v>
      </c>
      <c r="K2458">
        <v>18</v>
      </c>
      <c r="L2458">
        <v>0</v>
      </c>
      <c r="M2458">
        <v>18</v>
      </c>
      <c r="N2458">
        <v>18</v>
      </c>
      <c r="O2458">
        <v>2</v>
      </c>
      <c r="P2458">
        <v>0.1</v>
      </c>
      <c r="Q2458">
        <v>42</v>
      </c>
      <c r="R2458">
        <v>24</v>
      </c>
      <c r="S2458">
        <v>318</v>
      </c>
      <c r="T2458">
        <v>13.3</v>
      </c>
      <c r="U2458">
        <v>0</v>
      </c>
      <c r="V2458">
        <v>36</v>
      </c>
      <c r="W2458">
        <v>2.7</v>
      </c>
      <c r="X2458">
        <v>35.299999999999997</v>
      </c>
      <c r="Y2458" s="2">
        <v>0.57099999999999995</v>
      </c>
      <c r="Z2458">
        <v>336</v>
      </c>
      <c r="AA2458">
        <v>0</v>
      </c>
      <c r="AB2458">
        <v>1</v>
      </c>
    </row>
    <row r="2459" spans="1:28" x14ac:dyDescent="0.25">
      <c r="A2459">
        <v>2008</v>
      </c>
      <c r="B2459">
        <v>259</v>
      </c>
      <c r="C2459" t="s">
        <v>1454</v>
      </c>
      <c r="D2459" t="str">
        <f>IFERROR(INDEX('Draft Master List'!E:F,MATCH(C2459,'Draft Master List'!E:E,0),2),"N/A")</f>
        <v>N/A</v>
      </c>
      <c r="E2459" t="s">
        <v>24</v>
      </c>
      <c r="F2459">
        <v>36</v>
      </c>
      <c r="G2459" t="s">
        <v>213</v>
      </c>
      <c r="H2459">
        <v>13</v>
      </c>
      <c r="I2459">
        <v>0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0.1</v>
      </c>
      <c r="Z2459">
        <v>0</v>
      </c>
      <c r="AA2459">
        <v>0</v>
      </c>
      <c r="AB2459">
        <v>0</v>
      </c>
    </row>
    <row r="2460" spans="1:28" x14ac:dyDescent="0.25">
      <c r="A2460">
        <v>2008</v>
      </c>
      <c r="B2460">
        <v>260</v>
      </c>
      <c r="C2460" t="s">
        <v>1304</v>
      </c>
      <c r="D2460" t="str">
        <f>IFERROR(INDEX('Draft Master List'!E:F,MATCH(C2460,'Draft Master List'!E:E,0),2),"N/A")</f>
        <v>N/A</v>
      </c>
      <c r="E2460" t="s">
        <v>33</v>
      </c>
      <c r="F2460">
        <v>23</v>
      </c>
      <c r="G2460" t="s">
        <v>77</v>
      </c>
      <c r="H2460">
        <v>16</v>
      </c>
      <c r="I2460">
        <v>6</v>
      </c>
      <c r="J2460">
        <v>1</v>
      </c>
      <c r="K2460">
        <v>13</v>
      </c>
      <c r="L2460">
        <v>0</v>
      </c>
      <c r="M2460">
        <v>13</v>
      </c>
      <c r="N2460">
        <v>13</v>
      </c>
      <c r="O2460">
        <v>0.8</v>
      </c>
      <c r="P2460">
        <v>0.1</v>
      </c>
      <c r="Q2460">
        <v>75</v>
      </c>
      <c r="R2460">
        <v>54</v>
      </c>
      <c r="S2460">
        <v>554</v>
      </c>
      <c r="T2460">
        <v>10.3</v>
      </c>
      <c r="U2460">
        <v>1</v>
      </c>
      <c r="V2460">
        <v>37</v>
      </c>
      <c r="W2460">
        <v>3.4</v>
      </c>
      <c r="X2460">
        <v>34.6</v>
      </c>
      <c r="Y2460" s="2">
        <v>0.72</v>
      </c>
      <c r="Z2460">
        <v>567</v>
      </c>
      <c r="AA2460">
        <v>1</v>
      </c>
      <c r="AB2460">
        <v>1</v>
      </c>
    </row>
    <row r="2461" spans="1:28" x14ac:dyDescent="0.25">
      <c r="A2461">
        <v>2008</v>
      </c>
      <c r="B2461">
        <v>261</v>
      </c>
      <c r="C2461" t="s">
        <v>642</v>
      </c>
      <c r="D2461" t="str">
        <f>IFERROR(INDEX('Draft Master List'!E:F,MATCH(C2461,'Draft Master List'!E:E,0),2),"N/A")</f>
        <v>N/A</v>
      </c>
      <c r="E2461" t="s">
        <v>63</v>
      </c>
      <c r="F2461">
        <v>32</v>
      </c>
      <c r="G2461" t="s">
        <v>77</v>
      </c>
      <c r="H2461">
        <v>13</v>
      </c>
      <c r="I2461">
        <v>5</v>
      </c>
      <c r="J2461">
        <v>1</v>
      </c>
      <c r="K2461">
        <v>3</v>
      </c>
      <c r="L2461">
        <v>0</v>
      </c>
      <c r="M2461">
        <v>3</v>
      </c>
      <c r="N2461">
        <v>3</v>
      </c>
      <c r="O2461">
        <v>0.2</v>
      </c>
      <c r="P2461">
        <v>0.1</v>
      </c>
      <c r="Q2461">
        <v>49</v>
      </c>
      <c r="R2461">
        <v>14</v>
      </c>
      <c r="S2461">
        <v>211</v>
      </c>
      <c r="T2461">
        <v>15.1</v>
      </c>
      <c r="U2461">
        <v>2</v>
      </c>
      <c r="V2461">
        <v>51</v>
      </c>
      <c r="W2461">
        <v>1.1000000000000001</v>
      </c>
      <c r="X2461">
        <v>16.2</v>
      </c>
      <c r="Y2461" s="2">
        <v>0.28599999999999998</v>
      </c>
      <c r="Z2461">
        <v>214</v>
      </c>
      <c r="AA2461">
        <v>2</v>
      </c>
      <c r="AB2461">
        <v>0</v>
      </c>
    </row>
    <row r="2462" spans="1:28" x14ac:dyDescent="0.25">
      <c r="A2462">
        <v>2008</v>
      </c>
      <c r="B2462">
        <v>262</v>
      </c>
      <c r="C2462" t="s">
        <v>1404</v>
      </c>
      <c r="D2462" t="str">
        <f>IFERROR(INDEX('Draft Master List'!E:F,MATCH(C2462,'Draft Master List'!E:E,0),2),"N/A")</f>
        <v>N/A</v>
      </c>
      <c r="E2462" t="s">
        <v>6</v>
      </c>
      <c r="F2462">
        <v>27</v>
      </c>
      <c r="G2462" t="s">
        <v>77</v>
      </c>
      <c r="H2462">
        <v>10</v>
      </c>
      <c r="I2462">
        <v>3</v>
      </c>
      <c r="J2462">
        <v>1</v>
      </c>
      <c r="K2462">
        <v>6</v>
      </c>
      <c r="L2462">
        <v>0</v>
      </c>
      <c r="M2462">
        <v>6</v>
      </c>
      <c r="N2462">
        <v>6</v>
      </c>
      <c r="O2462">
        <v>0.6</v>
      </c>
      <c r="P2462">
        <v>0.1</v>
      </c>
      <c r="Q2462">
        <v>35</v>
      </c>
      <c r="R2462">
        <v>18</v>
      </c>
      <c r="S2462">
        <v>252</v>
      </c>
      <c r="T2462">
        <v>14</v>
      </c>
      <c r="U2462">
        <v>1</v>
      </c>
      <c r="V2462">
        <v>40</v>
      </c>
      <c r="W2462">
        <v>1.8</v>
      </c>
      <c r="X2462">
        <v>25.2</v>
      </c>
      <c r="Y2462" s="2">
        <v>0.51400000000000001</v>
      </c>
      <c r="Z2462">
        <v>258</v>
      </c>
      <c r="AA2462">
        <v>1</v>
      </c>
      <c r="AB2462">
        <v>0</v>
      </c>
    </row>
    <row r="2463" spans="1:28" x14ac:dyDescent="0.25">
      <c r="A2463">
        <v>2008</v>
      </c>
      <c r="B2463">
        <v>263</v>
      </c>
      <c r="C2463" t="s">
        <v>663</v>
      </c>
      <c r="D2463" t="str">
        <f>IFERROR(INDEX('Draft Master List'!E:F,MATCH(C2463,'Draft Master List'!E:E,0),2),"N/A")</f>
        <v>N/A</v>
      </c>
      <c r="E2463" t="s">
        <v>34</v>
      </c>
      <c r="F2463">
        <v>36</v>
      </c>
      <c r="G2463" t="s">
        <v>74</v>
      </c>
      <c r="H2463">
        <v>16</v>
      </c>
      <c r="I2463">
        <v>15</v>
      </c>
      <c r="J2463">
        <v>1</v>
      </c>
      <c r="K2463">
        <v>-3</v>
      </c>
      <c r="L2463">
        <v>0</v>
      </c>
      <c r="M2463">
        <v>-3</v>
      </c>
      <c r="N2463">
        <v>-3</v>
      </c>
      <c r="O2463">
        <v>-0.2</v>
      </c>
      <c r="P2463">
        <v>0.1</v>
      </c>
      <c r="Q2463">
        <v>108</v>
      </c>
      <c r="R2463">
        <v>61</v>
      </c>
      <c r="S2463">
        <v>835</v>
      </c>
      <c r="T2463">
        <v>13.7</v>
      </c>
      <c r="U2463">
        <v>7</v>
      </c>
      <c r="V2463">
        <v>63</v>
      </c>
      <c r="W2463">
        <v>3.8</v>
      </c>
      <c r="X2463">
        <v>52.2</v>
      </c>
      <c r="Y2463" s="2">
        <v>0.56499999999999995</v>
      </c>
      <c r="Z2463">
        <v>832</v>
      </c>
      <c r="AA2463">
        <v>7</v>
      </c>
      <c r="AB2463">
        <v>0</v>
      </c>
    </row>
    <row r="2464" spans="1:28" x14ac:dyDescent="0.25">
      <c r="A2464">
        <v>2008</v>
      </c>
      <c r="B2464">
        <v>264</v>
      </c>
      <c r="C2464" t="s">
        <v>1455</v>
      </c>
      <c r="D2464" t="str">
        <f>IFERROR(INDEX('Draft Master List'!E:F,MATCH(C2464,'Draft Master List'!E:E,0),2),"N/A")</f>
        <v>N/A</v>
      </c>
      <c r="E2464" t="s">
        <v>13</v>
      </c>
      <c r="F2464">
        <v>30</v>
      </c>
      <c r="G2464" t="s">
        <v>588</v>
      </c>
      <c r="H2464">
        <v>14</v>
      </c>
      <c r="I2464">
        <v>9</v>
      </c>
      <c r="J2464">
        <v>1</v>
      </c>
      <c r="K2464">
        <v>1</v>
      </c>
      <c r="L2464">
        <v>0</v>
      </c>
      <c r="M2464">
        <v>1</v>
      </c>
      <c r="N2464">
        <v>1</v>
      </c>
      <c r="O2464">
        <v>0.1</v>
      </c>
      <c r="P2464">
        <v>0.1</v>
      </c>
      <c r="Q2464">
        <v>65</v>
      </c>
      <c r="R2464">
        <v>33</v>
      </c>
      <c r="S2464">
        <v>462</v>
      </c>
      <c r="T2464">
        <v>14</v>
      </c>
      <c r="U2464">
        <v>5</v>
      </c>
      <c r="V2464">
        <v>48</v>
      </c>
      <c r="W2464">
        <v>2.4</v>
      </c>
      <c r="X2464">
        <v>33</v>
      </c>
      <c r="Y2464" s="2">
        <v>0.50800000000000001</v>
      </c>
      <c r="Z2464">
        <v>463</v>
      </c>
      <c r="AA2464">
        <v>5</v>
      </c>
      <c r="AB2464">
        <v>0</v>
      </c>
    </row>
    <row r="2465" spans="1:28" x14ac:dyDescent="0.25">
      <c r="A2465">
        <v>2008</v>
      </c>
      <c r="B2465">
        <v>265</v>
      </c>
      <c r="C2465" t="s">
        <v>1395</v>
      </c>
      <c r="D2465" t="str">
        <f>IFERROR(INDEX('Draft Master List'!E:F,MATCH(C2465,'Draft Master List'!E:E,0),2),"N/A")</f>
        <v>N/A</v>
      </c>
      <c r="E2465" t="s">
        <v>25</v>
      </c>
      <c r="F2465">
        <v>23</v>
      </c>
      <c r="G2465" t="s">
        <v>732</v>
      </c>
      <c r="H2465">
        <v>16</v>
      </c>
      <c r="I2465">
        <v>5</v>
      </c>
      <c r="J2465">
        <v>1</v>
      </c>
      <c r="K2465">
        <v>-2</v>
      </c>
      <c r="L2465">
        <v>0</v>
      </c>
      <c r="M2465">
        <v>-2</v>
      </c>
      <c r="N2465">
        <v>-2</v>
      </c>
      <c r="O2465">
        <v>-0.1</v>
      </c>
      <c r="P2465">
        <v>0.1</v>
      </c>
      <c r="Q2465">
        <v>13</v>
      </c>
      <c r="R2465">
        <v>8</v>
      </c>
      <c r="S2465">
        <v>19</v>
      </c>
      <c r="T2465">
        <v>2.4</v>
      </c>
      <c r="U2465">
        <v>0</v>
      </c>
      <c r="V2465">
        <v>5</v>
      </c>
      <c r="W2465">
        <v>0.5</v>
      </c>
      <c r="X2465">
        <v>1.2</v>
      </c>
      <c r="Y2465" s="2">
        <v>0.61499999999999999</v>
      </c>
      <c r="Z2465">
        <v>17</v>
      </c>
      <c r="AA2465">
        <v>0</v>
      </c>
      <c r="AB2465">
        <v>0</v>
      </c>
    </row>
    <row r="2466" spans="1:28" x14ac:dyDescent="0.25">
      <c r="A2466">
        <v>2008</v>
      </c>
      <c r="B2466">
        <v>266</v>
      </c>
      <c r="C2466" t="s">
        <v>587</v>
      </c>
      <c r="D2466" t="str">
        <f>IFERROR(INDEX('Draft Master List'!E:F,MATCH(C2466,'Draft Master List'!E:E,0),2),"N/A")</f>
        <v>N/A</v>
      </c>
      <c r="E2466" t="s">
        <v>27</v>
      </c>
      <c r="F2466">
        <v>29</v>
      </c>
      <c r="G2466" t="s">
        <v>77</v>
      </c>
      <c r="H2466">
        <v>16</v>
      </c>
      <c r="I2466">
        <v>7</v>
      </c>
      <c r="J2466">
        <v>1</v>
      </c>
      <c r="K2466">
        <v>11</v>
      </c>
      <c r="L2466">
        <v>0</v>
      </c>
      <c r="M2466">
        <v>11</v>
      </c>
      <c r="N2466">
        <v>11</v>
      </c>
      <c r="O2466">
        <v>0.7</v>
      </c>
      <c r="P2466">
        <v>0.1</v>
      </c>
      <c r="Q2466">
        <v>70</v>
      </c>
      <c r="R2466">
        <v>39</v>
      </c>
      <c r="S2466">
        <v>550</v>
      </c>
      <c r="T2466">
        <v>14.1</v>
      </c>
      <c r="U2466">
        <v>4</v>
      </c>
      <c r="V2466">
        <v>55</v>
      </c>
      <c r="W2466">
        <v>2.4</v>
      </c>
      <c r="X2466">
        <v>34.4</v>
      </c>
      <c r="Y2466" s="2">
        <v>0.55700000000000005</v>
      </c>
      <c r="Z2466">
        <v>561</v>
      </c>
      <c r="AA2466">
        <v>4</v>
      </c>
      <c r="AB2466">
        <v>1</v>
      </c>
    </row>
    <row r="2467" spans="1:28" x14ac:dyDescent="0.25">
      <c r="A2467">
        <v>2008</v>
      </c>
      <c r="B2467">
        <v>267</v>
      </c>
      <c r="C2467" t="s">
        <v>659</v>
      </c>
      <c r="D2467" t="str">
        <f>IFERROR(INDEX('Draft Master List'!E:F,MATCH(C2467,'Draft Master List'!E:E,0),2),"N/A")</f>
        <v>N/A</v>
      </c>
      <c r="E2467" t="s">
        <v>16</v>
      </c>
      <c r="F2467">
        <v>29</v>
      </c>
      <c r="G2467" t="s">
        <v>74</v>
      </c>
      <c r="H2467">
        <v>13</v>
      </c>
      <c r="I2467">
        <v>10</v>
      </c>
      <c r="J2467">
        <v>1</v>
      </c>
      <c r="K2467">
        <v>1</v>
      </c>
      <c r="L2467">
        <v>0</v>
      </c>
      <c r="M2467">
        <v>1</v>
      </c>
      <c r="N2467">
        <v>1</v>
      </c>
      <c r="O2467">
        <v>0.1</v>
      </c>
      <c r="P2467">
        <v>0.1</v>
      </c>
      <c r="Q2467">
        <v>48</v>
      </c>
      <c r="R2467">
        <v>19</v>
      </c>
      <c r="S2467">
        <v>181</v>
      </c>
      <c r="T2467">
        <v>9.5</v>
      </c>
      <c r="U2467">
        <v>2</v>
      </c>
      <c r="V2467">
        <v>16</v>
      </c>
      <c r="W2467">
        <v>1.5</v>
      </c>
      <c r="X2467">
        <v>13.9</v>
      </c>
      <c r="Y2467" s="2">
        <v>0.39600000000000002</v>
      </c>
      <c r="Z2467">
        <v>182</v>
      </c>
      <c r="AA2467">
        <v>2</v>
      </c>
      <c r="AB2467">
        <v>0</v>
      </c>
    </row>
    <row r="2468" spans="1:28" x14ac:dyDescent="0.25">
      <c r="A2468">
        <v>2008</v>
      </c>
      <c r="B2468">
        <v>268</v>
      </c>
      <c r="C2468" t="s">
        <v>1275</v>
      </c>
      <c r="D2468" t="str">
        <f>IFERROR(INDEX('Draft Master List'!E:F,MATCH(C2468,'Draft Master List'!E:E,0),2),"N/A")</f>
        <v>N/A</v>
      </c>
      <c r="E2468" t="s">
        <v>7</v>
      </c>
      <c r="F2468">
        <v>22</v>
      </c>
      <c r="G2468" t="s">
        <v>660</v>
      </c>
      <c r="H2468">
        <v>11</v>
      </c>
      <c r="I2468">
        <v>2</v>
      </c>
      <c r="J2468">
        <v>1</v>
      </c>
      <c r="K2468">
        <v>-3</v>
      </c>
      <c r="L2468">
        <v>0</v>
      </c>
      <c r="M2468">
        <v>-3</v>
      </c>
      <c r="N2468">
        <v>-3</v>
      </c>
      <c r="O2468">
        <v>-0.3</v>
      </c>
      <c r="P2468">
        <v>0.1</v>
      </c>
      <c r="Q2468">
        <v>10</v>
      </c>
      <c r="R2468">
        <v>3</v>
      </c>
      <c r="S2468">
        <v>27</v>
      </c>
      <c r="T2468">
        <v>9</v>
      </c>
      <c r="U2468">
        <v>0</v>
      </c>
      <c r="V2468">
        <v>15</v>
      </c>
      <c r="W2468">
        <v>0.3</v>
      </c>
      <c r="X2468">
        <v>2.5</v>
      </c>
      <c r="Y2468" s="2">
        <v>0.3</v>
      </c>
      <c r="Z2468">
        <v>24</v>
      </c>
      <c r="AA2468">
        <v>0</v>
      </c>
      <c r="AB2468">
        <v>0</v>
      </c>
    </row>
    <row r="2469" spans="1:28" x14ac:dyDescent="0.25">
      <c r="A2469">
        <v>2008</v>
      </c>
      <c r="B2469">
        <v>269</v>
      </c>
      <c r="C2469" t="s">
        <v>1456</v>
      </c>
      <c r="D2469" t="str">
        <f>IFERROR(INDEX('Draft Master List'!E:F,MATCH(C2469,'Draft Master List'!E:E,0),2),"N/A")</f>
        <v>N/A</v>
      </c>
      <c r="E2469" t="s">
        <v>669</v>
      </c>
      <c r="F2469">
        <v>25</v>
      </c>
      <c r="H2469">
        <v>6</v>
      </c>
      <c r="I2469">
        <v>3</v>
      </c>
      <c r="J2469">
        <v>1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0.2</v>
      </c>
      <c r="Q2469">
        <v>3</v>
      </c>
      <c r="R2469">
        <v>1</v>
      </c>
      <c r="S2469">
        <v>12</v>
      </c>
      <c r="T2469">
        <v>12</v>
      </c>
      <c r="U2469">
        <v>0</v>
      </c>
      <c r="V2469">
        <v>12</v>
      </c>
      <c r="W2469">
        <v>0.2</v>
      </c>
      <c r="X2469">
        <v>2</v>
      </c>
      <c r="Y2469" s="2">
        <v>0.33300000000000002</v>
      </c>
      <c r="Z2469">
        <v>12</v>
      </c>
      <c r="AA2469">
        <v>0</v>
      </c>
      <c r="AB2469">
        <v>0</v>
      </c>
    </row>
    <row r="2470" spans="1:28" x14ac:dyDescent="0.25">
      <c r="A2470">
        <v>2008</v>
      </c>
      <c r="B2470">
        <v>270</v>
      </c>
      <c r="C2470" t="s">
        <v>1170</v>
      </c>
      <c r="D2470" t="str">
        <f>IFERROR(INDEX('Draft Master List'!E:F,MATCH(C2470,'Draft Master List'!E:E,0),2),"N/A")</f>
        <v>N/A</v>
      </c>
      <c r="E2470" t="s">
        <v>34</v>
      </c>
      <c r="F2470">
        <v>24</v>
      </c>
      <c r="G2470" t="s">
        <v>108</v>
      </c>
      <c r="H2470">
        <v>16</v>
      </c>
      <c r="I2470">
        <v>16</v>
      </c>
      <c r="J2470">
        <v>1</v>
      </c>
      <c r="K2470">
        <v>11</v>
      </c>
      <c r="L2470">
        <v>0</v>
      </c>
      <c r="M2470">
        <v>11</v>
      </c>
      <c r="N2470">
        <v>11</v>
      </c>
      <c r="O2470">
        <v>0.7</v>
      </c>
      <c r="P2470">
        <v>0.1</v>
      </c>
      <c r="Q2470">
        <v>49</v>
      </c>
      <c r="R2470">
        <v>31</v>
      </c>
      <c r="S2470">
        <v>358</v>
      </c>
      <c r="T2470">
        <v>11.5</v>
      </c>
      <c r="U2470">
        <v>2</v>
      </c>
      <c r="V2470">
        <v>57</v>
      </c>
      <c r="W2470">
        <v>1.9</v>
      </c>
      <c r="X2470">
        <v>22.4</v>
      </c>
      <c r="Y2470" s="2">
        <v>0.63300000000000001</v>
      </c>
      <c r="Z2470">
        <v>369</v>
      </c>
      <c r="AA2470">
        <v>2</v>
      </c>
      <c r="AB2470">
        <v>2</v>
      </c>
    </row>
    <row r="2471" spans="1:28" x14ac:dyDescent="0.25">
      <c r="A2471">
        <v>2008</v>
      </c>
      <c r="B2471">
        <v>271</v>
      </c>
      <c r="C2471" t="s">
        <v>1457</v>
      </c>
      <c r="D2471" t="str">
        <f>IFERROR(INDEX('Draft Master List'!E:F,MATCH(C2471,'Draft Master List'!E:E,0),2),"N/A")</f>
        <v>N/A</v>
      </c>
      <c r="E2471" t="s">
        <v>29</v>
      </c>
      <c r="F2471">
        <v>24</v>
      </c>
      <c r="G2471" t="s">
        <v>1458</v>
      </c>
      <c r="H2471">
        <v>16</v>
      </c>
      <c r="I2471">
        <v>14</v>
      </c>
      <c r="J2471">
        <v>1</v>
      </c>
      <c r="K2471">
        <v>6</v>
      </c>
      <c r="L2471">
        <v>0</v>
      </c>
      <c r="M2471">
        <v>6</v>
      </c>
      <c r="N2471">
        <v>6</v>
      </c>
      <c r="O2471">
        <v>0.4</v>
      </c>
      <c r="P2471">
        <v>0.1</v>
      </c>
      <c r="Z2471">
        <v>6</v>
      </c>
      <c r="AA2471">
        <v>0</v>
      </c>
      <c r="AB2471">
        <v>0</v>
      </c>
    </row>
    <row r="2472" spans="1:28" x14ac:dyDescent="0.25">
      <c r="A2472">
        <v>2008</v>
      </c>
      <c r="B2472">
        <v>272</v>
      </c>
      <c r="C2472" t="s">
        <v>579</v>
      </c>
      <c r="D2472" t="str">
        <f>IFERROR(INDEX('Draft Master List'!E:F,MATCH(C2472,'Draft Master List'!E:E,0),2),"N/A")</f>
        <v>N/A</v>
      </c>
      <c r="E2472" t="s">
        <v>29</v>
      </c>
      <c r="F2472">
        <v>27</v>
      </c>
      <c r="G2472" t="s">
        <v>74</v>
      </c>
      <c r="H2472">
        <v>16</v>
      </c>
      <c r="I2472">
        <v>16</v>
      </c>
      <c r="J2472">
        <v>1</v>
      </c>
      <c r="K2472">
        <v>22</v>
      </c>
      <c r="L2472">
        <v>0</v>
      </c>
      <c r="M2472">
        <v>22</v>
      </c>
      <c r="N2472">
        <v>22</v>
      </c>
      <c r="O2472">
        <v>1.4</v>
      </c>
      <c r="P2472">
        <v>0.1</v>
      </c>
      <c r="Q2472">
        <v>102</v>
      </c>
      <c r="R2472">
        <v>63</v>
      </c>
      <c r="S2472">
        <v>1017</v>
      </c>
      <c r="T2472">
        <v>16.100000000000001</v>
      </c>
      <c r="U2472">
        <v>3</v>
      </c>
      <c r="V2472">
        <v>87</v>
      </c>
      <c r="W2472">
        <v>3.9</v>
      </c>
      <c r="X2472">
        <v>63.6</v>
      </c>
      <c r="Y2472" s="2">
        <v>0.61799999999999999</v>
      </c>
      <c r="Z2472">
        <v>1039</v>
      </c>
      <c r="AA2472">
        <v>3</v>
      </c>
      <c r="AB2472">
        <v>2</v>
      </c>
    </row>
    <row r="2473" spans="1:28" x14ac:dyDescent="0.25">
      <c r="A2473">
        <v>2008</v>
      </c>
      <c r="B2473">
        <v>273</v>
      </c>
      <c r="C2473" t="s">
        <v>495</v>
      </c>
      <c r="D2473" t="str">
        <f>IFERROR(INDEX('Draft Master List'!E:F,MATCH(C2473,'Draft Master List'!E:E,0),2),"N/A")</f>
        <v>N/A</v>
      </c>
      <c r="E2473" t="s">
        <v>33</v>
      </c>
      <c r="F2473">
        <v>24</v>
      </c>
      <c r="G2473" t="s">
        <v>213</v>
      </c>
      <c r="H2473">
        <v>16</v>
      </c>
      <c r="I2473">
        <v>0</v>
      </c>
      <c r="J2473">
        <v>1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0.1</v>
      </c>
      <c r="Z2473">
        <v>0</v>
      </c>
      <c r="AA2473">
        <v>0</v>
      </c>
      <c r="AB2473">
        <v>0</v>
      </c>
    </row>
    <row r="2474" spans="1:28" x14ac:dyDescent="0.25">
      <c r="A2474">
        <v>2008</v>
      </c>
      <c r="B2474">
        <v>274</v>
      </c>
      <c r="C2474" t="s">
        <v>1459</v>
      </c>
      <c r="D2474" t="str">
        <f>IFERROR(INDEX('Draft Master List'!E:F,MATCH(C2474,'Draft Master List'!E:E,0),2),"N/A")</f>
        <v>N/A</v>
      </c>
      <c r="E2474" t="s">
        <v>5</v>
      </c>
      <c r="F2474">
        <v>28</v>
      </c>
      <c r="G2474" t="s">
        <v>213</v>
      </c>
      <c r="H2474">
        <v>12</v>
      </c>
      <c r="I2474">
        <v>0</v>
      </c>
      <c r="J2474">
        <v>1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0.1</v>
      </c>
      <c r="Z2474">
        <v>0</v>
      </c>
      <c r="AA2474">
        <v>0</v>
      </c>
      <c r="AB2474">
        <v>1</v>
      </c>
    </row>
    <row r="2475" spans="1:28" x14ac:dyDescent="0.25">
      <c r="A2475">
        <v>2008</v>
      </c>
      <c r="B2475">
        <v>275</v>
      </c>
      <c r="C2475" t="s">
        <v>552</v>
      </c>
      <c r="D2475" t="str">
        <f>IFERROR(INDEX('Draft Master List'!E:F,MATCH(C2475,'Draft Master List'!E:E,0),2),"N/A")</f>
        <v>1942006</v>
      </c>
      <c r="E2475" t="s">
        <v>64</v>
      </c>
      <c r="F2475">
        <v>25</v>
      </c>
      <c r="G2475" t="s">
        <v>62</v>
      </c>
      <c r="H2475">
        <v>2</v>
      </c>
      <c r="I2475">
        <v>1</v>
      </c>
      <c r="J2475">
        <v>1</v>
      </c>
      <c r="K2475">
        <v>2</v>
      </c>
      <c r="L2475">
        <v>0</v>
      </c>
      <c r="M2475">
        <v>2</v>
      </c>
      <c r="N2475">
        <v>2</v>
      </c>
      <c r="O2475">
        <v>1</v>
      </c>
      <c r="P2475">
        <v>0.5</v>
      </c>
      <c r="Z2475">
        <v>2</v>
      </c>
      <c r="AA2475">
        <v>0</v>
      </c>
      <c r="AB2475">
        <v>0</v>
      </c>
    </row>
    <row r="2476" spans="1:28" x14ac:dyDescent="0.25">
      <c r="A2476">
        <v>2008</v>
      </c>
      <c r="B2476">
        <v>276</v>
      </c>
      <c r="C2476" t="s">
        <v>634</v>
      </c>
      <c r="D2476" t="str">
        <f>IFERROR(INDEX('Draft Master List'!E:F,MATCH(C2476,'Draft Master List'!E:E,0),2),"N/A")</f>
        <v>N/A</v>
      </c>
      <c r="E2476" t="s">
        <v>25</v>
      </c>
      <c r="F2476">
        <v>29</v>
      </c>
      <c r="H2476">
        <v>1</v>
      </c>
      <c r="I2476">
        <v>0</v>
      </c>
      <c r="J2476">
        <v>1</v>
      </c>
      <c r="K2476">
        <v>27</v>
      </c>
      <c r="L2476">
        <v>0</v>
      </c>
      <c r="M2476">
        <v>27</v>
      </c>
      <c r="N2476">
        <v>27</v>
      </c>
      <c r="O2476">
        <v>27</v>
      </c>
      <c r="P2476">
        <v>1</v>
      </c>
      <c r="Z2476">
        <v>27</v>
      </c>
      <c r="AA2476">
        <v>0</v>
      </c>
      <c r="AB2476">
        <v>0</v>
      </c>
    </row>
    <row r="2477" spans="1:28" x14ac:dyDescent="0.25">
      <c r="A2477">
        <v>2008</v>
      </c>
      <c r="B2477">
        <v>277</v>
      </c>
      <c r="C2477" t="s">
        <v>538</v>
      </c>
      <c r="D2477" t="str">
        <f>IFERROR(INDEX('Draft Master List'!E:F,MATCH(C2477,'Draft Master List'!E:E,0),2),"N/A")</f>
        <v>1442006</v>
      </c>
      <c r="E2477" t="s">
        <v>704</v>
      </c>
      <c r="F2477">
        <v>26</v>
      </c>
      <c r="H2477">
        <v>6</v>
      </c>
      <c r="I2477">
        <v>0</v>
      </c>
      <c r="J2477">
        <v>1</v>
      </c>
      <c r="K2477">
        <v>2</v>
      </c>
      <c r="L2477">
        <v>0</v>
      </c>
      <c r="M2477">
        <v>2</v>
      </c>
      <c r="N2477">
        <v>2</v>
      </c>
      <c r="O2477">
        <v>0.3</v>
      </c>
      <c r="P2477">
        <v>0.2</v>
      </c>
      <c r="Q2477">
        <v>2</v>
      </c>
      <c r="R2477">
        <v>1</v>
      </c>
      <c r="S2477">
        <v>7</v>
      </c>
      <c r="T2477">
        <v>7</v>
      </c>
      <c r="U2477">
        <v>0</v>
      </c>
      <c r="V2477">
        <v>7</v>
      </c>
      <c r="W2477">
        <v>0.2</v>
      </c>
      <c r="X2477">
        <v>1.2</v>
      </c>
      <c r="Y2477" s="2">
        <v>0.5</v>
      </c>
      <c r="Z2477">
        <v>9</v>
      </c>
      <c r="AA2477">
        <v>0</v>
      </c>
      <c r="AB2477">
        <v>0</v>
      </c>
    </row>
    <row r="2478" spans="1:28" x14ac:dyDescent="0.25">
      <c r="A2478">
        <v>2008</v>
      </c>
      <c r="B2478">
        <v>278</v>
      </c>
      <c r="C2478" t="s">
        <v>1460</v>
      </c>
      <c r="D2478" t="str">
        <f>IFERROR(INDEX('Draft Master List'!E:F,MATCH(C2478,'Draft Master List'!E:E,0),2),"N/A")</f>
        <v>N/A</v>
      </c>
      <c r="E2478" t="s">
        <v>9</v>
      </c>
      <c r="F2478">
        <v>27</v>
      </c>
      <c r="G2478" t="s">
        <v>212</v>
      </c>
      <c r="H2478">
        <v>16</v>
      </c>
      <c r="I2478">
        <v>10</v>
      </c>
      <c r="J2478">
        <v>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0.1</v>
      </c>
      <c r="Q2478">
        <v>15</v>
      </c>
      <c r="R2478">
        <v>8</v>
      </c>
      <c r="S2478">
        <v>52</v>
      </c>
      <c r="T2478">
        <v>6.5</v>
      </c>
      <c r="U2478">
        <v>1</v>
      </c>
      <c r="V2478">
        <v>13</v>
      </c>
      <c r="W2478">
        <v>0.5</v>
      </c>
      <c r="X2478">
        <v>3.3</v>
      </c>
      <c r="Y2478" s="2">
        <v>0.53300000000000003</v>
      </c>
      <c r="Z2478">
        <v>52</v>
      </c>
      <c r="AA2478">
        <v>1</v>
      </c>
      <c r="AB2478">
        <v>0</v>
      </c>
    </row>
    <row r="2479" spans="1:28" x14ac:dyDescent="0.25">
      <c r="A2479">
        <v>2008</v>
      </c>
      <c r="B2479">
        <v>279</v>
      </c>
      <c r="C2479" t="s">
        <v>451</v>
      </c>
      <c r="D2479" t="str">
        <f>IFERROR(INDEX('Draft Master List'!E:F,MATCH(C2479,'Draft Master List'!E:E,0),2),"N/A")</f>
        <v>502007</v>
      </c>
      <c r="E2479" t="s">
        <v>28</v>
      </c>
      <c r="F2479">
        <v>23</v>
      </c>
      <c r="H2479">
        <v>1</v>
      </c>
      <c r="I2479">
        <v>0</v>
      </c>
      <c r="J2479">
        <v>1</v>
      </c>
      <c r="K2479">
        <v>3</v>
      </c>
      <c r="L2479">
        <v>0</v>
      </c>
      <c r="M2479">
        <v>3</v>
      </c>
      <c r="N2479">
        <v>3</v>
      </c>
      <c r="O2479">
        <v>3</v>
      </c>
      <c r="P2479">
        <v>1</v>
      </c>
      <c r="Z2479">
        <v>3</v>
      </c>
      <c r="AA2479">
        <v>0</v>
      </c>
      <c r="AB2479">
        <v>0</v>
      </c>
    </row>
    <row r="2480" spans="1:28" x14ac:dyDescent="0.25">
      <c r="A2480">
        <v>2008</v>
      </c>
      <c r="B2480">
        <v>280</v>
      </c>
      <c r="C2480" t="s">
        <v>1461</v>
      </c>
      <c r="D2480" t="str">
        <f>IFERROR(INDEX('Draft Master List'!E:F,MATCH(C2480,'Draft Master List'!E:E,0),2),"N/A")</f>
        <v>N/A</v>
      </c>
      <c r="E2480" t="s">
        <v>14</v>
      </c>
      <c r="F2480">
        <v>32</v>
      </c>
      <c r="G2480" t="s">
        <v>77</v>
      </c>
      <c r="H2480">
        <v>16</v>
      </c>
      <c r="I2480">
        <v>2</v>
      </c>
      <c r="J2480">
        <v>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0.1</v>
      </c>
      <c r="Q2480">
        <v>58</v>
      </c>
      <c r="R2480">
        <v>47</v>
      </c>
      <c r="S2480">
        <v>424</v>
      </c>
      <c r="T2480">
        <v>9</v>
      </c>
      <c r="U2480">
        <v>4</v>
      </c>
      <c r="V2480">
        <v>36</v>
      </c>
      <c r="W2480">
        <v>2.9</v>
      </c>
      <c r="X2480">
        <v>26.5</v>
      </c>
      <c r="Y2480" s="2">
        <v>0.81</v>
      </c>
      <c r="Z2480">
        <v>424</v>
      </c>
      <c r="AA2480">
        <v>4</v>
      </c>
      <c r="AB2480">
        <v>2</v>
      </c>
    </row>
    <row r="2481" spans="1:28" x14ac:dyDescent="0.25">
      <c r="A2481">
        <v>2008</v>
      </c>
      <c r="B2481">
        <v>281</v>
      </c>
      <c r="C2481" t="s">
        <v>1462</v>
      </c>
      <c r="D2481" t="str">
        <f>IFERROR(INDEX('Draft Master List'!E:F,MATCH(C2481,'Draft Master List'!E:E,0),2),"N/A")</f>
        <v>N/A</v>
      </c>
      <c r="E2481" t="s">
        <v>15</v>
      </c>
      <c r="F2481">
        <v>31</v>
      </c>
      <c r="G2481" t="s">
        <v>74</v>
      </c>
      <c r="H2481">
        <v>15</v>
      </c>
      <c r="I2481">
        <v>15</v>
      </c>
      <c r="J2481">
        <v>1</v>
      </c>
      <c r="K2481">
        <v>9</v>
      </c>
      <c r="L2481">
        <v>0</v>
      </c>
      <c r="M2481">
        <v>9</v>
      </c>
      <c r="N2481">
        <v>9</v>
      </c>
      <c r="O2481">
        <v>0.6</v>
      </c>
      <c r="P2481">
        <v>0.1</v>
      </c>
      <c r="Q2481">
        <v>137</v>
      </c>
      <c r="R2481">
        <v>92</v>
      </c>
      <c r="S2481">
        <v>904</v>
      </c>
      <c r="T2481">
        <v>9.8000000000000007</v>
      </c>
      <c r="U2481">
        <v>4</v>
      </c>
      <c r="V2481">
        <v>46</v>
      </c>
      <c r="W2481">
        <v>6.1</v>
      </c>
      <c r="X2481">
        <v>60.3</v>
      </c>
      <c r="Y2481" s="2">
        <v>0.67200000000000004</v>
      </c>
      <c r="Z2481">
        <v>913</v>
      </c>
      <c r="AA2481">
        <v>4</v>
      </c>
      <c r="AB2481">
        <v>0</v>
      </c>
    </row>
    <row r="2482" spans="1:28" x14ac:dyDescent="0.25">
      <c r="A2482">
        <v>2008</v>
      </c>
      <c r="B2482">
        <v>282</v>
      </c>
      <c r="C2482" t="s">
        <v>429</v>
      </c>
      <c r="D2482" t="str">
        <f>IFERROR(INDEX('Draft Master List'!E:F,MATCH(C2482,'Draft Master List'!E:E,0),2),"N/A")</f>
        <v>2242008</v>
      </c>
      <c r="E2482" t="s">
        <v>29</v>
      </c>
      <c r="F2482">
        <v>22</v>
      </c>
      <c r="G2482" t="s">
        <v>77</v>
      </c>
      <c r="H2482">
        <v>11</v>
      </c>
      <c r="I2482">
        <v>1</v>
      </c>
      <c r="J2482">
        <v>1</v>
      </c>
      <c r="K2482">
        <v>6</v>
      </c>
      <c r="L2482">
        <v>0</v>
      </c>
      <c r="M2482">
        <v>6</v>
      </c>
      <c r="N2482">
        <v>6</v>
      </c>
      <c r="O2482">
        <v>0.5</v>
      </c>
      <c r="P2482">
        <v>0.1</v>
      </c>
      <c r="Q2482">
        <v>14</v>
      </c>
      <c r="R2482">
        <v>10</v>
      </c>
      <c r="S2482">
        <v>102</v>
      </c>
      <c r="T2482">
        <v>10.199999999999999</v>
      </c>
      <c r="U2482">
        <v>2</v>
      </c>
      <c r="V2482">
        <v>21</v>
      </c>
      <c r="W2482">
        <v>0.9</v>
      </c>
      <c r="X2482">
        <v>9.3000000000000007</v>
      </c>
      <c r="Y2482" s="2">
        <v>0.71399999999999997</v>
      </c>
      <c r="Z2482">
        <v>108</v>
      </c>
      <c r="AA2482">
        <v>2</v>
      </c>
      <c r="AB2482">
        <v>0</v>
      </c>
    </row>
    <row r="2483" spans="1:28" x14ac:dyDescent="0.25">
      <c r="A2483">
        <v>2008</v>
      </c>
      <c r="B2483">
        <v>283</v>
      </c>
      <c r="C2483" t="s">
        <v>455</v>
      </c>
      <c r="D2483" t="str">
        <f>IFERROR(INDEX('Draft Master List'!E:F,MATCH(C2483,'Draft Master List'!E:E,0),2),"N/A")</f>
        <v>732007</v>
      </c>
      <c r="E2483" t="s">
        <v>23</v>
      </c>
      <c r="F2483">
        <v>24</v>
      </c>
      <c r="H2483">
        <v>16</v>
      </c>
      <c r="I2483">
        <v>0</v>
      </c>
      <c r="J2483">
        <v>1</v>
      </c>
      <c r="K2483">
        <v>-5</v>
      </c>
      <c r="L2483">
        <v>0</v>
      </c>
      <c r="M2483">
        <v>-5</v>
      </c>
      <c r="N2483">
        <v>-5</v>
      </c>
      <c r="O2483">
        <v>-0.3</v>
      </c>
      <c r="P2483">
        <v>0.1</v>
      </c>
      <c r="Q2483">
        <v>5</v>
      </c>
      <c r="R2483">
        <v>3</v>
      </c>
      <c r="S2483">
        <v>81</v>
      </c>
      <c r="T2483">
        <v>27</v>
      </c>
      <c r="U2483">
        <v>0</v>
      </c>
      <c r="V2483">
        <v>45</v>
      </c>
      <c r="W2483">
        <v>0.2</v>
      </c>
      <c r="X2483">
        <v>5.0999999999999996</v>
      </c>
      <c r="Y2483" s="2">
        <v>0.6</v>
      </c>
      <c r="Z2483">
        <v>76</v>
      </c>
      <c r="AA2483">
        <v>0</v>
      </c>
      <c r="AB2483">
        <v>4</v>
      </c>
    </row>
    <row r="2484" spans="1:28" x14ac:dyDescent="0.25">
      <c r="A2484">
        <v>2008</v>
      </c>
      <c r="B2484">
        <v>284</v>
      </c>
      <c r="C2484" t="s">
        <v>694</v>
      </c>
      <c r="D2484" t="str">
        <f>IFERROR(INDEX('Draft Master List'!E:F,MATCH(C2484,'Draft Master List'!E:E,0),2),"N/A")</f>
        <v>N/A</v>
      </c>
      <c r="E2484" t="s">
        <v>18</v>
      </c>
      <c r="F2484">
        <v>27</v>
      </c>
      <c r="G2484" t="s">
        <v>213</v>
      </c>
      <c r="H2484">
        <v>16</v>
      </c>
      <c r="I2484">
        <v>0</v>
      </c>
      <c r="J2484">
        <v>1</v>
      </c>
      <c r="K2484">
        <v>-7</v>
      </c>
      <c r="L2484">
        <v>0</v>
      </c>
      <c r="M2484">
        <v>-7</v>
      </c>
      <c r="N2484">
        <v>-7</v>
      </c>
      <c r="O2484">
        <v>-0.4</v>
      </c>
      <c r="P2484">
        <v>0.1</v>
      </c>
      <c r="Z2484">
        <v>-7</v>
      </c>
      <c r="AA2484">
        <v>0</v>
      </c>
      <c r="AB2484">
        <v>1</v>
      </c>
    </row>
    <row r="2485" spans="1:28" x14ac:dyDescent="0.25">
      <c r="A2485">
        <v>2008</v>
      </c>
      <c r="B2485">
        <v>285</v>
      </c>
      <c r="C2485" t="s">
        <v>109</v>
      </c>
      <c r="D2485" t="str">
        <f>IFERROR(INDEX('Draft Master List'!E:F,MATCH(C2485,'Draft Master List'!E:E,0),2),"N/A")</f>
        <v>N/A</v>
      </c>
      <c r="E2485" t="s">
        <v>3</v>
      </c>
      <c r="F2485">
        <v>26</v>
      </c>
      <c r="G2485" t="s">
        <v>213</v>
      </c>
      <c r="H2485">
        <v>16</v>
      </c>
      <c r="I2485">
        <v>0</v>
      </c>
      <c r="J2485">
        <v>1</v>
      </c>
      <c r="K2485">
        <v>9</v>
      </c>
      <c r="L2485">
        <v>0</v>
      </c>
      <c r="M2485">
        <v>9</v>
      </c>
      <c r="N2485">
        <v>9</v>
      </c>
      <c r="O2485">
        <v>0.6</v>
      </c>
      <c r="P2485">
        <v>0.1</v>
      </c>
      <c r="Z2485">
        <v>9</v>
      </c>
      <c r="AA2485">
        <v>0</v>
      </c>
      <c r="AB2485">
        <v>0</v>
      </c>
    </row>
    <row r="2486" spans="1:28" x14ac:dyDescent="0.25">
      <c r="A2486">
        <v>2008</v>
      </c>
      <c r="B2486">
        <v>286</v>
      </c>
      <c r="C2486" t="s">
        <v>1463</v>
      </c>
      <c r="D2486" t="str">
        <f>IFERROR(INDEX('Draft Master List'!E:F,MATCH(C2486,'Draft Master List'!E:E,0),2),"N/A")</f>
        <v>N/A</v>
      </c>
      <c r="E2486" t="s">
        <v>223</v>
      </c>
      <c r="F2486">
        <v>31</v>
      </c>
      <c r="G2486" t="s">
        <v>732</v>
      </c>
      <c r="H2486">
        <v>11</v>
      </c>
      <c r="I2486">
        <v>4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0.1</v>
      </c>
      <c r="Q2486">
        <v>5</v>
      </c>
      <c r="R2486">
        <v>0</v>
      </c>
      <c r="S2486">
        <v>0</v>
      </c>
      <c r="U2486">
        <v>0</v>
      </c>
      <c r="V2486">
        <v>0</v>
      </c>
      <c r="W2486">
        <v>0</v>
      </c>
      <c r="X2486">
        <v>0</v>
      </c>
      <c r="Y2486" s="2">
        <v>0</v>
      </c>
      <c r="Z2486">
        <v>0</v>
      </c>
      <c r="AA2486">
        <v>0</v>
      </c>
      <c r="AB2486">
        <v>0</v>
      </c>
    </row>
    <row r="2487" spans="1:28" x14ac:dyDescent="0.25">
      <c r="A2487">
        <v>2008</v>
      </c>
      <c r="B2487">
        <v>287</v>
      </c>
      <c r="C2487" t="s">
        <v>1201</v>
      </c>
      <c r="D2487" t="str">
        <f>IFERROR(INDEX('Draft Master List'!E:F,MATCH(C2487,'Draft Master List'!E:E,0),2),"N/A")</f>
        <v>N/A</v>
      </c>
      <c r="E2487" t="s">
        <v>23</v>
      </c>
      <c r="F2487">
        <v>27</v>
      </c>
      <c r="G2487" t="s">
        <v>212</v>
      </c>
      <c r="H2487">
        <v>16</v>
      </c>
      <c r="I2487">
        <v>12</v>
      </c>
      <c r="J2487">
        <v>1</v>
      </c>
      <c r="K2487">
        <v>1</v>
      </c>
      <c r="L2487">
        <v>1</v>
      </c>
      <c r="M2487">
        <v>1</v>
      </c>
      <c r="N2487">
        <v>1</v>
      </c>
      <c r="O2487">
        <v>0.1</v>
      </c>
      <c r="P2487">
        <v>0.1</v>
      </c>
      <c r="Q2487">
        <v>18</v>
      </c>
      <c r="R2487">
        <v>12</v>
      </c>
      <c r="S2487">
        <v>103</v>
      </c>
      <c r="T2487">
        <v>8.6</v>
      </c>
      <c r="U2487">
        <v>0</v>
      </c>
      <c r="V2487">
        <v>22</v>
      </c>
      <c r="W2487">
        <v>0.8</v>
      </c>
      <c r="X2487">
        <v>6.4</v>
      </c>
      <c r="Y2487" s="2">
        <v>0.66700000000000004</v>
      </c>
      <c r="Z2487">
        <v>104</v>
      </c>
      <c r="AA2487">
        <v>1</v>
      </c>
      <c r="AB2487">
        <v>0</v>
      </c>
    </row>
    <row r="2488" spans="1:28" x14ac:dyDescent="0.25">
      <c r="A2488">
        <v>2008</v>
      </c>
      <c r="B2488">
        <v>288</v>
      </c>
      <c r="C2488" t="s">
        <v>766</v>
      </c>
      <c r="D2488" t="str">
        <f>IFERROR(INDEX('Draft Master List'!E:F,MATCH(C2488,'Draft Master List'!E:E,0),2),"N/A")</f>
        <v>N/A</v>
      </c>
      <c r="E2488" t="s">
        <v>16</v>
      </c>
      <c r="F2488">
        <v>32</v>
      </c>
      <c r="G2488" t="s">
        <v>213</v>
      </c>
      <c r="H2488">
        <v>16</v>
      </c>
      <c r="I2488">
        <v>0</v>
      </c>
      <c r="J2488">
        <v>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0.1</v>
      </c>
      <c r="Z2488">
        <v>0</v>
      </c>
      <c r="AA2488">
        <v>0</v>
      </c>
      <c r="AB2488">
        <v>1</v>
      </c>
    </row>
    <row r="2489" spans="1:28" x14ac:dyDescent="0.25">
      <c r="A2489">
        <v>2008</v>
      </c>
      <c r="B2489">
        <v>289</v>
      </c>
      <c r="C2489" t="s">
        <v>1260</v>
      </c>
      <c r="D2489" t="str">
        <f>IFERROR(INDEX('Draft Master List'!E:F,MATCH(C2489,'Draft Master List'!E:E,0),2),"N/A")</f>
        <v>N/A</v>
      </c>
      <c r="E2489" t="s">
        <v>5</v>
      </c>
      <c r="F2489">
        <v>24</v>
      </c>
      <c r="H2489">
        <v>2</v>
      </c>
      <c r="I2489">
        <v>0</v>
      </c>
      <c r="J2489">
        <v>1</v>
      </c>
      <c r="K2489">
        <v>19</v>
      </c>
      <c r="L2489">
        <v>0</v>
      </c>
      <c r="M2489">
        <v>19</v>
      </c>
      <c r="N2489">
        <v>19</v>
      </c>
      <c r="O2489">
        <v>9.5</v>
      </c>
      <c r="P2489">
        <v>0.5</v>
      </c>
      <c r="Q2489">
        <v>3</v>
      </c>
      <c r="R2489">
        <v>3</v>
      </c>
      <c r="S2489">
        <v>22</v>
      </c>
      <c r="T2489">
        <v>7.3</v>
      </c>
      <c r="U2489">
        <v>0</v>
      </c>
      <c r="V2489">
        <v>12</v>
      </c>
      <c r="W2489">
        <v>1.5</v>
      </c>
      <c r="X2489">
        <v>11</v>
      </c>
      <c r="Y2489" s="2">
        <v>1</v>
      </c>
      <c r="Z2489">
        <v>41</v>
      </c>
      <c r="AA2489">
        <v>0</v>
      </c>
      <c r="AB2489">
        <v>0</v>
      </c>
    </row>
    <row r="2490" spans="1:28" x14ac:dyDescent="0.25">
      <c r="A2490">
        <v>2008</v>
      </c>
      <c r="B2490">
        <v>290</v>
      </c>
      <c r="C2490" t="s">
        <v>394</v>
      </c>
      <c r="D2490" t="str">
        <f>IFERROR(INDEX('Draft Master List'!E:F,MATCH(C2490,'Draft Master List'!E:E,0),2),"N/A")</f>
        <v>952008</v>
      </c>
      <c r="E2490" t="s">
        <v>9</v>
      </c>
      <c r="F2490">
        <v>22</v>
      </c>
      <c r="H2490">
        <v>7</v>
      </c>
      <c r="I2490">
        <v>0</v>
      </c>
      <c r="J2490">
        <v>1</v>
      </c>
      <c r="K2490">
        <v>-12</v>
      </c>
      <c r="L2490">
        <v>0</v>
      </c>
      <c r="M2490">
        <v>-12</v>
      </c>
      <c r="N2490">
        <v>-12</v>
      </c>
      <c r="O2490">
        <v>-1.7</v>
      </c>
      <c r="P2490">
        <v>0.1</v>
      </c>
      <c r="Q2490">
        <v>6</v>
      </c>
      <c r="R2490">
        <v>4</v>
      </c>
      <c r="S2490">
        <v>26</v>
      </c>
      <c r="T2490">
        <v>6.5</v>
      </c>
      <c r="U2490">
        <v>0</v>
      </c>
      <c r="V2490">
        <v>11</v>
      </c>
      <c r="W2490">
        <v>0.6</v>
      </c>
      <c r="X2490">
        <v>3.7</v>
      </c>
      <c r="Y2490" s="2">
        <v>0.66700000000000004</v>
      </c>
      <c r="Z2490">
        <v>14</v>
      </c>
      <c r="AA2490">
        <v>0</v>
      </c>
      <c r="AB2490">
        <v>0</v>
      </c>
    </row>
    <row r="2491" spans="1:28" x14ac:dyDescent="0.25">
      <c r="A2491">
        <v>2008</v>
      </c>
      <c r="B2491">
        <v>291</v>
      </c>
      <c r="C2491" t="s">
        <v>1412</v>
      </c>
      <c r="D2491" t="str">
        <f>IFERROR(INDEX('Draft Master List'!E:F,MATCH(C2491,'Draft Master List'!E:E,0),2),"N/A")</f>
        <v>N/A</v>
      </c>
      <c r="E2491" t="s">
        <v>3</v>
      </c>
      <c r="F2491">
        <v>34</v>
      </c>
      <c r="G2491" t="s">
        <v>77</v>
      </c>
      <c r="H2491">
        <v>16</v>
      </c>
      <c r="I2491">
        <v>16</v>
      </c>
      <c r="J2491">
        <v>1</v>
      </c>
      <c r="K2491">
        <v>3</v>
      </c>
      <c r="L2491">
        <v>0</v>
      </c>
      <c r="M2491">
        <v>3</v>
      </c>
      <c r="N2491">
        <v>3</v>
      </c>
      <c r="O2491">
        <v>0.2</v>
      </c>
      <c r="P2491">
        <v>0.1</v>
      </c>
      <c r="Q2491">
        <v>121</v>
      </c>
      <c r="R2491">
        <v>80</v>
      </c>
      <c r="S2491">
        <v>1037</v>
      </c>
      <c r="T2491">
        <v>13</v>
      </c>
      <c r="U2491">
        <v>5</v>
      </c>
      <c r="V2491">
        <v>54</v>
      </c>
      <c r="W2491">
        <v>5</v>
      </c>
      <c r="X2491">
        <v>64.8</v>
      </c>
      <c r="Y2491" s="2">
        <v>0.66100000000000003</v>
      </c>
      <c r="Z2491">
        <v>1040</v>
      </c>
      <c r="AA2491">
        <v>5</v>
      </c>
      <c r="AB2491">
        <v>2</v>
      </c>
    </row>
    <row r="2492" spans="1:28" x14ac:dyDescent="0.25">
      <c r="A2492">
        <v>2008</v>
      </c>
      <c r="B2492">
        <v>292</v>
      </c>
      <c r="C2492" t="s">
        <v>442</v>
      </c>
      <c r="D2492" t="str">
        <f>IFERROR(INDEX('Draft Master List'!E:F,MATCH(C2492,'Draft Master List'!E:E,0),2),"N/A")</f>
        <v>272007</v>
      </c>
      <c r="E2492" t="s">
        <v>0</v>
      </c>
      <c r="F2492">
        <v>24</v>
      </c>
      <c r="G2492" t="s">
        <v>77</v>
      </c>
      <c r="H2492">
        <v>14</v>
      </c>
      <c r="I2492">
        <v>3</v>
      </c>
      <c r="J2492">
        <v>1</v>
      </c>
      <c r="K2492">
        <v>20</v>
      </c>
      <c r="L2492">
        <v>1</v>
      </c>
      <c r="M2492">
        <v>20</v>
      </c>
      <c r="N2492">
        <v>20</v>
      </c>
      <c r="O2492">
        <v>1.4</v>
      </c>
      <c r="P2492">
        <v>0.1</v>
      </c>
      <c r="Q2492">
        <v>20</v>
      </c>
      <c r="R2492">
        <v>12</v>
      </c>
      <c r="S2492">
        <v>289</v>
      </c>
      <c r="T2492">
        <v>24.1</v>
      </c>
      <c r="U2492">
        <v>3</v>
      </c>
      <c r="V2492">
        <v>74</v>
      </c>
      <c r="W2492">
        <v>0.9</v>
      </c>
      <c r="X2492">
        <v>20.6</v>
      </c>
      <c r="Y2492" s="2">
        <v>0.6</v>
      </c>
      <c r="Z2492">
        <v>309</v>
      </c>
      <c r="AA2492">
        <v>4</v>
      </c>
      <c r="AB2492">
        <v>0</v>
      </c>
    </row>
    <row r="2493" spans="1:28" x14ac:dyDescent="0.25">
      <c r="A2493">
        <v>2008</v>
      </c>
      <c r="B2493">
        <v>293</v>
      </c>
      <c r="C2493" t="s">
        <v>1213</v>
      </c>
      <c r="D2493" t="str">
        <f>IFERROR(INDEX('Draft Master List'!E:F,MATCH(C2493,'Draft Master List'!E:E,0),2),"N/A")</f>
        <v>N/A</v>
      </c>
      <c r="E2493" t="s">
        <v>7</v>
      </c>
      <c r="F2493">
        <v>29</v>
      </c>
      <c r="G2493" t="s">
        <v>74</v>
      </c>
      <c r="H2493">
        <v>16</v>
      </c>
      <c r="I2493">
        <v>16</v>
      </c>
      <c r="J2493">
        <v>1</v>
      </c>
      <c r="K2493">
        <v>27</v>
      </c>
      <c r="L2493">
        <v>0</v>
      </c>
      <c r="M2493">
        <v>27</v>
      </c>
      <c r="N2493">
        <v>27</v>
      </c>
      <c r="O2493">
        <v>1.7</v>
      </c>
      <c r="P2493">
        <v>0.1</v>
      </c>
      <c r="Q2493">
        <v>138</v>
      </c>
      <c r="R2493">
        <v>79</v>
      </c>
      <c r="S2493">
        <v>1044</v>
      </c>
      <c r="T2493">
        <v>13.2</v>
      </c>
      <c r="U2493">
        <v>6</v>
      </c>
      <c r="V2493">
        <v>67</v>
      </c>
      <c r="W2493">
        <v>4.9000000000000004</v>
      </c>
      <c r="X2493">
        <v>65.3</v>
      </c>
      <c r="Y2493" s="2">
        <v>0.57199999999999995</v>
      </c>
      <c r="Z2493">
        <v>1071</v>
      </c>
      <c r="AA2493">
        <v>6</v>
      </c>
      <c r="AB2493">
        <v>1</v>
      </c>
    </row>
    <row r="2494" spans="1:28" x14ac:dyDescent="0.25">
      <c r="A2494">
        <v>2008</v>
      </c>
      <c r="B2494">
        <v>294</v>
      </c>
      <c r="C2494" t="s">
        <v>1346</v>
      </c>
      <c r="D2494" t="str">
        <f>IFERROR(INDEX('Draft Master List'!E:F,MATCH(C2494,'Draft Master List'!E:E,0),2),"N/A")</f>
        <v>N/A</v>
      </c>
      <c r="E2494" t="s">
        <v>12</v>
      </c>
      <c r="F2494">
        <v>30</v>
      </c>
      <c r="G2494" t="s">
        <v>212</v>
      </c>
      <c r="H2494">
        <v>11</v>
      </c>
      <c r="I2494">
        <v>8</v>
      </c>
      <c r="J2494">
        <v>1</v>
      </c>
      <c r="K2494">
        <v>1</v>
      </c>
      <c r="L2494">
        <v>0</v>
      </c>
      <c r="M2494">
        <v>1</v>
      </c>
      <c r="N2494">
        <v>1</v>
      </c>
      <c r="O2494">
        <v>0.1</v>
      </c>
      <c r="P2494">
        <v>0.1</v>
      </c>
      <c r="Q2494">
        <v>7</v>
      </c>
      <c r="R2494">
        <v>4</v>
      </c>
      <c r="S2494">
        <v>16</v>
      </c>
      <c r="T2494">
        <v>4</v>
      </c>
      <c r="U2494">
        <v>0</v>
      </c>
      <c r="V2494">
        <v>6</v>
      </c>
      <c r="W2494">
        <v>0.4</v>
      </c>
      <c r="X2494">
        <v>1.5</v>
      </c>
      <c r="Y2494" s="2">
        <v>0.57099999999999995</v>
      </c>
      <c r="Z2494">
        <v>17</v>
      </c>
      <c r="AA2494">
        <v>0</v>
      </c>
      <c r="AB2494">
        <v>0</v>
      </c>
    </row>
    <row r="2495" spans="1:28" x14ac:dyDescent="0.25">
      <c r="A2495">
        <v>2008</v>
      </c>
      <c r="B2495">
        <v>295</v>
      </c>
      <c r="C2495" t="s">
        <v>1464</v>
      </c>
      <c r="D2495" t="str">
        <f>IFERROR(INDEX('Draft Master List'!E:F,MATCH(C2495,'Draft Master List'!E:E,0),2),"N/A")</f>
        <v>N/A</v>
      </c>
      <c r="E2495" t="s">
        <v>4</v>
      </c>
      <c r="F2495">
        <v>31</v>
      </c>
      <c r="G2495" t="s">
        <v>77</v>
      </c>
      <c r="H2495">
        <v>14</v>
      </c>
      <c r="I2495">
        <v>3</v>
      </c>
      <c r="J2495">
        <v>1</v>
      </c>
      <c r="K2495">
        <v>9</v>
      </c>
      <c r="L2495">
        <v>0</v>
      </c>
      <c r="M2495">
        <v>9</v>
      </c>
      <c r="N2495">
        <v>9</v>
      </c>
      <c r="O2495">
        <v>0.6</v>
      </c>
      <c r="P2495">
        <v>0.1</v>
      </c>
      <c r="Q2495">
        <v>68</v>
      </c>
      <c r="R2495">
        <v>44</v>
      </c>
      <c r="S2495">
        <v>545</v>
      </c>
      <c r="T2495">
        <v>12.4</v>
      </c>
      <c r="U2495">
        <v>2</v>
      </c>
      <c r="V2495">
        <v>41</v>
      </c>
      <c r="W2495">
        <v>3.1</v>
      </c>
      <c r="X2495">
        <v>38.9</v>
      </c>
      <c r="Y2495" s="2">
        <v>0.64700000000000002</v>
      </c>
      <c r="Z2495">
        <v>554</v>
      </c>
      <c r="AA2495">
        <v>2</v>
      </c>
      <c r="AB2495">
        <v>1</v>
      </c>
    </row>
    <row r="2496" spans="1:28" x14ac:dyDescent="0.25">
      <c r="A2496">
        <v>2008</v>
      </c>
      <c r="B2496">
        <v>296</v>
      </c>
      <c r="C2496" t="s">
        <v>490</v>
      </c>
      <c r="D2496" t="str">
        <f>IFERROR(INDEX('Draft Master List'!E:F,MATCH(C2496,'Draft Master List'!E:E,0),2),"N/A")</f>
        <v>2052007</v>
      </c>
      <c r="E2496" t="s">
        <v>15</v>
      </c>
      <c r="F2496">
        <v>24</v>
      </c>
      <c r="H2496">
        <v>3</v>
      </c>
      <c r="I2496">
        <v>0</v>
      </c>
      <c r="J2496">
        <v>1</v>
      </c>
      <c r="K2496">
        <v>4</v>
      </c>
      <c r="L2496">
        <v>0</v>
      </c>
      <c r="M2496">
        <v>4</v>
      </c>
      <c r="N2496">
        <v>4</v>
      </c>
      <c r="O2496">
        <v>1.3</v>
      </c>
      <c r="P2496">
        <v>0.3</v>
      </c>
      <c r="Z2496">
        <v>4</v>
      </c>
      <c r="AA2496">
        <v>0</v>
      </c>
      <c r="AB2496">
        <v>0</v>
      </c>
    </row>
    <row r="2497" spans="1:28" x14ac:dyDescent="0.25">
      <c r="A2497">
        <v>2008</v>
      </c>
      <c r="B2497">
        <v>297</v>
      </c>
      <c r="C2497" t="s">
        <v>637</v>
      </c>
      <c r="D2497" t="str">
        <f>IFERROR(INDEX('Draft Master List'!E:F,MATCH(C2497,'Draft Master List'!E:E,0),2),"N/A")</f>
        <v>N/A</v>
      </c>
      <c r="E2497" t="s">
        <v>7</v>
      </c>
      <c r="F2497">
        <v>29</v>
      </c>
      <c r="G2497" t="s">
        <v>74</v>
      </c>
      <c r="H2497">
        <v>16</v>
      </c>
      <c r="I2497">
        <v>16</v>
      </c>
      <c r="J2497">
        <v>1</v>
      </c>
      <c r="K2497">
        <v>5</v>
      </c>
      <c r="L2497">
        <v>0</v>
      </c>
      <c r="M2497">
        <v>5</v>
      </c>
      <c r="N2497">
        <v>5</v>
      </c>
      <c r="O2497">
        <v>0.3</v>
      </c>
      <c r="P2497">
        <v>0.1</v>
      </c>
      <c r="Q2497">
        <v>87</v>
      </c>
      <c r="R2497">
        <v>53</v>
      </c>
      <c r="S2497">
        <v>593</v>
      </c>
      <c r="T2497">
        <v>11.2</v>
      </c>
      <c r="U2497">
        <v>4</v>
      </c>
      <c r="V2497">
        <v>31</v>
      </c>
      <c r="W2497">
        <v>3.3</v>
      </c>
      <c r="X2497">
        <v>37.1</v>
      </c>
      <c r="Y2497" s="2">
        <v>0.60899999999999999</v>
      </c>
      <c r="Z2497">
        <v>598</v>
      </c>
      <c r="AA2497">
        <v>4</v>
      </c>
      <c r="AB2497">
        <v>2</v>
      </c>
    </row>
    <row r="2498" spans="1:28" x14ac:dyDescent="0.25">
      <c r="A2498">
        <v>2008</v>
      </c>
      <c r="B2498">
        <v>298</v>
      </c>
      <c r="C2498" t="s">
        <v>1465</v>
      </c>
      <c r="D2498" t="str">
        <f>IFERROR(INDEX('Draft Master List'!E:F,MATCH(C2498,'Draft Master List'!E:E,0),2),"N/A")</f>
        <v>N/A</v>
      </c>
      <c r="E2498" t="s">
        <v>19</v>
      </c>
      <c r="F2498">
        <v>28</v>
      </c>
      <c r="G2498" t="s">
        <v>74</v>
      </c>
      <c r="H2498">
        <v>12</v>
      </c>
      <c r="I2498">
        <v>12</v>
      </c>
      <c r="J2498">
        <v>1</v>
      </c>
      <c r="K2498">
        <v>-4</v>
      </c>
      <c r="L2498">
        <v>0</v>
      </c>
      <c r="M2498">
        <v>-4</v>
      </c>
      <c r="N2498">
        <v>-4</v>
      </c>
      <c r="O2498">
        <v>-0.3</v>
      </c>
      <c r="P2498">
        <v>0.1</v>
      </c>
      <c r="Q2498">
        <v>58</v>
      </c>
      <c r="R2498">
        <v>31</v>
      </c>
      <c r="S2498">
        <v>400</v>
      </c>
      <c r="T2498">
        <v>12.9</v>
      </c>
      <c r="U2498">
        <v>2</v>
      </c>
      <c r="V2498">
        <v>90</v>
      </c>
      <c r="W2498">
        <v>2.6</v>
      </c>
      <c r="X2498">
        <v>33.299999999999997</v>
      </c>
      <c r="Y2498" s="2">
        <v>0.53400000000000003</v>
      </c>
      <c r="Z2498">
        <v>396</v>
      </c>
      <c r="AA2498">
        <v>2</v>
      </c>
      <c r="AB2498">
        <v>0</v>
      </c>
    </row>
    <row r="2499" spans="1:28" x14ac:dyDescent="0.25">
      <c r="A2499">
        <v>2008</v>
      </c>
      <c r="B2499">
        <v>299</v>
      </c>
      <c r="C2499" t="s">
        <v>1466</v>
      </c>
      <c r="D2499" t="str">
        <f>IFERROR(INDEX('Draft Master List'!E:F,MATCH(C2499,'Draft Master List'!E:E,0),2),"N/A")</f>
        <v>N/A</v>
      </c>
      <c r="E2499" t="s">
        <v>34</v>
      </c>
      <c r="F2499">
        <v>33</v>
      </c>
      <c r="G2499" t="s">
        <v>77</v>
      </c>
      <c r="H2499">
        <v>13</v>
      </c>
      <c r="I2499">
        <v>1</v>
      </c>
      <c r="J2499">
        <v>1</v>
      </c>
      <c r="K2499">
        <v>1</v>
      </c>
      <c r="L2499">
        <v>1</v>
      </c>
      <c r="M2499">
        <v>1</v>
      </c>
      <c r="N2499">
        <v>1</v>
      </c>
      <c r="O2499">
        <v>0.1</v>
      </c>
      <c r="P2499">
        <v>0.1</v>
      </c>
      <c r="Q2499">
        <v>1</v>
      </c>
      <c r="R2499">
        <v>1</v>
      </c>
      <c r="S2499">
        <v>4</v>
      </c>
      <c r="T2499">
        <v>4</v>
      </c>
      <c r="U2499">
        <v>0</v>
      </c>
      <c r="V2499">
        <v>4</v>
      </c>
      <c r="W2499">
        <v>0.1</v>
      </c>
      <c r="X2499">
        <v>0.3</v>
      </c>
      <c r="Y2499" s="2">
        <v>1</v>
      </c>
      <c r="Z2499">
        <v>5</v>
      </c>
      <c r="AA2499">
        <v>1</v>
      </c>
      <c r="AB2499">
        <v>0</v>
      </c>
    </row>
    <row r="2500" spans="1:28" x14ac:dyDescent="0.25">
      <c r="A2500">
        <v>2008</v>
      </c>
      <c r="B2500">
        <v>300</v>
      </c>
      <c r="C2500" t="s">
        <v>1322</v>
      </c>
      <c r="D2500" t="str">
        <f>IFERROR(INDEX('Draft Master List'!E:F,MATCH(C2500,'Draft Master List'!E:E,0),2),"N/A")</f>
        <v>N/A</v>
      </c>
      <c r="E2500" t="s">
        <v>26</v>
      </c>
      <c r="F2500">
        <v>25</v>
      </c>
      <c r="G2500" t="s">
        <v>1069</v>
      </c>
      <c r="H2500">
        <v>13</v>
      </c>
      <c r="I2500">
        <v>7</v>
      </c>
      <c r="J2500">
        <v>1</v>
      </c>
      <c r="K2500">
        <v>-1</v>
      </c>
      <c r="L2500">
        <v>0</v>
      </c>
      <c r="M2500">
        <v>-1</v>
      </c>
      <c r="N2500">
        <v>-1</v>
      </c>
      <c r="O2500">
        <v>-0.1</v>
      </c>
      <c r="P2500">
        <v>0.1</v>
      </c>
      <c r="Q2500">
        <v>61</v>
      </c>
      <c r="R2500">
        <v>40</v>
      </c>
      <c r="S2500">
        <v>645</v>
      </c>
      <c r="T2500">
        <v>16.100000000000001</v>
      </c>
      <c r="U2500">
        <v>3</v>
      </c>
      <c r="V2500">
        <v>72</v>
      </c>
      <c r="W2500">
        <v>3.1</v>
      </c>
      <c r="X2500">
        <v>49.6</v>
      </c>
      <c r="Y2500" s="2">
        <v>0.65600000000000003</v>
      </c>
      <c r="Z2500">
        <v>644</v>
      </c>
      <c r="AA2500">
        <v>3</v>
      </c>
      <c r="AB2500">
        <v>1</v>
      </c>
    </row>
    <row r="2501" spans="1:28" x14ac:dyDescent="0.25">
      <c r="A2501">
        <v>2008</v>
      </c>
      <c r="B2501">
        <v>301</v>
      </c>
      <c r="C2501" t="s">
        <v>430</v>
      </c>
      <c r="D2501" t="str">
        <f>IFERROR(INDEX('Draft Master List'!E:F,MATCH(C2501,'Draft Master List'!E:E,0),2),"N/A")</f>
        <v>2262008</v>
      </c>
      <c r="E2501" t="s">
        <v>16</v>
      </c>
      <c r="F2501">
        <v>23</v>
      </c>
      <c r="G2501" t="s">
        <v>77</v>
      </c>
      <c r="H2501">
        <v>16</v>
      </c>
      <c r="I2501">
        <v>6</v>
      </c>
      <c r="J2501">
        <v>1</v>
      </c>
      <c r="K2501">
        <v>-2</v>
      </c>
      <c r="L2501">
        <v>0</v>
      </c>
      <c r="M2501">
        <v>-2</v>
      </c>
      <c r="N2501">
        <v>-2</v>
      </c>
      <c r="O2501">
        <v>-0.1</v>
      </c>
      <c r="P2501">
        <v>0.1</v>
      </c>
      <c r="Q2501">
        <v>32</v>
      </c>
      <c r="R2501">
        <v>15</v>
      </c>
      <c r="S2501">
        <v>226</v>
      </c>
      <c r="T2501">
        <v>15.1</v>
      </c>
      <c r="U2501">
        <v>2</v>
      </c>
      <c r="V2501">
        <v>60</v>
      </c>
      <c r="W2501">
        <v>0.9</v>
      </c>
      <c r="X2501">
        <v>14.1</v>
      </c>
      <c r="Y2501" s="2">
        <v>0.46899999999999997</v>
      </c>
      <c r="Z2501">
        <v>224</v>
      </c>
      <c r="AA2501">
        <v>2</v>
      </c>
      <c r="AB2501">
        <v>0</v>
      </c>
    </row>
    <row r="2502" spans="1:28" x14ac:dyDescent="0.25">
      <c r="A2502">
        <v>2008</v>
      </c>
      <c r="B2502">
        <v>302</v>
      </c>
      <c r="C2502" t="s">
        <v>1308</v>
      </c>
      <c r="D2502" t="str">
        <f>IFERROR(INDEX('Draft Master List'!E:F,MATCH(C2502,'Draft Master List'!E:E,0),2),"N/A")</f>
        <v>N/A</v>
      </c>
      <c r="E2502" t="s">
        <v>64</v>
      </c>
      <c r="F2502">
        <v>28</v>
      </c>
      <c r="G2502" t="s">
        <v>77</v>
      </c>
      <c r="H2502">
        <v>11</v>
      </c>
      <c r="I2502">
        <v>7</v>
      </c>
      <c r="J2502">
        <v>1</v>
      </c>
      <c r="K2502">
        <v>-4</v>
      </c>
      <c r="L2502">
        <v>0</v>
      </c>
      <c r="M2502">
        <v>-4</v>
      </c>
      <c r="N2502">
        <v>-4</v>
      </c>
      <c r="O2502">
        <v>-0.4</v>
      </c>
      <c r="P2502">
        <v>0.1</v>
      </c>
      <c r="Q2502">
        <v>45</v>
      </c>
      <c r="R2502">
        <v>17</v>
      </c>
      <c r="S2502">
        <v>170</v>
      </c>
      <c r="T2502">
        <v>10</v>
      </c>
      <c r="U2502">
        <v>1</v>
      </c>
      <c r="V2502">
        <v>19</v>
      </c>
      <c r="W2502">
        <v>1.5</v>
      </c>
      <c r="X2502">
        <v>15.5</v>
      </c>
      <c r="Y2502" s="2">
        <v>0.378</v>
      </c>
      <c r="Z2502">
        <v>166</v>
      </c>
      <c r="AA2502">
        <v>1</v>
      </c>
      <c r="AB2502">
        <v>0</v>
      </c>
    </row>
    <row r="2503" spans="1:28" x14ac:dyDescent="0.25">
      <c r="A2503">
        <v>2008</v>
      </c>
      <c r="B2503">
        <v>303</v>
      </c>
      <c r="C2503" t="s">
        <v>505</v>
      </c>
      <c r="D2503" t="str">
        <f>IFERROR(INDEX('Draft Master List'!E:F,MATCH(C2503,'Draft Master List'!E:E,0),2),"N/A")</f>
        <v>2492007</v>
      </c>
      <c r="E2503" t="s">
        <v>223</v>
      </c>
      <c r="F2503">
        <v>23</v>
      </c>
      <c r="H2503">
        <v>10</v>
      </c>
      <c r="I2503">
        <v>0</v>
      </c>
      <c r="J2503">
        <v>1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0.1</v>
      </c>
      <c r="Q2503">
        <v>12</v>
      </c>
      <c r="R2503">
        <v>6</v>
      </c>
      <c r="S2503">
        <v>119</v>
      </c>
      <c r="T2503">
        <v>19.8</v>
      </c>
      <c r="U2503">
        <v>1</v>
      </c>
      <c r="V2503">
        <v>80</v>
      </c>
      <c r="W2503">
        <v>0.6</v>
      </c>
      <c r="X2503">
        <v>11.9</v>
      </c>
      <c r="Y2503" s="2">
        <v>0.5</v>
      </c>
      <c r="Z2503">
        <v>119</v>
      </c>
      <c r="AA2503">
        <v>1</v>
      </c>
      <c r="AB2503">
        <v>2</v>
      </c>
    </row>
    <row r="2504" spans="1:28" x14ac:dyDescent="0.25">
      <c r="A2504">
        <v>2008</v>
      </c>
      <c r="B2504">
        <v>304</v>
      </c>
      <c r="C2504" t="s">
        <v>501</v>
      </c>
      <c r="D2504" t="str">
        <f>IFERROR(INDEX('Draft Master List'!E:F,MATCH(C2504,'Draft Master List'!E:E,0),2),"N/A")</f>
        <v>2352007</v>
      </c>
      <c r="E2504" t="s">
        <v>32</v>
      </c>
      <c r="F2504">
        <v>25</v>
      </c>
      <c r="G2504" t="s">
        <v>660</v>
      </c>
      <c r="H2504">
        <v>15</v>
      </c>
      <c r="I2504">
        <v>2</v>
      </c>
      <c r="J2504">
        <v>1</v>
      </c>
      <c r="K2504">
        <v>1</v>
      </c>
      <c r="L2504">
        <v>0</v>
      </c>
      <c r="M2504">
        <v>1</v>
      </c>
      <c r="N2504">
        <v>1</v>
      </c>
      <c r="O2504">
        <v>0.1</v>
      </c>
      <c r="P2504">
        <v>0.1</v>
      </c>
      <c r="Q2504">
        <v>45</v>
      </c>
      <c r="R2504">
        <v>32</v>
      </c>
      <c r="S2504">
        <v>359</v>
      </c>
      <c r="T2504">
        <v>11.2</v>
      </c>
      <c r="U2504">
        <v>3</v>
      </c>
      <c r="V2504">
        <v>31</v>
      </c>
      <c r="W2504">
        <v>2.1</v>
      </c>
      <c r="X2504">
        <v>23.9</v>
      </c>
      <c r="Y2504" s="2">
        <v>0.71099999999999997</v>
      </c>
      <c r="Z2504">
        <v>360</v>
      </c>
      <c r="AA2504">
        <v>3</v>
      </c>
      <c r="AB2504">
        <v>0</v>
      </c>
    </row>
    <row r="2505" spans="1:28" x14ac:dyDescent="0.25">
      <c r="A2505">
        <v>2008</v>
      </c>
      <c r="B2505">
        <v>305</v>
      </c>
      <c r="C2505" t="s">
        <v>709</v>
      </c>
      <c r="D2505" t="str">
        <f>IFERROR(INDEX('Draft Master List'!E:F,MATCH(C2505,'Draft Master List'!E:E,0),2),"N/A")</f>
        <v>N/A</v>
      </c>
      <c r="E2505" t="s">
        <v>23</v>
      </c>
      <c r="F2505">
        <v>40</v>
      </c>
      <c r="G2505" t="s">
        <v>213</v>
      </c>
      <c r="H2505">
        <v>16</v>
      </c>
      <c r="I2505">
        <v>0</v>
      </c>
      <c r="J2505">
        <v>1</v>
      </c>
      <c r="K2505">
        <v>18</v>
      </c>
      <c r="L2505">
        <v>0</v>
      </c>
      <c r="M2505">
        <v>18</v>
      </c>
      <c r="N2505">
        <v>18</v>
      </c>
      <c r="O2505">
        <v>1.1000000000000001</v>
      </c>
      <c r="P2505">
        <v>0.1</v>
      </c>
      <c r="Z2505">
        <v>18</v>
      </c>
      <c r="AA2505">
        <v>0</v>
      </c>
      <c r="AB2505">
        <v>1</v>
      </c>
    </row>
    <row r="2506" spans="1:28" x14ac:dyDescent="0.25">
      <c r="A2506">
        <v>2008</v>
      </c>
      <c r="B2506">
        <v>306</v>
      </c>
      <c r="C2506" t="s">
        <v>1371</v>
      </c>
      <c r="D2506" t="str">
        <f>IFERROR(INDEX('Draft Master List'!E:F,MATCH(C2506,'Draft Master List'!E:E,0),2),"N/A")</f>
        <v>N/A</v>
      </c>
      <c r="E2506" t="s">
        <v>24</v>
      </c>
      <c r="F2506">
        <v>32</v>
      </c>
      <c r="G2506" t="s">
        <v>1467</v>
      </c>
      <c r="H2506">
        <v>16</v>
      </c>
      <c r="I2506">
        <v>15</v>
      </c>
      <c r="J2506">
        <v>1</v>
      </c>
      <c r="K2506">
        <v>4</v>
      </c>
      <c r="L2506">
        <v>0</v>
      </c>
      <c r="M2506">
        <v>4</v>
      </c>
      <c r="N2506">
        <v>4</v>
      </c>
      <c r="O2506">
        <v>0.3</v>
      </c>
      <c r="P2506">
        <v>0.1</v>
      </c>
      <c r="Q2506">
        <v>124</v>
      </c>
      <c r="R2506">
        <v>81</v>
      </c>
      <c r="S2506">
        <v>1043</v>
      </c>
      <c r="T2506">
        <v>12.9</v>
      </c>
      <c r="U2506">
        <v>7</v>
      </c>
      <c r="V2506">
        <v>49</v>
      </c>
      <c r="W2506">
        <v>5.0999999999999996</v>
      </c>
      <c r="X2506">
        <v>65.2</v>
      </c>
      <c r="Y2506" s="2">
        <v>0.65300000000000002</v>
      </c>
      <c r="Z2506">
        <v>1047</v>
      </c>
      <c r="AA2506">
        <v>7</v>
      </c>
      <c r="AB2506">
        <v>1</v>
      </c>
    </row>
    <row r="2507" spans="1:28" x14ac:dyDescent="0.25">
      <c r="A2507">
        <v>2008</v>
      </c>
      <c r="B2507">
        <v>307</v>
      </c>
      <c r="C2507" t="s">
        <v>1468</v>
      </c>
      <c r="D2507" t="str">
        <f>IFERROR(INDEX('Draft Master List'!E:F,MATCH(C2507,'Draft Master List'!E:E,0),2),"N/A")</f>
        <v>N/A</v>
      </c>
      <c r="E2507" t="s">
        <v>4</v>
      </c>
      <c r="F2507">
        <v>25</v>
      </c>
      <c r="G2507" t="s">
        <v>74</v>
      </c>
      <c r="H2507">
        <v>16</v>
      </c>
      <c r="I2507">
        <v>11</v>
      </c>
      <c r="J2507">
        <v>1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0.1</v>
      </c>
      <c r="Q2507">
        <v>63</v>
      </c>
      <c r="R2507">
        <v>37</v>
      </c>
      <c r="S2507">
        <v>364</v>
      </c>
      <c r="T2507">
        <v>9.8000000000000007</v>
      </c>
      <c r="U2507">
        <v>3</v>
      </c>
      <c r="V2507">
        <v>32</v>
      </c>
      <c r="W2507">
        <v>2.2999999999999998</v>
      </c>
      <c r="X2507">
        <v>22.8</v>
      </c>
      <c r="Y2507" s="2">
        <v>0.58699999999999997</v>
      </c>
      <c r="Z2507">
        <v>364</v>
      </c>
      <c r="AA2507">
        <v>3</v>
      </c>
      <c r="AB2507">
        <v>0</v>
      </c>
    </row>
    <row r="2508" spans="1:28" x14ac:dyDescent="0.25">
      <c r="A2508">
        <v>2008</v>
      </c>
      <c r="B2508">
        <v>308</v>
      </c>
      <c r="C2508" t="s">
        <v>1469</v>
      </c>
      <c r="D2508" t="str">
        <f>IFERROR(INDEX('Draft Master List'!E:F,MATCH(C2508,'Draft Master List'!E:E,0),2),"N/A")</f>
        <v>N/A</v>
      </c>
      <c r="E2508" t="s">
        <v>669</v>
      </c>
      <c r="F2508">
        <v>27</v>
      </c>
      <c r="H2508">
        <v>15</v>
      </c>
      <c r="I2508">
        <v>11</v>
      </c>
      <c r="J2508">
        <v>1</v>
      </c>
      <c r="K2508">
        <v>13</v>
      </c>
      <c r="L2508">
        <v>0</v>
      </c>
      <c r="M2508">
        <v>13</v>
      </c>
      <c r="N2508">
        <v>13</v>
      </c>
      <c r="O2508">
        <v>0.9</v>
      </c>
      <c r="P2508">
        <v>0.1</v>
      </c>
      <c r="Q2508">
        <v>39</v>
      </c>
      <c r="R2508">
        <v>36</v>
      </c>
      <c r="S2508">
        <v>430</v>
      </c>
      <c r="T2508">
        <v>11.9</v>
      </c>
      <c r="U2508">
        <v>2</v>
      </c>
      <c r="V2508">
        <v>38</v>
      </c>
      <c r="W2508">
        <v>2.4</v>
      </c>
      <c r="X2508">
        <v>28.7</v>
      </c>
      <c r="Y2508" s="2">
        <v>0.92300000000000004</v>
      </c>
      <c r="Z2508">
        <v>443</v>
      </c>
      <c r="AA2508">
        <v>2</v>
      </c>
      <c r="AB2508">
        <v>0</v>
      </c>
    </row>
    <row r="2509" spans="1:28" x14ac:dyDescent="0.25">
      <c r="A2509">
        <v>2008</v>
      </c>
      <c r="B2509">
        <v>309</v>
      </c>
      <c r="C2509" t="s">
        <v>1470</v>
      </c>
      <c r="D2509" t="str">
        <f>IFERROR(INDEX('Draft Master List'!E:F,MATCH(C2509,'Draft Master List'!E:E,0),2),"N/A")</f>
        <v>N/A</v>
      </c>
      <c r="E2509" t="s">
        <v>4</v>
      </c>
      <c r="F2509">
        <v>25</v>
      </c>
      <c r="G2509" t="s">
        <v>77</v>
      </c>
      <c r="H2509">
        <v>8</v>
      </c>
      <c r="I2509">
        <v>1</v>
      </c>
      <c r="J2509">
        <v>1</v>
      </c>
      <c r="K2509">
        <v>1</v>
      </c>
      <c r="L2509">
        <v>0</v>
      </c>
      <c r="M2509">
        <v>1</v>
      </c>
      <c r="N2509">
        <v>1</v>
      </c>
      <c r="O2509">
        <v>0.1</v>
      </c>
      <c r="P2509">
        <v>0.1</v>
      </c>
      <c r="Q2509">
        <v>13</v>
      </c>
      <c r="R2509">
        <v>5</v>
      </c>
      <c r="S2509">
        <v>30</v>
      </c>
      <c r="T2509">
        <v>6</v>
      </c>
      <c r="U2509">
        <v>1</v>
      </c>
      <c r="V2509">
        <v>10</v>
      </c>
      <c r="W2509">
        <v>0.6</v>
      </c>
      <c r="X2509">
        <v>3.8</v>
      </c>
      <c r="Y2509" s="2">
        <v>0.38500000000000001</v>
      </c>
      <c r="Z2509">
        <v>31</v>
      </c>
      <c r="AA2509">
        <v>1</v>
      </c>
      <c r="AB2509">
        <v>0</v>
      </c>
    </row>
    <row r="2510" spans="1:28" x14ac:dyDescent="0.25">
      <c r="A2510">
        <v>2007</v>
      </c>
      <c r="B2510">
        <v>1</v>
      </c>
      <c r="C2510" t="s">
        <v>640</v>
      </c>
      <c r="D2510" t="str">
        <f>IFERROR(INDEX('Draft Master List'!E:F,MATCH(C2510,'Draft Master List'!E:E,0),2),"N/A")</f>
        <v>N/A</v>
      </c>
      <c r="E2510" t="s">
        <v>7</v>
      </c>
      <c r="F2510">
        <v>26</v>
      </c>
      <c r="G2510" t="s">
        <v>76</v>
      </c>
      <c r="H2510">
        <v>16</v>
      </c>
      <c r="I2510">
        <v>16</v>
      </c>
      <c r="J2510">
        <v>325</v>
      </c>
      <c r="K2510">
        <v>1262</v>
      </c>
      <c r="L2510">
        <v>11</v>
      </c>
      <c r="M2510">
        <v>32</v>
      </c>
      <c r="N2510">
        <v>3.9</v>
      </c>
      <c r="O2510">
        <v>78.900000000000006</v>
      </c>
      <c r="P2510">
        <v>20.3</v>
      </c>
      <c r="Q2510">
        <v>60</v>
      </c>
      <c r="R2510">
        <v>47</v>
      </c>
      <c r="S2510">
        <v>389</v>
      </c>
      <c r="T2510">
        <v>8.3000000000000007</v>
      </c>
      <c r="U2510">
        <v>0</v>
      </c>
      <c r="V2510">
        <v>54</v>
      </c>
      <c r="W2510">
        <v>2.9</v>
      </c>
      <c r="X2510">
        <v>24.3</v>
      </c>
      <c r="Y2510" s="2">
        <v>0.78300000000000003</v>
      </c>
      <c r="Z2510">
        <v>1651</v>
      </c>
      <c r="AA2510">
        <v>11</v>
      </c>
      <c r="AB2510">
        <v>6</v>
      </c>
    </row>
    <row r="2511" spans="1:28" x14ac:dyDescent="0.25">
      <c r="A2511">
        <v>2007</v>
      </c>
      <c r="B2511">
        <v>2</v>
      </c>
      <c r="C2511" t="s">
        <v>1378</v>
      </c>
      <c r="D2511" t="str">
        <f>IFERROR(INDEX('Draft Master List'!E:F,MATCH(C2511,'Draft Master List'!E:E,0),2),"N/A")</f>
        <v>N/A</v>
      </c>
      <c r="E2511" t="s">
        <v>10</v>
      </c>
      <c r="F2511">
        <v>29</v>
      </c>
      <c r="G2511" t="s">
        <v>76</v>
      </c>
      <c r="H2511">
        <v>16</v>
      </c>
      <c r="I2511">
        <v>16</v>
      </c>
      <c r="J2511">
        <v>324</v>
      </c>
      <c r="K2511">
        <v>1222</v>
      </c>
      <c r="L2511">
        <v>7</v>
      </c>
      <c r="M2511">
        <v>27</v>
      </c>
      <c r="N2511">
        <v>3.8</v>
      </c>
      <c r="O2511">
        <v>76.400000000000006</v>
      </c>
      <c r="P2511">
        <v>20.3</v>
      </c>
      <c r="Q2511">
        <v>39</v>
      </c>
      <c r="R2511">
        <v>24</v>
      </c>
      <c r="S2511">
        <v>204</v>
      </c>
      <c r="T2511">
        <v>8.5</v>
      </c>
      <c r="U2511">
        <v>0</v>
      </c>
      <c r="V2511">
        <v>26</v>
      </c>
      <c r="W2511">
        <v>1.5</v>
      </c>
      <c r="X2511">
        <v>12.8</v>
      </c>
      <c r="Y2511" s="2">
        <v>0.61499999999999999</v>
      </c>
      <c r="Z2511">
        <v>1426</v>
      </c>
      <c r="AA2511">
        <v>7</v>
      </c>
      <c r="AB2511">
        <v>5</v>
      </c>
    </row>
    <row r="2512" spans="1:28" x14ac:dyDescent="0.25">
      <c r="A2512">
        <v>2007</v>
      </c>
      <c r="B2512">
        <v>3</v>
      </c>
      <c r="C2512" t="s">
        <v>837</v>
      </c>
      <c r="D2512" t="str">
        <f>IFERROR(INDEX('Draft Master List'!E:F,MATCH(C2512,'Draft Master List'!E:E,0),2),"N/A")</f>
        <v>N/A</v>
      </c>
      <c r="E2512" t="s">
        <v>24</v>
      </c>
      <c r="F2512">
        <v>27</v>
      </c>
      <c r="G2512" t="s">
        <v>76</v>
      </c>
      <c r="H2512">
        <v>15</v>
      </c>
      <c r="I2512">
        <v>15</v>
      </c>
      <c r="J2512">
        <v>321</v>
      </c>
      <c r="K2512">
        <v>1316</v>
      </c>
      <c r="L2512">
        <v>2</v>
      </c>
      <c r="M2512">
        <v>32</v>
      </c>
      <c r="N2512">
        <v>4.0999999999999996</v>
      </c>
      <c r="O2512">
        <v>87.7</v>
      </c>
      <c r="P2512">
        <v>21.4</v>
      </c>
      <c r="Q2512">
        <v>31</v>
      </c>
      <c r="R2512">
        <v>23</v>
      </c>
      <c r="S2512">
        <v>164</v>
      </c>
      <c r="T2512">
        <v>7.1</v>
      </c>
      <c r="U2512">
        <v>0</v>
      </c>
      <c r="V2512">
        <v>22</v>
      </c>
      <c r="W2512">
        <v>1.5</v>
      </c>
      <c r="X2512">
        <v>10.9</v>
      </c>
      <c r="Y2512" s="2">
        <v>0.74199999999999999</v>
      </c>
      <c r="Z2512">
        <v>1480</v>
      </c>
      <c r="AA2512">
        <v>2</v>
      </c>
      <c r="AB2512">
        <v>4</v>
      </c>
    </row>
    <row r="2513" spans="1:28" x14ac:dyDescent="0.25">
      <c r="A2513">
        <v>2007</v>
      </c>
      <c r="B2513">
        <v>4</v>
      </c>
      <c r="C2513" t="s">
        <v>724</v>
      </c>
      <c r="D2513" t="str">
        <f>IFERROR(INDEX('Draft Master List'!E:F,MATCH(C2513,'Draft Master List'!E:E,0),2),"N/A")</f>
        <v>N/A</v>
      </c>
      <c r="E2513" t="s">
        <v>13</v>
      </c>
      <c r="F2513">
        <v>28</v>
      </c>
      <c r="G2513" t="s">
        <v>76</v>
      </c>
      <c r="H2513">
        <v>16</v>
      </c>
      <c r="I2513">
        <v>16</v>
      </c>
      <c r="J2513">
        <v>315</v>
      </c>
      <c r="K2513">
        <v>1474</v>
      </c>
      <c r="L2513">
        <v>15</v>
      </c>
      <c r="M2513">
        <v>49</v>
      </c>
      <c r="N2513">
        <v>4.7</v>
      </c>
      <c r="O2513">
        <v>92.1</v>
      </c>
      <c r="P2513">
        <v>19.7</v>
      </c>
      <c r="Q2513">
        <v>86</v>
      </c>
      <c r="R2513">
        <v>60</v>
      </c>
      <c r="S2513">
        <v>475</v>
      </c>
      <c r="T2513">
        <v>7.9</v>
      </c>
      <c r="U2513">
        <v>3</v>
      </c>
      <c r="V2513">
        <v>36</v>
      </c>
      <c r="W2513">
        <v>3.8</v>
      </c>
      <c r="X2513">
        <v>29.7</v>
      </c>
      <c r="Y2513" s="2">
        <v>0.69799999999999995</v>
      </c>
      <c r="Z2513">
        <v>1949</v>
      </c>
      <c r="AA2513">
        <v>18</v>
      </c>
      <c r="AB2513">
        <v>0</v>
      </c>
    </row>
    <row r="2514" spans="1:28" x14ac:dyDescent="0.25">
      <c r="A2514">
        <v>2007</v>
      </c>
      <c r="B2514">
        <v>5</v>
      </c>
      <c r="C2514" t="s">
        <v>671</v>
      </c>
      <c r="D2514" t="str">
        <f>IFERROR(INDEX('Draft Master List'!E:F,MATCH(C2514,'Draft Master List'!E:E,0),2),"N/A")</f>
        <v>N/A</v>
      </c>
      <c r="E2514" t="s">
        <v>32</v>
      </c>
      <c r="F2514">
        <v>29</v>
      </c>
      <c r="G2514" t="s">
        <v>76</v>
      </c>
      <c r="H2514">
        <v>16</v>
      </c>
      <c r="I2514">
        <v>14</v>
      </c>
      <c r="J2514">
        <v>310</v>
      </c>
      <c r="K2514">
        <v>1119</v>
      </c>
      <c r="L2514">
        <v>1</v>
      </c>
      <c r="M2514">
        <v>36</v>
      </c>
      <c r="N2514">
        <v>3.6</v>
      </c>
      <c r="O2514">
        <v>69.900000000000006</v>
      </c>
      <c r="P2514">
        <v>19.399999999999999</v>
      </c>
      <c r="Q2514">
        <v>34</v>
      </c>
      <c r="R2514">
        <v>28</v>
      </c>
      <c r="S2514">
        <v>217</v>
      </c>
      <c r="T2514">
        <v>7.8</v>
      </c>
      <c r="U2514">
        <v>1</v>
      </c>
      <c r="V2514">
        <v>25</v>
      </c>
      <c r="W2514">
        <v>1.8</v>
      </c>
      <c r="X2514">
        <v>13.6</v>
      </c>
      <c r="Y2514" s="2">
        <v>0.82399999999999995</v>
      </c>
      <c r="Z2514">
        <v>1336</v>
      </c>
      <c r="AA2514">
        <v>2</v>
      </c>
      <c r="AB2514">
        <v>2</v>
      </c>
    </row>
    <row r="2515" spans="1:28" x14ac:dyDescent="0.25">
      <c r="A2515">
        <v>2007</v>
      </c>
      <c r="B2515">
        <v>6</v>
      </c>
      <c r="C2515" t="s">
        <v>516</v>
      </c>
      <c r="D2515" t="str">
        <f>IFERROR(INDEX('Draft Master List'!E:F,MATCH(C2515,'Draft Master List'!E:E,0),2),"N/A")</f>
        <v>452006</v>
      </c>
      <c r="E2515" t="s">
        <v>28</v>
      </c>
      <c r="F2515">
        <v>23</v>
      </c>
      <c r="G2515" t="s">
        <v>76</v>
      </c>
      <c r="H2515">
        <v>16</v>
      </c>
      <c r="I2515">
        <v>16</v>
      </c>
      <c r="J2515">
        <v>303</v>
      </c>
      <c r="K2515">
        <v>1110</v>
      </c>
      <c r="L2515">
        <v>7</v>
      </c>
      <c r="M2515">
        <v>28</v>
      </c>
      <c r="N2515">
        <v>3.7</v>
      </c>
      <c r="O2515">
        <v>69.400000000000006</v>
      </c>
      <c r="P2515">
        <v>18.899999999999999</v>
      </c>
      <c r="Q2515">
        <v>31</v>
      </c>
      <c r="R2515">
        <v>20</v>
      </c>
      <c r="S2515">
        <v>114</v>
      </c>
      <c r="T2515">
        <v>5.7</v>
      </c>
      <c r="U2515">
        <v>0</v>
      </c>
      <c r="V2515">
        <v>15</v>
      </c>
      <c r="W2515">
        <v>1.3</v>
      </c>
      <c r="X2515">
        <v>7.1</v>
      </c>
      <c r="Y2515" s="2">
        <v>0.64500000000000002</v>
      </c>
      <c r="Z2515">
        <v>1224</v>
      </c>
      <c r="AA2515">
        <v>7</v>
      </c>
      <c r="AB2515">
        <v>5</v>
      </c>
    </row>
    <row r="2516" spans="1:28" x14ac:dyDescent="0.25">
      <c r="A2516">
        <v>2007</v>
      </c>
      <c r="B2516">
        <v>7</v>
      </c>
      <c r="C2516" t="s">
        <v>1374</v>
      </c>
      <c r="D2516" t="str">
        <f>IFERROR(INDEX('Draft Master List'!E:F,MATCH(C2516,'Draft Master List'!E:E,0),2),"N/A")</f>
        <v>N/A</v>
      </c>
      <c r="E2516" t="s">
        <v>64</v>
      </c>
      <c r="F2516">
        <v>28</v>
      </c>
      <c r="G2516" t="s">
        <v>76</v>
      </c>
      <c r="H2516">
        <v>15</v>
      </c>
      <c r="I2516">
        <v>15</v>
      </c>
      <c r="J2516">
        <v>298</v>
      </c>
      <c r="K2516">
        <v>1304</v>
      </c>
      <c r="L2516">
        <v>9</v>
      </c>
      <c r="M2516">
        <v>66</v>
      </c>
      <c r="N2516">
        <v>4.4000000000000004</v>
      </c>
      <c r="O2516">
        <v>86.9</v>
      </c>
      <c r="P2516">
        <v>19.899999999999999</v>
      </c>
      <c r="Q2516">
        <v>39</v>
      </c>
      <c r="R2516">
        <v>30</v>
      </c>
      <c r="S2516">
        <v>248</v>
      </c>
      <c r="T2516">
        <v>8.3000000000000007</v>
      </c>
      <c r="U2516">
        <v>2</v>
      </c>
      <c r="V2516">
        <v>34</v>
      </c>
      <c r="W2516">
        <v>2</v>
      </c>
      <c r="X2516">
        <v>16.5</v>
      </c>
      <c r="Y2516" s="2">
        <v>0.76900000000000002</v>
      </c>
      <c r="Z2516">
        <v>1552</v>
      </c>
      <c r="AA2516">
        <v>11</v>
      </c>
      <c r="AB2516">
        <v>4</v>
      </c>
    </row>
    <row r="2517" spans="1:28" x14ac:dyDescent="0.25">
      <c r="A2517">
        <v>2007</v>
      </c>
      <c r="B2517">
        <v>8</v>
      </c>
      <c r="C2517" t="s">
        <v>1193</v>
      </c>
      <c r="D2517" t="str">
        <f>IFERROR(INDEX('Draft Master List'!E:F,MATCH(C2517,'Draft Master List'!E:E,0),2),"N/A")</f>
        <v>N/A</v>
      </c>
      <c r="E2517" t="s">
        <v>3</v>
      </c>
      <c r="F2517">
        <v>26</v>
      </c>
      <c r="G2517" t="s">
        <v>76</v>
      </c>
      <c r="H2517">
        <v>15</v>
      </c>
      <c r="I2517">
        <v>15</v>
      </c>
      <c r="J2517">
        <v>294</v>
      </c>
      <c r="K2517">
        <v>1207</v>
      </c>
      <c r="L2517">
        <v>7</v>
      </c>
      <c r="M2517">
        <v>46</v>
      </c>
      <c r="N2517">
        <v>4.0999999999999996</v>
      </c>
      <c r="O2517">
        <v>80.5</v>
      </c>
      <c r="P2517">
        <v>19.600000000000001</v>
      </c>
      <c r="Q2517">
        <v>49</v>
      </c>
      <c r="R2517">
        <v>43</v>
      </c>
      <c r="S2517">
        <v>231</v>
      </c>
      <c r="T2517">
        <v>5.4</v>
      </c>
      <c r="U2517">
        <v>1</v>
      </c>
      <c r="V2517">
        <v>30</v>
      </c>
      <c r="W2517">
        <v>2.9</v>
      </c>
      <c r="X2517">
        <v>15.4</v>
      </c>
      <c r="Y2517" s="2">
        <v>0.878</v>
      </c>
      <c r="Z2517">
        <v>1438</v>
      </c>
      <c r="AA2517">
        <v>8</v>
      </c>
      <c r="AB2517">
        <v>4</v>
      </c>
    </row>
    <row r="2518" spans="1:28" x14ac:dyDescent="0.25">
      <c r="A2518">
        <v>2007</v>
      </c>
      <c r="B2518">
        <v>9</v>
      </c>
      <c r="C2518" t="s">
        <v>439</v>
      </c>
      <c r="D2518" t="str">
        <f>IFERROR(INDEX('Draft Master List'!E:F,MATCH(C2518,'Draft Master List'!E:E,0),2),"N/A")</f>
        <v>122007</v>
      </c>
      <c r="E2518" t="s">
        <v>29</v>
      </c>
      <c r="F2518">
        <v>21</v>
      </c>
      <c r="G2518" t="s">
        <v>76</v>
      </c>
      <c r="H2518">
        <v>13</v>
      </c>
      <c r="I2518">
        <v>13</v>
      </c>
      <c r="J2518">
        <v>280</v>
      </c>
      <c r="K2518">
        <v>1115</v>
      </c>
      <c r="L2518">
        <v>7</v>
      </c>
      <c r="M2518">
        <v>56</v>
      </c>
      <c r="N2518">
        <v>4</v>
      </c>
      <c r="O2518">
        <v>85.8</v>
      </c>
      <c r="P2518">
        <v>21.5</v>
      </c>
      <c r="Q2518">
        <v>26</v>
      </c>
      <c r="R2518">
        <v>18</v>
      </c>
      <c r="S2518">
        <v>184</v>
      </c>
      <c r="T2518">
        <v>10.199999999999999</v>
      </c>
      <c r="U2518">
        <v>0</v>
      </c>
      <c r="V2518">
        <v>30</v>
      </c>
      <c r="W2518">
        <v>1.4</v>
      </c>
      <c r="X2518">
        <v>14.2</v>
      </c>
      <c r="Y2518" s="2">
        <v>0.69199999999999995</v>
      </c>
      <c r="Z2518">
        <v>1299</v>
      </c>
      <c r="AA2518">
        <v>7</v>
      </c>
      <c r="AB2518">
        <v>2</v>
      </c>
    </row>
    <row r="2519" spans="1:28" x14ac:dyDescent="0.25">
      <c r="A2519">
        <v>2007</v>
      </c>
      <c r="B2519">
        <v>10</v>
      </c>
      <c r="C2519" t="s">
        <v>726</v>
      </c>
      <c r="D2519" t="str">
        <f>IFERROR(INDEX('Draft Master List'!E:F,MATCH(C2519,'Draft Master List'!E:E,0),2),"N/A")</f>
        <v>N/A</v>
      </c>
      <c r="E2519" t="s">
        <v>6</v>
      </c>
      <c r="F2519">
        <v>28</v>
      </c>
      <c r="G2519" t="s">
        <v>76</v>
      </c>
      <c r="H2519">
        <v>15</v>
      </c>
      <c r="I2519">
        <v>15</v>
      </c>
      <c r="J2519">
        <v>278</v>
      </c>
      <c r="K2519">
        <v>1333</v>
      </c>
      <c r="L2519">
        <v>7</v>
      </c>
      <c r="M2519">
        <v>36</v>
      </c>
      <c r="N2519">
        <v>4.8</v>
      </c>
      <c r="O2519">
        <v>88.9</v>
      </c>
      <c r="P2519">
        <v>18.5</v>
      </c>
      <c r="Q2519">
        <v>118</v>
      </c>
      <c r="R2519">
        <v>90</v>
      </c>
      <c r="S2519">
        <v>771</v>
      </c>
      <c r="T2519">
        <v>8.6</v>
      </c>
      <c r="U2519">
        <v>5</v>
      </c>
      <c r="V2519">
        <v>57</v>
      </c>
      <c r="W2519">
        <v>6</v>
      </c>
      <c r="X2519">
        <v>51.4</v>
      </c>
      <c r="Y2519" s="2">
        <v>0.76300000000000001</v>
      </c>
      <c r="Z2519">
        <v>2104</v>
      </c>
      <c r="AA2519">
        <v>12</v>
      </c>
      <c r="AB2519">
        <v>2</v>
      </c>
    </row>
    <row r="2520" spans="1:28" x14ac:dyDescent="0.25">
      <c r="A2520">
        <v>2007</v>
      </c>
      <c r="B2520">
        <v>11</v>
      </c>
      <c r="C2520" t="s">
        <v>513</v>
      </c>
      <c r="D2520" t="str">
        <f>IFERROR(INDEX('Draft Master List'!E:F,MATCH(C2520,'Draft Master List'!E:E,0),2),"N/A")</f>
        <v>302006</v>
      </c>
      <c r="E2520" t="s">
        <v>20</v>
      </c>
      <c r="F2520">
        <v>24</v>
      </c>
      <c r="G2520" t="s">
        <v>76</v>
      </c>
      <c r="H2520">
        <v>15</v>
      </c>
      <c r="I2520">
        <v>15</v>
      </c>
      <c r="J2520">
        <v>261</v>
      </c>
      <c r="K2520">
        <v>1072</v>
      </c>
      <c r="L2520">
        <v>12</v>
      </c>
      <c r="M2520">
        <v>23</v>
      </c>
      <c r="N2520">
        <v>4.0999999999999996</v>
      </c>
      <c r="O2520">
        <v>71.5</v>
      </c>
      <c r="P2520">
        <v>17.399999999999999</v>
      </c>
      <c r="Q2520">
        <v>48</v>
      </c>
      <c r="R2520">
        <v>41</v>
      </c>
      <c r="S2520">
        <v>364</v>
      </c>
      <c r="T2520">
        <v>8.9</v>
      </c>
      <c r="U2520">
        <v>3</v>
      </c>
      <c r="V2520">
        <v>73</v>
      </c>
      <c r="W2520">
        <v>2.7</v>
      </c>
      <c r="X2520">
        <v>24.3</v>
      </c>
      <c r="Y2520" s="2">
        <v>0.85399999999999998</v>
      </c>
      <c r="Z2520">
        <v>1436</v>
      </c>
      <c r="AA2520">
        <v>15</v>
      </c>
      <c r="AB2520">
        <v>0</v>
      </c>
    </row>
    <row r="2521" spans="1:28" x14ac:dyDescent="0.25">
      <c r="A2521">
        <v>2007</v>
      </c>
      <c r="B2521">
        <v>12</v>
      </c>
      <c r="C2521" t="s">
        <v>941</v>
      </c>
      <c r="D2521" t="str">
        <f>IFERROR(INDEX('Draft Master List'!E:F,MATCH(C2521,'Draft Master List'!E:E,0),2),"N/A")</f>
        <v>N/A</v>
      </c>
      <c r="E2521" t="s">
        <v>34</v>
      </c>
      <c r="F2521">
        <v>24</v>
      </c>
      <c r="G2521" t="s">
        <v>76</v>
      </c>
      <c r="H2521">
        <v>15</v>
      </c>
      <c r="I2521">
        <v>15</v>
      </c>
      <c r="J2521">
        <v>260</v>
      </c>
      <c r="K2521">
        <v>1102</v>
      </c>
      <c r="L2521">
        <v>5</v>
      </c>
      <c r="M2521">
        <v>43</v>
      </c>
      <c r="N2521">
        <v>4.2</v>
      </c>
      <c r="O2521">
        <v>73.5</v>
      </c>
      <c r="P2521">
        <v>17.3</v>
      </c>
      <c r="Q2521">
        <v>69</v>
      </c>
      <c r="R2521">
        <v>53</v>
      </c>
      <c r="S2521">
        <v>436</v>
      </c>
      <c r="T2521">
        <v>8.1999999999999993</v>
      </c>
      <c r="U2521">
        <v>1</v>
      </c>
      <c r="V2521">
        <v>23</v>
      </c>
      <c r="W2521">
        <v>3.5</v>
      </c>
      <c r="X2521">
        <v>29.1</v>
      </c>
      <c r="Y2521" s="2">
        <v>0.76800000000000002</v>
      </c>
      <c r="Z2521">
        <v>1538</v>
      </c>
      <c r="AA2521">
        <v>6</v>
      </c>
      <c r="AB2521">
        <v>4</v>
      </c>
    </row>
    <row r="2522" spans="1:28" x14ac:dyDescent="0.25">
      <c r="A2522">
        <v>2007</v>
      </c>
      <c r="B2522">
        <v>13</v>
      </c>
      <c r="C2522" t="s">
        <v>1421</v>
      </c>
      <c r="D2522" t="str">
        <f>IFERROR(INDEX('Draft Master List'!E:F,MATCH(C2522,'Draft Master List'!E:E,0),2),"N/A")</f>
        <v>N/A</v>
      </c>
      <c r="E2522" t="s">
        <v>22</v>
      </c>
      <c r="F2522">
        <v>27</v>
      </c>
      <c r="G2522" t="s">
        <v>76</v>
      </c>
      <c r="H2522">
        <v>16</v>
      </c>
      <c r="I2522">
        <v>16</v>
      </c>
      <c r="J2522">
        <v>247</v>
      </c>
      <c r="K2522">
        <v>876</v>
      </c>
      <c r="L2522">
        <v>3</v>
      </c>
      <c r="M2522">
        <v>20</v>
      </c>
      <c r="N2522">
        <v>3.5</v>
      </c>
      <c r="O2522">
        <v>54.8</v>
      </c>
      <c r="P2522">
        <v>15.4</v>
      </c>
      <c r="Q2522">
        <v>36</v>
      </c>
      <c r="R2522">
        <v>25</v>
      </c>
      <c r="S2522">
        <v>182</v>
      </c>
      <c r="T2522">
        <v>7.3</v>
      </c>
      <c r="U2522">
        <v>1</v>
      </c>
      <c r="V2522">
        <v>23</v>
      </c>
      <c r="W2522">
        <v>1.6</v>
      </c>
      <c r="X2522">
        <v>11.4</v>
      </c>
      <c r="Y2522" s="2">
        <v>0.69399999999999995</v>
      </c>
      <c r="Z2522">
        <v>1058</v>
      </c>
      <c r="AA2522">
        <v>4</v>
      </c>
      <c r="AB2522">
        <v>7</v>
      </c>
    </row>
    <row r="2523" spans="1:28" x14ac:dyDescent="0.25">
      <c r="A2523">
        <v>2007</v>
      </c>
      <c r="B2523">
        <v>14</v>
      </c>
      <c r="C2523" t="s">
        <v>94</v>
      </c>
      <c r="D2523" t="str">
        <f>IFERROR(INDEX('Draft Master List'!E:F,MATCH(C2523,'Draft Master List'!E:E,0),2),"N/A")</f>
        <v>72007</v>
      </c>
      <c r="E2523" t="s">
        <v>18</v>
      </c>
      <c r="F2523">
        <v>22</v>
      </c>
      <c r="G2523" t="s">
        <v>76</v>
      </c>
      <c r="H2523">
        <v>14</v>
      </c>
      <c r="I2523">
        <v>9</v>
      </c>
      <c r="J2523">
        <v>238</v>
      </c>
      <c r="K2523">
        <v>1341</v>
      </c>
      <c r="L2523">
        <v>12</v>
      </c>
      <c r="M2523">
        <v>73</v>
      </c>
      <c r="N2523">
        <v>5.6</v>
      </c>
      <c r="O2523">
        <v>95.8</v>
      </c>
      <c r="P2523">
        <v>17</v>
      </c>
      <c r="Q2523">
        <v>28</v>
      </c>
      <c r="R2523">
        <v>19</v>
      </c>
      <c r="S2523">
        <v>268</v>
      </c>
      <c r="T2523">
        <v>14.1</v>
      </c>
      <c r="U2523">
        <v>1</v>
      </c>
      <c r="V2523">
        <v>60</v>
      </c>
      <c r="W2523">
        <v>1.4</v>
      </c>
      <c r="X2523">
        <v>19.100000000000001</v>
      </c>
      <c r="Y2523" s="2">
        <v>0.67900000000000005</v>
      </c>
      <c r="Z2523">
        <v>1609</v>
      </c>
      <c r="AA2523">
        <v>13</v>
      </c>
      <c r="AB2523">
        <v>4</v>
      </c>
    </row>
    <row r="2524" spans="1:28" x14ac:dyDescent="0.25">
      <c r="A2524">
        <v>2007</v>
      </c>
      <c r="B2524">
        <v>15</v>
      </c>
      <c r="C2524" t="s">
        <v>582</v>
      </c>
      <c r="D2524" t="str">
        <f>IFERROR(INDEX('Draft Master List'!E:F,MATCH(C2524,'Draft Master List'!E:E,0),2),"N/A")</f>
        <v>N/A</v>
      </c>
      <c r="E2524" t="s">
        <v>223</v>
      </c>
      <c r="F2524">
        <v>24</v>
      </c>
      <c r="G2524" t="s">
        <v>76</v>
      </c>
      <c r="H2524">
        <v>12</v>
      </c>
      <c r="I2524">
        <v>12</v>
      </c>
      <c r="J2524">
        <v>237</v>
      </c>
      <c r="K2524">
        <v>1002</v>
      </c>
      <c r="L2524">
        <v>5</v>
      </c>
      <c r="M2524">
        <v>54</v>
      </c>
      <c r="N2524">
        <v>4.2</v>
      </c>
      <c r="O2524">
        <v>83.5</v>
      </c>
      <c r="P2524">
        <v>19.8</v>
      </c>
      <c r="Q2524">
        <v>52</v>
      </c>
      <c r="R2524">
        <v>38</v>
      </c>
      <c r="S2524">
        <v>271</v>
      </c>
      <c r="T2524">
        <v>7.1</v>
      </c>
      <c r="U2524">
        <v>1</v>
      </c>
      <c r="V2524">
        <v>37</v>
      </c>
      <c r="W2524">
        <v>3.2</v>
      </c>
      <c r="X2524">
        <v>22.6</v>
      </c>
      <c r="Y2524" s="2">
        <v>0.73099999999999998</v>
      </c>
      <c r="Z2524">
        <v>1273</v>
      </c>
      <c r="AA2524">
        <v>6</v>
      </c>
      <c r="AB2524">
        <v>5</v>
      </c>
    </row>
    <row r="2525" spans="1:28" x14ac:dyDescent="0.25">
      <c r="A2525">
        <v>2007</v>
      </c>
      <c r="B2525">
        <v>16</v>
      </c>
      <c r="C2525" t="s">
        <v>1418</v>
      </c>
      <c r="D2525" t="str">
        <f>IFERROR(INDEX('Draft Master List'!E:F,MATCH(C2525,'Draft Master List'!E:E,0),2),"N/A")</f>
        <v>N/A</v>
      </c>
      <c r="E2525" t="s">
        <v>21</v>
      </c>
      <c r="F2525">
        <v>32</v>
      </c>
      <c r="G2525" t="s">
        <v>76</v>
      </c>
      <c r="H2525">
        <v>16</v>
      </c>
      <c r="I2525">
        <v>15</v>
      </c>
      <c r="J2525">
        <v>227</v>
      </c>
      <c r="K2525">
        <v>720</v>
      </c>
      <c r="L2525">
        <v>4</v>
      </c>
      <c r="M2525">
        <v>38</v>
      </c>
      <c r="N2525">
        <v>3.2</v>
      </c>
      <c r="O2525">
        <v>45</v>
      </c>
      <c r="P2525">
        <v>14.2</v>
      </c>
      <c r="Q2525">
        <v>59</v>
      </c>
      <c r="R2525">
        <v>37</v>
      </c>
      <c r="S2525">
        <v>238</v>
      </c>
      <c r="T2525">
        <v>6.4</v>
      </c>
      <c r="U2525">
        <v>0</v>
      </c>
      <c r="V2525">
        <v>35</v>
      </c>
      <c r="W2525">
        <v>2.2999999999999998</v>
      </c>
      <c r="X2525">
        <v>14.9</v>
      </c>
      <c r="Y2525" s="2">
        <v>0.627</v>
      </c>
      <c r="Z2525">
        <v>958</v>
      </c>
      <c r="AA2525">
        <v>4</v>
      </c>
      <c r="AB2525">
        <v>2</v>
      </c>
    </row>
    <row r="2526" spans="1:28" x14ac:dyDescent="0.25">
      <c r="A2526">
        <v>2007</v>
      </c>
      <c r="B2526">
        <v>17</v>
      </c>
      <c r="C2526" t="s">
        <v>1331</v>
      </c>
      <c r="D2526" t="str">
        <f>IFERROR(INDEX('Draft Master List'!E:F,MATCH(C2526,'Draft Master List'!E:E,0),2),"N/A")</f>
        <v>N/A</v>
      </c>
      <c r="E2526" t="s">
        <v>4</v>
      </c>
      <c r="F2526">
        <v>31</v>
      </c>
      <c r="G2526" t="s">
        <v>76</v>
      </c>
      <c r="H2526">
        <v>15</v>
      </c>
      <c r="I2526">
        <v>15</v>
      </c>
      <c r="J2526">
        <v>223</v>
      </c>
      <c r="K2526">
        <v>1202</v>
      </c>
      <c r="L2526">
        <v>5</v>
      </c>
      <c r="M2526">
        <v>80</v>
      </c>
      <c r="N2526">
        <v>5.4</v>
      </c>
      <c r="O2526">
        <v>80.099999999999994</v>
      </c>
      <c r="P2526">
        <v>14.9</v>
      </c>
      <c r="Q2526">
        <v>14</v>
      </c>
      <c r="R2526">
        <v>9</v>
      </c>
      <c r="S2526">
        <v>58</v>
      </c>
      <c r="T2526">
        <v>6.4</v>
      </c>
      <c r="U2526">
        <v>0</v>
      </c>
      <c r="V2526">
        <v>18</v>
      </c>
      <c r="W2526">
        <v>0.6</v>
      </c>
      <c r="X2526">
        <v>3.9</v>
      </c>
      <c r="Y2526" s="2">
        <v>0.64300000000000002</v>
      </c>
      <c r="Z2526">
        <v>1260</v>
      </c>
      <c r="AA2526">
        <v>5</v>
      </c>
      <c r="AB2526">
        <v>2</v>
      </c>
    </row>
    <row r="2527" spans="1:28" x14ac:dyDescent="0.25">
      <c r="A2527">
        <v>2007</v>
      </c>
      <c r="B2527">
        <v>18</v>
      </c>
      <c r="C2527" t="s">
        <v>1375</v>
      </c>
      <c r="D2527" t="str">
        <f>IFERROR(INDEX('Draft Master List'!E:F,MATCH(C2527,'Draft Master List'!E:E,0),2),"N/A")</f>
        <v>N/A</v>
      </c>
      <c r="E2527" t="s">
        <v>16</v>
      </c>
      <c r="F2527">
        <v>27</v>
      </c>
      <c r="G2527" t="s">
        <v>643</v>
      </c>
      <c r="H2527">
        <v>14</v>
      </c>
      <c r="I2527">
        <v>7</v>
      </c>
      <c r="J2527">
        <v>222</v>
      </c>
      <c r="K2527">
        <v>1009</v>
      </c>
      <c r="L2527">
        <v>4</v>
      </c>
      <c r="M2527">
        <v>48</v>
      </c>
      <c r="N2527">
        <v>4.5</v>
      </c>
      <c r="O2527">
        <v>72.099999999999994</v>
      </c>
      <c r="P2527">
        <v>15.9</v>
      </c>
      <c r="Q2527">
        <v>32</v>
      </c>
      <c r="R2527">
        <v>23</v>
      </c>
      <c r="S2527">
        <v>188</v>
      </c>
      <c r="T2527">
        <v>8.1999999999999993</v>
      </c>
      <c r="U2527">
        <v>0</v>
      </c>
      <c r="V2527">
        <v>17</v>
      </c>
      <c r="W2527">
        <v>1.6</v>
      </c>
      <c r="X2527">
        <v>13.4</v>
      </c>
      <c r="Y2527" s="2">
        <v>0.71899999999999997</v>
      </c>
      <c r="Z2527">
        <v>1197</v>
      </c>
      <c r="AA2527">
        <v>4</v>
      </c>
      <c r="AB2527">
        <v>3</v>
      </c>
    </row>
    <row r="2528" spans="1:28" x14ac:dyDescent="0.25">
      <c r="A2528">
        <v>2007</v>
      </c>
      <c r="B2528">
        <v>19</v>
      </c>
      <c r="C2528" t="s">
        <v>702</v>
      </c>
      <c r="D2528" t="str">
        <f>IFERROR(INDEX('Draft Master List'!E:F,MATCH(C2528,'Draft Master List'!E:E,0),2),"N/A")</f>
        <v>N/A</v>
      </c>
      <c r="E2528" t="s">
        <v>14</v>
      </c>
      <c r="F2528">
        <v>27</v>
      </c>
      <c r="G2528" t="s">
        <v>703</v>
      </c>
      <c r="H2528">
        <v>15</v>
      </c>
      <c r="I2528">
        <v>10</v>
      </c>
      <c r="J2528">
        <v>222</v>
      </c>
      <c r="K2528">
        <v>898</v>
      </c>
      <c r="L2528">
        <v>10</v>
      </c>
      <c r="M2528">
        <v>28</v>
      </c>
      <c r="N2528">
        <v>4</v>
      </c>
      <c r="O2528">
        <v>59.9</v>
      </c>
      <c r="P2528">
        <v>14.8</v>
      </c>
      <c r="Q2528">
        <v>69</v>
      </c>
      <c r="R2528">
        <v>49</v>
      </c>
      <c r="S2528">
        <v>324</v>
      </c>
      <c r="T2528">
        <v>6.6</v>
      </c>
      <c r="U2528">
        <v>0</v>
      </c>
      <c r="V2528">
        <v>21</v>
      </c>
      <c r="W2528">
        <v>3.3</v>
      </c>
      <c r="X2528">
        <v>21.6</v>
      </c>
      <c r="Y2528" s="2">
        <v>0.71</v>
      </c>
      <c r="Z2528">
        <v>1222</v>
      </c>
      <c r="AA2528">
        <v>10</v>
      </c>
      <c r="AB2528">
        <v>1</v>
      </c>
    </row>
    <row r="2529" spans="1:28" x14ac:dyDescent="0.25">
      <c r="A2529">
        <v>2007</v>
      </c>
      <c r="B2529">
        <v>20</v>
      </c>
      <c r="C2529" t="s">
        <v>1434</v>
      </c>
      <c r="D2529" t="str">
        <f>IFERROR(INDEX('Draft Master List'!E:F,MATCH(C2529,'Draft Master List'!E:E,0),2),"N/A")</f>
        <v>N/A</v>
      </c>
      <c r="E2529" t="s">
        <v>19</v>
      </c>
      <c r="F2529">
        <v>30</v>
      </c>
      <c r="G2529" t="s">
        <v>76</v>
      </c>
      <c r="H2529">
        <v>13</v>
      </c>
      <c r="I2529">
        <v>10</v>
      </c>
      <c r="J2529">
        <v>207</v>
      </c>
      <c r="K2529">
        <v>716</v>
      </c>
      <c r="L2529">
        <v>4</v>
      </c>
      <c r="M2529">
        <v>25</v>
      </c>
      <c r="N2529">
        <v>3.5</v>
      </c>
      <c r="O2529">
        <v>55.1</v>
      </c>
      <c r="P2529">
        <v>15.9</v>
      </c>
      <c r="Q2529">
        <v>25</v>
      </c>
      <c r="R2529">
        <v>14</v>
      </c>
      <c r="S2529">
        <v>76</v>
      </c>
      <c r="T2529">
        <v>5.4</v>
      </c>
      <c r="U2529">
        <v>1</v>
      </c>
      <c r="V2529">
        <v>18</v>
      </c>
      <c r="W2529">
        <v>1.1000000000000001</v>
      </c>
      <c r="X2529">
        <v>5.8</v>
      </c>
      <c r="Y2529" s="2">
        <v>0.56000000000000005</v>
      </c>
      <c r="Z2529">
        <v>792</v>
      </c>
      <c r="AA2529">
        <v>5</v>
      </c>
      <c r="AB2529">
        <v>2</v>
      </c>
    </row>
    <row r="2530" spans="1:28" x14ac:dyDescent="0.25">
      <c r="A2530">
        <v>2007</v>
      </c>
      <c r="B2530">
        <v>21</v>
      </c>
      <c r="C2530" t="s">
        <v>576</v>
      </c>
      <c r="D2530" t="str">
        <f>IFERROR(INDEX('Draft Master List'!E:F,MATCH(C2530,'Draft Master List'!E:E,0),2),"N/A")</f>
        <v>N/A</v>
      </c>
      <c r="E2530" t="s">
        <v>27</v>
      </c>
      <c r="F2530">
        <v>24</v>
      </c>
      <c r="H2530">
        <v>16</v>
      </c>
      <c r="I2530">
        <v>0</v>
      </c>
      <c r="J2530">
        <v>204</v>
      </c>
      <c r="K2530">
        <v>975</v>
      </c>
      <c r="L2530">
        <v>10</v>
      </c>
      <c r="M2530">
        <v>54</v>
      </c>
      <c r="N2530">
        <v>4.8</v>
      </c>
      <c r="O2530">
        <v>60.9</v>
      </c>
      <c r="P2530">
        <v>12.8</v>
      </c>
      <c r="Q2530">
        <v>54</v>
      </c>
      <c r="R2530">
        <v>44</v>
      </c>
      <c r="S2530">
        <v>282</v>
      </c>
      <c r="T2530">
        <v>6.4</v>
      </c>
      <c r="U2530">
        <v>2</v>
      </c>
      <c r="V2530">
        <v>29</v>
      </c>
      <c r="W2530">
        <v>2.8</v>
      </c>
      <c r="X2530">
        <v>17.600000000000001</v>
      </c>
      <c r="Y2530" s="2">
        <v>0.81499999999999995</v>
      </c>
      <c r="Z2530">
        <v>1257</v>
      </c>
      <c r="AA2530">
        <v>12</v>
      </c>
      <c r="AB2530">
        <v>3</v>
      </c>
    </row>
    <row r="2531" spans="1:28" x14ac:dyDescent="0.25">
      <c r="A2531">
        <v>2007</v>
      </c>
      <c r="B2531">
        <v>22</v>
      </c>
      <c r="C2531" t="s">
        <v>1195</v>
      </c>
      <c r="D2531" t="str">
        <f>IFERROR(INDEX('Draft Master List'!E:F,MATCH(C2531,'Draft Master List'!E:E,0),2),"N/A")</f>
        <v>N/A</v>
      </c>
      <c r="E2531" t="s">
        <v>9</v>
      </c>
      <c r="F2531">
        <v>25</v>
      </c>
      <c r="G2531" t="s">
        <v>76</v>
      </c>
      <c r="H2531">
        <v>11</v>
      </c>
      <c r="I2531">
        <v>9</v>
      </c>
      <c r="J2531">
        <v>202</v>
      </c>
      <c r="K2531">
        <v>1009</v>
      </c>
      <c r="L2531">
        <v>4</v>
      </c>
      <c r="M2531">
        <v>43</v>
      </c>
      <c r="N2531">
        <v>5</v>
      </c>
      <c r="O2531">
        <v>91.7</v>
      </c>
      <c r="P2531">
        <v>18.399999999999999</v>
      </c>
      <c r="Q2531">
        <v>38</v>
      </c>
      <c r="R2531">
        <v>23</v>
      </c>
      <c r="S2531">
        <v>174</v>
      </c>
      <c r="T2531">
        <v>7.6</v>
      </c>
      <c r="U2531">
        <v>2</v>
      </c>
      <c r="V2531">
        <v>34</v>
      </c>
      <c r="W2531">
        <v>2.1</v>
      </c>
      <c r="X2531">
        <v>15.8</v>
      </c>
      <c r="Y2531" s="2">
        <v>0.60499999999999998</v>
      </c>
      <c r="Z2531">
        <v>1183</v>
      </c>
      <c r="AA2531">
        <v>6</v>
      </c>
      <c r="AB2531">
        <v>5</v>
      </c>
    </row>
    <row r="2532" spans="1:28" x14ac:dyDescent="0.25">
      <c r="A2532">
        <v>2007</v>
      </c>
      <c r="B2532">
        <v>23</v>
      </c>
      <c r="C2532" t="s">
        <v>1248</v>
      </c>
      <c r="D2532" t="str">
        <f>IFERROR(INDEX('Draft Master List'!E:F,MATCH(C2532,'Draft Master List'!E:E,0),2),"N/A")</f>
        <v>N/A</v>
      </c>
      <c r="E2532" t="s">
        <v>63</v>
      </c>
      <c r="F2532">
        <v>25</v>
      </c>
      <c r="G2532" t="s">
        <v>76</v>
      </c>
      <c r="H2532">
        <v>11</v>
      </c>
      <c r="I2532">
        <v>11</v>
      </c>
      <c r="J2532">
        <v>196</v>
      </c>
      <c r="K2532">
        <v>674</v>
      </c>
      <c r="L2532">
        <v>4</v>
      </c>
      <c r="M2532">
        <v>43</v>
      </c>
      <c r="N2532">
        <v>3.4</v>
      </c>
      <c r="O2532">
        <v>61.3</v>
      </c>
      <c r="P2532">
        <v>17.8</v>
      </c>
      <c r="Q2532">
        <v>27</v>
      </c>
      <c r="R2532">
        <v>17</v>
      </c>
      <c r="S2532">
        <v>123</v>
      </c>
      <c r="T2532">
        <v>7.2</v>
      </c>
      <c r="U2532">
        <v>0</v>
      </c>
      <c r="V2532">
        <v>19</v>
      </c>
      <c r="W2532">
        <v>1.5</v>
      </c>
      <c r="X2532">
        <v>11.2</v>
      </c>
      <c r="Y2532" s="2">
        <v>0.63</v>
      </c>
      <c r="Z2532">
        <v>797</v>
      </c>
      <c r="AA2532">
        <v>4</v>
      </c>
      <c r="AB2532">
        <v>3</v>
      </c>
    </row>
    <row r="2533" spans="1:28" x14ac:dyDescent="0.25">
      <c r="A2533">
        <v>2007</v>
      </c>
      <c r="B2533">
        <v>24</v>
      </c>
      <c r="C2533" t="s">
        <v>1471</v>
      </c>
      <c r="D2533" t="str">
        <f>IFERROR(INDEX('Draft Master List'!E:F,MATCH(C2533,'Draft Master List'!E:E,0),2),"N/A")</f>
        <v>N/A</v>
      </c>
      <c r="E2533" t="s">
        <v>23</v>
      </c>
      <c r="F2533">
        <v>29</v>
      </c>
      <c r="G2533" t="s">
        <v>76</v>
      </c>
      <c r="H2533">
        <v>13</v>
      </c>
      <c r="I2533">
        <v>8</v>
      </c>
      <c r="J2533">
        <v>194</v>
      </c>
      <c r="K2533">
        <v>773</v>
      </c>
      <c r="L2533">
        <v>6</v>
      </c>
      <c r="M2533">
        <v>39</v>
      </c>
      <c r="N2533">
        <v>4</v>
      </c>
      <c r="O2533">
        <v>59.5</v>
      </c>
      <c r="P2533">
        <v>14.9</v>
      </c>
      <c r="Q2533">
        <v>26</v>
      </c>
      <c r="R2533">
        <v>17</v>
      </c>
      <c r="S2533">
        <v>112</v>
      </c>
      <c r="T2533">
        <v>6.6</v>
      </c>
      <c r="U2533">
        <v>0</v>
      </c>
      <c r="V2533">
        <v>17</v>
      </c>
      <c r="W2533">
        <v>1.3</v>
      </c>
      <c r="X2533">
        <v>8.6</v>
      </c>
      <c r="Y2533" s="2">
        <v>0.65400000000000003</v>
      </c>
      <c r="Z2533">
        <v>885</v>
      </c>
      <c r="AA2533">
        <v>6</v>
      </c>
      <c r="AB2533">
        <v>1</v>
      </c>
    </row>
    <row r="2534" spans="1:28" x14ac:dyDescent="0.25">
      <c r="A2534">
        <v>2007</v>
      </c>
      <c r="B2534">
        <v>25</v>
      </c>
      <c r="C2534" t="s">
        <v>1253</v>
      </c>
      <c r="D2534" t="str">
        <f>IFERROR(INDEX('Draft Master List'!E:F,MATCH(C2534,'Draft Master List'!E:E,0),2),"N/A")</f>
        <v>N/A</v>
      </c>
      <c r="E2534" t="s">
        <v>5</v>
      </c>
      <c r="F2534">
        <v>25</v>
      </c>
      <c r="G2534" t="s">
        <v>643</v>
      </c>
      <c r="H2534">
        <v>15</v>
      </c>
      <c r="I2534">
        <v>7</v>
      </c>
      <c r="J2534">
        <v>188</v>
      </c>
      <c r="K2534">
        <v>956</v>
      </c>
      <c r="L2534">
        <v>8</v>
      </c>
      <c r="M2534">
        <v>66</v>
      </c>
      <c r="N2534">
        <v>5.0999999999999996</v>
      </c>
      <c r="O2534">
        <v>63.7</v>
      </c>
      <c r="P2534">
        <v>12.5</v>
      </c>
      <c r="Q2534">
        <v>37</v>
      </c>
      <c r="R2534">
        <v>30</v>
      </c>
      <c r="S2534">
        <v>145</v>
      </c>
      <c r="T2534">
        <v>4.8</v>
      </c>
      <c r="U2534">
        <v>0</v>
      </c>
      <c r="V2534">
        <v>21</v>
      </c>
      <c r="W2534">
        <v>2</v>
      </c>
      <c r="X2534">
        <v>9.6999999999999993</v>
      </c>
      <c r="Y2534" s="2">
        <v>0.81100000000000005</v>
      </c>
      <c r="Z2534">
        <v>1101</v>
      </c>
      <c r="AA2534">
        <v>8</v>
      </c>
      <c r="AB2534">
        <v>1</v>
      </c>
    </row>
    <row r="2535" spans="1:28" x14ac:dyDescent="0.25">
      <c r="A2535">
        <v>2007</v>
      </c>
      <c r="B2535">
        <v>26</v>
      </c>
      <c r="C2535" t="s">
        <v>511</v>
      </c>
      <c r="D2535" t="str">
        <f>IFERROR(INDEX('Draft Master List'!E:F,MATCH(C2535,'Draft Master List'!E:E,0),2),"N/A")</f>
        <v>212006</v>
      </c>
      <c r="E2535" t="s">
        <v>30</v>
      </c>
      <c r="F2535">
        <v>22</v>
      </c>
      <c r="G2535" t="s">
        <v>643</v>
      </c>
      <c r="H2535">
        <v>13</v>
      </c>
      <c r="I2535">
        <v>6</v>
      </c>
      <c r="J2535">
        <v>185</v>
      </c>
      <c r="K2535">
        <v>835</v>
      </c>
      <c r="L2535">
        <v>6</v>
      </c>
      <c r="M2535">
        <v>59</v>
      </c>
      <c r="N2535">
        <v>4.5</v>
      </c>
      <c r="O2535">
        <v>64.2</v>
      </c>
      <c r="P2535">
        <v>14.2</v>
      </c>
      <c r="Q2535">
        <v>8</v>
      </c>
      <c r="R2535">
        <v>4</v>
      </c>
      <c r="S2535">
        <v>116</v>
      </c>
      <c r="T2535">
        <v>29</v>
      </c>
      <c r="U2535">
        <v>0</v>
      </c>
      <c r="V2535">
        <v>43</v>
      </c>
      <c r="W2535">
        <v>0.3</v>
      </c>
      <c r="X2535">
        <v>8.9</v>
      </c>
      <c r="Y2535" s="2">
        <v>0.5</v>
      </c>
      <c r="Z2535">
        <v>951</v>
      </c>
      <c r="AA2535">
        <v>6</v>
      </c>
      <c r="AB2535">
        <v>0</v>
      </c>
    </row>
    <row r="2536" spans="1:28" x14ac:dyDescent="0.25">
      <c r="A2536">
        <v>2007</v>
      </c>
      <c r="B2536">
        <v>27</v>
      </c>
      <c r="C2536" t="s">
        <v>1432</v>
      </c>
      <c r="D2536" t="str">
        <f>IFERROR(INDEX('Draft Master List'!E:F,MATCH(C2536,'Draft Master List'!E:E,0),2),"N/A")</f>
        <v>N/A</v>
      </c>
      <c r="E2536" t="s">
        <v>15</v>
      </c>
      <c r="F2536">
        <v>29</v>
      </c>
      <c r="G2536" t="s">
        <v>643</v>
      </c>
      <c r="H2536">
        <v>16</v>
      </c>
      <c r="I2536">
        <v>5</v>
      </c>
      <c r="J2536">
        <v>178</v>
      </c>
      <c r="K2536">
        <v>763</v>
      </c>
      <c r="L2536">
        <v>7</v>
      </c>
      <c r="M2536">
        <v>24</v>
      </c>
      <c r="N2536">
        <v>4.3</v>
      </c>
      <c r="O2536">
        <v>47.7</v>
      </c>
      <c r="P2536">
        <v>11.1</v>
      </c>
      <c r="Q2536">
        <v>67</v>
      </c>
      <c r="R2536">
        <v>52</v>
      </c>
      <c r="S2536">
        <v>374</v>
      </c>
      <c r="T2536">
        <v>7.2</v>
      </c>
      <c r="U2536">
        <v>0</v>
      </c>
      <c r="V2536">
        <v>43</v>
      </c>
      <c r="W2536">
        <v>3.3</v>
      </c>
      <c r="X2536">
        <v>23.4</v>
      </c>
      <c r="Y2536" s="2">
        <v>0.77600000000000002</v>
      </c>
      <c r="Z2536">
        <v>1137</v>
      </c>
      <c r="AA2536">
        <v>7</v>
      </c>
      <c r="AB2536">
        <v>3</v>
      </c>
    </row>
    <row r="2537" spans="1:28" x14ac:dyDescent="0.25">
      <c r="A2537">
        <v>2007</v>
      </c>
      <c r="B2537">
        <v>28</v>
      </c>
      <c r="C2537" t="s">
        <v>1422</v>
      </c>
      <c r="D2537" t="str">
        <f>IFERROR(INDEX('Draft Master List'!E:F,MATCH(C2537,'Draft Master List'!E:E,0),2),"N/A")</f>
        <v>N/A</v>
      </c>
      <c r="E2537" t="s">
        <v>15</v>
      </c>
      <c r="F2537">
        <v>28</v>
      </c>
      <c r="G2537" t="s">
        <v>76</v>
      </c>
      <c r="H2537">
        <v>11</v>
      </c>
      <c r="I2537">
        <v>9</v>
      </c>
      <c r="J2537">
        <v>170</v>
      </c>
      <c r="K2537">
        <v>497</v>
      </c>
      <c r="L2537">
        <v>3</v>
      </c>
      <c r="M2537">
        <v>22</v>
      </c>
      <c r="N2537">
        <v>2.9</v>
      </c>
      <c r="O2537">
        <v>45.2</v>
      </c>
      <c r="P2537">
        <v>15.5</v>
      </c>
      <c r="Q2537">
        <v>15</v>
      </c>
      <c r="R2537">
        <v>13</v>
      </c>
      <c r="S2537">
        <v>110</v>
      </c>
      <c r="T2537">
        <v>8.5</v>
      </c>
      <c r="U2537">
        <v>1</v>
      </c>
      <c r="V2537">
        <v>33</v>
      </c>
      <c r="W2537">
        <v>1.2</v>
      </c>
      <c r="X2537">
        <v>10</v>
      </c>
      <c r="Y2537" s="2">
        <v>0.86699999999999999</v>
      </c>
      <c r="Z2537">
        <v>607</v>
      </c>
      <c r="AA2537">
        <v>4</v>
      </c>
      <c r="AB2537">
        <v>3</v>
      </c>
    </row>
    <row r="2538" spans="1:28" x14ac:dyDescent="0.25">
      <c r="A2538">
        <v>2007</v>
      </c>
      <c r="B2538">
        <v>29</v>
      </c>
      <c r="C2538" t="s">
        <v>1472</v>
      </c>
      <c r="D2538" t="str">
        <f>IFERROR(INDEX('Draft Master List'!E:F,MATCH(C2538,'Draft Master List'!E:E,0),2),"N/A")</f>
        <v>N/A</v>
      </c>
      <c r="E2538" t="s">
        <v>26</v>
      </c>
      <c r="F2538">
        <v>29</v>
      </c>
      <c r="G2538" t="s">
        <v>643</v>
      </c>
      <c r="H2538">
        <v>12</v>
      </c>
      <c r="I2538">
        <v>7</v>
      </c>
      <c r="J2538">
        <v>167</v>
      </c>
      <c r="K2538">
        <v>691</v>
      </c>
      <c r="L2538">
        <v>4</v>
      </c>
      <c r="M2538">
        <v>33</v>
      </c>
      <c r="N2538">
        <v>4.0999999999999996</v>
      </c>
      <c r="O2538">
        <v>57.6</v>
      </c>
      <c r="P2538">
        <v>13.9</v>
      </c>
      <c r="Q2538">
        <v>14</v>
      </c>
      <c r="R2538">
        <v>7</v>
      </c>
      <c r="S2538">
        <v>65</v>
      </c>
      <c r="T2538">
        <v>9.3000000000000007</v>
      </c>
      <c r="U2538">
        <v>0</v>
      </c>
      <c r="V2538">
        <v>21</v>
      </c>
      <c r="W2538">
        <v>0.6</v>
      </c>
      <c r="X2538">
        <v>5.4</v>
      </c>
      <c r="Y2538" s="2">
        <v>0.5</v>
      </c>
      <c r="Z2538">
        <v>756</v>
      </c>
      <c r="AA2538">
        <v>4</v>
      </c>
      <c r="AB2538">
        <v>3</v>
      </c>
    </row>
    <row r="2539" spans="1:28" x14ac:dyDescent="0.25">
      <c r="A2539">
        <v>2007</v>
      </c>
      <c r="B2539">
        <v>30</v>
      </c>
      <c r="C2539" t="s">
        <v>518</v>
      </c>
      <c r="D2539" t="str">
        <f>IFERROR(INDEX('Draft Master List'!E:F,MATCH(C2539,'Draft Master List'!E:E,0),2),"N/A")</f>
        <v>602006</v>
      </c>
      <c r="E2539" t="s">
        <v>4</v>
      </c>
      <c r="F2539">
        <v>22</v>
      </c>
      <c r="H2539">
        <v>15</v>
      </c>
      <c r="I2539">
        <v>0</v>
      </c>
      <c r="J2539">
        <v>167</v>
      </c>
      <c r="K2539">
        <v>768</v>
      </c>
      <c r="L2539">
        <v>9</v>
      </c>
      <c r="M2539">
        <v>57</v>
      </c>
      <c r="N2539">
        <v>4.5999999999999996</v>
      </c>
      <c r="O2539">
        <v>51.2</v>
      </c>
      <c r="P2539">
        <v>11.1</v>
      </c>
      <c r="Q2539">
        <v>55</v>
      </c>
      <c r="R2539">
        <v>40</v>
      </c>
      <c r="S2539">
        <v>407</v>
      </c>
      <c r="T2539">
        <v>10.199999999999999</v>
      </c>
      <c r="U2539">
        <v>0</v>
      </c>
      <c r="V2539">
        <v>43</v>
      </c>
      <c r="W2539">
        <v>2.7</v>
      </c>
      <c r="X2539">
        <v>27.1</v>
      </c>
      <c r="Y2539" s="2">
        <v>0.72699999999999998</v>
      </c>
      <c r="Z2539">
        <v>1175</v>
      </c>
      <c r="AA2539">
        <v>9</v>
      </c>
      <c r="AB2539">
        <v>2</v>
      </c>
    </row>
    <row r="2540" spans="1:28" x14ac:dyDescent="0.25">
      <c r="A2540">
        <v>2007</v>
      </c>
      <c r="B2540">
        <v>31</v>
      </c>
      <c r="C2540" t="s">
        <v>1326</v>
      </c>
      <c r="D2540" t="str">
        <f>IFERROR(INDEX('Draft Master List'!E:F,MATCH(C2540,'Draft Master List'!E:E,0),2),"N/A")</f>
        <v>N/A</v>
      </c>
      <c r="E2540" t="s">
        <v>27</v>
      </c>
      <c r="F2540">
        <v>26</v>
      </c>
      <c r="G2540" t="s">
        <v>76</v>
      </c>
      <c r="H2540">
        <v>16</v>
      </c>
      <c r="I2540">
        <v>16</v>
      </c>
      <c r="J2540">
        <v>164</v>
      </c>
      <c r="K2540">
        <v>588</v>
      </c>
      <c r="L2540">
        <v>2</v>
      </c>
      <c r="M2540">
        <v>25</v>
      </c>
      <c r="N2540">
        <v>3.6</v>
      </c>
      <c r="O2540">
        <v>36.799999999999997</v>
      </c>
      <c r="P2540">
        <v>10.3</v>
      </c>
      <c r="Q2540">
        <v>26</v>
      </c>
      <c r="R2540">
        <v>23</v>
      </c>
      <c r="S2540">
        <v>203</v>
      </c>
      <c r="T2540">
        <v>8.8000000000000007</v>
      </c>
      <c r="U2540">
        <v>0</v>
      </c>
      <c r="V2540">
        <v>24</v>
      </c>
      <c r="W2540">
        <v>1.4</v>
      </c>
      <c r="X2540">
        <v>12.7</v>
      </c>
      <c r="Y2540" s="2">
        <v>0.88500000000000001</v>
      </c>
      <c r="Z2540">
        <v>791</v>
      </c>
      <c r="AA2540">
        <v>2</v>
      </c>
      <c r="AB2540">
        <v>0</v>
      </c>
    </row>
    <row r="2541" spans="1:28" x14ac:dyDescent="0.25">
      <c r="A2541">
        <v>2007</v>
      </c>
      <c r="B2541">
        <v>32</v>
      </c>
      <c r="C2541" t="s">
        <v>693</v>
      </c>
      <c r="D2541" t="str">
        <f>IFERROR(INDEX('Draft Master List'!E:F,MATCH(C2541,'Draft Master List'!E:E,0),2),"N/A")</f>
        <v>N/A</v>
      </c>
      <c r="E2541" t="s">
        <v>25</v>
      </c>
      <c r="F2541">
        <v>28</v>
      </c>
      <c r="G2541" t="s">
        <v>76</v>
      </c>
      <c r="H2541">
        <v>8</v>
      </c>
      <c r="I2541">
        <v>8</v>
      </c>
      <c r="J2541">
        <v>158</v>
      </c>
      <c r="K2541">
        <v>559</v>
      </c>
      <c r="L2541">
        <v>3</v>
      </c>
      <c r="M2541">
        <v>54</v>
      </c>
      <c r="N2541">
        <v>3.5</v>
      </c>
      <c r="O2541">
        <v>69.900000000000006</v>
      </c>
      <c r="P2541">
        <v>19.8</v>
      </c>
      <c r="Q2541">
        <v>41</v>
      </c>
      <c r="R2541">
        <v>30</v>
      </c>
      <c r="S2541">
        <v>186</v>
      </c>
      <c r="T2541">
        <v>6.2</v>
      </c>
      <c r="U2541">
        <v>1</v>
      </c>
      <c r="V2541">
        <v>30</v>
      </c>
      <c r="W2541">
        <v>3.8</v>
      </c>
      <c r="X2541">
        <v>23.3</v>
      </c>
      <c r="Y2541" s="2">
        <v>0.73199999999999998</v>
      </c>
      <c r="Z2541">
        <v>745</v>
      </c>
      <c r="AA2541">
        <v>4</v>
      </c>
      <c r="AB2541">
        <v>1</v>
      </c>
    </row>
    <row r="2542" spans="1:28" x14ac:dyDescent="0.25">
      <c r="A2542">
        <v>2007</v>
      </c>
      <c r="B2542">
        <v>33</v>
      </c>
      <c r="C2542" t="s">
        <v>98</v>
      </c>
      <c r="D2542" t="str">
        <f>IFERROR(INDEX('Draft Master List'!E:F,MATCH(C2542,'Draft Master List'!E:E,0),2),"N/A")</f>
        <v>22006</v>
      </c>
      <c r="E2542" t="s">
        <v>0</v>
      </c>
      <c r="F2542">
        <v>22</v>
      </c>
      <c r="G2542" t="s">
        <v>722</v>
      </c>
      <c r="H2542">
        <v>12</v>
      </c>
      <c r="I2542">
        <v>10</v>
      </c>
      <c r="J2542">
        <v>157</v>
      </c>
      <c r="K2542">
        <v>581</v>
      </c>
      <c r="L2542">
        <v>4</v>
      </c>
      <c r="M2542">
        <v>22</v>
      </c>
      <c r="N2542">
        <v>3.7</v>
      </c>
      <c r="O2542">
        <v>48.4</v>
      </c>
      <c r="P2542">
        <v>13.1</v>
      </c>
      <c r="Q2542">
        <v>98</v>
      </c>
      <c r="R2542">
        <v>73</v>
      </c>
      <c r="S2542">
        <v>417</v>
      </c>
      <c r="T2542">
        <v>5.7</v>
      </c>
      <c r="U2542">
        <v>2</v>
      </c>
      <c r="V2542">
        <v>25</v>
      </c>
      <c r="W2542">
        <v>6.1</v>
      </c>
      <c r="X2542">
        <v>34.799999999999997</v>
      </c>
      <c r="Y2542" s="2">
        <v>0.745</v>
      </c>
      <c r="Z2542">
        <v>998</v>
      </c>
      <c r="AA2542">
        <v>6</v>
      </c>
      <c r="AB2542">
        <v>8</v>
      </c>
    </row>
    <row r="2543" spans="1:28" x14ac:dyDescent="0.25">
      <c r="A2543">
        <v>2007</v>
      </c>
      <c r="B2543">
        <v>34</v>
      </c>
      <c r="C2543" t="s">
        <v>696</v>
      </c>
      <c r="D2543" t="str">
        <f>IFERROR(INDEX('Draft Master List'!E:F,MATCH(C2543,'Draft Master List'!E:E,0),2),"N/A")</f>
        <v>N/A</v>
      </c>
      <c r="E2543" t="s">
        <v>18</v>
      </c>
      <c r="F2543">
        <v>28</v>
      </c>
      <c r="G2543" t="s">
        <v>76</v>
      </c>
      <c r="H2543">
        <v>14</v>
      </c>
      <c r="I2543">
        <v>8</v>
      </c>
      <c r="J2543">
        <v>157</v>
      </c>
      <c r="K2543">
        <v>844</v>
      </c>
      <c r="L2543">
        <v>7</v>
      </c>
      <c r="M2543">
        <v>84</v>
      </c>
      <c r="N2543">
        <v>5.4</v>
      </c>
      <c r="O2543">
        <v>60.3</v>
      </c>
      <c r="P2543">
        <v>11.2</v>
      </c>
      <c r="Q2543">
        <v>43</v>
      </c>
      <c r="R2543">
        <v>29</v>
      </c>
      <c r="S2543">
        <v>281</v>
      </c>
      <c r="T2543">
        <v>9.6999999999999993</v>
      </c>
      <c r="U2543">
        <v>0</v>
      </c>
      <c r="V2543">
        <v>50</v>
      </c>
      <c r="W2543">
        <v>2.1</v>
      </c>
      <c r="X2543">
        <v>20.100000000000001</v>
      </c>
      <c r="Y2543" s="2">
        <v>0.67400000000000004</v>
      </c>
      <c r="Z2543">
        <v>1125</v>
      </c>
      <c r="AA2543">
        <v>7</v>
      </c>
      <c r="AB2543">
        <v>5</v>
      </c>
    </row>
    <row r="2544" spans="1:28" x14ac:dyDescent="0.25">
      <c r="A2544">
        <v>2007</v>
      </c>
      <c r="B2544">
        <v>35</v>
      </c>
      <c r="C2544" t="s">
        <v>1428</v>
      </c>
      <c r="D2544" t="str">
        <f>IFERROR(INDEX('Draft Master List'!E:F,MATCH(C2544,'Draft Master List'!E:E,0),2),"N/A")</f>
        <v>N/A</v>
      </c>
      <c r="E2544" t="s">
        <v>12</v>
      </c>
      <c r="F2544">
        <v>25</v>
      </c>
      <c r="G2544" t="s">
        <v>76</v>
      </c>
      <c r="H2544">
        <v>13</v>
      </c>
      <c r="I2544">
        <v>10</v>
      </c>
      <c r="J2544">
        <v>153</v>
      </c>
      <c r="K2544">
        <v>581</v>
      </c>
      <c r="L2544">
        <v>8</v>
      </c>
      <c r="M2544">
        <v>34</v>
      </c>
      <c r="N2544">
        <v>3.8</v>
      </c>
      <c r="O2544">
        <v>44.7</v>
      </c>
      <c r="P2544">
        <v>11.8</v>
      </c>
      <c r="Q2544">
        <v>44</v>
      </c>
      <c r="R2544">
        <v>32</v>
      </c>
      <c r="S2544">
        <v>197</v>
      </c>
      <c r="T2544">
        <v>6.2</v>
      </c>
      <c r="U2544">
        <v>0</v>
      </c>
      <c r="V2544">
        <v>16</v>
      </c>
      <c r="W2544">
        <v>2.5</v>
      </c>
      <c r="X2544">
        <v>15.2</v>
      </c>
      <c r="Y2544" s="2">
        <v>0.72699999999999998</v>
      </c>
      <c r="Z2544">
        <v>778</v>
      </c>
      <c r="AA2544">
        <v>8</v>
      </c>
      <c r="AB2544">
        <v>2</v>
      </c>
    </row>
    <row r="2545" spans="1:28" x14ac:dyDescent="0.25">
      <c r="A2545">
        <v>2007</v>
      </c>
      <c r="B2545">
        <v>36</v>
      </c>
      <c r="C2545" t="s">
        <v>94</v>
      </c>
      <c r="D2545" t="str">
        <f>IFERROR(INDEX('Draft Master List'!E:F,MATCH(C2545,'Draft Master List'!E:E,0),2),"N/A")</f>
        <v>72007</v>
      </c>
      <c r="E2545" t="s">
        <v>63</v>
      </c>
      <c r="F2545">
        <v>28</v>
      </c>
      <c r="G2545" t="s">
        <v>643</v>
      </c>
      <c r="H2545">
        <v>16</v>
      </c>
      <c r="I2545">
        <v>5</v>
      </c>
      <c r="J2545">
        <v>151</v>
      </c>
      <c r="K2545">
        <v>510</v>
      </c>
      <c r="L2545">
        <v>3</v>
      </c>
      <c r="M2545">
        <v>21</v>
      </c>
      <c r="N2545">
        <v>3.4</v>
      </c>
      <c r="O2545">
        <v>31.9</v>
      </c>
      <c r="P2545">
        <v>9.4</v>
      </c>
      <c r="Q2545">
        <v>65</v>
      </c>
      <c r="R2545">
        <v>51</v>
      </c>
      <c r="S2545">
        <v>420</v>
      </c>
      <c r="T2545">
        <v>8.1999999999999993</v>
      </c>
      <c r="U2545">
        <v>0</v>
      </c>
      <c r="V2545">
        <v>30</v>
      </c>
      <c r="W2545">
        <v>3.2</v>
      </c>
      <c r="X2545">
        <v>26.3</v>
      </c>
      <c r="Y2545" s="2">
        <v>0.78500000000000003</v>
      </c>
      <c r="Z2545">
        <v>930</v>
      </c>
      <c r="AA2545">
        <v>3</v>
      </c>
      <c r="AB2545">
        <v>3</v>
      </c>
    </row>
    <row r="2546" spans="1:28" x14ac:dyDescent="0.25">
      <c r="A2546">
        <v>2007</v>
      </c>
      <c r="B2546">
        <v>37</v>
      </c>
      <c r="C2546" t="s">
        <v>1382</v>
      </c>
      <c r="D2546" t="str">
        <f>IFERROR(INDEX('Draft Master List'!E:F,MATCH(C2546,'Draft Master List'!E:E,0),2),"N/A")</f>
        <v>N/A</v>
      </c>
      <c r="E2546" t="s">
        <v>16</v>
      </c>
      <c r="F2546">
        <v>29</v>
      </c>
      <c r="G2546" t="s">
        <v>643</v>
      </c>
      <c r="H2546">
        <v>12</v>
      </c>
      <c r="I2546">
        <v>7</v>
      </c>
      <c r="J2546">
        <v>144</v>
      </c>
      <c r="K2546">
        <v>549</v>
      </c>
      <c r="L2546">
        <v>3</v>
      </c>
      <c r="M2546">
        <v>33</v>
      </c>
      <c r="N2546">
        <v>3.8</v>
      </c>
      <c r="O2546">
        <v>45.8</v>
      </c>
      <c r="P2546">
        <v>12</v>
      </c>
      <c r="Q2546">
        <v>34</v>
      </c>
      <c r="R2546">
        <v>28</v>
      </c>
      <c r="S2546">
        <v>247</v>
      </c>
      <c r="T2546">
        <v>8.8000000000000007</v>
      </c>
      <c r="U2546">
        <v>0</v>
      </c>
      <c r="V2546">
        <v>27</v>
      </c>
      <c r="W2546">
        <v>2.2999999999999998</v>
      </c>
      <c r="X2546">
        <v>20.6</v>
      </c>
      <c r="Y2546" s="2">
        <v>0.82399999999999995</v>
      </c>
      <c r="Z2546">
        <v>796</v>
      </c>
      <c r="AA2546">
        <v>3</v>
      </c>
      <c r="AB2546">
        <v>0</v>
      </c>
    </row>
    <row r="2547" spans="1:28" x14ac:dyDescent="0.25">
      <c r="A2547">
        <v>2007</v>
      </c>
      <c r="B2547">
        <v>38</v>
      </c>
      <c r="C2547" t="s">
        <v>91</v>
      </c>
      <c r="D2547" t="str">
        <f>IFERROR(INDEX('Draft Master List'!E:F,MATCH(C2547,'Draft Master List'!E:E,0),2),"N/A")</f>
        <v>272006</v>
      </c>
      <c r="E2547" t="s">
        <v>22</v>
      </c>
      <c r="F2547">
        <v>24</v>
      </c>
      <c r="H2547">
        <v>16</v>
      </c>
      <c r="I2547">
        <v>0</v>
      </c>
      <c r="J2547">
        <v>144</v>
      </c>
      <c r="K2547">
        <v>717</v>
      </c>
      <c r="L2547">
        <v>4</v>
      </c>
      <c r="M2547">
        <v>75</v>
      </c>
      <c r="N2547">
        <v>5</v>
      </c>
      <c r="O2547">
        <v>44.8</v>
      </c>
      <c r="P2547">
        <v>9</v>
      </c>
      <c r="Q2547">
        <v>38</v>
      </c>
      <c r="R2547">
        <v>23</v>
      </c>
      <c r="S2547">
        <v>175</v>
      </c>
      <c r="T2547">
        <v>7.6</v>
      </c>
      <c r="U2547">
        <v>1</v>
      </c>
      <c r="V2547">
        <v>30</v>
      </c>
      <c r="W2547">
        <v>1.4</v>
      </c>
      <c r="X2547">
        <v>10.9</v>
      </c>
      <c r="Y2547" s="2">
        <v>0.60499999999999998</v>
      </c>
      <c r="Z2547">
        <v>892</v>
      </c>
      <c r="AA2547">
        <v>5</v>
      </c>
      <c r="AB2547">
        <v>1</v>
      </c>
    </row>
    <row r="2548" spans="1:28" x14ac:dyDescent="0.25">
      <c r="A2548">
        <v>2007</v>
      </c>
      <c r="B2548">
        <v>39</v>
      </c>
      <c r="C2548" t="s">
        <v>1288</v>
      </c>
      <c r="D2548" t="str">
        <f>IFERROR(INDEX('Draft Master List'!E:F,MATCH(C2548,'Draft Master List'!E:E,0),2),"N/A")</f>
        <v>N/A</v>
      </c>
      <c r="E2548" t="s">
        <v>19</v>
      </c>
      <c r="F2548">
        <v>28</v>
      </c>
      <c r="G2548" t="s">
        <v>643</v>
      </c>
      <c r="H2548">
        <v>14</v>
      </c>
      <c r="I2548">
        <v>6</v>
      </c>
      <c r="J2548">
        <v>140</v>
      </c>
      <c r="K2548">
        <v>628</v>
      </c>
      <c r="L2548">
        <v>4</v>
      </c>
      <c r="M2548">
        <v>46</v>
      </c>
      <c r="N2548">
        <v>4.5</v>
      </c>
      <c r="O2548">
        <v>44.9</v>
      </c>
      <c r="P2548">
        <v>10</v>
      </c>
      <c r="Q2548">
        <v>32</v>
      </c>
      <c r="R2548">
        <v>23</v>
      </c>
      <c r="S2548">
        <v>213</v>
      </c>
      <c r="T2548">
        <v>9.3000000000000007</v>
      </c>
      <c r="U2548">
        <v>1</v>
      </c>
      <c r="V2548">
        <v>34</v>
      </c>
      <c r="W2548">
        <v>1.6</v>
      </c>
      <c r="X2548">
        <v>15.2</v>
      </c>
      <c r="Y2548" s="2">
        <v>0.71899999999999997</v>
      </c>
      <c r="Z2548">
        <v>841</v>
      </c>
      <c r="AA2548">
        <v>5</v>
      </c>
      <c r="AB2548">
        <v>1</v>
      </c>
    </row>
    <row r="2549" spans="1:28" x14ac:dyDescent="0.25">
      <c r="A2549">
        <v>2007</v>
      </c>
      <c r="B2549">
        <v>40</v>
      </c>
      <c r="C2549" t="s">
        <v>1425</v>
      </c>
      <c r="D2549" t="str">
        <f>IFERROR(INDEX('Draft Master List'!E:F,MATCH(C2549,'Draft Master List'!E:E,0),2),"N/A")</f>
        <v>N/A</v>
      </c>
      <c r="E2549" t="s">
        <v>26</v>
      </c>
      <c r="F2549">
        <v>24</v>
      </c>
      <c r="G2549" t="s">
        <v>76</v>
      </c>
      <c r="H2549">
        <v>15</v>
      </c>
      <c r="I2549">
        <v>8</v>
      </c>
      <c r="J2549">
        <v>140</v>
      </c>
      <c r="K2549">
        <v>729</v>
      </c>
      <c r="L2549">
        <v>1</v>
      </c>
      <c r="M2549">
        <v>50</v>
      </c>
      <c r="N2549">
        <v>5.2</v>
      </c>
      <c r="O2549">
        <v>48.6</v>
      </c>
      <c r="P2549">
        <v>9.3000000000000007</v>
      </c>
      <c r="Q2549">
        <v>43</v>
      </c>
      <c r="R2549">
        <v>35</v>
      </c>
      <c r="S2549">
        <v>231</v>
      </c>
      <c r="T2549">
        <v>6.6</v>
      </c>
      <c r="U2549">
        <v>0</v>
      </c>
      <c r="V2549">
        <v>24</v>
      </c>
      <c r="W2549">
        <v>2.2999999999999998</v>
      </c>
      <c r="X2549">
        <v>15.4</v>
      </c>
      <c r="Y2549" s="2">
        <v>0.81399999999999995</v>
      </c>
      <c r="Z2549">
        <v>960</v>
      </c>
      <c r="AA2549">
        <v>1</v>
      </c>
      <c r="AB2549">
        <v>2</v>
      </c>
    </row>
    <row r="2550" spans="1:28" x14ac:dyDescent="0.25">
      <c r="A2550">
        <v>2007</v>
      </c>
      <c r="B2550">
        <v>41</v>
      </c>
      <c r="C2550" t="s">
        <v>1439</v>
      </c>
      <c r="D2550" t="str">
        <f>IFERROR(INDEX('Draft Master List'!E:F,MATCH(C2550,'Draft Master List'!E:E,0),2),"N/A")</f>
        <v>N/A</v>
      </c>
      <c r="E2550" t="s">
        <v>33</v>
      </c>
      <c r="F2550">
        <v>28</v>
      </c>
      <c r="G2550" t="s">
        <v>643</v>
      </c>
      <c r="H2550">
        <v>14</v>
      </c>
      <c r="I2550">
        <v>6</v>
      </c>
      <c r="J2550">
        <v>128</v>
      </c>
      <c r="K2550">
        <v>515</v>
      </c>
      <c r="L2550">
        <v>1</v>
      </c>
      <c r="M2550">
        <v>30</v>
      </c>
      <c r="N2550">
        <v>4</v>
      </c>
      <c r="O2550">
        <v>36.799999999999997</v>
      </c>
      <c r="P2550">
        <v>9.1</v>
      </c>
      <c r="Q2550">
        <v>37</v>
      </c>
      <c r="R2550">
        <v>27</v>
      </c>
      <c r="S2550">
        <v>161</v>
      </c>
      <c r="T2550">
        <v>6</v>
      </c>
      <c r="U2550">
        <v>0</v>
      </c>
      <c r="V2550">
        <v>22</v>
      </c>
      <c r="W2550">
        <v>1.9</v>
      </c>
      <c r="X2550">
        <v>11.5</v>
      </c>
      <c r="Y2550" s="2">
        <v>0.73</v>
      </c>
      <c r="Z2550">
        <v>676</v>
      </c>
      <c r="AA2550">
        <v>1</v>
      </c>
      <c r="AB2550">
        <v>1</v>
      </c>
    </row>
    <row r="2551" spans="1:28" x14ac:dyDescent="0.25">
      <c r="A2551">
        <v>2007</v>
      </c>
      <c r="B2551">
        <v>42</v>
      </c>
      <c r="C2551" t="s">
        <v>1289</v>
      </c>
      <c r="D2551" t="str">
        <f>IFERROR(INDEX('Draft Master List'!E:F,MATCH(C2551,'Draft Master List'!E:E,0),2),"N/A")</f>
        <v>N/A</v>
      </c>
      <c r="E2551" t="s">
        <v>9</v>
      </c>
      <c r="F2551">
        <v>27</v>
      </c>
      <c r="G2551" t="s">
        <v>643</v>
      </c>
      <c r="H2551">
        <v>8</v>
      </c>
      <c r="I2551">
        <v>5</v>
      </c>
      <c r="J2551">
        <v>125</v>
      </c>
      <c r="K2551">
        <v>602</v>
      </c>
      <c r="L2551">
        <v>3</v>
      </c>
      <c r="M2551">
        <v>44</v>
      </c>
      <c r="N2551">
        <v>4.8</v>
      </c>
      <c r="O2551">
        <v>75.3</v>
      </c>
      <c r="P2551">
        <v>15.6</v>
      </c>
      <c r="Q2551">
        <v>40</v>
      </c>
      <c r="R2551">
        <v>26</v>
      </c>
      <c r="S2551">
        <v>179</v>
      </c>
      <c r="T2551">
        <v>6.9</v>
      </c>
      <c r="U2551">
        <v>1</v>
      </c>
      <c r="V2551">
        <v>17</v>
      </c>
      <c r="W2551">
        <v>3.3</v>
      </c>
      <c r="X2551">
        <v>22.4</v>
      </c>
      <c r="Y2551" s="2">
        <v>0.65</v>
      </c>
      <c r="Z2551">
        <v>781</v>
      </c>
      <c r="AA2551">
        <v>4</v>
      </c>
      <c r="AB2551">
        <v>2</v>
      </c>
    </row>
    <row r="2552" spans="1:28" x14ac:dyDescent="0.25">
      <c r="A2552">
        <v>2007</v>
      </c>
      <c r="B2552">
        <v>43</v>
      </c>
      <c r="C2552" t="s">
        <v>1473</v>
      </c>
      <c r="D2552" t="str">
        <f>IFERROR(INDEX('Draft Master List'!E:F,MATCH(C2552,'Draft Master List'!E:E,0),2),"N/A")</f>
        <v>N/A</v>
      </c>
      <c r="E2552" t="s">
        <v>20</v>
      </c>
      <c r="F2552">
        <v>27</v>
      </c>
      <c r="G2552" t="s">
        <v>643</v>
      </c>
      <c r="H2552">
        <v>16</v>
      </c>
      <c r="I2552">
        <v>1</v>
      </c>
      <c r="J2552">
        <v>121</v>
      </c>
      <c r="K2552">
        <v>533</v>
      </c>
      <c r="L2552">
        <v>3</v>
      </c>
      <c r="M2552">
        <v>22</v>
      </c>
      <c r="N2552">
        <v>4.4000000000000004</v>
      </c>
      <c r="O2552">
        <v>33.299999999999997</v>
      </c>
      <c r="P2552">
        <v>7.6</v>
      </c>
      <c r="Q2552">
        <v>23</v>
      </c>
      <c r="R2552">
        <v>13</v>
      </c>
      <c r="S2552">
        <v>77</v>
      </c>
      <c r="T2552">
        <v>5.9</v>
      </c>
      <c r="U2552">
        <v>1</v>
      </c>
      <c r="V2552">
        <v>14</v>
      </c>
      <c r="W2552">
        <v>0.8</v>
      </c>
      <c r="X2552">
        <v>4.8</v>
      </c>
      <c r="Y2552" s="2">
        <v>0.56499999999999995</v>
      </c>
      <c r="Z2552">
        <v>610</v>
      </c>
      <c r="AA2552">
        <v>4</v>
      </c>
      <c r="AB2552">
        <v>1</v>
      </c>
    </row>
    <row r="2553" spans="1:28" x14ac:dyDescent="0.25">
      <c r="A2553">
        <v>2007</v>
      </c>
      <c r="B2553">
        <v>44</v>
      </c>
      <c r="C2553" t="s">
        <v>566</v>
      </c>
      <c r="D2553" t="str">
        <f>IFERROR(INDEX('Draft Master List'!E:F,MATCH(C2553,'Draft Master List'!E:E,0),2),"N/A")</f>
        <v>N/A</v>
      </c>
      <c r="E2553" t="s">
        <v>33</v>
      </c>
      <c r="F2553">
        <v>26</v>
      </c>
      <c r="G2553" t="s">
        <v>643</v>
      </c>
      <c r="H2553">
        <v>7</v>
      </c>
      <c r="I2553">
        <v>7</v>
      </c>
      <c r="J2553">
        <v>119</v>
      </c>
      <c r="K2553">
        <v>602</v>
      </c>
      <c r="L2553">
        <v>4</v>
      </c>
      <c r="M2553">
        <v>60</v>
      </c>
      <c r="N2553">
        <v>5.0999999999999996</v>
      </c>
      <c r="O2553">
        <v>86</v>
      </c>
      <c r="P2553">
        <v>17</v>
      </c>
      <c r="Q2553">
        <v>46</v>
      </c>
      <c r="R2553">
        <v>39</v>
      </c>
      <c r="S2553">
        <v>389</v>
      </c>
      <c r="T2553">
        <v>10</v>
      </c>
      <c r="U2553">
        <v>1</v>
      </c>
      <c r="V2553">
        <v>43</v>
      </c>
      <c r="W2553">
        <v>5.6</v>
      </c>
      <c r="X2553">
        <v>55.6</v>
      </c>
      <c r="Y2553" s="2">
        <v>0.84799999999999998</v>
      </c>
      <c r="Z2553">
        <v>991</v>
      </c>
      <c r="AA2553">
        <v>5</v>
      </c>
      <c r="AB2553">
        <v>0</v>
      </c>
    </row>
    <row r="2554" spans="1:28" x14ac:dyDescent="0.25">
      <c r="A2554">
        <v>2007</v>
      </c>
      <c r="B2554">
        <v>45</v>
      </c>
      <c r="C2554" t="s">
        <v>1389</v>
      </c>
      <c r="D2554" t="str">
        <f>IFERROR(INDEX('Draft Master List'!E:F,MATCH(C2554,'Draft Master List'!E:E,0),2),"N/A")</f>
        <v>N/A</v>
      </c>
      <c r="E2554" t="s">
        <v>0</v>
      </c>
      <c r="F2554">
        <v>32</v>
      </c>
      <c r="G2554" t="s">
        <v>976</v>
      </c>
      <c r="H2554">
        <v>16</v>
      </c>
      <c r="I2554">
        <v>6</v>
      </c>
      <c r="J2554">
        <v>115</v>
      </c>
      <c r="K2554">
        <v>448</v>
      </c>
      <c r="L2554">
        <v>5</v>
      </c>
      <c r="M2554">
        <v>26</v>
      </c>
      <c r="N2554">
        <v>3.9</v>
      </c>
      <c r="O2554">
        <v>28</v>
      </c>
      <c r="P2554">
        <v>7.2</v>
      </c>
      <c r="Q2554">
        <v>43</v>
      </c>
      <c r="R2554">
        <v>36</v>
      </c>
      <c r="S2554">
        <v>211</v>
      </c>
      <c r="T2554">
        <v>5.9</v>
      </c>
      <c r="U2554">
        <v>0</v>
      </c>
      <c r="V2554">
        <v>26</v>
      </c>
      <c r="W2554">
        <v>2.2999999999999998</v>
      </c>
      <c r="X2554">
        <v>13.2</v>
      </c>
      <c r="Y2554" s="2">
        <v>0.83699999999999997</v>
      </c>
      <c r="Z2554">
        <v>659</v>
      </c>
      <c r="AA2554">
        <v>5</v>
      </c>
      <c r="AB2554">
        <v>1</v>
      </c>
    </row>
    <row r="2555" spans="1:28" x14ac:dyDescent="0.25">
      <c r="A2555">
        <v>2007</v>
      </c>
      <c r="B2555">
        <v>46</v>
      </c>
      <c r="C2555" t="s">
        <v>477</v>
      </c>
      <c r="D2555" t="str">
        <f>IFERROR(INDEX('Draft Master List'!E:F,MATCH(C2555,'Draft Master List'!E:E,0),2),"N/A")</f>
        <v>1482007</v>
      </c>
      <c r="E2555" t="s">
        <v>25</v>
      </c>
      <c r="F2555">
        <v>23</v>
      </c>
      <c r="H2555">
        <v>16</v>
      </c>
      <c r="I2555">
        <v>6</v>
      </c>
      <c r="J2555">
        <v>112</v>
      </c>
      <c r="K2555">
        <v>407</v>
      </c>
      <c r="L2555">
        <v>2</v>
      </c>
      <c r="M2555">
        <v>19</v>
      </c>
      <c r="N2555">
        <v>3.6</v>
      </c>
      <c r="O2555">
        <v>25.4</v>
      </c>
      <c r="P2555">
        <v>7</v>
      </c>
      <c r="Q2555">
        <v>30</v>
      </c>
      <c r="R2555">
        <v>22</v>
      </c>
      <c r="S2555">
        <v>148</v>
      </c>
      <c r="T2555">
        <v>6.7</v>
      </c>
      <c r="U2555">
        <v>0</v>
      </c>
      <c r="V2555">
        <v>17</v>
      </c>
      <c r="W2555">
        <v>1.4</v>
      </c>
      <c r="X2555">
        <v>9.3000000000000007</v>
      </c>
      <c r="Y2555" s="2">
        <v>0.73299999999999998</v>
      </c>
      <c r="Z2555">
        <v>555</v>
      </c>
      <c r="AA2555">
        <v>2</v>
      </c>
      <c r="AB2555">
        <v>0</v>
      </c>
    </row>
    <row r="2556" spans="1:28" x14ac:dyDescent="0.25">
      <c r="A2556">
        <v>2007</v>
      </c>
      <c r="B2556">
        <v>47</v>
      </c>
      <c r="C2556" t="s">
        <v>1436</v>
      </c>
      <c r="D2556" t="str">
        <f>IFERROR(INDEX('Draft Master List'!E:F,MATCH(C2556,'Draft Master List'!E:E,0),2),"N/A")</f>
        <v>N/A</v>
      </c>
      <c r="E2556" t="s">
        <v>24</v>
      </c>
      <c r="F2556">
        <v>28</v>
      </c>
      <c r="G2556" t="s">
        <v>643</v>
      </c>
      <c r="H2556">
        <v>15</v>
      </c>
      <c r="I2556">
        <v>1</v>
      </c>
      <c r="J2556">
        <v>107</v>
      </c>
      <c r="K2556">
        <v>499</v>
      </c>
      <c r="L2556">
        <v>5</v>
      </c>
      <c r="M2556">
        <v>45</v>
      </c>
      <c r="N2556">
        <v>4.7</v>
      </c>
      <c r="O2556">
        <v>33.299999999999997</v>
      </c>
      <c r="P2556">
        <v>7.1</v>
      </c>
      <c r="Q2556">
        <v>27</v>
      </c>
      <c r="R2556">
        <v>18</v>
      </c>
      <c r="S2556">
        <v>184</v>
      </c>
      <c r="T2556">
        <v>10.199999999999999</v>
      </c>
      <c r="U2556">
        <v>2</v>
      </c>
      <c r="V2556">
        <v>32</v>
      </c>
      <c r="W2556">
        <v>1.2</v>
      </c>
      <c r="X2556">
        <v>12.3</v>
      </c>
      <c r="Y2556" s="2">
        <v>0.66700000000000004</v>
      </c>
      <c r="Z2556">
        <v>683</v>
      </c>
      <c r="AA2556">
        <v>7</v>
      </c>
      <c r="AB2556">
        <v>1</v>
      </c>
    </row>
    <row r="2557" spans="1:28" x14ac:dyDescent="0.25">
      <c r="A2557">
        <v>2007</v>
      </c>
      <c r="B2557">
        <v>48</v>
      </c>
      <c r="C2557" t="s">
        <v>522</v>
      </c>
      <c r="D2557" t="str">
        <f>IFERROR(INDEX('Draft Master List'!E:F,MATCH(C2557,'Draft Master List'!E:E,0),2),"N/A")</f>
        <v>792006</v>
      </c>
      <c r="E2557" t="s">
        <v>21</v>
      </c>
      <c r="F2557">
        <v>24</v>
      </c>
      <c r="G2557" t="s">
        <v>643</v>
      </c>
      <c r="H2557">
        <v>15</v>
      </c>
      <c r="I2557">
        <v>2</v>
      </c>
      <c r="J2557">
        <v>103</v>
      </c>
      <c r="K2557">
        <v>613</v>
      </c>
      <c r="L2557">
        <v>1</v>
      </c>
      <c r="M2557">
        <v>67</v>
      </c>
      <c r="N2557">
        <v>6</v>
      </c>
      <c r="O2557">
        <v>40.9</v>
      </c>
      <c r="P2557">
        <v>6.9</v>
      </c>
      <c r="Q2557">
        <v>39</v>
      </c>
      <c r="R2557">
        <v>28</v>
      </c>
      <c r="S2557">
        <v>277</v>
      </c>
      <c r="T2557">
        <v>9.9</v>
      </c>
      <c r="U2557">
        <v>0</v>
      </c>
      <c r="V2557">
        <v>46</v>
      </c>
      <c r="W2557">
        <v>1.9</v>
      </c>
      <c r="X2557">
        <v>18.5</v>
      </c>
      <c r="Y2557" s="2">
        <v>0.71799999999999997</v>
      </c>
      <c r="Z2557">
        <v>890</v>
      </c>
      <c r="AA2557">
        <v>1</v>
      </c>
      <c r="AB2557">
        <v>0</v>
      </c>
    </row>
    <row r="2558" spans="1:28" x14ac:dyDescent="0.25">
      <c r="A2558">
        <v>2007</v>
      </c>
      <c r="B2558">
        <v>49</v>
      </c>
      <c r="C2558" t="s">
        <v>716</v>
      </c>
      <c r="D2558" t="str">
        <f>IFERROR(INDEX('Draft Master List'!E:F,MATCH(C2558,'Draft Master List'!E:E,0),2),"N/A")</f>
        <v>N/A</v>
      </c>
      <c r="E2558" t="s">
        <v>28</v>
      </c>
      <c r="F2558">
        <v>26</v>
      </c>
      <c r="G2558" t="s">
        <v>643</v>
      </c>
      <c r="H2558">
        <v>12</v>
      </c>
      <c r="I2558">
        <v>1</v>
      </c>
      <c r="J2558">
        <v>102</v>
      </c>
      <c r="K2558">
        <v>462</v>
      </c>
      <c r="L2558">
        <v>5</v>
      </c>
      <c r="M2558">
        <v>42</v>
      </c>
      <c r="N2558">
        <v>4.5</v>
      </c>
      <c r="O2558">
        <v>38.5</v>
      </c>
      <c r="P2558">
        <v>8.5</v>
      </c>
      <c r="Q2558">
        <v>21</v>
      </c>
      <c r="R2558">
        <v>19</v>
      </c>
      <c r="S2558">
        <v>128</v>
      </c>
      <c r="T2558">
        <v>6.7</v>
      </c>
      <c r="U2558">
        <v>0</v>
      </c>
      <c r="V2558">
        <v>16</v>
      </c>
      <c r="W2558">
        <v>1.6</v>
      </c>
      <c r="X2558">
        <v>10.7</v>
      </c>
      <c r="Y2558" s="2">
        <v>0.90500000000000003</v>
      </c>
      <c r="Z2558">
        <v>590</v>
      </c>
      <c r="AA2558">
        <v>5</v>
      </c>
      <c r="AB2558">
        <v>1</v>
      </c>
    </row>
    <row r="2559" spans="1:28" x14ac:dyDescent="0.25">
      <c r="A2559">
        <v>2007</v>
      </c>
      <c r="B2559">
        <v>50</v>
      </c>
      <c r="C2559" t="s">
        <v>1330</v>
      </c>
      <c r="D2559" t="str">
        <f>IFERROR(INDEX('Draft Master List'!E:F,MATCH(C2559,'Draft Master List'!E:E,0),2),"N/A")</f>
        <v>N/A</v>
      </c>
      <c r="E2559" t="s">
        <v>7</v>
      </c>
      <c r="F2559">
        <v>28</v>
      </c>
      <c r="H2559">
        <v>16</v>
      </c>
      <c r="I2559">
        <v>0</v>
      </c>
      <c r="J2559">
        <v>93</v>
      </c>
      <c r="K2559">
        <v>335</v>
      </c>
      <c r="L2559">
        <v>1</v>
      </c>
      <c r="M2559">
        <v>20</v>
      </c>
      <c r="N2559">
        <v>3.6</v>
      </c>
      <c r="O2559">
        <v>20.9</v>
      </c>
      <c r="P2559">
        <v>5.8</v>
      </c>
      <c r="Q2559">
        <v>32</v>
      </c>
      <c r="R2559">
        <v>21</v>
      </c>
      <c r="S2559">
        <v>174</v>
      </c>
      <c r="T2559">
        <v>8.3000000000000007</v>
      </c>
      <c r="U2559">
        <v>1</v>
      </c>
      <c r="V2559">
        <v>28</v>
      </c>
      <c r="W2559">
        <v>1.3</v>
      </c>
      <c r="X2559">
        <v>10.9</v>
      </c>
      <c r="Y2559" s="2">
        <v>0.65600000000000003</v>
      </c>
      <c r="Z2559">
        <v>509</v>
      </c>
      <c r="AA2559">
        <v>2</v>
      </c>
      <c r="AB2559">
        <v>1</v>
      </c>
    </row>
    <row r="2560" spans="1:28" x14ac:dyDescent="0.25">
      <c r="A2560">
        <v>2007</v>
      </c>
      <c r="B2560">
        <v>51</v>
      </c>
      <c r="C2560" t="s">
        <v>509</v>
      </c>
      <c r="D2560" t="str">
        <f>IFERROR(INDEX('Draft Master List'!E:F,MATCH(C2560,'Draft Master List'!E:E,0),2),"N/A")</f>
        <v>32006</v>
      </c>
      <c r="E2560" t="s">
        <v>28</v>
      </c>
      <c r="F2560">
        <v>24</v>
      </c>
      <c r="G2560" t="s">
        <v>1</v>
      </c>
      <c r="H2560">
        <v>15</v>
      </c>
      <c r="I2560">
        <v>15</v>
      </c>
      <c r="J2560">
        <v>93</v>
      </c>
      <c r="K2560">
        <v>395</v>
      </c>
      <c r="L2560">
        <v>3</v>
      </c>
      <c r="M2560">
        <v>21</v>
      </c>
      <c r="N2560">
        <v>4.2</v>
      </c>
      <c r="O2560">
        <v>26.3</v>
      </c>
      <c r="P2560">
        <v>6.2</v>
      </c>
      <c r="Z2560">
        <v>395</v>
      </c>
      <c r="AA2560">
        <v>3</v>
      </c>
      <c r="AB2560">
        <v>10</v>
      </c>
    </row>
    <row r="2561" spans="1:28" x14ac:dyDescent="0.25">
      <c r="A2561">
        <v>2007</v>
      </c>
      <c r="B2561">
        <v>52</v>
      </c>
      <c r="C2561" t="s">
        <v>452</v>
      </c>
      <c r="D2561" t="str">
        <f>IFERROR(INDEX('Draft Master List'!E:F,MATCH(C2561,'Draft Master List'!E:E,0),2),"N/A")</f>
        <v>522007</v>
      </c>
      <c r="E2561" t="s">
        <v>223</v>
      </c>
      <c r="F2561">
        <v>23</v>
      </c>
      <c r="G2561" t="s">
        <v>976</v>
      </c>
      <c r="H2561">
        <v>16</v>
      </c>
      <c r="I2561">
        <v>7</v>
      </c>
      <c r="J2561">
        <v>86</v>
      </c>
      <c r="K2561">
        <v>303</v>
      </c>
      <c r="L2561">
        <v>0</v>
      </c>
      <c r="M2561">
        <v>31</v>
      </c>
      <c r="N2561">
        <v>3.5</v>
      </c>
      <c r="O2561">
        <v>18.899999999999999</v>
      </c>
      <c r="P2561">
        <v>5.4</v>
      </c>
      <c r="Q2561">
        <v>39</v>
      </c>
      <c r="R2561">
        <v>30</v>
      </c>
      <c r="S2561">
        <v>183</v>
      </c>
      <c r="T2561">
        <v>6.1</v>
      </c>
      <c r="U2561">
        <v>0</v>
      </c>
      <c r="V2561">
        <v>16</v>
      </c>
      <c r="W2561">
        <v>1.9</v>
      </c>
      <c r="X2561">
        <v>11.4</v>
      </c>
      <c r="Y2561" s="2">
        <v>0.76900000000000002</v>
      </c>
      <c r="Z2561">
        <v>486</v>
      </c>
      <c r="AA2561">
        <v>0</v>
      </c>
      <c r="AB2561">
        <v>0</v>
      </c>
    </row>
    <row r="2562" spans="1:28" x14ac:dyDescent="0.25">
      <c r="A2562">
        <v>2007</v>
      </c>
      <c r="B2562">
        <v>53</v>
      </c>
      <c r="C2562" t="s">
        <v>1474</v>
      </c>
      <c r="D2562" t="str">
        <f>IFERROR(INDEX('Draft Master List'!E:F,MATCH(C2562,'Draft Master List'!E:E,0),2),"N/A")</f>
        <v>N/A</v>
      </c>
      <c r="E2562" t="s">
        <v>9</v>
      </c>
      <c r="F2562">
        <v>29</v>
      </c>
      <c r="G2562" t="s">
        <v>643</v>
      </c>
      <c r="H2562">
        <v>16</v>
      </c>
      <c r="I2562">
        <v>1</v>
      </c>
      <c r="J2562">
        <v>85</v>
      </c>
      <c r="K2562">
        <v>275</v>
      </c>
      <c r="L2562">
        <v>6</v>
      </c>
      <c r="M2562">
        <v>45</v>
      </c>
      <c r="N2562">
        <v>3.2</v>
      </c>
      <c r="O2562">
        <v>17.2</v>
      </c>
      <c r="P2562">
        <v>5.3</v>
      </c>
      <c r="Q2562">
        <v>15</v>
      </c>
      <c r="R2562">
        <v>7</v>
      </c>
      <c r="S2562">
        <v>49</v>
      </c>
      <c r="T2562">
        <v>7</v>
      </c>
      <c r="U2562">
        <v>0</v>
      </c>
      <c r="V2562">
        <v>11</v>
      </c>
      <c r="W2562">
        <v>0.4</v>
      </c>
      <c r="X2562">
        <v>3.1</v>
      </c>
      <c r="Y2562" s="2">
        <v>0.46700000000000003</v>
      </c>
      <c r="Z2562">
        <v>324</v>
      </c>
      <c r="AA2562">
        <v>6</v>
      </c>
      <c r="AB2562">
        <v>1</v>
      </c>
    </row>
    <row r="2563" spans="1:28" x14ac:dyDescent="0.25">
      <c r="A2563">
        <v>2007</v>
      </c>
      <c r="B2563">
        <v>54</v>
      </c>
      <c r="C2563" t="s">
        <v>1290</v>
      </c>
      <c r="D2563" t="str">
        <f>IFERROR(INDEX('Draft Master List'!E:F,MATCH(C2563,'Draft Master List'!E:E,0),2),"N/A")</f>
        <v>N/A</v>
      </c>
      <c r="E2563" t="s">
        <v>30</v>
      </c>
      <c r="F2563">
        <v>30</v>
      </c>
      <c r="G2563" t="s">
        <v>643</v>
      </c>
      <c r="H2563">
        <v>6</v>
      </c>
      <c r="I2563">
        <v>2</v>
      </c>
      <c r="J2563">
        <v>85</v>
      </c>
      <c r="K2563">
        <v>384</v>
      </c>
      <c r="L2563">
        <v>3</v>
      </c>
      <c r="M2563">
        <v>49</v>
      </c>
      <c r="N2563">
        <v>4.5</v>
      </c>
      <c r="O2563">
        <v>64</v>
      </c>
      <c r="P2563">
        <v>14.2</v>
      </c>
      <c r="Q2563">
        <v>8</v>
      </c>
      <c r="R2563">
        <v>6</v>
      </c>
      <c r="S2563">
        <v>35</v>
      </c>
      <c r="T2563">
        <v>5.8</v>
      </c>
      <c r="U2563">
        <v>0</v>
      </c>
      <c r="V2563">
        <v>18</v>
      </c>
      <c r="W2563">
        <v>1</v>
      </c>
      <c r="X2563">
        <v>5.8</v>
      </c>
      <c r="Y2563" s="2">
        <v>0.75</v>
      </c>
      <c r="Z2563">
        <v>419</v>
      </c>
      <c r="AA2563">
        <v>3</v>
      </c>
      <c r="AB2563">
        <v>0</v>
      </c>
    </row>
    <row r="2564" spans="1:28" x14ac:dyDescent="0.25">
      <c r="A2564">
        <v>2007</v>
      </c>
      <c r="B2564">
        <v>55</v>
      </c>
      <c r="C2564" t="s">
        <v>453</v>
      </c>
      <c r="D2564" t="str">
        <f>IFERROR(INDEX('Draft Master List'!E:F,MATCH(C2564,'Draft Master List'!E:E,0),2),"N/A")</f>
        <v>632007</v>
      </c>
      <c r="E2564" t="s">
        <v>5</v>
      </c>
      <c r="F2564">
        <v>22</v>
      </c>
      <c r="G2564" t="s">
        <v>643</v>
      </c>
      <c r="H2564">
        <v>11</v>
      </c>
      <c r="I2564">
        <v>3</v>
      </c>
      <c r="J2564">
        <v>75</v>
      </c>
      <c r="K2564">
        <v>267</v>
      </c>
      <c r="L2564">
        <v>1</v>
      </c>
      <c r="M2564">
        <v>46</v>
      </c>
      <c r="N2564">
        <v>3.6</v>
      </c>
      <c r="O2564">
        <v>24.3</v>
      </c>
      <c r="P2564">
        <v>6.8</v>
      </c>
      <c r="Q2564">
        <v>22</v>
      </c>
      <c r="R2564">
        <v>16</v>
      </c>
      <c r="S2564">
        <v>130</v>
      </c>
      <c r="T2564">
        <v>8.1</v>
      </c>
      <c r="U2564">
        <v>0</v>
      </c>
      <c r="V2564">
        <v>16</v>
      </c>
      <c r="W2564">
        <v>1.5</v>
      </c>
      <c r="X2564">
        <v>11.8</v>
      </c>
      <c r="Y2564" s="2">
        <v>0.72699999999999998</v>
      </c>
      <c r="Z2564">
        <v>397</v>
      </c>
      <c r="AA2564">
        <v>1</v>
      </c>
      <c r="AB2564">
        <v>0</v>
      </c>
    </row>
    <row r="2565" spans="1:28" x14ac:dyDescent="0.25">
      <c r="A2565">
        <v>2007</v>
      </c>
      <c r="B2565">
        <v>56</v>
      </c>
      <c r="C2565" t="s">
        <v>1332</v>
      </c>
      <c r="D2565" t="str">
        <f>IFERROR(INDEX('Draft Master List'!E:F,MATCH(C2565,'Draft Master List'!E:E,0),2),"N/A")</f>
        <v>N/A</v>
      </c>
      <c r="E2565" t="s">
        <v>16</v>
      </c>
      <c r="F2565">
        <v>28</v>
      </c>
      <c r="G2565" t="s">
        <v>643</v>
      </c>
      <c r="H2565">
        <v>10</v>
      </c>
      <c r="I2565">
        <v>2</v>
      </c>
      <c r="J2565">
        <v>75</v>
      </c>
      <c r="K2565">
        <v>302</v>
      </c>
      <c r="L2565">
        <v>1</v>
      </c>
      <c r="M2565">
        <v>25</v>
      </c>
      <c r="N2565">
        <v>4</v>
      </c>
      <c r="O2565">
        <v>30.2</v>
      </c>
      <c r="P2565">
        <v>7.5</v>
      </c>
      <c r="Q2565">
        <v>18</v>
      </c>
      <c r="R2565">
        <v>11</v>
      </c>
      <c r="S2565">
        <v>70</v>
      </c>
      <c r="T2565">
        <v>6.4</v>
      </c>
      <c r="U2565">
        <v>0</v>
      </c>
      <c r="V2565">
        <v>17</v>
      </c>
      <c r="W2565">
        <v>1.1000000000000001</v>
      </c>
      <c r="X2565">
        <v>7</v>
      </c>
      <c r="Y2565" s="2">
        <v>0.61099999999999999</v>
      </c>
      <c r="Z2565">
        <v>372</v>
      </c>
      <c r="AA2565">
        <v>1</v>
      </c>
      <c r="AB2565">
        <v>2</v>
      </c>
    </row>
    <row r="2566" spans="1:28" x14ac:dyDescent="0.25">
      <c r="A2566">
        <v>2007</v>
      </c>
      <c r="B2566">
        <v>57</v>
      </c>
      <c r="C2566" t="s">
        <v>1475</v>
      </c>
      <c r="D2566" t="str">
        <f>IFERROR(INDEX('Draft Master List'!E:F,MATCH(C2566,'Draft Master List'!E:E,0),2),"N/A")</f>
        <v>N/A</v>
      </c>
      <c r="E2566" t="s">
        <v>3</v>
      </c>
      <c r="F2566">
        <v>25</v>
      </c>
      <c r="G2566" t="s">
        <v>643</v>
      </c>
      <c r="H2566">
        <v>16</v>
      </c>
      <c r="I2566">
        <v>1</v>
      </c>
      <c r="J2566">
        <v>75</v>
      </c>
      <c r="K2566">
        <v>264</v>
      </c>
      <c r="L2566">
        <v>2</v>
      </c>
      <c r="M2566">
        <v>24</v>
      </c>
      <c r="N2566">
        <v>3.5</v>
      </c>
      <c r="O2566">
        <v>16.5</v>
      </c>
      <c r="P2566">
        <v>4.7</v>
      </c>
      <c r="Q2566">
        <v>34</v>
      </c>
      <c r="R2566">
        <v>27</v>
      </c>
      <c r="S2566">
        <v>192</v>
      </c>
      <c r="T2566">
        <v>7.1</v>
      </c>
      <c r="U2566">
        <v>0</v>
      </c>
      <c r="V2566">
        <v>29</v>
      </c>
      <c r="W2566">
        <v>1.7</v>
      </c>
      <c r="X2566">
        <v>12</v>
      </c>
      <c r="Y2566" s="2">
        <v>0.79400000000000004</v>
      </c>
      <c r="Z2566">
        <v>456</v>
      </c>
      <c r="AA2566">
        <v>2</v>
      </c>
      <c r="AB2566">
        <v>1</v>
      </c>
    </row>
    <row r="2567" spans="1:28" x14ac:dyDescent="0.25">
      <c r="A2567">
        <v>2007</v>
      </c>
      <c r="B2567">
        <v>58</v>
      </c>
      <c r="C2567" t="s">
        <v>1247</v>
      </c>
      <c r="D2567" t="str">
        <f>IFERROR(INDEX('Draft Master List'!E:F,MATCH(C2567,'Draft Master List'!E:E,0),2),"N/A")</f>
        <v>N/A</v>
      </c>
      <c r="E2567" t="s">
        <v>13</v>
      </c>
      <c r="F2567">
        <v>25</v>
      </c>
      <c r="H2567">
        <v>16</v>
      </c>
      <c r="I2567">
        <v>0</v>
      </c>
      <c r="J2567">
        <v>71</v>
      </c>
      <c r="K2567">
        <v>316</v>
      </c>
      <c r="L2567">
        <v>1</v>
      </c>
      <c r="M2567">
        <v>74</v>
      </c>
      <c r="N2567">
        <v>4.5</v>
      </c>
      <c r="O2567">
        <v>19.8</v>
      </c>
      <c r="P2567">
        <v>4.4000000000000004</v>
      </c>
      <c r="Q2567">
        <v>7</v>
      </c>
      <c r="R2567">
        <v>4</v>
      </c>
      <c r="S2567">
        <v>16</v>
      </c>
      <c r="T2567">
        <v>4</v>
      </c>
      <c r="U2567">
        <v>0</v>
      </c>
      <c r="V2567">
        <v>12</v>
      </c>
      <c r="W2567">
        <v>0.3</v>
      </c>
      <c r="X2567">
        <v>1</v>
      </c>
      <c r="Y2567" s="2">
        <v>0.57099999999999995</v>
      </c>
      <c r="Z2567">
        <v>332</v>
      </c>
      <c r="AA2567">
        <v>1</v>
      </c>
      <c r="AB2567">
        <v>1</v>
      </c>
    </row>
    <row r="2568" spans="1:28" x14ac:dyDescent="0.25">
      <c r="A2568">
        <v>2007</v>
      </c>
      <c r="B2568">
        <v>59</v>
      </c>
      <c r="C2568" t="s">
        <v>533</v>
      </c>
      <c r="D2568" t="str">
        <f>IFERROR(INDEX('Draft Master List'!E:F,MATCH(C2568,'Draft Master List'!E:E,0),2),"N/A")</f>
        <v>1172006</v>
      </c>
      <c r="E2568" t="s">
        <v>32</v>
      </c>
      <c r="F2568">
        <v>25</v>
      </c>
      <c r="G2568" t="s">
        <v>643</v>
      </c>
      <c r="H2568">
        <v>16</v>
      </c>
      <c r="I2568">
        <v>4</v>
      </c>
      <c r="J2568">
        <v>71</v>
      </c>
      <c r="K2568">
        <v>353</v>
      </c>
      <c r="L2568">
        <v>3</v>
      </c>
      <c r="M2568">
        <v>49</v>
      </c>
      <c r="N2568">
        <v>5</v>
      </c>
      <c r="O2568">
        <v>22.1</v>
      </c>
      <c r="P2568">
        <v>4.4000000000000004</v>
      </c>
      <c r="Q2568">
        <v>51</v>
      </c>
      <c r="R2568">
        <v>36</v>
      </c>
      <c r="S2568">
        <v>213</v>
      </c>
      <c r="T2568">
        <v>5.9</v>
      </c>
      <c r="U2568">
        <v>0</v>
      </c>
      <c r="V2568">
        <v>18</v>
      </c>
      <c r="W2568">
        <v>2.2999999999999998</v>
      </c>
      <c r="X2568">
        <v>13.3</v>
      </c>
      <c r="Y2568" s="2">
        <v>0.70599999999999996</v>
      </c>
      <c r="Z2568">
        <v>566</v>
      </c>
      <c r="AA2568">
        <v>3</v>
      </c>
      <c r="AB2568">
        <v>4</v>
      </c>
    </row>
    <row r="2569" spans="1:28" x14ac:dyDescent="0.25">
      <c r="A2569">
        <v>2007</v>
      </c>
      <c r="B2569">
        <v>60</v>
      </c>
      <c r="C2569" t="s">
        <v>1379</v>
      </c>
      <c r="D2569" t="str">
        <f>IFERROR(INDEX('Draft Master List'!E:F,MATCH(C2569,'Draft Master List'!E:E,0),2),"N/A")</f>
        <v>N/A</v>
      </c>
      <c r="E2569" t="s">
        <v>23</v>
      </c>
      <c r="F2569">
        <v>30</v>
      </c>
      <c r="G2569" t="s">
        <v>643</v>
      </c>
      <c r="H2569">
        <v>6</v>
      </c>
      <c r="I2569">
        <v>5</v>
      </c>
      <c r="J2569">
        <v>70</v>
      </c>
      <c r="K2569">
        <v>260</v>
      </c>
      <c r="L2569">
        <v>2</v>
      </c>
      <c r="M2569">
        <v>18</v>
      </c>
      <c r="N2569">
        <v>3.7</v>
      </c>
      <c r="O2569">
        <v>43.3</v>
      </c>
      <c r="P2569">
        <v>11.7</v>
      </c>
      <c r="Q2569">
        <v>18</v>
      </c>
      <c r="R2569">
        <v>14</v>
      </c>
      <c r="S2569">
        <v>123</v>
      </c>
      <c r="T2569">
        <v>8.8000000000000007</v>
      </c>
      <c r="U2569">
        <v>0</v>
      </c>
      <c r="V2569">
        <v>53</v>
      </c>
      <c r="W2569">
        <v>2.2999999999999998</v>
      </c>
      <c r="X2569">
        <v>20.5</v>
      </c>
      <c r="Y2569" s="2">
        <v>0.77800000000000002</v>
      </c>
      <c r="Z2569">
        <v>383</v>
      </c>
      <c r="AA2569">
        <v>2</v>
      </c>
      <c r="AB2569">
        <v>0</v>
      </c>
    </row>
    <row r="2570" spans="1:28" x14ac:dyDescent="0.25">
      <c r="A2570">
        <v>2007</v>
      </c>
      <c r="B2570">
        <v>61</v>
      </c>
      <c r="C2570" t="s">
        <v>1423</v>
      </c>
      <c r="D2570" t="str">
        <f>IFERROR(INDEX('Draft Master List'!E:F,MATCH(C2570,'Draft Master List'!E:E,0),2),"N/A")</f>
        <v>N/A</v>
      </c>
      <c r="E2570" t="s">
        <v>14</v>
      </c>
      <c r="F2570">
        <v>32</v>
      </c>
      <c r="G2570" t="s">
        <v>976</v>
      </c>
      <c r="H2570">
        <v>10</v>
      </c>
      <c r="I2570">
        <v>3</v>
      </c>
      <c r="J2570">
        <v>68</v>
      </c>
      <c r="K2570">
        <v>286</v>
      </c>
      <c r="L2570">
        <v>0</v>
      </c>
      <c r="M2570">
        <v>29</v>
      </c>
      <c r="N2570">
        <v>4.2</v>
      </c>
      <c r="O2570">
        <v>28.6</v>
      </c>
      <c r="P2570">
        <v>6.8</v>
      </c>
      <c r="Q2570">
        <v>39</v>
      </c>
      <c r="R2570">
        <v>26</v>
      </c>
      <c r="S2570">
        <v>191</v>
      </c>
      <c r="T2570">
        <v>7.3</v>
      </c>
      <c r="U2570">
        <v>0</v>
      </c>
      <c r="V2570">
        <v>16</v>
      </c>
      <c r="W2570">
        <v>2.6</v>
      </c>
      <c r="X2570">
        <v>19.100000000000001</v>
      </c>
      <c r="Y2570" s="2">
        <v>0.66700000000000004</v>
      </c>
      <c r="Z2570">
        <v>477</v>
      </c>
      <c r="AA2570">
        <v>0</v>
      </c>
      <c r="AB2570">
        <v>1</v>
      </c>
    </row>
    <row r="2571" spans="1:28" x14ac:dyDescent="0.25">
      <c r="A2571">
        <v>2007</v>
      </c>
      <c r="B2571">
        <v>62</v>
      </c>
      <c r="C2571" t="s">
        <v>1424</v>
      </c>
      <c r="D2571" t="str">
        <f>IFERROR(INDEX('Draft Master List'!E:F,MATCH(C2571,'Draft Master List'!E:E,0),2),"N/A")</f>
        <v>N/A</v>
      </c>
      <c r="E2571" t="s">
        <v>12</v>
      </c>
      <c r="F2571">
        <v>26</v>
      </c>
      <c r="G2571" t="s">
        <v>643</v>
      </c>
      <c r="H2571">
        <v>12</v>
      </c>
      <c r="I2571">
        <v>1</v>
      </c>
      <c r="J2571">
        <v>65</v>
      </c>
      <c r="K2571">
        <v>335</v>
      </c>
      <c r="L2571">
        <v>3</v>
      </c>
      <c r="M2571">
        <v>53</v>
      </c>
      <c r="N2571">
        <v>5.2</v>
      </c>
      <c r="O2571">
        <v>27.9</v>
      </c>
      <c r="P2571">
        <v>5.4</v>
      </c>
      <c r="Q2571">
        <v>7</v>
      </c>
      <c r="R2571">
        <v>4</v>
      </c>
      <c r="S2571">
        <v>54</v>
      </c>
      <c r="T2571">
        <v>13.5</v>
      </c>
      <c r="U2571">
        <v>0</v>
      </c>
      <c r="V2571">
        <v>22</v>
      </c>
      <c r="W2571">
        <v>0.3</v>
      </c>
      <c r="X2571">
        <v>4.5</v>
      </c>
      <c r="Y2571" s="2">
        <v>0.57099999999999995</v>
      </c>
      <c r="Z2571">
        <v>389</v>
      </c>
      <c r="AA2571">
        <v>3</v>
      </c>
      <c r="AB2571">
        <v>1</v>
      </c>
    </row>
    <row r="2572" spans="1:28" x14ac:dyDescent="0.25">
      <c r="A2572">
        <v>2007</v>
      </c>
      <c r="B2572">
        <v>63</v>
      </c>
      <c r="C2572" t="s">
        <v>1327</v>
      </c>
      <c r="D2572" t="str">
        <f>IFERROR(INDEX('Draft Master List'!E:F,MATCH(C2572,'Draft Master List'!E:E,0),2),"N/A")</f>
        <v>N/A</v>
      </c>
      <c r="E2572" t="s">
        <v>6</v>
      </c>
      <c r="F2572">
        <v>29</v>
      </c>
      <c r="G2572" t="s">
        <v>643</v>
      </c>
      <c r="H2572">
        <v>14</v>
      </c>
      <c r="I2572">
        <v>2</v>
      </c>
      <c r="J2572">
        <v>62</v>
      </c>
      <c r="K2572">
        <v>313</v>
      </c>
      <c r="L2572">
        <v>4</v>
      </c>
      <c r="M2572">
        <v>30</v>
      </c>
      <c r="N2572">
        <v>5</v>
      </c>
      <c r="O2572">
        <v>22.4</v>
      </c>
      <c r="P2572">
        <v>4.4000000000000004</v>
      </c>
      <c r="Q2572">
        <v>21</v>
      </c>
      <c r="R2572">
        <v>12</v>
      </c>
      <c r="S2572">
        <v>87</v>
      </c>
      <c r="T2572">
        <v>7.3</v>
      </c>
      <c r="U2572">
        <v>0</v>
      </c>
      <c r="V2572">
        <v>14</v>
      </c>
      <c r="W2572">
        <v>0.9</v>
      </c>
      <c r="X2572">
        <v>6.2</v>
      </c>
      <c r="Y2572" s="2">
        <v>0.57099999999999995</v>
      </c>
      <c r="Z2572">
        <v>400</v>
      </c>
      <c r="AA2572">
        <v>4</v>
      </c>
      <c r="AB2572">
        <v>1</v>
      </c>
    </row>
    <row r="2573" spans="1:28" x14ac:dyDescent="0.25">
      <c r="A2573">
        <v>2007</v>
      </c>
      <c r="B2573">
        <v>64</v>
      </c>
      <c r="C2573" t="s">
        <v>701</v>
      </c>
      <c r="D2573" t="str">
        <f>IFERROR(INDEX('Draft Master List'!E:F,MATCH(C2573,'Draft Master List'!E:E,0),2),"N/A")</f>
        <v>N/A</v>
      </c>
      <c r="E2573" t="s">
        <v>30</v>
      </c>
      <c r="F2573">
        <v>31</v>
      </c>
      <c r="G2573" t="s">
        <v>76</v>
      </c>
      <c r="H2573">
        <v>16</v>
      </c>
      <c r="I2573">
        <v>8</v>
      </c>
      <c r="J2573">
        <v>62</v>
      </c>
      <c r="K2573">
        <v>265</v>
      </c>
      <c r="L2573">
        <v>0</v>
      </c>
      <c r="M2573">
        <v>14</v>
      </c>
      <c r="N2573">
        <v>4.3</v>
      </c>
      <c r="O2573">
        <v>16.600000000000001</v>
      </c>
      <c r="P2573">
        <v>3.9</v>
      </c>
      <c r="Q2573">
        <v>61</v>
      </c>
      <c r="R2573">
        <v>47</v>
      </c>
      <c r="S2573">
        <v>383</v>
      </c>
      <c r="T2573">
        <v>8.1</v>
      </c>
      <c r="U2573">
        <v>1</v>
      </c>
      <c r="V2573">
        <v>23</v>
      </c>
      <c r="W2573">
        <v>2.9</v>
      </c>
      <c r="X2573">
        <v>23.9</v>
      </c>
      <c r="Y2573" s="2">
        <v>0.77</v>
      </c>
      <c r="Z2573">
        <v>648</v>
      </c>
      <c r="AA2573">
        <v>1</v>
      </c>
      <c r="AB2573">
        <v>1</v>
      </c>
    </row>
    <row r="2574" spans="1:28" x14ac:dyDescent="0.25">
      <c r="A2574">
        <v>2007</v>
      </c>
      <c r="B2574">
        <v>65</v>
      </c>
      <c r="C2574" t="s">
        <v>1348</v>
      </c>
      <c r="D2574" t="str">
        <f>IFERROR(INDEX('Draft Master List'!E:F,MATCH(C2574,'Draft Master List'!E:E,0),2),"N/A")</f>
        <v>N/A</v>
      </c>
      <c r="E2574" t="s">
        <v>669</v>
      </c>
      <c r="F2574">
        <v>29</v>
      </c>
      <c r="H2574">
        <v>14</v>
      </c>
      <c r="I2574">
        <v>1</v>
      </c>
      <c r="J2574">
        <v>61</v>
      </c>
      <c r="K2574">
        <v>241</v>
      </c>
      <c r="L2574">
        <v>1</v>
      </c>
      <c r="M2574">
        <v>28</v>
      </c>
      <c r="N2574">
        <v>4</v>
      </c>
      <c r="O2574">
        <v>17.2</v>
      </c>
      <c r="P2574">
        <v>4.4000000000000004</v>
      </c>
      <c r="Q2574">
        <v>22</v>
      </c>
      <c r="R2574">
        <v>15</v>
      </c>
      <c r="S2574">
        <v>101</v>
      </c>
      <c r="T2574">
        <v>6.7</v>
      </c>
      <c r="U2574">
        <v>1</v>
      </c>
      <c r="V2574">
        <v>23</v>
      </c>
      <c r="W2574">
        <v>1.1000000000000001</v>
      </c>
      <c r="X2574">
        <v>7.2</v>
      </c>
      <c r="Y2574" s="2">
        <v>0.68200000000000005</v>
      </c>
      <c r="Z2574">
        <v>342</v>
      </c>
      <c r="AA2574">
        <v>2</v>
      </c>
      <c r="AB2574">
        <v>2</v>
      </c>
    </row>
    <row r="2575" spans="1:28" x14ac:dyDescent="0.25">
      <c r="A2575">
        <v>2007</v>
      </c>
      <c r="B2575">
        <v>66</v>
      </c>
      <c r="C2575" t="s">
        <v>1339</v>
      </c>
      <c r="D2575" t="str">
        <f>IFERROR(INDEX('Draft Master List'!E:F,MATCH(C2575,'Draft Master List'!E:E,0),2),"N/A")</f>
        <v>N/A</v>
      </c>
      <c r="E2575" t="s">
        <v>64</v>
      </c>
      <c r="F2575">
        <v>25</v>
      </c>
      <c r="G2575" t="s">
        <v>643</v>
      </c>
      <c r="H2575">
        <v>16</v>
      </c>
      <c r="I2575">
        <v>1</v>
      </c>
      <c r="J2575">
        <v>60</v>
      </c>
      <c r="K2575">
        <v>277</v>
      </c>
      <c r="L2575">
        <v>1</v>
      </c>
      <c r="M2575">
        <v>18</v>
      </c>
      <c r="N2575">
        <v>4.5999999999999996</v>
      </c>
      <c r="O2575">
        <v>17.3</v>
      </c>
      <c r="P2575">
        <v>3.8</v>
      </c>
      <c r="Q2575">
        <v>37</v>
      </c>
      <c r="R2575">
        <v>24</v>
      </c>
      <c r="S2575">
        <v>233</v>
      </c>
      <c r="T2575">
        <v>9.6999999999999993</v>
      </c>
      <c r="U2575">
        <v>0</v>
      </c>
      <c r="V2575">
        <v>23</v>
      </c>
      <c r="W2575">
        <v>1.5</v>
      </c>
      <c r="X2575">
        <v>14.6</v>
      </c>
      <c r="Y2575" s="2">
        <v>0.64900000000000002</v>
      </c>
      <c r="Z2575">
        <v>510</v>
      </c>
      <c r="AA2575">
        <v>1</v>
      </c>
      <c r="AB2575">
        <v>1</v>
      </c>
    </row>
    <row r="2576" spans="1:28" x14ac:dyDescent="0.25">
      <c r="A2576">
        <v>2007</v>
      </c>
      <c r="B2576">
        <v>67</v>
      </c>
      <c r="C2576" t="s">
        <v>721</v>
      </c>
      <c r="D2576" t="str">
        <f>IFERROR(INDEX('Draft Master List'!E:F,MATCH(C2576,'Draft Master List'!E:E,0),2),"N/A")</f>
        <v>N/A</v>
      </c>
      <c r="E2576" t="s">
        <v>29</v>
      </c>
      <c r="F2576">
        <v>26</v>
      </c>
      <c r="G2576" t="s">
        <v>643</v>
      </c>
      <c r="H2576">
        <v>8</v>
      </c>
      <c r="I2576">
        <v>1</v>
      </c>
      <c r="J2576">
        <v>58</v>
      </c>
      <c r="K2576">
        <v>300</v>
      </c>
      <c r="L2576">
        <v>0</v>
      </c>
      <c r="M2576">
        <v>27</v>
      </c>
      <c r="N2576">
        <v>5.2</v>
      </c>
      <c r="O2576">
        <v>37.5</v>
      </c>
      <c r="P2576">
        <v>7.3</v>
      </c>
      <c r="Q2576">
        <v>30</v>
      </c>
      <c r="R2576">
        <v>22</v>
      </c>
      <c r="S2576">
        <v>190</v>
      </c>
      <c r="T2576">
        <v>8.6</v>
      </c>
      <c r="U2576">
        <v>0</v>
      </c>
      <c r="V2576">
        <v>54</v>
      </c>
      <c r="W2576">
        <v>2.8</v>
      </c>
      <c r="X2576">
        <v>23.8</v>
      </c>
      <c r="Y2576" s="2">
        <v>0.73299999999999998</v>
      </c>
      <c r="Z2576">
        <v>490</v>
      </c>
      <c r="AA2576">
        <v>0</v>
      </c>
      <c r="AB2576">
        <v>0</v>
      </c>
    </row>
    <row r="2577" spans="1:28" x14ac:dyDescent="0.25">
      <c r="A2577">
        <v>2007</v>
      </c>
      <c r="B2577">
        <v>68</v>
      </c>
      <c r="C2577" t="s">
        <v>1476</v>
      </c>
      <c r="D2577" t="str">
        <f>IFERROR(INDEX('Draft Master List'!E:F,MATCH(C2577,'Draft Master List'!E:E,0),2),"N/A")</f>
        <v>N/A</v>
      </c>
      <c r="E2577" t="s">
        <v>23</v>
      </c>
      <c r="F2577">
        <v>22</v>
      </c>
      <c r="G2577" t="s">
        <v>643</v>
      </c>
      <c r="H2577">
        <v>4</v>
      </c>
      <c r="I2577">
        <v>2</v>
      </c>
      <c r="J2577">
        <v>58</v>
      </c>
      <c r="K2577">
        <v>264</v>
      </c>
      <c r="L2577">
        <v>1</v>
      </c>
      <c r="M2577">
        <v>41</v>
      </c>
      <c r="N2577">
        <v>4.5999999999999996</v>
      </c>
      <c r="O2577">
        <v>66</v>
      </c>
      <c r="P2577">
        <v>14.5</v>
      </c>
      <c r="Q2577">
        <v>15</v>
      </c>
      <c r="R2577">
        <v>13</v>
      </c>
      <c r="S2577">
        <v>81</v>
      </c>
      <c r="T2577">
        <v>6.2</v>
      </c>
      <c r="U2577">
        <v>0</v>
      </c>
      <c r="V2577">
        <v>9</v>
      </c>
      <c r="W2577">
        <v>3.3</v>
      </c>
      <c r="X2577">
        <v>20.3</v>
      </c>
      <c r="Y2577" s="2">
        <v>0.86699999999999999</v>
      </c>
      <c r="Z2577">
        <v>345</v>
      </c>
      <c r="AA2577">
        <v>1</v>
      </c>
      <c r="AB2577">
        <v>0</v>
      </c>
    </row>
    <row r="2578" spans="1:28" x14ac:dyDescent="0.25">
      <c r="A2578">
        <v>2007</v>
      </c>
      <c r="B2578">
        <v>69</v>
      </c>
      <c r="C2578" t="s">
        <v>519</v>
      </c>
      <c r="D2578" t="str">
        <f>IFERROR(INDEX('Draft Master List'!E:F,MATCH(C2578,'Draft Master List'!E:E,0),2),"N/A")</f>
        <v>642006</v>
      </c>
      <c r="E2578" t="s">
        <v>18</v>
      </c>
      <c r="F2578">
        <v>24</v>
      </c>
      <c r="G2578" t="s">
        <v>1</v>
      </c>
      <c r="H2578">
        <v>12</v>
      </c>
      <c r="I2578">
        <v>12</v>
      </c>
      <c r="J2578">
        <v>54</v>
      </c>
      <c r="K2578">
        <v>260</v>
      </c>
      <c r="L2578">
        <v>3</v>
      </c>
      <c r="M2578">
        <v>32</v>
      </c>
      <c r="N2578">
        <v>4.8</v>
      </c>
      <c r="O2578">
        <v>21.7</v>
      </c>
      <c r="P2578">
        <v>4.5</v>
      </c>
      <c r="Z2578">
        <v>260</v>
      </c>
      <c r="AA2578">
        <v>3</v>
      </c>
      <c r="AB2578">
        <v>5</v>
      </c>
    </row>
    <row r="2579" spans="1:28" x14ac:dyDescent="0.25">
      <c r="A2579">
        <v>2007</v>
      </c>
      <c r="B2579">
        <v>70</v>
      </c>
      <c r="C2579" t="s">
        <v>1287</v>
      </c>
      <c r="D2579" t="str">
        <f>IFERROR(INDEX('Draft Master List'!E:F,MATCH(C2579,'Draft Master List'!E:E,0),2),"N/A")</f>
        <v>N/A</v>
      </c>
      <c r="E2579" t="s">
        <v>14</v>
      </c>
      <c r="F2579">
        <v>25</v>
      </c>
      <c r="G2579" t="s">
        <v>643</v>
      </c>
      <c r="H2579">
        <v>4</v>
      </c>
      <c r="I2579">
        <v>4</v>
      </c>
      <c r="J2579">
        <v>54</v>
      </c>
      <c r="K2579">
        <v>208</v>
      </c>
      <c r="L2579">
        <v>3</v>
      </c>
      <c r="M2579">
        <v>20</v>
      </c>
      <c r="N2579">
        <v>3.9</v>
      </c>
      <c r="O2579">
        <v>52</v>
      </c>
      <c r="P2579">
        <v>13.5</v>
      </c>
      <c r="Q2579">
        <v>5</v>
      </c>
      <c r="R2579">
        <v>3</v>
      </c>
      <c r="S2579">
        <v>17</v>
      </c>
      <c r="T2579">
        <v>5.7</v>
      </c>
      <c r="U2579">
        <v>0</v>
      </c>
      <c r="V2579">
        <v>8</v>
      </c>
      <c r="W2579">
        <v>0.8</v>
      </c>
      <c r="X2579">
        <v>4.3</v>
      </c>
      <c r="Y2579" s="2">
        <v>0.6</v>
      </c>
      <c r="Z2579">
        <v>225</v>
      </c>
      <c r="AA2579">
        <v>3</v>
      </c>
      <c r="AB2579">
        <v>2</v>
      </c>
    </row>
    <row r="2580" spans="1:28" x14ac:dyDescent="0.25">
      <c r="A2580">
        <v>2007</v>
      </c>
      <c r="B2580">
        <v>71</v>
      </c>
      <c r="C2580" t="s">
        <v>1385</v>
      </c>
      <c r="D2580" t="str">
        <f>IFERROR(INDEX('Draft Master List'!E:F,MATCH(C2580,'Draft Master List'!E:E,0),2),"N/A")</f>
        <v>N/A</v>
      </c>
      <c r="E2580" t="s">
        <v>669</v>
      </c>
      <c r="F2580">
        <v>25</v>
      </c>
      <c r="H2580">
        <v>8</v>
      </c>
      <c r="I2580">
        <v>2</v>
      </c>
      <c r="J2580">
        <v>53</v>
      </c>
      <c r="K2580">
        <v>150</v>
      </c>
      <c r="L2580">
        <v>4</v>
      </c>
      <c r="M2580">
        <v>20</v>
      </c>
      <c r="N2580">
        <v>2.8</v>
      </c>
      <c r="O2580">
        <v>18.8</v>
      </c>
      <c r="P2580">
        <v>6.6</v>
      </c>
      <c r="Q2580">
        <v>13</v>
      </c>
      <c r="R2580">
        <v>12</v>
      </c>
      <c r="S2580">
        <v>106</v>
      </c>
      <c r="T2580">
        <v>8.8000000000000007</v>
      </c>
      <c r="U2580">
        <v>0</v>
      </c>
      <c r="V2580">
        <v>35</v>
      </c>
      <c r="W2580">
        <v>1.5</v>
      </c>
      <c r="X2580">
        <v>13.3</v>
      </c>
      <c r="Y2580" s="2">
        <v>0.92300000000000004</v>
      </c>
      <c r="Z2580">
        <v>256</v>
      </c>
      <c r="AA2580">
        <v>4</v>
      </c>
      <c r="AB2580">
        <v>1</v>
      </c>
    </row>
    <row r="2581" spans="1:28" x14ac:dyDescent="0.25">
      <c r="A2581">
        <v>2007</v>
      </c>
      <c r="B2581">
        <v>72</v>
      </c>
      <c r="C2581" t="s">
        <v>1027</v>
      </c>
      <c r="D2581" t="str">
        <f>IFERROR(INDEX('Draft Master List'!E:F,MATCH(C2581,'Draft Master List'!E:E,0),2),"N/A")</f>
        <v>N/A</v>
      </c>
      <c r="E2581" t="s">
        <v>0</v>
      </c>
      <c r="F2581">
        <v>23</v>
      </c>
      <c r="G2581" t="s">
        <v>643</v>
      </c>
      <c r="H2581">
        <v>12</v>
      </c>
      <c r="I2581">
        <v>1</v>
      </c>
      <c r="J2581">
        <v>52</v>
      </c>
      <c r="K2581">
        <v>252</v>
      </c>
      <c r="L2581">
        <v>1</v>
      </c>
      <c r="M2581">
        <v>24</v>
      </c>
      <c r="N2581">
        <v>4.8</v>
      </c>
      <c r="O2581">
        <v>21</v>
      </c>
      <c r="P2581">
        <v>4.3</v>
      </c>
      <c r="Q2581">
        <v>23</v>
      </c>
      <c r="R2581">
        <v>17</v>
      </c>
      <c r="S2581">
        <v>151</v>
      </c>
      <c r="T2581">
        <v>8.9</v>
      </c>
      <c r="U2581">
        <v>1</v>
      </c>
      <c r="V2581">
        <v>17</v>
      </c>
      <c r="W2581">
        <v>1.4</v>
      </c>
      <c r="X2581">
        <v>12.6</v>
      </c>
      <c r="Y2581" s="2">
        <v>0.73899999999999999</v>
      </c>
      <c r="Z2581">
        <v>403</v>
      </c>
      <c r="AA2581">
        <v>2</v>
      </c>
      <c r="AB2581">
        <v>0</v>
      </c>
    </row>
    <row r="2582" spans="1:28" x14ac:dyDescent="0.25">
      <c r="A2582">
        <v>2007</v>
      </c>
      <c r="B2582">
        <v>73</v>
      </c>
      <c r="C2582" t="s">
        <v>602</v>
      </c>
      <c r="D2582" t="str">
        <f>IFERROR(INDEX('Draft Master List'!E:F,MATCH(C2582,'Draft Master List'!E:E,0),2),"N/A")</f>
        <v>N/A</v>
      </c>
      <c r="E2582" t="s">
        <v>6</v>
      </c>
      <c r="F2582">
        <v>31</v>
      </c>
      <c r="G2582" t="s">
        <v>1</v>
      </c>
      <c r="H2582">
        <v>14</v>
      </c>
      <c r="I2582">
        <v>14</v>
      </c>
      <c r="J2582">
        <v>50</v>
      </c>
      <c r="K2582">
        <v>236</v>
      </c>
      <c r="L2582">
        <v>0</v>
      </c>
      <c r="M2582">
        <v>40</v>
      </c>
      <c r="N2582">
        <v>4.7</v>
      </c>
      <c r="O2582">
        <v>16.899999999999999</v>
      </c>
      <c r="P2582">
        <v>3.6</v>
      </c>
      <c r="Z2582">
        <v>236</v>
      </c>
      <c r="AA2582">
        <v>0</v>
      </c>
      <c r="AB2582">
        <v>9</v>
      </c>
    </row>
    <row r="2583" spans="1:28" x14ac:dyDescent="0.25">
      <c r="A2583">
        <v>2007</v>
      </c>
      <c r="B2583">
        <v>74</v>
      </c>
      <c r="C2583" t="s">
        <v>497</v>
      </c>
      <c r="D2583" t="str">
        <f>IFERROR(INDEX('Draft Master List'!E:F,MATCH(C2583,'Draft Master List'!E:E,0),2),"N/A")</f>
        <v>2282007</v>
      </c>
      <c r="E2583" t="s">
        <v>5</v>
      </c>
      <c r="F2583">
        <v>24</v>
      </c>
      <c r="G2583" t="s">
        <v>643</v>
      </c>
      <c r="H2583">
        <v>7</v>
      </c>
      <c r="I2583">
        <v>4</v>
      </c>
      <c r="J2583">
        <v>50</v>
      </c>
      <c r="K2583">
        <v>203</v>
      </c>
      <c r="L2583">
        <v>4</v>
      </c>
      <c r="M2583">
        <v>44</v>
      </c>
      <c r="N2583">
        <v>4.0999999999999996</v>
      </c>
      <c r="O2583">
        <v>29</v>
      </c>
      <c r="P2583">
        <v>7.1</v>
      </c>
      <c r="Q2583">
        <v>14</v>
      </c>
      <c r="R2583">
        <v>9</v>
      </c>
      <c r="S2583">
        <v>73</v>
      </c>
      <c r="T2583">
        <v>8.1</v>
      </c>
      <c r="U2583">
        <v>0</v>
      </c>
      <c r="V2583">
        <v>18</v>
      </c>
      <c r="W2583">
        <v>1.3</v>
      </c>
      <c r="X2583">
        <v>10.4</v>
      </c>
      <c r="Y2583" s="2">
        <v>0.64300000000000002</v>
      </c>
      <c r="Z2583">
        <v>276</v>
      </c>
      <c r="AA2583">
        <v>4</v>
      </c>
      <c r="AB2583">
        <v>0</v>
      </c>
    </row>
    <row r="2584" spans="1:28" x14ac:dyDescent="0.25">
      <c r="A2584">
        <v>2007</v>
      </c>
      <c r="B2584">
        <v>75</v>
      </c>
      <c r="C2584" t="s">
        <v>618</v>
      </c>
      <c r="D2584" t="str">
        <f>IFERROR(INDEX('Draft Master List'!E:F,MATCH(C2584,'Draft Master List'!E:E,0),2),"N/A")</f>
        <v>N/A</v>
      </c>
      <c r="E2584" t="s">
        <v>4</v>
      </c>
      <c r="F2584">
        <v>29</v>
      </c>
      <c r="G2584" t="s">
        <v>1</v>
      </c>
      <c r="H2584">
        <v>12</v>
      </c>
      <c r="I2584">
        <v>12</v>
      </c>
      <c r="J2584">
        <v>49</v>
      </c>
      <c r="K2584">
        <v>185</v>
      </c>
      <c r="L2584">
        <v>1</v>
      </c>
      <c r="M2584">
        <v>19</v>
      </c>
      <c r="N2584">
        <v>3.8</v>
      </c>
      <c r="O2584">
        <v>15.4</v>
      </c>
      <c r="P2584">
        <v>4.0999999999999996</v>
      </c>
      <c r="Z2584">
        <v>185</v>
      </c>
      <c r="AA2584">
        <v>1</v>
      </c>
      <c r="AB2584">
        <v>3</v>
      </c>
    </row>
    <row r="2585" spans="1:28" x14ac:dyDescent="0.25">
      <c r="A2585">
        <v>2007</v>
      </c>
      <c r="B2585">
        <v>76</v>
      </c>
      <c r="C2585" t="s">
        <v>1477</v>
      </c>
      <c r="D2585" t="str">
        <f>IFERROR(INDEX('Draft Master List'!E:F,MATCH(C2585,'Draft Master List'!E:E,0),2),"N/A")</f>
        <v>N/A</v>
      </c>
      <c r="E2585" t="s">
        <v>25</v>
      </c>
      <c r="F2585">
        <v>34</v>
      </c>
      <c r="G2585" t="s">
        <v>643</v>
      </c>
      <c r="H2585">
        <v>4</v>
      </c>
      <c r="I2585">
        <v>2</v>
      </c>
      <c r="J2585">
        <v>46</v>
      </c>
      <c r="K2585">
        <v>137</v>
      </c>
      <c r="L2585">
        <v>0</v>
      </c>
      <c r="M2585">
        <v>11</v>
      </c>
      <c r="N2585">
        <v>3</v>
      </c>
      <c r="O2585">
        <v>34.299999999999997</v>
      </c>
      <c r="P2585">
        <v>11.5</v>
      </c>
      <c r="Q2585">
        <v>10</v>
      </c>
      <c r="R2585">
        <v>5</v>
      </c>
      <c r="S2585">
        <v>17</v>
      </c>
      <c r="T2585">
        <v>3.4</v>
      </c>
      <c r="U2585">
        <v>0</v>
      </c>
      <c r="V2585">
        <v>8</v>
      </c>
      <c r="W2585">
        <v>1.3</v>
      </c>
      <c r="X2585">
        <v>4.3</v>
      </c>
      <c r="Y2585" s="2">
        <v>0.5</v>
      </c>
      <c r="Z2585">
        <v>154</v>
      </c>
      <c r="AA2585">
        <v>0</v>
      </c>
      <c r="AB2585">
        <v>0</v>
      </c>
    </row>
    <row r="2586" spans="1:28" x14ac:dyDescent="0.25">
      <c r="A2586">
        <v>2007</v>
      </c>
      <c r="B2586">
        <v>77</v>
      </c>
      <c r="C2586" t="s">
        <v>1426</v>
      </c>
      <c r="D2586" t="str">
        <f>IFERROR(INDEX('Draft Master List'!E:F,MATCH(C2586,'Draft Master List'!E:E,0),2),"N/A")</f>
        <v>N/A</v>
      </c>
      <c r="E2586" t="s">
        <v>12</v>
      </c>
      <c r="F2586">
        <v>26</v>
      </c>
      <c r="G2586" t="s">
        <v>643</v>
      </c>
      <c r="H2586">
        <v>5</v>
      </c>
      <c r="I2586">
        <v>5</v>
      </c>
      <c r="J2586">
        <v>44</v>
      </c>
      <c r="K2586">
        <v>182</v>
      </c>
      <c r="L2586">
        <v>1</v>
      </c>
      <c r="M2586">
        <v>24</v>
      </c>
      <c r="N2586">
        <v>4.0999999999999996</v>
      </c>
      <c r="O2586">
        <v>36.4</v>
      </c>
      <c r="P2586">
        <v>8.8000000000000007</v>
      </c>
      <c r="Q2586">
        <v>21</v>
      </c>
      <c r="R2586">
        <v>14</v>
      </c>
      <c r="S2586">
        <v>63</v>
      </c>
      <c r="T2586">
        <v>4.5</v>
      </c>
      <c r="U2586">
        <v>0</v>
      </c>
      <c r="V2586">
        <v>15</v>
      </c>
      <c r="W2586">
        <v>2.8</v>
      </c>
      <c r="X2586">
        <v>12.6</v>
      </c>
      <c r="Y2586" s="2">
        <v>0.66700000000000004</v>
      </c>
      <c r="Z2586">
        <v>245</v>
      </c>
      <c r="AA2586">
        <v>1</v>
      </c>
      <c r="AB2586">
        <v>1</v>
      </c>
    </row>
    <row r="2587" spans="1:28" x14ac:dyDescent="0.25">
      <c r="A2587">
        <v>2007</v>
      </c>
      <c r="B2587">
        <v>78</v>
      </c>
      <c r="C2587" t="s">
        <v>66</v>
      </c>
      <c r="D2587" t="str">
        <f>IFERROR(INDEX('Draft Master List'!E:F,MATCH(C2587,'Draft Master List'!E:E,0),2),"N/A")</f>
        <v>112006</v>
      </c>
      <c r="E2587" t="s">
        <v>26</v>
      </c>
      <c r="F2587">
        <v>24</v>
      </c>
      <c r="G2587" t="s">
        <v>1</v>
      </c>
      <c r="H2587">
        <v>16</v>
      </c>
      <c r="I2587">
        <v>16</v>
      </c>
      <c r="J2587">
        <v>44</v>
      </c>
      <c r="K2587">
        <v>205</v>
      </c>
      <c r="L2587">
        <v>1</v>
      </c>
      <c r="M2587">
        <v>31</v>
      </c>
      <c r="N2587">
        <v>4.7</v>
      </c>
      <c r="O2587">
        <v>12.8</v>
      </c>
      <c r="P2587">
        <v>2.8</v>
      </c>
      <c r="Z2587">
        <v>205</v>
      </c>
      <c r="AA2587">
        <v>1</v>
      </c>
      <c r="AB2587">
        <v>11</v>
      </c>
    </row>
    <row r="2588" spans="1:28" x14ac:dyDescent="0.25">
      <c r="A2588">
        <v>2007</v>
      </c>
      <c r="B2588">
        <v>79</v>
      </c>
      <c r="C2588" t="s">
        <v>1427</v>
      </c>
      <c r="D2588" t="str">
        <f>IFERROR(INDEX('Draft Master List'!E:F,MATCH(C2588,'Draft Master List'!E:E,0),2),"N/A")</f>
        <v>N/A</v>
      </c>
      <c r="E2588" t="s">
        <v>26</v>
      </c>
      <c r="F2588">
        <v>25</v>
      </c>
      <c r="G2588" t="s">
        <v>643</v>
      </c>
      <c r="H2588">
        <v>10</v>
      </c>
      <c r="I2588">
        <v>1</v>
      </c>
      <c r="J2588">
        <v>44</v>
      </c>
      <c r="K2588">
        <v>216</v>
      </c>
      <c r="L2588">
        <v>2</v>
      </c>
      <c r="M2588">
        <v>62</v>
      </c>
      <c r="N2588">
        <v>4.9000000000000004</v>
      </c>
      <c r="O2588">
        <v>21.6</v>
      </c>
      <c r="P2588">
        <v>4.4000000000000004</v>
      </c>
      <c r="Q2588">
        <v>2</v>
      </c>
      <c r="R2588">
        <v>2</v>
      </c>
      <c r="S2588">
        <v>69</v>
      </c>
      <c r="T2588">
        <v>34.5</v>
      </c>
      <c r="U2588">
        <v>0</v>
      </c>
      <c r="V2588">
        <v>65</v>
      </c>
      <c r="W2588">
        <v>0.2</v>
      </c>
      <c r="X2588">
        <v>6.9</v>
      </c>
      <c r="Y2588" s="2">
        <v>1</v>
      </c>
      <c r="Z2588">
        <v>285</v>
      </c>
      <c r="AA2588">
        <v>2</v>
      </c>
      <c r="AB2588">
        <v>1</v>
      </c>
    </row>
    <row r="2589" spans="1:28" x14ac:dyDescent="0.25">
      <c r="A2589">
        <v>2007</v>
      </c>
      <c r="B2589">
        <v>80</v>
      </c>
      <c r="C2589" t="s">
        <v>1218</v>
      </c>
      <c r="D2589" t="str">
        <f>IFERROR(INDEX('Draft Master List'!E:F,MATCH(C2589,'Draft Master List'!E:E,0),2),"N/A")</f>
        <v>N/A</v>
      </c>
      <c r="E2589" t="s">
        <v>4</v>
      </c>
      <c r="F2589">
        <v>26</v>
      </c>
      <c r="G2589" t="s">
        <v>212</v>
      </c>
      <c r="H2589">
        <v>16</v>
      </c>
      <c r="I2589">
        <v>11</v>
      </c>
      <c r="J2589">
        <v>42</v>
      </c>
      <c r="K2589">
        <v>119</v>
      </c>
      <c r="L2589">
        <v>2</v>
      </c>
      <c r="M2589">
        <v>11</v>
      </c>
      <c r="N2589">
        <v>2.8</v>
      </c>
      <c r="O2589">
        <v>7.4</v>
      </c>
      <c r="P2589">
        <v>2.6</v>
      </c>
      <c r="Q2589">
        <v>19</v>
      </c>
      <c r="R2589">
        <v>11</v>
      </c>
      <c r="S2589">
        <v>99</v>
      </c>
      <c r="T2589">
        <v>9</v>
      </c>
      <c r="U2589">
        <v>2</v>
      </c>
      <c r="V2589">
        <v>27</v>
      </c>
      <c r="W2589">
        <v>0.7</v>
      </c>
      <c r="X2589">
        <v>6.2</v>
      </c>
      <c r="Y2589" s="2">
        <v>0.57899999999999996</v>
      </c>
      <c r="Z2589">
        <v>218</v>
      </c>
      <c r="AA2589">
        <v>4</v>
      </c>
      <c r="AB2589">
        <v>0</v>
      </c>
    </row>
    <row r="2590" spans="1:28" x14ac:dyDescent="0.25">
      <c r="A2590">
        <v>2007</v>
      </c>
      <c r="B2590">
        <v>81</v>
      </c>
      <c r="C2590" t="s">
        <v>650</v>
      </c>
      <c r="D2590" t="str">
        <f>IFERROR(INDEX('Draft Master List'!E:F,MATCH(C2590,'Draft Master List'!E:E,0),2),"N/A")</f>
        <v>N/A</v>
      </c>
      <c r="E2590" t="s">
        <v>19</v>
      </c>
      <c r="F2590">
        <v>32</v>
      </c>
      <c r="G2590" t="s">
        <v>1</v>
      </c>
      <c r="H2590">
        <v>16</v>
      </c>
      <c r="I2590">
        <v>16</v>
      </c>
      <c r="J2590">
        <v>39</v>
      </c>
      <c r="K2590">
        <v>89</v>
      </c>
      <c r="L2590">
        <v>0</v>
      </c>
      <c r="M2590">
        <v>12</v>
      </c>
      <c r="N2590">
        <v>2.2999999999999998</v>
      </c>
      <c r="O2590">
        <v>5.6</v>
      </c>
      <c r="P2590">
        <v>2.4</v>
      </c>
      <c r="Z2590">
        <v>89</v>
      </c>
      <c r="AA2590">
        <v>0</v>
      </c>
      <c r="AB2590">
        <v>9</v>
      </c>
    </row>
    <row r="2591" spans="1:28" x14ac:dyDescent="0.25">
      <c r="A2591">
        <v>2007</v>
      </c>
      <c r="B2591">
        <v>82</v>
      </c>
      <c r="C2591" t="s">
        <v>470</v>
      </c>
      <c r="D2591" t="str">
        <f>IFERROR(INDEX('Draft Master List'!E:F,MATCH(C2591,'Draft Master List'!E:E,0),2),"N/A")</f>
        <v>1072007</v>
      </c>
      <c r="E2591" t="s">
        <v>223</v>
      </c>
      <c r="F2591">
        <v>22</v>
      </c>
      <c r="H2591">
        <v>11</v>
      </c>
      <c r="I2591">
        <v>0</v>
      </c>
      <c r="J2591">
        <v>38</v>
      </c>
      <c r="K2591">
        <v>139</v>
      </c>
      <c r="L2591">
        <v>0</v>
      </c>
      <c r="M2591">
        <v>43</v>
      </c>
      <c r="N2591">
        <v>3.7</v>
      </c>
      <c r="O2591">
        <v>12.6</v>
      </c>
      <c r="P2591">
        <v>3.5</v>
      </c>
      <c r="Q2591">
        <v>9</v>
      </c>
      <c r="R2591">
        <v>3</v>
      </c>
      <c r="S2591">
        <v>15</v>
      </c>
      <c r="T2591">
        <v>5</v>
      </c>
      <c r="U2591">
        <v>0</v>
      </c>
      <c r="V2591">
        <v>11</v>
      </c>
      <c r="W2591">
        <v>0.3</v>
      </c>
      <c r="X2591">
        <v>1.4</v>
      </c>
      <c r="Y2591" s="2">
        <v>0.33300000000000002</v>
      </c>
      <c r="Z2591">
        <v>154</v>
      </c>
      <c r="AA2591">
        <v>0</v>
      </c>
      <c r="AB2591">
        <v>0</v>
      </c>
    </row>
    <row r="2592" spans="1:28" x14ac:dyDescent="0.25">
      <c r="A2592">
        <v>2007</v>
      </c>
      <c r="B2592">
        <v>83</v>
      </c>
      <c r="C2592" t="s">
        <v>646</v>
      </c>
      <c r="D2592" t="str">
        <f>IFERROR(INDEX('Draft Master List'!E:F,MATCH(C2592,'Draft Master List'!E:E,0),2),"N/A")</f>
        <v>N/A</v>
      </c>
      <c r="E2592" t="s">
        <v>30</v>
      </c>
      <c r="F2592">
        <v>30</v>
      </c>
      <c r="G2592" t="s">
        <v>1</v>
      </c>
      <c r="H2592">
        <v>16</v>
      </c>
      <c r="I2592">
        <v>16</v>
      </c>
      <c r="J2592">
        <v>37</v>
      </c>
      <c r="K2592">
        <v>98</v>
      </c>
      <c r="L2592">
        <v>2</v>
      </c>
      <c r="M2592">
        <v>19</v>
      </c>
      <c r="N2592">
        <v>2.6</v>
      </c>
      <c r="O2592">
        <v>6.1</v>
      </c>
      <c r="P2592">
        <v>2.2999999999999998</v>
      </c>
      <c r="Z2592">
        <v>98</v>
      </c>
      <c r="AA2592">
        <v>2</v>
      </c>
      <c r="AB2592">
        <v>6</v>
      </c>
    </row>
    <row r="2593" spans="1:28" x14ac:dyDescent="0.25">
      <c r="A2593">
        <v>2007</v>
      </c>
      <c r="B2593">
        <v>84</v>
      </c>
      <c r="C2593" t="s">
        <v>1196</v>
      </c>
      <c r="D2593" t="str">
        <f>IFERROR(INDEX('Draft Master List'!E:F,MATCH(C2593,'Draft Master List'!E:E,0),2),"N/A")</f>
        <v>N/A</v>
      </c>
      <c r="E2593" t="s">
        <v>13</v>
      </c>
      <c r="F2593">
        <v>24</v>
      </c>
      <c r="H2593">
        <v>15</v>
      </c>
      <c r="I2593">
        <v>0</v>
      </c>
      <c r="J2593">
        <v>37</v>
      </c>
      <c r="K2593">
        <v>164</v>
      </c>
      <c r="L2593">
        <v>2</v>
      </c>
      <c r="M2593">
        <v>34</v>
      </c>
      <c r="N2593">
        <v>4.4000000000000004</v>
      </c>
      <c r="O2593">
        <v>10.9</v>
      </c>
      <c r="P2593">
        <v>2.5</v>
      </c>
      <c r="Q2593">
        <v>12</v>
      </c>
      <c r="R2593">
        <v>10</v>
      </c>
      <c r="S2593">
        <v>31</v>
      </c>
      <c r="T2593">
        <v>3.1</v>
      </c>
      <c r="U2593">
        <v>0</v>
      </c>
      <c r="V2593">
        <v>14</v>
      </c>
      <c r="W2593">
        <v>0.7</v>
      </c>
      <c r="X2593">
        <v>2.1</v>
      </c>
      <c r="Y2593" s="2">
        <v>0.83299999999999996</v>
      </c>
      <c r="Z2593">
        <v>195</v>
      </c>
      <c r="AA2593">
        <v>2</v>
      </c>
      <c r="AB2593">
        <v>1</v>
      </c>
    </row>
    <row r="2594" spans="1:28" x14ac:dyDescent="0.25">
      <c r="A2594">
        <v>2007</v>
      </c>
      <c r="B2594">
        <v>85</v>
      </c>
      <c r="C2594" t="s">
        <v>569</v>
      </c>
      <c r="D2594" t="str">
        <f>IFERROR(INDEX('Draft Master List'!E:F,MATCH(C2594,'Draft Master List'!E:E,0),2),"N/A")</f>
        <v>N/A</v>
      </c>
      <c r="E2594" t="s">
        <v>7</v>
      </c>
      <c r="F2594">
        <v>26</v>
      </c>
      <c r="G2594" t="s">
        <v>1</v>
      </c>
      <c r="H2594">
        <v>13</v>
      </c>
      <c r="I2594">
        <v>13</v>
      </c>
      <c r="J2594">
        <v>36</v>
      </c>
      <c r="K2594">
        <v>185</v>
      </c>
      <c r="L2594">
        <v>1</v>
      </c>
      <c r="M2594">
        <v>29</v>
      </c>
      <c r="N2594">
        <v>5.0999999999999996</v>
      </c>
      <c r="O2594">
        <v>14.2</v>
      </c>
      <c r="P2594">
        <v>2.8</v>
      </c>
      <c r="Z2594">
        <v>185</v>
      </c>
      <c r="AA2594">
        <v>1</v>
      </c>
      <c r="AB2594">
        <v>13</v>
      </c>
    </row>
    <row r="2595" spans="1:28" x14ac:dyDescent="0.25">
      <c r="A2595">
        <v>2007</v>
      </c>
      <c r="B2595">
        <v>86</v>
      </c>
      <c r="C2595" t="s">
        <v>1478</v>
      </c>
      <c r="D2595" t="str">
        <f>IFERROR(INDEX('Draft Master List'!E:F,MATCH(C2595,'Draft Master List'!E:E,0),2),"N/A")</f>
        <v>N/A</v>
      </c>
      <c r="E2595" t="s">
        <v>29</v>
      </c>
      <c r="F2595">
        <v>30</v>
      </c>
      <c r="G2595" t="s">
        <v>643</v>
      </c>
      <c r="H2595">
        <v>10</v>
      </c>
      <c r="I2595">
        <v>2</v>
      </c>
      <c r="J2595">
        <v>36</v>
      </c>
      <c r="K2595">
        <v>89</v>
      </c>
      <c r="L2595">
        <v>0</v>
      </c>
      <c r="M2595">
        <v>9</v>
      </c>
      <c r="N2595">
        <v>2.5</v>
      </c>
      <c r="O2595">
        <v>8.9</v>
      </c>
      <c r="P2595">
        <v>3.6</v>
      </c>
      <c r="Q2595">
        <v>20</v>
      </c>
      <c r="R2595">
        <v>15</v>
      </c>
      <c r="S2595">
        <v>95</v>
      </c>
      <c r="T2595">
        <v>6.3</v>
      </c>
      <c r="U2595">
        <v>1</v>
      </c>
      <c r="V2595">
        <v>11</v>
      </c>
      <c r="W2595">
        <v>1.5</v>
      </c>
      <c r="X2595">
        <v>9.5</v>
      </c>
      <c r="Y2595" s="2">
        <v>0.75</v>
      </c>
      <c r="Z2595">
        <v>184</v>
      </c>
      <c r="AA2595">
        <v>1</v>
      </c>
      <c r="AB2595">
        <v>0</v>
      </c>
    </row>
    <row r="2596" spans="1:28" x14ac:dyDescent="0.25">
      <c r="A2596">
        <v>2007</v>
      </c>
      <c r="B2596">
        <v>87</v>
      </c>
      <c r="C2596" t="s">
        <v>617</v>
      </c>
      <c r="D2596" t="str">
        <f>IFERROR(INDEX('Draft Master List'!E:F,MATCH(C2596,'Draft Master List'!E:E,0),2),"N/A")</f>
        <v>N/A</v>
      </c>
      <c r="E2596" t="s">
        <v>14</v>
      </c>
      <c r="F2596">
        <v>37</v>
      </c>
      <c r="G2596" t="s">
        <v>1</v>
      </c>
      <c r="H2596">
        <v>13</v>
      </c>
      <c r="I2596">
        <v>13</v>
      </c>
      <c r="J2596">
        <v>35</v>
      </c>
      <c r="K2596">
        <v>116</v>
      </c>
      <c r="L2596">
        <v>1</v>
      </c>
      <c r="M2596">
        <v>21</v>
      </c>
      <c r="N2596">
        <v>3.3</v>
      </c>
      <c r="O2596">
        <v>8.9</v>
      </c>
      <c r="P2596">
        <v>2.7</v>
      </c>
      <c r="Z2596">
        <v>116</v>
      </c>
      <c r="AA2596">
        <v>1</v>
      </c>
      <c r="AB2596">
        <v>4</v>
      </c>
    </row>
    <row r="2597" spans="1:28" x14ac:dyDescent="0.25">
      <c r="A2597">
        <v>2007</v>
      </c>
      <c r="B2597">
        <v>88</v>
      </c>
      <c r="C2597" t="s">
        <v>83</v>
      </c>
      <c r="D2597" t="str">
        <f>IFERROR(INDEX('Draft Master List'!E:F,MATCH(C2597,'Draft Master List'!E:E,0),2),"N/A")</f>
        <v>N/A</v>
      </c>
      <c r="E2597" t="s">
        <v>24</v>
      </c>
      <c r="F2597">
        <v>25</v>
      </c>
      <c r="G2597" t="s">
        <v>1</v>
      </c>
      <c r="H2597">
        <v>15</v>
      </c>
      <c r="I2597">
        <v>15</v>
      </c>
      <c r="J2597">
        <v>35</v>
      </c>
      <c r="K2597">
        <v>204</v>
      </c>
      <c r="L2597">
        <v>2</v>
      </c>
      <c r="M2597">
        <v>30</v>
      </c>
      <c r="N2597">
        <v>5.8</v>
      </c>
      <c r="O2597">
        <v>13.6</v>
      </c>
      <c r="P2597">
        <v>2.2999999999999998</v>
      </c>
      <c r="Z2597">
        <v>204</v>
      </c>
      <c r="AA2597">
        <v>2</v>
      </c>
      <c r="AB2597">
        <v>9</v>
      </c>
    </row>
    <row r="2598" spans="1:28" x14ac:dyDescent="0.25">
      <c r="A2598">
        <v>2007</v>
      </c>
      <c r="B2598">
        <v>89</v>
      </c>
      <c r="C2598" t="s">
        <v>1350</v>
      </c>
      <c r="D2598" t="str">
        <f>IFERROR(INDEX('Draft Master List'!E:F,MATCH(C2598,'Draft Master List'!E:E,0),2),"N/A")</f>
        <v>N/A</v>
      </c>
      <c r="E2598" t="s">
        <v>30</v>
      </c>
      <c r="F2598">
        <v>29</v>
      </c>
      <c r="G2598" t="s">
        <v>732</v>
      </c>
      <c r="H2598">
        <v>16</v>
      </c>
      <c r="I2598">
        <v>1</v>
      </c>
      <c r="J2598">
        <v>34</v>
      </c>
      <c r="K2598">
        <v>121</v>
      </c>
      <c r="L2598">
        <v>3</v>
      </c>
      <c r="M2598">
        <v>11</v>
      </c>
      <c r="N2598">
        <v>3.6</v>
      </c>
      <c r="O2598">
        <v>7.6</v>
      </c>
      <c r="P2598">
        <v>2.1</v>
      </c>
      <c r="Q2598">
        <v>6</v>
      </c>
      <c r="R2598">
        <v>4</v>
      </c>
      <c r="S2598">
        <v>43</v>
      </c>
      <c r="T2598">
        <v>10.8</v>
      </c>
      <c r="U2598">
        <v>0</v>
      </c>
      <c r="V2598">
        <v>29</v>
      </c>
      <c r="W2598">
        <v>0.3</v>
      </c>
      <c r="X2598">
        <v>2.7</v>
      </c>
      <c r="Y2598" s="2">
        <v>0.66700000000000004</v>
      </c>
      <c r="Z2598">
        <v>164</v>
      </c>
      <c r="AA2598">
        <v>3</v>
      </c>
      <c r="AB2598">
        <v>0</v>
      </c>
    </row>
    <row r="2599" spans="1:28" x14ac:dyDescent="0.25">
      <c r="A2599">
        <v>2007</v>
      </c>
      <c r="B2599">
        <v>90</v>
      </c>
      <c r="C2599" t="s">
        <v>1400</v>
      </c>
      <c r="D2599" t="str">
        <f>IFERROR(INDEX('Draft Master List'!E:F,MATCH(C2599,'Draft Master List'!E:E,0),2),"N/A")</f>
        <v>N/A</v>
      </c>
      <c r="E2599" t="s">
        <v>30</v>
      </c>
      <c r="F2599">
        <v>26</v>
      </c>
      <c r="H2599">
        <v>12</v>
      </c>
      <c r="I2599">
        <v>0</v>
      </c>
      <c r="J2599">
        <v>33</v>
      </c>
      <c r="K2599">
        <v>90</v>
      </c>
      <c r="L2599">
        <v>2</v>
      </c>
      <c r="M2599">
        <v>14</v>
      </c>
      <c r="N2599">
        <v>2.7</v>
      </c>
      <c r="O2599">
        <v>7.5</v>
      </c>
      <c r="P2599">
        <v>2.8</v>
      </c>
      <c r="Q2599">
        <v>1</v>
      </c>
      <c r="R2599">
        <v>1</v>
      </c>
      <c r="S2599">
        <v>6</v>
      </c>
      <c r="T2599">
        <v>6</v>
      </c>
      <c r="U2599">
        <v>0</v>
      </c>
      <c r="V2599">
        <v>6</v>
      </c>
      <c r="W2599">
        <v>0.1</v>
      </c>
      <c r="X2599">
        <v>0.5</v>
      </c>
      <c r="Y2599" s="2">
        <v>1</v>
      </c>
      <c r="Z2599">
        <v>96</v>
      </c>
      <c r="AA2599">
        <v>2</v>
      </c>
      <c r="AB2599">
        <v>0</v>
      </c>
    </row>
    <row r="2600" spans="1:28" x14ac:dyDescent="0.25">
      <c r="A2600">
        <v>2007</v>
      </c>
      <c r="B2600">
        <v>91</v>
      </c>
      <c r="C2600" t="s">
        <v>1373</v>
      </c>
      <c r="D2600" t="str">
        <f>IFERROR(INDEX('Draft Master List'!E:F,MATCH(C2600,'Draft Master List'!E:E,0),2),"N/A")</f>
        <v>N/A</v>
      </c>
      <c r="E2600" t="s">
        <v>19</v>
      </c>
      <c r="F2600">
        <v>25</v>
      </c>
      <c r="G2600" t="s">
        <v>732</v>
      </c>
      <c r="H2600">
        <v>16</v>
      </c>
      <c r="I2600">
        <v>4</v>
      </c>
      <c r="J2600">
        <v>33</v>
      </c>
      <c r="K2600">
        <v>146</v>
      </c>
      <c r="L2600">
        <v>1</v>
      </c>
      <c r="M2600">
        <v>37</v>
      </c>
      <c r="N2600">
        <v>4.4000000000000004</v>
      </c>
      <c r="O2600">
        <v>9.1</v>
      </c>
      <c r="P2600">
        <v>2.1</v>
      </c>
      <c r="Q2600">
        <v>52</v>
      </c>
      <c r="R2600">
        <v>39</v>
      </c>
      <c r="S2600">
        <v>313</v>
      </c>
      <c r="T2600">
        <v>8</v>
      </c>
      <c r="U2600">
        <v>0</v>
      </c>
      <c r="V2600">
        <v>46</v>
      </c>
      <c r="W2600">
        <v>2.4</v>
      </c>
      <c r="X2600">
        <v>19.600000000000001</v>
      </c>
      <c r="Y2600" s="2">
        <v>0.75</v>
      </c>
      <c r="Z2600">
        <v>459</v>
      </c>
      <c r="AA2600">
        <v>1</v>
      </c>
      <c r="AB2600">
        <v>0</v>
      </c>
    </row>
    <row r="2601" spans="1:28" x14ac:dyDescent="0.25">
      <c r="A2601">
        <v>2007</v>
      </c>
      <c r="B2601">
        <v>92</v>
      </c>
      <c r="C2601" t="s">
        <v>67</v>
      </c>
      <c r="D2601" t="str">
        <f>IFERROR(INDEX('Draft Master List'!E:F,MATCH(C2601,'Draft Master List'!E:E,0),2),"N/A")</f>
        <v>N/A</v>
      </c>
      <c r="E2601" t="s">
        <v>64</v>
      </c>
      <c r="F2601">
        <v>24</v>
      </c>
      <c r="G2601" t="s">
        <v>1</v>
      </c>
      <c r="H2601">
        <v>16</v>
      </c>
      <c r="I2601">
        <v>15</v>
      </c>
      <c r="J2601">
        <v>32</v>
      </c>
      <c r="K2601">
        <v>70</v>
      </c>
      <c r="L2601">
        <v>3</v>
      </c>
      <c r="M2601">
        <v>11</v>
      </c>
      <c r="N2601">
        <v>2.2000000000000002</v>
      </c>
      <c r="O2601">
        <v>4.4000000000000004</v>
      </c>
      <c r="P2601">
        <v>2</v>
      </c>
      <c r="Z2601">
        <v>70</v>
      </c>
      <c r="AA2601">
        <v>3</v>
      </c>
      <c r="AB2601">
        <v>5</v>
      </c>
    </row>
    <row r="2602" spans="1:28" x14ac:dyDescent="0.25">
      <c r="A2602">
        <v>2007</v>
      </c>
      <c r="B2602">
        <v>93</v>
      </c>
      <c r="C2602" t="s">
        <v>451</v>
      </c>
      <c r="D2602" t="str">
        <f>IFERROR(INDEX('Draft Master List'!E:F,MATCH(C2602,'Draft Master List'!E:E,0),2),"N/A")</f>
        <v>502007</v>
      </c>
      <c r="E2602" t="s">
        <v>28</v>
      </c>
      <c r="F2602">
        <v>22</v>
      </c>
      <c r="H2602">
        <v>7</v>
      </c>
      <c r="I2602">
        <v>0</v>
      </c>
      <c r="J2602">
        <v>31</v>
      </c>
      <c r="K2602">
        <v>119</v>
      </c>
      <c r="L2602">
        <v>2</v>
      </c>
      <c r="M2602">
        <v>24</v>
      </c>
      <c r="N2602">
        <v>3.8</v>
      </c>
      <c r="O2602">
        <v>17</v>
      </c>
      <c r="P2602">
        <v>4.4000000000000004</v>
      </c>
      <c r="Q2602">
        <v>7</v>
      </c>
      <c r="R2602">
        <v>6</v>
      </c>
      <c r="S2602">
        <v>53</v>
      </c>
      <c r="T2602">
        <v>8.8000000000000007</v>
      </c>
      <c r="U2602">
        <v>0</v>
      </c>
      <c r="V2602">
        <v>18</v>
      </c>
      <c r="W2602">
        <v>0.9</v>
      </c>
      <c r="X2602">
        <v>7.6</v>
      </c>
      <c r="Y2602" s="2">
        <v>0.85699999999999998</v>
      </c>
      <c r="Z2602">
        <v>172</v>
      </c>
      <c r="AA2602">
        <v>2</v>
      </c>
      <c r="AB2602">
        <v>0</v>
      </c>
    </row>
    <row r="2603" spans="1:28" x14ac:dyDescent="0.25">
      <c r="A2603">
        <v>2007</v>
      </c>
      <c r="B2603">
        <v>94</v>
      </c>
      <c r="C2603" t="s">
        <v>655</v>
      </c>
      <c r="D2603" t="str">
        <f>IFERROR(INDEX('Draft Master List'!E:F,MATCH(C2603,'Draft Master List'!E:E,0),2),"N/A")</f>
        <v>N/A</v>
      </c>
      <c r="E2603" t="s">
        <v>33</v>
      </c>
      <c r="F2603">
        <v>28</v>
      </c>
      <c r="G2603" t="s">
        <v>62</v>
      </c>
      <c r="H2603">
        <v>9</v>
      </c>
      <c r="I2603">
        <v>7</v>
      </c>
      <c r="J2603">
        <v>31</v>
      </c>
      <c r="K2603">
        <v>102</v>
      </c>
      <c r="L2603">
        <v>4</v>
      </c>
      <c r="M2603">
        <v>11</v>
      </c>
      <c r="N2603">
        <v>3.3</v>
      </c>
      <c r="O2603">
        <v>11.3</v>
      </c>
      <c r="P2603">
        <v>3.4</v>
      </c>
      <c r="Z2603">
        <v>102</v>
      </c>
      <c r="AA2603">
        <v>4</v>
      </c>
      <c r="AB2603">
        <v>7</v>
      </c>
    </row>
    <row r="2604" spans="1:28" x14ac:dyDescent="0.25">
      <c r="A2604">
        <v>2007</v>
      </c>
      <c r="B2604">
        <v>95</v>
      </c>
      <c r="C2604" t="s">
        <v>697</v>
      </c>
      <c r="D2604" t="str">
        <f>IFERROR(INDEX('Draft Master List'!E:F,MATCH(C2604,'Draft Master List'!E:E,0),2),"N/A")</f>
        <v>N/A</v>
      </c>
      <c r="E2604" t="s">
        <v>27</v>
      </c>
      <c r="F2604">
        <v>27</v>
      </c>
      <c r="G2604" t="s">
        <v>1</v>
      </c>
      <c r="H2604">
        <v>16</v>
      </c>
      <c r="I2604">
        <v>16</v>
      </c>
      <c r="J2604">
        <v>31</v>
      </c>
      <c r="K2604">
        <v>129</v>
      </c>
      <c r="L2604">
        <v>2</v>
      </c>
      <c r="M2604">
        <v>17</v>
      </c>
      <c r="N2604">
        <v>4.2</v>
      </c>
      <c r="O2604">
        <v>8.1</v>
      </c>
      <c r="P2604">
        <v>1.9</v>
      </c>
      <c r="Z2604">
        <v>129</v>
      </c>
      <c r="AA2604">
        <v>2</v>
      </c>
      <c r="AB2604">
        <v>10</v>
      </c>
    </row>
    <row r="2605" spans="1:28" x14ac:dyDescent="0.25">
      <c r="A2605">
        <v>2007</v>
      </c>
      <c r="B2605">
        <v>96</v>
      </c>
      <c r="C2605" t="s">
        <v>465</v>
      </c>
      <c r="D2605" t="str">
        <f>IFERROR(INDEX('Draft Master List'!E:F,MATCH(C2605,'Draft Master List'!E:E,0),2),"N/A")</f>
        <v>932007</v>
      </c>
      <c r="E2605" t="s">
        <v>63</v>
      </c>
      <c r="F2605">
        <v>23</v>
      </c>
      <c r="H2605">
        <v>13</v>
      </c>
      <c r="I2605">
        <v>0</v>
      </c>
      <c r="J2605">
        <v>31</v>
      </c>
      <c r="K2605">
        <v>85</v>
      </c>
      <c r="L2605">
        <v>0</v>
      </c>
      <c r="M2605">
        <v>25</v>
      </c>
      <c r="N2605">
        <v>2.7</v>
      </c>
      <c r="O2605">
        <v>6.5</v>
      </c>
      <c r="P2605">
        <v>2.4</v>
      </c>
      <c r="Q2605">
        <v>13</v>
      </c>
      <c r="R2605">
        <v>9</v>
      </c>
      <c r="S2605">
        <v>117</v>
      </c>
      <c r="T2605">
        <v>13</v>
      </c>
      <c r="U2605">
        <v>0</v>
      </c>
      <c r="V2605">
        <v>33</v>
      </c>
      <c r="W2605">
        <v>0.7</v>
      </c>
      <c r="X2605">
        <v>9</v>
      </c>
      <c r="Y2605" s="2">
        <v>0.69199999999999995</v>
      </c>
      <c r="Z2605">
        <v>202</v>
      </c>
      <c r="AA2605">
        <v>0</v>
      </c>
      <c r="AB2605">
        <v>1</v>
      </c>
    </row>
    <row r="2606" spans="1:28" x14ac:dyDescent="0.25">
      <c r="A2606">
        <v>2007</v>
      </c>
      <c r="B2606">
        <v>97</v>
      </c>
      <c r="C2606" t="s">
        <v>1479</v>
      </c>
      <c r="D2606" t="str">
        <f>IFERROR(INDEX('Draft Master List'!E:F,MATCH(C2606,'Draft Master List'!E:E,0),2),"N/A")</f>
        <v>N/A</v>
      </c>
      <c r="E2606" t="s">
        <v>669</v>
      </c>
      <c r="F2606">
        <v>24</v>
      </c>
      <c r="H2606">
        <v>13</v>
      </c>
      <c r="I2606">
        <v>0</v>
      </c>
      <c r="J2606">
        <v>30</v>
      </c>
      <c r="K2606">
        <v>64</v>
      </c>
      <c r="L2606">
        <v>1</v>
      </c>
      <c r="M2606">
        <v>12</v>
      </c>
      <c r="N2606">
        <v>2.1</v>
      </c>
      <c r="O2606">
        <v>4.9000000000000004</v>
      </c>
      <c r="P2606">
        <v>2.2999999999999998</v>
      </c>
      <c r="Q2606">
        <v>9</v>
      </c>
      <c r="R2606">
        <v>2</v>
      </c>
      <c r="S2606">
        <v>15</v>
      </c>
      <c r="T2606">
        <v>7.5</v>
      </c>
      <c r="U2606">
        <v>0</v>
      </c>
      <c r="V2606">
        <v>9</v>
      </c>
      <c r="W2606">
        <v>0.2</v>
      </c>
      <c r="X2606">
        <v>1.2</v>
      </c>
      <c r="Y2606" s="2">
        <v>0.222</v>
      </c>
      <c r="Z2606">
        <v>79</v>
      </c>
      <c r="AA2606">
        <v>1</v>
      </c>
      <c r="AB2606">
        <v>0</v>
      </c>
    </row>
    <row r="2607" spans="1:28" x14ac:dyDescent="0.25">
      <c r="A2607">
        <v>2007</v>
      </c>
      <c r="B2607">
        <v>98</v>
      </c>
      <c r="C2607" t="s">
        <v>591</v>
      </c>
      <c r="D2607" t="str">
        <f>IFERROR(INDEX('Draft Master List'!E:F,MATCH(C2607,'Draft Master List'!E:E,0),2),"N/A")</f>
        <v>N/A</v>
      </c>
      <c r="E2607" t="s">
        <v>5</v>
      </c>
      <c r="F2607">
        <v>38</v>
      </c>
      <c r="G2607" t="s">
        <v>1</v>
      </c>
      <c r="H2607">
        <v>16</v>
      </c>
      <c r="I2607">
        <v>16</v>
      </c>
      <c r="J2607">
        <v>29</v>
      </c>
      <c r="K2607">
        <v>12</v>
      </c>
      <c r="L2607">
        <v>0</v>
      </c>
      <c r="M2607">
        <v>21</v>
      </c>
      <c r="N2607">
        <v>0.4</v>
      </c>
      <c r="O2607">
        <v>0.8</v>
      </c>
      <c r="P2607">
        <v>1.8</v>
      </c>
      <c r="Z2607">
        <v>12</v>
      </c>
      <c r="AA2607">
        <v>0</v>
      </c>
      <c r="AB2607">
        <v>9</v>
      </c>
    </row>
    <row r="2608" spans="1:28" x14ac:dyDescent="0.25">
      <c r="A2608">
        <v>2007</v>
      </c>
      <c r="B2608">
        <v>99</v>
      </c>
      <c r="C2608" t="s">
        <v>8</v>
      </c>
      <c r="D2608" t="str">
        <f>IFERROR(INDEX('Draft Master List'!E:F,MATCH(C2608,'Draft Master List'!E:E,0),2),"N/A")</f>
        <v>N/A</v>
      </c>
      <c r="E2608" t="s">
        <v>9</v>
      </c>
      <c r="F2608">
        <v>26</v>
      </c>
      <c r="G2608" t="s">
        <v>1</v>
      </c>
      <c r="H2608">
        <v>16</v>
      </c>
      <c r="I2608">
        <v>16</v>
      </c>
      <c r="J2608">
        <v>29</v>
      </c>
      <c r="K2608">
        <v>69</v>
      </c>
      <c r="L2608">
        <v>1</v>
      </c>
      <c r="M2608">
        <v>18</v>
      </c>
      <c r="N2608">
        <v>2.4</v>
      </c>
      <c r="O2608">
        <v>4.3</v>
      </c>
      <c r="P2608">
        <v>1.8</v>
      </c>
      <c r="Z2608">
        <v>69</v>
      </c>
      <c r="AA2608">
        <v>1</v>
      </c>
      <c r="AB2608">
        <v>13</v>
      </c>
    </row>
    <row r="2609" spans="1:28" x14ac:dyDescent="0.25">
      <c r="A2609">
        <v>2007</v>
      </c>
      <c r="B2609">
        <v>100</v>
      </c>
      <c r="C2609" t="s">
        <v>610</v>
      </c>
      <c r="D2609" t="str">
        <f>IFERROR(INDEX('Draft Master List'!E:F,MATCH(C2609,'Draft Master List'!E:E,0),2),"N/A")</f>
        <v>N/A</v>
      </c>
      <c r="E2609" t="s">
        <v>16</v>
      </c>
      <c r="F2609">
        <v>28</v>
      </c>
      <c r="G2609" t="s">
        <v>1</v>
      </c>
      <c r="H2609">
        <v>9</v>
      </c>
      <c r="I2609">
        <v>9</v>
      </c>
      <c r="J2609">
        <v>29</v>
      </c>
      <c r="K2609">
        <v>143</v>
      </c>
      <c r="L2609">
        <v>0</v>
      </c>
      <c r="M2609">
        <v>24</v>
      </c>
      <c r="N2609">
        <v>4.9000000000000004</v>
      </c>
      <c r="O2609">
        <v>15.9</v>
      </c>
      <c r="P2609">
        <v>3.2</v>
      </c>
      <c r="Z2609">
        <v>143</v>
      </c>
      <c r="AA2609">
        <v>0</v>
      </c>
      <c r="AB2609">
        <v>11</v>
      </c>
    </row>
    <row r="2610" spans="1:28" x14ac:dyDescent="0.25">
      <c r="A2610">
        <v>2007</v>
      </c>
      <c r="B2610">
        <v>101</v>
      </c>
      <c r="C2610" t="s">
        <v>1480</v>
      </c>
      <c r="D2610" t="str">
        <f>IFERROR(INDEX('Draft Master List'!E:F,MATCH(C2610,'Draft Master List'!E:E,0),2),"N/A")</f>
        <v>N/A</v>
      </c>
      <c r="E2610" t="s">
        <v>5</v>
      </c>
      <c r="F2610">
        <v>27</v>
      </c>
      <c r="H2610">
        <v>13</v>
      </c>
      <c r="I2610">
        <v>0</v>
      </c>
      <c r="J2610">
        <v>29</v>
      </c>
      <c r="K2610">
        <v>108</v>
      </c>
      <c r="L2610">
        <v>0</v>
      </c>
      <c r="M2610">
        <v>15</v>
      </c>
      <c r="N2610">
        <v>3.7</v>
      </c>
      <c r="O2610">
        <v>8.3000000000000007</v>
      </c>
      <c r="P2610">
        <v>2.2000000000000002</v>
      </c>
      <c r="Q2610">
        <v>39</v>
      </c>
      <c r="R2610">
        <v>30</v>
      </c>
      <c r="S2610">
        <v>199</v>
      </c>
      <c r="T2610">
        <v>6.6</v>
      </c>
      <c r="U2610">
        <v>0</v>
      </c>
      <c r="V2610">
        <v>18</v>
      </c>
      <c r="W2610">
        <v>2.2999999999999998</v>
      </c>
      <c r="X2610">
        <v>15.3</v>
      </c>
      <c r="Y2610" s="2">
        <v>0.76900000000000002</v>
      </c>
      <c r="Z2610">
        <v>307</v>
      </c>
      <c r="AA2610">
        <v>0</v>
      </c>
      <c r="AB2610">
        <v>1</v>
      </c>
    </row>
    <row r="2611" spans="1:28" x14ac:dyDescent="0.25">
      <c r="A2611">
        <v>2007</v>
      </c>
      <c r="B2611">
        <v>102</v>
      </c>
      <c r="C2611" t="s">
        <v>81</v>
      </c>
      <c r="D2611" t="str">
        <f>IFERROR(INDEX('Draft Master List'!E:F,MATCH(C2611,'Draft Master List'!E:E,0),2),"N/A")</f>
        <v>N/A</v>
      </c>
      <c r="E2611" t="s">
        <v>13</v>
      </c>
      <c r="F2611">
        <v>26</v>
      </c>
      <c r="G2611" t="s">
        <v>1</v>
      </c>
      <c r="H2611">
        <v>16</v>
      </c>
      <c r="I2611">
        <v>16</v>
      </c>
      <c r="J2611">
        <v>29</v>
      </c>
      <c r="K2611">
        <v>33</v>
      </c>
      <c r="L2611">
        <v>1</v>
      </c>
      <c r="M2611">
        <v>10</v>
      </c>
      <c r="N2611">
        <v>1.1000000000000001</v>
      </c>
      <c r="O2611">
        <v>2.1</v>
      </c>
      <c r="P2611">
        <v>1.8</v>
      </c>
      <c r="Z2611">
        <v>33</v>
      </c>
      <c r="AA2611">
        <v>1</v>
      </c>
      <c r="AB2611">
        <v>11</v>
      </c>
    </row>
    <row r="2612" spans="1:28" x14ac:dyDescent="0.25">
      <c r="A2612">
        <v>2007</v>
      </c>
      <c r="B2612">
        <v>103</v>
      </c>
      <c r="C2612" t="s">
        <v>471</v>
      </c>
      <c r="D2612" t="str">
        <f>IFERROR(INDEX('Draft Master List'!E:F,MATCH(C2612,'Draft Master List'!E:E,0),2),"N/A")</f>
        <v>1112007</v>
      </c>
      <c r="E2612" t="s">
        <v>29</v>
      </c>
      <c r="F2612">
        <v>24</v>
      </c>
      <c r="H2612">
        <v>15</v>
      </c>
      <c r="I2612">
        <v>0</v>
      </c>
      <c r="J2612">
        <v>29</v>
      </c>
      <c r="K2612">
        <v>94</v>
      </c>
      <c r="L2612">
        <v>0</v>
      </c>
      <c r="M2612">
        <v>15</v>
      </c>
      <c r="N2612">
        <v>3.2</v>
      </c>
      <c r="O2612">
        <v>6.3</v>
      </c>
      <c r="P2612">
        <v>1.9</v>
      </c>
      <c r="Q2612">
        <v>3</v>
      </c>
      <c r="R2612">
        <v>3</v>
      </c>
      <c r="S2612">
        <v>17</v>
      </c>
      <c r="T2612">
        <v>5.7</v>
      </c>
      <c r="U2612">
        <v>0</v>
      </c>
      <c r="V2612">
        <v>8</v>
      </c>
      <c r="W2612">
        <v>0.2</v>
      </c>
      <c r="X2612">
        <v>1.1000000000000001</v>
      </c>
      <c r="Y2612" s="2">
        <v>1</v>
      </c>
      <c r="Z2612">
        <v>111</v>
      </c>
      <c r="AA2612">
        <v>0</v>
      </c>
      <c r="AB2612">
        <v>1</v>
      </c>
    </row>
    <row r="2613" spans="1:28" x14ac:dyDescent="0.25">
      <c r="A2613">
        <v>2007</v>
      </c>
      <c r="B2613">
        <v>104</v>
      </c>
      <c r="C2613" t="s">
        <v>454</v>
      </c>
      <c r="D2613" t="str">
        <f>IFERROR(INDEX('Draft Master List'!E:F,MATCH(C2613,'Draft Master List'!E:E,0),2),"N/A")</f>
        <v>712007</v>
      </c>
      <c r="E2613" t="s">
        <v>33</v>
      </c>
      <c r="F2613">
        <v>23</v>
      </c>
      <c r="G2613" t="s">
        <v>643</v>
      </c>
      <c r="H2613">
        <v>7</v>
      </c>
      <c r="I2613">
        <v>1</v>
      </c>
      <c r="J2613">
        <v>28</v>
      </c>
      <c r="K2613">
        <v>125</v>
      </c>
      <c r="L2613">
        <v>0</v>
      </c>
      <c r="M2613">
        <v>22</v>
      </c>
      <c r="N2613">
        <v>4.5</v>
      </c>
      <c r="O2613">
        <v>17.899999999999999</v>
      </c>
      <c r="P2613">
        <v>4</v>
      </c>
      <c r="Q2613">
        <v>36</v>
      </c>
      <c r="R2613">
        <v>28</v>
      </c>
      <c r="S2613">
        <v>237</v>
      </c>
      <c r="T2613">
        <v>8.5</v>
      </c>
      <c r="U2613">
        <v>0</v>
      </c>
      <c r="V2613">
        <v>22</v>
      </c>
      <c r="W2613">
        <v>4</v>
      </c>
      <c r="X2613">
        <v>33.9</v>
      </c>
      <c r="Y2613" s="2">
        <v>0.77800000000000002</v>
      </c>
      <c r="Z2613">
        <v>362</v>
      </c>
      <c r="AA2613">
        <v>0</v>
      </c>
      <c r="AB2613">
        <v>0</v>
      </c>
    </row>
    <row r="2614" spans="1:28" x14ac:dyDescent="0.25">
      <c r="A2614">
        <v>2007</v>
      </c>
      <c r="B2614">
        <v>105</v>
      </c>
      <c r="C2614" t="s">
        <v>78</v>
      </c>
      <c r="D2614" t="str">
        <f>IFERROR(INDEX('Draft Master List'!E:F,MATCH(C2614,'Draft Master List'!E:E,0),2),"N/A")</f>
        <v>492006</v>
      </c>
      <c r="E2614" t="s">
        <v>32</v>
      </c>
      <c r="F2614">
        <v>24</v>
      </c>
      <c r="G2614" t="s">
        <v>1</v>
      </c>
      <c r="H2614">
        <v>10</v>
      </c>
      <c r="I2614">
        <v>8</v>
      </c>
      <c r="J2614">
        <v>27</v>
      </c>
      <c r="K2614">
        <v>111</v>
      </c>
      <c r="L2614">
        <v>1</v>
      </c>
      <c r="M2614">
        <v>18</v>
      </c>
      <c r="N2614">
        <v>4.0999999999999996</v>
      </c>
      <c r="O2614">
        <v>11.1</v>
      </c>
      <c r="P2614">
        <v>2.7</v>
      </c>
      <c r="Z2614">
        <v>111</v>
      </c>
      <c r="AA2614">
        <v>1</v>
      </c>
      <c r="AB2614">
        <v>4</v>
      </c>
    </row>
    <row r="2615" spans="1:28" x14ac:dyDescent="0.25">
      <c r="A2615">
        <v>2007</v>
      </c>
      <c r="B2615">
        <v>106</v>
      </c>
      <c r="C2615" t="s">
        <v>571</v>
      </c>
      <c r="D2615" t="str">
        <f>IFERROR(INDEX('Draft Master List'!E:F,MATCH(C2615,'Draft Master List'!E:E,0),2),"N/A")</f>
        <v>N/A</v>
      </c>
      <c r="E2615" t="s">
        <v>10</v>
      </c>
      <c r="F2615">
        <v>24</v>
      </c>
      <c r="H2615">
        <v>16</v>
      </c>
      <c r="I2615">
        <v>0</v>
      </c>
      <c r="J2615">
        <v>26</v>
      </c>
      <c r="K2615">
        <v>78</v>
      </c>
      <c r="L2615">
        <v>0</v>
      </c>
      <c r="M2615">
        <v>12</v>
      </c>
      <c r="N2615">
        <v>3</v>
      </c>
      <c r="O2615">
        <v>4.9000000000000004</v>
      </c>
      <c r="P2615">
        <v>1.6</v>
      </c>
      <c r="Q2615">
        <v>39</v>
      </c>
      <c r="R2615">
        <v>29</v>
      </c>
      <c r="S2615">
        <v>241</v>
      </c>
      <c r="T2615">
        <v>8.3000000000000007</v>
      </c>
      <c r="U2615">
        <v>1</v>
      </c>
      <c r="V2615">
        <v>32</v>
      </c>
      <c r="W2615">
        <v>1.8</v>
      </c>
      <c r="X2615">
        <v>15.1</v>
      </c>
      <c r="Y2615" s="2">
        <v>0.74399999999999999</v>
      </c>
      <c r="Z2615">
        <v>319</v>
      </c>
      <c r="AA2615">
        <v>1</v>
      </c>
      <c r="AB2615">
        <v>0</v>
      </c>
    </row>
    <row r="2616" spans="1:28" x14ac:dyDescent="0.25">
      <c r="A2616">
        <v>2007</v>
      </c>
      <c r="B2616">
        <v>107</v>
      </c>
      <c r="C2616" t="s">
        <v>527</v>
      </c>
      <c r="D2616" t="str">
        <f>IFERROR(INDEX('Draft Master List'!E:F,MATCH(C2616,'Draft Master List'!E:E,0),2),"N/A")</f>
        <v>1002006</v>
      </c>
      <c r="E2616" t="s">
        <v>34</v>
      </c>
      <c r="F2616">
        <v>24</v>
      </c>
      <c r="G2616" t="s">
        <v>643</v>
      </c>
      <c r="H2616">
        <v>15</v>
      </c>
      <c r="I2616">
        <v>1</v>
      </c>
      <c r="J2616">
        <v>26</v>
      </c>
      <c r="K2616">
        <v>121</v>
      </c>
      <c r="L2616">
        <v>0</v>
      </c>
      <c r="M2616">
        <v>28</v>
      </c>
      <c r="N2616">
        <v>4.7</v>
      </c>
      <c r="O2616">
        <v>8.1</v>
      </c>
      <c r="P2616">
        <v>1.7</v>
      </c>
      <c r="Q2616">
        <v>13</v>
      </c>
      <c r="R2616">
        <v>11</v>
      </c>
      <c r="S2616">
        <v>73</v>
      </c>
      <c r="T2616">
        <v>6.6</v>
      </c>
      <c r="U2616">
        <v>0</v>
      </c>
      <c r="V2616">
        <v>20</v>
      </c>
      <c r="W2616">
        <v>0.7</v>
      </c>
      <c r="X2616">
        <v>4.9000000000000004</v>
      </c>
      <c r="Y2616" s="2">
        <v>0.84599999999999997</v>
      </c>
      <c r="Z2616">
        <v>194</v>
      </c>
      <c r="AA2616">
        <v>0</v>
      </c>
      <c r="AB2616">
        <v>1</v>
      </c>
    </row>
    <row r="2617" spans="1:28" x14ac:dyDescent="0.25">
      <c r="A2617">
        <v>2007</v>
      </c>
      <c r="B2617">
        <v>108</v>
      </c>
      <c r="C2617" t="s">
        <v>1345</v>
      </c>
      <c r="D2617" t="str">
        <f>IFERROR(INDEX('Draft Master List'!E:F,MATCH(C2617,'Draft Master List'!E:E,0),2),"N/A")</f>
        <v>N/A</v>
      </c>
      <c r="E2617" t="s">
        <v>7</v>
      </c>
      <c r="F2617">
        <v>32</v>
      </c>
      <c r="G2617" t="s">
        <v>212</v>
      </c>
      <c r="H2617">
        <v>14</v>
      </c>
      <c r="I2617">
        <v>12</v>
      </c>
      <c r="J2617">
        <v>26</v>
      </c>
      <c r="K2617">
        <v>78</v>
      </c>
      <c r="L2617">
        <v>2</v>
      </c>
      <c r="M2617">
        <v>15</v>
      </c>
      <c r="N2617">
        <v>3</v>
      </c>
      <c r="O2617">
        <v>5.6</v>
      </c>
      <c r="P2617">
        <v>1.9</v>
      </c>
      <c r="Q2617">
        <v>24</v>
      </c>
      <c r="R2617">
        <v>17</v>
      </c>
      <c r="S2617">
        <v>117</v>
      </c>
      <c r="T2617">
        <v>6.9</v>
      </c>
      <c r="U2617">
        <v>1</v>
      </c>
      <c r="V2617">
        <v>24</v>
      </c>
      <c r="W2617">
        <v>1.2</v>
      </c>
      <c r="X2617">
        <v>8.4</v>
      </c>
      <c r="Y2617" s="2">
        <v>0.70799999999999996</v>
      </c>
      <c r="Z2617">
        <v>195</v>
      </c>
      <c r="AA2617">
        <v>3</v>
      </c>
      <c r="AB2617">
        <v>1</v>
      </c>
    </row>
    <row r="2618" spans="1:28" x14ac:dyDescent="0.25">
      <c r="A2618">
        <v>2007</v>
      </c>
      <c r="B2618">
        <v>109</v>
      </c>
      <c r="C2618" t="s">
        <v>630</v>
      </c>
      <c r="D2618" t="str">
        <f>IFERROR(INDEX('Draft Master List'!E:F,MATCH(C2618,'Draft Master List'!E:E,0),2),"N/A")</f>
        <v>N/A</v>
      </c>
      <c r="E2618" t="s">
        <v>12</v>
      </c>
      <c r="F2618">
        <v>35</v>
      </c>
      <c r="G2618" t="s">
        <v>1</v>
      </c>
      <c r="H2618">
        <v>16</v>
      </c>
      <c r="I2618">
        <v>16</v>
      </c>
      <c r="J2618">
        <v>25</v>
      </c>
      <c r="K2618">
        <v>63</v>
      </c>
      <c r="L2618">
        <v>0</v>
      </c>
      <c r="M2618">
        <v>11</v>
      </c>
      <c r="N2618">
        <v>2.5</v>
      </c>
      <c r="O2618">
        <v>3.9</v>
      </c>
      <c r="P2618">
        <v>1.6</v>
      </c>
      <c r="Q2618">
        <v>1</v>
      </c>
      <c r="R2618">
        <v>1</v>
      </c>
      <c r="S2618">
        <v>9</v>
      </c>
      <c r="T2618">
        <v>9</v>
      </c>
      <c r="U2618">
        <v>0</v>
      </c>
      <c r="V2618">
        <v>9</v>
      </c>
      <c r="W2618">
        <v>0.1</v>
      </c>
      <c r="X2618">
        <v>0.6</v>
      </c>
      <c r="Y2618" s="2">
        <v>1</v>
      </c>
      <c r="Z2618">
        <v>72</v>
      </c>
      <c r="AA2618">
        <v>0</v>
      </c>
      <c r="AB2618">
        <v>17</v>
      </c>
    </row>
    <row r="2619" spans="1:28" x14ac:dyDescent="0.25">
      <c r="A2619">
        <v>2007</v>
      </c>
      <c r="B2619">
        <v>110</v>
      </c>
      <c r="C2619" t="s">
        <v>1419</v>
      </c>
      <c r="D2619" t="str">
        <f>IFERROR(INDEX('Draft Master List'!E:F,MATCH(C2619,'Draft Master List'!E:E,0),2),"N/A")</f>
        <v>N/A</v>
      </c>
      <c r="E2619" t="s">
        <v>0</v>
      </c>
      <c r="F2619">
        <v>29</v>
      </c>
      <c r="G2619" t="s">
        <v>643</v>
      </c>
      <c r="H2619">
        <v>3</v>
      </c>
      <c r="I2619">
        <v>3</v>
      </c>
      <c r="J2619">
        <v>24</v>
      </c>
      <c r="K2619">
        <v>92</v>
      </c>
      <c r="L2619">
        <v>0</v>
      </c>
      <c r="M2619">
        <v>15</v>
      </c>
      <c r="N2619">
        <v>3.8</v>
      </c>
      <c r="O2619">
        <v>30.7</v>
      </c>
      <c r="P2619">
        <v>8</v>
      </c>
      <c r="Q2619">
        <v>5</v>
      </c>
      <c r="R2619">
        <v>4</v>
      </c>
      <c r="S2619">
        <v>15</v>
      </c>
      <c r="T2619">
        <v>3.8</v>
      </c>
      <c r="U2619">
        <v>0</v>
      </c>
      <c r="V2619">
        <v>7</v>
      </c>
      <c r="W2619">
        <v>1.3</v>
      </c>
      <c r="X2619">
        <v>5</v>
      </c>
      <c r="Y2619" s="2">
        <v>0.8</v>
      </c>
      <c r="Z2619">
        <v>107</v>
      </c>
      <c r="AA2619">
        <v>0</v>
      </c>
      <c r="AB2619">
        <v>1</v>
      </c>
    </row>
    <row r="2620" spans="1:28" x14ac:dyDescent="0.25">
      <c r="A2620">
        <v>2007</v>
      </c>
      <c r="B2620">
        <v>111</v>
      </c>
      <c r="C2620" t="s">
        <v>678</v>
      </c>
      <c r="D2620" t="str">
        <f>IFERROR(INDEX('Draft Master List'!E:F,MATCH(C2620,'Draft Master List'!E:E,0),2),"N/A")</f>
        <v>N/A</v>
      </c>
      <c r="E2620" t="s">
        <v>15</v>
      </c>
      <c r="F2620">
        <v>28</v>
      </c>
      <c r="G2620" t="s">
        <v>1</v>
      </c>
      <c r="H2620">
        <v>16</v>
      </c>
      <c r="I2620">
        <v>16</v>
      </c>
      <c r="J2620">
        <v>24</v>
      </c>
      <c r="K2620">
        <v>10</v>
      </c>
      <c r="L2620">
        <v>0</v>
      </c>
      <c r="M2620">
        <v>10</v>
      </c>
      <c r="N2620">
        <v>0.4</v>
      </c>
      <c r="O2620">
        <v>0.6</v>
      </c>
      <c r="P2620">
        <v>1.5</v>
      </c>
      <c r="Z2620">
        <v>10</v>
      </c>
      <c r="AA2620">
        <v>0</v>
      </c>
      <c r="AB2620">
        <v>5</v>
      </c>
    </row>
    <row r="2621" spans="1:28" x14ac:dyDescent="0.25">
      <c r="A2621">
        <v>2007</v>
      </c>
      <c r="B2621">
        <v>112</v>
      </c>
      <c r="C2621" t="s">
        <v>507</v>
      </c>
      <c r="D2621" t="str">
        <f>IFERROR(INDEX('Draft Master List'!E:F,MATCH(C2621,'Draft Master List'!E:E,0),2),"N/A")</f>
        <v>2502007</v>
      </c>
      <c r="E2621" t="s">
        <v>9</v>
      </c>
      <c r="F2621">
        <v>21</v>
      </c>
      <c r="H2621">
        <v>12</v>
      </c>
      <c r="I2621">
        <v>0</v>
      </c>
      <c r="J2621">
        <v>23</v>
      </c>
      <c r="K2621">
        <v>190</v>
      </c>
      <c r="L2621">
        <v>1</v>
      </c>
      <c r="M2621">
        <v>88</v>
      </c>
      <c r="N2621">
        <v>8.3000000000000007</v>
      </c>
      <c r="O2621">
        <v>15.8</v>
      </c>
      <c r="P2621">
        <v>1.9</v>
      </c>
      <c r="Q2621">
        <v>5</v>
      </c>
      <c r="R2621">
        <v>2</v>
      </c>
      <c r="S2621">
        <v>12</v>
      </c>
      <c r="T2621">
        <v>6</v>
      </c>
      <c r="U2621">
        <v>0</v>
      </c>
      <c r="V2621">
        <v>11</v>
      </c>
      <c r="W2621">
        <v>0.2</v>
      </c>
      <c r="X2621">
        <v>1</v>
      </c>
      <c r="Y2621" s="2">
        <v>0.4</v>
      </c>
      <c r="Z2621">
        <v>202</v>
      </c>
      <c r="AA2621">
        <v>1</v>
      </c>
      <c r="AB2621">
        <v>2</v>
      </c>
    </row>
    <row r="2622" spans="1:28" x14ac:dyDescent="0.25">
      <c r="A2622">
        <v>2007</v>
      </c>
      <c r="B2622">
        <v>113</v>
      </c>
      <c r="C2622" t="s">
        <v>593</v>
      </c>
      <c r="D2622" t="str">
        <f>IFERROR(INDEX('Draft Master List'!E:F,MATCH(C2622,'Draft Master List'!E:E,0),2),"N/A")</f>
        <v>N/A</v>
      </c>
      <c r="E2622" t="s">
        <v>0</v>
      </c>
      <c r="F2622">
        <v>28</v>
      </c>
      <c r="G2622" t="s">
        <v>1</v>
      </c>
      <c r="H2622">
        <v>16</v>
      </c>
      <c r="I2622">
        <v>16</v>
      </c>
      <c r="J2622">
        <v>23</v>
      </c>
      <c r="K2622">
        <v>52</v>
      </c>
      <c r="L2622">
        <v>1</v>
      </c>
      <c r="M2622">
        <v>9</v>
      </c>
      <c r="N2622">
        <v>2.2999999999999998</v>
      </c>
      <c r="O2622">
        <v>3.3</v>
      </c>
      <c r="P2622">
        <v>1.4</v>
      </c>
      <c r="Q2622">
        <v>2</v>
      </c>
      <c r="R2622">
        <v>2</v>
      </c>
      <c r="S2622">
        <v>10</v>
      </c>
      <c r="T2622">
        <v>5</v>
      </c>
      <c r="U2622">
        <v>0</v>
      </c>
      <c r="V2622">
        <v>8</v>
      </c>
      <c r="W2622">
        <v>0.1</v>
      </c>
      <c r="X2622">
        <v>0.6</v>
      </c>
      <c r="Y2622" s="2">
        <v>1</v>
      </c>
      <c r="Z2622">
        <v>62</v>
      </c>
      <c r="AA2622">
        <v>1</v>
      </c>
      <c r="AB2622">
        <v>9</v>
      </c>
    </row>
    <row r="2623" spans="1:28" x14ac:dyDescent="0.25">
      <c r="A2623">
        <v>2007</v>
      </c>
      <c r="B2623">
        <v>114</v>
      </c>
      <c r="C2623" t="s">
        <v>539</v>
      </c>
      <c r="D2623" t="str">
        <f>IFERROR(INDEX('Draft Master List'!E:F,MATCH(C2623,'Draft Master List'!E:E,0),2),"N/A")</f>
        <v>1452006</v>
      </c>
      <c r="E2623" t="s">
        <v>64</v>
      </c>
      <c r="F2623">
        <v>24</v>
      </c>
      <c r="H2623">
        <v>8</v>
      </c>
      <c r="I2623">
        <v>0</v>
      </c>
      <c r="J2623">
        <v>23</v>
      </c>
      <c r="K2623">
        <v>142</v>
      </c>
      <c r="L2623">
        <v>0</v>
      </c>
      <c r="M2623">
        <v>17</v>
      </c>
      <c r="N2623">
        <v>6.2</v>
      </c>
      <c r="O2623">
        <v>17.8</v>
      </c>
      <c r="P2623">
        <v>2.9</v>
      </c>
      <c r="Q2623">
        <v>2</v>
      </c>
      <c r="R2623">
        <v>2</v>
      </c>
      <c r="S2623">
        <v>19</v>
      </c>
      <c r="T2623">
        <v>9.5</v>
      </c>
      <c r="U2623">
        <v>0</v>
      </c>
      <c r="V2623">
        <v>15</v>
      </c>
      <c r="W2623">
        <v>0.3</v>
      </c>
      <c r="X2623">
        <v>2.4</v>
      </c>
      <c r="Y2623" s="2">
        <v>1</v>
      </c>
      <c r="Z2623">
        <v>161</v>
      </c>
      <c r="AA2623">
        <v>0</v>
      </c>
      <c r="AB2623">
        <v>0</v>
      </c>
    </row>
    <row r="2624" spans="1:28" x14ac:dyDescent="0.25">
      <c r="A2624">
        <v>2007</v>
      </c>
      <c r="B2624">
        <v>115</v>
      </c>
      <c r="C2624" t="s">
        <v>1440</v>
      </c>
      <c r="D2624" t="str">
        <f>IFERROR(INDEX('Draft Master List'!E:F,MATCH(C2624,'Draft Master List'!E:E,0),2),"N/A")</f>
        <v>N/A</v>
      </c>
      <c r="E2624" t="s">
        <v>15</v>
      </c>
      <c r="F2624">
        <v>23</v>
      </c>
      <c r="G2624" t="s">
        <v>643</v>
      </c>
      <c r="H2624">
        <v>12</v>
      </c>
      <c r="I2624">
        <v>2</v>
      </c>
      <c r="J2624">
        <v>21</v>
      </c>
      <c r="K2624">
        <v>183</v>
      </c>
      <c r="L2624">
        <v>0</v>
      </c>
      <c r="M2624">
        <v>45</v>
      </c>
      <c r="N2624">
        <v>8.6999999999999993</v>
      </c>
      <c r="O2624">
        <v>15.3</v>
      </c>
      <c r="P2624">
        <v>1.8</v>
      </c>
      <c r="Q2624">
        <v>6</v>
      </c>
      <c r="R2624">
        <v>4</v>
      </c>
      <c r="S2624">
        <v>19</v>
      </c>
      <c r="T2624">
        <v>4.8</v>
      </c>
      <c r="U2624">
        <v>0</v>
      </c>
      <c r="V2624">
        <v>17</v>
      </c>
      <c r="W2624">
        <v>0.3</v>
      </c>
      <c r="X2624">
        <v>1.6</v>
      </c>
      <c r="Y2624" s="2">
        <v>0.66700000000000004</v>
      </c>
      <c r="Z2624">
        <v>202</v>
      </c>
      <c r="AA2624">
        <v>0</v>
      </c>
      <c r="AB2624">
        <v>0</v>
      </c>
    </row>
    <row r="2625" spans="1:28" x14ac:dyDescent="0.25">
      <c r="A2625">
        <v>2007</v>
      </c>
      <c r="B2625">
        <v>116</v>
      </c>
      <c r="C2625" t="s">
        <v>1481</v>
      </c>
      <c r="D2625" t="str">
        <f>IFERROR(INDEX('Draft Master List'!E:F,MATCH(C2625,'Draft Master List'!E:E,0),2),"N/A")</f>
        <v>N/A</v>
      </c>
      <c r="E2625" t="s">
        <v>34</v>
      </c>
      <c r="F2625">
        <v>29</v>
      </c>
      <c r="H2625">
        <v>16</v>
      </c>
      <c r="I2625">
        <v>0</v>
      </c>
      <c r="J2625">
        <v>21</v>
      </c>
      <c r="K2625">
        <v>117</v>
      </c>
      <c r="L2625">
        <v>1</v>
      </c>
      <c r="M2625">
        <v>18</v>
      </c>
      <c r="N2625">
        <v>5.6</v>
      </c>
      <c r="O2625">
        <v>7.3</v>
      </c>
      <c r="P2625">
        <v>1.3</v>
      </c>
      <c r="Q2625">
        <v>16</v>
      </c>
      <c r="R2625">
        <v>14</v>
      </c>
      <c r="S2625">
        <v>86</v>
      </c>
      <c r="T2625">
        <v>6.1</v>
      </c>
      <c r="U2625">
        <v>0</v>
      </c>
      <c r="V2625">
        <v>11</v>
      </c>
      <c r="W2625">
        <v>0.9</v>
      </c>
      <c r="X2625">
        <v>5.4</v>
      </c>
      <c r="Y2625" s="2">
        <v>0.875</v>
      </c>
      <c r="Z2625">
        <v>203</v>
      </c>
      <c r="AA2625">
        <v>1</v>
      </c>
      <c r="AB2625">
        <v>3</v>
      </c>
    </row>
    <row r="2626" spans="1:28" x14ac:dyDescent="0.25">
      <c r="A2626">
        <v>2007</v>
      </c>
      <c r="B2626">
        <v>117</v>
      </c>
      <c r="C2626" t="s">
        <v>625</v>
      </c>
      <c r="D2626" t="str">
        <f>IFERROR(INDEX('Draft Master List'!E:F,MATCH(C2626,'Draft Master List'!E:E,0),2),"N/A")</f>
        <v>N/A</v>
      </c>
      <c r="E2626" t="s">
        <v>23</v>
      </c>
      <c r="F2626">
        <v>29</v>
      </c>
      <c r="G2626" t="s">
        <v>62</v>
      </c>
      <c r="H2626">
        <v>9</v>
      </c>
      <c r="I2626">
        <v>5</v>
      </c>
      <c r="J2626">
        <v>21</v>
      </c>
      <c r="K2626">
        <v>51</v>
      </c>
      <c r="L2626">
        <v>1</v>
      </c>
      <c r="M2626">
        <v>19</v>
      </c>
      <c r="N2626">
        <v>2.4</v>
      </c>
      <c r="O2626">
        <v>5.7</v>
      </c>
      <c r="P2626">
        <v>2.2999999999999998</v>
      </c>
      <c r="Z2626">
        <v>51</v>
      </c>
      <c r="AA2626">
        <v>1</v>
      </c>
      <c r="AB2626">
        <v>4</v>
      </c>
    </row>
    <row r="2627" spans="1:28" x14ac:dyDescent="0.25">
      <c r="A2627">
        <v>2007</v>
      </c>
      <c r="B2627">
        <v>118</v>
      </c>
      <c r="C2627" t="s">
        <v>614</v>
      </c>
      <c r="D2627" t="str">
        <f>IFERROR(INDEX('Draft Master List'!E:F,MATCH(C2627,'Draft Master List'!E:E,0),2),"N/A")</f>
        <v>N/A</v>
      </c>
      <c r="E2627" t="s">
        <v>16</v>
      </c>
      <c r="F2627">
        <v>30</v>
      </c>
      <c r="G2627" t="s">
        <v>62</v>
      </c>
      <c r="H2627">
        <v>7</v>
      </c>
      <c r="I2627">
        <v>6</v>
      </c>
      <c r="J2627">
        <v>20</v>
      </c>
      <c r="K2627">
        <v>40</v>
      </c>
      <c r="L2627">
        <v>3</v>
      </c>
      <c r="M2627">
        <v>9</v>
      </c>
      <c r="N2627">
        <v>2</v>
      </c>
      <c r="O2627">
        <v>5.7</v>
      </c>
      <c r="P2627">
        <v>2.9</v>
      </c>
      <c r="Z2627">
        <v>40</v>
      </c>
      <c r="AA2627">
        <v>3</v>
      </c>
      <c r="AB2627">
        <v>9</v>
      </c>
    </row>
    <row r="2628" spans="1:28" x14ac:dyDescent="0.25">
      <c r="A2628">
        <v>2007</v>
      </c>
      <c r="B2628">
        <v>119</v>
      </c>
      <c r="C2628" t="s">
        <v>1482</v>
      </c>
      <c r="D2628" t="str">
        <f>IFERROR(INDEX('Draft Master List'!E:F,MATCH(C2628,'Draft Master List'!E:E,0),2),"N/A")</f>
        <v>N/A</v>
      </c>
      <c r="E2628" t="s">
        <v>669</v>
      </c>
      <c r="F2628">
        <v>27</v>
      </c>
      <c r="H2628">
        <v>9</v>
      </c>
      <c r="I2628">
        <v>0</v>
      </c>
      <c r="J2628">
        <v>20</v>
      </c>
      <c r="K2628">
        <v>85</v>
      </c>
      <c r="L2628">
        <v>0</v>
      </c>
      <c r="M2628">
        <v>20</v>
      </c>
      <c r="N2628">
        <v>4.3</v>
      </c>
      <c r="O2628">
        <v>9.4</v>
      </c>
      <c r="P2628">
        <v>2.2000000000000002</v>
      </c>
      <c r="Q2628">
        <v>2</v>
      </c>
      <c r="R2628">
        <v>2</v>
      </c>
      <c r="S2628">
        <v>11</v>
      </c>
      <c r="T2628">
        <v>5.5</v>
      </c>
      <c r="U2628">
        <v>0</v>
      </c>
      <c r="V2628">
        <v>7</v>
      </c>
      <c r="W2628">
        <v>0.2</v>
      </c>
      <c r="X2628">
        <v>1.2</v>
      </c>
      <c r="Y2628" s="2">
        <v>1</v>
      </c>
      <c r="Z2628">
        <v>96</v>
      </c>
      <c r="AA2628">
        <v>0</v>
      </c>
      <c r="AB2628">
        <v>1</v>
      </c>
    </row>
    <row r="2629" spans="1:28" x14ac:dyDescent="0.25">
      <c r="A2629">
        <v>2007</v>
      </c>
      <c r="B2629">
        <v>120</v>
      </c>
      <c r="C2629" t="s">
        <v>581</v>
      </c>
      <c r="D2629" t="str">
        <f>IFERROR(INDEX('Draft Master List'!E:F,MATCH(C2629,'Draft Master List'!E:E,0),2),"N/A")</f>
        <v>N/A</v>
      </c>
      <c r="E2629" t="s">
        <v>29</v>
      </c>
      <c r="F2629">
        <v>26</v>
      </c>
      <c r="G2629" t="s">
        <v>62</v>
      </c>
      <c r="H2629">
        <v>8</v>
      </c>
      <c r="I2629">
        <v>7</v>
      </c>
      <c r="J2629">
        <v>20</v>
      </c>
      <c r="K2629">
        <v>110</v>
      </c>
      <c r="L2629">
        <v>0</v>
      </c>
      <c r="M2629">
        <v>17</v>
      </c>
      <c r="N2629">
        <v>5.5</v>
      </c>
      <c r="O2629">
        <v>13.8</v>
      </c>
      <c r="P2629">
        <v>2.5</v>
      </c>
      <c r="Z2629">
        <v>110</v>
      </c>
      <c r="AA2629">
        <v>0</v>
      </c>
      <c r="AB2629">
        <v>5</v>
      </c>
    </row>
    <row r="2630" spans="1:28" x14ac:dyDescent="0.25">
      <c r="A2630">
        <v>2007</v>
      </c>
      <c r="B2630">
        <v>121</v>
      </c>
      <c r="C2630" t="s">
        <v>819</v>
      </c>
      <c r="D2630" t="str">
        <f>IFERROR(INDEX('Draft Master List'!E:F,MATCH(C2630,'Draft Master List'!E:E,0),2),"N/A")</f>
        <v>N/A</v>
      </c>
      <c r="E2630" t="s">
        <v>20</v>
      </c>
      <c r="F2630">
        <v>31</v>
      </c>
      <c r="G2630" t="s">
        <v>1</v>
      </c>
      <c r="H2630">
        <v>16</v>
      </c>
      <c r="I2630">
        <v>16</v>
      </c>
      <c r="J2630">
        <v>20</v>
      </c>
      <c r="K2630">
        <v>-5</v>
      </c>
      <c r="L2630">
        <v>3</v>
      </c>
      <c r="M2630">
        <v>4</v>
      </c>
      <c r="N2630">
        <v>-0.3</v>
      </c>
      <c r="O2630">
        <v>-0.3</v>
      </c>
      <c r="P2630">
        <v>1.3</v>
      </c>
      <c r="Z2630">
        <v>-5</v>
      </c>
      <c r="AA2630">
        <v>3</v>
      </c>
      <c r="AB2630">
        <v>6</v>
      </c>
    </row>
    <row r="2631" spans="1:28" x14ac:dyDescent="0.25">
      <c r="A2631">
        <v>2007</v>
      </c>
      <c r="B2631">
        <v>122</v>
      </c>
      <c r="C2631" t="s">
        <v>584</v>
      </c>
      <c r="D2631" t="str">
        <f>IFERROR(INDEX('Draft Master List'!E:F,MATCH(C2631,'Draft Master List'!E:E,0),2),"N/A")</f>
        <v>N/A</v>
      </c>
      <c r="E2631" t="s">
        <v>18</v>
      </c>
      <c r="F2631">
        <v>25</v>
      </c>
      <c r="H2631">
        <v>12</v>
      </c>
      <c r="I2631">
        <v>0</v>
      </c>
      <c r="J2631">
        <v>20</v>
      </c>
      <c r="K2631">
        <v>113</v>
      </c>
      <c r="L2631">
        <v>0</v>
      </c>
      <c r="M2631">
        <v>17</v>
      </c>
      <c r="N2631">
        <v>5.7</v>
      </c>
      <c r="O2631">
        <v>9.4</v>
      </c>
      <c r="P2631">
        <v>1.7</v>
      </c>
      <c r="Q2631">
        <v>8</v>
      </c>
      <c r="R2631">
        <v>6</v>
      </c>
      <c r="S2631">
        <v>48</v>
      </c>
      <c r="T2631">
        <v>8</v>
      </c>
      <c r="U2631">
        <v>0</v>
      </c>
      <c r="V2631">
        <v>20</v>
      </c>
      <c r="W2631">
        <v>0.5</v>
      </c>
      <c r="X2631">
        <v>4</v>
      </c>
      <c r="Y2631" s="2">
        <v>0.75</v>
      </c>
      <c r="Z2631">
        <v>161</v>
      </c>
      <c r="AA2631">
        <v>0</v>
      </c>
      <c r="AB2631">
        <v>1</v>
      </c>
    </row>
    <row r="2632" spans="1:28" x14ac:dyDescent="0.25">
      <c r="A2632">
        <v>2007</v>
      </c>
      <c r="B2632">
        <v>123</v>
      </c>
      <c r="C2632" t="s">
        <v>624</v>
      </c>
      <c r="D2632" t="str">
        <f>IFERROR(INDEX('Draft Master List'!E:F,MATCH(C2632,'Draft Master List'!E:E,0),2),"N/A")</f>
        <v>N/A</v>
      </c>
      <c r="E2632" t="s">
        <v>32</v>
      </c>
      <c r="F2632">
        <v>31</v>
      </c>
      <c r="G2632" t="s">
        <v>1</v>
      </c>
      <c r="H2632">
        <v>9</v>
      </c>
      <c r="I2632">
        <v>8</v>
      </c>
      <c r="J2632">
        <v>20</v>
      </c>
      <c r="K2632">
        <v>32</v>
      </c>
      <c r="L2632">
        <v>1</v>
      </c>
      <c r="M2632">
        <v>5</v>
      </c>
      <c r="N2632">
        <v>1.6</v>
      </c>
      <c r="O2632">
        <v>3.6</v>
      </c>
      <c r="P2632">
        <v>2.2000000000000002</v>
      </c>
      <c r="Z2632">
        <v>32</v>
      </c>
      <c r="AA2632">
        <v>1</v>
      </c>
      <c r="AB2632">
        <v>5</v>
      </c>
    </row>
    <row r="2633" spans="1:28" x14ac:dyDescent="0.25">
      <c r="A2633">
        <v>2007</v>
      </c>
      <c r="B2633">
        <v>124</v>
      </c>
      <c r="C2633" t="s">
        <v>608</v>
      </c>
      <c r="D2633" t="str">
        <f>IFERROR(INDEX('Draft Master List'!E:F,MATCH(C2633,'Draft Master List'!E:E,0),2),"N/A")</f>
        <v>N/A</v>
      </c>
      <c r="E2633" t="s">
        <v>3</v>
      </c>
      <c r="F2633">
        <v>26</v>
      </c>
      <c r="G2633" t="s">
        <v>1</v>
      </c>
      <c r="H2633">
        <v>12</v>
      </c>
      <c r="I2633">
        <v>8</v>
      </c>
      <c r="J2633">
        <v>19</v>
      </c>
      <c r="K2633">
        <v>89</v>
      </c>
      <c r="L2633">
        <v>0</v>
      </c>
      <c r="M2633">
        <v>15</v>
      </c>
      <c r="N2633">
        <v>4.7</v>
      </c>
      <c r="O2633">
        <v>7.4</v>
      </c>
      <c r="P2633">
        <v>1.6</v>
      </c>
      <c r="Q2633">
        <v>1</v>
      </c>
      <c r="R2633">
        <v>0</v>
      </c>
      <c r="S2633">
        <v>0</v>
      </c>
      <c r="U2633">
        <v>0</v>
      </c>
      <c r="V2633">
        <v>0</v>
      </c>
      <c r="W2633">
        <v>0</v>
      </c>
      <c r="X2633">
        <v>0</v>
      </c>
      <c r="Y2633" s="2">
        <v>0</v>
      </c>
      <c r="Z2633">
        <v>89</v>
      </c>
      <c r="AA2633">
        <v>0</v>
      </c>
      <c r="AB2633">
        <v>5</v>
      </c>
    </row>
    <row r="2634" spans="1:28" x14ac:dyDescent="0.25">
      <c r="A2634">
        <v>2007</v>
      </c>
      <c r="B2634">
        <v>125</v>
      </c>
      <c r="C2634" t="s">
        <v>634</v>
      </c>
      <c r="D2634" t="str">
        <f>IFERROR(INDEX('Draft Master List'!E:F,MATCH(C2634,'Draft Master List'!E:E,0),2),"N/A")</f>
        <v>N/A</v>
      </c>
      <c r="E2634" t="s">
        <v>4</v>
      </c>
      <c r="F2634">
        <v>28</v>
      </c>
      <c r="G2634" t="s">
        <v>62</v>
      </c>
      <c r="H2634">
        <v>8</v>
      </c>
      <c r="I2634">
        <v>4</v>
      </c>
      <c r="J2634">
        <v>19</v>
      </c>
      <c r="K2634">
        <v>57</v>
      </c>
      <c r="L2634">
        <v>0</v>
      </c>
      <c r="M2634">
        <v>15</v>
      </c>
      <c r="N2634">
        <v>3</v>
      </c>
      <c r="O2634">
        <v>7.1</v>
      </c>
      <c r="P2634">
        <v>2.4</v>
      </c>
      <c r="Z2634">
        <v>57</v>
      </c>
      <c r="AA2634">
        <v>0</v>
      </c>
      <c r="AB2634">
        <v>2</v>
      </c>
    </row>
    <row r="2635" spans="1:28" x14ac:dyDescent="0.25">
      <c r="A2635">
        <v>2007</v>
      </c>
      <c r="B2635">
        <v>126</v>
      </c>
      <c r="C2635" t="s">
        <v>1451</v>
      </c>
      <c r="D2635" t="str">
        <f>IFERROR(INDEX('Draft Master List'!E:F,MATCH(C2635,'Draft Master List'!E:E,0),2),"N/A")</f>
        <v>N/A</v>
      </c>
      <c r="E2635" t="s">
        <v>26</v>
      </c>
      <c r="F2635">
        <v>29</v>
      </c>
      <c r="G2635" t="s">
        <v>212</v>
      </c>
      <c r="H2635">
        <v>16</v>
      </c>
      <c r="I2635">
        <v>8</v>
      </c>
      <c r="J2635">
        <v>18</v>
      </c>
      <c r="K2635">
        <v>59</v>
      </c>
      <c r="L2635">
        <v>2</v>
      </c>
      <c r="M2635">
        <v>12</v>
      </c>
      <c r="N2635">
        <v>3.3</v>
      </c>
      <c r="O2635">
        <v>3.7</v>
      </c>
      <c r="P2635">
        <v>1.1000000000000001</v>
      </c>
      <c r="Q2635">
        <v>20</v>
      </c>
      <c r="R2635">
        <v>14</v>
      </c>
      <c r="S2635">
        <v>51</v>
      </c>
      <c r="T2635">
        <v>3.6</v>
      </c>
      <c r="U2635">
        <v>1</v>
      </c>
      <c r="V2635">
        <v>16</v>
      </c>
      <c r="W2635">
        <v>0.9</v>
      </c>
      <c r="X2635">
        <v>3.2</v>
      </c>
      <c r="Y2635" s="2">
        <v>0.7</v>
      </c>
      <c r="Z2635">
        <v>110</v>
      </c>
      <c r="AA2635">
        <v>3</v>
      </c>
      <c r="AB2635">
        <v>0</v>
      </c>
    </row>
    <row r="2636" spans="1:28" x14ac:dyDescent="0.25">
      <c r="A2636">
        <v>2007</v>
      </c>
      <c r="B2636">
        <v>127</v>
      </c>
      <c r="C2636" t="s">
        <v>600</v>
      </c>
      <c r="D2636" t="str">
        <f>IFERROR(INDEX('Draft Master List'!E:F,MATCH(C2636,'Draft Master List'!E:E,0),2),"N/A")</f>
        <v>N/A</v>
      </c>
      <c r="E2636" t="s">
        <v>22</v>
      </c>
      <c r="F2636">
        <v>28</v>
      </c>
      <c r="G2636" t="s">
        <v>62</v>
      </c>
      <c r="H2636">
        <v>6</v>
      </c>
      <c r="I2636">
        <v>4</v>
      </c>
      <c r="J2636">
        <v>17</v>
      </c>
      <c r="K2636">
        <v>59</v>
      </c>
      <c r="L2636">
        <v>0</v>
      </c>
      <c r="M2636">
        <v>15</v>
      </c>
      <c r="N2636">
        <v>3.5</v>
      </c>
      <c r="O2636">
        <v>9.8000000000000007</v>
      </c>
      <c r="P2636">
        <v>2.8</v>
      </c>
      <c r="Z2636">
        <v>59</v>
      </c>
      <c r="AA2636">
        <v>0</v>
      </c>
      <c r="AB2636">
        <v>1</v>
      </c>
    </row>
    <row r="2637" spans="1:28" x14ac:dyDescent="0.25">
      <c r="A2637">
        <v>2007</v>
      </c>
      <c r="B2637">
        <v>128</v>
      </c>
      <c r="C2637" t="s">
        <v>1399</v>
      </c>
      <c r="D2637" t="str">
        <f>IFERROR(INDEX('Draft Master List'!E:F,MATCH(C2637,'Draft Master List'!E:E,0),2),"N/A")</f>
        <v>N/A</v>
      </c>
      <c r="E2637" t="s">
        <v>24</v>
      </c>
      <c r="F2637">
        <v>26</v>
      </c>
      <c r="G2637" t="s">
        <v>732</v>
      </c>
      <c r="H2637">
        <v>16</v>
      </c>
      <c r="I2637">
        <v>7</v>
      </c>
      <c r="J2637">
        <v>17</v>
      </c>
      <c r="K2637">
        <v>68</v>
      </c>
      <c r="L2637">
        <v>0</v>
      </c>
      <c r="M2637">
        <v>12</v>
      </c>
      <c r="N2637">
        <v>4</v>
      </c>
      <c r="O2637">
        <v>4.3</v>
      </c>
      <c r="P2637">
        <v>1.1000000000000001</v>
      </c>
      <c r="Q2637">
        <v>14</v>
      </c>
      <c r="R2637">
        <v>12</v>
      </c>
      <c r="S2637">
        <v>49</v>
      </c>
      <c r="T2637">
        <v>4.0999999999999996</v>
      </c>
      <c r="U2637">
        <v>0</v>
      </c>
      <c r="V2637">
        <v>10</v>
      </c>
      <c r="W2637">
        <v>0.8</v>
      </c>
      <c r="X2637">
        <v>3.1</v>
      </c>
      <c r="Y2637" s="2">
        <v>0.85699999999999998</v>
      </c>
      <c r="Z2637">
        <v>117</v>
      </c>
      <c r="AA2637">
        <v>0</v>
      </c>
      <c r="AB2637">
        <v>0</v>
      </c>
    </row>
    <row r="2638" spans="1:28" x14ac:dyDescent="0.25">
      <c r="A2638">
        <v>2007</v>
      </c>
      <c r="B2638">
        <v>129</v>
      </c>
      <c r="C2638" t="s">
        <v>1431</v>
      </c>
      <c r="D2638" t="str">
        <f>IFERROR(INDEX('Draft Master List'!E:F,MATCH(C2638,'Draft Master List'!E:E,0),2),"N/A")</f>
        <v>N/A</v>
      </c>
      <c r="E2638" t="s">
        <v>223</v>
      </c>
      <c r="F2638">
        <v>28</v>
      </c>
      <c r="H2638">
        <v>14</v>
      </c>
      <c r="I2638">
        <v>0</v>
      </c>
      <c r="J2638">
        <v>17</v>
      </c>
      <c r="K2638">
        <v>68</v>
      </c>
      <c r="L2638">
        <v>0</v>
      </c>
      <c r="M2638">
        <v>13</v>
      </c>
      <c r="N2638">
        <v>4</v>
      </c>
      <c r="O2638">
        <v>4.9000000000000004</v>
      </c>
      <c r="P2638">
        <v>1.2</v>
      </c>
      <c r="Q2638">
        <v>17</v>
      </c>
      <c r="R2638">
        <v>12</v>
      </c>
      <c r="S2638">
        <v>86</v>
      </c>
      <c r="T2638">
        <v>7.2</v>
      </c>
      <c r="U2638">
        <v>0</v>
      </c>
      <c r="V2638">
        <v>20</v>
      </c>
      <c r="W2638">
        <v>0.9</v>
      </c>
      <c r="X2638">
        <v>6.1</v>
      </c>
      <c r="Y2638" s="2">
        <v>0.70599999999999996</v>
      </c>
      <c r="Z2638">
        <v>154</v>
      </c>
      <c r="AA2638">
        <v>0</v>
      </c>
      <c r="AB2638">
        <v>0</v>
      </c>
    </row>
    <row r="2639" spans="1:28" x14ac:dyDescent="0.25">
      <c r="A2639">
        <v>2007</v>
      </c>
      <c r="B2639">
        <v>130</v>
      </c>
      <c r="C2639" t="s">
        <v>75</v>
      </c>
      <c r="D2639" t="str">
        <f>IFERROR(INDEX('Draft Master List'!E:F,MATCH(C2639,'Draft Master List'!E:E,0),2),"N/A")</f>
        <v>N/A</v>
      </c>
      <c r="E2639" t="s">
        <v>23</v>
      </c>
      <c r="F2639">
        <v>26</v>
      </c>
      <c r="G2639" t="s">
        <v>1</v>
      </c>
      <c r="H2639">
        <v>11</v>
      </c>
      <c r="I2639">
        <v>11</v>
      </c>
      <c r="J2639">
        <v>17</v>
      </c>
      <c r="K2639">
        <v>52</v>
      </c>
      <c r="L2639">
        <v>0</v>
      </c>
      <c r="M2639">
        <v>12</v>
      </c>
      <c r="N2639">
        <v>3.1</v>
      </c>
      <c r="O2639">
        <v>4.7</v>
      </c>
      <c r="P2639">
        <v>1.5</v>
      </c>
      <c r="Z2639">
        <v>52</v>
      </c>
      <c r="AA2639">
        <v>0</v>
      </c>
      <c r="AB2639">
        <v>7</v>
      </c>
    </row>
    <row r="2640" spans="1:28" x14ac:dyDescent="0.25">
      <c r="A2640">
        <v>2007</v>
      </c>
      <c r="B2640">
        <v>131</v>
      </c>
      <c r="C2640" t="s">
        <v>601</v>
      </c>
      <c r="D2640" t="str">
        <f>IFERROR(INDEX('Draft Master List'!E:F,MATCH(C2640,'Draft Master List'!E:E,0),2),"N/A")</f>
        <v>N/A</v>
      </c>
      <c r="E2640" t="s">
        <v>10</v>
      </c>
      <c r="F2640">
        <v>36</v>
      </c>
      <c r="G2640" t="s">
        <v>1</v>
      </c>
      <c r="H2640">
        <v>14</v>
      </c>
      <c r="I2640">
        <v>11</v>
      </c>
      <c r="J2640">
        <v>17</v>
      </c>
      <c r="K2640">
        <v>15</v>
      </c>
      <c r="L2640">
        <v>1</v>
      </c>
      <c r="M2640">
        <v>9</v>
      </c>
      <c r="N2640">
        <v>0.9</v>
      </c>
      <c r="O2640">
        <v>1.1000000000000001</v>
      </c>
      <c r="P2640">
        <v>1.2</v>
      </c>
      <c r="Z2640">
        <v>15</v>
      </c>
      <c r="AA2640">
        <v>1</v>
      </c>
      <c r="AB2640">
        <v>12</v>
      </c>
    </row>
    <row r="2641" spans="1:28" x14ac:dyDescent="0.25">
      <c r="A2641">
        <v>2007</v>
      </c>
      <c r="B2641">
        <v>132</v>
      </c>
      <c r="C2641" t="s">
        <v>1483</v>
      </c>
      <c r="D2641" t="str">
        <f>IFERROR(INDEX('Draft Master List'!E:F,MATCH(C2641,'Draft Master List'!E:E,0),2),"N/A")</f>
        <v>N/A</v>
      </c>
      <c r="E2641" t="s">
        <v>3</v>
      </c>
      <c r="F2641">
        <v>34</v>
      </c>
      <c r="H2641">
        <v>8</v>
      </c>
      <c r="I2641">
        <v>0</v>
      </c>
      <c r="J2641">
        <v>15</v>
      </c>
      <c r="K2641">
        <v>62</v>
      </c>
      <c r="L2641">
        <v>0</v>
      </c>
      <c r="M2641">
        <v>16</v>
      </c>
      <c r="N2641">
        <v>4.0999999999999996</v>
      </c>
      <c r="O2641">
        <v>7.8</v>
      </c>
      <c r="P2641">
        <v>1.9</v>
      </c>
      <c r="Q2641">
        <v>4</v>
      </c>
      <c r="R2641">
        <v>4</v>
      </c>
      <c r="S2641">
        <v>26</v>
      </c>
      <c r="T2641">
        <v>6.5</v>
      </c>
      <c r="U2641">
        <v>0</v>
      </c>
      <c r="V2641">
        <v>10</v>
      </c>
      <c r="W2641">
        <v>0.5</v>
      </c>
      <c r="X2641">
        <v>3.3</v>
      </c>
      <c r="Y2641" s="2">
        <v>1</v>
      </c>
      <c r="Z2641">
        <v>88</v>
      </c>
      <c r="AA2641">
        <v>0</v>
      </c>
      <c r="AB2641">
        <v>2</v>
      </c>
    </row>
    <row r="2642" spans="1:28" x14ac:dyDescent="0.25">
      <c r="A2642">
        <v>2007</v>
      </c>
      <c r="B2642">
        <v>133</v>
      </c>
      <c r="C2642" t="s">
        <v>1342</v>
      </c>
      <c r="D2642" t="str">
        <f>IFERROR(INDEX('Draft Master List'!E:F,MATCH(C2642,'Draft Master List'!E:E,0),2),"N/A")</f>
        <v>N/A</v>
      </c>
      <c r="E2642" t="s">
        <v>33</v>
      </c>
      <c r="F2642">
        <v>24</v>
      </c>
      <c r="H2642">
        <v>14</v>
      </c>
      <c r="I2642">
        <v>0</v>
      </c>
      <c r="J2642">
        <v>15</v>
      </c>
      <c r="K2642">
        <v>47</v>
      </c>
      <c r="L2642">
        <v>1</v>
      </c>
      <c r="M2642">
        <v>12</v>
      </c>
      <c r="N2642">
        <v>3.1</v>
      </c>
      <c r="O2642">
        <v>3.4</v>
      </c>
      <c r="P2642">
        <v>1.1000000000000001</v>
      </c>
      <c r="Q2642">
        <v>6</v>
      </c>
      <c r="R2642">
        <v>2</v>
      </c>
      <c r="S2642">
        <v>20</v>
      </c>
      <c r="T2642">
        <v>10</v>
      </c>
      <c r="U2642">
        <v>0</v>
      </c>
      <c r="V2642">
        <v>11</v>
      </c>
      <c r="W2642">
        <v>0.1</v>
      </c>
      <c r="X2642">
        <v>1.4</v>
      </c>
      <c r="Y2642" s="2">
        <v>0.33300000000000002</v>
      </c>
      <c r="Z2642">
        <v>67</v>
      </c>
      <c r="AA2642">
        <v>1</v>
      </c>
      <c r="AB2642">
        <v>0</v>
      </c>
    </row>
    <row r="2643" spans="1:28" x14ac:dyDescent="0.25">
      <c r="A2643">
        <v>2007</v>
      </c>
      <c r="B2643">
        <v>134</v>
      </c>
      <c r="C2643" t="s">
        <v>1484</v>
      </c>
      <c r="D2643" t="str">
        <f>IFERROR(INDEX('Draft Master List'!E:F,MATCH(C2643,'Draft Master List'!E:E,0),2),"N/A")</f>
        <v>N/A</v>
      </c>
      <c r="E2643" t="s">
        <v>10</v>
      </c>
      <c r="F2643">
        <v>29</v>
      </c>
      <c r="H2643">
        <v>16</v>
      </c>
      <c r="I2643">
        <v>0</v>
      </c>
      <c r="J2643">
        <v>15</v>
      </c>
      <c r="K2643">
        <v>41</v>
      </c>
      <c r="L2643">
        <v>1</v>
      </c>
      <c r="M2643">
        <v>14</v>
      </c>
      <c r="N2643">
        <v>2.7</v>
      </c>
      <c r="O2643">
        <v>2.6</v>
      </c>
      <c r="P2643">
        <v>0.9</v>
      </c>
      <c r="Q2643">
        <v>15</v>
      </c>
      <c r="R2643">
        <v>4</v>
      </c>
      <c r="S2643">
        <v>25</v>
      </c>
      <c r="T2643">
        <v>6.3</v>
      </c>
      <c r="U2643">
        <v>0</v>
      </c>
      <c r="V2643">
        <v>9</v>
      </c>
      <c r="W2643">
        <v>0.3</v>
      </c>
      <c r="X2643">
        <v>1.6</v>
      </c>
      <c r="Y2643" s="2">
        <v>0.26700000000000002</v>
      </c>
      <c r="Z2643">
        <v>66</v>
      </c>
      <c r="AA2643">
        <v>1</v>
      </c>
      <c r="AB2643">
        <v>0</v>
      </c>
    </row>
    <row r="2644" spans="1:28" x14ac:dyDescent="0.25">
      <c r="A2644">
        <v>2007</v>
      </c>
      <c r="B2644">
        <v>135</v>
      </c>
      <c r="C2644" t="s">
        <v>548</v>
      </c>
      <c r="D2644" t="str">
        <f>IFERROR(INDEX('Draft Master List'!E:F,MATCH(C2644,'Draft Master List'!E:E,0),2),"N/A")</f>
        <v>1802006</v>
      </c>
      <c r="E2644" t="s">
        <v>64</v>
      </c>
      <c r="F2644">
        <v>24</v>
      </c>
      <c r="G2644" t="s">
        <v>212</v>
      </c>
      <c r="H2644">
        <v>16</v>
      </c>
      <c r="I2644">
        <v>14</v>
      </c>
      <c r="J2644">
        <v>15</v>
      </c>
      <c r="K2644">
        <v>43</v>
      </c>
      <c r="L2644">
        <v>0</v>
      </c>
      <c r="M2644">
        <v>7</v>
      </c>
      <c r="N2644">
        <v>2.9</v>
      </c>
      <c r="O2644">
        <v>2.7</v>
      </c>
      <c r="P2644">
        <v>0.9</v>
      </c>
      <c r="Q2644">
        <v>24</v>
      </c>
      <c r="R2644">
        <v>13</v>
      </c>
      <c r="S2644">
        <v>91</v>
      </c>
      <c r="T2644">
        <v>7</v>
      </c>
      <c r="U2644">
        <v>2</v>
      </c>
      <c r="V2644">
        <v>25</v>
      </c>
      <c r="W2644">
        <v>0.8</v>
      </c>
      <c r="X2644">
        <v>5.7</v>
      </c>
      <c r="Y2644" s="2">
        <v>0.54200000000000004</v>
      </c>
      <c r="Z2644">
        <v>134</v>
      </c>
      <c r="AA2644">
        <v>2</v>
      </c>
      <c r="AB2644">
        <v>0</v>
      </c>
    </row>
    <row r="2645" spans="1:28" x14ac:dyDescent="0.25">
      <c r="A2645">
        <v>2007</v>
      </c>
      <c r="B2645">
        <v>136</v>
      </c>
      <c r="C2645" t="s">
        <v>1146</v>
      </c>
      <c r="D2645" t="str">
        <f>IFERROR(INDEX('Draft Master List'!E:F,MATCH(C2645,'Draft Master List'!E:E,0),2),"N/A")</f>
        <v>N/A</v>
      </c>
      <c r="E2645" t="s">
        <v>25</v>
      </c>
      <c r="F2645">
        <v>24</v>
      </c>
      <c r="H2645">
        <v>3</v>
      </c>
      <c r="I2645">
        <v>0</v>
      </c>
      <c r="J2645">
        <v>14</v>
      </c>
      <c r="K2645">
        <v>47</v>
      </c>
      <c r="L2645">
        <v>1</v>
      </c>
      <c r="M2645">
        <v>6</v>
      </c>
      <c r="N2645">
        <v>3.4</v>
      </c>
      <c r="O2645">
        <v>15.7</v>
      </c>
      <c r="P2645">
        <v>4.7</v>
      </c>
      <c r="Q2645">
        <v>5</v>
      </c>
      <c r="R2645">
        <v>1</v>
      </c>
      <c r="S2645">
        <v>4</v>
      </c>
      <c r="T2645">
        <v>4</v>
      </c>
      <c r="U2645">
        <v>0</v>
      </c>
      <c r="V2645">
        <v>4</v>
      </c>
      <c r="W2645">
        <v>0.3</v>
      </c>
      <c r="X2645">
        <v>1.3</v>
      </c>
      <c r="Y2645" s="2">
        <v>0.2</v>
      </c>
      <c r="Z2645">
        <v>51</v>
      </c>
      <c r="AA2645">
        <v>1</v>
      </c>
      <c r="AB2645">
        <v>0</v>
      </c>
    </row>
    <row r="2646" spans="1:28" x14ac:dyDescent="0.25">
      <c r="A2646">
        <v>2007</v>
      </c>
      <c r="B2646">
        <v>137</v>
      </c>
      <c r="C2646" t="s">
        <v>464</v>
      </c>
      <c r="D2646" t="str">
        <f>IFERROR(INDEX('Draft Master List'!E:F,MATCH(C2646,'Draft Master List'!E:E,0),2),"N/A")</f>
        <v>922007</v>
      </c>
      <c r="E2646" t="s">
        <v>29</v>
      </c>
      <c r="F2646">
        <v>24</v>
      </c>
      <c r="G2646" t="s">
        <v>1</v>
      </c>
      <c r="H2646">
        <v>10</v>
      </c>
      <c r="I2646">
        <v>9</v>
      </c>
      <c r="J2646">
        <v>14</v>
      </c>
      <c r="K2646">
        <v>49</v>
      </c>
      <c r="L2646">
        <v>0</v>
      </c>
      <c r="M2646">
        <v>14</v>
      </c>
      <c r="N2646">
        <v>3.5</v>
      </c>
      <c r="O2646">
        <v>4.9000000000000004</v>
      </c>
      <c r="P2646">
        <v>1.4</v>
      </c>
      <c r="Z2646">
        <v>49</v>
      </c>
      <c r="AA2646">
        <v>0</v>
      </c>
      <c r="AB2646">
        <v>4</v>
      </c>
    </row>
    <row r="2647" spans="1:28" x14ac:dyDescent="0.25">
      <c r="A2647">
        <v>2007</v>
      </c>
      <c r="B2647">
        <v>138</v>
      </c>
      <c r="C2647" t="s">
        <v>626</v>
      </c>
      <c r="D2647" t="str">
        <f>IFERROR(INDEX('Draft Master List'!E:F,MATCH(C2647,'Draft Master List'!E:E,0),2),"N/A")</f>
        <v>N/A</v>
      </c>
      <c r="E2647" t="s">
        <v>63</v>
      </c>
      <c r="F2647">
        <v>27</v>
      </c>
      <c r="G2647" t="s">
        <v>62</v>
      </c>
      <c r="H2647">
        <v>8</v>
      </c>
      <c r="I2647">
        <v>7</v>
      </c>
      <c r="J2647">
        <v>14</v>
      </c>
      <c r="K2647">
        <v>27</v>
      </c>
      <c r="L2647">
        <v>0</v>
      </c>
      <c r="M2647">
        <v>12</v>
      </c>
      <c r="N2647">
        <v>1.9</v>
      </c>
      <c r="O2647">
        <v>3.4</v>
      </c>
      <c r="P2647">
        <v>1.8</v>
      </c>
      <c r="Z2647">
        <v>27</v>
      </c>
      <c r="AA2647">
        <v>0</v>
      </c>
      <c r="AB2647">
        <v>6</v>
      </c>
    </row>
    <row r="2648" spans="1:28" x14ac:dyDescent="0.25">
      <c r="A2648">
        <v>2007</v>
      </c>
      <c r="B2648">
        <v>139</v>
      </c>
      <c r="C2648" t="s">
        <v>604</v>
      </c>
      <c r="D2648" t="str">
        <f>IFERROR(INDEX('Draft Master List'!E:F,MATCH(C2648,'Draft Master List'!E:E,0),2),"N/A")</f>
        <v>N/A</v>
      </c>
      <c r="E2648" t="s">
        <v>21</v>
      </c>
      <c r="F2648">
        <v>29</v>
      </c>
      <c r="G2648" t="s">
        <v>1</v>
      </c>
      <c r="H2648">
        <v>12</v>
      </c>
      <c r="I2648">
        <v>10</v>
      </c>
      <c r="J2648">
        <v>14</v>
      </c>
      <c r="K2648">
        <v>33</v>
      </c>
      <c r="L2648">
        <v>0</v>
      </c>
      <c r="M2648">
        <v>13</v>
      </c>
      <c r="N2648">
        <v>2.4</v>
      </c>
      <c r="O2648">
        <v>2.8</v>
      </c>
      <c r="P2648">
        <v>1.2</v>
      </c>
      <c r="Q2648">
        <v>1</v>
      </c>
      <c r="R2648">
        <v>1</v>
      </c>
      <c r="S2648">
        <v>4</v>
      </c>
      <c r="T2648">
        <v>4</v>
      </c>
      <c r="U2648">
        <v>0</v>
      </c>
      <c r="V2648">
        <v>4</v>
      </c>
      <c r="W2648">
        <v>0.1</v>
      </c>
      <c r="X2648">
        <v>0.3</v>
      </c>
      <c r="Y2648" s="2">
        <v>1</v>
      </c>
      <c r="Z2648">
        <v>37</v>
      </c>
      <c r="AA2648">
        <v>0</v>
      </c>
      <c r="AB2648">
        <v>0</v>
      </c>
    </row>
    <row r="2649" spans="1:28" x14ac:dyDescent="0.25">
      <c r="A2649">
        <v>2007</v>
      </c>
      <c r="B2649">
        <v>140</v>
      </c>
      <c r="C2649" t="s">
        <v>1485</v>
      </c>
      <c r="D2649" t="str">
        <f>IFERROR(INDEX('Draft Master List'!E:F,MATCH(C2649,'Draft Master List'!E:E,0),2),"N/A")</f>
        <v>N/A</v>
      </c>
      <c r="E2649" t="s">
        <v>27</v>
      </c>
      <c r="F2649">
        <v>26</v>
      </c>
      <c r="H2649">
        <v>8</v>
      </c>
      <c r="I2649">
        <v>0</v>
      </c>
      <c r="J2649">
        <v>14</v>
      </c>
      <c r="K2649">
        <v>54</v>
      </c>
      <c r="L2649">
        <v>0</v>
      </c>
      <c r="M2649">
        <v>23</v>
      </c>
      <c r="N2649">
        <v>3.9</v>
      </c>
      <c r="O2649">
        <v>6.8</v>
      </c>
      <c r="P2649">
        <v>1.8</v>
      </c>
      <c r="Z2649">
        <v>54</v>
      </c>
      <c r="AA2649">
        <v>0</v>
      </c>
      <c r="AB2649">
        <v>1</v>
      </c>
    </row>
    <row r="2650" spans="1:28" x14ac:dyDescent="0.25">
      <c r="A2650">
        <v>2007</v>
      </c>
      <c r="B2650">
        <v>141</v>
      </c>
      <c r="C2650" t="s">
        <v>616</v>
      </c>
      <c r="D2650" t="str">
        <f>IFERROR(INDEX('Draft Master List'!E:F,MATCH(C2650,'Draft Master List'!E:E,0),2),"N/A")</f>
        <v>N/A</v>
      </c>
      <c r="E2650" t="s">
        <v>63</v>
      </c>
      <c r="F2650">
        <v>32</v>
      </c>
      <c r="G2650" t="s">
        <v>62</v>
      </c>
      <c r="H2650">
        <v>7</v>
      </c>
      <c r="I2650">
        <v>6</v>
      </c>
      <c r="J2650">
        <v>13</v>
      </c>
      <c r="K2650">
        <v>28</v>
      </c>
      <c r="L2650">
        <v>0</v>
      </c>
      <c r="M2650">
        <v>9</v>
      </c>
      <c r="N2650">
        <v>2.2000000000000002</v>
      </c>
      <c r="O2650">
        <v>4</v>
      </c>
      <c r="P2650">
        <v>1.9</v>
      </c>
      <c r="Z2650">
        <v>28</v>
      </c>
      <c r="AA2650">
        <v>0</v>
      </c>
      <c r="AB2650">
        <v>6</v>
      </c>
    </row>
    <row r="2651" spans="1:28" x14ac:dyDescent="0.25">
      <c r="A2651">
        <v>2007</v>
      </c>
      <c r="B2651">
        <v>142</v>
      </c>
      <c r="C2651" t="s">
        <v>1433</v>
      </c>
      <c r="D2651" t="str">
        <f>IFERROR(INDEX('Draft Master List'!E:F,MATCH(C2651,'Draft Master List'!E:E,0),2),"N/A")</f>
        <v>N/A</v>
      </c>
      <c r="E2651" t="s">
        <v>13</v>
      </c>
      <c r="F2651">
        <v>37</v>
      </c>
      <c r="G2651" t="s">
        <v>212</v>
      </c>
      <c r="H2651">
        <v>13</v>
      </c>
      <c r="I2651">
        <v>8</v>
      </c>
      <c r="J2651">
        <v>13</v>
      </c>
      <c r="K2651">
        <v>32</v>
      </c>
      <c r="L2651">
        <v>0</v>
      </c>
      <c r="M2651">
        <v>10</v>
      </c>
      <c r="N2651">
        <v>2.5</v>
      </c>
      <c r="O2651">
        <v>2.5</v>
      </c>
      <c r="P2651">
        <v>1</v>
      </c>
      <c r="Q2651">
        <v>11</v>
      </c>
      <c r="R2651">
        <v>8</v>
      </c>
      <c r="S2651">
        <v>23</v>
      </c>
      <c r="T2651">
        <v>2.9</v>
      </c>
      <c r="U2651">
        <v>1</v>
      </c>
      <c r="V2651">
        <v>9</v>
      </c>
      <c r="W2651">
        <v>0.6</v>
      </c>
      <c r="X2651">
        <v>1.8</v>
      </c>
      <c r="Y2651" s="2">
        <v>0.72699999999999998</v>
      </c>
      <c r="Z2651">
        <v>55</v>
      </c>
      <c r="AA2651">
        <v>1</v>
      </c>
      <c r="AB2651">
        <v>1</v>
      </c>
    </row>
    <row r="2652" spans="1:28" x14ac:dyDescent="0.25">
      <c r="A2652">
        <v>2007</v>
      </c>
      <c r="B2652">
        <v>143</v>
      </c>
      <c r="C2652" t="s">
        <v>84</v>
      </c>
      <c r="D2652" t="str">
        <f>IFERROR(INDEX('Draft Master List'!E:F,MATCH(C2652,'Draft Master List'!E:E,0),2),"N/A")</f>
        <v>N/A</v>
      </c>
      <c r="E2652" t="s">
        <v>34</v>
      </c>
      <c r="F2652">
        <v>23</v>
      </c>
      <c r="G2652" t="s">
        <v>62</v>
      </c>
      <c r="H2652">
        <v>7</v>
      </c>
      <c r="I2652">
        <v>7</v>
      </c>
      <c r="J2652">
        <v>13</v>
      </c>
      <c r="K2652">
        <v>89</v>
      </c>
      <c r="L2652">
        <v>0</v>
      </c>
      <c r="M2652">
        <v>25</v>
      </c>
      <c r="N2652">
        <v>6.8</v>
      </c>
      <c r="O2652">
        <v>12.7</v>
      </c>
      <c r="P2652">
        <v>1.9</v>
      </c>
      <c r="Z2652">
        <v>89</v>
      </c>
      <c r="AA2652">
        <v>0</v>
      </c>
      <c r="AB2652">
        <v>6</v>
      </c>
    </row>
    <row r="2653" spans="1:28" x14ac:dyDescent="0.25">
      <c r="A2653">
        <v>2007</v>
      </c>
      <c r="B2653">
        <v>144</v>
      </c>
      <c r="C2653" t="s">
        <v>503</v>
      </c>
      <c r="D2653" t="str">
        <f>IFERROR(INDEX('Draft Master List'!E:F,MATCH(C2653,'Draft Master List'!E:E,0),2),"N/A")</f>
        <v>2442007</v>
      </c>
      <c r="E2653" t="s">
        <v>21</v>
      </c>
      <c r="F2653">
        <v>24</v>
      </c>
      <c r="H2653">
        <v>7</v>
      </c>
      <c r="I2653">
        <v>0</v>
      </c>
      <c r="J2653">
        <v>13</v>
      </c>
      <c r="K2653">
        <v>43</v>
      </c>
      <c r="L2653">
        <v>1</v>
      </c>
      <c r="M2653">
        <v>17</v>
      </c>
      <c r="N2653">
        <v>3.3</v>
      </c>
      <c r="O2653">
        <v>6.1</v>
      </c>
      <c r="P2653">
        <v>1.9</v>
      </c>
      <c r="Z2653">
        <v>43</v>
      </c>
      <c r="AA2653">
        <v>1</v>
      </c>
      <c r="AB2653">
        <v>0</v>
      </c>
    </row>
    <row r="2654" spans="1:28" x14ac:dyDescent="0.25">
      <c r="A2654">
        <v>2007</v>
      </c>
      <c r="B2654">
        <v>145</v>
      </c>
      <c r="C2654" t="s">
        <v>1486</v>
      </c>
      <c r="D2654" t="str">
        <f>IFERROR(INDEX('Draft Master List'!E:F,MATCH(C2654,'Draft Master List'!E:E,0),2),"N/A")</f>
        <v>N/A</v>
      </c>
      <c r="E2654" t="s">
        <v>4</v>
      </c>
      <c r="F2654">
        <v>27</v>
      </c>
      <c r="G2654" t="s">
        <v>643</v>
      </c>
      <c r="H2654">
        <v>2</v>
      </c>
      <c r="I2654">
        <v>1</v>
      </c>
      <c r="J2654">
        <v>13</v>
      </c>
      <c r="K2654">
        <v>27</v>
      </c>
      <c r="L2654">
        <v>1</v>
      </c>
      <c r="M2654">
        <v>7</v>
      </c>
      <c r="N2654">
        <v>2.1</v>
      </c>
      <c r="O2654">
        <v>13.5</v>
      </c>
      <c r="P2654">
        <v>6.5</v>
      </c>
      <c r="Q2654">
        <v>1</v>
      </c>
      <c r="R2654">
        <v>1</v>
      </c>
      <c r="S2654">
        <v>4</v>
      </c>
      <c r="T2654">
        <v>4</v>
      </c>
      <c r="U2654">
        <v>0</v>
      </c>
      <c r="V2654">
        <v>4</v>
      </c>
      <c r="W2654">
        <v>0.5</v>
      </c>
      <c r="X2654">
        <v>2</v>
      </c>
      <c r="Y2654" s="2">
        <v>1</v>
      </c>
      <c r="Z2654">
        <v>31</v>
      </c>
      <c r="AA2654">
        <v>1</v>
      </c>
      <c r="AB2654">
        <v>0</v>
      </c>
    </row>
    <row r="2655" spans="1:28" x14ac:dyDescent="0.25">
      <c r="A2655">
        <v>2007</v>
      </c>
      <c r="B2655">
        <v>146</v>
      </c>
      <c r="C2655" t="s">
        <v>628</v>
      </c>
      <c r="D2655" t="str">
        <f>IFERROR(INDEX('Draft Master List'!E:F,MATCH(C2655,'Draft Master List'!E:E,0),2),"N/A")</f>
        <v>N/A</v>
      </c>
      <c r="E2655" t="s">
        <v>24</v>
      </c>
      <c r="F2655">
        <v>33</v>
      </c>
      <c r="G2655" t="s">
        <v>62</v>
      </c>
      <c r="H2655">
        <v>7</v>
      </c>
      <c r="I2655">
        <v>1</v>
      </c>
      <c r="J2655">
        <v>12</v>
      </c>
      <c r="K2655">
        <v>-7</v>
      </c>
      <c r="L2655">
        <v>0</v>
      </c>
      <c r="M2655">
        <v>0</v>
      </c>
      <c r="N2655">
        <v>-0.6</v>
      </c>
      <c r="O2655">
        <v>-1</v>
      </c>
      <c r="P2655">
        <v>1.7</v>
      </c>
      <c r="Z2655">
        <v>-7</v>
      </c>
      <c r="AA2655">
        <v>0</v>
      </c>
      <c r="AB2655">
        <v>0</v>
      </c>
    </row>
    <row r="2656" spans="1:28" x14ac:dyDescent="0.25">
      <c r="A2656">
        <v>2007</v>
      </c>
      <c r="B2656">
        <v>147</v>
      </c>
      <c r="C2656" t="s">
        <v>686</v>
      </c>
      <c r="D2656" t="str">
        <f>IFERROR(INDEX('Draft Master List'!E:F,MATCH(C2656,'Draft Master List'!E:E,0),2),"N/A")</f>
        <v>N/A</v>
      </c>
      <c r="E2656" t="s">
        <v>34</v>
      </c>
      <c r="F2656">
        <v>27</v>
      </c>
      <c r="G2656" t="s">
        <v>62</v>
      </c>
      <c r="H2656">
        <v>3</v>
      </c>
      <c r="I2656">
        <v>2</v>
      </c>
      <c r="J2656">
        <v>12</v>
      </c>
      <c r="K2656">
        <v>14</v>
      </c>
      <c r="L2656">
        <v>1</v>
      </c>
      <c r="M2656">
        <v>12</v>
      </c>
      <c r="N2656">
        <v>1.2</v>
      </c>
      <c r="O2656">
        <v>4.7</v>
      </c>
      <c r="P2656">
        <v>4</v>
      </c>
      <c r="Z2656">
        <v>14</v>
      </c>
      <c r="AA2656">
        <v>1</v>
      </c>
      <c r="AB2656">
        <v>3</v>
      </c>
    </row>
    <row r="2657" spans="1:28" x14ac:dyDescent="0.25">
      <c r="A2657">
        <v>2007</v>
      </c>
      <c r="B2657">
        <v>148</v>
      </c>
      <c r="C2657" t="s">
        <v>1383</v>
      </c>
      <c r="D2657" t="str">
        <f>IFERROR(INDEX('Draft Master List'!E:F,MATCH(C2657,'Draft Master List'!E:E,0),2),"N/A")</f>
        <v>N/A</v>
      </c>
      <c r="E2657" t="s">
        <v>22</v>
      </c>
      <c r="F2657">
        <v>31</v>
      </c>
      <c r="G2657" t="s">
        <v>212</v>
      </c>
      <c r="H2657">
        <v>16</v>
      </c>
      <c r="I2657">
        <v>12</v>
      </c>
      <c r="J2657">
        <v>12</v>
      </c>
      <c r="K2657">
        <v>39</v>
      </c>
      <c r="L2657">
        <v>0</v>
      </c>
      <c r="M2657">
        <v>10</v>
      </c>
      <c r="N2657">
        <v>3.3</v>
      </c>
      <c r="O2657">
        <v>2.4</v>
      </c>
      <c r="P2657">
        <v>0.8</v>
      </c>
      <c r="Q2657">
        <v>14</v>
      </c>
      <c r="R2657">
        <v>10</v>
      </c>
      <c r="S2657">
        <v>58</v>
      </c>
      <c r="T2657">
        <v>5.8</v>
      </c>
      <c r="U2657">
        <v>0</v>
      </c>
      <c r="V2657">
        <v>14</v>
      </c>
      <c r="W2657">
        <v>0.6</v>
      </c>
      <c r="X2657">
        <v>3.6</v>
      </c>
      <c r="Y2657" s="2">
        <v>0.71399999999999997</v>
      </c>
      <c r="Z2657">
        <v>97</v>
      </c>
      <c r="AA2657">
        <v>0</v>
      </c>
      <c r="AB2657">
        <v>0</v>
      </c>
    </row>
    <row r="2658" spans="1:28" x14ac:dyDescent="0.25">
      <c r="A2658">
        <v>2007</v>
      </c>
      <c r="B2658">
        <v>149</v>
      </c>
      <c r="C2658" t="s">
        <v>583</v>
      </c>
      <c r="D2658" t="str">
        <f>IFERROR(INDEX('Draft Master List'!E:F,MATCH(C2658,'Draft Master List'!E:E,0),2),"N/A")</f>
        <v>N/A</v>
      </c>
      <c r="E2658" t="s">
        <v>14</v>
      </c>
      <c r="F2658">
        <v>26</v>
      </c>
      <c r="G2658" t="s">
        <v>62</v>
      </c>
      <c r="H2658">
        <v>5</v>
      </c>
      <c r="I2658">
        <v>3</v>
      </c>
      <c r="J2658">
        <v>12</v>
      </c>
      <c r="K2658">
        <v>117</v>
      </c>
      <c r="L2658">
        <v>0</v>
      </c>
      <c r="M2658">
        <v>31</v>
      </c>
      <c r="N2658">
        <v>9.8000000000000007</v>
      </c>
      <c r="O2658">
        <v>23.4</v>
      </c>
      <c r="P2658">
        <v>2.4</v>
      </c>
      <c r="Z2658">
        <v>117</v>
      </c>
      <c r="AA2658">
        <v>0</v>
      </c>
      <c r="AB2658">
        <v>3</v>
      </c>
    </row>
    <row r="2659" spans="1:28" x14ac:dyDescent="0.25">
      <c r="A2659">
        <v>2007</v>
      </c>
      <c r="B2659">
        <v>150</v>
      </c>
      <c r="C2659" t="s">
        <v>1487</v>
      </c>
      <c r="D2659" t="str">
        <f>IFERROR(INDEX('Draft Master List'!E:F,MATCH(C2659,'Draft Master List'!E:E,0),2),"N/A")</f>
        <v>N/A</v>
      </c>
      <c r="E2659" t="s">
        <v>3</v>
      </c>
      <c r="F2659">
        <v>25</v>
      </c>
      <c r="H2659">
        <v>6</v>
      </c>
      <c r="I2659">
        <v>0</v>
      </c>
      <c r="J2659">
        <v>12</v>
      </c>
      <c r="K2659">
        <v>72</v>
      </c>
      <c r="L2659">
        <v>1</v>
      </c>
      <c r="M2659">
        <v>32</v>
      </c>
      <c r="N2659">
        <v>6</v>
      </c>
      <c r="O2659">
        <v>12</v>
      </c>
      <c r="P2659">
        <v>2</v>
      </c>
      <c r="Z2659">
        <v>72</v>
      </c>
      <c r="AA2659">
        <v>1</v>
      </c>
      <c r="AB2659">
        <v>2</v>
      </c>
    </row>
    <row r="2660" spans="1:28" x14ac:dyDescent="0.25">
      <c r="A2660">
        <v>2007</v>
      </c>
      <c r="B2660">
        <v>151</v>
      </c>
      <c r="C2660" t="s">
        <v>528</v>
      </c>
      <c r="D2660" t="str">
        <f>IFERROR(INDEX('Draft Master List'!E:F,MATCH(C2660,'Draft Master List'!E:E,0),2),"N/A")</f>
        <v>1032006</v>
      </c>
      <c r="E2660" t="s">
        <v>32</v>
      </c>
      <c r="F2660">
        <v>24</v>
      </c>
      <c r="G2660" t="s">
        <v>74</v>
      </c>
      <c r="H2660">
        <v>16</v>
      </c>
      <c r="I2660">
        <v>9</v>
      </c>
      <c r="J2660">
        <v>12</v>
      </c>
      <c r="K2660">
        <v>45</v>
      </c>
      <c r="L2660">
        <v>0</v>
      </c>
      <c r="M2660">
        <v>11</v>
      </c>
      <c r="N2660">
        <v>3.8</v>
      </c>
      <c r="O2660">
        <v>2.8</v>
      </c>
      <c r="P2660">
        <v>0.8</v>
      </c>
      <c r="Q2660">
        <v>67</v>
      </c>
      <c r="R2660">
        <v>32</v>
      </c>
      <c r="S2660">
        <v>325</v>
      </c>
      <c r="T2660">
        <v>10.199999999999999</v>
      </c>
      <c r="U2660">
        <v>2</v>
      </c>
      <c r="V2660">
        <v>29</v>
      </c>
      <c r="W2660">
        <v>2</v>
      </c>
      <c r="X2660">
        <v>20.3</v>
      </c>
      <c r="Y2660" s="2">
        <v>0.47799999999999998</v>
      </c>
      <c r="Z2660">
        <v>370</v>
      </c>
      <c r="AA2660">
        <v>2</v>
      </c>
      <c r="AB2660">
        <v>1</v>
      </c>
    </row>
    <row r="2661" spans="1:28" x14ac:dyDescent="0.25">
      <c r="A2661">
        <v>2007</v>
      </c>
      <c r="B2661">
        <v>152</v>
      </c>
      <c r="C2661" t="s">
        <v>483</v>
      </c>
      <c r="D2661" t="str">
        <f>IFERROR(INDEX('Draft Master List'!E:F,MATCH(C2661,'Draft Master List'!E:E,0),2),"N/A")</f>
        <v>1742007</v>
      </c>
      <c r="E2661" t="s">
        <v>3</v>
      </c>
      <c r="F2661">
        <v>23</v>
      </c>
      <c r="G2661" t="s">
        <v>62</v>
      </c>
      <c r="H2661">
        <v>4</v>
      </c>
      <c r="I2661">
        <v>2</v>
      </c>
      <c r="J2661">
        <v>12</v>
      </c>
      <c r="K2661">
        <v>54</v>
      </c>
      <c r="L2661">
        <v>1</v>
      </c>
      <c r="M2661">
        <v>14</v>
      </c>
      <c r="N2661">
        <v>4.5</v>
      </c>
      <c r="O2661">
        <v>13.5</v>
      </c>
      <c r="P2661">
        <v>3</v>
      </c>
      <c r="Z2661">
        <v>54</v>
      </c>
      <c r="AA2661">
        <v>1</v>
      </c>
      <c r="AB2661">
        <v>3</v>
      </c>
    </row>
    <row r="2662" spans="1:28" x14ac:dyDescent="0.25">
      <c r="A2662">
        <v>2007</v>
      </c>
      <c r="B2662">
        <v>153</v>
      </c>
      <c r="C2662" t="s">
        <v>1441</v>
      </c>
      <c r="D2662" t="str">
        <f>IFERROR(INDEX('Draft Master List'!E:F,MATCH(C2662,'Draft Master List'!E:E,0),2),"N/A")</f>
        <v>N/A</v>
      </c>
      <c r="E2662" t="s">
        <v>12</v>
      </c>
      <c r="F2662">
        <v>28</v>
      </c>
      <c r="H2662">
        <v>12</v>
      </c>
      <c r="I2662">
        <v>0</v>
      </c>
      <c r="J2662">
        <v>11</v>
      </c>
      <c r="K2662">
        <v>38</v>
      </c>
      <c r="L2662">
        <v>0</v>
      </c>
      <c r="M2662">
        <v>12</v>
      </c>
      <c r="N2662">
        <v>3.5</v>
      </c>
      <c r="O2662">
        <v>3.2</v>
      </c>
      <c r="P2662">
        <v>0.9</v>
      </c>
      <c r="Q2662">
        <v>16</v>
      </c>
      <c r="R2662">
        <v>14</v>
      </c>
      <c r="S2662">
        <v>129</v>
      </c>
      <c r="T2662">
        <v>9.1999999999999993</v>
      </c>
      <c r="U2662">
        <v>0</v>
      </c>
      <c r="V2662">
        <v>20</v>
      </c>
      <c r="W2662">
        <v>1.2</v>
      </c>
      <c r="X2662">
        <v>10.8</v>
      </c>
      <c r="Y2662" s="2">
        <v>0.875</v>
      </c>
      <c r="Z2662">
        <v>167</v>
      </c>
      <c r="AA2662">
        <v>0</v>
      </c>
      <c r="AB2662">
        <v>2</v>
      </c>
    </row>
    <row r="2663" spans="1:28" x14ac:dyDescent="0.25">
      <c r="A2663">
        <v>2007</v>
      </c>
      <c r="B2663">
        <v>154</v>
      </c>
      <c r="C2663" t="s">
        <v>1338</v>
      </c>
      <c r="D2663" t="str">
        <f>IFERROR(INDEX('Draft Master List'!E:F,MATCH(C2663,'Draft Master List'!E:E,0),2),"N/A")</f>
        <v>N/A</v>
      </c>
      <c r="E2663" t="s">
        <v>0</v>
      </c>
      <c r="F2663">
        <v>26</v>
      </c>
      <c r="G2663" t="s">
        <v>212</v>
      </c>
      <c r="H2663">
        <v>16</v>
      </c>
      <c r="I2663">
        <v>9</v>
      </c>
      <c r="J2663">
        <v>11</v>
      </c>
      <c r="K2663">
        <v>17</v>
      </c>
      <c r="L2663">
        <v>2</v>
      </c>
      <c r="M2663">
        <v>10</v>
      </c>
      <c r="N2663">
        <v>1.5</v>
      </c>
      <c r="O2663">
        <v>1.1000000000000001</v>
      </c>
      <c r="P2663">
        <v>0.7</v>
      </c>
      <c r="Q2663">
        <v>19</v>
      </c>
      <c r="R2663">
        <v>13</v>
      </c>
      <c r="S2663">
        <v>78</v>
      </c>
      <c r="T2663">
        <v>6</v>
      </c>
      <c r="U2663">
        <v>0</v>
      </c>
      <c r="V2663">
        <v>11</v>
      </c>
      <c r="W2663">
        <v>0.8</v>
      </c>
      <c r="X2663">
        <v>4.9000000000000004</v>
      </c>
      <c r="Y2663" s="2">
        <v>0.68400000000000005</v>
      </c>
      <c r="Z2663">
        <v>95</v>
      </c>
      <c r="AA2663">
        <v>2</v>
      </c>
      <c r="AB2663">
        <v>0</v>
      </c>
    </row>
    <row r="2664" spans="1:28" x14ac:dyDescent="0.25">
      <c r="A2664">
        <v>2007</v>
      </c>
      <c r="B2664">
        <v>155</v>
      </c>
      <c r="C2664" t="s">
        <v>510</v>
      </c>
      <c r="D2664" t="str">
        <f>IFERROR(INDEX('Draft Master List'!E:F,MATCH(C2664,'Draft Master List'!E:E,0),2),"N/A")</f>
        <v>102006</v>
      </c>
      <c r="E2664" t="s">
        <v>10</v>
      </c>
      <c r="F2664">
        <v>24</v>
      </c>
      <c r="G2664" t="s">
        <v>62</v>
      </c>
      <c r="H2664">
        <v>5</v>
      </c>
      <c r="I2664">
        <v>5</v>
      </c>
      <c r="J2664">
        <v>11</v>
      </c>
      <c r="K2664">
        <v>42</v>
      </c>
      <c r="L2664">
        <v>0</v>
      </c>
      <c r="M2664">
        <v>20</v>
      </c>
      <c r="N2664">
        <v>3.8</v>
      </c>
      <c r="O2664">
        <v>8.4</v>
      </c>
      <c r="P2664">
        <v>2.2000000000000002</v>
      </c>
      <c r="Z2664">
        <v>42</v>
      </c>
      <c r="AA2664">
        <v>0</v>
      </c>
      <c r="AB2664">
        <v>0</v>
      </c>
    </row>
    <row r="2665" spans="1:28" x14ac:dyDescent="0.25">
      <c r="A2665">
        <v>2007</v>
      </c>
      <c r="B2665">
        <v>156</v>
      </c>
      <c r="C2665" t="s">
        <v>623</v>
      </c>
      <c r="D2665" t="str">
        <f>IFERROR(INDEX('Draft Master List'!E:F,MATCH(C2665,'Draft Master List'!E:E,0),2),"N/A")</f>
        <v>N/A</v>
      </c>
      <c r="E2665" t="s">
        <v>13</v>
      </c>
      <c r="F2665">
        <v>31</v>
      </c>
      <c r="H2665">
        <v>5</v>
      </c>
      <c r="I2665">
        <v>0</v>
      </c>
      <c r="J2665">
        <v>11</v>
      </c>
      <c r="K2665">
        <v>-7</v>
      </c>
      <c r="L2665">
        <v>0</v>
      </c>
      <c r="M2665">
        <v>0</v>
      </c>
      <c r="N2665">
        <v>-0.6</v>
      </c>
      <c r="O2665">
        <v>-1.4</v>
      </c>
      <c r="P2665">
        <v>2.2000000000000002</v>
      </c>
      <c r="Z2665">
        <v>-7</v>
      </c>
      <c r="AA2665">
        <v>0</v>
      </c>
      <c r="AB2665">
        <v>1</v>
      </c>
    </row>
    <row r="2666" spans="1:28" x14ac:dyDescent="0.25">
      <c r="A2666">
        <v>2007</v>
      </c>
      <c r="B2666">
        <v>157</v>
      </c>
      <c r="C2666" t="s">
        <v>603</v>
      </c>
      <c r="D2666" t="str">
        <f>IFERROR(INDEX('Draft Master List'!E:F,MATCH(C2666,'Draft Master List'!E:E,0),2),"N/A")</f>
        <v>N/A</v>
      </c>
      <c r="E2666" t="s">
        <v>34</v>
      </c>
      <c r="F2666">
        <v>35</v>
      </c>
      <c r="G2666" t="s">
        <v>62</v>
      </c>
      <c r="H2666">
        <v>7</v>
      </c>
      <c r="I2666">
        <v>6</v>
      </c>
      <c r="J2666">
        <v>10</v>
      </c>
      <c r="K2666">
        <v>25</v>
      </c>
      <c r="L2666">
        <v>0</v>
      </c>
      <c r="M2666">
        <v>11</v>
      </c>
      <c r="N2666">
        <v>2.5</v>
      </c>
      <c r="O2666">
        <v>3.6</v>
      </c>
      <c r="P2666">
        <v>1.4</v>
      </c>
      <c r="Z2666">
        <v>25</v>
      </c>
      <c r="AA2666">
        <v>0</v>
      </c>
      <c r="AB2666">
        <v>8</v>
      </c>
    </row>
    <row r="2667" spans="1:28" x14ac:dyDescent="0.25">
      <c r="A2667">
        <v>2007</v>
      </c>
      <c r="B2667">
        <v>158</v>
      </c>
      <c r="C2667" t="s">
        <v>463</v>
      </c>
      <c r="D2667" t="str">
        <f>IFERROR(INDEX('Draft Master List'!E:F,MATCH(C2667,'Draft Master List'!E:E,0),2),"N/A")</f>
        <v>902007</v>
      </c>
      <c r="E2667" t="s">
        <v>6</v>
      </c>
      <c r="F2667">
        <v>22</v>
      </c>
      <c r="H2667">
        <v>8</v>
      </c>
      <c r="I2667">
        <v>0</v>
      </c>
      <c r="J2667">
        <v>10</v>
      </c>
      <c r="K2667">
        <v>16</v>
      </c>
      <c r="L2667">
        <v>1</v>
      </c>
      <c r="M2667">
        <v>4</v>
      </c>
      <c r="N2667">
        <v>1.6</v>
      </c>
      <c r="O2667">
        <v>2</v>
      </c>
      <c r="P2667">
        <v>1.3</v>
      </c>
      <c r="Z2667">
        <v>16</v>
      </c>
      <c r="AA2667">
        <v>1</v>
      </c>
      <c r="AB2667">
        <v>0</v>
      </c>
    </row>
    <row r="2668" spans="1:28" x14ac:dyDescent="0.25">
      <c r="A2668">
        <v>2007</v>
      </c>
      <c r="B2668">
        <v>159</v>
      </c>
      <c r="C2668" t="s">
        <v>647</v>
      </c>
      <c r="D2668" t="str">
        <f>IFERROR(INDEX('Draft Master List'!E:F,MATCH(C2668,'Draft Master List'!E:E,0),2),"N/A")</f>
        <v>N/A</v>
      </c>
      <c r="E2668" t="s">
        <v>3</v>
      </c>
      <c r="F2668">
        <v>34</v>
      </c>
      <c r="G2668" t="s">
        <v>62</v>
      </c>
      <c r="H2668">
        <v>6</v>
      </c>
      <c r="I2668">
        <v>6</v>
      </c>
      <c r="J2668">
        <v>10</v>
      </c>
      <c r="K2668">
        <v>32</v>
      </c>
      <c r="L2668">
        <v>0</v>
      </c>
      <c r="M2668">
        <v>13</v>
      </c>
      <c r="N2668">
        <v>3.2</v>
      </c>
      <c r="O2668">
        <v>5.3</v>
      </c>
      <c r="P2668">
        <v>1.7</v>
      </c>
      <c r="Z2668">
        <v>32</v>
      </c>
      <c r="AA2668">
        <v>0</v>
      </c>
      <c r="AB2668">
        <v>8</v>
      </c>
    </row>
    <row r="2669" spans="1:28" x14ac:dyDescent="0.25">
      <c r="A2669">
        <v>2007</v>
      </c>
      <c r="B2669">
        <v>160</v>
      </c>
      <c r="C2669" t="s">
        <v>447</v>
      </c>
      <c r="D2669" t="str">
        <f>IFERROR(INDEX('Draft Master List'!E:F,MATCH(C2669,'Draft Master List'!E:E,0),2),"N/A")</f>
        <v>402007</v>
      </c>
      <c r="E2669" t="s">
        <v>33</v>
      </c>
      <c r="F2669">
        <v>26</v>
      </c>
      <c r="G2669" t="s">
        <v>62</v>
      </c>
      <c r="H2669">
        <v>5</v>
      </c>
      <c r="I2669">
        <v>4</v>
      </c>
      <c r="J2669">
        <v>9</v>
      </c>
      <c r="K2669">
        <v>12</v>
      </c>
      <c r="L2669">
        <v>1</v>
      </c>
      <c r="M2669">
        <v>8</v>
      </c>
      <c r="N2669">
        <v>1.3</v>
      </c>
      <c r="O2669">
        <v>2.4</v>
      </c>
      <c r="P2669">
        <v>1.8</v>
      </c>
      <c r="Z2669">
        <v>12</v>
      </c>
      <c r="AA2669">
        <v>1</v>
      </c>
      <c r="AB2669">
        <v>7</v>
      </c>
    </row>
    <row r="2670" spans="1:28" x14ac:dyDescent="0.25">
      <c r="A2670">
        <v>2007</v>
      </c>
      <c r="B2670">
        <v>161</v>
      </c>
      <c r="C2670" t="s">
        <v>609</v>
      </c>
      <c r="D2670" t="str">
        <f>IFERROR(INDEX('Draft Master List'!E:F,MATCH(C2670,'Draft Master List'!E:E,0),2),"N/A")</f>
        <v>N/A</v>
      </c>
      <c r="E2670" t="s">
        <v>223</v>
      </c>
      <c r="F2670">
        <v>30</v>
      </c>
      <c r="G2670" t="s">
        <v>1</v>
      </c>
      <c r="H2670">
        <v>12</v>
      </c>
      <c r="I2670">
        <v>12</v>
      </c>
      <c r="J2670">
        <v>9</v>
      </c>
      <c r="K2670">
        <v>13</v>
      </c>
      <c r="L2670">
        <v>0</v>
      </c>
      <c r="M2670">
        <v>14</v>
      </c>
      <c r="N2670">
        <v>1.4</v>
      </c>
      <c r="O2670">
        <v>1.1000000000000001</v>
      </c>
      <c r="P2670">
        <v>0.8</v>
      </c>
      <c r="Z2670">
        <v>13</v>
      </c>
      <c r="AA2670">
        <v>0</v>
      </c>
      <c r="AB2670">
        <v>6</v>
      </c>
    </row>
    <row r="2671" spans="1:28" x14ac:dyDescent="0.25">
      <c r="A2671">
        <v>2007</v>
      </c>
      <c r="B2671">
        <v>162</v>
      </c>
      <c r="C2671" t="s">
        <v>665</v>
      </c>
      <c r="D2671" t="str">
        <f>IFERROR(INDEX('Draft Master List'!E:F,MATCH(C2671,'Draft Master List'!E:E,0),2),"N/A")</f>
        <v>N/A</v>
      </c>
      <c r="E2671" t="s">
        <v>64</v>
      </c>
      <c r="F2671">
        <v>24</v>
      </c>
      <c r="G2671" t="s">
        <v>77</v>
      </c>
      <c r="H2671">
        <v>16</v>
      </c>
      <c r="I2671">
        <v>2</v>
      </c>
      <c r="J2671">
        <v>9</v>
      </c>
      <c r="K2671">
        <v>61</v>
      </c>
      <c r="L2671">
        <v>0</v>
      </c>
      <c r="M2671">
        <v>18</v>
      </c>
      <c r="N2671">
        <v>6.8</v>
      </c>
      <c r="O2671">
        <v>3.8</v>
      </c>
      <c r="P2671">
        <v>0.6</v>
      </c>
      <c r="Q2671">
        <v>5</v>
      </c>
      <c r="R2671">
        <v>3</v>
      </c>
      <c r="S2671">
        <v>37</v>
      </c>
      <c r="T2671">
        <v>12.3</v>
      </c>
      <c r="U2671">
        <v>0</v>
      </c>
      <c r="V2671">
        <v>18</v>
      </c>
      <c r="W2671">
        <v>0.2</v>
      </c>
      <c r="X2671">
        <v>2.2999999999999998</v>
      </c>
      <c r="Y2671" s="2">
        <v>0.6</v>
      </c>
      <c r="Z2671">
        <v>98</v>
      </c>
      <c r="AA2671">
        <v>0</v>
      </c>
      <c r="AB2671">
        <v>5</v>
      </c>
    </row>
    <row r="2672" spans="1:28" x14ac:dyDescent="0.25">
      <c r="A2672">
        <v>2007</v>
      </c>
      <c r="B2672">
        <v>163</v>
      </c>
      <c r="C2672" t="s">
        <v>1488</v>
      </c>
      <c r="D2672" t="str">
        <f>IFERROR(INDEX('Draft Master List'!E:F,MATCH(C2672,'Draft Master List'!E:E,0),2),"N/A")</f>
        <v>N/A</v>
      </c>
      <c r="E2672" t="s">
        <v>25</v>
      </c>
      <c r="F2672">
        <v>23</v>
      </c>
      <c r="H2672">
        <v>4</v>
      </c>
      <c r="I2672">
        <v>0</v>
      </c>
      <c r="J2672">
        <v>9</v>
      </c>
      <c r="K2672">
        <v>9</v>
      </c>
      <c r="L2672">
        <v>0</v>
      </c>
      <c r="M2672">
        <v>4</v>
      </c>
      <c r="N2672">
        <v>1</v>
      </c>
      <c r="O2672">
        <v>2.2999999999999998</v>
      </c>
      <c r="P2672">
        <v>2.2999999999999998</v>
      </c>
      <c r="Q2672">
        <v>4</v>
      </c>
      <c r="R2672">
        <v>3</v>
      </c>
      <c r="S2672">
        <v>38</v>
      </c>
      <c r="T2672">
        <v>12.7</v>
      </c>
      <c r="U2672">
        <v>0</v>
      </c>
      <c r="V2672">
        <v>19</v>
      </c>
      <c r="W2672">
        <v>0.8</v>
      </c>
      <c r="X2672">
        <v>9.5</v>
      </c>
      <c r="Y2672" s="2">
        <v>0.75</v>
      </c>
      <c r="Z2672">
        <v>47</v>
      </c>
      <c r="AA2672">
        <v>0</v>
      </c>
      <c r="AB2672">
        <v>1</v>
      </c>
    </row>
    <row r="2673" spans="1:28" x14ac:dyDescent="0.25">
      <c r="A2673">
        <v>2007</v>
      </c>
      <c r="B2673">
        <v>164</v>
      </c>
      <c r="C2673" t="s">
        <v>652</v>
      </c>
      <c r="D2673" t="str">
        <f>IFERROR(INDEX('Draft Master List'!E:F,MATCH(C2673,'Draft Master List'!E:E,0),2),"N/A")</f>
        <v>N/A</v>
      </c>
      <c r="E2673" t="s">
        <v>25</v>
      </c>
      <c r="F2673">
        <v>34</v>
      </c>
      <c r="G2673" t="s">
        <v>1</v>
      </c>
      <c r="H2673">
        <v>11</v>
      </c>
      <c r="I2673">
        <v>10</v>
      </c>
      <c r="J2673">
        <v>9</v>
      </c>
      <c r="K2673">
        <v>-1</v>
      </c>
      <c r="L2673">
        <v>0</v>
      </c>
      <c r="M2673">
        <v>2</v>
      </c>
      <c r="N2673">
        <v>-0.1</v>
      </c>
      <c r="O2673">
        <v>-0.1</v>
      </c>
      <c r="P2673">
        <v>0.8</v>
      </c>
      <c r="Z2673">
        <v>-1</v>
      </c>
      <c r="AA2673">
        <v>0</v>
      </c>
      <c r="AB2673">
        <v>5</v>
      </c>
    </row>
    <row r="2674" spans="1:28" x14ac:dyDescent="0.25">
      <c r="A2674">
        <v>2007</v>
      </c>
      <c r="B2674">
        <v>165</v>
      </c>
      <c r="C2674" t="s">
        <v>119</v>
      </c>
      <c r="D2674" t="str">
        <f>IFERROR(INDEX('Draft Master List'!E:F,MATCH(C2674,'Draft Master List'!E:E,0),2),"N/A")</f>
        <v>512007</v>
      </c>
      <c r="E2674" t="s">
        <v>22</v>
      </c>
      <c r="F2674">
        <v>28</v>
      </c>
      <c r="G2674" t="s">
        <v>74</v>
      </c>
      <c r="H2674">
        <v>15</v>
      </c>
      <c r="I2674">
        <v>15</v>
      </c>
      <c r="J2674">
        <v>9</v>
      </c>
      <c r="K2674">
        <v>66</v>
      </c>
      <c r="L2674">
        <v>0</v>
      </c>
      <c r="M2674">
        <v>22</v>
      </c>
      <c r="N2674">
        <v>7.3</v>
      </c>
      <c r="O2674">
        <v>4.4000000000000004</v>
      </c>
      <c r="P2674">
        <v>0.6</v>
      </c>
      <c r="Q2674">
        <v>148</v>
      </c>
      <c r="R2674">
        <v>87</v>
      </c>
      <c r="S2674">
        <v>1002</v>
      </c>
      <c r="T2674">
        <v>11.5</v>
      </c>
      <c r="U2674">
        <v>7</v>
      </c>
      <c r="V2674">
        <v>74</v>
      </c>
      <c r="W2674">
        <v>5.8</v>
      </c>
      <c r="X2674">
        <v>66.8</v>
      </c>
      <c r="Y2674" s="2">
        <v>0.58799999999999997</v>
      </c>
      <c r="Z2674">
        <v>1068</v>
      </c>
      <c r="AA2674">
        <v>7</v>
      </c>
      <c r="AB2674">
        <v>1</v>
      </c>
    </row>
    <row r="2675" spans="1:28" x14ac:dyDescent="0.25">
      <c r="A2675">
        <v>2007</v>
      </c>
      <c r="B2675">
        <v>166</v>
      </c>
      <c r="C2675" t="s">
        <v>620</v>
      </c>
      <c r="D2675" t="str">
        <f>IFERROR(INDEX('Draft Master List'!E:F,MATCH(C2675,'Draft Master List'!E:E,0),2),"N/A")</f>
        <v>N/A</v>
      </c>
      <c r="E2675" t="s">
        <v>22</v>
      </c>
      <c r="F2675">
        <v>44</v>
      </c>
      <c r="G2675" t="s">
        <v>62</v>
      </c>
      <c r="H2675">
        <v>7</v>
      </c>
      <c r="I2675">
        <v>6</v>
      </c>
      <c r="J2675">
        <v>9</v>
      </c>
      <c r="K2675">
        <v>22</v>
      </c>
      <c r="L2675">
        <v>0</v>
      </c>
      <c r="M2675">
        <v>16</v>
      </c>
      <c r="N2675">
        <v>2.4</v>
      </c>
      <c r="O2675">
        <v>3.1</v>
      </c>
      <c r="P2675">
        <v>1.3</v>
      </c>
      <c r="Z2675">
        <v>22</v>
      </c>
      <c r="AA2675">
        <v>0</v>
      </c>
      <c r="AB2675">
        <v>3</v>
      </c>
    </row>
    <row r="2676" spans="1:28" x14ac:dyDescent="0.25">
      <c r="A2676">
        <v>2007</v>
      </c>
      <c r="B2676">
        <v>167</v>
      </c>
      <c r="C2676" t="s">
        <v>684</v>
      </c>
      <c r="D2676" t="str">
        <f>IFERROR(INDEX('Draft Master List'!E:F,MATCH(C2676,'Draft Master List'!E:E,0),2),"N/A")</f>
        <v>N/A</v>
      </c>
      <c r="E2676" t="s">
        <v>7</v>
      </c>
      <c r="F2676">
        <v>36</v>
      </c>
      <c r="G2676" t="s">
        <v>62</v>
      </c>
      <c r="H2676">
        <v>4</v>
      </c>
      <c r="I2676">
        <v>3</v>
      </c>
      <c r="J2676">
        <v>8</v>
      </c>
      <c r="K2676">
        <v>1</v>
      </c>
      <c r="L2676">
        <v>0</v>
      </c>
      <c r="M2676">
        <v>4</v>
      </c>
      <c r="N2676">
        <v>0.1</v>
      </c>
      <c r="O2676">
        <v>0.3</v>
      </c>
      <c r="P2676">
        <v>2</v>
      </c>
      <c r="Z2676">
        <v>1</v>
      </c>
      <c r="AA2676">
        <v>0</v>
      </c>
      <c r="AB2676">
        <v>4</v>
      </c>
    </row>
    <row r="2677" spans="1:28" x14ac:dyDescent="0.25">
      <c r="A2677">
        <v>2007</v>
      </c>
      <c r="B2677">
        <v>168</v>
      </c>
      <c r="C2677" t="s">
        <v>1489</v>
      </c>
      <c r="D2677" t="str">
        <f>IFERROR(INDEX('Draft Master List'!E:F,MATCH(C2677,'Draft Master List'!E:E,0),2),"N/A")</f>
        <v>N/A</v>
      </c>
      <c r="E2677" t="s">
        <v>23</v>
      </c>
      <c r="F2677">
        <v>28</v>
      </c>
      <c r="H2677">
        <v>16</v>
      </c>
      <c r="I2677">
        <v>0</v>
      </c>
      <c r="J2677">
        <v>8</v>
      </c>
      <c r="K2677">
        <v>24</v>
      </c>
      <c r="L2677">
        <v>0</v>
      </c>
      <c r="M2677">
        <v>9</v>
      </c>
      <c r="N2677">
        <v>3</v>
      </c>
      <c r="O2677">
        <v>1.5</v>
      </c>
      <c r="P2677">
        <v>0.5</v>
      </c>
      <c r="Q2677">
        <v>8</v>
      </c>
      <c r="R2677">
        <v>8</v>
      </c>
      <c r="S2677">
        <v>40</v>
      </c>
      <c r="T2677">
        <v>5</v>
      </c>
      <c r="U2677">
        <v>0</v>
      </c>
      <c r="V2677">
        <v>9</v>
      </c>
      <c r="W2677">
        <v>0.5</v>
      </c>
      <c r="X2677">
        <v>2.5</v>
      </c>
      <c r="Y2677" s="2">
        <v>1</v>
      </c>
      <c r="Z2677">
        <v>64</v>
      </c>
      <c r="AA2677">
        <v>0</v>
      </c>
      <c r="AB2677">
        <v>0</v>
      </c>
    </row>
    <row r="2678" spans="1:28" x14ac:dyDescent="0.25">
      <c r="A2678">
        <v>2007</v>
      </c>
      <c r="B2678">
        <v>169</v>
      </c>
      <c r="C2678" t="s">
        <v>474</v>
      </c>
      <c r="D2678" t="str">
        <f>IFERROR(INDEX('Draft Master List'!E:F,MATCH(C2678,'Draft Master List'!E:E,0),2),"N/A")</f>
        <v>1372007</v>
      </c>
      <c r="E2678" t="s">
        <v>3</v>
      </c>
      <c r="F2678">
        <v>23</v>
      </c>
      <c r="G2678" t="s">
        <v>212</v>
      </c>
      <c r="H2678">
        <v>16</v>
      </c>
      <c r="I2678">
        <v>11</v>
      </c>
      <c r="J2678">
        <v>8</v>
      </c>
      <c r="K2678">
        <v>18</v>
      </c>
      <c r="L2678">
        <v>0</v>
      </c>
      <c r="M2678">
        <v>4</v>
      </c>
      <c r="N2678">
        <v>2.2999999999999998</v>
      </c>
      <c r="O2678">
        <v>1.1000000000000001</v>
      </c>
      <c r="P2678">
        <v>0.5</v>
      </c>
      <c r="Q2678">
        <v>13</v>
      </c>
      <c r="R2678">
        <v>9</v>
      </c>
      <c r="S2678">
        <v>55</v>
      </c>
      <c r="T2678">
        <v>6.1</v>
      </c>
      <c r="U2678">
        <v>1</v>
      </c>
      <c r="V2678">
        <v>13</v>
      </c>
      <c r="W2678">
        <v>0.6</v>
      </c>
      <c r="X2678">
        <v>3.4</v>
      </c>
      <c r="Y2678" s="2">
        <v>0.69199999999999995</v>
      </c>
      <c r="Z2678">
        <v>73</v>
      </c>
      <c r="AA2678">
        <v>1</v>
      </c>
      <c r="AB2678">
        <v>1</v>
      </c>
    </row>
    <row r="2679" spans="1:28" x14ac:dyDescent="0.25">
      <c r="A2679">
        <v>2007</v>
      </c>
      <c r="B2679">
        <v>170</v>
      </c>
      <c r="C2679" t="s">
        <v>680</v>
      </c>
      <c r="D2679" t="str">
        <f>IFERROR(INDEX('Draft Master List'!E:F,MATCH(C2679,'Draft Master List'!E:E,0),2),"N/A")</f>
        <v>N/A</v>
      </c>
      <c r="E2679" t="s">
        <v>21</v>
      </c>
      <c r="F2679">
        <v>30</v>
      </c>
      <c r="G2679" t="s">
        <v>62</v>
      </c>
      <c r="H2679">
        <v>7</v>
      </c>
      <c r="I2679">
        <v>4</v>
      </c>
      <c r="J2679">
        <v>8</v>
      </c>
      <c r="K2679">
        <v>16</v>
      </c>
      <c r="L2679">
        <v>0</v>
      </c>
      <c r="M2679">
        <v>7</v>
      </c>
      <c r="N2679">
        <v>2</v>
      </c>
      <c r="O2679">
        <v>2.2999999999999998</v>
      </c>
      <c r="P2679">
        <v>1.1000000000000001</v>
      </c>
      <c r="Z2679">
        <v>16</v>
      </c>
      <c r="AA2679">
        <v>0</v>
      </c>
      <c r="AB2679">
        <v>2</v>
      </c>
    </row>
    <row r="2680" spans="1:28" x14ac:dyDescent="0.25">
      <c r="A2680">
        <v>2007</v>
      </c>
      <c r="B2680">
        <v>171</v>
      </c>
      <c r="C2680" t="s">
        <v>520</v>
      </c>
      <c r="D2680" t="str">
        <f>IFERROR(INDEX('Draft Master List'!E:F,MATCH(C2680,'Draft Master List'!E:E,0),2),"N/A")</f>
        <v>742006</v>
      </c>
      <c r="E2680" t="s">
        <v>12</v>
      </c>
      <c r="F2680">
        <v>23</v>
      </c>
      <c r="H2680">
        <v>4</v>
      </c>
      <c r="I2680">
        <v>0</v>
      </c>
      <c r="J2680">
        <v>7</v>
      </c>
      <c r="K2680">
        <v>35</v>
      </c>
      <c r="L2680">
        <v>0</v>
      </c>
      <c r="M2680">
        <v>17</v>
      </c>
      <c r="N2680">
        <v>5</v>
      </c>
      <c r="O2680">
        <v>8.8000000000000007</v>
      </c>
      <c r="P2680">
        <v>1.8</v>
      </c>
      <c r="Q2680">
        <v>5</v>
      </c>
      <c r="R2680">
        <v>5</v>
      </c>
      <c r="S2680">
        <v>35</v>
      </c>
      <c r="T2680">
        <v>7</v>
      </c>
      <c r="U2680">
        <v>0</v>
      </c>
      <c r="V2680">
        <v>11</v>
      </c>
      <c r="W2680">
        <v>1.3</v>
      </c>
      <c r="X2680">
        <v>8.8000000000000007</v>
      </c>
      <c r="Y2680" s="2">
        <v>1</v>
      </c>
      <c r="Z2680">
        <v>70</v>
      </c>
      <c r="AA2680">
        <v>0</v>
      </c>
      <c r="AB2680">
        <v>0</v>
      </c>
    </row>
    <row r="2681" spans="1:28" x14ac:dyDescent="0.25">
      <c r="A2681">
        <v>2007</v>
      </c>
      <c r="B2681">
        <v>172</v>
      </c>
      <c r="C2681" t="s">
        <v>524</v>
      </c>
      <c r="D2681" t="str">
        <f>IFERROR(INDEX('Draft Master List'!E:F,MATCH(C2681,'Draft Master List'!E:E,0),2),"N/A")</f>
        <v>852006</v>
      </c>
      <c r="E2681" t="s">
        <v>25</v>
      </c>
      <c r="F2681">
        <v>24</v>
      </c>
      <c r="G2681" t="s">
        <v>62</v>
      </c>
      <c r="H2681">
        <v>9</v>
      </c>
      <c r="I2681">
        <v>6</v>
      </c>
      <c r="J2681">
        <v>7</v>
      </c>
      <c r="K2681">
        <v>18</v>
      </c>
      <c r="L2681">
        <v>0</v>
      </c>
      <c r="M2681">
        <v>6</v>
      </c>
      <c r="N2681">
        <v>2.6</v>
      </c>
      <c r="O2681">
        <v>2</v>
      </c>
      <c r="P2681">
        <v>0.8</v>
      </c>
      <c r="Z2681">
        <v>18</v>
      </c>
      <c r="AA2681">
        <v>0</v>
      </c>
      <c r="AB2681">
        <v>4</v>
      </c>
    </row>
    <row r="2682" spans="1:28" x14ac:dyDescent="0.25">
      <c r="A2682">
        <v>2007</v>
      </c>
      <c r="B2682">
        <v>173</v>
      </c>
      <c r="C2682" t="s">
        <v>656</v>
      </c>
      <c r="D2682" t="str">
        <f>IFERROR(INDEX('Draft Master List'!E:F,MATCH(C2682,'Draft Master List'!E:E,0),2),"N/A")</f>
        <v>N/A</v>
      </c>
      <c r="E2682" t="s">
        <v>6</v>
      </c>
      <c r="F2682">
        <v>30</v>
      </c>
      <c r="G2682" t="s">
        <v>62</v>
      </c>
      <c r="H2682">
        <v>3</v>
      </c>
      <c r="I2682">
        <v>2</v>
      </c>
      <c r="J2682">
        <v>7</v>
      </c>
      <c r="K2682">
        <v>23</v>
      </c>
      <c r="L2682">
        <v>0</v>
      </c>
      <c r="M2682">
        <v>7</v>
      </c>
      <c r="N2682">
        <v>3.3</v>
      </c>
      <c r="O2682">
        <v>7.7</v>
      </c>
      <c r="P2682">
        <v>2.2999999999999998</v>
      </c>
      <c r="Z2682">
        <v>23</v>
      </c>
      <c r="AA2682">
        <v>0</v>
      </c>
      <c r="AB2682">
        <v>1</v>
      </c>
    </row>
    <row r="2683" spans="1:28" x14ac:dyDescent="0.25">
      <c r="A2683">
        <v>2007</v>
      </c>
      <c r="B2683">
        <v>174</v>
      </c>
      <c r="C2683" t="s">
        <v>552</v>
      </c>
      <c r="D2683" t="str">
        <f>IFERROR(INDEX('Draft Master List'!E:F,MATCH(C2683,'Draft Master List'!E:E,0),2),"N/A")</f>
        <v>1942006</v>
      </c>
      <c r="E2683" t="s">
        <v>14</v>
      </c>
      <c r="F2683">
        <v>24</v>
      </c>
      <c r="H2683">
        <v>4</v>
      </c>
      <c r="I2683">
        <v>0</v>
      </c>
      <c r="J2683">
        <v>7</v>
      </c>
      <c r="K2683">
        <v>20</v>
      </c>
      <c r="L2683">
        <v>0</v>
      </c>
      <c r="M2683">
        <v>13</v>
      </c>
      <c r="N2683">
        <v>2.9</v>
      </c>
      <c r="O2683">
        <v>5</v>
      </c>
      <c r="P2683">
        <v>1.8</v>
      </c>
      <c r="Z2683">
        <v>20</v>
      </c>
      <c r="AA2683">
        <v>0</v>
      </c>
      <c r="AB2683">
        <v>0</v>
      </c>
    </row>
    <row r="2684" spans="1:28" x14ac:dyDescent="0.25">
      <c r="A2684">
        <v>2007</v>
      </c>
      <c r="B2684">
        <v>175</v>
      </c>
      <c r="C2684" t="s">
        <v>653</v>
      </c>
      <c r="D2684" t="str">
        <f>IFERROR(INDEX('Draft Master List'!E:F,MATCH(C2684,'Draft Master List'!E:E,0),2),"N/A")</f>
        <v>N/A</v>
      </c>
      <c r="E2684" t="s">
        <v>33</v>
      </c>
      <c r="F2684">
        <v>37</v>
      </c>
      <c r="G2684" t="s">
        <v>62</v>
      </c>
      <c r="H2684">
        <v>5</v>
      </c>
      <c r="I2684">
        <v>5</v>
      </c>
      <c r="J2684">
        <v>7</v>
      </c>
      <c r="K2684">
        <v>32</v>
      </c>
      <c r="L2684">
        <v>0</v>
      </c>
      <c r="M2684">
        <v>23</v>
      </c>
      <c r="N2684">
        <v>4.5999999999999996</v>
      </c>
      <c r="O2684">
        <v>6.4</v>
      </c>
      <c r="P2684">
        <v>1.4</v>
      </c>
      <c r="Z2684">
        <v>32</v>
      </c>
      <c r="AA2684">
        <v>0</v>
      </c>
      <c r="AB2684">
        <v>2</v>
      </c>
    </row>
    <row r="2685" spans="1:28" x14ac:dyDescent="0.25">
      <c r="A2685">
        <v>2007</v>
      </c>
      <c r="B2685">
        <v>176</v>
      </c>
      <c r="C2685" t="s">
        <v>1390</v>
      </c>
      <c r="D2685" t="str">
        <f>IFERROR(INDEX('Draft Master List'!E:F,MATCH(C2685,'Draft Master List'!E:E,0),2),"N/A")</f>
        <v>N/A</v>
      </c>
      <c r="E2685" t="s">
        <v>16</v>
      </c>
      <c r="F2685">
        <v>27</v>
      </c>
      <c r="G2685" t="s">
        <v>212</v>
      </c>
      <c r="H2685">
        <v>16</v>
      </c>
      <c r="I2685">
        <v>11</v>
      </c>
      <c r="J2685">
        <v>7</v>
      </c>
      <c r="K2685">
        <v>27</v>
      </c>
      <c r="L2685">
        <v>0</v>
      </c>
      <c r="M2685">
        <v>6</v>
      </c>
      <c r="N2685">
        <v>3.9</v>
      </c>
      <c r="O2685">
        <v>1.7</v>
      </c>
      <c r="P2685">
        <v>0.4</v>
      </c>
      <c r="Q2685">
        <v>36</v>
      </c>
      <c r="R2685">
        <v>26</v>
      </c>
      <c r="S2685">
        <v>165</v>
      </c>
      <c r="T2685">
        <v>6.3</v>
      </c>
      <c r="U2685">
        <v>1</v>
      </c>
      <c r="V2685">
        <v>29</v>
      </c>
      <c r="W2685">
        <v>1.6</v>
      </c>
      <c r="X2685">
        <v>10.3</v>
      </c>
      <c r="Y2685" s="2">
        <v>0.72199999999999998</v>
      </c>
      <c r="Z2685">
        <v>192</v>
      </c>
      <c r="AA2685">
        <v>1</v>
      </c>
      <c r="AB2685">
        <v>0</v>
      </c>
    </row>
    <row r="2686" spans="1:28" x14ac:dyDescent="0.25">
      <c r="A2686">
        <v>2007</v>
      </c>
      <c r="B2686">
        <v>177</v>
      </c>
      <c r="C2686" t="s">
        <v>1264</v>
      </c>
      <c r="D2686" t="str">
        <f>IFERROR(INDEX('Draft Master List'!E:F,MATCH(C2686,'Draft Master List'!E:E,0),2),"N/A")</f>
        <v>N/A</v>
      </c>
      <c r="E2686" t="s">
        <v>63</v>
      </c>
      <c r="F2686">
        <v>25</v>
      </c>
      <c r="H2686">
        <v>16</v>
      </c>
      <c r="I2686">
        <v>0</v>
      </c>
      <c r="J2686">
        <v>7</v>
      </c>
      <c r="K2686">
        <v>-10</v>
      </c>
      <c r="L2686">
        <v>0</v>
      </c>
      <c r="M2686">
        <v>5</v>
      </c>
      <c r="N2686">
        <v>-1.4</v>
      </c>
      <c r="O2686">
        <v>-0.6</v>
      </c>
      <c r="P2686">
        <v>0.4</v>
      </c>
      <c r="Q2686">
        <v>38</v>
      </c>
      <c r="R2686">
        <v>20</v>
      </c>
      <c r="S2686">
        <v>299</v>
      </c>
      <c r="T2686">
        <v>15</v>
      </c>
      <c r="U2686">
        <v>2</v>
      </c>
      <c r="V2686">
        <v>81</v>
      </c>
      <c r="W2686">
        <v>1.3</v>
      </c>
      <c r="X2686">
        <v>18.7</v>
      </c>
      <c r="Y2686" s="2">
        <v>0.52600000000000002</v>
      </c>
      <c r="Z2686">
        <v>289</v>
      </c>
      <c r="AA2686">
        <v>2</v>
      </c>
      <c r="AB2686">
        <v>7</v>
      </c>
    </row>
    <row r="2687" spans="1:28" x14ac:dyDescent="0.25">
      <c r="A2687">
        <v>2007</v>
      </c>
      <c r="B2687">
        <v>178</v>
      </c>
      <c r="C2687" t="s">
        <v>1391</v>
      </c>
      <c r="D2687" t="str">
        <f>IFERROR(INDEX('Draft Master List'!E:F,MATCH(C2687,'Draft Master List'!E:E,0),2),"N/A")</f>
        <v>N/A</v>
      </c>
      <c r="E2687" t="s">
        <v>15</v>
      </c>
      <c r="F2687">
        <v>27</v>
      </c>
      <c r="G2687" t="s">
        <v>212</v>
      </c>
      <c r="H2687">
        <v>16</v>
      </c>
      <c r="I2687">
        <v>9</v>
      </c>
      <c r="J2687">
        <v>7</v>
      </c>
      <c r="K2687">
        <v>25</v>
      </c>
      <c r="L2687">
        <v>0</v>
      </c>
      <c r="M2687">
        <v>12</v>
      </c>
      <c r="N2687">
        <v>3.6</v>
      </c>
      <c r="O2687">
        <v>1.6</v>
      </c>
      <c r="P2687">
        <v>0.4</v>
      </c>
      <c r="Q2687">
        <v>7</v>
      </c>
      <c r="R2687">
        <v>6</v>
      </c>
      <c r="S2687">
        <v>32</v>
      </c>
      <c r="T2687">
        <v>5.3</v>
      </c>
      <c r="U2687">
        <v>1</v>
      </c>
      <c r="V2687">
        <v>14</v>
      </c>
      <c r="W2687">
        <v>0.4</v>
      </c>
      <c r="X2687">
        <v>2</v>
      </c>
      <c r="Y2687" s="2">
        <v>0.85699999999999998</v>
      </c>
      <c r="Z2687">
        <v>57</v>
      </c>
      <c r="AA2687">
        <v>1</v>
      </c>
      <c r="AB2687">
        <v>0</v>
      </c>
    </row>
    <row r="2688" spans="1:28" x14ac:dyDescent="0.25">
      <c r="A2688">
        <v>2007</v>
      </c>
      <c r="B2688">
        <v>179</v>
      </c>
      <c r="C2688" t="s">
        <v>1346</v>
      </c>
      <c r="D2688" t="str">
        <f>IFERROR(INDEX('Draft Master List'!E:F,MATCH(C2688,'Draft Master List'!E:E,0),2),"N/A")</f>
        <v>N/A</v>
      </c>
      <c r="E2688" t="s">
        <v>34</v>
      </c>
      <c r="F2688">
        <v>29</v>
      </c>
      <c r="G2688" t="s">
        <v>732</v>
      </c>
      <c r="H2688">
        <v>16</v>
      </c>
      <c r="I2688">
        <v>5</v>
      </c>
      <c r="J2688">
        <v>7</v>
      </c>
      <c r="K2688">
        <v>17</v>
      </c>
      <c r="L2688">
        <v>0</v>
      </c>
      <c r="M2688">
        <v>6</v>
      </c>
      <c r="N2688">
        <v>2.4</v>
      </c>
      <c r="O2688">
        <v>1.1000000000000001</v>
      </c>
      <c r="P2688">
        <v>0.4</v>
      </c>
      <c r="Q2688">
        <v>11</v>
      </c>
      <c r="R2688">
        <v>6</v>
      </c>
      <c r="S2688">
        <v>38</v>
      </c>
      <c r="T2688">
        <v>6.3</v>
      </c>
      <c r="U2688">
        <v>0</v>
      </c>
      <c r="V2688">
        <v>13</v>
      </c>
      <c r="W2688">
        <v>0.4</v>
      </c>
      <c r="X2688">
        <v>2.4</v>
      </c>
      <c r="Y2688" s="2">
        <v>0.54500000000000004</v>
      </c>
      <c r="Z2688">
        <v>55</v>
      </c>
      <c r="AA2688">
        <v>0</v>
      </c>
      <c r="AB2688">
        <v>0</v>
      </c>
    </row>
    <row r="2689" spans="1:28" x14ac:dyDescent="0.25">
      <c r="A2689">
        <v>2007</v>
      </c>
      <c r="B2689">
        <v>180</v>
      </c>
      <c r="C2689" t="s">
        <v>1341</v>
      </c>
      <c r="D2689" t="str">
        <f>IFERROR(INDEX('Draft Master List'!E:F,MATCH(C2689,'Draft Master List'!E:E,0),2),"N/A")</f>
        <v>N/A</v>
      </c>
      <c r="E2689" t="s">
        <v>18</v>
      </c>
      <c r="F2689">
        <v>36</v>
      </c>
      <c r="G2689" t="s">
        <v>732</v>
      </c>
      <c r="H2689">
        <v>14</v>
      </c>
      <c r="I2689">
        <v>3</v>
      </c>
      <c r="J2689">
        <v>7</v>
      </c>
      <c r="K2689">
        <v>13</v>
      </c>
      <c r="L2689">
        <v>0</v>
      </c>
      <c r="M2689">
        <v>4</v>
      </c>
      <c r="N2689">
        <v>1.9</v>
      </c>
      <c r="O2689">
        <v>0.9</v>
      </c>
      <c r="P2689">
        <v>0.5</v>
      </c>
      <c r="Q2689">
        <v>16</v>
      </c>
      <c r="R2689">
        <v>11</v>
      </c>
      <c r="S2689">
        <v>89</v>
      </c>
      <c r="T2689">
        <v>8.1</v>
      </c>
      <c r="U2689">
        <v>0</v>
      </c>
      <c r="V2689">
        <v>12</v>
      </c>
      <c r="W2689">
        <v>0.8</v>
      </c>
      <c r="X2689">
        <v>6.4</v>
      </c>
      <c r="Y2689" s="2">
        <v>0.68799999999999994</v>
      </c>
      <c r="Z2689">
        <v>102</v>
      </c>
      <c r="AA2689">
        <v>0</v>
      </c>
      <c r="AB2689">
        <v>0</v>
      </c>
    </row>
    <row r="2690" spans="1:28" x14ac:dyDescent="0.25">
      <c r="A2690">
        <v>2007</v>
      </c>
      <c r="B2690">
        <v>181</v>
      </c>
      <c r="C2690" t="s">
        <v>80</v>
      </c>
      <c r="D2690" t="str">
        <f>IFERROR(INDEX('Draft Master List'!E:F,MATCH(C2690,'Draft Master List'!E:E,0),2),"N/A")</f>
        <v>N/A</v>
      </c>
      <c r="E2690" t="s">
        <v>5</v>
      </c>
      <c r="F2690">
        <v>24</v>
      </c>
      <c r="H2690">
        <v>2</v>
      </c>
      <c r="I2690">
        <v>0</v>
      </c>
      <c r="J2690">
        <v>7</v>
      </c>
      <c r="K2690">
        <v>29</v>
      </c>
      <c r="L2690">
        <v>0</v>
      </c>
      <c r="M2690">
        <v>13</v>
      </c>
      <c r="N2690">
        <v>4.0999999999999996</v>
      </c>
      <c r="O2690">
        <v>14.5</v>
      </c>
      <c r="P2690">
        <v>3.5</v>
      </c>
      <c r="Z2690">
        <v>29</v>
      </c>
      <c r="AA2690">
        <v>0</v>
      </c>
      <c r="AB2690">
        <v>0</v>
      </c>
    </row>
    <row r="2691" spans="1:28" x14ac:dyDescent="0.25">
      <c r="A2691">
        <v>2007</v>
      </c>
      <c r="B2691">
        <v>182</v>
      </c>
      <c r="C2691" t="s">
        <v>1396</v>
      </c>
      <c r="D2691" t="str">
        <f>IFERROR(INDEX('Draft Master List'!E:F,MATCH(C2691,'Draft Master List'!E:E,0),2),"N/A")</f>
        <v>N/A</v>
      </c>
      <c r="E2691" t="s">
        <v>24</v>
      </c>
      <c r="F2691">
        <v>21</v>
      </c>
      <c r="H2691">
        <v>3</v>
      </c>
      <c r="I2691">
        <v>0</v>
      </c>
      <c r="J2691">
        <v>7</v>
      </c>
      <c r="K2691">
        <v>21</v>
      </c>
      <c r="L2691">
        <v>0</v>
      </c>
      <c r="M2691">
        <v>8</v>
      </c>
      <c r="N2691">
        <v>3</v>
      </c>
      <c r="O2691">
        <v>7</v>
      </c>
      <c r="P2691">
        <v>2.2999999999999998</v>
      </c>
      <c r="Z2691">
        <v>21</v>
      </c>
      <c r="AA2691">
        <v>0</v>
      </c>
      <c r="AB2691">
        <v>0</v>
      </c>
    </row>
    <row r="2692" spans="1:28" x14ac:dyDescent="0.25">
      <c r="A2692">
        <v>2007</v>
      </c>
      <c r="B2692">
        <v>183</v>
      </c>
      <c r="C2692" t="s">
        <v>1328</v>
      </c>
      <c r="D2692" t="str">
        <f>IFERROR(INDEX('Draft Master List'!E:F,MATCH(C2692,'Draft Master List'!E:E,0),2),"N/A")</f>
        <v>N/A</v>
      </c>
      <c r="E2692" t="s">
        <v>26</v>
      </c>
      <c r="F2692">
        <v>24</v>
      </c>
      <c r="H2692">
        <v>5</v>
      </c>
      <c r="I2692">
        <v>0</v>
      </c>
      <c r="J2692">
        <v>6</v>
      </c>
      <c r="K2692">
        <v>3</v>
      </c>
      <c r="L2692">
        <v>0</v>
      </c>
      <c r="M2692">
        <v>3</v>
      </c>
      <c r="N2692">
        <v>0.5</v>
      </c>
      <c r="O2692">
        <v>0.6</v>
      </c>
      <c r="P2692">
        <v>1.2</v>
      </c>
      <c r="Q2692">
        <v>1</v>
      </c>
      <c r="R2692">
        <v>1</v>
      </c>
      <c r="S2692">
        <v>7</v>
      </c>
      <c r="T2692">
        <v>7</v>
      </c>
      <c r="U2692">
        <v>0</v>
      </c>
      <c r="V2692">
        <v>7</v>
      </c>
      <c r="W2692">
        <v>0.2</v>
      </c>
      <c r="X2692">
        <v>1.4</v>
      </c>
      <c r="Y2692" s="2">
        <v>1</v>
      </c>
      <c r="Z2692">
        <v>10</v>
      </c>
      <c r="AA2692">
        <v>0</v>
      </c>
      <c r="AB2692">
        <v>1</v>
      </c>
    </row>
    <row r="2693" spans="1:28" x14ac:dyDescent="0.25">
      <c r="A2693">
        <v>2007</v>
      </c>
      <c r="B2693">
        <v>184</v>
      </c>
      <c r="C2693" t="s">
        <v>648</v>
      </c>
      <c r="D2693" t="str">
        <f>IFERROR(INDEX('Draft Master List'!E:F,MATCH(C2693,'Draft Master List'!E:E,0),2),"N/A")</f>
        <v>N/A</v>
      </c>
      <c r="E2693" t="s">
        <v>22</v>
      </c>
      <c r="F2693">
        <v>32</v>
      </c>
      <c r="G2693" t="s">
        <v>62</v>
      </c>
      <c r="H2693">
        <v>3</v>
      </c>
      <c r="I2693">
        <v>3</v>
      </c>
      <c r="J2693">
        <v>6</v>
      </c>
      <c r="K2693">
        <v>26</v>
      </c>
      <c r="L2693">
        <v>0</v>
      </c>
      <c r="M2693">
        <v>13</v>
      </c>
      <c r="N2693">
        <v>4.3</v>
      </c>
      <c r="O2693">
        <v>8.6999999999999993</v>
      </c>
      <c r="P2693">
        <v>2</v>
      </c>
      <c r="Z2693">
        <v>26</v>
      </c>
      <c r="AA2693">
        <v>0</v>
      </c>
      <c r="AB2693">
        <v>1</v>
      </c>
    </row>
    <row r="2694" spans="1:28" x14ac:dyDescent="0.25">
      <c r="A2694">
        <v>2007</v>
      </c>
      <c r="B2694">
        <v>185</v>
      </c>
      <c r="C2694" t="s">
        <v>595</v>
      </c>
      <c r="D2694" t="str">
        <f>IFERROR(INDEX('Draft Master List'!E:F,MATCH(C2694,'Draft Master List'!E:E,0),2),"N/A")</f>
        <v>N/A</v>
      </c>
      <c r="E2694" t="s">
        <v>223</v>
      </c>
      <c r="F2694">
        <v>36</v>
      </c>
      <c r="G2694" t="s">
        <v>62</v>
      </c>
      <c r="H2694">
        <v>8</v>
      </c>
      <c r="I2694">
        <v>3</v>
      </c>
      <c r="J2694">
        <v>6</v>
      </c>
      <c r="K2694">
        <v>3</v>
      </c>
      <c r="L2694">
        <v>0</v>
      </c>
      <c r="M2694">
        <v>2</v>
      </c>
      <c r="N2694">
        <v>0.5</v>
      </c>
      <c r="O2694">
        <v>0.4</v>
      </c>
      <c r="P2694">
        <v>0.8</v>
      </c>
      <c r="Z2694">
        <v>3</v>
      </c>
      <c r="AA2694">
        <v>0</v>
      </c>
      <c r="AB2694">
        <v>3</v>
      </c>
    </row>
    <row r="2695" spans="1:28" x14ac:dyDescent="0.25">
      <c r="A2695">
        <v>2007</v>
      </c>
      <c r="B2695">
        <v>186</v>
      </c>
      <c r="C2695" t="s">
        <v>733</v>
      </c>
      <c r="D2695" t="str">
        <f>IFERROR(INDEX('Draft Master List'!E:F,MATCH(C2695,'Draft Master List'!E:E,0),2),"N/A")</f>
        <v>N/A</v>
      </c>
      <c r="E2695" t="s">
        <v>15</v>
      </c>
      <c r="F2695">
        <v>29</v>
      </c>
      <c r="G2695" t="s">
        <v>74</v>
      </c>
      <c r="H2695">
        <v>16</v>
      </c>
      <c r="I2695">
        <v>16</v>
      </c>
      <c r="J2695">
        <v>6</v>
      </c>
      <c r="K2695">
        <v>47</v>
      </c>
      <c r="L2695">
        <v>0</v>
      </c>
      <c r="M2695">
        <v>16</v>
      </c>
      <c r="N2695">
        <v>7.8</v>
      </c>
      <c r="O2695">
        <v>2.9</v>
      </c>
      <c r="P2695">
        <v>0.4</v>
      </c>
      <c r="Q2695">
        <v>161</v>
      </c>
      <c r="R2695">
        <v>93</v>
      </c>
      <c r="S2695">
        <v>1440</v>
      </c>
      <c r="T2695">
        <v>15.5</v>
      </c>
      <c r="U2695">
        <v>8</v>
      </c>
      <c r="V2695">
        <v>70</v>
      </c>
      <c r="W2695">
        <v>5.8</v>
      </c>
      <c r="X2695">
        <v>90</v>
      </c>
      <c r="Y2695" s="2">
        <v>0.57799999999999996</v>
      </c>
      <c r="Z2695">
        <v>1487</v>
      </c>
      <c r="AA2695">
        <v>8</v>
      </c>
      <c r="AB2695">
        <v>2</v>
      </c>
    </row>
    <row r="2696" spans="1:28" x14ac:dyDescent="0.25">
      <c r="A2696">
        <v>2007</v>
      </c>
      <c r="B2696">
        <v>187</v>
      </c>
      <c r="C2696" t="s">
        <v>606</v>
      </c>
      <c r="D2696" t="str">
        <f>IFERROR(INDEX('Draft Master List'!E:F,MATCH(C2696,'Draft Master List'!E:E,0),2),"N/A")</f>
        <v>N/A</v>
      </c>
      <c r="E2696" t="s">
        <v>21</v>
      </c>
      <c r="F2696">
        <v>27</v>
      </c>
      <c r="G2696" t="s">
        <v>62</v>
      </c>
      <c r="H2696">
        <v>3</v>
      </c>
      <c r="I2696">
        <v>2</v>
      </c>
      <c r="J2696">
        <v>6</v>
      </c>
      <c r="K2696">
        <v>7</v>
      </c>
      <c r="L2696">
        <v>0</v>
      </c>
      <c r="M2696">
        <v>7</v>
      </c>
      <c r="N2696">
        <v>1.2</v>
      </c>
      <c r="O2696">
        <v>2.2999999999999998</v>
      </c>
      <c r="P2696">
        <v>2</v>
      </c>
      <c r="Z2696">
        <v>7</v>
      </c>
      <c r="AA2696">
        <v>0</v>
      </c>
      <c r="AB2696">
        <v>6</v>
      </c>
    </row>
    <row r="2697" spans="1:28" x14ac:dyDescent="0.25">
      <c r="A2697">
        <v>2007</v>
      </c>
      <c r="B2697">
        <v>188</v>
      </c>
      <c r="C2697" t="s">
        <v>1435</v>
      </c>
      <c r="D2697" t="str">
        <f>IFERROR(INDEX('Draft Master List'!E:F,MATCH(C2697,'Draft Master List'!E:E,0),2),"N/A")</f>
        <v>N/A</v>
      </c>
      <c r="E2697" t="s">
        <v>63</v>
      </c>
      <c r="F2697">
        <v>27</v>
      </c>
      <c r="G2697" t="s">
        <v>212</v>
      </c>
      <c r="H2697">
        <v>16</v>
      </c>
      <c r="I2697">
        <v>11</v>
      </c>
      <c r="J2697">
        <v>6</v>
      </c>
      <c r="K2697">
        <v>17</v>
      </c>
      <c r="L2697">
        <v>1</v>
      </c>
      <c r="M2697">
        <v>6</v>
      </c>
      <c r="N2697">
        <v>2.8</v>
      </c>
      <c r="O2697">
        <v>1.1000000000000001</v>
      </c>
      <c r="P2697">
        <v>0.4</v>
      </c>
      <c r="Q2697">
        <v>15</v>
      </c>
      <c r="R2697">
        <v>9</v>
      </c>
      <c r="S2697">
        <v>33</v>
      </c>
      <c r="T2697">
        <v>3.7</v>
      </c>
      <c r="U2697">
        <v>0</v>
      </c>
      <c r="V2697">
        <v>10</v>
      </c>
      <c r="W2697">
        <v>0.6</v>
      </c>
      <c r="X2697">
        <v>2.1</v>
      </c>
      <c r="Y2697" s="2">
        <v>0.6</v>
      </c>
      <c r="Z2697">
        <v>50</v>
      </c>
      <c r="AA2697">
        <v>1</v>
      </c>
      <c r="AB2697">
        <v>1</v>
      </c>
    </row>
    <row r="2698" spans="1:28" x14ac:dyDescent="0.25">
      <c r="A2698">
        <v>2007</v>
      </c>
      <c r="B2698">
        <v>189</v>
      </c>
      <c r="C2698" t="s">
        <v>1307</v>
      </c>
      <c r="D2698" t="str">
        <f>IFERROR(INDEX('Draft Master List'!E:F,MATCH(C2698,'Draft Master List'!E:E,0),2),"N/A")</f>
        <v>N/A</v>
      </c>
      <c r="E2698" t="s">
        <v>21</v>
      </c>
      <c r="F2698">
        <v>27</v>
      </c>
      <c r="G2698" t="s">
        <v>758</v>
      </c>
      <c r="H2698">
        <v>16</v>
      </c>
      <c r="I2698">
        <v>7</v>
      </c>
      <c r="J2698">
        <v>6</v>
      </c>
      <c r="K2698">
        <v>7</v>
      </c>
      <c r="L2698">
        <v>1</v>
      </c>
      <c r="M2698">
        <v>3</v>
      </c>
      <c r="N2698">
        <v>1.2</v>
      </c>
      <c r="O2698">
        <v>0.4</v>
      </c>
      <c r="P2698">
        <v>0.4</v>
      </c>
      <c r="Q2698">
        <v>10</v>
      </c>
      <c r="R2698">
        <v>6</v>
      </c>
      <c r="S2698">
        <v>36</v>
      </c>
      <c r="T2698">
        <v>6</v>
      </c>
      <c r="U2698">
        <v>0</v>
      </c>
      <c r="V2698">
        <v>12</v>
      </c>
      <c r="W2698">
        <v>0.4</v>
      </c>
      <c r="X2698">
        <v>2.2999999999999998</v>
      </c>
      <c r="Y2698" s="2">
        <v>0.6</v>
      </c>
      <c r="Z2698">
        <v>43</v>
      </c>
      <c r="AA2698">
        <v>1</v>
      </c>
      <c r="AB2698">
        <v>0</v>
      </c>
    </row>
    <row r="2699" spans="1:28" x14ac:dyDescent="0.25">
      <c r="A2699">
        <v>2007</v>
      </c>
      <c r="B2699">
        <v>190</v>
      </c>
      <c r="C2699" t="s">
        <v>1464</v>
      </c>
      <c r="D2699" t="str">
        <f>IFERROR(INDEX('Draft Master List'!E:F,MATCH(C2699,'Draft Master List'!E:E,0),2),"N/A")</f>
        <v>N/A</v>
      </c>
      <c r="E2699" t="s">
        <v>4</v>
      </c>
      <c r="F2699">
        <v>30</v>
      </c>
      <c r="G2699" t="s">
        <v>74</v>
      </c>
      <c r="H2699">
        <v>15</v>
      </c>
      <c r="I2699">
        <v>11</v>
      </c>
      <c r="J2699">
        <v>6</v>
      </c>
      <c r="K2699">
        <v>27</v>
      </c>
      <c r="L2699">
        <v>0</v>
      </c>
      <c r="M2699">
        <v>8</v>
      </c>
      <c r="N2699">
        <v>4.5</v>
      </c>
      <c r="O2699">
        <v>1.8</v>
      </c>
      <c r="P2699">
        <v>0.4</v>
      </c>
      <c r="Q2699">
        <v>73</v>
      </c>
      <c r="R2699">
        <v>44</v>
      </c>
      <c r="S2699">
        <v>601</v>
      </c>
      <c r="T2699">
        <v>13.7</v>
      </c>
      <c r="U2699">
        <v>4</v>
      </c>
      <c r="V2699">
        <v>55</v>
      </c>
      <c r="W2699">
        <v>2.9</v>
      </c>
      <c r="X2699">
        <v>40.1</v>
      </c>
      <c r="Y2699" s="2">
        <v>0.60299999999999998</v>
      </c>
      <c r="Z2699">
        <v>628</v>
      </c>
      <c r="AA2699">
        <v>4</v>
      </c>
      <c r="AB2699">
        <v>1</v>
      </c>
    </row>
    <row r="2700" spans="1:28" x14ac:dyDescent="0.25">
      <c r="A2700">
        <v>2007</v>
      </c>
      <c r="B2700">
        <v>191</v>
      </c>
      <c r="C2700" t="s">
        <v>586</v>
      </c>
      <c r="D2700" t="str">
        <f>IFERROR(INDEX('Draft Master List'!E:F,MATCH(C2700,'Draft Master List'!E:E,0),2),"N/A")</f>
        <v>N/A</v>
      </c>
      <c r="E2700" t="s">
        <v>20</v>
      </c>
      <c r="F2700">
        <v>27</v>
      </c>
      <c r="H2700">
        <v>4</v>
      </c>
      <c r="I2700">
        <v>0</v>
      </c>
      <c r="J2700">
        <v>6</v>
      </c>
      <c r="K2700">
        <v>-4</v>
      </c>
      <c r="L2700">
        <v>0</v>
      </c>
      <c r="M2700">
        <v>1</v>
      </c>
      <c r="N2700">
        <v>-0.7</v>
      </c>
      <c r="O2700">
        <v>-1</v>
      </c>
      <c r="P2700">
        <v>1.5</v>
      </c>
      <c r="Z2700">
        <v>-4</v>
      </c>
      <c r="AA2700">
        <v>0</v>
      </c>
      <c r="AB2700">
        <v>0</v>
      </c>
    </row>
    <row r="2701" spans="1:28" x14ac:dyDescent="0.25">
      <c r="A2701">
        <v>2007</v>
      </c>
      <c r="B2701">
        <v>192</v>
      </c>
      <c r="C2701" t="s">
        <v>1370</v>
      </c>
      <c r="D2701" t="str">
        <f>IFERROR(INDEX('Draft Master List'!E:F,MATCH(C2701,'Draft Master List'!E:E,0),2),"N/A")</f>
        <v>N/A</v>
      </c>
      <c r="E2701" t="s">
        <v>18</v>
      </c>
      <c r="F2701">
        <v>26</v>
      </c>
      <c r="H2701">
        <v>10</v>
      </c>
      <c r="I2701">
        <v>0</v>
      </c>
      <c r="J2701">
        <v>6</v>
      </c>
      <c r="K2701">
        <v>15</v>
      </c>
      <c r="L2701">
        <v>0</v>
      </c>
      <c r="M2701">
        <v>6</v>
      </c>
      <c r="N2701">
        <v>2.5</v>
      </c>
      <c r="O2701">
        <v>1.5</v>
      </c>
      <c r="P2701">
        <v>0.6</v>
      </c>
      <c r="Q2701">
        <v>1</v>
      </c>
      <c r="R2701">
        <v>1</v>
      </c>
      <c r="S2701">
        <v>7</v>
      </c>
      <c r="T2701">
        <v>7</v>
      </c>
      <c r="U2701">
        <v>0</v>
      </c>
      <c r="V2701">
        <v>7</v>
      </c>
      <c r="W2701">
        <v>0.1</v>
      </c>
      <c r="X2701">
        <v>0.7</v>
      </c>
      <c r="Y2701" s="2">
        <v>1</v>
      </c>
      <c r="Z2701">
        <v>22</v>
      </c>
      <c r="AA2701">
        <v>0</v>
      </c>
      <c r="AB2701">
        <v>0</v>
      </c>
    </row>
    <row r="2702" spans="1:28" x14ac:dyDescent="0.25">
      <c r="A2702">
        <v>2007</v>
      </c>
      <c r="B2702">
        <v>193</v>
      </c>
      <c r="C2702" t="s">
        <v>727</v>
      </c>
      <c r="D2702" t="str">
        <f>IFERROR(INDEX('Draft Master List'!E:F,MATCH(C2702,'Draft Master List'!E:E,0),2),"N/A")</f>
        <v>N/A</v>
      </c>
      <c r="E2702" t="s">
        <v>33</v>
      </c>
      <c r="F2702">
        <v>30</v>
      </c>
      <c r="H2702">
        <v>1</v>
      </c>
      <c r="I2702">
        <v>0</v>
      </c>
      <c r="J2702">
        <v>6</v>
      </c>
      <c r="K2702">
        <v>15</v>
      </c>
      <c r="L2702">
        <v>0</v>
      </c>
      <c r="M2702">
        <v>6</v>
      </c>
      <c r="N2702">
        <v>2.5</v>
      </c>
      <c r="O2702">
        <v>15</v>
      </c>
      <c r="P2702">
        <v>6</v>
      </c>
      <c r="Z2702">
        <v>15</v>
      </c>
      <c r="AA2702">
        <v>0</v>
      </c>
      <c r="AB2702">
        <v>1</v>
      </c>
    </row>
    <row r="2703" spans="1:28" x14ac:dyDescent="0.25">
      <c r="A2703">
        <v>2007</v>
      </c>
      <c r="B2703">
        <v>194</v>
      </c>
      <c r="C2703" t="s">
        <v>611</v>
      </c>
      <c r="D2703" t="str">
        <f>IFERROR(INDEX('Draft Master List'!E:F,MATCH(C2703,'Draft Master List'!E:E,0),2),"N/A")</f>
        <v>N/A</v>
      </c>
      <c r="E2703" t="s">
        <v>18</v>
      </c>
      <c r="F2703">
        <v>28</v>
      </c>
      <c r="G2703" t="s">
        <v>62</v>
      </c>
      <c r="H2703">
        <v>5</v>
      </c>
      <c r="I2703">
        <v>1</v>
      </c>
      <c r="J2703">
        <v>5</v>
      </c>
      <c r="K2703">
        <v>18</v>
      </c>
      <c r="L2703">
        <v>0</v>
      </c>
      <c r="M2703">
        <v>10</v>
      </c>
      <c r="N2703">
        <v>3.6</v>
      </c>
      <c r="O2703">
        <v>3.6</v>
      </c>
      <c r="P2703">
        <v>1</v>
      </c>
      <c r="Z2703">
        <v>18</v>
      </c>
      <c r="AA2703">
        <v>0</v>
      </c>
      <c r="AB2703">
        <v>1</v>
      </c>
    </row>
    <row r="2704" spans="1:28" x14ac:dyDescent="0.25">
      <c r="A2704">
        <v>2007</v>
      </c>
      <c r="B2704">
        <v>195</v>
      </c>
      <c r="C2704" t="s">
        <v>1490</v>
      </c>
      <c r="D2704" t="str">
        <f>IFERROR(INDEX('Draft Master List'!E:F,MATCH(C2704,'Draft Master List'!E:E,0),2),"N/A")</f>
        <v>N/A</v>
      </c>
      <c r="E2704" t="s">
        <v>12</v>
      </c>
      <c r="F2704">
        <v>26</v>
      </c>
      <c r="G2704" t="s">
        <v>732</v>
      </c>
      <c r="H2704">
        <v>15</v>
      </c>
      <c r="I2704">
        <v>6</v>
      </c>
      <c r="J2704">
        <v>5</v>
      </c>
      <c r="K2704">
        <v>9</v>
      </c>
      <c r="L2704">
        <v>0</v>
      </c>
      <c r="M2704">
        <v>3</v>
      </c>
      <c r="N2704">
        <v>1.8</v>
      </c>
      <c r="O2704">
        <v>0.6</v>
      </c>
      <c r="P2704">
        <v>0.3</v>
      </c>
      <c r="Q2704">
        <v>4</v>
      </c>
      <c r="R2704">
        <v>2</v>
      </c>
      <c r="S2704">
        <v>10</v>
      </c>
      <c r="T2704">
        <v>5</v>
      </c>
      <c r="U2704">
        <v>0</v>
      </c>
      <c r="V2704">
        <v>8</v>
      </c>
      <c r="W2704">
        <v>0.1</v>
      </c>
      <c r="X2704">
        <v>0.7</v>
      </c>
      <c r="Y2704" s="2">
        <v>0.5</v>
      </c>
      <c r="Z2704">
        <v>19</v>
      </c>
      <c r="AA2704">
        <v>0</v>
      </c>
      <c r="AB2704">
        <v>1</v>
      </c>
    </row>
    <row r="2705" spans="1:28" x14ac:dyDescent="0.25">
      <c r="A2705">
        <v>2007</v>
      </c>
      <c r="B2705">
        <v>196</v>
      </c>
      <c r="C2705" t="s">
        <v>1404</v>
      </c>
      <c r="D2705" t="str">
        <f>IFERROR(INDEX('Draft Master List'!E:F,MATCH(C2705,'Draft Master List'!E:E,0),2),"N/A")</f>
        <v>N/A</v>
      </c>
      <c r="E2705" t="s">
        <v>6</v>
      </c>
      <c r="F2705">
        <v>26</v>
      </c>
      <c r="G2705" t="s">
        <v>74</v>
      </c>
      <c r="H2705">
        <v>16</v>
      </c>
      <c r="I2705">
        <v>14</v>
      </c>
      <c r="J2705">
        <v>5</v>
      </c>
      <c r="K2705">
        <v>36</v>
      </c>
      <c r="L2705">
        <v>0</v>
      </c>
      <c r="M2705">
        <v>12</v>
      </c>
      <c r="N2705">
        <v>7.2</v>
      </c>
      <c r="O2705">
        <v>2.2999999999999998</v>
      </c>
      <c r="P2705">
        <v>0.3</v>
      </c>
      <c r="Q2705">
        <v>111</v>
      </c>
      <c r="R2705">
        <v>61</v>
      </c>
      <c r="S2705">
        <v>780</v>
      </c>
      <c r="T2705">
        <v>12.8</v>
      </c>
      <c r="U2705">
        <v>4</v>
      </c>
      <c r="V2705">
        <v>45</v>
      </c>
      <c r="W2705">
        <v>3.8</v>
      </c>
      <c r="X2705">
        <v>48.8</v>
      </c>
      <c r="Y2705" s="2">
        <v>0.55000000000000004</v>
      </c>
      <c r="Z2705">
        <v>816</v>
      </c>
      <c r="AA2705">
        <v>4</v>
      </c>
      <c r="AB2705">
        <v>1</v>
      </c>
    </row>
    <row r="2706" spans="1:28" x14ac:dyDescent="0.25">
      <c r="A2706">
        <v>2007</v>
      </c>
      <c r="B2706">
        <v>197</v>
      </c>
      <c r="C2706" t="s">
        <v>580</v>
      </c>
      <c r="D2706" t="str">
        <f>IFERROR(INDEX('Draft Master List'!E:F,MATCH(C2706,'Draft Master List'!E:E,0),2),"N/A")</f>
        <v>N/A</v>
      </c>
      <c r="E2706" t="s">
        <v>14</v>
      </c>
      <c r="F2706">
        <v>25</v>
      </c>
      <c r="G2706" t="s">
        <v>77</v>
      </c>
      <c r="H2706">
        <v>14</v>
      </c>
      <c r="I2706">
        <v>4</v>
      </c>
      <c r="J2706">
        <v>5</v>
      </c>
      <c r="K2706">
        <v>22</v>
      </c>
      <c r="L2706">
        <v>0</v>
      </c>
      <c r="M2706">
        <v>20</v>
      </c>
      <c r="N2706">
        <v>4.4000000000000004</v>
      </c>
      <c r="O2706">
        <v>1.6</v>
      </c>
      <c r="P2706">
        <v>0.4</v>
      </c>
      <c r="Q2706">
        <v>40</v>
      </c>
      <c r="R2706">
        <v>22</v>
      </c>
      <c r="S2706">
        <v>301</v>
      </c>
      <c r="T2706">
        <v>13.7</v>
      </c>
      <c r="U2706">
        <v>0</v>
      </c>
      <c r="V2706">
        <v>39</v>
      </c>
      <c r="W2706">
        <v>1.6</v>
      </c>
      <c r="X2706">
        <v>21.5</v>
      </c>
      <c r="Y2706" s="2">
        <v>0.55000000000000004</v>
      </c>
      <c r="Z2706">
        <v>323</v>
      </c>
      <c r="AA2706">
        <v>0</v>
      </c>
      <c r="AB2706">
        <v>1</v>
      </c>
    </row>
    <row r="2707" spans="1:28" x14ac:dyDescent="0.25">
      <c r="A2707">
        <v>2007</v>
      </c>
      <c r="B2707">
        <v>198</v>
      </c>
      <c r="C2707" t="s">
        <v>1083</v>
      </c>
      <c r="D2707" t="str">
        <f>IFERROR(INDEX('Draft Master List'!E:F,MATCH(C2707,'Draft Master List'!E:E,0),2),"N/A")</f>
        <v>N/A</v>
      </c>
      <c r="E2707" t="s">
        <v>32</v>
      </c>
      <c r="F2707">
        <v>25</v>
      </c>
      <c r="G2707" t="s">
        <v>74</v>
      </c>
      <c r="H2707">
        <v>15</v>
      </c>
      <c r="I2707">
        <v>15</v>
      </c>
      <c r="J2707">
        <v>5</v>
      </c>
      <c r="K2707">
        <v>38</v>
      </c>
      <c r="L2707">
        <v>0</v>
      </c>
      <c r="M2707">
        <v>16</v>
      </c>
      <c r="N2707">
        <v>7.6</v>
      </c>
      <c r="O2707">
        <v>2.5</v>
      </c>
      <c r="P2707">
        <v>0.3</v>
      </c>
      <c r="Q2707">
        <v>127</v>
      </c>
      <c r="R2707">
        <v>82</v>
      </c>
      <c r="S2707">
        <v>1130</v>
      </c>
      <c r="T2707">
        <v>13.8</v>
      </c>
      <c r="U2707">
        <v>2</v>
      </c>
      <c r="V2707">
        <v>50</v>
      </c>
      <c r="W2707">
        <v>5.5</v>
      </c>
      <c r="X2707">
        <v>75.3</v>
      </c>
      <c r="Y2707" s="2">
        <v>0.64600000000000002</v>
      </c>
      <c r="Z2707">
        <v>1168</v>
      </c>
      <c r="AA2707">
        <v>2</v>
      </c>
      <c r="AB2707">
        <v>1</v>
      </c>
    </row>
    <row r="2708" spans="1:28" x14ac:dyDescent="0.25">
      <c r="A2708">
        <v>2007</v>
      </c>
      <c r="B2708">
        <v>199</v>
      </c>
      <c r="C2708" t="s">
        <v>692</v>
      </c>
      <c r="D2708" t="str">
        <f>IFERROR(INDEX('Draft Master List'!E:F,MATCH(C2708,'Draft Master List'!E:E,0),2),"N/A")</f>
        <v>N/A</v>
      </c>
      <c r="E2708" t="s">
        <v>30</v>
      </c>
      <c r="F2708">
        <v>23</v>
      </c>
      <c r="H2708">
        <v>5</v>
      </c>
      <c r="I2708">
        <v>0</v>
      </c>
      <c r="J2708">
        <v>5</v>
      </c>
      <c r="K2708">
        <v>-13</v>
      </c>
      <c r="L2708">
        <v>0</v>
      </c>
      <c r="M2708">
        <v>-1</v>
      </c>
      <c r="N2708">
        <v>-2.6</v>
      </c>
      <c r="O2708">
        <v>-2.6</v>
      </c>
      <c r="P2708">
        <v>1</v>
      </c>
      <c r="Z2708">
        <v>-13</v>
      </c>
      <c r="AA2708">
        <v>0</v>
      </c>
      <c r="AB2708">
        <v>0</v>
      </c>
    </row>
    <row r="2709" spans="1:28" x14ac:dyDescent="0.25">
      <c r="A2709">
        <v>2007</v>
      </c>
      <c r="B2709">
        <v>200</v>
      </c>
      <c r="C2709" t="s">
        <v>512</v>
      </c>
      <c r="D2709" t="str">
        <f>IFERROR(INDEX('Draft Master List'!E:F,MATCH(C2709,'Draft Master List'!E:E,0),2),"N/A")</f>
        <v>252006</v>
      </c>
      <c r="E2709" t="s">
        <v>24</v>
      </c>
      <c r="F2709">
        <v>23</v>
      </c>
      <c r="G2709" t="s">
        <v>1447</v>
      </c>
      <c r="H2709">
        <v>13</v>
      </c>
      <c r="I2709">
        <v>13</v>
      </c>
      <c r="J2709">
        <v>5</v>
      </c>
      <c r="K2709">
        <v>17</v>
      </c>
      <c r="L2709">
        <v>0</v>
      </c>
      <c r="M2709">
        <v>11</v>
      </c>
      <c r="N2709">
        <v>3.4</v>
      </c>
      <c r="O2709">
        <v>1.3</v>
      </c>
      <c r="P2709">
        <v>0.4</v>
      </c>
      <c r="Q2709">
        <v>85</v>
      </c>
      <c r="R2709">
        <v>52</v>
      </c>
      <c r="S2709">
        <v>942</v>
      </c>
      <c r="T2709">
        <v>18.100000000000001</v>
      </c>
      <c r="U2709">
        <v>8</v>
      </c>
      <c r="V2709">
        <v>83</v>
      </c>
      <c r="W2709">
        <v>4</v>
      </c>
      <c r="X2709">
        <v>72.5</v>
      </c>
      <c r="Y2709" s="2">
        <v>0.61199999999999999</v>
      </c>
      <c r="Z2709">
        <v>959</v>
      </c>
      <c r="AA2709">
        <v>8</v>
      </c>
      <c r="AB2709">
        <v>2</v>
      </c>
    </row>
    <row r="2710" spans="1:28" x14ac:dyDescent="0.25">
      <c r="A2710">
        <v>2007</v>
      </c>
      <c r="B2710">
        <v>201</v>
      </c>
      <c r="C2710" t="s">
        <v>1462</v>
      </c>
      <c r="D2710" t="str">
        <f>IFERROR(INDEX('Draft Master List'!E:F,MATCH(C2710,'Draft Master List'!E:E,0),2),"N/A")</f>
        <v>N/A</v>
      </c>
      <c r="E2710" t="s">
        <v>15</v>
      </c>
      <c r="F2710">
        <v>30</v>
      </c>
      <c r="G2710" t="s">
        <v>74</v>
      </c>
      <c r="H2710">
        <v>16</v>
      </c>
      <c r="I2710">
        <v>15</v>
      </c>
      <c r="J2710">
        <v>5</v>
      </c>
      <c r="K2710">
        <v>14</v>
      </c>
      <c r="L2710">
        <v>0</v>
      </c>
      <c r="M2710">
        <v>8</v>
      </c>
      <c r="N2710">
        <v>2.8</v>
      </c>
      <c r="O2710">
        <v>0.9</v>
      </c>
      <c r="P2710">
        <v>0.3</v>
      </c>
      <c r="Q2710">
        <v>169</v>
      </c>
      <c r="R2710">
        <v>112</v>
      </c>
      <c r="S2710">
        <v>1143</v>
      </c>
      <c r="T2710">
        <v>10.199999999999999</v>
      </c>
      <c r="U2710">
        <v>12</v>
      </c>
      <c r="V2710">
        <v>42</v>
      </c>
      <c r="W2710">
        <v>7</v>
      </c>
      <c r="X2710">
        <v>71.400000000000006</v>
      </c>
      <c r="Y2710" s="2">
        <v>0.66300000000000003</v>
      </c>
      <c r="Z2710">
        <v>1157</v>
      </c>
      <c r="AA2710">
        <v>12</v>
      </c>
      <c r="AB2710">
        <v>2</v>
      </c>
    </row>
    <row r="2711" spans="1:28" x14ac:dyDescent="0.25">
      <c r="A2711">
        <v>2007</v>
      </c>
      <c r="B2711">
        <v>202</v>
      </c>
      <c r="C2711" t="s">
        <v>607</v>
      </c>
      <c r="D2711" t="str">
        <f>IFERROR(INDEX('Draft Master List'!E:F,MATCH(C2711,'Draft Master List'!E:E,0),2),"N/A")</f>
        <v>N/A</v>
      </c>
      <c r="E2711" t="s">
        <v>27</v>
      </c>
      <c r="F2711">
        <v>39</v>
      </c>
      <c r="H2711">
        <v>16</v>
      </c>
      <c r="I2711">
        <v>0</v>
      </c>
      <c r="J2711">
        <v>5</v>
      </c>
      <c r="K2711">
        <v>-5</v>
      </c>
      <c r="L2711">
        <v>0</v>
      </c>
      <c r="M2711">
        <v>0</v>
      </c>
      <c r="N2711">
        <v>-1</v>
      </c>
      <c r="O2711">
        <v>-0.3</v>
      </c>
      <c r="P2711">
        <v>0.3</v>
      </c>
      <c r="Z2711">
        <v>-5</v>
      </c>
      <c r="AA2711">
        <v>0</v>
      </c>
      <c r="AB2711">
        <v>0</v>
      </c>
    </row>
    <row r="2712" spans="1:28" x14ac:dyDescent="0.25">
      <c r="A2712">
        <v>2007</v>
      </c>
      <c r="B2712">
        <v>203</v>
      </c>
      <c r="C2712" t="s">
        <v>1491</v>
      </c>
      <c r="D2712" t="str">
        <f>IFERROR(INDEX('Draft Master List'!E:F,MATCH(C2712,'Draft Master List'!E:E,0),2),"N/A")</f>
        <v>N/A</v>
      </c>
      <c r="E2712" t="s">
        <v>20</v>
      </c>
      <c r="F2712">
        <v>27</v>
      </c>
      <c r="H2712">
        <v>11</v>
      </c>
      <c r="I2712">
        <v>0</v>
      </c>
      <c r="J2712">
        <v>5</v>
      </c>
      <c r="K2712">
        <v>13</v>
      </c>
      <c r="L2712">
        <v>0</v>
      </c>
      <c r="M2712">
        <v>4</v>
      </c>
      <c r="N2712">
        <v>2.6</v>
      </c>
      <c r="O2712">
        <v>1.2</v>
      </c>
      <c r="P2712">
        <v>0.5</v>
      </c>
      <c r="Q2712">
        <v>4</v>
      </c>
      <c r="R2712">
        <v>4</v>
      </c>
      <c r="S2712">
        <v>29</v>
      </c>
      <c r="T2712">
        <v>7.3</v>
      </c>
      <c r="U2712">
        <v>1</v>
      </c>
      <c r="V2712">
        <v>11</v>
      </c>
      <c r="W2712">
        <v>0.4</v>
      </c>
      <c r="X2712">
        <v>2.6</v>
      </c>
      <c r="Y2712" s="2">
        <v>1</v>
      </c>
      <c r="Z2712">
        <v>42</v>
      </c>
      <c r="AA2712">
        <v>1</v>
      </c>
      <c r="AB2712">
        <v>0</v>
      </c>
    </row>
    <row r="2713" spans="1:28" x14ac:dyDescent="0.25">
      <c r="A2713">
        <v>2007</v>
      </c>
      <c r="B2713">
        <v>204</v>
      </c>
      <c r="C2713" t="s">
        <v>121</v>
      </c>
      <c r="D2713" t="str">
        <f>IFERROR(INDEX('Draft Master List'!E:F,MATCH(C2713,'Draft Master List'!E:E,0),2),"N/A")</f>
        <v>1192006</v>
      </c>
      <c r="E2713" t="s">
        <v>26</v>
      </c>
      <c r="F2713">
        <v>23</v>
      </c>
      <c r="G2713" t="s">
        <v>74</v>
      </c>
      <c r="H2713">
        <v>16</v>
      </c>
      <c r="I2713">
        <v>16</v>
      </c>
      <c r="J2713">
        <v>5</v>
      </c>
      <c r="K2713">
        <v>57</v>
      </c>
      <c r="L2713">
        <v>0</v>
      </c>
      <c r="M2713">
        <v>24</v>
      </c>
      <c r="N2713">
        <v>11.4</v>
      </c>
      <c r="O2713">
        <v>3.6</v>
      </c>
      <c r="P2713">
        <v>0.3</v>
      </c>
      <c r="Q2713">
        <v>170</v>
      </c>
      <c r="R2713">
        <v>102</v>
      </c>
      <c r="S2713">
        <v>1325</v>
      </c>
      <c r="T2713">
        <v>13</v>
      </c>
      <c r="U2713">
        <v>7</v>
      </c>
      <c r="V2713">
        <v>68</v>
      </c>
      <c r="W2713">
        <v>6.4</v>
      </c>
      <c r="X2713">
        <v>82.8</v>
      </c>
      <c r="Y2713" s="2">
        <v>0.6</v>
      </c>
      <c r="Z2713">
        <v>1382</v>
      </c>
      <c r="AA2713">
        <v>7</v>
      </c>
      <c r="AB2713">
        <v>3</v>
      </c>
    </row>
    <row r="2714" spans="1:28" x14ac:dyDescent="0.25">
      <c r="A2714">
        <v>2007</v>
      </c>
      <c r="B2714">
        <v>205</v>
      </c>
      <c r="C2714" t="s">
        <v>689</v>
      </c>
      <c r="D2714" t="str">
        <f>IFERROR(INDEX('Draft Master List'!E:F,MATCH(C2714,'Draft Master List'!E:E,0),2),"N/A")</f>
        <v>N/A</v>
      </c>
      <c r="E2714" t="s">
        <v>5</v>
      </c>
      <c r="F2714">
        <v>28</v>
      </c>
      <c r="H2714">
        <v>1</v>
      </c>
      <c r="I2714">
        <v>0</v>
      </c>
      <c r="J2714">
        <v>5</v>
      </c>
      <c r="K2714">
        <v>6</v>
      </c>
      <c r="L2714">
        <v>0</v>
      </c>
      <c r="M2714">
        <v>8</v>
      </c>
      <c r="N2714">
        <v>1.2</v>
      </c>
      <c r="O2714">
        <v>6</v>
      </c>
      <c r="P2714">
        <v>5</v>
      </c>
      <c r="Z2714">
        <v>6</v>
      </c>
      <c r="AA2714">
        <v>0</v>
      </c>
      <c r="AB2714">
        <v>2</v>
      </c>
    </row>
    <row r="2715" spans="1:28" x14ac:dyDescent="0.25">
      <c r="A2715">
        <v>2007</v>
      </c>
      <c r="B2715">
        <v>206</v>
      </c>
      <c r="C2715" t="s">
        <v>575</v>
      </c>
      <c r="D2715" t="str">
        <f>IFERROR(INDEX('Draft Master List'!E:F,MATCH(C2715,'Draft Master List'!E:E,0),2),"N/A")</f>
        <v>N/A</v>
      </c>
      <c r="E2715" t="s">
        <v>63</v>
      </c>
      <c r="F2715">
        <v>25</v>
      </c>
      <c r="G2715" t="s">
        <v>62</v>
      </c>
      <c r="H2715">
        <v>3</v>
      </c>
      <c r="I2715">
        <v>3</v>
      </c>
      <c r="J2715">
        <v>5</v>
      </c>
      <c r="K2715">
        <v>-1</v>
      </c>
      <c r="L2715">
        <v>0</v>
      </c>
      <c r="M2715">
        <v>1</v>
      </c>
      <c r="N2715">
        <v>-0.2</v>
      </c>
      <c r="O2715">
        <v>-0.3</v>
      </c>
      <c r="P2715">
        <v>1.7</v>
      </c>
      <c r="Z2715">
        <v>-1</v>
      </c>
      <c r="AA2715">
        <v>0</v>
      </c>
      <c r="AB2715">
        <v>2</v>
      </c>
    </row>
    <row r="2716" spans="1:28" x14ac:dyDescent="0.25">
      <c r="A2716">
        <v>2007</v>
      </c>
      <c r="B2716">
        <v>207</v>
      </c>
      <c r="C2716" t="s">
        <v>1492</v>
      </c>
      <c r="D2716" t="str">
        <f>IFERROR(INDEX('Draft Master List'!E:F,MATCH(C2716,'Draft Master List'!E:E,0),2),"N/A")</f>
        <v>N/A</v>
      </c>
      <c r="E2716" t="s">
        <v>21</v>
      </c>
      <c r="F2716">
        <v>29</v>
      </c>
      <c r="H2716">
        <v>7</v>
      </c>
      <c r="I2716">
        <v>0</v>
      </c>
      <c r="J2716">
        <v>5</v>
      </c>
      <c r="K2716">
        <v>46</v>
      </c>
      <c r="L2716">
        <v>0</v>
      </c>
      <c r="M2716">
        <v>49</v>
      </c>
      <c r="N2716">
        <v>9.1999999999999993</v>
      </c>
      <c r="O2716">
        <v>6.6</v>
      </c>
      <c r="P2716">
        <v>0.7</v>
      </c>
      <c r="Z2716">
        <v>46</v>
      </c>
      <c r="AA2716">
        <v>0</v>
      </c>
      <c r="AB2716">
        <v>0</v>
      </c>
    </row>
    <row r="2717" spans="1:28" x14ac:dyDescent="0.25">
      <c r="A2717">
        <v>2007</v>
      </c>
      <c r="B2717">
        <v>208</v>
      </c>
      <c r="C2717" t="s">
        <v>437</v>
      </c>
      <c r="D2717" t="str">
        <f>IFERROR(INDEX('Draft Master List'!E:F,MATCH(C2717,'Draft Master List'!E:E,0),2),"N/A")</f>
        <v>12007</v>
      </c>
      <c r="E2717" t="s">
        <v>16</v>
      </c>
      <c r="F2717">
        <v>22</v>
      </c>
      <c r="G2717" t="s">
        <v>62</v>
      </c>
      <c r="H2717">
        <v>4</v>
      </c>
      <c r="I2717">
        <v>1</v>
      </c>
      <c r="J2717">
        <v>5</v>
      </c>
      <c r="K2717">
        <v>4</v>
      </c>
      <c r="L2717">
        <v>0</v>
      </c>
      <c r="M2717">
        <v>7</v>
      </c>
      <c r="N2717">
        <v>0.8</v>
      </c>
      <c r="O2717">
        <v>1</v>
      </c>
      <c r="P2717">
        <v>1.3</v>
      </c>
      <c r="Z2717">
        <v>4</v>
      </c>
      <c r="AA2717">
        <v>0</v>
      </c>
      <c r="AB2717">
        <v>4</v>
      </c>
    </row>
    <row r="2718" spans="1:28" x14ac:dyDescent="0.25">
      <c r="A2718">
        <v>2007</v>
      </c>
      <c r="B2718">
        <v>209</v>
      </c>
      <c r="C2718" t="s">
        <v>1493</v>
      </c>
      <c r="D2718" t="str">
        <f>IFERROR(INDEX('Draft Master List'!E:F,MATCH(C2718,'Draft Master List'!E:E,0),2),"N/A")</f>
        <v>N/A</v>
      </c>
      <c r="E2718" t="s">
        <v>6</v>
      </c>
      <c r="F2718">
        <v>27</v>
      </c>
      <c r="G2718" t="s">
        <v>212</v>
      </c>
      <c r="H2718">
        <v>16</v>
      </c>
      <c r="I2718">
        <v>8</v>
      </c>
      <c r="J2718">
        <v>5</v>
      </c>
      <c r="K2718">
        <v>18</v>
      </c>
      <c r="L2718">
        <v>0</v>
      </c>
      <c r="M2718">
        <v>11</v>
      </c>
      <c r="N2718">
        <v>3.6</v>
      </c>
      <c r="O2718">
        <v>1.1000000000000001</v>
      </c>
      <c r="P2718">
        <v>0.3</v>
      </c>
      <c r="Q2718">
        <v>11</v>
      </c>
      <c r="R2718">
        <v>8</v>
      </c>
      <c r="S2718">
        <v>50</v>
      </c>
      <c r="T2718">
        <v>6.3</v>
      </c>
      <c r="U2718">
        <v>0</v>
      </c>
      <c r="V2718">
        <v>9</v>
      </c>
      <c r="W2718">
        <v>0.5</v>
      </c>
      <c r="X2718">
        <v>3.1</v>
      </c>
      <c r="Y2718" s="2">
        <v>0.72699999999999998</v>
      </c>
      <c r="Z2718">
        <v>68</v>
      </c>
      <c r="AA2718">
        <v>0</v>
      </c>
      <c r="AB2718">
        <v>0</v>
      </c>
    </row>
    <row r="2719" spans="1:28" x14ac:dyDescent="0.25">
      <c r="A2719">
        <v>2007</v>
      </c>
      <c r="B2719">
        <v>210</v>
      </c>
      <c r="C2719" t="s">
        <v>1394</v>
      </c>
      <c r="D2719" t="str">
        <f>IFERROR(INDEX('Draft Master List'!E:F,MATCH(C2719,'Draft Master List'!E:E,0),2),"N/A")</f>
        <v>N/A</v>
      </c>
      <c r="E2719" t="s">
        <v>23</v>
      </c>
      <c r="F2719">
        <v>26</v>
      </c>
      <c r="G2719" t="s">
        <v>74</v>
      </c>
      <c r="H2719">
        <v>16</v>
      </c>
      <c r="I2719">
        <v>15</v>
      </c>
      <c r="J2719">
        <v>5</v>
      </c>
      <c r="K2719">
        <v>30</v>
      </c>
      <c r="L2719">
        <v>0</v>
      </c>
      <c r="M2719">
        <v>13</v>
      </c>
      <c r="N2719">
        <v>6</v>
      </c>
      <c r="O2719">
        <v>1.9</v>
      </c>
      <c r="P2719">
        <v>0.3</v>
      </c>
      <c r="Q2719">
        <v>106</v>
      </c>
      <c r="R2719">
        <v>65</v>
      </c>
      <c r="S2719">
        <v>800</v>
      </c>
      <c r="T2719">
        <v>12.3</v>
      </c>
      <c r="U2719">
        <v>4</v>
      </c>
      <c r="V2719">
        <v>46</v>
      </c>
      <c r="W2719">
        <v>4.0999999999999996</v>
      </c>
      <c r="X2719">
        <v>50</v>
      </c>
      <c r="Y2719" s="2">
        <v>0.61299999999999999</v>
      </c>
      <c r="Z2719">
        <v>830</v>
      </c>
      <c r="AA2719">
        <v>4</v>
      </c>
      <c r="AB2719">
        <v>0</v>
      </c>
    </row>
    <row r="2720" spans="1:28" x14ac:dyDescent="0.25">
      <c r="A2720">
        <v>2007</v>
      </c>
      <c r="B2720">
        <v>211</v>
      </c>
      <c r="C2720" t="s">
        <v>638</v>
      </c>
      <c r="D2720" t="str">
        <f>IFERROR(INDEX('Draft Master List'!E:F,MATCH(C2720,'Draft Master List'!E:E,0),2),"N/A")</f>
        <v>N/A</v>
      </c>
      <c r="E2720" t="s">
        <v>34</v>
      </c>
      <c r="F2720">
        <v>27</v>
      </c>
      <c r="G2720" t="s">
        <v>74</v>
      </c>
      <c r="H2720">
        <v>16</v>
      </c>
      <c r="I2720">
        <v>15</v>
      </c>
      <c r="J2720">
        <v>4</v>
      </c>
      <c r="K2720">
        <v>4</v>
      </c>
      <c r="L2720">
        <v>1</v>
      </c>
      <c r="M2720">
        <v>8</v>
      </c>
      <c r="N2720">
        <v>1</v>
      </c>
      <c r="O2720">
        <v>0.3</v>
      </c>
      <c r="P2720">
        <v>0.3</v>
      </c>
      <c r="Q2720">
        <v>104</v>
      </c>
      <c r="R2720">
        <v>50</v>
      </c>
      <c r="S2720">
        <v>600</v>
      </c>
      <c r="T2720">
        <v>12</v>
      </c>
      <c r="U2720">
        <v>5</v>
      </c>
      <c r="V2720">
        <v>57</v>
      </c>
      <c r="W2720">
        <v>3.1</v>
      </c>
      <c r="X2720">
        <v>37.5</v>
      </c>
      <c r="Y2720" s="2">
        <v>0.48099999999999998</v>
      </c>
      <c r="Z2720">
        <v>604</v>
      </c>
      <c r="AA2720">
        <v>6</v>
      </c>
      <c r="AB2720">
        <v>3</v>
      </c>
    </row>
    <row r="2721" spans="1:28" x14ac:dyDescent="0.25">
      <c r="A2721">
        <v>2007</v>
      </c>
      <c r="B2721">
        <v>212</v>
      </c>
      <c r="C2721" t="s">
        <v>69</v>
      </c>
      <c r="D2721" t="str">
        <f>IFERROR(INDEX('Draft Master List'!E:F,MATCH(C2721,'Draft Master List'!E:E,0),2),"N/A")</f>
        <v>N/A</v>
      </c>
      <c r="E2721" t="s">
        <v>30</v>
      </c>
      <c r="F2721">
        <v>25</v>
      </c>
      <c r="H2721">
        <v>6</v>
      </c>
      <c r="I2721">
        <v>0</v>
      </c>
      <c r="J2721">
        <v>4</v>
      </c>
      <c r="K2721">
        <v>12</v>
      </c>
      <c r="L2721">
        <v>1</v>
      </c>
      <c r="M2721">
        <v>15</v>
      </c>
      <c r="N2721">
        <v>3</v>
      </c>
      <c r="O2721">
        <v>2</v>
      </c>
      <c r="P2721">
        <v>0.7</v>
      </c>
      <c r="Z2721">
        <v>12</v>
      </c>
      <c r="AA2721">
        <v>1</v>
      </c>
      <c r="AB2721">
        <v>1</v>
      </c>
    </row>
    <row r="2722" spans="1:28" x14ac:dyDescent="0.25">
      <c r="A2722">
        <v>2007</v>
      </c>
      <c r="B2722">
        <v>213</v>
      </c>
      <c r="C2722" t="s">
        <v>97</v>
      </c>
      <c r="D2722" t="str">
        <f>IFERROR(INDEX('Draft Master List'!E:F,MATCH(C2722,'Draft Master List'!E:E,0),2),"N/A")</f>
        <v>92007</v>
      </c>
      <c r="E2722" t="s">
        <v>33</v>
      </c>
      <c r="F2722">
        <v>22</v>
      </c>
      <c r="G2722" t="s">
        <v>74</v>
      </c>
      <c r="H2722">
        <v>16</v>
      </c>
      <c r="I2722">
        <v>9</v>
      </c>
      <c r="J2722">
        <v>4</v>
      </c>
      <c r="K2722">
        <v>3</v>
      </c>
      <c r="L2722">
        <v>0</v>
      </c>
      <c r="M2722">
        <v>7</v>
      </c>
      <c r="N2722">
        <v>0.8</v>
      </c>
      <c r="O2722">
        <v>0.2</v>
      </c>
      <c r="P2722">
        <v>0.3</v>
      </c>
      <c r="Q2722">
        <v>71</v>
      </c>
      <c r="R2722">
        <v>34</v>
      </c>
      <c r="S2722">
        <v>420</v>
      </c>
      <c r="T2722">
        <v>12.4</v>
      </c>
      <c r="U2722">
        <v>2</v>
      </c>
      <c r="V2722">
        <v>54</v>
      </c>
      <c r="W2722">
        <v>2.1</v>
      </c>
      <c r="X2722">
        <v>26.3</v>
      </c>
      <c r="Y2722" s="2">
        <v>0.47899999999999998</v>
      </c>
      <c r="Z2722">
        <v>423</v>
      </c>
      <c r="AA2722">
        <v>2</v>
      </c>
      <c r="AB2722">
        <v>3</v>
      </c>
    </row>
    <row r="2723" spans="1:28" x14ac:dyDescent="0.25">
      <c r="A2723">
        <v>2007</v>
      </c>
      <c r="B2723">
        <v>214</v>
      </c>
      <c r="C2723" t="s">
        <v>438</v>
      </c>
      <c r="D2723" t="str">
        <f>IFERROR(INDEX('Draft Master List'!E:F,MATCH(C2723,'Draft Master List'!E:E,0),2),"N/A")</f>
        <v>22007</v>
      </c>
      <c r="E2723" t="s">
        <v>12</v>
      </c>
      <c r="F2723">
        <v>22</v>
      </c>
      <c r="G2723" t="s">
        <v>588</v>
      </c>
      <c r="H2723">
        <v>15</v>
      </c>
      <c r="I2723">
        <v>10</v>
      </c>
      <c r="J2723">
        <v>4</v>
      </c>
      <c r="K2723">
        <v>52</v>
      </c>
      <c r="L2723">
        <v>1</v>
      </c>
      <c r="M2723">
        <v>32</v>
      </c>
      <c r="N2723">
        <v>13</v>
      </c>
      <c r="O2723">
        <v>3.5</v>
      </c>
      <c r="P2723">
        <v>0.3</v>
      </c>
      <c r="Q2723">
        <v>93</v>
      </c>
      <c r="R2723">
        <v>48</v>
      </c>
      <c r="S2723">
        <v>756</v>
      </c>
      <c r="T2723">
        <v>15.8</v>
      </c>
      <c r="U2723">
        <v>4</v>
      </c>
      <c r="V2723">
        <v>49</v>
      </c>
      <c r="W2723">
        <v>3.2</v>
      </c>
      <c r="X2723">
        <v>50.4</v>
      </c>
      <c r="Y2723" s="2">
        <v>0.51600000000000001</v>
      </c>
      <c r="Z2723">
        <v>808</v>
      </c>
      <c r="AA2723">
        <v>5</v>
      </c>
      <c r="AB2723">
        <v>1</v>
      </c>
    </row>
    <row r="2724" spans="1:28" x14ac:dyDescent="0.25">
      <c r="A2724">
        <v>2007</v>
      </c>
      <c r="B2724">
        <v>215</v>
      </c>
      <c r="C2724" t="s">
        <v>485</v>
      </c>
      <c r="D2724" t="str">
        <f>IFERROR(INDEX('Draft Master List'!E:F,MATCH(C2724,'Draft Master List'!E:E,0),2),"N/A")</f>
        <v>1812007</v>
      </c>
      <c r="E2724" t="s">
        <v>33</v>
      </c>
      <c r="F2724">
        <v>23</v>
      </c>
      <c r="H2724">
        <v>16</v>
      </c>
      <c r="I2724">
        <v>9</v>
      </c>
      <c r="J2724">
        <v>4</v>
      </c>
      <c r="K2724">
        <v>5</v>
      </c>
      <c r="L2724">
        <v>0</v>
      </c>
      <c r="M2724">
        <v>3</v>
      </c>
      <c r="N2724">
        <v>1.3</v>
      </c>
      <c r="O2724">
        <v>0.3</v>
      </c>
      <c r="P2724">
        <v>0.3</v>
      </c>
      <c r="Q2724">
        <v>3</v>
      </c>
      <c r="R2724">
        <v>2</v>
      </c>
      <c r="S2724">
        <v>5</v>
      </c>
      <c r="T2724">
        <v>2.5</v>
      </c>
      <c r="U2724">
        <v>0</v>
      </c>
      <c r="V2724">
        <v>5</v>
      </c>
      <c r="W2724">
        <v>0.1</v>
      </c>
      <c r="X2724">
        <v>0.3</v>
      </c>
      <c r="Y2724" s="2">
        <v>0.66700000000000004</v>
      </c>
      <c r="Z2724">
        <v>10</v>
      </c>
      <c r="AA2724">
        <v>0</v>
      </c>
      <c r="AB2724">
        <v>1</v>
      </c>
    </row>
    <row r="2725" spans="1:28" x14ac:dyDescent="0.25">
      <c r="A2725">
        <v>2007</v>
      </c>
      <c r="B2725">
        <v>216</v>
      </c>
      <c r="C2725" t="s">
        <v>1494</v>
      </c>
      <c r="D2725" t="str">
        <f>IFERROR(INDEX('Draft Master List'!E:F,MATCH(C2725,'Draft Master List'!E:E,0),2),"N/A")</f>
        <v>N/A</v>
      </c>
      <c r="E2725" t="s">
        <v>12</v>
      </c>
      <c r="F2725">
        <v>26</v>
      </c>
      <c r="G2725" t="s">
        <v>77</v>
      </c>
      <c r="H2725">
        <v>16</v>
      </c>
      <c r="I2725">
        <v>7</v>
      </c>
      <c r="J2725">
        <v>4</v>
      </c>
      <c r="K2725">
        <v>2</v>
      </c>
      <c r="L2725">
        <v>0</v>
      </c>
      <c r="M2725">
        <v>9</v>
      </c>
      <c r="N2725">
        <v>0.5</v>
      </c>
      <c r="O2725">
        <v>0.1</v>
      </c>
      <c r="P2725">
        <v>0.3</v>
      </c>
      <c r="Q2725">
        <v>127</v>
      </c>
      <c r="R2725">
        <v>79</v>
      </c>
      <c r="S2725">
        <v>943</v>
      </c>
      <c r="T2725">
        <v>11.9</v>
      </c>
      <c r="U2725">
        <v>6</v>
      </c>
      <c r="V2725">
        <v>49</v>
      </c>
      <c r="W2725">
        <v>4.9000000000000004</v>
      </c>
      <c r="X2725">
        <v>58.9</v>
      </c>
      <c r="Y2725" s="2">
        <v>0.622</v>
      </c>
      <c r="Z2725">
        <v>945</v>
      </c>
      <c r="AA2725">
        <v>6</v>
      </c>
      <c r="AB2725">
        <v>3</v>
      </c>
    </row>
    <row r="2726" spans="1:28" x14ac:dyDescent="0.25">
      <c r="A2726">
        <v>2007</v>
      </c>
      <c r="B2726">
        <v>217</v>
      </c>
      <c r="C2726" t="s">
        <v>708</v>
      </c>
      <c r="D2726" t="str">
        <f>IFERROR(INDEX('Draft Master List'!E:F,MATCH(C2726,'Draft Master List'!E:E,0),2),"N/A")</f>
        <v>N/A</v>
      </c>
      <c r="E2726" t="s">
        <v>29</v>
      </c>
      <c r="F2726">
        <v>31</v>
      </c>
      <c r="G2726" t="s">
        <v>213</v>
      </c>
      <c r="H2726">
        <v>16</v>
      </c>
      <c r="I2726">
        <v>0</v>
      </c>
      <c r="J2726">
        <v>4</v>
      </c>
      <c r="K2726">
        <v>14</v>
      </c>
      <c r="L2726">
        <v>0</v>
      </c>
      <c r="M2726">
        <v>10</v>
      </c>
      <c r="N2726">
        <v>3.5</v>
      </c>
      <c r="O2726">
        <v>0.9</v>
      </c>
      <c r="P2726">
        <v>0.3</v>
      </c>
      <c r="Z2726">
        <v>14</v>
      </c>
      <c r="AA2726">
        <v>0</v>
      </c>
      <c r="AB2726">
        <v>1</v>
      </c>
    </row>
    <row r="2727" spans="1:28" x14ac:dyDescent="0.25">
      <c r="A2727">
        <v>2007</v>
      </c>
      <c r="B2727">
        <v>218</v>
      </c>
      <c r="C2727" t="s">
        <v>688</v>
      </c>
      <c r="D2727" t="str">
        <f>IFERROR(INDEX('Draft Master List'!E:F,MATCH(C2727,'Draft Master List'!E:E,0),2),"N/A")</f>
        <v>N/A</v>
      </c>
      <c r="E2727" t="s">
        <v>12</v>
      </c>
      <c r="F2727">
        <v>28</v>
      </c>
      <c r="H2727">
        <v>4</v>
      </c>
      <c r="I2727">
        <v>0</v>
      </c>
      <c r="J2727">
        <v>4</v>
      </c>
      <c r="K2727">
        <v>-10</v>
      </c>
      <c r="L2727">
        <v>0</v>
      </c>
      <c r="M2727">
        <v>2</v>
      </c>
      <c r="N2727">
        <v>-2.5</v>
      </c>
      <c r="O2727">
        <v>-2.5</v>
      </c>
      <c r="P2727">
        <v>1</v>
      </c>
      <c r="Z2727">
        <v>-10</v>
      </c>
      <c r="AA2727">
        <v>0</v>
      </c>
      <c r="AB2727">
        <v>3</v>
      </c>
    </row>
    <row r="2728" spans="1:28" x14ac:dyDescent="0.25">
      <c r="A2728">
        <v>2007</v>
      </c>
      <c r="B2728">
        <v>219</v>
      </c>
      <c r="C2728" t="s">
        <v>1495</v>
      </c>
      <c r="D2728" t="str">
        <f>IFERROR(INDEX('Draft Master List'!E:F,MATCH(C2728,'Draft Master List'!E:E,0),2),"N/A")</f>
        <v>N/A</v>
      </c>
      <c r="E2728" t="s">
        <v>13</v>
      </c>
      <c r="F2728">
        <v>27</v>
      </c>
      <c r="G2728" t="s">
        <v>732</v>
      </c>
      <c r="H2728">
        <v>10</v>
      </c>
      <c r="I2728">
        <v>3</v>
      </c>
      <c r="J2728">
        <v>4</v>
      </c>
      <c r="K2728">
        <v>1</v>
      </c>
      <c r="L2728">
        <v>0</v>
      </c>
      <c r="M2728">
        <v>5</v>
      </c>
      <c r="N2728">
        <v>0.3</v>
      </c>
      <c r="O2728">
        <v>0.1</v>
      </c>
      <c r="P2728">
        <v>0.4</v>
      </c>
      <c r="Q2728">
        <v>4</v>
      </c>
      <c r="R2728">
        <v>1</v>
      </c>
      <c r="S2728">
        <v>5</v>
      </c>
      <c r="T2728">
        <v>5</v>
      </c>
      <c r="U2728">
        <v>0</v>
      </c>
      <c r="V2728">
        <v>5</v>
      </c>
      <c r="W2728">
        <v>0.1</v>
      </c>
      <c r="X2728">
        <v>0.5</v>
      </c>
      <c r="Y2728" s="2">
        <v>0.25</v>
      </c>
      <c r="Z2728">
        <v>6</v>
      </c>
      <c r="AA2728">
        <v>0</v>
      </c>
      <c r="AB2728">
        <v>0</v>
      </c>
    </row>
    <row r="2729" spans="1:28" x14ac:dyDescent="0.25">
      <c r="A2729">
        <v>2007</v>
      </c>
      <c r="B2729">
        <v>220</v>
      </c>
      <c r="C2729" t="s">
        <v>637</v>
      </c>
      <c r="D2729" t="str">
        <f>IFERROR(INDEX('Draft Master List'!E:F,MATCH(C2729,'Draft Master List'!E:E,0),2),"N/A")</f>
        <v>N/A</v>
      </c>
      <c r="E2729" t="s">
        <v>7</v>
      </c>
      <c r="F2729">
        <v>28</v>
      </c>
      <c r="G2729" t="s">
        <v>74</v>
      </c>
      <c r="H2729">
        <v>15</v>
      </c>
      <c r="I2729">
        <v>13</v>
      </c>
      <c r="J2729">
        <v>4</v>
      </c>
      <c r="K2729">
        <v>-3</v>
      </c>
      <c r="L2729">
        <v>0</v>
      </c>
      <c r="M2729">
        <v>1</v>
      </c>
      <c r="N2729">
        <v>-0.8</v>
      </c>
      <c r="O2729">
        <v>-0.2</v>
      </c>
      <c r="P2729">
        <v>0.3</v>
      </c>
      <c r="Q2729">
        <v>77</v>
      </c>
      <c r="R2729">
        <v>51</v>
      </c>
      <c r="S2729">
        <v>728</v>
      </c>
      <c r="T2729">
        <v>14.3</v>
      </c>
      <c r="U2729">
        <v>1</v>
      </c>
      <c r="V2729">
        <v>54</v>
      </c>
      <c r="W2729">
        <v>3.4</v>
      </c>
      <c r="X2729">
        <v>48.5</v>
      </c>
      <c r="Y2729" s="2">
        <v>0.66200000000000003</v>
      </c>
      <c r="Z2729">
        <v>725</v>
      </c>
      <c r="AA2729">
        <v>1</v>
      </c>
      <c r="AB2729">
        <v>3</v>
      </c>
    </row>
    <row r="2730" spans="1:28" x14ac:dyDescent="0.25">
      <c r="A2730">
        <v>2007</v>
      </c>
      <c r="B2730">
        <v>221</v>
      </c>
      <c r="C2730" t="s">
        <v>1496</v>
      </c>
      <c r="D2730" t="str">
        <f>IFERROR(INDEX('Draft Master List'!E:F,MATCH(C2730,'Draft Master List'!E:E,0),2),"N/A")</f>
        <v>N/A</v>
      </c>
      <c r="E2730" t="s">
        <v>29</v>
      </c>
      <c r="F2730">
        <v>27</v>
      </c>
      <c r="G2730" t="s">
        <v>74</v>
      </c>
      <c r="H2730">
        <v>15</v>
      </c>
      <c r="I2730">
        <v>9</v>
      </c>
      <c r="J2730">
        <v>4</v>
      </c>
      <c r="K2730">
        <v>10</v>
      </c>
      <c r="L2730">
        <v>0</v>
      </c>
      <c r="M2730">
        <v>12</v>
      </c>
      <c r="N2730">
        <v>2.5</v>
      </c>
      <c r="O2730">
        <v>0.7</v>
      </c>
      <c r="P2730">
        <v>0.3</v>
      </c>
      <c r="Q2730">
        <v>88</v>
      </c>
      <c r="R2730">
        <v>51</v>
      </c>
      <c r="S2730">
        <v>578</v>
      </c>
      <c r="T2730">
        <v>11.3</v>
      </c>
      <c r="U2730">
        <v>0</v>
      </c>
      <c r="V2730">
        <v>30</v>
      </c>
      <c r="W2730">
        <v>3.4</v>
      </c>
      <c r="X2730">
        <v>38.5</v>
      </c>
      <c r="Y2730" s="2">
        <v>0.57999999999999996</v>
      </c>
      <c r="Z2730">
        <v>588</v>
      </c>
      <c r="AA2730">
        <v>0</v>
      </c>
      <c r="AB2730">
        <v>0</v>
      </c>
    </row>
    <row r="2731" spans="1:28" x14ac:dyDescent="0.25">
      <c r="A2731">
        <v>2007</v>
      </c>
      <c r="B2731">
        <v>222</v>
      </c>
      <c r="C2731" t="s">
        <v>1497</v>
      </c>
      <c r="D2731" t="str">
        <f>IFERROR(INDEX('Draft Master List'!E:F,MATCH(C2731,'Draft Master List'!E:E,0),2),"N/A")</f>
        <v>N/A</v>
      </c>
      <c r="E2731" t="s">
        <v>19</v>
      </c>
      <c r="F2731">
        <v>36</v>
      </c>
      <c r="G2731" t="s">
        <v>732</v>
      </c>
      <c r="H2731">
        <v>5</v>
      </c>
      <c r="I2731">
        <v>2</v>
      </c>
      <c r="J2731">
        <v>4</v>
      </c>
      <c r="K2731">
        <v>19</v>
      </c>
      <c r="L2731">
        <v>0</v>
      </c>
      <c r="M2731">
        <v>9</v>
      </c>
      <c r="N2731">
        <v>4.8</v>
      </c>
      <c r="O2731">
        <v>3.8</v>
      </c>
      <c r="P2731">
        <v>0.8</v>
      </c>
      <c r="Q2731">
        <v>12</v>
      </c>
      <c r="R2731">
        <v>9</v>
      </c>
      <c r="S2731">
        <v>72</v>
      </c>
      <c r="T2731">
        <v>8</v>
      </c>
      <c r="U2731">
        <v>0</v>
      </c>
      <c r="V2731">
        <v>15</v>
      </c>
      <c r="W2731">
        <v>1.8</v>
      </c>
      <c r="X2731">
        <v>14.4</v>
      </c>
      <c r="Y2731" s="2">
        <v>0.75</v>
      </c>
      <c r="Z2731">
        <v>91</v>
      </c>
      <c r="AA2731">
        <v>0</v>
      </c>
      <c r="AB2731">
        <v>0</v>
      </c>
    </row>
    <row r="2732" spans="1:28" x14ac:dyDescent="0.25">
      <c r="A2732">
        <v>2007</v>
      </c>
      <c r="B2732">
        <v>223</v>
      </c>
      <c r="C2732" t="s">
        <v>633</v>
      </c>
      <c r="D2732" t="str">
        <f>IFERROR(INDEX('Draft Master List'!E:F,MATCH(C2732,'Draft Master List'!E:E,0),2),"N/A")</f>
        <v>N/A</v>
      </c>
      <c r="E2732" t="s">
        <v>19</v>
      </c>
      <c r="F2732">
        <v>27</v>
      </c>
      <c r="H2732">
        <v>10</v>
      </c>
      <c r="I2732">
        <v>0</v>
      </c>
      <c r="J2732">
        <v>4</v>
      </c>
      <c r="K2732">
        <v>17</v>
      </c>
      <c r="L2732">
        <v>0</v>
      </c>
      <c r="M2732">
        <v>11</v>
      </c>
      <c r="N2732">
        <v>4.3</v>
      </c>
      <c r="O2732">
        <v>1.7</v>
      </c>
      <c r="P2732">
        <v>0.4</v>
      </c>
      <c r="Q2732">
        <v>3</v>
      </c>
      <c r="R2732">
        <v>2</v>
      </c>
      <c r="S2732">
        <v>47</v>
      </c>
      <c r="T2732">
        <v>23.5</v>
      </c>
      <c r="U2732">
        <v>0</v>
      </c>
      <c r="V2732">
        <v>29</v>
      </c>
      <c r="W2732">
        <v>0.2</v>
      </c>
      <c r="X2732">
        <v>4.7</v>
      </c>
      <c r="Y2732" s="2">
        <v>0.66700000000000004</v>
      </c>
      <c r="Z2732">
        <v>64</v>
      </c>
      <c r="AA2732">
        <v>0</v>
      </c>
      <c r="AB2732">
        <v>1</v>
      </c>
    </row>
    <row r="2733" spans="1:28" x14ac:dyDescent="0.25">
      <c r="A2733">
        <v>2007</v>
      </c>
      <c r="B2733">
        <v>224</v>
      </c>
      <c r="C2733" t="s">
        <v>1498</v>
      </c>
      <c r="D2733" t="str">
        <f>IFERROR(INDEX('Draft Master List'!E:F,MATCH(C2733,'Draft Master List'!E:E,0),2),"N/A")</f>
        <v>N/A</v>
      </c>
      <c r="E2733" t="s">
        <v>30</v>
      </c>
      <c r="F2733">
        <v>26</v>
      </c>
      <c r="G2733" t="s">
        <v>74</v>
      </c>
      <c r="H2733">
        <v>16</v>
      </c>
      <c r="I2733">
        <v>13</v>
      </c>
      <c r="J2733">
        <v>4</v>
      </c>
      <c r="K2733">
        <v>34</v>
      </c>
      <c r="L2733">
        <v>0</v>
      </c>
      <c r="M2733">
        <v>27</v>
      </c>
      <c r="N2733">
        <v>8.5</v>
      </c>
      <c r="O2733">
        <v>2.1</v>
      </c>
      <c r="P2733">
        <v>0.3</v>
      </c>
      <c r="Q2733">
        <v>145</v>
      </c>
      <c r="R2733">
        <v>112</v>
      </c>
      <c r="S2733">
        <v>1175</v>
      </c>
      <c r="T2733">
        <v>10.5</v>
      </c>
      <c r="U2733">
        <v>8</v>
      </c>
      <c r="V2733">
        <v>42</v>
      </c>
      <c r="W2733">
        <v>7</v>
      </c>
      <c r="X2733">
        <v>73.400000000000006</v>
      </c>
      <c r="Y2733" s="2">
        <v>0.77200000000000002</v>
      </c>
      <c r="Z2733">
        <v>1209</v>
      </c>
      <c r="AA2733">
        <v>8</v>
      </c>
      <c r="AB2733">
        <v>3</v>
      </c>
    </row>
    <row r="2734" spans="1:28" x14ac:dyDescent="0.25">
      <c r="A2734">
        <v>2007</v>
      </c>
      <c r="B2734">
        <v>225</v>
      </c>
      <c r="C2734" t="s">
        <v>687</v>
      </c>
      <c r="D2734" t="str">
        <f>IFERROR(INDEX('Draft Master List'!E:F,MATCH(C2734,'Draft Master List'!E:E,0),2),"N/A")</f>
        <v>N/A</v>
      </c>
      <c r="E2734" t="s">
        <v>223</v>
      </c>
      <c r="F2734">
        <v>26</v>
      </c>
      <c r="G2734" t="s">
        <v>62</v>
      </c>
      <c r="H2734">
        <v>1</v>
      </c>
      <c r="I2734">
        <v>1</v>
      </c>
      <c r="J2734">
        <v>3</v>
      </c>
      <c r="K2734">
        <v>-16</v>
      </c>
      <c r="L2734">
        <v>0</v>
      </c>
      <c r="M2734">
        <v>0</v>
      </c>
      <c r="N2734">
        <v>-5.3</v>
      </c>
      <c r="O2734">
        <v>-16</v>
      </c>
      <c r="P2734">
        <v>3</v>
      </c>
      <c r="Z2734">
        <v>-16</v>
      </c>
      <c r="AA2734">
        <v>0</v>
      </c>
      <c r="AB2734">
        <v>2</v>
      </c>
    </row>
    <row r="2735" spans="1:28" x14ac:dyDescent="0.25">
      <c r="A2735">
        <v>2007</v>
      </c>
      <c r="B2735">
        <v>226</v>
      </c>
      <c r="C2735" t="s">
        <v>1455</v>
      </c>
      <c r="D2735" t="str">
        <f>IFERROR(INDEX('Draft Master List'!E:F,MATCH(C2735,'Draft Master List'!E:E,0),2),"N/A")</f>
        <v>N/A</v>
      </c>
      <c r="E2735" t="s">
        <v>669</v>
      </c>
      <c r="F2735">
        <v>29</v>
      </c>
      <c r="H2735">
        <v>16</v>
      </c>
      <c r="I2735">
        <v>12</v>
      </c>
      <c r="J2735">
        <v>3</v>
      </c>
      <c r="K2735">
        <v>12</v>
      </c>
      <c r="L2735">
        <v>0</v>
      </c>
      <c r="M2735">
        <v>9</v>
      </c>
      <c r="N2735">
        <v>4</v>
      </c>
      <c r="O2735">
        <v>0.8</v>
      </c>
      <c r="P2735">
        <v>0.2</v>
      </c>
      <c r="Q2735">
        <v>129</v>
      </c>
      <c r="R2735">
        <v>66</v>
      </c>
      <c r="S2735">
        <v>970</v>
      </c>
      <c r="T2735">
        <v>14.7</v>
      </c>
      <c r="U2735">
        <v>4</v>
      </c>
      <c r="V2735">
        <v>44</v>
      </c>
      <c r="W2735">
        <v>4.0999999999999996</v>
      </c>
      <c r="X2735">
        <v>60.6</v>
      </c>
      <c r="Y2735" s="2">
        <v>0.51200000000000001</v>
      </c>
      <c r="Z2735">
        <v>982</v>
      </c>
      <c r="AA2735">
        <v>4</v>
      </c>
      <c r="AB2735">
        <v>1</v>
      </c>
    </row>
    <row r="2736" spans="1:28" x14ac:dyDescent="0.25">
      <c r="A2736">
        <v>2007</v>
      </c>
      <c r="B2736">
        <v>227</v>
      </c>
      <c r="C2736" t="s">
        <v>592</v>
      </c>
      <c r="D2736" t="str">
        <f>IFERROR(INDEX('Draft Master List'!E:F,MATCH(C2736,'Draft Master List'!E:E,0),2),"N/A")</f>
        <v>N/A</v>
      </c>
      <c r="E2736" t="s">
        <v>28</v>
      </c>
      <c r="F2736">
        <v>35</v>
      </c>
      <c r="G2736" t="s">
        <v>62</v>
      </c>
      <c r="H2736">
        <v>6</v>
      </c>
      <c r="I2736">
        <v>1</v>
      </c>
      <c r="J2736">
        <v>3</v>
      </c>
      <c r="K2736">
        <v>-3</v>
      </c>
      <c r="L2736">
        <v>0</v>
      </c>
      <c r="M2736">
        <v>-1</v>
      </c>
      <c r="N2736">
        <v>-1</v>
      </c>
      <c r="O2736">
        <v>-0.5</v>
      </c>
      <c r="P2736">
        <v>0.5</v>
      </c>
      <c r="Z2736">
        <v>-3</v>
      </c>
      <c r="AA2736">
        <v>0</v>
      </c>
      <c r="AB2736">
        <v>1</v>
      </c>
    </row>
    <row r="2737" spans="1:28" x14ac:dyDescent="0.25">
      <c r="A2737">
        <v>2007</v>
      </c>
      <c r="B2737">
        <v>228</v>
      </c>
      <c r="C2737" t="s">
        <v>443</v>
      </c>
      <c r="D2737" t="str">
        <f>IFERROR(INDEX('Draft Master List'!E:F,MATCH(C2737,'Draft Master List'!E:E,0),2),"N/A")</f>
        <v>302007</v>
      </c>
      <c r="E2737" t="s">
        <v>13</v>
      </c>
      <c r="F2737">
        <v>22</v>
      </c>
      <c r="G2737" t="s">
        <v>77</v>
      </c>
      <c r="H2737">
        <v>13</v>
      </c>
      <c r="I2737">
        <v>1</v>
      </c>
      <c r="J2737">
        <v>3</v>
      </c>
      <c r="K2737">
        <v>9</v>
      </c>
      <c r="L2737">
        <v>0</v>
      </c>
      <c r="M2737">
        <v>6</v>
      </c>
      <c r="N2737">
        <v>3</v>
      </c>
      <c r="O2737">
        <v>0.7</v>
      </c>
      <c r="P2737">
        <v>0.2</v>
      </c>
      <c r="Q2737">
        <v>34</v>
      </c>
      <c r="R2737">
        <v>20</v>
      </c>
      <c r="S2737">
        <v>188</v>
      </c>
      <c r="T2737">
        <v>9.4</v>
      </c>
      <c r="U2737">
        <v>1</v>
      </c>
      <c r="V2737">
        <v>18</v>
      </c>
      <c r="W2737">
        <v>1.5</v>
      </c>
      <c r="X2737">
        <v>14.5</v>
      </c>
      <c r="Y2737" s="2">
        <v>0.58799999999999997</v>
      </c>
      <c r="Z2737">
        <v>197</v>
      </c>
      <c r="AA2737">
        <v>1</v>
      </c>
      <c r="AB2737">
        <v>1</v>
      </c>
    </row>
    <row r="2738" spans="1:28" x14ac:dyDescent="0.25">
      <c r="A2738">
        <v>2007</v>
      </c>
      <c r="B2738">
        <v>229</v>
      </c>
      <c r="C2738" t="s">
        <v>705</v>
      </c>
      <c r="D2738" t="str">
        <f>IFERROR(INDEX('Draft Master List'!E:F,MATCH(C2738,'Draft Master List'!E:E,0),2),"N/A")</f>
        <v>N/A</v>
      </c>
      <c r="E2738" t="s">
        <v>223</v>
      </c>
      <c r="F2738">
        <v>29</v>
      </c>
      <c r="G2738" t="s">
        <v>77</v>
      </c>
      <c r="H2738">
        <v>7</v>
      </c>
      <c r="I2738">
        <v>1</v>
      </c>
      <c r="J2738">
        <v>3</v>
      </c>
      <c r="K2738">
        <v>18</v>
      </c>
      <c r="L2738">
        <v>0</v>
      </c>
      <c r="M2738">
        <v>9</v>
      </c>
      <c r="N2738">
        <v>6</v>
      </c>
      <c r="O2738">
        <v>2.6</v>
      </c>
      <c r="P2738">
        <v>0.4</v>
      </c>
      <c r="Q2738">
        <v>12</v>
      </c>
      <c r="R2738">
        <v>5</v>
      </c>
      <c r="S2738">
        <v>27</v>
      </c>
      <c r="T2738">
        <v>5.4</v>
      </c>
      <c r="U2738">
        <v>0</v>
      </c>
      <c r="V2738">
        <v>12</v>
      </c>
      <c r="W2738">
        <v>0.7</v>
      </c>
      <c r="X2738">
        <v>3.9</v>
      </c>
      <c r="Y2738" s="2">
        <v>0.41699999999999998</v>
      </c>
      <c r="Z2738">
        <v>45</v>
      </c>
      <c r="AA2738">
        <v>0</v>
      </c>
      <c r="AB2738">
        <v>2</v>
      </c>
    </row>
    <row r="2739" spans="1:28" x14ac:dyDescent="0.25">
      <c r="A2739">
        <v>2007</v>
      </c>
      <c r="B2739">
        <v>230</v>
      </c>
      <c r="C2739" t="s">
        <v>1499</v>
      </c>
      <c r="D2739" t="str">
        <f>IFERROR(INDEX('Draft Master List'!E:F,MATCH(C2739,'Draft Master List'!E:E,0),2),"N/A")</f>
        <v>N/A</v>
      </c>
      <c r="E2739" t="s">
        <v>22</v>
      </c>
      <c r="F2739">
        <v>25</v>
      </c>
      <c r="H2739">
        <v>10</v>
      </c>
      <c r="I2739">
        <v>0</v>
      </c>
      <c r="J2739">
        <v>3</v>
      </c>
      <c r="K2739">
        <v>3</v>
      </c>
      <c r="L2739">
        <v>0</v>
      </c>
      <c r="M2739">
        <v>3</v>
      </c>
      <c r="N2739">
        <v>1</v>
      </c>
      <c r="O2739">
        <v>0.3</v>
      </c>
      <c r="P2739">
        <v>0.3</v>
      </c>
      <c r="Q2739">
        <v>3</v>
      </c>
      <c r="R2739">
        <v>3</v>
      </c>
      <c r="S2739">
        <v>14</v>
      </c>
      <c r="T2739">
        <v>4.7</v>
      </c>
      <c r="U2739">
        <v>0</v>
      </c>
      <c r="V2739">
        <v>6</v>
      </c>
      <c r="W2739">
        <v>0.3</v>
      </c>
      <c r="X2739">
        <v>1.4</v>
      </c>
      <c r="Y2739" s="2">
        <v>1</v>
      </c>
      <c r="Z2739">
        <v>17</v>
      </c>
      <c r="AA2739">
        <v>0</v>
      </c>
      <c r="AB2739">
        <v>0</v>
      </c>
    </row>
    <row r="2740" spans="1:28" x14ac:dyDescent="0.25">
      <c r="A2740">
        <v>2007</v>
      </c>
      <c r="B2740">
        <v>231</v>
      </c>
      <c r="C2740" t="s">
        <v>455</v>
      </c>
      <c r="D2740" t="str">
        <f>IFERROR(INDEX('Draft Master List'!E:F,MATCH(C2740,'Draft Master List'!E:E,0),2),"N/A")</f>
        <v>732007</v>
      </c>
      <c r="E2740" t="s">
        <v>23</v>
      </c>
      <c r="F2740">
        <v>23</v>
      </c>
      <c r="G2740" t="s">
        <v>77</v>
      </c>
      <c r="H2740">
        <v>14</v>
      </c>
      <c r="I2740">
        <v>3</v>
      </c>
      <c r="J2740">
        <v>3</v>
      </c>
      <c r="K2740">
        <v>-1</v>
      </c>
      <c r="L2740">
        <v>0</v>
      </c>
      <c r="M2740">
        <v>4</v>
      </c>
      <c r="N2740">
        <v>-0.3</v>
      </c>
      <c r="O2740">
        <v>-0.1</v>
      </c>
      <c r="P2740">
        <v>0.2</v>
      </c>
      <c r="Q2740">
        <v>24</v>
      </c>
      <c r="R2740">
        <v>15</v>
      </c>
      <c r="S2740">
        <v>149</v>
      </c>
      <c r="T2740">
        <v>9.9</v>
      </c>
      <c r="U2740">
        <v>0</v>
      </c>
      <c r="V2740">
        <v>26</v>
      </c>
      <c r="W2740">
        <v>1.1000000000000001</v>
      </c>
      <c r="X2740">
        <v>10.6</v>
      </c>
      <c r="Y2740" s="2">
        <v>0.625</v>
      </c>
      <c r="Z2740">
        <v>148</v>
      </c>
      <c r="AA2740">
        <v>0</v>
      </c>
      <c r="AB2740">
        <v>2</v>
      </c>
    </row>
    <row r="2741" spans="1:28" x14ac:dyDescent="0.25">
      <c r="A2741">
        <v>2007</v>
      </c>
      <c r="B2741">
        <v>232</v>
      </c>
      <c r="C2741" t="s">
        <v>445</v>
      </c>
      <c r="D2741" t="str">
        <f>IFERROR(INDEX('Draft Master List'!E:F,MATCH(C2741,'Draft Master List'!E:E,0),2),"N/A")</f>
        <v>362007</v>
      </c>
      <c r="E2741" t="s">
        <v>6</v>
      </c>
      <c r="F2741">
        <v>23</v>
      </c>
      <c r="H2741">
        <v>1</v>
      </c>
      <c r="I2741">
        <v>0</v>
      </c>
      <c r="J2741">
        <v>3</v>
      </c>
      <c r="K2741">
        <v>-2</v>
      </c>
      <c r="L2741">
        <v>0</v>
      </c>
      <c r="M2741">
        <v>0</v>
      </c>
      <c r="N2741">
        <v>-0.7</v>
      </c>
      <c r="O2741">
        <v>-2</v>
      </c>
      <c r="P2741">
        <v>3</v>
      </c>
      <c r="Z2741">
        <v>-2</v>
      </c>
      <c r="AA2741">
        <v>0</v>
      </c>
      <c r="AB2741">
        <v>1</v>
      </c>
    </row>
    <row r="2742" spans="1:28" x14ac:dyDescent="0.25">
      <c r="A2742">
        <v>2007</v>
      </c>
      <c r="B2742">
        <v>233</v>
      </c>
      <c r="C2742" t="s">
        <v>615</v>
      </c>
      <c r="D2742" t="str">
        <f>IFERROR(INDEX('Draft Master List'!E:F,MATCH(C2742,'Draft Master List'!E:E,0),2),"N/A")</f>
        <v>N/A</v>
      </c>
      <c r="E2742" t="s">
        <v>0</v>
      </c>
      <c r="F2742">
        <v>37</v>
      </c>
      <c r="H2742">
        <v>3</v>
      </c>
      <c r="I2742">
        <v>0</v>
      </c>
      <c r="J2742">
        <v>3</v>
      </c>
      <c r="K2742">
        <v>-3</v>
      </c>
      <c r="L2742">
        <v>0</v>
      </c>
      <c r="M2742">
        <v>-1</v>
      </c>
      <c r="N2742">
        <v>-1</v>
      </c>
      <c r="O2742">
        <v>-1</v>
      </c>
      <c r="P2742">
        <v>1</v>
      </c>
      <c r="Z2742">
        <v>-3</v>
      </c>
      <c r="AA2742">
        <v>0</v>
      </c>
      <c r="AB2742">
        <v>0</v>
      </c>
    </row>
    <row r="2743" spans="1:28" x14ac:dyDescent="0.25">
      <c r="A2743">
        <v>2007</v>
      </c>
      <c r="B2743">
        <v>234</v>
      </c>
      <c r="C2743" t="s">
        <v>682</v>
      </c>
      <c r="D2743" t="str">
        <f>IFERROR(INDEX('Draft Master List'!E:F,MATCH(C2743,'Draft Master List'!E:E,0),2),"N/A")</f>
        <v>N/A</v>
      </c>
      <c r="E2743" t="s">
        <v>22</v>
      </c>
      <c r="F2743">
        <v>23</v>
      </c>
      <c r="G2743" t="s">
        <v>62</v>
      </c>
      <c r="H2743">
        <v>9</v>
      </c>
      <c r="I2743">
        <v>3</v>
      </c>
      <c r="J2743">
        <v>3</v>
      </c>
      <c r="K2743">
        <v>5</v>
      </c>
      <c r="L2743">
        <v>0</v>
      </c>
      <c r="M2743">
        <v>5</v>
      </c>
      <c r="N2743">
        <v>1.7</v>
      </c>
      <c r="O2743">
        <v>0.6</v>
      </c>
      <c r="P2743">
        <v>0.3</v>
      </c>
      <c r="Z2743">
        <v>5</v>
      </c>
      <c r="AA2743">
        <v>0</v>
      </c>
      <c r="AB2743">
        <v>2</v>
      </c>
    </row>
    <row r="2744" spans="1:28" x14ac:dyDescent="0.25">
      <c r="A2744">
        <v>2007</v>
      </c>
      <c r="B2744">
        <v>235</v>
      </c>
      <c r="C2744" t="s">
        <v>1213</v>
      </c>
      <c r="D2744" t="str">
        <f>IFERROR(INDEX('Draft Master List'!E:F,MATCH(C2744,'Draft Master List'!E:E,0),2),"N/A")</f>
        <v>N/A</v>
      </c>
      <c r="E2744" t="s">
        <v>7</v>
      </c>
      <c r="F2744">
        <v>28</v>
      </c>
      <c r="G2744" t="s">
        <v>74</v>
      </c>
      <c r="H2744">
        <v>14</v>
      </c>
      <c r="I2744">
        <v>14</v>
      </c>
      <c r="J2744">
        <v>3</v>
      </c>
      <c r="K2744">
        <v>13</v>
      </c>
      <c r="L2744">
        <v>0</v>
      </c>
      <c r="M2744">
        <v>11</v>
      </c>
      <c r="N2744">
        <v>4.3</v>
      </c>
      <c r="O2744">
        <v>0.9</v>
      </c>
      <c r="P2744">
        <v>0.2</v>
      </c>
      <c r="Q2744">
        <v>115</v>
      </c>
      <c r="R2744">
        <v>61</v>
      </c>
      <c r="S2744">
        <v>808</v>
      </c>
      <c r="T2744">
        <v>13.2</v>
      </c>
      <c r="U2744">
        <v>3</v>
      </c>
      <c r="V2744">
        <v>49</v>
      </c>
      <c r="W2744">
        <v>4.4000000000000004</v>
      </c>
      <c r="X2744">
        <v>57.7</v>
      </c>
      <c r="Y2744" s="2">
        <v>0.53</v>
      </c>
      <c r="Z2744">
        <v>821</v>
      </c>
      <c r="AA2744">
        <v>3</v>
      </c>
      <c r="AB2744">
        <v>2</v>
      </c>
    </row>
    <row r="2745" spans="1:28" x14ac:dyDescent="0.25">
      <c r="A2745">
        <v>2007</v>
      </c>
      <c r="B2745">
        <v>236</v>
      </c>
      <c r="C2745" t="s">
        <v>1347</v>
      </c>
      <c r="D2745" t="str">
        <f>IFERROR(INDEX('Draft Master List'!E:F,MATCH(C2745,'Draft Master List'!E:E,0),2),"N/A")</f>
        <v>N/A</v>
      </c>
      <c r="E2745" t="s">
        <v>29</v>
      </c>
      <c r="F2745">
        <v>25</v>
      </c>
      <c r="G2745" t="s">
        <v>77</v>
      </c>
      <c r="H2745">
        <v>16</v>
      </c>
      <c r="I2745">
        <v>3</v>
      </c>
      <c r="J2745">
        <v>3</v>
      </c>
      <c r="K2745">
        <v>19</v>
      </c>
      <c r="L2745">
        <v>1</v>
      </c>
      <c r="M2745">
        <v>24</v>
      </c>
      <c r="N2745">
        <v>6.3</v>
      </c>
      <c r="O2745">
        <v>1.2</v>
      </c>
      <c r="P2745">
        <v>0.2</v>
      </c>
      <c r="Q2745">
        <v>58</v>
      </c>
      <c r="R2745">
        <v>35</v>
      </c>
      <c r="S2745">
        <v>352</v>
      </c>
      <c r="T2745">
        <v>10.1</v>
      </c>
      <c r="U2745">
        <v>1</v>
      </c>
      <c r="V2745">
        <v>47</v>
      </c>
      <c r="W2745">
        <v>2.2000000000000002</v>
      </c>
      <c r="X2745">
        <v>22</v>
      </c>
      <c r="Y2745" s="2">
        <v>0.60299999999999998</v>
      </c>
      <c r="Z2745">
        <v>371</v>
      </c>
      <c r="AA2745">
        <v>2</v>
      </c>
      <c r="AB2745">
        <v>1</v>
      </c>
    </row>
    <row r="2746" spans="1:28" x14ac:dyDescent="0.25">
      <c r="A2746">
        <v>2007</v>
      </c>
      <c r="B2746">
        <v>237</v>
      </c>
      <c r="C2746" t="s">
        <v>1371</v>
      </c>
      <c r="D2746" t="str">
        <f>IFERROR(INDEX('Draft Master List'!E:F,MATCH(C2746,'Draft Master List'!E:E,0),2),"N/A")</f>
        <v>N/A</v>
      </c>
      <c r="E2746" t="s">
        <v>24</v>
      </c>
      <c r="F2746">
        <v>31</v>
      </c>
      <c r="G2746" t="s">
        <v>1467</v>
      </c>
      <c r="H2746">
        <v>13</v>
      </c>
      <c r="I2746">
        <v>13</v>
      </c>
      <c r="J2746">
        <v>3</v>
      </c>
      <c r="K2746">
        <v>11</v>
      </c>
      <c r="L2746">
        <v>0</v>
      </c>
      <c r="M2746">
        <v>7</v>
      </c>
      <c r="N2746">
        <v>3.7</v>
      </c>
      <c r="O2746">
        <v>0.8</v>
      </c>
      <c r="P2746">
        <v>0.2</v>
      </c>
      <c r="Q2746">
        <v>113</v>
      </c>
      <c r="R2746">
        <v>71</v>
      </c>
      <c r="S2746">
        <v>732</v>
      </c>
      <c r="T2746">
        <v>10.3</v>
      </c>
      <c r="U2746">
        <v>7</v>
      </c>
      <c r="V2746">
        <v>25</v>
      </c>
      <c r="W2746">
        <v>5.5</v>
      </c>
      <c r="X2746">
        <v>56.3</v>
      </c>
      <c r="Y2746" s="2">
        <v>0.628</v>
      </c>
      <c r="Z2746">
        <v>743</v>
      </c>
      <c r="AA2746">
        <v>7</v>
      </c>
      <c r="AB2746">
        <v>0</v>
      </c>
    </row>
    <row r="2747" spans="1:28" x14ac:dyDescent="0.25">
      <c r="A2747">
        <v>2007</v>
      </c>
      <c r="B2747">
        <v>238</v>
      </c>
      <c r="C2747" t="s">
        <v>1500</v>
      </c>
      <c r="D2747" t="str">
        <f>IFERROR(INDEX('Draft Master List'!E:F,MATCH(C2747,'Draft Master List'!E:E,0),2),"N/A")</f>
        <v>N/A</v>
      </c>
      <c r="E2747" t="s">
        <v>25</v>
      </c>
      <c r="F2747">
        <v>26</v>
      </c>
      <c r="G2747" t="s">
        <v>212</v>
      </c>
      <c r="H2747">
        <v>16</v>
      </c>
      <c r="I2747">
        <v>12</v>
      </c>
      <c r="J2747">
        <v>3</v>
      </c>
      <c r="K2747">
        <v>7</v>
      </c>
      <c r="L2747">
        <v>0</v>
      </c>
      <c r="M2747">
        <v>5</v>
      </c>
      <c r="N2747">
        <v>2.2999999999999998</v>
      </c>
      <c r="O2747">
        <v>0.4</v>
      </c>
      <c r="P2747">
        <v>0.2</v>
      </c>
      <c r="Q2747">
        <v>50</v>
      </c>
      <c r="R2747">
        <v>24</v>
      </c>
      <c r="S2747">
        <v>180</v>
      </c>
      <c r="T2747">
        <v>7.5</v>
      </c>
      <c r="U2747">
        <v>1</v>
      </c>
      <c r="V2747">
        <v>31</v>
      </c>
      <c r="W2747">
        <v>1.5</v>
      </c>
      <c r="X2747">
        <v>11.3</v>
      </c>
      <c r="Y2747" s="2">
        <v>0.48</v>
      </c>
      <c r="Z2747">
        <v>187</v>
      </c>
      <c r="AA2747">
        <v>1</v>
      </c>
      <c r="AB2747">
        <v>2</v>
      </c>
    </row>
    <row r="2748" spans="1:28" x14ac:dyDescent="0.25">
      <c r="A2748">
        <v>2007</v>
      </c>
      <c r="B2748">
        <v>239</v>
      </c>
      <c r="C2748" t="s">
        <v>476</v>
      </c>
      <c r="D2748" t="str">
        <f>IFERROR(INDEX('Draft Master List'!E:F,MATCH(C2748,'Draft Master List'!E:E,0),2),"N/A")</f>
        <v>1462007</v>
      </c>
      <c r="E2748" t="s">
        <v>18</v>
      </c>
      <c r="F2748">
        <v>21</v>
      </c>
      <c r="H2748">
        <v>11</v>
      </c>
      <c r="I2748">
        <v>0</v>
      </c>
      <c r="J2748">
        <v>2</v>
      </c>
      <c r="K2748">
        <v>3</v>
      </c>
      <c r="L2748">
        <v>0</v>
      </c>
      <c r="M2748">
        <v>3</v>
      </c>
      <c r="N2748">
        <v>1.5</v>
      </c>
      <c r="O2748">
        <v>0.3</v>
      </c>
      <c r="P2748">
        <v>0.2</v>
      </c>
      <c r="Q2748">
        <v>19</v>
      </c>
      <c r="R2748">
        <v>8</v>
      </c>
      <c r="S2748">
        <v>122</v>
      </c>
      <c r="T2748">
        <v>15.3</v>
      </c>
      <c r="U2748">
        <v>0</v>
      </c>
      <c r="V2748">
        <v>35</v>
      </c>
      <c r="W2748">
        <v>0.7</v>
      </c>
      <c r="X2748">
        <v>11.1</v>
      </c>
      <c r="Y2748" s="2">
        <v>0.42099999999999999</v>
      </c>
      <c r="Z2748">
        <v>125</v>
      </c>
      <c r="AA2748">
        <v>0</v>
      </c>
      <c r="AB2748">
        <v>2</v>
      </c>
    </row>
    <row r="2749" spans="1:28" x14ac:dyDescent="0.25">
      <c r="A2749">
        <v>2007</v>
      </c>
      <c r="B2749">
        <v>240</v>
      </c>
      <c r="C2749" t="s">
        <v>642</v>
      </c>
      <c r="D2749" t="str">
        <f>IFERROR(INDEX('Draft Master List'!E:F,MATCH(C2749,'Draft Master List'!E:E,0),2),"N/A")</f>
        <v>N/A</v>
      </c>
      <c r="E2749" t="s">
        <v>33</v>
      </c>
      <c r="F2749">
        <v>31</v>
      </c>
      <c r="G2749" t="s">
        <v>74</v>
      </c>
      <c r="H2749">
        <v>15</v>
      </c>
      <c r="I2749">
        <v>15</v>
      </c>
      <c r="J2749">
        <v>2</v>
      </c>
      <c r="K2749">
        <v>12</v>
      </c>
      <c r="L2749">
        <v>0</v>
      </c>
      <c r="M2749">
        <v>12</v>
      </c>
      <c r="N2749">
        <v>6</v>
      </c>
      <c r="O2749">
        <v>0.8</v>
      </c>
      <c r="P2749">
        <v>0.1</v>
      </c>
      <c r="Q2749">
        <v>105</v>
      </c>
      <c r="R2749">
        <v>50</v>
      </c>
      <c r="S2749">
        <v>556</v>
      </c>
      <c r="T2749">
        <v>11.1</v>
      </c>
      <c r="U2749">
        <v>1</v>
      </c>
      <c r="V2749">
        <v>26</v>
      </c>
      <c r="W2749">
        <v>3.3</v>
      </c>
      <c r="X2749">
        <v>37.1</v>
      </c>
      <c r="Y2749" s="2">
        <v>0.47599999999999998</v>
      </c>
      <c r="Z2749">
        <v>568</v>
      </c>
      <c r="AA2749">
        <v>1</v>
      </c>
      <c r="AB2749">
        <v>1</v>
      </c>
    </row>
    <row r="2750" spans="1:28" x14ac:dyDescent="0.25">
      <c r="A2750">
        <v>2007</v>
      </c>
      <c r="B2750">
        <v>241</v>
      </c>
      <c r="C2750" t="s">
        <v>475</v>
      </c>
      <c r="D2750" t="str">
        <f>IFERROR(INDEX('Draft Master List'!E:F,MATCH(C2750,'Draft Master List'!E:E,0),2),"N/A")</f>
        <v>1422007</v>
      </c>
      <c r="E2750" t="s">
        <v>10</v>
      </c>
      <c r="F2750">
        <v>24</v>
      </c>
      <c r="H2750">
        <v>16</v>
      </c>
      <c r="I2750">
        <v>0</v>
      </c>
      <c r="J2750">
        <v>2</v>
      </c>
      <c r="K2750">
        <v>8</v>
      </c>
      <c r="L2750">
        <v>0</v>
      </c>
      <c r="M2750">
        <v>10</v>
      </c>
      <c r="N2750">
        <v>4</v>
      </c>
      <c r="O2750">
        <v>0.5</v>
      </c>
      <c r="P2750">
        <v>0.1</v>
      </c>
      <c r="Q2750">
        <v>14</v>
      </c>
      <c r="R2750">
        <v>8</v>
      </c>
      <c r="S2750">
        <v>92</v>
      </c>
      <c r="T2750">
        <v>11.5</v>
      </c>
      <c r="U2750">
        <v>0</v>
      </c>
      <c r="V2750">
        <v>22</v>
      </c>
      <c r="W2750">
        <v>0.5</v>
      </c>
      <c r="X2750">
        <v>5.8</v>
      </c>
      <c r="Y2750" s="2">
        <v>0.57099999999999995</v>
      </c>
      <c r="Z2750">
        <v>100</v>
      </c>
      <c r="AA2750">
        <v>0</v>
      </c>
      <c r="AB2750">
        <v>0</v>
      </c>
    </row>
    <row r="2751" spans="1:28" x14ac:dyDescent="0.25">
      <c r="A2751">
        <v>2007</v>
      </c>
      <c r="B2751">
        <v>242</v>
      </c>
      <c r="C2751" t="s">
        <v>663</v>
      </c>
      <c r="D2751" t="str">
        <f>IFERROR(INDEX('Draft Master List'!E:F,MATCH(C2751,'Draft Master List'!E:E,0),2),"N/A")</f>
        <v>N/A</v>
      </c>
      <c r="E2751" t="s">
        <v>223</v>
      </c>
      <c r="F2751">
        <v>35</v>
      </c>
      <c r="G2751" t="s">
        <v>74</v>
      </c>
      <c r="H2751">
        <v>14</v>
      </c>
      <c r="I2751">
        <v>12</v>
      </c>
      <c r="J2751">
        <v>2</v>
      </c>
      <c r="K2751">
        <v>-4</v>
      </c>
      <c r="L2751">
        <v>0</v>
      </c>
      <c r="M2751">
        <v>-1</v>
      </c>
      <c r="N2751">
        <v>-2</v>
      </c>
      <c r="O2751">
        <v>-0.3</v>
      </c>
      <c r="P2751">
        <v>0.1</v>
      </c>
      <c r="Q2751">
        <v>101</v>
      </c>
      <c r="R2751">
        <v>55</v>
      </c>
      <c r="S2751">
        <v>733</v>
      </c>
      <c r="T2751">
        <v>13.3</v>
      </c>
      <c r="U2751">
        <v>4</v>
      </c>
      <c r="V2751">
        <v>37</v>
      </c>
      <c r="W2751">
        <v>3.9</v>
      </c>
      <c r="X2751">
        <v>52.4</v>
      </c>
      <c r="Y2751" s="2">
        <v>0.54500000000000004</v>
      </c>
      <c r="Z2751">
        <v>729</v>
      </c>
      <c r="AA2751">
        <v>4</v>
      </c>
      <c r="AB2751">
        <v>0</v>
      </c>
    </row>
    <row r="2752" spans="1:28" x14ac:dyDescent="0.25">
      <c r="A2752">
        <v>2007</v>
      </c>
      <c r="B2752">
        <v>243</v>
      </c>
      <c r="C2752" t="s">
        <v>1215</v>
      </c>
      <c r="D2752" t="str">
        <f>IFERROR(INDEX('Draft Master List'!E:F,MATCH(C2752,'Draft Master List'!E:E,0),2),"N/A")</f>
        <v>N/A</v>
      </c>
      <c r="E2752" t="s">
        <v>19</v>
      </c>
      <c r="F2752">
        <v>26</v>
      </c>
      <c r="G2752" t="s">
        <v>74</v>
      </c>
      <c r="H2752">
        <v>16</v>
      </c>
      <c r="I2752">
        <v>12</v>
      </c>
      <c r="J2752">
        <v>2</v>
      </c>
      <c r="K2752">
        <v>4</v>
      </c>
      <c r="L2752">
        <v>0</v>
      </c>
      <c r="M2752">
        <v>3</v>
      </c>
      <c r="N2752">
        <v>2</v>
      </c>
      <c r="O2752">
        <v>0.3</v>
      </c>
      <c r="P2752">
        <v>0.1</v>
      </c>
      <c r="Q2752">
        <v>96</v>
      </c>
      <c r="R2752">
        <v>50</v>
      </c>
      <c r="S2752">
        <v>694</v>
      </c>
      <c r="T2752">
        <v>13.9</v>
      </c>
      <c r="U2752">
        <v>9</v>
      </c>
      <c r="V2752">
        <v>45</v>
      </c>
      <c r="W2752">
        <v>3.1</v>
      </c>
      <c r="X2752">
        <v>43.4</v>
      </c>
      <c r="Y2752" s="2">
        <v>0.52100000000000002</v>
      </c>
      <c r="Z2752">
        <v>698</v>
      </c>
      <c r="AA2752">
        <v>9</v>
      </c>
      <c r="AB2752">
        <v>3</v>
      </c>
    </row>
    <row r="2753" spans="1:28" x14ac:dyDescent="0.25">
      <c r="A2753">
        <v>2007</v>
      </c>
      <c r="B2753">
        <v>244</v>
      </c>
      <c r="C2753" t="s">
        <v>1298</v>
      </c>
      <c r="D2753" t="str">
        <f>IFERROR(INDEX('Draft Master List'!E:F,MATCH(C2753,'Draft Master List'!E:E,0),2),"N/A")</f>
        <v>N/A</v>
      </c>
      <c r="E2753" t="s">
        <v>7</v>
      </c>
      <c r="F2753">
        <v>28</v>
      </c>
      <c r="H2753">
        <v>15</v>
      </c>
      <c r="I2753">
        <v>0</v>
      </c>
      <c r="J2753">
        <v>2</v>
      </c>
      <c r="K2753">
        <v>0</v>
      </c>
      <c r="L2753">
        <v>0</v>
      </c>
      <c r="M2753">
        <v>1</v>
      </c>
      <c r="N2753">
        <v>0</v>
      </c>
      <c r="O2753">
        <v>0</v>
      </c>
      <c r="P2753">
        <v>0.1</v>
      </c>
      <c r="Z2753">
        <v>0</v>
      </c>
      <c r="AA2753">
        <v>0</v>
      </c>
      <c r="AB2753">
        <v>0</v>
      </c>
    </row>
    <row r="2754" spans="1:28" x14ac:dyDescent="0.25">
      <c r="A2754">
        <v>2007</v>
      </c>
      <c r="B2754">
        <v>245</v>
      </c>
      <c r="C2754" t="s">
        <v>1501</v>
      </c>
      <c r="D2754" t="str">
        <f>IFERROR(INDEX('Draft Master List'!E:F,MATCH(C2754,'Draft Master List'!E:E,0),2),"N/A")</f>
        <v>N/A</v>
      </c>
      <c r="E2754" t="s">
        <v>20</v>
      </c>
      <c r="F2754">
        <v>28</v>
      </c>
      <c r="G2754" t="s">
        <v>108</v>
      </c>
      <c r="H2754">
        <v>15</v>
      </c>
      <c r="I2754">
        <v>15</v>
      </c>
      <c r="J2754">
        <v>2</v>
      </c>
      <c r="K2754">
        <v>29</v>
      </c>
      <c r="L2754">
        <v>0</v>
      </c>
      <c r="M2754">
        <v>15</v>
      </c>
      <c r="N2754">
        <v>14.5</v>
      </c>
      <c r="O2754">
        <v>1.9</v>
      </c>
      <c r="P2754">
        <v>0.1</v>
      </c>
      <c r="Q2754">
        <v>101</v>
      </c>
      <c r="R2754">
        <v>58</v>
      </c>
      <c r="S2754">
        <v>616</v>
      </c>
      <c r="T2754">
        <v>10.6</v>
      </c>
      <c r="U2754">
        <v>11</v>
      </c>
      <c r="V2754">
        <v>39</v>
      </c>
      <c r="W2754">
        <v>3.9</v>
      </c>
      <c r="X2754">
        <v>41.1</v>
      </c>
      <c r="Y2754" s="2">
        <v>0.57399999999999995</v>
      </c>
      <c r="Z2754">
        <v>645</v>
      </c>
      <c r="AA2754">
        <v>11</v>
      </c>
      <c r="AB2754">
        <v>0</v>
      </c>
    </row>
    <row r="2755" spans="1:28" x14ac:dyDescent="0.25">
      <c r="A2755">
        <v>2007</v>
      </c>
      <c r="B2755">
        <v>246</v>
      </c>
      <c r="C2755" t="s">
        <v>504</v>
      </c>
      <c r="D2755" t="str">
        <f>IFERROR(INDEX('Draft Master List'!E:F,MATCH(C2755,'Draft Master List'!E:E,0),2),"N/A")</f>
        <v>2462007</v>
      </c>
      <c r="E2755" t="s">
        <v>14</v>
      </c>
      <c r="F2755">
        <v>25</v>
      </c>
      <c r="H2755">
        <v>1</v>
      </c>
      <c r="I2755">
        <v>0</v>
      </c>
      <c r="J2755">
        <v>2</v>
      </c>
      <c r="K2755">
        <v>9</v>
      </c>
      <c r="L2755">
        <v>0</v>
      </c>
      <c r="M2755">
        <v>7</v>
      </c>
      <c r="N2755">
        <v>4.5</v>
      </c>
      <c r="O2755">
        <v>9</v>
      </c>
      <c r="P2755">
        <v>2</v>
      </c>
      <c r="Q2755">
        <v>3</v>
      </c>
      <c r="R2755">
        <v>2</v>
      </c>
      <c r="S2755">
        <v>16</v>
      </c>
      <c r="T2755">
        <v>8</v>
      </c>
      <c r="U2755">
        <v>0</v>
      </c>
      <c r="V2755">
        <v>9</v>
      </c>
      <c r="W2755">
        <v>2</v>
      </c>
      <c r="X2755">
        <v>16</v>
      </c>
      <c r="Y2755" s="2">
        <v>0.66700000000000004</v>
      </c>
      <c r="Z2755">
        <v>25</v>
      </c>
      <c r="AA2755">
        <v>0</v>
      </c>
      <c r="AB2755">
        <v>0</v>
      </c>
    </row>
    <row r="2756" spans="1:28" x14ac:dyDescent="0.25">
      <c r="A2756">
        <v>2007</v>
      </c>
      <c r="B2756">
        <v>247</v>
      </c>
      <c r="C2756" t="s">
        <v>133</v>
      </c>
      <c r="D2756" t="str">
        <f>IFERROR(INDEX('Draft Master List'!E:F,MATCH(C2756,'Draft Master List'!E:E,0),2),"N/A")</f>
        <v>1282007</v>
      </c>
      <c r="E2756" t="s">
        <v>28</v>
      </c>
      <c r="F2756">
        <v>23</v>
      </c>
      <c r="H2756">
        <v>12</v>
      </c>
      <c r="I2756">
        <v>0</v>
      </c>
      <c r="J2756">
        <v>2</v>
      </c>
      <c r="K2756">
        <v>19</v>
      </c>
      <c r="L2756">
        <v>0</v>
      </c>
      <c r="M2756">
        <v>14</v>
      </c>
      <c r="N2756">
        <v>9.5</v>
      </c>
      <c r="O2756">
        <v>1.6</v>
      </c>
      <c r="P2756">
        <v>0.2</v>
      </c>
      <c r="Q2756">
        <v>9</v>
      </c>
      <c r="R2756">
        <v>5</v>
      </c>
      <c r="S2756">
        <v>38</v>
      </c>
      <c r="T2756">
        <v>7.6</v>
      </c>
      <c r="U2756">
        <v>0</v>
      </c>
      <c r="V2756">
        <v>13</v>
      </c>
      <c r="W2756">
        <v>0.4</v>
      </c>
      <c r="X2756">
        <v>3.2</v>
      </c>
      <c r="Y2756" s="2">
        <v>0.55600000000000005</v>
      </c>
      <c r="Z2756">
        <v>57</v>
      </c>
      <c r="AA2756">
        <v>0</v>
      </c>
      <c r="AB2756">
        <v>6</v>
      </c>
    </row>
    <row r="2757" spans="1:28" x14ac:dyDescent="0.25">
      <c r="A2757">
        <v>2007</v>
      </c>
      <c r="B2757">
        <v>248</v>
      </c>
      <c r="C2757" t="s">
        <v>1407</v>
      </c>
      <c r="D2757" t="str">
        <f>IFERROR(INDEX('Draft Master List'!E:F,MATCH(C2757,'Draft Master List'!E:E,0),2),"N/A")</f>
        <v>N/A</v>
      </c>
      <c r="E2757" t="s">
        <v>5</v>
      </c>
      <c r="F2757">
        <v>32</v>
      </c>
      <c r="G2757" t="s">
        <v>74</v>
      </c>
      <c r="H2757">
        <v>15</v>
      </c>
      <c r="I2757">
        <v>14</v>
      </c>
      <c r="J2757">
        <v>2</v>
      </c>
      <c r="K2757">
        <v>4</v>
      </c>
      <c r="L2757">
        <v>0</v>
      </c>
      <c r="M2757">
        <v>5</v>
      </c>
      <c r="N2757">
        <v>2</v>
      </c>
      <c r="O2757">
        <v>0.3</v>
      </c>
      <c r="P2757">
        <v>0.1</v>
      </c>
      <c r="Q2757">
        <v>122</v>
      </c>
      <c r="R2757">
        <v>82</v>
      </c>
      <c r="S2757">
        <v>1048</v>
      </c>
      <c r="T2757">
        <v>12.8</v>
      </c>
      <c r="U2757">
        <v>2</v>
      </c>
      <c r="V2757">
        <v>47</v>
      </c>
      <c r="W2757">
        <v>5.5</v>
      </c>
      <c r="X2757">
        <v>69.900000000000006</v>
      </c>
      <c r="Y2757" s="2">
        <v>0.67200000000000004</v>
      </c>
      <c r="Z2757">
        <v>1052</v>
      </c>
      <c r="AA2757">
        <v>2</v>
      </c>
      <c r="AB2757">
        <v>1</v>
      </c>
    </row>
    <row r="2758" spans="1:28" x14ac:dyDescent="0.25">
      <c r="A2758">
        <v>2007</v>
      </c>
      <c r="B2758">
        <v>249</v>
      </c>
      <c r="C2758" t="s">
        <v>1349</v>
      </c>
      <c r="D2758" t="str">
        <f>IFERROR(INDEX('Draft Master List'!E:F,MATCH(C2758,'Draft Master List'!E:E,0),2),"N/A")</f>
        <v>N/A</v>
      </c>
      <c r="E2758" t="s">
        <v>18</v>
      </c>
      <c r="F2758">
        <v>26</v>
      </c>
      <c r="G2758" t="s">
        <v>1069</v>
      </c>
      <c r="H2758">
        <v>16</v>
      </c>
      <c r="I2758">
        <v>3</v>
      </c>
      <c r="J2758">
        <v>2</v>
      </c>
      <c r="K2758">
        <v>7</v>
      </c>
      <c r="L2758">
        <v>0</v>
      </c>
      <c r="M2758">
        <v>4</v>
      </c>
      <c r="N2758">
        <v>3.5</v>
      </c>
      <c r="O2758">
        <v>0.4</v>
      </c>
      <c r="P2758">
        <v>0.1</v>
      </c>
      <c r="Q2758">
        <v>8</v>
      </c>
      <c r="R2758">
        <v>7</v>
      </c>
      <c r="S2758">
        <v>57</v>
      </c>
      <c r="T2758">
        <v>8.1</v>
      </c>
      <c r="U2758">
        <v>0</v>
      </c>
      <c r="V2758">
        <v>27</v>
      </c>
      <c r="W2758">
        <v>0.4</v>
      </c>
      <c r="X2758">
        <v>3.6</v>
      </c>
      <c r="Y2758" s="2">
        <v>0.875</v>
      </c>
      <c r="Z2758">
        <v>64</v>
      </c>
      <c r="AA2758">
        <v>0</v>
      </c>
      <c r="AB2758">
        <v>1</v>
      </c>
    </row>
    <row r="2759" spans="1:28" x14ac:dyDescent="0.25">
      <c r="A2759">
        <v>2007</v>
      </c>
      <c r="B2759">
        <v>250</v>
      </c>
      <c r="C2759" t="s">
        <v>1502</v>
      </c>
      <c r="D2759" t="str">
        <f>IFERROR(INDEX('Draft Master List'!E:F,MATCH(C2759,'Draft Master List'!E:E,0),2),"N/A")</f>
        <v>N/A</v>
      </c>
      <c r="E2759" t="s">
        <v>16</v>
      </c>
      <c r="F2759">
        <v>32</v>
      </c>
      <c r="G2759" t="s">
        <v>77</v>
      </c>
      <c r="H2759">
        <v>6</v>
      </c>
      <c r="I2759">
        <v>1</v>
      </c>
      <c r="J2759">
        <v>2</v>
      </c>
      <c r="K2759">
        <v>12</v>
      </c>
      <c r="L2759">
        <v>0</v>
      </c>
      <c r="M2759">
        <v>10</v>
      </c>
      <c r="N2759">
        <v>6</v>
      </c>
      <c r="O2759">
        <v>2</v>
      </c>
      <c r="P2759">
        <v>0.3</v>
      </c>
      <c r="Q2759">
        <v>15</v>
      </c>
      <c r="R2759">
        <v>6</v>
      </c>
      <c r="S2759">
        <v>98</v>
      </c>
      <c r="T2759">
        <v>16.3</v>
      </c>
      <c r="U2759">
        <v>2</v>
      </c>
      <c r="V2759">
        <v>28</v>
      </c>
      <c r="W2759">
        <v>1</v>
      </c>
      <c r="X2759">
        <v>16.3</v>
      </c>
      <c r="Y2759" s="2">
        <v>0.4</v>
      </c>
      <c r="Z2759">
        <v>110</v>
      </c>
      <c r="AA2759">
        <v>2</v>
      </c>
      <c r="AB2759">
        <v>2</v>
      </c>
    </row>
    <row r="2760" spans="1:28" x14ac:dyDescent="0.25">
      <c r="A2760">
        <v>2007</v>
      </c>
      <c r="B2760">
        <v>251</v>
      </c>
      <c r="C2760" t="s">
        <v>538</v>
      </c>
      <c r="D2760" t="str">
        <f>IFERROR(INDEX('Draft Master List'!E:F,MATCH(C2760,'Draft Master List'!E:E,0),2),"N/A")</f>
        <v>1442006</v>
      </c>
      <c r="E2760" t="s">
        <v>223</v>
      </c>
      <c r="F2760">
        <v>25</v>
      </c>
      <c r="G2760" t="s">
        <v>77</v>
      </c>
      <c r="H2760">
        <v>4</v>
      </c>
      <c r="I2760">
        <v>1</v>
      </c>
      <c r="J2760">
        <v>2</v>
      </c>
      <c r="K2760">
        <v>-4</v>
      </c>
      <c r="L2760">
        <v>0</v>
      </c>
      <c r="M2760">
        <v>-2</v>
      </c>
      <c r="N2760">
        <v>-2</v>
      </c>
      <c r="O2760">
        <v>-1</v>
      </c>
      <c r="P2760">
        <v>0.5</v>
      </c>
      <c r="Q2760">
        <v>15</v>
      </c>
      <c r="R2760">
        <v>8</v>
      </c>
      <c r="S2760">
        <v>101</v>
      </c>
      <c r="T2760">
        <v>12.6</v>
      </c>
      <c r="U2760">
        <v>0</v>
      </c>
      <c r="V2760">
        <v>23</v>
      </c>
      <c r="W2760">
        <v>2</v>
      </c>
      <c r="X2760">
        <v>25.3</v>
      </c>
      <c r="Y2760" s="2">
        <v>0.53300000000000003</v>
      </c>
      <c r="Z2760">
        <v>97</v>
      </c>
      <c r="AA2760">
        <v>0</v>
      </c>
      <c r="AB2760">
        <v>2</v>
      </c>
    </row>
    <row r="2761" spans="1:28" x14ac:dyDescent="0.25">
      <c r="A2761">
        <v>2007</v>
      </c>
      <c r="B2761">
        <v>252</v>
      </c>
      <c r="C2761" t="s">
        <v>1278</v>
      </c>
      <c r="D2761" t="str">
        <f>IFERROR(INDEX('Draft Master List'!E:F,MATCH(C2761,'Draft Master List'!E:E,0),2),"N/A")</f>
        <v>N/A</v>
      </c>
      <c r="E2761" t="s">
        <v>0</v>
      </c>
      <c r="F2761">
        <v>25</v>
      </c>
      <c r="G2761" t="s">
        <v>74</v>
      </c>
      <c r="H2761">
        <v>16</v>
      </c>
      <c r="I2761">
        <v>9</v>
      </c>
      <c r="J2761">
        <v>2</v>
      </c>
      <c r="K2761">
        <v>20</v>
      </c>
      <c r="L2761">
        <v>0</v>
      </c>
      <c r="M2761">
        <v>15</v>
      </c>
      <c r="N2761">
        <v>10</v>
      </c>
      <c r="O2761">
        <v>1.3</v>
      </c>
      <c r="P2761">
        <v>0.1</v>
      </c>
      <c r="Q2761">
        <v>43</v>
      </c>
      <c r="R2761">
        <v>20</v>
      </c>
      <c r="S2761">
        <v>409</v>
      </c>
      <c r="T2761">
        <v>20.5</v>
      </c>
      <c r="U2761">
        <v>3</v>
      </c>
      <c r="V2761">
        <v>54</v>
      </c>
      <c r="W2761">
        <v>1.3</v>
      </c>
      <c r="X2761">
        <v>25.6</v>
      </c>
      <c r="Y2761" s="2">
        <v>0.46500000000000002</v>
      </c>
      <c r="Z2761">
        <v>429</v>
      </c>
      <c r="AA2761">
        <v>3</v>
      </c>
      <c r="AB2761">
        <v>0</v>
      </c>
    </row>
    <row r="2762" spans="1:28" x14ac:dyDescent="0.25">
      <c r="A2762">
        <v>2007</v>
      </c>
      <c r="B2762">
        <v>253</v>
      </c>
      <c r="C2762" t="s">
        <v>466</v>
      </c>
      <c r="D2762" t="str">
        <f>IFERROR(INDEX('Draft Master List'!E:F,MATCH(C2762,'Draft Master List'!E:E,0),2),"N/A")</f>
        <v>992007</v>
      </c>
      <c r="E2762" t="s">
        <v>16</v>
      </c>
      <c r="F2762">
        <v>24</v>
      </c>
      <c r="G2762" t="s">
        <v>77</v>
      </c>
      <c r="H2762">
        <v>16</v>
      </c>
      <c r="I2762">
        <v>2</v>
      </c>
      <c r="J2762">
        <v>2</v>
      </c>
      <c r="K2762">
        <v>3</v>
      </c>
      <c r="L2762">
        <v>0</v>
      </c>
      <c r="M2762">
        <v>8</v>
      </c>
      <c r="N2762">
        <v>1.5</v>
      </c>
      <c r="O2762">
        <v>0.2</v>
      </c>
      <c r="P2762">
        <v>0.1</v>
      </c>
      <c r="Q2762">
        <v>8</v>
      </c>
      <c r="R2762">
        <v>6</v>
      </c>
      <c r="S2762">
        <v>47</v>
      </c>
      <c r="T2762">
        <v>7.8</v>
      </c>
      <c r="U2762">
        <v>0</v>
      </c>
      <c r="V2762">
        <v>16</v>
      </c>
      <c r="W2762">
        <v>0.4</v>
      </c>
      <c r="X2762">
        <v>2.9</v>
      </c>
      <c r="Y2762" s="2">
        <v>0.75</v>
      </c>
      <c r="Z2762">
        <v>50</v>
      </c>
      <c r="AA2762">
        <v>0</v>
      </c>
      <c r="AB2762">
        <v>4</v>
      </c>
    </row>
    <row r="2763" spans="1:28" x14ac:dyDescent="0.25">
      <c r="A2763">
        <v>2007</v>
      </c>
      <c r="B2763">
        <v>254</v>
      </c>
      <c r="C2763" t="s">
        <v>1503</v>
      </c>
      <c r="D2763" t="str">
        <f>IFERROR(INDEX('Draft Master List'!E:F,MATCH(C2763,'Draft Master List'!E:E,0),2),"N/A")</f>
        <v>N/A</v>
      </c>
      <c r="E2763" t="s">
        <v>15</v>
      </c>
      <c r="F2763">
        <v>23</v>
      </c>
      <c r="H2763">
        <v>16</v>
      </c>
      <c r="I2763">
        <v>0</v>
      </c>
      <c r="J2763">
        <v>2</v>
      </c>
      <c r="K2763">
        <v>2</v>
      </c>
      <c r="L2763">
        <v>0</v>
      </c>
      <c r="M2763">
        <v>1</v>
      </c>
      <c r="N2763">
        <v>1</v>
      </c>
      <c r="O2763">
        <v>0.1</v>
      </c>
      <c r="P2763">
        <v>0.1</v>
      </c>
      <c r="Q2763">
        <v>24</v>
      </c>
      <c r="R2763">
        <v>16</v>
      </c>
      <c r="S2763">
        <v>143</v>
      </c>
      <c r="T2763">
        <v>8.9</v>
      </c>
      <c r="U2763">
        <v>1</v>
      </c>
      <c r="V2763">
        <v>22</v>
      </c>
      <c r="W2763">
        <v>1</v>
      </c>
      <c r="X2763">
        <v>8.9</v>
      </c>
      <c r="Y2763" s="2">
        <v>0.66700000000000004</v>
      </c>
      <c r="Z2763">
        <v>145</v>
      </c>
      <c r="AA2763">
        <v>1</v>
      </c>
      <c r="AB2763">
        <v>3</v>
      </c>
    </row>
    <row r="2764" spans="1:28" x14ac:dyDescent="0.25">
      <c r="A2764">
        <v>2007</v>
      </c>
      <c r="B2764">
        <v>255</v>
      </c>
      <c r="C2764" t="s">
        <v>1448</v>
      </c>
      <c r="D2764" t="str">
        <f>IFERROR(INDEX('Draft Master List'!E:F,MATCH(C2764,'Draft Master List'!E:E,0),2),"N/A")</f>
        <v>N/A</v>
      </c>
      <c r="E2764" t="s">
        <v>28</v>
      </c>
      <c r="F2764">
        <v>25</v>
      </c>
      <c r="G2764" t="s">
        <v>77</v>
      </c>
      <c r="H2764">
        <v>9</v>
      </c>
      <c r="I2764">
        <v>2</v>
      </c>
      <c r="J2764">
        <v>2</v>
      </c>
      <c r="K2764">
        <v>37</v>
      </c>
      <c r="L2764">
        <v>0</v>
      </c>
      <c r="M2764">
        <v>19</v>
      </c>
      <c r="N2764">
        <v>18.5</v>
      </c>
      <c r="O2764">
        <v>4.0999999999999996</v>
      </c>
      <c r="P2764">
        <v>0.2</v>
      </c>
      <c r="Q2764">
        <v>34</v>
      </c>
      <c r="R2764">
        <v>21</v>
      </c>
      <c r="S2764">
        <v>248</v>
      </c>
      <c r="T2764">
        <v>11.8</v>
      </c>
      <c r="U2764">
        <v>2</v>
      </c>
      <c r="V2764">
        <v>35</v>
      </c>
      <c r="W2764">
        <v>2.2999999999999998</v>
      </c>
      <c r="X2764">
        <v>27.6</v>
      </c>
      <c r="Y2764" s="2">
        <v>0.61799999999999999</v>
      </c>
      <c r="Z2764">
        <v>285</v>
      </c>
      <c r="AA2764">
        <v>2</v>
      </c>
      <c r="AB2764">
        <v>1</v>
      </c>
    </row>
    <row r="2765" spans="1:28" x14ac:dyDescent="0.25">
      <c r="A2765">
        <v>2007</v>
      </c>
      <c r="B2765">
        <v>256</v>
      </c>
      <c r="C2765" t="s">
        <v>1504</v>
      </c>
      <c r="D2765" t="str">
        <f>IFERROR(INDEX('Draft Master List'!E:F,MATCH(C2765,'Draft Master List'!E:E,0),2),"N/A")</f>
        <v>N/A</v>
      </c>
      <c r="E2765" t="s">
        <v>34</v>
      </c>
      <c r="F2765">
        <v>25</v>
      </c>
      <c r="H2765">
        <v>13</v>
      </c>
      <c r="I2765">
        <v>0</v>
      </c>
      <c r="J2765">
        <v>2</v>
      </c>
      <c r="K2765">
        <v>4</v>
      </c>
      <c r="L2765">
        <v>0</v>
      </c>
      <c r="M2765">
        <v>3</v>
      </c>
      <c r="N2765">
        <v>2</v>
      </c>
      <c r="O2765">
        <v>0.3</v>
      </c>
      <c r="P2765">
        <v>0.2</v>
      </c>
      <c r="Z2765">
        <v>4</v>
      </c>
      <c r="AA2765">
        <v>0</v>
      </c>
      <c r="AB2765">
        <v>0</v>
      </c>
    </row>
    <row r="2766" spans="1:28" x14ac:dyDescent="0.25">
      <c r="A2766">
        <v>2007</v>
      </c>
      <c r="B2766">
        <v>257</v>
      </c>
      <c r="C2766" t="s">
        <v>1201</v>
      </c>
      <c r="D2766" t="str">
        <f>IFERROR(INDEX('Draft Master List'!E:F,MATCH(C2766,'Draft Master List'!E:E,0),2),"N/A")</f>
        <v>N/A</v>
      </c>
      <c r="E2766" t="s">
        <v>23</v>
      </c>
      <c r="F2766">
        <v>26</v>
      </c>
      <c r="G2766" t="s">
        <v>212</v>
      </c>
      <c r="H2766">
        <v>16</v>
      </c>
      <c r="I2766">
        <v>12</v>
      </c>
      <c r="J2766">
        <v>2</v>
      </c>
      <c r="K2766">
        <v>2</v>
      </c>
      <c r="L2766">
        <v>1</v>
      </c>
      <c r="M2766">
        <v>1</v>
      </c>
      <c r="N2766">
        <v>1</v>
      </c>
      <c r="O2766">
        <v>0.1</v>
      </c>
      <c r="P2766">
        <v>0.1</v>
      </c>
      <c r="Q2766">
        <v>33</v>
      </c>
      <c r="R2766">
        <v>25</v>
      </c>
      <c r="S2766">
        <v>108</v>
      </c>
      <c r="T2766">
        <v>4.3</v>
      </c>
      <c r="U2766">
        <v>2</v>
      </c>
      <c r="V2766">
        <v>15</v>
      </c>
      <c r="W2766">
        <v>1.6</v>
      </c>
      <c r="X2766">
        <v>6.8</v>
      </c>
      <c r="Y2766" s="2">
        <v>0.75800000000000001</v>
      </c>
      <c r="Z2766">
        <v>110</v>
      </c>
      <c r="AA2766">
        <v>3</v>
      </c>
      <c r="AB2766">
        <v>2</v>
      </c>
    </row>
    <row r="2767" spans="1:28" x14ac:dyDescent="0.25">
      <c r="A2767">
        <v>2007</v>
      </c>
      <c r="B2767">
        <v>258</v>
      </c>
      <c r="C2767" t="s">
        <v>707</v>
      </c>
      <c r="D2767" t="str">
        <f>IFERROR(INDEX('Draft Master List'!E:F,MATCH(C2767,'Draft Master List'!E:E,0),2),"N/A")</f>
        <v>N/A</v>
      </c>
      <c r="E2767" t="s">
        <v>0</v>
      </c>
      <c r="F2767">
        <v>24</v>
      </c>
      <c r="G2767" t="s">
        <v>77</v>
      </c>
      <c r="H2767">
        <v>16</v>
      </c>
      <c r="I2767">
        <v>4</v>
      </c>
      <c r="J2767">
        <v>2</v>
      </c>
      <c r="K2767">
        <v>7</v>
      </c>
      <c r="L2767">
        <v>1</v>
      </c>
      <c r="M2767">
        <v>7</v>
      </c>
      <c r="N2767">
        <v>3.5</v>
      </c>
      <c r="O2767">
        <v>0.4</v>
      </c>
      <c r="P2767">
        <v>0.1</v>
      </c>
      <c r="Q2767">
        <v>50</v>
      </c>
      <c r="R2767">
        <v>32</v>
      </c>
      <c r="S2767">
        <v>302</v>
      </c>
      <c r="T2767">
        <v>9.4</v>
      </c>
      <c r="U2767">
        <v>2</v>
      </c>
      <c r="V2767">
        <v>22</v>
      </c>
      <c r="W2767">
        <v>2</v>
      </c>
      <c r="X2767">
        <v>18.899999999999999</v>
      </c>
      <c r="Y2767" s="2">
        <v>0.64</v>
      </c>
      <c r="Z2767">
        <v>309</v>
      </c>
      <c r="AA2767">
        <v>3</v>
      </c>
      <c r="AB2767">
        <v>2</v>
      </c>
    </row>
    <row r="2768" spans="1:28" x14ac:dyDescent="0.25">
      <c r="A2768">
        <v>2007</v>
      </c>
      <c r="B2768">
        <v>259</v>
      </c>
      <c r="C2768" t="s">
        <v>1505</v>
      </c>
      <c r="D2768" t="str">
        <f>IFERROR(INDEX('Draft Master List'!E:F,MATCH(C2768,'Draft Master List'!E:E,0),2),"N/A")</f>
        <v>N/A</v>
      </c>
      <c r="E2768" t="s">
        <v>0</v>
      </c>
      <c r="F2768">
        <v>33</v>
      </c>
      <c r="G2768" t="s">
        <v>77</v>
      </c>
      <c r="H2768">
        <v>16</v>
      </c>
      <c r="I2768">
        <v>5</v>
      </c>
      <c r="J2768">
        <v>2</v>
      </c>
      <c r="K2768">
        <v>-5</v>
      </c>
      <c r="L2768">
        <v>0</v>
      </c>
      <c r="M2768">
        <v>1</v>
      </c>
      <c r="N2768">
        <v>-2.5</v>
      </c>
      <c r="O2768">
        <v>-0.3</v>
      </c>
      <c r="P2768">
        <v>0.1</v>
      </c>
      <c r="Q2768">
        <v>87</v>
      </c>
      <c r="R2768">
        <v>54</v>
      </c>
      <c r="S2768">
        <v>792</v>
      </c>
      <c r="T2768">
        <v>14.7</v>
      </c>
      <c r="U2768">
        <v>3</v>
      </c>
      <c r="V2768">
        <v>58</v>
      </c>
      <c r="W2768">
        <v>3.4</v>
      </c>
      <c r="X2768">
        <v>49.5</v>
      </c>
      <c r="Y2768" s="2">
        <v>0.621</v>
      </c>
      <c r="Z2768">
        <v>787</v>
      </c>
      <c r="AA2768">
        <v>3</v>
      </c>
      <c r="AB2768">
        <v>2</v>
      </c>
    </row>
    <row r="2769" spans="1:28" x14ac:dyDescent="0.25">
      <c r="A2769">
        <v>2007</v>
      </c>
      <c r="B2769">
        <v>260</v>
      </c>
      <c r="C2769" t="s">
        <v>468</v>
      </c>
      <c r="D2769" t="str">
        <f>IFERROR(INDEX('Draft Master List'!E:F,MATCH(C2769,'Draft Master List'!E:E,0),2),"N/A")</f>
        <v>N/A</v>
      </c>
      <c r="E2769" t="s">
        <v>4</v>
      </c>
      <c r="F2769">
        <v>24</v>
      </c>
      <c r="G2769" t="s">
        <v>213</v>
      </c>
      <c r="H2769">
        <v>16</v>
      </c>
      <c r="I2769">
        <v>0</v>
      </c>
      <c r="J2769">
        <v>2</v>
      </c>
      <c r="K2769">
        <v>-2</v>
      </c>
      <c r="L2769">
        <v>0</v>
      </c>
      <c r="M2769">
        <v>0</v>
      </c>
      <c r="N2769">
        <v>-1</v>
      </c>
      <c r="O2769">
        <v>-0.1</v>
      </c>
      <c r="P2769">
        <v>0.1</v>
      </c>
      <c r="Z2769">
        <v>-2</v>
      </c>
      <c r="AA2769">
        <v>0</v>
      </c>
      <c r="AB2769">
        <v>1</v>
      </c>
    </row>
    <row r="2770" spans="1:28" x14ac:dyDescent="0.25">
      <c r="A2770">
        <v>2007</v>
      </c>
      <c r="B2770">
        <v>261</v>
      </c>
      <c r="C2770" t="s">
        <v>632</v>
      </c>
      <c r="D2770" t="str">
        <f>IFERROR(INDEX('Draft Master List'!E:F,MATCH(C2770,'Draft Master List'!E:E,0),2),"N/A")</f>
        <v>N/A</v>
      </c>
      <c r="E2770" t="s">
        <v>26</v>
      </c>
      <c r="F2770">
        <v>28</v>
      </c>
      <c r="H2770">
        <v>2</v>
      </c>
      <c r="I2770">
        <v>0</v>
      </c>
      <c r="J2770">
        <v>2</v>
      </c>
      <c r="K2770">
        <v>6</v>
      </c>
      <c r="L2770">
        <v>0</v>
      </c>
      <c r="M2770">
        <v>4</v>
      </c>
      <c r="N2770">
        <v>3</v>
      </c>
      <c r="O2770">
        <v>3</v>
      </c>
      <c r="P2770">
        <v>1</v>
      </c>
      <c r="Z2770">
        <v>6</v>
      </c>
      <c r="AA2770">
        <v>0</v>
      </c>
      <c r="AB2770">
        <v>2</v>
      </c>
    </row>
    <row r="2771" spans="1:28" x14ac:dyDescent="0.25">
      <c r="A2771">
        <v>2007</v>
      </c>
      <c r="B2771">
        <v>262</v>
      </c>
      <c r="C2771" t="s">
        <v>621</v>
      </c>
      <c r="D2771" t="str">
        <f>IFERROR(INDEX('Draft Master List'!E:F,MATCH(C2771,'Draft Master List'!E:E,0),2),"N/A")</f>
        <v>N/A</v>
      </c>
      <c r="E2771" t="s">
        <v>10</v>
      </c>
      <c r="F2771">
        <v>30</v>
      </c>
      <c r="H2771">
        <v>4</v>
      </c>
      <c r="I2771">
        <v>0</v>
      </c>
      <c r="J2771">
        <v>2</v>
      </c>
      <c r="K2771">
        <v>5</v>
      </c>
      <c r="L2771">
        <v>0</v>
      </c>
      <c r="M2771">
        <v>5</v>
      </c>
      <c r="N2771">
        <v>2.5</v>
      </c>
      <c r="O2771">
        <v>1.3</v>
      </c>
      <c r="P2771">
        <v>0.5</v>
      </c>
      <c r="Z2771">
        <v>5</v>
      </c>
      <c r="AA2771">
        <v>0</v>
      </c>
      <c r="AB2771">
        <v>2</v>
      </c>
    </row>
    <row r="2772" spans="1:28" x14ac:dyDescent="0.25">
      <c r="A2772">
        <v>2007</v>
      </c>
      <c r="B2772">
        <v>263</v>
      </c>
      <c r="C2772" t="s">
        <v>673</v>
      </c>
      <c r="D2772" t="str">
        <f>IFERROR(INDEX('Draft Master List'!E:F,MATCH(C2772,'Draft Master List'!E:E,0),2),"N/A")</f>
        <v>N/A</v>
      </c>
      <c r="E2772" t="s">
        <v>5</v>
      </c>
      <c r="F2772">
        <v>26</v>
      </c>
      <c r="G2772" t="s">
        <v>213</v>
      </c>
      <c r="H2772">
        <v>16</v>
      </c>
      <c r="I2772">
        <v>0</v>
      </c>
      <c r="J2772">
        <v>2</v>
      </c>
      <c r="K2772">
        <v>7</v>
      </c>
      <c r="L2772">
        <v>0</v>
      </c>
      <c r="M2772">
        <v>7</v>
      </c>
      <c r="N2772">
        <v>3.5</v>
      </c>
      <c r="O2772">
        <v>0.4</v>
      </c>
      <c r="P2772">
        <v>0.1</v>
      </c>
      <c r="Z2772">
        <v>7</v>
      </c>
      <c r="AA2772">
        <v>0</v>
      </c>
      <c r="AB2772">
        <v>1</v>
      </c>
    </row>
    <row r="2773" spans="1:28" x14ac:dyDescent="0.25">
      <c r="A2773">
        <v>2007</v>
      </c>
      <c r="B2773">
        <v>264</v>
      </c>
      <c r="C2773" t="s">
        <v>1506</v>
      </c>
      <c r="D2773" t="str">
        <f>IFERROR(INDEX('Draft Master List'!E:F,MATCH(C2773,'Draft Master List'!E:E,0),2),"N/A")</f>
        <v>N/A</v>
      </c>
      <c r="E2773" t="s">
        <v>26</v>
      </c>
      <c r="F2773">
        <v>29</v>
      </c>
      <c r="G2773" t="s">
        <v>77</v>
      </c>
      <c r="H2773">
        <v>8</v>
      </c>
      <c r="I2773">
        <v>5</v>
      </c>
      <c r="J2773">
        <v>2</v>
      </c>
      <c r="K2773">
        <v>-3</v>
      </c>
      <c r="L2773">
        <v>0</v>
      </c>
      <c r="M2773">
        <v>-1</v>
      </c>
      <c r="N2773">
        <v>-1.5</v>
      </c>
      <c r="O2773">
        <v>-0.4</v>
      </c>
      <c r="P2773">
        <v>0.3</v>
      </c>
      <c r="Q2773">
        <v>50</v>
      </c>
      <c r="R2773">
        <v>26</v>
      </c>
      <c r="S2773">
        <v>287</v>
      </c>
      <c r="T2773">
        <v>11</v>
      </c>
      <c r="U2773">
        <v>0</v>
      </c>
      <c r="V2773">
        <v>24</v>
      </c>
      <c r="W2773">
        <v>3.3</v>
      </c>
      <c r="X2773">
        <v>35.9</v>
      </c>
      <c r="Y2773" s="2">
        <v>0.52</v>
      </c>
      <c r="Z2773">
        <v>284</v>
      </c>
      <c r="AA2773">
        <v>0</v>
      </c>
      <c r="AB2773">
        <v>0</v>
      </c>
    </row>
    <row r="2774" spans="1:28" x14ac:dyDescent="0.25">
      <c r="A2774">
        <v>2007</v>
      </c>
      <c r="B2774">
        <v>265</v>
      </c>
      <c r="C2774" t="s">
        <v>1469</v>
      </c>
      <c r="D2774" t="str">
        <f>IFERROR(INDEX('Draft Master List'!E:F,MATCH(C2774,'Draft Master List'!E:E,0),2),"N/A")</f>
        <v>N/A</v>
      </c>
      <c r="E2774" t="s">
        <v>12</v>
      </c>
      <c r="F2774">
        <v>26</v>
      </c>
      <c r="G2774" t="s">
        <v>74</v>
      </c>
      <c r="H2774">
        <v>12</v>
      </c>
      <c r="I2774">
        <v>12</v>
      </c>
      <c r="J2774">
        <v>2</v>
      </c>
      <c r="K2774">
        <v>1</v>
      </c>
      <c r="L2774">
        <v>0</v>
      </c>
      <c r="M2774">
        <v>9</v>
      </c>
      <c r="N2774">
        <v>0.5</v>
      </c>
      <c r="O2774">
        <v>0.1</v>
      </c>
      <c r="P2774">
        <v>0.2</v>
      </c>
      <c r="Q2774">
        <v>105</v>
      </c>
      <c r="R2774">
        <v>64</v>
      </c>
      <c r="S2774">
        <v>838</v>
      </c>
      <c r="T2774">
        <v>13.1</v>
      </c>
      <c r="U2774">
        <v>5</v>
      </c>
      <c r="V2774">
        <v>91</v>
      </c>
      <c r="W2774">
        <v>5.3</v>
      </c>
      <c r="X2774">
        <v>69.8</v>
      </c>
      <c r="Y2774" s="2">
        <v>0.61</v>
      </c>
      <c r="Z2774">
        <v>839</v>
      </c>
      <c r="AA2774">
        <v>5</v>
      </c>
      <c r="AB2774">
        <v>2</v>
      </c>
    </row>
    <row r="2775" spans="1:28" x14ac:dyDescent="0.25">
      <c r="A2775">
        <v>2007</v>
      </c>
      <c r="B2775">
        <v>266</v>
      </c>
      <c r="C2775" t="s">
        <v>1507</v>
      </c>
      <c r="D2775" t="str">
        <f>IFERROR(INDEX('Draft Master List'!E:F,MATCH(C2775,'Draft Master List'!E:E,0),2),"N/A")</f>
        <v>N/A</v>
      </c>
      <c r="E2775" t="s">
        <v>28</v>
      </c>
      <c r="F2775">
        <v>26</v>
      </c>
      <c r="G2775" t="s">
        <v>74</v>
      </c>
      <c r="H2775">
        <v>16</v>
      </c>
      <c r="I2775">
        <v>14</v>
      </c>
      <c r="J2775">
        <v>2</v>
      </c>
      <c r="K2775">
        <v>-17</v>
      </c>
      <c r="L2775">
        <v>0</v>
      </c>
      <c r="M2775">
        <v>-6</v>
      </c>
      <c r="N2775">
        <v>-8.5</v>
      </c>
      <c r="O2775">
        <v>-1.1000000000000001</v>
      </c>
      <c r="P2775">
        <v>0.1</v>
      </c>
      <c r="Q2775">
        <v>93</v>
      </c>
      <c r="R2775">
        <v>55</v>
      </c>
      <c r="S2775">
        <v>719</v>
      </c>
      <c r="T2775">
        <v>13.1</v>
      </c>
      <c r="U2775">
        <v>4</v>
      </c>
      <c r="V2775">
        <v>48</v>
      </c>
      <c r="W2775">
        <v>3.4</v>
      </c>
      <c r="X2775">
        <v>44.9</v>
      </c>
      <c r="Y2775" s="2">
        <v>0.59099999999999997</v>
      </c>
      <c r="Z2775">
        <v>702</v>
      </c>
      <c r="AA2775">
        <v>4</v>
      </c>
      <c r="AB2775">
        <v>0</v>
      </c>
    </row>
    <row r="2776" spans="1:28" x14ac:dyDescent="0.25">
      <c r="A2776">
        <v>2007</v>
      </c>
      <c r="B2776">
        <v>267</v>
      </c>
      <c r="C2776" t="s">
        <v>1470</v>
      </c>
      <c r="D2776" t="str">
        <f>IFERROR(INDEX('Draft Master List'!E:F,MATCH(C2776,'Draft Master List'!E:E,0),2),"N/A")</f>
        <v>N/A</v>
      </c>
      <c r="E2776" t="s">
        <v>18</v>
      </c>
      <c r="F2776">
        <v>24</v>
      </c>
      <c r="G2776" t="s">
        <v>74</v>
      </c>
      <c r="H2776">
        <v>11</v>
      </c>
      <c r="I2776">
        <v>8</v>
      </c>
      <c r="J2776">
        <v>2</v>
      </c>
      <c r="K2776">
        <v>29</v>
      </c>
      <c r="L2776">
        <v>0</v>
      </c>
      <c r="M2776">
        <v>26</v>
      </c>
      <c r="N2776">
        <v>14.5</v>
      </c>
      <c r="O2776">
        <v>2.6</v>
      </c>
      <c r="P2776">
        <v>0.2</v>
      </c>
      <c r="Q2776">
        <v>39</v>
      </c>
      <c r="R2776">
        <v>18</v>
      </c>
      <c r="S2776">
        <v>240</v>
      </c>
      <c r="T2776">
        <v>13.3</v>
      </c>
      <c r="U2776">
        <v>1</v>
      </c>
      <c r="V2776">
        <v>60</v>
      </c>
      <c r="W2776">
        <v>1.6</v>
      </c>
      <c r="X2776">
        <v>21.8</v>
      </c>
      <c r="Y2776" s="2">
        <v>0.46200000000000002</v>
      </c>
      <c r="Z2776">
        <v>269</v>
      </c>
      <c r="AA2776">
        <v>1</v>
      </c>
      <c r="AB2776">
        <v>0</v>
      </c>
    </row>
    <row r="2777" spans="1:28" x14ac:dyDescent="0.25">
      <c r="A2777">
        <v>2007</v>
      </c>
      <c r="B2777">
        <v>268</v>
      </c>
      <c r="C2777" t="s">
        <v>675</v>
      </c>
      <c r="D2777" t="str">
        <f>IFERROR(INDEX('Draft Master List'!E:F,MATCH(C2777,'Draft Master List'!E:E,0),2),"N/A")</f>
        <v>N/A</v>
      </c>
      <c r="E2777" t="s">
        <v>24</v>
      </c>
      <c r="F2777">
        <v>29</v>
      </c>
      <c r="G2777" t="s">
        <v>1508</v>
      </c>
      <c r="H2777">
        <v>16</v>
      </c>
      <c r="I2777">
        <v>1</v>
      </c>
      <c r="J2777">
        <v>2</v>
      </c>
      <c r="K2777">
        <v>37</v>
      </c>
      <c r="L2777">
        <v>0</v>
      </c>
      <c r="M2777">
        <v>37</v>
      </c>
      <c r="N2777">
        <v>18.5</v>
      </c>
      <c r="O2777">
        <v>2.2999999999999998</v>
      </c>
      <c r="P2777">
        <v>0.1</v>
      </c>
      <c r="Q2777">
        <v>30</v>
      </c>
      <c r="R2777">
        <v>18</v>
      </c>
      <c r="S2777">
        <v>207</v>
      </c>
      <c r="T2777">
        <v>11.5</v>
      </c>
      <c r="U2777">
        <v>1</v>
      </c>
      <c r="V2777">
        <v>18</v>
      </c>
      <c r="W2777">
        <v>1.1000000000000001</v>
      </c>
      <c r="X2777">
        <v>12.9</v>
      </c>
      <c r="Y2777" s="2">
        <v>0.6</v>
      </c>
      <c r="Z2777">
        <v>244</v>
      </c>
      <c r="AA2777">
        <v>1</v>
      </c>
      <c r="AB2777">
        <v>0</v>
      </c>
    </row>
    <row r="2778" spans="1:28" x14ac:dyDescent="0.25">
      <c r="A2778">
        <v>2007</v>
      </c>
      <c r="B2778">
        <v>269</v>
      </c>
      <c r="C2778" t="s">
        <v>1509</v>
      </c>
      <c r="D2778" t="str">
        <f>IFERROR(INDEX('Draft Master List'!E:F,MATCH(C2778,'Draft Master List'!E:E,0),2),"N/A")</f>
        <v>N/A</v>
      </c>
      <c r="E2778" t="s">
        <v>64</v>
      </c>
      <c r="F2778">
        <v>29</v>
      </c>
      <c r="G2778" t="s">
        <v>213</v>
      </c>
      <c r="H2778">
        <v>12</v>
      </c>
      <c r="I2778">
        <v>0</v>
      </c>
      <c r="J2778">
        <v>2</v>
      </c>
      <c r="K2778">
        <v>-3</v>
      </c>
      <c r="L2778">
        <v>0</v>
      </c>
      <c r="M2778">
        <v>0</v>
      </c>
      <c r="N2778">
        <v>-1.5</v>
      </c>
      <c r="O2778">
        <v>-0.3</v>
      </c>
      <c r="P2778">
        <v>0.2</v>
      </c>
      <c r="Z2778">
        <v>-3</v>
      </c>
      <c r="AA2778">
        <v>0</v>
      </c>
      <c r="AB2778">
        <v>1</v>
      </c>
    </row>
    <row r="2779" spans="1:28" x14ac:dyDescent="0.25">
      <c r="A2779">
        <v>2007</v>
      </c>
      <c r="B2779">
        <v>270</v>
      </c>
      <c r="C2779" t="s">
        <v>531</v>
      </c>
      <c r="D2779" t="str">
        <f>IFERROR(INDEX('Draft Master List'!E:F,MATCH(C2779,'Draft Master List'!E:E,0),2),"N/A")</f>
        <v>1092006</v>
      </c>
      <c r="E2779" t="s">
        <v>6</v>
      </c>
      <c r="F2779">
        <v>24</v>
      </c>
      <c r="G2779" t="s">
        <v>832</v>
      </c>
      <c r="H2779">
        <v>15</v>
      </c>
      <c r="I2779">
        <v>5</v>
      </c>
      <c r="J2779">
        <v>1</v>
      </c>
      <c r="K2779">
        <v>1</v>
      </c>
      <c r="L2779">
        <v>0</v>
      </c>
      <c r="M2779">
        <v>1</v>
      </c>
      <c r="N2779">
        <v>1</v>
      </c>
      <c r="O2779">
        <v>0.1</v>
      </c>
      <c r="P2779">
        <v>0.1</v>
      </c>
      <c r="Q2779">
        <v>33</v>
      </c>
      <c r="R2779">
        <v>23</v>
      </c>
      <c r="S2779">
        <v>267</v>
      </c>
      <c r="T2779">
        <v>11.6</v>
      </c>
      <c r="U2779">
        <v>2</v>
      </c>
      <c r="V2779">
        <v>31</v>
      </c>
      <c r="W2779">
        <v>1.5</v>
      </c>
      <c r="X2779">
        <v>17.8</v>
      </c>
      <c r="Y2779" s="2">
        <v>0.69699999999999995</v>
      </c>
      <c r="Z2779">
        <v>268</v>
      </c>
      <c r="AA2779">
        <v>2</v>
      </c>
      <c r="AB2779">
        <v>0</v>
      </c>
    </row>
    <row r="2780" spans="1:28" x14ac:dyDescent="0.25">
      <c r="A2780">
        <v>2007</v>
      </c>
      <c r="B2780">
        <v>271</v>
      </c>
      <c r="C2780" t="s">
        <v>1510</v>
      </c>
      <c r="D2780" t="str">
        <f>IFERROR(INDEX('Draft Master List'!E:F,MATCH(C2780,'Draft Master List'!E:E,0),2),"N/A")</f>
        <v>N/A</v>
      </c>
      <c r="E2780" t="s">
        <v>669</v>
      </c>
      <c r="F2780">
        <v>24</v>
      </c>
      <c r="H2780">
        <v>5</v>
      </c>
      <c r="I2780">
        <v>0</v>
      </c>
      <c r="J2780">
        <v>1</v>
      </c>
      <c r="K2780">
        <v>3</v>
      </c>
      <c r="L2780">
        <v>0</v>
      </c>
      <c r="M2780">
        <v>3</v>
      </c>
      <c r="N2780">
        <v>3</v>
      </c>
      <c r="O2780">
        <v>0.6</v>
      </c>
      <c r="P2780">
        <v>0.2</v>
      </c>
      <c r="Q2780">
        <v>3</v>
      </c>
      <c r="R2780">
        <v>2</v>
      </c>
      <c r="S2780">
        <v>13</v>
      </c>
      <c r="T2780">
        <v>6.5</v>
      </c>
      <c r="U2780">
        <v>0</v>
      </c>
      <c r="V2780">
        <v>7</v>
      </c>
      <c r="W2780">
        <v>0.4</v>
      </c>
      <c r="X2780">
        <v>2.6</v>
      </c>
      <c r="Y2780" s="2">
        <v>0.66700000000000004</v>
      </c>
      <c r="Z2780">
        <v>16</v>
      </c>
      <c r="AA2780">
        <v>0</v>
      </c>
      <c r="AB2780">
        <v>0</v>
      </c>
    </row>
    <row r="2781" spans="1:28" x14ac:dyDescent="0.25">
      <c r="A2781">
        <v>2007</v>
      </c>
      <c r="B2781">
        <v>272</v>
      </c>
      <c r="C2781" t="s">
        <v>1511</v>
      </c>
      <c r="D2781" t="str">
        <f>IFERROR(INDEX('Draft Master List'!E:F,MATCH(C2781,'Draft Master List'!E:E,0),2),"N/A")</f>
        <v>N/A</v>
      </c>
      <c r="E2781" t="s">
        <v>28</v>
      </c>
      <c r="F2781">
        <v>26</v>
      </c>
      <c r="G2781" t="s">
        <v>1512</v>
      </c>
      <c r="H2781">
        <v>16</v>
      </c>
      <c r="I2781">
        <v>16</v>
      </c>
      <c r="J2781">
        <v>1</v>
      </c>
      <c r="K2781">
        <v>-15</v>
      </c>
      <c r="L2781">
        <v>0</v>
      </c>
      <c r="M2781">
        <v>-15</v>
      </c>
      <c r="N2781">
        <v>-15</v>
      </c>
      <c r="O2781">
        <v>-0.9</v>
      </c>
      <c r="P2781">
        <v>0.1</v>
      </c>
      <c r="Z2781">
        <v>-15</v>
      </c>
      <c r="AA2781">
        <v>0</v>
      </c>
      <c r="AB2781">
        <v>1</v>
      </c>
    </row>
    <row r="2782" spans="1:28" x14ac:dyDescent="0.25">
      <c r="A2782">
        <v>2007</v>
      </c>
      <c r="B2782">
        <v>273</v>
      </c>
      <c r="C2782" t="s">
        <v>1454</v>
      </c>
      <c r="D2782" t="str">
        <f>IFERROR(INDEX('Draft Master List'!E:F,MATCH(C2782,'Draft Master List'!E:E,0),2),"N/A")</f>
        <v>N/A</v>
      </c>
      <c r="E2782" t="s">
        <v>10</v>
      </c>
      <c r="F2782">
        <v>35</v>
      </c>
      <c r="G2782" t="s">
        <v>715</v>
      </c>
      <c r="H2782">
        <v>5</v>
      </c>
      <c r="I2782">
        <v>0</v>
      </c>
      <c r="J2782">
        <v>1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0.2</v>
      </c>
      <c r="Z2782">
        <v>0</v>
      </c>
      <c r="AA2782">
        <v>0</v>
      </c>
      <c r="AB2782">
        <v>1</v>
      </c>
    </row>
    <row r="2783" spans="1:28" x14ac:dyDescent="0.25">
      <c r="A2783">
        <v>2007</v>
      </c>
      <c r="B2783">
        <v>274</v>
      </c>
      <c r="C2783" t="s">
        <v>641</v>
      </c>
      <c r="D2783" t="str">
        <f>IFERROR(INDEX('Draft Master List'!E:F,MATCH(C2783,'Draft Master List'!E:E,0),2),"N/A")</f>
        <v>N/A</v>
      </c>
      <c r="E2783" t="s">
        <v>10</v>
      </c>
      <c r="F2783">
        <v>27</v>
      </c>
      <c r="G2783" t="s">
        <v>74</v>
      </c>
      <c r="H2783">
        <v>12</v>
      </c>
      <c r="I2783">
        <v>11</v>
      </c>
      <c r="J2783">
        <v>1</v>
      </c>
      <c r="K2783">
        <v>14</v>
      </c>
      <c r="L2783">
        <v>0</v>
      </c>
      <c r="M2783">
        <v>14</v>
      </c>
      <c r="N2783">
        <v>14</v>
      </c>
      <c r="O2783">
        <v>1.2</v>
      </c>
      <c r="P2783">
        <v>0.1</v>
      </c>
      <c r="Q2783">
        <v>99</v>
      </c>
      <c r="R2783">
        <v>71</v>
      </c>
      <c r="S2783">
        <v>853</v>
      </c>
      <c r="T2783">
        <v>12</v>
      </c>
      <c r="U2783">
        <v>9</v>
      </c>
      <c r="V2783">
        <v>44</v>
      </c>
      <c r="W2783">
        <v>5.9</v>
      </c>
      <c r="X2783">
        <v>71.099999999999994</v>
      </c>
      <c r="Y2783" s="2">
        <v>0.71699999999999997</v>
      </c>
      <c r="Z2783">
        <v>867</v>
      </c>
      <c r="AA2783">
        <v>9</v>
      </c>
      <c r="AB2783">
        <v>2</v>
      </c>
    </row>
    <row r="2784" spans="1:28" x14ac:dyDescent="0.25">
      <c r="A2784">
        <v>2007</v>
      </c>
      <c r="B2784">
        <v>275</v>
      </c>
      <c r="C2784" t="s">
        <v>1445</v>
      </c>
      <c r="D2784" t="str">
        <f>IFERROR(INDEX('Draft Master List'!E:F,MATCH(C2784,'Draft Master List'!E:E,0),2),"N/A")</f>
        <v>N/A</v>
      </c>
      <c r="E2784" t="s">
        <v>15</v>
      </c>
      <c r="F2784">
        <v>28</v>
      </c>
      <c r="G2784" t="s">
        <v>77</v>
      </c>
      <c r="H2784">
        <v>13</v>
      </c>
      <c r="I2784">
        <v>1</v>
      </c>
      <c r="J2784">
        <v>1</v>
      </c>
      <c r="K2784">
        <v>5</v>
      </c>
      <c r="L2784">
        <v>0</v>
      </c>
      <c r="M2784">
        <v>5</v>
      </c>
      <c r="N2784">
        <v>5</v>
      </c>
      <c r="O2784">
        <v>0.4</v>
      </c>
      <c r="P2784">
        <v>0.1</v>
      </c>
      <c r="Q2784">
        <v>29</v>
      </c>
      <c r="R2784">
        <v>19</v>
      </c>
      <c r="S2784">
        <v>149</v>
      </c>
      <c r="T2784">
        <v>7.8</v>
      </c>
      <c r="U2784">
        <v>1</v>
      </c>
      <c r="V2784">
        <v>15</v>
      </c>
      <c r="W2784">
        <v>1.5</v>
      </c>
      <c r="X2784">
        <v>11.5</v>
      </c>
      <c r="Y2784" s="2">
        <v>0.65500000000000003</v>
      </c>
      <c r="Z2784">
        <v>154</v>
      </c>
      <c r="AA2784">
        <v>1</v>
      </c>
      <c r="AB2784">
        <v>0</v>
      </c>
    </row>
    <row r="2785" spans="1:28" x14ac:dyDescent="0.25">
      <c r="A2785">
        <v>2007</v>
      </c>
      <c r="B2785">
        <v>276</v>
      </c>
      <c r="C2785" t="s">
        <v>1513</v>
      </c>
      <c r="D2785" t="str">
        <f>IFERROR(INDEX('Draft Master List'!E:F,MATCH(C2785,'Draft Master List'!E:E,0),2),"N/A")</f>
        <v>N/A</v>
      </c>
      <c r="E2785" t="s">
        <v>14</v>
      </c>
      <c r="F2785">
        <v>35</v>
      </c>
      <c r="H2785">
        <v>1</v>
      </c>
      <c r="I2785">
        <v>0</v>
      </c>
      <c r="J2785">
        <v>1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Z2785">
        <v>0</v>
      </c>
      <c r="AA2785">
        <v>0</v>
      </c>
      <c r="AB2785">
        <v>0</v>
      </c>
    </row>
    <row r="2786" spans="1:28" x14ac:dyDescent="0.25">
      <c r="A2786">
        <v>2007</v>
      </c>
      <c r="B2786">
        <v>277</v>
      </c>
      <c r="C2786" t="s">
        <v>659</v>
      </c>
      <c r="D2786" t="str">
        <f>IFERROR(INDEX('Draft Master List'!E:F,MATCH(C2786,'Draft Master List'!E:E,0),2),"N/A")</f>
        <v>N/A</v>
      </c>
      <c r="E2786" t="s">
        <v>16</v>
      </c>
      <c r="F2786">
        <v>28</v>
      </c>
      <c r="G2786" t="s">
        <v>74</v>
      </c>
      <c r="H2786">
        <v>16</v>
      </c>
      <c r="I2786">
        <v>13</v>
      </c>
      <c r="J2786">
        <v>1</v>
      </c>
      <c r="K2786">
        <v>1</v>
      </c>
      <c r="L2786">
        <v>0</v>
      </c>
      <c r="M2786">
        <v>1</v>
      </c>
      <c r="N2786">
        <v>1</v>
      </c>
      <c r="O2786">
        <v>0.1</v>
      </c>
      <c r="P2786">
        <v>0.1</v>
      </c>
      <c r="Q2786">
        <v>97</v>
      </c>
      <c r="R2786">
        <v>55</v>
      </c>
      <c r="S2786">
        <v>717</v>
      </c>
      <c r="T2786">
        <v>13</v>
      </c>
      <c r="U2786">
        <v>4</v>
      </c>
      <c r="V2786">
        <v>49</v>
      </c>
      <c r="W2786">
        <v>3.4</v>
      </c>
      <c r="X2786">
        <v>44.8</v>
      </c>
      <c r="Y2786" s="2">
        <v>0.56699999999999995</v>
      </c>
      <c r="Z2786">
        <v>718</v>
      </c>
      <c r="AA2786">
        <v>4</v>
      </c>
      <c r="AB2786">
        <v>0</v>
      </c>
    </row>
    <row r="2787" spans="1:28" x14ac:dyDescent="0.25">
      <c r="A2787">
        <v>2007</v>
      </c>
      <c r="B2787">
        <v>278</v>
      </c>
      <c r="C2787" t="s">
        <v>133</v>
      </c>
      <c r="D2787" t="str">
        <f>IFERROR(INDEX('Draft Master List'!E:F,MATCH(C2787,'Draft Master List'!E:E,0),2),"N/A")</f>
        <v>1282007</v>
      </c>
      <c r="E2787" t="s">
        <v>32</v>
      </c>
      <c r="F2787">
        <v>24</v>
      </c>
      <c r="H2787">
        <v>2</v>
      </c>
      <c r="I2787">
        <v>0</v>
      </c>
      <c r="J2787">
        <v>1</v>
      </c>
      <c r="K2787">
        <v>3</v>
      </c>
      <c r="L2787">
        <v>0</v>
      </c>
      <c r="M2787">
        <v>3</v>
      </c>
      <c r="N2787">
        <v>3</v>
      </c>
      <c r="O2787">
        <v>1.5</v>
      </c>
      <c r="P2787">
        <v>0.5</v>
      </c>
      <c r="Q2787">
        <v>1</v>
      </c>
      <c r="R2787">
        <v>1</v>
      </c>
      <c r="S2787">
        <v>3</v>
      </c>
      <c r="T2787">
        <v>3</v>
      </c>
      <c r="U2787">
        <v>0</v>
      </c>
      <c r="V2787">
        <v>3</v>
      </c>
      <c r="W2787">
        <v>0.5</v>
      </c>
      <c r="X2787">
        <v>1.5</v>
      </c>
      <c r="Y2787" s="2">
        <v>1</v>
      </c>
      <c r="Z2787">
        <v>6</v>
      </c>
      <c r="AA2787">
        <v>0</v>
      </c>
      <c r="AB2787">
        <v>0</v>
      </c>
    </row>
    <row r="2788" spans="1:28" x14ac:dyDescent="0.25">
      <c r="A2788">
        <v>2007</v>
      </c>
      <c r="B2788">
        <v>279</v>
      </c>
      <c r="C2788" t="s">
        <v>1514</v>
      </c>
      <c r="D2788" t="str">
        <f>IFERROR(INDEX('Draft Master List'!E:F,MATCH(C2788,'Draft Master List'!E:E,0),2),"N/A")</f>
        <v>N/A</v>
      </c>
      <c r="E2788" t="s">
        <v>25</v>
      </c>
      <c r="F2788">
        <v>27</v>
      </c>
      <c r="H2788">
        <v>12</v>
      </c>
      <c r="I2788">
        <v>0</v>
      </c>
      <c r="J2788">
        <v>1</v>
      </c>
      <c r="K2788">
        <v>-3</v>
      </c>
      <c r="L2788">
        <v>0</v>
      </c>
      <c r="M2788">
        <v>-3</v>
      </c>
      <c r="N2788">
        <v>-3</v>
      </c>
      <c r="O2788">
        <v>-0.3</v>
      </c>
      <c r="P2788">
        <v>0.1</v>
      </c>
      <c r="Z2788">
        <v>-3</v>
      </c>
      <c r="AA2788">
        <v>0</v>
      </c>
      <c r="AB2788">
        <v>2</v>
      </c>
    </row>
    <row r="2789" spans="1:28" x14ac:dyDescent="0.25">
      <c r="A2789">
        <v>2007</v>
      </c>
      <c r="B2789">
        <v>280</v>
      </c>
      <c r="C2789" t="s">
        <v>457</v>
      </c>
      <c r="D2789" t="str">
        <f>IFERROR(INDEX('Draft Master List'!E:F,MATCH(C2789,'Draft Master List'!E:E,0),2),"N/A")</f>
        <v>742007</v>
      </c>
      <c r="E2789" t="s">
        <v>3</v>
      </c>
      <c r="F2789">
        <v>24</v>
      </c>
      <c r="H2789">
        <v>14</v>
      </c>
      <c r="I2789">
        <v>0</v>
      </c>
      <c r="J2789">
        <v>1</v>
      </c>
      <c r="K2789">
        <v>-1</v>
      </c>
      <c r="L2789">
        <v>0</v>
      </c>
      <c r="M2789">
        <v>-1</v>
      </c>
      <c r="N2789">
        <v>-1</v>
      </c>
      <c r="O2789">
        <v>-0.1</v>
      </c>
      <c r="P2789">
        <v>0.1</v>
      </c>
      <c r="Q2789">
        <v>3</v>
      </c>
      <c r="R2789">
        <v>1</v>
      </c>
      <c r="S2789">
        <v>36</v>
      </c>
      <c r="T2789">
        <v>36</v>
      </c>
      <c r="U2789">
        <v>0</v>
      </c>
      <c r="V2789">
        <v>36</v>
      </c>
      <c r="W2789">
        <v>0.1</v>
      </c>
      <c r="X2789">
        <v>2.6</v>
      </c>
      <c r="Y2789" s="2">
        <v>0.33300000000000002</v>
      </c>
      <c r="Z2789">
        <v>35</v>
      </c>
      <c r="AA2789">
        <v>0</v>
      </c>
      <c r="AB2789">
        <v>4</v>
      </c>
    </row>
    <row r="2790" spans="1:28" x14ac:dyDescent="0.25">
      <c r="A2790">
        <v>2007</v>
      </c>
      <c r="B2790">
        <v>281</v>
      </c>
      <c r="C2790" t="s">
        <v>1459</v>
      </c>
      <c r="D2790" t="str">
        <f>IFERROR(INDEX('Draft Master List'!E:F,MATCH(C2790,'Draft Master List'!E:E,0),2),"N/A")</f>
        <v>N/A</v>
      </c>
      <c r="E2790" t="s">
        <v>7</v>
      </c>
      <c r="F2790">
        <v>27</v>
      </c>
      <c r="G2790" t="s">
        <v>213</v>
      </c>
      <c r="H2790">
        <v>16</v>
      </c>
      <c r="I2790">
        <v>0</v>
      </c>
      <c r="J2790">
        <v>1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0.1</v>
      </c>
      <c r="Z2790">
        <v>0</v>
      </c>
      <c r="AA2790">
        <v>0</v>
      </c>
      <c r="AB2790">
        <v>1</v>
      </c>
    </row>
    <row r="2791" spans="1:28" x14ac:dyDescent="0.25">
      <c r="A2791">
        <v>2007</v>
      </c>
      <c r="B2791">
        <v>282</v>
      </c>
      <c r="C2791" t="s">
        <v>572</v>
      </c>
      <c r="D2791" t="str">
        <f>IFERROR(INDEX('Draft Master List'!E:F,MATCH(C2791,'Draft Master List'!E:E,0),2),"N/A")</f>
        <v>N/A</v>
      </c>
      <c r="E2791" t="s">
        <v>64</v>
      </c>
      <c r="F2791">
        <v>26</v>
      </c>
      <c r="G2791" t="s">
        <v>62</v>
      </c>
      <c r="H2791">
        <v>1</v>
      </c>
      <c r="I2791">
        <v>1</v>
      </c>
      <c r="J2791">
        <v>1</v>
      </c>
      <c r="K2791">
        <v>1</v>
      </c>
      <c r="L2791">
        <v>0</v>
      </c>
      <c r="M2791">
        <v>1</v>
      </c>
      <c r="N2791">
        <v>1</v>
      </c>
      <c r="O2791">
        <v>1</v>
      </c>
      <c r="P2791">
        <v>1</v>
      </c>
      <c r="Z2791">
        <v>1</v>
      </c>
      <c r="AA2791">
        <v>0</v>
      </c>
      <c r="AB2791">
        <v>0</v>
      </c>
    </row>
    <row r="2792" spans="1:28" x14ac:dyDescent="0.25">
      <c r="A2792">
        <v>2007</v>
      </c>
      <c r="B2792">
        <v>283</v>
      </c>
      <c r="C2792" t="s">
        <v>1515</v>
      </c>
      <c r="D2792" t="str">
        <f>IFERROR(INDEX('Draft Master List'!E:F,MATCH(C2792,'Draft Master List'!E:E,0),2),"N/A")</f>
        <v>N/A</v>
      </c>
      <c r="E2792" t="s">
        <v>14</v>
      </c>
      <c r="F2792">
        <v>36</v>
      </c>
      <c r="G2792" t="s">
        <v>74</v>
      </c>
      <c r="H2792">
        <v>15</v>
      </c>
      <c r="I2792">
        <v>15</v>
      </c>
      <c r="J2792">
        <v>1</v>
      </c>
      <c r="K2792">
        <v>1</v>
      </c>
      <c r="L2792">
        <v>0</v>
      </c>
      <c r="M2792">
        <v>1</v>
      </c>
      <c r="N2792">
        <v>1</v>
      </c>
      <c r="O2792">
        <v>0.1</v>
      </c>
      <c r="P2792">
        <v>0.1</v>
      </c>
      <c r="Q2792">
        <v>98</v>
      </c>
      <c r="R2792">
        <v>57</v>
      </c>
      <c r="S2792">
        <v>1014</v>
      </c>
      <c r="T2792">
        <v>17.8</v>
      </c>
      <c r="U2792">
        <v>6</v>
      </c>
      <c r="V2792">
        <v>69</v>
      </c>
      <c r="W2792">
        <v>3.8</v>
      </c>
      <c r="X2792">
        <v>67.599999999999994</v>
      </c>
      <c r="Y2792" s="2">
        <v>0.58199999999999996</v>
      </c>
      <c r="Z2792">
        <v>1015</v>
      </c>
      <c r="AA2792">
        <v>6</v>
      </c>
      <c r="AB2792">
        <v>0</v>
      </c>
    </row>
    <row r="2793" spans="1:28" x14ac:dyDescent="0.25">
      <c r="A2793">
        <v>2007</v>
      </c>
      <c r="B2793">
        <v>284</v>
      </c>
      <c r="C2793" t="s">
        <v>1516</v>
      </c>
      <c r="D2793" t="str">
        <f>IFERROR(INDEX('Draft Master List'!E:F,MATCH(C2793,'Draft Master List'!E:E,0),2),"N/A")</f>
        <v>N/A</v>
      </c>
      <c r="E2793" t="s">
        <v>34</v>
      </c>
      <c r="F2793">
        <v>29</v>
      </c>
      <c r="H2793">
        <v>10</v>
      </c>
      <c r="I2793">
        <v>0</v>
      </c>
      <c r="J2793">
        <v>1</v>
      </c>
      <c r="K2793">
        <v>-8</v>
      </c>
      <c r="L2793">
        <v>0</v>
      </c>
      <c r="M2793">
        <v>-8</v>
      </c>
      <c r="N2793">
        <v>-8</v>
      </c>
      <c r="O2793">
        <v>-0.8</v>
      </c>
      <c r="P2793">
        <v>0.1</v>
      </c>
      <c r="Q2793">
        <v>19</v>
      </c>
      <c r="R2793">
        <v>7</v>
      </c>
      <c r="S2793">
        <v>111</v>
      </c>
      <c r="T2793">
        <v>15.9</v>
      </c>
      <c r="U2793">
        <v>0</v>
      </c>
      <c r="V2793">
        <v>42</v>
      </c>
      <c r="W2793">
        <v>0.7</v>
      </c>
      <c r="X2793">
        <v>11.1</v>
      </c>
      <c r="Y2793" s="2">
        <v>0.36799999999999999</v>
      </c>
      <c r="Z2793">
        <v>103</v>
      </c>
      <c r="AA2793">
        <v>0</v>
      </c>
      <c r="AB2793">
        <v>0</v>
      </c>
    </row>
    <row r="2794" spans="1:28" x14ac:dyDescent="0.25">
      <c r="A2794">
        <v>2007</v>
      </c>
      <c r="B2794">
        <v>285</v>
      </c>
      <c r="C2794" t="s">
        <v>534</v>
      </c>
      <c r="D2794" t="str">
        <f>IFERROR(INDEX('Draft Master List'!E:F,MATCH(C2794,'Draft Master List'!E:E,0),2),"N/A")</f>
        <v>1252006</v>
      </c>
      <c r="E2794" t="s">
        <v>15</v>
      </c>
      <c r="F2794">
        <v>23</v>
      </c>
      <c r="H2794">
        <v>7</v>
      </c>
      <c r="I2794">
        <v>0</v>
      </c>
      <c r="J2794">
        <v>1</v>
      </c>
      <c r="K2794">
        <v>1</v>
      </c>
      <c r="L2794">
        <v>0</v>
      </c>
      <c r="M2794">
        <v>1</v>
      </c>
      <c r="N2794">
        <v>1</v>
      </c>
      <c r="O2794">
        <v>0.1</v>
      </c>
      <c r="P2794">
        <v>0.1</v>
      </c>
      <c r="Q2794">
        <v>4</v>
      </c>
      <c r="R2794">
        <v>3</v>
      </c>
      <c r="S2794">
        <v>33</v>
      </c>
      <c r="T2794">
        <v>11</v>
      </c>
      <c r="U2794">
        <v>0</v>
      </c>
      <c r="V2794">
        <v>18</v>
      </c>
      <c r="W2794">
        <v>0.4</v>
      </c>
      <c r="X2794">
        <v>4.7</v>
      </c>
      <c r="Y2794" s="2">
        <v>0.75</v>
      </c>
      <c r="Z2794">
        <v>34</v>
      </c>
      <c r="AA2794">
        <v>0</v>
      </c>
      <c r="AB2794">
        <v>0</v>
      </c>
    </row>
    <row r="2795" spans="1:28" x14ac:dyDescent="0.25">
      <c r="A2795">
        <v>2007</v>
      </c>
      <c r="B2795">
        <v>286</v>
      </c>
      <c r="C2795" t="s">
        <v>1296</v>
      </c>
      <c r="D2795" t="str">
        <f>IFERROR(INDEX('Draft Master List'!E:F,MATCH(C2795,'Draft Master List'!E:E,0),2),"N/A")</f>
        <v>N/A</v>
      </c>
      <c r="E2795" t="s">
        <v>28</v>
      </c>
      <c r="F2795">
        <v>28</v>
      </c>
      <c r="G2795" t="s">
        <v>732</v>
      </c>
      <c r="H2795">
        <v>11</v>
      </c>
      <c r="I2795">
        <v>4</v>
      </c>
      <c r="J2795">
        <v>1</v>
      </c>
      <c r="K2795">
        <v>8</v>
      </c>
      <c r="L2795">
        <v>0</v>
      </c>
      <c r="M2795">
        <v>8</v>
      </c>
      <c r="N2795">
        <v>8</v>
      </c>
      <c r="O2795">
        <v>0.7</v>
      </c>
      <c r="P2795">
        <v>0.1</v>
      </c>
      <c r="Q2795">
        <v>12</v>
      </c>
      <c r="R2795">
        <v>9</v>
      </c>
      <c r="S2795">
        <v>60</v>
      </c>
      <c r="T2795">
        <v>6.7</v>
      </c>
      <c r="U2795">
        <v>0</v>
      </c>
      <c r="V2795">
        <v>11</v>
      </c>
      <c r="W2795">
        <v>0.8</v>
      </c>
      <c r="X2795">
        <v>5.5</v>
      </c>
      <c r="Y2795" s="2">
        <v>0.75</v>
      </c>
      <c r="Z2795">
        <v>68</v>
      </c>
      <c r="AA2795">
        <v>0</v>
      </c>
      <c r="AB2795">
        <v>0</v>
      </c>
    </row>
    <row r="2796" spans="1:28" x14ac:dyDescent="0.25">
      <c r="A2796">
        <v>2007</v>
      </c>
      <c r="B2796">
        <v>287</v>
      </c>
      <c r="C2796" t="s">
        <v>1517</v>
      </c>
      <c r="D2796" t="str">
        <f>IFERROR(INDEX('Draft Master List'!E:F,MATCH(C2796,'Draft Master List'!E:E,0),2),"N/A")</f>
        <v>N/A</v>
      </c>
      <c r="E2796" t="s">
        <v>10</v>
      </c>
      <c r="F2796">
        <v>29</v>
      </c>
      <c r="H2796">
        <v>1</v>
      </c>
      <c r="I2796">
        <v>0</v>
      </c>
      <c r="J2796">
        <v>1</v>
      </c>
      <c r="K2796">
        <v>-1</v>
      </c>
      <c r="L2796">
        <v>0</v>
      </c>
      <c r="M2796">
        <v>-1</v>
      </c>
      <c r="N2796">
        <v>-1</v>
      </c>
      <c r="O2796">
        <v>-1</v>
      </c>
      <c r="P2796">
        <v>1</v>
      </c>
      <c r="Z2796">
        <v>-1</v>
      </c>
      <c r="AA2796">
        <v>0</v>
      </c>
      <c r="AB2796">
        <v>0</v>
      </c>
    </row>
    <row r="2797" spans="1:28" x14ac:dyDescent="0.25">
      <c r="A2797">
        <v>2007</v>
      </c>
      <c r="B2797">
        <v>288</v>
      </c>
      <c r="C2797" t="s">
        <v>1446</v>
      </c>
      <c r="D2797" t="str">
        <f>IFERROR(INDEX('Draft Master List'!E:F,MATCH(C2797,'Draft Master List'!E:E,0),2),"N/A")</f>
        <v>N/A</v>
      </c>
      <c r="E2797" t="s">
        <v>28</v>
      </c>
      <c r="F2797">
        <v>36</v>
      </c>
      <c r="G2797" t="s">
        <v>213</v>
      </c>
      <c r="H2797">
        <v>15</v>
      </c>
      <c r="I2797">
        <v>0</v>
      </c>
      <c r="J2797">
        <v>1</v>
      </c>
      <c r="K2797">
        <v>-8</v>
      </c>
      <c r="L2797">
        <v>0</v>
      </c>
      <c r="M2797">
        <v>-8</v>
      </c>
      <c r="N2797">
        <v>-8</v>
      </c>
      <c r="O2797">
        <v>-0.5</v>
      </c>
      <c r="P2797">
        <v>0.1</v>
      </c>
      <c r="Z2797">
        <v>-8</v>
      </c>
      <c r="AA2797">
        <v>0</v>
      </c>
      <c r="AB2797">
        <v>0</v>
      </c>
    </row>
    <row r="2798" spans="1:28" x14ac:dyDescent="0.25">
      <c r="A2798">
        <v>2007</v>
      </c>
      <c r="B2798">
        <v>289</v>
      </c>
      <c r="C2798" t="s">
        <v>1461</v>
      </c>
      <c r="D2798" t="str">
        <f>IFERROR(INDEX('Draft Master List'!E:F,MATCH(C2798,'Draft Master List'!E:E,0),2),"N/A")</f>
        <v>N/A</v>
      </c>
      <c r="E2798" t="s">
        <v>14</v>
      </c>
      <c r="F2798">
        <v>31</v>
      </c>
      <c r="G2798" t="s">
        <v>74</v>
      </c>
      <c r="H2798">
        <v>15</v>
      </c>
      <c r="I2798">
        <v>10</v>
      </c>
      <c r="J2798">
        <v>1</v>
      </c>
      <c r="K2798">
        <v>6</v>
      </c>
      <c r="L2798">
        <v>0</v>
      </c>
      <c r="M2798">
        <v>6</v>
      </c>
      <c r="N2798">
        <v>6</v>
      </c>
      <c r="O2798">
        <v>0.4</v>
      </c>
      <c r="P2798">
        <v>0.1</v>
      </c>
      <c r="Q2798">
        <v>86</v>
      </c>
      <c r="R2798">
        <v>62</v>
      </c>
      <c r="S2798">
        <v>722</v>
      </c>
      <c r="T2798">
        <v>11.6</v>
      </c>
      <c r="U2798">
        <v>1</v>
      </c>
      <c r="V2798">
        <v>56</v>
      </c>
      <c r="W2798">
        <v>4.0999999999999996</v>
      </c>
      <c r="X2798">
        <v>48.1</v>
      </c>
      <c r="Y2798" s="2">
        <v>0.72099999999999997</v>
      </c>
      <c r="Z2798">
        <v>728</v>
      </c>
      <c r="AA2798">
        <v>1</v>
      </c>
      <c r="AB2798">
        <v>3</v>
      </c>
    </row>
    <row r="2799" spans="1:28" x14ac:dyDescent="0.25">
      <c r="A2799">
        <v>2007</v>
      </c>
      <c r="B2799">
        <v>290</v>
      </c>
      <c r="C2799" t="s">
        <v>535</v>
      </c>
      <c r="D2799" t="str">
        <f>IFERROR(INDEX('Draft Master List'!E:F,MATCH(C2799,'Draft Master List'!E:E,0),2),"N/A")</f>
        <v>1302006</v>
      </c>
      <c r="E2799" t="s">
        <v>669</v>
      </c>
      <c r="F2799">
        <v>23</v>
      </c>
      <c r="H2799">
        <v>16</v>
      </c>
      <c r="I2799">
        <v>1</v>
      </c>
      <c r="J2799">
        <v>1</v>
      </c>
      <c r="K2799">
        <v>-8</v>
      </c>
      <c r="L2799">
        <v>0</v>
      </c>
      <c r="M2799">
        <v>0</v>
      </c>
      <c r="N2799">
        <v>-8</v>
      </c>
      <c r="O2799">
        <v>-0.5</v>
      </c>
      <c r="P2799">
        <v>0.1</v>
      </c>
      <c r="Q2799">
        <v>1</v>
      </c>
      <c r="R2799">
        <v>1</v>
      </c>
      <c r="S2799">
        <v>5</v>
      </c>
      <c r="T2799">
        <v>5</v>
      </c>
      <c r="U2799">
        <v>0</v>
      </c>
      <c r="V2799">
        <v>5</v>
      </c>
      <c r="W2799">
        <v>0.1</v>
      </c>
      <c r="X2799">
        <v>0.3</v>
      </c>
      <c r="Y2799" s="2">
        <v>1</v>
      </c>
      <c r="Z2799">
        <v>-3</v>
      </c>
      <c r="AA2799">
        <v>0</v>
      </c>
      <c r="AB2799">
        <v>1</v>
      </c>
    </row>
    <row r="2800" spans="1:28" x14ac:dyDescent="0.25">
      <c r="A2800">
        <v>2007</v>
      </c>
      <c r="B2800">
        <v>291</v>
      </c>
      <c r="C2800" t="s">
        <v>1518</v>
      </c>
      <c r="D2800" t="str">
        <f>IFERROR(INDEX('Draft Master List'!E:F,MATCH(C2800,'Draft Master List'!E:E,0),2),"N/A")</f>
        <v>N/A</v>
      </c>
      <c r="E2800" t="s">
        <v>669</v>
      </c>
      <c r="F2800">
        <v>26</v>
      </c>
      <c r="H2800">
        <v>10</v>
      </c>
      <c r="I2800">
        <v>0</v>
      </c>
      <c r="J2800">
        <v>1</v>
      </c>
      <c r="K2800">
        <v>-8</v>
      </c>
      <c r="L2800">
        <v>0</v>
      </c>
      <c r="M2800">
        <v>0</v>
      </c>
      <c r="N2800">
        <v>-8</v>
      </c>
      <c r="O2800">
        <v>-0.8</v>
      </c>
      <c r="P2800">
        <v>0.1</v>
      </c>
      <c r="Q2800">
        <v>9</v>
      </c>
      <c r="R2800">
        <v>3</v>
      </c>
      <c r="S2800">
        <v>40</v>
      </c>
      <c r="T2800">
        <v>13.3</v>
      </c>
      <c r="U2800">
        <v>1</v>
      </c>
      <c r="V2800">
        <v>21</v>
      </c>
      <c r="W2800">
        <v>0.3</v>
      </c>
      <c r="X2800">
        <v>4</v>
      </c>
      <c r="Y2800" s="2">
        <v>0.33300000000000002</v>
      </c>
      <c r="Z2800">
        <v>32</v>
      </c>
      <c r="AA2800">
        <v>1</v>
      </c>
      <c r="AB2800">
        <v>0</v>
      </c>
    </row>
    <row r="2801" spans="1:28" x14ac:dyDescent="0.25">
      <c r="A2801">
        <v>2007</v>
      </c>
      <c r="B2801">
        <v>292</v>
      </c>
      <c r="C2801" t="s">
        <v>449</v>
      </c>
      <c r="D2801" t="str">
        <f>IFERROR(INDEX('Draft Master List'!E:F,MATCH(C2801,'Draft Master List'!E:E,0),2),"N/A")</f>
        <v>452007</v>
      </c>
      <c r="E2801" t="s">
        <v>22</v>
      </c>
      <c r="F2801">
        <v>21</v>
      </c>
      <c r="H2801">
        <v>7</v>
      </c>
      <c r="I2801">
        <v>0</v>
      </c>
      <c r="J2801">
        <v>1</v>
      </c>
      <c r="K2801">
        <v>11</v>
      </c>
      <c r="L2801">
        <v>0</v>
      </c>
      <c r="M2801">
        <v>11</v>
      </c>
      <c r="N2801">
        <v>11</v>
      </c>
      <c r="O2801">
        <v>1.6</v>
      </c>
      <c r="P2801">
        <v>0.1</v>
      </c>
      <c r="Q2801">
        <v>13</v>
      </c>
      <c r="R2801">
        <v>6</v>
      </c>
      <c r="S2801">
        <v>73</v>
      </c>
      <c r="T2801">
        <v>12.2</v>
      </c>
      <c r="U2801">
        <v>0</v>
      </c>
      <c r="V2801">
        <v>22</v>
      </c>
      <c r="W2801">
        <v>0.9</v>
      </c>
      <c r="X2801">
        <v>10.4</v>
      </c>
      <c r="Y2801" s="2">
        <v>0.46200000000000002</v>
      </c>
      <c r="Z2801">
        <v>84</v>
      </c>
      <c r="AA2801">
        <v>0</v>
      </c>
      <c r="AB2801">
        <v>0</v>
      </c>
    </row>
    <row r="2802" spans="1:28" x14ac:dyDescent="0.25">
      <c r="A2802">
        <v>2007</v>
      </c>
      <c r="B2802">
        <v>293</v>
      </c>
      <c r="C2802" t="s">
        <v>1519</v>
      </c>
      <c r="D2802" t="str">
        <f>IFERROR(INDEX('Draft Master List'!E:F,MATCH(C2802,'Draft Master List'!E:E,0),2),"N/A")</f>
        <v>N/A</v>
      </c>
      <c r="E2802" t="s">
        <v>25</v>
      </c>
      <c r="F2802">
        <v>34</v>
      </c>
      <c r="G2802" t="s">
        <v>74</v>
      </c>
      <c r="H2802">
        <v>8</v>
      </c>
      <c r="I2802">
        <v>8</v>
      </c>
      <c r="J2802">
        <v>1</v>
      </c>
      <c r="K2802">
        <v>5</v>
      </c>
      <c r="L2802">
        <v>0</v>
      </c>
      <c r="M2802">
        <v>5</v>
      </c>
      <c r="N2802">
        <v>5</v>
      </c>
      <c r="O2802">
        <v>0.6</v>
      </c>
      <c r="P2802">
        <v>0.1</v>
      </c>
      <c r="Q2802">
        <v>26</v>
      </c>
      <c r="R2802">
        <v>13</v>
      </c>
      <c r="S2802">
        <v>101</v>
      </c>
      <c r="T2802">
        <v>7.8</v>
      </c>
      <c r="U2802">
        <v>0</v>
      </c>
      <c r="V2802">
        <v>18</v>
      </c>
      <c r="W2802">
        <v>1.6</v>
      </c>
      <c r="X2802">
        <v>12.6</v>
      </c>
      <c r="Y2802" s="2">
        <v>0.5</v>
      </c>
      <c r="Z2802">
        <v>106</v>
      </c>
      <c r="AA2802">
        <v>0</v>
      </c>
      <c r="AB2802">
        <v>1</v>
      </c>
    </row>
    <row r="2803" spans="1:28" x14ac:dyDescent="0.25">
      <c r="A2803">
        <v>2007</v>
      </c>
      <c r="B2803">
        <v>294</v>
      </c>
      <c r="C2803" t="s">
        <v>781</v>
      </c>
      <c r="D2803" t="str">
        <f>IFERROR(INDEX('Draft Master List'!E:F,MATCH(C2803,'Draft Master List'!E:E,0),2),"N/A")</f>
        <v>N/A</v>
      </c>
      <c r="E2803" t="s">
        <v>21</v>
      </c>
      <c r="F2803">
        <v>25</v>
      </c>
      <c r="G2803" t="s">
        <v>213</v>
      </c>
      <c r="H2803">
        <v>16</v>
      </c>
      <c r="I2803">
        <v>0</v>
      </c>
      <c r="J2803">
        <v>1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0.1</v>
      </c>
      <c r="Z2803">
        <v>0</v>
      </c>
      <c r="AA2803">
        <v>0</v>
      </c>
      <c r="AB2803">
        <v>1</v>
      </c>
    </row>
    <row r="2804" spans="1:28" x14ac:dyDescent="0.25">
      <c r="A2804">
        <v>2007</v>
      </c>
      <c r="B2804">
        <v>295</v>
      </c>
      <c r="C2804" t="s">
        <v>1463</v>
      </c>
      <c r="D2804" t="str">
        <f>IFERROR(INDEX('Draft Master List'!E:F,MATCH(C2804,'Draft Master List'!E:E,0),2),"N/A")</f>
        <v>N/A</v>
      </c>
      <c r="E2804" t="s">
        <v>24</v>
      </c>
      <c r="F2804">
        <v>30</v>
      </c>
      <c r="G2804" t="s">
        <v>732</v>
      </c>
      <c r="H2804">
        <v>10</v>
      </c>
      <c r="I2804">
        <v>4</v>
      </c>
      <c r="J2804">
        <v>1</v>
      </c>
      <c r="K2804">
        <v>2</v>
      </c>
      <c r="L2804">
        <v>0</v>
      </c>
      <c r="M2804">
        <v>2</v>
      </c>
      <c r="N2804">
        <v>2</v>
      </c>
      <c r="O2804">
        <v>0.2</v>
      </c>
      <c r="P2804">
        <v>0.1</v>
      </c>
      <c r="Q2804">
        <v>3</v>
      </c>
      <c r="R2804">
        <v>1</v>
      </c>
      <c r="S2804">
        <v>15</v>
      </c>
      <c r="T2804">
        <v>15</v>
      </c>
      <c r="U2804">
        <v>0</v>
      </c>
      <c r="V2804">
        <v>15</v>
      </c>
      <c r="W2804">
        <v>0.1</v>
      </c>
      <c r="X2804">
        <v>1.5</v>
      </c>
      <c r="Y2804" s="2">
        <v>0.33300000000000002</v>
      </c>
      <c r="Z2804">
        <v>17</v>
      </c>
      <c r="AA2804">
        <v>0</v>
      </c>
      <c r="AB2804">
        <v>0</v>
      </c>
    </row>
    <row r="2805" spans="1:28" x14ac:dyDescent="0.25">
      <c r="A2805">
        <v>2007</v>
      </c>
      <c r="B2805">
        <v>296</v>
      </c>
      <c r="C2805" t="s">
        <v>766</v>
      </c>
      <c r="D2805" t="str">
        <f>IFERROR(INDEX('Draft Master List'!E:F,MATCH(C2805,'Draft Master List'!E:E,0),2),"N/A")</f>
        <v>N/A</v>
      </c>
      <c r="E2805" t="s">
        <v>16</v>
      </c>
      <c r="F2805">
        <v>31</v>
      </c>
      <c r="G2805" t="s">
        <v>213</v>
      </c>
      <c r="H2805">
        <v>16</v>
      </c>
      <c r="I2805">
        <v>0</v>
      </c>
      <c r="J2805">
        <v>1</v>
      </c>
      <c r="K2805">
        <v>-4</v>
      </c>
      <c r="L2805">
        <v>0</v>
      </c>
      <c r="M2805">
        <v>-4</v>
      </c>
      <c r="N2805">
        <v>-4</v>
      </c>
      <c r="O2805">
        <v>-0.3</v>
      </c>
      <c r="P2805">
        <v>0.1</v>
      </c>
      <c r="Z2805">
        <v>-4</v>
      </c>
      <c r="AA2805">
        <v>0</v>
      </c>
      <c r="AB2805">
        <v>0</v>
      </c>
    </row>
    <row r="2806" spans="1:28" x14ac:dyDescent="0.25">
      <c r="A2806">
        <v>2007</v>
      </c>
      <c r="B2806">
        <v>297</v>
      </c>
      <c r="C2806" t="s">
        <v>690</v>
      </c>
      <c r="D2806" t="str">
        <f>IFERROR(INDEX('Draft Master List'!E:F,MATCH(C2806,'Draft Master List'!E:E,0),2),"N/A")</f>
        <v>N/A</v>
      </c>
      <c r="E2806" t="s">
        <v>9</v>
      </c>
      <c r="F2806">
        <v>26</v>
      </c>
      <c r="H2806">
        <v>2</v>
      </c>
      <c r="I2806">
        <v>0</v>
      </c>
      <c r="J2806">
        <v>1</v>
      </c>
      <c r="K2806">
        <v>2</v>
      </c>
      <c r="L2806">
        <v>0</v>
      </c>
      <c r="M2806">
        <v>2</v>
      </c>
      <c r="N2806">
        <v>2</v>
      </c>
      <c r="O2806">
        <v>1</v>
      </c>
      <c r="P2806">
        <v>0.5</v>
      </c>
      <c r="Z2806">
        <v>2</v>
      </c>
      <c r="AA2806">
        <v>0</v>
      </c>
      <c r="AB2806">
        <v>0</v>
      </c>
    </row>
    <row r="2807" spans="1:28" x14ac:dyDescent="0.25">
      <c r="A2807">
        <v>2007</v>
      </c>
      <c r="B2807">
        <v>298</v>
      </c>
      <c r="C2807" t="s">
        <v>1413</v>
      </c>
      <c r="D2807" t="str">
        <f>IFERROR(INDEX('Draft Master List'!E:F,MATCH(C2807,'Draft Master List'!E:E,0),2),"N/A")</f>
        <v>N/A</v>
      </c>
      <c r="E2807" t="s">
        <v>25</v>
      </c>
      <c r="F2807">
        <v>28</v>
      </c>
      <c r="H2807">
        <v>13</v>
      </c>
      <c r="I2807">
        <v>0</v>
      </c>
      <c r="J2807">
        <v>1</v>
      </c>
      <c r="K2807">
        <v>4</v>
      </c>
      <c r="L2807">
        <v>0</v>
      </c>
      <c r="M2807">
        <v>4</v>
      </c>
      <c r="N2807">
        <v>4</v>
      </c>
      <c r="O2807">
        <v>0.3</v>
      </c>
      <c r="P2807">
        <v>0.1</v>
      </c>
      <c r="Z2807">
        <v>4</v>
      </c>
      <c r="AA2807">
        <v>0</v>
      </c>
      <c r="AB2807">
        <v>0</v>
      </c>
    </row>
    <row r="2808" spans="1:28" x14ac:dyDescent="0.25">
      <c r="A2808">
        <v>2007</v>
      </c>
      <c r="B2808">
        <v>299</v>
      </c>
      <c r="C2808" t="s">
        <v>1520</v>
      </c>
      <c r="D2808" t="str">
        <f>IFERROR(INDEX('Draft Master List'!E:F,MATCH(C2808,'Draft Master List'!E:E,0),2),"N/A")</f>
        <v>N/A</v>
      </c>
      <c r="E2808" t="s">
        <v>10</v>
      </c>
      <c r="F2808">
        <v>31</v>
      </c>
      <c r="H2808">
        <v>15</v>
      </c>
      <c r="I2808">
        <v>0</v>
      </c>
      <c r="J2808">
        <v>1</v>
      </c>
      <c r="K2808">
        <v>13</v>
      </c>
      <c r="L2808">
        <v>0</v>
      </c>
      <c r="M2808">
        <v>13</v>
      </c>
      <c r="N2808">
        <v>13</v>
      </c>
      <c r="O2808">
        <v>0.9</v>
      </c>
      <c r="P2808">
        <v>0.1</v>
      </c>
      <c r="Q2808">
        <v>17</v>
      </c>
      <c r="R2808">
        <v>8</v>
      </c>
      <c r="S2808">
        <v>131</v>
      </c>
      <c r="T2808">
        <v>16.399999999999999</v>
      </c>
      <c r="U2808">
        <v>0</v>
      </c>
      <c r="V2808">
        <v>62</v>
      </c>
      <c r="W2808">
        <v>0.5</v>
      </c>
      <c r="X2808">
        <v>8.6999999999999993</v>
      </c>
      <c r="Y2808" s="2">
        <v>0.47099999999999997</v>
      </c>
      <c r="Z2808">
        <v>144</v>
      </c>
      <c r="AA2808">
        <v>0</v>
      </c>
      <c r="AB2808">
        <v>0</v>
      </c>
    </row>
    <row r="2809" spans="1:28" x14ac:dyDescent="0.25">
      <c r="A2809">
        <v>2007</v>
      </c>
      <c r="B2809">
        <v>300</v>
      </c>
      <c r="C2809" t="s">
        <v>515</v>
      </c>
      <c r="D2809" t="str">
        <f>IFERROR(INDEX('Draft Master List'!E:F,MATCH(C2809,'Draft Master List'!E:E,0),2),"N/A")</f>
        <v>442006</v>
      </c>
      <c r="E2809" t="s">
        <v>9</v>
      </c>
      <c r="F2809">
        <v>24</v>
      </c>
      <c r="G2809" t="s">
        <v>77</v>
      </c>
      <c r="H2809">
        <v>13</v>
      </c>
      <c r="I2809">
        <v>2</v>
      </c>
      <c r="J2809">
        <v>1</v>
      </c>
      <c r="K2809">
        <v>4</v>
      </c>
      <c r="L2809">
        <v>0</v>
      </c>
      <c r="M2809">
        <v>4</v>
      </c>
      <c r="N2809">
        <v>4</v>
      </c>
      <c r="O2809">
        <v>0.3</v>
      </c>
      <c r="P2809">
        <v>0.1</v>
      </c>
      <c r="Q2809">
        <v>37</v>
      </c>
      <c r="R2809">
        <v>21</v>
      </c>
      <c r="S2809">
        <v>225</v>
      </c>
      <c r="T2809">
        <v>10.7</v>
      </c>
      <c r="U2809">
        <v>0</v>
      </c>
      <c r="V2809">
        <v>20</v>
      </c>
      <c r="W2809">
        <v>1.6</v>
      </c>
      <c r="X2809">
        <v>17.3</v>
      </c>
      <c r="Y2809" s="2">
        <v>0.56799999999999995</v>
      </c>
      <c r="Z2809">
        <v>229</v>
      </c>
      <c r="AA2809">
        <v>0</v>
      </c>
      <c r="AB2809">
        <v>1</v>
      </c>
    </row>
    <row r="2810" spans="1:28" x14ac:dyDescent="0.25">
      <c r="A2810">
        <v>2007</v>
      </c>
      <c r="B2810">
        <v>301</v>
      </c>
      <c r="C2810" t="s">
        <v>1388</v>
      </c>
      <c r="D2810" t="str">
        <f>IFERROR(INDEX('Draft Master List'!E:F,MATCH(C2810,'Draft Master List'!E:E,0),2),"N/A")</f>
        <v>N/A</v>
      </c>
      <c r="E2810" t="s">
        <v>27</v>
      </c>
      <c r="F2810">
        <v>34</v>
      </c>
      <c r="G2810" t="s">
        <v>74</v>
      </c>
      <c r="H2810">
        <v>15</v>
      </c>
      <c r="I2810">
        <v>15</v>
      </c>
      <c r="J2810">
        <v>1</v>
      </c>
      <c r="K2810">
        <v>5</v>
      </c>
      <c r="L2810">
        <v>0</v>
      </c>
      <c r="M2810">
        <v>5</v>
      </c>
      <c r="N2810">
        <v>5</v>
      </c>
      <c r="O2810">
        <v>0.3</v>
      </c>
      <c r="P2810">
        <v>0.1</v>
      </c>
      <c r="Q2810">
        <v>141</v>
      </c>
      <c r="R2810">
        <v>81</v>
      </c>
      <c r="S2810">
        <v>1355</v>
      </c>
      <c r="T2810">
        <v>16.7</v>
      </c>
      <c r="U2810">
        <v>15</v>
      </c>
      <c r="V2810">
        <v>52</v>
      </c>
      <c r="W2810">
        <v>5.4</v>
      </c>
      <c r="X2810">
        <v>90.3</v>
      </c>
      <c r="Y2810" s="2">
        <v>0.57399999999999995</v>
      </c>
      <c r="Z2810">
        <v>1360</v>
      </c>
      <c r="AA2810">
        <v>15</v>
      </c>
      <c r="AB2810">
        <v>0</v>
      </c>
    </row>
    <row r="2811" spans="1:28" x14ac:dyDescent="0.25">
      <c r="A2811">
        <v>2007</v>
      </c>
      <c r="B2811">
        <v>302</v>
      </c>
      <c r="C2811" t="s">
        <v>1521</v>
      </c>
      <c r="D2811" t="str">
        <f>IFERROR(INDEX('Draft Master List'!E:F,MATCH(C2811,'Draft Master List'!E:E,0),2),"N/A")</f>
        <v>N/A</v>
      </c>
      <c r="E2811" t="s">
        <v>25</v>
      </c>
      <c r="F2811">
        <v>26</v>
      </c>
      <c r="G2811" t="s">
        <v>77</v>
      </c>
      <c r="H2811">
        <v>15</v>
      </c>
      <c r="I2811">
        <v>7</v>
      </c>
      <c r="J2811">
        <v>1</v>
      </c>
      <c r="K2811">
        <v>2</v>
      </c>
      <c r="L2811">
        <v>0</v>
      </c>
      <c r="M2811">
        <v>2</v>
      </c>
      <c r="N2811">
        <v>2</v>
      </c>
      <c r="O2811">
        <v>0.1</v>
      </c>
      <c r="P2811">
        <v>0.1</v>
      </c>
      <c r="Q2811">
        <v>41</v>
      </c>
      <c r="R2811">
        <v>24</v>
      </c>
      <c r="S2811">
        <v>298</v>
      </c>
      <c r="T2811">
        <v>12.4</v>
      </c>
      <c r="U2811">
        <v>2</v>
      </c>
      <c r="V2811">
        <v>24</v>
      </c>
      <c r="W2811">
        <v>1.6</v>
      </c>
      <c r="X2811">
        <v>19.899999999999999</v>
      </c>
      <c r="Y2811" s="2">
        <v>0.58499999999999996</v>
      </c>
      <c r="Z2811">
        <v>300</v>
      </c>
      <c r="AA2811">
        <v>2</v>
      </c>
      <c r="AB2811">
        <v>1</v>
      </c>
    </row>
    <row r="2812" spans="1:28" x14ac:dyDescent="0.25">
      <c r="A2812">
        <v>2007</v>
      </c>
      <c r="B2812">
        <v>303</v>
      </c>
      <c r="C2812" t="s">
        <v>1522</v>
      </c>
      <c r="D2812" t="str">
        <f>IFERROR(INDEX('Draft Master List'!E:F,MATCH(C2812,'Draft Master List'!E:E,0),2),"N/A")</f>
        <v>N/A</v>
      </c>
      <c r="E2812" t="s">
        <v>15</v>
      </c>
      <c r="F2812">
        <v>25</v>
      </c>
      <c r="G2812" t="s">
        <v>77</v>
      </c>
      <c r="H2812">
        <v>2</v>
      </c>
      <c r="I2812">
        <v>1</v>
      </c>
      <c r="J2812">
        <v>1</v>
      </c>
      <c r="K2812">
        <v>9</v>
      </c>
      <c r="L2812">
        <v>0</v>
      </c>
      <c r="M2812">
        <v>9</v>
      </c>
      <c r="N2812">
        <v>9</v>
      </c>
      <c r="O2812">
        <v>4.5</v>
      </c>
      <c r="P2812">
        <v>0.5</v>
      </c>
      <c r="Q2812">
        <v>5</v>
      </c>
      <c r="R2812">
        <v>1</v>
      </c>
      <c r="S2812">
        <v>7</v>
      </c>
      <c r="T2812">
        <v>7</v>
      </c>
      <c r="U2812">
        <v>0</v>
      </c>
      <c r="V2812">
        <v>7</v>
      </c>
      <c r="W2812">
        <v>0.5</v>
      </c>
      <c r="X2812">
        <v>3.5</v>
      </c>
      <c r="Y2812" s="2">
        <v>0.2</v>
      </c>
      <c r="Z2812">
        <v>16</v>
      </c>
      <c r="AA2812">
        <v>0</v>
      </c>
      <c r="AB2812">
        <v>1</v>
      </c>
    </row>
    <row r="2813" spans="1:28" x14ac:dyDescent="0.25">
      <c r="A2813">
        <v>2007</v>
      </c>
      <c r="B2813">
        <v>304</v>
      </c>
      <c r="C2813" t="s">
        <v>1523</v>
      </c>
      <c r="D2813" t="str">
        <f>IFERROR(INDEX('Draft Master List'!E:F,MATCH(C2813,'Draft Master List'!E:E,0),2),"N/A")</f>
        <v>N/A</v>
      </c>
      <c r="E2813" t="s">
        <v>19</v>
      </c>
      <c r="F2813">
        <v>23</v>
      </c>
      <c r="G2813" t="s">
        <v>213</v>
      </c>
      <c r="H2813">
        <v>16</v>
      </c>
      <c r="I2813">
        <v>0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0.1</v>
      </c>
      <c r="Z2813">
        <v>0</v>
      </c>
      <c r="AA2813">
        <v>0</v>
      </c>
      <c r="AB2813">
        <v>0</v>
      </c>
    </row>
    <row r="2814" spans="1:28" x14ac:dyDescent="0.25">
      <c r="A2814">
        <v>2007</v>
      </c>
      <c r="B2814">
        <v>305</v>
      </c>
      <c r="C2814" t="s">
        <v>1465</v>
      </c>
      <c r="D2814" t="str">
        <f>IFERROR(INDEX('Draft Master List'!E:F,MATCH(C2814,'Draft Master List'!E:E,0),2),"N/A")</f>
        <v>N/A</v>
      </c>
      <c r="E2814" t="s">
        <v>5</v>
      </c>
      <c r="F2814">
        <v>27</v>
      </c>
      <c r="G2814" t="s">
        <v>77</v>
      </c>
      <c r="H2814">
        <v>9</v>
      </c>
      <c r="I2814">
        <v>1</v>
      </c>
      <c r="J2814">
        <v>1</v>
      </c>
      <c r="K2814">
        <v>5</v>
      </c>
      <c r="L2814">
        <v>0</v>
      </c>
      <c r="M2814">
        <v>5</v>
      </c>
      <c r="N2814">
        <v>5</v>
      </c>
      <c r="O2814">
        <v>0.6</v>
      </c>
      <c r="P2814">
        <v>0.1</v>
      </c>
      <c r="Q2814">
        <v>34</v>
      </c>
      <c r="R2814">
        <v>21</v>
      </c>
      <c r="S2814">
        <v>241</v>
      </c>
      <c r="T2814">
        <v>11.5</v>
      </c>
      <c r="U2814">
        <v>1</v>
      </c>
      <c r="V2814">
        <v>43</v>
      </c>
      <c r="W2814">
        <v>2.2999999999999998</v>
      </c>
      <c r="X2814">
        <v>26.8</v>
      </c>
      <c r="Y2814" s="2">
        <v>0.61799999999999999</v>
      </c>
      <c r="Z2814">
        <v>246</v>
      </c>
      <c r="AA2814">
        <v>1</v>
      </c>
      <c r="AB2814">
        <v>0</v>
      </c>
    </row>
    <row r="2815" spans="1:28" x14ac:dyDescent="0.25">
      <c r="A2815">
        <v>2007</v>
      </c>
      <c r="B2815">
        <v>306</v>
      </c>
      <c r="C2815" t="s">
        <v>1524</v>
      </c>
      <c r="D2815" t="str">
        <f>IFERROR(INDEX('Draft Master List'!E:F,MATCH(C2815,'Draft Master List'!E:E,0),2),"N/A")</f>
        <v>N/A</v>
      </c>
      <c r="E2815" t="s">
        <v>9</v>
      </c>
      <c r="F2815">
        <v>27</v>
      </c>
      <c r="G2815" t="s">
        <v>108</v>
      </c>
      <c r="H2815">
        <v>14</v>
      </c>
      <c r="I2815">
        <v>14</v>
      </c>
      <c r="J2815">
        <v>1</v>
      </c>
      <c r="K2815">
        <v>6</v>
      </c>
      <c r="L2815">
        <v>0</v>
      </c>
      <c r="M2815">
        <v>6</v>
      </c>
      <c r="N2815">
        <v>6</v>
      </c>
      <c r="O2815">
        <v>0.4</v>
      </c>
      <c r="P2815">
        <v>0.1</v>
      </c>
      <c r="Q2815">
        <v>93</v>
      </c>
      <c r="R2815">
        <v>57</v>
      </c>
      <c r="S2815">
        <v>619</v>
      </c>
      <c r="T2815">
        <v>10.9</v>
      </c>
      <c r="U2815">
        <v>3</v>
      </c>
      <c r="V2815">
        <v>29</v>
      </c>
      <c r="W2815">
        <v>4.0999999999999996</v>
      </c>
      <c r="X2815">
        <v>44.2</v>
      </c>
      <c r="Y2815" s="2">
        <v>0.61299999999999999</v>
      </c>
      <c r="Z2815">
        <v>625</v>
      </c>
      <c r="AA2815">
        <v>3</v>
      </c>
      <c r="AB2815">
        <v>0</v>
      </c>
    </row>
    <row r="2816" spans="1:28" x14ac:dyDescent="0.25">
      <c r="A2816">
        <v>2007</v>
      </c>
      <c r="B2816">
        <v>307</v>
      </c>
      <c r="C2816" t="s">
        <v>1525</v>
      </c>
      <c r="D2816" t="str">
        <f>IFERROR(INDEX('Draft Master List'!E:F,MATCH(C2816,'Draft Master List'!E:E,0),2),"N/A")</f>
        <v>N/A</v>
      </c>
      <c r="E2816" t="s">
        <v>10</v>
      </c>
      <c r="F2816">
        <v>29</v>
      </c>
      <c r="G2816" t="s">
        <v>212</v>
      </c>
      <c r="H2816">
        <v>16</v>
      </c>
      <c r="I2816">
        <v>10</v>
      </c>
      <c r="J2816">
        <v>1</v>
      </c>
      <c r="K2816">
        <v>3</v>
      </c>
      <c r="L2816">
        <v>0</v>
      </c>
      <c r="M2816">
        <v>3</v>
      </c>
      <c r="N2816">
        <v>3</v>
      </c>
      <c r="O2816">
        <v>0.2</v>
      </c>
      <c r="P2816">
        <v>0.1</v>
      </c>
      <c r="Q2816">
        <v>11</v>
      </c>
      <c r="R2816">
        <v>7</v>
      </c>
      <c r="S2816">
        <v>59</v>
      </c>
      <c r="T2816">
        <v>8.4</v>
      </c>
      <c r="U2816">
        <v>0</v>
      </c>
      <c r="V2816">
        <v>16</v>
      </c>
      <c r="W2816">
        <v>0.4</v>
      </c>
      <c r="X2816">
        <v>3.7</v>
      </c>
      <c r="Y2816" s="2">
        <v>0.63600000000000001</v>
      </c>
      <c r="Z2816">
        <v>62</v>
      </c>
      <c r="AA2816">
        <v>0</v>
      </c>
      <c r="AB2816">
        <v>0</v>
      </c>
    </row>
    <row r="2817" spans="1:28" x14ac:dyDescent="0.25">
      <c r="A2817">
        <v>2007</v>
      </c>
      <c r="B2817">
        <v>308</v>
      </c>
      <c r="C2817" t="s">
        <v>1308</v>
      </c>
      <c r="D2817" t="str">
        <f>IFERROR(INDEX('Draft Master List'!E:F,MATCH(C2817,'Draft Master List'!E:E,0),2),"N/A")</f>
        <v>N/A</v>
      </c>
      <c r="E2817" t="s">
        <v>30</v>
      </c>
      <c r="F2817">
        <v>27</v>
      </c>
      <c r="G2817" t="s">
        <v>74</v>
      </c>
      <c r="H2817">
        <v>16</v>
      </c>
      <c r="I2817">
        <v>9</v>
      </c>
      <c r="J2817">
        <v>1</v>
      </c>
      <c r="K2817">
        <v>12</v>
      </c>
      <c r="L2817">
        <v>0</v>
      </c>
      <c r="M2817">
        <v>12</v>
      </c>
      <c r="N2817">
        <v>12</v>
      </c>
      <c r="O2817">
        <v>0.8</v>
      </c>
      <c r="P2817">
        <v>0.1</v>
      </c>
      <c r="Q2817">
        <v>75</v>
      </c>
      <c r="R2817">
        <v>46</v>
      </c>
      <c r="S2817">
        <v>697</v>
      </c>
      <c r="T2817">
        <v>15.2</v>
      </c>
      <c r="U2817">
        <v>3</v>
      </c>
      <c r="V2817">
        <v>69</v>
      </c>
      <c r="W2817">
        <v>2.9</v>
      </c>
      <c r="X2817">
        <v>43.6</v>
      </c>
      <c r="Y2817" s="2">
        <v>0.61299999999999999</v>
      </c>
      <c r="Z2817">
        <v>709</v>
      </c>
      <c r="AA2817">
        <v>3</v>
      </c>
      <c r="AB2817">
        <v>0</v>
      </c>
    </row>
    <row r="2818" spans="1:28" x14ac:dyDescent="0.25">
      <c r="A2818">
        <v>2007</v>
      </c>
      <c r="B2818">
        <v>309</v>
      </c>
      <c r="C2818" t="s">
        <v>505</v>
      </c>
      <c r="D2818" t="str">
        <f>IFERROR(INDEX('Draft Master List'!E:F,MATCH(C2818,'Draft Master List'!E:E,0),2),"N/A")</f>
        <v>2492007</v>
      </c>
      <c r="E2818" t="s">
        <v>223</v>
      </c>
      <c r="F2818">
        <v>22</v>
      </c>
      <c r="H2818">
        <v>3</v>
      </c>
      <c r="I2818">
        <v>0</v>
      </c>
      <c r="J2818">
        <v>1</v>
      </c>
      <c r="K2818">
        <v>5</v>
      </c>
      <c r="L2818">
        <v>0</v>
      </c>
      <c r="M2818">
        <v>5</v>
      </c>
      <c r="N2818">
        <v>5</v>
      </c>
      <c r="O2818">
        <v>1.7</v>
      </c>
      <c r="P2818">
        <v>0.3</v>
      </c>
      <c r="Q2818">
        <v>1</v>
      </c>
      <c r="R2818">
        <v>0</v>
      </c>
      <c r="S2818">
        <v>0</v>
      </c>
      <c r="U2818">
        <v>0</v>
      </c>
      <c r="V2818">
        <v>0</v>
      </c>
      <c r="W2818">
        <v>0</v>
      </c>
      <c r="X2818">
        <v>0</v>
      </c>
      <c r="Y2818" s="2">
        <v>0</v>
      </c>
      <c r="Z2818">
        <v>5</v>
      </c>
      <c r="AA2818">
        <v>0</v>
      </c>
      <c r="AB2818">
        <v>1</v>
      </c>
    </row>
    <row r="2819" spans="1:28" x14ac:dyDescent="0.25">
      <c r="A2819">
        <v>2007</v>
      </c>
      <c r="B2819">
        <v>310</v>
      </c>
      <c r="C2819" t="s">
        <v>1526</v>
      </c>
      <c r="D2819" t="str">
        <f>IFERROR(INDEX('Draft Master List'!E:F,MATCH(C2819,'Draft Master List'!E:E,0),2),"N/A")</f>
        <v>N/A</v>
      </c>
      <c r="E2819" t="s">
        <v>26</v>
      </c>
      <c r="F2819">
        <v>31</v>
      </c>
      <c r="G2819" t="s">
        <v>74</v>
      </c>
      <c r="H2819">
        <v>13</v>
      </c>
      <c r="I2819">
        <v>9</v>
      </c>
      <c r="J2819">
        <v>1</v>
      </c>
      <c r="K2819">
        <v>-6</v>
      </c>
      <c r="L2819">
        <v>0</v>
      </c>
      <c r="M2819">
        <v>-6</v>
      </c>
      <c r="N2819">
        <v>-6</v>
      </c>
      <c r="O2819">
        <v>-0.5</v>
      </c>
      <c r="P2819">
        <v>0.1</v>
      </c>
      <c r="Q2819">
        <v>71</v>
      </c>
      <c r="R2819">
        <v>40</v>
      </c>
      <c r="S2819">
        <v>635</v>
      </c>
      <c r="T2819">
        <v>15.9</v>
      </c>
      <c r="U2819">
        <v>5</v>
      </c>
      <c r="V2819">
        <v>58</v>
      </c>
      <c r="W2819">
        <v>3.1</v>
      </c>
      <c r="X2819">
        <v>48.8</v>
      </c>
      <c r="Y2819" s="2">
        <v>0.56299999999999994</v>
      </c>
      <c r="Z2819">
        <v>629</v>
      </c>
      <c r="AA2819">
        <v>5</v>
      </c>
      <c r="AB2819">
        <v>0</v>
      </c>
    </row>
    <row r="2820" spans="1:28" x14ac:dyDescent="0.25">
      <c r="A2820">
        <v>2007</v>
      </c>
      <c r="B2820">
        <v>311</v>
      </c>
      <c r="C2820" t="s">
        <v>1527</v>
      </c>
      <c r="D2820" t="str">
        <f>IFERROR(INDEX('Draft Master List'!E:F,MATCH(C2820,'Draft Master List'!E:E,0),2),"N/A")</f>
        <v>N/A</v>
      </c>
      <c r="E2820" t="s">
        <v>28</v>
      </c>
      <c r="F2820">
        <v>25</v>
      </c>
      <c r="G2820" t="s">
        <v>1069</v>
      </c>
      <c r="H2820">
        <v>16</v>
      </c>
      <c r="I2820">
        <v>2</v>
      </c>
      <c r="J2820">
        <v>1</v>
      </c>
      <c r="K2820">
        <v>-1</v>
      </c>
      <c r="L2820">
        <v>0</v>
      </c>
      <c r="M2820">
        <v>-1</v>
      </c>
      <c r="N2820">
        <v>-1</v>
      </c>
      <c r="O2820">
        <v>-0.1</v>
      </c>
      <c r="P2820">
        <v>0.1</v>
      </c>
      <c r="Q2820">
        <v>9</v>
      </c>
      <c r="R2820">
        <v>5</v>
      </c>
      <c r="S2820">
        <v>47</v>
      </c>
      <c r="T2820">
        <v>9.4</v>
      </c>
      <c r="U2820">
        <v>0</v>
      </c>
      <c r="V2820">
        <v>13</v>
      </c>
      <c r="W2820">
        <v>0.3</v>
      </c>
      <c r="X2820">
        <v>2.9</v>
      </c>
      <c r="Y2820" s="2">
        <v>0.55600000000000005</v>
      </c>
      <c r="Z2820">
        <v>46</v>
      </c>
      <c r="AA2820">
        <v>0</v>
      </c>
      <c r="AB2820">
        <v>0</v>
      </c>
    </row>
    <row r="2821" spans="1:28" x14ac:dyDescent="0.25">
      <c r="A2821">
        <v>2007</v>
      </c>
      <c r="B2821">
        <v>312</v>
      </c>
      <c r="C2821" t="s">
        <v>709</v>
      </c>
      <c r="D2821" t="str">
        <f>IFERROR(INDEX('Draft Master List'!E:F,MATCH(C2821,'Draft Master List'!E:E,0),2),"N/A")</f>
        <v>N/A</v>
      </c>
      <c r="E2821" t="s">
        <v>23</v>
      </c>
      <c r="F2821">
        <v>39</v>
      </c>
      <c r="G2821" t="s">
        <v>213</v>
      </c>
      <c r="H2821">
        <v>16</v>
      </c>
      <c r="I2821">
        <v>0</v>
      </c>
      <c r="J2821">
        <v>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0.1</v>
      </c>
      <c r="Z2821">
        <v>0</v>
      </c>
      <c r="AA2821">
        <v>0</v>
      </c>
      <c r="AB2821">
        <v>0</v>
      </c>
    </row>
    <row r="2822" spans="1:28" x14ac:dyDescent="0.25">
      <c r="A2822">
        <v>2007</v>
      </c>
      <c r="B2822">
        <v>313</v>
      </c>
      <c r="C2822" t="s">
        <v>1397</v>
      </c>
      <c r="D2822" t="str">
        <f>IFERROR(INDEX('Draft Master List'!E:F,MATCH(C2822,'Draft Master List'!E:E,0),2),"N/A")</f>
        <v>N/A</v>
      </c>
      <c r="E2822" t="s">
        <v>18</v>
      </c>
      <c r="F2822">
        <v>26</v>
      </c>
      <c r="G2822" t="s">
        <v>74</v>
      </c>
      <c r="H2822">
        <v>16</v>
      </c>
      <c r="I2822">
        <v>12</v>
      </c>
      <c r="J2822">
        <v>1</v>
      </c>
      <c r="K2822">
        <v>-9</v>
      </c>
      <c r="L2822">
        <v>0</v>
      </c>
      <c r="M2822">
        <v>-9</v>
      </c>
      <c r="N2822">
        <v>-9</v>
      </c>
      <c r="O2822">
        <v>-0.6</v>
      </c>
      <c r="P2822">
        <v>0.1</v>
      </c>
      <c r="Q2822">
        <v>84</v>
      </c>
      <c r="R2822">
        <v>54</v>
      </c>
      <c r="S2822">
        <v>647</v>
      </c>
      <c r="T2822">
        <v>12</v>
      </c>
      <c r="U2822">
        <v>3</v>
      </c>
      <c r="V2822">
        <v>40</v>
      </c>
      <c r="W2822">
        <v>3.4</v>
      </c>
      <c r="X2822">
        <v>40.4</v>
      </c>
      <c r="Y2822" s="2">
        <v>0.64300000000000002</v>
      </c>
      <c r="Z2822">
        <v>638</v>
      </c>
      <c r="AA2822">
        <v>3</v>
      </c>
      <c r="AB2822">
        <v>3</v>
      </c>
    </row>
    <row r="2823" spans="1:28" x14ac:dyDescent="0.25">
      <c r="A2823">
        <v>2007</v>
      </c>
      <c r="B2823">
        <v>314</v>
      </c>
      <c r="C2823" t="s">
        <v>1309</v>
      </c>
      <c r="D2823" t="str">
        <f>IFERROR(INDEX('Draft Master List'!E:F,MATCH(C2823,'Draft Master List'!E:E,0),2),"N/A")</f>
        <v>N/A</v>
      </c>
      <c r="E2823" t="s">
        <v>24</v>
      </c>
      <c r="F2823">
        <v>24</v>
      </c>
      <c r="G2823" t="s">
        <v>1528</v>
      </c>
      <c r="H2823">
        <v>16</v>
      </c>
      <c r="I2823">
        <v>4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0.1</v>
      </c>
      <c r="Q2823">
        <v>55</v>
      </c>
      <c r="R2823">
        <v>29</v>
      </c>
      <c r="S2823">
        <v>450</v>
      </c>
      <c r="T2823">
        <v>15.5</v>
      </c>
      <c r="U2823">
        <v>5</v>
      </c>
      <c r="V2823">
        <v>40</v>
      </c>
      <c r="W2823">
        <v>1.8</v>
      </c>
      <c r="X2823">
        <v>28.1</v>
      </c>
      <c r="Y2823" s="2">
        <v>0.52700000000000002</v>
      </c>
      <c r="Z2823">
        <v>450</v>
      </c>
      <c r="AA2823">
        <v>5</v>
      </c>
      <c r="AB2823">
        <v>0</v>
      </c>
    </row>
    <row r="2824" spans="1:28" x14ac:dyDescent="0.25">
      <c r="A2824">
        <v>2007</v>
      </c>
      <c r="B2824">
        <v>315</v>
      </c>
      <c r="C2824" t="s">
        <v>1372</v>
      </c>
      <c r="D2824" t="str">
        <f>IFERROR(INDEX('Draft Master List'!E:F,MATCH(C2824,'Draft Master List'!E:E,0),2),"N/A")</f>
        <v>N/A</v>
      </c>
      <c r="E2824" t="s">
        <v>30</v>
      </c>
      <c r="F2824">
        <v>27</v>
      </c>
      <c r="G2824" t="s">
        <v>108</v>
      </c>
      <c r="H2824">
        <v>12</v>
      </c>
      <c r="I2824">
        <v>8</v>
      </c>
      <c r="J2824">
        <v>1</v>
      </c>
      <c r="K2824">
        <v>11</v>
      </c>
      <c r="L2824">
        <v>0</v>
      </c>
      <c r="M2824">
        <v>11</v>
      </c>
      <c r="N2824">
        <v>11</v>
      </c>
      <c r="O2824">
        <v>0.9</v>
      </c>
      <c r="P2824">
        <v>0.1</v>
      </c>
      <c r="Q2824">
        <v>49</v>
      </c>
      <c r="R2824">
        <v>36</v>
      </c>
      <c r="S2824">
        <v>389</v>
      </c>
      <c r="T2824">
        <v>10.8</v>
      </c>
      <c r="U2824">
        <v>6</v>
      </c>
      <c r="V2824">
        <v>35</v>
      </c>
      <c r="W2824">
        <v>3</v>
      </c>
      <c r="X2824">
        <v>32.4</v>
      </c>
      <c r="Y2824" s="2">
        <v>0.73499999999999999</v>
      </c>
      <c r="Z2824">
        <v>400</v>
      </c>
      <c r="AA2824">
        <v>6</v>
      </c>
      <c r="AB2824">
        <v>1</v>
      </c>
    </row>
    <row r="2825" spans="1:28" x14ac:dyDescent="0.25">
      <c r="A2825">
        <v>2007</v>
      </c>
      <c r="B2825">
        <v>316</v>
      </c>
      <c r="C2825" t="s">
        <v>839</v>
      </c>
      <c r="D2825" t="str">
        <f>IFERROR(INDEX('Draft Master List'!E:F,MATCH(C2825,'Draft Master List'!E:E,0),2),"N/A")</f>
        <v>N/A</v>
      </c>
      <c r="E2825" t="s">
        <v>20</v>
      </c>
      <c r="F2825">
        <v>29</v>
      </c>
      <c r="G2825" t="s">
        <v>74</v>
      </c>
      <c r="H2825">
        <v>16</v>
      </c>
      <c r="I2825">
        <v>16</v>
      </c>
      <c r="J2825">
        <v>1</v>
      </c>
      <c r="K2825">
        <v>4</v>
      </c>
      <c r="L2825">
        <v>0</v>
      </c>
      <c r="M2825">
        <v>4</v>
      </c>
      <c r="N2825">
        <v>4</v>
      </c>
      <c r="O2825">
        <v>0.3</v>
      </c>
      <c r="P2825">
        <v>0.1</v>
      </c>
      <c r="Q2825">
        <v>156</v>
      </c>
      <c r="R2825">
        <v>104</v>
      </c>
      <c r="S2825">
        <v>1510</v>
      </c>
      <c r="T2825">
        <v>14.5</v>
      </c>
      <c r="U2825">
        <v>10</v>
      </c>
      <c r="V2825">
        <v>64</v>
      </c>
      <c r="W2825">
        <v>6.5</v>
      </c>
      <c r="X2825">
        <v>94.4</v>
      </c>
      <c r="Y2825" s="2">
        <v>0.66700000000000004</v>
      </c>
      <c r="Z2825">
        <v>1514</v>
      </c>
      <c r="AA2825">
        <v>10</v>
      </c>
      <c r="AB2825">
        <v>3</v>
      </c>
    </row>
    <row r="2826" spans="1:28" x14ac:dyDescent="0.25">
      <c r="A2826">
        <v>2007</v>
      </c>
      <c r="B2826">
        <v>317</v>
      </c>
      <c r="C2826" t="s">
        <v>725</v>
      </c>
      <c r="D2826" t="str">
        <f>IFERROR(INDEX('Draft Master List'!E:F,MATCH(C2826,'Draft Master List'!E:E,0),2),"N/A")</f>
        <v>N/A</v>
      </c>
      <c r="E2826" t="s">
        <v>0</v>
      </c>
      <c r="F2826">
        <v>25</v>
      </c>
      <c r="G2826" t="s">
        <v>213</v>
      </c>
      <c r="H2826">
        <v>16</v>
      </c>
      <c r="I2826">
        <v>0</v>
      </c>
      <c r="J2826">
        <v>1</v>
      </c>
      <c r="K2826">
        <v>5</v>
      </c>
      <c r="L2826">
        <v>0</v>
      </c>
      <c r="M2826">
        <v>5</v>
      </c>
      <c r="N2826">
        <v>5</v>
      </c>
      <c r="O2826">
        <v>0.3</v>
      </c>
      <c r="P2826">
        <v>0.1</v>
      </c>
      <c r="Z2826">
        <v>5</v>
      </c>
      <c r="AA2826">
        <v>0</v>
      </c>
      <c r="AB2826">
        <v>0</v>
      </c>
    </row>
    <row r="2827" spans="1:28" x14ac:dyDescent="0.25">
      <c r="A2827">
        <v>2007</v>
      </c>
      <c r="B2827">
        <v>318</v>
      </c>
      <c r="C2827" t="s">
        <v>550</v>
      </c>
      <c r="D2827" t="str">
        <f>IFERROR(INDEX('Draft Master List'!E:F,MATCH(C2827,'Draft Master List'!E:E,0),2),"N/A")</f>
        <v>1902006</v>
      </c>
      <c r="E2827" t="s">
        <v>25</v>
      </c>
      <c r="F2827">
        <v>25</v>
      </c>
      <c r="G2827" t="s">
        <v>77</v>
      </c>
      <c r="H2827">
        <v>16</v>
      </c>
      <c r="I2827">
        <v>2</v>
      </c>
      <c r="J2827">
        <v>1</v>
      </c>
      <c r="K2827">
        <v>5</v>
      </c>
      <c r="L2827">
        <v>0</v>
      </c>
      <c r="M2827">
        <v>5</v>
      </c>
      <c r="N2827">
        <v>5</v>
      </c>
      <c r="O2827">
        <v>0.3</v>
      </c>
      <c r="P2827">
        <v>0.1</v>
      </c>
      <c r="Q2827">
        <v>57</v>
      </c>
      <c r="R2827">
        <v>28</v>
      </c>
      <c r="S2827">
        <v>313</v>
      </c>
      <c r="T2827">
        <v>11.2</v>
      </c>
      <c r="U2827">
        <v>1</v>
      </c>
      <c r="V2827">
        <v>32</v>
      </c>
      <c r="W2827">
        <v>1.8</v>
      </c>
      <c r="X2827">
        <v>19.600000000000001</v>
      </c>
      <c r="Y2827" s="2">
        <v>0.49099999999999999</v>
      </c>
      <c r="Z2827">
        <v>318</v>
      </c>
      <c r="AA2827">
        <v>1</v>
      </c>
      <c r="AB2827">
        <v>2</v>
      </c>
    </row>
    <row r="2828" spans="1:28" x14ac:dyDescent="0.25">
      <c r="A2828">
        <v>2007</v>
      </c>
      <c r="B2828">
        <v>319</v>
      </c>
      <c r="C2828" t="s">
        <v>1529</v>
      </c>
      <c r="D2828" t="str">
        <f>IFERROR(INDEX('Draft Master List'!E:F,MATCH(C2828,'Draft Master List'!E:E,0),2),"N/A")</f>
        <v>N/A</v>
      </c>
      <c r="E2828" t="s">
        <v>21</v>
      </c>
      <c r="F2828">
        <v>26</v>
      </c>
      <c r="G2828" t="s">
        <v>74</v>
      </c>
      <c r="H2828">
        <v>16</v>
      </c>
      <c r="I2828">
        <v>15</v>
      </c>
      <c r="J2828">
        <v>1</v>
      </c>
      <c r="K2828">
        <v>-2</v>
      </c>
      <c r="L2828">
        <v>0</v>
      </c>
      <c r="M2828">
        <v>-2</v>
      </c>
      <c r="N2828">
        <v>-2</v>
      </c>
      <c r="O2828">
        <v>-0.1</v>
      </c>
      <c r="P2828">
        <v>0.1</v>
      </c>
      <c r="Q2828">
        <v>137</v>
      </c>
      <c r="R2828">
        <v>83</v>
      </c>
      <c r="S2828">
        <v>1202</v>
      </c>
      <c r="T2828">
        <v>14.5</v>
      </c>
      <c r="U2828">
        <v>6</v>
      </c>
      <c r="V2828">
        <v>69</v>
      </c>
      <c r="W2828">
        <v>5.2</v>
      </c>
      <c r="X2828">
        <v>75.099999999999994</v>
      </c>
      <c r="Y2828" s="2">
        <v>0.60599999999999998</v>
      </c>
      <c r="Z2828">
        <v>1200</v>
      </c>
      <c r="AA2828">
        <v>6</v>
      </c>
      <c r="AB2828">
        <v>3</v>
      </c>
    </row>
    <row r="2829" spans="1:28" x14ac:dyDescent="0.25">
      <c r="A2829">
        <v>2007</v>
      </c>
      <c r="B2829">
        <v>320</v>
      </c>
      <c r="C2829" t="s">
        <v>1468</v>
      </c>
      <c r="D2829" t="str">
        <f>IFERROR(INDEX('Draft Master List'!E:F,MATCH(C2829,'Draft Master List'!E:E,0),2),"N/A")</f>
        <v>N/A</v>
      </c>
      <c r="E2829" t="s">
        <v>4</v>
      </c>
      <c r="F2829">
        <v>24</v>
      </c>
      <c r="G2829" t="s">
        <v>77</v>
      </c>
      <c r="H2829">
        <v>15</v>
      </c>
      <c r="I2829">
        <v>6</v>
      </c>
      <c r="J2829">
        <v>1</v>
      </c>
      <c r="K2829">
        <v>8</v>
      </c>
      <c r="L2829">
        <v>0</v>
      </c>
      <c r="M2829">
        <v>8</v>
      </c>
      <c r="N2829">
        <v>8</v>
      </c>
      <c r="O2829">
        <v>0.5</v>
      </c>
      <c r="P2829">
        <v>0.1</v>
      </c>
      <c r="Q2829">
        <v>60</v>
      </c>
      <c r="R2829">
        <v>38</v>
      </c>
      <c r="S2829">
        <v>629</v>
      </c>
      <c r="T2829">
        <v>16.600000000000001</v>
      </c>
      <c r="U2829">
        <v>10</v>
      </c>
      <c r="V2829">
        <v>80</v>
      </c>
      <c r="W2829">
        <v>2.5</v>
      </c>
      <c r="X2829">
        <v>41.9</v>
      </c>
      <c r="Y2829" s="2">
        <v>0.63300000000000001</v>
      </c>
      <c r="Z2829">
        <v>637</v>
      </c>
      <c r="AA2829">
        <v>10</v>
      </c>
      <c r="AB2829">
        <v>3</v>
      </c>
    </row>
    <row r="2830" spans="1:28" x14ac:dyDescent="0.25">
      <c r="A2830">
        <v>2007</v>
      </c>
      <c r="B2830">
        <v>321</v>
      </c>
      <c r="C2830" t="s">
        <v>1530</v>
      </c>
      <c r="D2830" t="str">
        <f>IFERROR(INDEX('Draft Master List'!E:F,MATCH(C2830,'Draft Master List'!E:E,0),2),"N/A")</f>
        <v>N/A</v>
      </c>
      <c r="E2830" t="s">
        <v>21</v>
      </c>
      <c r="F2830">
        <v>24</v>
      </c>
      <c r="H2830">
        <v>6</v>
      </c>
      <c r="I2830">
        <v>0</v>
      </c>
      <c r="J2830">
        <v>1</v>
      </c>
      <c r="K2830">
        <v>37</v>
      </c>
      <c r="L2830">
        <v>0</v>
      </c>
      <c r="M2830">
        <v>37</v>
      </c>
      <c r="N2830">
        <v>37</v>
      </c>
      <c r="O2830">
        <v>6.2</v>
      </c>
      <c r="P2830">
        <v>0.2</v>
      </c>
      <c r="Z2830">
        <v>37</v>
      </c>
      <c r="AA2830">
        <v>0</v>
      </c>
      <c r="AB2830">
        <v>0</v>
      </c>
    </row>
    <row r="2831" spans="1:28" x14ac:dyDescent="0.25">
      <c r="A2831">
        <v>2007</v>
      </c>
      <c r="B2831">
        <v>322</v>
      </c>
      <c r="C2831" t="s">
        <v>612</v>
      </c>
      <c r="D2831" t="str">
        <f>IFERROR(INDEX('Draft Master List'!E:F,MATCH(C2831,'Draft Master List'!E:E,0),2),"N/A")</f>
        <v>N/A</v>
      </c>
      <c r="E2831" t="s">
        <v>9</v>
      </c>
      <c r="F2831">
        <v>31</v>
      </c>
      <c r="H2831">
        <v>3</v>
      </c>
      <c r="I2831">
        <v>0</v>
      </c>
      <c r="J2831">
        <v>1</v>
      </c>
      <c r="K2831">
        <v>-1</v>
      </c>
      <c r="L2831">
        <v>0</v>
      </c>
      <c r="M2831">
        <v>-1</v>
      </c>
      <c r="N2831">
        <v>-1</v>
      </c>
      <c r="O2831">
        <v>-0.3</v>
      </c>
      <c r="P2831">
        <v>0.3</v>
      </c>
      <c r="Z2831">
        <v>-1</v>
      </c>
      <c r="AA2831">
        <v>0</v>
      </c>
      <c r="AB2831">
        <v>0</v>
      </c>
    </row>
    <row r="2832" spans="1:28" x14ac:dyDescent="0.25">
      <c r="A2832">
        <v>2006</v>
      </c>
      <c r="B2832">
        <v>1</v>
      </c>
      <c r="C2832" t="s">
        <v>693</v>
      </c>
      <c r="D2832" t="str">
        <f>IFERROR(INDEX('Draft Master List'!E:F,MATCH(C2832,'Draft Master List'!E:E,0),2),"N/A")</f>
        <v>N/A</v>
      </c>
      <c r="E2832" t="s">
        <v>25</v>
      </c>
      <c r="F2832">
        <v>27</v>
      </c>
      <c r="G2832" t="s">
        <v>76</v>
      </c>
      <c r="H2832">
        <v>16</v>
      </c>
      <c r="I2832">
        <v>16</v>
      </c>
      <c r="J2832">
        <v>416</v>
      </c>
      <c r="K2832">
        <v>1789</v>
      </c>
      <c r="L2832">
        <v>17</v>
      </c>
      <c r="M2832">
        <v>47</v>
      </c>
      <c r="N2832">
        <v>4.3</v>
      </c>
      <c r="O2832">
        <v>111.8</v>
      </c>
      <c r="P2832">
        <v>26</v>
      </c>
      <c r="Q2832">
        <v>66</v>
      </c>
      <c r="R2832">
        <v>41</v>
      </c>
      <c r="S2832">
        <v>410</v>
      </c>
      <c r="T2832">
        <v>10</v>
      </c>
      <c r="U2832">
        <v>2</v>
      </c>
      <c r="V2832">
        <v>78</v>
      </c>
      <c r="W2832">
        <v>2.6</v>
      </c>
      <c r="X2832">
        <v>25.6</v>
      </c>
      <c r="Y2832" s="2">
        <v>0.621</v>
      </c>
      <c r="Z2832">
        <v>2199</v>
      </c>
      <c r="AA2832">
        <v>19</v>
      </c>
      <c r="AB2832">
        <v>2</v>
      </c>
    </row>
    <row r="2833" spans="1:28" x14ac:dyDescent="0.25">
      <c r="A2833">
        <v>2006</v>
      </c>
      <c r="B2833">
        <v>2</v>
      </c>
      <c r="C2833" t="s">
        <v>724</v>
      </c>
      <c r="D2833" t="str">
        <f>IFERROR(INDEX('Draft Master List'!E:F,MATCH(C2833,'Draft Master List'!E:E,0),2),"N/A")</f>
        <v>N/A</v>
      </c>
      <c r="E2833" t="s">
        <v>13</v>
      </c>
      <c r="F2833">
        <v>27</v>
      </c>
      <c r="G2833" t="s">
        <v>76</v>
      </c>
      <c r="H2833">
        <v>16</v>
      </c>
      <c r="I2833">
        <v>16</v>
      </c>
      <c r="J2833">
        <v>348</v>
      </c>
      <c r="K2833">
        <v>1815</v>
      </c>
      <c r="L2833">
        <v>28</v>
      </c>
      <c r="M2833">
        <v>85</v>
      </c>
      <c r="N2833">
        <v>5.2</v>
      </c>
      <c r="O2833">
        <v>113.4</v>
      </c>
      <c r="P2833">
        <v>21.8</v>
      </c>
      <c r="Q2833">
        <v>80</v>
      </c>
      <c r="R2833">
        <v>56</v>
      </c>
      <c r="S2833">
        <v>508</v>
      </c>
      <c r="T2833">
        <v>9.1</v>
      </c>
      <c r="U2833">
        <v>3</v>
      </c>
      <c r="V2833">
        <v>51</v>
      </c>
      <c r="W2833">
        <v>3.5</v>
      </c>
      <c r="X2833">
        <v>31.8</v>
      </c>
      <c r="Y2833" s="2">
        <v>0.7</v>
      </c>
      <c r="Z2833">
        <v>2323</v>
      </c>
      <c r="AA2833">
        <v>31</v>
      </c>
      <c r="AB2833">
        <v>2</v>
      </c>
    </row>
    <row r="2834" spans="1:28" x14ac:dyDescent="0.25">
      <c r="A2834">
        <v>2006</v>
      </c>
      <c r="B2834">
        <v>3</v>
      </c>
      <c r="C2834" t="s">
        <v>582</v>
      </c>
      <c r="D2834" t="str">
        <f>IFERROR(INDEX('Draft Master List'!E:F,MATCH(C2834,'Draft Master List'!E:E,0),2),"N/A")</f>
        <v>N/A</v>
      </c>
      <c r="E2834" t="s">
        <v>223</v>
      </c>
      <c r="F2834">
        <v>23</v>
      </c>
      <c r="G2834" t="s">
        <v>703</v>
      </c>
      <c r="H2834">
        <v>16</v>
      </c>
      <c r="I2834">
        <v>16</v>
      </c>
      <c r="J2834">
        <v>346</v>
      </c>
      <c r="K2834">
        <v>1528</v>
      </c>
      <c r="L2834">
        <v>13</v>
      </c>
      <c r="M2834">
        <v>59</v>
      </c>
      <c r="N2834">
        <v>4.4000000000000004</v>
      </c>
      <c r="O2834">
        <v>95.5</v>
      </c>
      <c r="P2834">
        <v>21.6</v>
      </c>
      <c r="Q2834">
        <v>110</v>
      </c>
      <c r="R2834">
        <v>90</v>
      </c>
      <c r="S2834">
        <v>806</v>
      </c>
      <c r="T2834">
        <v>9</v>
      </c>
      <c r="U2834">
        <v>3</v>
      </c>
      <c r="V2834">
        <v>64</v>
      </c>
      <c r="W2834">
        <v>5.6</v>
      </c>
      <c r="X2834">
        <v>50.4</v>
      </c>
      <c r="Y2834" s="2">
        <v>0.81799999999999995</v>
      </c>
      <c r="Z2834">
        <v>2334</v>
      </c>
      <c r="AA2834">
        <v>16</v>
      </c>
      <c r="AB2834">
        <v>4</v>
      </c>
    </row>
    <row r="2835" spans="1:28" x14ac:dyDescent="0.25">
      <c r="A2835">
        <v>2006</v>
      </c>
      <c r="B2835">
        <v>4</v>
      </c>
      <c r="C2835" t="s">
        <v>1422</v>
      </c>
      <c r="D2835" t="str">
        <f>IFERROR(INDEX('Draft Master List'!E:F,MATCH(C2835,'Draft Master List'!E:E,0),2),"N/A")</f>
        <v>N/A</v>
      </c>
      <c r="E2835" t="s">
        <v>15</v>
      </c>
      <c r="F2835">
        <v>27</v>
      </c>
      <c r="G2835" t="s">
        <v>76</v>
      </c>
      <c r="H2835">
        <v>16</v>
      </c>
      <c r="I2835">
        <v>15</v>
      </c>
      <c r="J2835">
        <v>341</v>
      </c>
      <c r="K2835">
        <v>1309</v>
      </c>
      <c r="L2835">
        <v>12</v>
      </c>
      <c r="M2835">
        <v>22</v>
      </c>
      <c r="N2835">
        <v>3.8</v>
      </c>
      <c r="O2835">
        <v>81.8</v>
      </c>
      <c r="P2835">
        <v>21.3</v>
      </c>
      <c r="Q2835">
        <v>31</v>
      </c>
      <c r="R2835">
        <v>23</v>
      </c>
      <c r="S2835">
        <v>124</v>
      </c>
      <c r="T2835">
        <v>5.4</v>
      </c>
      <c r="U2835">
        <v>0</v>
      </c>
      <c r="V2835">
        <v>18</v>
      </c>
      <c r="W2835">
        <v>1.4</v>
      </c>
      <c r="X2835">
        <v>7.8</v>
      </c>
      <c r="Y2835" s="2">
        <v>0.74199999999999999</v>
      </c>
      <c r="Z2835">
        <v>1433</v>
      </c>
      <c r="AA2835">
        <v>12</v>
      </c>
      <c r="AB2835">
        <v>6</v>
      </c>
    </row>
    <row r="2836" spans="1:28" x14ac:dyDescent="0.25">
      <c r="A2836">
        <v>2006</v>
      </c>
      <c r="B2836">
        <v>5</v>
      </c>
      <c r="C2836" t="s">
        <v>1378</v>
      </c>
      <c r="D2836" t="str">
        <f>IFERROR(INDEX('Draft Master List'!E:F,MATCH(C2836,'Draft Master List'!E:E,0),2),"N/A")</f>
        <v>N/A</v>
      </c>
      <c r="E2836" t="s">
        <v>10</v>
      </c>
      <c r="F2836">
        <v>28</v>
      </c>
      <c r="G2836" t="s">
        <v>76</v>
      </c>
      <c r="H2836">
        <v>16</v>
      </c>
      <c r="I2836">
        <v>16</v>
      </c>
      <c r="J2836">
        <v>337</v>
      </c>
      <c r="K2836">
        <v>1159</v>
      </c>
      <c r="L2836">
        <v>6</v>
      </c>
      <c r="M2836">
        <v>18</v>
      </c>
      <c r="N2836">
        <v>3.4</v>
      </c>
      <c r="O2836">
        <v>72.400000000000006</v>
      </c>
      <c r="P2836">
        <v>21.1</v>
      </c>
      <c r="Q2836">
        <v>61</v>
      </c>
      <c r="R2836">
        <v>38</v>
      </c>
      <c r="S2836">
        <v>217</v>
      </c>
      <c r="T2836">
        <v>5.7</v>
      </c>
      <c r="U2836">
        <v>0</v>
      </c>
      <c r="V2836">
        <v>14</v>
      </c>
      <c r="W2836">
        <v>2.4</v>
      </c>
      <c r="X2836">
        <v>13.6</v>
      </c>
      <c r="Y2836" s="2">
        <v>0.623</v>
      </c>
      <c r="Z2836">
        <v>1376</v>
      </c>
      <c r="AA2836">
        <v>6</v>
      </c>
      <c r="AB2836">
        <v>3</v>
      </c>
    </row>
    <row r="2837" spans="1:28" x14ac:dyDescent="0.25">
      <c r="A2837">
        <v>2006</v>
      </c>
      <c r="B2837">
        <v>6</v>
      </c>
      <c r="C2837" t="s">
        <v>837</v>
      </c>
      <c r="D2837" t="str">
        <f>IFERROR(INDEX('Draft Master List'!E:F,MATCH(C2837,'Draft Master List'!E:E,0),2),"N/A")</f>
        <v>N/A</v>
      </c>
      <c r="E2837" t="s">
        <v>24</v>
      </c>
      <c r="F2837">
        <v>26</v>
      </c>
      <c r="G2837" t="s">
        <v>76</v>
      </c>
      <c r="H2837">
        <v>16</v>
      </c>
      <c r="I2837">
        <v>16</v>
      </c>
      <c r="J2837">
        <v>337</v>
      </c>
      <c r="K2837">
        <v>1494</v>
      </c>
      <c r="L2837">
        <v>13</v>
      </c>
      <c r="M2837">
        <v>76</v>
      </c>
      <c r="N2837">
        <v>4.4000000000000004</v>
      </c>
      <c r="O2837">
        <v>93.4</v>
      </c>
      <c r="P2837">
        <v>21.1</v>
      </c>
      <c r="Q2837">
        <v>42</v>
      </c>
      <c r="R2837">
        <v>31</v>
      </c>
      <c r="S2837">
        <v>222</v>
      </c>
      <c r="T2837">
        <v>7.2</v>
      </c>
      <c r="U2837">
        <v>3</v>
      </c>
      <c r="V2837">
        <v>25</v>
      </c>
      <c r="W2837">
        <v>1.9</v>
      </c>
      <c r="X2837">
        <v>13.9</v>
      </c>
      <c r="Y2837" s="2">
        <v>0.73799999999999999</v>
      </c>
      <c r="Z2837">
        <v>1716</v>
      </c>
      <c r="AA2837">
        <v>16</v>
      </c>
      <c r="AB2837">
        <v>7</v>
      </c>
    </row>
    <row r="2838" spans="1:28" x14ac:dyDescent="0.25">
      <c r="A2838">
        <v>2006</v>
      </c>
      <c r="B2838">
        <v>7</v>
      </c>
      <c r="C2838" t="s">
        <v>1876</v>
      </c>
      <c r="D2838" t="str">
        <f>IFERROR(INDEX('Draft Master List'!E:F,MATCH(C2838,'Draft Master List'!E:E,0),2),"N/A")</f>
        <v>N/A</v>
      </c>
      <c r="E2838" t="s">
        <v>9</v>
      </c>
      <c r="F2838">
        <v>31</v>
      </c>
      <c r="G2838" t="s">
        <v>1531</v>
      </c>
      <c r="H2838">
        <v>16</v>
      </c>
      <c r="I2838">
        <v>16</v>
      </c>
      <c r="J2838">
        <v>327</v>
      </c>
      <c r="K2838">
        <v>1662</v>
      </c>
      <c r="L2838">
        <v>5</v>
      </c>
      <c r="M2838">
        <v>55</v>
      </c>
      <c r="N2838">
        <v>5.0999999999999996</v>
      </c>
      <c r="O2838">
        <v>103.9</v>
      </c>
      <c r="P2838">
        <v>20.399999999999999</v>
      </c>
      <c r="Q2838">
        <v>75</v>
      </c>
      <c r="R2838">
        <v>58</v>
      </c>
      <c r="S2838">
        <v>465</v>
      </c>
      <c r="T2838">
        <v>8</v>
      </c>
      <c r="U2838">
        <v>0</v>
      </c>
      <c r="V2838">
        <v>28</v>
      </c>
      <c r="W2838">
        <v>3.6</v>
      </c>
      <c r="X2838">
        <v>29.1</v>
      </c>
      <c r="Y2838" s="2">
        <v>0.77300000000000002</v>
      </c>
      <c r="Z2838">
        <v>2127</v>
      </c>
      <c r="AA2838">
        <v>5</v>
      </c>
      <c r="AB2838">
        <v>3</v>
      </c>
    </row>
    <row r="2839" spans="1:28" x14ac:dyDescent="0.25">
      <c r="A2839">
        <v>2006</v>
      </c>
      <c r="B2839">
        <v>8</v>
      </c>
      <c r="C2839" t="s">
        <v>1374</v>
      </c>
      <c r="D2839" t="str">
        <f>IFERROR(INDEX('Draft Master List'!E:F,MATCH(C2839,'Draft Master List'!E:E,0),2),"N/A")</f>
        <v>N/A</v>
      </c>
      <c r="E2839" t="s">
        <v>3</v>
      </c>
      <c r="F2839">
        <v>27</v>
      </c>
      <c r="G2839" t="s">
        <v>76</v>
      </c>
      <c r="H2839">
        <v>16</v>
      </c>
      <c r="I2839">
        <v>16</v>
      </c>
      <c r="J2839">
        <v>314</v>
      </c>
      <c r="K2839">
        <v>1132</v>
      </c>
      <c r="L2839">
        <v>9</v>
      </c>
      <c r="M2839">
        <v>52</v>
      </c>
      <c r="N2839">
        <v>3.6</v>
      </c>
      <c r="O2839">
        <v>70.8</v>
      </c>
      <c r="P2839">
        <v>19.600000000000001</v>
      </c>
      <c r="Q2839">
        <v>26</v>
      </c>
      <c r="R2839">
        <v>18</v>
      </c>
      <c r="S2839">
        <v>115</v>
      </c>
      <c r="T2839">
        <v>6.4</v>
      </c>
      <c r="U2839">
        <v>0</v>
      </c>
      <c r="V2839">
        <v>15</v>
      </c>
      <c r="W2839">
        <v>1.1000000000000001</v>
      </c>
      <c r="X2839">
        <v>7.2</v>
      </c>
      <c r="Y2839" s="2">
        <v>0.69199999999999995</v>
      </c>
      <c r="Z2839">
        <v>1247</v>
      </c>
      <c r="AA2839">
        <v>9</v>
      </c>
      <c r="AB2839">
        <v>4</v>
      </c>
    </row>
    <row r="2840" spans="1:28" x14ac:dyDescent="0.25">
      <c r="A2840">
        <v>2006</v>
      </c>
      <c r="B2840">
        <v>9</v>
      </c>
      <c r="C2840" t="s">
        <v>941</v>
      </c>
      <c r="D2840" t="str">
        <f>IFERROR(INDEX('Draft Master List'!E:F,MATCH(C2840,'Draft Master List'!E:E,0),2),"N/A")</f>
        <v>N/A</v>
      </c>
      <c r="E2840" t="s">
        <v>34</v>
      </c>
      <c r="F2840">
        <v>23</v>
      </c>
      <c r="G2840" t="s">
        <v>76</v>
      </c>
      <c r="H2840">
        <v>16</v>
      </c>
      <c r="I2840">
        <v>16</v>
      </c>
      <c r="J2840">
        <v>312</v>
      </c>
      <c r="K2840">
        <v>1695</v>
      </c>
      <c r="L2840">
        <v>8</v>
      </c>
      <c r="M2840">
        <v>72</v>
      </c>
      <c r="N2840">
        <v>5.4</v>
      </c>
      <c r="O2840">
        <v>105.9</v>
      </c>
      <c r="P2840">
        <v>19.5</v>
      </c>
      <c r="Q2840">
        <v>86</v>
      </c>
      <c r="R2840">
        <v>61</v>
      </c>
      <c r="S2840">
        <v>485</v>
      </c>
      <c r="T2840">
        <v>8</v>
      </c>
      <c r="U2840">
        <v>1</v>
      </c>
      <c r="V2840">
        <v>39</v>
      </c>
      <c r="W2840">
        <v>3.8</v>
      </c>
      <c r="X2840">
        <v>30.3</v>
      </c>
      <c r="Y2840" s="2">
        <v>0.70899999999999996</v>
      </c>
      <c r="Z2840">
        <v>2180</v>
      </c>
      <c r="AA2840">
        <v>9</v>
      </c>
      <c r="AB2840">
        <v>6</v>
      </c>
    </row>
    <row r="2841" spans="1:28" x14ac:dyDescent="0.25">
      <c r="A2841">
        <v>2006</v>
      </c>
      <c r="B2841">
        <v>10</v>
      </c>
      <c r="C2841" t="s">
        <v>696</v>
      </c>
      <c r="D2841" t="str">
        <f>IFERROR(INDEX('Draft Master List'!E:F,MATCH(C2841,'Draft Master List'!E:E,0),2),"N/A")</f>
        <v>N/A</v>
      </c>
      <c r="E2841" t="s">
        <v>18</v>
      </c>
      <c r="F2841">
        <v>27</v>
      </c>
      <c r="G2841" t="s">
        <v>76</v>
      </c>
      <c r="H2841">
        <v>15</v>
      </c>
      <c r="I2841">
        <v>15</v>
      </c>
      <c r="J2841">
        <v>303</v>
      </c>
      <c r="K2841">
        <v>1216</v>
      </c>
      <c r="L2841">
        <v>6</v>
      </c>
      <c r="M2841">
        <v>95</v>
      </c>
      <c r="N2841">
        <v>4</v>
      </c>
      <c r="O2841">
        <v>81.099999999999994</v>
      </c>
      <c r="P2841">
        <v>20.2</v>
      </c>
      <c r="Q2841">
        <v>51</v>
      </c>
      <c r="R2841">
        <v>42</v>
      </c>
      <c r="S2841">
        <v>288</v>
      </c>
      <c r="T2841">
        <v>6.9</v>
      </c>
      <c r="U2841">
        <v>0</v>
      </c>
      <c r="V2841">
        <v>24</v>
      </c>
      <c r="W2841">
        <v>2.8</v>
      </c>
      <c r="X2841">
        <v>19.2</v>
      </c>
      <c r="Y2841" s="2">
        <v>0.82399999999999995</v>
      </c>
      <c r="Z2841">
        <v>1504</v>
      </c>
      <c r="AA2841">
        <v>6</v>
      </c>
      <c r="AB2841">
        <v>5</v>
      </c>
    </row>
    <row r="2842" spans="1:28" x14ac:dyDescent="0.25">
      <c r="A2842">
        <v>2006</v>
      </c>
      <c r="B2842">
        <v>11</v>
      </c>
      <c r="C2842" t="s">
        <v>671</v>
      </c>
      <c r="D2842" t="str">
        <f>IFERROR(INDEX('Draft Master List'!E:F,MATCH(C2842,'Draft Master List'!E:E,0),2),"N/A")</f>
        <v>N/A</v>
      </c>
      <c r="E2842" t="s">
        <v>63</v>
      </c>
      <c r="F2842">
        <v>28</v>
      </c>
      <c r="G2842" t="s">
        <v>76</v>
      </c>
      <c r="H2842">
        <v>16</v>
      </c>
      <c r="I2842">
        <v>16</v>
      </c>
      <c r="J2842">
        <v>296</v>
      </c>
      <c r="K2842">
        <v>1210</v>
      </c>
      <c r="L2842">
        <v>6</v>
      </c>
      <c r="M2842">
        <v>30</v>
      </c>
      <c r="N2842">
        <v>4.0999999999999996</v>
      </c>
      <c r="O2842">
        <v>75.599999999999994</v>
      </c>
      <c r="P2842">
        <v>18.5</v>
      </c>
      <c r="Q2842">
        <v>47</v>
      </c>
      <c r="R2842">
        <v>36</v>
      </c>
      <c r="S2842">
        <v>154</v>
      </c>
      <c r="T2842">
        <v>4.3</v>
      </c>
      <c r="U2842">
        <v>0</v>
      </c>
      <c r="V2842">
        <v>21</v>
      </c>
      <c r="W2842">
        <v>2.2999999999999998</v>
      </c>
      <c r="X2842">
        <v>9.6</v>
      </c>
      <c r="Y2842" s="2">
        <v>0.76600000000000001</v>
      </c>
      <c r="Z2842">
        <v>1364</v>
      </c>
      <c r="AA2842">
        <v>6</v>
      </c>
      <c r="AB2842">
        <v>1</v>
      </c>
    </row>
    <row r="2843" spans="1:28" x14ac:dyDescent="0.25">
      <c r="A2843">
        <v>2006</v>
      </c>
      <c r="B2843">
        <v>12</v>
      </c>
      <c r="C2843" t="s">
        <v>1418</v>
      </c>
      <c r="D2843" t="str">
        <f>IFERROR(INDEX('Draft Master List'!E:F,MATCH(C2843,'Draft Master List'!E:E,0),2),"N/A")</f>
        <v>N/A</v>
      </c>
      <c r="E2843" t="s">
        <v>21</v>
      </c>
      <c r="F2843">
        <v>31</v>
      </c>
      <c r="G2843" t="s">
        <v>76</v>
      </c>
      <c r="H2843">
        <v>16</v>
      </c>
      <c r="I2843">
        <v>16</v>
      </c>
      <c r="J2843">
        <v>286</v>
      </c>
      <c r="K2843">
        <v>1140</v>
      </c>
      <c r="L2843">
        <v>4</v>
      </c>
      <c r="M2843">
        <v>90</v>
      </c>
      <c r="N2843">
        <v>4</v>
      </c>
      <c r="O2843">
        <v>71.3</v>
      </c>
      <c r="P2843">
        <v>17.899999999999999</v>
      </c>
      <c r="Q2843">
        <v>28</v>
      </c>
      <c r="R2843">
        <v>22</v>
      </c>
      <c r="S2843">
        <v>170</v>
      </c>
      <c r="T2843">
        <v>7.7</v>
      </c>
      <c r="U2843">
        <v>1</v>
      </c>
      <c r="V2843">
        <v>18</v>
      </c>
      <c r="W2843">
        <v>1.4</v>
      </c>
      <c r="X2843">
        <v>10.6</v>
      </c>
      <c r="Y2843" s="2">
        <v>0.78600000000000003</v>
      </c>
      <c r="Z2843">
        <v>1310</v>
      </c>
      <c r="AA2843">
        <v>5</v>
      </c>
      <c r="AB2843">
        <v>1</v>
      </c>
    </row>
    <row r="2844" spans="1:28" x14ac:dyDescent="0.25">
      <c r="A2844">
        <v>2006</v>
      </c>
      <c r="B2844">
        <v>13</v>
      </c>
      <c r="C2844" t="s">
        <v>1472</v>
      </c>
      <c r="D2844" t="str">
        <f>IFERROR(INDEX('Draft Master List'!E:F,MATCH(C2844,'Draft Master List'!E:E,0),2),"N/A")</f>
        <v>N/A</v>
      </c>
      <c r="E2844" t="s">
        <v>28</v>
      </c>
      <c r="F2844">
        <v>28</v>
      </c>
      <c r="G2844" t="s">
        <v>76</v>
      </c>
      <c r="H2844">
        <v>14</v>
      </c>
      <c r="I2844">
        <v>13</v>
      </c>
      <c r="J2844">
        <v>270</v>
      </c>
      <c r="K2844">
        <v>1211</v>
      </c>
      <c r="L2844">
        <v>7</v>
      </c>
      <c r="M2844">
        <v>70</v>
      </c>
      <c r="N2844">
        <v>4.5</v>
      </c>
      <c r="O2844">
        <v>86.5</v>
      </c>
      <c r="P2844">
        <v>19.3</v>
      </c>
      <c r="Q2844">
        <v>25</v>
      </c>
      <c r="R2844">
        <v>18</v>
      </c>
      <c r="S2844">
        <v>78</v>
      </c>
      <c r="T2844">
        <v>4.3</v>
      </c>
      <c r="U2844">
        <v>0</v>
      </c>
      <c r="V2844">
        <v>12</v>
      </c>
      <c r="W2844">
        <v>1.3</v>
      </c>
      <c r="X2844">
        <v>5.6</v>
      </c>
      <c r="Y2844" s="2">
        <v>0.72</v>
      </c>
      <c r="Z2844">
        <v>1289</v>
      </c>
      <c r="AA2844">
        <v>7</v>
      </c>
      <c r="AB2844">
        <v>3</v>
      </c>
    </row>
    <row r="2845" spans="1:28" x14ac:dyDescent="0.25">
      <c r="A2845">
        <v>2006</v>
      </c>
      <c r="B2845">
        <v>14</v>
      </c>
      <c r="C2845" t="s">
        <v>1326</v>
      </c>
      <c r="D2845" t="str">
        <f>IFERROR(INDEX('Draft Master List'!E:F,MATCH(C2845,'Draft Master List'!E:E,0),2),"N/A")</f>
        <v>N/A</v>
      </c>
      <c r="E2845" t="s">
        <v>27</v>
      </c>
      <c r="F2845">
        <v>25</v>
      </c>
      <c r="G2845" t="s">
        <v>76</v>
      </c>
      <c r="H2845">
        <v>16</v>
      </c>
      <c r="I2845">
        <v>16</v>
      </c>
      <c r="J2845">
        <v>267</v>
      </c>
      <c r="K2845">
        <v>1084</v>
      </c>
      <c r="L2845">
        <v>4</v>
      </c>
      <c r="M2845">
        <v>77</v>
      </c>
      <c r="N2845">
        <v>4.0999999999999996</v>
      </c>
      <c r="O2845">
        <v>67.8</v>
      </c>
      <c r="P2845">
        <v>16.7</v>
      </c>
      <c r="Q2845">
        <v>15</v>
      </c>
      <c r="R2845">
        <v>9</v>
      </c>
      <c r="S2845">
        <v>142</v>
      </c>
      <c r="T2845">
        <v>15.8</v>
      </c>
      <c r="U2845">
        <v>0</v>
      </c>
      <c r="V2845">
        <v>39</v>
      </c>
      <c r="W2845">
        <v>0.6</v>
      </c>
      <c r="X2845">
        <v>8.9</v>
      </c>
      <c r="Y2845" s="2">
        <v>0.6</v>
      </c>
      <c r="Z2845">
        <v>1226</v>
      </c>
      <c r="AA2845">
        <v>4</v>
      </c>
      <c r="AB2845">
        <v>1</v>
      </c>
    </row>
    <row r="2846" spans="1:28" x14ac:dyDescent="0.25">
      <c r="A2846">
        <v>2006</v>
      </c>
      <c r="B2846">
        <v>15</v>
      </c>
      <c r="C2846" t="s">
        <v>1379</v>
      </c>
      <c r="D2846" t="str">
        <f>IFERROR(INDEX('Draft Master List'!E:F,MATCH(C2846,'Draft Master List'!E:E,0),2),"N/A")</f>
        <v>N/A</v>
      </c>
      <c r="E2846" t="s">
        <v>5</v>
      </c>
      <c r="F2846">
        <v>29</v>
      </c>
      <c r="G2846" t="s">
        <v>76</v>
      </c>
      <c r="H2846">
        <v>14</v>
      </c>
      <c r="I2846">
        <v>14</v>
      </c>
      <c r="J2846">
        <v>266</v>
      </c>
      <c r="K2846">
        <v>1059</v>
      </c>
      <c r="L2846">
        <v>5</v>
      </c>
      <c r="M2846">
        <v>70</v>
      </c>
      <c r="N2846">
        <v>4</v>
      </c>
      <c r="O2846">
        <v>75.599999999999994</v>
      </c>
      <c r="P2846">
        <v>19</v>
      </c>
      <c r="Q2846">
        <v>63</v>
      </c>
      <c r="R2846">
        <v>46</v>
      </c>
      <c r="S2846">
        <v>373</v>
      </c>
      <c r="T2846">
        <v>8.1</v>
      </c>
      <c r="U2846">
        <v>1</v>
      </c>
      <c r="V2846">
        <v>20</v>
      </c>
      <c r="W2846">
        <v>3.3</v>
      </c>
      <c r="X2846">
        <v>26.6</v>
      </c>
      <c r="Y2846" s="2">
        <v>0.73</v>
      </c>
      <c r="Z2846">
        <v>1432</v>
      </c>
      <c r="AA2846">
        <v>6</v>
      </c>
      <c r="AB2846">
        <v>4</v>
      </c>
    </row>
    <row r="2847" spans="1:28" x14ac:dyDescent="0.25">
      <c r="A2847">
        <v>2006</v>
      </c>
      <c r="B2847">
        <v>16</v>
      </c>
      <c r="C2847" t="s">
        <v>1193</v>
      </c>
      <c r="D2847" t="str">
        <f>IFERROR(INDEX('Draft Master List'!E:F,MATCH(C2847,'Draft Master List'!E:E,0),2),"N/A")</f>
        <v>N/A</v>
      </c>
      <c r="E2847" t="s">
        <v>29</v>
      </c>
      <c r="F2847">
        <v>25</v>
      </c>
      <c r="G2847" t="s">
        <v>76</v>
      </c>
      <c r="H2847">
        <v>14</v>
      </c>
      <c r="I2847">
        <v>14</v>
      </c>
      <c r="J2847">
        <v>259</v>
      </c>
      <c r="K2847">
        <v>990</v>
      </c>
      <c r="L2847">
        <v>6</v>
      </c>
      <c r="M2847">
        <v>57</v>
      </c>
      <c r="N2847">
        <v>3.8</v>
      </c>
      <c r="O2847">
        <v>70.7</v>
      </c>
      <c r="P2847">
        <v>18.5</v>
      </c>
      <c r="Q2847">
        <v>28</v>
      </c>
      <c r="R2847">
        <v>18</v>
      </c>
      <c r="S2847">
        <v>156</v>
      </c>
      <c r="T2847">
        <v>8.6999999999999993</v>
      </c>
      <c r="U2847">
        <v>0</v>
      </c>
      <c r="V2847">
        <v>56</v>
      </c>
      <c r="W2847">
        <v>1.3</v>
      </c>
      <c r="X2847">
        <v>11.1</v>
      </c>
      <c r="Y2847" s="2">
        <v>0.64300000000000002</v>
      </c>
      <c r="Z2847">
        <v>1146</v>
      </c>
      <c r="AA2847">
        <v>6</v>
      </c>
      <c r="AB2847">
        <v>4</v>
      </c>
    </row>
    <row r="2848" spans="1:28" x14ac:dyDescent="0.25">
      <c r="A2848">
        <v>2006</v>
      </c>
      <c r="B2848">
        <v>17</v>
      </c>
      <c r="C2848" t="s">
        <v>1434</v>
      </c>
      <c r="D2848" t="str">
        <f>IFERROR(INDEX('Draft Master List'!E:F,MATCH(C2848,'Draft Master List'!E:E,0),2),"N/A")</f>
        <v>N/A</v>
      </c>
      <c r="E2848" t="s">
        <v>19</v>
      </c>
      <c r="F2848">
        <v>29</v>
      </c>
      <c r="G2848" t="s">
        <v>76</v>
      </c>
      <c r="H2848">
        <v>10</v>
      </c>
      <c r="I2848">
        <v>10</v>
      </c>
      <c r="J2848">
        <v>252</v>
      </c>
      <c r="K2848">
        <v>896</v>
      </c>
      <c r="L2848">
        <v>7</v>
      </c>
      <c r="M2848">
        <v>33</v>
      </c>
      <c r="N2848">
        <v>3.6</v>
      </c>
      <c r="O2848">
        <v>89.6</v>
      </c>
      <c r="P2848">
        <v>25.2</v>
      </c>
      <c r="Q2848">
        <v>16</v>
      </c>
      <c r="R2848">
        <v>12</v>
      </c>
      <c r="S2848">
        <v>48</v>
      </c>
      <c r="T2848">
        <v>4</v>
      </c>
      <c r="U2848">
        <v>0</v>
      </c>
      <c r="V2848">
        <v>14</v>
      </c>
      <c r="W2848">
        <v>1.2</v>
      </c>
      <c r="X2848">
        <v>4.8</v>
      </c>
      <c r="Y2848" s="2">
        <v>0.75</v>
      </c>
      <c r="Z2848">
        <v>944</v>
      </c>
      <c r="AA2848">
        <v>7</v>
      </c>
      <c r="AB2848">
        <v>6</v>
      </c>
    </row>
    <row r="2849" spans="1:28" x14ac:dyDescent="0.25">
      <c r="A2849">
        <v>2006</v>
      </c>
      <c r="B2849">
        <v>18</v>
      </c>
      <c r="C2849" t="s">
        <v>1330</v>
      </c>
      <c r="D2849" t="str">
        <f>IFERROR(INDEX('Draft Master List'!E:F,MATCH(C2849,'Draft Master List'!E:E,0),2),"N/A")</f>
        <v>N/A</v>
      </c>
      <c r="E2849" t="s">
        <v>7</v>
      </c>
      <c r="F2849">
        <v>27</v>
      </c>
      <c r="G2849" t="s">
        <v>76</v>
      </c>
      <c r="H2849">
        <v>16</v>
      </c>
      <c r="I2849">
        <v>9</v>
      </c>
      <c r="J2849">
        <v>245</v>
      </c>
      <c r="K2849">
        <v>1154</v>
      </c>
      <c r="L2849">
        <v>4</v>
      </c>
      <c r="M2849">
        <v>26</v>
      </c>
      <c r="N2849">
        <v>4.7</v>
      </c>
      <c r="O2849">
        <v>72.099999999999994</v>
      </c>
      <c r="P2849">
        <v>15.3</v>
      </c>
      <c r="Q2849">
        <v>64</v>
      </c>
      <c r="R2849">
        <v>53</v>
      </c>
      <c r="S2849">
        <v>445</v>
      </c>
      <c r="T2849">
        <v>8.4</v>
      </c>
      <c r="U2849">
        <v>1</v>
      </c>
      <c r="V2849">
        <v>34</v>
      </c>
      <c r="W2849">
        <v>3.3</v>
      </c>
      <c r="X2849">
        <v>27.8</v>
      </c>
      <c r="Y2849" s="2">
        <v>0.82799999999999996</v>
      </c>
      <c r="Z2849">
        <v>1599</v>
      </c>
      <c r="AA2849">
        <v>5</v>
      </c>
      <c r="AB2849">
        <v>6</v>
      </c>
    </row>
    <row r="2850" spans="1:28" x14ac:dyDescent="0.25">
      <c r="A2850">
        <v>2006</v>
      </c>
      <c r="B2850">
        <v>19</v>
      </c>
      <c r="C2850" t="s">
        <v>1419</v>
      </c>
      <c r="D2850" t="str">
        <f>IFERROR(INDEX('Draft Master List'!E:F,MATCH(C2850,'Draft Master List'!E:E,0),2),"N/A")</f>
        <v>N/A</v>
      </c>
      <c r="E2850" t="s">
        <v>0</v>
      </c>
      <c r="F2850">
        <v>28</v>
      </c>
      <c r="G2850" t="s">
        <v>76</v>
      </c>
      <c r="H2850">
        <v>15</v>
      </c>
      <c r="I2850">
        <v>13</v>
      </c>
      <c r="J2850">
        <v>244</v>
      </c>
      <c r="K2850">
        <v>1057</v>
      </c>
      <c r="L2850">
        <v>10</v>
      </c>
      <c r="M2850">
        <v>57</v>
      </c>
      <c r="N2850">
        <v>4.3</v>
      </c>
      <c r="O2850">
        <v>70.5</v>
      </c>
      <c r="P2850">
        <v>16.3</v>
      </c>
      <c r="Q2850">
        <v>36</v>
      </c>
      <c r="R2850">
        <v>30</v>
      </c>
      <c r="S2850">
        <v>198</v>
      </c>
      <c r="T2850">
        <v>6.6</v>
      </c>
      <c r="U2850">
        <v>0</v>
      </c>
      <c r="V2850">
        <v>24</v>
      </c>
      <c r="W2850">
        <v>2</v>
      </c>
      <c r="X2850">
        <v>13.2</v>
      </c>
      <c r="Y2850" s="2">
        <v>0.83299999999999996</v>
      </c>
      <c r="Z2850">
        <v>1255</v>
      </c>
      <c r="AA2850">
        <v>10</v>
      </c>
      <c r="AB2850">
        <v>3</v>
      </c>
    </row>
    <row r="2851" spans="1:28" x14ac:dyDescent="0.25">
      <c r="A2851">
        <v>2006</v>
      </c>
      <c r="B2851">
        <v>20</v>
      </c>
      <c r="C2851" t="s">
        <v>566</v>
      </c>
      <c r="D2851" t="str">
        <f>IFERROR(INDEX('Draft Master List'!E:F,MATCH(C2851,'Draft Master List'!E:E,0),2),"N/A")</f>
        <v>N/A</v>
      </c>
      <c r="E2851" t="s">
        <v>33</v>
      </c>
      <c r="F2851">
        <v>25</v>
      </c>
      <c r="G2851" t="s">
        <v>76</v>
      </c>
      <c r="H2851">
        <v>13</v>
      </c>
      <c r="I2851">
        <v>12</v>
      </c>
      <c r="J2851">
        <v>241</v>
      </c>
      <c r="K2851">
        <v>1008</v>
      </c>
      <c r="L2851">
        <v>5</v>
      </c>
      <c r="M2851">
        <v>47</v>
      </c>
      <c r="N2851">
        <v>4.2</v>
      </c>
      <c r="O2851">
        <v>77.5</v>
      </c>
      <c r="P2851">
        <v>18.5</v>
      </c>
      <c r="Q2851">
        <v>38</v>
      </c>
      <c r="R2851">
        <v>33</v>
      </c>
      <c r="S2851">
        <v>276</v>
      </c>
      <c r="T2851">
        <v>8.4</v>
      </c>
      <c r="U2851">
        <v>0</v>
      </c>
      <c r="V2851">
        <v>24</v>
      </c>
      <c r="W2851">
        <v>2.5</v>
      </c>
      <c r="X2851">
        <v>21.2</v>
      </c>
      <c r="Y2851" s="2">
        <v>0.86799999999999999</v>
      </c>
      <c r="Z2851">
        <v>1284</v>
      </c>
      <c r="AA2851">
        <v>5</v>
      </c>
      <c r="AB2851">
        <v>4</v>
      </c>
    </row>
    <row r="2852" spans="1:28" x14ac:dyDescent="0.25">
      <c r="A2852">
        <v>2006</v>
      </c>
      <c r="B2852">
        <v>21</v>
      </c>
      <c r="C2852" t="s">
        <v>726</v>
      </c>
      <c r="D2852" t="str">
        <f>IFERROR(INDEX('Draft Master List'!E:F,MATCH(C2852,'Draft Master List'!E:E,0),2),"N/A")</f>
        <v>N/A</v>
      </c>
      <c r="E2852" t="s">
        <v>6</v>
      </c>
      <c r="F2852">
        <v>27</v>
      </c>
      <c r="G2852" t="s">
        <v>76</v>
      </c>
      <c r="H2852">
        <v>15</v>
      </c>
      <c r="I2852">
        <v>14</v>
      </c>
      <c r="J2852">
        <v>240</v>
      </c>
      <c r="K2852">
        <v>1217</v>
      </c>
      <c r="L2852">
        <v>7</v>
      </c>
      <c r="M2852">
        <v>71</v>
      </c>
      <c r="N2852">
        <v>5.0999999999999996</v>
      </c>
      <c r="O2852">
        <v>81.099999999999994</v>
      </c>
      <c r="P2852">
        <v>16</v>
      </c>
      <c r="Q2852">
        <v>105</v>
      </c>
      <c r="R2852">
        <v>77</v>
      </c>
      <c r="S2852">
        <v>699</v>
      </c>
      <c r="T2852">
        <v>9.1</v>
      </c>
      <c r="U2852">
        <v>4</v>
      </c>
      <c r="V2852">
        <v>52</v>
      </c>
      <c r="W2852">
        <v>5.0999999999999996</v>
      </c>
      <c r="X2852">
        <v>46.6</v>
      </c>
      <c r="Y2852" s="2">
        <v>0.73299999999999998</v>
      </c>
      <c r="Z2852">
        <v>1916</v>
      </c>
      <c r="AA2852">
        <v>11</v>
      </c>
      <c r="AB2852">
        <v>2</v>
      </c>
    </row>
    <row r="2853" spans="1:28" x14ac:dyDescent="0.25">
      <c r="A2853">
        <v>2006</v>
      </c>
      <c r="B2853">
        <v>22</v>
      </c>
      <c r="C2853" t="s">
        <v>1426</v>
      </c>
      <c r="D2853" t="str">
        <f>IFERROR(INDEX('Draft Master List'!E:F,MATCH(C2853,'Draft Master List'!E:E,0),2),"N/A")</f>
        <v>N/A</v>
      </c>
      <c r="E2853" t="s">
        <v>26</v>
      </c>
      <c r="F2853">
        <v>25</v>
      </c>
      <c r="G2853" t="s">
        <v>76</v>
      </c>
      <c r="H2853">
        <v>13</v>
      </c>
      <c r="I2853">
        <v>13</v>
      </c>
      <c r="J2853">
        <v>233</v>
      </c>
      <c r="K2853">
        <v>1025</v>
      </c>
      <c r="L2853">
        <v>2</v>
      </c>
      <c r="M2853">
        <v>51</v>
      </c>
      <c r="N2853">
        <v>4.4000000000000004</v>
      </c>
      <c r="O2853">
        <v>78.8</v>
      </c>
      <c r="P2853">
        <v>17.899999999999999</v>
      </c>
      <c r="Q2853">
        <v>31</v>
      </c>
      <c r="R2853">
        <v>24</v>
      </c>
      <c r="S2853">
        <v>115</v>
      </c>
      <c r="T2853">
        <v>4.8</v>
      </c>
      <c r="U2853">
        <v>0</v>
      </c>
      <c r="V2853">
        <v>16</v>
      </c>
      <c r="W2853">
        <v>1.8</v>
      </c>
      <c r="X2853">
        <v>8.8000000000000007</v>
      </c>
      <c r="Y2853" s="2">
        <v>0.77400000000000002</v>
      </c>
      <c r="Z2853">
        <v>1140</v>
      </c>
      <c r="AA2853">
        <v>2</v>
      </c>
      <c r="AB2853">
        <v>5</v>
      </c>
    </row>
    <row r="2854" spans="1:28" x14ac:dyDescent="0.25">
      <c r="A2854">
        <v>2006</v>
      </c>
      <c r="B2854">
        <v>23</v>
      </c>
      <c r="C2854" t="s">
        <v>1331</v>
      </c>
      <c r="D2854" t="str">
        <f>IFERROR(INDEX('Draft Master List'!E:F,MATCH(C2854,'Draft Master List'!E:E,0),2),"N/A")</f>
        <v>N/A</v>
      </c>
      <c r="E2854" t="s">
        <v>4</v>
      </c>
      <c r="F2854">
        <v>30</v>
      </c>
      <c r="G2854" t="s">
        <v>76</v>
      </c>
      <c r="H2854">
        <v>15</v>
      </c>
      <c r="I2854">
        <v>15</v>
      </c>
      <c r="J2854">
        <v>231</v>
      </c>
      <c r="K2854">
        <v>1146</v>
      </c>
      <c r="L2854">
        <v>5</v>
      </c>
      <c r="M2854">
        <v>76</v>
      </c>
      <c r="N2854">
        <v>5</v>
      </c>
      <c r="O2854">
        <v>76.400000000000006</v>
      </c>
      <c r="P2854">
        <v>15.4</v>
      </c>
      <c r="Q2854">
        <v>28</v>
      </c>
      <c r="R2854">
        <v>23</v>
      </c>
      <c r="S2854">
        <v>242</v>
      </c>
      <c r="T2854">
        <v>10.5</v>
      </c>
      <c r="U2854">
        <v>1</v>
      </c>
      <c r="V2854">
        <v>36</v>
      </c>
      <c r="W2854">
        <v>1.5</v>
      </c>
      <c r="X2854">
        <v>16.100000000000001</v>
      </c>
      <c r="Y2854" s="2">
        <v>0.82099999999999995</v>
      </c>
      <c r="Z2854">
        <v>1388</v>
      </c>
      <c r="AA2854">
        <v>6</v>
      </c>
      <c r="AB2854">
        <v>3</v>
      </c>
    </row>
    <row r="2855" spans="1:28" x14ac:dyDescent="0.25">
      <c r="A2855">
        <v>2006</v>
      </c>
      <c r="B2855">
        <v>24</v>
      </c>
      <c r="C2855" t="s">
        <v>1421</v>
      </c>
      <c r="D2855" t="str">
        <f>IFERROR(INDEX('Draft Master List'!E:F,MATCH(C2855,'Draft Master List'!E:E,0),2),"N/A")</f>
        <v>N/A</v>
      </c>
      <c r="E2855" t="s">
        <v>22</v>
      </c>
      <c r="F2855">
        <v>26</v>
      </c>
      <c r="G2855" t="s">
        <v>76</v>
      </c>
      <c r="H2855">
        <v>14</v>
      </c>
      <c r="I2855">
        <v>14</v>
      </c>
      <c r="J2855">
        <v>227</v>
      </c>
      <c r="K2855">
        <v>897</v>
      </c>
      <c r="L2855">
        <v>3</v>
      </c>
      <c r="M2855">
        <v>43</v>
      </c>
      <c r="N2855">
        <v>4</v>
      </c>
      <c r="O2855">
        <v>64.099999999999994</v>
      </c>
      <c r="P2855">
        <v>16.2</v>
      </c>
      <c r="Q2855">
        <v>46</v>
      </c>
      <c r="R2855">
        <v>32</v>
      </c>
      <c r="S2855">
        <v>159</v>
      </c>
      <c r="T2855">
        <v>5</v>
      </c>
      <c r="U2855">
        <v>0</v>
      </c>
      <c r="V2855">
        <v>14</v>
      </c>
      <c r="W2855">
        <v>2.2999999999999998</v>
      </c>
      <c r="X2855">
        <v>11.4</v>
      </c>
      <c r="Y2855" s="2">
        <v>0.69599999999999995</v>
      </c>
      <c r="Z2855">
        <v>1056</v>
      </c>
      <c r="AA2855">
        <v>3</v>
      </c>
      <c r="AB2855">
        <v>4</v>
      </c>
    </row>
    <row r="2856" spans="1:28" x14ac:dyDescent="0.25">
      <c r="A2856">
        <v>2006</v>
      </c>
      <c r="B2856">
        <v>25</v>
      </c>
      <c r="C2856" t="s">
        <v>513</v>
      </c>
      <c r="D2856" t="str">
        <f>IFERROR(INDEX('Draft Master List'!E:F,MATCH(C2856,'Draft Master List'!E:E,0),2),"N/A")</f>
        <v>302006</v>
      </c>
      <c r="E2856" t="s">
        <v>20</v>
      </c>
      <c r="F2856">
        <v>23</v>
      </c>
      <c r="H2856">
        <v>16</v>
      </c>
      <c r="I2856">
        <v>0</v>
      </c>
      <c r="J2856">
        <v>226</v>
      </c>
      <c r="K2856">
        <v>1081</v>
      </c>
      <c r="L2856">
        <v>7</v>
      </c>
      <c r="M2856">
        <v>41</v>
      </c>
      <c r="N2856">
        <v>4.8</v>
      </c>
      <c r="O2856">
        <v>67.599999999999994</v>
      </c>
      <c r="P2856">
        <v>14.1</v>
      </c>
      <c r="Q2856">
        <v>50</v>
      </c>
      <c r="R2856">
        <v>40</v>
      </c>
      <c r="S2856">
        <v>325</v>
      </c>
      <c r="T2856">
        <v>8.1</v>
      </c>
      <c r="U2856">
        <v>1</v>
      </c>
      <c r="V2856">
        <v>21</v>
      </c>
      <c r="W2856">
        <v>2.5</v>
      </c>
      <c r="X2856">
        <v>20.3</v>
      </c>
      <c r="Y2856" s="2">
        <v>0.8</v>
      </c>
      <c r="Z2856">
        <v>1406</v>
      </c>
      <c r="AA2856">
        <v>8</v>
      </c>
      <c r="AB2856">
        <v>2</v>
      </c>
    </row>
    <row r="2857" spans="1:28" x14ac:dyDescent="0.25">
      <c r="A2857">
        <v>2006</v>
      </c>
      <c r="B2857">
        <v>26</v>
      </c>
      <c r="C2857" t="s">
        <v>1287</v>
      </c>
      <c r="D2857" t="str">
        <f>IFERROR(INDEX('Draft Master List'!E:F,MATCH(C2857,'Draft Master List'!E:E,0),2),"N/A")</f>
        <v>N/A</v>
      </c>
      <c r="E2857" t="s">
        <v>14</v>
      </c>
      <c r="F2857">
        <v>24</v>
      </c>
      <c r="G2857" t="s">
        <v>76</v>
      </c>
      <c r="H2857">
        <v>14</v>
      </c>
      <c r="I2857">
        <v>14</v>
      </c>
      <c r="J2857">
        <v>225</v>
      </c>
      <c r="K2857">
        <v>798</v>
      </c>
      <c r="L2857">
        <v>1</v>
      </c>
      <c r="M2857">
        <v>38</v>
      </c>
      <c r="N2857">
        <v>3.5</v>
      </c>
      <c r="O2857">
        <v>57</v>
      </c>
      <c r="P2857">
        <v>16.100000000000001</v>
      </c>
      <c r="Q2857">
        <v>44</v>
      </c>
      <c r="R2857">
        <v>30</v>
      </c>
      <c r="S2857">
        <v>196</v>
      </c>
      <c r="T2857">
        <v>6.5</v>
      </c>
      <c r="U2857">
        <v>0</v>
      </c>
      <c r="V2857">
        <v>21</v>
      </c>
      <c r="W2857">
        <v>2.1</v>
      </c>
      <c r="X2857">
        <v>14</v>
      </c>
      <c r="Y2857" s="2">
        <v>0.68200000000000005</v>
      </c>
      <c r="Z2857">
        <v>994</v>
      </c>
      <c r="AA2857">
        <v>1</v>
      </c>
      <c r="AB2857">
        <v>3</v>
      </c>
    </row>
    <row r="2858" spans="1:28" x14ac:dyDescent="0.25">
      <c r="A2858">
        <v>2006</v>
      </c>
      <c r="B2858">
        <v>27</v>
      </c>
      <c r="C2858" t="s">
        <v>1474</v>
      </c>
      <c r="D2858" t="str">
        <f>IFERROR(INDEX('Draft Master List'!E:F,MATCH(C2858,'Draft Master List'!E:E,0),2),"N/A")</f>
        <v>N/A</v>
      </c>
      <c r="E2858" t="s">
        <v>64</v>
      </c>
      <c r="F2858">
        <v>28</v>
      </c>
      <c r="G2858" t="s">
        <v>76</v>
      </c>
      <c r="H2858">
        <v>14</v>
      </c>
      <c r="I2858">
        <v>12</v>
      </c>
      <c r="J2858">
        <v>220</v>
      </c>
      <c r="K2858">
        <v>758</v>
      </c>
      <c r="L2858">
        <v>4</v>
      </c>
      <c r="M2858">
        <v>22</v>
      </c>
      <c r="N2858">
        <v>3.4</v>
      </c>
      <c r="O2858">
        <v>54.1</v>
      </c>
      <c r="P2858">
        <v>15.7</v>
      </c>
      <c r="Q2858">
        <v>33</v>
      </c>
      <c r="R2858">
        <v>27</v>
      </c>
      <c r="S2858">
        <v>169</v>
      </c>
      <c r="T2858">
        <v>6.3</v>
      </c>
      <c r="U2858">
        <v>0</v>
      </c>
      <c r="V2858">
        <v>24</v>
      </c>
      <c r="W2858">
        <v>1.9</v>
      </c>
      <c r="X2858">
        <v>12.1</v>
      </c>
      <c r="Y2858" s="2">
        <v>0.81799999999999995</v>
      </c>
      <c r="Z2858">
        <v>927</v>
      </c>
      <c r="AA2858">
        <v>4</v>
      </c>
      <c r="AB2858">
        <v>5</v>
      </c>
    </row>
    <row r="2859" spans="1:28" x14ac:dyDescent="0.25">
      <c r="A2859">
        <v>2006</v>
      </c>
      <c r="B2859">
        <v>28</v>
      </c>
      <c r="C2859" t="s">
        <v>1532</v>
      </c>
      <c r="D2859" t="str">
        <f>IFERROR(INDEX('Draft Master List'!E:F,MATCH(C2859,'Draft Master List'!E:E,0),2),"N/A")</f>
        <v>N/A</v>
      </c>
      <c r="E2859" t="s">
        <v>30</v>
      </c>
      <c r="F2859">
        <v>32</v>
      </c>
      <c r="G2859" t="s">
        <v>76</v>
      </c>
      <c r="H2859">
        <v>16</v>
      </c>
      <c r="I2859">
        <v>13</v>
      </c>
      <c r="J2859">
        <v>199</v>
      </c>
      <c r="K2859">
        <v>812</v>
      </c>
      <c r="L2859">
        <v>13</v>
      </c>
      <c r="M2859">
        <v>50</v>
      </c>
      <c r="N2859">
        <v>4.0999999999999996</v>
      </c>
      <c r="O2859">
        <v>50.8</v>
      </c>
      <c r="P2859">
        <v>12.4</v>
      </c>
      <c r="Q2859">
        <v>16</v>
      </c>
      <c r="R2859">
        <v>15</v>
      </c>
      <c r="S2859">
        <v>147</v>
      </c>
      <c r="T2859">
        <v>9.8000000000000007</v>
      </c>
      <c r="U2859">
        <v>0</v>
      </c>
      <c r="V2859">
        <v>52</v>
      </c>
      <c r="W2859">
        <v>0.9</v>
      </c>
      <c r="X2859">
        <v>9.1999999999999993</v>
      </c>
      <c r="Y2859" s="2">
        <v>0.93799999999999994</v>
      </c>
      <c r="Z2859">
        <v>959</v>
      </c>
      <c r="AA2859">
        <v>13</v>
      </c>
      <c r="AB2859">
        <v>2</v>
      </c>
    </row>
    <row r="2860" spans="1:28" x14ac:dyDescent="0.25">
      <c r="A2860">
        <v>2006</v>
      </c>
      <c r="B2860">
        <v>29</v>
      </c>
      <c r="C2860" t="s">
        <v>1332</v>
      </c>
      <c r="D2860" t="str">
        <f>IFERROR(INDEX('Draft Master List'!E:F,MATCH(C2860,'Draft Master List'!E:E,0),2),"N/A")</f>
        <v>N/A</v>
      </c>
      <c r="E2860" t="s">
        <v>20</v>
      </c>
      <c r="F2860">
        <v>27</v>
      </c>
      <c r="G2860" t="s">
        <v>76</v>
      </c>
      <c r="H2860">
        <v>16</v>
      </c>
      <c r="I2860">
        <v>16</v>
      </c>
      <c r="J2860">
        <v>187</v>
      </c>
      <c r="K2860">
        <v>641</v>
      </c>
      <c r="L2860">
        <v>5</v>
      </c>
      <c r="M2860">
        <v>17</v>
      </c>
      <c r="N2860">
        <v>3.4</v>
      </c>
      <c r="O2860">
        <v>40.1</v>
      </c>
      <c r="P2860">
        <v>11.7</v>
      </c>
      <c r="Q2860">
        <v>47</v>
      </c>
      <c r="R2860">
        <v>36</v>
      </c>
      <c r="S2860">
        <v>251</v>
      </c>
      <c r="T2860">
        <v>7</v>
      </c>
      <c r="U2860">
        <v>0</v>
      </c>
      <c r="V2860">
        <v>27</v>
      </c>
      <c r="W2860">
        <v>2.2999999999999998</v>
      </c>
      <c r="X2860">
        <v>15.7</v>
      </c>
      <c r="Y2860" s="2">
        <v>0.76600000000000001</v>
      </c>
      <c r="Z2860">
        <v>892</v>
      </c>
      <c r="AA2860">
        <v>5</v>
      </c>
      <c r="AB2860">
        <v>3</v>
      </c>
    </row>
    <row r="2861" spans="1:28" x14ac:dyDescent="0.25">
      <c r="A2861">
        <v>2006</v>
      </c>
      <c r="B2861">
        <v>30</v>
      </c>
      <c r="C2861" t="s">
        <v>1428</v>
      </c>
      <c r="D2861" t="str">
        <f>IFERROR(INDEX('Draft Master List'!E:F,MATCH(C2861,'Draft Master List'!E:E,0),2),"N/A")</f>
        <v>N/A</v>
      </c>
      <c r="E2861" t="s">
        <v>12</v>
      </c>
      <c r="F2861">
        <v>24</v>
      </c>
      <c r="G2861" t="s">
        <v>76</v>
      </c>
      <c r="H2861">
        <v>12</v>
      </c>
      <c r="I2861">
        <v>12</v>
      </c>
      <c r="J2861">
        <v>181</v>
      </c>
      <c r="K2861">
        <v>689</v>
      </c>
      <c r="L2861">
        <v>6</v>
      </c>
      <c r="M2861">
        <v>52</v>
      </c>
      <c r="N2861">
        <v>3.8</v>
      </c>
      <c r="O2861">
        <v>57.4</v>
      </c>
      <c r="P2861">
        <v>15.1</v>
      </c>
      <c r="Q2861">
        <v>78</v>
      </c>
      <c r="R2861">
        <v>61</v>
      </c>
      <c r="S2861">
        <v>520</v>
      </c>
      <c r="T2861">
        <v>8.5</v>
      </c>
      <c r="U2861">
        <v>2</v>
      </c>
      <c r="V2861">
        <v>26</v>
      </c>
      <c r="W2861">
        <v>5.0999999999999996</v>
      </c>
      <c r="X2861">
        <v>43.3</v>
      </c>
      <c r="Y2861" s="2">
        <v>0.78200000000000003</v>
      </c>
      <c r="Z2861">
        <v>1209</v>
      </c>
      <c r="AA2861">
        <v>8</v>
      </c>
      <c r="AB2861">
        <v>5</v>
      </c>
    </row>
    <row r="2862" spans="1:28" x14ac:dyDescent="0.25">
      <c r="A2862">
        <v>2006</v>
      </c>
      <c r="B2862">
        <v>31</v>
      </c>
      <c r="C2862" t="s">
        <v>1375</v>
      </c>
      <c r="D2862" t="str">
        <f>IFERROR(INDEX('Draft Master List'!E:F,MATCH(C2862,'Draft Master List'!E:E,0),2),"N/A")</f>
        <v>N/A</v>
      </c>
      <c r="E2862" t="s">
        <v>16</v>
      </c>
      <c r="F2862">
        <v>26</v>
      </c>
      <c r="G2862" t="s">
        <v>643</v>
      </c>
      <c r="H2862">
        <v>16</v>
      </c>
      <c r="I2862">
        <v>6</v>
      </c>
      <c r="J2862">
        <v>178</v>
      </c>
      <c r="K2862">
        <v>659</v>
      </c>
      <c r="L2862">
        <v>1</v>
      </c>
      <c r="M2862">
        <v>48</v>
      </c>
      <c r="N2862">
        <v>3.7</v>
      </c>
      <c r="O2862">
        <v>41.2</v>
      </c>
      <c r="P2862">
        <v>11.1</v>
      </c>
      <c r="Q2862">
        <v>21</v>
      </c>
      <c r="R2862">
        <v>13</v>
      </c>
      <c r="S2862">
        <v>91</v>
      </c>
      <c r="T2862">
        <v>7</v>
      </c>
      <c r="U2862">
        <v>0</v>
      </c>
      <c r="V2862">
        <v>21</v>
      </c>
      <c r="W2862">
        <v>0.8</v>
      </c>
      <c r="X2862">
        <v>5.7</v>
      </c>
      <c r="Y2862" s="2">
        <v>0.61899999999999999</v>
      </c>
      <c r="Z2862">
        <v>750</v>
      </c>
      <c r="AA2862">
        <v>1</v>
      </c>
      <c r="AB2862">
        <v>1</v>
      </c>
    </row>
    <row r="2863" spans="1:28" x14ac:dyDescent="0.25">
      <c r="A2863">
        <v>2006</v>
      </c>
      <c r="B2863">
        <v>32</v>
      </c>
      <c r="C2863" t="s">
        <v>511</v>
      </c>
      <c r="D2863" t="str">
        <f>IFERROR(INDEX('Draft Master List'!E:F,MATCH(C2863,'Draft Master List'!E:E,0),2),"N/A")</f>
        <v>212006</v>
      </c>
      <c r="E2863" t="s">
        <v>30</v>
      </c>
      <c r="F2863">
        <v>21</v>
      </c>
      <c r="H2863">
        <v>14</v>
      </c>
      <c r="I2863">
        <v>0</v>
      </c>
      <c r="J2863">
        <v>175</v>
      </c>
      <c r="K2863">
        <v>745</v>
      </c>
      <c r="L2863">
        <v>6</v>
      </c>
      <c r="M2863">
        <v>41</v>
      </c>
      <c r="N2863">
        <v>4.3</v>
      </c>
      <c r="O2863">
        <v>53.2</v>
      </c>
      <c r="P2863">
        <v>12.5</v>
      </c>
      <c r="Q2863">
        <v>30</v>
      </c>
      <c r="R2863">
        <v>22</v>
      </c>
      <c r="S2863">
        <v>194</v>
      </c>
      <c r="T2863">
        <v>8.8000000000000007</v>
      </c>
      <c r="U2863">
        <v>1</v>
      </c>
      <c r="V2863">
        <v>31</v>
      </c>
      <c r="W2863">
        <v>1.6</v>
      </c>
      <c r="X2863">
        <v>13.9</v>
      </c>
      <c r="Y2863" s="2">
        <v>0.73299999999999998</v>
      </c>
      <c r="Z2863">
        <v>939</v>
      </c>
      <c r="AA2863">
        <v>7</v>
      </c>
      <c r="AB2863">
        <v>1</v>
      </c>
    </row>
    <row r="2864" spans="1:28" x14ac:dyDescent="0.25">
      <c r="A2864">
        <v>2006</v>
      </c>
      <c r="B2864">
        <v>33</v>
      </c>
      <c r="C2864" t="s">
        <v>518</v>
      </c>
      <c r="D2864" t="str">
        <f>IFERROR(INDEX('Draft Master List'!E:F,MATCH(C2864,'Draft Master List'!E:E,0),2),"N/A")</f>
        <v>602006</v>
      </c>
      <c r="E2864" t="s">
        <v>4</v>
      </c>
      <c r="F2864">
        <v>21</v>
      </c>
      <c r="G2864" t="s">
        <v>643</v>
      </c>
      <c r="H2864">
        <v>16</v>
      </c>
      <c r="I2864">
        <v>1</v>
      </c>
      <c r="J2864">
        <v>166</v>
      </c>
      <c r="K2864">
        <v>941</v>
      </c>
      <c r="L2864">
        <v>13</v>
      </c>
      <c r="M2864">
        <v>74</v>
      </c>
      <c r="N2864">
        <v>5.7</v>
      </c>
      <c r="O2864">
        <v>58.8</v>
      </c>
      <c r="P2864">
        <v>10.4</v>
      </c>
      <c r="Q2864">
        <v>62</v>
      </c>
      <c r="R2864">
        <v>46</v>
      </c>
      <c r="S2864">
        <v>436</v>
      </c>
      <c r="T2864">
        <v>9.5</v>
      </c>
      <c r="U2864">
        <v>2</v>
      </c>
      <c r="V2864">
        <v>51</v>
      </c>
      <c r="W2864">
        <v>2.9</v>
      </c>
      <c r="X2864">
        <v>27.3</v>
      </c>
      <c r="Y2864" s="2">
        <v>0.74199999999999999</v>
      </c>
      <c r="Z2864">
        <v>1377</v>
      </c>
      <c r="AA2864">
        <v>15</v>
      </c>
      <c r="AB2864">
        <v>1</v>
      </c>
    </row>
    <row r="2865" spans="1:28" x14ac:dyDescent="0.25">
      <c r="A2865">
        <v>2006</v>
      </c>
      <c r="B2865">
        <v>34</v>
      </c>
      <c r="C2865" t="s">
        <v>1288</v>
      </c>
      <c r="D2865" t="str">
        <f>IFERROR(INDEX('Draft Master List'!E:F,MATCH(C2865,'Draft Master List'!E:E,0),2),"N/A")</f>
        <v>N/A</v>
      </c>
      <c r="E2865" t="s">
        <v>19</v>
      </c>
      <c r="F2865">
        <v>27</v>
      </c>
      <c r="G2865" t="s">
        <v>976</v>
      </c>
      <c r="H2865">
        <v>16</v>
      </c>
      <c r="I2865">
        <v>8</v>
      </c>
      <c r="J2865">
        <v>161</v>
      </c>
      <c r="K2865">
        <v>604</v>
      </c>
      <c r="L2865">
        <v>0</v>
      </c>
      <c r="M2865">
        <v>29</v>
      </c>
      <c r="N2865">
        <v>3.8</v>
      </c>
      <c r="O2865">
        <v>37.799999999999997</v>
      </c>
      <c r="P2865">
        <v>10.1</v>
      </c>
      <c r="Q2865">
        <v>20</v>
      </c>
      <c r="R2865">
        <v>11</v>
      </c>
      <c r="S2865">
        <v>46</v>
      </c>
      <c r="T2865">
        <v>4.2</v>
      </c>
      <c r="U2865">
        <v>0</v>
      </c>
      <c r="V2865">
        <v>27</v>
      </c>
      <c r="W2865">
        <v>0.7</v>
      </c>
      <c r="X2865">
        <v>2.9</v>
      </c>
      <c r="Y2865" s="2">
        <v>0.55000000000000004</v>
      </c>
      <c r="Z2865">
        <v>650</v>
      </c>
      <c r="AA2865">
        <v>0</v>
      </c>
      <c r="AB2865">
        <v>1</v>
      </c>
    </row>
    <row r="2866" spans="1:28" x14ac:dyDescent="0.25">
      <c r="A2866">
        <v>2006</v>
      </c>
      <c r="B2866">
        <v>35</v>
      </c>
      <c r="C2866" t="s">
        <v>1328</v>
      </c>
      <c r="D2866" t="str">
        <f>IFERROR(INDEX('Draft Master List'!E:F,MATCH(C2866,'Draft Master List'!E:E,0),2),"N/A")</f>
        <v>N/A</v>
      </c>
      <c r="E2866" t="s">
        <v>26</v>
      </c>
      <c r="F2866">
        <v>23</v>
      </c>
      <c r="G2866" t="s">
        <v>643</v>
      </c>
      <c r="H2866">
        <v>15</v>
      </c>
      <c r="I2866">
        <v>3</v>
      </c>
      <c r="J2866">
        <v>157</v>
      </c>
      <c r="K2866">
        <v>677</v>
      </c>
      <c r="L2866">
        <v>8</v>
      </c>
      <c r="M2866">
        <v>48</v>
      </c>
      <c r="N2866">
        <v>4.3</v>
      </c>
      <c r="O2866">
        <v>45.1</v>
      </c>
      <c r="P2866">
        <v>10.5</v>
      </c>
      <c r="Q2866">
        <v>27</v>
      </c>
      <c r="R2866">
        <v>20</v>
      </c>
      <c r="S2866">
        <v>158</v>
      </c>
      <c r="T2866">
        <v>7.9</v>
      </c>
      <c r="U2866">
        <v>0</v>
      </c>
      <c r="V2866">
        <v>24</v>
      </c>
      <c r="W2866">
        <v>1.3</v>
      </c>
      <c r="X2866">
        <v>10.5</v>
      </c>
      <c r="Y2866" s="2">
        <v>0.74099999999999999</v>
      </c>
      <c r="Z2866">
        <v>835</v>
      </c>
      <c r="AA2866">
        <v>8</v>
      </c>
      <c r="AB2866">
        <v>1</v>
      </c>
    </row>
    <row r="2867" spans="1:28" x14ac:dyDescent="0.25">
      <c r="A2867">
        <v>2006</v>
      </c>
      <c r="B2867">
        <v>36</v>
      </c>
      <c r="C2867" t="s">
        <v>1248</v>
      </c>
      <c r="D2867" t="str">
        <f>IFERROR(INDEX('Draft Master List'!E:F,MATCH(C2867,'Draft Master List'!E:E,0),2),"N/A")</f>
        <v>N/A</v>
      </c>
      <c r="E2867" t="s">
        <v>63</v>
      </c>
      <c r="F2867">
        <v>24</v>
      </c>
      <c r="H2867">
        <v>15</v>
      </c>
      <c r="I2867">
        <v>0</v>
      </c>
      <c r="J2867">
        <v>157</v>
      </c>
      <c r="K2867">
        <v>647</v>
      </c>
      <c r="L2867">
        <v>6</v>
      </c>
      <c r="M2867">
        <v>30</v>
      </c>
      <c r="N2867">
        <v>4.0999999999999996</v>
      </c>
      <c r="O2867">
        <v>43.1</v>
      </c>
      <c r="P2867">
        <v>10.5</v>
      </c>
      <c r="Q2867">
        <v>10</v>
      </c>
      <c r="R2867">
        <v>8</v>
      </c>
      <c r="S2867">
        <v>54</v>
      </c>
      <c r="T2867">
        <v>6.8</v>
      </c>
      <c r="U2867">
        <v>0</v>
      </c>
      <c r="V2867">
        <v>22</v>
      </c>
      <c r="W2867">
        <v>0.5</v>
      </c>
      <c r="X2867">
        <v>3.6</v>
      </c>
      <c r="Y2867" s="2">
        <v>0.8</v>
      </c>
      <c r="Z2867">
        <v>701</v>
      </c>
      <c r="AA2867">
        <v>6</v>
      </c>
      <c r="AB2867">
        <v>0</v>
      </c>
    </row>
    <row r="2868" spans="1:28" x14ac:dyDescent="0.25">
      <c r="A2868">
        <v>2006</v>
      </c>
      <c r="B2868">
        <v>37</v>
      </c>
      <c r="C2868" t="s">
        <v>98</v>
      </c>
      <c r="D2868" t="str">
        <f>IFERROR(INDEX('Draft Master List'!E:F,MATCH(C2868,'Draft Master List'!E:E,0),2),"N/A")</f>
        <v>22006</v>
      </c>
      <c r="E2868" t="s">
        <v>0</v>
      </c>
      <c r="F2868">
        <v>21</v>
      </c>
      <c r="G2868" t="s">
        <v>664</v>
      </c>
      <c r="H2868">
        <v>16</v>
      </c>
      <c r="I2868">
        <v>8</v>
      </c>
      <c r="J2868">
        <v>155</v>
      </c>
      <c r="K2868">
        <v>565</v>
      </c>
      <c r="L2868">
        <v>6</v>
      </c>
      <c r="M2868">
        <v>18</v>
      </c>
      <c r="N2868">
        <v>3.6</v>
      </c>
      <c r="O2868">
        <v>35.299999999999997</v>
      </c>
      <c r="P2868">
        <v>9.6999999999999993</v>
      </c>
      <c r="Q2868">
        <v>121</v>
      </c>
      <c r="R2868">
        <v>88</v>
      </c>
      <c r="S2868">
        <v>742</v>
      </c>
      <c r="T2868">
        <v>8.4</v>
      </c>
      <c r="U2868">
        <v>2</v>
      </c>
      <c r="V2868">
        <v>74</v>
      </c>
      <c r="W2868">
        <v>5.5</v>
      </c>
      <c r="X2868">
        <v>46.4</v>
      </c>
      <c r="Y2868" s="2">
        <v>0.72699999999999998</v>
      </c>
      <c r="Z2868">
        <v>1307</v>
      </c>
      <c r="AA2868">
        <v>8</v>
      </c>
      <c r="AB2868">
        <v>2</v>
      </c>
    </row>
    <row r="2869" spans="1:28" x14ac:dyDescent="0.25">
      <c r="A2869">
        <v>2006</v>
      </c>
      <c r="B2869">
        <v>38</v>
      </c>
      <c r="C2869" t="s">
        <v>1471</v>
      </c>
      <c r="D2869" t="str">
        <f>IFERROR(INDEX('Draft Master List'!E:F,MATCH(C2869,'Draft Master List'!E:E,0),2),"N/A")</f>
        <v>N/A</v>
      </c>
      <c r="E2869" t="s">
        <v>23</v>
      </c>
      <c r="F2869">
        <v>28</v>
      </c>
      <c r="G2869" t="s">
        <v>643</v>
      </c>
      <c r="H2869">
        <v>11</v>
      </c>
      <c r="I2869">
        <v>6</v>
      </c>
      <c r="J2869">
        <v>151</v>
      </c>
      <c r="K2869">
        <v>612</v>
      </c>
      <c r="L2869">
        <v>5</v>
      </c>
      <c r="M2869">
        <v>19</v>
      </c>
      <c r="N2869">
        <v>4.0999999999999996</v>
      </c>
      <c r="O2869">
        <v>55.6</v>
      </c>
      <c r="P2869">
        <v>13.7</v>
      </c>
      <c r="Q2869">
        <v>18</v>
      </c>
      <c r="R2869">
        <v>14</v>
      </c>
      <c r="S2869">
        <v>77</v>
      </c>
      <c r="T2869">
        <v>5.5</v>
      </c>
      <c r="U2869">
        <v>0</v>
      </c>
      <c r="V2869">
        <v>13</v>
      </c>
      <c r="W2869">
        <v>1.3</v>
      </c>
      <c r="X2869">
        <v>7</v>
      </c>
      <c r="Y2869" s="2">
        <v>0.77800000000000002</v>
      </c>
      <c r="Z2869">
        <v>689</v>
      </c>
      <c r="AA2869">
        <v>5</v>
      </c>
      <c r="AB2869">
        <v>1</v>
      </c>
    </row>
    <row r="2870" spans="1:28" x14ac:dyDescent="0.25">
      <c r="A2870">
        <v>2006</v>
      </c>
      <c r="B2870">
        <v>39</v>
      </c>
      <c r="C2870" t="s">
        <v>533</v>
      </c>
      <c r="D2870" t="str">
        <f>IFERROR(INDEX('Draft Master List'!E:F,MATCH(C2870,'Draft Master List'!E:E,0),2),"N/A")</f>
        <v>1172006</v>
      </c>
      <c r="E2870" t="s">
        <v>32</v>
      </c>
      <c r="F2870">
        <v>24</v>
      </c>
      <c r="G2870" t="s">
        <v>76</v>
      </c>
      <c r="H2870">
        <v>16</v>
      </c>
      <c r="I2870">
        <v>8</v>
      </c>
      <c r="J2870">
        <v>151</v>
      </c>
      <c r="K2870">
        <v>650</v>
      </c>
      <c r="L2870">
        <v>4</v>
      </c>
      <c r="M2870">
        <v>23</v>
      </c>
      <c r="N2870">
        <v>4.3</v>
      </c>
      <c r="O2870">
        <v>40.6</v>
      </c>
      <c r="P2870">
        <v>9.4</v>
      </c>
      <c r="Q2870">
        <v>31</v>
      </c>
      <c r="R2870">
        <v>25</v>
      </c>
      <c r="S2870">
        <v>270</v>
      </c>
      <c r="T2870">
        <v>10.8</v>
      </c>
      <c r="U2870">
        <v>0</v>
      </c>
      <c r="V2870">
        <v>64</v>
      </c>
      <c r="W2870">
        <v>1.6</v>
      </c>
      <c r="X2870">
        <v>16.899999999999999</v>
      </c>
      <c r="Y2870" s="2">
        <v>0.80600000000000005</v>
      </c>
      <c r="Z2870">
        <v>920</v>
      </c>
      <c r="AA2870">
        <v>4</v>
      </c>
      <c r="AB2870">
        <v>3</v>
      </c>
    </row>
    <row r="2871" spans="1:28" x14ac:dyDescent="0.25">
      <c r="A2871">
        <v>2006</v>
      </c>
      <c r="B2871">
        <v>40</v>
      </c>
      <c r="C2871" t="s">
        <v>576</v>
      </c>
      <c r="D2871" t="str">
        <f>IFERROR(INDEX('Draft Master List'!E:F,MATCH(C2871,'Draft Master List'!E:E,0),2),"N/A")</f>
        <v>N/A</v>
      </c>
      <c r="E2871" t="s">
        <v>27</v>
      </c>
      <c r="F2871">
        <v>23</v>
      </c>
      <c r="G2871" t="s">
        <v>643</v>
      </c>
      <c r="H2871">
        <v>16</v>
      </c>
      <c r="I2871">
        <v>1</v>
      </c>
      <c r="J2871">
        <v>135</v>
      </c>
      <c r="K2871">
        <v>654</v>
      </c>
      <c r="L2871">
        <v>14</v>
      </c>
      <c r="M2871">
        <v>25</v>
      </c>
      <c r="N2871">
        <v>4.8</v>
      </c>
      <c r="O2871">
        <v>40.9</v>
      </c>
      <c r="P2871">
        <v>8.4</v>
      </c>
      <c r="Q2871">
        <v>32</v>
      </c>
      <c r="R2871">
        <v>23</v>
      </c>
      <c r="S2871">
        <v>196</v>
      </c>
      <c r="T2871">
        <v>8.5</v>
      </c>
      <c r="U2871">
        <v>2</v>
      </c>
      <c r="V2871">
        <v>26</v>
      </c>
      <c r="W2871">
        <v>1.4</v>
      </c>
      <c r="X2871">
        <v>12.3</v>
      </c>
      <c r="Y2871" s="2">
        <v>0.71899999999999997</v>
      </c>
      <c r="Z2871">
        <v>850</v>
      </c>
      <c r="AA2871">
        <v>16</v>
      </c>
      <c r="AB2871">
        <v>0</v>
      </c>
    </row>
    <row r="2872" spans="1:28" x14ac:dyDescent="0.25">
      <c r="A2872">
        <v>2006</v>
      </c>
      <c r="B2872">
        <v>41</v>
      </c>
      <c r="C2872" t="s">
        <v>1533</v>
      </c>
      <c r="D2872" t="str">
        <f>IFERROR(INDEX('Draft Master List'!E:F,MATCH(C2872,'Draft Master List'!E:E,0),2),"N/A")</f>
        <v>N/A</v>
      </c>
      <c r="E2872" t="s">
        <v>32</v>
      </c>
      <c r="F2872">
        <v>27</v>
      </c>
      <c r="G2872" t="s">
        <v>643</v>
      </c>
      <c r="H2872">
        <v>12</v>
      </c>
      <c r="I2872">
        <v>3</v>
      </c>
      <c r="J2872">
        <v>131</v>
      </c>
      <c r="K2872">
        <v>370</v>
      </c>
      <c r="L2872">
        <v>6</v>
      </c>
      <c r="M2872">
        <v>12</v>
      </c>
      <c r="N2872">
        <v>2.8</v>
      </c>
      <c r="O2872">
        <v>30.8</v>
      </c>
      <c r="P2872">
        <v>10.9</v>
      </c>
      <c r="Q2872">
        <v>10</v>
      </c>
      <c r="R2872">
        <v>7</v>
      </c>
      <c r="S2872">
        <v>21</v>
      </c>
      <c r="T2872">
        <v>3</v>
      </c>
      <c r="U2872">
        <v>0</v>
      </c>
      <c r="V2872">
        <v>8</v>
      </c>
      <c r="W2872">
        <v>0.6</v>
      </c>
      <c r="X2872">
        <v>1.8</v>
      </c>
      <c r="Y2872" s="2">
        <v>0.7</v>
      </c>
      <c r="Z2872">
        <v>391</v>
      </c>
      <c r="AA2872">
        <v>6</v>
      </c>
      <c r="AB2872">
        <v>1</v>
      </c>
    </row>
    <row r="2873" spans="1:28" x14ac:dyDescent="0.25">
      <c r="A2873">
        <v>2006</v>
      </c>
      <c r="B2873">
        <v>42</v>
      </c>
      <c r="C2873" t="s">
        <v>640</v>
      </c>
      <c r="D2873" t="str">
        <f>IFERROR(INDEX('Draft Master List'!E:F,MATCH(C2873,'Draft Master List'!E:E,0),2),"N/A")</f>
        <v>N/A</v>
      </c>
      <c r="E2873" t="s">
        <v>7</v>
      </c>
      <c r="F2873">
        <v>25</v>
      </c>
      <c r="G2873" t="s">
        <v>643</v>
      </c>
      <c r="H2873">
        <v>8</v>
      </c>
      <c r="I2873">
        <v>7</v>
      </c>
      <c r="J2873">
        <v>127</v>
      </c>
      <c r="K2873">
        <v>523</v>
      </c>
      <c r="L2873">
        <v>7</v>
      </c>
      <c r="M2873">
        <v>38</v>
      </c>
      <c r="N2873">
        <v>4.0999999999999996</v>
      </c>
      <c r="O2873">
        <v>65.400000000000006</v>
      </c>
      <c r="P2873">
        <v>15.9</v>
      </c>
      <c r="Q2873">
        <v>26</v>
      </c>
      <c r="R2873">
        <v>17</v>
      </c>
      <c r="S2873">
        <v>170</v>
      </c>
      <c r="T2873">
        <v>10</v>
      </c>
      <c r="U2873">
        <v>0</v>
      </c>
      <c r="V2873">
        <v>74</v>
      </c>
      <c r="W2873">
        <v>2.1</v>
      </c>
      <c r="X2873">
        <v>21.3</v>
      </c>
      <c r="Y2873" s="2">
        <v>0.65400000000000003</v>
      </c>
      <c r="Z2873">
        <v>693</v>
      </c>
      <c r="AA2873">
        <v>7</v>
      </c>
      <c r="AB2873">
        <v>0</v>
      </c>
    </row>
    <row r="2874" spans="1:28" x14ac:dyDescent="0.25">
      <c r="A2874">
        <v>2006</v>
      </c>
      <c r="B2874">
        <v>43</v>
      </c>
      <c r="C2874" t="s">
        <v>543</v>
      </c>
      <c r="D2874" t="str">
        <f>IFERROR(INDEX('Draft Master List'!E:F,MATCH(C2874,'Draft Master List'!E:E,0),2),"N/A")</f>
        <v>1702006</v>
      </c>
      <c r="E2874" t="s">
        <v>23</v>
      </c>
      <c r="F2874">
        <v>23</v>
      </c>
      <c r="G2874" t="s">
        <v>76</v>
      </c>
      <c r="H2874">
        <v>14</v>
      </c>
      <c r="I2874">
        <v>8</v>
      </c>
      <c r="J2874">
        <v>124</v>
      </c>
      <c r="K2874">
        <v>476</v>
      </c>
      <c r="L2874">
        <v>4</v>
      </c>
      <c r="M2874">
        <v>35</v>
      </c>
      <c r="N2874">
        <v>3.8</v>
      </c>
      <c r="O2874">
        <v>34</v>
      </c>
      <c r="P2874">
        <v>8.9</v>
      </c>
      <c r="Q2874">
        <v>39</v>
      </c>
      <c r="R2874">
        <v>33</v>
      </c>
      <c r="S2874">
        <v>204</v>
      </c>
      <c r="T2874">
        <v>6.2</v>
      </c>
      <c r="U2874">
        <v>0</v>
      </c>
      <c r="V2874">
        <v>15</v>
      </c>
      <c r="W2874">
        <v>2.4</v>
      </c>
      <c r="X2874">
        <v>14.6</v>
      </c>
      <c r="Y2874" s="2">
        <v>0.84599999999999997</v>
      </c>
      <c r="Z2874">
        <v>680</v>
      </c>
      <c r="AA2874">
        <v>4</v>
      </c>
      <c r="AB2874">
        <v>1</v>
      </c>
    </row>
    <row r="2875" spans="1:28" x14ac:dyDescent="0.25">
      <c r="A2875">
        <v>2006</v>
      </c>
      <c r="B2875">
        <v>44</v>
      </c>
      <c r="C2875" t="s">
        <v>649</v>
      </c>
      <c r="D2875" t="str">
        <f>IFERROR(INDEX('Draft Master List'!E:F,MATCH(C2875,'Draft Master List'!E:E,0),2),"N/A")</f>
        <v>N/A</v>
      </c>
      <c r="E2875" t="s">
        <v>21</v>
      </c>
      <c r="F2875">
        <v>26</v>
      </c>
      <c r="G2875" t="s">
        <v>1</v>
      </c>
      <c r="H2875">
        <v>16</v>
      </c>
      <c r="I2875">
        <v>16</v>
      </c>
      <c r="J2875">
        <v>123</v>
      </c>
      <c r="K2875">
        <v>1039</v>
      </c>
      <c r="L2875">
        <v>2</v>
      </c>
      <c r="M2875">
        <v>51</v>
      </c>
      <c r="N2875">
        <v>8.4</v>
      </c>
      <c r="O2875">
        <v>64.900000000000006</v>
      </c>
      <c r="P2875">
        <v>7.7</v>
      </c>
      <c r="Q2875">
        <v>1</v>
      </c>
      <c r="R2875">
        <v>1</v>
      </c>
      <c r="S2875">
        <v>1</v>
      </c>
      <c r="T2875">
        <v>1</v>
      </c>
      <c r="U2875">
        <v>0</v>
      </c>
      <c r="V2875">
        <v>1</v>
      </c>
      <c r="W2875">
        <v>0.1</v>
      </c>
      <c r="X2875">
        <v>0.1</v>
      </c>
      <c r="Y2875" s="2">
        <v>1</v>
      </c>
      <c r="Z2875">
        <v>1040</v>
      </c>
      <c r="AA2875">
        <v>2</v>
      </c>
      <c r="AB2875">
        <v>9</v>
      </c>
    </row>
    <row r="2876" spans="1:28" x14ac:dyDescent="0.25">
      <c r="A2876">
        <v>2006</v>
      </c>
      <c r="B2876">
        <v>45</v>
      </c>
      <c r="C2876" t="s">
        <v>91</v>
      </c>
      <c r="D2876" t="str">
        <f>IFERROR(INDEX('Draft Master List'!E:F,MATCH(C2876,'Draft Master List'!E:E,0),2),"N/A")</f>
        <v>272006</v>
      </c>
      <c r="E2876" t="s">
        <v>22</v>
      </c>
      <c r="F2876">
        <v>23</v>
      </c>
      <c r="G2876" t="s">
        <v>643</v>
      </c>
      <c r="H2876">
        <v>13</v>
      </c>
      <c r="I2876">
        <v>2</v>
      </c>
      <c r="J2876">
        <v>121</v>
      </c>
      <c r="K2876">
        <v>501</v>
      </c>
      <c r="L2876">
        <v>1</v>
      </c>
      <c r="M2876">
        <v>31</v>
      </c>
      <c r="N2876">
        <v>4.0999999999999996</v>
      </c>
      <c r="O2876">
        <v>38.5</v>
      </c>
      <c r="P2876">
        <v>9.3000000000000007</v>
      </c>
      <c r="Q2876">
        <v>36</v>
      </c>
      <c r="R2876">
        <v>33</v>
      </c>
      <c r="S2876">
        <v>313</v>
      </c>
      <c r="T2876">
        <v>9.5</v>
      </c>
      <c r="U2876">
        <v>1</v>
      </c>
      <c r="V2876">
        <v>41</v>
      </c>
      <c r="W2876">
        <v>2.5</v>
      </c>
      <c r="X2876">
        <v>24.1</v>
      </c>
      <c r="Y2876" s="2">
        <v>0.91700000000000004</v>
      </c>
      <c r="Z2876">
        <v>814</v>
      </c>
      <c r="AA2876">
        <v>2</v>
      </c>
      <c r="AB2876">
        <v>1</v>
      </c>
    </row>
    <row r="2877" spans="1:28" x14ac:dyDescent="0.25">
      <c r="A2877">
        <v>2006</v>
      </c>
      <c r="B2877">
        <v>46</v>
      </c>
      <c r="C2877" t="s">
        <v>1382</v>
      </c>
      <c r="D2877" t="str">
        <f>IFERROR(INDEX('Draft Master List'!E:F,MATCH(C2877,'Draft Master List'!E:E,0),2),"N/A")</f>
        <v>N/A</v>
      </c>
      <c r="E2877" t="s">
        <v>16</v>
      </c>
      <c r="F2877">
        <v>28</v>
      </c>
      <c r="G2877" t="s">
        <v>76</v>
      </c>
      <c r="H2877">
        <v>9</v>
      </c>
      <c r="I2877">
        <v>8</v>
      </c>
      <c r="J2877">
        <v>114</v>
      </c>
      <c r="K2877">
        <v>434</v>
      </c>
      <c r="L2877">
        <v>2</v>
      </c>
      <c r="M2877">
        <v>59</v>
      </c>
      <c r="N2877">
        <v>3.8</v>
      </c>
      <c r="O2877">
        <v>48.2</v>
      </c>
      <c r="P2877">
        <v>12.7</v>
      </c>
      <c r="Q2877">
        <v>16</v>
      </c>
      <c r="R2877">
        <v>10</v>
      </c>
      <c r="S2877">
        <v>74</v>
      </c>
      <c r="T2877">
        <v>7.4</v>
      </c>
      <c r="U2877">
        <v>0</v>
      </c>
      <c r="V2877">
        <v>21</v>
      </c>
      <c r="W2877">
        <v>1.1000000000000001</v>
      </c>
      <c r="X2877">
        <v>8.1999999999999993</v>
      </c>
      <c r="Y2877" s="2">
        <v>0.625</v>
      </c>
      <c r="Z2877">
        <v>508</v>
      </c>
      <c r="AA2877">
        <v>2</v>
      </c>
      <c r="AB2877">
        <v>1</v>
      </c>
    </row>
    <row r="2878" spans="1:28" x14ac:dyDescent="0.25">
      <c r="A2878">
        <v>2006</v>
      </c>
      <c r="B2878">
        <v>47</v>
      </c>
      <c r="C2878" t="s">
        <v>1534</v>
      </c>
      <c r="D2878" t="str">
        <f>IFERROR(INDEX('Draft Master List'!E:F,MATCH(C2878,'Draft Master List'!E:E,0),2),"N/A")</f>
        <v>N/A</v>
      </c>
      <c r="E2878" t="s">
        <v>32</v>
      </c>
      <c r="F2878">
        <v>24</v>
      </c>
      <c r="G2878" t="s">
        <v>643</v>
      </c>
      <c r="H2878">
        <v>8</v>
      </c>
      <c r="I2878">
        <v>1</v>
      </c>
      <c r="J2878">
        <v>113</v>
      </c>
      <c r="K2878">
        <v>374</v>
      </c>
      <c r="L2878">
        <v>5</v>
      </c>
      <c r="M2878">
        <v>31</v>
      </c>
      <c r="N2878">
        <v>3.3</v>
      </c>
      <c r="O2878">
        <v>46.8</v>
      </c>
      <c r="P2878">
        <v>14.1</v>
      </c>
      <c r="Q2878">
        <v>8</v>
      </c>
      <c r="R2878">
        <v>7</v>
      </c>
      <c r="S2878">
        <v>43</v>
      </c>
      <c r="T2878">
        <v>6.1</v>
      </c>
      <c r="U2878">
        <v>0</v>
      </c>
      <c r="V2878">
        <v>11</v>
      </c>
      <c r="W2878">
        <v>0.9</v>
      </c>
      <c r="X2878">
        <v>5.4</v>
      </c>
      <c r="Y2878" s="2">
        <v>0.875</v>
      </c>
      <c r="Z2878">
        <v>417</v>
      </c>
      <c r="AA2878">
        <v>5</v>
      </c>
      <c r="AB2878">
        <v>0</v>
      </c>
    </row>
    <row r="2879" spans="1:28" x14ac:dyDescent="0.25">
      <c r="A2879">
        <v>2006</v>
      </c>
      <c r="B2879">
        <v>48</v>
      </c>
      <c r="C2879" t="s">
        <v>1478</v>
      </c>
      <c r="D2879" t="str">
        <f>IFERROR(INDEX('Draft Master List'!E:F,MATCH(C2879,'Draft Master List'!E:E,0),2),"N/A")</f>
        <v>N/A</v>
      </c>
      <c r="E2879" t="s">
        <v>29</v>
      </c>
      <c r="F2879">
        <v>29</v>
      </c>
      <c r="G2879" t="s">
        <v>643</v>
      </c>
      <c r="H2879">
        <v>16</v>
      </c>
      <c r="I2879">
        <v>2</v>
      </c>
      <c r="J2879">
        <v>107</v>
      </c>
      <c r="K2879">
        <v>378</v>
      </c>
      <c r="L2879">
        <v>2</v>
      </c>
      <c r="M2879">
        <v>19</v>
      </c>
      <c r="N2879">
        <v>3.5</v>
      </c>
      <c r="O2879">
        <v>23.6</v>
      </c>
      <c r="P2879">
        <v>6.7</v>
      </c>
      <c r="Q2879">
        <v>24</v>
      </c>
      <c r="R2879">
        <v>22</v>
      </c>
      <c r="S2879">
        <v>139</v>
      </c>
      <c r="T2879">
        <v>6.3</v>
      </c>
      <c r="U2879">
        <v>0</v>
      </c>
      <c r="V2879">
        <v>18</v>
      </c>
      <c r="W2879">
        <v>1.4</v>
      </c>
      <c r="X2879">
        <v>8.6999999999999993</v>
      </c>
      <c r="Y2879" s="2">
        <v>0.91700000000000004</v>
      </c>
      <c r="Z2879">
        <v>517</v>
      </c>
      <c r="AA2879">
        <v>2</v>
      </c>
      <c r="AB2879">
        <v>1</v>
      </c>
    </row>
    <row r="2880" spans="1:28" x14ac:dyDescent="0.25">
      <c r="A2880">
        <v>2006</v>
      </c>
      <c r="B2880">
        <v>49</v>
      </c>
      <c r="C2880" t="s">
        <v>522</v>
      </c>
      <c r="D2880" t="str">
        <f>IFERROR(INDEX('Draft Master List'!E:F,MATCH(C2880,'Draft Master List'!E:E,0),2),"N/A")</f>
        <v>792006</v>
      </c>
      <c r="E2880" t="s">
        <v>21</v>
      </c>
      <c r="F2880">
        <v>23</v>
      </c>
      <c r="H2880">
        <v>14</v>
      </c>
      <c r="I2880">
        <v>0</v>
      </c>
      <c r="J2880">
        <v>99</v>
      </c>
      <c r="K2880">
        <v>633</v>
      </c>
      <c r="L2880">
        <v>2</v>
      </c>
      <c r="M2880">
        <v>78</v>
      </c>
      <c r="N2880">
        <v>6.4</v>
      </c>
      <c r="O2880">
        <v>45.2</v>
      </c>
      <c r="P2880">
        <v>7.1</v>
      </c>
      <c r="Q2880">
        <v>15</v>
      </c>
      <c r="R2880">
        <v>12</v>
      </c>
      <c r="S2880">
        <v>102</v>
      </c>
      <c r="T2880">
        <v>8.5</v>
      </c>
      <c r="U2880">
        <v>0</v>
      </c>
      <c r="V2880">
        <v>32</v>
      </c>
      <c r="W2880">
        <v>0.9</v>
      </c>
      <c r="X2880">
        <v>7.3</v>
      </c>
      <c r="Y2880" s="2">
        <v>0.8</v>
      </c>
      <c r="Z2880">
        <v>735</v>
      </c>
      <c r="AA2880">
        <v>2</v>
      </c>
      <c r="AB2880">
        <v>0</v>
      </c>
    </row>
    <row r="2881" spans="1:28" x14ac:dyDescent="0.25">
      <c r="A2881">
        <v>2006</v>
      </c>
      <c r="B2881">
        <v>50</v>
      </c>
      <c r="C2881" t="s">
        <v>1195</v>
      </c>
      <c r="D2881" t="str">
        <f>IFERROR(INDEX('Draft Master List'!E:F,MATCH(C2881,'Draft Master List'!E:E,0),2),"N/A")</f>
        <v>N/A</v>
      </c>
      <c r="E2881" t="s">
        <v>9</v>
      </c>
      <c r="F2881">
        <v>24</v>
      </c>
      <c r="H2881">
        <v>15</v>
      </c>
      <c r="I2881">
        <v>0</v>
      </c>
      <c r="J2881">
        <v>96</v>
      </c>
      <c r="K2881">
        <v>423</v>
      </c>
      <c r="L2881">
        <v>9</v>
      </c>
      <c r="M2881">
        <v>16</v>
      </c>
      <c r="N2881">
        <v>4.4000000000000004</v>
      </c>
      <c r="O2881">
        <v>28.2</v>
      </c>
      <c r="P2881">
        <v>6.4</v>
      </c>
      <c r="Q2881">
        <v>14</v>
      </c>
      <c r="R2881">
        <v>11</v>
      </c>
      <c r="S2881">
        <v>149</v>
      </c>
      <c r="T2881">
        <v>13.5</v>
      </c>
      <c r="U2881">
        <v>0</v>
      </c>
      <c r="V2881">
        <v>43</v>
      </c>
      <c r="W2881">
        <v>0.7</v>
      </c>
      <c r="X2881">
        <v>9.9</v>
      </c>
      <c r="Y2881" s="2">
        <v>0.78600000000000003</v>
      </c>
      <c r="Z2881">
        <v>572</v>
      </c>
      <c r="AA2881">
        <v>9</v>
      </c>
      <c r="AB2881">
        <v>2</v>
      </c>
    </row>
    <row r="2882" spans="1:28" x14ac:dyDescent="0.25">
      <c r="A2882">
        <v>2006</v>
      </c>
      <c r="B2882">
        <v>51</v>
      </c>
      <c r="C2882" t="s">
        <v>1480</v>
      </c>
      <c r="D2882" t="str">
        <f>IFERROR(INDEX('Draft Master List'!E:F,MATCH(C2882,'Draft Master List'!E:E,0),2),"N/A")</f>
        <v>N/A</v>
      </c>
      <c r="E2882" t="s">
        <v>669</v>
      </c>
      <c r="F2882">
        <v>26</v>
      </c>
      <c r="H2882">
        <v>14</v>
      </c>
      <c r="I2882">
        <v>2</v>
      </c>
      <c r="J2882">
        <v>96</v>
      </c>
      <c r="K2882">
        <v>434</v>
      </c>
      <c r="L2882">
        <v>2</v>
      </c>
      <c r="M2882">
        <v>39</v>
      </c>
      <c r="N2882">
        <v>4.5</v>
      </c>
      <c r="O2882">
        <v>31</v>
      </c>
      <c r="P2882">
        <v>6.9</v>
      </c>
      <c r="Q2882">
        <v>19</v>
      </c>
      <c r="R2882">
        <v>17</v>
      </c>
      <c r="S2882">
        <v>118</v>
      </c>
      <c r="T2882">
        <v>6.9</v>
      </c>
      <c r="U2882">
        <v>0</v>
      </c>
      <c r="V2882">
        <v>29</v>
      </c>
      <c r="W2882">
        <v>1.2</v>
      </c>
      <c r="X2882">
        <v>8.4</v>
      </c>
      <c r="Y2882" s="2">
        <v>0.89500000000000002</v>
      </c>
      <c r="Z2882">
        <v>552</v>
      </c>
      <c r="AA2882">
        <v>2</v>
      </c>
      <c r="AB2882">
        <v>2</v>
      </c>
    </row>
    <row r="2883" spans="1:28" x14ac:dyDescent="0.25">
      <c r="A2883">
        <v>2006</v>
      </c>
      <c r="B2883">
        <v>52</v>
      </c>
      <c r="C2883" t="s">
        <v>1290</v>
      </c>
      <c r="D2883" t="str">
        <f>IFERROR(INDEX('Draft Master List'!E:F,MATCH(C2883,'Draft Master List'!E:E,0),2),"N/A")</f>
        <v>N/A</v>
      </c>
      <c r="E2883" t="s">
        <v>33</v>
      </c>
      <c r="F2883">
        <v>29</v>
      </c>
      <c r="G2883" t="s">
        <v>643</v>
      </c>
      <c r="H2883">
        <v>12</v>
      </c>
      <c r="I2883">
        <v>4</v>
      </c>
      <c r="J2883">
        <v>92</v>
      </c>
      <c r="K2883">
        <v>400</v>
      </c>
      <c r="L2883">
        <v>1</v>
      </c>
      <c r="M2883">
        <v>55</v>
      </c>
      <c r="N2883">
        <v>4.3</v>
      </c>
      <c r="O2883">
        <v>33.299999999999997</v>
      </c>
      <c r="P2883">
        <v>7.7</v>
      </c>
      <c r="Q2883">
        <v>35</v>
      </c>
      <c r="R2883">
        <v>21</v>
      </c>
      <c r="S2883">
        <v>162</v>
      </c>
      <c r="T2883">
        <v>7.7</v>
      </c>
      <c r="U2883">
        <v>0</v>
      </c>
      <c r="V2883">
        <v>44</v>
      </c>
      <c r="W2883">
        <v>1.8</v>
      </c>
      <c r="X2883">
        <v>13.5</v>
      </c>
      <c r="Y2883" s="2">
        <v>0.6</v>
      </c>
      <c r="Z2883">
        <v>562</v>
      </c>
      <c r="AA2883">
        <v>1</v>
      </c>
      <c r="AB2883">
        <v>4</v>
      </c>
    </row>
    <row r="2884" spans="1:28" x14ac:dyDescent="0.25">
      <c r="A2884">
        <v>2006</v>
      </c>
      <c r="B2884">
        <v>53</v>
      </c>
      <c r="C2884" t="s">
        <v>1327</v>
      </c>
      <c r="D2884" t="str">
        <f>IFERROR(INDEX('Draft Master List'!E:F,MATCH(C2884,'Draft Master List'!E:E,0),2),"N/A")</f>
        <v>N/A</v>
      </c>
      <c r="E2884" t="s">
        <v>6</v>
      </c>
      <c r="F2884">
        <v>28</v>
      </c>
      <c r="G2884" t="s">
        <v>643</v>
      </c>
      <c r="H2884">
        <v>16</v>
      </c>
      <c r="I2884">
        <v>1</v>
      </c>
      <c r="J2884">
        <v>83</v>
      </c>
      <c r="K2884">
        <v>345</v>
      </c>
      <c r="L2884">
        <v>2</v>
      </c>
      <c r="M2884">
        <v>20</v>
      </c>
      <c r="N2884">
        <v>4.2</v>
      </c>
      <c r="O2884">
        <v>21.6</v>
      </c>
      <c r="P2884">
        <v>5.2</v>
      </c>
      <c r="Q2884">
        <v>28</v>
      </c>
      <c r="R2884">
        <v>24</v>
      </c>
      <c r="S2884">
        <v>256</v>
      </c>
      <c r="T2884">
        <v>10.7</v>
      </c>
      <c r="U2884">
        <v>1</v>
      </c>
      <c r="V2884">
        <v>55</v>
      </c>
      <c r="W2884">
        <v>1.5</v>
      </c>
      <c r="X2884">
        <v>16</v>
      </c>
      <c r="Y2884" s="2">
        <v>0.85699999999999998</v>
      </c>
      <c r="Z2884">
        <v>601</v>
      </c>
      <c r="AA2884">
        <v>3</v>
      </c>
      <c r="AB2884">
        <v>2</v>
      </c>
    </row>
    <row r="2885" spans="1:28" x14ac:dyDescent="0.25">
      <c r="A2885">
        <v>2006</v>
      </c>
      <c r="B2885">
        <v>54</v>
      </c>
      <c r="C2885" t="s">
        <v>509</v>
      </c>
      <c r="D2885" t="str">
        <f>IFERROR(INDEX('Draft Master List'!E:F,MATCH(C2885,'Draft Master List'!E:E,0),2),"N/A")</f>
        <v>32006</v>
      </c>
      <c r="E2885" t="s">
        <v>28</v>
      </c>
      <c r="F2885">
        <v>23</v>
      </c>
      <c r="G2885" t="s">
        <v>1</v>
      </c>
      <c r="H2885">
        <v>15</v>
      </c>
      <c r="I2885">
        <v>13</v>
      </c>
      <c r="J2885">
        <v>83</v>
      </c>
      <c r="K2885">
        <v>552</v>
      </c>
      <c r="L2885">
        <v>7</v>
      </c>
      <c r="M2885">
        <v>39</v>
      </c>
      <c r="N2885">
        <v>6.7</v>
      </c>
      <c r="O2885">
        <v>36.799999999999997</v>
      </c>
      <c r="P2885">
        <v>5.5</v>
      </c>
      <c r="Z2885">
        <v>552</v>
      </c>
      <c r="AA2885">
        <v>7</v>
      </c>
      <c r="AB2885">
        <v>12</v>
      </c>
    </row>
    <row r="2886" spans="1:28" x14ac:dyDescent="0.25">
      <c r="A2886">
        <v>2006</v>
      </c>
      <c r="B2886">
        <v>55</v>
      </c>
      <c r="C2886" t="s">
        <v>1247</v>
      </c>
      <c r="D2886" t="str">
        <f>IFERROR(INDEX('Draft Master List'!E:F,MATCH(C2886,'Draft Master List'!E:E,0),2),"N/A")</f>
        <v>N/A</v>
      </c>
      <c r="E2886" t="s">
        <v>13</v>
      </c>
      <c r="F2886">
        <v>24</v>
      </c>
      <c r="H2886">
        <v>13</v>
      </c>
      <c r="I2886">
        <v>0</v>
      </c>
      <c r="J2886">
        <v>80</v>
      </c>
      <c r="K2886">
        <v>502</v>
      </c>
      <c r="L2886">
        <v>2</v>
      </c>
      <c r="M2886">
        <v>73</v>
      </c>
      <c r="N2886">
        <v>6.3</v>
      </c>
      <c r="O2886">
        <v>38.6</v>
      </c>
      <c r="P2886">
        <v>6.2</v>
      </c>
      <c r="Q2886">
        <v>3</v>
      </c>
      <c r="R2886">
        <v>3</v>
      </c>
      <c r="S2886">
        <v>47</v>
      </c>
      <c r="T2886">
        <v>15.7</v>
      </c>
      <c r="U2886">
        <v>0</v>
      </c>
      <c r="V2886">
        <v>30</v>
      </c>
      <c r="W2886">
        <v>0.2</v>
      </c>
      <c r="X2886">
        <v>3.6</v>
      </c>
      <c r="Y2886" s="2">
        <v>1</v>
      </c>
      <c r="Z2886">
        <v>549</v>
      </c>
      <c r="AA2886">
        <v>2</v>
      </c>
      <c r="AB2886">
        <v>0</v>
      </c>
    </row>
    <row r="2887" spans="1:28" x14ac:dyDescent="0.25">
      <c r="A2887">
        <v>2006</v>
      </c>
      <c r="B2887">
        <v>56</v>
      </c>
      <c r="C2887" t="s">
        <v>1339</v>
      </c>
      <c r="D2887" t="str">
        <f>IFERROR(INDEX('Draft Master List'!E:F,MATCH(C2887,'Draft Master List'!E:E,0),2),"N/A")</f>
        <v>N/A</v>
      </c>
      <c r="E2887" t="s">
        <v>64</v>
      </c>
      <c r="F2887">
        <v>24</v>
      </c>
      <c r="G2887" t="s">
        <v>643</v>
      </c>
      <c r="H2887">
        <v>13</v>
      </c>
      <c r="I2887">
        <v>3</v>
      </c>
      <c r="J2887">
        <v>62</v>
      </c>
      <c r="K2887">
        <v>189</v>
      </c>
      <c r="L2887">
        <v>0</v>
      </c>
      <c r="M2887">
        <v>18</v>
      </c>
      <c r="N2887">
        <v>3</v>
      </c>
      <c r="O2887">
        <v>14.5</v>
      </c>
      <c r="P2887">
        <v>4.8</v>
      </c>
      <c r="Q2887">
        <v>11</v>
      </c>
      <c r="R2887">
        <v>6</v>
      </c>
      <c r="S2887">
        <v>82</v>
      </c>
      <c r="T2887">
        <v>13.7</v>
      </c>
      <c r="U2887">
        <v>0</v>
      </c>
      <c r="V2887">
        <v>54</v>
      </c>
      <c r="W2887">
        <v>0.5</v>
      </c>
      <c r="X2887">
        <v>6.3</v>
      </c>
      <c r="Y2887" s="2">
        <v>0.54500000000000004</v>
      </c>
      <c r="Z2887">
        <v>271</v>
      </c>
      <c r="AA2887">
        <v>0</v>
      </c>
      <c r="AB2887">
        <v>1</v>
      </c>
    </row>
    <row r="2888" spans="1:28" x14ac:dyDescent="0.25">
      <c r="A2888">
        <v>2006</v>
      </c>
      <c r="B2888">
        <v>57</v>
      </c>
      <c r="C2888" t="s">
        <v>516</v>
      </c>
      <c r="D2888" t="str">
        <f>IFERROR(INDEX('Draft Master List'!E:F,MATCH(C2888,'Draft Master List'!E:E,0),2),"N/A")</f>
        <v>452006</v>
      </c>
      <c r="E2888" t="s">
        <v>28</v>
      </c>
      <c r="F2888">
        <v>22</v>
      </c>
      <c r="H2888">
        <v>13</v>
      </c>
      <c r="I2888">
        <v>0</v>
      </c>
      <c r="J2888">
        <v>61</v>
      </c>
      <c r="K2888">
        <v>244</v>
      </c>
      <c r="L2888">
        <v>0</v>
      </c>
      <c r="M2888">
        <v>26</v>
      </c>
      <c r="N2888">
        <v>4</v>
      </c>
      <c r="O2888">
        <v>18.8</v>
      </c>
      <c r="P2888">
        <v>4.7</v>
      </c>
      <c r="Q2888">
        <v>20</v>
      </c>
      <c r="R2888">
        <v>14</v>
      </c>
      <c r="S2888">
        <v>60</v>
      </c>
      <c r="T2888">
        <v>4.3</v>
      </c>
      <c r="U2888">
        <v>0</v>
      </c>
      <c r="V2888">
        <v>13</v>
      </c>
      <c r="W2888">
        <v>1.1000000000000001</v>
      </c>
      <c r="X2888">
        <v>4.5999999999999996</v>
      </c>
      <c r="Y2888" s="2">
        <v>0.7</v>
      </c>
      <c r="Z2888">
        <v>304</v>
      </c>
      <c r="AA2888">
        <v>0</v>
      </c>
      <c r="AB2888">
        <v>0</v>
      </c>
    </row>
    <row r="2889" spans="1:28" x14ac:dyDescent="0.25">
      <c r="A2889">
        <v>2006</v>
      </c>
      <c r="B2889">
        <v>58</v>
      </c>
      <c r="C2889" t="s">
        <v>1535</v>
      </c>
      <c r="D2889" t="str">
        <f>IFERROR(INDEX('Draft Master List'!E:F,MATCH(C2889,'Draft Master List'!E:E,0),2),"N/A")</f>
        <v>N/A</v>
      </c>
      <c r="E2889" t="s">
        <v>14</v>
      </c>
      <c r="F2889">
        <v>33</v>
      </c>
      <c r="G2889" t="s">
        <v>212</v>
      </c>
      <c r="H2889">
        <v>16</v>
      </c>
      <c r="I2889">
        <v>15</v>
      </c>
      <c r="J2889">
        <v>60</v>
      </c>
      <c r="K2889">
        <v>171</v>
      </c>
      <c r="L2889">
        <v>3</v>
      </c>
      <c r="M2889">
        <v>17</v>
      </c>
      <c r="N2889">
        <v>2.9</v>
      </c>
      <c r="O2889">
        <v>10.7</v>
      </c>
      <c r="P2889">
        <v>3.8</v>
      </c>
      <c r="Q2889">
        <v>38</v>
      </c>
      <c r="R2889">
        <v>21</v>
      </c>
      <c r="S2889">
        <v>85</v>
      </c>
      <c r="T2889">
        <v>4</v>
      </c>
      <c r="U2889">
        <v>0</v>
      </c>
      <c r="V2889">
        <v>18</v>
      </c>
      <c r="W2889">
        <v>1.3</v>
      </c>
      <c r="X2889">
        <v>5.3</v>
      </c>
      <c r="Y2889" s="2">
        <v>0.55300000000000005</v>
      </c>
      <c r="Z2889">
        <v>256</v>
      </c>
      <c r="AA2889">
        <v>3</v>
      </c>
      <c r="AB2889">
        <v>1</v>
      </c>
    </row>
    <row r="2890" spans="1:28" x14ac:dyDescent="0.25">
      <c r="A2890">
        <v>2006</v>
      </c>
      <c r="B2890">
        <v>59</v>
      </c>
      <c r="C2890" t="s">
        <v>1436</v>
      </c>
      <c r="D2890" t="str">
        <f>IFERROR(INDEX('Draft Master List'!E:F,MATCH(C2890,'Draft Master List'!E:E,0),2),"N/A")</f>
        <v>N/A</v>
      </c>
      <c r="E2890" t="s">
        <v>24</v>
      </c>
      <c r="F2890">
        <v>27</v>
      </c>
      <c r="H2890">
        <v>13</v>
      </c>
      <c r="I2890">
        <v>0</v>
      </c>
      <c r="J2890">
        <v>60</v>
      </c>
      <c r="K2890">
        <v>221</v>
      </c>
      <c r="L2890">
        <v>1</v>
      </c>
      <c r="M2890">
        <v>48</v>
      </c>
      <c r="N2890">
        <v>3.7</v>
      </c>
      <c r="O2890">
        <v>17</v>
      </c>
      <c r="P2890">
        <v>4.5999999999999996</v>
      </c>
      <c r="Q2890">
        <v>21</v>
      </c>
      <c r="R2890">
        <v>15</v>
      </c>
      <c r="S2890">
        <v>193</v>
      </c>
      <c r="T2890">
        <v>12.9</v>
      </c>
      <c r="U2890">
        <v>1</v>
      </c>
      <c r="V2890">
        <v>32</v>
      </c>
      <c r="W2890">
        <v>1.2</v>
      </c>
      <c r="X2890">
        <v>14.8</v>
      </c>
      <c r="Y2890" s="2">
        <v>0.71399999999999997</v>
      </c>
      <c r="Z2890">
        <v>414</v>
      </c>
      <c r="AA2890">
        <v>2</v>
      </c>
      <c r="AB2890">
        <v>2</v>
      </c>
    </row>
    <row r="2891" spans="1:28" x14ac:dyDescent="0.25">
      <c r="A2891">
        <v>2006</v>
      </c>
      <c r="B2891">
        <v>60</v>
      </c>
      <c r="C2891" t="s">
        <v>1385</v>
      </c>
      <c r="D2891" t="str">
        <f>IFERROR(INDEX('Draft Master List'!E:F,MATCH(C2891,'Draft Master List'!E:E,0),2),"N/A")</f>
        <v>N/A</v>
      </c>
      <c r="E2891" t="s">
        <v>669</v>
      </c>
      <c r="F2891">
        <v>24</v>
      </c>
      <c r="H2891">
        <v>9</v>
      </c>
      <c r="I2891">
        <v>1</v>
      </c>
      <c r="J2891">
        <v>56</v>
      </c>
      <c r="K2891">
        <v>210</v>
      </c>
      <c r="L2891">
        <v>1</v>
      </c>
      <c r="M2891">
        <v>34</v>
      </c>
      <c r="N2891">
        <v>3.8</v>
      </c>
      <c r="O2891">
        <v>23.3</v>
      </c>
      <c r="P2891">
        <v>6.2</v>
      </c>
      <c r="Q2891">
        <v>23</v>
      </c>
      <c r="R2891">
        <v>17</v>
      </c>
      <c r="S2891">
        <v>85</v>
      </c>
      <c r="T2891">
        <v>5</v>
      </c>
      <c r="U2891">
        <v>0</v>
      </c>
      <c r="V2891">
        <v>19</v>
      </c>
      <c r="W2891">
        <v>1.9</v>
      </c>
      <c r="X2891">
        <v>9.4</v>
      </c>
      <c r="Y2891" s="2">
        <v>0.73899999999999999</v>
      </c>
      <c r="Z2891">
        <v>295</v>
      </c>
      <c r="AA2891">
        <v>1</v>
      </c>
      <c r="AB2891">
        <v>1</v>
      </c>
    </row>
    <row r="2892" spans="1:28" x14ac:dyDescent="0.25">
      <c r="A2892">
        <v>2006</v>
      </c>
      <c r="B2892">
        <v>61</v>
      </c>
      <c r="C2892" t="s">
        <v>600</v>
      </c>
      <c r="D2892" t="str">
        <f>IFERROR(INDEX('Draft Master List'!E:F,MATCH(C2892,'Draft Master List'!E:E,0),2),"N/A")</f>
        <v>N/A</v>
      </c>
      <c r="E2892" t="s">
        <v>23</v>
      </c>
      <c r="F2892">
        <v>27</v>
      </c>
      <c r="G2892" t="s">
        <v>1</v>
      </c>
      <c r="H2892">
        <v>16</v>
      </c>
      <c r="I2892">
        <v>16</v>
      </c>
      <c r="J2892">
        <v>53</v>
      </c>
      <c r="K2892">
        <v>195</v>
      </c>
      <c r="L2892">
        <v>2</v>
      </c>
      <c r="M2892">
        <v>16</v>
      </c>
      <c r="N2892">
        <v>3.7</v>
      </c>
      <c r="O2892">
        <v>12.2</v>
      </c>
      <c r="P2892">
        <v>3.3</v>
      </c>
      <c r="Z2892">
        <v>195</v>
      </c>
      <c r="AA2892">
        <v>2</v>
      </c>
      <c r="AB2892">
        <v>16</v>
      </c>
    </row>
    <row r="2893" spans="1:28" x14ac:dyDescent="0.25">
      <c r="A2893">
        <v>2006</v>
      </c>
      <c r="B2893">
        <v>62</v>
      </c>
      <c r="C2893" t="s">
        <v>1423</v>
      </c>
      <c r="D2893" t="str">
        <f>IFERROR(INDEX('Draft Master List'!E:F,MATCH(C2893,'Draft Master List'!E:E,0),2),"N/A")</f>
        <v>N/A</v>
      </c>
      <c r="E2893" t="s">
        <v>14</v>
      </c>
      <c r="F2893">
        <v>31</v>
      </c>
      <c r="G2893" t="s">
        <v>976</v>
      </c>
      <c r="H2893">
        <v>16</v>
      </c>
      <c r="I2893">
        <v>3</v>
      </c>
      <c r="J2893">
        <v>50</v>
      </c>
      <c r="K2893">
        <v>245</v>
      </c>
      <c r="L2893">
        <v>1</v>
      </c>
      <c r="M2893">
        <v>32</v>
      </c>
      <c r="N2893">
        <v>4.9000000000000004</v>
      </c>
      <c r="O2893">
        <v>15.3</v>
      </c>
      <c r="P2893">
        <v>3.1</v>
      </c>
      <c r="Q2893">
        <v>76</v>
      </c>
      <c r="R2893">
        <v>47</v>
      </c>
      <c r="S2893">
        <v>405</v>
      </c>
      <c r="T2893">
        <v>8.6</v>
      </c>
      <c r="U2893">
        <v>0</v>
      </c>
      <c r="V2893">
        <v>25</v>
      </c>
      <c r="W2893">
        <v>2.9</v>
      </c>
      <c r="X2893">
        <v>25.3</v>
      </c>
      <c r="Y2893" s="2">
        <v>0.61799999999999999</v>
      </c>
      <c r="Z2893">
        <v>650</v>
      </c>
      <c r="AA2893">
        <v>1</v>
      </c>
      <c r="AB2893">
        <v>2</v>
      </c>
    </row>
    <row r="2894" spans="1:28" x14ac:dyDescent="0.25">
      <c r="A2894">
        <v>2006</v>
      </c>
      <c r="B2894">
        <v>63</v>
      </c>
      <c r="C2894" t="s">
        <v>646</v>
      </c>
      <c r="D2894" t="str">
        <f>IFERROR(INDEX('Draft Master List'!E:F,MATCH(C2894,'Draft Master List'!E:E,0),2),"N/A")</f>
        <v>N/A</v>
      </c>
      <c r="E2894" t="s">
        <v>30</v>
      </c>
      <c r="F2894">
        <v>29</v>
      </c>
      <c r="G2894" t="s">
        <v>1</v>
      </c>
      <c r="H2894">
        <v>16</v>
      </c>
      <c r="I2894">
        <v>16</v>
      </c>
      <c r="J2894">
        <v>49</v>
      </c>
      <c r="K2894">
        <v>102</v>
      </c>
      <c r="L2894">
        <v>0</v>
      </c>
      <c r="M2894">
        <v>22</v>
      </c>
      <c r="N2894">
        <v>2.1</v>
      </c>
      <c r="O2894">
        <v>6.4</v>
      </c>
      <c r="P2894">
        <v>3.1</v>
      </c>
      <c r="Z2894">
        <v>102</v>
      </c>
      <c r="AA2894">
        <v>0</v>
      </c>
      <c r="AB2894">
        <v>12</v>
      </c>
    </row>
    <row r="2895" spans="1:28" x14ac:dyDescent="0.25">
      <c r="A2895">
        <v>2006</v>
      </c>
      <c r="B2895">
        <v>64</v>
      </c>
      <c r="C2895" t="s">
        <v>1536</v>
      </c>
      <c r="D2895" t="str">
        <f>IFERROR(INDEX('Draft Master List'!E:F,MATCH(C2895,'Draft Master List'!E:E,0),2),"N/A")</f>
        <v>N/A</v>
      </c>
      <c r="E2895" t="s">
        <v>12</v>
      </c>
      <c r="F2895">
        <v>26</v>
      </c>
      <c r="G2895" t="s">
        <v>976</v>
      </c>
      <c r="H2895">
        <v>10</v>
      </c>
      <c r="I2895">
        <v>3</v>
      </c>
      <c r="J2895">
        <v>49</v>
      </c>
      <c r="K2895">
        <v>158</v>
      </c>
      <c r="L2895">
        <v>1</v>
      </c>
      <c r="M2895">
        <v>20</v>
      </c>
      <c r="N2895">
        <v>3.2</v>
      </c>
      <c r="O2895">
        <v>15.8</v>
      </c>
      <c r="P2895">
        <v>4.9000000000000004</v>
      </c>
      <c r="Q2895">
        <v>25</v>
      </c>
      <c r="R2895">
        <v>18</v>
      </c>
      <c r="S2895">
        <v>132</v>
      </c>
      <c r="T2895">
        <v>7.3</v>
      </c>
      <c r="U2895">
        <v>0</v>
      </c>
      <c r="V2895">
        <v>20</v>
      </c>
      <c r="W2895">
        <v>1.8</v>
      </c>
      <c r="X2895">
        <v>13.2</v>
      </c>
      <c r="Y2895" s="2">
        <v>0.72</v>
      </c>
      <c r="Z2895">
        <v>290</v>
      </c>
      <c r="AA2895">
        <v>1</v>
      </c>
      <c r="AB2895">
        <v>0</v>
      </c>
    </row>
    <row r="2896" spans="1:28" x14ac:dyDescent="0.25">
      <c r="A2896">
        <v>2006</v>
      </c>
      <c r="B2896">
        <v>65</v>
      </c>
      <c r="C2896" t="s">
        <v>81</v>
      </c>
      <c r="D2896" t="str">
        <f>IFERROR(INDEX('Draft Master List'!E:F,MATCH(C2896,'Draft Master List'!E:E,0),2),"N/A")</f>
        <v>N/A</v>
      </c>
      <c r="E2896" t="s">
        <v>13</v>
      </c>
      <c r="F2896">
        <v>25</v>
      </c>
      <c r="G2896" t="s">
        <v>1</v>
      </c>
      <c r="H2896">
        <v>16</v>
      </c>
      <c r="I2896">
        <v>16</v>
      </c>
      <c r="J2896">
        <v>48</v>
      </c>
      <c r="K2896">
        <v>49</v>
      </c>
      <c r="L2896">
        <v>0</v>
      </c>
      <c r="M2896">
        <v>15</v>
      </c>
      <c r="N2896">
        <v>1</v>
      </c>
      <c r="O2896">
        <v>3.1</v>
      </c>
      <c r="P2896">
        <v>3</v>
      </c>
      <c r="Z2896">
        <v>49</v>
      </c>
      <c r="AA2896">
        <v>0</v>
      </c>
      <c r="AB2896">
        <v>8</v>
      </c>
    </row>
    <row r="2897" spans="1:28" x14ac:dyDescent="0.25">
      <c r="A2897">
        <v>2006</v>
      </c>
      <c r="B2897">
        <v>66</v>
      </c>
      <c r="C2897" t="s">
        <v>572</v>
      </c>
      <c r="D2897" t="str">
        <f>IFERROR(INDEX('Draft Master List'!E:F,MATCH(C2897,'Draft Master List'!E:E,0),2),"N/A")</f>
        <v>N/A</v>
      </c>
      <c r="E2897" t="s">
        <v>64</v>
      </c>
      <c r="F2897">
        <v>25</v>
      </c>
      <c r="G2897" t="s">
        <v>1</v>
      </c>
      <c r="H2897">
        <v>13</v>
      </c>
      <c r="I2897">
        <v>13</v>
      </c>
      <c r="J2897">
        <v>47</v>
      </c>
      <c r="K2897">
        <v>215</v>
      </c>
      <c r="L2897">
        <v>3</v>
      </c>
      <c r="M2897">
        <v>17</v>
      </c>
      <c r="N2897">
        <v>4.5999999999999996</v>
      </c>
      <c r="O2897">
        <v>16.5</v>
      </c>
      <c r="P2897">
        <v>3.6</v>
      </c>
      <c r="Z2897">
        <v>215</v>
      </c>
      <c r="AA2897">
        <v>3</v>
      </c>
      <c r="AB2897">
        <v>8</v>
      </c>
    </row>
    <row r="2898" spans="1:28" x14ac:dyDescent="0.25">
      <c r="A2898">
        <v>2006</v>
      </c>
      <c r="B2898">
        <v>67</v>
      </c>
      <c r="C2898" t="s">
        <v>618</v>
      </c>
      <c r="D2898" t="str">
        <f>IFERROR(INDEX('Draft Master List'!E:F,MATCH(C2898,'Draft Master List'!E:E,0),2),"N/A")</f>
        <v>N/A</v>
      </c>
      <c r="E2898" t="s">
        <v>4</v>
      </c>
      <c r="F2898">
        <v>28</v>
      </c>
      <c r="G2898" t="s">
        <v>1</v>
      </c>
      <c r="H2898">
        <v>11</v>
      </c>
      <c r="I2898">
        <v>10</v>
      </c>
      <c r="J2898">
        <v>47</v>
      </c>
      <c r="K2898">
        <v>250</v>
      </c>
      <c r="L2898">
        <v>0</v>
      </c>
      <c r="M2898">
        <v>20</v>
      </c>
      <c r="N2898">
        <v>5.3</v>
      </c>
      <c r="O2898">
        <v>22.7</v>
      </c>
      <c r="P2898">
        <v>4.3</v>
      </c>
      <c r="Z2898">
        <v>250</v>
      </c>
      <c r="AA2898">
        <v>0</v>
      </c>
      <c r="AB2898">
        <v>4</v>
      </c>
    </row>
    <row r="2899" spans="1:28" x14ac:dyDescent="0.25">
      <c r="A2899">
        <v>2006</v>
      </c>
      <c r="B2899">
        <v>68</v>
      </c>
      <c r="C2899" t="s">
        <v>647</v>
      </c>
      <c r="D2899" t="str">
        <f>IFERROR(INDEX('Draft Master List'!E:F,MATCH(C2899,'Draft Master List'!E:E,0),2),"N/A")</f>
        <v>N/A</v>
      </c>
      <c r="E2899" t="s">
        <v>3</v>
      </c>
      <c r="F2899">
        <v>33</v>
      </c>
      <c r="G2899" t="s">
        <v>1</v>
      </c>
      <c r="H2899">
        <v>16</v>
      </c>
      <c r="I2899">
        <v>16</v>
      </c>
      <c r="J2899">
        <v>45</v>
      </c>
      <c r="K2899">
        <v>119</v>
      </c>
      <c r="L2899">
        <v>1</v>
      </c>
      <c r="M2899">
        <v>19</v>
      </c>
      <c r="N2899">
        <v>2.6</v>
      </c>
      <c r="O2899">
        <v>7.4</v>
      </c>
      <c r="P2899">
        <v>2.8</v>
      </c>
      <c r="Z2899">
        <v>119</v>
      </c>
      <c r="AA2899">
        <v>1</v>
      </c>
      <c r="AB2899">
        <v>7</v>
      </c>
    </row>
    <row r="2900" spans="1:28" x14ac:dyDescent="0.25">
      <c r="A2900">
        <v>2006</v>
      </c>
      <c r="B2900">
        <v>69</v>
      </c>
      <c r="C2900" t="s">
        <v>84</v>
      </c>
      <c r="D2900" t="str">
        <f>IFERROR(INDEX('Draft Master List'!E:F,MATCH(C2900,'Draft Master List'!E:E,0),2),"N/A")</f>
        <v>N/A</v>
      </c>
      <c r="E2900" t="s">
        <v>34</v>
      </c>
      <c r="F2900">
        <v>22</v>
      </c>
      <c r="G2900" t="s">
        <v>1</v>
      </c>
      <c r="H2900">
        <v>16</v>
      </c>
      <c r="I2900">
        <v>16</v>
      </c>
      <c r="J2900">
        <v>44</v>
      </c>
      <c r="K2900">
        <v>147</v>
      </c>
      <c r="L2900">
        <v>2</v>
      </c>
      <c r="M2900">
        <v>22</v>
      </c>
      <c r="N2900">
        <v>3.3</v>
      </c>
      <c r="O2900">
        <v>9.1999999999999993</v>
      </c>
      <c r="P2900">
        <v>2.8</v>
      </c>
      <c r="Z2900">
        <v>147</v>
      </c>
      <c r="AA2900">
        <v>2</v>
      </c>
      <c r="AB2900">
        <v>10</v>
      </c>
    </row>
    <row r="2901" spans="1:28" x14ac:dyDescent="0.25">
      <c r="A2901">
        <v>2006</v>
      </c>
      <c r="B2901">
        <v>70</v>
      </c>
      <c r="C2901" t="s">
        <v>1492</v>
      </c>
      <c r="D2901" t="str">
        <f>IFERROR(INDEX('Draft Master List'!E:F,MATCH(C2901,'Draft Master List'!E:E,0),2),"N/A")</f>
        <v>N/A</v>
      </c>
      <c r="E2901" t="s">
        <v>18</v>
      </c>
      <c r="F2901">
        <v>28</v>
      </c>
      <c r="G2901" t="s">
        <v>643</v>
      </c>
      <c r="H2901">
        <v>12</v>
      </c>
      <c r="I2901">
        <v>1</v>
      </c>
      <c r="J2901">
        <v>43</v>
      </c>
      <c r="K2901">
        <v>190</v>
      </c>
      <c r="L2901">
        <v>3</v>
      </c>
      <c r="M2901">
        <v>21</v>
      </c>
      <c r="N2901">
        <v>4.4000000000000004</v>
      </c>
      <c r="O2901">
        <v>15.8</v>
      </c>
      <c r="P2901">
        <v>3.6</v>
      </c>
      <c r="Q2901">
        <v>4</v>
      </c>
      <c r="R2901">
        <v>2</v>
      </c>
      <c r="S2901">
        <v>15</v>
      </c>
      <c r="T2901">
        <v>7.5</v>
      </c>
      <c r="U2901">
        <v>0</v>
      </c>
      <c r="V2901">
        <v>8</v>
      </c>
      <c r="W2901">
        <v>0.2</v>
      </c>
      <c r="X2901">
        <v>1.3</v>
      </c>
      <c r="Y2901" s="2">
        <v>0.5</v>
      </c>
      <c r="Z2901">
        <v>205</v>
      </c>
      <c r="AA2901">
        <v>3</v>
      </c>
      <c r="AB2901">
        <v>1</v>
      </c>
    </row>
    <row r="2902" spans="1:28" x14ac:dyDescent="0.25">
      <c r="A2902">
        <v>2006</v>
      </c>
      <c r="B2902">
        <v>71</v>
      </c>
      <c r="C2902" t="s">
        <v>593</v>
      </c>
      <c r="D2902" t="str">
        <f>IFERROR(INDEX('Draft Master List'!E:F,MATCH(C2902,'Draft Master List'!E:E,0),2),"N/A")</f>
        <v>N/A</v>
      </c>
      <c r="E2902" t="s">
        <v>0</v>
      </c>
      <c r="F2902">
        <v>27</v>
      </c>
      <c r="G2902" t="s">
        <v>1</v>
      </c>
      <c r="H2902">
        <v>16</v>
      </c>
      <c r="I2902">
        <v>16</v>
      </c>
      <c r="J2902">
        <v>42</v>
      </c>
      <c r="K2902">
        <v>32</v>
      </c>
      <c r="L2902">
        <v>0</v>
      </c>
      <c r="M2902">
        <v>16</v>
      </c>
      <c r="N2902">
        <v>0.8</v>
      </c>
      <c r="O2902">
        <v>2</v>
      </c>
      <c r="P2902">
        <v>2.6</v>
      </c>
      <c r="Z2902">
        <v>32</v>
      </c>
      <c r="AA2902">
        <v>0</v>
      </c>
      <c r="AB2902">
        <v>8</v>
      </c>
    </row>
    <row r="2903" spans="1:28" x14ac:dyDescent="0.25">
      <c r="A2903">
        <v>2006</v>
      </c>
      <c r="B2903">
        <v>72</v>
      </c>
      <c r="C2903" t="s">
        <v>716</v>
      </c>
      <c r="D2903" t="str">
        <f>IFERROR(INDEX('Draft Master List'!E:F,MATCH(C2903,'Draft Master List'!E:E,0),2),"N/A")</f>
        <v>N/A</v>
      </c>
      <c r="E2903" t="s">
        <v>28</v>
      </c>
      <c r="F2903">
        <v>25</v>
      </c>
      <c r="G2903" t="s">
        <v>643</v>
      </c>
      <c r="H2903">
        <v>5</v>
      </c>
      <c r="I2903">
        <v>3</v>
      </c>
      <c r="J2903">
        <v>41</v>
      </c>
      <c r="K2903">
        <v>156</v>
      </c>
      <c r="L2903">
        <v>0</v>
      </c>
      <c r="M2903">
        <v>21</v>
      </c>
      <c r="N2903">
        <v>3.8</v>
      </c>
      <c r="O2903">
        <v>31.2</v>
      </c>
      <c r="P2903">
        <v>8.1999999999999993</v>
      </c>
      <c r="Q2903">
        <v>9</v>
      </c>
      <c r="R2903">
        <v>2</v>
      </c>
      <c r="S2903">
        <v>4</v>
      </c>
      <c r="T2903">
        <v>2</v>
      </c>
      <c r="U2903">
        <v>0</v>
      </c>
      <c r="V2903">
        <v>4</v>
      </c>
      <c r="W2903">
        <v>0.4</v>
      </c>
      <c r="X2903">
        <v>0.8</v>
      </c>
      <c r="Y2903" s="2">
        <v>0.222</v>
      </c>
      <c r="Z2903">
        <v>160</v>
      </c>
      <c r="AA2903">
        <v>0</v>
      </c>
      <c r="AB2903">
        <v>1</v>
      </c>
    </row>
    <row r="2904" spans="1:28" x14ac:dyDescent="0.25">
      <c r="A2904">
        <v>2006</v>
      </c>
      <c r="B2904">
        <v>73</v>
      </c>
      <c r="C2904" t="s">
        <v>552</v>
      </c>
      <c r="D2904" t="str">
        <f>IFERROR(INDEX('Draft Master List'!E:F,MATCH(C2904,'Draft Master List'!E:E,0),2),"N/A")</f>
        <v>1942006</v>
      </c>
      <c r="E2904" t="s">
        <v>14</v>
      </c>
      <c r="F2904">
        <v>23</v>
      </c>
      <c r="G2904" t="s">
        <v>1</v>
      </c>
      <c r="H2904">
        <v>13</v>
      </c>
      <c r="I2904">
        <v>11</v>
      </c>
      <c r="J2904">
        <v>41</v>
      </c>
      <c r="K2904">
        <v>161</v>
      </c>
      <c r="L2904">
        <v>0</v>
      </c>
      <c r="M2904">
        <v>14</v>
      </c>
      <c r="N2904">
        <v>3.9</v>
      </c>
      <c r="O2904">
        <v>12.4</v>
      </c>
      <c r="P2904">
        <v>3.2</v>
      </c>
      <c r="Z2904">
        <v>161</v>
      </c>
      <c r="AA2904">
        <v>0</v>
      </c>
      <c r="AB2904">
        <v>11</v>
      </c>
    </row>
    <row r="2905" spans="1:28" x14ac:dyDescent="0.25">
      <c r="A2905">
        <v>2006</v>
      </c>
      <c r="B2905">
        <v>74</v>
      </c>
      <c r="C2905" t="s">
        <v>1537</v>
      </c>
      <c r="D2905" t="str">
        <f>IFERROR(INDEX('Draft Master List'!E:F,MATCH(C2905,'Draft Master List'!E:E,0),2),"N/A")</f>
        <v>N/A</v>
      </c>
      <c r="E2905" t="s">
        <v>223</v>
      </c>
      <c r="F2905">
        <v>32</v>
      </c>
      <c r="H2905">
        <v>15</v>
      </c>
      <c r="I2905">
        <v>0</v>
      </c>
      <c r="J2905">
        <v>40</v>
      </c>
      <c r="K2905">
        <v>177</v>
      </c>
      <c r="L2905">
        <v>0</v>
      </c>
      <c r="M2905">
        <v>16</v>
      </c>
      <c r="N2905">
        <v>4.4000000000000004</v>
      </c>
      <c r="O2905">
        <v>11.8</v>
      </c>
      <c r="P2905">
        <v>2.7</v>
      </c>
      <c r="Q2905">
        <v>17</v>
      </c>
      <c r="R2905">
        <v>12</v>
      </c>
      <c r="S2905">
        <v>90</v>
      </c>
      <c r="T2905">
        <v>7.5</v>
      </c>
      <c r="U2905">
        <v>1</v>
      </c>
      <c r="V2905">
        <v>18</v>
      </c>
      <c r="W2905">
        <v>0.8</v>
      </c>
      <c r="X2905">
        <v>6</v>
      </c>
      <c r="Y2905" s="2">
        <v>0.70599999999999996</v>
      </c>
      <c r="Z2905">
        <v>267</v>
      </c>
      <c r="AA2905">
        <v>1</v>
      </c>
      <c r="AB2905">
        <v>1</v>
      </c>
    </row>
    <row r="2906" spans="1:28" x14ac:dyDescent="0.25">
      <c r="A2906">
        <v>2006</v>
      </c>
      <c r="B2906">
        <v>75</v>
      </c>
      <c r="C2906" t="s">
        <v>1483</v>
      </c>
      <c r="D2906" t="str">
        <f>IFERROR(INDEX('Draft Master List'!E:F,MATCH(C2906,'Draft Master List'!E:E,0),2),"N/A")</f>
        <v>N/A</v>
      </c>
      <c r="E2906" t="s">
        <v>3</v>
      </c>
      <c r="F2906">
        <v>33</v>
      </c>
      <c r="H2906">
        <v>16</v>
      </c>
      <c r="I2906">
        <v>0</v>
      </c>
      <c r="J2906">
        <v>39</v>
      </c>
      <c r="K2906">
        <v>183</v>
      </c>
      <c r="L2906">
        <v>1</v>
      </c>
      <c r="M2906">
        <v>34</v>
      </c>
      <c r="N2906">
        <v>4.7</v>
      </c>
      <c r="O2906">
        <v>11.4</v>
      </c>
      <c r="P2906">
        <v>2.4</v>
      </c>
      <c r="Q2906">
        <v>14</v>
      </c>
      <c r="R2906">
        <v>9</v>
      </c>
      <c r="S2906">
        <v>54</v>
      </c>
      <c r="T2906">
        <v>6</v>
      </c>
      <c r="U2906">
        <v>0</v>
      </c>
      <c r="V2906">
        <v>13</v>
      </c>
      <c r="W2906">
        <v>0.6</v>
      </c>
      <c r="X2906">
        <v>3.4</v>
      </c>
      <c r="Y2906" s="2">
        <v>0.64300000000000002</v>
      </c>
      <c r="Z2906">
        <v>237</v>
      </c>
      <c r="AA2906">
        <v>1</v>
      </c>
      <c r="AB2906">
        <v>0</v>
      </c>
    </row>
    <row r="2907" spans="1:28" x14ac:dyDescent="0.25">
      <c r="A2907">
        <v>2006</v>
      </c>
      <c r="B2907">
        <v>76</v>
      </c>
      <c r="C2907" t="s">
        <v>1513</v>
      </c>
      <c r="D2907" t="str">
        <f>IFERROR(INDEX('Draft Master List'!E:F,MATCH(C2907,'Draft Master List'!E:E,0),2),"N/A")</f>
        <v>N/A</v>
      </c>
      <c r="E2907" t="s">
        <v>16</v>
      </c>
      <c r="F2907">
        <v>34</v>
      </c>
      <c r="G2907" t="s">
        <v>1538</v>
      </c>
      <c r="H2907">
        <v>16</v>
      </c>
      <c r="I2907">
        <v>9</v>
      </c>
      <c r="J2907">
        <v>39</v>
      </c>
      <c r="K2907">
        <v>163</v>
      </c>
      <c r="L2907">
        <v>0</v>
      </c>
      <c r="M2907">
        <v>17</v>
      </c>
      <c r="N2907">
        <v>4.2</v>
      </c>
      <c r="O2907">
        <v>10.199999999999999</v>
      </c>
      <c r="P2907">
        <v>2.4</v>
      </c>
      <c r="Q2907">
        <v>17</v>
      </c>
      <c r="R2907">
        <v>10</v>
      </c>
      <c r="S2907">
        <v>53</v>
      </c>
      <c r="T2907">
        <v>5.3</v>
      </c>
      <c r="U2907">
        <v>0</v>
      </c>
      <c r="V2907">
        <v>14</v>
      </c>
      <c r="W2907">
        <v>0.6</v>
      </c>
      <c r="X2907">
        <v>3.3</v>
      </c>
      <c r="Y2907" s="2">
        <v>0.58799999999999997</v>
      </c>
      <c r="Z2907">
        <v>216</v>
      </c>
      <c r="AA2907">
        <v>0</v>
      </c>
      <c r="AB2907">
        <v>2</v>
      </c>
    </row>
    <row r="2908" spans="1:28" x14ac:dyDescent="0.25">
      <c r="A2908">
        <v>2006</v>
      </c>
      <c r="B2908">
        <v>77</v>
      </c>
      <c r="C2908" t="s">
        <v>1424</v>
      </c>
      <c r="D2908" t="str">
        <f>IFERROR(INDEX('Draft Master List'!E:F,MATCH(C2908,'Draft Master List'!E:E,0),2),"N/A")</f>
        <v>N/A</v>
      </c>
      <c r="E2908" t="s">
        <v>7</v>
      </c>
      <c r="F2908">
        <v>25</v>
      </c>
      <c r="H2908">
        <v>10</v>
      </c>
      <c r="I2908">
        <v>0</v>
      </c>
      <c r="J2908">
        <v>38</v>
      </c>
      <c r="K2908">
        <v>132</v>
      </c>
      <c r="L2908">
        <v>2</v>
      </c>
      <c r="M2908">
        <v>19</v>
      </c>
      <c r="N2908">
        <v>3.5</v>
      </c>
      <c r="O2908">
        <v>13.2</v>
      </c>
      <c r="P2908">
        <v>3.8</v>
      </c>
      <c r="Q2908">
        <v>2</v>
      </c>
      <c r="R2908">
        <v>2</v>
      </c>
      <c r="S2908">
        <v>16</v>
      </c>
      <c r="T2908">
        <v>8</v>
      </c>
      <c r="U2908">
        <v>0</v>
      </c>
      <c r="V2908">
        <v>19</v>
      </c>
      <c r="W2908">
        <v>0.2</v>
      </c>
      <c r="X2908">
        <v>1.6</v>
      </c>
      <c r="Y2908" s="2">
        <v>1</v>
      </c>
      <c r="Z2908">
        <v>148</v>
      </c>
      <c r="AA2908">
        <v>2</v>
      </c>
      <c r="AB2908">
        <v>1</v>
      </c>
    </row>
    <row r="2909" spans="1:28" x14ac:dyDescent="0.25">
      <c r="A2909">
        <v>2006</v>
      </c>
      <c r="B2909">
        <v>78</v>
      </c>
      <c r="C2909" t="s">
        <v>581</v>
      </c>
      <c r="D2909" t="str">
        <f>IFERROR(INDEX('Draft Master List'!E:F,MATCH(C2909,'Draft Master List'!E:E,0),2),"N/A")</f>
        <v>N/A</v>
      </c>
      <c r="E2909" t="s">
        <v>29</v>
      </c>
      <c r="F2909">
        <v>25</v>
      </c>
      <c r="G2909" t="s">
        <v>1</v>
      </c>
      <c r="H2909">
        <v>16</v>
      </c>
      <c r="I2909">
        <v>16</v>
      </c>
      <c r="J2909">
        <v>38</v>
      </c>
      <c r="K2909">
        <v>140</v>
      </c>
      <c r="L2909">
        <v>1</v>
      </c>
      <c r="M2909">
        <v>15</v>
      </c>
      <c r="N2909">
        <v>3.7</v>
      </c>
      <c r="O2909">
        <v>8.8000000000000007</v>
      </c>
      <c r="P2909">
        <v>2.4</v>
      </c>
      <c r="Z2909">
        <v>140</v>
      </c>
      <c r="AA2909">
        <v>1</v>
      </c>
      <c r="AB2909">
        <v>13</v>
      </c>
    </row>
    <row r="2910" spans="1:28" x14ac:dyDescent="0.25">
      <c r="A2910">
        <v>2006</v>
      </c>
      <c r="B2910">
        <v>79</v>
      </c>
      <c r="C2910" t="s">
        <v>527</v>
      </c>
      <c r="D2910" t="str">
        <f>IFERROR(INDEX('Draft Master List'!E:F,MATCH(C2910,'Draft Master List'!E:E,0),2),"N/A")</f>
        <v>1002006</v>
      </c>
      <c r="E2910" t="s">
        <v>34</v>
      </c>
      <c r="F2910">
        <v>23</v>
      </c>
      <c r="H2910">
        <v>16</v>
      </c>
      <c r="I2910">
        <v>0</v>
      </c>
      <c r="J2910">
        <v>38</v>
      </c>
      <c r="K2910">
        <v>116</v>
      </c>
      <c r="L2910">
        <v>2</v>
      </c>
      <c r="M2910">
        <v>33</v>
      </c>
      <c r="N2910">
        <v>3.1</v>
      </c>
      <c r="O2910">
        <v>7.3</v>
      </c>
      <c r="P2910">
        <v>2.4</v>
      </c>
      <c r="Q2910">
        <v>12</v>
      </c>
      <c r="R2910">
        <v>9</v>
      </c>
      <c r="S2910">
        <v>47</v>
      </c>
      <c r="T2910">
        <v>5.2</v>
      </c>
      <c r="U2910">
        <v>0</v>
      </c>
      <c r="V2910">
        <v>12</v>
      </c>
      <c r="W2910">
        <v>0.6</v>
      </c>
      <c r="X2910">
        <v>2.9</v>
      </c>
      <c r="Y2910" s="2">
        <v>0.75</v>
      </c>
      <c r="Z2910">
        <v>163</v>
      </c>
      <c r="AA2910">
        <v>2</v>
      </c>
      <c r="AB2910">
        <v>0</v>
      </c>
    </row>
    <row r="2911" spans="1:28" x14ac:dyDescent="0.25">
      <c r="A2911">
        <v>2006</v>
      </c>
      <c r="B2911">
        <v>80</v>
      </c>
      <c r="C2911" t="s">
        <v>1539</v>
      </c>
      <c r="D2911" t="str">
        <f>IFERROR(INDEX('Draft Master List'!E:F,MATCH(C2911,'Draft Master List'!E:E,0),2),"N/A")</f>
        <v>N/A</v>
      </c>
      <c r="E2911" t="s">
        <v>5</v>
      </c>
      <c r="F2911">
        <v>24</v>
      </c>
      <c r="H2911">
        <v>16</v>
      </c>
      <c r="I2911">
        <v>0</v>
      </c>
      <c r="J2911">
        <v>37</v>
      </c>
      <c r="K2911">
        <v>150</v>
      </c>
      <c r="L2911">
        <v>1</v>
      </c>
      <c r="M2911">
        <v>19</v>
      </c>
      <c r="N2911">
        <v>4.0999999999999996</v>
      </c>
      <c r="O2911">
        <v>9.4</v>
      </c>
      <c r="P2911">
        <v>2.2999999999999998</v>
      </c>
      <c r="Q2911">
        <v>35</v>
      </c>
      <c r="R2911">
        <v>29</v>
      </c>
      <c r="S2911">
        <v>211</v>
      </c>
      <c r="T2911">
        <v>7.3</v>
      </c>
      <c r="U2911">
        <v>2</v>
      </c>
      <c r="V2911">
        <v>16</v>
      </c>
      <c r="W2911">
        <v>1.8</v>
      </c>
      <c r="X2911">
        <v>13.2</v>
      </c>
      <c r="Y2911" s="2">
        <v>0.82899999999999996</v>
      </c>
      <c r="Z2911">
        <v>361</v>
      </c>
      <c r="AA2911">
        <v>3</v>
      </c>
      <c r="AB2911">
        <v>2</v>
      </c>
    </row>
    <row r="2912" spans="1:28" x14ac:dyDescent="0.25">
      <c r="A2912">
        <v>2006</v>
      </c>
      <c r="B2912">
        <v>81</v>
      </c>
      <c r="C2912" t="s">
        <v>1348</v>
      </c>
      <c r="D2912" t="str">
        <f>IFERROR(INDEX('Draft Master List'!E:F,MATCH(C2912,'Draft Master List'!E:E,0),2),"N/A")</f>
        <v>N/A</v>
      </c>
      <c r="E2912" t="s">
        <v>25</v>
      </c>
      <c r="F2912">
        <v>28</v>
      </c>
      <c r="H2912">
        <v>11</v>
      </c>
      <c r="I2912">
        <v>0</v>
      </c>
      <c r="J2912">
        <v>36</v>
      </c>
      <c r="K2912">
        <v>200</v>
      </c>
      <c r="L2912">
        <v>0</v>
      </c>
      <c r="M2912">
        <v>41</v>
      </c>
      <c r="N2912">
        <v>5.6</v>
      </c>
      <c r="O2912">
        <v>18.2</v>
      </c>
      <c r="P2912">
        <v>3.3</v>
      </c>
      <c r="Q2912">
        <v>12</v>
      </c>
      <c r="R2912">
        <v>9</v>
      </c>
      <c r="S2912">
        <v>77</v>
      </c>
      <c r="T2912">
        <v>8.6</v>
      </c>
      <c r="U2912">
        <v>0</v>
      </c>
      <c r="V2912">
        <v>14</v>
      </c>
      <c r="W2912">
        <v>0.8</v>
      </c>
      <c r="X2912">
        <v>7</v>
      </c>
      <c r="Y2912" s="2">
        <v>0.75</v>
      </c>
      <c r="Z2912">
        <v>277</v>
      </c>
      <c r="AA2912">
        <v>0</v>
      </c>
      <c r="AB2912">
        <v>1</v>
      </c>
    </row>
    <row r="2913" spans="1:28" x14ac:dyDescent="0.25">
      <c r="A2913">
        <v>2006</v>
      </c>
      <c r="B2913">
        <v>82</v>
      </c>
      <c r="C2913" t="s">
        <v>651</v>
      </c>
      <c r="D2913" t="str">
        <f>IFERROR(INDEX('Draft Master List'!E:F,MATCH(C2913,'Draft Master List'!E:E,0),2),"N/A")</f>
        <v>N/A</v>
      </c>
      <c r="E2913" t="s">
        <v>26</v>
      </c>
      <c r="F2913">
        <v>32</v>
      </c>
      <c r="G2913" t="s">
        <v>1</v>
      </c>
      <c r="H2913">
        <v>16</v>
      </c>
      <c r="I2913">
        <v>11</v>
      </c>
      <c r="J2913">
        <v>36</v>
      </c>
      <c r="K2913">
        <v>112</v>
      </c>
      <c r="L2913">
        <v>1</v>
      </c>
      <c r="M2913">
        <v>19</v>
      </c>
      <c r="N2913">
        <v>3.1</v>
      </c>
      <c r="O2913">
        <v>7</v>
      </c>
      <c r="P2913">
        <v>2.2999999999999998</v>
      </c>
      <c r="Z2913">
        <v>112</v>
      </c>
      <c r="AA2913">
        <v>1</v>
      </c>
      <c r="AB2913">
        <v>7</v>
      </c>
    </row>
    <row r="2914" spans="1:28" x14ac:dyDescent="0.25">
      <c r="A2914">
        <v>2006</v>
      </c>
      <c r="B2914">
        <v>83</v>
      </c>
      <c r="C2914" t="s">
        <v>1475</v>
      </c>
      <c r="D2914" t="str">
        <f>IFERROR(INDEX('Draft Master List'!E:F,MATCH(C2914,'Draft Master List'!E:E,0),2),"N/A")</f>
        <v>N/A</v>
      </c>
      <c r="E2914" t="s">
        <v>3</v>
      </c>
      <c r="F2914">
        <v>24</v>
      </c>
      <c r="H2914">
        <v>12</v>
      </c>
      <c r="I2914">
        <v>0</v>
      </c>
      <c r="J2914">
        <v>36</v>
      </c>
      <c r="K2914">
        <v>153</v>
      </c>
      <c r="L2914">
        <v>0</v>
      </c>
      <c r="M2914">
        <v>30</v>
      </c>
      <c r="N2914">
        <v>4.3</v>
      </c>
      <c r="O2914">
        <v>12.8</v>
      </c>
      <c r="P2914">
        <v>3</v>
      </c>
      <c r="Q2914">
        <v>23</v>
      </c>
      <c r="R2914">
        <v>22</v>
      </c>
      <c r="S2914">
        <v>135</v>
      </c>
      <c r="T2914">
        <v>6.1</v>
      </c>
      <c r="U2914">
        <v>0</v>
      </c>
      <c r="V2914">
        <v>30</v>
      </c>
      <c r="W2914">
        <v>1.8</v>
      </c>
      <c r="X2914">
        <v>11.3</v>
      </c>
      <c r="Y2914" s="2">
        <v>0.95699999999999996</v>
      </c>
      <c r="Z2914">
        <v>288</v>
      </c>
      <c r="AA2914">
        <v>0</v>
      </c>
      <c r="AB2914">
        <v>1</v>
      </c>
    </row>
    <row r="2915" spans="1:28" x14ac:dyDescent="0.25">
      <c r="A2915">
        <v>2006</v>
      </c>
      <c r="B2915">
        <v>84</v>
      </c>
      <c r="C2915" t="s">
        <v>624</v>
      </c>
      <c r="D2915" t="str">
        <f>IFERROR(INDEX('Draft Master List'!E:F,MATCH(C2915,'Draft Master List'!E:E,0),2),"N/A")</f>
        <v>N/A</v>
      </c>
      <c r="E2915" t="s">
        <v>32</v>
      </c>
      <c r="F2915">
        <v>30</v>
      </c>
      <c r="G2915" t="s">
        <v>1</v>
      </c>
      <c r="H2915">
        <v>16</v>
      </c>
      <c r="I2915">
        <v>16</v>
      </c>
      <c r="J2915">
        <v>35</v>
      </c>
      <c r="K2915">
        <v>109</v>
      </c>
      <c r="L2915">
        <v>0</v>
      </c>
      <c r="M2915">
        <v>15</v>
      </c>
      <c r="N2915">
        <v>3.1</v>
      </c>
      <c r="O2915">
        <v>6.8</v>
      </c>
      <c r="P2915">
        <v>2.2000000000000002</v>
      </c>
      <c r="Q2915">
        <v>1</v>
      </c>
      <c r="R2915">
        <v>0</v>
      </c>
      <c r="S2915">
        <v>7</v>
      </c>
      <c r="U2915">
        <v>0</v>
      </c>
      <c r="V2915">
        <v>7</v>
      </c>
      <c r="W2915">
        <v>0</v>
      </c>
      <c r="X2915">
        <v>0.4</v>
      </c>
      <c r="Y2915" s="2">
        <v>0</v>
      </c>
      <c r="Z2915">
        <v>116</v>
      </c>
      <c r="AA2915">
        <v>0</v>
      </c>
      <c r="AB2915">
        <v>7</v>
      </c>
    </row>
    <row r="2916" spans="1:28" x14ac:dyDescent="0.25">
      <c r="A2916">
        <v>2006</v>
      </c>
      <c r="B2916">
        <v>85</v>
      </c>
      <c r="C2916" t="s">
        <v>630</v>
      </c>
      <c r="D2916" t="str">
        <f>IFERROR(INDEX('Draft Master List'!E:F,MATCH(C2916,'Draft Master List'!E:E,0),2),"N/A")</f>
        <v>N/A</v>
      </c>
      <c r="E2916" t="s">
        <v>12</v>
      </c>
      <c r="F2916">
        <v>34</v>
      </c>
      <c r="G2916" t="s">
        <v>1</v>
      </c>
      <c r="H2916">
        <v>16</v>
      </c>
      <c r="I2916">
        <v>16</v>
      </c>
      <c r="J2916">
        <v>34</v>
      </c>
      <c r="K2916">
        <v>156</v>
      </c>
      <c r="L2916">
        <v>2</v>
      </c>
      <c r="M2916">
        <v>18</v>
      </c>
      <c r="N2916">
        <v>4.5999999999999996</v>
      </c>
      <c r="O2916">
        <v>9.8000000000000007</v>
      </c>
      <c r="P2916">
        <v>2.1</v>
      </c>
      <c r="Z2916">
        <v>156</v>
      </c>
      <c r="AA2916">
        <v>2</v>
      </c>
      <c r="AB2916">
        <v>11</v>
      </c>
    </row>
    <row r="2917" spans="1:28" x14ac:dyDescent="0.25">
      <c r="A2917">
        <v>2006</v>
      </c>
      <c r="B2917">
        <v>86</v>
      </c>
      <c r="C2917" t="s">
        <v>697</v>
      </c>
      <c r="D2917" t="str">
        <f>IFERROR(INDEX('Draft Master List'!E:F,MATCH(C2917,'Draft Master List'!E:E,0),2),"N/A")</f>
        <v>N/A</v>
      </c>
      <c r="E2917" t="s">
        <v>27</v>
      </c>
      <c r="F2917">
        <v>26</v>
      </c>
      <c r="G2917" t="s">
        <v>1</v>
      </c>
      <c r="H2917">
        <v>16</v>
      </c>
      <c r="I2917">
        <v>10</v>
      </c>
      <c r="J2917">
        <v>34</v>
      </c>
      <c r="K2917">
        <v>102</v>
      </c>
      <c r="L2917">
        <v>0</v>
      </c>
      <c r="M2917">
        <v>16</v>
      </c>
      <c r="N2917">
        <v>3</v>
      </c>
      <c r="O2917">
        <v>6.4</v>
      </c>
      <c r="P2917">
        <v>2.1</v>
      </c>
      <c r="Z2917">
        <v>102</v>
      </c>
      <c r="AA2917">
        <v>0</v>
      </c>
      <c r="AB2917">
        <v>9</v>
      </c>
    </row>
    <row r="2918" spans="1:28" x14ac:dyDescent="0.25">
      <c r="A2918">
        <v>2006</v>
      </c>
      <c r="B2918">
        <v>87</v>
      </c>
      <c r="C2918" t="s">
        <v>1497</v>
      </c>
      <c r="D2918" t="str">
        <f>IFERROR(INDEX('Draft Master List'!E:F,MATCH(C2918,'Draft Master List'!E:E,0),2),"N/A")</f>
        <v>N/A</v>
      </c>
      <c r="E2918" t="s">
        <v>19</v>
      </c>
      <c r="F2918">
        <v>35</v>
      </c>
      <c r="G2918" t="s">
        <v>1540</v>
      </c>
      <c r="H2918">
        <v>16</v>
      </c>
      <c r="I2918">
        <v>10</v>
      </c>
      <c r="J2918">
        <v>33</v>
      </c>
      <c r="K2918">
        <v>149</v>
      </c>
      <c r="L2918">
        <v>1</v>
      </c>
      <c r="M2918">
        <v>17</v>
      </c>
      <c r="N2918">
        <v>4.5</v>
      </c>
      <c r="O2918">
        <v>9.3000000000000007</v>
      </c>
      <c r="P2918">
        <v>2.1</v>
      </c>
      <c r="Q2918">
        <v>44</v>
      </c>
      <c r="R2918">
        <v>29</v>
      </c>
      <c r="S2918">
        <v>159</v>
      </c>
      <c r="T2918">
        <v>5.5</v>
      </c>
      <c r="U2918">
        <v>0</v>
      </c>
      <c r="V2918">
        <v>13</v>
      </c>
      <c r="W2918">
        <v>1.8</v>
      </c>
      <c r="X2918">
        <v>9.9</v>
      </c>
      <c r="Y2918" s="2">
        <v>0.65900000000000003</v>
      </c>
      <c r="Z2918">
        <v>308</v>
      </c>
      <c r="AA2918">
        <v>1</v>
      </c>
      <c r="AB2918">
        <v>2</v>
      </c>
    </row>
    <row r="2919" spans="1:28" x14ac:dyDescent="0.25">
      <c r="A2919">
        <v>2006</v>
      </c>
      <c r="B2919">
        <v>88</v>
      </c>
      <c r="C2919" t="s">
        <v>602</v>
      </c>
      <c r="D2919" t="str">
        <f>IFERROR(INDEX('Draft Master List'!E:F,MATCH(C2919,'Draft Master List'!E:E,0),2),"N/A")</f>
        <v>N/A</v>
      </c>
      <c r="E2919" t="s">
        <v>6</v>
      </c>
      <c r="F2919">
        <v>30</v>
      </c>
      <c r="G2919" t="s">
        <v>1</v>
      </c>
      <c r="H2919">
        <v>10</v>
      </c>
      <c r="I2919">
        <v>10</v>
      </c>
      <c r="J2919">
        <v>32</v>
      </c>
      <c r="K2919">
        <v>212</v>
      </c>
      <c r="L2919">
        <v>3</v>
      </c>
      <c r="M2919">
        <v>37</v>
      </c>
      <c r="N2919">
        <v>6.6</v>
      </c>
      <c r="O2919">
        <v>21.2</v>
      </c>
      <c r="P2919">
        <v>3.2</v>
      </c>
      <c r="Z2919">
        <v>212</v>
      </c>
      <c r="AA2919">
        <v>3</v>
      </c>
      <c r="AB2919">
        <v>3</v>
      </c>
    </row>
    <row r="2920" spans="1:28" x14ac:dyDescent="0.25">
      <c r="A2920">
        <v>2006</v>
      </c>
      <c r="B2920">
        <v>89</v>
      </c>
      <c r="C2920" t="s">
        <v>83</v>
      </c>
      <c r="D2920" t="str">
        <f>IFERROR(INDEX('Draft Master List'!E:F,MATCH(C2920,'Draft Master List'!E:E,0),2),"N/A")</f>
        <v>N/A</v>
      </c>
      <c r="E2920" t="s">
        <v>24</v>
      </c>
      <c r="F2920">
        <v>24</v>
      </c>
      <c r="G2920" t="s">
        <v>1</v>
      </c>
      <c r="H2920">
        <v>15</v>
      </c>
      <c r="I2920">
        <v>15</v>
      </c>
      <c r="J2920">
        <v>32</v>
      </c>
      <c r="K2920">
        <v>98</v>
      </c>
      <c r="L2920">
        <v>2</v>
      </c>
      <c r="M2920">
        <v>20</v>
      </c>
      <c r="N2920">
        <v>3.1</v>
      </c>
      <c r="O2920">
        <v>6.5</v>
      </c>
      <c r="P2920">
        <v>2.1</v>
      </c>
      <c r="Z2920">
        <v>98</v>
      </c>
      <c r="AA2920">
        <v>2</v>
      </c>
      <c r="AB2920">
        <v>5</v>
      </c>
    </row>
    <row r="2921" spans="1:28" x14ac:dyDescent="0.25">
      <c r="A2921">
        <v>2006</v>
      </c>
      <c r="B2921">
        <v>90</v>
      </c>
      <c r="C2921" t="s">
        <v>1481</v>
      </c>
      <c r="D2921" t="str">
        <f>IFERROR(INDEX('Draft Master List'!E:F,MATCH(C2921,'Draft Master List'!E:E,0),2),"N/A")</f>
        <v>N/A</v>
      </c>
      <c r="E2921" t="s">
        <v>34</v>
      </c>
      <c r="F2921">
        <v>28</v>
      </c>
      <c r="H2921">
        <v>16</v>
      </c>
      <c r="I2921">
        <v>0</v>
      </c>
      <c r="J2921">
        <v>29</v>
      </c>
      <c r="K2921">
        <v>82</v>
      </c>
      <c r="L2921">
        <v>0</v>
      </c>
      <c r="M2921">
        <v>9</v>
      </c>
      <c r="N2921">
        <v>2.8</v>
      </c>
      <c r="O2921">
        <v>5.0999999999999996</v>
      </c>
      <c r="P2921">
        <v>1.8</v>
      </c>
      <c r="Q2921">
        <v>15</v>
      </c>
      <c r="R2921">
        <v>13</v>
      </c>
      <c r="S2921">
        <v>137</v>
      </c>
      <c r="T2921">
        <v>10.5</v>
      </c>
      <c r="U2921">
        <v>1</v>
      </c>
      <c r="V2921">
        <v>33</v>
      </c>
      <c r="W2921">
        <v>0.8</v>
      </c>
      <c r="X2921">
        <v>8.6</v>
      </c>
      <c r="Y2921" s="2">
        <v>0.86699999999999999</v>
      </c>
      <c r="Z2921">
        <v>219</v>
      </c>
      <c r="AA2921">
        <v>1</v>
      </c>
      <c r="AB2921">
        <v>2</v>
      </c>
    </row>
    <row r="2922" spans="1:28" x14ac:dyDescent="0.25">
      <c r="A2922">
        <v>2006</v>
      </c>
      <c r="B2922">
        <v>91</v>
      </c>
      <c r="C2922" t="s">
        <v>607</v>
      </c>
      <c r="D2922" t="str">
        <f>IFERROR(INDEX('Draft Master List'!E:F,MATCH(C2922,'Draft Master List'!E:E,0),2),"N/A")</f>
        <v>N/A</v>
      </c>
      <c r="E2922" t="s">
        <v>18</v>
      </c>
      <c r="F2922">
        <v>38</v>
      </c>
      <c r="G2922" t="s">
        <v>1</v>
      </c>
      <c r="H2922">
        <v>15</v>
      </c>
      <c r="I2922">
        <v>14</v>
      </c>
      <c r="J2922">
        <v>29</v>
      </c>
      <c r="K2922">
        <v>82</v>
      </c>
      <c r="L2922">
        <v>1</v>
      </c>
      <c r="M2922">
        <v>10</v>
      </c>
      <c r="N2922">
        <v>2.8</v>
      </c>
      <c r="O2922">
        <v>5.5</v>
      </c>
      <c r="P2922">
        <v>1.9</v>
      </c>
      <c r="Z2922">
        <v>82</v>
      </c>
      <c r="AA2922">
        <v>1</v>
      </c>
      <c r="AB2922">
        <v>9</v>
      </c>
    </row>
    <row r="2923" spans="1:28" x14ac:dyDescent="0.25">
      <c r="A2923">
        <v>2006</v>
      </c>
      <c r="B2923">
        <v>92</v>
      </c>
      <c r="C2923" t="s">
        <v>1433</v>
      </c>
      <c r="D2923" t="str">
        <f>IFERROR(INDEX('Draft Master List'!E:F,MATCH(C2923,'Draft Master List'!E:E,0),2),"N/A")</f>
        <v>N/A</v>
      </c>
      <c r="E2923" t="s">
        <v>13</v>
      </c>
      <c r="F2923">
        <v>36</v>
      </c>
      <c r="G2923" t="s">
        <v>212</v>
      </c>
      <c r="H2923">
        <v>16</v>
      </c>
      <c r="I2923">
        <v>11</v>
      </c>
      <c r="J2923">
        <v>29</v>
      </c>
      <c r="K2923">
        <v>140</v>
      </c>
      <c r="L2923">
        <v>1</v>
      </c>
      <c r="M2923">
        <v>43</v>
      </c>
      <c r="N2923">
        <v>4.8</v>
      </c>
      <c r="O2923">
        <v>8.8000000000000007</v>
      </c>
      <c r="P2923">
        <v>1.8</v>
      </c>
      <c r="Q2923">
        <v>26</v>
      </c>
      <c r="R2923">
        <v>17</v>
      </c>
      <c r="S2923">
        <v>83</v>
      </c>
      <c r="T2923">
        <v>4.9000000000000004</v>
      </c>
      <c r="U2923">
        <v>0</v>
      </c>
      <c r="V2923">
        <v>21</v>
      </c>
      <c r="W2923">
        <v>1.1000000000000001</v>
      </c>
      <c r="X2923">
        <v>5.2</v>
      </c>
      <c r="Y2923" s="2">
        <v>0.65400000000000003</v>
      </c>
      <c r="Z2923">
        <v>223</v>
      </c>
      <c r="AA2923">
        <v>1</v>
      </c>
      <c r="AB2923">
        <v>2</v>
      </c>
    </row>
    <row r="2924" spans="1:28" x14ac:dyDescent="0.25">
      <c r="A2924">
        <v>2006</v>
      </c>
      <c r="B2924">
        <v>93</v>
      </c>
      <c r="C2924" t="s">
        <v>1430</v>
      </c>
      <c r="D2924" t="str">
        <f>IFERROR(INDEX('Draft Master List'!E:F,MATCH(C2924,'Draft Master List'!E:E,0),2),"N/A")</f>
        <v>N/A</v>
      </c>
      <c r="E2924" t="s">
        <v>23</v>
      </c>
      <c r="F2924">
        <v>23</v>
      </c>
      <c r="H2924">
        <v>4</v>
      </c>
      <c r="I2924">
        <v>0</v>
      </c>
      <c r="J2924">
        <v>28</v>
      </c>
      <c r="K2924">
        <v>123</v>
      </c>
      <c r="L2924">
        <v>1</v>
      </c>
      <c r="M2924">
        <v>17</v>
      </c>
      <c r="N2924">
        <v>4.4000000000000004</v>
      </c>
      <c r="O2924">
        <v>30.8</v>
      </c>
      <c r="P2924">
        <v>7</v>
      </c>
      <c r="Q2924">
        <v>3</v>
      </c>
      <c r="R2924">
        <v>3</v>
      </c>
      <c r="S2924">
        <v>40</v>
      </c>
      <c r="T2924">
        <v>13.3</v>
      </c>
      <c r="U2924">
        <v>0</v>
      </c>
      <c r="V2924">
        <v>24</v>
      </c>
      <c r="W2924">
        <v>0.8</v>
      </c>
      <c r="X2924">
        <v>10</v>
      </c>
      <c r="Y2924" s="2">
        <v>1</v>
      </c>
      <c r="Z2924">
        <v>163</v>
      </c>
      <c r="AA2924">
        <v>1</v>
      </c>
      <c r="AB2924">
        <v>0</v>
      </c>
    </row>
    <row r="2925" spans="1:28" x14ac:dyDescent="0.25">
      <c r="A2925">
        <v>2006</v>
      </c>
      <c r="B2925">
        <v>94</v>
      </c>
      <c r="C2925" t="s">
        <v>1350</v>
      </c>
      <c r="D2925" t="str">
        <f>IFERROR(INDEX('Draft Master List'!E:F,MATCH(C2925,'Draft Master List'!E:E,0),2),"N/A")</f>
        <v>N/A</v>
      </c>
      <c r="E2925" t="s">
        <v>30</v>
      </c>
      <c r="F2925">
        <v>28</v>
      </c>
      <c r="G2925" t="s">
        <v>732</v>
      </c>
      <c r="H2925">
        <v>16</v>
      </c>
      <c r="I2925">
        <v>3</v>
      </c>
      <c r="J2925">
        <v>27</v>
      </c>
      <c r="K2925">
        <v>117</v>
      </c>
      <c r="L2925">
        <v>0</v>
      </c>
      <c r="M2925">
        <v>35</v>
      </c>
      <c r="N2925">
        <v>4.3</v>
      </c>
      <c r="O2925">
        <v>7.3</v>
      </c>
      <c r="P2925">
        <v>1.7</v>
      </c>
      <c r="Q2925">
        <v>9</v>
      </c>
      <c r="R2925">
        <v>7</v>
      </c>
      <c r="S2925">
        <v>34</v>
      </c>
      <c r="T2925">
        <v>4.9000000000000004</v>
      </c>
      <c r="U2925">
        <v>1</v>
      </c>
      <c r="V2925">
        <v>11</v>
      </c>
      <c r="W2925">
        <v>0.4</v>
      </c>
      <c r="X2925">
        <v>2.1</v>
      </c>
      <c r="Y2925" s="2">
        <v>0.77800000000000002</v>
      </c>
      <c r="Z2925">
        <v>151</v>
      </c>
      <c r="AA2925">
        <v>1</v>
      </c>
      <c r="AB2925">
        <v>1</v>
      </c>
    </row>
    <row r="2926" spans="1:28" x14ac:dyDescent="0.25">
      <c r="A2926">
        <v>2006</v>
      </c>
      <c r="B2926">
        <v>95</v>
      </c>
      <c r="C2926" t="s">
        <v>678</v>
      </c>
      <c r="D2926" t="str">
        <f>IFERROR(INDEX('Draft Master List'!E:F,MATCH(C2926,'Draft Master List'!E:E,0),2),"N/A")</f>
        <v>N/A</v>
      </c>
      <c r="E2926" t="s">
        <v>15</v>
      </c>
      <c r="F2926">
        <v>27</v>
      </c>
      <c r="G2926" t="s">
        <v>1</v>
      </c>
      <c r="H2926">
        <v>16</v>
      </c>
      <c r="I2926">
        <v>16</v>
      </c>
      <c r="J2926">
        <v>26</v>
      </c>
      <c r="K2926">
        <v>37</v>
      </c>
      <c r="L2926">
        <v>0</v>
      </c>
      <c r="M2926">
        <v>11</v>
      </c>
      <c r="N2926">
        <v>1.4</v>
      </c>
      <c r="O2926">
        <v>2.2999999999999998</v>
      </c>
      <c r="P2926">
        <v>1.6</v>
      </c>
      <c r="Z2926">
        <v>37</v>
      </c>
      <c r="AA2926">
        <v>0</v>
      </c>
      <c r="AB2926">
        <v>15</v>
      </c>
    </row>
    <row r="2927" spans="1:28" x14ac:dyDescent="0.25">
      <c r="A2927">
        <v>2006</v>
      </c>
      <c r="B2927">
        <v>96</v>
      </c>
      <c r="C2927" t="s">
        <v>1541</v>
      </c>
      <c r="D2927" t="str">
        <f>IFERROR(INDEX('Draft Master List'!E:F,MATCH(C2927,'Draft Master List'!E:E,0),2),"N/A")</f>
        <v>N/A</v>
      </c>
      <c r="E2927" t="s">
        <v>32</v>
      </c>
      <c r="F2927">
        <v>27</v>
      </c>
      <c r="G2927" t="s">
        <v>643</v>
      </c>
      <c r="H2927">
        <v>4</v>
      </c>
      <c r="I2927">
        <v>2</v>
      </c>
      <c r="J2927">
        <v>25</v>
      </c>
      <c r="K2927">
        <v>44</v>
      </c>
      <c r="L2927">
        <v>0</v>
      </c>
      <c r="M2927">
        <v>6</v>
      </c>
      <c r="N2927">
        <v>1.8</v>
      </c>
      <c r="O2927">
        <v>11</v>
      </c>
      <c r="P2927">
        <v>6.3</v>
      </c>
      <c r="Q2927">
        <v>9</v>
      </c>
      <c r="R2927">
        <v>5</v>
      </c>
      <c r="S2927">
        <v>29</v>
      </c>
      <c r="T2927">
        <v>5.8</v>
      </c>
      <c r="U2927">
        <v>0</v>
      </c>
      <c r="V2927">
        <v>9</v>
      </c>
      <c r="W2927">
        <v>1.3</v>
      </c>
      <c r="X2927">
        <v>7.3</v>
      </c>
      <c r="Y2927" s="2">
        <v>0.55600000000000005</v>
      </c>
      <c r="Z2927">
        <v>73</v>
      </c>
      <c r="AA2927">
        <v>0</v>
      </c>
      <c r="AB2927">
        <v>0</v>
      </c>
    </row>
    <row r="2928" spans="1:28" x14ac:dyDescent="0.25">
      <c r="A2928">
        <v>2006</v>
      </c>
      <c r="B2928">
        <v>97</v>
      </c>
      <c r="C2928" t="s">
        <v>701</v>
      </c>
      <c r="D2928" t="str">
        <f>IFERROR(INDEX('Draft Master List'!E:F,MATCH(C2928,'Draft Master List'!E:E,0),2),"N/A")</f>
        <v>N/A</v>
      </c>
      <c r="E2928" t="s">
        <v>30</v>
      </c>
      <c r="F2928">
        <v>30</v>
      </c>
      <c r="G2928" t="s">
        <v>643</v>
      </c>
      <c r="H2928">
        <v>15</v>
      </c>
      <c r="I2928">
        <v>1</v>
      </c>
      <c r="J2928">
        <v>25</v>
      </c>
      <c r="K2928">
        <v>123</v>
      </c>
      <c r="L2928">
        <v>1</v>
      </c>
      <c r="M2928">
        <v>11</v>
      </c>
      <c r="N2928">
        <v>4.9000000000000004</v>
      </c>
      <c r="O2928">
        <v>8.1999999999999993</v>
      </c>
      <c r="P2928">
        <v>1.7</v>
      </c>
      <c r="Q2928">
        <v>56</v>
      </c>
      <c r="R2928">
        <v>43</v>
      </c>
      <c r="S2928">
        <v>356</v>
      </c>
      <c r="T2928">
        <v>8.3000000000000007</v>
      </c>
      <c r="U2928">
        <v>2</v>
      </c>
      <c r="V2928">
        <v>43</v>
      </c>
      <c r="W2928">
        <v>2.9</v>
      </c>
      <c r="X2928">
        <v>23.7</v>
      </c>
      <c r="Y2928" s="2">
        <v>0.76800000000000002</v>
      </c>
      <c r="Z2928">
        <v>479</v>
      </c>
      <c r="AA2928">
        <v>3</v>
      </c>
      <c r="AB2928">
        <v>2</v>
      </c>
    </row>
    <row r="2929" spans="1:28" x14ac:dyDescent="0.25">
      <c r="A2929">
        <v>2006</v>
      </c>
      <c r="B2929">
        <v>98</v>
      </c>
      <c r="C2929" t="s">
        <v>617</v>
      </c>
      <c r="D2929" t="str">
        <f>IFERROR(INDEX('Draft Master List'!E:F,MATCH(C2929,'Draft Master List'!E:E,0),2),"N/A")</f>
        <v>N/A</v>
      </c>
      <c r="E2929" t="s">
        <v>6</v>
      </c>
      <c r="F2929">
        <v>36</v>
      </c>
      <c r="G2929" t="s">
        <v>62</v>
      </c>
      <c r="H2929">
        <v>8</v>
      </c>
      <c r="I2929">
        <v>6</v>
      </c>
      <c r="J2929">
        <v>25</v>
      </c>
      <c r="K2929">
        <v>87</v>
      </c>
      <c r="L2929">
        <v>0</v>
      </c>
      <c r="M2929">
        <v>12</v>
      </c>
      <c r="N2929">
        <v>3.5</v>
      </c>
      <c r="O2929">
        <v>10.9</v>
      </c>
      <c r="P2929">
        <v>3.1</v>
      </c>
      <c r="Z2929">
        <v>87</v>
      </c>
      <c r="AA2929">
        <v>0</v>
      </c>
      <c r="AB2929">
        <v>6</v>
      </c>
    </row>
    <row r="2930" spans="1:28" x14ac:dyDescent="0.25">
      <c r="A2930">
        <v>2006</v>
      </c>
      <c r="B2930">
        <v>99</v>
      </c>
      <c r="C2930" t="s">
        <v>606</v>
      </c>
      <c r="D2930" t="str">
        <f>IFERROR(INDEX('Draft Master List'!E:F,MATCH(C2930,'Draft Master List'!E:E,0),2),"N/A")</f>
        <v>N/A</v>
      </c>
      <c r="E2930" t="s">
        <v>4</v>
      </c>
      <c r="F2930">
        <v>26</v>
      </c>
      <c r="G2930" t="s">
        <v>62</v>
      </c>
      <c r="H2930">
        <v>6</v>
      </c>
      <c r="I2930">
        <v>6</v>
      </c>
      <c r="J2930">
        <v>25</v>
      </c>
      <c r="K2930">
        <v>41</v>
      </c>
      <c r="L2930">
        <v>2</v>
      </c>
      <c r="M2930">
        <v>7</v>
      </c>
      <c r="N2930">
        <v>1.6</v>
      </c>
      <c r="O2930">
        <v>6.8</v>
      </c>
      <c r="P2930">
        <v>4.2</v>
      </c>
      <c r="Z2930">
        <v>41</v>
      </c>
      <c r="AA2930">
        <v>2</v>
      </c>
      <c r="AB2930">
        <v>2</v>
      </c>
    </row>
    <row r="2931" spans="1:28" x14ac:dyDescent="0.25">
      <c r="A2931">
        <v>2006</v>
      </c>
      <c r="B2931">
        <v>100</v>
      </c>
      <c r="C2931" t="s">
        <v>8</v>
      </c>
      <c r="D2931" t="str">
        <f>IFERROR(INDEX('Draft Master List'!E:F,MATCH(C2931,'Draft Master List'!E:E,0),2),"N/A")</f>
        <v>N/A</v>
      </c>
      <c r="E2931" t="s">
        <v>9</v>
      </c>
      <c r="F2931">
        <v>25</v>
      </c>
      <c r="G2931" t="s">
        <v>1</v>
      </c>
      <c r="H2931">
        <v>16</v>
      </c>
      <c r="I2931">
        <v>16</v>
      </c>
      <c r="J2931">
        <v>25</v>
      </c>
      <c r="K2931">
        <v>21</v>
      </c>
      <c r="L2931">
        <v>0</v>
      </c>
      <c r="M2931">
        <v>9</v>
      </c>
      <c r="N2931">
        <v>0.8</v>
      </c>
      <c r="O2931">
        <v>1.3</v>
      </c>
      <c r="P2931">
        <v>1.6</v>
      </c>
      <c r="Z2931">
        <v>21</v>
      </c>
      <c r="AA2931">
        <v>0</v>
      </c>
      <c r="AB2931">
        <v>9</v>
      </c>
    </row>
    <row r="2932" spans="1:28" x14ac:dyDescent="0.25">
      <c r="A2932">
        <v>2006</v>
      </c>
      <c r="B2932">
        <v>101</v>
      </c>
      <c r="C2932" t="s">
        <v>1432</v>
      </c>
      <c r="D2932" t="str">
        <f>IFERROR(INDEX('Draft Master List'!E:F,MATCH(C2932,'Draft Master List'!E:E,0),2),"N/A")</f>
        <v>N/A</v>
      </c>
      <c r="E2932" t="s">
        <v>15</v>
      </c>
      <c r="F2932">
        <v>28</v>
      </c>
      <c r="H2932">
        <v>16</v>
      </c>
      <c r="I2932">
        <v>0</v>
      </c>
      <c r="J2932">
        <v>25</v>
      </c>
      <c r="K2932">
        <v>138</v>
      </c>
      <c r="L2932">
        <v>1</v>
      </c>
      <c r="M2932">
        <v>18</v>
      </c>
      <c r="N2932">
        <v>5.5</v>
      </c>
      <c r="O2932">
        <v>8.6</v>
      </c>
      <c r="P2932">
        <v>1.6</v>
      </c>
      <c r="Q2932">
        <v>32</v>
      </c>
      <c r="R2932">
        <v>23</v>
      </c>
      <c r="S2932">
        <v>213</v>
      </c>
      <c r="T2932">
        <v>9.3000000000000007</v>
      </c>
      <c r="U2932">
        <v>0</v>
      </c>
      <c r="V2932">
        <v>46</v>
      </c>
      <c r="W2932">
        <v>1.4</v>
      </c>
      <c r="X2932">
        <v>13.3</v>
      </c>
      <c r="Y2932" s="2">
        <v>0.71899999999999997</v>
      </c>
      <c r="Z2932">
        <v>351</v>
      </c>
      <c r="AA2932">
        <v>1</v>
      </c>
      <c r="AB2932">
        <v>0</v>
      </c>
    </row>
    <row r="2933" spans="1:28" x14ac:dyDescent="0.25">
      <c r="A2933">
        <v>2006</v>
      </c>
      <c r="B2933">
        <v>102</v>
      </c>
      <c r="C2933" t="s">
        <v>569</v>
      </c>
      <c r="D2933" t="str">
        <f>IFERROR(INDEX('Draft Master List'!E:F,MATCH(C2933,'Draft Master List'!E:E,0),2),"N/A")</f>
        <v>N/A</v>
      </c>
      <c r="E2933" t="s">
        <v>7</v>
      </c>
      <c r="F2933">
        <v>25</v>
      </c>
      <c r="G2933" t="s">
        <v>62</v>
      </c>
      <c r="H2933">
        <v>7</v>
      </c>
      <c r="I2933">
        <v>7</v>
      </c>
      <c r="J2933">
        <v>24</v>
      </c>
      <c r="K2933">
        <v>107</v>
      </c>
      <c r="L2933">
        <v>0</v>
      </c>
      <c r="M2933">
        <v>15</v>
      </c>
      <c r="N2933">
        <v>4.5</v>
      </c>
      <c r="O2933">
        <v>15.3</v>
      </c>
      <c r="P2933">
        <v>3.4</v>
      </c>
      <c r="Z2933">
        <v>107</v>
      </c>
      <c r="AA2933">
        <v>0</v>
      </c>
      <c r="AB2933">
        <v>1</v>
      </c>
    </row>
    <row r="2934" spans="1:28" x14ac:dyDescent="0.25">
      <c r="A2934">
        <v>2006</v>
      </c>
      <c r="B2934">
        <v>103</v>
      </c>
      <c r="C2934" t="s">
        <v>1441</v>
      </c>
      <c r="D2934" t="str">
        <f>IFERROR(INDEX('Draft Master List'!E:F,MATCH(C2934,'Draft Master List'!E:E,0),2),"N/A")</f>
        <v>N/A</v>
      </c>
      <c r="E2934" t="s">
        <v>12</v>
      </c>
      <c r="F2934">
        <v>27</v>
      </c>
      <c r="G2934" t="s">
        <v>643</v>
      </c>
      <c r="H2934">
        <v>6</v>
      </c>
      <c r="I2934">
        <v>2</v>
      </c>
      <c r="J2934">
        <v>24</v>
      </c>
      <c r="K2934">
        <v>94</v>
      </c>
      <c r="L2934">
        <v>0</v>
      </c>
      <c r="M2934">
        <v>16</v>
      </c>
      <c r="N2934">
        <v>3.9</v>
      </c>
      <c r="O2934">
        <v>15.7</v>
      </c>
      <c r="P2934">
        <v>4</v>
      </c>
      <c r="Q2934">
        <v>10</v>
      </c>
      <c r="R2934">
        <v>5</v>
      </c>
      <c r="S2934">
        <v>26</v>
      </c>
      <c r="T2934">
        <v>5.2</v>
      </c>
      <c r="U2934">
        <v>0</v>
      </c>
      <c r="V2934">
        <v>14</v>
      </c>
      <c r="W2934">
        <v>0.8</v>
      </c>
      <c r="X2934">
        <v>4.3</v>
      </c>
      <c r="Y2934" s="2">
        <v>0.5</v>
      </c>
      <c r="Z2934">
        <v>120</v>
      </c>
      <c r="AA2934">
        <v>0</v>
      </c>
      <c r="AB2934">
        <v>0</v>
      </c>
    </row>
    <row r="2935" spans="1:28" x14ac:dyDescent="0.25">
      <c r="A2935">
        <v>2006</v>
      </c>
      <c r="B2935">
        <v>104</v>
      </c>
      <c r="C2935" t="s">
        <v>626</v>
      </c>
      <c r="D2935" t="str">
        <f>IFERROR(INDEX('Draft Master List'!E:F,MATCH(C2935,'Draft Master List'!E:E,0),2),"N/A")</f>
        <v>N/A</v>
      </c>
      <c r="E2935" t="s">
        <v>63</v>
      </c>
      <c r="F2935">
        <v>26</v>
      </c>
      <c r="G2935" t="s">
        <v>1</v>
      </c>
      <c r="H2935">
        <v>16</v>
      </c>
      <c r="I2935">
        <v>16</v>
      </c>
      <c r="J2935">
        <v>24</v>
      </c>
      <c r="K2935">
        <v>2</v>
      </c>
      <c r="L2935">
        <v>0</v>
      </c>
      <c r="M2935">
        <v>22</v>
      </c>
      <c r="N2935">
        <v>0.1</v>
      </c>
      <c r="O2935">
        <v>0.1</v>
      </c>
      <c r="P2935">
        <v>1.5</v>
      </c>
      <c r="Q2935">
        <v>1</v>
      </c>
      <c r="R2935">
        <v>1</v>
      </c>
      <c r="S2935">
        <v>-4</v>
      </c>
      <c r="T2935">
        <v>-4</v>
      </c>
      <c r="U2935">
        <v>0</v>
      </c>
      <c r="V2935">
        <v>-4</v>
      </c>
      <c r="W2935">
        <v>0.1</v>
      </c>
      <c r="X2935">
        <v>-0.3</v>
      </c>
      <c r="Y2935" s="2">
        <v>1</v>
      </c>
      <c r="Z2935">
        <v>-2</v>
      </c>
      <c r="AA2935">
        <v>0</v>
      </c>
      <c r="AB2935">
        <v>8</v>
      </c>
    </row>
    <row r="2936" spans="1:28" x14ac:dyDescent="0.25">
      <c r="A2936">
        <v>2006</v>
      </c>
      <c r="B2936">
        <v>105</v>
      </c>
      <c r="C2936" t="s">
        <v>584</v>
      </c>
      <c r="D2936" t="str">
        <f>IFERROR(INDEX('Draft Master List'!E:F,MATCH(C2936,'Draft Master List'!E:E,0),2),"N/A")</f>
        <v>N/A</v>
      </c>
      <c r="E2936" t="s">
        <v>18</v>
      </c>
      <c r="F2936">
        <v>24</v>
      </c>
      <c r="H2936">
        <v>16</v>
      </c>
      <c r="I2936">
        <v>0</v>
      </c>
      <c r="J2936">
        <v>24</v>
      </c>
      <c r="K2936">
        <v>131</v>
      </c>
      <c r="L2936">
        <v>0</v>
      </c>
      <c r="M2936">
        <v>15</v>
      </c>
      <c r="N2936">
        <v>5.5</v>
      </c>
      <c r="O2936">
        <v>8.1999999999999993</v>
      </c>
      <c r="P2936">
        <v>1.5</v>
      </c>
      <c r="Q2936">
        <v>62</v>
      </c>
      <c r="R2936">
        <v>46</v>
      </c>
      <c r="S2936">
        <v>468</v>
      </c>
      <c r="T2936">
        <v>10.199999999999999</v>
      </c>
      <c r="U2936">
        <v>1</v>
      </c>
      <c r="V2936">
        <v>50</v>
      </c>
      <c r="W2936">
        <v>2.9</v>
      </c>
      <c r="X2936">
        <v>29.3</v>
      </c>
      <c r="Y2936" s="2">
        <v>0.74199999999999999</v>
      </c>
      <c r="Z2936">
        <v>599</v>
      </c>
      <c r="AA2936">
        <v>1</v>
      </c>
      <c r="AB2936">
        <v>3</v>
      </c>
    </row>
    <row r="2937" spans="1:28" x14ac:dyDescent="0.25">
      <c r="A2937">
        <v>2006</v>
      </c>
      <c r="B2937">
        <v>106</v>
      </c>
      <c r="C2937" t="s">
        <v>591</v>
      </c>
      <c r="D2937" t="str">
        <f>IFERROR(INDEX('Draft Master List'!E:F,MATCH(C2937,'Draft Master List'!E:E,0),2),"N/A")</f>
        <v>N/A</v>
      </c>
      <c r="E2937" t="s">
        <v>5</v>
      </c>
      <c r="F2937">
        <v>37</v>
      </c>
      <c r="G2937" t="s">
        <v>1</v>
      </c>
      <c r="H2937">
        <v>16</v>
      </c>
      <c r="I2937">
        <v>16</v>
      </c>
      <c r="J2937">
        <v>23</v>
      </c>
      <c r="K2937">
        <v>29</v>
      </c>
      <c r="L2937">
        <v>1</v>
      </c>
      <c r="M2937">
        <v>14</v>
      </c>
      <c r="N2937">
        <v>1.3</v>
      </c>
      <c r="O2937">
        <v>1.8</v>
      </c>
      <c r="P2937">
        <v>1.4</v>
      </c>
      <c r="Z2937">
        <v>29</v>
      </c>
      <c r="AA2937">
        <v>1</v>
      </c>
      <c r="AB2937">
        <v>8</v>
      </c>
    </row>
    <row r="2938" spans="1:28" x14ac:dyDescent="0.25">
      <c r="A2938">
        <v>2006</v>
      </c>
      <c r="B2938">
        <v>107</v>
      </c>
      <c r="C2938" t="s">
        <v>819</v>
      </c>
      <c r="D2938" t="str">
        <f>IFERROR(INDEX('Draft Master List'!E:F,MATCH(C2938,'Draft Master List'!E:E,0),2),"N/A")</f>
        <v>N/A</v>
      </c>
      <c r="E2938" t="s">
        <v>20</v>
      </c>
      <c r="F2938">
        <v>30</v>
      </c>
      <c r="G2938" t="s">
        <v>1</v>
      </c>
      <c r="H2938">
        <v>16</v>
      </c>
      <c r="I2938">
        <v>16</v>
      </c>
      <c r="J2938">
        <v>23</v>
      </c>
      <c r="K2938">
        <v>36</v>
      </c>
      <c r="L2938">
        <v>4</v>
      </c>
      <c r="M2938">
        <v>12</v>
      </c>
      <c r="N2938">
        <v>1.6</v>
      </c>
      <c r="O2938">
        <v>2.2999999999999998</v>
      </c>
      <c r="P2938">
        <v>1.4</v>
      </c>
      <c r="Z2938">
        <v>36</v>
      </c>
      <c r="AA2938">
        <v>4</v>
      </c>
      <c r="AB2938">
        <v>2</v>
      </c>
    </row>
    <row r="2939" spans="1:28" x14ac:dyDescent="0.25">
      <c r="A2939">
        <v>2006</v>
      </c>
      <c r="B2939">
        <v>108</v>
      </c>
      <c r="C2939" t="s">
        <v>608</v>
      </c>
      <c r="D2939" t="str">
        <f>IFERROR(INDEX('Draft Master List'!E:F,MATCH(C2939,'Draft Master List'!E:E,0),2),"N/A")</f>
        <v>N/A</v>
      </c>
      <c r="E2939" t="s">
        <v>3</v>
      </c>
      <c r="F2939">
        <v>25</v>
      </c>
      <c r="H2939">
        <v>5</v>
      </c>
      <c r="I2939">
        <v>0</v>
      </c>
      <c r="J2939">
        <v>22</v>
      </c>
      <c r="K2939">
        <v>34</v>
      </c>
      <c r="L2939">
        <v>0</v>
      </c>
      <c r="M2939">
        <v>10</v>
      </c>
      <c r="N2939">
        <v>1.5</v>
      </c>
      <c r="O2939">
        <v>6.8</v>
      </c>
      <c r="P2939">
        <v>4.4000000000000004</v>
      </c>
      <c r="Z2939">
        <v>34</v>
      </c>
      <c r="AA2939">
        <v>0</v>
      </c>
      <c r="AB2939">
        <v>3</v>
      </c>
    </row>
    <row r="2940" spans="1:28" x14ac:dyDescent="0.25">
      <c r="A2940">
        <v>2006</v>
      </c>
      <c r="B2940">
        <v>109</v>
      </c>
      <c r="C2940" t="s">
        <v>599</v>
      </c>
      <c r="D2940" t="str">
        <f>IFERROR(INDEX('Draft Master List'!E:F,MATCH(C2940,'Draft Master List'!E:E,0),2),"N/A")</f>
        <v>N/A</v>
      </c>
      <c r="E2940" t="s">
        <v>16</v>
      </c>
      <c r="F2940">
        <v>30</v>
      </c>
      <c r="G2940" t="s">
        <v>1</v>
      </c>
      <c r="H2940">
        <v>8</v>
      </c>
      <c r="I2940">
        <v>8</v>
      </c>
      <c r="J2940">
        <v>22</v>
      </c>
      <c r="K2940">
        <v>124</v>
      </c>
      <c r="L2940">
        <v>0</v>
      </c>
      <c r="M2940">
        <v>23</v>
      </c>
      <c r="N2940">
        <v>5.6</v>
      </c>
      <c r="O2940">
        <v>15.5</v>
      </c>
      <c r="P2940">
        <v>2.8</v>
      </c>
      <c r="Z2940">
        <v>124</v>
      </c>
      <c r="AA2940">
        <v>0</v>
      </c>
      <c r="AB2940">
        <v>5</v>
      </c>
    </row>
    <row r="2941" spans="1:28" x14ac:dyDescent="0.25">
      <c r="A2941">
        <v>2006</v>
      </c>
      <c r="B2941">
        <v>110</v>
      </c>
      <c r="C2941" t="s">
        <v>1383</v>
      </c>
      <c r="D2941" t="str">
        <f>IFERROR(INDEX('Draft Master List'!E:F,MATCH(C2941,'Draft Master List'!E:E,0),2),"N/A")</f>
        <v>N/A</v>
      </c>
      <c r="E2941" t="s">
        <v>22</v>
      </c>
      <c r="F2941">
        <v>30</v>
      </c>
      <c r="G2941" t="s">
        <v>212</v>
      </c>
      <c r="H2941">
        <v>16</v>
      </c>
      <c r="I2941">
        <v>12</v>
      </c>
      <c r="J2941">
        <v>22</v>
      </c>
      <c r="K2941">
        <v>73</v>
      </c>
      <c r="L2941">
        <v>1</v>
      </c>
      <c r="M2941">
        <v>17</v>
      </c>
      <c r="N2941">
        <v>3.3</v>
      </c>
      <c r="O2941">
        <v>4.5999999999999996</v>
      </c>
      <c r="P2941">
        <v>1.4</v>
      </c>
      <c r="Q2941">
        <v>29</v>
      </c>
      <c r="R2941">
        <v>20</v>
      </c>
      <c r="S2941">
        <v>122</v>
      </c>
      <c r="T2941">
        <v>6.1</v>
      </c>
      <c r="U2941">
        <v>0</v>
      </c>
      <c r="V2941">
        <v>16</v>
      </c>
      <c r="W2941">
        <v>1.3</v>
      </c>
      <c r="X2941">
        <v>7.6</v>
      </c>
      <c r="Y2941" s="2">
        <v>0.69</v>
      </c>
      <c r="Z2941">
        <v>195</v>
      </c>
      <c r="AA2941">
        <v>1</v>
      </c>
      <c r="AB2941">
        <v>2</v>
      </c>
    </row>
    <row r="2942" spans="1:28" x14ac:dyDescent="0.25">
      <c r="A2942">
        <v>2006</v>
      </c>
      <c r="B2942">
        <v>111</v>
      </c>
      <c r="C2942" t="s">
        <v>510</v>
      </c>
      <c r="D2942" t="str">
        <f>IFERROR(INDEX('Draft Master List'!E:F,MATCH(C2942,'Draft Master List'!E:E,0),2),"N/A")</f>
        <v>102006</v>
      </c>
      <c r="E2942" t="s">
        <v>10</v>
      </c>
      <c r="F2942">
        <v>23</v>
      </c>
      <c r="G2942" t="s">
        <v>1</v>
      </c>
      <c r="H2942">
        <v>12</v>
      </c>
      <c r="I2942">
        <v>11</v>
      </c>
      <c r="J2942">
        <v>22</v>
      </c>
      <c r="K2942">
        <v>49</v>
      </c>
      <c r="L2942">
        <v>2</v>
      </c>
      <c r="M2942">
        <v>14</v>
      </c>
      <c r="N2942">
        <v>2.2000000000000002</v>
      </c>
      <c r="O2942">
        <v>4.0999999999999996</v>
      </c>
      <c r="P2942">
        <v>1.8</v>
      </c>
      <c r="Z2942">
        <v>49</v>
      </c>
      <c r="AA2942">
        <v>2</v>
      </c>
      <c r="AB2942">
        <v>8</v>
      </c>
    </row>
    <row r="2943" spans="1:28" x14ac:dyDescent="0.25">
      <c r="A2943">
        <v>2006</v>
      </c>
      <c r="B2943">
        <v>112</v>
      </c>
      <c r="C2943" t="s">
        <v>1376</v>
      </c>
      <c r="D2943" t="str">
        <f>IFERROR(INDEX('Draft Master List'!E:F,MATCH(C2943,'Draft Master List'!E:E,0),2),"N/A")</f>
        <v>N/A</v>
      </c>
      <c r="E2943" t="s">
        <v>6</v>
      </c>
      <c r="F2943">
        <v>24</v>
      </c>
      <c r="H2943">
        <v>8</v>
      </c>
      <c r="I2943">
        <v>0</v>
      </c>
      <c r="J2943">
        <v>22</v>
      </c>
      <c r="K2943">
        <v>69</v>
      </c>
      <c r="L2943">
        <v>0</v>
      </c>
      <c r="M2943">
        <v>13</v>
      </c>
      <c r="N2943">
        <v>3.1</v>
      </c>
      <c r="O2943">
        <v>8.6</v>
      </c>
      <c r="P2943">
        <v>2.8</v>
      </c>
      <c r="Q2943">
        <v>1</v>
      </c>
      <c r="R2943">
        <v>0</v>
      </c>
      <c r="S2943">
        <v>0</v>
      </c>
      <c r="U2943">
        <v>0</v>
      </c>
      <c r="V2943">
        <v>0</v>
      </c>
      <c r="W2943">
        <v>0</v>
      </c>
      <c r="X2943">
        <v>0</v>
      </c>
      <c r="Y2943" s="2">
        <v>0</v>
      </c>
      <c r="Z2943">
        <v>69</v>
      </c>
      <c r="AA2943">
        <v>0</v>
      </c>
      <c r="AB2943">
        <v>0</v>
      </c>
    </row>
    <row r="2944" spans="1:28" x14ac:dyDescent="0.25">
      <c r="A2944">
        <v>2006</v>
      </c>
      <c r="B2944">
        <v>113</v>
      </c>
      <c r="C2944" t="s">
        <v>1542</v>
      </c>
      <c r="D2944" t="str">
        <f>IFERROR(INDEX('Draft Master List'!E:F,MATCH(C2944,'Draft Master List'!E:E,0),2),"N/A")</f>
        <v>N/A</v>
      </c>
      <c r="E2944" t="s">
        <v>16</v>
      </c>
      <c r="F2944">
        <v>26</v>
      </c>
      <c r="G2944" t="s">
        <v>976</v>
      </c>
      <c r="H2944">
        <v>16</v>
      </c>
      <c r="I2944">
        <v>3</v>
      </c>
      <c r="J2944">
        <v>21</v>
      </c>
      <c r="K2944">
        <v>72</v>
      </c>
      <c r="L2944">
        <v>2</v>
      </c>
      <c r="M2944">
        <v>13</v>
      </c>
      <c r="N2944">
        <v>3.4</v>
      </c>
      <c r="O2944">
        <v>4.5</v>
      </c>
      <c r="P2944">
        <v>1.3</v>
      </c>
      <c r="Q2944">
        <v>25</v>
      </c>
      <c r="R2944">
        <v>20</v>
      </c>
      <c r="S2944">
        <v>138</v>
      </c>
      <c r="T2944">
        <v>6.9</v>
      </c>
      <c r="U2944">
        <v>0</v>
      </c>
      <c r="V2944">
        <v>15</v>
      </c>
      <c r="W2944">
        <v>1.3</v>
      </c>
      <c r="X2944">
        <v>8.6</v>
      </c>
      <c r="Y2944" s="2">
        <v>0.8</v>
      </c>
      <c r="Z2944">
        <v>210</v>
      </c>
      <c r="AA2944">
        <v>2</v>
      </c>
      <c r="AB2944">
        <v>1</v>
      </c>
    </row>
    <row r="2945" spans="1:28" x14ac:dyDescent="0.25">
      <c r="A2945">
        <v>2006</v>
      </c>
      <c r="B2945">
        <v>114</v>
      </c>
      <c r="C2945" t="s">
        <v>539</v>
      </c>
      <c r="D2945" t="str">
        <f>IFERROR(INDEX('Draft Master List'!E:F,MATCH(C2945,'Draft Master List'!E:E,0),2),"N/A")</f>
        <v>1452006</v>
      </c>
      <c r="E2945" t="s">
        <v>64</v>
      </c>
      <c r="F2945">
        <v>23</v>
      </c>
      <c r="G2945" t="s">
        <v>643</v>
      </c>
      <c r="H2945">
        <v>10</v>
      </c>
      <c r="I2945">
        <v>1</v>
      </c>
      <c r="J2945">
        <v>20</v>
      </c>
      <c r="K2945">
        <v>60</v>
      </c>
      <c r="L2945">
        <v>0</v>
      </c>
      <c r="M2945">
        <v>15</v>
      </c>
      <c r="N2945">
        <v>3</v>
      </c>
      <c r="O2945">
        <v>6</v>
      </c>
      <c r="P2945">
        <v>2</v>
      </c>
      <c r="Q2945">
        <v>14</v>
      </c>
      <c r="R2945">
        <v>9</v>
      </c>
      <c r="S2945">
        <v>47</v>
      </c>
      <c r="T2945">
        <v>5.2</v>
      </c>
      <c r="U2945">
        <v>0</v>
      </c>
      <c r="V2945">
        <v>12</v>
      </c>
      <c r="W2945">
        <v>0.9</v>
      </c>
      <c r="X2945">
        <v>4.7</v>
      </c>
      <c r="Y2945" s="2">
        <v>0.64300000000000002</v>
      </c>
      <c r="Z2945">
        <v>107</v>
      </c>
      <c r="AA2945">
        <v>0</v>
      </c>
      <c r="AB2945">
        <v>1</v>
      </c>
    </row>
    <row r="2946" spans="1:28" x14ac:dyDescent="0.25">
      <c r="A2946">
        <v>2006</v>
      </c>
      <c r="B2946">
        <v>115</v>
      </c>
      <c r="C2946" t="s">
        <v>653</v>
      </c>
      <c r="D2946" t="str">
        <f>IFERROR(INDEX('Draft Master List'!E:F,MATCH(C2946,'Draft Master List'!E:E,0),2),"N/A")</f>
        <v>N/A</v>
      </c>
      <c r="E2946" t="s">
        <v>25</v>
      </c>
      <c r="F2946">
        <v>36</v>
      </c>
      <c r="G2946" t="s">
        <v>1</v>
      </c>
      <c r="H2946">
        <v>8</v>
      </c>
      <c r="I2946">
        <v>8</v>
      </c>
      <c r="J2946">
        <v>19</v>
      </c>
      <c r="K2946">
        <v>59</v>
      </c>
      <c r="L2946">
        <v>0</v>
      </c>
      <c r="M2946">
        <v>10</v>
      </c>
      <c r="N2946">
        <v>3.1</v>
      </c>
      <c r="O2946">
        <v>7.4</v>
      </c>
      <c r="P2946">
        <v>2.4</v>
      </c>
      <c r="Z2946">
        <v>59</v>
      </c>
      <c r="AA2946">
        <v>0</v>
      </c>
      <c r="AB2946">
        <v>5</v>
      </c>
    </row>
    <row r="2947" spans="1:28" x14ac:dyDescent="0.25">
      <c r="A2947">
        <v>2006</v>
      </c>
      <c r="B2947">
        <v>116</v>
      </c>
      <c r="C2947" t="s">
        <v>1390</v>
      </c>
      <c r="D2947" t="str">
        <f>IFERROR(INDEX('Draft Master List'!E:F,MATCH(C2947,'Draft Master List'!E:E,0),2),"N/A")</f>
        <v>N/A</v>
      </c>
      <c r="E2947" t="s">
        <v>21</v>
      </c>
      <c r="F2947">
        <v>26</v>
      </c>
      <c r="G2947" t="s">
        <v>212</v>
      </c>
      <c r="H2947">
        <v>16</v>
      </c>
      <c r="I2947">
        <v>11</v>
      </c>
      <c r="J2947">
        <v>19</v>
      </c>
      <c r="K2947">
        <v>106</v>
      </c>
      <c r="L2947">
        <v>1</v>
      </c>
      <c r="M2947">
        <v>21</v>
      </c>
      <c r="N2947">
        <v>5.6</v>
      </c>
      <c r="O2947">
        <v>6.6</v>
      </c>
      <c r="P2947">
        <v>1.2</v>
      </c>
      <c r="Q2947">
        <v>28</v>
      </c>
      <c r="R2947">
        <v>23</v>
      </c>
      <c r="S2947">
        <v>168</v>
      </c>
      <c r="T2947">
        <v>7.3</v>
      </c>
      <c r="U2947">
        <v>3</v>
      </c>
      <c r="V2947">
        <v>16</v>
      </c>
      <c r="W2947">
        <v>1.4</v>
      </c>
      <c r="X2947">
        <v>10.5</v>
      </c>
      <c r="Y2947" s="2">
        <v>0.82099999999999995</v>
      </c>
      <c r="Z2947">
        <v>274</v>
      </c>
      <c r="AA2947">
        <v>4</v>
      </c>
      <c r="AB2947">
        <v>3</v>
      </c>
    </row>
    <row r="2948" spans="1:28" x14ac:dyDescent="0.25">
      <c r="A2948">
        <v>2006</v>
      </c>
      <c r="B2948">
        <v>117</v>
      </c>
      <c r="C2948" t="s">
        <v>604</v>
      </c>
      <c r="D2948" t="str">
        <f>IFERROR(INDEX('Draft Master List'!E:F,MATCH(C2948,'Draft Master List'!E:E,0),2),"N/A")</f>
        <v>N/A</v>
      </c>
      <c r="E2948" t="s">
        <v>33</v>
      </c>
      <c r="F2948">
        <v>28</v>
      </c>
      <c r="G2948" t="s">
        <v>1</v>
      </c>
      <c r="H2948">
        <v>11</v>
      </c>
      <c r="I2948">
        <v>11</v>
      </c>
      <c r="J2948">
        <v>19</v>
      </c>
      <c r="K2948">
        <v>24</v>
      </c>
      <c r="L2948">
        <v>0</v>
      </c>
      <c r="M2948">
        <v>7</v>
      </c>
      <c r="N2948">
        <v>1.3</v>
      </c>
      <c r="O2948">
        <v>2.2000000000000002</v>
      </c>
      <c r="P2948">
        <v>1.7</v>
      </c>
      <c r="Z2948">
        <v>24</v>
      </c>
      <c r="AA2948">
        <v>0</v>
      </c>
      <c r="AB2948">
        <v>4</v>
      </c>
    </row>
    <row r="2949" spans="1:28" x14ac:dyDescent="0.25">
      <c r="A2949">
        <v>2006</v>
      </c>
      <c r="B2949">
        <v>118</v>
      </c>
      <c r="C2949" t="s">
        <v>1431</v>
      </c>
      <c r="D2949" t="str">
        <f>IFERROR(INDEX('Draft Master List'!E:F,MATCH(C2949,'Draft Master List'!E:E,0),2),"N/A")</f>
        <v>N/A</v>
      </c>
      <c r="E2949" t="s">
        <v>33</v>
      </c>
      <c r="F2949">
        <v>27</v>
      </c>
      <c r="H2949">
        <v>16</v>
      </c>
      <c r="I2949">
        <v>0</v>
      </c>
      <c r="J2949">
        <v>19</v>
      </c>
      <c r="K2949">
        <v>74</v>
      </c>
      <c r="L2949">
        <v>0</v>
      </c>
      <c r="M2949">
        <v>9</v>
      </c>
      <c r="N2949">
        <v>3.9</v>
      </c>
      <c r="O2949">
        <v>4.5999999999999996</v>
      </c>
      <c r="P2949">
        <v>1.2</v>
      </c>
      <c r="Q2949">
        <v>3</v>
      </c>
      <c r="R2949">
        <v>3</v>
      </c>
      <c r="S2949">
        <v>2</v>
      </c>
      <c r="T2949">
        <v>0.7</v>
      </c>
      <c r="U2949">
        <v>0</v>
      </c>
      <c r="V2949">
        <v>4</v>
      </c>
      <c r="W2949">
        <v>0.2</v>
      </c>
      <c r="X2949">
        <v>0.1</v>
      </c>
      <c r="Y2949" s="2">
        <v>1</v>
      </c>
      <c r="Z2949">
        <v>76</v>
      </c>
      <c r="AA2949">
        <v>0</v>
      </c>
      <c r="AB2949">
        <v>0</v>
      </c>
    </row>
    <row r="2950" spans="1:28" x14ac:dyDescent="0.25">
      <c r="A2950">
        <v>2006</v>
      </c>
      <c r="B2950">
        <v>119</v>
      </c>
      <c r="C2950" t="s">
        <v>1543</v>
      </c>
      <c r="D2950" t="str">
        <f>IFERROR(INDEX('Draft Master List'!E:F,MATCH(C2950,'Draft Master List'!E:E,0),2),"N/A")</f>
        <v>N/A</v>
      </c>
      <c r="E2950" t="s">
        <v>4</v>
      </c>
      <c r="F2950">
        <v>24</v>
      </c>
      <c r="H2950">
        <v>13</v>
      </c>
      <c r="I2950">
        <v>0</v>
      </c>
      <c r="J2950">
        <v>19</v>
      </c>
      <c r="K2950">
        <v>89</v>
      </c>
      <c r="L2950">
        <v>1</v>
      </c>
      <c r="M2950">
        <v>12</v>
      </c>
      <c r="N2950">
        <v>4.7</v>
      </c>
      <c r="O2950">
        <v>6.8</v>
      </c>
      <c r="P2950">
        <v>1.5</v>
      </c>
      <c r="Q2950">
        <v>3</v>
      </c>
      <c r="R2950">
        <v>2</v>
      </c>
      <c r="S2950">
        <v>12</v>
      </c>
      <c r="T2950">
        <v>6</v>
      </c>
      <c r="U2950">
        <v>0</v>
      </c>
      <c r="V2950">
        <v>7</v>
      </c>
      <c r="W2950">
        <v>0.2</v>
      </c>
      <c r="X2950">
        <v>0.9</v>
      </c>
      <c r="Y2950" s="2">
        <v>0.66700000000000004</v>
      </c>
      <c r="Z2950">
        <v>101</v>
      </c>
      <c r="AA2950">
        <v>1</v>
      </c>
      <c r="AB2950">
        <v>2</v>
      </c>
    </row>
    <row r="2951" spans="1:28" x14ac:dyDescent="0.25">
      <c r="A2951">
        <v>2006</v>
      </c>
      <c r="B2951">
        <v>120</v>
      </c>
      <c r="C2951" t="s">
        <v>637</v>
      </c>
      <c r="D2951" t="str">
        <f>IFERROR(INDEX('Draft Master List'!E:F,MATCH(C2951,'Draft Master List'!E:E,0),2),"N/A")</f>
        <v>N/A</v>
      </c>
      <c r="E2951" t="s">
        <v>7</v>
      </c>
      <c r="F2951">
        <v>27</v>
      </c>
      <c r="G2951" t="s">
        <v>658</v>
      </c>
      <c r="H2951">
        <v>16</v>
      </c>
      <c r="I2951">
        <v>16</v>
      </c>
      <c r="J2951">
        <v>19</v>
      </c>
      <c r="K2951">
        <v>118</v>
      </c>
      <c r="L2951">
        <v>0</v>
      </c>
      <c r="M2951">
        <v>20</v>
      </c>
      <c r="N2951">
        <v>6.2</v>
      </c>
      <c r="O2951">
        <v>7.4</v>
      </c>
      <c r="P2951">
        <v>1.2</v>
      </c>
      <c r="Q2951">
        <v>63</v>
      </c>
      <c r="R2951">
        <v>32</v>
      </c>
      <c r="S2951">
        <v>351</v>
      </c>
      <c r="T2951">
        <v>11</v>
      </c>
      <c r="U2951">
        <v>3</v>
      </c>
      <c r="V2951">
        <v>34</v>
      </c>
      <c r="W2951">
        <v>2</v>
      </c>
      <c r="X2951">
        <v>21.9</v>
      </c>
      <c r="Y2951" s="2">
        <v>0.50800000000000001</v>
      </c>
      <c r="Z2951">
        <v>469</v>
      </c>
      <c r="AA2951">
        <v>3</v>
      </c>
      <c r="AB2951">
        <v>2</v>
      </c>
    </row>
    <row r="2952" spans="1:28" x14ac:dyDescent="0.25">
      <c r="A2952">
        <v>2006</v>
      </c>
      <c r="B2952">
        <v>121</v>
      </c>
      <c r="C2952" t="s">
        <v>609</v>
      </c>
      <c r="D2952" t="str">
        <f>IFERROR(INDEX('Draft Master List'!E:F,MATCH(C2952,'Draft Master List'!E:E,0),2),"N/A")</f>
        <v>N/A</v>
      </c>
      <c r="E2952" t="s">
        <v>223</v>
      </c>
      <c r="F2952">
        <v>29</v>
      </c>
      <c r="G2952" t="s">
        <v>1</v>
      </c>
      <c r="H2952">
        <v>16</v>
      </c>
      <c r="I2952">
        <v>16</v>
      </c>
      <c r="J2952">
        <v>18</v>
      </c>
      <c r="K2952">
        <v>44</v>
      </c>
      <c r="L2952">
        <v>0</v>
      </c>
      <c r="M2952">
        <v>29</v>
      </c>
      <c r="N2952">
        <v>2.4</v>
      </c>
      <c r="O2952">
        <v>2.8</v>
      </c>
      <c r="P2952">
        <v>1.1000000000000001</v>
      </c>
      <c r="Z2952">
        <v>44</v>
      </c>
      <c r="AA2952">
        <v>0</v>
      </c>
      <c r="AB2952">
        <v>6</v>
      </c>
    </row>
    <row r="2953" spans="1:28" x14ac:dyDescent="0.25">
      <c r="A2953">
        <v>2006</v>
      </c>
      <c r="B2953">
        <v>122</v>
      </c>
      <c r="C2953" t="s">
        <v>648</v>
      </c>
      <c r="D2953" t="str">
        <f>IFERROR(INDEX('Draft Master List'!E:F,MATCH(C2953,'Draft Master List'!E:E,0),2),"N/A")</f>
        <v>N/A</v>
      </c>
      <c r="E2953" t="s">
        <v>22</v>
      </c>
      <c r="F2953">
        <v>31</v>
      </c>
      <c r="G2953" t="s">
        <v>1</v>
      </c>
      <c r="H2953">
        <v>13</v>
      </c>
      <c r="I2953">
        <v>13</v>
      </c>
      <c r="J2953">
        <v>18</v>
      </c>
      <c r="K2953">
        <v>12</v>
      </c>
      <c r="L2953">
        <v>0</v>
      </c>
      <c r="M2953">
        <v>12</v>
      </c>
      <c r="N2953">
        <v>0.7</v>
      </c>
      <c r="O2953">
        <v>0.9</v>
      </c>
      <c r="P2953">
        <v>1.4</v>
      </c>
      <c r="Z2953">
        <v>12</v>
      </c>
      <c r="AA2953">
        <v>0</v>
      </c>
      <c r="AB2953">
        <v>6</v>
      </c>
    </row>
    <row r="2954" spans="1:28" x14ac:dyDescent="0.25">
      <c r="A2954">
        <v>2006</v>
      </c>
      <c r="B2954">
        <v>123</v>
      </c>
      <c r="C2954" t="s">
        <v>1544</v>
      </c>
      <c r="D2954" t="str">
        <f>IFERROR(INDEX('Draft Master List'!E:F,MATCH(C2954,'Draft Master List'!E:E,0),2),"N/A")</f>
        <v>N/A</v>
      </c>
      <c r="E2954" t="s">
        <v>18</v>
      </c>
      <c r="F2954">
        <v>24</v>
      </c>
      <c r="H2954">
        <v>5</v>
      </c>
      <c r="I2954">
        <v>0</v>
      </c>
      <c r="J2954">
        <v>18</v>
      </c>
      <c r="K2954">
        <v>99</v>
      </c>
      <c r="L2954">
        <v>1</v>
      </c>
      <c r="M2954">
        <v>15</v>
      </c>
      <c r="N2954">
        <v>5.5</v>
      </c>
      <c r="O2954">
        <v>19.8</v>
      </c>
      <c r="P2954">
        <v>3.6</v>
      </c>
      <c r="Q2954">
        <v>5</v>
      </c>
      <c r="R2954">
        <v>3</v>
      </c>
      <c r="S2954">
        <v>19</v>
      </c>
      <c r="T2954">
        <v>6.3</v>
      </c>
      <c r="U2954">
        <v>0</v>
      </c>
      <c r="V2954">
        <v>12</v>
      </c>
      <c r="W2954">
        <v>0.6</v>
      </c>
      <c r="X2954">
        <v>3.8</v>
      </c>
      <c r="Y2954" s="2">
        <v>0.6</v>
      </c>
      <c r="Z2954">
        <v>118</v>
      </c>
      <c r="AA2954">
        <v>1</v>
      </c>
      <c r="AB2954">
        <v>0</v>
      </c>
    </row>
    <row r="2955" spans="1:28" x14ac:dyDescent="0.25">
      <c r="A2955">
        <v>2006</v>
      </c>
      <c r="B2955">
        <v>124</v>
      </c>
      <c r="C2955" t="s">
        <v>650</v>
      </c>
      <c r="D2955" t="str">
        <f>IFERROR(INDEX('Draft Master List'!E:F,MATCH(C2955,'Draft Master List'!E:E,0),2),"N/A")</f>
        <v>N/A</v>
      </c>
      <c r="E2955" t="s">
        <v>19</v>
      </c>
      <c r="F2955">
        <v>31</v>
      </c>
      <c r="G2955" t="s">
        <v>1</v>
      </c>
      <c r="H2955">
        <v>12</v>
      </c>
      <c r="I2955">
        <v>12</v>
      </c>
      <c r="J2955">
        <v>18</v>
      </c>
      <c r="K2955">
        <v>110</v>
      </c>
      <c r="L2955">
        <v>0</v>
      </c>
      <c r="M2955">
        <v>19</v>
      </c>
      <c r="N2955">
        <v>6.1</v>
      </c>
      <c r="O2955">
        <v>9.1999999999999993</v>
      </c>
      <c r="P2955">
        <v>1.5</v>
      </c>
      <c r="Z2955">
        <v>110</v>
      </c>
      <c r="AA2955">
        <v>0</v>
      </c>
      <c r="AB2955">
        <v>3</v>
      </c>
    </row>
    <row r="2956" spans="1:28" x14ac:dyDescent="0.25">
      <c r="A2956">
        <v>2006</v>
      </c>
      <c r="B2956">
        <v>125</v>
      </c>
      <c r="C2956" t="s">
        <v>1545</v>
      </c>
      <c r="D2956" t="str">
        <f>IFERROR(INDEX('Draft Master List'!E:F,MATCH(C2956,'Draft Master List'!E:E,0),2),"N/A")</f>
        <v>N/A</v>
      </c>
      <c r="E2956" t="s">
        <v>26</v>
      </c>
      <c r="F2956">
        <v>24</v>
      </c>
      <c r="H2956">
        <v>3</v>
      </c>
      <c r="I2956">
        <v>0</v>
      </c>
      <c r="J2956">
        <v>18</v>
      </c>
      <c r="K2956">
        <v>66</v>
      </c>
      <c r="L2956">
        <v>0</v>
      </c>
      <c r="M2956">
        <v>26</v>
      </c>
      <c r="N2956">
        <v>3.7</v>
      </c>
      <c r="O2956">
        <v>22</v>
      </c>
      <c r="P2956">
        <v>6</v>
      </c>
      <c r="Q2956">
        <v>7</v>
      </c>
      <c r="R2956">
        <v>4</v>
      </c>
      <c r="S2956">
        <v>41</v>
      </c>
      <c r="T2956">
        <v>10.3</v>
      </c>
      <c r="U2956">
        <v>0</v>
      </c>
      <c r="V2956">
        <v>13</v>
      </c>
      <c r="W2956">
        <v>1.3</v>
      </c>
      <c r="X2956">
        <v>13.7</v>
      </c>
      <c r="Y2956" s="2">
        <v>0.57099999999999995</v>
      </c>
      <c r="Z2956">
        <v>107</v>
      </c>
      <c r="AA2956">
        <v>0</v>
      </c>
      <c r="AB2956">
        <v>0</v>
      </c>
    </row>
    <row r="2957" spans="1:28" x14ac:dyDescent="0.25">
      <c r="A2957">
        <v>2006</v>
      </c>
      <c r="B2957">
        <v>126</v>
      </c>
      <c r="C2957" t="s">
        <v>528</v>
      </c>
      <c r="D2957" t="str">
        <f>IFERROR(INDEX('Draft Master List'!E:F,MATCH(C2957,'Draft Master List'!E:E,0),2),"N/A")</f>
        <v>1032006</v>
      </c>
      <c r="E2957" t="s">
        <v>32</v>
      </c>
      <c r="F2957">
        <v>23</v>
      </c>
      <c r="G2957" t="s">
        <v>664</v>
      </c>
      <c r="H2957">
        <v>16</v>
      </c>
      <c r="I2957">
        <v>3</v>
      </c>
      <c r="J2957">
        <v>18</v>
      </c>
      <c r="K2957">
        <v>103</v>
      </c>
      <c r="L2957">
        <v>0</v>
      </c>
      <c r="M2957">
        <v>32</v>
      </c>
      <c r="N2957">
        <v>5.7</v>
      </c>
      <c r="O2957">
        <v>6.4</v>
      </c>
      <c r="P2957">
        <v>1.1000000000000001</v>
      </c>
      <c r="Q2957">
        <v>15</v>
      </c>
      <c r="R2957">
        <v>9</v>
      </c>
      <c r="S2957">
        <v>61</v>
      </c>
      <c r="T2957">
        <v>6.8</v>
      </c>
      <c r="U2957">
        <v>0</v>
      </c>
      <c r="V2957">
        <v>19</v>
      </c>
      <c r="W2957">
        <v>0.6</v>
      </c>
      <c r="X2957">
        <v>3.8</v>
      </c>
      <c r="Y2957" s="2">
        <v>0.6</v>
      </c>
      <c r="Z2957">
        <v>164</v>
      </c>
      <c r="AA2957">
        <v>0</v>
      </c>
      <c r="AB2957">
        <v>1</v>
      </c>
    </row>
    <row r="2958" spans="1:28" x14ac:dyDescent="0.25">
      <c r="A2958">
        <v>2006</v>
      </c>
      <c r="B2958">
        <v>127</v>
      </c>
      <c r="C2958" t="s">
        <v>1484</v>
      </c>
      <c r="D2958" t="str">
        <f>IFERROR(INDEX('Draft Master List'!E:F,MATCH(C2958,'Draft Master List'!E:E,0),2),"N/A")</f>
        <v>N/A</v>
      </c>
      <c r="E2958" t="s">
        <v>10</v>
      </c>
      <c r="F2958">
        <v>28</v>
      </c>
      <c r="H2958">
        <v>15</v>
      </c>
      <c r="I2958">
        <v>0</v>
      </c>
      <c r="J2958">
        <v>17</v>
      </c>
      <c r="K2958">
        <v>41</v>
      </c>
      <c r="L2958">
        <v>4</v>
      </c>
      <c r="M2958">
        <v>9</v>
      </c>
      <c r="N2958">
        <v>2.4</v>
      </c>
      <c r="O2958">
        <v>2.7</v>
      </c>
      <c r="P2958">
        <v>1.1000000000000001</v>
      </c>
      <c r="Q2958">
        <v>11</v>
      </c>
      <c r="R2958">
        <v>6</v>
      </c>
      <c r="S2958">
        <v>60</v>
      </c>
      <c r="T2958">
        <v>10</v>
      </c>
      <c r="U2958">
        <v>0</v>
      </c>
      <c r="V2958">
        <v>22</v>
      </c>
      <c r="W2958">
        <v>0.4</v>
      </c>
      <c r="X2958">
        <v>4</v>
      </c>
      <c r="Y2958" s="2">
        <v>0.54500000000000004</v>
      </c>
      <c r="Z2958">
        <v>101</v>
      </c>
      <c r="AA2958">
        <v>4</v>
      </c>
      <c r="AB2958">
        <v>0</v>
      </c>
    </row>
    <row r="2959" spans="1:28" x14ac:dyDescent="0.25">
      <c r="A2959">
        <v>2006</v>
      </c>
      <c r="B2959">
        <v>128</v>
      </c>
      <c r="C2959" t="s">
        <v>1546</v>
      </c>
      <c r="D2959" t="str">
        <f>IFERROR(INDEX('Draft Master List'!E:F,MATCH(C2959,'Draft Master List'!E:E,0),2),"N/A")</f>
        <v>N/A</v>
      </c>
      <c r="E2959" t="s">
        <v>24</v>
      </c>
      <c r="F2959">
        <v>27</v>
      </c>
      <c r="H2959">
        <v>7</v>
      </c>
      <c r="I2959">
        <v>0</v>
      </c>
      <c r="J2959">
        <v>15</v>
      </c>
      <c r="K2959">
        <v>78</v>
      </c>
      <c r="L2959">
        <v>0</v>
      </c>
      <c r="M2959">
        <v>13</v>
      </c>
      <c r="N2959">
        <v>5.2</v>
      </c>
      <c r="O2959">
        <v>11.1</v>
      </c>
      <c r="P2959">
        <v>2.1</v>
      </c>
      <c r="Q2959">
        <v>22</v>
      </c>
      <c r="R2959">
        <v>18</v>
      </c>
      <c r="S2959">
        <v>95</v>
      </c>
      <c r="T2959">
        <v>5.3</v>
      </c>
      <c r="U2959">
        <v>0</v>
      </c>
      <c r="V2959">
        <v>16</v>
      </c>
      <c r="W2959">
        <v>2.6</v>
      </c>
      <c r="X2959">
        <v>13.6</v>
      </c>
      <c r="Y2959" s="2">
        <v>0.81799999999999995</v>
      </c>
      <c r="Z2959">
        <v>173</v>
      </c>
      <c r="AA2959">
        <v>0</v>
      </c>
      <c r="AB2959">
        <v>1</v>
      </c>
    </row>
    <row r="2960" spans="1:28" x14ac:dyDescent="0.25">
      <c r="A2960">
        <v>2006</v>
      </c>
      <c r="B2960">
        <v>129</v>
      </c>
      <c r="C2960" t="s">
        <v>519</v>
      </c>
      <c r="D2960" t="str">
        <f>IFERROR(INDEX('Draft Master List'!E:F,MATCH(C2960,'Draft Master List'!E:E,0),2),"N/A")</f>
        <v>642006</v>
      </c>
      <c r="E2960" t="s">
        <v>18</v>
      </c>
      <c r="F2960">
        <v>23</v>
      </c>
      <c r="G2960" t="s">
        <v>62</v>
      </c>
      <c r="H2960">
        <v>4</v>
      </c>
      <c r="I2960">
        <v>2</v>
      </c>
      <c r="J2960">
        <v>15</v>
      </c>
      <c r="K2960">
        <v>77</v>
      </c>
      <c r="L2960">
        <v>1</v>
      </c>
      <c r="M2960">
        <v>13</v>
      </c>
      <c r="N2960">
        <v>5.0999999999999996</v>
      </c>
      <c r="O2960">
        <v>19.3</v>
      </c>
      <c r="P2960">
        <v>3.8</v>
      </c>
      <c r="Z2960">
        <v>77</v>
      </c>
      <c r="AA2960">
        <v>1</v>
      </c>
      <c r="AB2960">
        <v>4</v>
      </c>
    </row>
    <row r="2961" spans="1:28" x14ac:dyDescent="0.25">
      <c r="A2961">
        <v>2006</v>
      </c>
      <c r="B2961">
        <v>130</v>
      </c>
      <c r="C2961" t="s">
        <v>1391</v>
      </c>
      <c r="D2961" t="str">
        <f>IFERROR(INDEX('Draft Master List'!E:F,MATCH(C2961,'Draft Master List'!E:E,0),2),"N/A")</f>
        <v>N/A</v>
      </c>
      <c r="E2961" t="s">
        <v>15</v>
      </c>
      <c r="F2961">
        <v>26</v>
      </c>
      <c r="G2961" t="s">
        <v>212</v>
      </c>
      <c r="H2961">
        <v>16</v>
      </c>
      <c r="I2961">
        <v>11</v>
      </c>
      <c r="J2961">
        <v>15</v>
      </c>
      <c r="K2961">
        <v>56</v>
      </c>
      <c r="L2961">
        <v>1</v>
      </c>
      <c r="M2961">
        <v>15</v>
      </c>
      <c r="N2961">
        <v>3.7</v>
      </c>
      <c r="O2961">
        <v>3.5</v>
      </c>
      <c r="P2961">
        <v>0.9</v>
      </c>
      <c r="Q2961">
        <v>9</v>
      </c>
      <c r="R2961">
        <v>6</v>
      </c>
      <c r="S2961">
        <v>37</v>
      </c>
      <c r="T2961">
        <v>6.2</v>
      </c>
      <c r="U2961">
        <v>0</v>
      </c>
      <c r="V2961">
        <v>17</v>
      </c>
      <c r="W2961">
        <v>0.4</v>
      </c>
      <c r="X2961">
        <v>2.2999999999999998</v>
      </c>
      <c r="Y2961" s="2">
        <v>0.66700000000000004</v>
      </c>
      <c r="Z2961">
        <v>93</v>
      </c>
      <c r="AA2961">
        <v>1</v>
      </c>
      <c r="AB2961">
        <v>0</v>
      </c>
    </row>
    <row r="2962" spans="1:28" x14ac:dyDescent="0.25">
      <c r="A2962">
        <v>2006</v>
      </c>
      <c r="B2962">
        <v>131</v>
      </c>
      <c r="C2962" t="s">
        <v>571</v>
      </c>
      <c r="D2962" t="str">
        <f>IFERROR(INDEX('Draft Master List'!E:F,MATCH(C2962,'Draft Master List'!E:E,0),2),"N/A")</f>
        <v>N/A</v>
      </c>
      <c r="E2962" t="s">
        <v>10</v>
      </c>
      <c r="F2962">
        <v>23</v>
      </c>
      <c r="H2962">
        <v>16</v>
      </c>
      <c r="I2962">
        <v>0</v>
      </c>
      <c r="J2962">
        <v>14</v>
      </c>
      <c r="K2962">
        <v>19</v>
      </c>
      <c r="L2962">
        <v>0</v>
      </c>
      <c r="M2962">
        <v>9</v>
      </c>
      <c r="N2962">
        <v>1.4</v>
      </c>
      <c r="O2962">
        <v>1.2</v>
      </c>
      <c r="P2962">
        <v>0.9</v>
      </c>
      <c r="Q2962">
        <v>10</v>
      </c>
      <c r="R2962">
        <v>8</v>
      </c>
      <c r="S2962">
        <v>58</v>
      </c>
      <c r="T2962">
        <v>7.3</v>
      </c>
      <c r="U2962">
        <v>0</v>
      </c>
      <c r="V2962">
        <v>19</v>
      </c>
      <c r="W2962">
        <v>0.5</v>
      </c>
      <c r="X2962">
        <v>3.6</v>
      </c>
      <c r="Y2962" s="2">
        <v>0.8</v>
      </c>
      <c r="Z2962">
        <v>77</v>
      </c>
      <c r="AA2962">
        <v>0</v>
      </c>
      <c r="AB2962">
        <v>1</v>
      </c>
    </row>
    <row r="2963" spans="1:28" x14ac:dyDescent="0.25">
      <c r="A2963">
        <v>2006</v>
      </c>
      <c r="B2963">
        <v>132</v>
      </c>
      <c r="C2963" t="s">
        <v>573</v>
      </c>
      <c r="D2963" t="str">
        <f>IFERROR(INDEX('Draft Master List'!E:F,MATCH(C2963,'Draft Master List'!E:E,0),2),"N/A")</f>
        <v>N/A</v>
      </c>
      <c r="E2963" t="s">
        <v>16</v>
      </c>
      <c r="F2963">
        <v>24</v>
      </c>
      <c r="G2963" t="s">
        <v>1</v>
      </c>
      <c r="H2963">
        <v>12</v>
      </c>
      <c r="I2963">
        <v>8</v>
      </c>
      <c r="J2963">
        <v>14</v>
      </c>
      <c r="K2963">
        <v>30</v>
      </c>
      <c r="L2963">
        <v>0</v>
      </c>
      <c r="M2963">
        <v>12</v>
      </c>
      <c r="N2963">
        <v>2.1</v>
      </c>
      <c r="O2963">
        <v>2.5</v>
      </c>
      <c r="P2963">
        <v>1.2</v>
      </c>
      <c r="Z2963">
        <v>30</v>
      </c>
      <c r="AA2963">
        <v>0</v>
      </c>
      <c r="AB2963">
        <v>13</v>
      </c>
    </row>
    <row r="2964" spans="1:28" x14ac:dyDescent="0.25">
      <c r="A2964">
        <v>2006</v>
      </c>
      <c r="B2964">
        <v>133</v>
      </c>
      <c r="C2964" t="s">
        <v>628</v>
      </c>
      <c r="D2964" t="str">
        <f>IFERROR(INDEX('Draft Master List'!E:F,MATCH(C2964,'Draft Master List'!E:E,0),2),"N/A")</f>
        <v>N/A</v>
      </c>
      <c r="E2964" t="s">
        <v>24</v>
      </c>
      <c r="F2964">
        <v>32</v>
      </c>
      <c r="G2964" t="s">
        <v>62</v>
      </c>
      <c r="H2964">
        <v>8</v>
      </c>
      <c r="I2964">
        <v>1</v>
      </c>
      <c r="J2964">
        <v>13</v>
      </c>
      <c r="K2964">
        <v>15</v>
      </c>
      <c r="L2964">
        <v>0</v>
      </c>
      <c r="M2964">
        <v>12</v>
      </c>
      <c r="N2964">
        <v>1.2</v>
      </c>
      <c r="O2964">
        <v>1.9</v>
      </c>
      <c r="P2964">
        <v>1.6</v>
      </c>
      <c r="Z2964">
        <v>15</v>
      </c>
      <c r="AA2964">
        <v>0</v>
      </c>
      <c r="AB2964">
        <v>1</v>
      </c>
    </row>
    <row r="2965" spans="1:28" x14ac:dyDescent="0.25">
      <c r="A2965">
        <v>2006</v>
      </c>
      <c r="B2965">
        <v>134</v>
      </c>
      <c r="C2965" t="s">
        <v>597</v>
      </c>
      <c r="D2965" t="str">
        <f>IFERROR(INDEX('Draft Master List'!E:F,MATCH(C2965,'Draft Master List'!E:E,0),2),"N/A")</f>
        <v>N/A</v>
      </c>
      <c r="E2965" t="s">
        <v>7</v>
      </c>
      <c r="F2965">
        <v>36</v>
      </c>
      <c r="G2965" t="s">
        <v>1</v>
      </c>
      <c r="H2965">
        <v>10</v>
      </c>
      <c r="I2965">
        <v>9</v>
      </c>
      <c r="J2965">
        <v>13</v>
      </c>
      <c r="K2965">
        <v>34</v>
      </c>
      <c r="L2965">
        <v>0</v>
      </c>
      <c r="M2965">
        <v>12</v>
      </c>
      <c r="N2965">
        <v>2.6</v>
      </c>
      <c r="O2965">
        <v>3.4</v>
      </c>
      <c r="P2965">
        <v>1.3</v>
      </c>
      <c r="Z2965">
        <v>34</v>
      </c>
      <c r="AA2965">
        <v>0</v>
      </c>
      <c r="AB2965">
        <v>5</v>
      </c>
    </row>
    <row r="2966" spans="1:28" x14ac:dyDescent="0.25">
      <c r="A2966">
        <v>2006</v>
      </c>
      <c r="B2966">
        <v>135</v>
      </c>
      <c r="C2966" t="s">
        <v>1485</v>
      </c>
      <c r="D2966" t="str">
        <f>IFERROR(INDEX('Draft Master List'!E:F,MATCH(C2966,'Draft Master List'!E:E,0),2),"N/A")</f>
        <v>N/A</v>
      </c>
      <c r="E2966" t="s">
        <v>27</v>
      </c>
      <c r="F2966">
        <v>25</v>
      </c>
      <c r="H2966">
        <v>7</v>
      </c>
      <c r="I2966">
        <v>0</v>
      </c>
      <c r="J2966">
        <v>13</v>
      </c>
      <c r="K2966">
        <v>30</v>
      </c>
      <c r="L2966">
        <v>1</v>
      </c>
      <c r="M2966">
        <v>7</v>
      </c>
      <c r="N2966">
        <v>2.2999999999999998</v>
      </c>
      <c r="O2966">
        <v>4.3</v>
      </c>
      <c r="P2966">
        <v>1.9</v>
      </c>
      <c r="Z2966">
        <v>30</v>
      </c>
      <c r="AA2966">
        <v>1</v>
      </c>
      <c r="AB2966">
        <v>0</v>
      </c>
    </row>
    <row r="2967" spans="1:28" x14ac:dyDescent="0.25">
      <c r="A2967">
        <v>2006</v>
      </c>
      <c r="B2967">
        <v>136</v>
      </c>
      <c r="C2967" t="s">
        <v>601</v>
      </c>
      <c r="D2967" t="str">
        <f>IFERROR(INDEX('Draft Master List'!E:F,MATCH(C2967,'Draft Master List'!E:E,0),2),"N/A")</f>
        <v>N/A</v>
      </c>
      <c r="E2967" t="s">
        <v>10</v>
      </c>
      <c r="F2967">
        <v>35</v>
      </c>
      <c r="G2967" t="s">
        <v>62</v>
      </c>
      <c r="H2967">
        <v>6</v>
      </c>
      <c r="I2967">
        <v>5</v>
      </c>
      <c r="J2967">
        <v>13</v>
      </c>
      <c r="K2967">
        <v>3</v>
      </c>
      <c r="L2967">
        <v>0</v>
      </c>
      <c r="M2967">
        <v>9</v>
      </c>
      <c r="N2967">
        <v>0.2</v>
      </c>
      <c r="O2967">
        <v>0.5</v>
      </c>
      <c r="P2967">
        <v>2.2000000000000002</v>
      </c>
      <c r="Z2967">
        <v>3</v>
      </c>
      <c r="AA2967">
        <v>0</v>
      </c>
      <c r="AB2967">
        <v>10</v>
      </c>
    </row>
    <row r="2968" spans="1:28" x14ac:dyDescent="0.25">
      <c r="A2968">
        <v>2006</v>
      </c>
      <c r="B2968">
        <v>137</v>
      </c>
      <c r="C2968" t="s">
        <v>66</v>
      </c>
      <c r="D2968" t="str">
        <f>IFERROR(INDEX('Draft Master List'!E:F,MATCH(C2968,'Draft Master List'!E:E,0),2),"N/A")</f>
        <v>112006</v>
      </c>
      <c r="E2968" t="s">
        <v>26</v>
      </c>
      <c r="F2968">
        <v>23</v>
      </c>
      <c r="G2968" t="s">
        <v>62</v>
      </c>
      <c r="H2968">
        <v>5</v>
      </c>
      <c r="I2968">
        <v>5</v>
      </c>
      <c r="J2968">
        <v>12</v>
      </c>
      <c r="K2968">
        <v>18</v>
      </c>
      <c r="L2968">
        <v>0</v>
      </c>
      <c r="M2968">
        <v>9</v>
      </c>
      <c r="N2968">
        <v>1.5</v>
      </c>
      <c r="O2968">
        <v>3.6</v>
      </c>
      <c r="P2968">
        <v>2.4</v>
      </c>
      <c r="Z2968">
        <v>18</v>
      </c>
      <c r="AA2968">
        <v>0</v>
      </c>
      <c r="AB2968">
        <v>8</v>
      </c>
    </row>
    <row r="2969" spans="1:28" x14ac:dyDescent="0.25">
      <c r="A2969">
        <v>2006</v>
      </c>
      <c r="B2969">
        <v>138</v>
      </c>
      <c r="C2969" t="s">
        <v>1307</v>
      </c>
      <c r="D2969" t="str">
        <f>IFERROR(INDEX('Draft Master List'!E:F,MATCH(C2969,'Draft Master List'!E:E,0),2),"N/A")</f>
        <v>N/A</v>
      </c>
      <c r="E2969" t="s">
        <v>3</v>
      </c>
      <c r="F2969">
        <v>26</v>
      </c>
      <c r="G2969" t="s">
        <v>212</v>
      </c>
      <c r="H2969">
        <v>16</v>
      </c>
      <c r="I2969">
        <v>8</v>
      </c>
      <c r="J2969">
        <v>12</v>
      </c>
      <c r="K2969">
        <v>50</v>
      </c>
      <c r="L2969">
        <v>0</v>
      </c>
      <c r="M2969">
        <v>12</v>
      </c>
      <c r="N2969">
        <v>4.2</v>
      </c>
      <c r="O2969">
        <v>3.1</v>
      </c>
      <c r="P2969">
        <v>0.8</v>
      </c>
      <c r="Q2969">
        <v>24</v>
      </c>
      <c r="R2969">
        <v>21</v>
      </c>
      <c r="S2969">
        <v>182</v>
      </c>
      <c r="T2969">
        <v>8.6999999999999993</v>
      </c>
      <c r="U2969">
        <v>2</v>
      </c>
      <c r="V2969">
        <v>30</v>
      </c>
      <c r="W2969">
        <v>1.3</v>
      </c>
      <c r="X2969">
        <v>11.4</v>
      </c>
      <c r="Y2969" s="2">
        <v>0.875</v>
      </c>
      <c r="Z2969">
        <v>232</v>
      </c>
      <c r="AA2969">
        <v>2</v>
      </c>
      <c r="AB2969">
        <v>1</v>
      </c>
    </row>
    <row r="2970" spans="1:28" x14ac:dyDescent="0.25">
      <c r="A2970">
        <v>2006</v>
      </c>
      <c r="B2970">
        <v>139</v>
      </c>
      <c r="C2970" t="s">
        <v>1345</v>
      </c>
      <c r="D2970" t="str">
        <f>IFERROR(INDEX('Draft Master List'!E:F,MATCH(C2970,'Draft Master List'!E:E,0),2),"N/A")</f>
        <v>N/A</v>
      </c>
      <c r="E2970" t="s">
        <v>7</v>
      </c>
      <c r="F2970">
        <v>31</v>
      </c>
      <c r="G2970" t="s">
        <v>732</v>
      </c>
      <c r="H2970">
        <v>16</v>
      </c>
      <c r="I2970">
        <v>6</v>
      </c>
      <c r="J2970">
        <v>12</v>
      </c>
      <c r="K2970">
        <v>51</v>
      </c>
      <c r="L2970">
        <v>0</v>
      </c>
      <c r="M2970">
        <v>13</v>
      </c>
      <c r="N2970">
        <v>4.3</v>
      </c>
      <c r="O2970">
        <v>3.2</v>
      </c>
      <c r="P2970">
        <v>0.8</v>
      </c>
      <c r="Q2970">
        <v>21</v>
      </c>
      <c r="R2970">
        <v>18</v>
      </c>
      <c r="S2970">
        <v>105</v>
      </c>
      <c r="T2970">
        <v>5.8</v>
      </c>
      <c r="U2970">
        <v>1</v>
      </c>
      <c r="V2970">
        <v>15</v>
      </c>
      <c r="W2970">
        <v>1.1000000000000001</v>
      </c>
      <c r="X2970">
        <v>6.6</v>
      </c>
      <c r="Y2970" s="2">
        <v>0.85699999999999998</v>
      </c>
      <c r="Z2970">
        <v>156</v>
      </c>
      <c r="AA2970">
        <v>1</v>
      </c>
      <c r="AB2970">
        <v>1</v>
      </c>
    </row>
    <row r="2971" spans="1:28" x14ac:dyDescent="0.25">
      <c r="A2971">
        <v>2006</v>
      </c>
      <c r="B2971">
        <v>140</v>
      </c>
      <c r="C2971" t="s">
        <v>633</v>
      </c>
      <c r="D2971" t="str">
        <f>IFERROR(INDEX('Draft Master List'!E:F,MATCH(C2971,'Draft Master List'!E:E,0),2),"N/A")</f>
        <v>N/A</v>
      </c>
      <c r="E2971" t="s">
        <v>19</v>
      </c>
      <c r="F2971">
        <v>26</v>
      </c>
      <c r="G2971" t="s">
        <v>62</v>
      </c>
      <c r="H2971">
        <v>8</v>
      </c>
      <c r="I2971">
        <v>4</v>
      </c>
      <c r="J2971">
        <v>12</v>
      </c>
      <c r="K2971">
        <v>122</v>
      </c>
      <c r="L2971">
        <v>0</v>
      </c>
      <c r="M2971">
        <v>37</v>
      </c>
      <c r="N2971">
        <v>10.199999999999999</v>
      </c>
      <c r="O2971">
        <v>15.3</v>
      </c>
      <c r="P2971">
        <v>1.5</v>
      </c>
      <c r="Z2971">
        <v>122</v>
      </c>
      <c r="AA2971">
        <v>0</v>
      </c>
      <c r="AB2971">
        <v>5</v>
      </c>
    </row>
    <row r="2972" spans="1:28" x14ac:dyDescent="0.25">
      <c r="A2972">
        <v>2006</v>
      </c>
      <c r="B2972">
        <v>141</v>
      </c>
      <c r="C2972" t="s">
        <v>1437</v>
      </c>
      <c r="D2972" t="str">
        <f>IFERROR(INDEX('Draft Master List'!E:F,MATCH(C2972,'Draft Master List'!E:E,0),2),"N/A")</f>
        <v>N/A</v>
      </c>
      <c r="E2972" t="s">
        <v>22</v>
      </c>
      <c r="F2972">
        <v>28</v>
      </c>
      <c r="H2972">
        <v>11</v>
      </c>
      <c r="I2972">
        <v>0</v>
      </c>
      <c r="J2972">
        <v>11</v>
      </c>
      <c r="K2972">
        <v>52</v>
      </c>
      <c r="L2972">
        <v>0</v>
      </c>
      <c r="M2972">
        <v>28</v>
      </c>
      <c r="N2972">
        <v>4.7</v>
      </c>
      <c r="O2972">
        <v>4.7</v>
      </c>
      <c r="P2972">
        <v>1</v>
      </c>
      <c r="Q2972">
        <v>15</v>
      </c>
      <c r="R2972">
        <v>10</v>
      </c>
      <c r="S2972">
        <v>107</v>
      </c>
      <c r="T2972">
        <v>10.7</v>
      </c>
      <c r="U2972">
        <v>1</v>
      </c>
      <c r="V2972">
        <v>23</v>
      </c>
      <c r="W2972">
        <v>0.9</v>
      </c>
      <c r="X2972">
        <v>9.6999999999999993</v>
      </c>
      <c r="Y2972" s="2">
        <v>0.66700000000000004</v>
      </c>
      <c r="Z2972">
        <v>159</v>
      </c>
      <c r="AA2972">
        <v>1</v>
      </c>
      <c r="AB2972">
        <v>0</v>
      </c>
    </row>
    <row r="2973" spans="1:28" x14ac:dyDescent="0.25">
      <c r="A2973">
        <v>2006</v>
      </c>
      <c r="B2973">
        <v>142</v>
      </c>
      <c r="C2973" t="s">
        <v>702</v>
      </c>
      <c r="D2973" t="str">
        <f>IFERROR(INDEX('Draft Master List'!E:F,MATCH(C2973,'Draft Master List'!E:E,0),2),"N/A")</f>
        <v>N/A</v>
      </c>
      <c r="E2973" t="s">
        <v>14</v>
      </c>
      <c r="F2973">
        <v>26</v>
      </c>
      <c r="H2973">
        <v>16</v>
      </c>
      <c r="I2973">
        <v>0</v>
      </c>
      <c r="J2973">
        <v>11</v>
      </c>
      <c r="K2973">
        <v>59</v>
      </c>
      <c r="L2973">
        <v>0</v>
      </c>
      <c r="M2973">
        <v>17</v>
      </c>
      <c r="N2973">
        <v>5.4</v>
      </c>
      <c r="O2973">
        <v>3.7</v>
      </c>
      <c r="P2973">
        <v>0.7</v>
      </c>
      <c r="Q2973">
        <v>4</v>
      </c>
      <c r="R2973">
        <v>1</v>
      </c>
      <c r="S2973">
        <v>4</v>
      </c>
      <c r="T2973">
        <v>4</v>
      </c>
      <c r="U2973">
        <v>0</v>
      </c>
      <c r="V2973">
        <v>4</v>
      </c>
      <c r="W2973">
        <v>0.1</v>
      </c>
      <c r="X2973">
        <v>0.3</v>
      </c>
      <c r="Y2973" s="2">
        <v>0.25</v>
      </c>
      <c r="Z2973">
        <v>63</v>
      </c>
      <c r="AA2973">
        <v>0</v>
      </c>
      <c r="AB2973">
        <v>0</v>
      </c>
    </row>
    <row r="2974" spans="1:28" x14ac:dyDescent="0.25">
      <c r="A2974">
        <v>2006</v>
      </c>
      <c r="B2974">
        <v>143</v>
      </c>
      <c r="C2974" t="s">
        <v>1338</v>
      </c>
      <c r="D2974" t="str">
        <f>IFERROR(INDEX('Draft Master List'!E:F,MATCH(C2974,'Draft Master List'!E:E,0),2),"N/A")</f>
        <v>N/A</v>
      </c>
      <c r="E2974" t="s">
        <v>0</v>
      </c>
      <c r="F2974">
        <v>25</v>
      </c>
      <c r="G2974" t="s">
        <v>732</v>
      </c>
      <c r="H2974">
        <v>15</v>
      </c>
      <c r="I2974">
        <v>7</v>
      </c>
      <c r="J2974">
        <v>11</v>
      </c>
      <c r="K2974">
        <v>33</v>
      </c>
      <c r="L2974">
        <v>1</v>
      </c>
      <c r="M2974">
        <v>8</v>
      </c>
      <c r="N2974">
        <v>3</v>
      </c>
      <c r="O2974">
        <v>2.2000000000000002</v>
      </c>
      <c r="P2974">
        <v>0.7</v>
      </c>
      <c r="Q2974">
        <v>20</v>
      </c>
      <c r="R2974">
        <v>15</v>
      </c>
      <c r="S2974">
        <v>96</v>
      </c>
      <c r="T2974">
        <v>6.4</v>
      </c>
      <c r="U2974">
        <v>2</v>
      </c>
      <c r="V2974">
        <v>12</v>
      </c>
      <c r="W2974">
        <v>1</v>
      </c>
      <c r="X2974">
        <v>6.4</v>
      </c>
      <c r="Y2974" s="2">
        <v>0.75</v>
      </c>
      <c r="Z2974">
        <v>129</v>
      </c>
      <c r="AA2974">
        <v>3</v>
      </c>
      <c r="AB2974">
        <v>0</v>
      </c>
    </row>
    <row r="2975" spans="1:28" x14ac:dyDescent="0.25">
      <c r="A2975">
        <v>2006</v>
      </c>
      <c r="B2975">
        <v>144</v>
      </c>
      <c r="C2975" t="s">
        <v>1547</v>
      </c>
      <c r="D2975" t="str">
        <f>IFERROR(INDEX('Draft Master List'!E:F,MATCH(C2975,'Draft Master List'!E:E,0),2),"N/A")</f>
        <v>N/A</v>
      </c>
      <c r="E2975" t="s">
        <v>0</v>
      </c>
      <c r="F2975">
        <v>25</v>
      </c>
      <c r="H2975">
        <v>1</v>
      </c>
      <c r="I2975">
        <v>0</v>
      </c>
      <c r="J2975">
        <v>10</v>
      </c>
      <c r="K2975">
        <v>29</v>
      </c>
      <c r="L2975">
        <v>0</v>
      </c>
      <c r="M2975">
        <v>9</v>
      </c>
      <c r="N2975">
        <v>2.9</v>
      </c>
      <c r="O2975">
        <v>29</v>
      </c>
      <c r="P2975">
        <v>10</v>
      </c>
      <c r="Q2975">
        <v>6</v>
      </c>
      <c r="R2975">
        <v>5</v>
      </c>
      <c r="S2975">
        <v>14</v>
      </c>
      <c r="T2975">
        <v>2.8</v>
      </c>
      <c r="U2975">
        <v>1</v>
      </c>
      <c r="V2975">
        <v>7</v>
      </c>
      <c r="W2975">
        <v>5</v>
      </c>
      <c r="X2975">
        <v>14</v>
      </c>
      <c r="Y2975" s="2">
        <v>0.83299999999999996</v>
      </c>
      <c r="Z2975">
        <v>43</v>
      </c>
      <c r="AA2975">
        <v>1</v>
      </c>
      <c r="AB2975">
        <v>0</v>
      </c>
    </row>
    <row r="2976" spans="1:28" x14ac:dyDescent="0.25">
      <c r="A2976">
        <v>2006</v>
      </c>
      <c r="B2976">
        <v>145</v>
      </c>
      <c r="C2976" t="s">
        <v>1548</v>
      </c>
      <c r="D2976" t="str">
        <f>IFERROR(INDEX('Draft Master List'!E:F,MATCH(C2976,'Draft Master List'!E:E,0),2),"N/A")</f>
        <v>N/A</v>
      </c>
      <c r="E2976" t="s">
        <v>25</v>
      </c>
      <c r="F2976">
        <v>28</v>
      </c>
      <c r="H2976">
        <v>15</v>
      </c>
      <c r="I2976">
        <v>0</v>
      </c>
      <c r="J2976">
        <v>10</v>
      </c>
      <c r="K2976">
        <v>24</v>
      </c>
      <c r="L2976">
        <v>0</v>
      </c>
      <c r="M2976">
        <v>7</v>
      </c>
      <c r="N2976">
        <v>2.4</v>
      </c>
      <c r="O2976">
        <v>1.6</v>
      </c>
      <c r="P2976">
        <v>0.7</v>
      </c>
      <c r="Q2976">
        <v>1</v>
      </c>
      <c r="R2976">
        <v>1</v>
      </c>
      <c r="S2976">
        <v>5</v>
      </c>
      <c r="T2976">
        <v>5</v>
      </c>
      <c r="U2976">
        <v>0</v>
      </c>
      <c r="V2976">
        <v>5</v>
      </c>
      <c r="W2976">
        <v>0.1</v>
      </c>
      <c r="X2976">
        <v>0.3</v>
      </c>
      <c r="Y2976" s="2">
        <v>1</v>
      </c>
      <c r="Z2976">
        <v>29</v>
      </c>
      <c r="AA2976">
        <v>0</v>
      </c>
      <c r="AB2976">
        <v>1</v>
      </c>
    </row>
    <row r="2977" spans="1:28" x14ac:dyDescent="0.25">
      <c r="A2977">
        <v>2006</v>
      </c>
      <c r="B2977">
        <v>146</v>
      </c>
      <c r="C2977" t="s">
        <v>614</v>
      </c>
      <c r="D2977" t="str">
        <f>IFERROR(INDEX('Draft Master List'!E:F,MATCH(C2977,'Draft Master List'!E:E,0),2),"N/A")</f>
        <v>N/A</v>
      </c>
      <c r="E2977" t="s">
        <v>33</v>
      </c>
      <c r="F2977">
        <v>29</v>
      </c>
      <c r="G2977" t="s">
        <v>62</v>
      </c>
      <c r="H2977">
        <v>4</v>
      </c>
      <c r="I2977">
        <v>4</v>
      </c>
      <c r="J2977">
        <v>10</v>
      </c>
      <c r="K2977">
        <v>20</v>
      </c>
      <c r="L2977">
        <v>1</v>
      </c>
      <c r="M2977">
        <v>7</v>
      </c>
      <c r="N2977">
        <v>2</v>
      </c>
      <c r="O2977">
        <v>5</v>
      </c>
      <c r="P2977">
        <v>2.5</v>
      </c>
      <c r="Z2977">
        <v>20</v>
      </c>
      <c r="AA2977">
        <v>1</v>
      </c>
      <c r="AB2977">
        <v>3</v>
      </c>
    </row>
    <row r="2978" spans="1:28" x14ac:dyDescent="0.25">
      <c r="A2978">
        <v>2006</v>
      </c>
      <c r="B2978">
        <v>147</v>
      </c>
      <c r="C2978" t="s">
        <v>1420</v>
      </c>
      <c r="D2978" t="str">
        <f>IFERROR(INDEX('Draft Master List'!E:F,MATCH(C2978,'Draft Master List'!E:E,0),2),"N/A")</f>
        <v>N/A</v>
      </c>
      <c r="E2978" t="s">
        <v>15</v>
      </c>
      <c r="F2978">
        <v>25</v>
      </c>
      <c r="G2978" t="s">
        <v>643</v>
      </c>
      <c r="H2978">
        <v>6</v>
      </c>
      <c r="I2978">
        <v>1</v>
      </c>
      <c r="J2978">
        <v>10</v>
      </c>
      <c r="K2978">
        <v>57</v>
      </c>
      <c r="L2978">
        <v>0</v>
      </c>
      <c r="M2978">
        <v>18</v>
      </c>
      <c r="N2978">
        <v>5.7</v>
      </c>
      <c r="O2978">
        <v>9.5</v>
      </c>
      <c r="P2978">
        <v>1.7</v>
      </c>
      <c r="Q2978">
        <v>11</v>
      </c>
      <c r="R2978">
        <v>9</v>
      </c>
      <c r="S2978">
        <v>42</v>
      </c>
      <c r="T2978">
        <v>4.7</v>
      </c>
      <c r="U2978">
        <v>0</v>
      </c>
      <c r="V2978">
        <v>12</v>
      </c>
      <c r="W2978">
        <v>1.5</v>
      </c>
      <c r="X2978">
        <v>7</v>
      </c>
      <c r="Y2978" s="2">
        <v>0.81799999999999995</v>
      </c>
      <c r="Z2978">
        <v>99</v>
      </c>
      <c r="AA2978">
        <v>0</v>
      </c>
      <c r="AB2978">
        <v>2</v>
      </c>
    </row>
    <row r="2979" spans="1:28" x14ac:dyDescent="0.25">
      <c r="A2979">
        <v>2006</v>
      </c>
      <c r="B2979">
        <v>148</v>
      </c>
      <c r="C2979" t="s">
        <v>94</v>
      </c>
      <c r="D2979" t="str">
        <f>IFERROR(INDEX('Draft Master List'!E:F,MATCH(C2979,'Draft Master List'!E:E,0),2),"N/A")</f>
        <v>72007</v>
      </c>
      <c r="E2979" t="s">
        <v>63</v>
      </c>
      <c r="F2979">
        <v>27</v>
      </c>
      <c r="H2979">
        <v>16</v>
      </c>
      <c r="I2979">
        <v>0</v>
      </c>
      <c r="J2979">
        <v>10</v>
      </c>
      <c r="K2979">
        <v>41</v>
      </c>
      <c r="L2979">
        <v>2</v>
      </c>
      <c r="M2979">
        <v>11</v>
      </c>
      <c r="N2979">
        <v>4.0999999999999996</v>
      </c>
      <c r="O2979">
        <v>2.6</v>
      </c>
      <c r="P2979">
        <v>0.6</v>
      </c>
      <c r="Q2979">
        <v>6</v>
      </c>
      <c r="R2979">
        <v>6</v>
      </c>
      <c r="S2979">
        <v>88</v>
      </c>
      <c r="T2979">
        <v>14.7</v>
      </c>
      <c r="U2979">
        <v>0</v>
      </c>
      <c r="V2979">
        <v>37</v>
      </c>
      <c r="W2979">
        <v>0.4</v>
      </c>
      <c r="X2979">
        <v>5.5</v>
      </c>
      <c r="Y2979" s="2">
        <v>1</v>
      </c>
      <c r="Z2979">
        <v>129</v>
      </c>
      <c r="AA2979">
        <v>2</v>
      </c>
      <c r="AB2979">
        <v>2</v>
      </c>
    </row>
    <row r="2980" spans="1:28" x14ac:dyDescent="0.25">
      <c r="A2980">
        <v>2006</v>
      </c>
      <c r="B2980">
        <v>149</v>
      </c>
      <c r="C2980" t="s">
        <v>1451</v>
      </c>
      <c r="D2980" t="str">
        <f>IFERROR(INDEX('Draft Master List'!E:F,MATCH(C2980,'Draft Master List'!E:E,0),2),"N/A")</f>
        <v>N/A</v>
      </c>
      <c r="E2980" t="s">
        <v>26</v>
      </c>
      <c r="F2980">
        <v>28</v>
      </c>
      <c r="G2980" t="s">
        <v>732</v>
      </c>
      <c r="H2980">
        <v>11</v>
      </c>
      <c r="I2980">
        <v>1</v>
      </c>
      <c r="J2980">
        <v>10</v>
      </c>
      <c r="K2980">
        <v>80</v>
      </c>
      <c r="L2980">
        <v>0</v>
      </c>
      <c r="M2980">
        <v>28</v>
      </c>
      <c r="N2980">
        <v>8</v>
      </c>
      <c r="O2980">
        <v>7.3</v>
      </c>
      <c r="P2980">
        <v>0.9</v>
      </c>
      <c r="Q2980">
        <v>10</v>
      </c>
      <c r="R2980">
        <v>8</v>
      </c>
      <c r="S2980">
        <v>34</v>
      </c>
      <c r="T2980">
        <v>4.3</v>
      </c>
      <c r="U2980">
        <v>0</v>
      </c>
      <c r="V2980">
        <v>9</v>
      </c>
      <c r="W2980">
        <v>0.7</v>
      </c>
      <c r="X2980">
        <v>3.1</v>
      </c>
      <c r="Y2980" s="2">
        <v>0.8</v>
      </c>
      <c r="Z2980">
        <v>114</v>
      </c>
      <c r="AA2980">
        <v>0</v>
      </c>
      <c r="AB2980">
        <v>0</v>
      </c>
    </row>
    <row r="2981" spans="1:28" x14ac:dyDescent="0.25">
      <c r="A2981">
        <v>2006</v>
      </c>
      <c r="B2981">
        <v>150</v>
      </c>
      <c r="C2981" t="s">
        <v>1486</v>
      </c>
      <c r="D2981" t="str">
        <f>IFERROR(INDEX('Draft Master List'!E:F,MATCH(C2981,'Draft Master List'!E:E,0),2),"N/A")</f>
        <v>N/A</v>
      </c>
      <c r="E2981" t="s">
        <v>4</v>
      </c>
      <c r="F2981">
        <v>26</v>
      </c>
      <c r="H2981">
        <v>4</v>
      </c>
      <c r="I2981">
        <v>0</v>
      </c>
      <c r="J2981">
        <v>10</v>
      </c>
      <c r="K2981">
        <v>22</v>
      </c>
      <c r="L2981">
        <v>0</v>
      </c>
      <c r="M2981">
        <v>12</v>
      </c>
      <c r="N2981">
        <v>2.2000000000000002</v>
      </c>
      <c r="O2981">
        <v>5.5</v>
      </c>
      <c r="P2981">
        <v>2.5</v>
      </c>
      <c r="Z2981">
        <v>22</v>
      </c>
      <c r="AA2981">
        <v>0</v>
      </c>
      <c r="AB2981">
        <v>0</v>
      </c>
    </row>
    <row r="2982" spans="1:28" x14ac:dyDescent="0.25">
      <c r="A2982">
        <v>2006</v>
      </c>
      <c r="B2982">
        <v>151</v>
      </c>
      <c r="C2982" t="s">
        <v>1549</v>
      </c>
      <c r="D2982" t="str">
        <f>IFERROR(INDEX('Draft Master List'!E:F,MATCH(C2982,'Draft Master List'!E:E,0),2),"N/A")</f>
        <v>N/A</v>
      </c>
      <c r="E2982" t="s">
        <v>10</v>
      </c>
      <c r="F2982">
        <v>31</v>
      </c>
      <c r="H2982">
        <v>14</v>
      </c>
      <c r="I2982">
        <v>0</v>
      </c>
      <c r="J2982">
        <v>9</v>
      </c>
      <c r="K2982">
        <v>37</v>
      </c>
      <c r="L2982">
        <v>0</v>
      </c>
      <c r="M2982">
        <v>11</v>
      </c>
      <c r="N2982">
        <v>4.0999999999999996</v>
      </c>
      <c r="O2982">
        <v>2.6</v>
      </c>
      <c r="P2982">
        <v>0.6</v>
      </c>
      <c r="Q2982">
        <v>19</v>
      </c>
      <c r="R2982">
        <v>17</v>
      </c>
      <c r="S2982">
        <v>139</v>
      </c>
      <c r="T2982">
        <v>8.1999999999999993</v>
      </c>
      <c r="U2982">
        <v>0</v>
      </c>
      <c r="V2982">
        <v>27</v>
      </c>
      <c r="W2982">
        <v>1.2</v>
      </c>
      <c r="X2982">
        <v>9.9</v>
      </c>
      <c r="Y2982" s="2">
        <v>0.89500000000000002</v>
      </c>
      <c r="Z2982">
        <v>176</v>
      </c>
      <c r="AA2982">
        <v>0</v>
      </c>
      <c r="AB2982">
        <v>1</v>
      </c>
    </row>
    <row r="2983" spans="1:28" x14ac:dyDescent="0.25">
      <c r="A2983">
        <v>2006</v>
      </c>
      <c r="B2983">
        <v>152</v>
      </c>
      <c r="C2983" t="s">
        <v>652</v>
      </c>
      <c r="D2983" t="str">
        <f>IFERROR(INDEX('Draft Master List'!E:F,MATCH(C2983,'Draft Master List'!E:E,0),2),"N/A")</f>
        <v>N/A</v>
      </c>
      <c r="E2983" t="s">
        <v>25</v>
      </c>
      <c r="F2983">
        <v>33</v>
      </c>
      <c r="G2983" t="s">
        <v>1</v>
      </c>
      <c r="H2983">
        <v>10</v>
      </c>
      <c r="I2983">
        <v>8</v>
      </c>
      <c r="J2983">
        <v>9</v>
      </c>
      <c r="K2983">
        <v>9</v>
      </c>
      <c r="L2983">
        <v>0</v>
      </c>
      <c r="M2983">
        <v>8</v>
      </c>
      <c r="N2983">
        <v>1</v>
      </c>
      <c r="O2983">
        <v>0.9</v>
      </c>
      <c r="P2983">
        <v>0.9</v>
      </c>
      <c r="Q2983">
        <v>2</v>
      </c>
      <c r="R2983">
        <v>2</v>
      </c>
      <c r="S2983">
        <v>-6</v>
      </c>
      <c r="T2983">
        <v>-3</v>
      </c>
      <c r="U2983">
        <v>0</v>
      </c>
      <c r="V2983">
        <v>-2</v>
      </c>
      <c r="W2983">
        <v>0.2</v>
      </c>
      <c r="X2983">
        <v>-0.6</v>
      </c>
      <c r="Y2983" s="2">
        <v>1</v>
      </c>
      <c r="Z2983">
        <v>3</v>
      </c>
      <c r="AA2983">
        <v>0</v>
      </c>
      <c r="AB2983">
        <v>9</v>
      </c>
    </row>
    <row r="2984" spans="1:28" x14ac:dyDescent="0.25">
      <c r="A2984">
        <v>2006</v>
      </c>
      <c r="B2984">
        <v>153</v>
      </c>
      <c r="C2984" t="s">
        <v>1506</v>
      </c>
      <c r="D2984" t="str">
        <f>IFERROR(INDEX('Draft Master List'!E:F,MATCH(C2984,'Draft Master List'!E:E,0),2),"N/A")</f>
        <v>N/A</v>
      </c>
      <c r="E2984" t="s">
        <v>26</v>
      </c>
      <c r="F2984">
        <v>28</v>
      </c>
      <c r="G2984" t="s">
        <v>74</v>
      </c>
      <c r="H2984">
        <v>16</v>
      </c>
      <c r="I2984">
        <v>16</v>
      </c>
      <c r="J2984">
        <v>9</v>
      </c>
      <c r="K2984">
        <v>123</v>
      </c>
      <c r="L2984">
        <v>1</v>
      </c>
      <c r="M2984">
        <v>72</v>
      </c>
      <c r="N2984">
        <v>13.7</v>
      </c>
      <c r="O2984">
        <v>7.7</v>
      </c>
      <c r="P2984">
        <v>0.6</v>
      </c>
      <c r="Q2984">
        <v>126</v>
      </c>
      <c r="R2984">
        <v>69</v>
      </c>
      <c r="S2984">
        <v>1084</v>
      </c>
      <c r="T2984">
        <v>15.7</v>
      </c>
      <c r="U2984">
        <v>8</v>
      </c>
      <c r="V2984">
        <v>83</v>
      </c>
      <c r="W2984">
        <v>4.3</v>
      </c>
      <c r="X2984">
        <v>67.8</v>
      </c>
      <c r="Y2984" s="2">
        <v>0.54800000000000004</v>
      </c>
      <c r="Z2984">
        <v>1207</v>
      </c>
      <c r="AA2984">
        <v>9</v>
      </c>
      <c r="AB2984">
        <v>0</v>
      </c>
    </row>
    <row r="2985" spans="1:28" x14ac:dyDescent="0.25">
      <c r="A2985">
        <v>2006</v>
      </c>
      <c r="B2985">
        <v>154</v>
      </c>
      <c r="C2985" t="s">
        <v>594</v>
      </c>
      <c r="D2985" t="str">
        <f>IFERROR(INDEX('Draft Master List'!E:F,MATCH(C2985,'Draft Master List'!E:E,0),2),"N/A")</f>
        <v>N/A</v>
      </c>
      <c r="E2985" t="s">
        <v>27</v>
      </c>
      <c r="F2985">
        <v>34</v>
      </c>
      <c r="G2985" t="s">
        <v>62</v>
      </c>
      <c r="H2985">
        <v>6</v>
      </c>
      <c r="I2985">
        <v>6</v>
      </c>
      <c r="J2985">
        <v>8</v>
      </c>
      <c r="K2985">
        <v>28</v>
      </c>
      <c r="L2985">
        <v>2</v>
      </c>
      <c r="M2985">
        <v>11</v>
      </c>
      <c r="N2985">
        <v>3.5</v>
      </c>
      <c r="O2985">
        <v>4.7</v>
      </c>
      <c r="P2985">
        <v>1.3</v>
      </c>
      <c r="Z2985">
        <v>28</v>
      </c>
      <c r="AA2985">
        <v>2</v>
      </c>
      <c r="AB2985">
        <v>3</v>
      </c>
    </row>
    <row r="2986" spans="1:28" x14ac:dyDescent="0.25">
      <c r="A2986">
        <v>2006</v>
      </c>
      <c r="B2986">
        <v>155</v>
      </c>
      <c r="C2986" t="s">
        <v>1455</v>
      </c>
      <c r="D2986" t="str">
        <f>IFERROR(INDEX('Draft Master List'!E:F,MATCH(C2986,'Draft Master List'!E:E,0),2),"N/A")</f>
        <v>N/A</v>
      </c>
      <c r="E2986" t="s">
        <v>33</v>
      </c>
      <c r="F2986">
        <v>28</v>
      </c>
      <c r="G2986" t="s">
        <v>74</v>
      </c>
      <c r="H2986">
        <v>16</v>
      </c>
      <c r="I2986">
        <v>16</v>
      </c>
      <c r="J2986">
        <v>8</v>
      </c>
      <c r="K2986">
        <v>95</v>
      </c>
      <c r="L2986">
        <v>0</v>
      </c>
      <c r="M2986">
        <v>39</v>
      </c>
      <c r="N2986">
        <v>11.9</v>
      </c>
      <c r="O2986">
        <v>5.9</v>
      </c>
      <c r="P2986">
        <v>0.5</v>
      </c>
      <c r="Q2986">
        <v>154</v>
      </c>
      <c r="R2986">
        <v>59</v>
      </c>
      <c r="S2986">
        <v>677</v>
      </c>
      <c r="T2986">
        <v>11.5</v>
      </c>
      <c r="U2986">
        <v>4</v>
      </c>
      <c r="V2986">
        <v>46</v>
      </c>
      <c r="W2986">
        <v>3.7</v>
      </c>
      <c r="X2986">
        <v>42.3</v>
      </c>
      <c r="Y2986" s="2">
        <v>0.38300000000000001</v>
      </c>
      <c r="Z2986">
        <v>772</v>
      </c>
      <c r="AA2986">
        <v>4</v>
      </c>
      <c r="AB2986">
        <v>0</v>
      </c>
    </row>
    <row r="2987" spans="1:28" x14ac:dyDescent="0.25">
      <c r="A2987">
        <v>2006</v>
      </c>
      <c r="B2987">
        <v>156</v>
      </c>
      <c r="C2987" t="s">
        <v>1435</v>
      </c>
      <c r="D2987" t="str">
        <f>IFERROR(INDEX('Draft Master List'!E:F,MATCH(C2987,'Draft Master List'!E:E,0),2),"N/A")</f>
        <v>N/A</v>
      </c>
      <c r="E2987" t="s">
        <v>63</v>
      </c>
      <c r="F2987">
        <v>26</v>
      </c>
      <c r="G2987" t="s">
        <v>212</v>
      </c>
      <c r="H2987">
        <v>15</v>
      </c>
      <c r="I2987">
        <v>12</v>
      </c>
      <c r="J2987">
        <v>8</v>
      </c>
      <c r="K2987">
        <v>18</v>
      </c>
      <c r="L2987">
        <v>0</v>
      </c>
      <c r="M2987">
        <v>7</v>
      </c>
      <c r="N2987">
        <v>2.2999999999999998</v>
      </c>
      <c r="O2987">
        <v>1.2</v>
      </c>
      <c r="P2987">
        <v>0.5</v>
      </c>
      <c r="Q2987">
        <v>38</v>
      </c>
      <c r="R2987">
        <v>25</v>
      </c>
      <c r="S2987">
        <v>162</v>
      </c>
      <c r="T2987">
        <v>6.5</v>
      </c>
      <c r="U2987">
        <v>0</v>
      </c>
      <c r="V2987">
        <v>26</v>
      </c>
      <c r="W2987">
        <v>1.7</v>
      </c>
      <c r="X2987">
        <v>10.8</v>
      </c>
      <c r="Y2987" s="2">
        <v>0.65800000000000003</v>
      </c>
      <c r="Z2987">
        <v>180</v>
      </c>
      <c r="AA2987">
        <v>0</v>
      </c>
      <c r="AB2987">
        <v>0</v>
      </c>
    </row>
    <row r="2988" spans="1:28" x14ac:dyDescent="0.25">
      <c r="A2988">
        <v>2006</v>
      </c>
      <c r="B2988">
        <v>157</v>
      </c>
      <c r="C2988" t="s">
        <v>1550</v>
      </c>
      <c r="D2988" t="str">
        <f>IFERROR(INDEX('Draft Master List'!E:F,MATCH(C2988,'Draft Master List'!E:E,0),2),"N/A")</f>
        <v>N/A</v>
      </c>
      <c r="E2988" t="s">
        <v>22</v>
      </c>
      <c r="F2988">
        <v>23</v>
      </c>
      <c r="H2988">
        <v>9</v>
      </c>
      <c r="I2988">
        <v>0</v>
      </c>
      <c r="J2988">
        <v>8</v>
      </c>
      <c r="K2988">
        <v>23</v>
      </c>
      <c r="L2988">
        <v>0</v>
      </c>
      <c r="M2988">
        <v>9</v>
      </c>
      <c r="N2988">
        <v>2.9</v>
      </c>
      <c r="O2988">
        <v>2.6</v>
      </c>
      <c r="P2988">
        <v>0.9</v>
      </c>
      <c r="Q2988">
        <v>1</v>
      </c>
      <c r="R2988">
        <v>1</v>
      </c>
      <c r="S2988">
        <v>6</v>
      </c>
      <c r="T2988">
        <v>6</v>
      </c>
      <c r="U2988">
        <v>0</v>
      </c>
      <c r="V2988">
        <v>6</v>
      </c>
      <c r="W2988">
        <v>0.1</v>
      </c>
      <c r="X2988">
        <v>0.7</v>
      </c>
      <c r="Y2988" s="2">
        <v>1</v>
      </c>
      <c r="Z2988">
        <v>29</v>
      </c>
      <c r="AA2988">
        <v>0</v>
      </c>
      <c r="AB2988">
        <v>0</v>
      </c>
    </row>
    <row r="2989" spans="1:28" x14ac:dyDescent="0.25">
      <c r="A2989">
        <v>2006</v>
      </c>
      <c r="B2989">
        <v>158</v>
      </c>
      <c r="C2989" t="s">
        <v>119</v>
      </c>
      <c r="D2989" t="str">
        <f>IFERROR(INDEX('Draft Master List'!E:F,MATCH(C2989,'Draft Master List'!E:E,0),2),"N/A")</f>
        <v>512007</v>
      </c>
      <c r="E2989" t="s">
        <v>22</v>
      </c>
      <c r="F2989">
        <v>27</v>
      </c>
      <c r="G2989" t="s">
        <v>74</v>
      </c>
      <c r="H2989">
        <v>14</v>
      </c>
      <c r="I2989">
        <v>14</v>
      </c>
      <c r="J2989">
        <v>8</v>
      </c>
      <c r="K2989">
        <v>61</v>
      </c>
      <c r="L2989">
        <v>1</v>
      </c>
      <c r="M2989">
        <v>24</v>
      </c>
      <c r="N2989">
        <v>7.6</v>
      </c>
      <c r="O2989">
        <v>4.4000000000000004</v>
      </c>
      <c r="P2989">
        <v>0.6</v>
      </c>
      <c r="Q2989">
        <v>139</v>
      </c>
      <c r="R2989">
        <v>83</v>
      </c>
      <c r="S2989">
        <v>1166</v>
      </c>
      <c r="T2989">
        <v>14</v>
      </c>
      <c r="U2989">
        <v>8</v>
      </c>
      <c r="V2989">
        <v>72</v>
      </c>
      <c r="W2989">
        <v>5.9</v>
      </c>
      <c r="X2989">
        <v>83.3</v>
      </c>
      <c r="Y2989" s="2">
        <v>0.59699999999999998</v>
      </c>
      <c r="Z2989">
        <v>1227</v>
      </c>
      <c r="AA2989">
        <v>9</v>
      </c>
      <c r="AB2989">
        <v>2</v>
      </c>
    </row>
    <row r="2990" spans="1:28" x14ac:dyDescent="0.25">
      <c r="A2990">
        <v>2006</v>
      </c>
      <c r="B2990">
        <v>159</v>
      </c>
      <c r="C2990" t="s">
        <v>1525</v>
      </c>
      <c r="D2990" t="str">
        <f>IFERROR(INDEX('Draft Master List'!E:F,MATCH(C2990,'Draft Master List'!E:E,0),2),"N/A")</f>
        <v>N/A</v>
      </c>
      <c r="E2990" t="s">
        <v>64</v>
      </c>
      <c r="F2990">
        <v>28</v>
      </c>
      <c r="G2990" t="s">
        <v>212</v>
      </c>
      <c r="H2990">
        <v>16</v>
      </c>
      <c r="I2990">
        <v>8</v>
      </c>
      <c r="J2990">
        <v>8</v>
      </c>
      <c r="K2990">
        <v>14</v>
      </c>
      <c r="L2990">
        <v>0</v>
      </c>
      <c r="M2990">
        <v>3</v>
      </c>
      <c r="N2990">
        <v>1.8</v>
      </c>
      <c r="O2990">
        <v>0.9</v>
      </c>
      <c r="P2990">
        <v>0.5</v>
      </c>
      <c r="Q2990">
        <v>11</v>
      </c>
      <c r="R2990">
        <v>8</v>
      </c>
      <c r="S2990">
        <v>21</v>
      </c>
      <c r="T2990">
        <v>2.6</v>
      </c>
      <c r="U2990">
        <v>0</v>
      </c>
      <c r="V2990">
        <v>7</v>
      </c>
      <c r="W2990">
        <v>0.5</v>
      </c>
      <c r="X2990">
        <v>1.3</v>
      </c>
      <c r="Y2990" s="2">
        <v>0.72699999999999998</v>
      </c>
      <c r="Z2990">
        <v>35</v>
      </c>
      <c r="AA2990">
        <v>0</v>
      </c>
      <c r="AB2990">
        <v>0</v>
      </c>
    </row>
    <row r="2991" spans="1:28" x14ac:dyDescent="0.25">
      <c r="A2991">
        <v>2006</v>
      </c>
      <c r="B2991">
        <v>160</v>
      </c>
      <c r="C2991" t="s">
        <v>620</v>
      </c>
      <c r="D2991" t="str">
        <f>IFERROR(INDEX('Draft Master List'!E:F,MATCH(C2991,'Draft Master List'!E:E,0),2),"N/A")</f>
        <v>N/A</v>
      </c>
      <c r="E2991" t="s">
        <v>30</v>
      </c>
      <c r="F2991">
        <v>43</v>
      </c>
      <c r="H2991">
        <v>3</v>
      </c>
      <c r="I2991">
        <v>0</v>
      </c>
      <c r="J2991">
        <v>8</v>
      </c>
      <c r="K2991">
        <v>-8</v>
      </c>
      <c r="L2991">
        <v>0</v>
      </c>
      <c r="M2991">
        <v>-1</v>
      </c>
      <c r="N2991">
        <v>-1</v>
      </c>
      <c r="O2991">
        <v>-2.7</v>
      </c>
      <c r="P2991">
        <v>2.7</v>
      </c>
      <c r="Z2991">
        <v>-8</v>
      </c>
      <c r="AA2991">
        <v>0</v>
      </c>
      <c r="AB2991">
        <v>0</v>
      </c>
    </row>
    <row r="2992" spans="1:28" x14ac:dyDescent="0.25">
      <c r="A2992">
        <v>2006</v>
      </c>
      <c r="B2992">
        <v>161</v>
      </c>
      <c r="C2992" t="s">
        <v>520</v>
      </c>
      <c r="D2992" t="str">
        <f>IFERROR(INDEX('Draft Master List'!E:F,MATCH(C2992,'Draft Master List'!E:E,0),2),"N/A")</f>
        <v>742006</v>
      </c>
      <c r="E2992" t="s">
        <v>12</v>
      </c>
      <c r="F2992">
        <v>22</v>
      </c>
      <c r="H2992">
        <v>7</v>
      </c>
      <c r="I2992">
        <v>0</v>
      </c>
      <c r="J2992">
        <v>7</v>
      </c>
      <c r="K2992">
        <v>19</v>
      </c>
      <c r="L2992">
        <v>0</v>
      </c>
      <c r="M2992">
        <v>7</v>
      </c>
      <c r="N2992">
        <v>2.7</v>
      </c>
      <c r="O2992">
        <v>2.7</v>
      </c>
      <c r="P2992">
        <v>1</v>
      </c>
      <c r="Q2992">
        <v>2</v>
      </c>
      <c r="R2992">
        <v>2</v>
      </c>
      <c r="S2992">
        <v>20</v>
      </c>
      <c r="T2992">
        <v>10</v>
      </c>
      <c r="U2992">
        <v>0</v>
      </c>
      <c r="V2992">
        <v>18</v>
      </c>
      <c r="W2992">
        <v>0.3</v>
      </c>
      <c r="X2992">
        <v>2.9</v>
      </c>
      <c r="Y2992" s="2">
        <v>1</v>
      </c>
      <c r="Z2992">
        <v>39</v>
      </c>
      <c r="AA2992">
        <v>0</v>
      </c>
      <c r="AB2992">
        <v>1</v>
      </c>
    </row>
    <row r="2993" spans="1:28" x14ac:dyDescent="0.25">
      <c r="A2993">
        <v>2006</v>
      </c>
      <c r="B2993">
        <v>162</v>
      </c>
      <c r="C2993" t="s">
        <v>568</v>
      </c>
      <c r="D2993" t="str">
        <f>IFERROR(INDEX('Draft Master List'!E:F,MATCH(C2993,'Draft Master List'!E:E,0),2),"N/A")</f>
        <v>N/A</v>
      </c>
      <c r="E2993" t="s">
        <v>3</v>
      </c>
      <c r="F2993">
        <v>24</v>
      </c>
      <c r="G2993" t="s">
        <v>74</v>
      </c>
      <c r="H2993">
        <v>16</v>
      </c>
      <c r="I2993">
        <v>12</v>
      </c>
      <c r="J2993">
        <v>7</v>
      </c>
      <c r="K2993">
        <v>-30</v>
      </c>
      <c r="L2993">
        <v>0</v>
      </c>
      <c r="M2993">
        <v>3</v>
      </c>
      <c r="N2993">
        <v>-4.3</v>
      </c>
      <c r="O2993">
        <v>-1.9</v>
      </c>
      <c r="P2993">
        <v>0.4</v>
      </c>
      <c r="Q2993">
        <v>113</v>
      </c>
      <c r="R2993">
        <v>67</v>
      </c>
      <c r="S2993">
        <v>939</v>
      </c>
      <c r="T2993">
        <v>14</v>
      </c>
      <c r="U2993">
        <v>5</v>
      </c>
      <c r="V2993">
        <v>87</v>
      </c>
      <c r="W2993">
        <v>4.2</v>
      </c>
      <c r="X2993">
        <v>58.7</v>
      </c>
      <c r="Y2993" s="2">
        <v>0.59299999999999997</v>
      </c>
      <c r="Z2993">
        <v>909</v>
      </c>
      <c r="AA2993">
        <v>5</v>
      </c>
      <c r="AB2993">
        <v>0</v>
      </c>
    </row>
    <row r="2994" spans="1:28" x14ac:dyDescent="0.25">
      <c r="A2994">
        <v>2006</v>
      </c>
      <c r="B2994">
        <v>163</v>
      </c>
      <c r="C2994" t="s">
        <v>1407</v>
      </c>
      <c r="D2994" t="str">
        <f>IFERROR(INDEX('Draft Master List'!E:F,MATCH(C2994,'Draft Master List'!E:E,0),2),"N/A")</f>
        <v>N/A</v>
      </c>
      <c r="E2994" t="s">
        <v>5</v>
      </c>
      <c r="F2994">
        <v>31</v>
      </c>
      <c r="G2994" t="s">
        <v>74</v>
      </c>
      <c r="H2994">
        <v>16</v>
      </c>
      <c r="I2994">
        <v>16</v>
      </c>
      <c r="J2994">
        <v>7</v>
      </c>
      <c r="K2994">
        <v>16</v>
      </c>
      <c r="L2994">
        <v>0</v>
      </c>
      <c r="M2994">
        <v>16</v>
      </c>
      <c r="N2994">
        <v>2.2999999999999998</v>
      </c>
      <c r="O2994">
        <v>1</v>
      </c>
      <c r="P2994">
        <v>0.4</v>
      </c>
      <c r="Q2994">
        <v>173</v>
      </c>
      <c r="R2994">
        <v>92</v>
      </c>
      <c r="S2994">
        <v>1295</v>
      </c>
      <c r="T2994">
        <v>14.1</v>
      </c>
      <c r="U2994">
        <v>8</v>
      </c>
      <c r="V2994">
        <v>82</v>
      </c>
      <c r="W2994">
        <v>5.8</v>
      </c>
      <c r="X2994">
        <v>80.900000000000006</v>
      </c>
      <c r="Y2994" s="2">
        <v>0.53200000000000003</v>
      </c>
      <c r="Z2994">
        <v>1311</v>
      </c>
      <c r="AA2994">
        <v>8</v>
      </c>
      <c r="AB2994">
        <v>1</v>
      </c>
    </row>
    <row r="2995" spans="1:28" x14ac:dyDescent="0.25">
      <c r="A2995">
        <v>2006</v>
      </c>
      <c r="B2995">
        <v>164</v>
      </c>
      <c r="C2995" t="s">
        <v>1516</v>
      </c>
      <c r="D2995" t="str">
        <f>IFERROR(INDEX('Draft Master List'!E:F,MATCH(C2995,'Draft Master List'!E:E,0),2),"N/A")</f>
        <v>N/A</v>
      </c>
      <c r="E2995" t="s">
        <v>34</v>
      </c>
      <c r="F2995">
        <v>28</v>
      </c>
      <c r="G2995" t="s">
        <v>77</v>
      </c>
      <c r="H2995">
        <v>16</v>
      </c>
      <c r="I2995">
        <v>3</v>
      </c>
      <c r="J2995">
        <v>7</v>
      </c>
      <c r="K2995">
        <v>94</v>
      </c>
      <c r="L2995">
        <v>0</v>
      </c>
      <c r="M2995">
        <v>22</v>
      </c>
      <c r="N2995">
        <v>13.4</v>
      </c>
      <c r="O2995">
        <v>5.9</v>
      </c>
      <c r="P2995">
        <v>0.4</v>
      </c>
      <c r="Q2995">
        <v>31</v>
      </c>
      <c r="R2995">
        <v>8</v>
      </c>
      <c r="S2995">
        <v>150</v>
      </c>
      <c r="T2995">
        <v>18.8</v>
      </c>
      <c r="U2995">
        <v>1</v>
      </c>
      <c r="V2995">
        <v>75</v>
      </c>
      <c r="W2995">
        <v>0.5</v>
      </c>
      <c r="X2995">
        <v>9.4</v>
      </c>
      <c r="Y2995" s="2">
        <v>0.25800000000000001</v>
      </c>
      <c r="Z2995">
        <v>244</v>
      </c>
      <c r="AA2995">
        <v>1</v>
      </c>
      <c r="AB2995">
        <v>1</v>
      </c>
    </row>
    <row r="2996" spans="1:28" x14ac:dyDescent="0.25">
      <c r="A2996">
        <v>2006</v>
      </c>
      <c r="B2996">
        <v>165</v>
      </c>
      <c r="C2996" t="s">
        <v>1296</v>
      </c>
      <c r="D2996" t="str">
        <f>IFERROR(INDEX('Draft Master List'!E:F,MATCH(C2996,'Draft Master List'!E:E,0),2),"N/A")</f>
        <v>N/A</v>
      </c>
      <c r="E2996" t="s">
        <v>28</v>
      </c>
      <c r="F2996">
        <v>27</v>
      </c>
      <c r="G2996" t="s">
        <v>832</v>
      </c>
      <c r="H2996">
        <v>14</v>
      </c>
      <c r="I2996">
        <v>7</v>
      </c>
      <c r="J2996">
        <v>7</v>
      </c>
      <c r="K2996">
        <v>21</v>
      </c>
      <c r="L2996">
        <v>0</v>
      </c>
      <c r="M2996">
        <v>11</v>
      </c>
      <c r="N2996">
        <v>3</v>
      </c>
      <c r="O2996">
        <v>1.5</v>
      </c>
      <c r="P2996">
        <v>0.5</v>
      </c>
      <c r="Q2996">
        <v>21</v>
      </c>
      <c r="R2996">
        <v>15</v>
      </c>
      <c r="S2996">
        <v>138</v>
      </c>
      <c r="T2996">
        <v>9.1999999999999993</v>
      </c>
      <c r="U2996">
        <v>0</v>
      </c>
      <c r="V2996">
        <v>28</v>
      </c>
      <c r="W2996">
        <v>1.1000000000000001</v>
      </c>
      <c r="X2996">
        <v>9.9</v>
      </c>
      <c r="Y2996" s="2">
        <v>0.71399999999999997</v>
      </c>
      <c r="Z2996">
        <v>159</v>
      </c>
      <c r="AA2996">
        <v>0</v>
      </c>
      <c r="AB2996">
        <v>1</v>
      </c>
    </row>
    <row r="2997" spans="1:28" x14ac:dyDescent="0.25">
      <c r="A2997">
        <v>2006</v>
      </c>
      <c r="B2997">
        <v>166</v>
      </c>
      <c r="C2997" t="s">
        <v>1213</v>
      </c>
      <c r="D2997" t="str">
        <f>IFERROR(INDEX('Draft Master List'!E:F,MATCH(C2997,'Draft Master List'!E:E,0),2),"N/A")</f>
        <v>N/A</v>
      </c>
      <c r="E2997" t="s">
        <v>7</v>
      </c>
      <c r="F2997">
        <v>27</v>
      </c>
      <c r="G2997" t="s">
        <v>74</v>
      </c>
      <c r="H2997">
        <v>14</v>
      </c>
      <c r="I2997">
        <v>14</v>
      </c>
      <c r="J2997">
        <v>7</v>
      </c>
      <c r="K2997">
        <v>82</v>
      </c>
      <c r="L2997">
        <v>0</v>
      </c>
      <c r="M2997">
        <v>35</v>
      </c>
      <c r="N2997">
        <v>11.7</v>
      </c>
      <c r="O2997">
        <v>5.9</v>
      </c>
      <c r="P2997">
        <v>0.5</v>
      </c>
      <c r="Q2997">
        <v>101</v>
      </c>
      <c r="R2997">
        <v>55</v>
      </c>
      <c r="S2997">
        <v>790</v>
      </c>
      <c r="T2997">
        <v>14.4</v>
      </c>
      <c r="U2997">
        <v>6</v>
      </c>
      <c r="V2997">
        <v>68</v>
      </c>
      <c r="W2997">
        <v>3.9</v>
      </c>
      <c r="X2997">
        <v>56.4</v>
      </c>
      <c r="Y2997" s="2">
        <v>0.54500000000000004</v>
      </c>
      <c r="Z2997">
        <v>872</v>
      </c>
      <c r="AA2997">
        <v>6</v>
      </c>
      <c r="AB2997">
        <v>2</v>
      </c>
    </row>
    <row r="2998" spans="1:28" x14ac:dyDescent="0.25">
      <c r="A2998">
        <v>2006</v>
      </c>
      <c r="B2998">
        <v>167</v>
      </c>
      <c r="C2998" t="s">
        <v>1334</v>
      </c>
      <c r="D2998" t="str">
        <f>IFERROR(INDEX('Draft Master List'!E:F,MATCH(C2998,'Draft Master List'!E:E,0),2),"N/A")</f>
        <v>N/A</v>
      </c>
      <c r="E2998" t="s">
        <v>27</v>
      </c>
      <c r="F2998">
        <v>25</v>
      </c>
      <c r="H2998">
        <v>12</v>
      </c>
      <c r="I2998">
        <v>0</v>
      </c>
      <c r="J2998">
        <v>7</v>
      </c>
      <c r="K2998">
        <v>18</v>
      </c>
      <c r="L2998">
        <v>0</v>
      </c>
      <c r="M2998">
        <v>4</v>
      </c>
      <c r="N2998">
        <v>2.6</v>
      </c>
      <c r="O2998">
        <v>1.5</v>
      </c>
      <c r="P2998">
        <v>0.6</v>
      </c>
      <c r="Q2998">
        <v>8</v>
      </c>
      <c r="R2998">
        <v>2</v>
      </c>
      <c r="S2998">
        <v>21</v>
      </c>
      <c r="T2998">
        <v>10.5</v>
      </c>
      <c r="U2998">
        <v>0</v>
      </c>
      <c r="V2998">
        <v>12</v>
      </c>
      <c r="W2998">
        <v>0.2</v>
      </c>
      <c r="X2998">
        <v>1.8</v>
      </c>
      <c r="Y2998" s="2">
        <v>0.25</v>
      </c>
      <c r="Z2998">
        <v>39</v>
      </c>
      <c r="AA2998">
        <v>0</v>
      </c>
      <c r="AB2998">
        <v>0</v>
      </c>
    </row>
    <row r="2999" spans="1:28" x14ac:dyDescent="0.25">
      <c r="A2999">
        <v>2006</v>
      </c>
      <c r="B2999">
        <v>168</v>
      </c>
      <c r="C2999" t="s">
        <v>75</v>
      </c>
      <c r="D2999" t="str">
        <f>IFERROR(INDEX('Draft Master List'!E:F,MATCH(C2999,'Draft Master List'!E:E,0),2),"N/A")</f>
        <v>N/A</v>
      </c>
      <c r="E2999" t="s">
        <v>21</v>
      </c>
      <c r="F2999">
        <v>25</v>
      </c>
      <c r="H2999">
        <v>16</v>
      </c>
      <c r="I2999">
        <v>0</v>
      </c>
      <c r="J2999">
        <v>7</v>
      </c>
      <c r="K2999">
        <v>21</v>
      </c>
      <c r="L2999">
        <v>0</v>
      </c>
      <c r="M2999">
        <v>19</v>
      </c>
      <c r="N2999">
        <v>3</v>
      </c>
      <c r="O2999">
        <v>1.3</v>
      </c>
      <c r="P2999">
        <v>0.4</v>
      </c>
      <c r="Z2999">
        <v>21</v>
      </c>
      <c r="AA2999">
        <v>0</v>
      </c>
      <c r="AB2999">
        <v>1</v>
      </c>
    </row>
    <row r="3000" spans="1:28" x14ac:dyDescent="0.25">
      <c r="A3000">
        <v>2006</v>
      </c>
      <c r="B3000">
        <v>169</v>
      </c>
      <c r="C3000" t="s">
        <v>1468</v>
      </c>
      <c r="D3000" t="str">
        <f>IFERROR(INDEX('Draft Master List'!E:F,MATCH(C3000,'Draft Master List'!E:E,0),2),"N/A")</f>
        <v>N/A</v>
      </c>
      <c r="E3000" t="s">
        <v>4</v>
      </c>
      <c r="F3000">
        <v>23</v>
      </c>
      <c r="G3000" t="s">
        <v>74</v>
      </c>
      <c r="H3000">
        <v>16</v>
      </c>
      <c r="I3000">
        <v>14</v>
      </c>
      <c r="J3000">
        <v>7</v>
      </c>
      <c r="K3000">
        <v>33</v>
      </c>
      <c r="L3000">
        <v>0</v>
      </c>
      <c r="M3000">
        <v>10</v>
      </c>
      <c r="N3000">
        <v>4.7</v>
      </c>
      <c r="O3000">
        <v>2.1</v>
      </c>
      <c r="P3000">
        <v>0.4</v>
      </c>
      <c r="Q3000">
        <v>91</v>
      </c>
      <c r="R3000">
        <v>52</v>
      </c>
      <c r="S3000">
        <v>616</v>
      </c>
      <c r="T3000">
        <v>11.8</v>
      </c>
      <c r="U3000">
        <v>4</v>
      </c>
      <c r="V3000">
        <v>48</v>
      </c>
      <c r="W3000">
        <v>3.3</v>
      </c>
      <c r="X3000">
        <v>38.5</v>
      </c>
      <c r="Y3000" s="2">
        <v>0.57099999999999995</v>
      </c>
      <c r="Z3000">
        <v>649</v>
      </c>
      <c r="AA3000">
        <v>4</v>
      </c>
      <c r="AB3000">
        <v>1</v>
      </c>
    </row>
    <row r="3001" spans="1:28" x14ac:dyDescent="0.25">
      <c r="A3001">
        <v>2006</v>
      </c>
      <c r="B3001">
        <v>170</v>
      </c>
      <c r="C3001" t="s">
        <v>1401</v>
      </c>
      <c r="D3001" t="str">
        <f>IFERROR(INDEX('Draft Master List'!E:F,MATCH(C3001,'Draft Master List'!E:E,0),2),"N/A")</f>
        <v>N/A</v>
      </c>
      <c r="E3001" t="s">
        <v>32</v>
      </c>
      <c r="F3001">
        <v>26</v>
      </c>
      <c r="G3001" t="s">
        <v>732</v>
      </c>
      <c r="H3001">
        <v>13</v>
      </c>
      <c r="I3001">
        <v>5</v>
      </c>
      <c r="J3001">
        <v>6</v>
      </c>
      <c r="K3001">
        <v>11</v>
      </c>
      <c r="L3001">
        <v>0</v>
      </c>
      <c r="M3001">
        <v>5</v>
      </c>
      <c r="N3001">
        <v>1.8</v>
      </c>
      <c r="O3001">
        <v>0.8</v>
      </c>
      <c r="P3001">
        <v>0.5</v>
      </c>
      <c r="Q3001">
        <v>12</v>
      </c>
      <c r="R3001">
        <v>9</v>
      </c>
      <c r="S3001">
        <v>50</v>
      </c>
      <c r="T3001">
        <v>5.6</v>
      </c>
      <c r="U3001">
        <v>0</v>
      </c>
      <c r="V3001">
        <v>12</v>
      </c>
      <c r="W3001">
        <v>0.7</v>
      </c>
      <c r="X3001">
        <v>3.8</v>
      </c>
      <c r="Y3001" s="2">
        <v>0.75</v>
      </c>
      <c r="Z3001">
        <v>61</v>
      </c>
      <c r="AA3001">
        <v>0</v>
      </c>
      <c r="AB3001">
        <v>0</v>
      </c>
    </row>
    <row r="3002" spans="1:28" x14ac:dyDescent="0.25">
      <c r="A3002">
        <v>2006</v>
      </c>
      <c r="B3002">
        <v>171</v>
      </c>
      <c r="C3002" t="s">
        <v>1551</v>
      </c>
      <c r="D3002" t="str">
        <f>IFERROR(INDEX('Draft Master List'!E:F,MATCH(C3002,'Draft Master List'!E:E,0),2),"N/A")</f>
        <v>N/A</v>
      </c>
      <c r="E3002" t="s">
        <v>223</v>
      </c>
      <c r="F3002">
        <v>27</v>
      </c>
      <c r="H3002">
        <v>8</v>
      </c>
      <c r="I3002">
        <v>0</v>
      </c>
      <c r="J3002">
        <v>6</v>
      </c>
      <c r="K3002">
        <v>9</v>
      </c>
      <c r="L3002">
        <v>0</v>
      </c>
      <c r="M3002">
        <v>4</v>
      </c>
      <c r="N3002">
        <v>1.5</v>
      </c>
      <c r="O3002">
        <v>1.1000000000000001</v>
      </c>
      <c r="P3002">
        <v>0.8</v>
      </c>
      <c r="Q3002">
        <v>18</v>
      </c>
      <c r="R3002">
        <v>14</v>
      </c>
      <c r="S3002">
        <v>159</v>
      </c>
      <c r="T3002">
        <v>11.4</v>
      </c>
      <c r="U3002">
        <v>0</v>
      </c>
      <c r="V3002">
        <v>49</v>
      </c>
      <c r="W3002">
        <v>1.8</v>
      </c>
      <c r="X3002">
        <v>19.899999999999999</v>
      </c>
      <c r="Y3002" s="2">
        <v>0.77800000000000002</v>
      </c>
      <c r="Z3002">
        <v>168</v>
      </c>
      <c r="AA3002">
        <v>0</v>
      </c>
      <c r="AB3002">
        <v>0</v>
      </c>
    </row>
    <row r="3003" spans="1:28" x14ac:dyDescent="0.25">
      <c r="A3003">
        <v>2006</v>
      </c>
      <c r="B3003">
        <v>172</v>
      </c>
      <c r="C3003" t="s">
        <v>616</v>
      </c>
      <c r="D3003" t="str">
        <f>IFERROR(INDEX('Draft Master List'!E:F,MATCH(C3003,'Draft Master List'!E:E,0),2),"N/A")</f>
        <v>N/A</v>
      </c>
      <c r="E3003" t="s">
        <v>63</v>
      </c>
      <c r="F3003">
        <v>31</v>
      </c>
      <c r="H3003">
        <v>6</v>
      </c>
      <c r="I3003">
        <v>0</v>
      </c>
      <c r="J3003">
        <v>6</v>
      </c>
      <c r="K3003">
        <v>-5</v>
      </c>
      <c r="L3003">
        <v>0</v>
      </c>
      <c r="M3003">
        <v>0</v>
      </c>
      <c r="N3003">
        <v>-0.8</v>
      </c>
      <c r="O3003">
        <v>-0.8</v>
      </c>
      <c r="P3003">
        <v>1</v>
      </c>
      <c r="Z3003">
        <v>-5</v>
      </c>
      <c r="AA3003">
        <v>0</v>
      </c>
      <c r="AB3003">
        <v>1</v>
      </c>
    </row>
    <row r="3004" spans="1:28" x14ac:dyDescent="0.25">
      <c r="A3004">
        <v>2006</v>
      </c>
      <c r="B3004">
        <v>173</v>
      </c>
      <c r="C3004" t="s">
        <v>733</v>
      </c>
      <c r="D3004" t="str">
        <f>IFERROR(INDEX('Draft Master List'!E:F,MATCH(C3004,'Draft Master List'!E:E,0),2),"N/A")</f>
        <v>N/A</v>
      </c>
      <c r="E3004" t="s">
        <v>15</v>
      </c>
      <c r="F3004">
        <v>28</v>
      </c>
      <c r="G3004" t="s">
        <v>74</v>
      </c>
      <c r="H3004">
        <v>16</v>
      </c>
      <c r="I3004">
        <v>16</v>
      </c>
      <c r="J3004">
        <v>6</v>
      </c>
      <c r="K3004">
        <v>24</v>
      </c>
      <c r="L3004">
        <v>0</v>
      </c>
      <c r="M3004">
        <v>8</v>
      </c>
      <c r="N3004">
        <v>4</v>
      </c>
      <c r="O3004">
        <v>1.5</v>
      </c>
      <c r="P3004">
        <v>0.4</v>
      </c>
      <c r="Q3004">
        <v>152</v>
      </c>
      <c r="R3004">
        <v>87</v>
      </c>
      <c r="S3004">
        <v>1369</v>
      </c>
      <c r="T3004">
        <v>15.7</v>
      </c>
      <c r="U3004">
        <v>7</v>
      </c>
      <c r="V3004">
        <v>74</v>
      </c>
      <c r="W3004">
        <v>5.4</v>
      </c>
      <c r="X3004">
        <v>85.6</v>
      </c>
      <c r="Y3004" s="2">
        <v>0.57199999999999995</v>
      </c>
      <c r="Z3004">
        <v>1393</v>
      </c>
      <c r="AA3004">
        <v>7</v>
      </c>
      <c r="AB3004">
        <v>1</v>
      </c>
    </row>
    <row r="3005" spans="1:28" x14ac:dyDescent="0.25">
      <c r="A3005">
        <v>2006</v>
      </c>
      <c r="B3005">
        <v>174</v>
      </c>
      <c r="C3005" t="s">
        <v>1552</v>
      </c>
      <c r="D3005" t="str">
        <f>IFERROR(INDEX('Draft Master List'!E:F,MATCH(C3005,'Draft Master List'!E:E,0),2),"N/A")</f>
        <v>N/A</v>
      </c>
      <c r="E3005" t="s">
        <v>30</v>
      </c>
      <c r="F3005">
        <v>29</v>
      </c>
      <c r="H3005">
        <v>3</v>
      </c>
      <c r="I3005">
        <v>0</v>
      </c>
      <c r="J3005">
        <v>6</v>
      </c>
      <c r="K3005">
        <v>21</v>
      </c>
      <c r="L3005">
        <v>0</v>
      </c>
      <c r="M3005">
        <v>6</v>
      </c>
      <c r="N3005">
        <v>3.5</v>
      </c>
      <c r="O3005">
        <v>7</v>
      </c>
      <c r="P3005">
        <v>2</v>
      </c>
      <c r="Q3005">
        <v>2</v>
      </c>
      <c r="R3005">
        <v>2</v>
      </c>
      <c r="S3005">
        <v>24</v>
      </c>
      <c r="T3005">
        <v>12</v>
      </c>
      <c r="U3005">
        <v>0</v>
      </c>
      <c r="V3005">
        <v>16</v>
      </c>
      <c r="W3005">
        <v>0.7</v>
      </c>
      <c r="X3005">
        <v>8</v>
      </c>
      <c r="Y3005" s="2">
        <v>1</v>
      </c>
      <c r="Z3005">
        <v>45</v>
      </c>
      <c r="AA3005">
        <v>0</v>
      </c>
      <c r="AB3005">
        <v>1</v>
      </c>
    </row>
    <row r="3006" spans="1:28" x14ac:dyDescent="0.25">
      <c r="A3006">
        <v>2006</v>
      </c>
      <c r="B3006">
        <v>175</v>
      </c>
      <c r="C3006" t="s">
        <v>1553</v>
      </c>
      <c r="D3006" t="str">
        <f>IFERROR(INDEX('Draft Master List'!E:F,MATCH(C3006,'Draft Master List'!E:E,0),2),"N/A")</f>
        <v>N/A</v>
      </c>
      <c r="E3006" t="s">
        <v>33</v>
      </c>
      <c r="F3006">
        <v>26</v>
      </c>
      <c r="H3006">
        <v>4</v>
      </c>
      <c r="I3006">
        <v>0</v>
      </c>
      <c r="J3006">
        <v>6</v>
      </c>
      <c r="K3006">
        <v>26</v>
      </c>
      <c r="L3006">
        <v>0</v>
      </c>
      <c r="M3006">
        <v>7</v>
      </c>
      <c r="N3006">
        <v>4.3</v>
      </c>
      <c r="O3006">
        <v>6.5</v>
      </c>
      <c r="P3006">
        <v>1.5</v>
      </c>
      <c r="Q3006">
        <v>1</v>
      </c>
      <c r="R3006">
        <v>0</v>
      </c>
      <c r="S3006">
        <v>13</v>
      </c>
      <c r="U3006">
        <v>0</v>
      </c>
      <c r="V3006">
        <v>13</v>
      </c>
      <c r="W3006">
        <v>0</v>
      </c>
      <c r="X3006">
        <v>3.3</v>
      </c>
      <c r="Y3006" s="2">
        <v>0</v>
      </c>
      <c r="Z3006">
        <v>39</v>
      </c>
      <c r="AA3006">
        <v>0</v>
      </c>
      <c r="AB3006">
        <v>0</v>
      </c>
    </row>
    <row r="3007" spans="1:28" x14ac:dyDescent="0.25">
      <c r="A3007">
        <v>2006</v>
      </c>
      <c r="B3007">
        <v>176</v>
      </c>
      <c r="C3007" t="s">
        <v>638</v>
      </c>
      <c r="D3007" t="str">
        <f>IFERROR(INDEX('Draft Master List'!E:F,MATCH(C3007,'Draft Master List'!E:E,0),2),"N/A")</f>
        <v>N/A</v>
      </c>
      <c r="E3007" t="s">
        <v>34</v>
      </c>
      <c r="F3007">
        <v>26</v>
      </c>
      <c r="G3007" t="s">
        <v>74</v>
      </c>
      <c r="H3007">
        <v>16</v>
      </c>
      <c r="I3007">
        <v>15</v>
      </c>
      <c r="J3007">
        <v>5</v>
      </c>
      <c r="K3007">
        <v>25</v>
      </c>
      <c r="L3007">
        <v>0</v>
      </c>
      <c r="M3007">
        <v>18</v>
      </c>
      <c r="N3007">
        <v>5</v>
      </c>
      <c r="O3007">
        <v>1.6</v>
      </c>
      <c r="P3007">
        <v>0.3</v>
      </c>
      <c r="Q3007">
        <v>85</v>
      </c>
      <c r="R3007">
        <v>59</v>
      </c>
      <c r="S3007">
        <v>686</v>
      </c>
      <c r="T3007">
        <v>11.6</v>
      </c>
      <c r="U3007">
        <v>3</v>
      </c>
      <c r="V3007">
        <v>56</v>
      </c>
      <c r="W3007">
        <v>3.7</v>
      </c>
      <c r="X3007">
        <v>42.9</v>
      </c>
      <c r="Y3007" s="2">
        <v>0.69399999999999995</v>
      </c>
      <c r="Z3007">
        <v>711</v>
      </c>
      <c r="AA3007">
        <v>3</v>
      </c>
      <c r="AB3007">
        <v>2</v>
      </c>
    </row>
    <row r="3008" spans="1:28" x14ac:dyDescent="0.25">
      <c r="A3008">
        <v>2006</v>
      </c>
      <c r="B3008">
        <v>177</v>
      </c>
      <c r="C3008" t="s">
        <v>641</v>
      </c>
      <c r="D3008" t="str">
        <f>IFERROR(INDEX('Draft Master List'!E:F,MATCH(C3008,'Draft Master List'!E:E,0),2),"N/A")</f>
        <v>N/A</v>
      </c>
      <c r="E3008" t="s">
        <v>10</v>
      </c>
      <c r="F3008">
        <v>26</v>
      </c>
      <c r="G3008" t="s">
        <v>74</v>
      </c>
      <c r="H3008">
        <v>16</v>
      </c>
      <c r="I3008">
        <v>16</v>
      </c>
      <c r="J3008">
        <v>5</v>
      </c>
      <c r="K3008">
        <v>28</v>
      </c>
      <c r="L3008">
        <v>0</v>
      </c>
      <c r="M3008">
        <v>18</v>
      </c>
      <c r="N3008">
        <v>5.6</v>
      </c>
      <c r="O3008">
        <v>1.8</v>
      </c>
      <c r="P3008">
        <v>0.3</v>
      </c>
      <c r="Q3008">
        <v>152</v>
      </c>
      <c r="R3008">
        <v>83</v>
      </c>
      <c r="S3008">
        <v>1203</v>
      </c>
      <c r="T3008">
        <v>14.5</v>
      </c>
      <c r="U3008">
        <v>4</v>
      </c>
      <c r="V3008">
        <v>64</v>
      </c>
      <c r="W3008">
        <v>5.2</v>
      </c>
      <c r="X3008">
        <v>75.2</v>
      </c>
      <c r="Y3008" s="2">
        <v>0.54600000000000004</v>
      </c>
      <c r="Z3008">
        <v>1231</v>
      </c>
      <c r="AA3008">
        <v>4</v>
      </c>
      <c r="AB3008">
        <v>1</v>
      </c>
    </row>
    <row r="3009" spans="1:28" x14ac:dyDescent="0.25">
      <c r="A3009">
        <v>2006</v>
      </c>
      <c r="B3009">
        <v>178</v>
      </c>
      <c r="C3009" t="s">
        <v>1298</v>
      </c>
      <c r="D3009" t="str">
        <f>IFERROR(INDEX('Draft Master List'!E:F,MATCH(C3009,'Draft Master List'!E:E,0),2),"N/A")</f>
        <v>N/A</v>
      </c>
      <c r="E3009" t="s">
        <v>7</v>
      </c>
      <c r="F3009">
        <v>27</v>
      </c>
      <c r="H3009">
        <v>16</v>
      </c>
      <c r="I3009">
        <v>0</v>
      </c>
      <c r="J3009">
        <v>5</v>
      </c>
      <c r="K3009">
        <v>15</v>
      </c>
      <c r="L3009">
        <v>0</v>
      </c>
      <c r="M3009">
        <v>9</v>
      </c>
      <c r="N3009">
        <v>3</v>
      </c>
      <c r="O3009">
        <v>0.9</v>
      </c>
      <c r="P3009">
        <v>0.3</v>
      </c>
      <c r="Z3009">
        <v>15</v>
      </c>
      <c r="AA3009">
        <v>0</v>
      </c>
      <c r="AB3009">
        <v>1</v>
      </c>
    </row>
    <row r="3010" spans="1:28" x14ac:dyDescent="0.25">
      <c r="A3010">
        <v>2006</v>
      </c>
      <c r="B3010">
        <v>179</v>
      </c>
      <c r="C3010" t="s">
        <v>580</v>
      </c>
      <c r="D3010" t="str">
        <f>IFERROR(INDEX('Draft Master List'!E:F,MATCH(C3010,'Draft Master List'!E:E,0),2),"N/A")</f>
        <v>N/A</v>
      </c>
      <c r="E3010" t="s">
        <v>14</v>
      </c>
      <c r="F3010">
        <v>24</v>
      </c>
      <c r="G3010" t="s">
        <v>74</v>
      </c>
      <c r="H3010">
        <v>12</v>
      </c>
      <c r="I3010">
        <v>9</v>
      </c>
      <c r="J3010">
        <v>5</v>
      </c>
      <c r="K3010">
        <v>41</v>
      </c>
      <c r="L3010">
        <v>0</v>
      </c>
      <c r="M3010">
        <v>27</v>
      </c>
      <c r="N3010">
        <v>8.1999999999999993</v>
      </c>
      <c r="O3010">
        <v>3.4</v>
      </c>
      <c r="P3010">
        <v>0.4</v>
      </c>
      <c r="Q3010">
        <v>65</v>
      </c>
      <c r="R3010">
        <v>33</v>
      </c>
      <c r="S3010">
        <v>356</v>
      </c>
      <c r="T3010">
        <v>10.8</v>
      </c>
      <c r="U3010">
        <v>1</v>
      </c>
      <c r="V3010">
        <v>27</v>
      </c>
      <c r="W3010">
        <v>2.8</v>
      </c>
      <c r="X3010">
        <v>29.7</v>
      </c>
      <c r="Y3010" s="2">
        <v>0.50800000000000001</v>
      </c>
      <c r="Z3010">
        <v>397</v>
      </c>
      <c r="AA3010">
        <v>1</v>
      </c>
      <c r="AB3010">
        <v>2</v>
      </c>
    </row>
    <row r="3011" spans="1:28" x14ac:dyDescent="0.25">
      <c r="A3011">
        <v>2006</v>
      </c>
      <c r="B3011">
        <v>180</v>
      </c>
      <c r="C3011" t="s">
        <v>1083</v>
      </c>
      <c r="D3011" t="str">
        <f>IFERROR(INDEX('Draft Master List'!E:F,MATCH(C3011,'Draft Master List'!E:E,0),2),"N/A")</f>
        <v>N/A</v>
      </c>
      <c r="E3011" t="s">
        <v>32</v>
      </c>
      <c r="F3011">
        <v>24</v>
      </c>
      <c r="G3011" t="s">
        <v>74</v>
      </c>
      <c r="H3011">
        <v>16</v>
      </c>
      <c r="I3011">
        <v>16</v>
      </c>
      <c r="J3011">
        <v>5</v>
      </c>
      <c r="K3011">
        <v>25</v>
      </c>
      <c r="L3011">
        <v>0</v>
      </c>
      <c r="M3011">
        <v>10</v>
      </c>
      <c r="N3011">
        <v>5</v>
      </c>
      <c r="O3011">
        <v>1.6</v>
      </c>
      <c r="P3011">
        <v>0.3</v>
      </c>
      <c r="Q3011">
        <v>125</v>
      </c>
      <c r="R3011">
        <v>82</v>
      </c>
      <c r="S3011">
        <v>961</v>
      </c>
      <c r="T3011">
        <v>11.7</v>
      </c>
      <c r="U3011">
        <v>6</v>
      </c>
      <c r="V3011">
        <v>71</v>
      </c>
      <c r="W3011">
        <v>5.0999999999999996</v>
      </c>
      <c r="X3011">
        <v>60.1</v>
      </c>
      <c r="Y3011" s="2">
        <v>0.65600000000000003</v>
      </c>
      <c r="Z3011">
        <v>986</v>
      </c>
      <c r="AA3011">
        <v>6</v>
      </c>
      <c r="AB3011">
        <v>0</v>
      </c>
    </row>
    <row r="3012" spans="1:28" x14ac:dyDescent="0.25">
      <c r="A3012">
        <v>2006</v>
      </c>
      <c r="B3012">
        <v>181</v>
      </c>
      <c r="C3012" t="s">
        <v>1554</v>
      </c>
      <c r="D3012" t="str">
        <f>IFERROR(INDEX('Draft Master List'!E:F,MATCH(C3012,'Draft Master List'!E:E,0),2),"N/A")</f>
        <v>N/A</v>
      </c>
      <c r="E3012" t="s">
        <v>25</v>
      </c>
      <c r="F3012">
        <v>25</v>
      </c>
      <c r="G3012" t="s">
        <v>732</v>
      </c>
      <c r="H3012">
        <v>5</v>
      </c>
      <c r="I3012">
        <v>3</v>
      </c>
      <c r="J3012">
        <v>5</v>
      </c>
      <c r="K3012">
        <v>19</v>
      </c>
      <c r="L3012">
        <v>0</v>
      </c>
      <c r="M3012">
        <v>7</v>
      </c>
      <c r="N3012">
        <v>3.8</v>
      </c>
      <c r="O3012">
        <v>3.8</v>
      </c>
      <c r="P3012">
        <v>1</v>
      </c>
      <c r="Q3012">
        <v>5</v>
      </c>
      <c r="R3012">
        <v>2</v>
      </c>
      <c r="S3012">
        <v>20</v>
      </c>
      <c r="T3012">
        <v>10</v>
      </c>
      <c r="U3012">
        <v>0</v>
      </c>
      <c r="V3012">
        <v>11</v>
      </c>
      <c r="W3012">
        <v>0.4</v>
      </c>
      <c r="X3012">
        <v>4</v>
      </c>
      <c r="Y3012" s="2">
        <v>0.4</v>
      </c>
      <c r="Z3012">
        <v>39</v>
      </c>
      <c r="AA3012">
        <v>0</v>
      </c>
      <c r="AB3012">
        <v>0</v>
      </c>
    </row>
    <row r="3013" spans="1:28" x14ac:dyDescent="0.25">
      <c r="A3013">
        <v>2006</v>
      </c>
      <c r="B3013">
        <v>182</v>
      </c>
      <c r="C3013" t="s">
        <v>1555</v>
      </c>
      <c r="D3013" t="str">
        <f>IFERROR(INDEX('Draft Master List'!E:F,MATCH(C3013,'Draft Master List'!E:E,0),2),"N/A")</f>
        <v>N/A</v>
      </c>
      <c r="E3013" t="s">
        <v>26</v>
      </c>
      <c r="F3013">
        <v>28</v>
      </c>
      <c r="G3013" t="s">
        <v>732</v>
      </c>
      <c r="H3013">
        <v>14</v>
      </c>
      <c r="I3013">
        <v>7</v>
      </c>
      <c r="J3013">
        <v>5</v>
      </c>
      <c r="K3013">
        <v>30</v>
      </c>
      <c r="L3013">
        <v>0</v>
      </c>
      <c r="M3013">
        <v>15</v>
      </c>
      <c r="N3013">
        <v>6</v>
      </c>
      <c r="O3013">
        <v>2.1</v>
      </c>
      <c r="P3013">
        <v>0.4</v>
      </c>
      <c r="Q3013">
        <v>11</v>
      </c>
      <c r="R3013">
        <v>7</v>
      </c>
      <c r="S3013">
        <v>37</v>
      </c>
      <c r="T3013">
        <v>5.3</v>
      </c>
      <c r="U3013">
        <v>1</v>
      </c>
      <c r="V3013">
        <v>20</v>
      </c>
      <c r="W3013">
        <v>0.5</v>
      </c>
      <c r="X3013">
        <v>2.6</v>
      </c>
      <c r="Y3013" s="2">
        <v>0.63600000000000001</v>
      </c>
      <c r="Z3013">
        <v>67</v>
      </c>
      <c r="AA3013">
        <v>1</v>
      </c>
      <c r="AB3013">
        <v>0</v>
      </c>
    </row>
    <row r="3014" spans="1:28" x14ac:dyDescent="0.25">
      <c r="A3014">
        <v>2006</v>
      </c>
      <c r="B3014">
        <v>183</v>
      </c>
      <c r="C3014" t="s">
        <v>1556</v>
      </c>
      <c r="D3014" t="str">
        <f>IFERROR(INDEX('Draft Master List'!E:F,MATCH(C3014,'Draft Master List'!E:E,0),2),"N/A")</f>
        <v>N/A</v>
      </c>
      <c r="E3014" t="s">
        <v>29</v>
      </c>
      <c r="F3014">
        <v>30</v>
      </c>
      <c r="G3014" t="s">
        <v>74</v>
      </c>
      <c r="H3014">
        <v>16</v>
      </c>
      <c r="I3014">
        <v>15</v>
      </c>
      <c r="J3014">
        <v>5</v>
      </c>
      <c r="K3014">
        <v>18</v>
      </c>
      <c r="L3014">
        <v>0</v>
      </c>
      <c r="M3014">
        <v>9</v>
      </c>
      <c r="N3014">
        <v>3.6</v>
      </c>
      <c r="O3014">
        <v>1.1000000000000001</v>
      </c>
      <c r="P3014">
        <v>0.3</v>
      </c>
      <c r="Q3014">
        <v>78</v>
      </c>
      <c r="R3014">
        <v>49</v>
      </c>
      <c r="S3014">
        <v>402</v>
      </c>
      <c r="T3014">
        <v>8.1999999999999993</v>
      </c>
      <c r="U3014">
        <v>3</v>
      </c>
      <c r="V3014">
        <v>25</v>
      </c>
      <c r="W3014">
        <v>3.1</v>
      </c>
      <c r="X3014">
        <v>25.1</v>
      </c>
      <c r="Y3014" s="2">
        <v>0.628</v>
      </c>
      <c r="Z3014">
        <v>420</v>
      </c>
      <c r="AA3014">
        <v>3</v>
      </c>
      <c r="AB3014">
        <v>1</v>
      </c>
    </row>
    <row r="3015" spans="1:28" x14ac:dyDescent="0.25">
      <c r="A3015">
        <v>2006</v>
      </c>
      <c r="B3015">
        <v>184</v>
      </c>
      <c r="C3015" t="s">
        <v>1341</v>
      </c>
      <c r="D3015" t="str">
        <f>IFERROR(INDEX('Draft Master List'!E:F,MATCH(C3015,'Draft Master List'!E:E,0),2),"N/A")</f>
        <v>N/A</v>
      </c>
      <c r="E3015" t="s">
        <v>18</v>
      </c>
      <c r="F3015">
        <v>35</v>
      </c>
      <c r="G3015" t="s">
        <v>732</v>
      </c>
      <c r="H3015">
        <v>9</v>
      </c>
      <c r="I3015">
        <v>7</v>
      </c>
      <c r="J3015">
        <v>5</v>
      </c>
      <c r="K3015">
        <v>12</v>
      </c>
      <c r="L3015">
        <v>0</v>
      </c>
      <c r="M3015">
        <v>3</v>
      </c>
      <c r="N3015">
        <v>2.4</v>
      </c>
      <c r="O3015">
        <v>1.3</v>
      </c>
      <c r="P3015">
        <v>0.6</v>
      </c>
      <c r="Q3015">
        <v>14</v>
      </c>
      <c r="R3015">
        <v>13</v>
      </c>
      <c r="S3015">
        <v>111</v>
      </c>
      <c r="T3015">
        <v>8.5</v>
      </c>
      <c r="U3015">
        <v>0</v>
      </c>
      <c r="V3015">
        <v>25</v>
      </c>
      <c r="W3015">
        <v>1.4</v>
      </c>
      <c r="X3015">
        <v>12.3</v>
      </c>
      <c r="Y3015" s="2">
        <v>0.92900000000000005</v>
      </c>
      <c r="Z3015">
        <v>123</v>
      </c>
      <c r="AA3015">
        <v>0</v>
      </c>
      <c r="AB3015">
        <v>0</v>
      </c>
    </row>
    <row r="3016" spans="1:28" x14ac:dyDescent="0.25">
      <c r="A3016">
        <v>2006</v>
      </c>
      <c r="B3016">
        <v>185</v>
      </c>
      <c r="C3016" t="s">
        <v>1493</v>
      </c>
      <c r="D3016" t="str">
        <f>IFERROR(INDEX('Draft Master List'!E:F,MATCH(C3016,'Draft Master List'!E:E,0),2),"N/A")</f>
        <v>N/A</v>
      </c>
      <c r="E3016" t="s">
        <v>6</v>
      </c>
      <c r="F3016">
        <v>26</v>
      </c>
      <c r="G3016" t="s">
        <v>212</v>
      </c>
      <c r="H3016">
        <v>16</v>
      </c>
      <c r="I3016">
        <v>8</v>
      </c>
      <c r="J3016">
        <v>5</v>
      </c>
      <c r="K3016">
        <v>9</v>
      </c>
      <c r="L3016">
        <v>0</v>
      </c>
      <c r="M3016">
        <v>4</v>
      </c>
      <c r="N3016">
        <v>1.8</v>
      </c>
      <c r="O3016">
        <v>0.6</v>
      </c>
      <c r="P3016">
        <v>0.3</v>
      </c>
      <c r="Q3016">
        <v>21</v>
      </c>
      <c r="R3016">
        <v>16</v>
      </c>
      <c r="S3016">
        <v>85</v>
      </c>
      <c r="T3016">
        <v>5.3</v>
      </c>
      <c r="U3016">
        <v>1</v>
      </c>
      <c r="V3016">
        <v>15</v>
      </c>
      <c r="W3016">
        <v>1</v>
      </c>
      <c r="X3016">
        <v>5.3</v>
      </c>
      <c r="Y3016" s="2">
        <v>0.76200000000000001</v>
      </c>
      <c r="Z3016">
        <v>94</v>
      </c>
      <c r="AA3016">
        <v>1</v>
      </c>
      <c r="AB3016">
        <v>0</v>
      </c>
    </row>
    <row r="3017" spans="1:28" x14ac:dyDescent="0.25">
      <c r="A3017">
        <v>2006</v>
      </c>
      <c r="B3017">
        <v>186</v>
      </c>
      <c r="C3017" t="s">
        <v>67</v>
      </c>
      <c r="D3017" t="str">
        <f>IFERROR(INDEX('Draft Master List'!E:F,MATCH(C3017,'Draft Master List'!E:E,0),2),"N/A")</f>
        <v>N/A</v>
      </c>
      <c r="E3017" t="s">
        <v>64</v>
      </c>
      <c r="F3017">
        <v>23</v>
      </c>
      <c r="G3017" t="s">
        <v>62</v>
      </c>
      <c r="H3017">
        <v>5</v>
      </c>
      <c r="I3017">
        <v>3</v>
      </c>
      <c r="J3017">
        <v>4</v>
      </c>
      <c r="K3017">
        <v>47</v>
      </c>
      <c r="L3017">
        <v>0</v>
      </c>
      <c r="M3017">
        <v>33</v>
      </c>
      <c r="N3017">
        <v>11.8</v>
      </c>
      <c r="O3017">
        <v>9.4</v>
      </c>
      <c r="P3017">
        <v>0.8</v>
      </c>
      <c r="Z3017">
        <v>47</v>
      </c>
      <c r="AA3017">
        <v>0</v>
      </c>
      <c r="AB3017">
        <v>2</v>
      </c>
    </row>
    <row r="3018" spans="1:28" x14ac:dyDescent="0.25">
      <c r="A3018">
        <v>2006</v>
      </c>
      <c r="B3018">
        <v>187</v>
      </c>
      <c r="C3018" t="s">
        <v>1403</v>
      </c>
      <c r="D3018" t="str">
        <f>IFERROR(INDEX('Draft Master List'!E:F,MATCH(C3018,'Draft Master List'!E:E,0),2),"N/A")</f>
        <v>N/A</v>
      </c>
      <c r="E3018" t="s">
        <v>19</v>
      </c>
      <c r="F3018">
        <v>27</v>
      </c>
      <c r="G3018" t="s">
        <v>74</v>
      </c>
      <c r="H3018">
        <v>14</v>
      </c>
      <c r="I3018">
        <v>13</v>
      </c>
      <c r="J3018">
        <v>4</v>
      </c>
      <c r="K3018">
        <v>30</v>
      </c>
      <c r="L3018">
        <v>0</v>
      </c>
      <c r="M3018">
        <v>19</v>
      </c>
      <c r="N3018">
        <v>7.5</v>
      </c>
      <c r="O3018">
        <v>2.1</v>
      </c>
      <c r="P3018">
        <v>0.3</v>
      </c>
      <c r="Q3018">
        <v>101</v>
      </c>
      <c r="R3018">
        <v>53</v>
      </c>
      <c r="S3018">
        <v>725</v>
      </c>
      <c r="T3018">
        <v>13.7</v>
      </c>
      <c r="U3018">
        <v>4</v>
      </c>
      <c r="V3018">
        <v>38</v>
      </c>
      <c r="W3018">
        <v>3.8</v>
      </c>
      <c r="X3018">
        <v>51.8</v>
      </c>
      <c r="Y3018" s="2">
        <v>0.52500000000000002</v>
      </c>
      <c r="Z3018">
        <v>755</v>
      </c>
      <c r="AA3018">
        <v>4</v>
      </c>
      <c r="AB3018">
        <v>0</v>
      </c>
    </row>
    <row r="3019" spans="1:28" x14ac:dyDescent="0.25">
      <c r="A3019">
        <v>2006</v>
      </c>
      <c r="B3019">
        <v>188</v>
      </c>
      <c r="C3019" t="s">
        <v>1358</v>
      </c>
      <c r="D3019" t="str">
        <f>IFERROR(INDEX('Draft Master List'!E:F,MATCH(C3019,'Draft Master List'!E:E,0),2),"N/A")</f>
        <v>N/A</v>
      </c>
      <c r="E3019" t="s">
        <v>223</v>
      </c>
      <c r="F3019">
        <v>28</v>
      </c>
      <c r="G3019" t="s">
        <v>77</v>
      </c>
      <c r="H3019">
        <v>16</v>
      </c>
      <c r="I3019">
        <v>1</v>
      </c>
      <c r="J3019">
        <v>4</v>
      </c>
      <c r="K3019">
        <v>4</v>
      </c>
      <c r="L3019">
        <v>0</v>
      </c>
      <c r="M3019">
        <v>7</v>
      </c>
      <c r="N3019">
        <v>1</v>
      </c>
      <c r="O3019">
        <v>0.3</v>
      </c>
      <c r="P3019">
        <v>0.3</v>
      </c>
      <c r="Q3019">
        <v>57</v>
      </c>
      <c r="R3019">
        <v>40</v>
      </c>
      <c r="S3019">
        <v>479</v>
      </c>
      <c r="T3019">
        <v>12</v>
      </c>
      <c r="U3019">
        <v>4</v>
      </c>
      <c r="V3019">
        <v>42</v>
      </c>
      <c r="W3019">
        <v>2.5</v>
      </c>
      <c r="X3019">
        <v>29.9</v>
      </c>
      <c r="Y3019" s="2">
        <v>0.70199999999999996</v>
      </c>
      <c r="Z3019">
        <v>483</v>
      </c>
      <c r="AA3019">
        <v>4</v>
      </c>
      <c r="AB3019">
        <v>1</v>
      </c>
    </row>
    <row r="3020" spans="1:28" x14ac:dyDescent="0.25">
      <c r="A3020">
        <v>2006</v>
      </c>
      <c r="B3020">
        <v>189</v>
      </c>
      <c r="C3020" t="s">
        <v>514</v>
      </c>
      <c r="D3020" t="str">
        <f>IFERROR(INDEX('Draft Master List'!E:F,MATCH(C3020,'Draft Master List'!E:E,0),2),"N/A")</f>
        <v>362006</v>
      </c>
      <c r="E3020" t="s">
        <v>30</v>
      </c>
      <c r="F3020">
        <v>21</v>
      </c>
      <c r="G3020" t="s">
        <v>77</v>
      </c>
      <c r="H3020">
        <v>12</v>
      </c>
      <c r="I3020">
        <v>1</v>
      </c>
      <c r="J3020">
        <v>4</v>
      </c>
      <c r="K3020">
        <v>22</v>
      </c>
      <c r="L3020">
        <v>0</v>
      </c>
      <c r="M3020">
        <v>14</v>
      </c>
      <c r="N3020">
        <v>5.5</v>
      </c>
      <c r="O3020">
        <v>1.8</v>
      </c>
      <c r="P3020">
        <v>0.3</v>
      </c>
      <c r="Q3020">
        <v>19</v>
      </c>
      <c r="R3020">
        <v>13</v>
      </c>
      <c r="S3020">
        <v>152</v>
      </c>
      <c r="T3020">
        <v>11.7</v>
      </c>
      <c r="U3020">
        <v>3</v>
      </c>
      <c r="V3020">
        <v>35</v>
      </c>
      <c r="W3020">
        <v>1.1000000000000001</v>
      </c>
      <c r="X3020">
        <v>12.7</v>
      </c>
      <c r="Y3020" s="2">
        <v>0.68400000000000005</v>
      </c>
      <c r="Z3020">
        <v>174</v>
      </c>
      <c r="AA3020">
        <v>3</v>
      </c>
      <c r="AB3020">
        <v>0</v>
      </c>
    </row>
    <row r="3021" spans="1:28" x14ac:dyDescent="0.25">
      <c r="A3021">
        <v>2006</v>
      </c>
      <c r="B3021">
        <v>190</v>
      </c>
      <c r="C3021" t="s">
        <v>1557</v>
      </c>
      <c r="D3021" t="str">
        <f>IFERROR(INDEX('Draft Master List'!E:F,MATCH(C3021,'Draft Master List'!E:E,0),2),"N/A")</f>
        <v>N/A</v>
      </c>
      <c r="E3021" t="s">
        <v>18</v>
      </c>
      <c r="F3021">
        <v>27</v>
      </c>
      <c r="G3021" t="s">
        <v>77</v>
      </c>
      <c r="H3021">
        <v>11</v>
      </c>
      <c r="I3021">
        <v>2</v>
      </c>
      <c r="J3021">
        <v>4</v>
      </c>
      <c r="K3021">
        <v>8</v>
      </c>
      <c r="L3021">
        <v>0</v>
      </c>
      <c r="M3021">
        <v>5</v>
      </c>
      <c r="N3021">
        <v>2</v>
      </c>
      <c r="O3021">
        <v>0.7</v>
      </c>
      <c r="P3021">
        <v>0.4</v>
      </c>
      <c r="Q3021">
        <v>19</v>
      </c>
      <c r="R3021">
        <v>9</v>
      </c>
      <c r="S3021">
        <v>156</v>
      </c>
      <c r="T3021">
        <v>17.3</v>
      </c>
      <c r="U3021">
        <v>0</v>
      </c>
      <c r="V3021">
        <v>40</v>
      </c>
      <c r="W3021">
        <v>0.8</v>
      </c>
      <c r="X3021">
        <v>14.2</v>
      </c>
      <c r="Y3021" s="2">
        <v>0.47399999999999998</v>
      </c>
      <c r="Z3021">
        <v>164</v>
      </c>
      <c r="AA3021">
        <v>0</v>
      </c>
      <c r="AB3021">
        <v>1</v>
      </c>
    </row>
    <row r="3022" spans="1:28" x14ac:dyDescent="0.25">
      <c r="A3022">
        <v>2006</v>
      </c>
      <c r="B3022">
        <v>191</v>
      </c>
      <c r="C3022" t="s">
        <v>1519</v>
      </c>
      <c r="D3022" t="str">
        <f>IFERROR(INDEX('Draft Master List'!E:F,MATCH(C3022,'Draft Master List'!E:E,0),2),"N/A")</f>
        <v>N/A</v>
      </c>
      <c r="E3022" t="s">
        <v>25</v>
      </c>
      <c r="F3022">
        <v>33</v>
      </c>
      <c r="G3022" t="s">
        <v>74</v>
      </c>
      <c r="H3022">
        <v>16</v>
      </c>
      <c r="I3022">
        <v>16</v>
      </c>
      <c r="J3022">
        <v>4</v>
      </c>
      <c r="K3022">
        <v>16</v>
      </c>
      <c r="L3022">
        <v>0</v>
      </c>
      <c r="M3022">
        <v>9</v>
      </c>
      <c r="N3022">
        <v>4</v>
      </c>
      <c r="O3022">
        <v>1</v>
      </c>
      <c r="P3022">
        <v>0.3</v>
      </c>
      <c r="Q3022">
        <v>101</v>
      </c>
      <c r="R3022">
        <v>53</v>
      </c>
      <c r="S3022">
        <v>860</v>
      </c>
      <c r="T3022">
        <v>16.2</v>
      </c>
      <c r="U3022">
        <v>5</v>
      </c>
      <c r="V3022">
        <v>51</v>
      </c>
      <c r="W3022">
        <v>3.3</v>
      </c>
      <c r="X3022">
        <v>53.8</v>
      </c>
      <c r="Y3022" s="2">
        <v>0.52500000000000002</v>
      </c>
      <c r="Z3022">
        <v>876</v>
      </c>
      <c r="AA3022">
        <v>5</v>
      </c>
      <c r="AB3022">
        <v>0</v>
      </c>
    </row>
    <row r="3023" spans="1:28" x14ac:dyDescent="0.25">
      <c r="A3023">
        <v>2006</v>
      </c>
      <c r="B3023">
        <v>192</v>
      </c>
      <c r="C3023" t="s">
        <v>1558</v>
      </c>
      <c r="D3023" t="str">
        <f>IFERROR(INDEX('Draft Master List'!E:F,MATCH(C3023,'Draft Master List'!E:E,0),2),"N/A")</f>
        <v>N/A</v>
      </c>
      <c r="E3023" t="s">
        <v>27</v>
      </c>
      <c r="F3023">
        <v>24</v>
      </c>
      <c r="H3023">
        <v>1</v>
      </c>
      <c r="I3023">
        <v>0</v>
      </c>
      <c r="J3023">
        <v>4</v>
      </c>
      <c r="K3023">
        <v>9</v>
      </c>
      <c r="L3023">
        <v>0</v>
      </c>
      <c r="M3023">
        <v>7</v>
      </c>
      <c r="N3023">
        <v>2.2999999999999998</v>
      </c>
      <c r="O3023">
        <v>9</v>
      </c>
      <c r="P3023">
        <v>4</v>
      </c>
      <c r="Z3023">
        <v>9</v>
      </c>
      <c r="AA3023">
        <v>0</v>
      </c>
      <c r="AB3023">
        <v>0</v>
      </c>
    </row>
    <row r="3024" spans="1:28" x14ac:dyDescent="0.25">
      <c r="A3024">
        <v>2006</v>
      </c>
      <c r="B3024">
        <v>193</v>
      </c>
      <c r="C3024" t="s">
        <v>1559</v>
      </c>
      <c r="D3024" t="str">
        <f>IFERROR(INDEX('Draft Master List'!E:F,MATCH(C3024,'Draft Master List'!E:E,0),2),"N/A")</f>
        <v>N/A</v>
      </c>
      <c r="E3024" t="s">
        <v>6</v>
      </c>
      <c r="F3024">
        <v>26</v>
      </c>
      <c r="G3024" t="s">
        <v>643</v>
      </c>
      <c r="H3024">
        <v>12</v>
      </c>
      <c r="I3024">
        <v>1</v>
      </c>
      <c r="J3024">
        <v>4</v>
      </c>
      <c r="K3024">
        <v>18</v>
      </c>
      <c r="L3024">
        <v>0</v>
      </c>
      <c r="M3024">
        <v>11</v>
      </c>
      <c r="N3024">
        <v>4.5</v>
      </c>
      <c r="O3024">
        <v>1.5</v>
      </c>
      <c r="P3024">
        <v>0.3</v>
      </c>
      <c r="Q3024">
        <v>6</v>
      </c>
      <c r="R3024">
        <v>5</v>
      </c>
      <c r="S3024">
        <v>23</v>
      </c>
      <c r="T3024">
        <v>4.5999999999999996</v>
      </c>
      <c r="U3024">
        <v>0</v>
      </c>
      <c r="V3024">
        <v>8</v>
      </c>
      <c r="W3024">
        <v>0.4</v>
      </c>
      <c r="X3024">
        <v>1.9</v>
      </c>
      <c r="Y3024" s="2">
        <v>0.83299999999999996</v>
      </c>
      <c r="Z3024">
        <v>41</v>
      </c>
      <c r="AA3024">
        <v>0</v>
      </c>
      <c r="AB3024">
        <v>4</v>
      </c>
    </row>
    <row r="3025" spans="1:28" x14ac:dyDescent="0.25">
      <c r="A3025">
        <v>2006</v>
      </c>
      <c r="B3025">
        <v>194</v>
      </c>
      <c r="C3025" t="s">
        <v>1495</v>
      </c>
      <c r="D3025" t="str">
        <f>IFERROR(INDEX('Draft Master List'!E:F,MATCH(C3025,'Draft Master List'!E:E,0),2),"N/A")</f>
        <v>N/A</v>
      </c>
      <c r="E3025" t="s">
        <v>13</v>
      </c>
      <c r="F3025">
        <v>26</v>
      </c>
      <c r="H3025">
        <v>3</v>
      </c>
      <c r="I3025">
        <v>0</v>
      </c>
      <c r="J3025">
        <v>4</v>
      </c>
      <c r="K3025">
        <v>25</v>
      </c>
      <c r="L3025">
        <v>0</v>
      </c>
      <c r="M3025">
        <v>15</v>
      </c>
      <c r="N3025">
        <v>6.3</v>
      </c>
      <c r="O3025">
        <v>8.3000000000000007</v>
      </c>
      <c r="P3025">
        <v>1.3</v>
      </c>
      <c r="Z3025">
        <v>25</v>
      </c>
      <c r="AA3025">
        <v>0</v>
      </c>
      <c r="AB3025">
        <v>0</v>
      </c>
    </row>
    <row r="3026" spans="1:28" x14ac:dyDescent="0.25">
      <c r="A3026">
        <v>2006</v>
      </c>
      <c r="B3026">
        <v>195</v>
      </c>
      <c r="C3026" t="s">
        <v>621</v>
      </c>
      <c r="D3026" t="str">
        <f>IFERROR(INDEX('Draft Master List'!E:F,MATCH(C3026,'Draft Master List'!E:E,0),2),"N/A")</f>
        <v>N/A</v>
      </c>
      <c r="E3026" t="s">
        <v>14</v>
      </c>
      <c r="F3026">
        <v>29</v>
      </c>
      <c r="G3026" t="s">
        <v>62</v>
      </c>
      <c r="H3026">
        <v>4</v>
      </c>
      <c r="I3026">
        <v>2</v>
      </c>
      <c r="J3026">
        <v>4</v>
      </c>
      <c r="K3026">
        <v>3</v>
      </c>
      <c r="L3026">
        <v>0</v>
      </c>
      <c r="M3026">
        <v>4</v>
      </c>
      <c r="N3026">
        <v>0.8</v>
      </c>
      <c r="O3026">
        <v>0.8</v>
      </c>
      <c r="P3026">
        <v>1</v>
      </c>
      <c r="Z3026">
        <v>3</v>
      </c>
      <c r="AA3026">
        <v>0</v>
      </c>
      <c r="AB3026">
        <v>2</v>
      </c>
    </row>
    <row r="3027" spans="1:28" x14ac:dyDescent="0.25">
      <c r="A3027">
        <v>2006</v>
      </c>
      <c r="B3027">
        <v>196</v>
      </c>
      <c r="C3027" t="s">
        <v>1496</v>
      </c>
      <c r="D3027" t="str">
        <f>IFERROR(INDEX('Draft Master List'!E:F,MATCH(C3027,'Draft Master List'!E:E,0),2),"N/A")</f>
        <v>N/A</v>
      </c>
      <c r="E3027" t="s">
        <v>29</v>
      </c>
      <c r="F3027">
        <v>26</v>
      </c>
      <c r="G3027" t="s">
        <v>77</v>
      </c>
      <c r="H3027">
        <v>13</v>
      </c>
      <c r="I3027">
        <v>1</v>
      </c>
      <c r="J3027">
        <v>4</v>
      </c>
      <c r="K3027">
        <v>13</v>
      </c>
      <c r="L3027">
        <v>0</v>
      </c>
      <c r="M3027">
        <v>15</v>
      </c>
      <c r="N3027">
        <v>3.3</v>
      </c>
      <c r="O3027">
        <v>1</v>
      </c>
      <c r="P3027">
        <v>0.3</v>
      </c>
      <c r="Q3027">
        <v>48</v>
      </c>
      <c r="R3027">
        <v>34</v>
      </c>
      <c r="S3027">
        <v>410</v>
      </c>
      <c r="T3027">
        <v>12.1</v>
      </c>
      <c r="U3027">
        <v>2</v>
      </c>
      <c r="V3027">
        <v>52</v>
      </c>
      <c r="W3027">
        <v>2.6</v>
      </c>
      <c r="X3027">
        <v>31.5</v>
      </c>
      <c r="Y3027" s="2">
        <v>0.70799999999999996</v>
      </c>
      <c r="Z3027">
        <v>423</v>
      </c>
      <c r="AA3027">
        <v>2</v>
      </c>
      <c r="AB3027">
        <v>0</v>
      </c>
    </row>
    <row r="3028" spans="1:28" x14ac:dyDescent="0.25">
      <c r="A3028">
        <v>2006</v>
      </c>
      <c r="B3028">
        <v>197</v>
      </c>
      <c r="C3028" t="s">
        <v>625</v>
      </c>
      <c r="D3028" t="str">
        <f>IFERROR(INDEX('Draft Master List'!E:F,MATCH(C3028,'Draft Master List'!E:E,0),2),"N/A")</f>
        <v>N/A</v>
      </c>
      <c r="E3028" t="s">
        <v>23</v>
      </c>
      <c r="F3028">
        <v>28</v>
      </c>
      <c r="H3028">
        <v>4</v>
      </c>
      <c r="I3028">
        <v>0</v>
      </c>
      <c r="J3028">
        <v>4</v>
      </c>
      <c r="K3028">
        <v>5</v>
      </c>
      <c r="L3028">
        <v>0</v>
      </c>
      <c r="M3028">
        <v>7</v>
      </c>
      <c r="N3028">
        <v>1.3</v>
      </c>
      <c r="O3028">
        <v>1.3</v>
      </c>
      <c r="P3028">
        <v>1</v>
      </c>
      <c r="Z3028">
        <v>5</v>
      </c>
      <c r="AA3028">
        <v>0</v>
      </c>
      <c r="AB3028">
        <v>0</v>
      </c>
    </row>
    <row r="3029" spans="1:28" x14ac:dyDescent="0.25">
      <c r="A3029">
        <v>2006</v>
      </c>
      <c r="B3029">
        <v>198</v>
      </c>
      <c r="C3029" t="s">
        <v>605</v>
      </c>
      <c r="D3029" t="str">
        <f>IFERROR(INDEX('Draft Master List'!E:F,MATCH(C3029,'Draft Master List'!E:E,0),2),"N/A")</f>
        <v>N/A</v>
      </c>
      <c r="E3029" t="s">
        <v>14</v>
      </c>
      <c r="F3029">
        <v>26</v>
      </c>
      <c r="G3029" t="s">
        <v>62</v>
      </c>
      <c r="H3029">
        <v>3</v>
      </c>
      <c r="I3029">
        <v>3</v>
      </c>
      <c r="J3029">
        <v>4</v>
      </c>
      <c r="K3029">
        <v>7</v>
      </c>
      <c r="L3029">
        <v>1</v>
      </c>
      <c r="M3029">
        <v>3</v>
      </c>
      <c r="N3029">
        <v>1.8</v>
      </c>
      <c r="O3029">
        <v>2.2999999999999998</v>
      </c>
      <c r="P3029">
        <v>1.3</v>
      </c>
      <c r="Z3029">
        <v>7</v>
      </c>
      <c r="AA3029">
        <v>1</v>
      </c>
      <c r="AB3029">
        <v>0</v>
      </c>
    </row>
    <row r="3030" spans="1:28" x14ac:dyDescent="0.25">
      <c r="A3030">
        <v>2006</v>
      </c>
      <c r="B3030">
        <v>199</v>
      </c>
      <c r="C3030" t="s">
        <v>1389</v>
      </c>
      <c r="D3030" t="str">
        <f>IFERROR(INDEX('Draft Master List'!E:F,MATCH(C3030,'Draft Master List'!E:E,0),2),"N/A")</f>
        <v>N/A</v>
      </c>
      <c r="E3030" t="s">
        <v>0</v>
      </c>
      <c r="F3030">
        <v>31</v>
      </c>
      <c r="G3030" t="s">
        <v>643</v>
      </c>
      <c r="H3030">
        <v>12</v>
      </c>
      <c r="I3030">
        <v>1</v>
      </c>
      <c r="J3030">
        <v>4</v>
      </c>
      <c r="K3030">
        <v>11</v>
      </c>
      <c r="L3030">
        <v>0</v>
      </c>
      <c r="M3030">
        <v>4</v>
      </c>
      <c r="N3030">
        <v>2.8</v>
      </c>
      <c r="O3030">
        <v>0.9</v>
      </c>
      <c r="P3030">
        <v>0.3</v>
      </c>
      <c r="Q3030">
        <v>28</v>
      </c>
      <c r="R3030">
        <v>19</v>
      </c>
      <c r="S3030">
        <v>190</v>
      </c>
      <c r="T3030">
        <v>10</v>
      </c>
      <c r="U3030">
        <v>0</v>
      </c>
      <c r="V3030">
        <v>48</v>
      </c>
      <c r="W3030">
        <v>1.6</v>
      </c>
      <c r="X3030">
        <v>15.8</v>
      </c>
      <c r="Y3030" s="2">
        <v>0.67900000000000005</v>
      </c>
      <c r="Z3030">
        <v>201</v>
      </c>
      <c r="AA3030">
        <v>0</v>
      </c>
      <c r="AB3030">
        <v>0</v>
      </c>
    </row>
    <row r="3031" spans="1:28" x14ac:dyDescent="0.25">
      <c r="A3031">
        <v>2006</v>
      </c>
      <c r="B3031">
        <v>200</v>
      </c>
      <c r="C3031" t="s">
        <v>631</v>
      </c>
      <c r="D3031" t="str">
        <f>IFERROR(INDEX('Draft Master List'!E:F,MATCH(C3031,'Draft Master List'!E:E,0),2),"N/A")</f>
        <v>N/A</v>
      </c>
      <c r="E3031" t="s">
        <v>16</v>
      </c>
      <c r="F3031">
        <v>27</v>
      </c>
      <c r="H3031">
        <v>2</v>
      </c>
      <c r="I3031">
        <v>0</v>
      </c>
      <c r="J3031">
        <v>4</v>
      </c>
      <c r="K3031">
        <v>29</v>
      </c>
      <c r="L3031">
        <v>0</v>
      </c>
      <c r="M3031">
        <v>11</v>
      </c>
      <c r="N3031">
        <v>7.3</v>
      </c>
      <c r="O3031">
        <v>14.5</v>
      </c>
      <c r="P3031">
        <v>2</v>
      </c>
      <c r="Z3031">
        <v>29</v>
      </c>
      <c r="AA3031">
        <v>0</v>
      </c>
      <c r="AB3031">
        <v>1</v>
      </c>
    </row>
    <row r="3032" spans="1:28" x14ac:dyDescent="0.25">
      <c r="A3032">
        <v>2006</v>
      </c>
      <c r="B3032">
        <v>201</v>
      </c>
      <c r="C3032" t="s">
        <v>635</v>
      </c>
      <c r="D3032" t="str">
        <f>IFERROR(INDEX('Draft Master List'!E:F,MATCH(C3032,'Draft Master List'!E:E,0),2),"N/A")</f>
        <v>N/A</v>
      </c>
      <c r="E3032" t="s">
        <v>22</v>
      </c>
      <c r="F3032">
        <v>34</v>
      </c>
      <c r="G3032" t="s">
        <v>62</v>
      </c>
      <c r="H3032">
        <v>3</v>
      </c>
      <c r="I3032">
        <v>3</v>
      </c>
      <c r="J3032">
        <v>4</v>
      </c>
      <c r="K3032">
        <v>16</v>
      </c>
      <c r="L3032">
        <v>0</v>
      </c>
      <c r="M3032">
        <v>13</v>
      </c>
      <c r="N3032">
        <v>4</v>
      </c>
      <c r="O3032">
        <v>5.3</v>
      </c>
      <c r="P3032">
        <v>1.3</v>
      </c>
      <c r="Z3032">
        <v>16</v>
      </c>
      <c r="AA3032">
        <v>0</v>
      </c>
      <c r="AB3032">
        <v>2</v>
      </c>
    </row>
    <row r="3033" spans="1:28" x14ac:dyDescent="0.25">
      <c r="A3033">
        <v>2006</v>
      </c>
      <c r="B3033">
        <v>202</v>
      </c>
      <c r="C3033" t="s">
        <v>612</v>
      </c>
      <c r="D3033" t="str">
        <f>IFERROR(INDEX('Draft Master List'!E:F,MATCH(C3033,'Draft Master List'!E:E,0),2),"N/A")</f>
        <v>N/A</v>
      </c>
      <c r="E3033" t="s">
        <v>15</v>
      </c>
      <c r="F3033">
        <v>30</v>
      </c>
      <c r="H3033">
        <v>4</v>
      </c>
      <c r="I3033">
        <v>0</v>
      </c>
      <c r="J3033">
        <v>4</v>
      </c>
      <c r="K3033">
        <v>-12</v>
      </c>
      <c r="L3033">
        <v>0</v>
      </c>
      <c r="M3033">
        <v>-1</v>
      </c>
      <c r="N3033">
        <v>-3</v>
      </c>
      <c r="O3033">
        <v>-3</v>
      </c>
      <c r="P3033">
        <v>1</v>
      </c>
      <c r="Z3033">
        <v>-12</v>
      </c>
      <c r="AA3033">
        <v>0</v>
      </c>
      <c r="AB3033">
        <v>0</v>
      </c>
    </row>
    <row r="3034" spans="1:28" x14ac:dyDescent="0.25">
      <c r="A3034">
        <v>2006</v>
      </c>
      <c r="B3034">
        <v>203</v>
      </c>
      <c r="C3034" t="s">
        <v>1560</v>
      </c>
      <c r="D3034" t="str">
        <f>IFERROR(INDEX('Draft Master List'!E:F,MATCH(C3034,'Draft Master List'!E:E,0),2),"N/A")</f>
        <v>N/A</v>
      </c>
      <c r="E3034" t="s">
        <v>4</v>
      </c>
      <c r="F3034">
        <v>25</v>
      </c>
      <c r="H3034">
        <v>1</v>
      </c>
      <c r="I3034">
        <v>0</v>
      </c>
      <c r="J3034">
        <v>3</v>
      </c>
      <c r="K3034">
        <v>5</v>
      </c>
      <c r="L3034">
        <v>0</v>
      </c>
      <c r="M3034">
        <v>3</v>
      </c>
      <c r="N3034">
        <v>1.7</v>
      </c>
      <c r="O3034">
        <v>5</v>
      </c>
      <c r="P3034">
        <v>3</v>
      </c>
      <c r="Z3034">
        <v>5</v>
      </c>
      <c r="AA3034">
        <v>0</v>
      </c>
      <c r="AB3034">
        <v>0</v>
      </c>
    </row>
    <row r="3035" spans="1:28" x14ac:dyDescent="0.25">
      <c r="A3035">
        <v>2006</v>
      </c>
      <c r="B3035">
        <v>204</v>
      </c>
      <c r="C3035" t="s">
        <v>642</v>
      </c>
      <c r="D3035" t="str">
        <f>IFERROR(INDEX('Draft Master List'!E:F,MATCH(C3035,'Draft Master List'!E:E,0),2),"N/A")</f>
        <v>N/A</v>
      </c>
      <c r="E3035" t="s">
        <v>33</v>
      </c>
      <c r="F3035">
        <v>30</v>
      </c>
      <c r="G3035" t="s">
        <v>74</v>
      </c>
      <c r="H3035">
        <v>14</v>
      </c>
      <c r="I3035">
        <v>13</v>
      </c>
      <c r="J3035">
        <v>3</v>
      </c>
      <c r="K3035">
        <v>19</v>
      </c>
      <c r="L3035">
        <v>0</v>
      </c>
      <c r="M3035">
        <v>18</v>
      </c>
      <c r="N3035">
        <v>6.3</v>
      </c>
      <c r="O3035">
        <v>1.4</v>
      </c>
      <c r="P3035">
        <v>0.2</v>
      </c>
      <c r="Q3035">
        <v>90</v>
      </c>
      <c r="R3035">
        <v>55</v>
      </c>
      <c r="S3035">
        <v>747</v>
      </c>
      <c r="T3035">
        <v>13.6</v>
      </c>
      <c r="U3035">
        <v>6</v>
      </c>
      <c r="V3035">
        <v>52</v>
      </c>
      <c r="W3035">
        <v>3.9</v>
      </c>
      <c r="X3035">
        <v>53.4</v>
      </c>
      <c r="Y3035" s="2">
        <v>0.61099999999999999</v>
      </c>
      <c r="Z3035">
        <v>766</v>
      </c>
      <c r="AA3035">
        <v>6</v>
      </c>
      <c r="AB3035">
        <v>0</v>
      </c>
    </row>
    <row r="3036" spans="1:28" x14ac:dyDescent="0.25">
      <c r="A3036">
        <v>2006</v>
      </c>
      <c r="B3036">
        <v>205</v>
      </c>
      <c r="C3036" t="s">
        <v>1404</v>
      </c>
      <c r="D3036" t="str">
        <f>IFERROR(INDEX('Draft Master List'!E:F,MATCH(C3036,'Draft Master List'!E:E,0),2),"N/A")</f>
        <v>N/A</v>
      </c>
      <c r="E3036" t="s">
        <v>6</v>
      </c>
      <c r="F3036">
        <v>25</v>
      </c>
      <c r="G3036" t="s">
        <v>74</v>
      </c>
      <c r="H3036">
        <v>16</v>
      </c>
      <c r="I3036">
        <v>15</v>
      </c>
      <c r="J3036">
        <v>3</v>
      </c>
      <c r="K3036">
        <v>24</v>
      </c>
      <c r="L3036">
        <v>1</v>
      </c>
      <c r="M3036">
        <v>15</v>
      </c>
      <c r="N3036">
        <v>8</v>
      </c>
      <c r="O3036">
        <v>1.5</v>
      </c>
      <c r="P3036">
        <v>0.2</v>
      </c>
      <c r="Q3036">
        <v>88</v>
      </c>
      <c r="R3036">
        <v>46</v>
      </c>
      <c r="S3036">
        <v>816</v>
      </c>
      <c r="T3036">
        <v>17.7</v>
      </c>
      <c r="U3036">
        <v>8</v>
      </c>
      <c r="V3036">
        <v>60</v>
      </c>
      <c r="W3036">
        <v>2.9</v>
      </c>
      <c r="X3036">
        <v>51</v>
      </c>
      <c r="Y3036" s="2">
        <v>0.52300000000000002</v>
      </c>
      <c r="Z3036">
        <v>840</v>
      </c>
      <c r="AA3036">
        <v>9</v>
      </c>
      <c r="AB3036">
        <v>0</v>
      </c>
    </row>
    <row r="3037" spans="1:28" x14ac:dyDescent="0.25">
      <c r="A3037">
        <v>2006</v>
      </c>
      <c r="B3037">
        <v>206</v>
      </c>
      <c r="C3037" t="s">
        <v>1561</v>
      </c>
      <c r="D3037" t="str">
        <f>IFERROR(INDEX('Draft Master List'!E:F,MATCH(C3037,'Draft Master List'!E:E,0),2),"N/A")</f>
        <v>N/A</v>
      </c>
      <c r="E3037" t="s">
        <v>20</v>
      </c>
      <c r="F3037">
        <v>25</v>
      </c>
      <c r="H3037">
        <v>3</v>
      </c>
      <c r="I3037">
        <v>0</v>
      </c>
      <c r="J3037">
        <v>3</v>
      </c>
      <c r="K3037">
        <v>4</v>
      </c>
      <c r="L3037">
        <v>1</v>
      </c>
      <c r="M3037">
        <v>3</v>
      </c>
      <c r="N3037">
        <v>1.3</v>
      </c>
      <c r="O3037">
        <v>1.3</v>
      </c>
      <c r="P3037">
        <v>1</v>
      </c>
      <c r="Z3037">
        <v>4</v>
      </c>
      <c r="AA3037">
        <v>1</v>
      </c>
      <c r="AB3037">
        <v>0</v>
      </c>
    </row>
    <row r="3038" spans="1:28" x14ac:dyDescent="0.25">
      <c r="A3038">
        <v>2006</v>
      </c>
      <c r="B3038">
        <v>207</v>
      </c>
      <c r="C3038" t="s">
        <v>1562</v>
      </c>
      <c r="D3038" t="str">
        <f>IFERROR(INDEX('Draft Master List'!E:F,MATCH(C3038,'Draft Master List'!E:E,0),2),"N/A")</f>
        <v>N/A</v>
      </c>
      <c r="E3038" t="s">
        <v>26</v>
      </c>
      <c r="F3038">
        <v>25</v>
      </c>
      <c r="H3038">
        <v>2</v>
      </c>
      <c r="I3038">
        <v>0</v>
      </c>
      <c r="J3038">
        <v>3</v>
      </c>
      <c r="K3038">
        <v>9</v>
      </c>
      <c r="L3038">
        <v>0</v>
      </c>
      <c r="M3038">
        <v>5</v>
      </c>
      <c r="N3038">
        <v>3</v>
      </c>
      <c r="O3038">
        <v>4.5</v>
      </c>
      <c r="P3038">
        <v>1.5</v>
      </c>
      <c r="Z3038">
        <v>9</v>
      </c>
      <c r="AA3038">
        <v>0</v>
      </c>
      <c r="AB3038">
        <v>0</v>
      </c>
    </row>
    <row r="3039" spans="1:28" x14ac:dyDescent="0.25">
      <c r="A3039">
        <v>2006</v>
      </c>
      <c r="B3039">
        <v>208</v>
      </c>
      <c r="C3039" t="s">
        <v>1489</v>
      </c>
      <c r="D3039" t="str">
        <f>IFERROR(INDEX('Draft Master List'!E:F,MATCH(C3039,'Draft Master List'!E:E,0),2),"N/A")</f>
        <v>N/A</v>
      </c>
      <c r="E3039" t="s">
        <v>23</v>
      </c>
      <c r="F3039">
        <v>27</v>
      </c>
      <c r="G3039" t="s">
        <v>732</v>
      </c>
      <c r="H3039">
        <v>11</v>
      </c>
      <c r="I3039">
        <v>6</v>
      </c>
      <c r="J3039">
        <v>3</v>
      </c>
      <c r="K3039">
        <v>18</v>
      </c>
      <c r="L3039">
        <v>0</v>
      </c>
      <c r="M3039">
        <v>14</v>
      </c>
      <c r="N3039">
        <v>6</v>
      </c>
      <c r="O3039">
        <v>1.6</v>
      </c>
      <c r="P3039">
        <v>0.3</v>
      </c>
      <c r="Q3039">
        <v>26</v>
      </c>
      <c r="R3039">
        <v>18</v>
      </c>
      <c r="S3039">
        <v>107</v>
      </c>
      <c r="T3039">
        <v>5.9</v>
      </c>
      <c r="U3039">
        <v>0</v>
      </c>
      <c r="V3039">
        <v>15</v>
      </c>
      <c r="W3039">
        <v>1.6</v>
      </c>
      <c r="X3039">
        <v>9.6999999999999993</v>
      </c>
      <c r="Y3039" s="2">
        <v>0.69199999999999995</v>
      </c>
      <c r="Z3039">
        <v>125</v>
      </c>
      <c r="AA3039">
        <v>0</v>
      </c>
      <c r="AB3039">
        <v>2</v>
      </c>
    </row>
    <row r="3040" spans="1:28" x14ac:dyDescent="0.25">
      <c r="A3040">
        <v>2006</v>
      </c>
      <c r="B3040">
        <v>209</v>
      </c>
      <c r="C3040" t="s">
        <v>524</v>
      </c>
      <c r="D3040" t="str">
        <f>IFERROR(INDEX('Draft Master List'!E:F,MATCH(C3040,'Draft Master List'!E:E,0),2),"N/A")</f>
        <v>852006</v>
      </c>
      <c r="E3040" t="s">
        <v>25</v>
      </c>
      <c r="F3040">
        <v>23</v>
      </c>
      <c r="H3040">
        <v>2</v>
      </c>
      <c r="I3040">
        <v>0</v>
      </c>
      <c r="J3040">
        <v>3</v>
      </c>
      <c r="K3040">
        <v>-3</v>
      </c>
      <c r="L3040">
        <v>0</v>
      </c>
      <c r="M3040">
        <v>-1</v>
      </c>
      <c r="N3040">
        <v>-1</v>
      </c>
      <c r="O3040">
        <v>-1.5</v>
      </c>
      <c r="P3040">
        <v>1.5</v>
      </c>
      <c r="Z3040">
        <v>-3</v>
      </c>
      <c r="AA3040">
        <v>0</v>
      </c>
      <c r="AB3040">
        <v>0</v>
      </c>
    </row>
    <row r="3041" spans="1:28" x14ac:dyDescent="0.25">
      <c r="A3041">
        <v>2006</v>
      </c>
      <c r="B3041">
        <v>210</v>
      </c>
      <c r="C3041" t="s">
        <v>567</v>
      </c>
      <c r="D3041" t="str">
        <f>IFERROR(INDEX('Draft Master List'!E:F,MATCH(C3041,'Draft Master List'!E:E,0),2),"N/A")</f>
        <v>N/A</v>
      </c>
      <c r="E3041" t="s">
        <v>64</v>
      </c>
      <c r="F3041">
        <v>23</v>
      </c>
      <c r="G3041" t="s">
        <v>74</v>
      </c>
      <c r="H3041">
        <v>16</v>
      </c>
      <c r="I3041">
        <v>15</v>
      </c>
      <c r="J3041">
        <v>3</v>
      </c>
      <c r="K3041">
        <v>7</v>
      </c>
      <c r="L3041">
        <v>0</v>
      </c>
      <c r="M3041">
        <v>8</v>
      </c>
      <c r="N3041">
        <v>2.2999999999999998</v>
      </c>
      <c r="O3041">
        <v>0.4</v>
      </c>
      <c r="P3041">
        <v>0.2</v>
      </c>
      <c r="Q3041">
        <v>125</v>
      </c>
      <c r="R3041">
        <v>61</v>
      </c>
      <c r="S3041">
        <v>884</v>
      </c>
      <c r="T3041">
        <v>14.5</v>
      </c>
      <c r="U3041">
        <v>6</v>
      </c>
      <c r="V3041">
        <v>75</v>
      </c>
      <c r="W3041">
        <v>3.8</v>
      </c>
      <c r="X3041">
        <v>55.3</v>
      </c>
      <c r="Y3041" s="2">
        <v>0.48799999999999999</v>
      </c>
      <c r="Z3041">
        <v>891</v>
      </c>
      <c r="AA3041">
        <v>6</v>
      </c>
      <c r="AB3041">
        <v>0</v>
      </c>
    </row>
    <row r="3042" spans="1:28" x14ac:dyDescent="0.25">
      <c r="A3042">
        <v>2006</v>
      </c>
      <c r="B3042">
        <v>211</v>
      </c>
      <c r="C3042" t="s">
        <v>31</v>
      </c>
      <c r="D3042" t="str">
        <f>IFERROR(INDEX('Draft Master List'!E:F,MATCH(C3042,'Draft Master List'!E:E,0),2),"N/A")</f>
        <v>N/A</v>
      </c>
      <c r="E3042" t="s">
        <v>223</v>
      </c>
      <c r="F3042">
        <v>24</v>
      </c>
      <c r="H3042">
        <v>1</v>
      </c>
      <c r="I3042">
        <v>0</v>
      </c>
      <c r="J3042">
        <v>3</v>
      </c>
      <c r="K3042">
        <v>0</v>
      </c>
      <c r="L3042">
        <v>0</v>
      </c>
      <c r="M3042">
        <v>2</v>
      </c>
      <c r="N3042">
        <v>0</v>
      </c>
      <c r="O3042">
        <v>0</v>
      </c>
      <c r="P3042">
        <v>3</v>
      </c>
      <c r="Z3042">
        <v>0</v>
      </c>
      <c r="AA3042">
        <v>0</v>
      </c>
      <c r="AB3042">
        <v>0</v>
      </c>
    </row>
    <row r="3043" spans="1:28" x14ac:dyDescent="0.25">
      <c r="A3043">
        <v>2006</v>
      </c>
      <c r="B3043">
        <v>212</v>
      </c>
      <c r="C3043" t="s">
        <v>1563</v>
      </c>
      <c r="D3043" t="str">
        <f>IFERROR(INDEX('Draft Master List'!E:F,MATCH(C3043,'Draft Master List'!E:E,0),2),"N/A")</f>
        <v>N/A</v>
      </c>
      <c r="E3043" t="s">
        <v>27</v>
      </c>
      <c r="F3043">
        <v>32</v>
      </c>
      <c r="G3043" t="s">
        <v>74</v>
      </c>
      <c r="H3043">
        <v>15</v>
      </c>
      <c r="I3043">
        <v>14</v>
      </c>
      <c r="J3043">
        <v>3</v>
      </c>
      <c r="K3043">
        <v>11</v>
      </c>
      <c r="L3043">
        <v>0</v>
      </c>
      <c r="M3043">
        <v>22</v>
      </c>
      <c r="N3043">
        <v>3.7</v>
      </c>
      <c r="O3043">
        <v>0.7</v>
      </c>
      <c r="P3043">
        <v>0.2</v>
      </c>
      <c r="Q3043">
        <v>111</v>
      </c>
      <c r="R3043">
        <v>70</v>
      </c>
      <c r="S3043">
        <v>1047</v>
      </c>
      <c r="T3043">
        <v>15</v>
      </c>
      <c r="U3043">
        <v>6</v>
      </c>
      <c r="V3043">
        <v>54</v>
      </c>
      <c r="W3043">
        <v>4.7</v>
      </c>
      <c r="X3043">
        <v>69.8</v>
      </c>
      <c r="Y3043" s="2">
        <v>0.63100000000000001</v>
      </c>
      <c r="Z3043">
        <v>1058</v>
      </c>
      <c r="AA3043">
        <v>6</v>
      </c>
      <c r="AB3043">
        <v>0</v>
      </c>
    </row>
    <row r="3044" spans="1:28" x14ac:dyDescent="0.25">
      <c r="A3044">
        <v>2006</v>
      </c>
      <c r="B3044">
        <v>213</v>
      </c>
      <c r="C3044" t="s">
        <v>705</v>
      </c>
      <c r="D3044" t="str">
        <f>IFERROR(INDEX('Draft Master List'!E:F,MATCH(C3044,'Draft Master List'!E:E,0),2),"N/A")</f>
        <v>N/A</v>
      </c>
      <c r="E3044" t="s">
        <v>25</v>
      </c>
      <c r="F3044">
        <v>28</v>
      </c>
      <c r="H3044">
        <v>15</v>
      </c>
      <c r="I3044">
        <v>0</v>
      </c>
      <c r="J3044">
        <v>3</v>
      </c>
      <c r="K3044">
        <v>11</v>
      </c>
      <c r="L3044">
        <v>0</v>
      </c>
      <c r="M3044">
        <v>9</v>
      </c>
      <c r="N3044">
        <v>3.7</v>
      </c>
      <c r="O3044">
        <v>0.7</v>
      </c>
      <c r="P3044">
        <v>0.2</v>
      </c>
      <c r="Q3044">
        <v>40</v>
      </c>
      <c r="R3044">
        <v>26</v>
      </c>
      <c r="S3044">
        <v>204</v>
      </c>
      <c r="T3044">
        <v>7.8</v>
      </c>
      <c r="U3044">
        <v>2</v>
      </c>
      <c r="V3044">
        <v>19</v>
      </c>
      <c r="W3044">
        <v>1.7</v>
      </c>
      <c r="X3044">
        <v>13.6</v>
      </c>
      <c r="Y3044" s="2">
        <v>0.65</v>
      </c>
      <c r="Z3044">
        <v>215</v>
      </c>
      <c r="AA3044">
        <v>2</v>
      </c>
      <c r="AB3044">
        <v>2</v>
      </c>
    </row>
    <row r="3045" spans="1:28" x14ac:dyDescent="0.25">
      <c r="A3045">
        <v>2006</v>
      </c>
      <c r="B3045">
        <v>214</v>
      </c>
      <c r="C3045" t="s">
        <v>1564</v>
      </c>
      <c r="D3045" t="str">
        <f>IFERROR(INDEX('Draft Master List'!E:F,MATCH(C3045,'Draft Master List'!E:E,0),2),"N/A")</f>
        <v>N/A</v>
      </c>
      <c r="E3045" t="s">
        <v>223</v>
      </c>
      <c r="F3045">
        <v>27</v>
      </c>
      <c r="H3045">
        <v>7</v>
      </c>
      <c r="I3045">
        <v>0</v>
      </c>
      <c r="J3045">
        <v>3</v>
      </c>
      <c r="K3045">
        <v>9</v>
      </c>
      <c r="L3045">
        <v>0</v>
      </c>
      <c r="M3045">
        <v>9</v>
      </c>
      <c r="N3045">
        <v>3</v>
      </c>
      <c r="O3045">
        <v>1.3</v>
      </c>
      <c r="P3045">
        <v>0.4</v>
      </c>
      <c r="Q3045">
        <v>1</v>
      </c>
      <c r="R3045">
        <v>1</v>
      </c>
      <c r="S3045">
        <v>10</v>
      </c>
      <c r="T3045">
        <v>10</v>
      </c>
      <c r="U3045">
        <v>0</v>
      </c>
      <c r="V3045">
        <v>10</v>
      </c>
      <c r="W3045">
        <v>0.1</v>
      </c>
      <c r="X3045">
        <v>1.4</v>
      </c>
      <c r="Y3045" s="2">
        <v>1</v>
      </c>
      <c r="Z3045">
        <v>19</v>
      </c>
      <c r="AA3045">
        <v>0</v>
      </c>
      <c r="AB3045">
        <v>0</v>
      </c>
    </row>
    <row r="3046" spans="1:28" x14ac:dyDescent="0.25">
      <c r="A3046">
        <v>2006</v>
      </c>
      <c r="B3046">
        <v>215</v>
      </c>
      <c r="C3046" t="s">
        <v>1462</v>
      </c>
      <c r="D3046" t="str">
        <f>IFERROR(INDEX('Draft Master List'!E:F,MATCH(C3046,'Draft Master List'!E:E,0),2),"N/A")</f>
        <v>N/A</v>
      </c>
      <c r="E3046" t="s">
        <v>15</v>
      </c>
      <c r="F3046">
        <v>29</v>
      </c>
      <c r="G3046" t="s">
        <v>74</v>
      </c>
      <c r="H3046">
        <v>14</v>
      </c>
      <c r="I3046">
        <v>13</v>
      </c>
      <c r="J3046">
        <v>3</v>
      </c>
      <c r="K3046">
        <v>6</v>
      </c>
      <c r="L3046">
        <v>0</v>
      </c>
      <c r="M3046">
        <v>13</v>
      </c>
      <c r="N3046">
        <v>2</v>
      </c>
      <c r="O3046">
        <v>0.4</v>
      </c>
      <c r="P3046">
        <v>0.2</v>
      </c>
      <c r="Q3046">
        <v>132</v>
      </c>
      <c r="R3046">
        <v>90</v>
      </c>
      <c r="S3046">
        <v>1081</v>
      </c>
      <c r="T3046">
        <v>12</v>
      </c>
      <c r="U3046">
        <v>9</v>
      </c>
      <c r="V3046">
        <v>40</v>
      </c>
      <c r="W3046">
        <v>6.4</v>
      </c>
      <c r="X3046">
        <v>77.2</v>
      </c>
      <c r="Y3046" s="2">
        <v>0.68200000000000005</v>
      </c>
      <c r="Z3046">
        <v>1087</v>
      </c>
      <c r="AA3046">
        <v>9</v>
      </c>
      <c r="AB3046">
        <v>0</v>
      </c>
    </row>
    <row r="3047" spans="1:28" x14ac:dyDescent="0.25">
      <c r="A3047">
        <v>2006</v>
      </c>
      <c r="B3047">
        <v>216</v>
      </c>
      <c r="C3047" t="s">
        <v>1232</v>
      </c>
      <c r="D3047" t="str">
        <f>IFERROR(INDEX('Draft Master List'!E:F,MATCH(C3047,'Draft Master List'!E:E,0),2),"N/A")</f>
        <v>N/A</v>
      </c>
      <c r="E3047" t="s">
        <v>13</v>
      </c>
      <c r="F3047">
        <v>23</v>
      </c>
      <c r="G3047" t="s">
        <v>77</v>
      </c>
      <c r="H3047">
        <v>16</v>
      </c>
      <c r="I3047">
        <v>7</v>
      </c>
      <c r="J3047">
        <v>3</v>
      </c>
      <c r="K3047">
        <v>16</v>
      </c>
      <c r="L3047">
        <v>0</v>
      </c>
      <c r="M3047">
        <v>8</v>
      </c>
      <c r="N3047">
        <v>5.3</v>
      </c>
      <c r="O3047">
        <v>1</v>
      </c>
      <c r="P3047">
        <v>0.2</v>
      </c>
      <c r="Q3047">
        <v>56</v>
      </c>
      <c r="R3047">
        <v>27</v>
      </c>
      <c r="S3047">
        <v>453</v>
      </c>
      <c r="T3047">
        <v>16.8</v>
      </c>
      <c r="U3047">
        <v>6</v>
      </c>
      <c r="V3047">
        <v>55</v>
      </c>
      <c r="W3047">
        <v>1.7</v>
      </c>
      <c r="X3047">
        <v>28.3</v>
      </c>
      <c r="Y3047" s="2">
        <v>0.48199999999999998</v>
      </c>
      <c r="Z3047">
        <v>469</v>
      </c>
      <c r="AA3047">
        <v>6</v>
      </c>
      <c r="AB3047">
        <v>0</v>
      </c>
    </row>
    <row r="3048" spans="1:28" x14ac:dyDescent="0.25">
      <c r="A3048">
        <v>2006</v>
      </c>
      <c r="B3048">
        <v>217</v>
      </c>
      <c r="C3048" t="s">
        <v>1315</v>
      </c>
      <c r="D3048" t="str">
        <f>IFERROR(INDEX('Draft Master List'!E:F,MATCH(C3048,'Draft Master List'!E:E,0),2),"N/A")</f>
        <v>N/A</v>
      </c>
      <c r="E3048" t="s">
        <v>23</v>
      </c>
      <c r="F3048">
        <v>25</v>
      </c>
      <c r="G3048" t="s">
        <v>74</v>
      </c>
      <c r="H3048">
        <v>16</v>
      </c>
      <c r="I3048">
        <v>16</v>
      </c>
      <c r="J3048">
        <v>3</v>
      </c>
      <c r="K3048">
        <v>14</v>
      </c>
      <c r="L3048">
        <v>0</v>
      </c>
      <c r="M3048">
        <v>18</v>
      </c>
      <c r="N3048">
        <v>4.7</v>
      </c>
      <c r="O3048">
        <v>0.9</v>
      </c>
      <c r="P3048">
        <v>0.2</v>
      </c>
      <c r="Q3048">
        <v>163</v>
      </c>
      <c r="R3048">
        <v>103</v>
      </c>
      <c r="S3048">
        <v>1147</v>
      </c>
      <c r="T3048">
        <v>11.1</v>
      </c>
      <c r="U3048">
        <v>5</v>
      </c>
      <c r="V3048">
        <v>53</v>
      </c>
      <c r="W3048">
        <v>6.4</v>
      </c>
      <c r="X3048">
        <v>71.7</v>
      </c>
      <c r="Y3048" s="2">
        <v>0.63200000000000001</v>
      </c>
      <c r="Z3048">
        <v>1161</v>
      </c>
      <c r="AA3048">
        <v>5</v>
      </c>
      <c r="AB3048">
        <v>1</v>
      </c>
    </row>
    <row r="3049" spans="1:28" x14ac:dyDescent="0.25">
      <c r="A3049">
        <v>2006</v>
      </c>
      <c r="B3049">
        <v>218</v>
      </c>
      <c r="C3049" t="s">
        <v>655</v>
      </c>
      <c r="D3049" t="str">
        <f>IFERROR(INDEX('Draft Master List'!E:F,MATCH(C3049,'Draft Master List'!E:E,0),2),"N/A")</f>
        <v>N/A</v>
      </c>
      <c r="E3049" t="s">
        <v>33</v>
      </c>
      <c r="F3049">
        <v>27</v>
      </c>
      <c r="G3049" t="s">
        <v>62</v>
      </c>
      <c r="H3049">
        <v>4</v>
      </c>
      <c r="I3049">
        <v>1</v>
      </c>
      <c r="J3049">
        <v>3</v>
      </c>
      <c r="K3049">
        <v>7</v>
      </c>
      <c r="L3049">
        <v>0</v>
      </c>
      <c r="M3049">
        <v>6</v>
      </c>
      <c r="N3049">
        <v>2.2999999999999998</v>
      </c>
      <c r="O3049">
        <v>1.8</v>
      </c>
      <c r="P3049">
        <v>0.8</v>
      </c>
      <c r="Z3049">
        <v>7</v>
      </c>
      <c r="AA3049">
        <v>0</v>
      </c>
      <c r="AB3049">
        <v>0</v>
      </c>
    </row>
    <row r="3050" spans="1:28" x14ac:dyDescent="0.25">
      <c r="A3050">
        <v>2006</v>
      </c>
      <c r="B3050">
        <v>219</v>
      </c>
      <c r="C3050" t="s">
        <v>1565</v>
      </c>
      <c r="D3050" t="str">
        <f>IFERROR(INDEX('Draft Master List'!E:F,MATCH(C3050,'Draft Master List'!E:E,0),2),"N/A")</f>
        <v>N/A</v>
      </c>
      <c r="E3050" t="s">
        <v>0</v>
      </c>
      <c r="F3050">
        <v>38</v>
      </c>
      <c r="H3050">
        <v>4</v>
      </c>
      <c r="I3050">
        <v>0</v>
      </c>
      <c r="J3050">
        <v>3</v>
      </c>
      <c r="K3050">
        <v>12</v>
      </c>
      <c r="L3050">
        <v>1</v>
      </c>
      <c r="M3050">
        <v>6</v>
      </c>
      <c r="N3050">
        <v>4</v>
      </c>
      <c r="O3050">
        <v>3</v>
      </c>
      <c r="P3050">
        <v>0.8</v>
      </c>
      <c r="Z3050">
        <v>12</v>
      </c>
      <c r="AA3050">
        <v>1</v>
      </c>
      <c r="AB3050">
        <v>0</v>
      </c>
    </row>
    <row r="3051" spans="1:28" x14ac:dyDescent="0.25">
      <c r="A3051">
        <v>2006</v>
      </c>
      <c r="B3051">
        <v>220</v>
      </c>
      <c r="C3051" t="s">
        <v>1464</v>
      </c>
      <c r="D3051" t="str">
        <f>IFERROR(INDEX('Draft Master List'!E:F,MATCH(C3051,'Draft Master List'!E:E,0),2),"N/A")</f>
        <v>N/A</v>
      </c>
      <c r="E3051" t="s">
        <v>64</v>
      </c>
      <c r="F3051">
        <v>29</v>
      </c>
      <c r="G3051" t="s">
        <v>77</v>
      </c>
      <c r="H3051">
        <v>13</v>
      </c>
      <c r="I3051">
        <v>6</v>
      </c>
      <c r="J3051">
        <v>3</v>
      </c>
      <c r="K3051">
        <v>32</v>
      </c>
      <c r="L3051">
        <v>0</v>
      </c>
      <c r="M3051">
        <v>16</v>
      </c>
      <c r="N3051">
        <v>10.7</v>
      </c>
      <c r="O3051">
        <v>2.5</v>
      </c>
      <c r="P3051">
        <v>0.2</v>
      </c>
      <c r="Q3051">
        <v>45</v>
      </c>
      <c r="R3051">
        <v>22</v>
      </c>
      <c r="S3051">
        <v>228</v>
      </c>
      <c r="T3051">
        <v>10.4</v>
      </c>
      <c r="U3051">
        <v>0</v>
      </c>
      <c r="V3051">
        <v>43</v>
      </c>
      <c r="W3051">
        <v>1.7</v>
      </c>
      <c r="X3051">
        <v>17.5</v>
      </c>
      <c r="Y3051" s="2">
        <v>0.48899999999999999</v>
      </c>
      <c r="Z3051">
        <v>260</v>
      </c>
      <c r="AA3051">
        <v>0</v>
      </c>
      <c r="AB3051">
        <v>1</v>
      </c>
    </row>
    <row r="3052" spans="1:28" x14ac:dyDescent="0.25">
      <c r="A3052">
        <v>2006</v>
      </c>
      <c r="B3052">
        <v>221</v>
      </c>
      <c r="C3052" t="s">
        <v>1521</v>
      </c>
      <c r="D3052" t="str">
        <f>IFERROR(INDEX('Draft Master List'!E:F,MATCH(C3052,'Draft Master List'!E:E,0),2),"N/A")</f>
        <v>N/A</v>
      </c>
      <c r="E3052" t="s">
        <v>25</v>
      </c>
      <c r="F3052">
        <v>25</v>
      </c>
      <c r="G3052" t="s">
        <v>74</v>
      </c>
      <c r="H3052">
        <v>16</v>
      </c>
      <c r="I3052">
        <v>15</v>
      </c>
      <c r="J3052">
        <v>3</v>
      </c>
      <c r="K3052">
        <v>7</v>
      </c>
      <c r="L3052">
        <v>0</v>
      </c>
      <c r="M3052">
        <v>5</v>
      </c>
      <c r="N3052">
        <v>2.2999999999999998</v>
      </c>
      <c r="O3052">
        <v>0.4</v>
      </c>
      <c r="P3052">
        <v>0.2</v>
      </c>
      <c r="Q3052">
        <v>68</v>
      </c>
      <c r="R3052">
        <v>41</v>
      </c>
      <c r="S3052">
        <v>561</v>
      </c>
      <c r="T3052">
        <v>13.7</v>
      </c>
      <c r="U3052">
        <v>1</v>
      </c>
      <c r="V3052">
        <v>43</v>
      </c>
      <c r="W3052">
        <v>2.6</v>
      </c>
      <c r="X3052">
        <v>35.1</v>
      </c>
      <c r="Y3052" s="2">
        <v>0.60299999999999998</v>
      </c>
      <c r="Z3052">
        <v>568</v>
      </c>
      <c r="AA3052">
        <v>1</v>
      </c>
      <c r="AB3052">
        <v>0</v>
      </c>
    </row>
    <row r="3053" spans="1:28" x14ac:dyDescent="0.25">
      <c r="A3053">
        <v>2006</v>
      </c>
      <c r="B3053">
        <v>222</v>
      </c>
      <c r="C3053" t="s">
        <v>1566</v>
      </c>
      <c r="D3053" t="str">
        <f>IFERROR(INDEX('Draft Master List'!E:F,MATCH(C3053,'Draft Master List'!E:E,0),2),"N/A")</f>
        <v>N/A</v>
      </c>
      <c r="E3053" t="s">
        <v>25</v>
      </c>
      <c r="F3053">
        <v>23</v>
      </c>
      <c r="H3053">
        <v>7</v>
      </c>
      <c r="I3053">
        <v>0</v>
      </c>
      <c r="J3053">
        <v>3</v>
      </c>
      <c r="K3053">
        <v>8</v>
      </c>
      <c r="L3053">
        <v>0</v>
      </c>
      <c r="M3053">
        <v>4</v>
      </c>
      <c r="N3053">
        <v>2.7</v>
      </c>
      <c r="O3053">
        <v>1.1000000000000001</v>
      </c>
      <c r="P3053">
        <v>0.4</v>
      </c>
      <c r="Z3053">
        <v>8</v>
      </c>
      <c r="AA3053">
        <v>0</v>
      </c>
      <c r="AB3053">
        <v>1</v>
      </c>
    </row>
    <row r="3054" spans="1:28" x14ac:dyDescent="0.25">
      <c r="A3054">
        <v>2006</v>
      </c>
      <c r="B3054">
        <v>223</v>
      </c>
      <c r="C3054" t="s">
        <v>548</v>
      </c>
      <c r="D3054" t="str">
        <f>IFERROR(INDEX('Draft Master List'!E:F,MATCH(C3054,'Draft Master List'!E:E,0),2),"N/A")</f>
        <v>1802006</v>
      </c>
      <c r="E3054" t="s">
        <v>64</v>
      </c>
      <c r="F3054">
        <v>23</v>
      </c>
      <c r="G3054" t="s">
        <v>732</v>
      </c>
      <c r="H3054">
        <v>16</v>
      </c>
      <c r="I3054">
        <v>1</v>
      </c>
      <c r="J3054">
        <v>3</v>
      </c>
      <c r="K3054">
        <v>2</v>
      </c>
      <c r="L3054">
        <v>0</v>
      </c>
      <c r="M3054">
        <v>2</v>
      </c>
      <c r="N3054">
        <v>0.7</v>
      </c>
      <c r="O3054">
        <v>0.1</v>
      </c>
      <c r="P3054">
        <v>0.2</v>
      </c>
      <c r="Q3054">
        <v>7</v>
      </c>
      <c r="R3054">
        <v>6</v>
      </c>
      <c r="S3054">
        <v>60</v>
      </c>
      <c r="T3054">
        <v>10</v>
      </c>
      <c r="U3054">
        <v>0</v>
      </c>
      <c r="V3054">
        <v>29</v>
      </c>
      <c r="W3054">
        <v>0.4</v>
      </c>
      <c r="X3054">
        <v>3.8</v>
      </c>
      <c r="Y3054" s="2">
        <v>0.85699999999999998</v>
      </c>
      <c r="Z3054">
        <v>62</v>
      </c>
      <c r="AA3054">
        <v>0</v>
      </c>
      <c r="AB3054">
        <v>0</v>
      </c>
    </row>
    <row r="3055" spans="1:28" x14ac:dyDescent="0.25">
      <c r="A3055">
        <v>2006</v>
      </c>
      <c r="B3055">
        <v>224</v>
      </c>
      <c r="C3055" t="s">
        <v>623</v>
      </c>
      <c r="D3055" t="str">
        <f>IFERROR(INDEX('Draft Master List'!E:F,MATCH(C3055,'Draft Master List'!E:E,0),2),"N/A")</f>
        <v>N/A</v>
      </c>
      <c r="E3055" t="s">
        <v>13</v>
      </c>
      <c r="F3055">
        <v>30</v>
      </c>
      <c r="H3055">
        <v>1</v>
      </c>
      <c r="I3055">
        <v>0</v>
      </c>
      <c r="J3055">
        <v>3</v>
      </c>
      <c r="K3055">
        <v>-3</v>
      </c>
      <c r="L3055">
        <v>0</v>
      </c>
      <c r="M3055">
        <v>-1</v>
      </c>
      <c r="N3055">
        <v>-1</v>
      </c>
      <c r="O3055">
        <v>-3</v>
      </c>
      <c r="P3055">
        <v>3</v>
      </c>
      <c r="Z3055">
        <v>-3</v>
      </c>
      <c r="AA3055">
        <v>0</v>
      </c>
      <c r="AB3055">
        <v>0</v>
      </c>
    </row>
    <row r="3056" spans="1:28" x14ac:dyDescent="0.25">
      <c r="A3056">
        <v>2006</v>
      </c>
      <c r="B3056">
        <v>225</v>
      </c>
      <c r="C3056" t="s">
        <v>1309</v>
      </c>
      <c r="D3056" t="str">
        <f>IFERROR(INDEX('Draft Master List'!E:F,MATCH(C3056,'Draft Master List'!E:E,0),2),"N/A")</f>
        <v>N/A</v>
      </c>
      <c r="E3056" t="s">
        <v>24</v>
      </c>
      <c r="F3056">
        <v>23</v>
      </c>
      <c r="G3056" t="s">
        <v>1567</v>
      </c>
      <c r="H3056">
        <v>16</v>
      </c>
      <c r="I3056">
        <v>2</v>
      </c>
      <c r="J3056">
        <v>3</v>
      </c>
      <c r="K3056">
        <v>8</v>
      </c>
      <c r="L3056">
        <v>0</v>
      </c>
      <c r="M3056">
        <v>8</v>
      </c>
      <c r="N3056">
        <v>2.7</v>
      </c>
      <c r="O3056">
        <v>0.5</v>
      </c>
      <c r="P3056">
        <v>0.2</v>
      </c>
      <c r="Q3056">
        <v>69</v>
      </c>
      <c r="R3056">
        <v>35</v>
      </c>
      <c r="S3056">
        <v>624</v>
      </c>
      <c r="T3056">
        <v>17.8</v>
      </c>
      <c r="U3056">
        <v>4</v>
      </c>
      <c r="V3056">
        <v>49</v>
      </c>
      <c r="W3056">
        <v>2.2000000000000002</v>
      </c>
      <c r="X3056">
        <v>39</v>
      </c>
      <c r="Y3056" s="2">
        <v>0.50700000000000001</v>
      </c>
      <c r="Z3056">
        <v>632</v>
      </c>
      <c r="AA3056">
        <v>4</v>
      </c>
      <c r="AB3056">
        <v>0</v>
      </c>
    </row>
    <row r="3057" spans="1:28" x14ac:dyDescent="0.25">
      <c r="A3057">
        <v>2006</v>
      </c>
      <c r="B3057">
        <v>226</v>
      </c>
      <c r="C3057" t="s">
        <v>1568</v>
      </c>
      <c r="D3057" t="str">
        <f>IFERROR(INDEX('Draft Master List'!E:F,MATCH(C3057,'Draft Master List'!E:E,0),2),"N/A")</f>
        <v>N/A</v>
      </c>
      <c r="E3057" t="s">
        <v>19</v>
      </c>
      <c r="F3057">
        <v>26</v>
      </c>
      <c r="H3057">
        <v>10</v>
      </c>
      <c r="I3057">
        <v>0</v>
      </c>
      <c r="J3057">
        <v>3</v>
      </c>
      <c r="K3057">
        <v>8</v>
      </c>
      <c r="L3057">
        <v>0</v>
      </c>
      <c r="M3057">
        <v>3</v>
      </c>
      <c r="N3057">
        <v>2.7</v>
      </c>
      <c r="O3057">
        <v>0.8</v>
      </c>
      <c r="P3057">
        <v>0.3</v>
      </c>
      <c r="Z3057">
        <v>8</v>
      </c>
      <c r="AA3057">
        <v>0</v>
      </c>
      <c r="AB3057">
        <v>0</v>
      </c>
    </row>
    <row r="3058" spans="1:28" x14ac:dyDescent="0.25">
      <c r="A3058">
        <v>2006</v>
      </c>
      <c r="B3058">
        <v>227</v>
      </c>
      <c r="C3058" t="s">
        <v>1355</v>
      </c>
      <c r="D3058" t="str">
        <f>IFERROR(INDEX('Draft Master List'!E:F,MATCH(C3058,'Draft Master List'!E:E,0),2),"N/A")</f>
        <v>N/A</v>
      </c>
      <c r="E3058" t="s">
        <v>63</v>
      </c>
      <c r="F3058">
        <v>26</v>
      </c>
      <c r="G3058" t="s">
        <v>74</v>
      </c>
      <c r="H3058">
        <v>15</v>
      </c>
      <c r="I3058">
        <v>14</v>
      </c>
      <c r="J3058">
        <v>2</v>
      </c>
      <c r="K3058">
        <v>5</v>
      </c>
      <c r="L3058">
        <v>0</v>
      </c>
      <c r="M3058">
        <v>5</v>
      </c>
      <c r="N3058">
        <v>2.5</v>
      </c>
      <c r="O3058">
        <v>0.3</v>
      </c>
      <c r="P3058">
        <v>0.1</v>
      </c>
      <c r="Q3058">
        <v>102</v>
      </c>
      <c r="R3058">
        <v>51</v>
      </c>
      <c r="S3058">
        <v>775</v>
      </c>
      <c r="T3058">
        <v>15.2</v>
      </c>
      <c r="U3058">
        <v>6</v>
      </c>
      <c r="V3058">
        <v>62</v>
      </c>
      <c r="W3058">
        <v>3.4</v>
      </c>
      <c r="X3058">
        <v>51.7</v>
      </c>
      <c r="Y3058" s="2">
        <v>0.5</v>
      </c>
      <c r="Z3058">
        <v>780</v>
      </c>
      <c r="AA3058">
        <v>6</v>
      </c>
      <c r="AB3058">
        <v>2</v>
      </c>
    </row>
    <row r="3059" spans="1:28" x14ac:dyDescent="0.25">
      <c r="A3059">
        <v>2006</v>
      </c>
      <c r="B3059">
        <v>228</v>
      </c>
      <c r="C3059" t="s">
        <v>1569</v>
      </c>
      <c r="D3059" t="str">
        <f>IFERROR(INDEX('Draft Master List'!E:F,MATCH(C3059,'Draft Master List'!E:E,0),2),"N/A")</f>
        <v>N/A</v>
      </c>
      <c r="E3059" t="s">
        <v>30</v>
      </c>
      <c r="F3059">
        <v>35</v>
      </c>
      <c r="G3059" t="s">
        <v>74</v>
      </c>
      <c r="H3059">
        <v>16</v>
      </c>
      <c r="I3059">
        <v>9</v>
      </c>
      <c r="J3059">
        <v>2</v>
      </c>
      <c r="K3059">
        <v>18</v>
      </c>
      <c r="L3059">
        <v>0</v>
      </c>
      <c r="M3059">
        <v>16</v>
      </c>
      <c r="N3059">
        <v>9</v>
      </c>
      <c r="O3059">
        <v>1.1000000000000001</v>
      </c>
      <c r="P3059">
        <v>0.1</v>
      </c>
      <c r="Q3059">
        <v>75</v>
      </c>
      <c r="R3059">
        <v>43</v>
      </c>
      <c r="S3059">
        <v>384</v>
      </c>
      <c r="T3059">
        <v>8.9</v>
      </c>
      <c r="U3059">
        <v>4</v>
      </c>
      <c r="V3059">
        <v>23</v>
      </c>
      <c r="W3059">
        <v>2.7</v>
      </c>
      <c r="X3059">
        <v>24</v>
      </c>
      <c r="Y3059" s="2">
        <v>0.57299999999999995</v>
      </c>
      <c r="Z3059">
        <v>402</v>
      </c>
      <c r="AA3059">
        <v>4</v>
      </c>
      <c r="AB3059">
        <v>0</v>
      </c>
    </row>
    <row r="3060" spans="1:28" x14ac:dyDescent="0.25">
      <c r="A3060">
        <v>2006</v>
      </c>
      <c r="B3060">
        <v>229</v>
      </c>
      <c r="C3060" t="s">
        <v>1570</v>
      </c>
      <c r="D3060" t="str">
        <f>IFERROR(INDEX('Draft Master List'!E:F,MATCH(C3060,'Draft Master List'!E:E,0),2),"N/A")</f>
        <v>N/A</v>
      </c>
      <c r="E3060" t="s">
        <v>12</v>
      </c>
      <c r="F3060">
        <v>30</v>
      </c>
      <c r="G3060" t="s">
        <v>732</v>
      </c>
      <c r="H3060">
        <v>6</v>
      </c>
      <c r="I3060">
        <v>1</v>
      </c>
      <c r="J3060">
        <v>2</v>
      </c>
      <c r="K3060">
        <v>1</v>
      </c>
      <c r="L3060">
        <v>0</v>
      </c>
      <c r="M3060">
        <v>1</v>
      </c>
      <c r="N3060">
        <v>0.5</v>
      </c>
      <c r="O3060">
        <v>0.2</v>
      </c>
      <c r="P3060">
        <v>0.3</v>
      </c>
      <c r="Q3060">
        <v>9</v>
      </c>
      <c r="R3060">
        <v>8</v>
      </c>
      <c r="S3060">
        <v>98</v>
      </c>
      <c r="T3060">
        <v>12.3</v>
      </c>
      <c r="U3060">
        <v>1</v>
      </c>
      <c r="V3060">
        <v>37</v>
      </c>
      <c r="W3060">
        <v>1.3</v>
      </c>
      <c r="X3060">
        <v>16.3</v>
      </c>
      <c r="Y3060" s="2">
        <v>0.88900000000000001</v>
      </c>
      <c r="Z3060">
        <v>99</v>
      </c>
      <c r="AA3060">
        <v>1</v>
      </c>
      <c r="AB3060">
        <v>0</v>
      </c>
    </row>
    <row r="3061" spans="1:28" x14ac:dyDescent="0.25">
      <c r="A3061">
        <v>2006</v>
      </c>
      <c r="B3061">
        <v>230</v>
      </c>
      <c r="C3061" t="s">
        <v>1571</v>
      </c>
      <c r="D3061" t="str">
        <f>IFERROR(INDEX('Draft Master List'!E:F,MATCH(C3061,'Draft Master List'!E:E,0),2),"N/A")</f>
        <v>N/A</v>
      </c>
      <c r="E3061" t="s">
        <v>22</v>
      </c>
      <c r="F3061">
        <v>25</v>
      </c>
      <c r="G3061" t="s">
        <v>77</v>
      </c>
      <c r="H3061">
        <v>14</v>
      </c>
      <c r="I3061">
        <v>2</v>
      </c>
      <c r="J3061">
        <v>2</v>
      </c>
      <c r="K3061">
        <v>18</v>
      </c>
      <c r="L3061">
        <v>0</v>
      </c>
      <c r="M3061">
        <v>11</v>
      </c>
      <c r="N3061">
        <v>9</v>
      </c>
      <c r="O3061">
        <v>1.3</v>
      </c>
      <c r="P3061">
        <v>0.1</v>
      </c>
      <c r="Q3061">
        <v>51</v>
      </c>
      <c r="R3061">
        <v>28</v>
      </c>
      <c r="S3061">
        <v>357</v>
      </c>
      <c r="T3061">
        <v>12.8</v>
      </c>
      <c r="U3061">
        <v>3</v>
      </c>
      <c r="V3061">
        <v>42</v>
      </c>
      <c r="W3061">
        <v>2</v>
      </c>
      <c r="X3061">
        <v>25.5</v>
      </c>
      <c r="Y3061" s="2">
        <v>0.54900000000000004</v>
      </c>
      <c r="Z3061">
        <v>375</v>
      </c>
      <c r="AA3061">
        <v>3</v>
      </c>
      <c r="AB3061">
        <v>0</v>
      </c>
    </row>
    <row r="3062" spans="1:28" x14ac:dyDescent="0.25">
      <c r="A3062">
        <v>2006</v>
      </c>
      <c r="B3062">
        <v>231</v>
      </c>
      <c r="C3062" t="s">
        <v>69</v>
      </c>
      <c r="D3062" t="str">
        <f>IFERROR(INDEX('Draft Master List'!E:F,MATCH(C3062,'Draft Master List'!E:E,0),2),"N/A")</f>
        <v>N/A</v>
      </c>
      <c r="E3062" t="s">
        <v>30</v>
      </c>
      <c r="F3062">
        <v>24</v>
      </c>
      <c r="H3062">
        <v>6</v>
      </c>
      <c r="I3062">
        <v>0</v>
      </c>
      <c r="J3062">
        <v>2</v>
      </c>
      <c r="K3062">
        <v>4</v>
      </c>
      <c r="L3062">
        <v>0</v>
      </c>
      <c r="M3062">
        <v>5</v>
      </c>
      <c r="N3062">
        <v>2</v>
      </c>
      <c r="O3062">
        <v>0.7</v>
      </c>
      <c r="P3062">
        <v>0.3</v>
      </c>
      <c r="Z3062">
        <v>4</v>
      </c>
      <c r="AA3062">
        <v>0</v>
      </c>
      <c r="AB3062">
        <v>1</v>
      </c>
    </row>
    <row r="3063" spans="1:28" x14ac:dyDescent="0.25">
      <c r="A3063">
        <v>2006</v>
      </c>
      <c r="B3063">
        <v>232</v>
      </c>
      <c r="C3063" t="s">
        <v>78</v>
      </c>
      <c r="D3063" t="str">
        <f>IFERROR(INDEX('Draft Master List'!E:F,MATCH(C3063,'Draft Master List'!E:E,0),2),"N/A")</f>
        <v>492006</v>
      </c>
      <c r="E3063" t="s">
        <v>32</v>
      </c>
      <c r="F3063">
        <v>23</v>
      </c>
      <c r="H3063">
        <v>2</v>
      </c>
      <c r="I3063">
        <v>0</v>
      </c>
      <c r="J3063">
        <v>2</v>
      </c>
      <c r="K3063">
        <v>10</v>
      </c>
      <c r="L3063">
        <v>0</v>
      </c>
      <c r="M3063">
        <v>8</v>
      </c>
      <c r="N3063">
        <v>5</v>
      </c>
      <c r="O3063">
        <v>5</v>
      </c>
      <c r="P3063">
        <v>1</v>
      </c>
      <c r="Z3063">
        <v>10</v>
      </c>
      <c r="AA3063">
        <v>0</v>
      </c>
      <c r="AB3063">
        <v>1</v>
      </c>
    </row>
    <row r="3064" spans="1:28" x14ac:dyDescent="0.25">
      <c r="A3064">
        <v>2006</v>
      </c>
      <c r="B3064">
        <v>233</v>
      </c>
      <c r="C3064" t="s">
        <v>1398</v>
      </c>
      <c r="D3064" t="str">
        <f>IFERROR(INDEX('Draft Master List'!E:F,MATCH(C3064,'Draft Master List'!E:E,0),2),"N/A")</f>
        <v>N/A</v>
      </c>
      <c r="E3064" t="s">
        <v>32</v>
      </c>
      <c r="F3064">
        <v>29</v>
      </c>
      <c r="G3064" t="s">
        <v>74</v>
      </c>
      <c r="H3064">
        <v>16</v>
      </c>
      <c r="I3064">
        <v>16</v>
      </c>
      <c r="J3064">
        <v>2</v>
      </c>
      <c r="K3064">
        <v>14</v>
      </c>
      <c r="L3064">
        <v>0</v>
      </c>
      <c r="M3064">
        <v>15</v>
      </c>
      <c r="N3064">
        <v>7</v>
      </c>
      <c r="O3064">
        <v>0.9</v>
      </c>
      <c r="P3064">
        <v>0.1</v>
      </c>
      <c r="Q3064">
        <v>152</v>
      </c>
      <c r="R3064">
        <v>91</v>
      </c>
      <c r="S3064">
        <v>1098</v>
      </c>
      <c r="T3064">
        <v>12.1</v>
      </c>
      <c r="U3064">
        <v>6</v>
      </c>
      <c r="V3064">
        <v>58</v>
      </c>
      <c r="W3064">
        <v>5.7</v>
      </c>
      <c r="X3064">
        <v>68.599999999999994</v>
      </c>
      <c r="Y3064" s="2">
        <v>0.59899999999999998</v>
      </c>
      <c r="Z3064">
        <v>1112</v>
      </c>
      <c r="AA3064">
        <v>6</v>
      </c>
      <c r="AB3064">
        <v>1</v>
      </c>
    </row>
    <row r="3065" spans="1:28" x14ac:dyDescent="0.25">
      <c r="A3065">
        <v>2006</v>
      </c>
      <c r="B3065">
        <v>234</v>
      </c>
      <c r="C3065" t="s">
        <v>665</v>
      </c>
      <c r="D3065" t="str">
        <f>IFERROR(INDEX('Draft Master List'!E:F,MATCH(C3065,'Draft Master List'!E:E,0),2),"N/A")</f>
        <v>N/A</v>
      </c>
      <c r="E3065" t="s">
        <v>64</v>
      </c>
      <c r="F3065">
        <v>23</v>
      </c>
      <c r="G3065" t="s">
        <v>77</v>
      </c>
      <c r="H3065">
        <v>16</v>
      </c>
      <c r="I3065">
        <v>1</v>
      </c>
      <c r="J3065">
        <v>2</v>
      </c>
      <c r="K3065">
        <v>11</v>
      </c>
      <c r="L3065">
        <v>0</v>
      </c>
      <c r="M3065">
        <v>9</v>
      </c>
      <c r="N3065">
        <v>5.5</v>
      </c>
      <c r="O3065">
        <v>0.7</v>
      </c>
      <c r="P3065">
        <v>0.1</v>
      </c>
      <c r="Q3065">
        <v>15</v>
      </c>
      <c r="R3065">
        <v>10</v>
      </c>
      <c r="S3065">
        <v>91</v>
      </c>
      <c r="T3065">
        <v>9.1</v>
      </c>
      <c r="U3065">
        <v>0</v>
      </c>
      <c r="V3065">
        <v>14</v>
      </c>
      <c r="W3065">
        <v>0.6</v>
      </c>
      <c r="X3065">
        <v>5.7</v>
      </c>
      <c r="Y3065" s="2">
        <v>0.66700000000000004</v>
      </c>
      <c r="Z3065">
        <v>102</v>
      </c>
      <c r="AA3065">
        <v>0</v>
      </c>
      <c r="AB3065">
        <v>3</v>
      </c>
    </row>
    <row r="3066" spans="1:28" x14ac:dyDescent="0.25">
      <c r="A3066">
        <v>2006</v>
      </c>
      <c r="B3066">
        <v>235</v>
      </c>
      <c r="C3066" t="s">
        <v>1170</v>
      </c>
      <c r="D3066" t="str">
        <f>IFERROR(INDEX('Draft Master List'!E:F,MATCH(C3066,'Draft Master List'!E:E,0),2),"N/A")</f>
        <v>N/A</v>
      </c>
      <c r="E3066" t="s">
        <v>34</v>
      </c>
      <c r="F3066">
        <v>22</v>
      </c>
      <c r="G3066" t="s">
        <v>108</v>
      </c>
      <c r="H3066">
        <v>10</v>
      </c>
      <c r="I3066">
        <v>8</v>
      </c>
      <c r="J3066">
        <v>2</v>
      </c>
      <c r="K3066">
        <v>5</v>
      </c>
      <c r="L3066">
        <v>0</v>
      </c>
      <c r="M3066">
        <v>9</v>
      </c>
      <c r="N3066">
        <v>2.5</v>
      </c>
      <c r="O3066">
        <v>0.5</v>
      </c>
      <c r="P3066">
        <v>0.2</v>
      </c>
      <c r="Q3066">
        <v>42</v>
      </c>
      <c r="R3066">
        <v>20</v>
      </c>
      <c r="S3066">
        <v>265</v>
      </c>
      <c r="T3066">
        <v>13.3</v>
      </c>
      <c r="U3066">
        <v>3</v>
      </c>
      <c r="V3066">
        <v>52</v>
      </c>
      <c r="W3066">
        <v>2</v>
      </c>
      <c r="X3066">
        <v>26.5</v>
      </c>
      <c r="Y3066" s="2">
        <v>0.47599999999999998</v>
      </c>
      <c r="Z3066">
        <v>270</v>
      </c>
      <c r="AA3066">
        <v>3</v>
      </c>
      <c r="AB3066">
        <v>1</v>
      </c>
    </row>
    <row r="3067" spans="1:28" x14ac:dyDescent="0.25">
      <c r="A3067">
        <v>2006</v>
      </c>
      <c r="B3067">
        <v>236</v>
      </c>
      <c r="C3067" t="s">
        <v>1502</v>
      </c>
      <c r="D3067" t="str">
        <f>IFERROR(INDEX('Draft Master List'!E:F,MATCH(C3067,'Draft Master List'!E:E,0),2),"N/A")</f>
        <v>N/A</v>
      </c>
      <c r="E3067" t="s">
        <v>32</v>
      </c>
      <c r="F3067">
        <v>31</v>
      </c>
      <c r="G3067" t="s">
        <v>77</v>
      </c>
      <c r="H3067">
        <v>9</v>
      </c>
      <c r="I3067">
        <v>2</v>
      </c>
      <c r="J3067">
        <v>2</v>
      </c>
      <c r="K3067">
        <v>28</v>
      </c>
      <c r="L3067">
        <v>0</v>
      </c>
      <c r="M3067">
        <v>28</v>
      </c>
      <c r="N3067">
        <v>14</v>
      </c>
      <c r="O3067">
        <v>3.1</v>
      </c>
      <c r="P3067">
        <v>0.2</v>
      </c>
      <c r="Q3067">
        <v>19</v>
      </c>
      <c r="R3067">
        <v>16</v>
      </c>
      <c r="S3067">
        <v>112</v>
      </c>
      <c r="T3067">
        <v>7</v>
      </c>
      <c r="U3067">
        <v>0</v>
      </c>
      <c r="V3067">
        <v>15</v>
      </c>
      <c r="W3067">
        <v>1.8</v>
      </c>
      <c r="X3067">
        <v>12.4</v>
      </c>
      <c r="Y3067" s="2">
        <v>0.84199999999999997</v>
      </c>
      <c r="Z3067">
        <v>140</v>
      </c>
      <c r="AA3067">
        <v>0</v>
      </c>
      <c r="AB3067">
        <v>1</v>
      </c>
    </row>
    <row r="3068" spans="1:28" x14ac:dyDescent="0.25">
      <c r="A3068">
        <v>2006</v>
      </c>
      <c r="B3068">
        <v>237</v>
      </c>
      <c r="C3068" t="s">
        <v>1572</v>
      </c>
      <c r="D3068" t="str">
        <f>IFERROR(INDEX('Draft Master List'!E:F,MATCH(C3068,'Draft Master List'!E:E,0),2),"N/A")</f>
        <v>N/A</v>
      </c>
      <c r="E3068" t="s">
        <v>12</v>
      </c>
      <c r="F3068">
        <v>22</v>
      </c>
      <c r="G3068" t="s">
        <v>660</v>
      </c>
      <c r="H3068">
        <v>9</v>
      </c>
      <c r="I3068">
        <v>2</v>
      </c>
      <c r="J3068">
        <v>2</v>
      </c>
      <c r="K3068">
        <v>3</v>
      </c>
      <c r="L3068">
        <v>0</v>
      </c>
      <c r="M3068">
        <v>12</v>
      </c>
      <c r="N3068">
        <v>1.5</v>
      </c>
      <c r="O3068">
        <v>0.3</v>
      </c>
      <c r="P3068">
        <v>0.2</v>
      </c>
      <c r="Q3068">
        <v>9</v>
      </c>
      <c r="R3068">
        <v>4</v>
      </c>
      <c r="S3068">
        <v>41</v>
      </c>
      <c r="T3068">
        <v>10.3</v>
      </c>
      <c r="U3068">
        <v>0</v>
      </c>
      <c r="V3068">
        <v>19</v>
      </c>
      <c r="W3068">
        <v>0.4</v>
      </c>
      <c r="X3068">
        <v>4.5999999999999996</v>
      </c>
      <c r="Y3068" s="2">
        <v>0.44400000000000001</v>
      </c>
      <c r="Z3068">
        <v>44</v>
      </c>
      <c r="AA3068">
        <v>0</v>
      </c>
      <c r="AB3068">
        <v>1</v>
      </c>
    </row>
    <row r="3069" spans="1:28" x14ac:dyDescent="0.25">
      <c r="A3069">
        <v>2006</v>
      </c>
      <c r="B3069">
        <v>238</v>
      </c>
      <c r="C3069" t="s">
        <v>1573</v>
      </c>
      <c r="D3069" t="str">
        <f>IFERROR(INDEX('Draft Master List'!E:F,MATCH(C3069,'Draft Master List'!E:E,0),2),"N/A")</f>
        <v>N/A</v>
      </c>
      <c r="E3069" t="s">
        <v>9</v>
      </c>
      <c r="F3069">
        <v>30</v>
      </c>
      <c r="G3069" t="s">
        <v>212</v>
      </c>
      <c r="H3069">
        <v>16</v>
      </c>
      <c r="I3069">
        <v>11</v>
      </c>
      <c r="J3069">
        <v>2</v>
      </c>
      <c r="K3069">
        <v>14</v>
      </c>
      <c r="L3069">
        <v>0</v>
      </c>
      <c r="M3069">
        <v>12</v>
      </c>
      <c r="N3069">
        <v>7</v>
      </c>
      <c r="O3069">
        <v>0.9</v>
      </c>
      <c r="P3069">
        <v>0.1</v>
      </c>
      <c r="Q3069">
        <v>13</v>
      </c>
      <c r="R3069">
        <v>8</v>
      </c>
      <c r="S3069">
        <v>54</v>
      </c>
      <c r="T3069">
        <v>6.8</v>
      </c>
      <c r="U3069">
        <v>0</v>
      </c>
      <c r="V3069">
        <v>11</v>
      </c>
      <c r="W3069">
        <v>0.5</v>
      </c>
      <c r="X3069">
        <v>3.4</v>
      </c>
      <c r="Y3069" s="2">
        <v>0.61499999999999999</v>
      </c>
      <c r="Z3069">
        <v>68</v>
      </c>
      <c r="AA3069">
        <v>0</v>
      </c>
      <c r="AB3069">
        <v>0</v>
      </c>
    </row>
    <row r="3070" spans="1:28" x14ac:dyDescent="0.25">
      <c r="A3070">
        <v>2006</v>
      </c>
      <c r="B3070">
        <v>239</v>
      </c>
      <c r="C3070" t="s">
        <v>1515</v>
      </c>
      <c r="D3070" t="str">
        <f>IFERROR(INDEX('Draft Master List'!E:F,MATCH(C3070,'Draft Master List'!E:E,0),2),"N/A")</f>
        <v>N/A</v>
      </c>
      <c r="E3070" t="s">
        <v>14</v>
      </c>
      <c r="F3070">
        <v>35</v>
      </c>
      <c r="G3070" t="s">
        <v>74</v>
      </c>
      <c r="H3070">
        <v>16</v>
      </c>
      <c r="I3070">
        <v>14</v>
      </c>
      <c r="J3070">
        <v>2</v>
      </c>
      <c r="K3070">
        <v>9</v>
      </c>
      <c r="L3070">
        <v>0</v>
      </c>
      <c r="M3070">
        <v>7</v>
      </c>
      <c r="N3070">
        <v>4.5</v>
      </c>
      <c r="O3070">
        <v>0.6</v>
      </c>
      <c r="P3070">
        <v>0.1</v>
      </c>
      <c r="Q3070">
        <v>143</v>
      </c>
      <c r="R3070">
        <v>62</v>
      </c>
      <c r="S3070">
        <v>1057</v>
      </c>
      <c r="T3070">
        <v>17</v>
      </c>
      <c r="U3070">
        <v>7</v>
      </c>
      <c r="V3070">
        <v>64</v>
      </c>
      <c r="W3070">
        <v>3.9</v>
      </c>
      <c r="X3070">
        <v>66.099999999999994</v>
      </c>
      <c r="Y3070" s="2">
        <v>0.434</v>
      </c>
      <c r="Z3070">
        <v>1066</v>
      </c>
      <c r="AA3070">
        <v>7</v>
      </c>
      <c r="AB3070">
        <v>0</v>
      </c>
    </row>
    <row r="3071" spans="1:28" x14ac:dyDescent="0.25">
      <c r="A3071">
        <v>2006</v>
      </c>
      <c r="B3071">
        <v>240</v>
      </c>
      <c r="C3071" t="s">
        <v>634</v>
      </c>
      <c r="D3071" t="str">
        <f>IFERROR(INDEX('Draft Master List'!E:F,MATCH(C3071,'Draft Master List'!E:E,0),2),"N/A")</f>
        <v>N/A</v>
      </c>
      <c r="E3071" t="s">
        <v>4</v>
      </c>
      <c r="F3071">
        <v>27</v>
      </c>
      <c r="H3071">
        <v>2</v>
      </c>
      <c r="I3071">
        <v>0</v>
      </c>
      <c r="J3071">
        <v>2</v>
      </c>
      <c r="K3071">
        <v>26</v>
      </c>
      <c r="L3071">
        <v>2</v>
      </c>
      <c r="M3071">
        <v>17</v>
      </c>
      <c r="N3071">
        <v>13</v>
      </c>
      <c r="O3071">
        <v>13</v>
      </c>
      <c r="P3071">
        <v>1</v>
      </c>
      <c r="Z3071">
        <v>26</v>
      </c>
      <c r="AA3071">
        <v>2</v>
      </c>
      <c r="AB3071">
        <v>0</v>
      </c>
    </row>
    <row r="3072" spans="1:28" x14ac:dyDescent="0.25">
      <c r="A3072">
        <v>2006</v>
      </c>
      <c r="B3072">
        <v>241</v>
      </c>
      <c r="C3072" t="s">
        <v>1278</v>
      </c>
      <c r="D3072" t="str">
        <f>IFERROR(INDEX('Draft Master List'!E:F,MATCH(C3072,'Draft Master List'!E:E,0),2),"N/A")</f>
        <v>N/A</v>
      </c>
      <c r="E3072" t="s">
        <v>0</v>
      </c>
      <c r="F3072">
        <v>24</v>
      </c>
      <c r="G3072" t="s">
        <v>77</v>
      </c>
      <c r="H3072">
        <v>13</v>
      </c>
      <c r="I3072">
        <v>7</v>
      </c>
      <c r="J3072">
        <v>2</v>
      </c>
      <c r="K3072">
        <v>14</v>
      </c>
      <c r="L3072">
        <v>1</v>
      </c>
      <c r="M3072">
        <v>11</v>
      </c>
      <c r="N3072">
        <v>7</v>
      </c>
      <c r="O3072">
        <v>1.1000000000000001</v>
      </c>
      <c r="P3072">
        <v>0.2</v>
      </c>
      <c r="Q3072">
        <v>54</v>
      </c>
      <c r="R3072">
        <v>32</v>
      </c>
      <c r="S3072">
        <v>745</v>
      </c>
      <c r="T3072">
        <v>23.3</v>
      </c>
      <c r="U3072">
        <v>5</v>
      </c>
      <c r="V3072">
        <v>76</v>
      </c>
      <c r="W3072">
        <v>2.5</v>
      </c>
      <c r="X3072">
        <v>57.3</v>
      </c>
      <c r="Y3072" s="2">
        <v>0.59299999999999997</v>
      </c>
      <c r="Z3072">
        <v>759</v>
      </c>
      <c r="AA3072">
        <v>6</v>
      </c>
      <c r="AB3072">
        <v>0</v>
      </c>
    </row>
    <row r="3073" spans="1:28" x14ac:dyDescent="0.25">
      <c r="A3073">
        <v>2006</v>
      </c>
      <c r="B3073">
        <v>242</v>
      </c>
      <c r="C3073" t="s">
        <v>1574</v>
      </c>
      <c r="D3073" t="str">
        <f>IFERROR(INDEX('Draft Master List'!E:F,MATCH(C3073,'Draft Master List'!E:E,0),2),"N/A")</f>
        <v>N/A</v>
      </c>
      <c r="E3073" t="s">
        <v>9</v>
      </c>
      <c r="F3073">
        <v>27</v>
      </c>
      <c r="H3073">
        <v>8</v>
      </c>
      <c r="I3073">
        <v>0</v>
      </c>
      <c r="J3073">
        <v>2</v>
      </c>
      <c r="K3073">
        <v>12</v>
      </c>
      <c r="L3073">
        <v>0</v>
      </c>
      <c r="M3073">
        <v>21</v>
      </c>
      <c r="N3073">
        <v>6</v>
      </c>
      <c r="O3073">
        <v>1.5</v>
      </c>
      <c r="P3073">
        <v>0.3</v>
      </c>
      <c r="Q3073">
        <v>8</v>
      </c>
      <c r="R3073">
        <v>5</v>
      </c>
      <c r="S3073">
        <v>49</v>
      </c>
      <c r="T3073">
        <v>9.8000000000000007</v>
      </c>
      <c r="U3073">
        <v>0</v>
      </c>
      <c r="V3073">
        <v>20</v>
      </c>
      <c r="W3073">
        <v>0.6</v>
      </c>
      <c r="X3073">
        <v>6.1</v>
      </c>
      <c r="Y3073" s="2">
        <v>0.625</v>
      </c>
      <c r="Z3073">
        <v>61</v>
      </c>
      <c r="AA3073">
        <v>0</v>
      </c>
      <c r="AB3073">
        <v>0</v>
      </c>
    </row>
    <row r="3074" spans="1:28" x14ac:dyDescent="0.25">
      <c r="A3074">
        <v>2006</v>
      </c>
      <c r="B3074">
        <v>243</v>
      </c>
      <c r="C3074" t="s">
        <v>1575</v>
      </c>
      <c r="D3074" t="str">
        <f>IFERROR(INDEX('Draft Master List'!E:F,MATCH(C3074,'Draft Master List'!E:E,0),2),"N/A")</f>
        <v>N/A</v>
      </c>
      <c r="E3074" t="s">
        <v>28</v>
      </c>
      <c r="F3074">
        <v>23</v>
      </c>
      <c r="G3074" t="s">
        <v>1320</v>
      </c>
      <c r="H3074">
        <v>15</v>
      </c>
      <c r="I3074">
        <v>15</v>
      </c>
      <c r="J3074">
        <v>2</v>
      </c>
      <c r="K3074">
        <v>8</v>
      </c>
      <c r="L3074">
        <v>0</v>
      </c>
      <c r="M3074">
        <v>7</v>
      </c>
      <c r="N3074">
        <v>4</v>
      </c>
      <c r="O3074">
        <v>0.5</v>
      </c>
      <c r="P3074">
        <v>0.1</v>
      </c>
      <c r="Q3074">
        <v>2</v>
      </c>
      <c r="R3074">
        <v>2</v>
      </c>
      <c r="S3074">
        <v>31</v>
      </c>
      <c r="T3074">
        <v>15.5</v>
      </c>
      <c r="U3074">
        <v>0</v>
      </c>
      <c r="V3074">
        <v>17</v>
      </c>
      <c r="W3074">
        <v>0.1</v>
      </c>
      <c r="X3074">
        <v>2.1</v>
      </c>
      <c r="Y3074" s="2">
        <v>1</v>
      </c>
      <c r="Z3074">
        <v>39</v>
      </c>
      <c r="AA3074">
        <v>0</v>
      </c>
      <c r="AB3074">
        <v>4</v>
      </c>
    </row>
    <row r="3075" spans="1:28" x14ac:dyDescent="0.25">
      <c r="A3075">
        <v>2006</v>
      </c>
      <c r="B3075">
        <v>244</v>
      </c>
      <c r="C3075" t="s">
        <v>965</v>
      </c>
      <c r="D3075" t="str">
        <f>IFERROR(INDEX('Draft Master List'!E:F,MATCH(C3075,'Draft Master List'!E:E,0),2),"N/A")</f>
        <v>N/A</v>
      </c>
      <c r="E3075" t="s">
        <v>4</v>
      </c>
      <c r="F3075">
        <v>23</v>
      </c>
      <c r="G3075" t="s">
        <v>77</v>
      </c>
      <c r="H3075">
        <v>14</v>
      </c>
      <c r="I3075">
        <v>4</v>
      </c>
      <c r="J3075">
        <v>2</v>
      </c>
      <c r="K3075">
        <v>-15</v>
      </c>
      <c r="L3075">
        <v>0</v>
      </c>
      <c r="M3075">
        <v>-6</v>
      </c>
      <c r="N3075">
        <v>-7.5</v>
      </c>
      <c r="O3075">
        <v>-1.1000000000000001</v>
      </c>
      <c r="P3075">
        <v>0.1</v>
      </c>
      <c r="Q3075">
        <v>76</v>
      </c>
      <c r="R3075">
        <v>41</v>
      </c>
      <c r="S3075">
        <v>643</v>
      </c>
      <c r="T3075">
        <v>15.7</v>
      </c>
      <c r="U3075">
        <v>4</v>
      </c>
      <c r="V3075">
        <v>49</v>
      </c>
      <c r="W3075">
        <v>2.9</v>
      </c>
      <c r="X3075">
        <v>45.9</v>
      </c>
      <c r="Y3075" s="2">
        <v>0.53900000000000003</v>
      </c>
      <c r="Z3075">
        <v>628</v>
      </c>
      <c r="AA3075">
        <v>4</v>
      </c>
      <c r="AB3075">
        <v>1</v>
      </c>
    </row>
    <row r="3076" spans="1:28" x14ac:dyDescent="0.25">
      <c r="A3076">
        <v>2006</v>
      </c>
      <c r="B3076">
        <v>245</v>
      </c>
      <c r="C3076" t="s">
        <v>1202</v>
      </c>
      <c r="D3076" t="str">
        <f>IFERROR(INDEX('Draft Master List'!E:F,MATCH(C3076,'Draft Master List'!E:E,0),2),"N/A")</f>
        <v>N/A</v>
      </c>
      <c r="E3076" t="s">
        <v>24</v>
      </c>
      <c r="F3076">
        <v>24</v>
      </c>
      <c r="H3076">
        <v>9</v>
      </c>
      <c r="I3076">
        <v>0</v>
      </c>
      <c r="J3076">
        <v>2</v>
      </c>
      <c r="K3076">
        <v>18</v>
      </c>
      <c r="L3076">
        <v>0</v>
      </c>
      <c r="M3076">
        <v>16</v>
      </c>
      <c r="N3076">
        <v>9</v>
      </c>
      <c r="O3076">
        <v>2</v>
      </c>
      <c r="P3076">
        <v>0.2</v>
      </c>
      <c r="Q3076">
        <v>1</v>
      </c>
      <c r="R3076">
        <v>1</v>
      </c>
      <c r="S3076">
        <v>15</v>
      </c>
      <c r="T3076">
        <v>15</v>
      </c>
      <c r="U3076">
        <v>0</v>
      </c>
      <c r="V3076">
        <v>15</v>
      </c>
      <c r="W3076">
        <v>0.1</v>
      </c>
      <c r="X3076">
        <v>1.7</v>
      </c>
      <c r="Y3076" s="2">
        <v>1</v>
      </c>
      <c r="Z3076">
        <v>33</v>
      </c>
      <c r="AA3076">
        <v>0</v>
      </c>
      <c r="AB3076">
        <v>0</v>
      </c>
    </row>
    <row r="3077" spans="1:28" x14ac:dyDescent="0.25">
      <c r="A3077">
        <v>2006</v>
      </c>
      <c r="B3077">
        <v>246</v>
      </c>
      <c r="C3077" t="s">
        <v>121</v>
      </c>
      <c r="D3077" t="str">
        <f>IFERROR(INDEX('Draft Master List'!E:F,MATCH(C3077,'Draft Master List'!E:E,0),2),"N/A")</f>
        <v>1192006</v>
      </c>
      <c r="E3077" t="s">
        <v>26</v>
      </c>
      <c r="F3077">
        <v>22</v>
      </c>
      <c r="G3077" t="s">
        <v>77</v>
      </c>
      <c r="H3077">
        <v>15</v>
      </c>
      <c r="I3077">
        <v>1</v>
      </c>
      <c r="J3077">
        <v>2</v>
      </c>
      <c r="K3077">
        <v>12</v>
      </c>
      <c r="L3077">
        <v>0</v>
      </c>
      <c r="M3077">
        <v>6</v>
      </c>
      <c r="N3077">
        <v>6</v>
      </c>
      <c r="O3077">
        <v>0.8</v>
      </c>
      <c r="P3077">
        <v>0.1</v>
      </c>
      <c r="Q3077">
        <v>37</v>
      </c>
      <c r="R3077">
        <v>20</v>
      </c>
      <c r="S3077">
        <v>309</v>
      </c>
      <c r="T3077">
        <v>15.5</v>
      </c>
      <c r="U3077">
        <v>2</v>
      </c>
      <c r="V3077">
        <v>71</v>
      </c>
      <c r="W3077">
        <v>1.3</v>
      </c>
      <c r="X3077">
        <v>20.6</v>
      </c>
      <c r="Y3077" s="2">
        <v>0.54100000000000004</v>
      </c>
      <c r="Z3077">
        <v>321</v>
      </c>
      <c r="AA3077">
        <v>2</v>
      </c>
      <c r="AB3077">
        <v>1</v>
      </c>
    </row>
    <row r="3078" spans="1:28" x14ac:dyDescent="0.25">
      <c r="A3078">
        <v>2006</v>
      </c>
      <c r="B3078">
        <v>247</v>
      </c>
      <c r="C3078" t="s">
        <v>540</v>
      </c>
      <c r="D3078" t="str">
        <f>IFERROR(INDEX('Draft Master List'!E:F,MATCH(C3078,'Draft Master List'!E:E,0),2),"N/A")</f>
        <v>1482006</v>
      </c>
      <c r="E3078" t="s">
        <v>5</v>
      </c>
      <c r="F3078">
        <v>24</v>
      </c>
      <c r="H3078">
        <v>1</v>
      </c>
      <c r="I3078">
        <v>0</v>
      </c>
      <c r="J3078">
        <v>2</v>
      </c>
      <c r="K3078">
        <v>-5</v>
      </c>
      <c r="L3078">
        <v>0</v>
      </c>
      <c r="M3078">
        <v>-2</v>
      </c>
      <c r="N3078">
        <v>-2.5</v>
      </c>
      <c r="O3078">
        <v>-5</v>
      </c>
      <c r="P3078">
        <v>2</v>
      </c>
      <c r="Z3078">
        <v>-5</v>
      </c>
      <c r="AA3078">
        <v>0</v>
      </c>
      <c r="AB3078">
        <v>0</v>
      </c>
    </row>
    <row r="3079" spans="1:28" x14ac:dyDescent="0.25">
      <c r="A3079">
        <v>2006</v>
      </c>
      <c r="B3079">
        <v>248</v>
      </c>
      <c r="C3079" t="s">
        <v>708</v>
      </c>
      <c r="D3079" t="str">
        <f>IFERROR(INDEX('Draft Master List'!E:F,MATCH(C3079,'Draft Master List'!E:E,0),2),"N/A")</f>
        <v>N/A</v>
      </c>
      <c r="E3079" t="s">
        <v>29</v>
      </c>
      <c r="F3079">
        <v>30</v>
      </c>
      <c r="G3079" t="s">
        <v>213</v>
      </c>
      <c r="H3079">
        <v>16</v>
      </c>
      <c r="I3079">
        <v>0</v>
      </c>
      <c r="J3079">
        <v>2</v>
      </c>
      <c r="K3079">
        <v>2</v>
      </c>
      <c r="L3079">
        <v>0</v>
      </c>
      <c r="M3079">
        <v>2</v>
      </c>
      <c r="N3079">
        <v>1</v>
      </c>
      <c r="O3079">
        <v>0.1</v>
      </c>
      <c r="P3079">
        <v>0.1</v>
      </c>
      <c r="Z3079">
        <v>2</v>
      </c>
      <c r="AA3079">
        <v>0</v>
      </c>
      <c r="AB3079">
        <v>1</v>
      </c>
    </row>
    <row r="3080" spans="1:28" x14ac:dyDescent="0.25">
      <c r="A3080">
        <v>2006</v>
      </c>
      <c r="B3080">
        <v>249</v>
      </c>
      <c r="C3080" t="s">
        <v>1346</v>
      </c>
      <c r="D3080" t="str">
        <f>IFERROR(INDEX('Draft Master List'!E:F,MATCH(C3080,'Draft Master List'!E:E,0),2),"N/A")</f>
        <v>N/A</v>
      </c>
      <c r="E3080" t="s">
        <v>34</v>
      </c>
      <c r="F3080">
        <v>28</v>
      </c>
      <c r="G3080" t="s">
        <v>732</v>
      </c>
      <c r="H3080">
        <v>14</v>
      </c>
      <c r="I3080">
        <v>7</v>
      </c>
      <c r="J3080">
        <v>2</v>
      </c>
      <c r="K3080">
        <v>8</v>
      </c>
      <c r="L3080">
        <v>0</v>
      </c>
      <c r="M3080">
        <v>4</v>
      </c>
      <c r="N3080">
        <v>4</v>
      </c>
      <c r="O3080">
        <v>0.6</v>
      </c>
      <c r="P3080">
        <v>0.1</v>
      </c>
      <c r="Q3080">
        <v>7</v>
      </c>
      <c r="R3080">
        <v>5</v>
      </c>
      <c r="S3080">
        <v>36</v>
      </c>
      <c r="T3080">
        <v>7.2</v>
      </c>
      <c r="U3080">
        <v>2</v>
      </c>
      <c r="V3080">
        <v>32</v>
      </c>
      <c r="W3080">
        <v>0.4</v>
      </c>
      <c r="X3080">
        <v>2.6</v>
      </c>
      <c r="Y3080" s="2">
        <v>0.71399999999999997</v>
      </c>
      <c r="Z3080">
        <v>44</v>
      </c>
      <c r="AA3080">
        <v>2</v>
      </c>
      <c r="AB3080">
        <v>0</v>
      </c>
    </row>
    <row r="3081" spans="1:28" x14ac:dyDescent="0.25">
      <c r="A3081">
        <v>2006</v>
      </c>
      <c r="B3081">
        <v>250</v>
      </c>
      <c r="C3081" t="s">
        <v>1576</v>
      </c>
      <c r="D3081" t="str">
        <f>IFERROR(INDEX('Draft Master List'!E:F,MATCH(C3081,'Draft Master List'!E:E,0),2),"N/A")</f>
        <v>N/A</v>
      </c>
      <c r="E3081" t="s">
        <v>13</v>
      </c>
      <c r="F3081">
        <v>27</v>
      </c>
      <c r="G3081" t="s">
        <v>74</v>
      </c>
      <c r="H3081">
        <v>15</v>
      </c>
      <c r="I3081">
        <v>12</v>
      </c>
      <c r="J3081">
        <v>2</v>
      </c>
      <c r="K3081">
        <v>19</v>
      </c>
      <c r="L3081">
        <v>0</v>
      </c>
      <c r="M3081">
        <v>18</v>
      </c>
      <c r="N3081">
        <v>9.5</v>
      </c>
      <c r="O3081">
        <v>1.3</v>
      </c>
      <c r="P3081">
        <v>0.1</v>
      </c>
      <c r="Q3081">
        <v>70</v>
      </c>
      <c r="R3081">
        <v>48</v>
      </c>
      <c r="S3081">
        <v>659</v>
      </c>
      <c r="T3081">
        <v>13.7</v>
      </c>
      <c r="U3081">
        <v>0</v>
      </c>
      <c r="V3081">
        <v>38</v>
      </c>
      <c r="W3081">
        <v>3.2</v>
      </c>
      <c r="X3081">
        <v>43.9</v>
      </c>
      <c r="Y3081" s="2">
        <v>0.68600000000000005</v>
      </c>
      <c r="Z3081">
        <v>678</v>
      </c>
      <c r="AA3081">
        <v>0</v>
      </c>
      <c r="AB3081">
        <v>0</v>
      </c>
    </row>
    <row r="3082" spans="1:28" x14ac:dyDescent="0.25">
      <c r="A3082">
        <v>2006</v>
      </c>
      <c r="B3082">
        <v>251</v>
      </c>
      <c r="C3082" t="s">
        <v>1347</v>
      </c>
      <c r="D3082" t="str">
        <f>IFERROR(INDEX('Draft Master List'!E:F,MATCH(C3082,'Draft Master List'!E:E,0),2),"N/A")</f>
        <v>N/A</v>
      </c>
      <c r="E3082" t="s">
        <v>29</v>
      </c>
      <c r="F3082">
        <v>24</v>
      </c>
      <c r="G3082" t="s">
        <v>77</v>
      </c>
      <c r="H3082">
        <v>16</v>
      </c>
      <c r="I3082">
        <v>1</v>
      </c>
      <c r="J3082">
        <v>2</v>
      </c>
      <c r="K3082">
        <v>18</v>
      </c>
      <c r="L3082">
        <v>0</v>
      </c>
      <c r="M3082">
        <v>11</v>
      </c>
      <c r="N3082">
        <v>9</v>
      </c>
      <c r="O3082">
        <v>1.1000000000000001</v>
      </c>
      <c r="P3082">
        <v>0.1</v>
      </c>
      <c r="Q3082">
        <v>40</v>
      </c>
      <c r="R3082">
        <v>23</v>
      </c>
      <c r="S3082">
        <v>320</v>
      </c>
      <c r="T3082">
        <v>13.9</v>
      </c>
      <c r="U3082">
        <v>2</v>
      </c>
      <c r="V3082">
        <v>51</v>
      </c>
      <c r="W3082">
        <v>1.4</v>
      </c>
      <c r="X3082">
        <v>20</v>
      </c>
      <c r="Y3082" s="2">
        <v>0.57499999999999996</v>
      </c>
      <c r="Z3082">
        <v>338</v>
      </c>
      <c r="AA3082">
        <v>2</v>
      </c>
      <c r="AB3082">
        <v>2</v>
      </c>
    </row>
    <row r="3083" spans="1:28" x14ac:dyDescent="0.25">
      <c r="A3083">
        <v>2006</v>
      </c>
      <c r="B3083">
        <v>252</v>
      </c>
      <c r="C3083" t="s">
        <v>1522</v>
      </c>
      <c r="D3083" t="str">
        <f>IFERROR(INDEX('Draft Master List'!E:F,MATCH(C3083,'Draft Master List'!E:E,0),2),"N/A")</f>
        <v>N/A</v>
      </c>
      <c r="E3083" t="s">
        <v>15</v>
      </c>
      <c r="F3083">
        <v>24</v>
      </c>
      <c r="H3083">
        <v>2</v>
      </c>
      <c r="I3083">
        <v>0</v>
      </c>
      <c r="J3083">
        <v>2</v>
      </c>
      <c r="K3083">
        <v>4</v>
      </c>
      <c r="L3083">
        <v>0</v>
      </c>
      <c r="M3083">
        <v>2</v>
      </c>
      <c r="N3083">
        <v>2</v>
      </c>
      <c r="O3083">
        <v>2</v>
      </c>
      <c r="P3083">
        <v>1</v>
      </c>
      <c r="Q3083">
        <v>6</v>
      </c>
      <c r="R3083">
        <v>5</v>
      </c>
      <c r="S3083">
        <v>81</v>
      </c>
      <c r="T3083">
        <v>16.2</v>
      </c>
      <c r="U3083">
        <v>0</v>
      </c>
      <c r="V3083">
        <v>30</v>
      </c>
      <c r="W3083">
        <v>2.5</v>
      </c>
      <c r="X3083">
        <v>40.5</v>
      </c>
      <c r="Y3083" s="2">
        <v>0.83299999999999996</v>
      </c>
      <c r="Z3083">
        <v>85</v>
      </c>
      <c r="AA3083">
        <v>0</v>
      </c>
      <c r="AB3083">
        <v>0</v>
      </c>
    </row>
    <row r="3084" spans="1:28" x14ac:dyDescent="0.25">
      <c r="A3084">
        <v>2006</v>
      </c>
      <c r="B3084">
        <v>253</v>
      </c>
      <c r="C3084" t="s">
        <v>80</v>
      </c>
      <c r="D3084" t="str">
        <f>IFERROR(INDEX('Draft Master List'!E:F,MATCH(C3084,'Draft Master List'!E:E,0),2),"N/A")</f>
        <v>N/A</v>
      </c>
      <c r="E3084" t="s">
        <v>5</v>
      </c>
      <c r="F3084">
        <v>23</v>
      </c>
      <c r="H3084">
        <v>2</v>
      </c>
      <c r="I3084">
        <v>0</v>
      </c>
      <c r="J3084">
        <v>2</v>
      </c>
      <c r="K3084">
        <v>11</v>
      </c>
      <c r="L3084">
        <v>0</v>
      </c>
      <c r="M3084">
        <v>6</v>
      </c>
      <c r="N3084">
        <v>5.5</v>
      </c>
      <c r="O3084">
        <v>5.5</v>
      </c>
      <c r="P3084">
        <v>1</v>
      </c>
      <c r="Z3084">
        <v>11</v>
      </c>
      <c r="AA3084">
        <v>0</v>
      </c>
      <c r="AB3084">
        <v>1</v>
      </c>
    </row>
    <row r="3085" spans="1:28" x14ac:dyDescent="0.25">
      <c r="A3085">
        <v>2006</v>
      </c>
      <c r="B3085">
        <v>254</v>
      </c>
      <c r="C3085" t="s">
        <v>1577</v>
      </c>
      <c r="D3085" t="str">
        <f>IFERROR(INDEX('Draft Master List'!E:F,MATCH(C3085,'Draft Master List'!E:E,0),2),"N/A")</f>
        <v>N/A</v>
      </c>
      <c r="E3085" t="s">
        <v>23</v>
      </c>
      <c r="F3085">
        <v>26</v>
      </c>
      <c r="H3085">
        <v>7</v>
      </c>
      <c r="I3085">
        <v>0</v>
      </c>
      <c r="J3085">
        <v>2</v>
      </c>
      <c r="K3085">
        <v>5</v>
      </c>
      <c r="L3085">
        <v>0</v>
      </c>
      <c r="M3085">
        <v>6</v>
      </c>
      <c r="N3085">
        <v>2.5</v>
      </c>
      <c r="O3085">
        <v>0.7</v>
      </c>
      <c r="P3085">
        <v>0.3</v>
      </c>
      <c r="Q3085">
        <v>4</v>
      </c>
      <c r="R3085">
        <v>3</v>
      </c>
      <c r="S3085">
        <v>22</v>
      </c>
      <c r="T3085">
        <v>7.3</v>
      </c>
      <c r="U3085">
        <v>0</v>
      </c>
      <c r="V3085">
        <v>8</v>
      </c>
      <c r="W3085">
        <v>0.4</v>
      </c>
      <c r="X3085">
        <v>3.1</v>
      </c>
      <c r="Y3085" s="2">
        <v>0.75</v>
      </c>
      <c r="Z3085">
        <v>27</v>
      </c>
      <c r="AA3085">
        <v>0</v>
      </c>
      <c r="AB3085">
        <v>2</v>
      </c>
    </row>
    <row r="3086" spans="1:28" x14ac:dyDescent="0.25">
      <c r="A3086">
        <v>2006</v>
      </c>
      <c r="B3086">
        <v>255</v>
      </c>
      <c r="C3086" t="s">
        <v>525</v>
      </c>
      <c r="D3086" t="str">
        <f>IFERROR(INDEX('Draft Master List'!E:F,MATCH(C3086,'Draft Master List'!E:E,0),2),"N/A")</f>
        <v>902006</v>
      </c>
      <c r="E3086" t="s">
        <v>14</v>
      </c>
      <c r="F3086">
        <v>21</v>
      </c>
      <c r="G3086" t="s">
        <v>77</v>
      </c>
      <c r="H3086">
        <v>9</v>
      </c>
      <c r="I3086">
        <v>2</v>
      </c>
      <c r="J3086">
        <v>2</v>
      </c>
      <c r="K3086">
        <v>29</v>
      </c>
      <c r="L3086">
        <v>0</v>
      </c>
      <c r="M3086">
        <v>18</v>
      </c>
      <c r="N3086">
        <v>14.5</v>
      </c>
      <c r="O3086">
        <v>3.2</v>
      </c>
      <c r="P3086">
        <v>0.2</v>
      </c>
      <c r="Q3086">
        <v>13</v>
      </c>
      <c r="R3086">
        <v>7</v>
      </c>
      <c r="S3086">
        <v>102</v>
      </c>
      <c r="T3086">
        <v>14.6</v>
      </c>
      <c r="U3086">
        <v>0</v>
      </c>
      <c r="V3086">
        <v>27</v>
      </c>
      <c r="W3086">
        <v>0.8</v>
      </c>
      <c r="X3086">
        <v>11.3</v>
      </c>
      <c r="Y3086" s="2">
        <v>0.53800000000000003</v>
      </c>
      <c r="Z3086">
        <v>131</v>
      </c>
      <c r="AA3086">
        <v>0</v>
      </c>
      <c r="AB3086">
        <v>0</v>
      </c>
    </row>
    <row r="3087" spans="1:28" x14ac:dyDescent="0.25">
      <c r="A3087">
        <v>2006</v>
      </c>
      <c r="B3087">
        <v>256</v>
      </c>
      <c r="C3087" t="s">
        <v>709</v>
      </c>
      <c r="D3087" t="str">
        <f>IFERROR(INDEX('Draft Master List'!E:F,MATCH(C3087,'Draft Master List'!E:E,0),2),"N/A")</f>
        <v>N/A</v>
      </c>
      <c r="E3087" t="s">
        <v>223</v>
      </c>
      <c r="F3087">
        <v>38</v>
      </c>
      <c r="G3087" t="s">
        <v>213</v>
      </c>
      <c r="H3087">
        <v>16</v>
      </c>
      <c r="I3087">
        <v>0</v>
      </c>
      <c r="J3087">
        <v>2</v>
      </c>
      <c r="K3087">
        <v>19</v>
      </c>
      <c r="L3087">
        <v>0</v>
      </c>
      <c r="M3087">
        <v>16</v>
      </c>
      <c r="N3087">
        <v>9.5</v>
      </c>
      <c r="O3087">
        <v>1.2</v>
      </c>
      <c r="P3087">
        <v>0.1</v>
      </c>
      <c r="Z3087">
        <v>19</v>
      </c>
      <c r="AA3087">
        <v>0</v>
      </c>
      <c r="AB3087">
        <v>1</v>
      </c>
    </row>
    <row r="3088" spans="1:28" x14ac:dyDescent="0.25">
      <c r="A3088">
        <v>2006</v>
      </c>
      <c r="B3088">
        <v>257</v>
      </c>
      <c r="C3088" t="s">
        <v>1371</v>
      </c>
      <c r="D3088" t="str">
        <f>IFERROR(INDEX('Draft Master List'!E:F,MATCH(C3088,'Draft Master List'!E:E,0),2),"N/A")</f>
        <v>N/A</v>
      </c>
      <c r="E3088" t="s">
        <v>24</v>
      </c>
      <c r="F3088">
        <v>30</v>
      </c>
      <c r="G3088" t="s">
        <v>1578</v>
      </c>
      <c r="H3088">
        <v>14</v>
      </c>
      <c r="I3088">
        <v>14</v>
      </c>
      <c r="J3088">
        <v>2</v>
      </c>
      <c r="K3088">
        <v>30</v>
      </c>
      <c r="L3088">
        <v>0</v>
      </c>
      <c r="M3088">
        <v>21</v>
      </c>
      <c r="N3088">
        <v>15</v>
      </c>
      <c r="O3088">
        <v>2.1</v>
      </c>
      <c r="P3088">
        <v>0.1</v>
      </c>
      <c r="Q3088">
        <v>126</v>
      </c>
      <c r="R3088">
        <v>74</v>
      </c>
      <c r="S3088">
        <v>975</v>
      </c>
      <c r="T3088">
        <v>13.2</v>
      </c>
      <c r="U3088">
        <v>6</v>
      </c>
      <c r="V3088">
        <v>70</v>
      </c>
      <c r="W3088">
        <v>5.3</v>
      </c>
      <c r="X3088">
        <v>69.599999999999994</v>
      </c>
      <c r="Y3088" s="2">
        <v>0.58699999999999997</v>
      </c>
      <c r="Z3088">
        <v>1005</v>
      </c>
      <c r="AA3088">
        <v>6</v>
      </c>
      <c r="AB3088">
        <v>2</v>
      </c>
    </row>
    <row r="3089" spans="1:28" x14ac:dyDescent="0.25">
      <c r="A3089">
        <v>2006</v>
      </c>
      <c r="B3089">
        <v>258</v>
      </c>
      <c r="C3089" t="s">
        <v>72</v>
      </c>
      <c r="D3089" t="str">
        <f>IFERROR(INDEX('Draft Master List'!E:F,MATCH(C3089,'Draft Master List'!E:E,0),2),"N/A")</f>
        <v>812006</v>
      </c>
      <c r="E3089" t="s">
        <v>13</v>
      </c>
      <c r="F3089">
        <v>24</v>
      </c>
      <c r="H3089">
        <v>2</v>
      </c>
      <c r="I3089">
        <v>0</v>
      </c>
      <c r="J3089">
        <v>2</v>
      </c>
      <c r="K3089">
        <v>13</v>
      </c>
      <c r="L3089">
        <v>1</v>
      </c>
      <c r="M3089">
        <v>14</v>
      </c>
      <c r="N3089">
        <v>6.5</v>
      </c>
      <c r="O3089">
        <v>6.5</v>
      </c>
      <c r="P3089">
        <v>1</v>
      </c>
      <c r="Z3089">
        <v>13</v>
      </c>
      <c r="AA3089">
        <v>1</v>
      </c>
      <c r="AB3089">
        <v>0</v>
      </c>
    </row>
    <row r="3090" spans="1:28" x14ac:dyDescent="0.25">
      <c r="A3090">
        <v>2006</v>
      </c>
      <c r="B3090">
        <v>259</v>
      </c>
      <c r="C3090" t="s">
        <v>1469</v>
      </c>
      <c r="D3090" t="str">
        <f>IFERROR(INDEX('Draft Master List'!E:F,MATCH(C3090,'Draft Master List'!E:E,0),2),"N/A")</f>
        <v>N/A</v>
      </c>
      <c r="E3090" t="s">
        <v>12</v>
      </c>
      <c r="F3090">
        <v>25</v>
      </c>
      <c r="G3090" t="s">
        <v>74</v>
      </c>
      <c r="H3090">
        <v>16</v>
      </c>
      <c r="I3090">
        <v>16</v>
      </c>
      <c r="J3090">
        <v>2</v>
      </c>
      <c r="K3090">
        <v>2</v>
      </c>
      <c r="L3090">
        <v>0</v>
      </c>
      <c r="M3090">
        <v>2</v>
      </c>
      <c r="N3090">
        <v>1</v>
      </c>
      <c r="O3090">
        <v>0.1</v>
      </c>
      <c r="P3090">
        <v>0.1</v>
      </c>
      <c r="Q3090">
        <v>151</v>
      </c>
      <c r="R3090">
        <v>82</v>
      </c>
      <c r="S3090">
        <v>1310</v>
      </c>
      <c r="T3090">
        <v>16</v>
      </c>
      <c r="U3090">
        <v>7</v>
      </c>
      <c r="V3090">
        <v>60</v>
      </c>
      <c r="W3090">
        <v>5.0999999999999996</v>
      </c>
      <c r="X3090">
        <v>81.900000000000006</v>
      </c>
      <c r="Y3090" s="2">
        <v>0.54300000000000004</v>
      </c>
      <c r="Z3090">
        <v>1312</v>
      </c>
      <c r="AA3090">
        <v>7</v>
      </c>
      <c r="AB3090">
        <v>2</v>
      </c>
    </row>
    <row r="3091" spans="1:28" x14ac:dyDescent="0.25">
      <c r="A3091">
        <v>2006</v>
      </c>
      <c r="B3091">
        <v>260</v>
      </c>
      <c r="C3091" t="s">
        <v>1579</v>
      </c>
      <c r="D3091" t="str">
        <f>IFERROR(INDEX('Draft Master List'!E:F,MATCH(C3091,'Draft Master List'!E:E,0),2),"N/A")</f>
        <v>N/A</v>
      </c>
      <c r="E3091" t="s">
        <v>29</v>
      </c>
      <c r="F3091">
        <v>26</v>
      </c>
      <c r="H3091">
        <v>5</v>
      </c>
      <c r="I3091">
        <v>0</v>
      </c>
      <c r="J3091">
        <v>2</v>
      </c>
      <c r="K3091">
        <v>2</v>
      </c>
      <c r="L3091">
        <v>0</v>
      </c>
      <c r="M3091">
        <v>2</v>
      </c>
      <c r="N3091">
        <v>1</v>
      </c>
      <c r="O3091">
        <v>0.4</v>
      </c>
      <c r="P3091">
        <v>0.4</v>
      </c>
      <c r="Z3091">
        <v>2</v>
      </c>
      <c r="AA3091">
        <v>0</v>
      </c>
      <c r="AB3091">
        <v>0</v>
      </c>
    </row>
    <row r="3092" spans="1:28" x14ac:dyDescent="0.25">
      <c r="A3092">
        <v>2006</v>
      </c>
      <c r="B3092">
        <v>261</v>
      </c>
      <c r="C3092" t="s">
        <v>675</v>
      </c>
      <c r="D3092" t="str">
        <f>IFERROR(INDEX('Draft Master List'!E:F,MATCH(C3092,'Draft Master List'!E:E,0),2),"N/A")</f>
        <v>N/A</v>
      </c>
      <c r="E3092" t="s">
        <v>24</v>
      </c>
      <c r="F3092">
        <v>28</v>
      </c>
      <c r="G3092" t="s">
        <v>676</v>
      </c>
      <c r="H3092">
        <v>15</v>
      </c>
      <c r="I3092">
        <v>12</v>
      </c>
      <c r="J3092">
        <v>2</v>
      </c>
      <c r="K3092">
        <v>14</v>
      </c>
      <c r="L3092">
        <v>0</v>
      </c>
      <c r="M3092">
        <v>14</v>
      </c>
      <c r="N3092">
        <v>7</v>
      </c>
      <c r="O3092">
        <v>0.9</v>
      </c>
      <c r="P3092">
        <v>0.1</v>
      </c>
      <c r="Q3092">
        <v>69</v>
      </c>
      <c r="R3092">
        <v>37</v>
      </c>
      <c r="S3092">
        <v>504</v>
      </c>
      <c r="T3092">
        <v>13.6</v>
      </c>
      <c r="U3092">
        <v>1</v>
      </c>
      <c r="V3092">
        <v>38</v>
      </c>
      <c r="W3092">
        <v>2.5</v>
      </c>
      <c r="X3092">
        <v>33.6</v>
      </c>
      <c r="Y3092" s="2">
        <v>0.53600000000000003</v>
      </c>
      <c r="Z3092">
        <v>518</v>
      </c>
      <c r="AA3092">
        <v>1</v>
      </c>
      <c r="AB3092">
        <v>2</v>
      </c>
    </row>
    <row r="3093" spans="1:28" x14ac:dyDescent="0.25">
      <c r="A3093">
        <v>2006</v>
      </c>
      <c r="B3093">
        <v>262</v>
      </c>
      <c r="C3093" t="s">
        <v>1580</v>
      </c>
      <c r="D3093" t="str">
        <f>IFERROR(INDEX('Draft Master List'!E:F,MATCH(C3093,'Draft Master List'!E:E,0),2),"N/A")</f>
        <v>N/A</v>
      </c>
      <c r="E3093" t="s">
        <v>15</v>
      </c>
      <c r="F3093">
        <v>25</v>
      </c>
      <c r="H3093">
        <v>3</v>
      </c>
      <c r="I3093">
        <v>0</v>
      </c>
      <c r="J3093">
        <v>2</v>
      </c>
      <c r="K3093">
        <v>2</v>
      </c>
      <c r="L3093">
        <v>0</v>
      </c>
      <c r="M3093">
        <v>5</v>
      </c>
      <c r="N3093">
        <v>1</v>
      </c>
      <c r="O3093">
        <v>0.7</v>
      </c>
      <c r="P3093">
        <v>0.7</v>
      </c>
      <c r="Z3093">
        <v>2</v>
      </c>
      <c r="AA3093">
        <v>0</v>
      </c>
      <c r="AB3093">
        <v>0</v>
      </c>
    </row>
    <row r="3094" spans="1:28" x14ac:dyDescent="0.25">
      <c r="A3094">
        <v>2006</v>
      </c>
      <c r="B3094">
        <v>263</v>
      </c>
      <c r="C3094" t="s">
        <v>657</v>
      </c>
      <c r="D3094" t="str">
        <f>IFERROR(INDEX('Draft Master List'!E:F,MATCH(C3094,'Draft Master List'!E:E,0),2),"N/A")</f>
        <v>N/A</v>
      </c>
      <c r="E3094" t="s">
        <v>22</v>
      </c>
      <c r="F3094">
        <v>23</v>
      </c>
      <c r="H3094">
        <v>1</v>
      </c>
      <c r="I3094">
        <v>0</v>
      </c>
      <c r="J3094">
        <v>1</v>
      </c>
      <c r="K3094">
        <v>2</v>
      </c>
      <c r="L3094">
        <v>0</v>
      </c>
      <c r="M3094">
        <v>2</v>
      </c>
      <c r="N3094">
        <v>2</v>
      </c>
      <c r="O3094">
        <v>2</v>
      </c>
      <c r="P3094">
        <v>1</v>
      </c>
      <c r="Z3094">
        <v>2</v>
      </c>
      <c r="AA3094">
        <v>0</v>
      </c>
      <c r="AB3094">
        <v>0</v>
      </c>
    </row>
    <row r="3095" spans="1:28" x14ac:dyDescent="0.25">
      <c r="A3095">
        <v>2006</v>
      </c>
      <c r="B3095">
        <v>264</v>
      </c>
      <c r="C3095" t="s">
        <v>1581</v>
      </c>
      <c r="D3095" t="str">
        <f>IFERROR(INDEX('Draft Master List'!E:F,MATCH(C3095,'Draft Master List'!E:E,0),2),"N/A")</f>
        <v>N/A</v>
      </c>
      <c r="E3095" t="s">
        <v>30</v>
      </c>
      <c r="F3095">
        <v>27</v>
      </c>
      <c r="G3095" t="s">
        <v>74</v>
      </c>
      <c r="H3095">
        <v>16</v>
      </c>
      <c r="I3095">
        <v>14</v>
      </c>
      <c r="J3095">
        <v>1</v>
      </c>
      <c r="K3095">
        <v>5</v>
      </c>
      <c r="L3095">
        <v>0</v>
      </c>
      <c r="M3095">
        <v>5</v>
      </c>
      <c r="N3095">
        <v>5</v>
      </c>
      <c r="O3095">
        <v>0.3</v>
      </c>
      <c r="P3095">
        <v>0.1</v>
      </c>
      <c r="Q3095">
        <v>102</v>
      </c>
      <c r="R3095">
        <v>61</v>
      </c>
      <c r="S3095">
        <v>760</v>
      </c>
      <c r="T3095">
        <v>12.5</v>
      </c>
      <c r="U3095">
        <v>4</v>
      </c>
      <c r="V3095">
        <v>62</v>
      </c>
      <c r="W3095">
        <v>3.8</v>
      </c>
      <c r="X3095">
        <v>47.5</v>
      </c>
      <c r="Y3095" s="2">
        <v>0.59799999999999998</v>
      </c>
      <c r="Z3095">
        <v>765</v>
      </c>
      <c r="AA3095">
        <v>4</v>
      </c>
      <c r="AB3095">
        <v>2</v>
      </c>
    </row>
    <row r="3096" spans="1:28" x14ac:dyDescent="0.25">
      <c r="A3096">
        <v>2006</v>
      </c>
      <c r="B3096">
        <v>265</v>
      </c>
      <c r="C3096" t="s">
        <v>574</v>
      </c>
      <c r="D3096" t="str">
        <f>IFERROR(INDEX('Draft Master List'!E:F,MATCH(C3096,'Draft Master List'!E:E,0),2),"N/A")</f>
        <v>N/A</v>
      </c>
      <c r="E3096" t="s">
        <v>25</v>
      </c>
      <c r="F3096">
        <v>24</v>
      </c>
      <c r="G3096" t="s">
        <v>213</v>
      </c>
      <c r="H3096">
        <v>16</v>
      </c>
      <c r="I3096">
        <v>0</v>
      </c>
      <c r="J3096">
        <v>1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0.1</v>
      </c>
      <c r="Z3096">
        <v>0</v>
      </c>
      <c r="AA3096">
        <v>0</v>
      </c>
      <c r="AB3096">
        <v>2</v>
      </c>
    </row>
    <row r="3097" spans="1:28" x14ac:dyDescent="0.25">
      <c r="A3097">
        <v>2006</v>
      </c>
      <c r="B3097">
        <v>266</v>
      </c>
      <c r="C3097" t="s">
        <v>1274</v>
      </c>
      <c r="D3097" t="str">
        <f>IFERROR(INDEX('Draft Master List'!E:F,MATCH(C3097,'Draft Master List'!E:E,0),2),"N/A")</f>
        <v>N/A</v>
      </c>
      <c r="E3097" t="s">
        <v>0</v>
      </c>
      <c r="F3097">
        <v>24</v>
      </c>
      <c r="G3097" t="s">
        <v>77</v>
      </c>
      <c r="H3097">
        <v>15</v>
      </c>
      <c r="I3097">
        <v>4</v>
      </c>
      <c r="J3097">
        <v>1</v>
      </c>
      <c r="K3097">
        <v>8</v>
      </c>
      <c r="L3097">
        <v>0</v>
      </c>
      <c r="M3097">
        <v>8</v>
      </c>
      <c r="N3097">
        <v>8</v>
      </c>
      <c r="O3097">
        <v>0.5</v>
      </c>
      <c r="P3097">
        <v>0.1</v>
      </c>
      <c r="Q3097">
        <v>42</v>
      </c>
      <c r="R3097">
        <v>23</v>
      </c>
      <c r="S3097">
        <v>385</v>
      </c>
      <c r="T3097">
        <v>16.7</v>
      </c>
      <c r="U3097">
        <v>3</v>
      </c>
      <c r="V3097">
        <v>48</v>
      </c>
      <c r="W3097">
        <v>1.5</v>
      </c>
      <c r="X3097">
        <v>25.7</v>
      </c>
      <c r="Y3097" s="2">
        <v>0.54800000000000004</v>
      </c>
      <c r="Z3097">
        <v>393</v>
      </c>
      <c r="AA3097">
        <v>3</v>
      </c>
      <c r="AB3097">
        <v>2</v>
      </c>
    </row>
    <row r="3098" spans="1:28" x14ac:dyDescent="0.25">
      <c r="A3098">
        <v>2006</v>
      </c>
      <c r="B3098">
        <v>267</v>
      </c>
      <c r="C3098" t="s">
        <v>659</v>
      </c>
      <c r="D3098" t="str">
        <f>IFERROR(INDEX('Draft Master List'!E:F,MATCH(C3098,'Draft Master List'!E:E,0),2),"N/A")</f>
        <v>N/A</v>
      </c>
      <c r="E3098" t="s">
        <v>16</v>
      </c>
      <c r="F3098">
        <v>27</v>
      </c>
      <c r="G3098" t="s">
        <v>660</v>
      </c>
      <c r="H3098">
        <v>16</v>
      </c>
      <c r="I3098">
        <v>4</v>
      </c>
      <c r="J3098">
        <v>1</v>
      </c>
      <c r="K3098">
        <v>4</v>
      </c>
      <c r="L3098">
        <v>0</v>
      </c>
      <c r="M3098">
        <v>4</v>
      </c>
      <c r="N3098">
        <v>4</v>
      </c>
      <c r="O3098">
        <v>0.3</v>
      </c>
      <c r="P3098">
        <v>0.1</v>
      </c>
      <c r="Q3098">
        <v>89</v>
      </c>
      <c r="R3098">
        <v>62</v>
      </c>
      <c r="S3098">
        <v>727</v>
      </c>
      <c r="T3098">
        <v>11.7</v>
      </c>
      <c r="U3098">
        <v>1</v>
      </c>
      <c r="V3098">
        <v>39</v>
      </c>
      <c r="W3098">
        <v>3.9</v>
      </c>
      <c r="X3098">
        <v>45.4</v>
      </c>
      <c r="Y3098" s="2">
        <v>0.69699999999999995</v>
      </c>
      <c r="Z3098">
        <v>731</v>
      </c>
      <c r="AA3098">
        <v>1</v>
      </c>
      <c r="AB3098">
        <v>0</v>
      </c>
    </row>
    <row r="3099" spans="1:28" x14ac:dyDescent="0.25">
      <c r="A3099">
        <v>2006</v>
      </c>
      <c r="B3099">
        <v>268</v>
      </c>
      <c r="C3099" t="s">
        <v>1514</v>
      </c>
      <c r="D3099" t="str">
        <f>IFERROR(INDEX('Draft Master List'!E:F,MATCH(C3099,'Draft Master List'!E:E,0),2),"N/A")</f>
        <v>N/A</v>
      </c>
      <c r="E3099" t="s">
        <v>12</v>
      </c>
      <c r="F3099">
        <v>26</v>
      </c>
      <c r="H3099">
        <v>14</v>
      </c>
      <c r="I3099">
        <v>0</v>
      </c>
      <c r="J3099">
        <v>1</v>
      </c>
      <c r="K3099">
        <v>4</v>
      </c>
      <c r="L3099">
        <v>0</v>
      </c>
      <c r="M3099">
        <v>4</v>
      </c>
      <c r="N3099">
        <v>4</v>
      </c>
      <c r="O3099">
        <v>0.3</v>
      </c>
      <c r="P3099">
        <v>0.1</v>
      </c>
      <c r="Q3099">
        <v>10</v>
      </c>
      <c r="R3099">
        <v>2</v>
      </c>
      <c r="S3099">
        <v>10</v>
      </c>
      <c r="T3099">
        <v>5</v>
      </c>
      <c r="U3099">
        <v>0</v>
      </c>
      <c r="V3099">
        <v>8</v>
      </c>
      <c r="W3099">
        <v>0.1</v>
      </c>
      <c r="X3099">
        <v>0.7</v>
      </c>
      <c r="Y3099" s="2">
        <v>0.2</v>
      </c>
      <c r="Z3099">
        <v>14</v>
      </c>
      <c r="AA3099">
        <v>0</v>
      </c>
      <c r="AB3099">
        <v>4</v>
      </c>
    </row>
    <row r="3100" spans="1:28" x14ac:dyDescent="0.25">
      <c r="A3100">
        <v>2006</v>
      </c>
      <c r="B3100">
        <v>269</v>
      </c>
      <c r="C3100" t="s">
        <v>1582</v>
      </c>
      <c r="D3100" t="str">
        <f>IFERROR(INDEX('Draft Master List'!E:F,MATCH(C3100,'Draft Master List'!E:E,0),2),"N/A")</f>
        <v>N/A</v>
      </c>
      <c r="E3100" t="s">
        <v>26</v>
      </c>
      <c r="F3100">
        <v>36</v>
      </c>
      <c r="G3100" t="s">
        <v>194</v>
      </c>
      <c r="H3100">
        <v>16</v>
      </c>
      <c r="I3100">
        <v>0</v>
      </c>
      <c r="J3100">
        <v>1</v>
      </c>
      <c r="K3100">
        <v>2</v>
      </c>
      <c r="L3100">
        <v>0</v>
      </c>
      <c r="M3100">
        <v>2</v>
      </c>
      <c r="N3100">
        <v>2</v>
      </c>
      <c r="O3100">
        <v>0.1</v>
      </c>
      <c r="P3100">
        <v>0.1</v>
      </c>
      <c r="Z3100">
        <v>2</v>
      </c>
      <c r="AA3100">
        <v>0</v>
      </c>
      <c r="AB3100">
        <v>0</v>
      </c>
    </row>
    <row r="3101" spans="1:28" x14ac:dyDescent="0.25">
      <c r="A3101">
        <v>2006</v>
      </c>
      <c r="B3101">
        <v>270</v>
      </c>
      <c r="C3101" t="s">
        <v>1583</v>
      </c>
      <c r="D3101" t="str">
        <f>IFERROR(INDEX('Draft Master List'!E:F,MATCH(C3101,'Draft Master List'!E:E,0),2),"N/A")</f>
        <v>N/A</v>
      </c>
      <c r="E3101" t="s">
        <v>19</v>
      </c>
      <c r="F3101">
        <v>33</v>
      </c>
      <c r="G3101" t="s">
        <v>77</v>
      </c>
      <c r="H3101">
        <v>7</v>
      </c>
      <c r="I3101">
        <v>6</v>
      </c>
      <c r="J3101">
        <v>1</v>
      </c>
      <c r="K3101">
        <v>4</v>
      </c>
      <c r="L3101">
        <v>0</v>
      </c>
      <c r="M3101">
        <v>4</v>
      </c>
      <c r="N3101">
        <v>4</v>
      </c>
      <c r="O3101">
        <v>0.6</v>
      </c>
      <c r="P3101">
        <v>0.1</v>
      </c>
      <c r="Q3101">
        <v>36</v>
      </c>
      <c r="R3101">
        <v>24</v>
      </c>
      <c r="S3101">
        <v>290</v>
      </c>
      <c r="T3101">
        <v>12.1</v>
      </c>
      <c r="U3101">
        <v>1</v>
      </c>
      <c r="V3101">
        <v>25</v>
      </c>
      <c r="W3101">
        <v>3.4</v>
      </c>
      <c r="X3101">
        <v>41.4</v>
      </c>
      <c r="Y3101" s="2">
        <v>0.66700000000000004</v>
      </c>
      <c r="Z3101">
        <v>294</v>
      </c>
      <c r="AA3101">
        <v>1</v>
      </c>
      <c r="AB3101">
        <v>0</v>
      </c>
    </row>
    <row r="3102" spans="1:28" x14ac:dyDescent="0.25">
      <c r="A3102">
        <v>2006</v>
      </c>
      <c r="B3102">
        <v>271</v>
      </c>
      <c r="C3102" t="s">
        <v>656</v>
      </c>
      <c r="D3102" t="str">
        <f>IFERROR(INDEX('Draft Master List'!E:F,MATCH(C3102,'Draft Master List'!E:E,0),2),"N/A")</f>
        <v>N/A</v>
      </c>
      <c r="E3102" t="s">
        <v>6</v>
      </c>
      <c r="F3102">
        <v>29</v>
      </c>
      <c r="H3102">
        <v>2</v>
      </c>
      <c r="I3102">
        <v>0</v>
      </c>
      <c r="J3102">
        <v>1</v>
      </c>
      <c r="K3102">
        <v>3</v>
      </c>
      <c r="L3102">
        <v>0</v>
      </c>
      <c r="M3102">
        <v>3</v>
      </c>
      <c r="N3102">
        <v>3</v>
      </c>
      <c r="O3102">
        <v>1.5</v>
      </c>
      <c r="P3102">
        <v>0.5</v>
      </c>
      <c r="Z3102">
        <v>3</v>
      </c>
      <c r="AA3102">
        <v>0</v>
      </c>
      <c r="AB3102">
        <v>1</v>
      </c>
    </row>
    <row r="3103" spans="1:28" x14ac:dyDescent="0.25">
      <c r="A3103">
        <v>2006</v>
      </c>
      <c r="B3103">
        <v>272</v>
      </c>
      <c r="C3103" t="s">
        <v>1584</v>
      </c>
      <c r="D3103" t="str">
        <f>IFERROR(INDEX('Draft Master List'!E:F,MATCH(C3103,'Draft Master List'!E:E,0),2),"N/A")</f>
        <v>N/A</v>
      </c>
      <c r="E3103" t="s">
        <v>28</v>
      </c>
      <c r="F3103">
        <v>26</v>
      </c>
      <c r="G3103" t="s">
        <v>77</v>
      </c>
      <c r="H3103">
        <v>5</v>
      </c>
      <c r="I3103">
        <v>5</v>
      </c>
      <c r="J3103">
        <v>1</v>
      </c>
      <c r="K3103">
        <v>3</v>
      </c>
      <c r="L3103">
        <v>0</v>
      </c>
      <c r="M3103">
        <v>3</v>
      </c>
      <c r="N3103">
        <v>3</v>
      </c>
      <c r="O3103">
        <v>0.6</v>
      </c>
      <c r="P3103">
        <v>0.2</v>
      </c>
      <c r="Q3103">
        <v>20</v>
      </c>
      <c r="R3103">
        <v>8</v>
      </c>
      <c r="S3103">
        <v>104</v>
      </c>
      <c r="T3103">
        <v>13</v>
      </c>
      <c r="U3103">
        <v>0</v>
      </c>
      <c r="V3103">
        <v>27</v>
      </c>
      <c r="W3103">
        <v>1.6</v>
      </c>
      <c r="X3103">
        <v>20.8</v>
      </c>
      <c r="Y3103" s="2">
        <v>0.4</v>
      </c>
      <c r="Z3103">
        <v>107</v>
      </c>
      <c r="AA3103">
        <v>0</v>
      </c>
      <c r="AB3103">
        <v>0</v>
      </c>
    </row>
    <row r="3104" spans="1:28" x14ac:dyDescent="0.25">
      <c r="A3104">
        <v>2006</v>
      </c>
      <c r="B3104">
        <v>273</v>
      </c>
      <c r="C3104" t="s">
        <v>1585</v>
      </c>
      <c r="D3104" t="str">
        <f>IFERROR(INDEX('Draft Master List'!E:F,MATCH(C3104,'Draft Master List'!E:E,0),2),"N/A")</f>
        <v>N/A</v>
      </c>
      <c r="E3104" t="s">
        <v>12</v>
      </c>
      <c r="F3104">
        <v>26</v>
      </c>
      <c r="H3104">
        <v>1</v>
      </c>
      <c r="I3104">
        <v>0</v>
      </c>
      <c r="J3104">
        <v>1</v>
      </c>
      <c r="K3104">
        <v>2</v>
      </c>
      <c r="L3104">
        <v>0</v>
      </c>
      <c r="M3104">
        <v>2</v>
      </c>
      <c r="N3104">
        <v>2</v>
      </c>
      <c r="O3104">
        <v>2</v>
      </c>
      <c r="P3104">
        <v>1</v>
      </c>
      <c r="Z3104">
        <v>2</v>
      </c>
      <c r="AA3104">
        <v>0</v>
      </c>
      <c r="AB3104">
        <v>0</v>
      </c>
    </row>
    <row r="3105" spans="1:28" x14ac:dyDescent="0.25">
      <c r="A3105">
        <v>2006</v>
      </c>
      <c r="B3105">
        <v>274</v>
      </c>
      <c r="C3105" t="s">
        <v>667</v>
      </c>
      <c r="D3105" t="str">
        <f>IFERROR(INDEX('Draft Master List'!E:F,MATCH(C3105,'Draft Master List'!E:E,0),2),"N/A")</f>
        <v>N/A</v>
      </c>
      <c r="E3105" t="s">
        <v>32</v>
      </c>
      <c r="F3105">
        <v>33</v>
      </c>
      <c r="G3105" t="s">
        <v>213</v>
      </c>
      <c r="H3105">
        <v>16</v>
      </c>
      <c r="I3105">
        <v>0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0.1</v>
      </c>
      <c r="Z3105">
        <v>0</v>
      </c>
      <c r="AA3105">
        <v>0</v>
      </c>
      <c r="AB3105">
        <v>1</v>
      </c>
    </row>
    <row r="3106" spans="1:28" x14ac:dyDescent="0.25">
      <c r="A3106">
        <v>2006</v>
      </c>
      <c r="B3106">
        <v>275</v>
      </c>
      <c r="C3106" t="s">
        <v>1586</v>
      </c>
      <c r="D3106" t="str">
        <f>IFERROR(INDEX('Draft Master List'!E:F,MATCH(C3106,'Draft Master List'!E:E,0),2),"N/A")</f>
        <v>N/A</v>
      </c>
      <c r="E3106" t="s">
        <v>12</v>
      </c>
      <c r="F3106">
        <v>29</v>
      </c>
      <c r="H3106">
        <v>6</v>
      </c>
      <c r="I3106">
        <v>0</v>
      </c>
      <c r="J3106">
        <v>1</v>
      </c>
      <c r="K3106">
        <v>1</v>
      </c>
      <c r="L3106">
        <v>0</v>
      </c>
      <c r="M3106">
        <v>1</v>
      </c>
      <c r="N3106">
        <v>1</v>
      </c>
      <c r="O3106">
        <v>0.2</v>
      </c>
      <c r="P3106">
        <v>0.2</v>
      </c>
      <c r="Q3106">
        <v>27</v>
      </c>
      <c r="R3106">
        <v>17</v>
      </c>
      <c r="S3106">
        <v>147</v>
      </c>
      <c r="T3106">
        <v>8.6</v>
      </c>
      <c r="U3106">
        <v>0</v>
      </c>
      <c r="V3106">
        <v>23</v>
      </c>
      <c r="W3106">
        <v>2.8</v>
      </c>
      <c r="X3106">
        <v>24.5</v>
      </c>
      <c r="Y3106" s="2">
        <v>0.63</v>
      </c>
      <c r="Z3106">
        <v>148</v>
      </c>
      <c r="AA3106">
        <v>0</v>
      </c>
      <c r="AB3106">
        <v>0</v>
      </c>
    </row>
    <row r="3107" spans="1:28" x14ac:dyDescent="0.25">
      <c r="A3107">
        <v>2006</v>
      </c>
      <c r="B3107">
        <v>276</v>
      </c>
      <c r="C3107" t="s">
        <v>1460</v>
      </c>
      <c r="D3107" t="str">
        <f>IFERROR(INDEX('Draft Master List'!E:F,MATCH(C3107,'Draft Master List'!E:E,0),2),"N/A")</f>
        <v>N/A</v>
      </c>
      <c r="E3107" t="s">
        <v>223</v>
      </c>
      <c r="F3107">
        <v>25</v>
      </c>
      <c r="G3107" t="s">
        <v>212</v>
      </c>
      <c r="H3107">
        <v>16</v>
      </c>
      <c r="I3107">
        <v>9</v>
      </c>
      <c r="J3107">
        <v>1</v>
      </c>
      <c r="K3107">
        <v>2</v>
      </c>
      <c r="L3107">
        <v>0</v>
      </c>
      <c r="M3107">
        <v>2</v>
      </c>
      <c r="N3107">
        <v>2</v>
      </c>
      <c r="O3107">
        <v>0.1</v>
      </c>
      <c r="P3107">
        <v>0.1</v>
      </c>
      <c r="Q3107">
        <v>10</v>
      </c>
      <c r="R3107">
        <v>7</v>
      </c>
      <c r="S3107">
        <v>29</v>
      </c>
      <c r="T3107">
        <v>4.0999999999999996</v>
      </c>
      <c r="U3107">
        <v>0</v>
      </c>
      <c r="V3107">
        <v>7</v>
      </c>
      <c r="W3107">
        <v>0.4</v>
      </c>
      <c r="X3107">
        <v>1.8</v>
      </c>
      <c r="Y3107" s="2">
        <v>0.7</v>
      </c>
      <c r="Z3107">
        <v>31</v>
      </c>
      <c r="AA3107">
        <v>0</v>
      </c>
      <c r="AB3107">
        <v>0</v>
      </c>
    </row>
    <row r="3108" spans="1:28" x14ac:dyDescent="0.25">
      <c r="A3108">
        <v>2006</v>
      </c>
      <c r="B3108">
        <v>277</v>
      </c>
      <c r="C3108" t="s">
        <v>512</v>
      </c>
      <c r="D3108" t="str">
        <f>IFERROR(INDEX('Draft Master List'!E:F,MATCH(C3108,'Draft Master List'!E:E,0),2),"N/A")</f>
        <v>252006</v>
      </c>
      <c r="E3108" t="s">
        <v>24</v>
      </c>
      <c r="F3108">
        <v>22</v>
      </c>
      <c r="G3108" t="s">
        <v>1508</v>
      </c>
      <c r="H3108">
        <v>16</v>
      </c>
      <c r="I3108">
        <v>4</v>
      </c>
      <c r="J3108">
        <v>1</v>
      </c>
      <c r="K3108">
        <v>13</v>
      </c>
      <c r="L3108">
        <v>0</v>
      </c>
      <c r="M3108">
        <v>13</v>
      </c>
      <c r="N3108">
        <v>13</v>
      </c>
      <c r="O3108">
        <v>0.8</v>
      </c>
      <c r="P3108">
        <v>0.1</v>
      </c>
      <c r="Q3108">
        <v>86</v>
      </c>
      <c r="R3108">
        <v>49</v>
      </c>
      <c r="S3108">
        <v>824</v>
      </c>
      <c r="T3108">
        <v>16.8</v>
      </c>
      <c r="U3108">
        <v>2</v>
      </c>
      <c r="V3108">
        <v>67</v>
      </c>
      <c r="W3108">
        <v>3.1</v>
      </c>
      <c r="X3108">
        <v>51.5</v>
      </c>
      <c r="Y3108" s="2">
        <v>0.56999999999999995</v>
      </c>
      <c r="Z3108">
        <v>837</v>
      </c>
      <c r="AA3108">
        <v>2</v>
      </c>
      <c r="AB3108">
        <v>5</v>
      </c>
    </row>
    <row r="3109" spans="1:28" x14ac:dyDescent="0.25">
      <c r="A3109">
        <v>2006</v>
      </c>
      <c r="B3109">
        <v>278</v>
      </c>
      <c r="C3109" t="s">
        <v>1587</v>
      </c>
      <c r="D3109" t="str">
        <f>IFERROR(INDEX('Draft Master List'!E:F,MATCH(C3109,'Draft Master List'!E:E,0),2),"N/A")</f>
        <v>N/A</v>
      </c>
      <c r="E3109" t="s">
        <v>21</v>
      </c>
      <c r="F3109">
        <v>29</v>
      </c>
      <c r="H3109">
        <v>1</v>
      </c>
      <c r="I3109">
        <v>0</v>
      </c>
      <c r="J3109">
        <v>1</v>
      </c>
      <c r="K3109">
        <v>2</v>
      </c>
      <c r="L3109">
        <v>0</v>
      </c>
      <c r="M3109">
        <v>2</v>
      </c>
      <c r="N3109">
        <v>2</v>
      </c>
      <c r="O3109">
        <v>2</v>
      </c>
      <c r="P3109">
        <v>1</v>
      </c>
      <c r="Z3109">
        <v>2</v>
      </c>
      <c r="AA3109">
        <v>0</v>
      </c>
      <c r="AB3109">
        <v>0</v>
      </c>
    </row>
    <row r="3110" spans="1:28" x14ac:dyDescent="0.25">
      <c r="A3110">
        <v>2006</v>
      </c>
      <c r="B3110">
        <v>279</v>
      </c>
      <c r="C3110" t="s">
        <v>1588</v>
      </c>
      <c r="D3110" t="str">
        <f>IFERROR(INDEX('Draft Master List'!E:F,MATCH(C3110,'Draft Master List'!E:E,0),2),"N/A")</f>
        <v>N/A</v>
      </c>
      <c r="E3110" t="s">
        <v>21</v>
      </c>
      <c r="F3110">
        <v>24</v>
      </c>
      <c r="G3110" t="s">
        <v>74</v>
      </c>
      <c r="H3110">
        <v>16</v>
      </c>
      <c r="I3110">
        <v>16</v>
      </c>
      <c r="J3110">
        <v>1</v>
      </c>
      <c r="K3110">
        <v>2</v>
      </c>
      <c r="L3110">
        <v>0</v>
      </c>
      <c r="M3110">
        <v>2</v>
      </c>
      <c r="N3110">
        <v>2</v>
      </c>
      <c r="O3110">
        <v>0.1</v>
      </c>
      <c r="P3110">
        <v>0.1</v>
      </c>
      <c r="Q3110">
        <v>83</v>
      </c>
      <c r="R3110">
        <v>39</v>
      </c>
      <c r="S3110">
        <v>436</v>
      </c>
      <c r="T3110">
        <v>11.2</v>
      </c>
      <c r="U3110">
        <v>7</v>
      </c>
      <c r="V3110">
        <v>34</v>
      </c>
      <c r="W3110">
        <v>2.4</v>
      </c>
      <c r="X3110">
        <v>27.3</v>
      </c>
      <c r="Y3110" s="2">
        <v>0.47</v>
      </c>
      <c r="Z3110">
        <v>438</v>
      </c>
      <c r="AA3110">
        <v>7</v>
      </c>
      <c r="AB3110">
        <v>0</v>
      </c>
    </row>
    <row r="3111" spans="1:28" x14ac:dyDescent="0.25">
      <c r="A3111">
        <v>2006</v>
      </c>
      <c r="B3111">
        <v>280</v>
      </c>
      <c r="C3111" t="s">
        <v>549</v>
      </c>
      <c r="D3111" t="str">
        <f>IFERROR(INDEX('Draft Master List'!E:F,MATCH(C3111,'Draft Master List'!E:E,0),2),"N/A")</f>
        <v>1842006</v>
      </c>
      <c r="E3111" t="s">
        <v>21</v>
      </c>
      <c r="F3111">
        <v>24</v>
      </c>
      <c r="H3111">
        <v>15</v>
      </c>
      <c r="I3111">
        <v>0</v>
      </c>
      <c r="J3111">
        <v>1</v>
      </c>
      <c r="K3111">
        <v>-4</v>
      </c>
      <c r="L3111">
        <v>0</v>
      </c>
      <c r="M3111">
        <v>-4</v>
      </c>
      <c r="N3111">
        <v>-4</v>
      </c>
      <c r="O3111">
        <v>-0.3</v>
      </c>
      <c r="P3111">
        <v>0.1</v>
      </c>
      <c r="Q3111">
        <v>1</v>
      </c>
      <c r="R3111">
        <v>0</v>
      </c>
      <c r="S3111">
        <v>0</v>
      </c>
      <c r="U3111">
        <v>0</v>
      </c>
      <c r="V3111">
        <v>0</v>
      </c>
      <c r="W3111">
        <v>0</v>
      </c>
      <c r="X3111">
        <v>0</v>
      </c>
      <c r="Y3111" s="2">
        <v>0</v>
      </c>
      <c r="Z3111">
        <v>-4</v>
      </c>
      <c r="AA3111">
        <v>0</v>
      </c>
      <c r="AB3111">
        <v>0</v>
      </c>
    </row>
    <row r="3112" spans="1:28" x14ac:dyDescent="0.25">
      <c r="A3112">
        <v>2006</v>
      </c>
      <c r="B3112">
        <v>281</v>
      </c>
      <c r="C3112" t="s">
        <v>1316</v>
      </c>
      <c r="D3112" t="str">
        <f>IFERROR(INDEX('Draft Master List'!E:F,MATCH(C3112,'Draft Master List'!E:E,0),2),"N/A")</f>
        <v>N/A</v>
      </c>
      <c r="E3112" t="s">
        <v>10</v>
      </c>
      <c r="F3112">
        <v>25</v>
      </c>
      <c r="G3112" t="s">
        <v>74</v>
      </c>
      <c r="H3112">
        <v>16</v>
      </c>
      <c r="I3112">
        <v>8</v>
      </c>
      <c r="J3112">
        <v>1</v>
      </c>
      <c r="K3112">
        <v>-3</v>
      </c>
      <c r="L3112">
        <v>0</v>
      </c>
      <c r="M3112">
        <v>-3</v>
      </c>
      <c r="N3112">
        <v>-3</v>
      </c>
      <c r="O3112">
        <v>-0.2</v>
      </c>
      <c r="P3112">
        <v>0.1</v>
      </c>
      <c r="Q3112">
        <v>74</v>
      </c>
      <c r="R3112">
        <v>40</v>
      </c>
      <c r="S3112">
        <v>740</v>
      </c>
      <c r="T3112">
        <v>18.5</v>
      </c>
      <c r="U3112">
        <v>4</v>
      </c>
      <c r="V3112">
        <v>58</v>
      </c>
      <c r="W3112">
        <v>2.5</v>
      </c>
      <c r="X3112">
        <v>46.3</v>
      </c>
      <c r="Y3112" s="2">
        <v>0.54100000000000004</v>
      </c>
      <c r="Z3112">
        <v>737</v>
      </c>
      <c r="AA3112">
        <v>4</v>
      </c>
      <c r="AB3112">
        <v>1</v>
      </c>
    </row>
    <row r="3113" spans="1:28" x14ac:dyDescent="0.25">
      <c r="A3113">
        <v>2006</v>
      </c>
      <c r="B3113">
        <v>282</v>
      </c>
      <c r="C3113" t="s">
        <v>706</v>
      </c>
      <c r="D3113" t="str">
        <f>IFERROR(INDEX('Draft Master List'!E:F,MATCH(C3113,'Draft Master List'!E:E,0),2),"N/A")</f>
        <v>N/A</v>
      </c>
      <c r="E3113" t="s">
        <v>6</v>
      </c>
      <c r="F3113">
        <v>31</v>
      </c>
      <c r="G3113" t="s">
        <v>213</v>
      </c>
      <c r="H3113">
        <v>16</v>
      </c>
      <c r="I3113">
        <v>0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0.1</v>
      </c>
      <c r="Z3113">
        <v>0</v>
      </c>
      <c r="AA3113">
        <v>0</v>
      </c>
      <c r="AB3113">
        <v>0</v>
      </c>
    </row>
    <row r="3114" spans="1:28" x14ac:dyDescent="0.25">
      <c r="A3114">
        <v>2006</v>
      </c>
      <c r="B3114">
        <v>283</v>
      </c>
      <c r="C3114" t="s">
        <v>644</v>
      </c>
      <c r="D3114" t="str">
        <f>IFERROR(INDEX('Draft Master List'!E:F,MATCH(C3114,'Draft Master List'!E:E,0),2),"N/A")</f>
        <v>N/A</v>
      </c>
      <c r="E3114" t="s">
        <v>22</v>
      </c>
      <c r="F3114">
        <v>34</v>
      </c>
      <c r="G3114" t="s">
        <v>74</v>
      </c>
      <c r="H3114">
        <v>16</v>
      </c>
      <c r="I3114">
        <v>16</v>
      </c>
      <c r="J3114">
        <v>1</v>
      </c>
      <c r="K3114">
        <v>4</v>
      </c>
      <c r="L3114">
        <v>1</v>
      </c>
      <c r="M3114">
        <v>4</v>
      </c>
      <c r="N3114">
        <v>4</v>
      </c>
      <c r="O3114">
        <v>0.3</v>
      </c>
      <c r="P3114">
        <v>0.1</v>
      </c>
      <c r="Q3114">
        <v>128</v>
      </c>
      <c r="R3114">
        <v>70</v>
      </c>
      <c r="S3114">
        <v>815</v>
      </c>
      <c r="T3114">
        <v>11.6</v>
      </c>
      <c r="U3114">
        <v>4</v>
      </c>
      <c r="V3114">
        <v>40</v>
      </c>
      <c r="W3114">
        <v>4.4000000000000004</v>
      </c>
      <c r="X3114">
        <v>50.9</v>
      </c>
      <c r="Y3114" s="2">
        <v>0.54700000000000004</v>
      </c>
      <c r="Z3114">
        <v>819</v>
      </c>
      <c r="AA3114">
        <v>5</v>
      </c>
      <c r="AB3114">
        <v>1</v>
      </c>
    </row>
    <row r="3115" spans="1:28" x14ac:dyDescent="0.25">
      <c r="A3115">
        <v>2006</v>
      </c>
      <c r="B3115">
        <v>284</v>
      </c>
      <c r="C3115" t="s">
        <v>1448</v>
      </c>
      <c r="D3115" t="str">
        <f>IFERROR(INDEX('Draft Master List'!E:F,MATCH(C3115,'Draft Master List'!E:E,0),2),"N/A")</f>
        <v>N/A</v>
      </c>
      <c r="E3115" t="s">
        <v>28</v>
      </c>
      <c r="F3115">
        <v>24</v>
      </c>
      <c r="G3115" t="s">
        <v>74</v>
      </c>
      <c r="H3115">
        <v>16</v>
      </c>
      <c r="I3115">
        <v>10</v>
      </c>
      <c r="J3115">
        <v>1</v>
      </c>
      <c r="K3115">
        <v>3</v>
      </c>
      <c r="L3115">
        <v>0</v>
      </c>
      <c r="M3115">
        <v>3</v>
      </c>
      <c r="N3115">
        <v>3</v>
      </c>
      <c r="O3115">
        <v>0.2</v>
      </c>
      <c r="P3115">
        <v>0.1</v>
      </c>
      <c r="Q3115">
        <v>53</v>
      </c>
      <c r="R3115">
        <v>27</v>
      </c>
      <c r="S3115">
        <v>384</v>
      </c>
      <c r="T3115">
        <v>14.2</v>
      </c>
      <c r="U3115">
        <v>4</v>
      </c>
      <c r="V3115">
        <v>53</v>
      </c>
      <c r="W3115">
        <v>1.7</v>
      </c>
      <c r="X3115">
        <v>24</v>
      </c>
      <c r="Y3115" s="2">
        <v>0.50900000000000001</v>
      </c>
      <c r="Z3115">
        <v>387</v>
      </c>
      <c r="AA3115">
        <v>4</v>
      </c>
      <c r="AB3115">
        <v>0</v>
      </c>
    </row>
    <row r="3116" spans="1:28" x14ac:dyDescent="0.25">
      <c r="A3116">
        <v>2006</v>
      </c>
      <c r="B3116">
        <v>285</v>
      </c>
      <c r="C3116" t="s">
        <v>113</v>
      </c>
      <c r="D3116" t="str">
        <f>IFERROR(INDEX('Draft Master List'!E:F,MATCH(C3116,'Draft Master List'!E:E,0),2),"N/A")</f>
        <v>N/A</v>
      </c>
      <c r="E3116" t="s">
        <v>33</v>
      </c>
      <c r="F3116">
        <v>26</v>
      </c>
      <c r="G3116" t="s">
        <v>213</v>
      </c>
      <c r="H3116">
        <v>16</v>
      </c>
      <c r="I3116">
        <v>0</v>
      </c>
      <c r="J3116">
        <v>1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0.1</v>
      </c>
      <c r="Z3116">
        <v>0</v>
      </c>
      <c r="AA3116">
        <v>0</v>
      </c>
      <c r="AB3116">
        <v>1</v>
      </c>
    </row>
    <row r="3117" spans="1:28" x14ac:dyDescent="0.25">
      <c r="A3117">
        <v>2006</v>
      </c>
      <c r="B3117">
        <v>286</v>
      </c>
      <c r="C3117" t="s">
        <v>1589</v>
      </c>
      <c r="D3117" t="str">
        <f>IFERROR(INDEX('Draft Master List'!E:F,MATCH(C3117,'Draft Master List'!E:E,0),2),"N/A")</f>
        <v>N/A</v>
      </c>
      <c r="E3117" t="s">
        <v>30</v>
      </c>
      <c r="F3117">
        <v>24</v>
      </c>
      <c r="G3117" t="s">
        <v>77</v>
      </c>
      <c r="H3117">
        <v>4</v>
      </c>
      <c r="I3117">
        <v>1</v>
      </c>
      <c r="J3117">
        <v>1</v>
      </c>
      <c r="K3117">
        <v>8</v>
      </c>
      <c r="L3117">
        <v>0</v>
      </c>
      <c r="M3117">
        <v>8</v>
      </c>
      <c r="N3117">
        <v>8</v>
      </c>
      <c r="O3117">
        <v>2</v>
      </c>
      <c r="P3117">
        <v>0.3</v>
      </c>
      <c r="Q3117">
        <v>3</v>
      </c>
      <c r="R3117">
        <v>1</v>
      </c>
      <c r="S3117">
        <v>9</v>
      </c>
      <c r="T3117">
        <v>9</v>
      </c>
      <c r="U3117">
        <v>0</v>
      </c>
      <c r="V3117">
        <v>9</v>
      </c>
      <c r="W3117">
        <v>0.3</v>
      </c>
      <c r="X3117">
        <v>2.2999999999999998</v>
      </c>
      <c r="Y3117" s="2">
        <v>0.33300000000000002</v>
      </c>
      <c r="Z3117">
        <v>17</v>
      </c>
      <c r="AA3117">
        <v>0</v>
      </c>
      <c r="AB3117">
        <v>0</v>
      </c>
    </row>
    <row r="3118" spans="1:28" x14ac:dyDescent="0.25">
      <c r="A3118">
        <v>2006</v>
      </c>
      <c r="B3118">
        <v>287</v>
      </c>
      <c r="C3118" t="s">
        <v>1463</v>
      </c>
      <c r="D3118" t="str">
        <f>IFERROR(INDEX('Draft Master List'!E:F,MATCH(C3118,'Draft Master List'!E:E,0),2),"N/A")</f>
        <v>N/A</v>
      </c>
      <c r="E3118" t="s">
        <v>24</v>
      </c>
      <c r="F3118">
        <v>29</v>
      </c>
      <c r="G3118" t="s">
        <v>1590</v>
      </c>
      <c r="H3118">
        <v>16</v>
      </c>
      <c r="I3118">
        <v>12</v>
      </c>
      <c r="J3118">
        <v>1</v>
      </c>
      <c r="K3118">
        <v>5</v>
      </c>
      <c r="L3118">
        <v>0</v>
      </c>
      <c r="M3118">
        <v>5</v>
      </c>
      <c r="N3118">
        <v>5</v>
      </c>
      <c r="O3118">
        <v>0.3</v>
      </c>
      <c r="P3118">
        <v>0.1</v>
      </c>
      <c r="Q3118">
        <v>13</v>
      </c>
      <c r="R3118">
        <v>8</v>
      </c>
      <c r="S3118">
        <v>62</v>
      </c>
      <c r="T3118">
        <v>7.8</v>
      </c>
      <c r="U3118">
        <v>0</v>
      </c>
      <c r="V3118">
        <v>15</v>
      </c>
      <c r="W3118">
        <v>0.5</v>
      </c>
      <c r="X3118">
        <v>3.9</v>
      </c>
      <c r="Y3118" s="2">
        <v>0.61499999999999999</v>
      </c>
      <c r="Z3118">
        <v>67</v>
      </c>
      <c r="AA3118">
        <v>0</v>
      </c>
      <c r="AB3118">
        <v>0</v>
      </c>
    </row>
    <row r="3119" spans="1:28" x14ac:dyDescent="0.25">
      <c r="A3119">
        <v>2006</v>
      </c>
      <c r="B3119">
        <v>288</v>
      </c>
      <c r="C3119" t="s">
        <v>699</v>
      </c>
      <c r="D3119" t="str">
        <f>IFERROR(INDEX('Draft Master List'!E:F,MATCH(C3119,'Draft Master List'!E:E,0),2),"N/A")</f>
        <v>N/A</v>
      </c>
      <c r="E3119" t="s">
        <v>223</v>
      </c>
      <c r="F3119">
        <v>30</v>
      </c>
      <c r="H3119">
        <v>16</v>
      </c>
      <c r="I3119">
        <v>0</v>
      </c>
      <c r="J3119">
        <v>1</v>
      </c>
      <c r="K3119">
        <v>13</v>
      </c>
      <c r="L3119">
        <v>0</v>
      </c>
      <c r="M3119">
        <v>13</v>
      </c>
      <c r="N3119">
        <v>13</v>
      </c>
      <c r="O3119">
        <v>0.8</v>
      </c>
      <c r="P3119">
        <v>0.1</v>
      </c>
      <c r="Q3119">
        <v>2</v>
      </c>
      <c r="R3119">
        <v>0</v>
      </c>
      <c r="S3119">
        <v>0</v>
      </c>
      <c r="U3119">
        <v>0</v>
      </c>
      <c r="V3119">
        <v>0</v>
      </c>
      <c r="W3119">
        <v>0</v>
      </c>
      <c r="X3119">
        <v>0</v>
      </c>
      <c r="Y3119" s="2">
        <v>0</v>
      </c>
      <c r="Z3119">
        <v>13</v>
      </c>
      <c r="AA3119">
        <v>0</v>
      </c>
      <c r="AB3119">
        <v>1</v>
      </c>
    </row>
    <row r="3120" spans="1:28" x14ac:dyDescent="0.25">
      <c r="A3120">
        <v>2006</v>
      </c>
      <c r="B3120">
        <v>289</v>
      </c>
      <c r="C3120" t="s">
        <v>690</v>
      </c>
      <c r="D3120" t="str">
        <f>IFERROR(INDEX('Draft Master List'!E:F,MATCH(C3120,'Draft Master List'!E:E,0),2),"N/A")</f>
        <v>N/A</v>
      </c>
      <c r="E3120" t="s">
        <v>9</v>
      </c>
      <c r="F3120">
        <v>25</v>
      </c>
      <c r="H3120">
        <v>2</v>
      </c>
      <c r="I3120">
        <v>0</v>
      </c>
      <c r="J3120">
        <v>1</v>
      </c>
      <c r="K3120">
        <v>2</v>
      </c>
      <c r="L3120">
        <v>0</v>
      </c>
      <c r="M3120">
        <v>2</v>
      </c>
      <c r="N3120">
        <v>2</v>
      </c>
      <c r="O3120">
        <v>1</v>
      </c>
      <c r="P3120">
        <v>0.5</v>
      </c>
      <c r="Z3120">
        <v>2</v>
      </c>
      <c r="AA3120">
        <v>0</v>
      </c>
      <c r="AB3120">
        <v>0</v>
      </c>
    </row>
    <row r="3121" spans="1:28" x14ac:dyDescent="0.25">
      <c r="A3121">
        <v>2006</v>
      </c>
      <c r="B3121">
        <v>290</v>
      </c>
      <c r="C3121" t="s">
        <v>1591</v>
      </c>
      <c r="D3121" t="str">
        <f>IFERROR(INDEX('Draft Master List'!E:F,MATCH(C3121,'Draft Master List'!E:E,0),2),"N/A")</f>
        <v>N/A</v>
      </c>
      <c r="E3121" t="s">
        <v>13</v>
      </c>
      <c r="F3121">
        <v>26</v>
      </c>
      <c r="G3121" t="s">
        <v>1069</v>
      </c>
      <c r="H3121">
        <v>16</v>
      </c>
      <c r="I3121">
        <v>7</v>
      </c>
      <c r="J3121">
        <v>1</v>
      </c>
      <c r="K3121">
        <v>1</v>
      </c>
      <c r="L3121">
        <v>0</v>
      </c>
      <c r="M3121">
        <v>1</v>
      </c>
      <c r="N3121">
        <v>1</v>
      </c>
      <c r="O3121">
        <v>0.1</v>
      </c>
      <c r="P3121">
        <v>0.1</v>
      </c>
      <c r="Q3121">
        <v>17</v>
      </c>
      <c r="R3121">
        <v>14</v>
      </c>
      <c r="S3121">
        <v>91</v>
      </c>
      <c r="T3121">
        <v>6.5</v>
      </c>
      <c r="U3121">
        <v>3</v>
      </c>
      <c r="V3121">
        <v>19</v>
      </c>
      <c r="W3121">
        <v>0.9</v>
      </c>
      <c r="X3121">
        <v>5.7</v>
      </c>
      <c r="Y3121" s="2">
        <v>0.82399999999999995</v>
      </c>
      <c r="Z3121">
        <v>92</v>
      </c>
      <c r="AA3121">
        <v>3</v>
      </c>
      <c r="AB3121">
        <v>0</v>
      </c>
    </row>
    <row r="3122" spans="1:28" x14ac:dyDescent="0.25">
      <c r="A3122">
        <v>2006</v>
      </c>
      <c r="B3122">
        <v>291</v>
      </c>
      <c r="C3122" t="s">
        <v>1412</v>
      </c>
      <c r="D3122" t="str">
        <f>IFERROR(INDEX('Draft Master List'!E:F,MATCH(C3122,'Draft Master List'!E:E,0),2),"N/A")</f>
        <v>N/A</v>
      </c>
      <c r="E3122" t="s">
        <v>3</v>
      </c>
      <c r="F3122">
        <v>32</v>
      </c>
      <c r="G3122" t="s">
        <v>74</v>
      </c>
      <c r="H3122">
        <v>16</v>
      </c>
      <c r="I3122">
        <v>15</v>
      </c>
      <c r="J3122">
        <v>1</v>
      </c>
      <c r="K3122">
        <v>-4</v>
      </c>
      <c r="L3122">
        <v>0</v>
      </c>
      <c r="M3122">
        <v>-4</v>
      </c>
      <c r="N3122">
        <v>-4</v>
      </c>
      <c r="O3122">
        <v>-0.3</v>
      </c>
      <c r="P3122">
        <v>0.1</v>
      </c>
      <c r="Q3122">
        <v>112</v>
      </c>
      <c r="R3122">
        <v>68</v>
      </c>
      <c r="S3122">
        <v>750</v>
      </c>
      <c r="T3122">
        <v>11</v>
      </c>
      <c r="U3122">
        <v>2</v>
      </c>
      <c r="V3122">
        <v>38</v>
      </c>
      <c r="W3122">
        <v>4.3</v>
      </c>
      <c r="X3122">
        <v>46.9</v>
      </c>
      <c r="Y3122" s="2">
        <v>0.60699999999999998</v>
      </c>
      <c r="Z3122">
        <v>746</v>
      </c>
      <c r="AA3122">
        <v>2</v>
      </c>
      <c r="AB3122">
        <v>1</v>
      </c>
    </row>
    <row r="3123" spans="1:28" x14ac:dyDescent="0.25">
      <c r="A3123">
        <v>2006</v>
      </c>
      <c r="B3123">
        <v>292</v>
      </c>
      <c r="C3123" t="s">
        <v>786</v>
      </c>
      <c r="D3123" t="str">
        <f>IFERROR(INDEX('Draft Master List'!E:F,MATCH(C3123,'Draft Master List'!E:E,0),2),"N/A")</f>
        <v>N/A</v>
      </c>
      <c r="E3123" t="s">
        <v>27</v>
      </c>
      <c r="F3123">
        <v>27</v>
      </c>
      <c r="G3123" t="s">
        <v>213</v>
      </c>
      <c r="H3123">
        <v>16</v>
      </c>
      <c r="I3123">
        <v>0</v>
      </c>
      <c r="J3123">
        <v>1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0.1</v>
      </c>
      <c r="Z3123">
        <v>0</v>
      </c>
      <c r="AA3123">
        <v>0</v>
      </c>
      <c r="AB3123">
        <v>1</v>
      </c>
    </row>
    <row r="3124" spans="1:28" x14ac:dyDescent="0.25">
      <c r="A3124">
        <v>2006</v>
      </c>
      <c r="B3124">
        <v>293</v>
      </c>
      <c r="C3124" t="s">
        <v>1592</v>
      </c>
      <c r="D3124" t="str">
        <f>IFERROR(INDEX('Draft Master List'!E:F,MATCH(C3124,'Draft Master List'!E:E,0),2),"N/A")</f>
        <v>N/A</v>
      </c>
      <c r="E3124" t="s">
        <v>13</v>
      </c>
      <c r="F3124">
        <v>36</v>
      </c>
      <c r="G3124" t="s">
        <v>74</v>
      </c>
      <c r="H3124">
        <v>14</v>
      </c>
      <c r="I3124">
        <v>11</v>
      </c>
      <c r="J3124">
        <v>1</v>
      </c>
      <c r="K3124">
        <v>8</v>
      </c>
      <c r="L3124">
        <v>0</v>
      </c>
      <c r="M3124">
        <v>8</v>
      </c>
      <c r="N3124">
        <v>8</v>
      </c>
      <c r="O3124">
        <v>0.6</v>
      </c>
      <c r="P3124">
        <v>0.1</v>
      </c>
      <c r="Q3124">
        <v>51</v>
      </c>
      <c r="R3124">
        <v>36</v>
      </c>
      <c r="S3124">
        <v>437</v>
      </c>
      <c r="T3124">
        <v>12.1</v>
      </c>
      <c r="U3124">
        <v>0</v>
      </c>
      <c r="V3124">
        <v>28</v>
      </c>
      <c r="W3124">
        <v>2.6</v>
      </c>
      <c r="X3124">
        <v>31.2</v>
      </c>
      <c r="Y3124" s="2">
        <v>0.70599999999999996</v>
      </c>
      <c r="Z3124">
        <v>445</v>
      </c>
      <c r="AA3124">
        <v>0</v>
      </c>
      <c r="AB3124">
        <v>2</v>
      </c>
    </row>
    <row r="3125" spans="1:28" x14ac:dyDescent="0.25">
      <c r="A3125">
        <v>2006</v>
      </c>
      <c r="B3125">
        <v>294</v>
      </c>
      <c r="C3125" t="s">
        <v>1593</v>
      </c>
      <c r="D3125" t="str">
        <f>IFERROR(INDEX('Draft Master List'!E:F,MATCH(C3125,'Draft Master List'!E:E,0),2),"N/A")</f>
        <v>N/A</v>
      </c>
      <c r="E3125" t="s">
        <v>24</v>
      </c>
      <c r="F3125">
        <v>25</v>
      </c>
      <c r="G3125" t="s">
        <v>1594</v>
      </c>
      <c r="H3125">
        <v>16</v>
      </c>
      <c r="I3125">
        <v>9</v>
      </c>
      <c r="J3125">
        <v>1</v>
      </c>
      <c r="K3125">
        <v>-2</v>
      </c>
      <c r="L3125">
        <v>0</v>
      </c>
      <c r="M3125">
        <v>-2</v>
      </c>
      <c r="N3125">
        <v>-2</v>
      </c>
      <c r="O3125">
        <v>-0.1</v>
      </c>
      <c r="P3125">
        <v>0.1</v>
      </c>
      <c r="Z3125">
        <v>-2</v>
      </c>
      <c r="AA3125">
        <v>0</v>
      </c>
      <c r="AB3125">
        <v>0</v>
      </c>
    </row>
    <row r="3126" spans="1:28" x14ac:dyDescent="0.25">
      <c r="A3126">
        <v>2006</v>
      </c>
      <c r="B3126">
        <v>295</v>
      </c>
      <c r="C3126" t="s">
        <v>551</v>
      </c>
      <c r="D3126" t="str">
        <f>IFERROR(INDEX('Draft Master List'!E:F,MATCH(C3126,'Draft Master List'!E:E,0),2),"N/A")</f>
        <v>1932006</v>
      </c>
      <c r="E3126" t="s">
        <v>15</v>
      </c>
      <c r="F3126">
        <v>23</v>
      </c>
      <c r="H3126">
        <v>7</v>
      </c>
      <c r="I3126">
        <v>0</v>
      </c>
      <c r="J3126">
        <v>1</v>
      </c>
      <c r="K3126">
        <v>8</v>
      </c>
      <c r="L3126">
        <v>0</v>
      </c>
      <c r="M3126">
        <v>8</v>
      </c>
      <c r="N3126">
        <v>8</v>
      </c>
      <c r="O3126">
        <v>1.1000000000000001</v>
      </c>
      <c r="P3126">
        <v>0.1</v>
      </c>
      <c r="Z3126">
        <v>8</v>
      </c>
      <c r="AA3126">
        <v>0</v>
      </c>
      <c r="AB3126">
        <v>0</v>
      </c>
    </row>
    <row r="3127" spans="1:28" x14ac:dyDescent="0.25">
      <c r="A3127">
        <v>2006</v>
      </c>
      <c r="B3127">
        <v>296</v>
      </c>
      <c r="C3127" t="s">
        <v>1595</v>
      </c>
      <c r="D3127" t="str">
        <f>IFERROR(INDEX('Draft Master List'!E:F,MATCH(C3127,'Draft Master List'!E:E,0),2),"N/A")</f>
        <v>N/A</v>
      </c>
      <c r="E3127" t="s">
        <v>9</v>
      </c>
      <c r="F3127">
        <v>29</v>
      </c>
      <c r="H3127">
        <v>15</v>
      </c>
      <c r="I3127">
        <v>0</v>
      </c>
      <c r="J3127">
        <v>1</v>
      </c>
      <c r="K3127">
        <v>22</v>
      </c>
      <c r="L3127">
        <v>0</v>
      </c>
      <c r="M3127">
        <v>22</v>
      </c>
      <c r="N3127">
        <v>22</v>
      </c>
      <c r="O3127">
        <v>1.5</v>
      </c>
      <c r="P3127">
        <v>0.1</v>
      </c>
      <c r="Z3127">
        <v>22</v>
      </c>
      <c r="AA3127">
        <v>0</v>
      </c>
      <c r="AB3127">
        <v>2</v>
      </c>
    </row>
    <row r="3128" spans="1:28" x14ac:dyDescent="0.25">
      <c r="A3128">
        <v>2006</v>
      </c>
      <c r="B3128">
        <v>297</v>
      </c>
      <c r="C3128" t="s">
        <v>1596</v>
      </c>
      <c r="D3128" t="str">
        <f>IFERROR(INDEX('Draft Master List'!E:F,MATCH(C3128,'Draft Master List'!E:E,0),2),"N/A")</f>
        <v>N/A</v>
      </c>
      <c r="E3128" t="s">
        <v>23</v>
      </c>
      <c r="F3128">
        <v>33</v>
      </c>
      <c r="G3128" t="s">
        <v>74</v>
      </c>
      <c r="H3128">
        <v>16</v>
      </c>
      <c r="I3128">
        <v>16</v>
      </c>
      <c r="J3128">
        <v>1</v>
      </c>
      <c r="K3128">
        <v>6</v>
      </c>
      <c r="L3128">
        <v>0</v>
      </c>
      <c r="M3128">
        <v>6</v>
      </c>
      <c r="N3128">
        <v>6</v>
      </c>
      <c r="O3128">
        <v>0.4</v>
      </c>
      <c r="P3128">
        <v>0.1</v>
      </c>
      <c r="Q3128">
        <v>78</v>
      </c>
      <c r="R3128">
        <v>57</v>
      </c>
      <c r="S3128">
        <v>557</v>
      </c>
      <c r="T3128">
        <v>9.8000000000000007</v>
      </c>
      <c r="U3128">
        <v>1</v>
      </c>
      <c r="V3128">
        <v>29</v>
      </c>
      <c r="W3128">
        <v>3.6</v>
      </c>
      <c r="X3128">
        <v>34.799999999999997</v>
      </c>
      <c r="Y3128" s="2">
        <v>0.73099999999999998</v>
      </c>
      <c r="Z3128">
        <v>563</v>
      </c>
      <c r="AA3128">
        <v>1</v>
      </c>
      <c r="AB3128">
        <v>1</v>
      </c>
    </row>
    <row r="3129" spans="1:28" x14ac:dyDescent="0.25">
      <c r="A3129">
        <v>2006</v>
      </c>
      <c r="B3129">
        <v>298</v>
      </c>
      <c r="C3129" t="s">
        <v>1597</v>
      </c>
      <c r="D3129" t="str">
        <f>IFERROR(INDEX('Draft Master List'!E:F,MATCH(C3129,'Draft Master List'!E:E,0),2),"N/A")</f>
        <v>N/A</v>
      </c>
      <c r="E3129" t="s">
        <v>28</v>
      </c>
      <c r="F3129">
        <v>26</v>
      </c>
      <c r="H3129">
        <v>16</v>
      </c>
      <c r="I3129">
        <v>0</v>
      </c>
      <c r="J3129">
        <v>1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0.1</v>
      </c>
      <c r="Z3129">
        <v>0</v>
      </c>
      <c r="AA3129">
        <v>0</v>
      </c>
      <c r="AB3129">
        <v>1</v>
      </c>
    </row>
    <row r="3130" spans="1:28" x14ac:dyDescent="0.25">
      <c r="A3130">
        <v>2006</v>
      </c>
      <c r="B3130">
        <v>299</v>
      </c>
      <c r="C3130" t="s">
        <v>1598</v>
      </c>
      <c r="D3130" t="str">
        <f>IFERROR(INDEX('Draft Master List'!E:F,MATCH(C3130,'Draft Master List'!E:E,0),2),"N/A")</f>
        <v>N/A</v>
      </c>
      <c r="E3130" t="s">
        <v>25</v>
      </c>
      <c r="F3130">
        <v>22</v>
      </c>
      <c r="G3130" t="s">
        <v>1169</v>
      </c>
      <c r="H3130">
        <v>16</v>
      </c>
      <c r="I3130">
        <v>2</v>
      </c>
      <c r="J3130">
        <v>1</v>
      </c>
      <c r="K3130">
        <v>4</v>
      </c>
      <c r="L3130">
        <v>0</v>
      </c>
      <c r="M3130">
        <v>4</v>
      </c>
      <c r="N3130">
        <v>4</v>
      </c>
      <c r="O3130">
        <v>0.3</v>
      </c>
      <c r="P3130">
        <v>0.1</v>
      </c>
      <c r="Z3130">
        <v>4</v>
      </c>
      <c r="AA3130">
        <v>0</v>
      </c>
      <c r="AB3130">
        <v>0</v>
      </c>
    </row>
    <row r="3131" spans="1:28" x14ac:dyDescent="0.25">
      <c r="A3131">
        <v>2006</v>
      </c>
      <c r="B3131">
        <v>300</v>
      </c>
      <c r="C3131" t="s">
        <v>1599</v>
      </c>
      <c r="D3131" t="str">
        <f>IFERROR(INDEX('Draft Master List'!E:F,MATCH(C3131,'Draft Master List'!E:E,0),2),"N/A")</f>
        <v>N/A</v>
      </c>
      <c r="E3131" t="s">
        <v>28</v>
      </c>
      <c r="F3131">
        <v>23</v>
      </c>
      <c r="H3131">
        <v>12</v>
      </c>
      <c r="I3131">
        <v>0</v>
      </c>
      <c r="J3131">
        <v>1</v>
      </c>
      <c r="K3131">
        <v>3</v>
      </c>
      <c r="L3131">
        <v>0</v>
      </c>
      <c r="M3131">
        <v>3</v>
      </c>
      <c r="N3131">
        <v>3</v>
      </c>
      <c r="O3131">
        <v>0.3</v>
      </c>
      <c r="P3131">
        <v>0.1</v>
      </c>
      <c r="Q3131">
        <v>7</v>
      </c>
      <c r="R3131">
        <v>2</v>
      </c>
      <c r="S3131">
        <v>28</v>
      </c>
      <c r="T3131">
        <v>14</v>
      </c>
      <c r="U3131">
        <v>0</v>
      </c>
      <c r="V3131">
        <v>21</v>
      </c>
      <c r="W3131">
        <v>0.2</v>
      </c>
      <c r="X3131">
        <v>2.2999999999999998</v>
      </c>
      <c r="Y3131" s="2">
        <v>0.28599999999999998</v>
      </c>
      <c r="Z3131">
        <v>31</v>
      </c>
      <c r="AA3131">
        <v>0</v>
      </c>
      <c r="AB3131">
        <v>0</v>
      </c>
    </row>
    <row r="3132" spans="1:28" x14ac:dyDescent="0.25">
      <c r="A3132">
        <v>2006</v>
      </c>
      <c r="B3132">
        <v>301</v>
      </c>
      <c r="C3132" t="s">
        <v>1600</v>
      </c>
      <c r="D3132" t="str">
        <f>IFERROR(INDEX('Draft Master List'!E:F,MATCH(C3132,'Draft Master List'!E:E,0),2),"N/A")</f>
        <v>N/A</v>
      </c>
      <c r="E3132" t="s">
        <v>29</v>
      </c>
      <c r="F3132">
        <v>27</v>
      </c>
      <c r="G3132" t="s">
        <v>1601</v>
      </c>
      <c r="H3132">
        <v>16</v>
      </c>
      <c r="I3132">
        <v>15</v>
      </c>
      <c r="J3132">
        <v>1</v>
      </c>
      <c r="K3132">
        <v>-9</v>
      </c>
      <c r="L3132">
        <v>0</v>
      </c>
      <c r="M3132">
        <v>-9</v>
      </c>
      <c r="N3132">
        <v>-9</v>
      </c>
      <c r="O3132">
        <v>-0.6</v>
      </c>
      <c r="P3132">
        <v>0.1</v>
      </c>
      <c r="Q3132">
        <v>39</v>
      </c>
      <c r="R3132">
        <v>23</v>
      </c>
      <c r="S3132">
        <v>233</v>
      </c>
      <c r="T3132">
        <v>10.1</v>
      </c>
      <c r="U3132">
        <v>3</v>
      </c>
      <c r="V3132">
        <v>33</v>
      </c>
      <c r="W3132">
        <v>1.4</v>
      </c>
      <c r="X3132">
        <v>14.6</v>
      </c>
      <c r="Y3132" s="2">
        <v>0.59</v>
      </c>
      <c r="Z3132">
        <v>224</v>
      </c>
      <c r="AA3132">
        <v>3</v>
      </c>
      <c r="AB3132">
        <v>0</v>
      </c>
    </row>
    <row r="3133" spans="1:28" x14ac:dyDescent="0.25">
      <c r="A3133">
        <v>2006</v>
      </c>
      <c r="B3133">
        <v>302</v>
      </c>
      <c r="C3133" t="s">
        <v>673</v>
      </c>
      <c r="D3133" t="str">
        <f>IFERROR(INDEX('Draft Master List'!E:F,MATCH(C3133,'Draft Master List'!E:E,0),2),"N/A")</f>
        <v>N/A</v>
      </c>
      <c r="E3133" t="s">
        <v>5</v>
      </c>
      <c r="F3133">
        <v>25</v>
      </c>
      <c r="G3133" t="s">
        <v>213</v>
      </c>
      <c r="H3133">
        <v>16</v>
      </c>
      <c r="I3133">
        <v>0</v>
      </c>
      <c r="J3133">
        <v>1</v>
      </c>
      <c r="K3133">
        <v>-11</v>
      </c>
      <c r="L3133">
        <v>0</v>
      </c>
      <c r="M3133">
        <v>-11</v>
      </c>
      <c r="N3133">
        <v>-11</v>
      </c>
      <c r="O3133">
        <v>-0.7</v>
      </c>
      <c r="P3133">
        <v>0.1</v>
      </c>
      <c r="Z3133">
        <v>-11</v>
      </c>
      <c r="AA3133">
        <v>0</v>
      </c>
      <c r="AB3133">
        <v>0</v>
      </c>
    </row>
    <row r="3134" spans="1:28" x14ac:dyDescent="0.25">
      <c r="A3134">
        <v>2006</v>
      </c>
      <c r="B3134">
        <v>303</v>
      </c>
      <c r="C3134" t="s">
        <v>1602</v>
      </c>
      <c r="D3134" t="str">
        <f>IFERROR(INDEX('Draft Master List'!E:F,MATCH(C3134,'Draft Master List'!E:E,0),2),"N/A")</f>
        <v>N/A</v>
      </c>
      <c r="E3134" t="s">
        <v>28</v>
      </c>
      <c r="F3134">
        <v>25</v>
      </c>
      <c r="G3134" t="s">
        <v>108</v>
      </c>
      <c r="H3134">
        <v>14</v>
      </c>
      <c r="I3134">
        <v>12</v>
      </c>
      <c r="J3134">
        <v>1</v>
      </c>
      <c r="K3134">
        <v>13</v>
      </c>
      <c r="L3134">
        <v>1</v>
      </c>
      <c r="M3134">
        <v>13</v>
      </c>
      <c r="N3134">
        <v>13</v>
      </c>
      <c r="O3134">
        <v>0.9</v>
      </c>
      <c r="P3134">
        <v>0.1</v>
      </c>
      <c r="Q3134">
        <v>56</v>
      </c>
      <c r="R3134">
        <v>29</v>
      </c>
      <c r="S3134">
        <v>370</v>
      </c>
      <c r="T3134">
        <v>12.8</v>
      </c>
      <c r="U3134">
        <v>2</v>
      </c>
      <c r="V3134">
        <v>34</v>
      </c>
      <c r="W3134">
        <v>2.1</v>
      </c>
      <c r="X3134">
        <v>26.4</v>
      </c>
      <c r="Y3134" s="2">
        <v>0.51800000000000002</v>
      </c>
      <c r="Z3134">
        <v>383</v>
      </c>
      <c r="AA3134">
        <v>3</v>
      </c>
      <c r="AB3134">
        <v>1</v>
      </c>
    </row>
    <row r="3135" spans="1:28" x14ac:dyDescent="0.25">
      <c r="A3135">
        <v>2006</v>
      </c>
      <c r="B3135">
        <v>304</v>
      </c>
      <c r="C3135" t="s">
        <v>1603</v>
      </c>
      <c r="D3135" t="str">
        <f>IFERROR(INDEX('Draft Master List'!E:F,MATCH(C3135,'Draft Master List'!E:E,0),2),"N/A")</f>
        <v>N/A</v>
      </c>
      <c r="E3135" t="s">
        <v>10</v>
      </c>
      <c r="F3135">
        <v>22</v>
      </c>
      <c r="H3135">
        <v>11</v>
      </c>
      <c r="I3135">
        <v>0</v>
      </c>
      <c r="J3135">
        <v>1</v>
      </c>
      <c r="K3135">
        <v>5</v>
      </c>
      <c r="L3135">
        <v>0</v>
      </c>
      <c r="M3135">
        <v>5</v>
      </c>
      <c r="N3135">
        <v>5</v>
      </c>
      <c r="O3135">
        <v>0.5</v>
      </c>
      <c r="P3135">
        <v>0.1</v>
      </c>
      <c r="Z3135">
        <v>5</v>
      </c>
      <c r="AA3135">
        <v>0</v>
      </c>
      <c r="AB3135">
        <v>0</v>
      </c>
    </row>
    <row r="3136" spans="1:28" x14ac:dyDescent="0.25">
      <c r="A3136">
        <v>2006</v>
      </c>
      <c r="B3136">
        <v>305</v>
      </c>
      <c r="C3136" t="s">
        <v>1322</v>
      </c>
      <c r="D3136" t="str">
        <f>IFERROR(INDEX('Draft Master List'!E:F,MATCH(C3136,'Draft Master List'!E:E,0),2),"N/A")</f>
        <v>N/A</v>
      </c>
      <c r="E3136" t="s">
        <v>26</v>
      </c>
      <c r="F3136">
        <v>23</v>
      </c>
      <c r="G3136" t="s">
        <v>1069</v>
      </c>
      <c r="H3136">
        <v>13</v>
      </c>
      <c r="I3136">
        <v>5</v>
      </c>
      <c r="J3136">
        <v>1</v>
      </c>
      <c r="K3136">
        <v>3</v>
      </c>
      <c r="L3136">
        <v>0</v>
      </c>
      <c r="M3136">
        <v>3</v>
      </c>
      <c r="N3136">
        <v>3</v>
      </c>
      <c r="O3136">
        <v>0.2</v>
      </c>
      <c r="P3136">
        <v>0.1</v>
      </c>
      <c r="Q3136">
        <v>37</v>
      </c>
      <c r="R3136">
        <v>18</v>
      </c>
      <c r="S3136">
        <v>286</v>
      </c>
      <c r="T3136">
        <v>15.9</v>
      </c>
      <c r="U3136">
        <v>4</v>
      </c>
      <c r="V3136">
        <v>29</v>
      </c>
      <c r="W3136">
        <v>1.4</v>
      </c>
      <c r="X3136">
        <v>22</v>
      </c>
      <c r="Y3136" s="2">
        <v>0.48599999999999999</v>
      </c>
      <c r="Z3136">
        <v>289</v>
      </c>
      <c r="AA3136">
        <v>4</v>
      </c>
      <c r="AB3136">
        <v>0</v>
      </c>
    </row>
    <row r="3137" spans="1:28" x14ac:dyDescent="0.25">
      <c r="A3137">
        <v>2006</v>
      </c>
      <c r="B3137">
        <v>306</v>
      </c>
      <c r="C3137" t="s">
        <v>674</v>
      </c>
      <c r="D3137" t="str">
        <f>IFERROR(INDEX('Draft Master List'!E:F,MATCH(C3137,'Draft Master List'!E:E,0),2),"N/A")</f>
        <v>N/A</v>
      </c>
      <c r="E3137" t="s">
        <v>13</v>
      </c>
      <c r="F3137">
        <v>26</v>
      </c>
      <c r="G3137" t="s">
        <v>213</v>
      </c>
      <c r="H3137">
        <v>16</v>
      </c>
      <c r="I3137">
        <v>0</v>
      </c>
      <c r="J3137">
        <v>1</v>
      </c>
      <c r="K3137">
        <v>-7</v>
      </c>
      <c r="L3137">
        <v>0</v>
      </c>
      <c r="M3137">
        <v>-7</v>
      </c>
      <c r="N3137">
        <v>-7</v>
      </c>
      <c r="O3137">
        <v>-0.4</v>
      </c>
      <c r="P3137">
        <v>0.1</v>
      </c>
      <c r="Z3137">
        <v>-7</v>
      </c>
      <c r="AA3137">
        <v>0</v>
      </c>
      <c r="AB3137">
        <v>1</v>
      </c>
    </row>
    <row r="3138" spans="1:28" x14ac:dyDescent="0.25">
      <c r="A3138">
        <v>2006</v>
      </c>
      <c r="B3138">
        <v>307</v>
      </c>
      <c r="C3138" t="s">
        <v>1604</v>
      </c>
      <c r="D3138" t="str">
        <f>IFERROR(INDEX('Draft Master List'!E:F,MATCH(C3138,'Draft Master List'!E:E,0),2),"N/A")</f>
        <v>N/A</v>
      </c>
      <c r="E3138" t="s">
        <v>23</v>
      </c>
      <c r="F3138">
        <v>30</v>
      </c>
      <c r="G3138" t="s">
        <v>1105</v>
      </c>
      <c r="H3138">
        <v>16</v>
      </c>
      <c r="I3138">
        <v>2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0.1</v>
      </c>
      <c r="Z3138">
        <v>0</v>
      </c>
      <c r="AA3138">
        <v>0</v>
      </c>
      <c r="AB3138">
        <v>0</v>
      </c>
    </row>
    <row r="3139" spans="1:28" x14ac:dyDescent="0.25">
      <c r="A3139">
        <v>2006</v>
      </c>
      <c r="B3139">
        <v>308</v>
      </c>
      <c r="C3139" t="s">
        <v>1075</v>
      </c>
      <c r="D3139" t="str">
        <f>IFERROR(INDEX('Draft Master List'!E:F,MATCH(C3139,'Draft Master List'!E:E,0),2),"N/A")</f>
        <v>N/A</v>
      </c>
      <c r="E3139" t="s">
        <v>26</v>
      </c>
      <c r="F3139">
        <v>36</v>
      </c>
      <c r="G3139" t="s">
        <v>74</v>
      </c>
      <c r="H3139">
        <v>16</v>
      </c>
      <c r="I3139">
        <v>16</v>
      </c>
      <c r="J3139">
        <v>1</v>
      </c>
      <c r="K3139">
        <v>-5</v>
      </c>
      <c r="L3139">
        <v>0</v>
      </c>
      <c r="M3139">
        <v>-5</v>
      </c>
      <c r="N3139">
        <v>-5</v>
      </c>
      <c r="O3139">
        <v>-0.3</v>
      </c>
      <c r="P3139">
        <v>0.1</v>
      </c>
      <c r="Q3139">
        <v>94</v>
      </c>
      <c r="R3139">
        <v>52</v>
      </c>
      <c r="S3139">
        <v>512</v>
      </c>
      <c r="T3139">
        <v>9.8000000000000007</v>
      </c>
      <c r="U3139">
        <v>3</v>
      </c>
      <c r="V3139">
        <v>20</v>
      </c>
      <c r="W3139">
        <v>3.3</v>
      </c>
      <c r="X3139">
        <v>32</v>
      </c>
      <c r="Y3139" s="2">
        <v>0.55300000000000005</v>
      </c>
      <c r="Z3139">
        <v>507</v>
      </c>
      <c r="AA3139">
        <v>3</v>
      </c>
      <c r="AB3139">
        <v>2</v>
      </c>
    </row>
    <row r="3140" spans="1:28" x14ac:dyDescent="0.25">
      <c r="A3140">
        <v>2006</v>
      </c>
      <c r="B3140">
        <v>309</v>
      </c>
      <c r="C3140" t="s">
        <v>1605</v>
      </c>
      <c r="D3140" t="str">
        <f>IFERROR(INDEX('Draft Master List'!E:F,MATCH(C3140,'Draft Master List'!E:E,0),2),"N/A")</f>
        <v>N/A</v>
      </c>
      <c r="E3140" t="s">
        <v>23</v>
      </c>
      <c r="F3140">
        <v>30</v>
      </c>
      <c r="G3140" t="s">
        <v>213</v>
      </c>
      <c r="H3140">
        <v>16</v>
      </c>
      <c r="I3140">
        <v>0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0.1</v>
      </c>
      <c r="Z3140">
        <v>0</v>
      </c>
      <c r="AA3140">
        <v>0</v>
      </c>
      <c r="AB3140">
        <v>1</v>
      </c>
    </row>
    <row r="3141" spans="1:28" x14ac:dyDescent="0.25">
      <c r="A3141">
        <v>2006</v>
      </c>
      <c r="B3141">
        <v>310</v>
      </c>
      <c r="C3141" t="s">
        <v>1606</v>
      </c>
      <c r="D3141" t="str">
        <f>IFERROR(INDEX('Draft Master List'!E:F,MATCH(C3141,'Draft Master List'!E:E,0),2),"N/A")</f>
        <v>N/A</v>
      </c>
      <c r="E3141" t="s">
        <v>18</v>
      </c>
      <c r="F3141">
        <v>27</v>
      </c>
      <c r="G3141" t="s">
        <v>74</v>
      </c>
      <c r="H3141">
        <v>16</v>
      </c>
      <c r="I3141">
        <v>16</v>
      </c>
      <c r="J3141">
        <v>1</v>
      </c>
      <c r="K3141">
        <v>5</v>
      </c>
      <c r="L3141">
        <v>0</v>
      </c>
      <c r="M3141">
        <v>5</v>
      </c>
      <c r="N3141">
        <v>5</v>
      </c>
      <c r="O3141">
        <v>0.3</v>
      </c>
      <c r="P3141">
        <v>0.1</v>
      </c>
      <c r="Q3141">
        <v>87</v>
      </c>
      <c r="R3141">
        <v>57</v>
      </c>
      <c r="S3141">
        <v>651</v>
      </c>
      <c r="T3141">
        <v>11.4</v>
      </c>
      <c r="U3141">
        <v>3</v>
      </c>
      <c r="V3141">
        <v>36</v>
      </c>
      <c r="W3141">
        <v>3.6</v>
      </c>
      <c r="X3141">
        <v>40.700000000000003</v>
      </c>
      <c r="Y3141" s="2">
        <v>0.65500000000000003</v>
      </c>
      <c r="Z3141">
        <v>656</v>
      </c>
      <c r="AA3141">
        <v>3</v>
      </c>
      <c r="AB3141">
        <v>2</v>
      </c>
    </row>
    <row r="3142" spans="1:28" x14ac:dyDescent="0.25">
      <c r="A3142">
        <v>2006</v>
      </c>
      <c r="B3142">
        <v>311</v>
      </c>
      <c r="C3142" t="s">
        <v>1607</v>
      </c>
      <c r="D3142" t="str">
        <f>IFERROR(INDEX('Draft Master List'!E:F,MATCH(C3142,'Draft Master List'!E:E,0),2),"N/A")</f>
        <v>N/A</v>
      </c>
      <c r="E3142" t="s">
        <v>9</v>
      </c>
      <c r="F3142">
        <v>32</v>
      </c>
      <c r="G3142" t="s">
        <v>74</v>
      </c>
      <c r="H3142">
        <v>8</v>
      </c>
      <c r="I3142">
        <v>8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0.1</v>
      </c>
      <c r="Q3142">
        <v>43</v>
      </c>
      <c r="R3142">
        <v>32</v>
      </c>
      <c r="S3142">
        <v>360</v>
      </c>
      <c r="T3142">
        <v>11.3</v>
      </c>
      <c r="U3142">
        <v>3</v>
      </c>
      <c r="V3142">
        <v>44</v>
      </c>
      <c r="W3142">
        <v>4</v>
      </c>
      <c r="X3142">
        <v>45</v>
      </c>
      <c r="Y3142" s="2">
        <v>0.74399999999999999</v>
      </c>
      <c r="Z3142">
        <v>360</v>
      </c>
      <c r="AA3142">
        <v>3</v>
      </c>
      <c r="AB3142">
        <v>0</v>
      </c>
    </row>
    <row r="3143" spans="1:28" x14ac:dyDescent="0.25">
      <c r="A3143">
        <v>2006</v>
      </c>
      <c r="B3143">
        <v>312</v>
      </c>
      <c r="C3143" t="s">
        <v>1394</v>
      </c>
      <c r="D3143" t="str">
        <f>IFERROR(INDEX('Draft Master List'!E:F,MATCH(C3143,'Draft Master List'!E:E,0),2),"N/A")</f>
        <v>N/A</v>
      </c>
      <c r="E3143" t="s">
        <v>23</v>
      </c>
      <c r="F3143">
        <v>25</v>
      </c>
      <c r="G3143" t="s">
        <v>77</v>
      </c>
      <c r="H3143">
        <v>16</v>
      </c>
      <c r="I3143">
        <v>2</v>
      </c>
      <c r="J3143">
        <v>1</v>
      </c>
      <c r="K3143">
        <v>3</v>
      </c>
      <c r="L3143">
        <v>0</v>
      </c>
      <c r="M3143">
        <v>3</v>
      </c>
      <c r="N3143">
        <v>3</v>
      </c>
      <c r="O3143">
        <v>0.2</v>
      </c>
      <c r="P3143">
        <v>0.1</v>
      </c>
      <c r="Q3143">
        <v>21</v>
      </c>
      <c r="R3143">
        <v>17</v>
      </c>
      <c r="S3143">
        <v>160</v>
      </c>
      <c r="T3143">
        <v>9.4</v>
      </c>
      <c r="U3143">
        <v>0</v>
      </c>
      <c r="V3143">
        <v>15</v>
      </c>
      <c r="W3143">
        <v>1.1000000000000001</v>
      </c>
      <c r="X3143">
        <v>10</v>
      </c>
      <c r="Y3143" s="2">
        <v>0.81</v>
      </c>
      <c r="Z3143">
        <v>163</v>
      </c>
      <c r="AA3143">
        <v>0</v>
      </c>
      <c r="AB3143">
        <v>1</v>
      </c>
    </row>
    <row r="3144" spans="1:28" x14ac:dyDescent="0.25">
      <c r="A3144">
        <v>2006</v>
      </c>
      <c r="B3144">
        <v>313</v>
      </c>
      <c r="C3144" t="s">
        <v>1608</v>
      </c>
      <c r="D3144" t="str">
        <f>IFERROR(INDEX('Draft Master List'!E:F,MATCH(C3144,'Draft Master List'!E:E,0),2),"N/A")</f>
        <v>N/A</v>
      </c>
      <c r="E3144" t="s">
        <v>16</v>
      </c>
      <c r="F3144">
        <v>32</v>
      </c>
      <c r="G3144" t="s">
        <v>74</v>
      </c>
      <c r="H3144">
        <v>14</v>
      </c>
      <c r="I3144">
        <v>13</v>
      </c>
      <c r="J3144">
        <v>1</v>
      </c>
      <c r="K3144">
        <v>4</v>
      </c>
      <c r="L3144">
        <v>0</v>
      </c>
      <c r="M3144">
        <v>4</v>
      </c>
      <c r="N3144">
        <v>4</v>
      </c>
      <c r="O3144">
        <v>0.3</v>
      </c>
      <c r="P3144">
        <v>0.1</v>
      </c>
      <c r="Q3144">
        <v>63</v>
      </c>
      <c r="R3144">
        <v>27</v>
      </c>
      <c r="S3144">
        <v>299</v>
      </c>
      <c r="T3144">
        <v>11.1</v>
      </c>
      <c r="U3144">
        <v>0</v>
      </c>
      <c r="V3144">
        <v>33</v>
      </c>
      <c r="W3144">
        <v>1.9</v>
      </c>
      <c r="X3144">
        <v>21.4</v>
      </c>
      <c r="Y3144" s="2">
        <v>0.42899999999999999</v>
      </c>
      <c r="Z3144">
        <v>303</v>
      </c>
      <c r="AA3144">
        <v>0</v>
      </c>
      <c r="AB3144">
        <v>1</v>
      </c>
    </row>
    <row r="3145" spans="1:28" x14ac:dyDescent="0.25">
      <c r="A3145">
        <v>2006</v>
      </c>
      <c r="B3145">
        <v>314</v>
      </c>
      <c r="C3145" t="s">
        <v>1609</v>
      </c>
      <c r="D3145" t="str">
        <f>IFERROR(INDEX('Draft Master List'!E:F,MATCH(C3145,'Draft Master List'!E:E,0),2),"N/A")</f>
        <v>N/A</v>
      </c>
      <c r="E3145" t="s">
        <v>4</v>
      </c>
      <c r="F3145">
        <v>26</v>
      </c>
      <c r="G3145" t="s">
        <v>732</v>
      </c>
      <c r="H3145">
        <v>12</v>
      </c>
      <c r="I3145">
        <v>6</v>
      </c>
      <c r="J3145">
        <v>1</v>
      </c>
      <c r="K3145">
        <v>3</v>
      </c>
      <c r="L3145">
        <v>0</v>
      </c>
      <c r="M3145">
        <v>3</v>
      </c>
      <c r="N3145">
        <v>3</v>
      </c>
      <c r="O3145">
        <v>0.3</v>
      </c>
      <c r="P3145">
        <v>0.1</v>
      </c>
      <c r="Q3145">
        <v>5</v>
      </c>
      <c r="R3145">
        <v>4</v>
      </c>
      <c r="S3145">
        <v>23</v>
      </c>
      <c r="T3145">
        <v>5.8</v>
      </c>
      <c r="U3145">
        <v>0</v>
      </c>
      <c r="V3145">
        <v>9</v>
      </c>
      <c r="W3145">
        <v>0.3</v>
      </c>
      <c r="X3145">
        <v>1.9</v>
      </c>
      <c r="Y3145" s="2">
        <v>0.8</v>
      </c>
      <c r="Z3145">
        <v>26</v>
      </c>
      <c r="AA3145">
        <v>0</v>
      </c>
      <c r="AB3145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48"/>
  <sheetViews>
    <sheetView workbookViewId="0">
      <pane xSplit="1" topLeftCell="BB1" activePane="topRight" state="frozen"/>
      <selection activeCell="AG1" sqref="AG1"/>
      <selection pane="topRight" activeCell="BJ6" sqref="BJ6"/>
    </sheetView>
  </sheetViews>
  <sheetFormatPr defaultRowHeight="15" x14ac:dyDescent="0.25"/>
  <cols>
    <col min="1" max="1" width="23.42578125" bestFit="1" customWidth="1"/>
    <col min="2" max="2" width="14" customWidth="1"/>
    <col min="3" max="3" width="18" customWidth="1"/>
    <col min="4" max="4" width="12" bestFit="1" customWidth="1"/>
    <col min="5" max="9" width="12.85546875" style="6" bestFit="1" customWidth="1"/>
    <col min="10" max="14" width="16.5703125" style="7" bestFit="1" customWidth="1"/>
    <col min="15" max="24" width="11.28515625" style="7" bestFit="1" customWidth="1"/>
    <col min="25" max="29" width="15.85546875" style="7" bestFit="1" customWidth="1"/>
    <col min="30" max="34" width="18.7109375" style="7" bestFit="1" customWidth="1"/>
    <col min="35" max="39" width="16.5703125" style="7" bestFit="1" customWidth="1"/>
    <col min="40" max="44" width="15" style="7" bestFit="1" customWidth="1"/>
    <col min="45" max="49" width="21.140625" style="7" bestFit="1" customWidth="1"/>
    <col min="50" max="50" width="20.28515625" style="7" bestFit="1" customWidth="1"/>
    <col min="51" max="51" width="19.7109375" style="7" bestFit="1" customWidth="1"/>
    <col min="52" max="52" width="23.85546875" style="7" bestFit="1" customWidth="1"/>
    <col min="53" max="53" width="26.28515625" style="7" bestFit="1" customWidth="1"/>
    <col min="54" max="54" width="26.28515625" style="7" customWidth="1"/>
    <col min="55" max="55" width="15" style="7" bestFit="1" customWidth="1"/>
    <col min="56" max="56" width="29.7109375" style="7" bestFit="1" customWidth="1"/>
    <col min="57" max="57" width="17.42578125" style="7" bestFit="1" customWidth="1"/>
    <col min="58" max="58" width="20.5703125" style="7" bestFit="1" customWidth="1"/>
    <col min="59" max="59" width="28" style="7" bestFit="1" customWidth="1"/>
    <col min="60" max="60" width="13.5703125" bestFit="1" customWidth="1"/>
    <col min="65" max="65" width="14.7109375" bestFit="1" customWidth="1"/>
  </cols>
  <sheetData>
    <row r="1" spans="1:67" x14ac:dyDescent="0.25">
      <c r="A1" t="s">
        <v>861</v>
      </c>
      <c r="B1" t="s">
        <v>38</v>
      </c>
      <c r="C1" t="s">
        <v>862</v>
      </c>
      <c r="D1" t="s">
        <v>863</v>
      </c>
      <c r="E1" s="6" t="s">
        <v>1878</v>
      </c>
      <c r="F1" s="6" t="s">
        <v>1879</v>
      </c>
      <c r="G1" s="6" t="s">
        <v>1880</v>
      </c>
      <c r="H1" s="6" t="s">
        <v>1881</v>
      </c>
      <c r="I1" s="6" t="s">
        <v>1882</v>
      </c>
      <c r="J1" s="6" t="s">
        <v>1883</v>
      </c>
      <c r="K1" s="6" t="s">
        <v>1884</v>
      </c>
      <c r="L1" s="6" t="s">
        <v>1885</v>
      </c>
      <c r="M1" s="6" t="s">
        <v>1886</v>
      </c>
      <c r="N1" s="6" t="s">
        <v>1887</v>
      </c>
      <c r="O1" s="6" t="s">
        <v>1888</v>
      </c>
      <c r="P1" s="6" t="s">
        <v>1889</v>
      </c>
      <c r="Q1" s="6" t="s">
        <v>1890</v>
      </c>
      <c r="R1" s="6" t="s">
        <v>1891</v>
      </c>
      <c r="S1" s="6" t="s">
        <v>1892</v>
      </c>
      <c r="T1" s="6" t="s">
        <v>1893</v>
      </c>
      <c r="U1" s="6" t="s">
        <v>1894</v>
      </c>
      <c r="V1" s="6" t="s">
        <v>1895</v>
      </c>
      <c r="W1" s="6" t="s">
        <v>1896</v>
      </c>
      <c r="X1" s="6" t="s">
        <v>1897</v>
      </c>
      <c r="Y1" s="6" t="s">
        <v>1898</v>
      </c>
      <c r="Z1" s="6" t="s">
        <v>1899</v>
      </c>
      <c r="AA1" s="6" t="s">
        <v>1900</v>
      </c>
      <c r="AB1" s="6" t="s">
        <v>1901</v>
      </c>
      <c r="AC1" s="6" t="s">
        <v>1902</v>
      </c>
      <c r="AD1" s="6" t="s">
        <v>1904</v>
      </c>
      <c r="AE1" s="6" t="s">
        <v>1905</v>
      </c>
      <c r="AF1" s="6" t="s">
        <v>1906</v>
      </c>
      <c r="AG1" s="6" t="s">
        <v>1907</v>
      </c>
      <c r="AH1" s="6" t="s">
        <v>1908</v>
      </c>
      <c r="AI1" s="6" t="s">
        <v>1909</v>
      </c>
      <c r="AJ1" s="6" t="s">
        <v>1910</v>
      </c>
      <c r="AK1" s="6" t="s">
        <v>1911</v>
      </c>
      <c r="AL1" s="6" t="s">
        <v>1912</v>
      </c>
      <c r="AM1" s="6" t="s">
        <v>1913</v>
      </c>
      <c r="AN1" s="6" t="s">
        <v>1914</v>
      </c>
      <c r="AO1" s="6" t="s">
        <v>1915</v>
      </c>
      <c r="AP1" s="6" t="s">
        <v>1916</v>
      </c>
      <c r="AQ1" s="6" t="s">
        <v>1917</v>
      </c>
      <c r="AR1" s="6" t="s">
        <v>1918</v>
      </c>
      <c r="AS1" s="6" t="s">
        <v>2314</v>
      </c>
      <c r="AT1" s="6" t="s">
        <v>2315</v>
      </c>
      <c r="AU1" s="6" t="s">
        <v>2316</v>
      </c>
      <c r="AV1" s="6" t="s">
        <v>2317</v>
      </c>
      <c r="AW1" s="6" t="s">
        <v>2318</v>
      </c>
      <c r="AX1" s="6" t="s">
        <v>2319</v>
      </c>
      <c r="AY1" s="6" t="s">
        <v>1919</v>
      </c>
      <c r="AZ1" s="6" t="s">
        <v>1920</v>
      </c>
      <c r="BA1" s="6" t="s">
        <v>1921</v>
      </c>
      <c r="BB1" s="6" t="s">
        <v>1927</v>
      </c>
      <c r="BC1" s="6" t="s">
        <v>1922</v>
      </c>
      <c r="BD1" s="6" t="s">
        <v>1923</v>
      </c>
      <c r="BE1" s="6" t="s">
        <v>1924</v>
      </c>
      <c r="BF1" s="6" t="s">
        <v>1925</v>
      </c>
      <c r="BG1" s="6" t="s">
        <v>1926</v>
      </c>
      <c r="BH1" t="s">
        <v>3078</v>
      </c>
      <c r="BI1" t="s">
        <v>3079</v>
      </c>
      <c r="BJ1" t="s">
        <v>3080</v>
      </c>
      <c r="BK1" t="s">
        <v>3081</v>
      </c>
      <c r="BL1" t="s">
        <v>3082</v>
      </c>
      <c r="BM1" t="s">
        <v>3083</v>
      </c>
      <c r="BN1" t="s">
        <v>3085</v>
      </c>
      <c r="BO1" t="s">
        <v>3086</v>
      </c>
    </row>
    <row r="2" spans="1:67" x14ac:dyDescent="0.25">
      <c r="A2" t="s">
        <v>104</v>
      </c>
      <c r="B2" t="s">
        <v>76</v>
      </c>
      <c r="C2" t="str">
        <f>INDEX('Draft Master List'!E:F,MATCH(A2,'Draft Master List'!E:E,0),2)</f>
        <v>92010</v>
      </c>
      <c r="D2">
        <f>INDEX('Draft Master List'!A:F,MATCH(A2,'Draft Master List'!E:E,0),1)</f>
        <v>2010</v>
      </c>
      <c r="E2" s="6">
        <f>SUMIFS('Rushing Data 2006-2015'!K:K,'Rushing Data 2006-2015'!D:D,'RB Stats'!C2,'Rushing Data 2006-2015'!A:A,'RB Stats'!D2)</f>
        <v>283</v>
      </c>
      <c r="F2" s="6">
        <f>SUMIFS('Rushing Data 2006-2015'!K:K,'Rushing Data 2006-2015'!D:D,'RB Stats'!C2,'Rushing Data 2006-2015'!A:A,'RB Stats'!D2+1)</f>
        <v>561</v>
      </c>
      <c r="G2" s="6">
        <f>SUMIFS('Rushing Data 2006-2015'!K:K,'Rushing Data 2006-2015'!D:D,'RB Stats'!C2,'Rushing Data 2006-2015'!A:A,'RB Stats'!D2+2)</f>
        <v>1244</v>
      </c>
      <c r="H2" s="6">
        <f>SUMIFS('Rushing Data 2006-2015'!K:K,'Rushing Data 2006-2015'!D:D,'RB Stats'!C2,'Rushing Data 2006-2015'!A:A,'RB Stats'!D2+3)</f>
        <v>933</v>
      </c>
      <c r="I2" s="6">
        <f>SUMIFS('Rushing Data 2006-2015'!K:K,'Rushing Data 2006-2015'!D:D,'RB Stats'!C2,'Rushing Data 2006-2015'!A:A,'RB Stats'!D2+4)</f>
        <v>300</v>
      </c>
      <c r="J2" s="6">
        <f>SUMIFS('Rushing Data 2006-2015'!J:J,'Rushing Data 2006-2015'!D:D,'RB Stats'!C2,'Rushing Data 2006-2015'!A:A,'RB Stats'!D2)</f>
        <v>74</v>
      </c>
      <c r="K2" s="6">
        <f>SUMIFS('Rushing Data 2006-2015'!J:J,'Rushing Data 2006-2015'!D:D,'RB Stats'!C2,'Rushing Data 2006-2015'!A:A,'RB Stats'!D2+1)</f>
        <v>107</v>
      </c>
      <c r="L2" s="6">
        <f>SUMIFS('Rushing Data 2006-2015'!J:J,'Rushing Data 2006-2015'!D:D,'RB Stats'!C2,'Rushing Data 2006-2015'!A:A,'RB Stats'!D2+2)</f>
        <v>207</v>
      </c>
      <c r="M2" s="6">
        <f>SUMIFS('Rushing Data 2006-2015'!J:J,'Rushing Data 2006-2015'!D:D,'RB Stats'!C2,'Rushing Data 2006-2015'!A:A,'RB Stats'!D2+3)</f>
        <v>202</v>
      </c>
      <c r="N2" s="6">
        <f>SUMIFS('Rushing Data 2006-2015'!J:J,'Rushing Data 2006-2015'!D:D,'RB Stats'!C2,'Rushing Data 2006-2015'!A:A,'RB Stats'!D2+4)</f>
        <v>78</v>
      </c>
      <c r="O2" s="7">
        <f>IFERROR(E2/J2,"")</f>
        <v>3.8243243243243241</v>
      </c>
      <c r="P2" s="7">
        <f t="shared" ref="P2:R2" si="0">IFERROR(F2/K2,"")</f>
        <v>5.2429906542056077</v>
      </c>
      <c r="Q2" s="7">
        <f t="shared" si="0"/>
        <v>6.0096618357487923</v>
      </c>
      <c r="R2" s="7">
        <f t="shared" si="0"/>
        <v>4.6188118811881189</v>
      </c>
      <c r="S2" s="7">
        <f>IFERROR(I2/N2,"")</f>
        <v>3.8461538461538463</v>
      </c>
      <c r="T2" s="6">
        <f>SUMIFS('Rushing Data 2006-2015'!L:L,'Rushing Data 2006-2015'!D:D,'RB Stats'!C2,'Rushing Data 2006-2015'!A:A,'RB Stats'!D2)</f>
        <v>0</v>
      </c>
      <c r="U2" s="6">
        <f>SUMIFS('Rushing Data 2006-2015'!L:L,'Rushing Data 2006-2015'!D:D,'RB Stats'!C2,'Rushing Data 2006-2015'!A:A,'RB Stats'!D2+1)</f>
        <v>4</v>
      </c>
      <c r="V2" s="6">
        <f>SUMIFS('Rushing Data 2006-2015'!L:L,'Rushing Data 2006-2015'!D:D,'RB Stats'!C2,'Rushing Data 2006-2015'!A:A,'RB Stats'!D2+2)</f>
        <v>6</v>
      </c>
      <c r="W2" s="6">
        <f>SUMIFS('Rushing Data 2006-2015'!L:L,'Rushing Data 2006-2015'!D:D,'RB Stats'!C2,'Rushing Data 2006-2015'!A:A,'RB Stats'!D2+3)</f>
        <v>2</v>
      </c>
      <c r="X2" s="6">
        <f>SUMIFS('Rushing Data 2006-2015'!L:L,'Rushing Data 2006-2015'!D:D,'RB Stats'!C2,'Rushing Data 2006-2015'!A:A,'RB Stats'!D2+4)</f>
        <v>0</v>
      </c>
      <c r="Y2" s="6">
        <f>SUMIFS('Rushing Data 2006-2015'!AB:AB,'Rushing Data 2006-2015'!D:D,'RB Stats'!C2,'Rushing Data 2006-2015'!A:A,'RB Stats'!D2)</f>
        <v>5</v>
      </c>
      <c r="Z2" s="6">
        <f>SUMIFS('Rushing Data 2006-2015'!AB:AB,'Rushing Data 2006-2015'!D:D,'RB Stats'!C2,'Rushing Data 2006-2015'!A:A,'RB Stats'!D2+1)</f>
        <v>2</v>
      </c>
      <c r="AA2" s="6">
        <f>SUMIFS('Rushing Data 2006-2015'!AB:AB,'Rushing Data 2006-2015'!D:D,'RB Stats'!C2,'Rushing Data 2006-2015'!A:A,'RB Stats'!D2+2)</f>
        <v>3</v>
      </c>
      <c r="AB2" s="6">
        <f>SUMIFS('Rushing Data 2006-2015'!AB:AB,'Rushing Data 2006-2015'!D:D,'RB Stats'!C2,'Rushing Data 2006-2015'!A:A,'RB Stats'!D2+3)</f>
        <v>4</v>
      </c>
      <c r="AC2" s="6">
        <f>SUMIFS('Rushing Data 2006-2015'!AB:AB,'Rushing Data 2006-2015'!D:D,'RB Stats'!C2,'Rushing Data 2006-2015'!A:A,'RB Stats'!D2+4)</f>
        <v>3</v>
      </c>
      <c r="AD2" s="6">
        <f>SUMIFS('Rushing Data 2006-2015'!R:R,'Rushing Data 2006-2015'!D:D,'RB Stats'!C2,'Rushing Data 2006-2015'!A:A,'RB Stats'!D2)</f>
        <v>24</v>
      </c>
      <c r="AE2" s="6">
        <f>SUMIFS('Rushing Data 2006-2015'!R:R,'Rushing Data 2006-2015'!D:D,'RB Stats'!C2,'Rushing Data 2006-2015'!A:A,'RB Stats'!D2+1)</f>
        <v>39</v>
      </c>
      <c r="AF2" s="6">
        <f>SUMIFS('Rushing Data 2006-2015'!R:R,'Rushing Data 2006-2015'!D:D,'RB Stats'!C2,'Rushing Data 2006-2015'!A:A,'RB Stats'!D2+2)</f>
        <v>43</v>
      </c>
      <c r="AG2" s="6">
        <f>SUMIFS('Rushing Data 2006-2015'!R:R,'Rushing Data 2006-2015'!D:D,'RB Stats'!C2,'Rushing Data 2006-2015'!A:A,'RB Stats'!D2+3)</f>
        <v>33</v>
      </c>
      <c r="AH2" s="6">
        <f>SUMIFS('Rushing Data 2006-2015'!R:R,'Rushing Data 2006-2015'!D:D,'RB Stats'!C2,'Rushing Data 2006-2015'!A:A,'RB Stats'!D2+4)</f>
        <v>19</v>
      </c>
      <c r="AI2" s="6">
        <f>SUMIFS('Rushing Data 2006-2015'!S:S,'Rushing Data 2006-2015'!D:D,'RB Stats'!C2,'Rushing Data 2006-2015'!A:A,'RB Stats'!D2)</f>
        <v>157</v>
      </c>
      <c r="AJ2" s="6">
        <f>SUMIFS('Rushing Data 2006-2015'!S:S,'Rushing Data 2006-2015'!D:D,'RB Stats'!C2,'Rushing Data 2006-2015'!A:A,'RB Stats'!D2+1)</f>
        <v>269</v>
      </c>
      <c r="AK2" s="6">
        <f>SUMIFS('Rushing Data 2006-2015'!S:S,'Rushing Data 2006-2015'!D:D,'RB Stats'!C2,'Rushing Data 2006-2015'!A:A,'RB Stats'!D2+2)</f>
        <v>459</v>
      </c>
      <c r="AL2" s="6">
        <f>SUMIFS('Rushing Data 2006-2015'!S:S,'Rushing Data 2006-2015'!D:D,'RB Stats'!C2,'Rushing Data 2006-2015'!A:A,'RB Stats'!D2+3)</f>
        <v>185</v>
      </c>
      <c r="AM2" s="6">
        <f>SUMIFS('Rushing Data 2006-2015'!S:S,'Rushing Data 2006-2015'!D:D,'RB Stats'!C2,'Rushing Data 2006-2015'!A:A,'RB Stats'!D2+4)</f>
        <v>125</v>
      </c>
      <c r="AN2" s="6">
        <f>SUMIFS('Rushing Data 2006-2015'!U:U,'Rushing Data 2006-2015'!D:D,'RB Stats'!C2,'Rushing Data 2006-2015'!A:A,'RB Stats'!D2)</f>
        <v>1</v>
      </c>
      <c r="AO2" s="6">
        <f>SUMIFS('Rushing Data 2006-2015'!U:U,'Rushing Data 2006-2015'!D:D,'RB Stats'!C2,'Rushing Data 2006-2015'!A:A,'RB Stats'!D2+1)</f>
        <v>2</v>
      </c>
      <c r="AP2" s="6">
        <f>SUMIFS('Rushing Data 2006-2015'!U:U,'Rushing Data 2006-2015'!D:D,'RB Stats'!C2,'Rushing Data 2006-2015'!A:A,'RB Stats'!D2+2)</f>
        <v>2</v>
      </c>
      <c r="AQ2" s="6">
        <f>SUMIFS('Rushing Data 2006-2015'!U:U,'Rushing Data 2006-2015'!D:D,'RB Stats'!C2,'Rushing Data 2006-2015'!A:A,'RB Stats'!D23)</f>
        <v>0</v>
      </c>
      <c r="AR2" s="6">
        <f>SUMIFS('Rushing Data 2006-2015'!U:U,'Rushing Data 2006-2015'!D:D,'RB Stats'!C2,'Rushing Data 2006-2015'!A:A,'RB Stats'!D2+4)</f>
        <v>1</v>
      </c>
      <c r="AS2" s="6">
        <f>(E2/10)+(T2*6)-(Y2*2)+(AN2*6)+(AI2/10)</f>
        <v>40</v>
      </c>
      <c r="AT2" s="6">
        <f>(F2/10)+(U2*6)-(Z2*2)+(AO2*6)+(AJ2/10)</f>
        <v>115</v>
      </c>
      <c r="AU2" s="6">
        <f>(G2/10)+(V2*6)-(AA2*2)+(AP2*6)+(AK2/10)</f>
        <v>212.3</v>
      </c>
      <c r="AV2" s="6">
        <f>(H2/10)+(W2*6)-(AB2*2)+(AQ2*6)+(AL2/10)</f>
        <v>115.8</v>
      </c>
      <c r="AW2" s="6">
        <f>(I2/10)+(X2*6)-(AC2*2)+(AR2*6)+(AM2/10)</f>
        <v>42.5</v>
      </c>
      <c r="AX2" s="6">
        <f>SUM(AS2:AW2)</f>
        <v>525.6</v>
      </c>
      <c r="AY2" s="7">
        <f>SUM(E2:I2)</f>
        <v>3321</v>
      </c>
      <c r="AZ2" s="7">
        <f>SUM(J2:N2)</f>
        <v>668</v>
      </c>
      <c r="BA2" s="7">
        <f>IFERROR(AY2/AZ2,"")</f>
        <v>4.9715568862275452</v>
      </c>
      <c r="BB2" s="7">
        <f>SUM(T2:X2)</f>
        <v>12</v>
      </c>
      <c r="BC2" s="7">
        <f>SUM(Y2:AC2)</f>
        <v>17</v>
      </c>
      <c r="BD2" s="7">
        <f>IFERROR(AZ2/BC2,"")</f>
        <v>39.294117647058826</v>
      </c>
      <c r="BE2" s="7">
        <f>SUM(AD2:AH2)</f>
        <v>158</v>
      </c>
      <c r="BF2" s="7">
        <f>SUM(AI2:AM2)</f>
        <v>1195</v>
      </c>
      <c r="BG2" s="7">
        <f>SUM(AN2:AR2)</f>
        <v>6</v>
      </c>
      <c r="BH2">
        <f>IF(AS2&gt;185,1,0)</f>
        <v>0</v>
      </c>
      <c r="BI2">
        <f>IF(AT2&gt;185,1,0)</f>
        <v>0</v>
      </c>
      <c r="BJ2">
        <f>IF(AU2&gt;185,1,0)</f>
        <v>1</v>
      </c>
      <c r="BK2">
        <f t="shared" ref="BK2:BL17" si="1">IF(AV2&gt;185,1,0)</f>
        <v>0</v>
      </c>
      <c r="BL2">
        <f t="shared" si="1"/>
        <v>0</v>
      </c>
      <c r="BM2">
        <f>SUM(BH2:BL2)</f>
        <v>1</v>
      </c>
      <c r="BN2" t="str">
        <f>IF(BM2=0,"Bust",IF(BM2=1,"Backup",IF(BM2=2,"Starter",IF(BM2=3,"Pro Bowl","Super Star"))))</f>
        <v>Backup</v>
      </c>
      <c r="BO2">
        <f>IF(BM2=0,0,1)</f>
        <v>1</v>
      </c>
    </row>
    <row r="3" spans="1:67" x14ac:dyDescent="0.25">
      <c r="A3" t="s">
        <v>89</v>
      </c>
      <c r="B3" t="s">
        <v>76</v>
      </c>
      <c r="C3" t="str">
        <f>INDEX('Draft Master List'!E:F,MATCH(A3,'Draft Master List'!E:E,0),2)</f>
        <v>122010</v>
      </c>
      <c r="D3">
        <f>INDEX('Draft Master List'!A:F,MATCH(A3,'Draft Master List'!E:E,0),1)</f>
        <v>2010</v>
      </c>
      <c r="E3" s="6">
        <f>SUMIFS('Rushing Data 2006-2015'!K:K,'Rushing Data 2006-2015'!D:D,'RB Stats'!C3,'Rushing Data 2006-2015'!A:A,'RB Stats'!D3)</f>
        <v>678</v>
      </c>
      <c r="F3" s="6">
        <f>SUMIFS('Rushing Data 2006-2015'!K:K,'Rushing Data 2006-2015'!D:D,'RB Stats'!C3,'Rushing Data 2006-2015'!A:A,'RB Stats'!D3+1)</f>
        <v>1091</v>
      </c>
      <c r="G3" s="6">
        <f>SUMIFS('Rushing Data 2006-2015'!K:K,'Rushing Data 2006-2015'!D:D,'RB Stats'!C3,'Rushing Data 2006-2015'!A:A,'RB Stats'!D3+2)</f>
        <v>707</v>
      </c>
      <c r="H3" s="6">
        <f>SUMIFS('Rushing Data 2006-2015'!K:K,'Rushing Data 2006-2015'!D:D,'RB Stats'!C3,'Rushing Data 2006-2015'!A:A,'RB Stats'!D3+3)</f>
        <v>1255</v>
      </c>
      <c r="I3" s="6">
        <f>SUMIFS('Rushing Data 2006-2015'!K:K,'Rushing Data 2006-2015'!D:D,'RB Stats'!C3,'Rushing Data 2006-2015'!A:A,'RB Stats'!D3+4)</f>
        <v>330</v>
      </c>
      <c r="J3" s="6">
        <f>SUMIFS('Rushing Data 2006-2015'!J:J,'Rushing Data 2006-2015'!D:D,'RB Stats'!C3,'Rushing Data 2006-2015'!A:A,'RB Stats'!D3)</f>
        <v>158</v>
      </c>
      <c r="K3" s="6">
        <f>SUMIFS('Rushing Data 2006-2015'!J:J,'Rushing Data 2006-2015'!D:D,'RB Stats'!C3,'Rushing Data 2006-2015'!A:A,'RB Stats'!D3+1)</f>
        <v>222</v>
      </c>
      <c r="L3" s="6">
        <f>SUMIFS('Rushing Data 2006-2015'!J:J,'Rushing Data 2006-2015'!D:D,'RB Stats'!C3,'Rushing Data 2006-2015'!A:A,'RB Stats'!D3+2)</f>
        <v>184</v>
      </c>
      <c r="M3" s="6">
        <f>SUMIFS('Rushing Data 2006-2015'!J:J,'Rushing Data 2006-2015'!D:D,'RB Stats'!C3,'Rushing Data 2006-2015'!A:A,'RB Stats'!D3+3)</f>
        <v>285</v>
      </c>
      <c r="N3" s="6">
        <f>SUMIFS('Rushing Data 2006-2015'!J:J,'Rushing Data 2006-2015'!D:D,'RB Stats'!C3,'Rushing Data 2006-2015'!A:A,'RB Stats'!D3+4)</f>
        <v>74</v>
      </c>
      <c r="O3" s="7">
        <f t="shared" ref="O3:O66" si="2">IFERROR(E3/J3,"")</f>
        <v>4.2911392405063289</v>
      </c>
      <c r="P3" s="7">
        <f t="shared" ref="P3:P66" si="3">IFERROR(F3/K3,"")</f>
        <v>4.9144144144144146</v>
      </c>
      <c r="Q3" s="7">
        <f t="shared" ref="Q3:Q66" si="4">IFERROR(G3/L3,"")</f>
        <v>3.8423913043478262</v>
      </c>
      <c r="R3" s="7">
        <f t="shared" ref="R3:R66" si="5">IFERROR(H3/M3,"")</f>
        <v>4.4035087719298245</v>
      </c>
      <c r="S3" s="7">
        <f t="shared" ref="S3:S66" si="6">IFERROR(I3/N3,"")</f>
        <v>4.4594594594594597</v>
      </c>
      <c r="T3" s="6">
        <f>SUMIFS('Rushing Data 2006-2015'!L:L,'Rushing Data 2006-2015'!D:D,'RB Stats'!C3,'Rushing Data 2006-2015'!A:A,'RB Stats'!D3)</f>
        <v>7</v>
      </c>
      <c r="U3" s="6">
        <f>SUMIFS('Rushing Data 2006-2015'!L:L,'Rushing Data 2006-2015'!D:D,'RB Stats'!C3,'Rushing Data 2006-2015'!A:A,'RB Stats'!D3+1)</f>
        <v>6</v>
      </c>
      <c r="V3" s="6">
        <f>SUMIFS('Rushing Data 2006-2015'!L:L,'Rushing Data 2006-2015'!D:D,'RB Stats'!C3,'Rushing Data 2006-2015'!A:A,'RB Stats'!D3+2)</f>
        <v>1</v>
      </c>
      <c r="W3" s="6">
        <f>SUMIFS('Rushing Data 2006-2015'!L:L,'Rushing Data 2006-2015'!D:D,'RB Stats'!C3,'Rushing Data 2006-2015'!A:A,'RB Stats'!D3+3)</f>
        <v>6</v>
      </c>
      <c r="X3" s="6">
        <f>SUMIFS('Rushing Data 2006-2015'!L:L,'Rushing Data 2006-2015'!D:D,'RB Stats'!C3,'Rushing Data 2006-2015'!A:A,'RB Stats'!D3+4)</f>
        <v>3</v>
      </c>
      <c r="Y3" s="6">
        <f>SUMIFS('Rushing Data 2006-2015'!AB:AB,'Rushing Data 2006-2015'!D:D,'RB Stats'!C3,'Rushing Data 2006-2015'!A:A,'RB Stats'!D3)</f>
        <v>5</v>
      </c>
      <c r="Z3" s="6">
        <f>SUMIFS('Rushing Data 2006-2015'!AB:AB,'Rushing Data 2006-2015'!D:D,'RB Stats'!C3,'Rushing Data 2006-2015'!A:A,'RB Stats'!D3+1)</f>
        <v>5</v>
      </c>
      <c r="AA3" s="6">
        <f>SUMIFS('Rushing Data 2006-2015'!AB:AB,'Rushing Data 2006-2015'!D:D,'RB Stats'!C3,'Rushing Data 2006-2015'!A:A,'RB Stats'!D3+2)</f>
        <v>2</v>
      </c>
      <c r="AB3" s="6">
        <f>SUMIFS('Rushing Data 2006-2015'!AB:AB,'Rushing Data 2006-2015'!D:D,'RB Stats'!C3,'Rushing Data 2006-2015'!A:A,'RB Stats'!D3+3)</f>
        <v>2</v>
      </c>
      <c r="AC3" s="6">
        <f>SUMIFS('Rushing Data 2006-2015'!AB:AB,'Rushing Data 2006-2015'!D:D,'RB Stats'!C3,'Rushing Data 2006-2015'!A:A,'RB Stats'!D3+4)</f>
        <v>1</v>
      </c>
      <c r="AD3" s="6">
        <f>SUMIFS('Rushing Data 2006-2015'!R:R,'Rushing Data 2006-2015'!D:D,'RB Stats'!C3,'Rushing Data 2006-2015'!A:A,'RB Stats'!D3)</f>
        <v>22</v>
      </c>
      <c r="AE3" s="6">
        <f>SUMIFS('Rushing Data 2006-2015'!R:R,'Rushing Data 2006-2015'!D:D,'RB Stats'!C3,'Rushing Data 2006-2015'!A:A,'RB Stats'!D3+1)</f>
        <v>50</v>
      </c>
      <c r="AF3" s="6">
        <f>SUMIFS('Rushing Data 2006-2015'!R:R,'Rushing Data 2006-2015'!D:D,'RB Stats'!C3,'Rushing Data 2006-2015'!A:A,'RB Stats'!D3+2)</f>
        <v>39</v>
      </c>
      <c r="AG3" s="6">
        <f>SUMIFS('Rushing Data 2006-2015'!R:R,'Rushing Data 2006-2015'!D:D,'RB Stats'!C3,'Rushing Data 2006-2015'!A:A,'RB Stats'!D3+3)</f>
        <v>26</v>
      </c>
      <c r="AH3" s="6">
        <f>SUMIFS('Rushing Data 2006-2015'!R:R,'Rushing Data 2006-2015'!D:D,'RB Stats'!C3,'Rushing Data 2006-2015'!A:A,'RB Stats'!D3+4)</f>
        <v>9</v>
      </c>
      <c r="AI3" s="6">
        <f>SUMIFS('Rushing Data 2006-2015'!S:S,'Rushing Data 2006-2015'!D:D,'RB Stats'!C3,'Rushing Data 2006-2015'!A:A,'RB Stats'!D3)</f>
        <v>145</v>
      </c>
      <c r="AJ3" s="6">
        <f>SUMIFS('Rushing Data 2006-2015'!S:S,'Rushing Data 2006-2015'!D:D,'RB Stats'!C3,'Rushing Data 2006-2015'!A:A,'RB Stats'!D3+1)</f>
        <v>455</v>
      </c>
      <c r="AK3" s="6">
        <f>SUMIFS('Rushing Data 2006-2015'!S:S,'Rushing Data 2006-2015'!D:D,'RB Stats'!C3,'Rushing Data 2006-2015'!A:A,'RB Stats'!D3+2)</f>
        <v>252</v>
      </c>
      <c r="AL3" s="6">
        <f>SUMIFS('Rushing Data 2006-2015'!S:S,'Rushing Data 2006-2015'!D:D,'RB Stats'!C3,'Rushing Data 2006-2015'!A:A,'RB Stats'!D3+3)</f>
        <v>189</v>
      </c>
      <c r="AM3" s="6">
        <f>SUMIFS('Rushing Data 2006-2015'!S:S,'Rushing Data 2006-2015'!D:D,'RB Stats'!C3,'Rushing Data 2006-2015'!A:A,'RB Stats'!D3+4)</f>
        <v>69</v>
      </c>
      <c r="AN3" s="6">
        <f>SUMIFS('Rushing Data 2006-2015'!U:U,'Rushing Data 2006-2015'!D:D,'RB Stats'!C3,'Rushing Data 2006-2015'!A:A,'RB Stats'!D3)</f>
        <v>0</v>
      </c>
      <c r="AO3" s="6">
        <f>SUMIFS('Rushing Data 2006-2015'!U:U,'Rushing Data 2006-2015'!D:D,'RB Stats'!C3,'Rushing Data 2006-2015'!A:A,'RB Stats'!D3+1)</f>
        <v>0</v>
      </c>
      <c r="AP3" s="6">
        <f>SUMIFS('Rushing Data 2006-2015'!U:U,'Rushing Data 2006-2015'!D:D,'RB Stats'!C3,'Rushing Data 2006-2015'!A:A,'RB Stats'!D3+2)</f>
        <v>0</v>
      </c>
      <c r="AQ3" s="6">
        <f>SUMIFS('Rushing Data 2006-2015'!U:U,'Rushing Data 2006-2015'!D:D,'RB Stats'!C3,'Rushing Data 2006-2015'!A:A,'RB Stats'!D24)</f>
        <v>0</v>
      </c>
      <c r="AR3" s="6">
        <f>SUMIFS('Rushing Data 2006-2015'!U:U,'Rushing Data 2006-2015'!D:D,'RB Stats'!C3,'Rushing Data 2006-2015'!A:A,'RB Stats'!D3+4)</f>
        <v>0</v>
      </c>
      <c r="AS3" s="6">
        <f t="shared" ref="AS3:AS66" si="7">(E3/10)+(T3*6)-(Y3*2)+(AN3*6)+(AI3/10)</f>
        <v>114.3</v>
      </c>
      <c r="AT3" s="6">
        <f t="shared" ref="AT3:AT66" si="8">(F3/10)+(U3*6)-(Z3*2)+(AO3*6)+(AJ3/10)</f>
        <v>180.6</v>
      </c>
      <c r="AU3" s="6">
        <f t="shared" ref="AU3:AU66" si="9">(G3/10)+(V3*6)-(AA3*2)+(AP3*6)+(AK3/10)</f>
        <v>97.9</v>
      </c>
      <c r="AV3" s="6">
        <f t="shared" ref="AV3:AV66" si="10">(H3/10)+(W3*6)-(AB3*2)+(AQ3*6)+(AL3/10)</f>
        <v>176.4</v>
      </c>
      <c r="AW3" s="6">
        <f t="shared" ref="AW3:AW66" si="11">(I3/10)+(X3*6)-(AC3*2)+(AR3*6)+(AM3/10)</f>
        <v>55.9</v>
      </c>
      <c r="AX3" s="6">
        <f t="shared" ref="AX3:AX66" si="12">SUM(AS3:AW3)</f>
        <v>625.09999999999991</v>
      </c>
      <c r="AY3" s="7">
        <f t="shared" ref="AY3:AY66" si="13">SUM(E3:I3)</f>
        <v>4061</v>
      </c>
      <c r="AZ3" s="7">
        <f t="shared" ref="AZ3:AZ66" si="14">SUM(J3:N3)</f>
        <v>923</v>
      </c>
      <c r="BA3" s="7">
        <f t="shared" ref="BA3:BA66" si="15">IFERROR(AY3/AZ3,"")</f>
        <v>4.3997833152762729</v>
      </c>
      <c r="BB3" s="7">
        <f t="shared" ref="BB3:BB66" si="16">SUM(T3:X3)</f>
        <v>23</v>
      </c>
      <c r="BC3" s="7">
        <f t="shared" ref="BC3:BC66" si="17">SUM(Y3:AC3)</f>
        <v>15</v>
      </c>
      <c r="BD3" s="7">
        <f t="shared" ref="BD3:BD66" si="18">IFERROR(AZ3/BC3,"")</f>
        <v>61.533333333333331</v>
      </c>
      <c r="BE3" s="7">
        <f t="shared" ref="BE3:BE66" si="19">SUM(AD3:AH3)</f>
        <v>146</v>
      </c>
      <c r="BF3" s="7">
        <f t="shared" ref="BF3:BF66" si="20">SUM(AI3:AM3)</f>
        <v>1110</v>
      </c>
      <c r="BG3" s="7">
        <f t="shared" ref="BG3:BG66" si="21">SUM(AN3:AR3)</f>
        <v>0</v>
      </c>
      <c r="BH3">
        <f t="shared" ref="BH3:BH66" si="22">IF(AS3&gt;185,1,0)</f>
        <v>0</v>
      </c>
      <c r="BI3">
        <f t="shared" ref="BI3:BI66" si="23">IF(AT3&gt;185,1,0)</f>
        <v>0</v>
      </c>
      <c r="BJ3">
        <f t="shared" ref="BJ3:BJ66" si="24">IF(AU3&gt;185,1,0)</f>
        <v>0</v>
      </c>
      <c r="BK3">
        <f t="shared" si="1"/>
        <v>0</v>
      </c>
      <c r="BL3">
        <f t="shared" si="1"/>
        <v>0</v>
      </c>
      <c r="BM3">
        <f t="shared" ref="BM3:BM66" si="25">SUM(BH3:BL3)</f>
        <v>0</v>
      </c>
      <c r="BN3" t="str">
        <f t="shared" ref="BN3:BN66" si="26">IF(BM3=0,"Bust",IF(BM3=1,"Backup",IF(BM3=2,"Starter",IF(BM3=3,"Pro Bowl","Super Star"))))</f>
        <v>Bust</v>
      </c>
      <c r="BO3">
        <f t="shared" ref="BO3:BO66" si="27">IF(BM3=0,0,1)</f>
        <v>0</v>
      </c>
    </row>
    <row r="4" spans="1:67" x14ac:dyDescent="0.25">
      <c r="A4" t="s">
        <v>268</v>
      </c>
      <c r="B4" t="s">
        <v>76</v>
      </c>
      <c r="C4" t="str">
        <f>INDEX('Draft Master List'!E:F,MATCH(A4,'Draft Master List'!E:E,0),2)</f>
        <v>302010</v>
      </c>
      <c r="D4">
        <f>INDEX('Draft Master List'!A:F,MATCH(A4,'Draft Master List'!E:E,0),1)</f>
        <v>2010</v>
      </c>
      <c r="E4" s="6">
        <f>SUMIFS('Rushing Data 2006-2015'!K:K,'Rushing Data 2006-2015'!D:D,'RB Stats'!C4,'Rushing Data 2006-2015'!A:A,'RB Stats'!D4)</f>
        <v>555</v>
      </c>
      <c r="F4" s="6">
        <f>SUMIFS('Rushing Data 2006-2015'!K:K,'Rushing Data 2006-2015'!D:D,'RB Stats'!C4,'Rushing Data 2006-2015'!A:A,'RB Stats'!D4+1)</f>
        <v>390</v>
      </c>
      <c r="G4" s="6">
        <f>SUMIFS('Rushing Data 2006-2015'!K:K,'Rushing Data 2006-2015'!D:D,'RB Stats'!C4,'Rushing Data 2006-2015'!A:A,'RB Stats'!D4+2)</f>
        <v>0</v>
      </c>
      <c r="H4" s="6">
        <f>SUMIFS('Rushing Data 2006-2015'!K:K,'Rushing Data 2006-2015'!D:D,'RB Stats'!C4,'Rushing Data 2006-2015'!A:A,'RB Stats'!D4+3)</f>
        <v>0</v>
      </c>
      <c r="I4" s="6">
        <f>SUMIFS('Rushing Data 2006-2015'!K:K,'Rushing Data 2006-2015'!D:D,'RB Stats'!C4,'Rushing Data 2006-2015'!A:A,'RB Stats'!D4+4)</f>
        <v>0</v>
      </c>
      <c r="J4" s="6">
        <f>SUMIFS('Rushing Data 2006-2015'!J:J,'Rushing Data 2006-2015'!D:D,'RB Stats'!C4,'Rushing Data 2006-2015'!A:A,'RB Stats'!D4)</f>
        <v>171</v>
      </c>
      <c r="K4" s="6">
        <f>SUMIFS('Rushing Data 2006-2015'!J:J,'Rushing Data 2006-2015'!D:D,'RB Stats'!C4,'Rushing Data 2006-2015'!A:A,'RB Stats'!D4+1)</f>
        <v>84</v>
      </c>
      <c r="L4" s="6">
        <f>SUMIFS('Rushing Data 2006-2015'!J:J,'Rushing Data 2006-2015'!D:D,'RB Stats'!C4,'Rushing Data 2006-2015'!A:A,'RB Stats'!D4+2)</f>
        <v>0</v>
      </c>
      <c r="M4" s="6">
        <f>SUMIFS('Rushing Data 2006-2015'!J:J,'Rushing Data 2006-2015'!D:D,'RB Stats'!C4,'Rushing Data 2006-2015'!A:A,'RB Stats'!D4+3)</f>
        <v>0</v>
      </c>
      <c r="N4" s="6">
        <f>SUMIFS('Rushing Data 2006-2015'!J:J,'Rushing Data 2006-2015'!D:D,'RB Stats'!C4,'Rushing Data 2006-2015'!A:A,'RB Stats'!D4+4)</f>
        <v>0</v>
      </c>
      <c r="O4" s="7">
        <f t="shared" si="2"/>
        <v>3.2456140350877192</v>
      </c>
      <c r="P4" s="7">
        <f t="shared" si="3"/>
        <v>4.6428571428571432</v>
      </c>
      <c r="Q4" s="7" t="str">
        <f t="shared" si="4"/>
        <v/>
      </c>
      <c r="R4" s="7" t="str">
        <f t="shared" si="5"/>
        <v/>
      </c>
      <c r="S4" s="7" t="str">
        <f t="shared" si="6"/>
        <v/>
      </c>
      <c r="T4" s="6">
        <f>SUMIFS('Rushing Data 2006-2015'!L:L,'Rushing Data 2006-2015'!D:D,'RB Stats'!C4,'Rushing Data 2006-2015'!A:A,'RB Stats'!D4)</f>
        <v>4</v>
      </c>
      <c r="U4" s="6">
        <f>SUMIFS('Rushing Data 2006-2015'!L:L,'Rushing Data 2006-2015'!D:D,'RB Stats'!C4,'Rushing Data 2006-2015'!A:A,'RB Stats'!D4+1)</f>
        <v>2</v>
      </c>
      <c r="V4" s="6">
        <f>SUMIFS('Rushing Data 2006-2015'!L:L,'Rushing Data 2006-2015'!D:D,'RB Stats'!C4,'Rushing Data 2006-2015'!A:A,'RB Stats'!D4+2)</f>
        <v>0</v>
      </c>
      <c r="W4" s="6">
        <f>SUMIFS('Rushing Data 2006-2015'!L:L,'Rushing Data 2006-2015'!D:D,'RB Stats'!C4,'Rushing Data 2006-2015'!A:A,'RB Stats'!D4+3)</f>
        <v>0</v>
      </c>
      <c r="X4" s="6">
        <f>SUMIFS('Rushing Data 2006-2015'!L:L,'Rushing Data 2006-2015'!D:D,'RB Stats'!C4,'Rushing Data 2006-2015'!A:A,'RB Stats'!D4+4)</f>
        <v>0</v>
      </c>
      <c r="Y4" s="6">
        <f>SUMIFS('Rushing Data 2006-2015'!AB:AB,'Rushing Data 2006-2015'!D:D,'RB Stats'!C4,'Rushing Data 2006-2015'!A:A,'RB Stats'!D4)</f>
        <v>1</v>
      </c>
      <c r="Z4" s="6">
        <f>SUMIFS('Rushing Data 2006-2015'!AB:AB,'Rushing Data 2006-2015'!D:D,'RB Stats'!C4,'Rushing Data 2006-2015'!A:A,'RB Stats'!D4+1)</f>
        <v>0</v>
      </c>
      <c r="AA4" s="6">
        <f>SUMIFS('Rushing Data 2006-2015'!AB:AB,'Rushing Data 2006-2015'!D:D,'RB Stats'!C4,'Rushing Data 2006-2015'!A:A,'RB Stats'!D4+2)</f>
        <v>0</v>
      </c>
      <c r="AB4" s="6">
        <f>SUMIFS('Rushing Data 2006-2015'!AB:AB,'Rushing Data 2006-2015'!D:D,'RB Stats'!C4,'Rushing Data 2006-2015'!A:A,'RB Stats'!D4+3)</f>
        <v>0</v>
      </c>
      <c r="AC4" s="6">
        <f>SUMIFS('Rushing Data 2006-2015'!AB:AB,'Rushing Data 2006-2015'!D:D,'RB Stats'!C4,'Rushing Data 2006-2015'!A:A,'RB Stats'!D4+4)</f>
        <v>0</v>
      </c>
      <c r="AD4" s="6">
        <f>SUMIFS('Rushing Data 2006-2015'!R:R,'Rushing Data 2006-2015'!D:D,'RB Stats'!C4,'Rushing Data 2006-2015'!A:A,'RB Stats'!D4)</f>
        <v>58</v>
      </c>
      <c r="AE4" s="6">
        <f>SUMIFS('Rushing Data 2006-2015'!R:R,'Rushing Data 2006-2015'!D:D,'RB Stats'!C4,'Rushing Data 2006-2015'!A:A,'RB Stats'!D4+1)</f>
        <v>27</v>
      </c>
      <c r="AF4" s="6">
        <f>SUMIFS('Rushing Data 2006-2015'!R:R,'Rushing Data 2006-2015'!D:D,'RB Stats'!C4,'Rushing Data 2006-2015'!A:A,'RB Stats'!D4+2)</f>
        <v>0</v>
      </c>
      <c r="AG4" s="6">
        <f>SUMIFS('Rushing Data 2006-2015'!R:R,'Rushing Data 2006-2015'!D:D,'RB Stats'!C4,'Rushing Data 2006-2015'!A:A,'RB Stats'!D4+3)</f>
        <v>0</v>
      </c>
      <c r="AH4" s="6">
        <f>SUMIFS('Rushing Data 2006-2015'!R:R,'Rushing Data 2006-2015'!D:D,'RB Stats'!C4,'Rushing Data 2006-2015'!A:A,'RB Stats'!D4+4)</f>
        <v>0</v>
      </c>
      <c r="AI4" s="6">
        <f>SUMIFS('Rushing Data 2006-2015'!S:S,'Rushing Data 2006-2015'!D:D,'RB Stats'!C4,'Rushing Data 2006-2015'!A:A,'RB Stats'!D4)</f>
        <v>487</v>
      </c>
      <c r="AJ4" s="6">
        <f>SUMIFS('Rushing Data 2006-2015'!S:S,'Rushing Data 2006-2015'!D:D,'RB Stats'!C4,'Rushing Data 2006-2015'!A:A,'RB Stats'!D4+1)</f>
        <v>287</v>
      </c>
      <c r="AK4" s="6">
        <f>SUMIFS('Rushing Data 2006-2015'!S:S,'Rushing Data 2006-2015'!D:D,'RB Stats'!C4,'Rushing Data 2006-2015'!A:A,'RB Stats'!D4+2)</f>
        <v>0</v>
      </c>
      <c r="AL4" s="6">
        <f>SUMIFS('Rushing Data 2006-2015'!S:S,'Rushing Data 2006-2015'!D:D,'RB Stats'!C4,'Rushing Data 2006-2015'!A:A,'RB Stats'!D4+3)</f>
        <v>0</v>
      </c>
      <c r="AM4" s="6">
        <f>SUMIFS('Rushing Data 2006-2015'!S:S,'Rushing Data 2006-2015'!D:D,'RB Stats'!C4,'Rushing Data 2006-2015'!A:A,'RB Stats'!D4+4)</f>
        <v>0</v>
      </c>
      <c r="AN4" s="6">
        <f>SUMIFS('Rushing Data 2006-2015'!U:U,'Rushing Data 2006-2015'!D:D,'RB Stats'!C4,'Rushing Data 2006-2015'!A:A,'RB Stats'!D4)</f>
        <v>2</v>
      </c>
      <c r="AO4" s="6">
        <f>SUMIFS('Rushing Data 2006-2015'!U:U,'Rushing Data 2006-2015'!D:D,'RB Stats'!C4,'Rushing Data 2006-2015'!A:A,'RB Stats'!D4+1)</f>
        <v>1</v>
      </c>
      <c r="AP4" s="6">
        <f>SUMIFS('Rushing Data 2006-2015'!U:U,'Rushing Data 2006-2015'!D:D,'RB Stats'!C4,'Rushing Data 2006-2015'!A:A,'RB Stats'!D4+2)</f>
        <v>0</v>
      </c>
      <c r="AQ4" s="6">
        <f>SUMIFS('Rushing Data 2006-2015'!U:U,'Rushing Data 2006-2015'!D:D,'RB Stats'!C4,'Rushing Data 2006-2015'!A:A,'RB Stats'!D25)</f>
        <v>0</v>
      </c>
      <c r="AR4" s="6">
        <f>SUMIFS('Rushing Data 2006-2015'!U:U,'Rushing Data 2006-2015'!D:D,'RB Stats'!C4,'Rushing Data 2006-2015'!A:A,'RB Stats'!D4+4)</f>
        <v>0</v>
      </c>
      <c r="AS4" s="6">
        <f t="shared" si="7"/>
        <v>138.19999999999999</v>
      </c>
      <c r="AT4" s="6">
        <f t="shared" si="8"/>
        <v>85.7</v>
      </c>
      <c r="AU4" s="6">
        <f t="shared" si="9"/>
        <v>0</v>
      </c>
      <c r="AV4" s="6">
        <f t="shared" si="10"/>
        <v>0</v>
      </c>
      <c r="AW4" s="6">
        <f t="shared" si="11"/>
        <v>0</v>
      </c>
      <c r="AX4" s="6">
        <f t="shared" si="12"/>
        <v>223.89999999999998</v>
      </c>
      <c r="AY4" s="7">
        <f t="shared" si="13"/>
        <v>945</v>
      </c>
      <c r="AZ4" s="7">
        <f t="shared" si="14"/>
        <v>255</v>
      </c>
      <c r="BA4" s="7">
        <f t="shared" si="15"/>
        <v>3.7058823529411766</v>
      </c>
      <c r="BB4" s="7">
        <f t="shared" si="16"/>
        <v>6</v>
      </c>
      <c r="BC4" s="7">
        <f t="shared" si="17"/>
        <v>1</v>
      </c>
      <c r="BD4" s="7">
        <f t="shared" si="18"/>
        <v>255</v>
      </c>
      <c r="BE4" s="7">
        <f t="shared" si="19"/>
        <v>85</v>
      </c>
      <c r="BF4" s="7">
        <f t="shared" si="20"/>
        <v>774</v>
      </c>
      <c r="BG4" s="7">
        <f t="shared" si="21"/>
        <v>3</v>
      </c>
      <c r="BH4">
        <f t="shared" si="22"/>
        <v>0</v>
      </c>
      <c r="BI4">
        <f t="shared" si="23"/>
        <v>0</v>
      </c>
      <c r="BJ4">
        <f t="shared" si="24"/>
        <v>0</v>
      </c>
      <c r="BK4">
        <f t="shared" si="1"/>
        <v>0</v>
      </c>
      <c r="BL4">
        <f t="shared" si="1"/>
        <v>0</v>
      </c>
      <c r="BM4">
        <f t="shared" si="25"/>
        <v>0</v>
      </c>
      <c r="BN4" t="str">
        <f t="shared" si="26"/>
        <v>Bust</v>
      </c>
      <c r="BO4">
        <f t="shared" si="27"/>
        <v>0</v>
      </c>
    </row>
    <row r="5" spans="1:67" x14ac:dyDescent="0.25">
      <c r="A5" t="s">
        <v>270</v>
      </c>
      <c r="B5" t="s">
        <v>76</v>
      </c>
      <c r="C5" t="str">
        <f>INDEX('Draft Master List'!E:F,MATCH(A5,'Draft Master List'!E:E,0),2)</f>
        <v>512010</v>
      </c>
      <c r="D5">
        <f>INDEX('Draft Master List'!A:F,MATCH(A5,'Draft Master List'!E:E,0),1)</f>
        <v>2010</v>
      </c>
      <c r="E5" s="6">
        <f>SUMIFS('Rushing Data 2006-2015'!K:K,'Rushing Data 2006-2015'!D:D,'RB Stats'!C5,'Rushing Data 2006-2015'!A:A,'RB Stats'!D5)</f>
        <v>322</v>
      </c>
      <c r="F5" s="6">
        <f>SUMIFS('Rushing Data 2006-2015'!K:K,'Rushing Data 2006-2015'!D:D,'RB Stats'!C5,'Rushing Data 2006-2015'!A:A,'RB Stats'!D5+1)</f>
        <v>531</v>
      </c>
      <c r="G5" s="6">
        <f>SUMIFS('Rushing Data 2006-2015'!K:K,'Rushing Data 2006-2015'!D:D,'RB Stats'!C5,'Rushing Data 2006-2015'!A:A,'RB Stats'!D5+2)</f>
        <v>169</v>
      </c>
      <c r="H5" s="6">
        <f>SUMIFS('Rushing Data 2006-2015'!K:K,'Rushing Data 2006-2015'!D:D,'RB Stats'!C5,'Rushing Data 2006-2015'!A:A,'RB Stats'!D5+3)</f>
        <v>283</v>
      </c>
      <c r="I5" s="6">
        <f>SUMIFS('Rushing Data 2006-2015'!K:K,'Rushing Data 2006-2015'!D:D,'RB Stats'!C5,'Rushing Data 2006-2015'!A:A,'RB Stats'!D5+4)</f>
        <v>326</v>
      </c>
      <c r="J5" s="6">
        <f>SUMIFS('Rushing Data 2006-2015'!J:J,'Rushing Data 2006-2015'!D:D,'RB Stats'!C5,'Rushing Data 2006-2015'!A:A,'RB Stats'!D5)</f>
        <v>81</v>
      </c>
      <c r="K5" s="6">
        <f>SUMIFS('Rushing Data 2006-2015'!J:J,'Rushing Data 2006-2015'!D:D,'RB Stats'!C5,'Rushing Data 2006-2015'!A:A,'RB Stats'!D5+1)</f>
        <v>109</v>
      </c>
      <c r="L5" s="6">
        <f>SUMIFS('Rushing Data 2006-2015'!J:J,'Rushing Data 2006-2015'!D:D,'RB Stats'!C5,'Rushing Data 2006-2015'!A:A,'RB Stats'!D5+2)</f>
        <v>50</v>
      </c>
      <c r="M5" s="6">
        <f>SUMIFS('Rushing Data 2006-2015'!J:J,'Rushing Data 2006-2015'!D:D,'RB Stats'!C5,'Rushing Data 2006-2015'!A:A,'RB Stats'!D5+3)</f>
        <v>36</v>
      </c>
      <c r="N5" s="6">
        <f>SUMIFS('Rushing Data 2006-2015'!J:J,'Rushing Data 2006-2015'!D:D,'RB Stats'!C5,'Rushing Data 2006-2015'!A:A,'RB Stats'!D5+4)</f>
        <v>101</v>
      </c>
      <c r="O5" s="7">
        <f t="shared" si="2"/>
        <v>3.9753086419753085</v>
      </c>
      <c r="P5" s="7">
        <f t="shared" si="3"/>
        <v>4.8715596330275233</v>
      </c>
      <c r="Q5" s="7">
        <f t="shared" si="4"/>
        <v>3.38</v>
      </c>
      <c r="R5" s="7">
        <f t="shared" si="5"/>
        <v>7.8611111111111107</v>
      </c>
      <c r="S5" s="7">
        <f t="shared" si="6"/>
        <v>3.2277227722772279</v>
      </c>
      <c r="T5" s="6">
        <f>SUMIFS('Rushing Data 2006-2015'!L:L,'Rushing Data 2006-2015'!D:D,'RB Stats'!C5,'Rushing Data 2006-2015'!A:A,'RB Stats'!D5)</f>
        <v>1</v>
      </c>
      <c r="U5" s="6">
        <f>SUMIFS('Rushing Data 2006-2015'!L:L,'Rushing Data 2006-2015'!D:D,'RB Stats'!C5,'Rushing Data 2006-2015'!A:A,'RB Stats'!D5+1)</f>
        <v>1</v>
      </c>
      <c r="V5" s="6">
        <f>SUMIFS('Rushing Data 2006-2015'!L:L,'Rushing Data 2006-2015'!D:D,'RB Stats'!C5,'Rushing Data 2006-2015'!A:A,'RB Stats'!D5+2)</f>
        <v>1</v>
      </c>
      <c r="W5" s="6">
        <f>SUMIFS('Rushing Data 2006-2015'!L:L,'Rushing Data 2006-2015'!D:D,'RB Stats'!C5,'Rushing Data 2006-2015'!A:A,'RB Stats'!D5+3)</f>
        <v>2</v>
      </c>
      <c r="X5" s="6">
        <f>SUMIFS('Rushing Data 2006-2015'!L:L,'Rushing Data 2006-2015'!D:D,'RB Stats'!C5,'Rushing Data 2006-2015'!A:A,'RB Stats'!D5+4)</f>
        <v>2</v>
      </c>
      <c r="Y5" s="6">
        <f>SUMIFS('Rushing Data 2006-2015'!AB:AB,'Rushing Data 2006-2015'!D:D,'RB Stats'!C5,'Rushing Data 2006-2015'!A:A,'RB Stats'!D5)</f>
        <v>3</v>
      </c>
      <c r="Z5" s="6">
        <f>SUMIFS('Rushing Data 2006-2015'!AB:AB,'Rushing Data 2006-2015'!D:D,'RB Stats'!C5,'Rushing Data 2006-2015'!A:A,'RB Stats'!D5+1)</f>
        <v>1</v>
      </c>
      <c r="AA5" s="6">
        <f>SUMIFS('Rushing Data 2006-2015'!AB:AB,'Rushing Data 2006-2015'!D:D,'RB Stats'!C5,'Rushing Data 2006-2015'!A:A,'RB Stats'!D5+2)</f>
        <v>2</v>
      </c>
      <c r="AB5" s="6">
        <f>SUMIFS('Rushing Data 2006-2015'!AB:AB,'Rushing Data 2006-2015'!D:D,'RB Stats'!C5,'Rushing Data 2006-2015'!A:A,'RB Stats'!D5+3)</f>
        <v>1</v>
      </c>
      <c r="AC5" s="6">
        <f>SUMIFS('Rushing Data 2006-2015'!AB:AB,'Rushing Data 2006-2015'!D:D,'RB Stats'!C5,'Rushing Data 2006-2015'!A:A,'RB Stats'!D5+4)</f>
        <v>1</v>
      </c>
      <c r="AD5" s="6">
        <f>SUMIFS('Rushing Data 2006-2015'!R:R,'Rushing Data 2006-2015'!D:D,'RB Stats'!C5,'Rushing Data 2006-2015'!A:A,'RB Stats'!D5)</f>
        <v>21</v>
      </c>
      <c r="AE5" s="6">
        <f>SUMIFS('Rushing Data 2006-2015'!R:R,'Rushing Data 2006-2015'!D:D,'RB Stats'!C5,'Rushing Data 2006-2015'!A:A,'RB Stats'!D5+1)</f>
        <v>23</v>
      </c>
      <c r="AF5" s="6">
        <f>SUMIFS('Rushing Data 2006-2015'!R:R,'Rushing Data 2006-2015'!D:D,'RB Stats'!C5,'Rushing Data 2006-2015'!A:A,'RB Stats'!D5+2)</f>
        <v>20</v>
      </c>
      <c r="AG5" s="6">
        <f>SUMIFS('Rushing Data 2006-2015'!R:R,'Rushing Data 2006-2015'!D:D,'RB Stats'!C5,'Rushing Data 2006-2015'!A:A,'RB Stats'!D5+3)</f>
        <v>13</v>
      </c>
      <c r="AH5" s="6">
        <f>SUMIFS('Rushing Data 2006-2015'!R:R,'Rushing Data 2006-2015'!D:D,'RB Stats'!C5,'Rushing Data 2006-2015'!A:A,'RB Stats'!D5+4)</f>
        <v>20</v>
      </c>
      <c r="AI5" s="6">
        <f>SUMIFS('Rushing Data 2006-2015'!S:S,'Rushing Data 2006-2015'!D:D,'RB Stats'!C5,'Rushing Data 2006-2015'!A:A,'RB Stats'!D5)</f>
        <v>167</v>
      </c>
      <c r="AJ5" s="6">
        <f>SUMIFS('Rushing Data 2006-2015'!S:S,'Rushing Data 2006-2015'!D:D,'RB Stats'!C5,'Rushing Data 2006-2015'!A:A,'RB Stats'!D5+1)</f>
        <v>190</v>
      </c>
      <c r="AK5" s="6">
        <f>SUMIFS('Rushing Data 2006-2015'!S:S,'Rushing Data 2006-2015'!D:D,'RB Stats'!C5,'Rushing Data 2006-2015'!A:A,'RB Stats'!D5+2)</f>
        <v>155</v>
      </c>
      <c r="AL5" s="6">
        <f>SUMIFS('Rushing Data 2006-2015'!S:S,'Rushing Data 2006-2015'!D:D,'RB Stats'!C5,'Rushing Data 2006-2015'!A:A,'RB Stats'!D5+3)</f>
        <v>88</v>
      </c>
      <c r="AM5" s="6">
        <f>SUMIFS('Rushing Data 2006-2015'!S:S,'Rushing Data 2006-2015'!D:D,'RB Stats'!C5,'Rushing Data 2006-2015'!A:A,'RB Stats'!D5+4)</f>
        <v>186</v>
      </c>
      <c r="AN5" s="6">
        <f>SUMIFS('Rushing Data 2006-2015'!U:U,'Rushing Data 2006-2015'!D:D,'RB Stats'!C5,'Rushing Data 2006-2015'!A:A,'RB Stats'!D5)</f>
        <v>0</v>
      </c>
      <c r="AO5" s="6">
        <f>SUMIFS('Rushing Data 2006-2015'!U:U,'Rushing Data 2006-2015'!D:D,'RB Stats'!C5,'Rushing Data 2006-2015'!A:A,'RB Stats'!D5+1)</f>
        <v>3</v>
      </c>
      <c r="AP5" s="6">
        <f>SUMIFS('Rushing Data 2006-2015'!U:U,'Rushing Data 2006-2015'!D:D,'RB Stats'!C5,'Rushing Data 2006-2015'!A:A,'RB Stats'!D5+2)</f>
        <v>0</v>
      </c>
      <c r="AQ5" s="6">
        <f>SUMIFS('Rushing Data 2006-2015'!U:U,'Rushing Data 2006-2015'!D:D,'RB Stats'!C5,'Rushing Data 2006-2015'!A:A,'RB Stats'!D26)</f>
        <v>0</v>
      </c>
      <c r="AR5" s="6">
        <f>SUMIFS('Rushing Data 2006-2015'!U:U,'Rushing Data 2006-2015'!D:D,'RB Stats'!C5,'Rushing Data 2006-2015'!A:A,'RB Stats'!D5+4)</f>
        <v>0</v>
      </c>
      <c r="AS5" s="6">
        <f t="shared" si="7"/>
        <v>48.900000000000006</v>
      </c>
      <c r="AT5" s="6">
        <f t="shared" si="8"/>
        <v>94.1</v>
      </c>
      <c r="AU5" s="6">
        <f t="shared" si="9"/>
        <v>34.4</v>
      </c>
      <c r="AV5" s="6">
        <f t="shared" si="10"/>
        <v>47.099999999999994</v>
      </c>
      <c r="AW5" s="6">
        <f t="shared" si="11"/>
        <v>61.2</v>
      </c>
      <c r="AX5" s="6">
        <f t="shared" si="12"/>
        <v>285.7</v>
      </c>
      <c r="AY5" s="7">
        <f t="shared" si="13"/>
        <v>1631</v>
      </c>
      <c r="AZ5" s="7">
        <f t="shared" si="14"/>
        <v>377</v>
      </c>
      <c r="BA5" s="7">
        <f t="shared" si="15"/>
        <v>4.3262599469496017</v>
      </c>
      <c r="BB5" s="7">
        <f t="shared" si="16"/>
        <v>7</v>
      </c>
      <c r="BC5" s="7">
        <f t="shared" si="17"/>
        <v>8</v>
      </c>
      <c r="BD5" s="7">
        <f t="shared" si="18"/>
        <v>47.125</v>
      </c>
      <c r="BE5" s="7">
        <f t="shared" si="19"/>
        <v>97</v>
      </c>
      <c r="BF5" s="7">
        <f t="shared" si="20"/>
        <v>786</v>
      </c>
      <c r="BG5" s="7">
        <f t="shared" si="21"/>
        <v>3</v>
      </c>
      <c r="BH5">
        <f t="shared" si="22"/>
        <v>0</v>
      </c>
      <c r="BI5">
        <f t="shared" si="23"/>
        <v>0</v>
      </c>
      <c r="BJ5">
        <f t="shared" si="24"/>
        <v>0</v>
      </c>
      <c r="BK5">
        <f t="shared" si="1"/>
        <v>0</v>
      </c>
      <c r="BL5">
        <f t="shared" si="1"/>
        <v>0</v>
      </c>
      <c r="BM5">
        <f t="shared" si="25"/>
        <v>0</v>
      </c>
      <c r="BN5" t="str">
        <f t="shared" si="26"/>
        <v>Bust</v>
      </c>
      <c r="BO5">
        <f t="shared" si="27"/>
        <v>0</v>
      </c>
    </row>
    <row r="6" spans="1:67" x14ac:dyDescent="0.25">
      <c r="A6" t="s">
        <v>271</v>
      </c>
      <c r="B6" t="s">
        <v>76</v>
      </c>
      <c r="C6" t="str">
        <f>INDEX('Draft Master List'!E:F,MATCH(A6,'Draft Master List'!E:E,0),2)</f>
        <v>582010</v>
      </c>
      <c r="D6">
        <f>INDEX('Draft Master List'!A:F,MATCH(A6,'Draft Master List'!E:E,0),1)</f>
        <v>2010</v>
      </c>
      <c r="E6" s="6">
        <f>SUMIFS('Rushing Data 2006-2015'!K:K,'Rushing Data 2006-2015'!D:D,'RB Stats'!C6,'Rushing Data 2006-2015'!A:A,'RB Stats'!D6)</f>
        <v>0</v>
      </c>
      <c r="F6" s="6">
        <f>SUMIFS('Rushing Data 2006-2015'!K:K,'Rushing Data 2006-2015'!D:D,'RB Stats'!C6,'Rushing Data 2006-2015'!A:A,'RB Stats'!D6+1)</f>
        <v>942</v>
      </c>
      <c r="G6" s="6">
        <f>SUMIFS('Rushing Data 2006-2015'!K:K,'Rushing Data 2006-2015'!D:D,'RB Stats'!C6,'Rushing Data 2006-2015'!A:A,'RB Stats'!D6+2)</f>
        <v>279</v>
      </c>
      <c r="H6" s="6">
        <f>SUMIFS('Rushing Data 2006-2015'!K:K,'Rushing Data 2006-2015'!D:D,'RB Stats'!C6,'Rushing Data 2006-2015'!A:A,'RB Stats'!D6+3)</f>
        <v>771</v>
      </c>
      <c r="I6" s="6">
        <f>SUMIFS('Rushing Data 2006-2015'!K:K,'Rushing Data 2006-2015'!D:D,'RB Stats'!C6,'Rushing Data 2006-2015'!A:A,'RB Stats'!D6+4)</f>
        <v>390</v>
      </c>
      <c r="J6" s="6">
        <f>SUMIFS('Rushing Data 2006-2015'!J:J,'Rushing Data 2006-2015'!D:D,'RB Stats'!C6,'Rushing Data 2006-2015'!A:A,'RB Stats'!D6)</f>
        <v>0</v>
      </c>
      <c r="K6" s="6">
        <f>SUMIFS('Rushing Data 2006-2015'!J:J,'Rushing Data 2006-2015'!D:D,'RB Stats'!C6,'Rushing Data 2006-2015'!A:A,'RB Stats'!D6+1)</f>
        <v>175</v>
      </c>
      <c r="L6" s="6">
        <f>SUMIFS('Rushing Data 2006-2015'!J:J,'Rushing Data 2006-2015'!D:D,'RB Stats'!C6,'Rushing Data 2006-2015'!A:A,'RB Stats'!D6+2)</f>
        <v>65</v>
      </c>
      <c r="M6" s="6">
        <f>SUMIFS('Rushing Data 2006-2015'!J:J,'Rushing Data 2006-2015'!D:D,'RB Stats'!C6,'Rushing Data 2006-2015'!A:A,'RB Stats'!D6+3)</f>
        <v>181</v>
      </c>
      <c r="N6" s="6">
        <f>SUMIFS('Rushing Data 2006-2015'!J:J,'Rushing Data 2006-2015'!D:D,'RB Stats'!C6,'Rushing Data 2006-2015'!A:A,'RB Stats'!D6+4)</f>
        <v>124</v>
      </c>
      <c r="O6" s="7" t="str">
        <f t="shared" si="2"/>
        <v/>
      </c>
      <c r="P6" s="7">
        <f t="shared" si="3"/>
        <v>5.3828571428571426</v>
      </c>
      <c r="Q6" s="7">
        <f t="shared" si="4"/>
        <v>4.2923076923076922</v>
      </c>
      <c r="R6" s="7">
        <f t="shared" si="5"/>
        <v>4.2596685082872927</v>
      </c>
      <c r="S6" s="7">
        <f t="shared" si="6"/>
        <v>3.1451612903225805</v>
      </c>
      <c r="T6" s="6">
        <f>SUMIFS('Rushing Data 2006-2015'!L:L,'Rushing Data 2006-2015'!D:D,'RB Stats'!C6,'Rushing Data 2006-2015'!A:A,'RB Stats'!D6)</f>
        <v>0</v>
      </c>
      <c r="U6" s="6">
        <f>SUMIFS('Rushing Data 2006-2015'!L:L,'Rushing Data 2006-2015'!D:D,'RB Stats'!C6,'Rushing Data 2006-2015'!A:A,'RB Stats'!D6+1)</f>
        <v>4</v>
      </c>
      <c r="V6" s="6">
        <f>SUMIFS('Rushing Data 2006-2015'!L:L,'Rushing Data 2006-2015'!D:D,'RB Stats'!C6,'Rushing Data 2006-2015'!A:A,'RB Stats'!D6+2)</f>
        <v>2</v>
      </c>
      <c r="W6" s="6">
        <f>SUMIFS('Rushing Data 2006-2015'!L:L,'Rushing Data 2006-2015'!D:D,'RB Stats'!C6,'Rushing Data 2006-2015'!A:A,'RB Stats'!D6+3)</f>
        <v>4</v>
      </c>
      <c r="X6" s="6">
        <f>SUMIFS('Rushing Data 2006-2015'!L:L,'Rushing Data 2006-2015'!D:D,'RB Stats'!C6,'Rushing Data 2006-2015'!A:A,'RB Stats'!D6+4)</f>
        <v>4</v>
      </c>
      <c r="Y6" s="6">
        <f>SUMIFS('Rushing Data 2006-2015'!AB:AB,'Rushing Data 2006-2015'!D:D,'RB Stats'!C6,'Rushing Data 2006-2015'!A:A,'RB Stats'!D6)</f>
        <v>0</v>
      </c>
      <c r="Z6" s="6">
        <f>SUMIFS('Rushing Data 2006-2015'!AB:AB,'Rushing Data 2006-2015'!D:D,'RB Stats'!C6,'Rushing Data 2006-2015'!A:A,'RB Stats'!D6+1)</f>
        <v>4</v>
      </c>
      <c r="AA6" s="6">
        <f>SUMIFS('Rushing Data 2006-2015'!AB:AB,'Rushing Data 2006-2015'!D:D,'RB Stats'!C6,'Rushing Data 2006-2015'!A:A,'RB Stats'!D6+2)</f>
        <v>1</v>
      </c>
      <c r="AB6" s="6">
        <f>SUMIFS('Rushing Data 2006-2015'!AB:AB,'Rushing Data 2006-2015'!D:D,'RB Stats'!C6,'Rushing Data 2006-2015'!A:A,'RB Stats'!D6+3)</f>
        <v>5</v>
      </c>
      <c r="AC6" s="6">
        <f>SUMIFS('Rushing Data 2006-2015'!AB:AB,'Rushing Data 2006-2015'!D:D,'RB Stats'!C6,'Rushing Data 2006-2015'!A:A,'RB Stats'!D6+4)</f>
        <v>1</v>
      </c>
      <c r="AD6" s="6">
        <f>SUMIFS('Rushing Data 2006-2015'!R:R,'Rushing Data 2006-2015'!D:D,'RB Stats'!C6,'Rushing Data 2006-2015'!A:A,'RB Stats'!D6)</f>
        <v>0</v>
      </c>
      <c r="AE6" s="6">
        <f>SUMIFS('Rushing Data 2006-2015'!R:R,'Rushing Data 2006-2015'!D:D,'RB Stats'!C6,'Rushing Data 2006-2015'!A:A,'RB Stats'!D6+1)</f>
        <v>13</v>
      </c>
      <c r="AF6" s="6">
        <f>SUMIFS('Rushing Data 2006-2015'!R:R,'Rushing Data 2006-2015'!D:D,'RB Stats'!C6,'Rushing Data 2006-2015'!A:A,'RB Stats'!D6+2)</f>
        <v>11</v>
      </c>
      <c r="AG6" s="6">
        <f>SUMIFS('Rushing Data 2006-2015'!R:R,'Rushing Data 2006-2015'!D:D,'RB Stats'!C6,'Rushing Data 2006-2015'!A:A,'RB Stats'!D6+3)</f>
        <v>34</v>
      </c>
      <c r="AH6" s="6">
        <f>SUMIFS('Rushing Data 2006-2015'!R:R,'Rushing Data 2006-2015'!D:D,'RB Stats'!C6,'Rushing Data 2006-2015'!A:A,'RB Stats'!D6+4)</f>
        <v>11</v>
      </c>
      <c r="AI6" s="6">
        <f>SUMIFS('Rushing Data 2006-2015'!S:S,'Rushing Data 2006-2015'!D:D,'RB Stats'!C6,'Rushing Data 2006-2015'!A:A,'RB Stats'!D6)</f>
        <v>0</v>
      </c>
      <c r="AJ6" s="6">
        <f>SUMIFS('Rushing Data 2006-2015'!S:S,'Rushing Data 2006-2015'!D:D,'RB Stats'!C6,'Rushing Data 2006-2015'!A:A,'RB Stats'!D6+1)</f>
        <v>98</v>
      </c>
      <c r="AK6" s="6">
        <f>SUMIFS('Rushing Data 2006-2015'!S:S,'Rushing Data 2006-2015'!D:D,'RB Stats'!C6,'Rushing Data 2006-2015'!A:A,'RB Stats'!D6+2)</f>
        <v>49</v>
      </c>
      <c r="AL6" s="6">
        <f>SUMIFS('Rushing Data 2006-2015'!S:S,'Rushing Data 2006-2015'!D:D,'RB Stats'!C6,'Rushing Data 2006-2015'!A:A,'RB Stats'!D6+3)</f>
        <v>140</v>
      </c>
      <c r="AM6" s="6">
        <f>SUMIFS('Rushing Data 2006-2015'!S:S,'Rushing Data 2006-2015'!D:D,'RB Stats'!C6,'Rushing Data 2006-2015'!A:A,'RB Stats'!D6+4)</f>
        <v>69</v>
      </c>
      <c r="AN6" s="6">
        <f>SUMIFS('Rushing Data 2006-2015'!U:U,'Rushing Data 2006-2015'!D:D,'RB Stats'!C6,'Rushing Data 2006-2015'!A:A,'RB Stats'!D6)</f>
        <v>0</v>
      </c>
      <c r="AO6" s="6">
        <f>SUMIFS('Rushing Data 2006-2015'!U:U,'Rushing Data 2006-2015'!D:D,'RB Stats'!C6,'Rushing Data 2006-2015'!A:A,'RB Stats'!D6+1)</f>
        <v>0</v>
      </c>
      <c r="AP6" s="6">
        <f>SUMIFS('Rushing Data 2006-2015'!U:U,'Rushing Data 2006-2015'!D:D,'RB Stats'!C6,'Rushing Data 2006-2015'!A:A,'RB Stats'!D6+2)</f>
        <v>0</v>
      </c>
      <c r="AQ6" s="6">
        <f>SUMIFS('Rushing Data 2006-2015'!U:U,'Rushing Data 2006-2015'!D:D,'RB Stats'!C6,'Rushing Data 2006-2015'!A:A,'RB Stats'!D27)</f>
        <v>0</v>
      </c>
      <c r="AR6" s="6">
        <f>SUMIFS('Rushing Data 2006-2015'!U:U,'Rushing Data 2006-2015'!D:D,'RB Stats'!C6,'Rushing Data 2006-2015'!A:A,'RB Stats'!D6+4)</f>
        <v>0</v>
      </c>
      <c r="AS6" s="6">
        <f t="shared" si="7"/>
        <v>0</v>
      </c>
      <c r="AT6" s="6">
        <f t="shared" si="8"/>
        <v>120</v>
      </c>
      <c r="AU6" s="6">
        <f t="shared" si="9"/>
        <v>42.8</v>
      </c>
      <c r="AV6" s="6">
        <f t="shared" si="10"/>
        <v>105.1</v>
      </c>
      <c r="AW6" s="6">
        <f t="shared" si="11"/>
        <v>67.900000000000006</v>
      </c>
      <c r="AX6" s="6">
        <f t="shared" si="12"/>
        <v>335.79999999999995</v>
      </c>
      <c r="AY6" s="7">
        <f t="shared" si="13"/>
        <v>2382</v>
      </c>
      <c r="AZ6" s="7">
        <f t="shared" si="14"/>
        <v>545</v>
      </c>
      <c r="BA6" s="7">
        <f t="shared" si="15"/>
        <v>4.3706422018348627</v>
      </c>
      <c r="BB6" s="7">
        <f t="shared" si="16"/>
        <v>14</v>
      </c>
      <c r="BC6" s="7">
        <f t="shared" si="17"/>
        <v>11</v>
      </c>
      <c r="BD6" s="7">
        <f t="shared" si="18"/>
        <v>49.545454545454547</v>
      </c>
      <c r="BE6" s="7">
        <f t="shared" si="19"/>
        <v>69</v>
      </c>
      <c r="BF6" s="7">
        <f t="shared" si="20"/>
        <v>356</v>
      </c>
      <c r="BG6" s="7">
        <f t="shared" si="21"/>
        <v>0</v>
      </c>
      <c r="BH6">
        <f t="shared" si="22"/>
        <v>0</v>
      </c>
      <c r="BI6">
        <f t="shared" si="23"/>
        <v>0</v>
      </c>
      <c r="BJ6">
        <f t="shared" si="24"/>
        <v>0</v>
      </c>
      <c r="BK6">
        <f t="shared" si="1"/>
        <v>0</v>
      </c>
      <c r="BL6">
        <f t="shared" si="1"/>
        <v>0</v>
      </c>
      <c r="BM6">
        <f t="shared" si="25"/>
        <v>0</v>
      </c>
      <c r="BN6" t="str">
        <f t="shared" si="26"/>
        <v>Bust</v>
      </c>
      <c r="BO6">
        <f t="shared" si="27"/>
        <v>0</v>
      </c>
    </row>
    <row r="7" spans="1:67" x14ac:dyDescent="0.25">
      <c r="A7" t="s">
        <v>272</v>
      </c>
      <c r="B7" t="s">
        <v>76</v>
      </c>
      <c r="C7" t="str">
        <f>INDEX('Draft Master List'!E:F,MATCH(A7,'Draft Master List'!E:E,0),2)</f>
        <v>592010</v>
      </c>
      <c r="D7">
        <f>INDEX('Draft Master List'!A:F,MATCH(A7,'Draft Master List'!E:E,0),1)</f>
        <v>2010</v>
      </c>
      <c r="E7" s="6">
        <f>SUMIFS('Rushing Data 2006-2015'!K:K,'Rushing Data 2006-2015'!D:D,'RB Stats'!C7,'Rushing Data 2006-2015'!A:A,'RB Stats'!D7)</f>
        <v>0</v>
      </c>
      <c r="F7" s="6">
        <f>SUMIFS('Rushing Data 2006-2015'!K:K,'Rushing Data 2006-2015'!D:D,'RB Stats'!C7,'Rushing Data 2006-2015'!A:A,'RB Stats'!D7+1)</f>
        <v>266</v>
      </c>
      <c r="G7" s="6">
        <f>SUMIFS('Rushing Data 2006-2015'!K:K,'Rushing Data 2006-2015'!D:D,'RB Stats'!C7,'Rushing Data 2006-2015'!A:A,'RB Stats'!D7+2)</f>
        <v>271</v>
      </c>
      <c r="H7" s="6">
        <f>SUMIFS('Rushing Data 2006-2015'!K:K,'Rushing Data 2006-2015'!D:D,'RB Stats'!C7,'Rushing Data 2006-2015'!A:A,'RB Stats'!D7+3)</f>
        <v>0</v>
      </c>
      <c r="I7" s="6">
        <f>SUMIFS('Rushing Data 2006-2015'!K:K,'Rushing Data 2006-2015'!D:D,'RB Stats'!C7,'Rushing Data 2006-2015'!A:A,'RB Stats'!D7+4)</f>
        <v>0</v>
      </c>
      <c r="J7" s="6">
        <f>SUMIFS('Rushing Data 2006-2015'!J:J,'Rushing Data 2006-2015'!D:D,'RB Stats'!C7,'Rushing Data 2006-2015'!A:A,'RB Stats'!D7)</f>
        <v>0</v>
      </c>
      <c r="K7" s="6">
        <f>SUMIFS('Rushing Data 2006-2015'!J:J,'Rushing Data 2006-2015'!D:D,'RB Stats'!C7,'Rushing Data 2006-2015'!A:A,'RB Stats'!D7+1)</f>
        <v>88</v>
      </c>
      <c r="L7" s="6">
        <f>SUMIFS('Rushing Data 2006-2015'!J:J,'Rushing Data 2006-2015'!D:D,'RB Stats'!C7,'Rushing Data 2006-2015'!A:A,'RB Stats'!D7+2)</f>
        <v>65</v>
      </c>
      <c r="M7" s="6">
        <f>SUMIFS('Rushing Data 2006-2015'!J:J,'Rushing Data 2006-2015'!D:D,'RB Stats'!C7,'Rushing Data 2006-2015'!A:A,'RB Stats'!D7+3)</f>
        <v>0</v>
      </c>
      <c r="N7" s="6">
        <f>SUMIFS('Rushing Data 2006-2015'!J:J,'Rushing Data 2006-2015'!D:D,'RB Stats'!C7,'Rushing Data 2006-2015'!A:A,'RB Stats'!D7+4)</f>
        <v>0</v>
      </c>
      <c r="O7" s="7" t="str">
        <f t="shared" si="2"/>
        <v/>
      </c>
      <c r="P7" s="7">
        <f t="shared" si="3"/>
        <v>3.0227272727272729</v>
      </c>
      <c r="Q7" s="7">
        <f t="shared" si="4"/>
        <v>4.1692307692307695</v>
      </c>
      <c r="R7" s="7" t="str">
        <f t="shared" si="5"/>
        <v/>
      </c>
      <c r="S7" s="7" t="str">
        <f t="shared" si="6"/>
        <v/>
      </c>
      <c r="T7" s="6">
        <f>SUMIFS('Rushing Data 2006-2015'!L:L,'Rushing Data 2006-2015'!D:D,'RB Stats'!C7,'Rushing Data 2006-2015'!A:A,'RB Stats'!D7)</f>
        <v>0</v>
      </c>
      <c r="U7" s="6">
        <f>SUMIFS('Rushing Data 2006-2015'!L:L,'Rushing Data 2006-2015'!D:D,'RB Stats'!C7,'Rushing Data 2006-2015'!A:A,'RB Stats'!D7+1)</f>
        <v>0</v>
      </c>
      <c r="V7" s="6">
        <f>SUMIFS('Rushing Data 2006-2015'!L:L,'Rushing Data 2006-2015'!D:D,'RB Stats'!C7,'Rushing Data 2006-2015'!A:A,'RB Stats'!D7+2)</f>
        <v>1</v>
      </c>
      <c r="W7" s="6">
        <f>SUMIFS('Rushing Data 2006-2015'!L:L,'Rushing Data 2006-2015'!D:D,'RB Stats'!C7,'Rushing Data 2006-2015'!A:A,'RB Stats'!D7+3)</f>
        <v>0</v>
      </c>
      <c r="X7" s="6">
        <f>SUMIFS('Rushing Data 2006-2015'!L:L,'Rushing Data 2006-2015'!D:D,'RB Stats'!C7,'Rushing Data 2006-2015'!A:A,'RB Stats'!D7+4)</f>
        <v>0</v>
      </c>
      <c r="Y7" s="6">
        <f>SUMIFS('Rushing Data 2006-2015'!AB:AB,'Rushing Data 2006-2015'!D:D,'RB Stats'!C7,'Rushing Data 2006-2015'!A:A,'RB Stats'!D7)</f>
        <v>0</v>
      </c>
      <c r="Z7" s="6">
        <f>SUMIFS('Rushing Data 2006-2015'!AB:AB,'Rushing Data 2006-2015'!D:D,'RB Stats'!C7,'Rushing Data 2006-2015'!A:A,'RB Stats'!D7+1)</f>
        <v>1</v>
      </c>
      <c r="AA7" s="6">
        <f>SUMIFS('Rushing Data 2006-2015'!AB:AB,'Rushing Data 2006-2015'!D:D,'RB Stats'!C7,'Rushing Data 2006-2015'!A:A,'RB Stats'!D7+2)</f>
        <v>2</v>
      </c>
      <c r="AB7" s="6">
        <f>SUMIFS('Rushing Data 2006-2015'!AB:AB,'Rushing Data 2006-2015'!D:D,'RB Stats'!C7,'Rushing Data 2006-2015'!A:A,'RB Stats'!D7+3)</f>
        <v>0</v>
      </c>
      <c r="AC7" s="6">
        <f>SUMIFS('Rushing Data 2006-2015'!AB:AB,'Rushing Data 2006-2015'!D:D,'RB Stats'!C7,'Rushing Data 2006-2015'!A:A,'RB Stats'!D7+4)</f>
        <v>0</v>
      </c>
      <c r="AD7" s="6">
        <f>SUMIFS('Rushing Data 2006-2015'!R:R,'Rushing Data 2006-2015'!D:D,'RB Stats'!C7,'Rushing Data 2006-2015'!A:A,'RB Stats'!D7)</f>
        <v>0</v>
      </c>
      <c r="AE7" s="6">
        <f>SUMIFS('Rushing Data 2006-2015'!R:R,'Rushing Data 2006-2015'!D:D,'RB Stats'!C7,'Rushing Data 2006-2015'!A:A,'RB Stats'!D7+1)</f>
        <v>14</v>
      </c>
      <c r="AF7" s="6">
        <f>SUMIFS('Rushing Data 2006-2015'!R:R,'Rushing Data 2006-2015'!D:D,'RB Stats'!C7,'Rushing Data 2006-2015'!A:A,'RB Stats'!D7+2)</f>
        <v>2</v>
      </c>
      <c r="AG7" s="6">
        <f>SUMIFS('Rushing Data 2006-2015'!R:R,'Rushing Data 2006-2015'!D:D,'RB Stats'!C7,'Rushing Data 2006-2015'!A:A,'RB Stats'!D7+3)</f>
        <v>0</v>
      </c>
      <c r="AH7" s="6">
        <f>SUMIFS('Rushing Data 2006-2015'!R:R,'Rushing Data 2006-2015'!D:D,'RB Stats'!C7,'Rushing Data 2006-2015'!A:A,'RB Stats'!D7+4)</f>
        <v>0</v>
      </c>
      <c r="AI7" s="6">
        <f>SUMIFS('Rushing Data 2006-2015'!S:S,'Rushing Data 2006-2015'!D:D,'RB Stats'!C7,'Rushing Data 2006-2015'!A:A,'RB Stats'!D7)</f>
        <v>0</v>
      </c>
      <c r="AJ7" s="6">
        <f>SUMIFS('Rushing Data 2006-2015'!S:S,'Rushing Data 2006-2015'!D:D,'RB Stats'!C7,'Rushing Data 2006-2015'!A:A,'RB Stats'!D7+1)</f>
        <v>122</v>
      </c>
      <c r="AK7" s="6">
        <f>SUMIFS('Rushing Data 2006-2015'!S:S,'Rushing Data 2006-2015'!D:D,'RB Stats'!C7,'Rushing Data 2006-2015'!A:A,'RB Stats'!D7+2)</f>
        <v>16</v>
      </c>
      <c r="AL7" s="6">
        <f>SUMIFS('Rushing Data 2006-2015'!S:S,'Rushing Data 2006-2015'!D:D,'RB Stats'!C7,'Rushing Data 2006-2015'!A:A,'RB Stats'!D7+3)</f>
        <v>0</v>
      </c>
      <c r="AM7" s="6">
        <f>SUMIFS('Rushing Data 2006-2015'!S:S,'Rushing Data 2006-2015'!D:D,'RB Stats'!C7,'Rushing Data 2006-2015'!A:A,'RB Stats'!D7+4)</f>
        <v>0</v>
      </c>
      <c r="AN7" s="6">
        <f>SUMIFS('Rushing Data 2006-2015'!U:U,'Rushing Data 2006-2015'!D:D,'RB Stats'!C7,'Rushing Data 2006-2015'!A:A,'RB Stats'!D7)</f>
        <v>0</v>
      </c>
      <c r="AO7" s="6">
        <f>SUMIFS('Rushing Data 2006-2015'!U:U,'Rushing Data 2006-2015'!D:D,'RB Stats'!C7,'Rushing Data 2006-2015'!A:A,'RB Stats'!D7+1)</f>
        <v>0</v>
      </c>
      <c r="AP7" s="6">
        <f>SUMIFS('Rushing Data 2006-2015'!U:U,'Rushing Data 2006-2015'!D:D,'RB Stats'!C7,'Rushing Data 2006-2015'!A:A,'RB Stats'!D7+2)</f>
        <v>0</v>
      </c>
      <c r="AQ7" s="6">
        <f>SUMIFS('Rushing Data 2006-2015'!U:U,'Rushing Data 2006-2015'!D:D,'RB Stats'!C7,'Rushing Data 2006-2015'!A:A,'RB Stats'!D28)</f>
        <v>0</v>
      </c>
      <c r="AR7" s="6">
        <f>SUMIFS('Rushing Data 2006-2015'!U:U,'Rushing Data 2006-2015'!D:D,'RB Stats'!C7,'Rushing Data 2006-2015'!A:A,'RB Stats'!D7+4)</f>
        <v>0</v>
      </c>
      <c r="AS7" s="6">
        <f t="shared" si="7"/>
        <v>0</v>
      </c>
      <c r="AT7" s="6">
        <f t="shared" si="8"/>
        <v>36.799999999999997</v>
      </c>
      <c r="AU7" s="6">
        <f t="shared" si="9"/>
        <v>30.700000000000003</v>
      </c>
      <c r="AV7" s="6">
        <f t="shared" si="10"/>
        <v>0</v>
      </c>
      <c r="AW7" s="6">
        <f t="shared" si="11"/>
        <v>0</v>
      </c>
      <c r="AX7" s="6">
        <f t="shared" si="12"/>
        <v>67.5</v>
      </c>
      <c r="AY7" s="7">
        <f t="shared" si="13"/>
        <v>537</v>
      </c>
      <c r="AZ7" s="7">
        <f t="shared" si="14"/>
        <v>153</v>
      </c>
      <c r="BA7" s="7">
        <f t="shared" si="15"/>
        <v>3.5098039215686274</v>
      </c>
      <c r="BB7" s="7">
        <f t="shared" si="16"/>
        <v>1</v>
      </c>
      <c r="BC7" s="7">
        <f t="shared" si="17"/>
        <v>3</v>
      </c>
      <c r="BD7" s="7">
        <f t="shared" si="18"/>
        <v>51</v>
      </c>
      <c r="BE7" s="7">
        <f t="shared" si="19"/>
        <v>16</v>
      </c>
      <c r="BF7" s="7">
        <f t="shared" si="20"/>
        <v>138</v>
      </c>
      <c r="BG7" s="7">
        <f t="shared" si="21"/>
        <v>0</v>
      </c>
      <c r="BH7">
        <f t="shared" si="22"/>
        <v>0</v>
      </c>
      <c r="BI7">
        <f t="shared" si="23"/>
        <v>0</v>
      </c>
      <c r="BJ7">
        <f t="shared" si="24"/>
        <v>0</v>
      </c>
      <c r="BK7">
        <f t="shared" si="1"/>
        <v>0</v>
      </c>
      <c r="BL7">
        <f t="shared" si="1"/>
        <v>0</v>
      </c>
      <c r="BM7">
        <f t="shared" si="25"/>
        <v>0</v>
      </c>
      <c r="BN7" t="str">
        <f t="shared" si="26"/>
        <v>Bust</v>
      </c>
      <c r="BO7">
        <f t="shared" si="27"/>
        <v>0</v>
      </c>
    </row>
    <row r="8" spans="1:67" x14ac:dyDescent="0.25">
      <c r="A8" t="s">
        <v>284</v>
      </c>
      <c r="B8" t="s">
        <v>76</v>
      </c>
      <c r="C8" t="str">
        <f>INDEX('Draft Master List'!E:F,MATCH(A8,'Draft Master List'!E:E,0),2)</f>
        <v>1122010</v>
      </c>
      <c r="D8">
        <f>INDEX('Draft Master List'!A:F,MATCH(A8,'Draft Master List'!E:E,0),1)</f>
        <v>2010</v>
      </c>
      <c r="E8" s="6">
        <f>SUMIFS('Rushing Data 2006-2015'!K:K,'Rushing Data 2006-2015'!D:D,'RB Stats'!C8,'Rushing Data 2006-2015'!A:A,'RB Stats'!D8)</f>
        <v>189</v>
      </c>
      <c r="F8" s="6">
        <f>SUMIFS('Rushing Data 2006-2015'!K:K,'Rushing Data 2006-2015'!D:D,'RB Stats'!C8,'Rushing Data 2006-2015'!A:A,'RB Stats'!D8+1)</f>
        <v>134</v>
      </c>
      <c r="G8" s="6">
        <f>SUMIFS('Rushing Data 2006-2015'!K:K,'Rushing Data 2006-2015'!D:D,'RB Stats'!C8,'Rushing Data 2006-2015'!A:A,'RB Stats'!D8+2)</f>
        <v>179</v>
      </c>
      <c r="H8" s="6">
        <f>SUMIFS('Rushing Data 2006-2015'!K:K,'Rushing Data 2006-2015'!D:D,'RB Stats'!C8,'Rushing Data 2006-2015'!A:A,'RB Stats'!D8+3)</f>
        <v>0</v>
      </c>
      <c r="I8" s="6">
        <f>SUMIFS('Rushing Data 2006-2015'!K:K,'Rushing Data 2006-2015'!D:D,'RB Stats'!C8,'Rushing Data 2006-2015'!A:A,'RB Stats'!D8+4)</f>
        <v>3</v>
      </c>
      <c r="J8" s="6">
        <f>SUMIFS('Rushing Data 2006-2015'!J:J,'Rushing Data 2006-2015'!D:D,'RB Stats'!C8,'Rushing Data 2006-2015'!A:A,'RB Stats'!D8)</f>
        <v>39</v>
      </c>
      <c r="K8" s="6">
        <f>SUMIFS('Rushing Data 2006-2015'!J:J,'Rushing Data 2006-2015'!D:D,'RB Stats'!C8,'Rushing Data 2006-2015'!A:A,'RB Stats'!D8+1)</f>
        <v>43</v>
      </c>
      <c r="L8" s="6">
        <f>SUMIFS('Rushing Data 2006-2015'!J:J,'Rushing Data 2006-2015'!D:D,'RB Stats'!C8,'Rushing Data 2006-2015'!A:A,'RB Stats'!D8+2)</f>
        <v>30</v>
      </c>
      <c r="M8" s="6">
        <f>SUMIFS('Rushing Data 2006-2015'!J:J,'Rushing Data 2006-2015'!D:D,'RB Stats'!C8,'Rushing Data 2006-2015'!A:A,'RB Stats'!D8+3)</f>
        <v>0</v>
      </c>
      <c r="N8" s="6">
        <f>SUMIFS('Rushing Data 2006-2015'!J:J,'Rushing Data 2006-2015'!D:D,'RB Stats'!C8,'Rushing Data 2006-2015'!A:A,'RB Stats'!D8+4)</f>
        <v>1</v>
      </c>
      <c r="O8" s="7">
        <f t="shared" si="2"/>
        <v>4.8461538461538458</v>
      </c>
      <c r="P8" s="7">
        <f t="shared" si="3"/>
        <v>3.1162790697674421</v>
      </c>
      <c r="Q8" s="7">
        <f t="shared" si="4"/>
        <v>5.9666666666666668</v>
      </c>
      <c r="R8" s="7" t="str">
        <f t="shared" si="5"/>
        <v/>
      </c>
      <c r="S8" s="7">
        <f t="shared" si="6"/>
        <v>3</v>
      </c>
      <c r="T8" s="6">
        <f>SUMIFS('Rushing Data 2006-2015'!L:L,'Rushing Data 2006-2015'!D:D,'RB Stats'!C8,'Rushing Data 2006-2015'!A:A,'RB Stats'!D8)</f>
        <v>0</v>
      </c>
      <c r="U8" s="6">
        <f>SUMIFS('Rushing Data 2006-2015'!L:L,'Rushing Data 2006-2015'!D:D,'RB Stats'!C8,'Rushing Data 2006-2015'!A:A,'RB Stats'!D8+1)</f>
        <v>0</v>
      </c>
      <c r="V8" s="6">
        <f>SUMIFS('Rushing Data 2006-2015'!L:L,'Rushing Data 2006-2015'!D:D,'RB Stats'!C8,'Rushing Data 2006-2015'!A:A,'RB Stats'!D8+2)</f>
        <v>0</v>
      </c>
      <c r="W8" s="6">
        <f>SUMIFS('Rushing Data 2006-2015'!L:L,'Rushing Data 2006-2015'!D:D,'RB Stats'!C8,'Rushing Data 2006-2015'!A:A,'RB Stats'!D8+3)</f>
        <v>0</v>
      </c>
      <c r="X8" s="6">
        <f>SUMIFS('Rushing Data 2006-2015'!L:L,'Rushing Data 2006-2015'!D:D,'RB Stats'!C8,'Rushing Data 2006-2015'!A:A,'RB Stats'!D8+4)</f>
        <v>0</v>
      </c>
      <c r="Y8" s="6">
        <f>SUMIFS('Rushing Data 2006-2015'!AB:AB,'Rushing Data 2006-2015'!D:D,'RB Stats'!C8,'Rushing Data 2006-2015'!A:A,'RB Stats'!D8)</f>
        <v>0</v>
      </c>
      <c r="Z8" s="6">
        <f>SUMIFS('Rushing Data 2006-2015'!AB:AB,'Rushing Data 2006-2015'!D:D,'RB Stats'!C8,'Rushing Data 2006-2015'!A:A,'RB Stats'!D8+1)</f>
        <v>3</v>
      </c>
      <c r="AA8" s="6">
        <f>SUMIFS('Rushing Data 2006-2015'!AB:AB,'Rushing Data 2006-2015'!D:D,'RB Stats'!C8,'Rushing Data 2006-2015'!A:A,'RB Stats'!D8+2)</f>
        <v>3</v>
      </c>
      <c r="AB8" s="6">
        <f>SUMIFS('Rushing Data 2006-2015'!AB:AB,'Rushing Data 2006-2015'!D:D,'RB Stats'!C8,'Rushing Data 2006-2015'!A:A,'RB Stats'!D8+3)</f>
        <v>0</v>
      </c>
      <c r="AC8" s="6">
        <f>SUMIFS('Rushing Data 2006-2015'!AB:AB,'Rushing Data 2006-2015'!D:D,'RB Stats'!C8,'Rushing Data 2006-2015'!A:A,'RB Stats'!D8+4)</f>
        <v>0</v>
      </c>
      <c r="AD8" s="6">
        <f>SUMIFS('Rushing Data 2006-2015'!R:R,'Rushing Data 2006-2015'!D:D,'RB Stats'!C8,'Rushing Data 2006-2015'!A:A,'RB Stats'!D8)</f>
        <v>3</v>
      </c>
      <c r="AE8" s="6">
        <f>SUMIFS('Rushing Data 2006-2015'!R:R,'Rushing Data 2006-2015'!D:D,'RB Stats'!C8,'Rushing Data 2006-2015'!A:A,'RB Stats'!D8+1)</f>
        <v>13</v>
      </c>
      <c r="AF8" s="6">
        <f>SUMIFS('Rushing Data 2006-2015'!R:R,'Rushing Data 2006-2015'!D:D,'RB Stats'!C8,'Rushing Data 2006-2015'!A:A,'RB Stats'!D8+2)</f>
        <v>1</v>
      </c>
      <c r="AG8" s="6">
        <f>SUMIFS('Rushing Data 2006-2015'!R:R,'Rushing Data 2006-2015'!D:D,'RB Stats'!C8,'Rushing Data 2006-2015'!A:A,'RB Stats'!D8+3)</f>
        <v>0</v>
      </c>
      <c r="AH8" s="6">
        <f>SUMIFS('Rushing Data 2006-2015'!R:R,'Rushing Data 2006-2015'!D:D,'RB Stats'!C8,'Rushing Data 2006-2015'!A:A,'RB Stats'!D8+4)</f>
        <v>6</v>
      </c>
      <c r="AI8" s="6">
        <f>SUMIFS('Rushing Data 2006-2015'!S:S,'Rushing Data 2006-2015'!D:D,'RB Stats'!C8,'Rushing Data 2006-2015'!A:A,'RB Stats'!D8)</f>
        <v>20</v>
      </c>
      <c r="AJ8" s="6">
        <f>SUMIFS('Rushing Data 2006-2015'!S:S,'Rushing Data 2006-2015'!D:D,'RB Stats'!C8,'Rushing Data 2006-2015'!A:A,'RB Stats'!D8+1)</f>
        <v>139</v>
      </c>
      <c r="AK8" s="6">
        <f>SUMIFS('Rushing Data 2006-2015'!S:S,'Rushing Data 2006-2015'!D:D,'RB Stats'!C8,'Rushing Data 2006-2015'!A:A,'RB Stats'!D8+2)</f>
        <v>18</v>
      </c>
      <c r="AL8" s="6">
        <f>SUMIFS('Rushing Data 2006-2015'!S:S,'Rushing Data 2006-2015'!D:D,'RB Stats'!C8,'Rushing Data 2006-2015'!A:A,'RB Stats'!D8+3)</f>
        <v>0</v>
      </c>
      <c r="AM8" s="6">
        <f>SUMIFS('Rushing Data 2006-2015'!S:S,'Rushing Data 2006-2015'!D:D,'RB Stats'!C8,'Rushing Data 2006-2015'!A:A,'RB Stats'!D8+4)</f>
        <v>64</v>
      </c>
      <c r="AN8" s="6">
        <f>SUMIFS('Rushing Data 2006-2015'!U:U,'Rushing Data 2006-2015'!D:D,'RB Stats'!C8,'Rushing Data 2006-2015'!A:A,'RB Stats'!D8)</f>
        <v>0</v>
      </c>
      <c r="AO8" s="6">
        <f>SUMIFS('Rushing Data 2006-2015'!U:U,'Rushing Data 2006-2015'!D:D,'RB Stats'!C8,'Rushing Data 2006-2015'!A:A,'RB Stats'!D8+1)</f>
        <v>0</v>
      </c>
      <c r="AP8" s="6">
        <f>SUMIFS('Rushing Data 2006-2015'!U:U,'Rushing Data 2006-2015'!D:D,'RB Stats'!C8,'Rushing Data 2006-2015'!A:A,'RB Stats'!D8+2)</f>
        <v>0</v>
      </c>
      <c r="AQ8" s="6">
        <f>SUMIFS('Rushing Data 2006-2015'!U:U,'Rushing Data 2006-2015'!D:D,'RB Stats'!C8,'Rushing Data 2006-2015'!A:A,'RB Stats'!D29)</f>
        <v>0</v>
      </c>
      <c r="AR8" s="6">
        <f>SUMIFS('Rushing Data 2006-2015'!U:U,'Rushing Data 2006-2015'!D:D,'RB Stats'!C8,'Rushing Data 2006-2015'!A:A,'RB Stats'!D8+4)</f>
        <v>2</v>
      </c>
      <c r="AS8" s="6">
        <f t="shared" si="7"/>
        <v>20.9</v>
      </c>
      <c r="AT8" s="6">
        <f t="shared" si="8"/>
        <v>21.3</v>
      </c>
      <c r="AU8" s="6">
        <f t="shared" si="9"/>
        <v>13.7</v>
      </c>
      <c r="AV8" s="6">
        <f t="shared" si="10"/>
        <v>0</v>
      </c>
      <c r="AW8" s="6">
        <f t="shared" si="11"/>
        <v>18.700000000000003</v>
      </c>
      <c r="AX8" s="6">
        <f t="shared" si="12"/>
        <v>74.600000000000009</v>
      </c>
      <c r="AY8" s="7">
        <f t="shared" si="13"/>
        <v>505</v>
      </c>
      <c r="AZ8" s="7">
        <f t="shared" si="14"/>
        <v>113</v>
      </c>
      <c r="BA8" s="7">
        <f t="shared" si="15"/>
        <v>4.4690265486725664</v>
      </c>
      <c r="BB8" s="7">
        <f t="shared" si="16"/>
        <v>0</v>
      </c>
      <c r="BC8" s="7">
        <f t="shared" si="17"/>
        <v>6</v>
      </c>
      <c r="BD8" s="7">
        <f t="shared" si="18"/>
        <v>18.833333333333332</v>
      </c>
      <c r="BE8" s="7">
        <f t="shared" si="19"/>
        <v>23</v>
      </c>
      <c r="BF8" s="7">
        <f t="shared" si="20"/>
        <v>241</v>
      </c>
      <c r="BG8" s="7">
        <f t="shared" si="21"/>
        <v>2</v>
      </c>
      <c r="BH8">
        <f t="shared" si="22"/>
        <v>0</v>
      </c>
      <c r="BI8">
        <f t="shared" si="23"/>
        <v>0</v>
      </c>
      <c r="BJ8">
        <f t="shared" si="24"/>
        <v>0</v>
      </c>
      <c r="BK8">
        <f t="shared" si="1"/>
        <v>0</v>
      </c>
      <c r="BL8">
        <f t="shared" si="1"/>
        <v>0</v>
      </c>
      <c r="BM8">
        <f t="shared" si="25"/>
        <v>0</v>
      </c>
      <c r="BN8" t="str">
        <f t="shared" si="26"/>
        <v>Bust</v>
      </c>
      <c r="BO8">
        <f t="shared" si="27"/>
        <v>0</v>
      </c>
    </row>
    <row r="9" spans="1:67" x14ac:dyDescent="0.25">
      <c r="A9" t="s">
        <v>287</v>
      </c>
      <c r="B9" t="s">
        <v>76</v>
      </c>
      <c r="C9" t="str">
        <f>INDEX('Draft Master List'!E:F,MATCH(A9,'Draft Master List'!E:E,0),2)</f>
        <v>1392010</v>
      </c>
      <c r="D9">
        <f>INDEX('Draft Master List'!A:F,MATCH(A9,'Draft Master List'!E:E,0),1)</f>
        <v>2010</v>
      </c>
      <c r="E9" s="6">
        <f>SUMIFS('Rushing Data 2006-2015'!K:K,'Rushing Data 2006-2015'!D:D,'RB Stats'!C9,'Rushing Data 2006-2015'!A:A,'RB Stats'!D9)</f>
        <v>44</v>
      </c>
      <c r="F9" s="6">
        <f>SUMIFS('Rushing Data 2006-2015'!K:K,'Rushing Data 2006-2015'!D:D,'RB Stats'!C9,'Rushing Data 2006-2015'!A:A,'RB Stats'!D9+1)</f>
        <v>44</v>
      </c>
      <c r="G9" s="6">
        <f>SUMIFS('Rushing Data 2006-2015'!K:K,'Rushing Data 2006-2015'!D:D,'RB Stats'!C9,'Rushing Data 2006-2015'!A:A,'RB Stats'!D9+2)</f>
        <v>0</v>
      </c>
      <c r="H9" s="6">
        <f>SUMIFS('Rushing Data 2006-2015'!K:K,'Rushing Data 2006-2015'!D:D,'RB Stats'!C9,'Rushing Data 2006-2015'!A:A,'RB Stats'!D9+3)</f>
        <v>0</v>
      </c>
      <c r="I9" s="6">
        <f>SUMIFS('Rushing Data 2006-2015'!K:K,'Rushing Data 2006-2015'!D:D,'RB Stats'!C9,'Rushing Data 2006-2015'!A:A,'RB Stats'!D9+4)</f>
        <v>20</v>
      </c>
      <c r="J9" s="6">
        <f>SUMIFS('Rushing Data 2006-2015'!J:J,'Rushing Data 2006-2015'!D:D,'RB Stats'!C9,'Rushing Data 2006-2015'!A:A,'RB Stats'!D9)</f>
        <v>8</v>
      </c>
      <c r="K9" s="6">
        <f>SUMIFS('Rushing Data 2006-2015'!J:J,'Rushing Data 2006-2015'!D:D,'RB Stats'!C9,'Rushing Data 2006-2015'!A:A,'RB Stats'!D9+1)</f>
        <v>13</v>
      </c>
      <c r="L9" s="6">
        <f>SUMIFS('Rushing Data 2006-2015'!J:J,'Rushing Data 2006-2015'!D:D,'RB Stats'!C9,'Rushing Data 2006-2015'!A:A,'RB Stats'!D9+2)</f>
        <v>0</v>
      </c>
      <c r="M9" s="6">
        <f>SUMIFS('Rushing Data 2006-2015'!J:J,'Rushing Data 2006-2015'!D:D,'RB Stats'!C9,'Rushing Data 2006-2015'!A:A,'RB Stats'!D9+3)</f>
        <v>0</v>
      </c>
      <c r="N9" s="6">
        <f>SUMIFS('Rushing Data 2006-2015'!J:J,'Rushing Data 2006-2015'!D:D,'RB Stats'!C9,'Rushing Data 2006-2015'!A:A,'RB Stats'!D9+4)</f>
        <v>6</v>
      </c>
      <c r="O9" s="7">
        <f t="shared" si="2"/>
        <v>5.5</v>
      </c>
      <c r="P9" s="7">
        <f t="shared" si="3"/>
        <v>3.3846153846153846</v>
      </c>
      <c r="Q9" s="7" t="str">
        <f t="shared" si="4"/>
        <v/>
      </c>
      <c r="R9" s="7" t="str">
        <f t="shared" si="5"/>
        <v/>
      </c>
      <c r="S9" s="7">
        <f t="shared" si="6"/>
        <v>3.3333333333333335</v>
      </c>
      <c r="T9" s="6">
        <f>SUMIFS('Rushing Data 2006-2015'!L:L,'Rushing Data 2006-2015'!D:D,'RB Stats'!C9,'Rushing Data 2006-2015'!A:A,'RB Stats'!D9)</f>
        <v>1</v>
      </c>
      <c r="U9" s="6">
        <f>SUMIFS('Rushing Data 2006-2015'!L:L,'Rushing Data 2006-2015'!D:D,'RB Stats'!C9,'Rushing Data 2006-2015'!A:A,'RB Stats'!D9+1)</f>
        <v>1</v>
      </c>
      <c r="V9" s="6">
        <f>SUMIFS('Rushing Data 2006-2015'!L:L,'Rushing Data 2006-2015'!D:D,'RB Stats'!C9,'Rushing Data 2006-2015'!A:A,'RB Stats'!D9+2)</f>
        <v>0</v>
      </c>
      <c r="W9" s="6">
        <f>SUMIFS('Rushing Data 2006-2015'!L:L,'Rushing Data 2006-2015'!D:D,'RB Stats'!C9,'Rushing Data 2006-2015'!A:A,'RB Stats'!D9+3)</f>
        <v>0</v>
      </c>
      <c r="X9" s="6">
        <f>SUMIFS('Rushing Data 2006-2015'!L:L,'Rushing Data 2006-2015'!D:D,'RB Stats'!C9,'Rushing Data 2006-2015'!A:A,'RB Stats'!D9+4)</f>
        <v>0</v>
      </c>
      <c r="Y9" s="6">
        <f>SUMIFS('Rushing Data 2006-2015'!AB:AB,'Rushing Data 2006-2015'!D:D,'RB Stats'!C9,'Rushing Data 2006-2015'!A:A,'RB Stats'!D9)</f>
        <v>0</v>
      </c>
      <c r="Z9" s="6">
        <f>SUMIFS('Rushing Data 2006-2015'!AB:AB,'Rushing Data 2006-2015'!D:D,'RB Stats'!C9,'Rushing Data 2006-2015'!A:A,'RB Stats'!D9+1)</f>
        <v>0</v>
      </c>
      <c r="AA9" s="6">
        <f>SUMIFS('Rushing Data 2006-2015'!AB:AB,'Rushing Data 2006-2015'!D:D,'RB Stats'!C9,'Rushing Data 2006-2015'!A:A,'RB Stats'!D9+2)</f>
        <v>0</v>
      </c>
      <c r="AB9" s="6">
        <f>SUMIFS('Rushing Data 2006-2015'!AB:AB,'Rushing Data 2006-2015'!D:D,'RB Stats'!C9,'Rushing Data 2006-2015'!A:A,'RB Stats'!D9+3)</f>
        <v>0</v>
      </c>
      <c r="AC9" s="6">
        <f>SUMIFS('Rushing Data 2006-2015'!AB:AB,'Rushing Data 2006-2015'!D:D,'RB Stats'!C9,'Rushing Data 2006-2015'!A:A,'RB Stats'!D9+4)</f>
        <v>0</v>
      </c>
      <c r="AD9" s="6">
        <f>SUMIFS('Rushing Data 2006-2015'!R:R,'Rushing Data 2006-2015'!D:D,'RB Stats'!C9,'Rushing Data 2006-2015'!A:A,'RB Stats'!D9)</f>
        <v>2</v>
      </c>
      <c r="AE9" s="6">
        <f>SUMIFS('Rushing Data 2006-2015'!R:R,'Rushing Data 2006-2015'!D:D,'RB Stats'!C9,'Rushing Data 2006-2015'!A:A,'RB Stats'!D9+1)</f>
        <v>2</v>
      </c>
      <c r="AF9" s="6">
        <f>SUMIFS('Rushing Data 2006-2015'!R:R,'Rushing Data 2006-2015'!D:D,'RB Stats'!C9,'Rushing Data 2006-2015'!A:A,'RB Stats'!D9+2)</f>
        <v>0</v>
      </c>
      <c r="AG9" s="6">
        <f>SUMIFS('Rushing Data 2006-2015'!R:R,'Rushing Data 2006-2015'!D:D,'RB Stats'!C9,'Rushing Data 2006-2015'!A:A,'RB Stats'!D9+3)</f>
        <v>0</v>
      </c>
      <c r="AH9" s="6">
        <f>SUMIFS('Rushing Data 2006-2015'!R:R,'Rushing Data 2006-2015'!D:D,'RB Stats'!C9,'Rushing Data 2006-2015'!A:A,'RB Stats'!D9+4)</f>
        <v>2</v>
      </c>
      <c r="AI9" s="6">
        <f>SUMIFS('Rushing Data 2006-2015'!S:S,'Rushing Data 2006-2015'!D:D,'RB Stats'!C9,'Rushing Data 2006-2015'!A:A,'RB Stats'!D9)</f>
        <v>9</v>
      </c>
      <c r="AJ9" s="6">
        <f>SUMIFS('Rushing Data 2006-2015'!S:S,'Rushing Data 2006-2015'!D:D,'RB Stats'!C9,'Rushing Data 2006-2015'!A:A,'RB Stats'!D9+1)</f>
        <v>9</v>
      </c>
      <c r="AK9" s="6">
        <f>SUMIFS('Rushing Data 2006-2015'!S:S,'Rushing Data 2006-2015'!D:D,'RB Stats'!C9,'Rushing Data 2006-2015'!A:A,'RB Stats'!D9+2)</f>
        <v>0</v>
      </c>
      <c r="AL9" s="6">
        <f>SUMIFS('Rushing Data 2006-2015'!S:S,'Rushing Data 2006-2015'!D:D,'RB Stats'!C9,'Rushing Data 2006-2015'!A:A,'RB Stats'!D9+3)</f>
        <v>0</v>
      </c>
      <c r="AM9" s="6">
        <f>SUMIFS('Rushing Data 2006-2015'!S:S,'Rushing Data 2006-2015'!D:D,'RB Stats'!C9,'Rushing Data 2006-2015'!A:A,'RB Stats'!D9+4)</f>
        <v>35</v>
      </c>
      <c r="AN9" s="6">
        <f>SUMIFS('Rushing Data 2006-2015'!U:U,'Rushing Data 2006-2015'!D:D,'RB Stats'!C9,'Rushing Data 2006-2015'!A:A,'RB Stats'!D9)</f>
        <v>0</v>
      </c>
      <c r="AO9" s="6">
        <f>SUMIFS('Rushing Data 2006-2015'!U:U,'Rushing Data 2006-2015'!D:D,'RB Stats'!C9,'Rushing Data 2006-2015'!A:A,'RB Stats'!D9+1)</f>
        <v>0</v>
      </c>
      <c r="AP9" s="6">
        <f>SUMIFS('Rushing Data 2006-2015'!U:U,'Rushing Data 2006-2015'!D:D,'RB Stats'!C9,'Rushing Data 2006-2015'!A:A,'RB Stats'!D9+2)</f>
        <v>0</v>
      </c>
      <c r="AQ9" s="6">
        <f>SUMIFS('Rushing Data 2006-2015'!U:U,'Rushing Data 2006-2015'!D:D,'RB Stats'!C9,'Rushing Data 2006-2015'!A:A,'RB Stats'!D30)</f>
        <v>0</v>
      </c>
      <c r="AR9" s="6">
        <f>SUMIFS('Rushing Data 2006-2015'!U:U,'Rushing Data 2006-2015'!D:D,'RB Stats'!C9,'Rushing Data 2006-2015'!A:A,'RB Stats'!D9+4)</f>
        <v>1</v>
      </c>
      <c r="AS9" s="6">
        <f t="shared" si="7"/>
        <v>11.3</v>
      </c>
      <c r="AT9" s="6">
        <f t="shared" si="8"/>
        <v>11.3</v>
      </c>
      <c r="AU9" s="6">
        <f t="shared" si="9"/>
        <v>0</v>
      </c>
      <c r="AV9" s="6">
        <f t="shared" si="10"/>
        <v>0</v>
      </c>
      <c r="AW9" s="6">
        <f t="shared" si="11"/>
        <v>11.5</v>
      </c>
      <c r="AX9" s="6">
        <f t="shared" si="12"/>
        <v>34.1</v>
      </c>
      <c r="AY9" s="7">
        <f t="shared" si="13"/>
        <v>108</v>
      </c>
      <c r="AZ9" s="7">
        <f t="shared" si="14"/>
        <v>27</v>
      </c>
      <c r="BA9" s="7">
        <f t="shared" si="15"/>
        <v>4</v>
      </c>
      <c r="BB9" s="7">
        <f t="shared" si="16"/>
        <v>2</v>
      </c>
      <c r="BC9" s="7">
        <f t="shared" si="17"/>
        <v>0</v>
      </c>
      <c r="BD9" s="7" t="str">
        <f t="shared" si="18"/>
        <v/>
      </c>
      <c r="BE9" s="7">
        <f t="shared" si="19"/>
        <v>6</v>
      </c>
      <c r="BF9" s="7">
        <f t="shared" si="20"/>
        <v>53</v>
      </c>
      <c r="BG9" s="7">
        <f t="shared" si="21"/>
        <v>1</v>
      </c>
      <c r="BH9">
        <f t="shared" si="22"/>
        <v>0</v>
      </c>
      <c r="BI9">
        <f t="shared" si="23"/>
        <v>0</v>
      </c>
      <c r="BJ9">
        <f t="shared" si="24"/>
        <v>0</v>
      </c>
      <c r="BK9">
        <f t="shared" si="1"/>
        <v>0</v>
      </c>
      <c r="BL9">
        <f t="shared" si="1"/>
        <v>0</v>
      </c>
      <c r="BM9">
        <f t="shared" si="25"/>
        <v>0</v>
      </c>
      <c r="BN9" t="str">
        <f t="shared" si="26"/>
        <v>Bust</v>
      </c>
      <c r="BO9">
        <f t="shared" si="27"/>
        <v>0</v>
      </c>
    </row>
    <row r="10" spans="1:67" x14ac:dyDescent="0.25">
      <c r="A10" t="s">
        <v>295</v>
      </c>
      <c r="B10" t="s">
        <v>76</v>
      </c>
      <c r="C10" t="str">
        <f>INDEX('Draft Master List'!E:F,MATCH(A10,'Draft Master List'!E:E,0),2)</f>
        <v>1732010</v>
      </c>
      <c r="D10">
        <f>INDEX('Draft Master List'!A:F,MATCH(A10,'Draft Master List'!E:E,0),1)</f>
        <v>2010</v>
      </c>
      <c r="E10" s="6">
        <f>SUMIFS('Rushing Data 2006-2015'!K:K,'Rushing Data 2006-2015'!D:D,'RB Stats'!C10,'Rushing Data 2006-2015'!A:A,'RB Stats'!D10)</f>
        <v>237</v>
      </c>
      <c r="F10" s="6">
        <f>SUMIFS('Rushing Data 2006-2015'!K:K,'Rushing Data 2006-2015'!D:D,'RB Stats'!C10,'Rushing Data 2006-2015'!A:A,'RB Stats'!D10+1)</f>
        <v>87</v>
      </c>
      <c r="G10" s="6">
        <f>SUMIFS('Rushing Data 2006-2015'!K:K,'Rushing Data 2006-2015'!D:D,'RB Stats'!C10,'Rushing Data 2006-2015'!A:A,'RB Stats'!D10+2)</f>
        <v>78</v>
      </c>
      <c r="H10" s="6">
        <f>SUMIFS('Rushing Data 2006-2015'!K:K,'Rushing Data 2006-2015'!D:D,'RB Stats'!C10,'Rushing Data 2006-2015'!A:A,'RB Stats'!D10+3)</f>
        <v>56</v>
      </c>
      <c r="I10" s="6">
        <f>SUMIFS('Rushing Data 2006-2015'!K:K,'Rushing Data 2006-2015'!D:D,'RB Stats'!C10,'Rushing Data 2006-2015'!A:A,'RB Stats'!D10+4)</f>
        <v>432</v>
      </c>
      <c r="J10" s="6">
        <f>SUMIFS('Rushing Data 2006-2015'!J:J,'Rushing Data 2006-2015'!D:D,'RB Stats'!C10,'Rushing Data 2006-2015'!A:A,'RB Stats'!D10)</f>
        <v>70</v>
      </c>
      <c r="K10" s="6">
        <f>SUMIFS('Rushing Data 2006-2015'!J:J,'Rushing Data 2006-2015'!D:D,'RB Stats'!C10,'Rushing Data 2006-2015'!A:A,'RB Stats'!D10+1)</f>
        <v>29</v>
      </c>
      <c r="L10" s="6">
        <f>SUMIFS('Rushing Data 2006-2015'!J:J,'Rushing Data 2006-2015'!D:D,'RB Stats'!C10,'Rushing Data 2006-2015'!A:A,'RB Stats'!D10+2)</f>
        <v>21</v>
      </c>
      <c r="M10" s="6">
        <f>SUMIFS('Rushing Data 2006-2015'!J:J,'Rushing Data 2006-2015'!D:D,'RB Stats'!C10,'Rushing Data 2006-2015'!A:A,'RB Stats'!D10+3)</f>
        <v>28</v>
      </c>
      <c r="N10" s="6">
        <f>SUMIFS('Rushing Data 2006-2015'!J:J,'Rushing Data 2006-2015'!D:D,'RB Stats'!C10,'Rushing Data 2006-2015'!A:A,'RB Stats'!D10+4)</f>
        <v>105</v>
      </c>
      <c r="O10" s="7">
        <f t="shared" si="2"/>
        <v>3.3857142857142857</v>
      </c>
      <c r="P10" s="7">
        <f t="shared" si="3"/>
        <v>3</v>
      </c>
      <c r="Q10" s="7">
        <f t="shared" si="4"/>
        <v>3.7142857142857144</v>
      </c>
      <c r="R10" s="7">
        <f t="shared" si="5"/>
        <v>2</v>
      </c>
      <c r="S10" s="7">
        <f t="shared" si="6"/>
        <v>4.1142857142857139</v>
      </c>
      <c r="T10" s="6">
        <f>SUMIFS('Rushing Data 2006-2015'!L:L,'Rushing Data 2006-2015'!D:D,'RB Stats'!C10,'Rushing Data 2006-2015'!A:A,'RB Stats'!D10)</f>
        <v>2</v>
      </c>
      <c r="U10" s="6">
        <f>SUMIFS('Rushing Data 2006-2015'!L:L,'Rushing Data 2006-2015'!D:D,'RB Stats'!C10,'Rushing Data 2006-2015'!A:A,'RB Stats'!D10+1)</f>
        <v>2</v>
      </c>
      <c r="V10" s="6">
        <f>SUMIFS('Rushing Data 2006-2015'!L:L,'Rushing Data 2006-2015'!D:D,'RB Stats'!C10,'Rushing Data 2006-2015'!A:A,'RB Stats'!D10+2)</f>
        <v>2</v>
      </c>
      <c r="W10" s="6">
        <f>SUMIFS('Rushing Data 2006-2015'!L:L,'Rushing Data 2006-2015'!D:D,'RB Stats'!C10,'Rushing Data 2006-2015'!A:A,'RB Stats'!D10+3)</f>
        <v>2</v>
      </c>
      <c r="X10" s="6">
        <f>SUMIFS('Rushing Data 2006-2015'!L:L,'Rushing Data 2006-2015'!D:D,'RB Stats'!C10,'Rushing Data 2006-2015'!A:A,'RB Stats'!D10+4)</f>
        <v>2</v>
      </c>
      <c r="Y10" s="6">
        <f>SUMIFS('Rushing Data 2006-2015'!AB:AB,'Rushing Data 2006-2015'!D:D,'RB Stats'!C10,'Rushing Data 2006-2015'!A:A,'RB Stats'!D10)</f>
        <v>0</v>
      </c>
      <c r="Z10" s="6">
        <f>SUMIFS('Rushing Data 2006-2015'!AB:AB,'Rushing Data 2006-2015'!D:D,'RB Stats'!C10,'Rushing Data 2006-2015'!A:A,'RB Stats'!D10+1)</f>
        <v>0</v>
      </c>
      <c r="AA10" s="6">
        <f>SUMIFS('Rushing Data 2006-2015'!AB:AB,'Rushing Data 2006-2015'!D:D,'RB Stats'!C10,'Rushing Data 2006-2015'!A:A,'RB Stats'!D10+2)</f>
        <v>0</v>
      </c>
      <c r="AB10" s="6">
        <f>SUMIFS('Rushing Data 2006-2015'!AB:AB,'Rushing Data 2006-2015'!D:D,'RB Stats'!C10,'Rushing Data 2006-2015'!A:A,'RB Stats'!D10+3)</f>
        <v>0</v>
      </c>
      <c r="AC10" s="6">
        <f>SUMIFS('Rushing Data 2006-2015'!AB:AB,'Rushing Data 2006-2015'!D:D,'RB Stats'!C10,'Rushing Data 2006-2015'!A:A,'RB Stats'!D10+4)</f>
        <v>1</v>
      </c>
      <c r="AD10" s="6">
        <f>SUMIFS('Rushing Data 2006-2015'!R:R,'Rushing Data 2006-2015'!D:D,'RB Stats'!C10,'Rushing Data 2006-2015'!A:A,'RB Stats'!D10)</f>
        <v>5</v>
      </c>
      <c r="AE10" s="6">
        <f>SUMIFS('Rushing Data 2006-2015'!R:R,'Rushing Data 2006-2015'!D:D,'RB Stats'!C10,'Rushing Data 2006-2015'!A:A,'RB Stats'!D10+1)</f>
        <v>1</v>
      </c>
      <c r="AF10" s="6">
        <f>SUMIFS('Rushing Data 2006-2015'!R:R,'Rushing Data 2006-2015'!D:D,'RB Stats'!C10,'Rushing Data 2006-2015'!A:A,'RB Stats'!D10+2)</f>
        <v>0</v>
      </c>
      <c r="AG10" s="6">
        <f>SUMIFS('Rushing Data 2006-2015'!R:R,'Rushing Data 2006-2015'!D:D,'RB Stats'!C10,'Rushing Data 2006-2015'!A:A,'RB Stats'!D10+3)</f>
        <v>3</v>
      </c>
      <c r="AH10" s="6">
        <f>SUMIFS('Rushing Data 2006-2015'!R:R,'Rushing Data 2006-2015'!D:D,'RB Stats'!C10,'Rushing Data 2006-2015'!A:A,'RB Stats'!D10+4)</f>
        <v>8</v>
      </c>
      <c r="AI10" s="6">
        <f>SUMIFS('Rushing Data 2006-2015'!S:S,'Rushing Data 2006-2015'!D:D,'RB Stats'!C10,'Rushing Data 2006-2015'!A:A,'RB Stats'!D10)</f>
        <v>11</v>
      </c>
      <c r="AJ10" s="6">
        <f>SUMIFS('Rushing Data 2006-2015'!S:S,'Rushing Data 2006-2015'!D:D,'RB Stats'!C10,'Rushing Data 2006-2015'!A:A,'RB Stats'!D10+1)</f>
        <v>6</v>
      </c>
      <c r="AK10" s="6">
        <f>SUMIFS('Rushing Data 2006-2015'!S:S,'Rushing Data 2006-2015'!D:D,'RB Stats'!C10,'Rushing Data 2006-2015'!A:A,'RB Stats'!D10+2)</f>
        <v>0</v>
      </c>
      <c r="AL10" s="6">
        <f>SUMIFS('Rushing Data 2006-2015'!S:S,'Rushing Data 2006-2015'!D:D,'RB Stats'!C10,'Rushing Data 2006-2015'!A:A,'RB Stats'!D10+3)</f>
        <v>30</v>
      </c>
      <c r="AM10" s="6">
        <f>SUMIFS('Rushing Data 2006-2015'!S:S,'Rushing Data 2006-2015'!D:D,'RB Stats'!C10,'Rushing Data 2006-2015'!A:A,'RB Stats'!D10+4)</f>
        <v>49</v>
      </c>
      <c r="AN10" s="6">
        <f>SUMIFS('Rushing Data 2006-2015'!U:U,'Rushing Data 2006-2015'!D:D,'RB Stats'!C10,'Rushing Data 2006-2015'!A:A,'RB Stats'!D10)</f>
        <v>0</v>
      </c>
      <c r="AO10" s="6">
        <f>SUMIFS('Rushing Data 2006-2015'!U:U,'Rushing Data 2006-2015'!D:D,'RB Stats'!C10,'Rushing Data 2006-2015'!A:A,'RB Stats'!D10+1)</f>
        <v>0</v>
      </c>
      <c r="AP10" s="6">
        <f>SUMIFS('Rushing Data 2006-2015'!U:U,'Rushing Data 2006-2015'!D:D,'RB Stats'!C10,'Rushing Data 2006-2015'!A:A,'RB Stats'!D10+2)</f>
        <v>0</v>
      </c>
      <c r="AQ10" s="6">
        <f>SUMIFS('Rushing Data 2006-2015'!U:U,'Rushing Data 2006-2015'!D:D,'RB Stats'!C10,'Rushing Data 2006-2015'!A:A,'RB Stats'!D31)</f>
        <v>0</v>
      </c>
      <c r="AR10" s="6">
        <f>SUMIFS('Rushing Data 2006-2015'!U:U,'Rushing Data 2006-2015'!D:D,'RB Stats'!C10,'Rushing Data 2006-2015'!A:A,'RB Stats'!D10+4)</f>
        <v>0</v>
      </c>
      <c r="AS10" s="6">
        <f t="shared" si="7"/>
        <v>36.800000000000004</v>
      </c>
      <c r="AT10" s="6">
        <f t="shared" si="8"/>
        <v>21.3</v>
      </c>
      <c r="AU10" s="6">
        <f t="shared" si="9"/>
        <v>19.8</v>
      </c>
      <c r="AV10" s="6">
        <f t="shared" si="10"/>
        <v>20.6</v>
      </c>
      <c r="AW10" s="6">
        <f t="shared" si="11"/>
        <v>58.1</v>
      </c>
      <c r="AX10" s="6">
        <f t="shared" si="12"/>
        <v>156.6</v>
      </c>
      <c r="AY10" s="7">
        <f t="shared" si="13"/>
        <v>890</v>
      </c>
      <c r="AZ10" s="7">
        <f t="shared" si="14"/>
        <v>253</v>
      </c>
      <c r="BA10" s="7">
        <f t="shared" si="15"/>
        <v>3.5177865612648223</v>
      </c>
      <c r="BB10" s="7">
        <f t="shared" si="16"/>
        <v>10</v>
      </c>
      <c r="BC10" s="7">
        <f t="shared" si="17"/>
        <v>1</v>
      </c>
      <c r="BD10" s="7">
        <f t="shared" si="18"/>
        <v>253</v>
      </c>
      <c r="BE10" s="7">
        <f t="shared" si="19"/>
        <v>17</v>
      </c>
      <c r="BF10" s="7">
        <f t="shared" si="20"/>
        <v>96</v>
      </c>
      <c r="BG10" s="7">
        <f t="shared" si="21"/>
        <v>0</v>
      </c>
      <c r="BH10">
        <f t="shared" si="22"/>
        <v>0</v>
      </c>
      <c r="BI10">
        <f t="shared" si="23"/>
        <v>0</v>
      </c>
      <c r="BJ10">
        <f t="shared" si="24"/>
        <v>0</v>
      </c>
      <c r="BK10">
        <f t="shared" si="1"/>
        <v>0</v>
      </c>
      <c r="BL10">
        <f t="shared" si="1"/>
        <v>0</v>
      </c>
      <c r="BM10">
        <f t="shared" si="25"/>
        <v>0</v>
      </c>
      <c r="BN10" t="str">
        <f t="shared" si="26"/>
        <v>Bust</v>
      </c>
      <c r="BO10">
        <f t="shared" si="27"/>
        <v>0</v>
      </c>
    </row>
    <row r="11" spans="1:67" x14ac:dyDescent="0.25">
      <c r="A11" t="s">
        <v>296</v>
      </c>
      <c r="B11" t="s">
        <v>76</v>
      </c>
      <c r="C11" t="str">
        <f>INDEX('Draft Master List'!E:F,MATCH(A11,'Draft Master List'!E:E,0),2)</f>
        <v>1742010</v>
      </c>
      <c r="D11">
        <f>INDEX('Draft Master List'!A:F,MATCH(A11,'Draft Master List'!E:E,0),1)</f>
        <v>2010</v>
      </c>
      <c r="E11" s="6">
        <f>SUMIFS('Rushing Data 2006-2015'!K:K,'Rushing Data 2006-2015'!D:D,'RB Stats'!C11,'Rushing Data 2006-2015'!A:A,'RB Stats'!D11)</f>
        <v>0</v>
      </c>
      <c r="F11" s="6">
        <f>SUMIFS('Rushing Data 2006-2015'!K:K,'Rushing Data 2006-2015'!D:D,'RB Stats'!C11,'Rushing Data 2006-2015'!A:A,'RB Stats'!D11+1)</f>
        <v>0</v>
      </c>
      <c r="G11" s="6">
        <f>SUMIFS('Rushing Data 2006-2015'!K:K,'Rushing Data 2006-2015'!D:D,'RB Stats'!C11,'Rushing Data 2006-2015'!A:A,'RB Stats'!D11+2)</f>
        <v>0</v>
      </c>
      <c r="H11" s="6">
        <f>SUMIFS('Rushing Data 2006-2015'!K:K,'Rushing Data 2006-2015'!D:D,'RB Stats'!C11,'Rushing Data 2006-2015'!A:A,'RB Stats'!D11+3)</f>
        <v>0</v>
      </c>
      <c r="I11" s="6">
        <f>SUMIFS('Rushing Data 2006-2015'!K:K,'Rushing Data 2006-2015'!D:D,'RB Stats'!C11,'Rushing Data 2006-2015'!A:A,'RB Stats'!D11+4)</f>
        <v>0</v>
      </c>
      <c r="J11" s="6">
        <f>SUMIFS('Rushing Data 2006-2015'!J:J,'Rushing Data 2006-2015'!D:D,'RB Stats'!C11,'Rushing Data 2006-2015'!A:A,'RB Stats'!D11)</f>
        <v>0</v>
      </c>
      <c r="K11" s="6">
        <f>SUMIFS('Rushing Data 2006-2015'!J:J,'Rushing Data 2006-2015'!D:D,'RB Stats'!C11,'Rushing Data 2006-2015'!A:A,'RB Stats'!D11+1)</f>
        <v>0</v>
      </c>
      <c r="L11" s="6">
        <f>SUMIFS('Rushing Data 2006-2015'!J:J,'Rushing Data 2006-2015'!D:D,'RB Stats'!C11,'Rushing Data 2006-2015'!A:A,'RB Stats'!D11+2)</f>
        <v>0</v>
      </c>
      <c r="M11" s="6">
        <f>SUMIFS('Rushing Data 2006-2015'!J:J,'Rushing Data 2006-2015'!D:D,'RB Stats'!C11,'Rushing Data 2006-2015'!A:A,'RB Stats'!D11+3)</f>
        <v>0</v>
      </c>
      <c r="N11" s="6">
        <f>SUMIFS('Rushing Data 2006-2015'!J:J,'Rushing Data 2006-2015'!D:D,'RB Stats'!C11,'Rushing Data 2006-2015'!A:A,'RB Stats'!D11+4)</f>
        <v>0</v>
      </c>
      <c r="O11" s="7" t="str">
        <f t="shared" si="2"/>
        <v/>
      </c>
      <c r="P11" s="7" t="str">
        <f t="shared" si="3"/>
        <v/>
      </c>
      <c r="Q11" s="7" t="str">
        <f t="shared" si="4"/>
        <v/>
      </c>
      <c r="R11" s="7" t="str">
        <f t="shared" si="5"/>
        <v/>
      </c>
      <c r="S11" s="7" t="str">
        <f t="shared" si="6"/>
        <v/>
      </c>
      <c r="T11" s="6">
        <f>SUMIFS('Rushing Data 2006-2015'!L:L,'Rushing Data 2006-2015'!D:D,'RB Stats'!C11,'Rushing Data 2006-2015'!A:A,'RB Stats'!D11)</f>
        <v>0</v>
      </c>
      <c r="U11" s="6">
        <f>SUMIFS('Rushing Data 2006-2015'!L:L,'Rushing Data 2006-2015'!D:D,'RB Stats'!C11,'Rushing Data 2006-2015'!A:A,'RB Stats'!D11+1)</f>
        <v>0</v>
      </c>
      <c r="V11" s="6">
        <f>SUMIFS('Rushing Data 2006-2015'!L:L,'Rushing Data 2006-2015'!D:D,'RB Stats'!C11,'Rushing Data 2006-2015'!A:A,'RB Stats'!D11+2)</f>
        <v>0</v>
      </c>
      <c r="W11" s="6">
        <f>SUMIFS('Rushing Data 2006-2015'!L:L,'Rushing Data 2006-2015'!D:D,'RB Stats'!C11,'Rushing Data 2006-2015'!A:A,'RB Stats'!D11+3)</f>
        <v>0</v>
      </c>
      <c r="X11" s="6">
        <f>SUMIFS('Rushing Data 2006-2015'!L:L,'Rushing Data 2006-2015'!D:D,'RB Stats'!C11,'Rushing Data 2006-2015'!A:A,'RB Stats'!D11+4)</f>
        <v>0</v>
      </c>
      <c r="Y11" s="6">
        <f>SUMIFS('Rushing Data 2006-2015'!AB:AB,'Rushing Data 2006-2015'!D:D,'RB Stats'!C11,'Rushing Data 2006-2015'!A:A,'RB Stats'!D11)</f>
        <v>0</v>
      </c>
      <c r="Z11" s="6">
        <f>SUMIFS('Rushing Data 2006-2015'!AB:AB,'Rushing Data 2006-2015'!D:D,'RB Stats'!C11,'Rushing Data 2006-2015'!A:A,'RB Stats'!D11+1)</f>
        <v>0</v>
      </c>
      <c r="AA11" s="6">
        <f>SUMIFS('Rushing Data 2006-2015'!AB:AB,'Rushing Data 2006-2015'!D:D,'RB Stats'!C11,'Rushing Data 2006-2015'!A:A,'RB Stats'!D11+2)</f>
        <v>0</v>
      </c>
      <c r="AB11" s="6">
        <f>SUMIFS('Rushing Data 2006-2015'!AB:AB,'Rushing Data 2006-2015'!D:D,'RB Stats'!C11,'Rushing Data 2006-2015'!A:A,'RB Stats'!D11+3)</f>
        <v>0</v>
      </c>
      <c r="AC11" s="6">
        <f>SUMIFS('Rushing Data 2006-2015'!AB:AB,'Rushing Data 2006-2015'!D:D,'RB Stats'!C11,'Rushing Data 2006-2015'!A:A,'RB Stats'!D11+4)</f>
        <v>0</v>
      </c>
      <c r="AD11" s="6">
        <f>SUMIFS('Rushing Data 2006-2015'!R:R,'Rushing Data 2006-2015'!D:D,'RB Stats'!C11,'Rushing Data 2006-2015'!A:A,'RB Stats'!D11)</f>
        <v>0</v>
      </c>
      <c r="AE11" s="6">
        <f>SUMIFS('Rushing Data 2006-2015'!R:R,'Rushing Data 2006-2015'!D:D,'RB Stats'!C11,'Rushing Data 2006-2015'!A:A,'RB Stats'!D11+1)</f>
        <v>0</v>
      </c>
      <c r="AF11" s="6">
        <f>SUMIFS('Rushing Data 2006-2015'!R:R,'Rushing Data 2006-2015'!D:D,'RB Stats'!C11,'Rushing Data 2006-2015'!A:A,'RB Stats'!D11+2)</f>
        <v>0</v>
      </c>
      <c r="AG11" s="6">
        <f>SUMIFS('Rushing Data 2006-2015'!R:R,'Rushing Data 2006-2015'!D:D,'RB Stats'!C11,'Rushing Data 2006-2015'!A:A,'RB Stats'!D11+3)</f>
        <v>0</v>
      </c>
      <c r="AH11" s="6">
        <f>SUMIFS('Rushing Data 2006-2015'!R:R,'Rushing Data 2006-2015'!D:D,'RB Stats'!C11,'Rushing Data 2006-2015'!A:A,'RB Stats'!D11+4)</f>
        <v>0</v>
      </c>
      <c r="AI11" s="6">
        <f>SUMIFS('Rushing Data 2006-2015'!S:S,'Rushing Data 2006-2015'!D:D,'RB Stats'!C11,'Rushing Data 2006-2015'!A:A,'RB Stats'!D11)</f>
        <v>0</v>
      </c>
      <c r="AJ11" s="6">
        <f>SUMIFS('Rushing Data 2006-2015'!S:S,'Rushing Data 2006-2015'!D:D,'RB Stats'!C11,'Rushing Data 2006-2015'!A:A,'RB Stats'!D11+1)</f>
        <v>0</v>
      </c>
      <c r="AK11" s="6">
        <f>SUMIFS('Rushing Data 2006-2015'!S:S,'Rushing Data 2006-2015'!D:D,'RB Stats'!C11,'Rushing Data 2006-2015'!A:A,'RB Stats'!D11+2)</f>
        <v>0</v>
      </c>
      <c r="AL11" s="6">
        <f>SUMIFS('Rushing Data 2006-2015'!S:S,'Rushing Data 2006-2015'!D:D,'RB Stats'!C11,'Rushing Data 2006-2015'!A:A,'RB Stats'!D11+3)</f>
        <v>0</v>
      </c>
      <c r="AM11" s="6">
        <f>SUMIFS('Rushing Data 2006-2015'!S:S,'Rushing Data 2006-2015'!D:D,'RB Stats'!C11,'Rushing Data 2006-2015'!A:A,'RB Stats'!D11+4)</f>
        <v>0</v>
      </c>
      <c r="AN11" s="6">
        <f>SUMIFS('Rushing Data 2006-2015'!U:U,'Rushing Data 2006-2015'!D:D,'RB Stats'!C11,'Rushing Data 2006-2015'!A:A,'RB Stats'!D11)</f>
        <v>0</v>
      </c>
      <c r="AO11" s="6">
        <f>SUMIFS('Rushing Data 2006-2015'!U:U,'Rushing Data 2006-2015'!D:D,'RB Stats'!C11,'Rushing Data 2006-2015'!A:A,'RB Stats'!D11+1)</f>
        <v>0</v>
      </c>
      <c r="AP11" s="6">
        <f>SUMIFS('Rushing Data 2006-2015'!U:U,'Rushing Data 2006-2015'!D:D,'RB Stats'!C11,'Rushing Data 2006-2015'!A:A,'RB Stats'!D11+2)</f>
        <v>0</v>
      </c>
      <c r="AQ11" s="6">
        <f>SUMIFS('Rushing Data 2006-2015'!U:U,'Rushing Data 2006-2015'!D:D,'RB Stats'!C11,'Rushing Data 2006-2015'!A:A,'RB Stats'!D32)</f>
        <v>0</v>
      </c>
      <c r="AR11" s="6">
        <f>SUMIFS('Rushing Data 2006-2015'!U:U,'Rushing Data 2006-2015'!D:D,'RB Stats'!C11,'Rushing Data 2006-2015'!A:A,'RB Stats'!D11+4)</f>
        <v>0</v>
      </c>
      <c r="AS11" s="6">
        <f t="shared" si="7"/>
        <v>0</v>
      </c>
      <c r="AT11" s="6">
        <f t="shared" si="8"/>
        <v>0</v>
      </c>
      <c r="AU11" s="6">
        <f t="shared" si="9"/>
        <v>0</v>
      </c>
      <c r="AV11" s="6">
        <f t="shared" si="10"/>
        <v>0</v>
      </c>
      <c r="AW11" s="6">
        <f t="shared" si="11"/>
        <v>0</v>
      </c>
      <c r="AX11" s="6">
        <f t="shared" si="12"/>
        <v>0</v>
      </c>
      <c r="AY11" s="7">
        <f t="shared" si="13"/>
        <v>0</v>
      </c>
      <c r="AZ11" s="7">
        <f t="shared" si="14"/>
        <v>0</v>
      </c>
      <c r="BA11" s="7" t="str">
        <f t="shared" si="15"/>
        <v/>
      </c>
      <c r="BB11" s="7">
        <f t="shared" si="16"/>
        <v>0</v>
      </c>
      <c r="BC11" s="7">
        <f t="shared" si="17"/>
        <v>0</v>
      </c>
      <c r="BD11" s="7" t="str">
        <f t="shared" si="18"/>
        <v/>
      </c>
      <c r="BE11" s="7">
        <f t="shared" si="19"/>
        <v>0</v>
      </c>
      <c r="BF11" s="7">
        <f t="shared" si="20"/>
        <v>0</v>
      </c>
      <c r="BG11" s="7">
        <f t="shared" si="21"/>
        <v>0</v>
      </c>
      <c r="BH11">
        <f t="shared" si="22"/>
        <v>0</v>
      </c>
      <c r="BI11">
        <f t="shared" si="23"/>
        <v>0</v>
      </c>
      <c r="BJ11">
        <f t="shared" si="24"/>
        <v>0</v>
      </c>
      <c r="BK11">
        <f t="shared" si="1"/>
        <v>0</v>
      </c>
      <c r="BL11">
        <f t="shared" si="1"/>
        <v>0</v>
      </c>
      <c r="BM11">
        <f t="shared" si="25"/>
        <v>0</v>
      </c>
      <c r="BN11" t="str">
        <f t="shared" si="26"/>
        <v>Bust</v>
      </c>
      <c r="BO11">
        <f t="shared" si="27"/>
        <v>0</v>
      </c>
    </row>
    <row r="12" spans="1:67" x14ac:dyDescent="0.25">
      <c r="A12" t="s">
        <v>299</v>
      </c>
      <c r="B12" t="s">
        <v>76</v>
      </c>
      <c r="C12" t="str">
        <f>INDEX('Draft Master List'!E:F,MATCH(A12,'Draft Master List'!E:E,0),2)</f>
        <v>1802010</v>
      </c>
      <c r="D12">
        <f>INDEX('Draft Master List'!A:F,MATCH(A12,'Draft Master List'!E:E,0),1)</f>
        <v>2010</v>
      </c>
      <c r="E12" s="6">
        <f>SUMIFS('Rushing Data 2006-2015'!K:K,'Rushing Data 2006-2015'!D:D,'RB Stats'!C12,'Rushing Data 2006-2015'!A:A,'RB Stats'!D12)</f>
        <v>160</v>
      </c>
      <c r="F12" s="6">
        <f>SUMIFS('Rushing Data 2006-2015'!K:K,'Rushing Data 2006-2015'!D:D,'RB Stats'!C12,'Rushing Data 2006-2015'!A:A,'RB Stats'!D12+1)</f>
        <v>130</v>
      </c>
      <c r="G12" s="6">
        <f>SUMIFS('Rushing Data 2006-2015'!K:K,'Rushing Data 2006-2015'!D:D,'RB Stats'!C12,'Rushing Data 2006-2015'!A:A,'RB Stats'!D12+2)</f>
        <v>0</v>
      </c>
      <c r="H12" s="6">
        <f>SUMIFS('Rushing Data 2006-2015'!K:K,'Rushing Data 2006-2015'!D:D,'RB Stats'!C12,'Rushing Data 2006-2015'!A:A,'RB Stats'!D12+3)</f>
        <v>51</v>
      </c>
      <c r="I12" s="6">
        <f>SUMIFS('Rushing Data 2006-2015'!K:K,'Rushing Data 2006-2015'!D:D,'RB Stats'!C12,'Rushing Data 2006-2015'!A:A,'RB Stats'!D12+4)</f>
        <v>0</v>
      </c>
      <c r="J12" s="6">
        <f>SUMIFS('Rushing Data 2006-2015'!J:J,'Rushing Data 2006-2015'!D:D,'RB Stats'!C12,'Rushing Data 2006-2015'!A:A,'RB Stats'!D12)</f>
        <v>35</v>
      </c>
      <c r="K12" s="6">
        <f>SUMIFS('Rushing Data 2006-2015'!J:J,'Rushing Data 2006-2015'!D:D,'RB Stats'!C12,'Rushing Data 2006-2015'!A:A,'RB Stats'!D12+1)</f>
        <v>63</v>
      </c>
      <c r="L12" s="6">
        <f>SUMIFS('Rushing Data 2006-2015'!J:J,'Rushing Data 2006-2015'!D:D,'RB Stats'!C12,'Rushing Data 2006-2015'!A:A,'RB Stats'!D12+2)</f>
        <v>0</v>
      </c>
      <c r="M12" s="6">
        <f>SUMIFS('Rushing Data 2006-2015'!J:J,'Rushing Data 2006-2015'!D:D,'RB Stats'!C12,'Rushing Data 2006-2015'!A:A,'RB Stats'!D12+3)</f>
        <v>12</v>
      </c>
      <c r="N12" s="6">
        <f>SUMIFS('Rushing Data 2006-2015'!J:J,'Rushing Data 2006-2015'!D:D,'RB Stats'!C12,'Rushing Data 2006-2015'!A:A,'RB Stats'!D12+4)</f>
        <v>0</v>
      </c>
      <c r="O12" s="7">
        <f t="shared" si="2"/>
        <v>4.5714285714285712</v>
      </c>
      <c r="P12" s="7">
        <f t="shared" si="3"/>
        <v>2.0634920634920637</v>
      </c>
      <c r="Q12" s="7" t="str">
        <f t="shared" si="4"/>
        <v/>
      </c>
      <c r="R12" s="7">
        <f t="shared" si="5"/>
        <v>4.25</v>
      </c>
      <c r="S12" s="7" t="str">
        <f t="shared" si="6"/>
        <v/>
      </c>
      <c r="T12" s="6">
        <f>SUMIFS('Rushing Data 2006-2015'!L:L,'Rushing Data 2006-2015'!D:D,'RB Stats'!C12,'Rushing Data 2006-2015'!A:A,'RB Stats'!D12)</f>
        <v>0</v>
      </c>
      <c r="U12" s="6">
        <f>SUMIFS('Rushing Data 2006-2015'!L:L,'Rushing Data 2006-2015'!D:D,'RB Stats'!C12,'Rushing Data 2006-2015'!A:A,'RB Stats'!D12+1)</f>
        <v>0</v>
      </c>
      <c r="V12" s="6">
        <f>SUMIFS('Rushing Data 2006-2015'!L:L,'Rushing Data 2006-2015'!D:D,'RB Stats'!C12,'Rushing Data 2006-2015'!A:A,'RB Stats'!D12+2)</f>
        <v>0</v>
      </c>
      <c r="W12" s="6">
        <f>SUMIFS('Rushing Data 2006-2015'!L:L,'Rushing Data 2006-2015'!D:D,'RB Stats'!C12,'Rushing Data 2006-2015'!A:A,'RB Stats'!D12+3)</f>
        <v>0</v>
      </c>
      <c r="X12" s="6">
        <f>SUMIFS('Rushing Data 2006-2015'!L:L,'Rushing Data 2006-2015'!D:D,'RB Stats'!C12,'Rushing Data 2006-2015'!A:A,'RB Stats'!D12+4)</f>
        <v>0</v>
      </c>
      <c r="Y12" s="6">
        <f>SUMIFS('Rushing Data 2006-2015'!AB:AB,'Rushing Data 2006-2015'!D:D,'RB Stats'!C12,'Rushing Data 2006-2015'!A:A,'RB Stats'!D12)</f>
        <v>4</v>
      </c>
      <c r="Z12" s="6">
        <f>SUMIFS('Rushing Data 2006-2015'!AB:AB,'Rushing Data 2006-2015'!D:D,'RB Stats'!C12,'Rushing Data 2006-2015'!A:A,'RB Stats'!D12+1)</f>
        <v>1</v>
      </c>
      <c r="AA12" s="6">
        <f>SUMIFS('Rushing Data 2006-2015'!AB:AB,'Rushing Data 2006-2015'!D:D,'RB Stats'!C12,'Rushing Data 2006-2015'!A:A,'RB Stats'!D12+2)</f>
        <v>0</v>
      </c>
      <c r="AB12" s="6">
        <f>SUMIFS('Rushing Data 2006-2015'!AB:AB,'Rushing Data 2006-2015'!D:D,'RB Stats'!C12,'Rushing Data 2006-2015'!A:A,'RB Stats'!D12+3)</f>
        <v>0</v>
      </c>
      <c r="AC12" s="6">
        <f>SUMIFS('Rushing Data 2006-2015'!AB:AB,'Rushing Data 2006-2015'!D:D,'RB Stats'!C12,'Rushing Data 2006-2015'!A:A,'RB Stats'!D12+4)</f>
        <v>0</v>
      </c>
      <c r="AD12" s="6">
        <f>SUMIFS('Rushing Data 2006-2015'!R:R,'Rushing Data 2006-2015'!D:D,'RB Stats'!C12,'Rushing Data 2006-2015'!A:A,'RB Stats'!D12)</f>
        <v>3</v>
      </c>
      <c r="AE12" s="6">
        <f>SUMIFS('Rushing Data 2006-2015'!R:R,'Rushing Data 2006-2015'!D:D,'RB Stats'!C12,'Rushing Data 2006-2015'!A:A,'RB Stats'!D12+1)</f>
        <v>14</v>
      </c>
      <c r="AF12" s="6">
        <f>SUMIFS('Rushing Data 2006-2015'!R:R,'Rushing Data 2006-2015'!D:D,'RB Stats'!C12,'Rushing Data 2006-2015'!A:A,'RB Stats'!D12+2)</f>
        <v>0</v>
      </c>
      <c r="AG12" s="6">
        <f>SUMIFS('Rushing Data 2006-2015'!R:R,'Rushing Data 2006-2015'!D:D,'RB Stats'!C12,'Rushing Data 2006-2015'!A:A,'RB Stats'!D12+3)</f>
        <v>1</v>
      </c>
      <c r="AH12" s="6">
        <f>SUMIFS('Rushing Data 2006-2015'!R:R,'Rushing Data 2006-2015'!D:D,'RB Stats'!C12,'Rushing Data 2006-2015'!A:A,'RB Stats'!D12+4)</f>
        <v>0</v>
      </c>
      <c r="AI12" s="6">
        <f>SUMIFS('Rushing Data 2006-2015'!S:S,'Rushing Data 2006-2015'!D:D,'RB Stats'!C12,'Rushing Data 2006-2015'!A:A,'RB Stats'!D12)</f>
        <v>10</v>
      </c>
      <c r="AJ12" s="6">
        <f>SUMIFS('Rushing Data 2006-2015'!S:S,'Rushing Data 2006-2015'!D:D,'RB Stats'!C12,'Rushing Data 2006-2015'!A:A,'RB Stats'!D12+1)</f>
        <v>120</v>
      </c>
      <c r="AK12" s="6">
        <f>SUMIFS('Rushing Data 2006-2015'!S:S,'Rushing Data 2006-2015'!D:D,'RB Stats'!C12,'Rushing Data 2006-2015'!A:A,'RB Stats'!D12+2)</f>
        <v>0</v>
      </c>
      <c r="AL12" s="6">
        <f>SUMIFS('Rushing Data 2006-2015'!S:S,'Rushing Data 2006-2015'!D:D,'RB Stats'!C12,'Rushing Data 2006-2015'!A:A,'RB Stats'!D12+3)</f>
        <v>-1</v>
      </c>
      <c r="AM12" s="6">
        <f>SUMIFS('Rushing Data 2006-2015'!S:S,'Rushing Data 2006-2015'!D:D,'RB Stats'!C12,'Rushing Data 2006-2015'!A:A,'RB Stats'!D12+4)</f>
        <v>0</v>
      </c>
      <c r="AN12" s="6">
        <f>SUMIFS('Rushing Data 2006-2015'!U:U,'Rushing Data 2006-2015'!D:D,'RB Stats'!C12,'Rushing Data 2006-2015'!A:A,'RB Stats'!D12)</f>
        <v>0</v>
      </c>
      <c r="AO12" s="6">
        <f>SUMIFS('Rushing Data 2006-2015'!U:U,'Rushing Data 2006-2015'!D:D,'RB Stats'!C12,'Rushing Data 2006-2015'!A:A,'RB Stats'!D12+1)</f>
        <v>0</v>
      </c>
      <c r="AP12" s="6">
        <f>SUMIFS('Rushing Data 2006-2015'!U:U,'Rushing Data 2006-2015'!D:D,'RB Stats'!C12,'Rushing Data 2006-2015'!A:A,'RB Stats'!D12+2)</f>
        <v>0</v>
      </c>
      <c r="AQ12" s="6">
        <f>SUMIFS('Rushing Data 2006-2015'!U:U,'Rushing Data 2006-2015'!D:D,'RB Stats'!C12,'Rushing Data 2006-2015'!A:A,'RB Stats'!D33)</f>
        <v>0</v>
      </c>
      <c r="AR12" s="6">
        <f>SUMIFS('Rushing Data 2006-2015'!U:U,'Rushing Data 2006-2015'!D:D,'RB Stats'!C12,'Rushing Data 2006-2015'!A:A,'RB Stats'!D12+4)</f>
        <v>0</v>
      </c>
      <c r="AS12" s="6">
        <f t="shared" si="7"/>
        <v>9</v>
      </c>
      <c r="AT12" s="6">
        <f t="shared" si="8"/>
        <v>23</v>
      </c>
      <c r="AU12" s="6">
        <f t="shared" si="9"/>
        <v>0</v>
      </c>
      <c r="AV12" s="6">
        <f t="shared" si="10"/>
        <v>5</v>
      </c>
      <c r="AW12" s="6">
        <f t="shared" si="11"/>
        <v>0</v>
      </c>
      <c r="AX12" s="6">
        <f t="shared" si="12"/>
        <v>37</v>
      </c>
      <c r="AY12" s="7">
        <f t="shared" si="13"/>
        <v>341</v>
      </c>
      <c r="AZ12" s="7">
        <f t="shared" si="14"/>
        <v>110</v>
      </c>
      <c r="BA12" s="7">
        <f t="shared" si="15"/>
        <v>3.1</v>
      </c>
      <c r="BB12" s="7">
        <f t="shared" si="16"/>
        <v>0</v>
      </c>
      <c r="BC12" s="7">
        <f t="shared" si="17"/>
        <v>5</v>
      </c>
      <c r="BD12" s="7">
        <f t="shared" si="18"/>
        <v>22</v>
      </c>
      <c r="BE12" s="7">
        <f t="shared" si="19"/>
        <v>18</v>
      </c>
      <c r="BF12" s="7">
        <f t="shared" si="20"/>
        <v>129</v>
      </c>
      <c r="BG12" s="7">
        <f t="shared" si="21"/>
        <v>0</v>
      </c>
      <c r="BH12">
        <f t="shared" si="22"/>
        <v>0</v>
      </c>
      <c r="BI12">
        <f t="shared" si="23"/>
        <v>0</v>
      </c>
      <c r="BJ12">
        <f t="shared" si="24"/>
        <v>0</v>
      </c>
      <c r="BK12">
        <f t="shared" si="1"/>
        <v>0</v>
      </c>
      <c r="BL12">
        <f t="shared" si="1"/>
        <v>0</v>
      </c>
      <c r="BM12">
        <f t="shared" si="25"/>
        <v>0</v>
      </c>
      <c r="BN12" t="str">
        <f t="shared" si="26"/>
        <v>Bust</v>
      </c>
      <c r="BO12">
        <f t="shared" si="27"/>
        <v>0</v>
      </c>
    </row>
    <row r="13" spans="1:67" x14ac:dyDescent="0.25">
      <c r="A13" t="s">
        <v>301</v>
      </c>
      <c r="B13" t="s">
        <v>76</v>
      </c>
      <c r="C13" t="str">
        <f>INDEX('Draft Master List'!E:F,MATCH(A13,'Draft Master List'!E:E,0),2)</f>
        <v>1882010</v>
      </c>
      <c r="D13">
        <f>INDEX('Draft Master List'!A:F,MATCH(A13,'Draft Master List'!E:E,0),1)</f>
        <v>2010</v>
      </c>
      <c r="E13" s="6">
        <f>SUMIFS('Rushing Data 2006-2015'!K:K,'Rushing Data 2006-2015'!D:D,'RB Stats'!C13,'Rushing Data 2006-2015'!A:A,'RB Stats'!D13)</f>
        <v>28</v>
      </c>
      <c r="F13" s="6">
        <f>SUMIFS('Rushing Data 2006-2015'!K:K,'Rushing Data 2006-2015'!D:D,'RB Stats'!C13,'Rushing Data 2006-2015'!A:A,'RB Stats'!D13+1)</f>
        <v>123</v>
      </c>
      <c r="G13" s="6">
        <f>SUMIFS('Rushing Data 2006-2015'!K:K,'Rushing Data 2006-2015'!D:D,'RB Stats'!C13,'Rushing Data 2006-2015'!A:A,'RB Stats'!D13+2)</f>
        <v>623</v>
      </c>
      <c r="H13" s="6">
        <f>SUMIFS('Rushing Data 2006-2015'!K:K,'Rushing Data 2006-2015'!D:D,'RB Stats'!C13,'Rushing Data 2006-2015'!A:A,'RB Stats'!D13+3)</f>
        <v>197</v>
      </c>
      <c r="I13" s="6">
        <f>SUMIFS('Rushing Data 2006-2015'!K:K,'Rushing Data 2006-2015'!D:D,'RB Stats'!C13,'Rushing Data 2006-2015'!A:A,'RB Stats'!D13+4)</f>
        <v>51</v>
      </c>
      <c r="J13" s="6">
        <f>SUMIFS('Rushing Data 2006-2015'!J:J,'Rushing Data 2006-2015'!D:D,'RB Stats'!C13,'Rushing Data 2006-2015'!A:A,'RB Stats'!D13)</f>
        <v>9</v>
      </c>
      <c r="K13" s="6">
        <f>SUMIFS('Rushing Data 2006-2015'!J:J,'Rushing Data 2006-2015'!D:D,'RB Stats'!C13,'Rushing Data 2006-2015'!A:A,'RB Stats'!D13+1)</f>
        <v>16</v>
      </c>
      <c r="L13" s="6">
        <f>SUMIFS('Rushing Data 2006-2015'!J:J,'Rushing Data 2006-2015'!D:D,'RB Stats'!C13,'Rushing Data 2006-2015'!A:A,'RB Stats'!D13+2)</f>
        <v>156</v>
      </c>
      <c r="M13" s="6">
        <f>SUMIFS('Rushing Data 2006-2015'!J:J,'Rushing Data 2006-2015'!D:D,'RB Stats'!C13,'Rushing Data 2006-2015'!A:A,'RB Stats'!D13+3)</f>
        <v>49</v>
      </c>
      <c r="N13" s="6">
        <f>SUMIFS('Rushing Data 2006-2015'!J:J,'Rushing Data 2006-2015'!D:D,'RB Stats'!C13,'Rushing Data 2006-2015'!A:A,'RB Stats'!D13+4)</f>
        <v>16</v>
      </c>
      <c r="O13" s="7">
        <f t="shared" si="2"/>
        <v>3.1111111111111112</v>
      </c>
      <c r="P13" s="7">
        <f t="shared" si="3"/>
        <v>7.6875</v>
      </c>
      <c r="Q13" s="7">
        <f t="shared" si="4"/>
        <v>3.9935897435897436</v>
      </c>
      <c r="R13" s="7">
        <f t="shared" si="5"/>
        <v>4.0204081632653059</v>
      </c>
      <c r="S13" s="7">
        <f t="shared" si="6"/>
        <v>3.1875</v>
      </c>
      <c r="T13" s="6">
        <f>SUMIFS('Rushing Data 2006-2015'!L:L,'Rushing Data 2006-2015'!D:D,'RB Stats'!C13,'Rushing Data 2006-2015'!A:A,'RB Stats'!D13)</f>
        <v>0</v>
      </c>
      <c r="U13" s="6">
        <f>SUMIFS('Rushing Data 2006-2015'!L:L,'Rushing Data 2006-2015'!D:D,'RB Stats'!C13,'Rushing Data 2006-2015'!A:A,'RB Stats'!D13+1)</f>
        <v>0</v>
      </c>
      <c r="V13" s="6">
        <f>SUMIFS('Rushing Data 2006-2015'!L:L,'Rushing Data 2006-2015'!D:D,'RB Stats'!C13,'Rushing Data 2006-2015'!A:A,'RB Stats'!D13+2)</f>
        <v>2</v>
      </c>
      <c r="W13" s="6">
        <f>SUMIFS('Rushing Data 2006-2015'!L:L,'Rushing Data 2006-2015'!D:D,'RB Stats'!C13,'Rushing Data 2006-2015'!A:A,'RB Stats'!D13+3)</f>
        <v>0</v>
      </c>
      <c r="X13" s="6">
        <f>SUMIFS('Rushing Data 2006-2015'!L:L,'Rushing Data 2006-2015'!D:D,'RB Stats'!C13,'Rushing Data 2006-2015'!A:A,'RB Stats'!D13+4)</f>
        <v>1</v>
      </c>
      <c r="Y13" s="6">
        <f>SUMIFS('Rushing Data 2006-2015'!AB:AB,'Rushing Data 2006-2015'!D:D,'RB Stats'!C13,'Rushing Data 2006-2015'!A:A,'RB Stats'!D13)</f>
        <v>0</v>
      </c>
      <c r="Z13" s="6">
        <f>SUMIFS('Rushing Data 2006-2015'!AB:AB,'Rushing Data 2006-2015'!D:D,'RB Stats'!C13,'Rushing Data 2006-2015'!A:A,'RB Stats'!D13+1)</f>
        <v>0</v>
      </c>
      <c r="AA13" s="6">
        <f>SUMIFS('Rushing Data 2006-2015'!AB:AB,'Rushing Data 2006-2015'!D:D,'RB Stats'!C13,'Rushing Data 2006-2015'!A:A,'RB Stats'!D13+2)</f>
        <v>2</v>
      </c>
      <c r="AB13" s="6">
        <f>SUMIFS('Rushing Data 2006-2015'!AB:AB,'Rushing Data 2006-2015'!D:D,'RB Stats'!C13,'Rushing Data 2006-2015'!A:A,'RB Stats'!D13+3)</f>
        <v>0</v>
      </c>
      <c r="AC13" s="6">
        <f>SUMIFS('Rushing Data 2006-2015'!AB:AB,'Rushing Data 2006-2015'!D:D,'RB Stats'!C13,'Rushing Data 2006-2015'!A:A,'RB Stats'!D13+4)</f>
        <v>0</v>
      </c>
      <c r="AD13" s="6">
        <f>SUMIFS('Rushing Data 2006-2015'!R:R,'Rushing Data 2006-2015'!D:D,'RB Stats'!C13,'Rushing Data 2006-2015'!A:A,'RB Stats'!D13)</f>
        <v>0</v>
      </c>
      <c r="AE13" s="6">
        <f>SUMIFS('Rushing Data 2006-2015'!R:R,'Rushing Data 2006-2015'!D:D,'RB Stats'!C13,'Rushing Data 2006-2015'!A:A,'RB Stats'!D13+1)</f>
        <v>1</v>
      </c>
      <c r="AF13" s="6">
        <f>SUMIFS('Rushing Data 2006-2015'!R:R,'Rushing Data 2006-2015'!D:D,'RB Stats'!C13,'Rushing Data 2006-2015'!A:A,'RB Stats'!D13+2)</f>
        <v>18</v>
      </c>
      <c r="AG13" s="6">
        <f>SUMIFS('Rushing Data 2006-2015'!R:R,'Rushing Data 2006-2015'!D:D,'RB Stats'!C13,'Rushing Data 2006-2015'!A:A,'RB Stats'!D13+3)</f>
        <v>8</v>
      </c>
      <c r="AH13" s="6">
        <f>SUMIFS('Rushing Data 2006-2015'!R:R,'Rushing Data 2006-2015'!D:D,'RB Stats'!C13,'Rushing Data 2006-2015'!A:A,'RB Stats'!D13+4)</f>
        <v>2</v>
      </c>
      <c r="AI13" s="6">
        <f>SUMIFS('Rushing Data 2006-2015'!S:S,'Rushing Data 2006-2015'!D:D,'RB Stats'!C13,'Rushing Data 2006-2015'!A:A,'RB Stats'!D13)</f>
        <v>0</v>
      </c>
      <c r="AJ13" s="6">
        <f>SUMIFS('Rushing Data 2006-2015'!S:S,'Rushing Data 2006-2015'!D:D,'RB Stats'!C13,'Rushing Data 2006-2015'!A:A,'RB Stats'!D13+1)</f>
        <v>6</v>
      </c>
      <c r="AK13" s="6">
        <f>SUMIFS('Rushing Data 2006-2015'!S:S,'Rushing Data 2006-2015'!D:D,'RB Stats'!C13,'Rushing Data 2006-2015'!A:A,'RB Stats'!D13+2)</f>
        <v>106</v>
      </c>
      <c r="AL13" s="6">
        <f>SUMIFS('Rushing Data 2006-2015'!S:S,'Rushing Data 2006-2015'!D:D,'RB Stats'!C13,'Rushing Data 2006-2015'!A:A,'RB Stats'!D13+3)</f>
        <v>64</v>
      </c>
      <c r="AM13" s="6">
        <f>SUMIFS('Rushing Data 2006-2015'!S:S,'Rushing Data 2006-2015'!D:D,'RB Stats'!C13,'Rushing Data 2006-2015'!A:A,'RB Stats'!D13+4)</f>
        <v>8</v>
      </c>
      <c r="AN13" s="6">
        <f>SUMIFS('Rushing Data 2006-2015'!U:U,'Rushing Data 2006-2015'!D:D,'RB Stats'!C13,'Rushing Data 2006-2015'!A:A,'RB Stats'!D13)</f>
        <v>0</v>
      </c>
      <c r="AO13" s="6">
        <f>SUMIFS('Rushing Data 2006-2015'!U:U,'Rushing Data 2006-2015'!D:D,'RB Stats'!C13,'Rushing Data 2006-2015'!A:A,'RB Stats'!D13+1)</f>
        <v>0</v>
      </c>
      <c r="AP13" s="6">
        <f>SUMIFS('Rushing Data 2006-2015'!U:U,'Rushing Data 2006-2015'!D:D,'RB Stats'!C13,'Rushing Data 2006-2015'!A:A,'RB Stats'!D13+2)</f>
        <v>0</v>
      </c>
      <c r="AQ13" s="6">
        <f>SUMIFS('Rushing Data 2006-2015'!U:U,'Rushing Data 2006-2015'!D:D,'RB Stats'!C13,'Rushing Data 2006-2015'!A:A,'RB Stats'!D34)</f>
        <v>0</v>
      </c>
      <c r="AR13" s="6">
        <f>SUMIFS('Rushing Data 2006-2015'!U:U,'Rushing Data 2006-2015'!D:D,'RB Stats'!C13,'Rushing Data 2006-2015'!A:A,'RB Stats'!D13+4)</f>
        <v>0</v>
      </c>
      <c r="AS13" s="6">
        <f t="shared" si="7"/>
        <v>2.8</v>
      </c>
      <c r="AT13" s="6">
        <f t="shared" si="8"/>
        <v>12.9</v>
      </c>
      <c r="AU13" s="6">
        <f t="shared" si="9"/>
        <v>80.899999999999991</v>
      </c>
      <c r="AV13" s="6">
        <f t="shared" si="10"/>
        <v>26.1</v>
      </c>
      <c r="AW13" s="6">
        <f t="shared" si="11"/>
        <v>11.9</v>
      </c>
      <c r="AX13" s="6">
        <f t="shared" si="12"/>
        <v>134.6</v>
      </c>
      <c r="AY13" s="7">
        <f t="shared" si="13"/>
        <v>1022</v>
      </c>
      <c r="AZ13" s="7">
        <f t="shared" si="14"/>
        <v>246</v>
      </c>
      <c r="BA13" s="7">
        <f t="shared" si="15"/>
        <v>4.154471544715447</v>
      </c>
      <c r="BB13" s="7">
        <f t="shared" si="16"/>
        <v>3</v>
      </c>
      <c r="BC13" s="7">
        <f t="shared" si="17"/>
        <v>2</v>
      </c>
      <c r="BD13" s="7">
        <f t="shared" si="18"/>
        <v>123</v>
      </c>
      <c r="BE13" s="7">
        <f t="shared" si="19"/>
        <v>29</v>
      </c>
      <c r="BF13" s="7">
        <f t="shared" si="20"/>
        <v>184</v>
      </c>
      <c r="BG13" s="7">
        <f t="shared" si="21"/>
        <v>0</v>
      </c>
      <c r="BH13">
        <f t="shared" si="22"/>
        <v>0</v>
      </c>
      <c r="BI13">
        <f t="shared" si="23"/>
        <v>0</v>
      </c>
      <c r="BJ13">
        <f t="shared" si="24"/>
        <v>0</v>
      </c>
      <c r="BK13">
        <f t="shared" si="1"/>
        <v>0</v>
      </c>
      <c r="BL13">
        <f t="shared" si="1"/>
        <v>0</v>
      </c>
      <c r="BM13">
        <f t="shared" si="25"/>
        <v>0</v>
      </c>
      <c r="BN13" t="str">
        <f t="shared" si="26"/>
        <v>Bust</v>
      </c>
      <c r="BO13">
        <f t="shared" si="27"/>
        <v>0</v>
      </c>
    </row>
    <row r="14" spans="1:67" x14ac:dyDescent="0.25">
      <c r="A14" t="s">
        <v>93</v>
      </c>
      <c r="B14" t="s">
        <v>76</v>
      </c>
      <c r="C14" t="str">
        <f>INDEX('Draft Master List'!E:F,MATCH(A14,'Draft Master List'!E:E,0),2)</f>
        <v>1932010</v>
      </c>
      <c r="D14">
        <f>INDEX('Draft Master List'!A:F,MATCH(A14,'Draft Master List'!E:E,0),1)</f>
        <v>2010</v>
      </c>
      <c r="E14" s="6">
        <f>SUMIFS('Rushing Data 2006-2015'!K:K,'Rushing Data 2006-2015'!D:D,'RB Stats'!C14,'Rushing Data 2006-2015'!A:A,'RB Stats'!D14)</f>
        <v>101</v>
      </c>
      <c r="F14" s="6">
        <f>SUMIFS('Rushing Data 2006-2015'!K:K,'Rushing Data 2006-2015'!D:D,'RB Stats'!C14,'Rushing Data 2006-2015'!A:A,'RB Stats'!D14+1)</f>
        <v>578</v>
      </c>
      <c r="G14" s="6">
        <f>SUMIFS('Rushing Data 2006-2015'!K:K,'Rushing Data 2006-2015'!D:D,'RB Stats'!C14,'Rushing Data 2006-2015'!A:A,'RB Stats'!D14+2)</f>
        <v>255</v>
      </c>
      <c r="H14" s="6">
        <f>SUMIFS('Rushing Data 2006-2015'!K:K,'Rushing Data 2006-2015'!D:D,'RB Stats'!C14,'Rushing Data 2006-2015'!A:A,'RB Stats'!D14+3)</f>
        <v>493</v>
      </c>
      <c r="I14" s="6">
        <f>SUMIFS('Rushing Data 2006-2015'!K:K,'Rushing Data 2006-2015'!D:D,'RB Stats'!C14,'Rushing Data 2006-2015'!A:A,'RB Stats'!D14+4)</f>
        <v>333</v>
      </c>
      <c r="J14" s="6">
        <f>SUMIFS('Rushing Data 2006-2015'!J:J,'Rushing Data 2006-2015'!D:D,'RB Stats'!C14,'Rushing Data 2006-2015'!A:A,'RB Stats'!D14)</f>
        <v>29</v>
      </c>
      <c r="K14" s="6">
        <f>SUMIFS('Rushing Data 2006-2015'!J:J,'Rushing Data 2006-2015'!D:D,'RB Stats'!C14,'Rushing Data 2006-2015'!A:A,'RB Stats'!D14+1)</f>
        <v>133</v>
      </c>
      <c r="L14" s="6">
        <f>SUMIFS('Rushing Data 2006-2015'!J:J,'Rushing Data 2006-2015'!D:D,'RB Stats'!C14,'Rushing Data 2006-2015'!A:A,'RB Stats'!D14+2)</f>
        <v>71</v>
      </c>
      <c r="M14" s="6">
        <f>SUMIFS('Rushing Data 2006-2015'!J:J,'Rushing Data 2006-2015'!D:D,'RB Stats'!C14,'Rushing Data 2006-2015'!A:A,'RB Stats'!D14+3)</f>
        <v>89</v>
      </c>
      <c r="N14" s="6">
        <f>SUMIFS('Rushing Data 2006-2015'!J:J,'Rushing Data 2006-2015'!D:D,'RB Stats'!C14,'Rushing Data 2006-2015'!A:A,'RB Stats'!D14+4)</f>
        <v>85</v>
      </c>
      <c r="O14" s="7">
        <f t="shared" si="2"/>
        <v>3.4827586206896552</v>
      </c>
      <c r="P14" s="7">
        <f t="shared" si="3"/>
        <v>4.3458646616541357</v>
      </c>
      <c r="Q14" s="7">
        <f t="shared" si="4"/>
        <v>3.591549295774648</v>
      </c>
      <c r="R14" s="7">
        <f t="shared" si="5"/>
        <v>5.5393258426966296</v>
      </c>
      <c r="S14" s="7">
        <f t="shared" si="6"/>
        <v>3.9176470588235293</v>
      </c>
      <c r="T14" s="6">
        <f>SUMIFS('Rushing Data 2006-2015'!L:L,'Rushing Data 2006-2015'!D:D,'RB Stats'!C14,'Rushing Data 2006-2015'!A:A,'RB Stats'!D14)</f>
        <v>0</v>
      </c>
      <c r="U14" s="6">
        <f>SUMIFS('Rushing Data 2006-2015'!L:L,'Rushing Data 2006-2015'!D:D,'RB Stats'!C14,'Rushing Data 2006-2015'!A:A,'RB Stats'!D14+1)</f>
        <v>1</v>
      </c>
      <c r="V14" s="6">
        <f>SUMIFS('Rushing Data 2006-2015'!L:L,'Rushing Data 2006-2015'!D:D,'RB Stats'!C14,'Rushing Data 2006-2015'!A:A,'RB Stats'!D14+2)</f>
        <v>1</v>
      </c>
      <c r="W14" s="6">
        <f>SUMIFS('Rushing Data 2006-2015'!L:L,'Rushing Data 2006-2015'!D:D,'RB Stats'!C14,'Rushing Data 2006-2015'!A:A,'RB Stats'!D14+3)</f>
        <v>3</v>
      </c>
      <c r="X14" s="6">
        <f>SUMIFS('Rushing Data 2006-2015'!L:L,'Rushing Data 2006-2015'!D:D,'RB Stats'!C14,'Rushing Data 2006-2015'!A:A,'RB Stats'!D14+4)</f>
        <v>2</v>
      </c>
      <c r="Y14" s="6">
        <f>SUMIFS('Rushing Data 2006-2015'!AB:AB,'Rushing Data 2006-2015'!D:D,'RB Stats'!C14,'Rushing Data 2006-2015'!A:A,'RB Stats'!D14)</f>
        <v>0</v>
      </c>
      <c r="Z14" s="6">
        <f>SUMIFS('Rushing Data 2006-2015'!AB:AB,'Rushing Data 2006-2015'!D:D,'RB Stats'!C14,'Rushing Data 2006-2015'!A:A,'RB Stats'!D14+1)</f>
        <v>2</v>
      </c>
      <c r="AA14" s="6">
        <f>SUMIFS('Rushing Data 2006-2015'!AB:AB,'Rushing Data 2006-2015'!D:D,'RB Stats'!C14,'Rushing Data 2006-2015'!A:A,'RB Stats'!D14+2)</f>
        <v>1</v>
      </c>
      <c r="AB14" s="6">
        <f>SUMIFS('Rushing Data 2006-2015'!AB:AB,'Rushing Data 2006-2015'!D:D,'RB Stats'!C14,'Rushing Data 2006-2015'!A:A,'RB Stats'!D14+3)</f>
        <v>1</v>
      </c>
      <c r="AC14" s="6">
        <f>SUMIFS('Rushing Data 2006-2015'!AB:AB,'Rushing Data 2006-2015'!D:D,'RB Stats'!C14,'Rushing Data 2006-2015'!A:A,'RB Stats'!D14+4)</f>
        <v>1</v>
      </c>
      <c r="AD14" s="6">
        <f>SUMIFS('Rushing Data 2006-2015'!R:R,'Rushing Data 2006-2015'!D:D,'RB Stats'!C14,'Rushing Data 2006-2015'!A:A,'RB Stats'!D14)</f>
        <v>2</v>
      </c>
      <c r="AE14" s="6">
        <f>SUMIFS('Rushing Data 2006-2015'!R:R,'Rushing Data 2006-2015'!D:D,'RB Stats'!C14,'Rushing Data 2006-2015'!A:A,'RB Stats'!D14+1)</f>
        <v>29</v>
      </c>
      <c r="AF14" s="6">
        <f>SUMIFS('Rushing Data 2006-2015'!R:R,'Rushing Data 2006-2015'!D:D,'RB Stats'!C14,'Rushing Data 2006-2015'!A:A,'RB Stats'!D14+2)</f>
        <v>4</v>
      </c>
      <c r="AG14" s="6">
        <f>SUMIFS('Rushing Data 2006-2015'!R:R,'Rushing Data 2006-2015'!D:D,'RB Stats'!C14,'Rushing Data 2006-2015'!A:A,'RB Stats'!D14+3)</f>
        <v>10</v>
      </c>
      <c r="AH14" s="6">
        <f>SUMIFS('Rushing Data 2006-2015'!R:R,'Rushing Data 2006-2015'!D:D,'RB Stats'!C14,'Rushing Data 2006-2015'!A:A,'RB Stats'!D14+4)</f>
        <v>18</v>
      </c>
      <c r="AI14" s="6">
        <f>SUMIFS('Rushing Data 2006-2015'!S:S,'Rushing Data 2006-2015'!D:D,'RB Stats'!C14,'Rushing Data 2006-2015'!A:A,'RB Stats'!D14)</f>
        <v>15</v>
      </c>
      <c r="AJ14" s="6">
        <f>SUMIFS('Rushing Data 2006-2015'!S:S,'Rushing Data 2006-2015'!D:D,'RB Stats'!C14,'Rushing Data 2006-2015'!A:A,'RB Stats'!D14+1)</f>
        <v>216</v>
      </c>
      <c r="AK14" s="6">
        <f>SUMIFS('Rushing Data 2006-2015'!S:S,'Rushing Data 2006-2015'!D:D,'RB Stats'!C14,'Rushing Data 2006-2015'!A:A,'RB Stats'!D14+2)</f>
        <v>31</v>
      </c>
      <c r="AL14" s="6">
        <f>SUMIFS('Rushing Data 2006-2015'!S:S,'Rushing Data 2006-2015'!D:D,'RB Stats'!C14,'Rushing Data 2006-2015'!A:A,'RB Stats'!D14+3)</f>
        <v>89</v>
      </c>
      <c r="AM14" s="6">
        <f>SUMIFS('Rushing Data 2006-2015'!S:S,'Rushing Data 2006-2015'!D:D,'RB Stats'!C14,'Rushing Data 2006-2015'!A:A,'RB Stats'!D14+4)</f>
        <v>140</v>
      </c>
      <c r="AN14" s="6">
        <f>SUMIFS('Rushing Data 2006-2015'!U:U,'Rushing Data 2006-2015'!D:D,'RB Stats'!C14,'Rushing Data 2006-2015'!A:A,'RB Stats'!D14)</f>
        <v>0</v>
      </c>
      <c r="AO14" s="6">
        <f>SUMIFS('Rushing Data 2006-2015'!U:U,'Rushing Data 2006-2015'!D:D,'RB Stats'!C14,'Rushing Data 2006-2015'!A:A,'RB Stats'!D14+1)</f>
        <v>0</v>
      </c>
      <c r="AP14" s="6">
        <f>SUMIFS('Rushing Data 2006-2015'!U:U,'Rushing Data 2006-2015'!D:D,'RB Stats'!C14,'Rushing Data 2006-2015'!A:A,'RB Stats'!D14+2)</f>
        <v>0</v>
      </c>
      <c r="AQ14" s="6">
        <f>SUMIFS('Rushing Data 2006-2015'!U:U,'Rushing Data 2006-2015'!D:D,'RB Stats'!C14,'Rushing Data 2006-2015'!A:A,'RB Stats'!D35)</f>
        <v>0</v>
      </c>
      <c r="AR14" s="6">
        <f>SUMIFS('Rushing Data 2006-2015'!U:U,'Rushing Data 2006-2015'!D:D,'RB Stats'!C14,'Rushing Data 2006-2015'!A:A,'RB Stats'!D14+4)</f>
        <v>0</v>
      </c>
      <c r="AS14" s="6">
        <f t="shared" si="7"/>
        <v>11.6</v>
      </c>
      <c r="AT14" s="6">
        <f t="shared" si="8"/>
        <v>81.400000000000006</v>
      </c>
      <c r="AU14" s="6">
        <f t="shared" si="9"/>
        <v>32.6</v>
      </c>
      <c r="AV14" s="6">
        <f t="shared" si="10"/>
        <v>74.2</v>
      </c>
      <c r="AW14" s="6">
        <f t="shared" si="11"/>
        <v>57.3</v>
      </c>
      <c r="AX14" s="6">
        <f t="shared" si="12"/>
        <v>257.10000000000002</v>
      </c>
      <c r="AY14" s="7">
        <f t="shared" si="13"/>
        <v>1760</v>
      </c>
      <c r="AZ14" s="7">
        <f t="shared" si="14"/>
        <v>407</v>
      </c>
      <c r="BA14" s="7">
        <f t="shared" si="15"/>
        <v>4.3243243243243246</v>
      </c>
      <c r="BB14" s="7">
        <f t="shared" si="16"/>
        <v>7</v>
      </c>
      <c r="BC14" s="7">
        <f t="shared" si="17"/>
        <v>5</v>
      </c>
      <c r="BD14" s="7">
        <f t="shared" si="18"/>
        <v>81.400000000000006</v>
      </c>
      <c r="BE14" s="7">
        <f t="shared" si="19"/>
        <v>63</v>
      </c>
      <c r="BF14" s="7">
        <f t="shared" si="20"/>
        <v>491</v>
      </c>
      <c r="BG14" s="7">
        <f t="shared" si="21"/>
        <v>0</v>
      </c>
      <c r="BH14">
        <f t="shared" si="22"/>
        <v>0</v>
      </c>
      <c r="BI14">
        <f t="shared" si="23"/>
        <v>0</v>
      </c>
      <c r="BJ14">
        <f t="shared" si="24"/>
        <v>0</v>
      </c>
      <c r="BK14">
        <f t="shared" si="1"/>
        <v>0</v>
      </c>
      <c r="BL14">
        <f t="shared" si="1"/>
        <v>0</v>
      </c>
      <c r="BM14">
        <f t="shared" si="25"/>
        <v>0</v>
      </c>
      <c r="BN14" t="str">
        <f t="shared" si="26"/>
        <v>Bust</v>
      </c>
      <c r="BO14">
        <f t="shared" si="27"/>
        <v>0</v>
      </c>
    </row>
    <row r="15" spans="1:67" x14ac:dyDescent="0.25">
      <c r="A15" t="s">
        <v>307</v>
      </c>
      <c r="B15" t="s">
        <v>76</v>
      </c>
      <c r="C15" t="str">
        <f>INDEX('Draft Master List'!E:F,MATCH(A15,'Draft Master List'!E:E,0),2)</f>
        <v>2002010</v>
      </c>
      <c r="D15">
        <f>INDEX('Draft Master List'!A:F,MATCH(A15,'Draft Master List'!E:E,0),1)</f>
        <v>2010</v>
      </c>
      <c r="E15" s="6">
        <f>SUMIFS('Rushing Data 2006-2015'!K:K,'Rushing Data 2006-2015'!D:D,'RB Stats'!C15,'Rushing Data 2006-2015'!A:A,'RB Stats'!D15)</f>
        <v>0</v>
      </c>
      <c r="F15" s="6">
        <f>SUMIFS('Rushing Data 2006-2015'!K:K,'Rushing Data 2006-2015'!D:D,'RB Stats'!C15,'Rushing Data 2006-2015'!A:A,'RB Stats'!D15+1)</f>
        <v>0</v>
      </c>
      <c r="G15" s="6">
        <f>SUMIFS('Rushing Data 2006-2015'!K:K,'Rushing Data 2006-2015'!D:D,'RB Stats'!C15,'Rushing Data 2006-2015'!A:A,'RB Stats'!D15+2)</f>
        <v>0</v>
      </c>
      <c r="H15" s="6">
        <f>SUMIFS('Rushing Data 2006-2015'!K:K,'Rushing Data 2006-2015'!D:D,'RB Stats'!C15,'Rushing Data 2006-2015'!A:A,'RB Stats'!D15+3)</f>
        <v>0</v>
      </c>
      <c r="I15" s="6">
        <f>SUMIFS('Rushing Data 2006-2015'!K:K,'Rushing Data 2006-2015'!D:D,'RB Stats'!C15,'Rushing Data 2006-2015'!A:A,'RB Stats'!D15+4)</f>
        <v>0</v>
      </c>
      <c r="J15" s="6">
        <f>SUMIFS('Rushing Data 2006-2015'!J:J,'Rushing Data 2006-2015'!D:D,'RB Stats'!C15,'Rushing Data 2006-2015'!A:A,'RB Stats'!D15)</f>
        <v>0</v>
      </c>
      <c r="K15" s="6">
        <f>SUMIFS('Rushing Data 2006-2015'!J:J,'Rushing Data 2006-2015'!D:D,'RB Stats'!C15,'Rushing Data 2006-2015'!A:A,'RB Stats'!D15+1)</f>
        <v>0</v>
      </c>
      <c r="L15" s="6">
        <f>SUMIFS('Rushing Data 2006-2015'!J:J,'Rushing Data 2006-2015'!D:D,'RB Stats'!C15,'Rushing Data 2006-2015'!A:A,'RB Stats'!D15+2)</f>
        <v>0</v>
      </c>
      <c r="M15" s="6">
        <f>SUMIFS('Rushing Data 2006-2015'!J:J,'Rushing Data 2006-2015'!D:D,'RB Stats'!C15,'Rushing Data 2006-2015'!A:A,'RB Stats'!D15+3)</f>
        <v>0</v>
      </c>
      <c r="N15" s="6">
        <f>SUMIFS('Rushing Data 2006-2015'!J:J,'Rushing Data 2006-2015'!D:D,'RB Stats'!C15,'Rushing Data 2006-2015'!A:A,'RB Stats'!D15+4)</f>
        <v>0</v>
      </c>
      <c r="O15" s="7" t="str">
        <f t="shared" si="2"/>
        <v/>
      </c>
      <c r="P15" s="7" t="str">
        <f t="shared" si="3"/>
        <v/>
      </c>
      <c r="Q15" s="7" t="str">
        <f t="shared" si="4"/>
        <v/>
      </c>
      <c r="R15" s="7" t="str">
        <f t="shared" si="5"/>
        <v/>
      </c>
      <c r="S15" s="7" t="str">
        <f t="shared" si="6"/>
        <v/>
      </c>
      <c r="T15" s="6">
        <f>SUMIFS('Rushing Data 2006-2015'!L:L,'Rushing Data 2006-2015'!D:D,'RB Stats'!C15,'Rushing Data 2006-2015'!A:A,'RB Stats'!D15)</f>
        <v>0</v>
      </c>
      <c r="U15" s="6">
        <f>SUMIFS('Rushing Data 2006-2015'!L:L,'Rushing Data 2006-2015'!D:D,'RB Stats'!C15,'Rushing Data 2006-2015'!A:A,'RB Stats'!D15+1)</f>
        <v>0</v>
      </c>
      <c r="V15" s="6">
        <f>SUMIFS('Rushing Data 2006-2015'!L:L,'Rushing Data 2006-2015'!D:D,'RB Stats'!C15,'Rushing Data 2006-2015'!A:A,'RB Stats'!D15+2)</f>
        <v>0</v>
      </c>
      <c r="W15" s="6">
        <f>SUMIFS('Rushing Data 2006-2015'!L:L,'Rushing Data 2006-2015'!D:D,'RB Stats'!C15,'Rushing Data 2006-2015'!A:A,'RB Stats'!D15+3)</f>
        <v>0</v>
      </c>
      <c r="X15" s="6">
        <f>SUMIFS('Rushing Data 2006-2015'!L:L,'Rushing Data 2006-2015'!D:D,'RB Stats'!C15,'Rushing Data 2006-2015'!A:A,'RB Stats'!D15+4)</f>
        <v>0</v>
      </c>
      <c r="Y15" s="6">
        <f>SUMIFS('Rushing Data 2006-2015'!AB:AB,'Rushing Data 2006-2015'!D:D,'RB Stats'!C15,'Rushing Data 2006-2015'!A:A,'RB Stats'!D15)</f>
        <v>0</v>
      </c>
      <c r="Z15" s="6">
        <f>SUMIFS('Rushing Data 2006-2015'!AB:AB,'Rushing Data 2006-2015'!D:D,'RB Stats'!C15,'Rushing Data 2006-2015'!A:A,'RB Stats'!D15+1)</f>
        <v>0</v>
      </c>
      <c r="AA15" s="6">
        <f>SUMIFS('Rushing Data 2006-2015'!AB:AB,'Rushing Data 2006-2015'!D:D,'RB Stats'!C15,'Rushing Data 2006-2015'!A:A,'RB Stats'!D15+2)</f>
        <v>0</v>
      </c>
      <c r="AB15" s="6">
        <f>SUMIFS('Rushing Data 2006-2015'!AB:AB,'Rushing Data 2006-2015'!D:D,'RB Stats'!C15,'Rushing Data 2006-2015'!A:A,'RB Stats'!D15+3)</f>
        <v>0</v>
      </c>
      <c r="AC15" s="6">
        <f>SUMIFS('Rushing Data 2006-2015'!AB:AB,'Rushing Data 2006-2015'!D:D,'RB Stats'!C15,'Rushing Data 2006-2015'!A:A,'RB Stats'!D15+4)</f>
        <v>0</v>
      </c>
      <c r="AD15" s="6">
        <f>SUMIFS('Rushing Data 2006-2015'!R:R,'Rushing Data 2006-2015'!D:D,'RB Stats'!C15,'Rushing Data 2006-2015'!A:A,'RB Stats'!D15)</f>
        <v>0</v>
      </c>
      <c r="AE15" s="6">
        <f>SUMIFS('Rushing Data 2006-2015'!R:R,'Rushing Data 2006-2015'!D:D,'RB Stats'!C15,'Rushing Data 2006-2015'!A:A,'RB Stats'!D15+1)</f>
        <v>0</v>
      </c>
      <c r="AF15" s="6">
        <f>SUMIFS('Rushing Data 2006-2015'!R:R,'Rushing Data 2006-2015'!D:D,'RB Stats'!C15,'Rushing Data 2006-2015'!A:A,'RB Stats'!D15+2)</f>
        <v>0</v>
      </c>
      <c r="AG15" s="6">
        <f>SUMIFS('Rushing Data 2006-2015'!R:R,'Rushing Data 2006-2015'!D:D,'RB Stats'!C15,'Rushing Data 2006-2015'!A:A,'RB Stats'!D15+3)</f>
        <v>0</v>
      </c>
      <c r="AH15" s="6">
        <f>SUMIFS('Rushing Data 2006-2015'!R:R,'Rushing Data 2006-2015'!D:D,'RB Stats'!C15,'Rushing Data 2006-2015'!A:A,'RB Stats'!D15+4)</f>
        <v>0</v>
      </c>
      <c r="AI15" s="6">
        <f>SUMIFS('Rushing Data 2006-2015'!S:S,'Rushing Data 2006-2015'!D:D,'RB Stats'!C15,'Rushing Data 2006-2015'!A:A,'RB Stats'!D15)</f>
        <v>0</v>
      </c>
      <c r="AJ15" s="6">
        <f>SUMIFS('Rushing Data 2006-2015'!S:S,'Rushing Data 2006-2015'!D:D,'RB Stats'!C15,'Rushing Data 2006-2015'!A:A,'RB Stats'!D15+1)</f>
        <v>0</v>
      </c>
      <c r="AK15" s="6">
        <f>SUMIFS('Rushing Data 2006-2015'!S:S,'Rushing Data 2006-2015'!D:D,'RB Stats'!C15,'Rushing Data 2006-2015'!A:A,'RB Stats'!D15+2)</f>
        <v>0</v>
      </c>
      <c r="AL15" s="6">
        <f>SUMIFS('Rushing Data 2006-2015'!S:S,'Rushing Data 2006-2015'!D:D,'RB Stats'!C15,'Rushing Data 2006-2015'!A:A,'RB Stats'!D15+3)</f>
        <v>0</v>
      </c>
      <c r="AM15" s="6">
        <f>SUMIFS('Rushing Data 2006-2015'!S:S,'Rushing Data 2006-2015'!D:D,'RB Stats'!C15,'Rushing Data 2006-2015'!A:A,'RB Stats'!D15+4)</f>
        <v>0</v>
      </c>
      <c r="AN15" s="6">
        <f>SUMIFS('Rushing Data 2006-2015'!U:U,'Rushing Data 2006-2015'!D:D,'RB Stats'!C15,'Rushing Data 2006-2015'!A:A,'RB Stats'!D15)</f>
        <v>0</v>
      </c>
      <c r="AO15" s="6">
        <f>SUMIFS('Rushing Data 2006-2015'!U:U,'Rushing Data 2006-2015'!D:D,'RB Stats'!C15,'Rushing Data 2006-2015'!A:A,'RB Stats'!D15+1)</f>
        <v>0</v>
      </c>
      <c r="AP15" s="6">
        <f>SUMIFS('Rushing Data 2006-2015'!U:U,'Rushing Data 2006-2015'!D:D,'RB Stats'!C15,'Rushing Data 2006-2015'!A:A,'RB Stats'!D15+2)</f>
        <v>0</v>
      </c>
      <c r="AQ15" s="6">
        <f>SUMIFS('Rushing Data 2006-2015'!U:U,'Rushing Data 2006-2015'!D:D,'RB Stats'!C15,'Rushing Data 2006-2015'!A:A,'RB Stats'!D36)</f>
        <v>0</v>
      </c>
      <c r="AR15" s="6">
        <f>SUMIFS('Rushing Data 2006-2015'!U:U,'Rushing Data 2006-2015'!D:D,'RB Stats'!C15,'Rushing Data 2006-2015'!A:A,'RB Stats'!D15+4)</f>
        <v>0</v>
      </c>
      <c r="AS15" s="6">
        <f t="shared" si="7"/>
        <v>0</v>
      </c>
      <c r="AT15" s="6">
        <f t="shared" si="8"/>
        <v>0</v>
      </c>
      <c r="AU15" s="6">
        <f t="shared" si="9"/>
        <v>0</v>
      </c>
      <c r="AV15" s="6">
        <f t="shared" si="10"/>
        <v>0</v>
      </c>
      <c r="AW15" s="6">
        <f t="shared" si="11"/>
        <v>0</v>
      </c>
      <c r="AX15" s="6">
        <f t="shared" si="12"/>
        <v>0</v>
      </c>
      <c r="AY15" s="7">
        <f t="shared" si="13"/>
        <v>0</v>
      </c>
      <c r="AZ15" s="7">
        <f t="shared" si="14"/>
        <v>0</v>
      </c>
      <c r="BA15" s="7" t="str">
        <f t="shared" si="15"/>
        <v/>
      </c>
      <c r="BB15" s="7">
        <f t="shared" si="16"/>
        <v>0</v>
      </c>
      <c r="BC15" s="7">
        <f t="shared" si="17"/>
        <v>0</v>
      </c>
      <c r="BD15" s="7" t="str">
        <f t="shared" si="18"/>
        <v/>
      </c>
      <c r="BE15" s="7">
        <f t="shared" si="19"/>
        <v>0</v>
      </c>
      <c r="BF15" s="7">
        <f t="shared" si="20"/>
        <v>0</v>
      </c>
      <c r="BG15" s="7">
        <f t="shared" si="21"/>
        <v>0</v>
      </c>
      <c r="BH15">
        <f t="shared" si="22"/>
        <v>0</v>
      </c>
      <c r="BI15">
        <f t="shared" si="23"/>
        <v>0</v>
      </c>
      <c r="BJ15">
        <f t="shared" si="24"/>
        <v>0</v>
      </c>
      <c r="BK15">
        <f t="shared" si="1"/>
        <v>0</v>
      </c>
      <c r="BL15">
        <f t="shared" si="1"/>
        <v>0</v>
      </c>
      <c r="BM15">
        <f t="shared" si="25"/>
        <v>0</v>
      </c>
      <c r="BN15" t="str">
        <f t="shared" si="26"/>
        <v>Bust</v>
      </c>
      <c r="BO15">
        <f t="shared" si="27"/>
        <v>0</v>
      </c>
    </row>
    <row r="16" spans="1:67" x14ac:dyDescent="0.25">
      <c r="A16" t="s">
        <v>314</v>
      </c>
      <c r="B16" t="s">
        <v>76</v>
      </c>
      <c r="C16" t="str">
        <f>INDEX('Draft Master List'!E:F,MATCH(A16,'Draft Master List'!E:E,0),2)</f>
        <v>2372010</v>
      </c>
      <c r="D16">
        <f>INDEX('Draft Master List'!A:F,MATCH(A16,'Draft Master List'!E:E,0),1)</f>
        <v>2010</v>
      </c>
      <c r="E16" s="6">
        <f>SUMIFS('Rushing Data 2006-2015'!K:K,'Rushing Data 2006-2015'!D:D,'RB Stats'!C16,'Rushing Data 2006-2015'!A:A,'RB Stats'!D16)</f>
        <v>0</v>
      </c>
      <c r="F16" s="6">
        <f>SUMIFS('Rushing Data 2006-2015'!K:K,'Rushing Data 2006-2015'!D:D,'RB Stats'!C16,'Rushing Data 2006-2015'!A:A,'RB Stats'!D16+1)</f>
        <v>0</v>
      </c>
      <c r="G16" s="6">
        <f>SUMIFS('Rushing Data 2006-2015'!K:K,'Rushing Data 2006-2015'!D:D,'RB Stats'!C16,'Rushing Data 2006-2015'!A:A,'RB Stats'!D16+2)</f>
        <v>0</v>
      </c>
      <c r="H16" s="6">
        <f>SUMIFS('Rushing Data 2006-2015'!K:K,'Rushing Data 2006-2015'!D:D,'RB Stats'!C16,'Rushing Data 2006-2015'!A:A,'RB Stats'!D16+3)</f>
        <v>0</v>
      </c>
      <c r="I16" s="6">
        <f>SUMIFS('Rushing Data 2006-2015'!K:K,'Rushing Data 2006-2015'!D:D,'RB Stats'!C16,'Rushing Data 2006-2015'!A:A,'RB Stats'!D16+4)</f>
        <v>0</v>
      </c>
      <c r="J16" s="6">
        <f>SUMIFS('Rushing Data 2006-2015'!J:J,'Rushing Data 2006-2015'!D:D,'RB Stats'!C16,'Rushing Data 2006-2015'!A:A,'RB Stats'!D16)</f>
        <v>0</v>
      </c>
      <c r="K16" s="6">
        <f>SUMIFS('Rushing Data 2006-2015'!J:J,'Rushing Data 2006-2015'!D:D,'RB Stats'!C16,'Rushing Data 2006-2015'!A:A,'RB Stats'!D16+1)</f>
        <v>0</v>
      </c>
      <c r="L16" s="6">
        <f>SUMIFS('Rushing Data 2006-2015'!J:J,'Rushing Data 2006-2015'!D:D,'RB Stats'!C16,'Rushing Data 2006-2015'!A:A,'RB Stats'!D16+2)</f>
        <v>0</v>
      </c>
      <c r="M16" s="6">
        <f>SUMIFS('Rushing Data 2006-2015'!J:J,'Rushing Data 2006-2015'!D:D,'RB Stats'!C16,'Rushing Data 2006-2015'!A:A,'RB Stats'!D16+3)</f>
        <v>0</v>
      </c>
      <c r="N16" s="6">
        <f>SUMIFS('Rushing Data 2006-2015'!J:J,'Rushing Data 2006-2015'!D:D,'RB Stats'!C16,'Rushing Data 2006-2015'!A:A,'RB Stats'!D16+4)</f>
        <v>0</v>
      </c>
      <c r="O16" s="7" t="str">
        <f t="shared" si="2"/>
        <v/>
      </c>
      <c r="P16" s="7" t="str">
        <f t="shared" si="3"/>
        <v/>
      </c>
      <c r="Q16" s="7" t="str">
        <f t="shared" si="4"/>
        <v/>
      </c>
      <c r="R16" s="7" t="str">
        <f t="shared" si="5"/>
        <v/>
      </c>
      <c r="S16" s="7" t="str">
        <f t="shared" si="6"/>
        <v/>
      </c>
      <c r="T16" s="6">
        <f>SUMIFS('Rushing Data 2006-2015'!L:L,'Rushing Data 2006-2015'!D:D,'RB Stats'!C16,'Rushing Data 2006-2015'!A:A,'RB Stats'!D16)</f>
        <v>0</v>
      </c>
      <c r="U16" s="6">
        <f>SUMIFS('Rushing Data 2006-2015'!L:L,'Rushing Data 2006-2015'!D:D,'RB Stats'!C16,'Rushing Data 2006-2015'!A:A,'RB Stats'!D16+1)</f>
        <v>0</v>
      </c>
      <c r="V16" s="6">
        <f>SUMIFS('Rushing Data 2006-2015'!L:L,'Rushing Data 2006-2015'!D:D,'RB Stats'!C16,'Rushing Data 2006-2015'!A:A,'RB Stats'!D16+2)</f>
        <v>0</v>
      </c>
      <c r="W16" s="6">
        <f>SUMIFS('Rushing Data 2006-2015'!L:L,'Rushing Data 2006-2015'!D:D,'RB Stats'!C16,'Rushing Data 2006-2015'!A:A,'RB Stats'!D16+3)</f>
        <v>0</v>
      </c>
      <c r="X16" s="6">
        <f>SUMIFS('Rushing Data 2006-2015'!L:L,'Rushing Data 2006-2015'!D:D,'RB Stats'!C16,'Rushing Data 2006-2015'!A:A,'RB Stats'!D16+4)</f>
        <v>0</v>
      </c>
      <c r="Y16" s="6">
        <f>SUMIFS('Rushing Data 2006-2015'!AB:AB,'Rushing Data 2006-2015'!D:D,'RB Stats'!C16,'Rushing Data 2006-2015'!A:A,'RB Stats'!D16)</f>
        <v>0</v>
      </c>
      <c r="Z16" s="6">
        <f>SUMIFS('Rushing Data 2006-2015'!AB:AB,'Rushing Data 2006-2015'!D:D,'RB Stats'!C16,'Rushing Data 2006-2015'!A:A,'RB Stats'!D16+1)</f>
        <v>0</v>
      </c>
      <c r="AA16" s="6">
        <f>SUMIFS('Rushing Data 2006-2015'!AB:AB,'Rushing Data 2006-2015'!D:D,'RB Stats'!C16,'Rushing Data 2006-2015'!A:A,'RB Stats'!D16+2)</f>
        <v>0</v>
      </c>
      <c r="AB16" s="6">
        <f>SUMIFS('Rushing Data 2006-2015'!AB:AB,'Rushing Data 2006-2015'!D:D,'RB Stats'!C16,'Rushing Data 2006-2015'!A:A,'RB Stats'!D16+3)</f>
        <v>0</v>
      </c>
      <c r="AC16" s="6">
        <f>SUMIFS('Rushing Data 2006-2015'!AB:AB,'Rushing Data 2006-2015'!D:D,'RB Stats'!C16,'Rushing Data 2006-2015'!A:A,'RB Stats'!D16+4)</f>
        <v>0</v>
      </c>
      <c r="AD16" s="6">
        <f>SUMIFS('Rushing Data 2006-2015'!R:R,'Rushing Data 2006-2015'!D:D,'RB Stats'!C16,'Rushing Data 2006-2015'!A:A,'RB Stats'!D16)</f>
        <v>0</v>
      </c>
      <c r="AE16" s="6">
        <f>SUMIFS('Rushing Data 2006-2015'!R:R,'Rushing Data 2006-2015'!D:D,'RB Stats'!C16,'Rushing Data 2006-2015'!A:A,'RB Stats'!D16+1)</f>
        <v>0</v>
      </c>
      <c r="AF16" s="6">
        <f>SUMIFS('Rushing Data 2006-2015'!R:R,'Rushing Data 2006-2015'!D:D,'RB Stats'!C16,'Rushing Data 2006-2015'!A:A,'RB Stats'!D16+2)</f>
        <v>0</v>
      </c>
      <c r="AG16" s="6">
        <f>SUMIFS('Rushing Data 2006-2015'!R:R,'Rushing Data 2006-2015'!D:D,'RB Stats'!C16,'Rushing Data 2006-2015'!A:A,'RB Stats'!D16+3)</f>
        <v>0</v>
      </c>
      <c r="AH16" s="6">
        <f>SUMIFS('Rushing Data 2006-2015'!R:R,'Rushing Data 2006-2015'!D:D,'RB Stats'!C16,'Rushing Data 2006-2015'!A:A,'RB Stats'!D16+4)</f>
        <v>0</v>
      </c>
      <c r="AI16" s="6">
        <f>SUMIFS('Rushing Data 2006-2015'!S:S,'Rushing Data 2006-2015'!D:D,'RB Stats'!C16,'Rushing Data 2006-2015'!A:A,'RB Stats'!D16)</f>
        <v>0</v>
      </c>
      <c r="AJ16" s="6">
        <f>SUMIFS('Rushing Data 2006-2015'!S:S,'Rushing Data 2006-2015'!D:D,'RB Stats'!C16,'Rushing Data 2006-2015'!A:A,'RB Stats'!D16+1)</f>
        <v>0</v>
      </c>
      <c r="AK16" s="6">
        <f>SUMIFS('Rushing Data 2006-2015'!S:S,'Rushing Data 2006-2015'!D:D,'RB Stats'!C16,'Rushing Data 2006-2015'!A:A,'RB Stats'!D16+2)</f>
        <v>0</v>
      </c>
      <c r="AL16" s="6">
        <f>SUMIFS('Rushing Data 2006-2015'!S:S,'Rushing Data 2006-2015'!D:D,'RB Stats'!C16,'Rushing Data 2006-2015'!A:A,'RB Stats'!D16+3)</f>
        <v>0</v>
      </c>
      <c r="AM16" s="6">
        <f>SUMIFS('Rushing Data 2006-2015'!S:S,'Rushing Data 2006-2015'!D:D,'RB Stats'!C16,'Rushing Data 2006-2015'!A:A,'RB Stats'!D16+4)</f>
        <v>0</v>
      </c>
      <c r="AN16" s="6">
        <f>SUMIFS('Rushing Data 2006-2015'!U:U,'Rushing Data 2006-2015'!D:D,'RB Stats'!C16,'Rushing Data 2006-2015'!A:A,'RB Stats'!D16)</f>
        <v>0</v>
      </c>
      <c r="AO16" s="6">
        <f>SUMIFS('Rushing Data 2006-2015'!U:U,'Rushing Data 2006-2015'!D:D,'RB Stats'!C16,'Rushing Data 2006-2015'!A:A,'RB Stats'!D16+1)</f>
        <v>0</v>
      </c>
      <c r="AP16" s="6">
        <f>SUMIFS('Rushing Data 2006-2015'!U:U,'Rushing Data 2006-2015'!D:D,'RB Stats'!C16,'Rushing Data 2006-2015'!A:A,'RB Stats'!D16+2)</f>
        <v>0</v>
      </c>
      <c r="AQ16" s="6">
        <f>SUMIFS('Rushing Data 2006-2015'!U:U,'Rushing Data 2006-2015'!D:D,'RB Stats'!C16,'Rushing Data 2006-2015'!A:A,'RB Stats'!D37)</f>
        <v>0</v>
      </c>
      <c r="AR16" s="6">
        <f>SUMIFS('Rushing Data 2006-2015'!U:U,'Rushing Data 2006-2015'!D:D,'RB Stats'!C16,'Rushing Data 2006-2015'!A:A,'RB Stats'!D16+4)</f>
        <v>0</v>
      </c>
      <c r="AS16" s="6">
        <f t="shared" si="7"/>
        <v>0</v>
      </c>
      <c r="AT16" s="6">
        <f t="shared" si="8"/>
        <v>0</v>
      </c>
      <c r="AU16" s="6">
        <f t="shared" si="9"/>
        <v>0</v>
      </c>
      <c r="AV16" s="6">
        <f t="shared" si="10"/>
        <v>0</v>
      </c>
      <c r="AW16" s="6">
        <f t="shared" si="11"/>
        <v>0</v>
      </c>
      <c r="AX16" s="6">
        <f t="shared" si="12"/>
        <v>0</v>
      </c>
      <c r="AY16" s="7">
        <f t="shared" si="13"/>
        <v>0</v>
      </c>
      <c r="AZ16" s="7">
        <f t="shared" si="14"/>
        <v>0</v>
      </c>
      <c r="BA16" s="7" t="str">
        <f t="shared" si="15"/>
        <v/>
      </c>
      <c r="BB16" s="7">
        <f t="shared" si="16"/>
        <v>0</v>
      </c>
      <c r="BC16" s="7">
        <f t="shared" si="17"/>
        <v>0</v>
      </c>
      <c r="BD16" s="7" t="str">
        <f t="shared" si="18"/>
        <v/>
      </c>
      <c r="BE16" s="7">
        <f t="shared" si="19"/>
        <v>0</v>
      </c>
      <c r="BF16" s="7">
        <f t="shared" si="20"/>
        <v>0</v>
      </c>
      <c r="BG16" s="7">
        <f t="shared" si="21"/>
        <v>0</v>
      </c>
      <c r="BH16">
        <f t="shared" si="22"/>
        <v>0</v>
      </c>
      <c r="BI16">
        <f t="shared" si="23"/>
        <v>0</v>
      </c>
      <c r="BJ16">
        <f t="shared" si="24"/>
        <v>0</v>
      </c>
      <c r="BK16">
        <f t="shared" si="1"/>
        <v>0</v>
      </c>
      <c r="BL16">
        <f t="shared" si="1"/>
        <v>0</v>
      </c>
      <c r="BM16">
        <f t="shared" si="25"/>
        <v>0</v>
      </c>
      <c r="BN16" t="str">
        <f t="shared" si="26"/>
        <v>Bust</v>
      </c>
      <c r="BO16">
        <f t="shared" si="27"/>
        <v>0</v>
      </c>
    </row>
    <row r="17" spans="1:67" x14ac:dyDescent="0.25">
      <c r="A17" t="s">
        <v>319</v>
      </c>
      <c r="B17" t="s">
        <v>76</v>
      </c>
      <c r="C17" t="str">
        <f>INDEX('Draft Master List'!E:F,MATCH(A17,'Draft Master List'!E:E,0),2)</f>
        <v>122009</v>
      </c>
      <c r="D17">
        <f>INDEX('Draft Master List'!A:F,MATCH(A17,'Draft Master List'!E:E,0),1)</f>
        <v>2009</v>
      </c>
      <c r="E17" s="6">
        <f>SUMIFS('Rushing Data 2006-2015'!K:K,'Rushing Data 2006-2015'!D:D,'RB Stats'!C17,'Rushing Data 2006-2015'!A:A,'RB Stats'!D17)</f>
        <v>947</v>
      </c>
      <c r="F17" s="6">
        <f>SUMIFS('Rushing Data 2006-2015'!K:K,'Rushing Data 2006-2015'!D:D,'RB Stats'!C17,'Rushing Data 2006-2015'!A:A,'RB Stats'!D17+1)</f>
        <v>779</v>
      </c>
      <c r="G17" s="6">
        <f>SUMIFS('Rushing Data 2006-2015'!K:K,'Rushing Data 2006-2015'!D:D,'RB Stats'!C17,'Rushing Data 2006-2015'!A:A,'RB Stats'!D17+2)</f>
        <v>179</v>
      </c>
      <c r="H17" s="6">
        <f>SUMIFS('Rushing Data 2006-2015'!K:K,'Rushing Data 2006-2015'!D:D,'RB Stats'!C17,'Rushing Data 2006-2015'!A:A,'RB Stats'!D17+3)</f>
        <v>525</v>
      </c>
      <c r="I17" s="6">
        <f>SUMIFS('Rushing Data 2006-2015'!K:K,'Rushing Data 2006-2015'!D:D,'RB Stats'!C17,'Rushing Data 2006-2015'!A:A,'RB Stats'!D17+4)</f>
        <v>1038</v>
      </c>
      <c r="J17" s="6">
        <f>SUMIFS('Rushing Data 2006-2015'!J:J,'Rushing Data 2006-2015'!D:D,'RB Stats'!C17,'Rushing Data 2006-2015'!A:A,'RB Stats'!D17)</f>
        <v>247</v>
      </c>
      <c r="K17" s="6">
        <f>SUMIFS('Rushing Data 2006-2015'!J:J,'Rushing Data 2006-2015'!D:D,'RB Stats'!C17,'Rushing Data 2006-2015'!A:A,'RB Stats'!D17+1)</f>
        <v>182</v>
      </c>
      <c r="L17" s="6">
        <f>SUMIFS('Rushing Data 2006-2015'!J:J,'Rushing Data 2006-2015'!D:D,'RB Stats'!C17,'Rushing Data 2006-2015'!A:A,'RB Stats'!D17+2)</f>
        <v>37</v>
      </c>
      <c r="M17" s="6">
        <f>SUMIFS('Rushing Data 2006-2015'!J:J,'Rushing Data 2006-2015'!D:D,'RB Stats'!C17,'Rushing Data 2006-2015'!A:A,'RB Stats'!D17+3)</f>
        <v>138</v>
      </c>
      <c r="N17" s="6">
        <f>SUMIFS('Rushing Data 2006-2015'!J:J,'Rushing Data 2006-2015'!D:D,'RB Stats'!C17,'Rushing Data 2006-2015'!A:A,'RB Stats'!D17+4)</f>
        <v>241</v>
      </c>
      <c r="O17" s="7">
        <f t="shared" si="2"/>
        <v>3.834008097165992</v>
      </c>
      <c r="P17" s="7">
        <f t="shared" si="3"/>
        <v>4.2802197802197801</v>
      </c>
      <c r="Q17" s="7">
        <f t="shared" si="4"/>
        <v>4.8378378378378377</v>
      </c>
      <c r="R17" s="7">
        <f t="shared" si="5"/>
        <v>3.8043478260869565</v>
      </c>
      <c r="S17" s="7">
        <f t="shared" si="6"/>
        <v>4.3070539419087135</v>
      </c>
      <c r="T17" s="6">
        <f>SUMIFS('Rushing Data 2006-2015'!L:L,'Rushing Data 2006-2015'!D:D,'RB Stats'!C17,'Rushing Data 2006-2015'!A:A,'RB Stats'!D17)</f>
        <v>7</v>
      </c>
      <c r="U17" s="6">
        <f>SUMIFS('Rushing Data 2006-2015'!L:L,'Rushing Data 2006-2015'!D:D,'RB Stats'!C17,'Rushing Data 2006-2015'!A:A,'RB Stats'!D17+1)</f>
        <v>5</v>
      </c>
      <c r="V17" s="6">
        <f>SUMIFS('Rushing Data 2006-2015'!L:L,'Rushing Data 2006-2015'!D:D,'RB Stats'!C17,'Rushing Data 2006-2015'!A:A,'RB Stats'!D17+2)</f>
        <v>0</v>
      </c>
      <c r="W17" s="6">
        <f>SUMIFS('Rushing Data 2006-2015'!L:L,'Rushing Data 2006-2015'!D:D,'RB Stats'!C17,'Rushing Data 2006-2015'!A:A,'RB Stats'!D17+3)</f>
        <v>4</v>
      </c>
      <c r="X17" s="6">
        <f>SUMIFS('Rushing Data 2006-2015'!L:L,'Rushing Data 2006-2015'!D:D,'RB Stats'!C17,'Rushing Data 2006-2015'!A:A,'RB Stats'!D17+4)</f>
        <v>10</v>
      </c>
      <c r="Y17" s="6">
        <f>SUMIFS('Rushing Data 2006-2015'!AB:AB,'Rushing Data 2006-2015'!D:D,'RB Stats'!C17,'Rushing Data 2006-2015'!A:A,'RB Stats'!D17)</f>
        <v>4</v>
      </c>
      <c r="Z17" s="6">
        <f>SUMIFS('Rushing Data 2006-2015'!AB:AB,'Rushing Data 2006-2015'!D:D,'RB Stats'!C17,'Rushing Data 2006-2015'!A:A,'RB Stats'!D17+1)</f>
        <v>3</v>
      </c>
      <c r="AA17" s="6">
        <f>SUMIFS('Rushing Data 2006-2015'!AB:AB,'Rushing Data 2006-2015'!D:D,'RB Stats'!C17,'Rushing Data 2006-2015'!A:A,'RB Stats'!D17+2)</f>
        <v>1</v>
      </c>
      <c r="AB17" s="6">
        <f>SUMIFS('Rushing Data 2006-2015'!AB:AB,'Rushing Data 2006-2015'!D:D,'RB Stats'!C17,'Rushing Data 2006-2015'!A:A,'RB Stats'!D17+3)</f>
        <v>1</v>
      </c>
      <c r="AC17" s="6">
        <f>SUMIFS('Rushing Data 2006-2015'!AB:AB,'Rushing Data 2006-2015'!D:D,'RB Stats'!C17,'Rushing Data 2006-2015'!A:A,'RB Stats'!D17+4)</f>
        <v>2</v>
      </c>
      <c r="AD17" s="6">
        <f>SUMIFS('Rushing Data 2006-2015'!R:R,'Rushing Data 2006-2015'!D:D,'RB Stats'!C17,'Rushing Data 2006-2015'!A:A,'RB Stats'!D17)</f>
        <v>28</v>
      </c>
      <c r="AE17" s="6">
        <f>SUMIFS('Rushing Data 2006-2015'!R:R,'Rushing Data 2006-2015'!D:D,'RB Stats'!C17,'Rushing Data 2006-2015'!A:A,'RB Stats'!D17+1)</f>
        <v>37</v>
      </c>
      <c r="AF17" s="6">
        <f>SUMIFS('Rushing Data 2006-2015'!R:R,'Rushing Data 2006-2015'!D:D,'RB Stats'!C17,'Rushing Data 2006-2015'!A:A,'RB Stats'!D17+2)</f>
        <v>11</v>
      </c>
      <c r="AG17" s="6">
        <f>SUMIFS('Rushing Data 2006-2015'!R:R,'Rushing Data 2006-2015'!D:D,'RB Stats'!C17,'Rushing Data 2006-2015'!A:A,'RB Stats'!D17+3)</f>
        <v>21</v>
      </c>
      <c r="AH17" s="6">
        <f>SUMIFS('Rushing Data 2006-2015'!R:R,'Rushing Data 2006-2015'!D:D,'RB Stats'!C17,'Rushing Data 2006-2015'!A:A,'RB Stats'!D17+4)</f>
        <v>60</v>
      </c>
      <c r="AI17" s="6">
        <f>SUMIFS('Rushing Data 2006-2015'!S:S,'Rushing Data 2006-2015'!D:D,'RB Stats'!C17,'Rushing Data 2006-2015'!A:A,'RB Stats'!D17)</f>
        <v>213</v>
      </c>
      <c r="AJ17" s="6">
        <f>SUMIFS('Rushing Data 2006-2015'!S:S,'Rushing Data 2006-2015'!D:D,'RB Stats'!C17,'Rushing Data 2006-2015'!A:A,'RB Stats'!D17+1)</f>
        <v>372</v>
      </c>
      <c r="AK17" s="6">
        <f>SUMIFS('Rushing Data 2006-2015'!S:S,'Rushing Data 2006-2015'!D:D,'RB Stats'!C17,'Rushing Data 2006-2015'!A:A,'RB Stats'!D17+2)</f>
        <v>101</v>
      </c>
      <c r="AL17" s="6">
        <f>SUMIFS('Rushing Data 2006-2015'!S:S,'Rushing Data 2006-2015'!D:D,'RB Stats'!C17,'Rushing Data 2006-2015'!A:A,'RB Stats'!D17+3)</f>
        <v>167</v>
      </c>
      <c r="AM17" s="6">
        <f>SUMIFS('Rushing Data 2006-2015'!S:S,'Rushing Data 2006-2015'!D:D,'RB Stats'!C17,'Rushing Data 2006-2015'!A:A,'RB Stats'!D17+4)</f>
        <v>548</v>
      </c>
      <c r="AN17" s="6">
        <f>SUMIFS('Rushing Data 2006-2015'!U:U,'Rushing Data 2006-2015'!D:D,'RB Stats'!C17,'Rushing Data 2006-2015'!A:A,'RB Stats'!D17)</f>
        <v>2</v>
      </c>
      <c r="AO17" s="6">
        <f>SUMIFS('Rushing Data 2006-2015'!U:U,'Rushing Data 2006-2015'!D:D,'RB Stats'!C17,'Rushing Data 2006-2015'!A:A,'RB Stats'!D17+1)</f>
        <v>3</v>
      </c>
      <c r="AP17" s="6">
        <f>SUMIFS('Rushing Data 2006-2015'!U:U,'Rushing Data 2006-2015'!D:D,'RB Stats'!C17,'Rushing Data 2006-2015'!A:A,'RB Stats'!D17+2)</f>
        <v>1</v>
      </c>
      <c r="AQ17" s="6">
        <f>SUMIFS('Rushing Data 2006-2015'!U:U,'Rushing Data 2006-2015'!D:D,'RB Stats'!C17,'Rushing Data 2006-2015'!A:A,'RB Stats'!D38)</f>
        <v>2</v>
      </c>
      <c r="AR17" s="6">
        <f>SUMIFS('Rushing Data 2006-2015'!U:U,'Rushing Data 2006-2015'!D:D,'RB Stats'!C17,'Rushing Data 2006-2015'!A:A,'RB Stats'!D17+4)</f>
        <v>3</v>
      </c>
      <c r="AS17" s="6">
        <f t="shared" si="7"/>
        <v>162</v>
      </c>
      <c r="AT17" s="6">
        <f t="shared" si="8"/>
        <v>157.10000000000002</v>
      </c>
      <c r="AU17" s="6">
        <f t="shared" si="9"/>
        <v>32</v>
      </c>
      <c r="AV17" s="6">
        <f t="shared" si="10"/>
        <v>103.2</v>
      </c>
      <c r="AW17" s="6">
        <f t="shared" si="11"/>
        <v>232.60000000000002</v>
      </c>
      <c r="AX17" s="6">
        <f t="shared" si="12"/>
        <v>686.90000000000009</v>
      </c>
      <c r="AY17" s="7">
        <f t="shared" si="13"/>
        <v>3468</v>
      </c>
      <c r="AZ17" s="7">
        <f t="shared" si="14"/>
        <v>845</v>
      </c>
      <c r="BA17" s="7">
        <f t="shared" si="15"/>
        <v>4.1041420118343197</v>
      </c>
      <c r="BB17" s="7">
        <f t="shared" si="16"/>
        <v>26</v>
      </c>
      <c r="BC17" s="7">
        <f t="shared" si="17"/>
        <v>11</v>
      </c>
      <c r="BD17" s="7">
        <f t="shared" si="18"/>
        <v>76.818181818181813</v>
      </c>
      <c r="BE17" s="7">
        <f t="shared" si="19"/>
        <v>157</v>
      </c>
      <c r="BF17" s="7">
        <f t="shared" si="20"/>
        <v>1401</v>
      </c>
      <c r="BG17" s="7">
        <f t="shared" si="21"/>
        <v>11</v>
      </c>
      <c r="BH17">
        <f t="shared" si="22"/>
        <v>0</v>
      </c>
      <c r="BI17">
        <f t="shared" si="23"/>
        <v>0</v>
      </c>
      <c r="BJ17">
        <f t="shared" si="24"/>
        <v>0</v>
      </c>
      <c r="BK17">
        <f t="shared" si="1"/>
        <v>0</v>
      </c>
      <c r="BL17">
        <f t="shared" si="1"/>
        <v>1</v>
      </c>
      <c r="BM17">
        <f t="shared" si="25"/>
        <v>1</v>
      </c>
      <c r="BN17" t="str">
        <f t="shared" si="26"/>
        <v>Backup</v>
      </c>
      <c r="BO17">
        <f t="shared" si="27"/>
        <v>1</v>
      </c>
    </row>
    <row r="18" spans="1:67" x14ac:dyDescent="0.25">
      <c r="A18" t="s">
        <v>321</v>
      </c>
      <c r="B18" t="s">
        <v>76</v>
      </c>
      <c r="C18" t="str">
        <f>INDEX('Draft Master List'!E:F,MATCH(A18,'Draft Master List'!E:E,0),2)</f>
        <v>272009</v>
      </c>
      <c r="D18">
        <f>INDEX('Draft Master List'!A:F,MATCH(A18,'Draft Master List'!E:E,0),1)</f>
        <v>2009</v>
      </c>
      <c r="E18" s="6">
        <f>SUMIFS('Rushing Data 2006-2015'!K:K,'Rushing Data 2006-2015'!D:D,'RB Stats'!C18,'Rushing Data 2006-2015'!A:A,'RB Stats'!D18)</f>
        <v>281</v>
      </c>
      <c r="F18" s="6">
        <f>SUMIFS('Rushing Data 2006-2015'!K:K,'Rushing Data 2006-2015'!D:D,'RB Stats'!C18,'Rushing Data 2006-2015'!A:A,'RB Stats'!D18+1)</f>
        <v>497</v>
      </c>
      <c r="G18" s="6">
        <f>SUMIFS('Rushing Data 2006-2015'!K:K,'Rushing Data 2006-2015'!D:D,'RB Stats'!C18,'Rushing Data 2006-2015'!A:A,'RB Stats'!D18+2)</f>
        <v>645</v>
      </c>
      <c r="H18" s="6">
        <f>SUMIFS('Rushing Data 2006-2015'!K:K,'Rushing Data 2006-2015'!D:D,'RB Stats'!C18,'Rushing Data 2006-2015'!A:A,'RB Stats'!D18+3)</f>
        <v>417</v>
      </c>
      <c r="I18" s="6">
        <f>SUMIFS('Rushing Data 2006-2015'!K:K,'Rushing Data 2006-2015'!D:D,'RB Stats'!C18,'Rushing Data 2006-2015'!A:A,'RB Stats'!D18+4)</f>
        <v>537</v>
      </c>
      <c r="J18" s="6">
        <f>SUMIFS('Rushing Data 2006-2015'!J:J,'Rushing Data 2006-2015'!D:D,'RB Stats'!C18,'Rushing Data 2006-2015'!A:A,'RB Stats'!D18)</f>
        <v>78</v>
      </c>
      <c r="K18" s="6">
        <f>SUMIFS('Rushing Data 2006-2015'!J:J,'Rushing Data 2006-2015'!D:D,'RB Stats'!C18,'Rushing Data 2006-2015'!A:A,'RB Stats'!D18+1)</f>
        <v>129</v>
      </c>
      <c r="L18" s="6">
        <f>SUMIFS('Rushing Data 2006-2015'!J:J,'Rushing Data 2006-2015'!D:D,'RB Stats'!C18,'Rushing Data 2006-2015'!A:A,'RB Stats'!D18+2)</f>
        <v>134</v>
      </c>
      <c r="M18" s="6">
        <f>SUMIFS('Rushing Data 2006-2015'!J:J,'Rushing Data 2006-2015'!D:D,'RB Stats'!C18,'Rushing Data 2006-2015'!A:A,'RB Stats'!D18+3)</f>
        <v>108</v>
      </c>
      <c r="N18" s="6">
        <f>SUMIFS('Rushing Data 2006-2015'!J:J,'Rushing Data 2006-2015'!D:D,'RB Stats'!C18,'Rushing Data 2006-2015'!A:A,'RB Stats'!D18+4)</f>
        <v>102</v>
      </c>
      <c r="O18" s="7">
        <f t="shared" si="2"/>
        <v>3.6025641025641026</v>
      </c>
      <c r="P18" s="7">
        <f t="shared" si="3"/>
        <v>3.8527131782945738</v>
      </c>
      <c r="Q18" s="7">
        <f t="shared" si="4"/>
        <v>4.8134328358208958</v>
      </c>
      <c r="R18" s="7">
        <f t="shared" si="5"/>
        <v>3.8611111111111112</v>
      </c>
      <c r="S18" s="7">
        <f t="shared" si="6"/>
        <v>5.2647058823529411</v>
      </c>
      <c r="T18" s="6">
        <f>SUMIFS('Rushing Data 2006-2015'!L:L,'Rushing Data 2006-2015'!D:D,'RB Stats'!C18,'Rushing Data 2006-2015'!A:A,'RB Stats'!D18)</f>
        <v>3</v>
      </c>
      <c r="U18" s="6">
        <f>SUMIFS('Rushing Data 2006-2015'!L:L,'Rushing Data 2006-2015'!D:D,'RB Stats'!C18,'Rushing Data 2006-2015'!A:A,'RB Stats'!D18+1)</f>
        <v>2</v>
      </c>
      <c r="V18" s="6">
        <f>SUMIFS('Rushing Data 2006-2015'!L:L,'Rushing Data 2006-2015'!D:D,'RB Stats'!C18,'Rushing Data 2006-2015'!A:A,'RB Stats'!D18+2)</f>
        <v>5</v>
      </c>
      <c r="W18" s="6">
        <f>SUMIFS('Rushing Data 2006-2015'!L:L,'Rushing Data 2006-2015'!D:D,'RB Stats'!C18,'Rushing Data 2006-2015'!A:A,'RB Stats'!D18+3)</f>
        <v>1</v>
      </c>
      <c r="X18" s="6">
        <f>SUMIFS('Rushing Data 2006-2015'!L:L,'Rushing Data 2006-2015'!D:D,'RB Stats'!C18,'Rushing Data 2006-2015'!A:A,'RB Stats'!D18+4)</f>
        <v>6</v>
      </c>
      <c r="Y18" s="6">
        <f>SUMIFS('Rushing Data 2006-2015'!AB:AB,'Rushing Data 2006-2015'!D:D,'RB Stats'!C18,'Rushing Data 2006-2015'!A:A,'RB Stats'!D18)</f>
        <v>1</v>
      </c>
      <c r="Z18" s="6">
        <f>SUMIFS('Rushing Data 2006-2015'!AB:AB,'Rushing Data 2006-2015'!D:D,'RB Stats'!C18,'Rushing Data 2006-2015'!A:A,'RB Stats'!D18+1)</f>
        <v>0</v>
      </c>
      <c r="AA18" s="6">
        <f>SUMIFS('Rushing Data 2006-2015'!AB:AB,'Rushing Data 2006-2015'!D:D,'RB Stats'!C18,'Rushing Data 2006-2015'!A:A,'RB Stats'!D18+2)</f>
        <v>0</v>
      </c>
      <c r="AB18" s="6">
        <f>SUMIFS('Rushing Data 2006-2015'!AB:AB,'Rushing Data 2006-2015'!D:D,'RB Stats'!C18,'Rushing Data 2006-2015'!A:A,'RB Stats'!D18+3)</f>
        <v>0</v>
      </c>
      <c r="AC18" s="6">
        <f>SUMIFS('Rushing Data 2006-2015'!AB:AB,'Rushing Data 2006-2015'!D:D,'RB Stats'!C18,'Rushing Data 2006-2015'!A:A,'RB Stats'!D18+4)</f>
        <v>1</v>
      </c>
      <c r="AD18" s="6">
        <f>SUMIFS('Rushing Data 2006-2015'!R:R,'Rushing Data 2006-2015'!D:D,'RB Stats'!C18,'Rushing Data 2006-2015'!A:A,'RB Stats'!D18)</f>
        <v>11</v>
      </c>
      <c r="AE18" s="6">
        <f>SUMIFS('Rushing Data 2006-2015'!R:R,'Rushing Data 2006-2015'!D:D,'RB Stats'!C18,'Rushing Data 2006-2015'!A:A,'RB Stats'!D18+1)</f>
        <v>20</v>
      </c>
      <c r="AF18" s="6">
        <f>SUMIFS('Rushing Data 2006-2015'!R:R,'Rushing Data 2006-2015'!D:D,'RB Stats'!C18,'Rushing Data 2006-2015'!A:A,'RB Stats'!D18+2)</f>
        <v>16</v>
      </c>
      <c r="AG18" s="6">
        <f>SUMIFS('Rushing Data 2006-2015'!R:R,'Rushing Data 2006-2015'!D:D,'RB Stats'!C18,'Rushing Data 2006-2015'!A:A,'RB Stats'!D18+3)</f>
        <v>9</v>
      </c>
      <c r="AH18" s="6">
        <f>SUMIFS('Rushing Data 2006-2015'!R:R,'Rushing Data 2006-2015'!D:D,'RB Stats'!C18,'Rushing Data 2006-2015'!A:A,'RB Stats'!D18+4)</f>
        <v>27</v>
      </c>
      <c r="AI18" s="6">
        <f>SUMIFS('Rushing Data 2006-2015'!S:S,'Rushing Data 2006-2015'!D:D,'RB Stats'!C18,'Rushing Data 2006-2015'!A:A,'RB Stats'!D18)</f>
        <v>169</v>
      </c>
      <c r="AJ18" s="6">
        <f>SUMIFS('Rushing Data 2006-2015'!S:S,'Rushing Data 2006-2015'!D:D,'RB Stats'!C18,'Rushing Data 2006-2015'!A:A,'RB Stats'!D18+1)</f>
        <v>205</v>
      </c>
      <c r="AK18" s="6">
        <f>SUMIFS('Rushing Data 2006-2015'!S:S,'Rushing Data 2006-2015'!D:D,'RB Stats'!C18,'Rushing Data 2006-2015'!A:A,'RB Stats'!D18+2)</f>
        <v>86</v>
      </c>
      <c r="AL18" s="6">
        <f>SUMIFS('Rushing Data 2006-2015'!S:S,'Rushing Data 2006-2015'!D:D,'RB Stats'!C18,'Rushing Data 2006-2015'!A:A,'RB Stats'!D18+3)</f>
        <v>93</v>
      </c>
      <c r="AM18" s="6">
        <f>SUMIFS('Rushing Data 2006-2015'!S:S,'Rushing Data 2006-2015'!D:D,'RB Stats'!C18,'Rushing Data 2006-2015'!A:A,'RB Stats'!D18+4)</f>
        <v>214</v>
      </c>
      <c r="AN18" s="6">
        <f>SUMIFS('Rushing Data 2006-2015'!U:U,'Rushing Data 2006-2015'!D:D,'RB Stats'!C18,'Rushing Data 2006-2015'!A:A,'RB Stats'!D18)</f>
        <v>0</v>
      </c>
      <c r="AO18" s="6">
        <f>SUMIFS('Rushing Data 2006-2015'!U:U,'Rushing Data 2006-2015'!D:D,'RB Stats'!C18,'Rushing Data 2006-2015'!A:A,'RB Stats'!D18+1)</f>
        <v>0</v>
      </c>
      <c r="AP18" s="6">
        <f>SUMIFS('Rushing Data 2006-2015'!U:U,'Rushing Data 2006-2015'!D:D,'RB Stats'!C18,'Rushing Data 2006-2015'!A:A,'RB Stats'!D18+2)</f>
        <v>0</v>
      </c>
      <c r="AQ18" s="6">
        <f>SUMIFS('Rushing Data 2006-2015'!U:U,'Rushing Data 2006-2015'!D:D,'RB Stats'!C18,'Rushing Data 2006-2015'!A:A,'RB Stats'!D39)</f>
        <v>0</v>
      </c>
      <c r="AR18" s="6">
        <f>SUMIFS('Rushing Data 2006-2015'!U:U,'Rushing Data 2006-2015'!D:D,'RB Stats'!C18,'Rushing Data 2006-2015'!A:A,'RB Stats'!D18+4)</f>
        <v>2</v>
      </c>
      <c r="AS18" s="6">
        <f t="shared" si="7"/>
        <v>61</v>
      </c>
      <c r="AT18" s="6">
        <f t="shared" si="8"/>
        <v>82.2</v>
      </c>
      <c r="AU18" s="6">
        <f t="shared" si="9"/>
        <v>103.1</v>
      </c>
      <c r="AV18" s="6">
        <f t="shared" si="10"/>
        <v>57</v>
      </c>
      <c r="AW18" s="6">
        <f t="shared" si="11"/>
        <v>121.1</v>
      </c>
      <c r="AX18" s="6">
        <f t="shared" si="12"/>
        <v>424.4</v>
      </c>
      <c r="AY18" s="7">
        <f t="shared" si="13"/>
        <v>2377</v>
      </c>
      <c r="AZ18" s="7">
        <f t="shared" si="14"/>
        <v>551</v>
      </c>
      <c r="BA18" s="7">
        <f t="shared" si="15"/>
        <v>4.3139745916515428</v>
      </c>
      <c r="BB18" s="7">
        <f t="shared" si="16"/>
        <v>17</v>
      </c>
      <c r="BC18" s="7">
        <f t="shared" si="17"/>
        <v>2</v>
      </c>
      <c r="BD18" s="7">
        <f t="shared" si="18"/>
        <v>275.5</v>
      </c>
      <c r="BE18" s="7">
        <f t="shared" si="19"/>
        <v>83</v>
      </c>
      <c r="BF18" s="7">
        <f t="shared" si="20"/>
        <v>767</v>
      </c>
      <c r="BG18" s="7">
        <f t="shared" si="21"/>
        <v>2</v>
      </c>
      <c r="BH18">
        <f t="shared" si="22"/>
        <v>0</v>
      </c>
      <c r="BI18">
        <f t="shared" si="23"/>
        <v>0</v>
      </c>
      <c r="BJ18">
        <f t="shared" si="24"/>
        <v>0</v>
      </c>
      <c r="BK18">
        <f t="shared" ref="BK18:BK81" si="28">IF(AV18&gt;185,1,0)</f>
        <v>0</v>
      </c>
      <c r="BL18">
        <f t="shared" ref="BL18:BL81" si="29">IF(AW18&gt;185,1,0)</f>
        <v>0</v>
      </c>
      <c r="BM18">
        <f t="shared" si="25"/>
        <v>0</v>
      </c>
      <c r="BN18" t="str">
        <f t="shared" si="26"/>
        <v>Bust</v>
      </c>
      <c r="BO18">
        <f t="shared" si="27"/>
        <v>0</v>
      </c>
    </row>
    <row r="19" spans="1:67" x14ac:dyDescent="0.25">
      <c r="A19" t="s">
        <v>2714</v>
      </c>
      <c r="B19" t="s">
        <v>76</v>
      </c>
      <c r="C19" t="str">
        <f>INDEX('Draft Master List'!E:F,MATCH(A19,'Draft Master List'!E:E,0),2)</f>
        <v>312009</v>
      </c>
      <c r="D19">
        <f>INDEX('Draft Master List'!A:F,MATCH(A19,'Draft Master List'!E:E,0),1)</f>
        <v>2009</v>
      </c>
      <c r="E19" s="6">
        <f>SUMIFS('Rushing Data 2006-2015'!K:K,'Rushing Data 2006-2015'!D:D,'RB Stats'!C19,'Rushing Data 2006-2015'!A:A,'RB Stats'!D19)</f>
        <v>0</v>
      </c>
      <c r="F19" s="6">
        <f>SUMIFS('Rushing Data 2006-2015'!K:K,'Rushing Data 2006-2015'!D:D,'RB Stats'!C19,'Rushing Data 2006-2015'!A:A,'RB Stats'!D19+1)</f>
        <v>0</v>
      </c>
      <c r="G19" s="6">
        <f>SUMIFS('Rushing Data 2006-2015'!K:K,'Rushing Data 2006-2015'!D:D,'RB Stats'!C19,'Rushing Data 2006-2015'!A:A,'RB Stats'!D19+2)</f>
        <v>0</v>
      </c>
      <c r="H19" s="6">
        <f>SUMIFS('Rushing Data 2006-2015'!K:K,'Rushing Data 2006-2015'!D:D,'RB Stats'!C19,'Rushing Data 2006-2015'!A:A,'RB Stats'!D19+3)</f>
        <v>0</v>
      </c>
      <c r="I19" s="6">
        <f>SUMIFS('Rushing Data 2006-2015'!K:K,'Rushing Data 2006-2015'!D:D,'RB Stats'!C19,'Rushing Data 2006-2015'!A:A,'RB Stats'!D19+4)</f>
        <v>0</v>
      </c>
      <c r="J19" s="6">
        <f>SUMIFS('Rushing Data 2006-2015'!J:J,'Rushing Data 2006-2015'!D:D,'RB Stats'!C19,'Rushing Data 2006-2015'!A:A,'RB Stats'!D19)</f>
        <v>0</v>
      </c>
      <c r="K19" s="6">
        <f>SUMIFS('Rushing Data 2006-2015'!J:J,'Rushing Data 2006-2015'!D:D,'RB Stats'!C19,'Rushing Data 2006-2015'!A:A,'RB Stats'!D19+1)</f>
        <v>0</v>
      </c>
      <c r="L19" s="6">
        <f>SUMIFS('Rushing Data 2006-2015'!J:J,'Rushing Data 2006-2015'!D:D,'RB Stats'!C19,'Rushing Data 2006-2015'!A:A,'RB Stats'!D19+2)</f>
        <v>0</v>
      </c>
      <c r="M19" s="6">
        <f>SUMIFS('Rushing Data 2006-2015'!J:J,'Rushing Data 2006-2015'!D:D,'RB Stats'!C19,'Rushing Data 2006-2015'!A:A,'RB Stats'!D19+3)</f>
        <v>0</v>
      </c>
      <c r="N19" s="6">
        <f>SUMIFS('Rushing Data 2006-2015'!J:J,'Rushing Data 2006-2015'!D:D,'RB Stats'!C19,'Rushing Data 2006-2015'!A:A,'RB Stats'!D19+4)</f>
        <v>0</v>
      </c>
      <c r="O19" s="7" t="str">
        <f t="shared" si="2"/>
        <v/>
      </c>
      <c r="P19" s="7" t="str">
        <f t="shared" si="3"/>
        <v/>
      </c>
      <c r="Q19" s="7" t="str">
        <f t="shared" si="4"/>
        <v/>
      </c>
      <c r="R19" s="7" t="str">
        <f t="shared" si="5"/>
        <v/>
      </c>
      <c r="S19" s="7" t="str">
        <f t="shared" si="6"/>
        <v/>
      </c>
      <c r="T19" s="6">
        <f>SUMIFS('Rushing Data 2006-2015'!L:L,'Rushing Data 2006-2015'!D:D,'RB Stats'!C19,'Rushing Data 2006-2015'!A:A,'RB Stats'!D19)</f>
        <v>0</v>
      </c>
      <c r="U19" s="6">
        <f>SUMIFS('Rushing Data 2006-2015'!L:L,'Rushing Data 2006-2015'!D:D,'RB Stats'!C19,'Rushing Data 2006-2015'!A:A,'RB Stats'!D19+1)</f>
        <v>0</v>
      </c>
      <c r="V19" s="6">
        <f>SUMIFS('Rushing Data 2006-2015'!L:L,'Rushing Data 2006-2015'!D:D,'RB Stats'!C19,'Rushing Data 2006-2015'!A:A,'RB Stats'!D19+2)</f>
        <v>0</v>
      </c>
      <c r="W19" s="6">
        <f>SUMIFS('Rushing Data 2006-2015'!L:L,'Rushing Data 2006-2015'!D:D,'RB Stats'!C19,'Rushing Data 2006-2015'!A:A,'RB Stats'!D19+3)</f>
        <v>0</v>
      </c>
      <c r="X19" s="6">
        <f>SUMIFS('Rushing Data 2006-2015'!L:L,'Rushing Data 2006-2015'!D:D,'RB Stats'!C19,'Rushing Data 2006-2015'!A:A,'RB Stats'!D19+4)</f>
        <v>0</v>
      </c>
      <c r="Y19" s="6">
        <f>SUMIFS('Rushing Data 2006-2015'!AB:AB,'Rushing Data 2006-2015'!D:D,'RB Stats'!C19,'Rushing Data 2006-2015'!A:A,'RB Stats'!D19)</f>
        <v>0</v>
      </c>
      <c r="Z19" s="6">
        <f>SUMIFS('Rushing Data 2006-2015'!AB:AB,'Rushing Data 2006-2015'!D:D,'RB Stats'!C19,'Rushing Data 2006-2015'!A:A,'RB Stats'!D19+1)</f>
        <v>0</v>
      </c>
      <c r="AA19" s="6">
        <f>SUMIFS('Rushing Data 2006-2015'!AB:AB,'Rushing Data 2006-2015'!D:D,'RB Stats'!C19,'Rushing Data 2006-2015'!A:A,'RB Stats'!D19+2)</f>
        <v>0</v>
      </c>
      <c r="AB19" s="6">
        <f>SUMIFS('Rushing Data 2006-2015'!AB:AB,'Rushing Data 2006-2015'!D:D,'RB Stats'!C19,'Rushing Data 2006-2015'!A:A,'RB Stats'!D19+3)</f>
        <v>0</v>
      </c>
      <c r="AC19" s="6">
        <f>SUMIFS('Rushing Data 2006-2015'!AB:AB,'Rushing Data 2006-2015'!D:D,'RB Stats'!C19,'Rushing Data 2006-2015'!A:A,'RB Stats'!D19+4)</f>
        <v>0</v>
      </c>
      <c r="AD19" s="6">
        <f>SUMIFS('Rushing Data 2006-2015'!R:R,'Rushing Data 2006-2015'!D:D,'RB Stats'!C19,'Rushing Data 2006-2015'!A:A,'RB Stats'!D19)</f>
        <v>0</v>
      </c>
      <c r="AE19" s="6">
        <f>SUMIFS('Rushing Data 2006-2015'!R:R,'Rushing Data 2006-2015'!D:D,'RB Stats'!C19,'Rushing Data 2006-2015'!A:A,'RB Stats'!D19+1)</f>
        <v>0</v>
      </c>
      <c r="AF19" s="6">
        <f>SUMIFS('Rushing Data 2006-2015'!R:R,'Rushing Data 2006-2015'!D:D,'RB Stats'!C19,'Rushing Data 2006-2015'!A:A,'RB Stats'!D19+2)</f>
        <v>0</v>
      </c>
      <c r="AG19" s="6">
        <f>SUMIFS('Rushing Data 2006-2015'!R:R,'Rushing Data 2006-2015'!D:D,'RB Stats'!C19,'Rushing Data 2006-2015'!A:A,'RB Stats'!D19+3)</f>
        <v>0</v>
      </c>
      <c r="AH19" s="6">
        <f>SUMIFS('Rushing Data 2006-2015'!R:R,'Rushing Data 2006-2015'!D:D,'RB Stats'!C19,'Rushing Data 2006-2015'!A:A,'RB Stats'!D19+4)</f>
        <v>0</v>
      </c>
      <c r="AI19" s="6">
        <f>SUMIFS('Rushing Data 2006-2015'!S:S,'Rushing Data 2006-2015'!D:D,'RB Stats'!C19,'Rushing Data 2006-2015'!A:A,'RB Stats'!D19)</f>
        <v>0</v>
      </c>
      <c r="AJ19" s="6">
        <f>SUMIFS('Rushing Data 2006-2015'!S:S,'Rushing Data 2006-2015'!D:D,'RB Stats'!C19,'Rushing Data 2006-2015'!A:A,'RB Stats'!D19+1)</f>
        <v>0</v>
      </c>
      <c r="AK19" s="6">
        <f>SUMIFS('Rushing Data 2006-2015'!S:S,'Rushing Data 2006-2015'!D:D,'RB Stats'!C19,'Rushing Data 2006-2015'!A:A,'RB Stats'!D19+2)</f>
        <v>0</v>
      </c>
      <c r="AL19" s="6">
        <f>SUMIFS('Rushing Data 2006-2015'!S:S,'Rushing Data 2006-2015'!D:D,'RB Stats'!C19,'Rushing Data 2006-2015'!A:A,'RB Stats'!D19+3)</f>
        <v>0</v>
      </c>
      <c r="AM19" s="6">
        <f>SUMIFS('Rushing Data 2006-2015'!S:S,'Rushing Data 2006-2015'!D:D,'RB Stats'!C19,'Rushing Data 2006-2015'!A:A,'RB Stats'!D19+4)</f>
        <v>0</v>
      </c>
      <c r="AN19" s="6">
        <f>SUMIFS('Rushing Data 2006-2015'!U:U,'Rushing Data 2006-2015'!D:D,'RB Stats'!C19,'Rushing Data 2006-2015'!A:A,'RB Stats'!D19)</f>
        <v>0</v>
      </c>
      <c r="AO19" s="6">
        <f>SUMIFS('Rushing Data 2006-2015'!U:U,'Rushing Data 2006-2015'!D:D,'RB Stats'!C19,'Rushing Data 2006-2015'!A:A,'RB Stats'!D19+1)</f>
        <v>0</v>
      </c>
      <c r="AP19" s="6">
        <f>SUMIFS('Rushing Data 2006-2015'!U:U,'Rushing Data 2006-2015'!D:D,'RB Stats'!C19,'Rushing Data 2006-2015'!A:A,'RB Stats'!D19+2)</f>
        <v>0</v>
      </c>
      <c r="AQ19" s="6">
        <f>SUMIFS('Rushing Data 2006-2015'!U:U,'Rushing Data 2006-2015'!D:D,'RB Stats'!C19,'Rushing Data 2006-2015'!A:A,'RB Stats'!D40)</f>
        <v>0</v>
      </c>
      <c r="AR19" s="6">
        <f>SUMIFS('Rushing Data 2006-2015'!U:U,'Rushing Data 2006-2015'!D:D,'RB Stats'!C19,'Rushing Data 2006-2015'!A:A,'RB Stats'!D19+4)</f>
        <v>0</v>
      </c>
      <c r="AS19" s="6">
        <f t="shared" si="7"/>
        <v>0</v>
      </c>
      <c r="AT19" s="6">
        <f t="shared" si="8"/>
        <v>0</v>
      </c>
      <c r="AU19" s="6">
        <f t="shared" si="9"/>
        <v>0</v>
      </c>
      <c r="AV19" s="6">
        <f t="shared" si="10"/>
        <v>0</v>
      </c>
      <c r="AW19" s="6">
        <f t="shared" si="11"/>
        <v>0</v>
      </c>
      <c r="AX19" s="6">
        <f t="shared" si="12"/>
        <v>0</v>
      </c>
      <c r="AY19" s="7">
        <f t="shared" si="13"/>
        <v>0</v>
      </c>
      <c r="AZ19" s="7">
        <f t="shared" si="14"/>
        <v>0</v>
      </c>
      <c r="BA19" s="7" t="str">
        <f t="shared" si="15"/>
        <v/>
      </c>
      <c r="BB19" s="7">
        <f t="shared" si="16"/>
        <v>0</v>
      </c>
      <c r="BC19" s="7">
        <f t="shared" si="17"/>
        <v>0</v>
      </c>
      <c r="BD19" s="7" t="str">
        <f t="shared" si="18"/>
        <v/>
      </c>
      <c r="BE19" s="7">
        <f t="shared" si="19"/>
        <v>0</v>
      </c>
      <c r="BF19" s="7">
        <f t="shared" si="20"/>
        <v>0</v>
      </c>
      <c r="BG19" s="7">
        <f t="shared" si="21"/>
        <v>0</v>
      </c>
      <c r="BH19">
        <f t="shared" si="22"/>
        <v>0</v>
      </c>
      <c r="BI19">
        <f t="shared" si="23"/>
        <v>0</v>
      </c>
      <c r="BJ19">
        <f t="shared" si="24"/>
        <v>0</v>
      </c>
      <c r="BK19">
        <f t="shared" si="28"/>
        <v>0</v>
      </c>
      <c r="BL19">
        <f t="shared" si="29"/>
        <v>0</v>
      </c>
      <c r="BM19">
        <f t="shared" si="25"/>
        <v>0</v>
      </c>
      <c r="BN19" t="str">
        <f t="shared" si="26"/>
        <v>Bust</v>
      </c>
      <c r="BO19">
        <f t="shared" si="27"/>
        <v>0</v>
      </c>
    </row>
    <row r="20" spans="1:67" x14ac:dyDescent="0.25">
      <c r="A20" t="s">
        <v>327</v>
      </c>
      <c r="B20" t="s">
        <v>76</v>
      </c>
      <c r="C20" t="str">
        <f>INDEX('Draft Master List'!E:F,MATCH(A20,'Draft Master List'!E:E,0),2)</f>
        <v>532009</v>
      </c>
      <c r="D20">
        <f>INDEX('Draft Master List'!A:F,MATCH(A20,'Draft Master List'!E:E,0),1)</f>
        <v>2009</v>
      </c>
      <c r="E20" s="6">
        <f>SUMIFS('Rushing Data 2006-2015'!K:K,'Rushing Data 2006-2015'!D:D,'RB Stats'!C20,'Rushing Data 2006-2015'!A:A,'RB Stats'!D20)</f>
        <v>637</v>
      </c>
      <c r="F20" s="6">
        <f>SUMIFS('Rushing Data 2006-2015'!K:K,'Rushing Data 2006-2015'!D:D,'RB Stats'!C20,'Rushing Data 2006-2015'!A:A,'RB Stats'!D20+1)</f>
        <v>1080</v>
      </c>
      <c r="G20" s="6">
        <f>SUMIFS('Rushing Data 2006-2015'!K:K,'Rushing Data 2006-2015'!D:D,'RB Stats'!C20,'Rushing Data 2006-2015'!A:A,'RB Stats'!D20+2)</f>
        <v>1309</v>
      </c>
      <c r="H20" s="6">
        <f>SUMIFS('Rushing Data 2006-2015'!K:K,'Rushing Data 2006-2015'!D:D,'RB Stats'!C20,'Rushing Data 2006-2015'!A:A,'RB Stats'!D20+3)</f>
        <v>840</v>
      </c>
      <c r="I20" s="6">
        <f>SUMIFS('Rushing Data 2006-2015'!K:K,'Rushing Data 2006-2015'!D:D,'RB Stats'!C20,'Rushing Data 2006-2015'!A:A,'RB Stats'!D20+4)</f>
        <v>1607</v>
      </c>
      <c r="J20" s="6">
        <f>SUMIFS('Rushing Data 2006-2015'!J:J,'Rushing Data 2006-2015'!D:D,'RB Stats'!C20,'Rushing Data 2006-2015'!A:A,'RB Stats'!D20)</f>
        <v>155</v>
      </c>
      <c r="K20" s="6">
        <f>SUMIFS('Rushing Data 2006-2015'!J:J,'Rushing Data 2006-2015'!D:D,'RB Stats'!C20,'Rushing Data 2006-2015'!A:A,'RB Stats'!D20+1)</f>
        <v>207</v>
      </c>
      <c r="L20" s="6">
        <f>SUMIFS('Rushing Data 2006-2015'!J:J,'Rushing Data 2006-2015'!D:D,'RB Stats'!C20,'Rushing Data 2006-2015'!A:A,'RB Stats'!D20+2)</f>
        <v>273</v>
      </c>
      <c r="M20" s="6">
        <f>SUMIFS('Rushing Data 2006-2015'!J:J,'Rushing Data 2006-2015'!D:D,'RB Stats'!C20,'Rushing Data 2006-2015'!A:A,'RB Stats'!D20+3)</f>
        <v>200</v>
      </c>
      <c r="N20" s="6">
        <f>SUMIFS('Rushing Data 2006-2015'!J:J,'Rushing Data 2006-2015'!D:D,'RB Stats'!C20,'Rushing Data 2006-2015'!A:A,'RB Stats'!D20+4)</f>
        <v>314</v>
      </c>
      <c r="O20" s="7">
        <f t="shared" si="2"/>
        <v>4.1096774193548384</v>
      </c>
      <c r="P20" s="7">
        <f t="shared" si="3"/>
        <v>5.2173913043478262</v>
      </c>
      <c r="Q20" s="7">
        <f t="shared" si="4"/>
        <v>4.7948717948717947</v>
      </c>
      <c r="R20" s="7">
        <f t="shared" si="5"/>
        <v>4.2</v>
      </c>
      <c r="S20" s="7">
        <f t="shared" si="6"/>
        <v>5.1178343949044587</v>
      </c>
      <c r="T20" s="6">
        <f>SUMIFS('Rushing Data 2006-2015'!L:L,'Rushing Data 2006-2015'!D:D,'RB Stats'!C20,'Rushing Data 2006-2015'!A:A,'RB Stats'!D20)</f>
        <v>4</v>
      </c>
      <c r="U20" s="6">
        <f>SUMIFS('Rushing Data 2006-2015'!L:L,'Rushing Data 2006-2015'!D:D,'RB Stats'!C20,'Rushing Data 2006-2015'!A:A,'RB Stats'!D20+1)</f>
        <v>7</v>
      </c>
      <c r="V20" s="6">
        <f>SUMIFS('Rushing Data 2006-2015'!L:L,'Rushing Data 2006-2015'!D:D,'RB Stats'!C20,'Rushing Data 2006-2015'!A:A,'RB Stats'!D20+2)</f>
        <v>17</v>
      </c>
      <c r="W20" s="6">
        <f>SUMIFS('Rushing Data 2006-2015'!L:L,'Rushing Data 2006-2015'!D:D,'RB Stats'!C20,'Rushing Data 2006-2015'!A:A,'RB Stats'!D20+3)</f>
        <v>2</v>
      </c>
      <c r="X20" s="6">
        <f>SUMIFS('Rushing Data 2006-2015'!L:L,'Rushing Data 2006-2015'!D:D,'RB Stats'!C20,'Rushing Data 2006-2015'!A:A,'RB Stats'!D20+4)</f>
        <v>9</v>
      </c>
      <c r="Y20" s="6">
        <f>SUMIFS('Rushing Data 2006-2015'!AB:AB,'Rushing Data 2006-2015'!D:D,'RB Stats'!C20,'Rushing Data 2006-2015'!A:A,'RB Stats'!D20)</f>
        <v>2</v>
      </c>
      <c r="Z20" s="6">
        <f>SUMIFS('Rushing Data 2006-2015'!AB:AB,'Rushing Data 2006-2015'!D:D,'RB Stats'!C20,'Rushing Data 2006-2015'!A:A,'RB Stats'!D20+1)</f>
        <v>2</v>
      </c>
      <c r="AA20" s="6">
        <f>SUMIFS('Rushing Data 2006-2015'!AB:AB,'Rushing Data 2006-2015'!D:D,'RB Stats'!C20,'Rushing Data 2006-2015'!A:A,'RB Stats'!D20+2)</f>
        <v>1</v>
      </c>
      <c r="AB20" s="6">
        <f>SUMIFS('Rushing Data 2006-2015'!AB:AB,'Rushing Data 2006-2015'!D:D,'RB Stats'!C20,'Rushing Data 2006-2015'!A:A,'RB Stats'!D20+3)</f>
        <v>4</v>
      </c>
      <c r="AC20" s="6">
        <f>SUMIFS('Rushing Data 2006-2015'!AB:AB,'Rushing Data 2006-2015'!D:D,'RB Stats'!C20,'Rushing Data 2006-2015'!A:A,'RB Stats'!D20+4)</f>
        <v>1</v>
      </c>
      <c r="AD20" s="6">
        <f>SUMIFS('Rushing Data 2006-2015'!R:R,'Rushing Data 2006-2015'!D:D,'RB Stats'!C20,'Rushing Data 2006-2015'!A:A,'RB Stats'!D20)</f>
        <v>40</v>
      </c>
      <c r="AE20" s="6">
        <f>SUMIFS('Rushing Data 2006-2015'!R:R,'Rushing Data 2006-2015'!D:D,'RB Stats'!C20,'Rushing Data 2006-2015'!A:A,'RB Stats'!D20+1)</f>
        <v>78</v>
      </c>
      <c r="AF20" s="6">
        <f>SUMIFS('Rushing Data 2006-2015'!R:R,'Rushing Data 2006-2015'!D:D,'RB Stats'!C20,'Rushing Data 2006-2015'!A:A,'RB Stats'!D20+2)</f>
        <v>48</v>
      </c>
      <c r="AG20" s="6">
        <f>SUMIFS('Rushing Data 2006-2015'!R:R,'Rushing Data 2006-2015'!D:D,'RB Stats'!C20,'Rushing Data 2006-2015'!A:A,'RB Stats'!D20+3)</f>
        <v>54</v>
      </c>
      <c r="AH20" s="6">
        <f>SUMIFS('Rushing Data 2006-2015'!R:R,'Rushing Data 2006-2015'!D:D,'RB Stats'!C20,'Rushing Data 2006-2015'!A:A,'RB Stats'!D20+4)</f>
        <v>52</v>
      </c>
      <c r="AI20" s="6">
        <f>SUMIFS('Rushing Data 2006-2015'!S:S,'Rushing Data 2006-2015'!D:D,'RB Stats'!C20,'Rushing Data 2006-2015'!A:A,'RB Stats'!D20)</f>
        <v>308</v>
      </c>
      <c r="AJ20" s="6">
        <f>SUMIFS('Rushing Data 2006-2015'!S:S,'Rushing Data 2006-2015'!D:D,'RB Stats'!C20,'Rushing Data 2006-2015'!A:A,'RB Stats'!D20+1)</f>
        <v>592</v>
      </c>
      <c r="AK20" s="6">
        <f>SUMIFS('Rushing Data 2006-2015'!S:S,'Rushing Data 2006-2015'!D:D,'RB Stats'!C20,'Rushing Data 2006-2015'!A:A,'RB Stats'!D20+2)</f>
        <v>315</v>
      </c>
      <c r="AL20" s="6">
        <f>SUMIFS('Rushing Data 2006-2015'!S:S,'Rushing Data 2006-2015'!D:D,'RB Stats'!C20,'Rushing Data 2006-2015'!A:A,'RB Stats'!D20+3)</f>
        <v>373</v>
      </c>
      <c r="AM20" s="6">
        <f>SUMIFS('Rushing Data 2006-2015'!S:S,'Rushing Data 2006-2015'!D:D,'RB Stats'!C20,'Rushing Data 2006-2015'!A:A,'RB Stats'!D20+4)</f>
        <v>539</v>
      </c>
      <c r="AN20" s="6">
        <f>SUMIFS('Rushing Data 2006-2015'!U:U,'Rushing Data 2006-2015'!D:D,'RB Stats'!C20,'Rushing Data 2006-2015'!A:A,'RB Stats'!D20)</f>
        <v>0</v>
      </c>
      <c r="AO20" s="6">
        <f>SUMIFS('Rushing Data 2006-2015'!U:U,'Rushing Data 2006-2015'!D:D,'RB Stats'!C20,'Rushing Data 2006-2015'!A:A,'RB Stats'!D20+1)</f>
        <v>2</v>
      </c>
      <c r="AP20" s="6">
        <f>SUMIFS('Rushing Data 2006-2015'!U:U,'Rushing Data 2006-2015'!D:D,'RB Stats'!C20,'Rushing Data 2006-2015'!A:A,'RB Stats'!D20+2)</f>
        <v>3</v>
      </c>
      <c r="AQ20" s="6">
        <f>SUMIFS('Rushing Data 2006-2015'!U:U,'Rushing Data 2006-2015'!D:D,'RB Stats'!C20,'Rushing Data 2006-2015'!A:A,'RB Stats'!D41)</f>
        <v>0</v>
      </c>
      <c r="AR20" s="6">
        <f>SUMIFS('Rushing Data 2006-2015'!U:U,'Rushing Data 2006-2015'!D:D,'RB Stats'!C20,'Rushing Data 2006-2015'!A:A,'RB Stats'!D20+4)</f>
        <v>2</v>
      </c>
      <c r="AS20" s="6">
        <f t="shared" si="7"/>
        <v>114.5</v>
      </c>
      <c r="AT20" s="6">
        <f t="shared" si="8"/>
        <v>217.2</v>
      </c>
      <c r="AU20" s="6">
        <f t="shared" si="9"/>
        <v>280.39999999999998</v>
      </c>
      <c r="AV20" s="6">
        <f t="shared" si="10"/>
        <v>125.3</v>
      </c>
      <c r="AW20" s="6">
        <f t="shared" si="11"/>
        <v>278.59999999999997</v>
      </c>
      <c r="AX20" s="6">
        <f t="shared" si="12"/>
        <v>1015.9999999999998</v>
      </c>
      <c r="AY20" s="7">
        <f t="shared" si="13"/>
        <v>5473</v>
      </c>
      <c r="AZ20" s="7">
        <f t="shared" si="14"/>
        <v>1149</v>
      </c>
      <c r="BA20" s="7">
        <f t="shared" si="15"/>
        <v>4.763272410791993</v>
      </c>
      <c r="BB20" s="7">
        <f t="shared" si="16"/>
        <v>39</v>
      </c>
      <c r="BC20" s="7">
        <f t="shared" si="17"/>
        <v>10</v>
      </c>
      <c r="BD20" s="7">
        <f t="shared" si="18"/>
        <v>114.9</v>
      </c>
      <c r="BE20" s="7">
        <f t="shared" si="19"/>
        <v>272</v>
      </c>
      <c r="BF20" s="7">
        <f t="shared" si="20"/>
        <v>2127</v>
      </c>
      <c r="BG20" s="7">
        <f t="shared" si="21"/>
        <v>7</v>
      </c>
      <c r="BH20">
        <f t="shared" si="22"/>
        <v>0</v>
      </c>
      <c r="BI20">
        <f t="shared" si="23"/>
        <v>1</v>
      </c>
      <c r="BJ20">
        <f t="shared" si="24"/>
        <v>1</v>
      </c>
      <c r="BK20">
        <f t="shared" si="28"/>
        <v>0</v>
      </c>
      <c r="BL20">
        <f t="shared" si="29"/>
        <v>1</v>
      </c>
      <c r="BM20">
        <f t="shared" si="25"/>
        <v>3</v>
      </c>
      <c r="BN20" t="str">
        <f t="shared" si="26"/>
        <v>Pro Bowl</v>
      </c>
      <c r="BO20">
        <f t="shared" si="27"/>
        <v>1</v>
      </c>
    </row>
    <row r="21" spans="1:67" x14ac:dyDescent="0.25">
      <c r="A21" t="s">
        <v>328</v>
      </c>
      <c r="B21" t="s">
        <v>76</v>
      </c>
      <c r="C21" t="str">
        <f>INDEX('Draft Master List'!E:F,MATCH(A21,'Draft Master List'!E:E,0),2)</f>
        <v>652009</v>
      </c>
      <c r="D21">
        <f>INDEX('Draft Master List'!A:F,MATCH(A21,'Draft Master List'!E:E,0),1)</f>
        <v>2009</v>
      </c>
      <c r="E21" s="6">
        <f>SUMIFS('Rushing Data 2006-2015'!K:K,'Rushing Data 2006-2015'!D:D,'RB Stats'!C21,'Rushing Data 2006-2015'!A:A,'RB Stats'!D21)</f>
        <v>540</v>
      </c>
      <c r="F21" s="6">
        <f>SUMIFS('Rushing Data 2006-2015'!K:K,'Rushing Data 2006-2015'!D:D,'RB Stats'!C21,'Rushing Data 2006-2015'!A:A,'RB Stats'!D21+1)</f>
        <v>766</v>
      </c>
      <c r="G21" s="6">
        <f>SUMIFS('Rushing Data 2006-2015'!K:K,'Rushing Data 2006-2015'!D:D,'RB Stats'!C21,'Rushing Data 2006-2015'!A:A,'RB Stats'!D21+2)</f>
        <v>1054</v>
      </c>
      <c r="H21" s="6">
        <f>SUMIFS('Rushing Data 2006-2015'!K:K,'Rushing Data 2006-2015'!D:D,'RB Stats'!C21,'Rushing Data 2006-2015'!A:A,'RB Stats'!D21+3)</f>
        <v>1063</v>
      </c>
      <c r="I21" s="6">
        <f>SUMIFS('Rushing Data 2006-2015'!K:K,'Rushing Data 2006-2015'!D:D,'RB Stats'!C21,'Rushing Data 2006-2015'!A:A,'RB Stats'!D21+4)</f>
        <v>295</v>
      </c>
      <c r="J21" s="6">
        <f>SUMIFS('Rushing Data 2006-2015'!J:J,'Rushing Data 2006-2015'!D:D,'RB Stats'!C21,'Rushing Data 2006-2015'!A:A,'RB Stats'!D21)</f>
        <v>108</v>
      </c>
      <c r="K21" s="6">
        <f>SUMIFS('Rushing Data 2006-2015'!J:J,'Rushing Data 2006-2015'!D:D,'RB Stats'!C21,'Rushing Data 2006-2015'!A:A,'RB Stats'!D21+1)</f>
        <v>185</v>
      </c>
      <c r="L21" s="6">
        <f>SUMIFS('Rushing Data 2006-2015'!J:J,'Rushing Data 2006-2015'!D:D,'RB Stats'!C21,'Rushing Data 2006-2015'!A:A,'RB Stats'!D21+2)</f>
        <v>253</v>
      </c>
      <c r="M21" s="6">
        <f>SUMIFS('Rushing Data 2006-2015'!J:J,'Rushing Data 2006-2015'!D:D,'RB Stats'!C21,'Rushing Data 2006-2015'!A:A,'RB Stats'!D21+3)</f>
        <v>276</v>
      </c>
      <c r="N21" s="6">
        <f>SUMIFS('Rushing Data 2006-2015'!J:J,'Rushing Data 2006-2015'!D:D,'RB Stats'!C21,'Rushing Data 2006-2015'!A:A,'RB Stats'!D21+4)</f>
        <v>77</v>
      </c>
      <c r="O21" s="7">
        <f t="shared" si="2"/>
        <v>5</v>
      </c>
      <c r="P21" s="7">
        <f t="shared" si="3"/>
        <v>4.1405405405405409</v>
      </c>
      <c r="Q21" s="7">
        <f t="shared" si="4"/>
        <v>4.1660079051383399</v>
      </c>
      <c r="R21" s="7">
        <f t="shared" si="5"/>
        <v>3.8514492753623188</v>
      </c>
      <c r="S21" s="7">
        <f t="shared" si="6"/>
        <v>3.831168831168831</v>
      </c>
      <c r="T21" s="6">
        <f>SUMIFS('Rushing Data 2006-2015'!L:L,'Rushing Data 2006-2015'!D:D,'RB Stats'!C21,'Rushing Data 2006-2015'!A:A,'RB Stats'!D21)</f>
        <v>2</v>
      </c>
      <c r="U21" s="6">
        <f>SUMIFS('Rushing Data 2006-2015'!L:L,'Rushing Data 2006-2015'!D:D,'RB Stats'!C21,'Rushing Data 2006-2015'!A:A,'RB Stats'!D21+1)</f>
        <v>2</v>
      </c>
      <c r="V21" s="6">
        <f>SUMIFS('Rushing Data 2006-2015'!L:L,'Rushing Data 2006-2015'!D:D,'RB Stats'!C21,'Rushing Data 2006-2015'!A:A,'RB Stats'!D21+2)</f>
        <v>6</v>
      </c>
      <c r="W21" s="6">
        <f>SUMIFS('Rushing Data 2006-2015'!L:L,'Rushing Data 2006-2015'!D:D,'RB Stats'!C21,'Rushing Data 2006-2015'!A:A,'RB Stats'!D21+3)</f>
        <v>8</v>
      </c>
      <c r="X21" s="6">
        <f>SUMIFS('Rushing Data 2006-2015'!L:L,'Rushing Data 2006-2015'!D:D,'RB Stats'!C21,'Rushing Data 2006-2015'!A:A,'RB Stats'!D21+4)</f>
        <v>4</v>
      </c>
      <c r="Y21" s="6">
        <f>SUMIFS('Rushing Data 2006-2015'!AB:AB,'Rushing Data 2006-2015'!D:D,'RB Stats'!C21,'Rushing Data 2006-2015'!A:A,'RB Stats'!D21)</f>
        <v>3</v>
      </c>
      <c r="Z21" s="6">
        <f>SUMIFS('Rushing Data 2006-2015'!AB:AB,'Rushing Data 2006-2015'!D:D,'RB Stats'!C21,'Rushing Data 2006-2015'!A:A,'RB Stats'!D21+1)</f>
        <v>3</v>
      </c>
      <c r="AA21" s="6">
        <f>SUMIFS('Rushing Data 2006-2015'!AB:AB,'Rushing Data 2006-2015'!D:D,'RB Stats'!C21,'Rushing Data 2006-2015'!A:A,'RB Stats'!D21+2)</f>
        <v>1</v>
      </c>
      <c r="AB21" s="6">
        <f>SUMIFS('Rushing Data 2006-2015'!AB:AB,'Rushing Data 2006-2015'!D:D,'RB Stats'!C21,'Rushing Data 2006-2015'!A:A,'RB Stats'!D21+3)</f>
        <v>4</v>
      </c>
      <c r="AC21" s="6">
        <f>SUMIFS('Rushing Data 2006-2015'!AB:AB,'Rushing Data 2006-2015'!D:D,'RB Stats'!C21,'Rushing Data 2006-2015'!A:A,'RB Stats'!D21+4)</f>
        <v>0</v>
      </c>
      <c r="AD21" s="6">
        <f>SUMIFS('Rushing Data 2006-2015'!R:R,'Rushing Data 2006-2015'!D:D,'RB Stats'!C21,'Rushing Data 2006-2015'!A:A,'RB Stats'!D21)</f>
        <v>0</v>
      </c>
      <c r="AE21" s="6">
        <f>SUMIFS('Rushing Data 2006-2015'!R:R,'Rushing Data 2006-2015'!D:D,'RB Stats'!C21,'Rushing Data 2006-2015'!A:A,'RB Stats'!D21+1)</f>
        <v>16</v>
      </c>
      <c r="AF21" s="6">
        <f>SUMIFS('Rushing Data 2006-2015'!R:R,'Rushing Data 2006-2015'!D:D,'RB Stats'!C21,'Rushing Data 2006-2015'!A:A,'RB Stats'!D21+2)</f>
        <v>30</v>
      </c>
      <c r="AG21" s="6">
        <f>SUMIFS('Rushing Data 2006-2015'!R:R,'Rushing Data 2006-2015'!D:D,'RB Stats'!C21,'Rushing Data 2006-2015'!A:A,'RB Stats'!D21+3)</f>
        <v>19</v>
      </c>
      <c r="AH21" s="6">
        <f>SUMIFS('Rushing Data 2006-2015'!R:R,'Rushing Data 2006-2015'!D:D,'RB Stats'!C21,'Rushing Data 2006-2015'!A:A,'RB Stats'!D21+4)</f>
        <v>6</v>
      </c>
      <c r="AI21" s="6">
        <f>SUMIFS('Rushing Data 2006-2015'!S:S,'Rushing Data 2006-2015'!D:D,'RB Stats'!C21,'Rushing Data 2006-2015'!A:A,'RB Stats'!D21)</f>
        <v>0</v>
      </c>
      <c r="AJ21" s="6">
        <f>SUMIFS('Rushing Data 2006-2015'!S:S,'Rushing Data 2006-2015'!D:D,'RB Stats'!C21,'Rushing Data 2006-2015'!A:A,'RB Stats'!D21+1)</f>
        <v>120</v>
      </c>
      <c r="AK21" s="6">
        <f>SUMIFS('Rushing Data 2006-2015'!S:S,'Rushing Data 2006-2015'!D:D,'RB Stats'!C21,'Rushing Data 2006-2015'!A:A,'RB Stats'!D21+2)</f>
        <v>211</v>
      </c>
      <c r="AL21" s="6">
        <f>SUMIFS('Rushing Data 2006-2015'!S:S,'Rushing Data 2006-2015'!D:D,'RB Stats'!C21,'Rushing Data 2006-2015'!A:A,'RB Stats'!D21+3)</f>
        <v>151</v>
      </c>
      <c r="AM21" s="6">
        <f>SUMIFS('Rushing Data 2006-2015'!S:S,'Rushing Data 2006-2015'!D:D,'RB Stats'!C21,'Rushing Data 2006-2015'!A:A,'RB Stats'!D21+4)</f>
        <v>39</v>
      </c>
      <c r="AN21" s="6">
        <f>SUMIFS('Rushing Data 2006-2015'!U:U,'Rushing Data 2006-2015'!D:D,'RB Stats'!C21,'Rushing Data 2006-2015'!A:A,'RB Stats'!D21)</f>
        <v>0</v>
      </c>
      <c r="AO21" s="6">
        <f>SUMIFS('Rushing Data 2006-2015'!U:U,'Rushing Data 2006-2015'!D:D,'RB Stats'!C21,'Rushing Data 2006-2015'!A:A,'RB Stats'!D21+1)</f>
        <v>0</v>
      </c>
      <c r="AP21" s="6">
        <f>SUMIFS('Rushing Data 2006-2015'!U:U,'Rushing Data 2006-2015'!D:D,'RB Stats'!C21,'Rushing Data 2006-2015'!A:A,'RB Stats'!D21+2)</f>
        <v>0</v>
      </c>
      <c r="AQ21" s="6">
        <f>SUMIFS('Rushing Data 2006-2015'!U:U,'Rushing Data 2006-2015'!D:D,'RB Stats'!C21,'Rushing Data 2006-2015'!A:A,'RB Stats'!D42)</f>
        <v>0</v>
      </c>
      <c r="AR21" s="6">
        <f>SUMIFS('Rushing Data 2006-2015'!U:U,'Rushing Data 2006-2015'!D:D,'RB Stats'!C21,'Rushing Data 2006-2015'!A:A,'RB Stats'!D21+4)</f>
        <v>0</v>
      </c>
      <c r="AS21" s="6">
        <f t="shared" si="7"/>
        <v>60</v>
      </c>
      <c r="AT21" s="6">
        <f t="shared" si="8"/>
        <v>94.6</v>
      </c>
      <c r="AU21" s="6">
        <f t="shared" si="9"/>
        <v>160.5</v>
      </c>
      <c r="AV21" s="6">
        <f t="shared" si="10"/>
        <v>161.4</v>
      </c>
      <c r="AW21" s="6">
        <f t="shared" si="11"/>
        <v>57.4</v>
      </c>
      <c r="AX21" s="6">
        <f t="shared" si="12"/>
        <v>533.9</v>
      </c>
      <c r="AY21" s="7">
        <f t="shared" si="13"/>
        <v>3718</v>
      </c>
      <c r="AZ21" s="7">
        <f t="shared" si="14"/>
        <v>899</v>
      </c>
      <c r="BA21" s="7">
        <f t="shared" si="15"/>
        <v>4.1357063403781984</v>
      </c>
      <c r="BB21" s="7">
        <f t="shared" si="16"/>
        <v>22</v>
      </c>
      <c r="BC21" s="7">
        <f t="shared" si="17"/>
        <v>11</v>
      </c>
      <c r="BD21" s="7">
        <f t="shared" si="18"/>
        <v>81.727272727272734</v>
      </c>
      <c r="BE21" s="7">
        <f t="shared" si="19"/>
        <v>71</v>
      </c>
      <c r="BF21" s="7">
        <f t="shared" si="20"/>
        <v>521</v>
      </c>
      <c r="BG21" s="7">
        <f t="shared" si="21"/>
        <v>0</v>
      </c>
      <c r="BH21">
        <f t="shared" si="22"/>
        <v>0</v>
      </c>
      <c r="BI21">
        <f t="shared" si="23"/>
        <v>0</v>
      </c>
      <c r="BJ21">
        <f t="shared" si="24"/>
        <v>0</v>
      </c>
      <c r="BK21">
        <f t="shared" si="28"/>
        <v>0</v>
      </c>
      <c r="BL21">
        <f t="shared" si="29"/>
        <v>0</v>
      </c>
      <c r="BM21">
        <f t="shared" si="25"/>
        <v>0</v>
      </c>
      <c r="BN21" t="str">
        <f t="shared" si="26"/>
        <v>Bust</v>
      </c>
      <c r="BO21">
        <f t="shared" si="27"/>
        <v>0</v>
      </c>
    </row>
    <row r="22" spans="1:67" x14ac:dyDescent="0.25">
      <c r="A22" t="s">
        <v>329</v>
      </c>
      <c r="B22" t="s">
        <v>76</v>
      </c>
      <c r="C22" t="str">
        <f>INDEX('Draft Master List'!E:F,MATCH(A22,'Draft Master List'!E:E,0),2)</f>
        <v>742009</v>
      </c>
      <c r="D22">
        <f>INDEX('Draft Master List'!A:F,MATCH(A22,'Draft Master List'!E:E,0),1)</f>
        <v>2009</v>
      </c>
      <c r="E22" s="6">
        <f>SUMIFS('Rushing Data 2006-2015'!K:K,'Rushing Data 2006-2015'!D:D,'RB Stats'!C22,'Rushing Data 2006-2015'!A:A,'RB Stats'!D22)</f>
        <v>226</v>
      </c>
      <c r="F22" s="6">
        <f>SUMIFS('Rushing Data 2006-2015'!K:K,'Rushing Data 2006-2015'!D:D,'RB Stats'!C22,'Rushing Data 2006-2015'!A:A,'RB Stats'!D22+1)</f>
        <v>0</v>
      </c>
      <c r="G22" s="6">
        <f>SUMIFS('Rushing Data 2006-2015'!K:K,'Rushing Data 2006-2015'!D:D,'RB Stats'!C22,'Rushing Data 2006-2015'!A:A,'RB Stats'!D22+2)</f>
        <v>0</v>
      </c>
      <c r="H22" s="6">
        <f>SUMIFS('Rushing Data 2006-2015'!K:K,'Rushing Data 2006-2015'!D:D,'RB Stats'!C22,'Rushing Data 2006-2015'!A:A,'RB Stats'!D22+3)</f>
        <v>0</v>
      </c>
      <c r="I22" s="6">
        <f>SUMIFS('Rushing Data 2006-2015'!K:K,'Rushing Data 2006-2015'!D:D,'RB Stats'!C22,'Rushing Data 2006-2015'!A:A,'RB Stats'!D22+4)</f>
        <v>0</v>
      </c>
      <c r="J22" s="6">
        <f>SUMIFS('Rushing Data 2006-2015'!J:J,'Rushing Data 2006-2015'!D:D,'RB Stats'!C22,'Rushing Data 2006-2015'!A:A,'RB Stats'!D22)</f>
        <v>83</v>
      </c>
      <c r="K22" s="6">
        <f>SUMIFS('Rushing Data 2006-2015'!J:J,'Rushing Data 2006-2015'!D:D,'RB Stats'!C22,'Rushing Data 2006-2015'!A:A,'RB Stats'!D22+1)</f>
        <v>0</v>
      </c>
      <c r="L22" s="6">
        <f>SUMIFS('Rushing Data 2006-2015'!J:J,'Rushing Data 2006-2015'!D:D,'RB Stats'!C22,'Rushing Data 2006-2015'!A:A,'RB Stats'!D22+2)</f>
        <v>0</v>
      </c>
      <c r="M22" s="6">
        <f>SUMIFS('Rushing Data 2006-2015'!J:J,'Rushing Data 2006-2015'!D:D,'RB Stats'!C22,'Rushing Data 2006-2015'!A:A,'RB Stats'!D22+3)</f>
        <v>0</v>
      </c>
      <c r="N22" s="6">
        <f>SUMIFS('Rushing Data 2006-2015'!J:J,'Rushing Data 2006-2015'!D:D,'RB Stats'!C22,'Rushing Data 2006-2015'!A:A,'RB Stats'!D22+4)</f>
        <v>0</v>
      </c>
      <c r="O22" s="7">
        <f t="shared" si="2"/>
        <v>2.7228915662650603</v>
      </c>
      <c r="P22" s="7" t="str">
        <f t="shared" si="3"/>
        <v/>
      </c>
      <c r="Q22" s="7" t="str">
        <f t="shared" si="4"/>
        <v/>
      </c>
      <c r="R22" s="7" t="str">
        <f t="shared" si="5"/>
        <v/>
      </c>
      <c r="S22" s="7" t="str">
        <f t="shared" si="6"/>
        <v/>
      </c>
      <c r="T22" s="6">
        <f>SUMIFS('Rushing Data 2006-2015'!L:L,'Rushing Data 2006-2015'!D:D,'RB Stats'!C22,'Rushing Data 2006-2015'!A:A,'RB Stats'!D22)</f>
        <v>1</v>
      </c>
      <c r="U22" s="6">
        <f>SUMIFS('Rushing Data 2006-2015'!L:L,'Rushing Data 2006-2015'!D:D,'RB Stats'!C22,'Rushing Data 2006-2015'!A:A,'RB Stats'!D22+1)</f>
        <v>0</v>
      </c>
      <c r="V22" s="6">
        <f>SUMIFS('Rushing Data 2006-2015'!L:L,'Rushing Data 2006-2015'!D:D,'RB Stats'!C22,'Rushing Data 2006-2015'!A:A,'RB Stats'!D22+2)</f>
        <v>0</v>
      </c>
      <c r="W22" s="6">
        <f>SUMIFS('Rushing Data 2006-2015'!L:L,'Rushing Data 2006-2015'!D:D,'RB Stats'!C22,'Rushing Data 2006-2015'!A:A,'RB Stats'!D22+3)</f>
        <v>0</v>
      </c>
      <c r="X22" s="6">
        <f>SUMIFS('Rushing Data 2006-2015'!L:L,'Rushing Data 2006-2015'!D:D,'RB Stats'!C22,'Rushing Data 2006-2015'!A:A,'RB Stats'!D22+4)</f>
        <v>0</v>
      </c>
      <c r="Y22" s="6">
        <f>SUMIFS('Rushing Data 2006-2015'!AB:AB,'Rushing Data 2006-2015'!D:D,'RB Stats'!C22,'Rushing Data 2006-2015'!A:A,'RB Stats'!D22)</f>
        <v>0</v>
      </c>
      <c r="Z22" s="6">
        <f>SUMIFS('Rushing Data 2006-2015'!AB:AB,'Rushing Data 2006-2015'!D:D,'RB Stats'!C22,'Rushing Data 2006-2015'!A:A,'RB Stats'!D22+1)</f>
        <v>0</v>
      </c>
      <c r="AA22" s="6">
        <f>SUMIFS('Rushing Data 2006-2015'!AB:AB,'Rushing Data 2006-2015'!D:D,'RB Stats'!C22,'Rushing Data 2006-2015'!A:A,'RB Stats'!D22+2)</f>
        <v>0</v>
      </c>
      <c r="AB22" s="6">
        <f>SUMIFS('Rushing Data 2006-2015'!AB:AB,'Rushing Data 2006-2015'!D:D,'RB Stats'!C22,'Rushing Data 2006-2015'!A:A,'RB Stats'!D22+3)</f>
        <v>0</v>
      </c>
      <c r="AC22" s="6">
        <f>SUMIFS('Rushing Data 2006-2015'!AB:AB,'Rushing Data 2006-2015'!D:D,'RB Stats'!C22,'Rushing Data 2006-2015'!A:A,'RB Stats'!D22+4)</f>
        <v>0</v>
      </c>
      <c r="AD22" s="6">
        <f>SUMIFS('Rushing Data 2006-2015'!R:R,'Rushing Data 2006-2015'!D:D,'RB Stats'!C22,'Rushing Data 2006-2015'!A:A,'RB Stats'!D22)</f>
        <v>11</v>
      </c>
      <c r="AE22" s="6">
        <f>SUMIFS('Rushing Data 2006-2015'!R:R,'Rushing Data 2006-2015'!D:D,'RB Stats'!C22,'Rushing Data 2006-2015'!A:A,'RB Stats'!D22+1)</f>
        <v>0</v>
      </c>
      <c r="AF22" s="6">
        <f>SUMIFS('Rushing Data 2006-2015'!R:R,'Rushing Data 2006-2015'!D:D,'RB Stats'!C22,'Rushing Data 2006-2015'!A:A,'RB Stats'!D22+2)</f>
        <v>0</v>
      </c>
      <c r="AG22" s="6">
        <f>SUMIFS('Rushing Data 2006-2015'!R:R,'Rushing Data 2006-2015'!D:D,'RB Stats'!C22,'Rushing Data 2006-2015'!A:A,'RB Stats'!D22+3)</f>
        <v>0</v>
      </c>
      <c r="AH22" s="6">
        <f>SUMIFS('Rushing Data 2006-2015'!R:R,'Rushing Data 2006-2015'!D:D,'RB Stats'!C22,'Rushing Data 2006-2015'!A:A,'RB Stats'!D22+4)</f>
        <v>0</v>
      </c>
      <c r="AI22" s="6">
        <f>SUMIFS('Rushing Data 2006-2015'!S:S,'Rushing Data 2006-2015'!D:D,'RB Stats'!C22,'Rushing Data 2006-2015'!A:A,'RB Stats'!D22)</f>
        <v>76</v>
      </c>
      <c r="AJ22" s="6">
        <f>SUMIFS('Rushing Data 2006-2015'!S:S,'Rushing Data 2006-2015'!D:D,'RB Stats'!C22,'Rushing Data 2006-2015'!A:A,'RB Stats'!D22+1)</f>
        <v>0</v>
      </c>
      <c r="AK22" s="6">
        <f>SUMIFS('Rushing Data 2006-2015'!S:S,'Rushing Data 2006-2015'!D:D,'RB Stats'!C22,'Rushing Data 2006-2015'!A:A,'RB Stats'!D22+2)</f>
        <v>0</v>
      </c>
      <c r="AL22" s="6">
        <f>SUMIFS('Rushing Data 2006-2015'!S:S,'Rushing Data 2006-2015'!D:D,'RB Stats'!C22,'Rushing Data 2006-2015'!A:A,'RB Stats'!D22+3)</f>
        <v>0</v>
      </c>
      <c r="AM22" s="6">
        <f>SUMIFS('Rushing Data 2006-2015'!S:S,'Rushing Data 2006-2015'!D:D,'RB Stats'!C22,'Rushing Data 2006-2015'!A:A,'RB Stats'!D22+4)</f>
        <v>0</v>
      </c>
      <c r="AN22" s="6">
        <f>SUMIFS('Rushing Data 2006-2015'!U:U,'Rushing Data 2006-2015'!D:D,'RB Stats'!C22,'Rushing Data 2006-2015'!A:A,'RB Stats'!D22)</f>
        <v>0</v>
      </c>
      <c r="AO22" s="6">
        <f>SUMIFS('Rushing Data 2006-2015'!U:U,'Rushing Data 2006-2015'!D:D,'RB Stats'!C22,'Rushing Data 2006-2015'!A:A,'RB Stats'!D22+1)</f>
        <v>0</v>
      </c>
      <c r="AP22" s="6">
        <f>SUMIFS('Rushing Data 2006-2015'!U:U,'Rushing Data 2006-2015'!D:D,'RB Stats'!C22,'Rushing Data 2006-2015'!A:A,'RB Stats'!D22+2)</f>
        <v>0</v>
      </c>
      <c r="AQ22" s="6">
        <f>SUMIFS('Rushing Data 2006-2015'!U:U,'Rushing Data 2006-2015'!D:D,'RB Stats'!C22,'Rushing Data 2006-2015'!A:A,'RB Stats'!D43)</f>
        <v>0</v>
      </c>
      <c r="AR22" s="6">
        <f>SUMIFS('Rushing Data 2006-2015'!U:U,'Rushing Data 2006-2015'!D:D,'RB Stats'!C22,'Rushing Data 2006-2015'!A:A,'RB Stats'!D22+4)</f>
        <v>0</v>
      </c>
      <c r="AS22" s="6">
        <f t="shared" si="7"/>
        <v>36.200000000000003</v>
      </c>
      <c r="AT22" s="6">
        <f t="shared" si="8"/>
        <v>0</v>
      </c>
      <c r="AU22" s="6">
        <f t="shared" si="9"/>
        <v>0</v>
      </c>
      <c r="AV22" s="6">
        <f t="shared" si="10"/>
        <v>0</v>
      </c>
      <c r="AW22" s="6">
        <f t="shared" si="11"/>
        <v>0</v>
      </c>
      <c r="AX22" s="6">
        <f t="shared" si="12"/>
        <v>36.200000000000003</v>
      </c>
      <c r="AY22" s="7">
        <f t="shared" si="13"/>
        <v>226</v>
      </c>
      <c r="AZ22" s="7">
        <f t="shared" si="14"/>
        <v>83</v>
      </c>
      <c r="BA22" s="7">
        <f t="shared" si="15"/>
        <v>2.7228915662650603</v>
      </c>
      <c r="BB22" s="7">
        <f t="shared" si="16"/>
        <v>1</v>
      </c>
      <c r="BC22" s="7">
        <f t="shared" si="17"/>
        <v>0</v>
      </c>
      <c r="BD22" s="7" t="str">
        <f t="shared" si="18"/>
        <v/>
      </c>
      <c r="BE22" s="7">
        <f t="shared" si="19"/>
        <v>11</v>
      </c>
      <c r="BF22" s="7">
        <f t="shared" si="20"/>
        <v>76</v>
      </c>
      <c r="BG22" s="7">
        <f t="shared" si="21"/>
        <v>0</v>
      </c>
      <c r="BH22">
        <f t="shared" si="22"/>
        <v>0</v>
      </c>
      <c r="BI22">
        <f t="shared" si="23"/>
        <v>0</v>
      </c>
      <c r="BJ22">
        <f t="shared" si="24"/>
        <v>0</v>
      </c>
      <c r="BK22">
        <f t="shared" si="28"/>
        <v>0</v>
      </c>
      <c r="BL22">
        <f t="shared" si="29"/>
        <v>0</v>
      </c>
      <c r="BM22">
        <f t="shared" si="25"/>
        <v>0</v>
      </c>
      <c r="BN22" t="str">
        <f t="shared" si="26"/>
        <v>Bust</v>
      </c>
      <c r="BO22">
        <f t="shared" si="27"/>
        <v>0</v>
      </c>
    </row>
    <row r="23" spans="1:67" x14ac:dyDescent="0.25">
      <c r="A23" t="s">
        <v>338</v>
      </c>
      <c r="B23" t="s">
        <v>76</v>
      </c>
      <c r="C23" t="str">
        <f>INDEX('Draft Master List'!E:F,MATCH(A23,'Draft Master List'!E:E,0),2)</f>
        <v>1112009</v>
      </c>
      <c r="D23">
        <f>INDEX('Draft Master List'!A:F,MATCH(A23,'Draft Master List'!E:E,0),1)</f>
        <v>2009</v>
      </c>
      <c r="E23" s="6">
        <f>SUMIFS('Rushing Data 2006-2015'!K:K,'Rushing Data 2006-2015'!D:D,'RB Stats'!C23,'Rushing Data 2006-2015'!A:A,'RB Stats'!D23)</f>
        <v>49</v>
      </c>
      <c r="F23" s="6">
        <f>SUMIFS('Rushing Data 2006-2015'!K:K,'Rushing Data 2006-2015'!D:D,'RB Stats'!C23,'Rushing Data 2006-2015'!A:A,'RB Stats'!D23+1)</f>
        <v>452</v>
      </c>
      <c r="G23" s="6">
        <f>SUMIFS('Rushing Data 2006-2015'!K:K,'Rushing Data 2006-2015'!D:D,'RB Stats'!C23,'Rushing Data 2006-2015'!A:A,'RB Stats'!D23+2)</f>
        <v>0</v>
      </c>
      <c r="H23" s="6">
        <f>SUMIFS('Rushing Data 2006-2015'!K:K,'Rushing Data 2006-2015'!D:D,'RB Stats'!C23,'Rushing Data 2006-2015'!A:A,'RB Stats'!D23+3)</f>
        <v>221</v>
      </c>
      <c r="I23" s="6">
        <f>SUMIFS('Rushing Data 2006-2015'!K:K,'Rushing Data 2006-2015'!D:D,'RB Stats'!C23,'Rushing Data 2006-2015'!A:A,'RB Stats'!D23+4)</f>
        <v>61</v>
      </c>
      <c r="J23" s="6">
        <f>SUMIFS('Rushing Data 2006-2015'!J:J,'Rushing Data 2006-2015'!D:D,'RB Stats'!C23,'Rushing Data 2006-2015'!A:A,'RB Stats'!D23)</f>
        <v>22</v>
      </c>
      <c r="K23" s="6">
        <f>SUMIFS('Rushing Data 2006-2015'!J:J,'Rushing Data 2006-2015'!D:D,'RB Stats'!C23,'Rushing Data 2006-2015'!A:A,'RB Stats'!D23+1)</f>
        <v>103</v>
      </c>
      <c r="L23" s="6">
        <f>SUMIFS('Rushing Data 2006-2015'!J:J,'Rushing Data 2006-2015'!D:D,'RB Stats'!C23,'Rushing Data 2006-2015'!A:A,'RB Stats'!D23+2)</f>
        <v>0</v>
      </c>
      <c r="M23" s="6">
        <f>SUMIFS('Rushing Data 2006-2015'!J:J,'Rushing Data 2006-2015'!D:D,'RB Stats'!C23,'Rushing Data 2006-2015'!A:A,'RB Stats'!D23+3)</f>
        <v>35</v>
      </c>
      <c r="N23" s="6">
        <f>SUMIFS('Rushing Data 2006-2015'!J:J,'Rushing Data 2006-2015'!D:D,'RB Stats'!C23,'Rushing Data 2006-2015'!A:A,'RB Stats'!D23+4)</f>
        <v>7</v>
      </c>
      <c r="O23" s="7">
        <f t="shared" si="2"/>
        <v>2.2272727272727271</v>
      </c>
      <c r="P23" s="7">
        <f t="shared" si="3"/>
        <v>4.3883495145631066</v>
      </c>
      <c r="Q23" s="7" t="str">
        <f t="shared" si="4"/>
        <v/>
      </c>
      <c r="R23" s="7">
        <f t="shared" si="5"/>
        <v>6.3142857142857141</v>
      </c>
      <c r="S23" s="7">
        <f t="shared" si="6"/>
        <v>8.7142857142857135</v>
      </c>
      <c r="T23" s="6">
        <f>SUMIFS('Rushing Data 2006-2015'!L:L,'Rushing Data 2006-2015'!D:D,'RB Stats'!C23,'Rushing Data 2006-2015'!A:A,'RB Stats'!D23)</f>
        <v>0</v>
      </c>
      <c r="U23" s="6">
        <f>SUMIFS('Rushing Data 2006-2015'!L:L,'Rushing Data 2006-2015'!D:D,'RB Stats'!C23,'Rushing Data 2006-2015'!A:A,'RB Stats'!D23+1)</f>
        <v>3</v>
      </c>
      <c r="V23" s="6">
        <f>SUMIFS('Rushing Data 2006-2015'!L:L,'Rushing Data 2006-2015'!D:D,'RB Stats'!C23,'Rushing Data 2006-2015'!A:A,'RB Stats'!D23+2)</f>
        <v>0</v>
      </c>
      <c r="W23" s="6">
        <f>SUMIFS('Rushing Data 2006-2015'!L:L,'Rushing Data 2006-2015'!D:D,'RB Stats'!C23,'Rushing Data 2006-2015'!A:A,'RB Stats'!D23+3)</f>
        <v>0</v>
      </c>
      <c r="X23" s="6">
        <f>SUMIFS('Rushing Data 2006-2015'!L:L,'Rushing Data 2006-2015'!D:D,'RB Stats'!C23,'Rushing Data 2006-2015'!A:A,'RB Stats'!D23+4)</f>
        <v>0</v>
      </c>
      <c r="Y23" s="6">
        <f>SUMIFS('Rushing Data 2006-2015'!AB:AB,'Rushing Data 2006-2015'!D:D,'RB Stats'!C23,'Rushing Data 2006-2015'!A:A,'RB Stats'!D23)</f>
        <v>1</v>
      </c>
      <c r="Z23" s="6">
        <f>SUMIFS('Rushing Data 2006-2015'!AB:AB,'Rushing Data 2006-2015'!D:D,'RB Stats'!C23,'Rushing Data 2006-2015'!A:A,'RB Stats'!D23+1)</f>
        <v>5</v>
      </c>
      <c r="AA23" s="6">
        <f>SUMIFS('Rushing Data 2006-2015'!AB:AB,'Rushing Data 2006-2015'!D:D,'RB Stats'!C23,'Rushing Data 2006-2015'!A:A,'RB Stats'!D23+2)</f>
        <v>0</v>
      </c>
      <c r="AB23" s="6">
        <f>SUMIFS('Rushing Data 2006-2015'!AB:AB,'Rushing Data 2006-2015'!D:D,'RB Stats'!C23,'Rushing Data 2006-2015'!A:A,'RB Stats'!D23+3)</f>
        <v>0</v>
      </c>
      <c r="AC23" s="6">
        <f>SUMIFS('Rushing Data 2006-2015'!AB:AB,'Rushing Data 2006-2015'!D:D,'RB Stats'!C23,'Rushing Data 2006-2015'!A:A,'RB Stats'!D23+4)</f>
        <v>0</v>
      </c>
      <c r="AD23" s="6">
        <f>SUMIFS('Rushing Data 2006-2015'!R:R,'Rushing Data 2006-2015'!D:D,'RB Stats'!C23,'Rushing Data 2006-2015'!A:A,'RB Stats'!D23)</f>
        <v>2</v>
      </c>
      <c r="AE23" s="6">
        <f>SUMIFS('Rushing Data 2006-2015'!R:R,'Rushing Data 2006-2015'!D:D,'RB Stats'!C23,'Rushing Data 2006-2015'!A:A,'RB Stats'!D23+1)</f>
        <v>40</v>
      </c>
      <c r="AF23" s="6">
        <f>SUMIFS('Rushing Data 2006-2015'!R:R,'Rushing Data 2006-2015'!D:D,'RB Stats'!C23,'Rushing Data 2006-2015'!A:A,'RB Stats'!D23+2)</f>
        <v>0</v>
      </c>
      <c r="AG23" s="6">
        <f>SUMIFS('Rushing Data 2006-2015'!R:R,'Rushing Data 2006-2015'!D:D,'RB Stats'!C23,'Rushing Data 2006-2015'!A:A,'RB Stats'!D23+3)</f>
        <v>16</v>
      </c>
      <c r="AH23" s="6">
        <f>SUMIFS('Rushing Data 2006-2015'!R:R,'Rushing Data 2006-2015'!D:D,'RB Stats'!C23,'Rushing Data 2006-2015'!A:A,'RB Stats'!D23+4)</f>
        <v>2</v>
      </c>
      <c r="AI23" s="6">
        <f>SUMIFS('Rushing Data 2006-2015'!S:S,'Rushing Data 2006-2015'!D:D,'RB Stats'!C23,'Rushing Data 2006-2015'!A:A,'RB Stats'!D23)</f>
        <v>15</v>
      </c>
      <c r="AJ23" s="6">
        <f>SUMIFS('Rushing Data 2006-2015'!S:S,'Rushing Data 2006-2015'!D:D,'RB Stats'!C23,'Rushing Data 2006-2015'!A:A,'RB Stats'!D23+1)</f>
        <v>310</v>
      </c>
      <c r="AK23" s="6">
        <f>SUMIFS('Rushing Data 2006-2015'!S:S,'Rushing Data 2006-2015'!D:D,'RB Stats'!C23,'Rushing Data 2006-2015'!A:A,'RB Stats'!D23+2)</f>
        <v>0</v>
      </c>
      <c r="AL23" s="6">
        <f>SUMIFS('Rushing Data 2006-2015'!S:S,'Rushing Data 2006-2015'!D:D,'RB Stats'!C23,'Rushing Data 2006-2015'!A:A,'RB Stats'!D23+3)</f>
        <v>195</v>
      </c>
      <c r="AM23" s="6">
        <f>SUMIFS('Rushing Data 2006-2015'!S:S,'Rushing Data 2006-2015'!D:D,'RB Stats'!C23,'Rushing Data 2006-2015'!A:A,'RB Stats'!D23+4)</f>
        <v>19</v>
      </c>
      <c r="AN23" s="6">
        <f>SUMIFS('Rushing Data 2006-2015'!U:U,'Rushing Data 2006-2015'!D:D,'RB Stats'!C23,'Rushing Data 2006-2015'!A:A,'RB Stats'!D23)</f>
        <v>0</v>
      </c>
      <c r="AO23" s="6">
        <f>SUMIFS('Rushing Data 2006-2015'!U:U,'Rushing Data 2006-2015'!D:D,'RB Stats'!C23,'Rushing Data 2006-2015'!A:A,'RB Stats'!D23+1)</f>
        <v>0</v>
      </c>
      <c r="AP23" s="6">
        <f>SUMIFS('Rushing Data 2006-2015'!U:U,'Rushing Data 2006-2015'!D:D,'RB Stats'!C23,'Rushing Data 2006-2015'!A:A,'RB Stats'!D23+2)</f>
        <v>0</v>
      </c>
      <c r="AQ23" s="6">
        <f>SUMIFS('Rushing Data 2006-2015'!U:U,'Rushing Data 2006-2015'!D:D,'RB Stats'!C23,'Rushing Data 2006-2015'!A:A,'RB Stats'!D44)</f>
        <v>0</v>
      </c>
      <c r="AR23" s="6">
        <f>SUMIFS('Rushing Data 2006-2015'!U:U,'Rushing Data 2006-2015'!D:D,'RB Stats'!C23,'Rushing Data 2006-2015'!A:A,'RB Stats'!D23+4)</f>
        <v>0</v>
      </c>
      <c r="AS23" s="6">
        <f t="shared" si="7"/>
        <v>4.4000000000000004</v>
      </c>
      <c r="AT23" s="6">
        <f t="shared" si="8"/>
        <v>84.2</v>
      </c>
      <c r="AU23" s="6">
        <f t="shared" si="9"/>
        <v>0</v>
      </c>
      <c r="AV23" s="6">
        <f t="shared" si="10"/>
        <v>41.6</v>
      </c>
      <c r="AW23" s="6">
        <f t="shared" si="11"/>
        <v>8</v>
      </c>
      <c r="AX23" s="6">
        <f t="shared" si="12"/>
        <v>138.20000000000002</v>
      </c>
      <c r="AY23" s="7">
        <f t="shared" si="13"/>
        <v>783</v>
      </c>
      <c r="AZ23" s="7">
        <f t="shared" si="14"/>
        <v>167</v>
      </c>
      <c r="BA23" s="7">
        <f t="shared" si="15"/>
        <v>4.6886227544910177</v>
      </c>
      <c r="BB23" s="7">
        <f t="shared" si="16"/>
        <v>3</v>
      </c>
      <c r="BC23" s="7">
        <f t="shared" si="17"/>
        <v>6</v>
      </c>
      <c r="BD23" s="7">
        <f t="shared" si="18"/>
        <v>27.833333333333332</v>
      </c>
      <c r="BE23" s="7">
        <f t="shared" si="19"/>
        <v>60</v>
      </c>
      <c r="BF23" s="7">
        <f t="shared" si="20"/>
        <v>539</v>
      </c>
      <c r="BG23" s="7">
        <f t="shared" si="21"/>
        <v>0</v>
      </c>
      <c r="BH23">
        <f t="shared" si="22"/>
        <v>0</v>
      </c>
      <c r="BI23">
        <f t="shared" si="23"/>
        <v>0</v>
      </c>
      <c r="BJ23">
        <f t="shared" si="24"/>
        <v>0</v>
      </c>
      <c r="BK23">
        <f t="shared" si="28"/>
        <v>0</v>
      </c>
      <c r="BL23">
        <f t="shared" si="29"/>
        <v>0</v>
      </c>
      <c r="BM23">
        <f t="shared" si="25"/>
        <v>0</v>
      </c>
      <c r="BN23" t="str">
        <f t="shared" si="26"/>
        <v>Bust</v>
      </c>
      <c r="BO23">
        <f t="shared" si="27"/>
        <v>0</v>
      </c>
    </row>
    <row r="24" spans="1:67" x14ac:dyDescent="0.25">
      <c r="A24" t="s">
        <v>341</v>
      </c>
      <c r="B24" t="s">
        <v>76</v>
      </c>
      <c r="C24" t="str">
        <f>INDEX('Draft Master List'!E:F,MATCH(A24,'Draft Master List'!E:E,0),2)</f>
        <v>1282009</v>
      </c>
      <c r="D24">
        <f>INDEX('Draft Master List'!A:F,MATCH(A24,'Draft Master List'!E:E,0),1)</f>
        <v>2009</v>
      </c>
      <c r="E24" s="6">
        <f>SUMIFS('Rushing Data 2006-2015'!K:K,'Rushing Data 2006-2015'!D:D,'RB Stats'!C24,'Rushing Data 2006-2015'!A:A,'RB Stats'!D24)</f>
        <v>0</v>
      </c>
      <c r="F24" s="6">
        <f>SUMIFS('Rushing Data 2006-2015'!K:K,'Rushing Data 2006-2015'!D:D,'RB Stats'!C24,'Rushing Data 2006-2015'!A:A,'RB Stats'!D24+1)</f>
        <v>22</v>
      </c>
      <c r="G24" s="6">
        <f>SUMIFS('Rushing Data 2006-2015'!K:K,'Rushing Data 2006-2015'!D:D,'RB Stats'!C24,'Rushing Data 2006-2015'!A:A,'RB Stats'!D24+2)</f>
        <v>4</v>
      </c>
      <c r="H24" s="6">
        <f>SUMIFS('Rushing Data 2006-2015'!K:K,'Rushing Data 2006-2015'!D:D,'RB Stats'!C24,'Rushing Data 2006-2015'!A:A,'RB Stats'!D24+3)</f>
        <v>0</v>
      </c>
      <c r="I24" s="6">
        <f>SUMIFS('Rushing Data 2006-2015'!K:K,'Rushing Data 2006-2015'!D:D,'RB Stats'!C24,'Rushing Data 2006-2015'!A:A,'RB Stats'!D24+4)</f>
        <v>0</v>
      </c>
      <c r="J24" s="6">
        <f>SUMIFS('Rushing Data 2006-2015'!J:J,'Rushing Data 2006-2015'!D:D,'RB Stats'!C24,'Rushing Data 2006-2015'!A:A,'RB Stats'!D24)</f>
        <v>0</v>
      </c>
      <c r="K24" s="6">
        <f>SUMIFS('Rushing Data 2006-2015'!J:J,'Rushing Data 2006-2015'!D:D,'RB Stats'!C24,'Rushing Data 2006-2015'!A:A,'RB Stats'!D24+1)</f>
        <v>7</v>
      </c>
      <c r="L24" s="6">
        <f>SUMIFS('Rushing Data 2006-2015'!J:J,'Rushing Data 2006-2015'!D:D,'RB Stats'!C24,'Rushing Data 2006-2015'!A:A,'RB Stats'!D24+2)</f>
        <v>4</v>
      </c>
      <c r="M24" s="6">
        <f>SUMIFS('Rushing Data 2006-2015'!J:J,'Rushing Data 2006-2015'!D:D,'RB Stats'!C24,'Rushing Data 2006-2015'!A:A,'RB Stats'!D24+3)</f>
        <v>0</v>
      </c>
      <c r="N24" s="6">
        <f>SUMIFS('Rushing Data 2006-2015'!J:J,'Rushing Data 2006-2015'!D:D,'RB Stats'!C24,'Rushing Data 2006-2015'!A:A,'RB Stats'!D24+4)</f>
        <v>0</v>
      </c>
      <c r="O24" s="7" t="str">
        <f t="shared" si="2"/>
        <v/>
      </c>
      <c r="P24" s="7">
        <f t="shared" si="3"/>
        <v>3.1428571428571428</v>
      </c>
      <c r="Q24" s="7">
        <f t="shared" si="4"/>
        <v>1</v>
      </c>
      <c r="R24" s="7" t="str">
        <f t="shared" si="5"/>
        <v/>
      </c>
      <c r="S24" s="7" t="str">
        <f t="shared" si="6"/>
        <v/>
      </c>
      <c r="T24" s="6">
        <f>SUMIFS('Rushing Data 2006-2015'!L:L,'Rushing Data 2006-2015'!D:D,'RB Stats'!C24,'Rushing Data 2006-2015'!A:A,'RB Stats'!D24)</f>
        <v>0</v>
      </c>
      <c r="U24" s="6">
        <f>SUMIFS('Rushing Data 2006-2015'!L:L,'Rushing Data 2006-2015'!D:D,'RB Stats'!C24,'Rushing Data 2006-2015'!A:A,'RB Stats'!D24+1)</f>
        <v>0</v>
      </c>
      <c r="V24" s="6">
        <f>SUMIFS('Rushing Data 2006-2015'!L:L,'Rushing Data 2006-2015'!D:D,'RB Stats'!C24,'Rushing Data 2006-2015'!A:A,'RB Stats'!D24+2)</f>
        <v>0</v>
      </c>
      <c r="W24" s="6">
        <f>SUMIFS('Rushing Data 2006-2015'!L:L,'Rushing Data 2006-2015'!D:D,'RB Stats'!C24,'Rushing Data 2006-2015'!A:A,'RB Stats'!D24+3)</f>
        <v>0</v>
      </c>
      <c r="X24" s="6">
        <f>SUMIFS('Rushing Data 2006-2015'!L:L,'Rushing Data 2006-2015'!D:D,'RB Stats'!C24,'Rushing Data 2006-2015'!A:A,'RB Stats'!D24+4)</f>
        <v>0</v>
      </c>
      <c r="Y24" s="6">
        <f>SUMIFS('Rushing Data 2006-2015'!AB:AB,'Rushing Data 2006-2015'!D:D,'RB Stats'!C24,'Rushing Data 2006-2015'!A:A,'RB Stats'!D24)</f>
        <v>0</v>
      </c>
      <c r="Z24" s="6">
        <f>SUMIFS('Rushing Data 2006-2015'!AB:AB,'Rushing Data 2006-2015'!D:D,'RB Stats'!C24,'Rushing Data 2006-2015'!A:A,'RB Stats'!D24+1)</f>
        <v>0</v>
      </c>
      <c r="AA24" s="6">
        <f>SUMIFS('Rushing Data 2006-2015'!AB:AB,'Rushing Data 2006-2015'!D:D,'RB Stats'!C24,'Rushing Data 2006-2015'!A:A,'RB Stats'!D24+2)</f>
        <v>0</v>
      </c>
      <c r="AB24" s="6">
        <f>SUMIFS('Rushing Data 2006-2015'!AB:AB,'Rushing Data 2006-2015'!D:D,'RB Stats'!C24,'Rushing Data 2006-2015'!A:A,'RB Stats'!D24+3)</f>
        <v>0</v>
      </c>
      <c r="AC24" s="6">
        <f>SUMIFS('Rushing Data 2006-2015'!AB:AB,'Rushing Data 2006-2015'!D:D,'RB Stats'!C24,'Rushing Data 2006-2015'!A:A,'RB Stats'!D24+4)</f>
        <v>0</v>
      </c>
      <c r="AD24" s="6">
        <f>SUMIFS('Rushing Data 2006-2015'!R:R,'Rushing Data 2006-2015'!D:D,'RB Stats'!C24,'Rushing Data 2006-2015'!A:A,'RB Stats'!D24)</f>
        <v>0</v>
      </c>
      <c r="AE24" s="6">
        <f>SUMIFS('Rushing Data 2006-2015'!R:R,'Rushing Data 2006-2015'!D:D,'RB Stats'!C24,'Rushing Data 2006-2015'!A:A,'RB Stats'!D24+1)</f>
        <v>5</v>
      </c>
      <c r="AF24" s="6">
        <f>SUMIFS('Rushing Data 2006-2015'!R:R,'Rushing Data 2006-2015'!D:D,'RB Stats'!C24,'Rushing Data 2006-2015'!A:A,'RB Stats'!D24+2)</f>
        <v>3</v>
      </c>
      <c r="AG24" s="6">
        <f>SUMIFS('Rushing Data 2006-2015'!R:R,'Rushing Data 2006-2015'!D:D,'RB Stats'!C24,'Rushing Data 2006-2015'!A:A,'RB Stats'!D24+3)</f>
        <v>0</v>
      </c>
      <c r="AH24" s="6">
        <f>SUMIFS('Rushing Data 2006-2015'!R:R,'Rushing Data 2006-2015'!D:D,'RB Stats'!C24,'Rushing Data 2006-2015'!A:A,'RB Stats'!D24+4)</f>
        <v>0</v>
      </c>
      <c r="AI24" s="6">
        <f>SUMIFS('Rushing Data 2006-2015'!S:S,'Rushing Data 2006-2015'!D:D,'RB Stats'!C24,'Rushing Data 2006-2015'!A:A,'RB Stats'!D24)</f>
        <v>0</v>
      </c>
      <c r="AJ24" s="6">
        <f>SUMIFS('Rushing Data 2006-2015'!S:S,'Rushing Data 2006-2015'!D:D,'RB Stats'!C24,'Rushing Data 2006-2015'!A:A,'RB Stats'!D24+1)</f>
        <v>34</v>
      </c>
      <c r="AK24" s="6">
        <f>SUMIFS('Rushing Data 2006-2015'!S:S,'Rushing Data 2006-2015'!D:D,'RB Stats'!C24,'Rushing Data 2006-2015'!A:A,'RB Stats'!D24+2)</f>
        <v>39</v>
      </c>
      <c r="AL24" s="6">
        <f>SUMIFS('Rushing Data 2006-2015'!S:S,'Rushing Data 2006-2015'!D:D,'RB Stats'!C24,'Rushing Data 2006-2015'!A:A,'RB Stats'!D24+3)</f>
        <v>0</v>
      </c>
      <c r="AM24" s="6">
        <f>SUMIFS('Rushing Data 2006-2015'!S:S,'Rushing Data 2006-2015'!D:D,'RB Stats'!C24,'Rushing Data 2006-2015'!A:A,'RB Stats'!D24+4)</f>
        <v>0</v>
      </c>
      <c r="AN24" s="6">
        <f>SUMIFS('Rushing Data 2006-2015'!U:U,'Rushing Data 2006-2015'!D:D,'RB Stats'!C24,'Rushing Data 2006-2015'!A:A,'RB Stats'!D24)</f>
        <v>0</v>
      </c>
      <c r="AO24" s="6">
        <f>SUMIFS('Rushing Data 2006-2015'!U:U,'Rushing Data 2006-2015'!D:D,'RB Stats'!C24,'Rushing Data 2006-2015'!A:A,'RB Stats'!D24+1)</f>
        <v>0</v>
      </c>
      <c r="AP24" s="6">
        <f>SUMIFS('Rushing Data 2006-2015'!U:U,'Rushing Data 2006-2015'!D:D,'RB Stats'!C24,'Rushing Data 2006-2015'!A:A,'RB Stats'!D24+2)</f>
        <v>0</v>
      </c>
      <c r="AQ24" s="6">
        <f>SUMIFS('Rushing Data 2006-2015'!U:U,'Rushing Data 2006-2015'!D:D,'RB Stats'!C24,'Rushing Data 2006-2015'!A:A,'RB Stats'!D45)</f>
        <v>0</v>
      </c>
      <c r="AR24" s="6">
        <f>SUMIFS('Rushing Data 2006-2015'!U:U,'Rushing Data 2006-2015'!D:D,'RB Stats'!C24,'Rushing Data 2006-2015'!A:A,'RB Stats'!D24+4)</f>
        <v>0</v>
      </c>
      <c r="AS24" s="6">
        <f t="shared" si="7"/>
        <v>0</v>
      </c>
      <c r="AT24" s="6">
        <f t="shared" si="8"/>
        <v>5.6</v>
      </c>
      <c r="AU24" s="6">
        <f t="shared" si="9"/>
        <v>4.3</v>
      </c>
      <c r="AV24" s="6">
        <f t="shared" si="10"/>
        <v>0</v>
      </c>
      <c r="AW24" s="6">
        <f t="shared" si="11"/>
        <v>0</v>
      </c>
      <c r="AX24" s="6">
        <f t="shared" si="12"/>
        <v>9.8999999999999986</v>
      </c>
      <c r="AY24" s="7">
        <f t="shared" si="13"/>
        <v>26</v>
      </c>
      <c r="AZ24" s="7">
        <f t="shared" si="14"/>
        <v>11</v>
      </c>
      <c r="BA24" s="7">
        <f t="shared" si="15"/>
        <v>2.3636363636363638</v>
      </c>
      <c r="BB24" s="7">
        <f t="shared" si="16"/>
        <v>0</v>
      </c>
      <c r="BC24" s="7">
        <f t="shared" si="17"/>
        <v>0</v>
      </c>
      <c r="BD24" s="7" t="str">
        <f t="shared" si="18"/>
        <v/>
      </c>
      <c r="BE24" s="7">
        <f t="shared" si="19"/>
        <v>8</v>
      </c>
      <c r="BF24" s="7">
        <f t="shared" si="20"/>
        <v>73</v>
      </c>
      <c r="BG24" s="7">
        <f t="shared" si="21"/>
        <v>0</v>
      </c>
      <c r="BH24">
        <f t="shared" si="22"/>
        <v>0</v>
      </c>
      <c r="BI24">
        <f t="shared" si="23"/>
        <v>0</v>
      </c>
      <c r="BJ24">
        <f t="shared" si="24"/>
        <v>0</v>
      </c>
      <c r="BK24">
        <f t="shared" si="28"/>
        <v>0</v>
      </c>
      <c r="BL24">
        <f t="shared" si="29"/>
        <v>0</v>
      </c>
      <c r="BM24">
        <f t="shared" si="25"/>
        <v>0</v>
      </c>
      <c r="BN24" t="str">
        <f t="shared" si="26"/>
        <v>Bust</v>
      </c>
      <c r="BO24">
        <f t="shared" si="27"/>
        <v>0</v>
      </c>
    </row>
    <row r="25" spans="1:67" x14ac:dyDescent="0.25">
      <c r="A25" t="s">
        <v>342</v>
      </c>
      <c r="B25" t="s">
        <v>76</v>
      </c>
      <c r="C25" t="str">
        <f>INDEX('Draft Master List'!E:F,MATCH(A25,'Draft Master List'!E:E,0),2)</f>
        <v>1292009</v>
      </c>
      <c r="D25">
        <f>INDEX('Draft Master List'!A:F,MATCH(A25,'Draft Master List'!E:E,0),1)</f>
        <v>2009</v>
      </c>
      <c r="E25" s="6">
        <f>SUMIFS('Rushing Data 2006-2015'!K:K,'Rushing Data 2006-2015'!D:D,'RB Stats'!C25,'Rushing Data 2006-2015'!A:A,'RB Stats'!D25)</f>
        <v>0</v>
      </c>
      <c r="F25" s="6">
        <f>SUMIFS('Rushing Data 2006-2015'!K:K,'Rushing Data 2006-2015'!D:D,'RB Stats'!C25,'Rushing Data 2006-2015'!A:A,'RB Stats'!D25+1)</f>
        <v>-1</v>
      </c>
      <c r="G25" s="6">
        <f>SUMIFS('Rushing Data 2006-2015'!K:K,'Rushing Data 2006-2015'!D:D,'RB Stats'!C25,'Rushing Data 2006-2015'!A:A,'RB Stats'!D25+2)</f>
        <v>0</v>
      </c>
      <c r="H25" s="6">
        <f>SUMIFS('Rushing Data 2006-2015'!K:K,'Rushing Data 2006-2015'!D:D,'RB Stats'!C25,'Rushing Data 2006-2015'!A:A,'RB Stats'!D25+3)</f>
        <v>385</v>
      </c>
      <c r="I25" s="6">
        <f>SUMIFS('Rushing Data 2006-2015'!K:K,'Rushing Data 2006-2015'!D:D,'RB Stats'!C25,'Rushing Data 2006-2015'!A:A,'RB Stats'!D25+4)</f>
        <v>492</v>
      </c>
      <c r="J25" s="6">
        <f>SUMIFS('Rushing Data 2006-2015'!J:J,'Rushing Data 2006-2015'!D:D,'RB Stats'!C25,'Rushing Data 2006-2015'!A:A,'RB Stats'!D25)</f>
        <v>0</v>
      </c>
      <c r="K25" s="6">
        <f>SUMIFS('Rushing Data 2006-2015'!J:J,'Rushing Data 2006-2015'!D:D,'RB Stats'!C25,'Rushing Data 2006-2015'!A:A,'RB Stats'!D25+1)</f>
        <v>2</v>
      </c>
      <c r="L25" s="6">
        <f>SUMIFS('Rushing Data 2006-2015'!J:J,'Rushing Data 2006-2015'!D:D,'RB Stats'!C25,'Rushing Data 2006-2015'!A:A,'RB Stats'!D25+2)</f>
        <v>0</v>
      </c>
      <c r="M25" s="6">
        <f>SUMIFS('Rushing Data 2006-2015'!J:J,'Rushing Data 2006-2015'!D:D,'RB Stats'!C25,'Rushing Data 2006-2015'!A:A,'RB Stats'!D25+3)</f>
        <v>73</v>
      </c>
      <c r="N25" s="6">
        <f>SUMIFS('Rushing Data 2006-2015'!J:J,'Rushing Data 2006-2015'!D:D,'RB Stats'!C25,'Rushing Data 2006-2015'!A:A,'RB Stats'!D25+4)</f>
        <v>139</v>
      </c>
      <c r="O25" s="7" t="str">
        <f t="shared" si="2"/>
        <v/>
      </c>
      <c r="P25" s="7">
        <f t="shared" si="3"/>
        <v>-0.5</v>
      </c>
      <c r="Q25" s="7" t="str">
        <f t="shared" si="4"/>
        <v/>
      </c>
      <c r="R25" s="7">
        <f t="shared" si="5"/>
        <v>5.2739726027397262</v>
      </c>
      <c r="S25" s="7">
        <f t="shared" si="6"/>
        <v>3.5395683453237412</v>
      </c>
      <c r="T25" s="6">
        <f>SUMIFS('Rushing Data 2006-2015'!L:L,'Rushing Data 2006-2015'!D:D,'RB Stats'!C25,'Rushing Data 2006-2015'!A:A,'RB Stats'!D25)</f>
        <v>0</v>
      </c>
      <c r="U25" s="6">
        <f>SUMIFS('Rushing Data 2006-2015'!L:L,'Rushing Data 2006-2015'!D:D,'RB Stats'!C25,'Rushing Data 2006-2015'!A:A,'RB Stats'!D25+1)</f>
        <v>0</v>
      </c>
      <c r="V25" s="6">
        <f>SUMIFS('Rushing Data 2006-2015'!L:L,'Rushing Data 2006-2015'!D:D,'RB Stats'!C25,'Rushing Data 2006-2015'!A:A,'RB Stats'!D25+2)</f>
        <v>0</v>
      </c>
      <c r="W25" s="6">
        <f>SUMIFS('Rushing Data 2006-2015'!L:L,'Rushing Data 2006-2015'!D:D,'RB Stats'!C25,'Rushing Data 2006-2015'!A:A,'RB Stats'!D25+3)</f>
        <v>8</v>
      </c>
      <c r="X25" s="6">
        <f>SUMIFS('Rushing Data 2006-2015'!L:L,'Rushing Data 2006-2015'!D:D,'RB Stats'!C25,'Rushing Data 2006-2015'!A:A,'RB Stats'!D25+4)</f>
        <v>3</v>
      </c>
      <c r="Y25" s="6">
        <f>SUMIFS('Rushing Data 2006-2015'!AB:AB,'Rushing Data 2006-2015'!D:D,'RB Stats'!C25,'Rushing Data 2006-2015'!A:A,'RB Stats'!D25)</f>
        <v>0</v>
      </c>
      <c r="Z25" s="6">
        <f>SUMIFS('Rushing Data 2006-2015'!AB:AB,'Rushing Data 2006-2015'!D:D,'RB Stats'!C25,'Rushing Data 2006-2015'!A:A,'RB Stats'!D25+1)</f>
        <v>0</v>
      </c>
      <c r="AA25" s="6">
        <f>SUMIFS('Rushing Data 2006-2015'!AB:AB,'Rushing Data 2006-2015'!D:D,'RB Stats'!C25,'Rushing Data 2006-2015'!A:A,'RB Stats'!D25+2)</f>
        <v>0</v>
      </c>
      <c r="AB25" s="6">
        <f>SUMIFS('Rushing Data 2006-2015'!AB:AB,'Rushing Data 2006-2015'!D:D,'RB Stats'!C25,'Rushing Data 2006-2015'!A:A,'RB Stats'!D25+3)</f>
        <v>0</v>
      </c>
      <c r="AC25" s="6">
        <f>SUMIFS('Rushing Data 2006-2015'!AB:AB,'Rushing Data 2006-2015'!D:D,'RB Stats'!C25,'Rushing Data 2006-2015'!A:A,'RB Stats'!D25+4)</f>
        <v>3</v>
      </c>
      <c r="AD25" s="6">
        <f>SUMIFS('Rushing Data 2006-2015'!R:R,'Rushing Data 2006-2015'!D:D,'RB Stats'!C25,'Rushing Data 2006-2015'!A:A,'RB Stats'!D25)</f>
        <v>0</v>
      </c>
      <c r="AE25" s="6">
        <f>SUMIFS('Rushing Data 2006-2015'!R:R,'Rushing Data 2006-2015'!D:D,'RB Stats'!C25,'Rushing Data 2006-2015'!A:A,'RB Stats'!D25+1)</f>
        <v>0</v>
      </c>
      <c r="AF25" s="6">
        <f>SUMIFS('Rushing Data 2006-2015'!R:R,'Rushing Data 2006-2015'!D:D,'RB Stats'!C25,'Rushing Data 2006-2015'!A:A,'RB Stats'!D25+2)</f>
        <v>0</v>
      </c>
      <c r="AG25" s="6">
        <f>SUMIFS('Rushing Data 2006-2015'!R:R,'Rushing Data 2006-2015'!D:D,'RB Stats'!C25,'Rushing Data 2006-2015'!A:A,'RB Stats'!D25+3)</f>
        <v>12</v>
      </c>
      <c r="AH25" s="6">
        <f>SUMIFS('Rushing Data 2006-2015'!R:R,'Rushing Data 2006-2015'!D:D,'RB Stats'!C25,'Rushing Data 2006-2015'!A:A,'RB Stats'!D25+4)</f>
        <v>20</v>
      </c>
      <c r="AI25" s="6">
        <f>SUMIFS('Rushing Data 2006-2015'!S:S,'Rushing Data 2006-2015'!D:D,'RB Stats'!C25,'Rushing Data 2006-2015'!A:A,'RB Stats'!D25)</f>
        <v>0</v>
      </c>
      <c r="AJ25" s="6">
        <f>SUMIFS('Rushing Data 2006-2015'!S:S,'Rushing Data 2006-2015'!D:D,'RB Stats'!C25,'Rushing Data 2006-2015'!A:A,'RB Stats'!D25+1)</f>
        <v>0</v>
      </c>
      <c r="AK25" s="6">
        <f>SUMIFS('Rushing Data 2006-2015'!S:S,'Rushing Data 2006-2015'!D:D,'RB Stats'!C25,'Rushing Data 2006-2015'!A:A,'RB Stats'!D25+2)</f>
        <v>0</v>
      </c>
      <c r="AL25" s="6">
        <f>SUMIFS('Rushing Data 2006-2015'!S:S,'Rushing Data 2006-2015'!D:D,'RB Stats'!C25,'Rushing Data 2006-2015'!A:A,'RB Stats'!D25+3)</f>
        <v>86</v>
      </c>
      <c r="AM25" s="6">
        <f>SUMIFS('Rushing Data 2006-2015'!S:S,'Rushing Data 2006-2015'!D:D,'RB Stats'!C25,'Rushing Data 2006-2015'!A:A,'RB Stats'!D25+4)</f>
        <v>103</v>
      </c>
      <c r="AN25" s="6">
        <f>SUMIFS('Rushing Data 2006-2015'!U:U,'Rushing Data 2006-2015'!D:D,'RB Stats'!C25,'Rushing Data 2006-2015'!A:A,'RB Stats'!D25)</f>
        <v>0</v>
      </c>
      <c r="AO25" s="6">
        <f>SUMIFS('Rushing Data 2006-2015'!U:U,'Rushing Data 2006-2015'!D:D,'RB Stats'!C25,'Rushing Data 2006-2015'!A:A,'RB Stats'!D25+1)</f>
        <v>0</v>
      </c>
      <c r="AP25" s="6">
        <f>SUMIFS('Rushing Data 2006-2015'!U:U,'Rushing Data 2006-2015'!D:D,'RB Stats'!C25,'Rushing Data 2006-2015'!A:A,'RB Stats'!D25+2)</f>
        <v>0</v>
      </c>
      <c r="AQ25" s="6">
        <f>SUMIFS('Rushing Data 2006-2015'!U:U,'Rushing Data 2006-2015'!D:D,'RB Stats'!C25,'Rushing Data 2006-2015'!A:A,'RB Stats'!D46)</f>
        <v>0</v>
      </c>
      <c r="AR25" s="6">
        <f>SUMIFS('Rushing Data 2006-2015'!U:U,'Rushing Data 2006-2015'!D:D,'RB Stats'!C25,'Rushing Data 2006-2015'!A:A,'RB Stats'!D25+4)</f>
        <v>0</v>
      </c>
      <c r="AS25" s="6">
        <f t="shared" si="7"/>
        <v>0</v>
      </c>
      <c r="AT25" s="6">
        <f t="shared" si="8"/>
        <v>-0.1</v>
      </c>
      <c r="AU25" s="6">
        <f t="shared" si="9"/>
        <v>0</v>
      </c>
      <c r="AV25" s="6">
        <f t="shared" si="10"/>
        <v>95.1</v>
      </c>
      <c r="AW25" s="6">
        <f t="shared" si="11"/>
        <v>71.5</v>
      </c>
      <c r="AX25" s="6">
        <f t="shared" si="12"/>
        <v>166.5</v>
      </c>
      <c r="AY25" s="7">
        <f t="shared" si="13"/>
        <v>876</v>
      </c>
      <c r="AZ25" s="7">
        <f t="shared" si="14"/>
        <v>214</v>
      </c>
      <c r="BA25" s="7">
        <f t="shared" si="15"/>
        <v>4.0934579439252339</v>
      </c>
      <c r="BB25" s="7">
        <f t="shared" si="16"/>
        <v>11</v>
      </c>
      <c r="BC25" s="7">
        <f t="shared" si="17"/>
        <v>3</v>
      </c>
      <c r="BD25" s="7">
        <f t="shared" si="18"/>
        <v>71.333333333333329</v>
      </c>
      <c r="BE25" s="7">
        <f t="shared" si="19"/>
        <v>32</v>
      </c>
      <c r="BF25" s="7">
        <f t="shared" si="20"/>
        <v>189</v>
      </c>
      <c r="BG25" s="7">
        <f t="shared" si="21"/>
        <v>0</v>
      </c>
      <c r="BH25">
        <f t="shared" si="22"/>
        <v>0</v>
      </c>
      <c r="BI25">
        <f t="shared" si="23"/>
        <v>0</v>
      </c>
      <c r="BJ25">
        <f t="shared" si="24"/>
        <v>0</v>
      </c>
      <c r="BK25">
        <f t="shared" si="28"/>
        <v>0</v>
      </c>
      <c r="BL25">
        <f t="shared" si="29"/>
        <v>0</v>
      </c>
      <c r="BM25">
        <f t="shared" si="25"/>
        <v>0</v>
      </c>
      <c r="BN25" t="str">
        <f t="shared" si="26"/>
        <v>Bust</v>
      </c>
      <c r="BO25">
        <f t="shared" si="27"/>
        <v>0</v>
      </c>
    </row>
    <row r="26" spans="1:67" x14ac:dyDescent="0.25">
      <c r="A26" t="s">
        <v>343</v>
      </c>
      <c r="B26" t="s">
        <v>76</v>
      </c>
      <c r="C26" t="str">
        <f>INDEX('Draft Master List'!E:F,MATCH(A26,'Draft Master List'!E:E,0),2)</f>
        <v>1342009</v>
      </c>
      <c r="D26">
        <f>INDEX('Draft Master List'!A:F,MATCH(A26,'Draft Master List'!E:E,0),1)</f>
        <v>2009</v>
      </c>
      <c r="E26" s="6">
        <f>SUMIFS('Rushing Data 2006-2015'!K:K,'Rushing Data 2006-2015'!D:D,'RB Stats'!C26,'Rushing Data 2006-2015'!A:A,'RB Stats'!D26)</f>
        <v>43</v>
      </c>
      <c r="F26" s="6">
        <f>SUMIFS('Rushing Data 2006-2015'!K:K,'Rushing Data 2006-2015'!D:D,'RB Stats'!C26,'Rushing Data 2006-2015'!A:A,'RB Stats'!D26+1)</f>
        <v>36</v>
      </c>
      <c r="G26" s="6">
        <f>SUMIFS('Rushing Data 2006-2015'!K:K,'Rushing Data 2006-2015'!D:D,'RB Stats'!C26,'Rushing Data 2006-2015'!A:A,'RB Stats'!D26+2)</f>
        <v>0</v>
      </c>
      <c r="H26" s="6">
        <f>SUMIFS('Rushing Data 2006-2015'!K:K,'Rushing Data 2006-2015'!D:D,'RB Stats'!C26,'Rushing Data 2006-2015'!A:A,'RB Stats'!D26+3)</f>
        <v>0</v>
      </c>
      <c r="I26" s="6">
        <f>SUMIFS('Rushing Data 2006-2015'!K:K,'Rushing Data 2006-2015'!D:D,'RB Stats'!C26,'Rushing Data 2006-2015'!A:A,'RB Stats'!D26+4)</f>
        <v>0</v>
      </c>
      <c r="J26" s="6">
        <f>SUMIFS('Rushing Data 2006-2015'!J:J,'Rushing Data 2006-2015'!D:D,'RB Stats'!C26,'Rushing Data 2006-2015'!A:A,'RB Stats'!D26)</f>
        <v>13</v>
      </c>
      <c r="K26" s="6">
        <f>SUMIFS('Rushing Data 2006-2015'!J:J,'Rushing Data 2006-2015'!D:D,'RB Stats'!C26,'Rushing Data 2006-2015'!A:A,'RB Stats'!D26+1)</f>
        <v>10</v>
      </c>
      <c r="L26" s="6">
        <f>SUMIFS('Rushing Data 2006-2015'!J:J,'Rushing Data 2006-2015'!D:D,'RB Stats'!C26,'Rushing Data 2006-2015'!A:A,'RB Stats'!D26+2)</f>
        <v>0</v>
      </c>
      <c r="M26" s="6">
        <f>SUMIFS('Rushing Data 2006-2015'!J:J,'Rushing Data 2006-2015'!D:D,'RB Stats'!C26,'Rushing Data 2006-2015'!A:A,'RB Stats'!D26+3)</f>
        <v>0</v>
      </c>
      <c r="N26" s="6">
        <f>SUMIFS('Rushing Data 2006-2015'!J:J,'Rushing Data 2006-2015'!D:D,'RB Stats'!C26,'Rushing Data 2006-2015'!A:A,'RB Stats'!D26+4)</f>
        <v>0</v>
      </c>
      <c r="O26" s="7">
        <f t="shared" si="2"/>
        <v>3.3076923076923075</v>
      </c>
      <c r="P26" s="7">
        <f t="shared" si="3"/>
        <v>3.6</v>
      </c>
      <c r="Q26" s="7" t="str">
        <f t="shared" si="4"/>
        <v/>
      </c>
      <c r="R26" s="7" t="str">
        <f t="shared" si="5"/>
        <v/>
      </c>
      <c r="S26" s="7" t="str">
        <f t="shared" si="6"/>
        <v/>
      </c>
      <c r="T26" s="6">
        <f>SUMIFS('Rushing Data 2006-2015'!L:L,'Rushing Data 2006-2015'!D:D,'RB Stats'!C26,'Rushing Data 2006-2015'!A:A,'RB Stats'!D26)</f>
        <v>0</v>
      </c>
      <c r="U26" s="6">
        <f>SUMIFS('Rushing Data 2006-2015'!L:L,'Rushing Data 2006-2015'!D:D,'RB Stats'!C26,'Rushing Data 2006-2015'!A:A,'RB Stats'!D26+1)</f>
        <v>0</v>
      </c>
      <c r="V26" s="6">
        <f>SUMIFS('Rushing Data 2006-2015'!L:L,'Rushing Data 2006-2015'!D:D,'RB Stats'!C26,'Rushing Data 2006-2015'!A:A,'RB Stats'!D26+2)</f>
        <v>0</v>
      </c>
      <c r="W26" s="6">
        <f>SUMIFS('Rushing Data 2006-2015'!L:L,'Rushing Data 2006-2015'!D:D,'RB Stats'!C26,'Rushing Data 2006-2015'!A:A,'RB Stats'!D26+3)</f>
        <v>0</v>
      </c>
      <c r="X26" s="6">
        <f>SUMIFS('Rushing Data 2006-2015'!L:L,'Rushing Data 2006-2015'!D:D,'RB Stats'!C26,'Rushing Data 2006-2015'!A:A,'RB Stats'!D26+4)</f>
        <v>0</v>
      </c>
      <c r="Y26" s="6">
        <f>SUMIFS('Rushing Data 2006-2015'!AB:AB,'Rushing Data 2006-2015'!D:D,'RB Stats'!C26,'Rushing Data 2006-2015'!A:A,'RB Stats'!D26)</f>
        <v>0</v>
      </c>
      <c r="Z26" s="6">
        <f>SUMIFS('Rushing Data 2006-2015'!AB:AB,'Rushing Data 2006-2015'!D:D,'RB Stats'!C26,'Rushing Data 2006-2015'!A:A,'RB Stats'!D26+1)</f>
        <v>1</v>
      </c>
      <c r="AA26" s="6">
        <f>SUMIFS('Rushing Data 2006-2015'!AB:AB,'Rushing Data 2006-2015'!D:D,'RB Stats'!C26,'Rushing Data 2006-2015'!A:A,'RB Stats'!D26+2)</f>
        <v>0</v>
      </c>
      <c r="AB26" s="6">
        <f>SUMIFS('Rushing Data 2006-2015'!AB:AB,'Rushing Data 2006-2015'!D:D,'RB Stats'!C26,'Rushing Data 2006-2015'!A:A,'RB Stats'!D26+3)</f>
        <v>0</v>
      </c>
      <c r="AC26" s="6">
        <f>SUMIFS('Rushing Data 2006-2015'!AB:AB,'Rushing Data 2006-2015'!D:D,'RB Stats'!C26,'Rushing Data 2006-2015'!A:A,'RB Stats'!D26+4)</f>
        <v>0</v>
      </c>
      <c r="AD26" s="6">
        <f>SUMIFS('Rushing Data 2006-2015'!R:R,'Rushing Data 2006-2015'!D:D,'RB Stats'!C26,'Rushing Data 2006-2015'!A:A,'RB Stats'!D26)</f>
        <v>0</v>
      </c>
      <c r="AE26" s="6">
        <f>SUMIFS('Rushing Data 2006-2015'!R:R,'Rushing Data 2006-2015'!D:D,'RB Stats'!C26,'Rushing Data 2006-2015'!A:A,'RB Stats'!D26+1)</f>
        <v>3</v>
      </c>
      <c r="AF26" s="6">
        <f>SUMIFS('Rushing Data 2006-2015'!R:R,'Rushing Data 2006-2015'!D:D,'RB Stats'!C26,'Rushing Data 2006-2015'!A:A,'RB Stats'!D26+2)</f>
        <v>0</v>
      </c>
      <c r="AG26" s="6">
        <f>SUMIFS('Rushing Data 2006-2015'!R:R,'Rushing Data 2006-2015'!D:D,'RB Stats'!C26,'Rushing Data 2006-2015'!A:A,'RB Stats'!D26+3)</f>
        <v>0</v>
      </c>
      <c r="AH26" s="6">
        <f>SUMIFS('Rushing Data 2006-2015'!R:R,'Rushing Data 2006-2015'!D:D,'RB Stats'!C26,'Rushing Data 2006-2015'!A:A,'RB Stats'!D26+4)</f>
        <v>0</v>
      </c>
      <c r="AI26" s="6">
        <f>SUMIFS('Rushing Data 2006-2015'!S:S,'Rushing Data 2006-2015'!D:D,'RB Stats'!C26,'Rushing Data 2006-2015'!A:A,'RB Stats'!D26)</f>
        <v>0</v>
      </c>
      <c r="AJ26" s="6">
        <f>SUMIFS('Rushing Data 2006-2015'!S:S,'Rushing Data 2006-2015'!D:D,'RB Stats'!C26,'Rushing Data 2006-2015'!A:A,'RB Stats'!D26+1)</f>
        <v>6</v>
      </c>
      <c r="AK26" s="6">
        <f>SUMIFS('Rushing Data 2006-2015'!S:S,'Rushing Data 2006-2015'!D:D,'RB Stats'!C26,'Rushing Data 2006-2015'!A:A,'RB Stats'!D26+2)</f>
        <v>0</v>
      </c>
      <c r="AL26" s="6">
        <f>SUMIFS('Rushing Data 2006-2015'!S:S,'Rushing Data 2006-2015'!D:D,'RB Stats'!C26,'Rushing Data 2006-2015'!A:A,'RB Stats'!D26+3)</f>
        <v>0</v>
      </c>
      <c r="AM26" s="6">
        <f>SUMIFS('Rushing Data 2006-2015'!S:S,'Rushing Data 2006-2015'!D:D,'RB Stats'!C26,'Rushing Data 2006-2015'!A:A,'RB Stats'!D26+4)</f>
        <v>0</v>
      </c>
      <c r="AN26" s="6">
        <f>SUMIFS('Rushing Data 2006-2015'!U:U,'Rushing Data 2006-2015'!D:D,'RB Stats'!C26,'Rushing Data 2006-2015'!A:A,'RB Stats'!D26)</f>
        <v>0</v>
      </c>
      <c r="AO26" s="6">
        <f>SUMIFS('Rushing Data 2006-2015'!U:U,'Rushing Data 2006-2015'!D:D,'RB Stats'!C26,'Rushing Data 2006-2015'!A:A,'RB Stats'!D26+1)</f>
        <v>0</v>
      </c>
      <c r="AP26" s="6">
        <f>SUMIFS('Rushing Data 2006-2015'!U:U,'Rushing Data 2006-2015'!D:D,'RB Stats'!C26,'Rushing Data 2006-2015'!A:A,'RB Stats'!D26+2)</f>
        <v>0</v>
      </c>
      <c r="AQ26" s="6">
        <f>SUMIFS('Rushing Data 2006-2015'!U:U,'Rushing Data 2006-2015'!D:D,'RB Stats'!C26,'Rushing Data 2006-2015'!A:A,'RB Stats'!D47)</f>
        <v>0</v>
      </c>
      <c r="AR26" s="6">
        <f>SUMIFS('Rushing Data 2006-2015'!U:U,'Rushing Data 2006-2015'!D:D,'RB Stats'!C26,'Rushing Data 2006-2015'!A:A,'RB Stats'!D26+4)</f>
        <v>0</v>
      </c>
      <c r="AS26" s="6">
        <f t="shared" si="7"/>
        <v>4.3</v>
      </c>
      <c r="AT26" s="6">
        <f t="shared" si="8"/>
        <v>2.2000000000000002</v>
      </c>
      <c r="AU26" s="6">
        <f t="shared" si="9"/>
        <v>0</v>
      </c>
      <c r="AV26" s="6">
        <f t="shared" si="10"/>
        <v>0</v>
      </c>
      <c r="AW26" s="6">
        <f t="shared" si="11"/>
        <v>0</v>
      </c>
      <c r="AX26" s="6">
        <f t="shared" si="12"/>
        <v>6.5</v>
      </c>
      <c r="AY26" s="7">
        <f t="shared" si="13"/>
        <v>79</v>
      </c>
      <c r="AZ26" s="7">
        <f t="shared" si="14"/>
        <v>23</v>
      </c>
      <c r="BA26" s="7">
        <f t="shared" si="15"/>
        <v>3.4347826086956523</v>
      </c>
      <c r="BB26" s="7">
        <f t="shared" si="16"/>
        <v>0</v>
      </c>
      <c r="BC26" s="7">
        <f t="shared" si="17"/>
        <v>1</v>
      </c>
      <c r="BD26" s="7">
        <f t="shared" si="18"/>
        <v>23</v>
      </c>
      <c r="BE26" s="7">
        <f t="shared" si="19"/>
        <v>3</v>
      </c>
      <c r="BF26" s="7">
        <f t="shared" si="20"/>
        <v>6</v>
      </c>
      <c r="BG26" s="7">
        <f t="shared" si="21"/>
        <v>0</v>
      </c>
      <c r="BH26">
        <f t="shared" si="22"/>
        <v>0</v>
      </c>
      <c r="BI26">
        <f t="shared" si="23"/>
        <v>0</v>
      </c>
      <c r="BJ26">
        <f t="shared" si="24"/>
        <v>0</v>
      </c>
      <c r="BK26">
        <f t="shared" si="28"/>
        <v>0</v>
      </c>
      <c r="BL26">
        <f t="shared" si="29"/>
        <v>0</v>
      </c>
      <c r="BM26">
        <f t="shared" si="25"/>
        <v>0</v>
      </c>
      <c r="BN26" t="str">
        <f t="shared" si="26"/>
        <v>Bust</v>
      </c>
      <c r="BO26">
        <f t="shared" si="27"/>
        <v>0</v>
      </c>
    </row>
    <row r="27" spans="1:67" x14ac:dyDescent="0.25">
      <c r="A27" t="s">
        <v>347</v>
      </c>
      <c r="B27" t="s">
        <v>76</v>
      </c>
      <c r="C27" t="str">
        <f>INDEX('Draft Master List'!E:F,MATCH(A27,'Draft Master List'!E:E,0),2)</f>
        <v>1452009</v>
      </c>
      <c r="D27">
        <f>INDEX('Draft Master List'!A:F,MATCH(A27,'Draft Master List'!E:E,0),1)</f>
        <v>2009</v>
      </c>
      <c r="E27" s="6">
        <f>SUMIFS('Rushing Data 2006-2015'!K:K,'Rushing Data 2006-2015'!D:D,'RB Stats'!C27,'Rushing Data 2006-2015'!A:A,'RB Stats'!D27)</f>
        <v>0</v>
      </c>
      <c r="F27" s="6">
        <f>SUMIFS('Rushing Data 2006-2015'!K:K,'Rushing Data 2006-2015'!D:D,'RB Stats'!C27,'Rushing Data 2006-2015'!A:A,'RB Stats'!D27+1)</f>
        <v>0</v>
      </c>
      <c r="G27" s="6">
        <f>SUMIFS('Rushing Data 2006-2015'!K:K,'Rushing Data 2006-2015'!D:D,'RB Stats'!C27,'Rushing Data 2006-2015'!A:A,'RB Stats'!D27+2)</f>
        <v>0</v>
      </c>
      <c r="H27" s="6">
        <f>SUMIFS('Rushing Data 2006-2015'!K:K,'Rushing Data 2006-2015'!D:D,'RB Stats'!C27,'Rushing Data 2006-2015'!A:A,'RB Stats'!D27+3)</f>
        <v>5</v>
      </c>
      <c r="I27" s="6">
        <f>SUMIFS('Rushing Data 2006-2015'!K:K,'Rushing Data 2006-2015'!D:D,'RB Stats'!C27,'Rushing Data 2006-2015'!A:A,'RB Stats'!D27+4)</f>
        <v>0</v>
      </c>
      <c r="J27" s="6">
        <f>SUMIFS('Rushing Data 2006-2015'!J:J,'Rushing Data 2006-2015'!D:D,'RB Stats'!C27,'Rushing Data 2006-2015'!A:A,'RB Stats'!D27)</f>
        <v>0</v>
      </c>
      <c r="K27" s="6">
        <f>SUMIFS('Rushing Data 2006-2015'!J:J,'Rushing Data 2006-2015'!D:D,'RB Stats'!C27,'Rushing Data 2006-2015'!A:A,'RB Stats'!D27+1)</f>
        <v>0</v>
      </c>
      <c r="L27" s="6">
        <f>SUMIFS('Rushing Data 2006-2015'!J:J,'Rushing Data 2006-2015'!D:D,'RB Stats'!C27,'Rushing Data 2006-2015'!A:A,'RB Stats'!D27+2)</f>
        <v>0</v>
      </c>
      <c r="M27" s="6">
        <f>SUMIFS('Rushing Data 2006-2015'!J:J,'Rushing Data 2006-2015'!D:D,'RB Stats'!C27,'Rushing Data 2006-2015'!A:A,'RB Stats'!D27+3)</f>
        <v>4</v>
      </c>
      <c r="N27" s="6">
        <f>SUMIFS('Rushing Data 2006-2015'!J:J,'Rushing Data 2006-2015'!D:D,'RB Stats'!C27,'Rushing Data 2006-2015'!A:A,'RB Stats'!D27+4)</f>
        <v>0</v>
      </c>
      <c r="O27" s="7" t="str">
        <f t="shared" si="2"/>
        <v/>
      </c>
      <c r="P27" s="7" t="str">
        <f t="shared" si="3"/>
        <v/>
      </c>
      <c r="Q27" s="7" t="str">
        <f t="shared" si="4"/>
        <v/>
      </c>
      <c r="R27" s="7">
        <f t="shared" si="5"/>
        <v>1.25</v>
      </c>
      <c r="S27" s="7" t="str">
        <f t="shared" si="6"/>
        <v/>
      </c>
      <c r="T27" s="6">
        <f>SUMIFS('Rushing Data 2006-2015'!L:L,'Rushing Data 2006-2015'!D:D,'RB Stats'!C27,'Rushing Data 2006-2015'!A:A,'RB Stats'!D27)</f>
        <v>0</v>
      </c>
      <c r="U27" s="6">
        <f>SUMIFS('Rushing Data 2006-2015'!L:L,'Rushing Data 2006-2015'!D:D,'RB Stats'!C27,'Rushing Data 2006-2015'!A:A,'RB Stats'!D27+1)</f>
        <v>0</v>
      </c>
      <c r="V27" s="6">
        <f>SUMIFS('Rushing Data 2006-2015'!L:L,'Rushing Data 2006-2015'!D:D,'RB Stats'!C27,'Rushing Data 2006-2015'!A:A,'RB Stats'!D27+2)</f>
        <v>0</v>
      </c>
      <c r="W27" s="6">
        <f>SUMIFS('Rushing Data 2006-2015'!L:L,'Rushing Data 2006-2015'!D:D,'RB Stats'!C27,'Rushing Data 2006-2015'!A:A,'RB Stats'!D27+3)</f>
        <v>0</v>
      </c>
      <c r="X27" s="6">
        <f>SUMIFS('Rushing Data 2006-2015'!L:L,'Rushing Data 2006-2015'!D:D,'RB Stats'!C27,'Rushing Data 2006-2015'!A:A,'RB Stats'!D27+4)</f>
        <v>0</v>
      </c>
      <c r="Y27" s="6">
        <f>SUMIFS('Rushing Data 2006-2015'!AB:AB,'Rushing Data 2006-2015'!D:D,'RB Stats'!C27,'Rushing Data 2006-2015'!A:A,'RB Stats'!D27)</f>
        <v>0</v>
      </c>
      <c r="Z27" s="6">
        <f>SUMIFS('Rushing Data 2006-2015'!AB:AB,'Rushing Data 2006-2015'!D:D,'RB Stats'!C27,'Rushing Data 2006-2015'!A:A,'RB Stats'!D27+1)</f>
        <v>0</v>
      </c>
      <c r="AA27" s="6">
        <f>SUMIFS('Rushing Data 2006-2015'!AB:AB,'Rushing Data 2006-2015'!D:D,'RB Stats'!C27,'Rushing Data 2006-2015'!A:A,'RB Stats'!D27+2)</f>
        <v>0</v>
      </c>
      <c r="AB27" s="6">
        <f>SUMIFS('Rushing Data 2006-2015'!AB:AB,'Rushing Data 2006-2015'!D:D,'RB Stats'!C27,'Rushing Data 2006-2015'!A:A,'RB Stats'!D27+3)</f>
        <v>0</v>
      </c>
      <c r="AC27" s="6">
        <f>SUMIFS('Rushing Data 2006-2015'!AB:AB,'Rushing Data 2006-2015'!D:D,'RB Stats'!C27,'Rushing Data 2006-2015'!A:A,'RB Stats'!D27+4)</f>
        <v>0</v>
      </c>
      <c r="AD27" s="6">
        <f>SUMIFS('Rushing Data 2006-2015'!R:R,'Rushing Data 2006-2015'!D:D,'RB Stats'!C27,'Rushing Data 2006-2015'!A:A,'RB Stats'!D27)</f>
        <v>0</v>
      </c>
      <c r="AE27" s="6">
        <f>SUMIFS('Rushing Data 2006-2015'!R:R,'Rushing Data 2006-2015'!D:D,'RB Stats'!C27,'Rushing Data 2006-2015'!A:A,'RB Stats'!D27+1)</f>
        <v>0</v>
      </c>
      <c r="AF27" s="6">
        <f>SUMIFS('Rushing Data 2006-2015'!R:R,'Rushing Data 2006-2015'!D:D,'RB Stats'!C27,'Rushing Data 2006-2015'!A:A,'RB Stats'!D27+2)</f>
        <v>0</v>
      </c>
      <c r="AG27" s="6">
        <f>SUMIFS('Rushing Data 2006-2015'!R:R,'Rushing Data 2006-2015'!D:D,'RB Stats'!C27,'Rushing Data 2006-2015'!A:A,'RB Stats'!D27+3)</f>
        <v>5</v>
      </c>
      <c r="AH27" s="6">
        <f>SUMIFS('Rushing Data 2006-2015'!R:R,'Rushing Data 2006-2015'!D:D,'RB Stats'!C27,'Rushing Data 2006-2015'!A:A,'RB Stats'!D27+4)</f>
        <v>0</v>
      </c>
      <c r="AI27" s="6">
        <f>SUMIFS('Rushing Data 2006-2015'!S:S,'Rushing Data 2006-2015'!D:D,'RB Stats'!C27,'Rushing Data 2006-2015'!A:A,'RB Stats'!D27)</f>
        <v>0</v>
      </c>
      <c r="AJ27" s="6">
        <f>SUMIFS('Rushing Data 2006-2015'!S:S,'Rushing Data 2006-2015'!D:D,'RB Stats'!C27,'Rushing Data 2006-2015'!A:A,'RB Stats'!D27+1)</f>
        <v>0</v>
      </c>
      <c r="AK27" s="6">
        <f>SUMIFS('Rushing Data 2006-2015'!S:S,'Rushing Data 2006-2015'!D:D,'RB Stats'!C27,'Rushing Data 2006-2015'!A:A,'RB Stats'!D27+2)</f>
        <v>0</v>
      </c>
      <c r="AL27" s="6">
        <f>SUMIFS('Rushing Data 2006-2015'!S:S,'Rushing Data 2006-2015'!D:D,'RB Stats'!C27,'Rushing Data 2006-2015'!A:A,'RB Stats'!D27+3)</f>
        <v>40</v>
      </c>
      <c r="AM27" s="6">
        <f>SUMIFS('Rushing Data 2006-2015'!S:S,'Rushing Data 2006-2015'!D:D,'RB Stats'!C27,'Rushing Data 2006-2015'!A:A,'RB Stats'!D27+4)</f>
        <v>0</v>
      </c>
      <c r="AN27" s="6">
        <f>SUMIFS('Rushing Data 2006-2015'!U:U,'Rushing Data 2006-2015'!D:D,'RB Stats'!C27,'Rushing Data 2006-2015'!A:A,'RB Stats'!D27)</f>
        <v>0</v>
      </c>
      <c r="AO27" s="6">
        <f>SUMIFS('Rushing Data 2006-2015'!U:U,'Rushing Data 2006-2015'!D:D,'RB Stats'!C27,'Rushing Data 2006-2015'!A:A,'RB Stats'!D27+1)</f>
        <v>0</v>
      </c>
      <c r="AP27" s="6">
        <f>SUMIFS('Rushing Data 2006-2015'!U:U,'Rushing Data 2006-2015'!D:D,'RB Stats'!C27,'Rushing Data 2006-2015'!A:A,'RB Stats'!D27+2)</f>
        <v>0</v>
      </c>
      <c r="AQ27" s="6">
        <f>SUMIFS('Rushing Data 2006-2015'!U:U,'Rushing Data 2006-2015'!D:D,'RB Stats'!C27,'Rushing Data 2006-2015'!A:A,'RB Stats'!D48)</f>
        <v>0</v>
      </c>
      <c r="AR27" s="6">
        <f>SUMIFS('Rushing Data 2006-2015'!U:U,'Rushing Data 2006-2015'!D:D,'RB Stats'!C27,'Rushing Data 2006-2015'!A:A,'RB Stats'!D27+4)</f>
        <v>0</v>
      </c>
      <c r="AS27" s="6">
        <f t="shared" si="7"/>
        <v>0</v>
      </c>
      <c r="AT27" s="6">
        <f t="shared" si="8"/>
        <v>0</v>
      </c>
      <c r="AU27" s="6">
        <f t="shared" si="9"/>
        <v>0</v>
      </c>
      <c r="AV27" s="6">
        <f t="shared" si="10"/>
        <v>4.5</v>
      </c>
      <c r="AW27" s="6">
        <f t="shared" si="11"/>
        <v>0</v>
      </c>
      <c r="AX27" s="6">
        <f t="shared" si="12"/>
        <v>4.5</v>
      </c>
      <c r="AY27" s="7">
        <f t="shared" si="13"/>
        <v>5</v>
      </c>
      <c r="AZ27" s="7">
        <f t="shared" si="14"/>
        <v>4</v>
      </c>
      <c r="BA27" s="7">
        <f t="shared" si="15"/>
        <v>1.25</v>
      </c>
      <c r="BB27" s="7">
        <f t="shared" si="16"/>
        <v>0</v>
      </c>
      <c r="BC27" s="7">
        <f t="shared" si="17"/>
        <v>0</v>
      </c>
      <c r="BD27" s="7" t="str">
        <f t="shared" si="18"/>
        <v/>
      </c>
      <c r="BE27" s="7">
        <f t="shared" si="19"/>
        <v>5</v>
      </c>
      <c r="BF27" s="7">
        <f t="shared" si="20"/>
        <v>40</v>
      </c>
      <c r="BG27" s="7">
        <f t="shared" si="21"/>
        <v>0</v>
      </c>
      <c r="BH27">
        <f t="shared" si="22"/>
        <v>0</v>
      </c>
      <c r="BI27">
        <f t="shared" si="23"/>
        <v>0</v>
      </c>
      <c r="BJ27">
        <f t="shared" si="24"/>
        <v>0</v>
      </c>
      <c r="BK27">
        <f t="shared" si="28"/>
        <v>0</v>
      </c>
      <c r="BL27">
        <f t="shared" si="29"/>
        <v>0</v>
      </c>
      <c r="BM27">
        <f t="shared" si="25"/>
        <v>0</v>
      </c>
      <c r="BN27" t="str">
        <f t="shared" si="26"/>
        <v>Bust</v>
      </c>
      <c r="BO27">
        <f t="shared" si="27"/>
        <v>0</v>
      </c>
    </row>
    <row r="28" spans="1:67" x14ac:dyDescent="0.25">
      <c r="A28" t="s">
        <v>350</v>
      </c>
      <c r="B28" t="s">
        <v>76</v>
      </c>
      <c r="C28" t="str">
        <f>INDEX('Draft Master List'!E:F,MATCH(A28,'Draft Master List'!E:E,0),2)</f>
        <v>1692009</v>
      </c>
      <c r="D28">
        <f>INDEX('Draft Master List'!A:F,MATCH(A28,'Draft Master List'!E:E,0),1)</f>
        <v>2009</v>
      </c>
      <c r="E28" s="6">
        <f>SUMIFS('Rushing Data 2006-2015'!K:K,'Rushing Data 2006-2015'!D:D,'RB Stats'!C28,'Rushing Data 2006-2015'!A:A,'RB Stats'!D28)</f>
        <v>0</v>
      </c>
      <c r="F28" s="6">
        <f>SUMIFS('Rushing Data 2006-2015'!K:K,'Rushing Data 2006-2015'!D:D,'RB Stats'!C28,'Rushing Data 2006-2015'!A:A,'RB Stats'!D28+1)</f>
        <v>0</v>
      </c>
      <c r="G28" s="6">
        <f>SUMIFS('Rushing Data 2006-2015'!K:K,'Rushing Data 2006-2015'!D:D,'RB Stats'!C28,'Rushing Data 2006-2015'!A:A,'RB Stats'!D28+2)</f>
        <v>0</v>
      </c>
      <c r="H28" s="6">
        <f>SUMIFS('Rushing Data 2006-2015'!K:K,'Rushing Data 2006-2015'!D:D,'RB Stats'!C28,'Rushing Data 2006-2015'!A:A,'RB Stats'!D28+3)</f>
        <v>0</v>
      </c>
      <c r="I28" s="6">
        <f>SUMIFS('Rushing Data 2006-2015'!K:K,'Rushing Data 2006-2015'!D:D,'RB Stats'!C28,'Rushing Data 2006-2015'!A:A,'RB Stats'!D28+4)</f>
        <v>46</v>
      </c>
      <c r="J28" s="6">
        <f>SUMIFS('Rushing Data 2006-2015'!J:J,'Rushing Data 2006-2015'!D:D,'RB Stats'!C28,'Rushing Data 2006-2015'!A:A,'RB Stats'!D28)</f>
        <v>0</v>
      </c>
      <c r="K28" s="6">
        <f>SUMIFS('Rushing Data 2006-2015'!J:J,'Rushing Data 2006-2015'!D:D,'RB Stats'!C28,'Rushing Data 2006-2015'!A:A,'RB Stats'!D28+1)</f>
        <v>0</v>
      </c>
      <c r="L28" s="6">
        <f>SUMIFS('Rushing Data 2006-2015'!J:J,'Rushing Data 2006-2015'!D:D,'RB Stats'!C28,'Rushing Data 2006-2015'!A:A,'RB Stats'!D28+2)</f>
        <v>0</v>
      </c>
      <c r="M28" s="6">
        <f>SUMIFS('Rushing Data 2006-2015'!J:J,'Rushing Data 2006-2015'!D:D,'RB Stats'!C28,'Rushing Data 2006-2015'!A:A,'RB Stats'!D28+3)</f>
        <v>0</v>
      </c>
      <c r="N28" s="6">
        <f>SUMIFS('Rushing Data 2006-2015'!J:J,'Rushing Data 2006-2015'!D:D,'RB Stats'!C28,'Rushing Data 2006-2015'!A:A,'RB Stats'!D28+4)</f>
        <v>12</v>
      </c>
      <c r="O28" s="7" t="str">
        <f t="shared" si="2"/>
        <v/>
      </c>
      <c r="P28" s="7" t="str">
        <f t="shared" si="3"/>
        <v/>
      </c>
      <c r="Q28" s="7" t="str">
        <f t="shared" si="4"/>
        <v/>
      </c>
      <c r="R28" s="7" t="str">
        <f t="shared" si="5"/>
        <v/>
      </c>
      <c r="S28" s="7">
        <f t="shared" si="6"/>
        <v>3.8333333333333335</v>
      </c>
      <c r="T28" s="6">
        <f>SUMIFS('Rushing Data 2006-2015'!L:L,'Rushing Data 2006-2015'!D:D,'RB Stats'!C28,'Rushing Data 2006-2015'!A:A,'RB Stats'!D28)</f>
        <v>0</v>
      </c>
      <c r="U28" s="6">
        <f>SUMIFS('Rushing Data 2006-2015'!L:L,'Rushing Data 2006-2015'!D:D,'RB Stats'!C28,'Rushing Data 2006-2015'!A:A,'RB Stats'!D28+1)</f>
        <v>0</v>
      </c>
      <c r="V28" s="6">
        <f>SUMIFS('Rushing Data 2006-2015'!L:L,'Rushing Data 2006-2015'!D:D,'RB Stats'!C28,'Rushing Data 2006-2015'!A:A,'RB Stats'!D28+2)</f>
        <v>0</v>
      </c>
      <c r="W28" s="6">
        <f>SUMIFS('Rushing Data 2006-2015'!L:L,'Rushing Data 2006-2015'!D:D,'RB Stats'!C28,'Rushing Data 2006-2015'!A:A,'RB Stats'!D28+3)</f>
        <v>0</v>
      </c>
      <c r="X28" s="6">
        <f>SUMIFS('Rushing Data 2006-2015'!L:L,'Rushing Data 2006-2015'!D:D,'RB Stats'!C28,'Rushing Data 2006-2015'!A:A,'RB Stats'!D28+4)</f>
        <v>1</v>
      </c>
      <c r="Y28" s="6">
        <f>SUMIFS('Rushing Data 2006-2015'!AB:AB,'Rushing Data 2006-2015'!D:D,'RB Stats'!C28,'Rushing Data 2006-2015'!A:A,'RB Stats'!D28)</f>
        <v>0</v>
      </c>
      <c r="Z28" s="6">
        <f>SUMIFS('Rushing Data 2006-2015'!AB:AB,'Rushing Data 2006-2015'!D:D,'RB Stats'!C28,'Rushing Data 2006-2015'!A:A,'RB Stats'!D28+1)</f>
        <v>0</v>
      </c>
      <c r="AA28" s="6">
        <f>SUMIFS('Rushing Data 2006-2015'!AB:AB,'Rushing Data 2006-2015'!D:D,'RB Stats'!C28,'Rushing Data 2006-2015'!A:A,'RB Stats'!D28+2)</f>
        <v>0</v>
      </c>
      <c r="AB28" s="6">
        <f>SUMIFS('Rushing Data 2006-2015'!AB:AB,'Rushing Data 2006-2015'!D:D,'RB Stats'!C28,'Rushing Data 2006-2015'!A:A,'RB Stats'!D28+3)</f>
        <v>0</v>
      </c>
      <c r="AC28" s="6">
        <f>SUMIFS('Rushing Data 2006-2015'!AB:AB,'Rushing Data 2006-2015'!D:D,'RB Stats'!C28,'Rushing Data 2006-2015'!A:A,'RB Stats'!D28+4)</f>
        <v>0</v>
      </c>
      <c r="AD28" s="6">
        <f>SUMIFS('Rushing Data 2006-2015'!R:R,'Rushing Data 2006-2015'!D:D,'RB Stats'!C28,'Rushing Data 2006-2015'!A:A,'RB Stats'!D28)</f>
        <v>0</v>
      </c>
      <c r="AE28" s="6">
        <f>SUMIFS('Rushing Data 2006-2015'!R:R,'Rushing Data 2006-2015'!D:D,'RB Stats'!C28,'Rushing Data 2006-2015'!A:A,'RB Stats'!D28+1)</f>
        <v>0</v>
      </c>
      <c r="AF28" s="6">
        <f>SUMIFS('Rushing Data 2006-2015'!R:R,'Rushing Data 2006-2015'!D:D,'RB Stats'!C28,'Rushing Data 2006-2015'!A:A,'RB Stats'!D28+2)</f>
        <v>0</v>
      </c>
      <c r="AG28" s="6">
        <f>SUMIFS('Rushing Data 2006-2015'!R:R,'Rushing Data 2006-2015'!D:D,'RB Stats'!C28,'Rushing Data 2006-2015'!A:A,'RB Stats'!D28+3)</f>
        <v>0</v>
      </c>
      <c r="AH28" s="6">
        <f>SUMIFS('Rushing Data 2006-2015'!R:R,'Rushing Data 2006-2015'!D:D,'RB Stats'!C28,'Rushing Data 2006-2015'!A:A,'RB Stats'!D28+4)</f>
        <v>7</v>
      </c>
      <c r="AI28" s="6">
        <f>SUMIFS('Rushing Data 2006-2015'!S:S,'Rushing Data 2006-2015'!D:D,'RB Stats'!C28,'Rushing Data 2006-2015'!A:A,'RB Stats'!D28)</f>
        <v>0</v>
      </c>
      <c r="AJ28" s="6">
        <f>SUMIFS('Rushing Data 2006-2015'!S:S,'Rushing Data 2006-2015'!D:D,'RB Stats'!C28,'Rushing Data 2006-2015'!A:A,'RB Stats'!D28+1)</f>
        <v>0</v>
      </c>
      <c r="AK28" s="6">
        <f>SUMIFS('Rushing Data 2006-2015'!S:S,'Rushing Data 2006-2015'!D:D,'RB Stats'!C28,'Rushing Data 2006-2015'!A:A,'RB Stats'!D28+2)</f>
        <v>0</v>
      </c>
      <c r="AL28" s="6">
        <f>SUMIFS('Rushing Data 2006-2015'!S:S,'Rushing Data 2006-2015'!D:D,'RB Stats'!C28,'Rushing Data 2006-2015'!A:A,'RB Stats'!D28+3)</f>
        <v>0</v>
      </c>
      <c r="AM28" s="6">
        <f>SUMIFS('Rushing Data 2006-2015'!S:S,'Rushing Data 2006-2015'!D:D,'RB Stats'!C28,'Rushing Data 2006-2015'!A:A,'RB Stats'!D28+4)</f>
        <v>79</v>
      </c>
      <c r="AN28" s="6">
        <f>SUMIFS('Rushing Data 2006-2015'!U:U,'Rushing Data 2006-2015'!D:D,'RB Stats'!C28,'Rushing Data 2006-2015'!A:A,'RB Stats'!D28)</f>
        <v>0</v>
      </c>
      <c r="AO28" s="6">
        <f>SUMIFS('Rushing Data 2006-2015'!U:U,'Rushing Data 2006-2015'!D:D,'RB Stats'!C28,'Rushing Data 2006-2015'!A:A,'RB Stats'!D28+1)</f>
        <v>0</v>
      </c>
      <c r="AP28" s="6">
        <f>SUMIFS('Rushing Data 2006-2015'!U:U,'Rushing Data 2006-2015'!D:D,'RB Stats'!C28,'Rushing Data 2006-2015'!A:A,'RB Stats'!D28+2)</f>
        <v>0</v>
      </c>
      <c r="AQ28" s="6">
        <f>SUMIFS('Rushing Data 2006-2015'!U:U,'Rushing Data 2006-2015'!D:D,'RB Stats'!C28,'Rushing Data 2006-2015'!A:A,'RB Stats'!D49)</f>
        <v>0</v>
      </c>
      <c r="AR28" s="6">
        <f>SUMIFS('Rushing Data 2006-2015'!U:U,'Rushing Data 2006-2015'!D:D,'RB Stats'!C28,'Rushing Data 2006-2015'!A:A,'RB Stats'!D28+4)</f>
        <v>1</v>
      </c>
      <c r="AS28" s="6">
        <f t="shared" si="7"/>
        <v>0</v>
      </c>
      <c r="AT28" s="6">
        <f t="shared" si="8"/>
        <v>0</v>
      </c>
      <c r="AU28" s="6">
        <f t="shared" si="9"/>
        <v>0</v>
      </c>
      <c r="AV28" s="6">
        <f t="shared" si="10"/>
        <v>0</v>
      </c>
      <c r="AW28" s="6">
        <f t="shared" si="11"/>
        <v>24.5</v>
      </c>
      <c r="AX28" s="6">
        <f t="shared" si="12"/>
        <v>24.5</v>
      </c>
      <c r="AY28" s="7">
        <f t="shared" si="13"/>
        <v>46</v>
      </c>
      <c r="AZ28" s="7">
        <f t="shared" si="14"/>
        <v>12</v>
      </c>
      <c r="BA28" s="7">
        <f t="shared" si="15"/>
        <v>3.8333333333333335</v>
      </c>
      <c r="BB28" s="7">
        <f t="shared" si="16"/>
        <v>1</v>
      </c>
      <c r="BC28" s="7">
        <f t="shared" si="17"/>
        <v>0</v>
      </c>
      <c r="BD28" s="7" t="str">
        <f t="shared" si="18"/>
        <v/>
      </c>
      <c r="BE28" s="7">
        <f t="shared" si="19"/>
        <v>7</v>
      </c>
      <c r="BF28" s="7">
        <f t="shared" si="20"/>
        <v>79</v>
      </c>
      <c r="BG28" s="7">
        <f t="shared" si="21"/>
        <v>1</v>
      </c>
      <c r="BH28">
        <f t="shared" si="22"/>
        <v>0</v>
      </c>
      <c r="BI28">
        <f t="shared" si="23"/>
        <v>0</v>
      </c>
      <c r="BJ28">
        <f t="shared" si="24"/>
        <v>0</v>
      </c>
      <c r="BK28">
        <f t="shared" si="28"/>
        <v>0</v>
      </c>
      <c r="BL28">
        <f t="shared" si="29"/>
        <v>0</v>
      </c>
      <c r="BM28">
        <f t="shared" si="25"/>
        <v>0</v>
      </c>
      <c r="BN28" t="str">
        <f t="shared" si="26"/>
        <v>Bust</v>
      </c>
      <c r="BO28">
        <f t="shared" si="27"/>
        <v>0</v>
      </c>
    </row>
    <row r="29" spans="1:67" x14ac:dyDescent="0.25">
      <c r="A29" t="s">
        <v>352</v>
      </c>
      <c r="B29" t="s">
        <v>76</v>
      </c>
      <c r="C29" t="str">
        <f>INDEX('Draft Master List'!E:F,MATCH(A29,'Draft Master List'!E:E,0),2)</f>
        <v>1732009</v>
      </c>
      <c r="D29">
        <f>INDEX('Draft Master List'!A:F,MATCH(A29,'Draft Master List'!E:E,0),1)</f>
        <v>2009</v>
      </c>
      <c r="E29" s="6">
        <f>SUMIFS('Rushing Data 2006-2015'!K:K,'Rushing Data 2006-2015'!D:D,'RB Stats'!C29,'Rushing Data 2006-2015'!A:A,'RB Stats'!D29)</f>
        <v>48</v>
      </c>
      <c r="F29" s="6">
        <f>SUMIFS('Rushing Data 2006-2015'!K:K,'Rushing Data 2006-2015'!D:D,'RB Stats'!C29,'Rushing Data 2006-2015'!A:A,'RB Stats'!D29+1)</f>
        <v>239</v>
      </c>
      <c r="G29" s="6">
        <f>SUMIFS('Rushing Data 2006-2015'!K:K,'Rushing Data 2006-2015'!D:D,'RB Stats'!C29,'Rushing Data 2006-2015'!A:A,'RB Stats'!D29+2)</f>
        <v>185</v>
      </c>
      <c r="H29" s="6">
        <f>SUMIFS('Rushing Data 2006-2015'!K:K,'Rushing Data 2006-2015'!D:D,'RB Stats'!C29,'Rushing Data 2006-2015'!A:A,'RB Stats'!D29+3)</f>
        <v>14</v>
      </c>
      <c r="I29" s="6">
        <f>SUMIFS('Rushing Data 2006-2015'!K:K,'Rushing Data 2006-2015'!D:D,'RB Stats'!C29,'Rushing Data 2006-2015'!A:A,'RB Stats'!D29+4)</f>
        <v>0</v>
      </c>
      <c r="J29" s="6">
        <f>SUMIFS('Rushing Data 2006-2015'!J:J,'Rushing Data 2006-2015'!D:D,'RB Stats'!C29,'Rushing Data 2006-2015'!A:A,'RB Stats'!D29)</f>
        <v>8</v>
      </c>
      <c r="K29" s="6">
        <f>SUMIFS('Rushing Data 2006-2015'!J:J,'Rushing Data 2006-2015'!D:D,'RB Stats'!C29,'Rushing Data 2006-2015'!A:A,'RB Stats'!D29+1)</f>
        <v>51</v>
      </c>
      <c r="L29" s="6">
        <f>SUMIFS('Rushing Data 2006-2015'!J:J,'Rushing Data 2006-2015'!D:D,'RB Stats'!C29,'Rushing Data 2006-2015'!A:A,'RB Stats'!D29+2)</f>
        <v>59</v>
      </c>
      <c r="M29" s="6">
        <f>SUMIFS('Rushing Data 2006-2015'!J:J,'Rushing Data 2006-2015'!D:D,'RB Stats'!C29,'Rushing Data 2006-2015'!A:A,'RB Stats'!D29+3)</f>
        <v>2</v>
      </c>
      <c r="N29" s="6">
        <f>SUMIFS('Rushing Data 2006-2015'!J:J,'Rushing Data 2006-2015'!D:D,'RB Stats'!C29,'Rushing Data 2006-2015'!A:A,'RB Stats'!D29+4)</f>
        <v>0</v>
      </c>
      <c r="O29" s="7">
        <f t="shared" si="2"/>
        <v>6</v>
      </c>
      <c r="P29" s="7">
        <f t="shared" si="3"/>
        <v>4.6862745098039218</v>
      </c>
      <c r="Q29" s="7">
        <f t="shared" si="4"/>
        <v>3.1355932203389831</v>
      </c>
      <c r="R29" s="7">
        <f t="shared" si="5"/>
        <v>7</v>
      </c>
      <c r="S29" s="7" t="str">
        <f t="shared" si="6"/>
        <v/>
      </c>
      <c r="T29" s="6">
        <f>SUMIFS('Rushing Data 2006-2015'!L:L,'Rushing Data 2006-2015'!D:D,'RB Stats'!C29,'Rushing Data 2006-2015'!A:A,'RB Stats'!D29)</f>
        <v>0</v>
      </c>
      <c r="U29" s="6">
        <f>SUMIFS('Rushing Data 2006-2015'!L:L,'Rushing Data 2006-2015'!D:D,'RB Stats'!C29,'Rushing Data 2006-2015'!A:A,'RB Stats'!D29+1)</f>
        <v>2</v>
      </c>
      <c r="V29" s="6">
        <f>SUMIFS('Rushing Data 2006-2015'!L:L,'Rushing Data 2006-2015'!D:D,'RB Stats'!C29,'Rushing Data 2006-2015'!A:A,'RB Stats'!D29+2)</f>
        <v>1</v>
      </c>
      <c r="W29" s="6">
        <f>SUMIFS('Rushing Data 2006-2015'!L:L,'Rushing Data 2006-2015'!D:D,'RB Stats'!C29,'Rushing Data 2006-2015'!A:A,'RB Stats'!D29+3)</f>
        <v>0</v>
      </c>
      <c r="X29" s="6">
        <f>SUMIFS('Rushing Data 2006-2015'!L:L,'Rushing Data 2006-2015'!D:D,'RB Stats'!C29,'Rushing Data 2006-2015'!A:A,'RB Stats'!D29+4)</f>
        <v>0</v>
      </c>
      <c r="Y29" s="6">
        <f>SUMIFS('Rushing Data 2006-2015'!AB:AB,'Rushing Data 2006-2015'!D:D,'RB Stats'!C29,'Rushing Data 2006-2015'!A:A,'RB Stats'!D29)</f>
        <v>0</v>
      </c>
      <c r="Z29" s="6">
        <f>SUMIFS('Rushing Data 2006-2015'!AB:AB,'Rushing Data 2006-2015'!D:D,'RB Stats'!C29,'Rushing Data 2006-2015'!A:A,'RB Stats'!D29+1)</f>
        <v>0</v>
      </c>
      <c r="AA29" s="6">
        <f>SUMIFS('Rushing Data 2006-2015'!AB:AB,'Rushing Data 2006-2015'!D:D,'RB Stats'!C29,'Rushing Data 2006-2015'!A:A,'RB Stats'!D29+2)</f>
        <v>1</v>
      </c>
      <c r="AB29" s="6">
        <f>SUMIFS('Rushing Data 2006-2015'!AB:AB,'Rushing Data 2006-2015'!D:D,'RB Stats'!C29,'Rushing Data 2006-2015'!A:A,'RB Stats'!D29+3)</f>
        <v>0</v>
      </c>
      <c r="AC29" s="6">
        <f>SUMIFS('Rushing Data 2006-2015'!AB:AB,'Rushing Data 2006-2015'!D:D,'RB Stats'!C29,'Rushing Data 2006-2015'!A:A,'RB Stats'!D29+4)</f>
        <v>0</v>
      </c>
      <c r="AD29" s="6">
        <f>SUMIFS('Rushing Data 2006-2015'!R:R,'Rushing Data 2006-2015'!D:D,'RB Stats'!C29,'Rushing Data 2006-2015'!A:A,'RB Stats'!D29)</f>
        <v>0</v>
      </c>
      <c r="AE29" s="6">
        <f>SUMIFS('Rushing Data 2006-2015'!R:R,'Rushing Data 2006-2015'!D:D,'RB Stats'!C29,'Rushing Data 2006-2015'!A:A,'RB Stats'!D29+1)</f>
        <v>7</v>
      </c>
      <c r="AF29" s="6">
        <f>SUMIFS('Rushing Data 2006-2015'!R:R,'Rushing Data 2006-2015'!D:D,'RB Stats'!C29,'Rushing Data 2006-2015'!A:A,'RB Stats'!D29+2)</f>
        <v>28</v>
      </c>
      <c r="AG29" s="6">
        <f>SUMIFS('Rushing Data 2006-2015'!R:R,'Rushing Data 2006-2015'!D:D,'RB Stats'!C29,'Rushing Data 2006-2015'!A:A,'RB Stats'!D29+3)</f>
        <v>3</v>
      </c>
      <c r="AH29" s="6">
        <f>SUMIFS('Rushing Data 2006-2015'!R:R,'Rushing Data 2006-2015'!D:D,'RB Stats'!C29,'Rushing Data 2006-2015'!A:A,'RB Stats'!D29+4)</f>
        <v>0</v>
      </c>
      <c r="AI29" s="6">
        <f>SUMIFS('Rushing Data 2006-2015'!S:S,'Rushing Data 2006-2015'!D:D,'RB Stats'!C29,'Rushing Data 2006-2015'!A:A,'RB Stats'!D29)</f>
        <v>0</v>
      </c>
      <c r="AJ29" s="6">
        <f>SUMIFS('Rushing Data 2006-2015'!S:S,'Rushing Data 2006-2015'!D:D,'RB Stats'!C29,'Rushing Data 2006-2015'!A:A,'RB Stats'!D29+1)</f>
        <v>44</v>
      </c>
      <c r="AK29" s="6">
        <f>SUMIFS('Rushing Data 2006-2015'!S:S,'Rushing Data 2006-2015'!D:D,'RB Stats'!C29,'Rushing Data 2006-2015'!A:A,'RB Stats'!D29+2)</f>
        <v>187</v>
      </c>
      <c r="AL29" s="6">
        <f>SUMIFS('Rushing Data 2006-2015'!S:S,'Rushing Data 2006-2015'!D:D,'RB Stats'!C29,'Rushing Data 2006-2015'!A:A,'RB Stats'!D29+3)</f>
        <v>12</v>
      </c>
      <c r="AM29" s="6">
        <f>SUMIFS('Rushing Data 2006-2015'!S:S,'Rushing Data 2006-2015'!D:D,'RB Stats'!C29,'Rushing Data 2006-2015'!A:A,'RB Stats'!D29+4)</f>
        <v>0</v>
      </c>
      <c r="AN29" s="6">
        <f>SUMIFS('Rushing Data 2006-2015'!U:U,'Rushing Data 2006-2015'!D:D,'RB Stats'!C29,'Rushing Data 2006-2015'!A:A,'RB Stats'!D29)</f>
        <v>0</v>
      </c>
      <c r="AO29" s="6">
        <f>SUMIFS('Rushing Data 2006-2015'!U:U,'Rushing Data 2006-2015'!D:D,'RB Stats'!C29,'Rushing Data 2006-2015'!A:A,'RB Stats'!D29+1)</f>
        <v>0</v>
      </c>
      <c r="AP29" s="6">
        <f>SUMIFS('Rushing Data 2006-2015'!U:U,'Rushing Data 2006-2015'!D:D,'RB Stats'!C29,'Rushing Data 2006-2015'!A:A,'RB Stats'!D29+2)</f>
        <v>0</v>
      </c>
      <c r="AQ29" s="6">
        <f>SUMIFS('Rushing Data 2006-2015'!U:U,'Rushing Data 2006-2015'!D:D,'RB Stats'!C29,'Rushing Data 2006-2015'!A:A,'RB Stats'!D50)</f>
        <v>0</v>
      </c>
      <c r="AR29" s="6">
        <f>SUMIFS('Rushing Data 2006-2015'!U:U,'Rushing Data 2006-2015'!D:D,'RB Stats'!C29,'Rushing Data 2006-2015'!A:A,'RB Stats'!D29+4)</f>
        <v>0</v>
      </c>
      <c r="AS29" s="6">
        <f t="shared" si="7"/>
        <v>4.8</v>
      </c>
      <c r="AT29" s="6">
        <f t="shared" si="8"/>
        <v>40.299999999999997</v>
      </c>
      <c r="AU29" s="6">
        <f t="shared" si="9"/>
        <v>41.2</v>
      </c>
      <c r="AV29" s="6">
        <f t="shared" si="10"/>
        <v>2.5999999999999996</v>
      </c>
      <c r="AW29" s="6">
        <f t="shared" si="11"/>
        <v>0</v>
      </c>
      <c r="AX29" s="6">
        <f t="shared" si="12"/>
        <v>88.899999999999991</v>
      </c>
      <c r="AY29" s="7">
        <f t="shared" si="13"/>
        <v>486</v>
      </c>
      <c r="AZ29" s="7">
        <f t="shared" si="14"/>
        <v>120</v>
      </c>
      <c r="BA29" s="7">
        <f t="shared" si="15"/>
        <v>4.05</v>
      </c>
      <c r="BB29" s="7">
        <f t="shared" si="16"/>
        <v>3</v>
      </c>
      <c r="BC29" s="7">
        <f t="shared" si="17"/>
        <v>1</v>
      </c>
      <c r="BD29" s="7">
        <f t="shared" si="18"/>
        <v>120</v>
      </c>
      <c r="BE29" s="7">
        <f t="shared" si="19"/>
        <v>38</v>
      </c>
      <c r="BF29" s="7">
        <f t="shared" si="20"/>
        <v>243</v>
      </c>
      <c r="BG29" s="7">
        <f t="shared" si="21"/>
        <v>0</v>
      </c>
      <c r="BH29">
        <f t="shared" si="22"/>
        <v>0</v>
      </c>
      <c r="BI29">
        <f t="shared" si="23"/>
        <v>0</v>
      </c>
      <c r="BJ29">
        <f t="shared" si="24"/>
        <v>0</v>
      </c>
      <c r="BK29">
        <f t="shared" si="28"/>
        <v>0</v>
      </c>
      <c r="BL29">
        <f t="shared" si="29"/>
        <v>0</v>
      </c>
      <c r="BM29">
        <f t="shared" si="25"/>
        <v>0</v>
      </c>
      <c r="BN29" t="str">
        <f t="shared" si="26"/>
        <v>Bust</v>
      </c>
      <c r="BO29">
        <f t="shared" si="27"/>
        <v>0</v>
      </c>
    </row>
    <row r="30" spans="1:67" x14ac:dyDescent="0.25">
      <c r="A30" t="s">
        <v>103</v>
      </c>
      <c r="B30" t="s">
        <v>76</v>
      </c>
      <c r="C30" t="str">
        <f>INDEX('Draft Master List'!E:F,MATCH(A30,'Draft Master List'!E:E,0),2)</f>
        <v>1852009</v>
      </c>
      <c r="D30">
        <f>INDEX('Draft Master List'!A:F,MATCH(A30,'Draft Master List'!E:E,0),1)</f>
        <v>2009</v>
      </c>
      <c r="E30" s="6">
        <f>SUMIFS('Rushing Data 2006-2015'!K:K,'Rushing Data 2006-2015'!D:D,'RB Stats'!C30,'Rushing Data 2006-2015'!A:A,'RB Stats'!D30)</f>
        <v>0</v>
      </c>
      <c r="F30" s="6">
        <f>SUMIFS('Rushing Data 2006-2015'!K:K,'Rushing Data 2006-2015'!D:D,'RB Stats'!C30,'Rushing Data 2006-2015'!A:A,'RB Stats'!D30+1)</f>
        <v>1</v>
      </c>
      <c r="G30" s="6">
        <f>SUMIFS('Rushing Data 2006-2015'!K:K,'Rushing Data 2006-2015'!D:D,'RB Stats'!C30,'Rushing Data 2006-2015'!A:A,'RB Stats'!D30+2)</f>
        <v>15</v>
      </c>
      <c r="H30" s="6">
        <f>SUMIFS('Rushing Data 2006-2015'!K:K,'Rushing Data 2006-2015'!D:D,'RB Stats'!C30,'Rushing Data 2006-2015'!A:A,'RB Stats'!D30+3)</f>
        <v>258</v>
      </c>
      <c r="I30" s="6">
        <f>SUMIFS('Rushing Data 2006-2015'!K:K,'Rushing Data 2006-2015'!D:D,'RB Stats'!C30,'Rushing Data 2006-2015'!A:A,'RB Stats'!D30+4)</f>
        <v>17</v>
      </c>
      <c r="J30" s="6">
        <f>SUMIFS('Rushing Data 2006-2015'!J:J,'Rushing Data 2006-2015'!D:D,'RB Stats'!C30,'Rushing Data 2006-2015'!A:A,'RB Stats'!D30)</f>
        <v>0</v>
      </c>
      <c r="K30" s="6">
        <f>SUMIFS('Rushing Data 2006-2015'!J:J,'Rushing Data 2006-2015'!D:D,'RB Stats'!C30,'Rushing Data 2006-2015'!A:A,'RB Stats'!D30+1)</f>
        <v>2</v>
      </c>
      <c r="L30" s="6">
        <f>SUMIFS('Rushing Data 2006-2015'!J:J,'Rushing Data 2006-2015'!D:D,'RB Stats'!C30,'Rushing Data 2006-2015'!A:A,'RB Stats'!D30+2)</f>
        <v>3</v>
      </c>
      <c r="M30" s="6">
        <f>SUMIFS('Rushing Data 2006-2015'!J:J,'Rushing Data 2006-2015'!D:D,'RB Stats'!C30,'Rushing Data 2006-2015'!A:A,'RB Stats'!D30+3)</f>
        <v>36</v>
      </c>
      <c r="N30" s="6">
        <f>SUMIFS('Rushing Data 2006-2015'!J:J,'Rushing Data 2006-2015'!D:D,'RB Stats'!C30,'Rushing Data 2006-2015'!A:A,'RB Stats'!D30+4)</f>
        <v>8</v>
      </c>
      <c r="O30" s="7" t="str">
        <f t="shared" si="2"/>
        <v/>
      </c>
      <c r="P30" s="7">
        <f t="shared" si="3"/>
        <v>0.5</v>
      </c>
      <c r="Q30" s="7">
        <f t="shared" si="4"/>
        <v>5</v>
      </c>
      <c r="R30" s="7">
        <f t="shared" si="5"/>
        <v>7.166666666666667</v>
      </c>
      <c r="S30" s="7">
        <f t="shared" si="6"/>
        <v>2.125</v>
      </c>
      <c r="T30" s="6">
        <f>SUMIFS('Rushing Data 2006-2015'!L:L,'Rushing Data 2006-2015'!D:D,'RB Stats'!C30,'Rushing Data 2006-2015'!A:A,'RB Stats'!D30)</f>
        <v>0</v>
      </c>
      <c r="U30" s="6">
        <f>SUMIFS('Rushing Data 2006-2015'!L:L,'Rushing Data 2006-2015'!D:D,'RB Stats'!C30,'Rushing Data 2006-2015'!A:A,'RB Stats'!D30+1)</f>
        <v>0</v>
      </c>
      <c r="V30" s="6">
        <f>SUMIFS('Rushing Data 2006-2015'!L:L,'Rushing Data 2006-2015'!D:D,'RB Stats'!C30,'Rushing Data 2006-2015'!A:A,'RB Stats'!D30+2)</f>
        <v>0</v>
      </c>
      <c r="W30" s="6">
        <f>SUMIFS('Rushing Data 2006-2015'!L:L,'Rushing Data 2006-2015'!D:D,'RB Stats'!C30,'Rushing Data 2006-2015'!A:A,'RB Stats'!D30+3)</f>
        <v>1</v>
      </c>
      <c r="X30" s="6">
        <f>SUMIFS('Rushing Data 2006-2015'!L:L,'Rushing Data 2006-2015'!D:D,'RB Stats'!C30,'Rushing Data 2006-2015'!A:A,'RB Stats'!D30+4)</f>
        <v>0</v>
      </c>
      <c r="Y30" s="6">
        <f>SUMIFS('Rushing Data 2006-2015'!AB:AB,'Rushing Data 2006-2015'!D:D,'RB Stats'!C30,'Rushing Data 2006-2015'!A:A,'RB Stats'!D30)</f>
        <v>0</v>
      </c>
      <c r="Z30" s="6">
        <f>SUMIFS('Rushing Data 2006-2015'!AB:AB,'Rushing Data 2006-2015'!D:D,'RB Stats'!C30,'Rushing Data 2006-2015'!A:A,'RB Stats'!D30+1)</f>
        <v>0</v>
      </c>
      <c r="AA30" s="6">
        <f>SUMIFS('Rushing Data 2006-2015'!AB:AB,'Rushing Data 2006-2015'!D:D,'RB Stats'!C30,'Rushing Data 2006-2015'!A:A,'RB Stats'!D30+2)</f>
        <v>0</v>
      </c>
      <c r="AB30" s="6">
        <f>SUMIFS('Rushing Data 2006-2015'!AB:AB,'Rushing Data 2006-2015'!D:D,'RB Stats'!C30,'Rushing Data 2006-2015'!A:A,'RB Stats'!D30+3)</f>
        <v>0</v>
      </c>
      <c r="AC30" s="6">
        <f>SUMIFS('Rushing Data 2006-2015'!AB:AB,'Rushing Data 2006-2015'!D:D,'RB Stats'!C30,'Rushing Data 2006-2015'!A:A,'RB Stats'!D30+4)</f>
        <v>0</v>
      </c>
      <c r="AD30" s="6">
        <f>SUMIFS('Rushing Data 2006-2015'!R:R,'Rushing Data 2006-2015'!D:D,'RB Stats'!C30,'Rushing Data 2006-2015'!A:A,'RB Stats'!D30)</f>
        <v>0</v>
      </c>
      <c r="AE30" s="6">
        <f>SUMIFS('Rushing Data 2006-2015'!R:R,'Rushing Data 2006-2015'!D:D,'RB Stats'!C30,'Rushing Data 2006-2015'!A:A,'RB Stats'!D30+1)</f>
        <v>1</v>
      </c>
      <c r="AF30" s="6">
        <f>SUMIFS('Rushing Data 2006-2015'!R:R,'Rushing Data 2006-2015'!D:D,'RB Stats'!C30,'Rushing Data 2006-2015'!A:A,'RB Stats'!D30+2)</f>
        <v>0</v>
      </c>
      <c r="AG30" s="6">
        <f>SUMIFS('Rushing Data 2006-2015'!R:R,'Rushing Data 2006-2015'!D:D,'RB Stats'!C30,'Rushing Data 2006-2015'!A:A,'RB Stats'!D30+3)</f>
        <v>9</v>
      </c>
      <c r="AH30" s="6">
        <f>SUMIFS('Rushing Data 2006-2015'!R:R,'Rushing Data 2006-2015'!D:D,'RB Stats'!C30,'Rushing Data 2006-2015'!A:A,'RB Stats'!D30+4)</f>
        <v>0</v>
      </c>
      <c r="AI30" s="6">
        <f>SUMIFS('Rushing Data 2006-2015'!S:S,'Rushing Data 2006-2015'!D:D,'RB Stats'!C30,'Rushing Data 2006-2015'!A:A,'RB Stats'!D30)</f>
        <v>0</v>
      </c>
      <c r="AJ30" s="6">
        <f>SUMIFS('Rushing Data 2006-2015'!S:S,'Rushing Data 2006-2015'!D:D,'RB Stats'!C30,'Rushing Data 2006-2015'!A:A,'RB Stats'!D30+1)</f>
        <v>11</v>
      </c>
      <c r="AK30" s="6">
        <f>SUMIFS('Rushing Data 2006-2015'!S:S,'Rushing Data 2006-2015'!D:D,'RB Stats'!C30,'Rushing Data 2006-2015'!A:A,'RB Stats'!D30+2)</f>
        <v>0</v>
      </c>
      <c r="AL30" s="6">
        <f>SUMIFS('Rushing Data 2006-2015'!S:S,'Rushing Data 2006-2015'!D:D,'RB Stats'!C30,'Rushing Data 2006-2015'!A:A,'RB Stats'!D30+3)</f>
        <v>85</v>
      </c>
      <c r="AM30" s="6">
        <f>SUMIFS('Rushing Data 2006-2015'!S:S,'Rushing Data 2006-2015'!D:D,'RB Stats'!C30,'Rushing Data 2006-2015'!A:A,'RB Stats'!D30+4)</f>
        <v>0</v>
      </c>
      <c r="AN30" s="6">
        <f>SUMIFS('Rushing Data 2006-2015'!U:U,'Rushing Data 2006-2015'!D:D,'RB Stats'!C30,'Rushing Data 2006-2015'!A:A,'RB Stats'!D30)</f>
        <v>0</v>
      </c>
      <c r="AO30" s="6">
        <f>SUMIFS('Rushing Data 2006-2015'!U:U,'Rushing Data 2006-2015'!D:D,'RB Stats'!C30,'Rushing Data 2006-2015'!A:A,'RB Stats'!D30+1)</f>
        <v>0</v>
      </c>
      <c r="AP30" s="6">
        <f>SUMIFS('Rushing Data 2006-2015'!U:U,'Rushing Data 2006-2015'!D:D,'RB Stats'!C30,'Rushing Data 2006-2015'!A:A,'RB Stats'!D30+2)</f>
        <v>0</v>
      </c>
      <c r="AQ30" s="6">
        <f>SUMIFS('Rushing Data 2006-2015'!U:U,'Rushing Data 2006-2015'!D:D,'RB Stats'!C30,'Rushing Data 2006-2015'!A:A,'RB Stats'!D51)</f>
        <v>0</v>
      </c>
      <c r="AR30" s="6">
        <f>SUMIFS('Rushing Data 2006-2015'!U:U,'Rushing Data 2006-2015'!D:D,'RB Stats'!C30,'Rushing Data 2006-2015'!A:A,'RB Stats'!D30+4)</f>
        <v>0</v>
      </c>
      <c r="AS30" s="6">
        <f t="shared" si="7"/>
        <v>0</v>
      </c>
      <c r="AT30" s="6">
        <f t="shared" si="8"/>
        <v>1.2000000000000002</v>
      </c>
      <c r="AU30" s="6">
        <f t="shared" si="9"/>
        <v>1.5</v>
      </c>
      <c r="AV30" s="6">
        <f t="shared" si="10"/>
        <v>40.299999999999997</v>
      </c>
      <c r="AW30" s="6">
        <f t="shared" si="11"/>
        <v>1.7</v>
      </c>
      <c r="AX30" s="6">
        <f t="shared" si="12"/>
        <v>44.7</v>
      </c>
      <c r="AY30" s="7">
        <f t="shared" si="13"/>
        <v>291</v>
      </c>
      <c r="AZ30" s="7">
        <f t="shared" si="14"/>
        <v>49</v>
      </c>
      <c r="BA30" s="7">
        <f t="shared" si="15"/>
        <v>5.9387755102040813</v>
      </c>
      <c r="BB30" s="7">
        <f t="shared" si="16"/>
        <v>1</v>
      </c>
      <c r="BC30" s="7">
        <f t="shared" si="17"/>
        <v>0</v>
      </c>
      <c r="BD30" s="7" t="str">
        <f t="shared" si="18"/>
        <v/>
      </c>
      <c r="BE30" s="7">
        <f t="shared" si="19"/>
        <v>10</v>
      </c>
      <c r="BF30" s="7">
        <f t="shared" si="20"/>
        <v>96</v>
      </c>
      <c r="BG30" s="7">
        <f t="shared" si="21"/>
        <v>0</v>
      </c>
      <c r="BH30">
        <f t="shared" si="22"/>
        <v>0</v>
      </c>
      <c r="BI30">
        <f t="shared" si="23"/>
        <v>0</v>
      </c>
      <c r="BJ30">
        <f t="shared" si="24"/>
        <v>0</v>
      </c>
      <c r="BK30">
        <f t="shared" si="28"/>
        <v>0</v>
      </c>
      <c r="BL30">
        <f t="shared" si="29"/>
        <v>0</v>
      </c>
      <c r="BM30">
        <f t="shared" si="25"/>
        <v>0</v>
      </c>
      <c r="BN30" t="str">
        <f t="shared" si="26"/>
        <v>Bust</v>
      </c>
      <c r="BO30">
        <f t="shared" si="27"/>
        <v>0</v>
      </c>
    </row>
    <row r="31" spans="1:67" x14ac:dyDescent="0.25">
      <c r="A31" t="s">
        <v>260</v>
      </c>
      <c r="B31" t="s">
        <v>76</v>
      </c>
      <c r="C31" t="str">
        <f>INDEX('Draft Master List'!E:F,MATCH(A31,'Draft Master List'!E:E,0),2)</f>
        <v>1922009</v>
      </c>
      <c r="D31">
        <f>INDEX('Draft Master List'!A:F,MATCH(A31,'Draft Master List'!E:E,0),1)</f>
        <v>2009</v>
      </c>
      <c r="E31" s="6">
        <f>SUMIFS('Rushing Data 2006-2015'!K:K,'Rushing Data 2006-2015'!D:D,'RB Stats'!C31,'Rushing Data 2006-2015'!A:A,'RB Stats'!D31)</f>
        <v>131</v>
      </c>
      <c r="F31" s="6">
        <f>SUMIFS('Rushing Data 2006-2015'!K:K,'Rushing Data 2006-2015'!D:D,'RB Stats'!C31,'Rushing Data 2006-2015'!A:A,'RB Stats'!D31+1)</f>
        <v>58</v>
      </c>
      <c r="G31" s="6">
        <f>SUMIFS('Rushing Data 2006-2015'!K:K,'Rushing Data 2006-2015'!D:D,'RB Stats'!C31,'Rushing Data 2006-2015'!A:A,'RB Stats'!D31+2)</f>
        <v>0</v>
      </c>
      <c r="H31" s="6">
        <f>SUMIFS('Rushing Data 2006-2015'!K:K,'Rushing Data 2006-2015'!D:D,'RB Stats'!C31,'Rushing Data 2006-2015'!A:A,'RB Stats'!D31+3)</f>
        <v>0</v>
      </c>
      <c r="I31" s="6">
        <f>SUMIFS('Rushing Data 2006-2015'!K:K,'Rushing Data 2006-2015'!D:D,'RB Stats'!C31,'Rushing Data 2006-2015'!A:A,'RB Stats'!D31+4)</f>
        <v>0</v>
      </c>
      <c r="J31" s="6">
        <f>SUMIFS('Rushing Data 2006-2015'!J:J,'Rushing Data 2006-2015'!D:D,'RB Stats'!C31,'Rushing Data 2006-2015'!A:A,'RB Stats'!D31)</f>
        <v>27</v>
      </c>
      <c r="K31" s="6">
        <f>SUMIFS('Rushing Data 2006-2015'!J:J,'Rushing Data 2006-2015'!D:D,'RB Stats'!C31,'Rushing Data 2006-2015'!A:A,'RB Stats'!D31+1)</f>
        <v>17</v>
      </c>
      <c r="L31" s="6">
        <f>SUMIFS('Rushing Data 2006-2015'!J:J,'Rushing Data 2006-2015'!D:D,'RB Stats'!C31,'Rushing Data 2006-2015'!A:A,'RB Stats'!D31+2)</f>
        <v>1</v>
      </c>
      <c r="M31" s="6">
        <f>SUMIFS('Rushing Data 2006-2015'!J:J,'Rushing Data 2006-2015'!D:D,'RB Stats'!C31,'Rushing Data 2006-2015'!A:A,'RB Stats'!D31+3)</f>
        <v>0</v>
      </c>
      <c r="N31" s="6">
        <f>SUMIFS('Rushing Data 2006-2015'!J:J,'Rushing Data 2006-2015'!D:D,'RB Stats'!C31,'Rushing Data 2006-2015'!A:A,'RB Stats'!D31+4)</f>
        <v>0</v>
      </c>
      <c r="O31" s="7">
        <f t="shared" si="2"/>
        <v>4.8518518518518521</v>
      </c>
      <c r="P31" s="7">
        <f t="shared" si="3"/>
        <v>3.4117647058823528</v>
      </c>
      <c r="Q31" s="7">
        <f t="shared" si="4"/>
        <v>0</v>
      </c>
      <c r="R31" s="7" t="str">
        <f t="shared" si="5"/>
        <v/>
      </c>
      <c r="S31" s="7" t="str">
        <f t="shared" si="6"/>
        <v/>
      </c>
      <c r="T31" s="6">
        <f>SUMIFS('Rushing Data 2006-2015'!L:L,'Rushing Data 2006-2015'!D:D,'RB Stats'!C31,'Rushing Data 2006-2015'!A:A,'RB Stats'!D31)</f>
        <v>0</v>
      </c>
      <c r="U31" s="6">
        <f>SUMIFS('Rushing Data 2006-2015'!L:L,'Rushing Data 2006-2015'!D:D,'RB Stats'!C31,'Rushing Data 2006-2015'!A:A,'RB Stats'!D31+1)</f>
        <v>0</v>
      </c>
      <c r="V31" s="6">
        <f>SUMIFS('Rushing Data 2006-2015'!L:L,'Rushing Data 2006-2015'!D:D,'RB Stats'!C31,'Rushing Data 2006-2015'!A:A,'RB Stats'!D31+2)</f>
        <v>0</v>
      </c>
      <c r="W31" s="6">
        <f>SUMIFS('Rushing Data 2006-2015'!L:L,'Rushing Data 2006-2015'!D:D,'RB Stats'!C31,'Rushing Data 2006-2015'!A:A,'RB Stats'!D31+3)</f>
        <v>0</v>
      </c>
      <c r="X31" s="6">
        <f>SUMIFS('Rushing Data 2006-2015'!L:L,'Rushing Data 2006-2015'!D:D,'RB Stats'!C31,'Rushing Data 2006-2015'!A:A,'RB Stats'!D31+4)</f>
        <v>0</v>
      </c>
      <c r="Y31" s="6">
        <f>SUMIFS('Rushing Data 2006-2015'!AB:AB,'Rushing Data 2006-2015'!D:D,'RB Stats'!C31,'Rushing Data 2006-2015'!A:A,'RB Stats'!D31)</f>
        <v>0</v>
      </c>
      <c r="Z31" s="6">
        <f>SUMIFS('Rushing Data 2006-2015'!AB:AB,'Rushing Data 2006-2015'!D:D,'RB Stats'!C31,'Rushing Data 2006-2015'!A:A,'RB Stats'!D31+1)</f>
        <v>0</v>
      </c>
      <c r="AA31" s="6">
        <f>SUMIFS('Rushing Data 2006-2015'!AB:AB,'Rushing Data 2006-2015'!D:D,'RB Stats'!C31,'Rushing Data 2006-2015'!A:A,'RB Stats'!D31+2)</f>
        <v>0</v>
      </c>
      <c r="AB31" s="6">
        <f>SUMIFS('Rushing Data 2006-2015'!AB:AB,'Rushing Data 2006-2015'!D:D,'RB Stats'!C31,'Rushing Data 2006-2015'!A:A,'RB Stats'!D31+3)</f>
        <v>0</v>
      </c>
      <c r="AC31" s="6">
        <f>SUMIFS('Rushing Data 2006-2015'!AB:AB,'Rushing Data 2006-2015'!D:D,'RB Stats'!C31,'Rushing Data 2006-2015'!A:A,'RB Stats'!D31+4)</f>
        <v>0</v>
      </c>
      <c r="AD31" s="6">
        <f>SUMIFS('Rushing Data 2006-2015'!R:R,'Rushing Data 2006-2015'!D:D,'RB Stats'!C31,'Rushing Data 2006-2015'!A:A,'RB Stats'!D31)</f>
        <v>9</v>
      </c>
      <c r="AE31" s="6">
        <f>SUMIFS('Rushing Data 2006-2015'!R:R,'Rushing Data 2006-2015'!D:D,'RB Stats'!C31,'Rushing Data 2006-2015'!A:A,'RB Stats'!D31+1)</f>
        <v>8</v>
      </c>
      <c r="AF31" s="6">
        <f>SUMIFS('Rushing Data 2006-2015'!R:R,'Rushing Data 2006-2015'!D:D,'RB Stats'!C31,'Rushing Data 2006-2015'!A:A,'RB Stats'!D31+2)</f>
        <v>1</v>
      </c>
      <c r="AG31" s="6">
        <f>SUMIFS('Rushing Data 2006-2015'!R:R,'Rushing Data 2006-2015'!D:D,'RB Stats'!C31,'Rushing Data 2006-2015'!A:A,'RB Stats'!D31+3)</f>
        <v>0</v>
      </c>
      <c r="AH31" s="6">
        <f>SUMIFS('Rushing Data 2006-2015'!R:R,'Rushing Data 2006-2015'!D:D,'RB Stats'!C31,'Rushing Data 2006-2015'!A:A,'RB Stats'!D31+4)</f>
        <v>0</v>
      </c>
      <c r="AI31" s="6">
        <f>SUMIFS('Rushing Data 2006-2015'!S:S,'Rushing Data 2006-2015'!D:D,'RB Stats'!C31,'Rushing Data 2006-2015'!A:A,'RB Stats'!D31)</f>
        <v>84</v>
      </c>
      <c r="AJ31" s="6">
        <f>SUMIFS('Rushing Data 2006-2015'!S:S,'Rushing Data 2006-2015'!D:D,'RB Stats'!C31,'Rushing Data 2006-2015'!A:A,'RB Stats'!D31+1)</f>
        <v>45</v>
      </c>
      <c r="AK31" s="6">
        <f>SUMIFS('Rushing Data 2006-2015'!S:S,'Rushing Data 2006-2015'!D:D,'RB Stats'!C31,'Rushing Data 2006-2015'!A:A,'RB Stats'!D31+2)</f>
        <v>9</v>
      </c>
      <c r="AL31" s="6">
        <f>SUMIFS('Rushing Data 2006-2015'!S:S,'Rushing Data 2006-2015'!D:D,'RB Stats'!C31,'Rushing Data 2006-2015'!A:A,'RB Stats'!D31+3)</f>
        <v>0</v>
      </c>
      <c r="AM31" s="6">
        <f>SUMIFS('Rushing Data 2006-2015'!S:S,'Rushing Data 2006-2015'!D:D,'RB Stats'!C31,'Rushing Data 2006-2015'!A:A,'RB Stats'!D31+4)</f>
        <v>0</v>
      </c>
      <c r="AN31" s="6">
        <f>SUMIFS('Rushing Data 2006-2015'!U:U,'Rushing Data 2006-2015'!D:D,'RB Stats'!C31,'Rushing Data 2006-2015'!A:A,'RB Stats'!D31)</f>
        <v>1</v>
      </c>
      <c r="AO31" s="6">
        <f>SUMIFS('Rushing Data 2006-2015'!U:U,'Rushing Data 2006-2015'!D:D,'RB Stats'!C31,'Rushing Data 2006-2015'!A:A,'RB Stats'!D31+1)</f>
        <v>0</v>
      </c>
      <c r="AP31" s="6">
        <f>SUMIFS('Rushing Data 2006-2015'!U:U,'Rushing Data 2006-2015'!D:D,'RB Stats'!C31,'Rushing Data 2006-2015'!A:A,'RB Stats'!D31+2)</f>
        <v>0</v>
      </c>
      <c r="AQ31" s="6">
        <f>SUMIFS('Rushing Data 2006-2015'!U:U,'Rushing Data 2006-2015'!D:D,'RB Stats'!C31,'Rushing Data 2006-2015'!A:A,'RB Stats'!D52)</f>
        <v>0</v>
      </c>
      <c r="AR31" s="6">
        <f>SUMIFS('Rushing Data 2006-2015'!U:U,'Rushing Data 2006-2015'!D:D,'RB Stats'!C31,'Rushing Data 2006-2015'!A:A,'RB Stats'!D31+4)</f>
        <v>0</v>
      </c>
      <c r="AS31" s="6">
        <f t="shared" si="7"/>
        <v>27.5</v>
      </c>
      <c r="AT31" s="6">
        <f t="shared" si="8"/>
        <v>10.3</v>
      </c>
      <c r="AU31" s="6">
        <f t="shared" si="9"/>
        <v>0.9</v>
      </c>
      <c r="AV31" s="6">
        <f t="shared" si="10"/>
        <v>0</v>
      </c>
      <c r="AW31" s="6">
        <f t="shared" si="11"/>
        <v>0</v>
      </c>
      <c r="AX31" s="6">
        <f t="shared" si="12"/>
        <v>38.699999999999996</v>
      </c>
      <c r="AY31" s="7">
        <f t="shared" si="13"/>
        <v>189</v>
      </c>
      <c r="AZ31" s="7">
        <f t="shared" si="14"/>
        <v>45</v>
      </c>
      <c r="BA31" s="7">
        <f t="shared" si="15"/>
        <v>4.2</v>
      </c>
      <c r="BB31" s="7">
        <f t="shared" si="16"/>
        <v>0</v>
      </c>
      <c r="BC31" s="7">
        <f t="shared" si="17"/>
        <v>0</v>
      </c>
      <c r="BD31" s="7" t="str">
        <f t="shared" si="18"/>
        <v/>
      </c>
      <c r="BE31" s="7">
        <f t="shared" si="19"/>
        <v>18</v>
      </c>
      <c r="BF31" s="7">
        <f t="shared" si="20"/>
        <v>138</v>
      </c>
      <c r="BG31" s="7">
        <f t="shared" si="21"/>
        <v>1</v>
      </c>
      <c r="BH31">
        <f t="shared" si="22"/>
        <v>0</v>
      </c>
      <c r="BI31">
        <f t="shared" si="23"/>
        <v>0</v>
      </c>
      <c r="BJ31">
        <f t="shared" si="24"/>
        <v>0</v>
      </c>
      <c r="BK31">
        <f t="shared" si="28"/>
        <v>0</v>
      </c>
      <c r="BL31">
        <f t="shared" si="29"/>
        <v>0</v>
      </c>
      <c r="BM31">
        <f t="shared" si="25"/>
        <v>0</v>
      </c>
      <c r="BN31" t="str">
        <f t="shared" si="26"/>
        <v>Bust</v>
      </c>
      <c r="BO31">
        <f t="shared" si="27"/>
        <v>0</v>
      </c>
    </row>
    <row r="32" spans="1:67" x14ac:dyDescent="0.25">
      <c r="A32" t="s">
        <v>358</v>
      </c>
      <c r="B32" t="s">
        <v>76</v>
      </c>
      <c r="C32" t="str">
        <f>INDEX('Draft Master List'!E:F,MATCH(A32,'Draft Master List'!E:E,0),2)</f>
        <v>1952009</v>
      </c>
      <c r="D32">
        <f>INDEX('Draft Master List'!A:F,MATCH(A32,'Draft Master List'!E:E,0),1)</f>
        <v>2009</v>
      </c>
      <c r="E32" s="6">
        <f>SUMIFS('Rushing Data 2006-2015'!K:K,'Rushing Data 2006-2015'!D:D,'RB Stats'!C32,'Rushing Data 2006-2015'!A:A,'RB Stats'!D32)</f>
        <v>15</v>
      </c>
      <c r="F32" s="6">
        <f>SUMIFS('Rushing Data 2006-2015'!K:K,'Rushing Data 2006-2015'!D:D,'RB Stats'!C32,'Rushing Data 2006-2015'!A:A,'RB Stats'!D32+1)</f>
        <v>60</v>
      </c>
      <c r="G32" s="6">
        <f>SUMIFS('Rushing Data 2006-2015'!K:K,'Rushing Data 2006-2015'!D:D,'RB Stats'!C32,'Rushing Data 2006-2015'!A:A,'RB Stats'!D32+2)</f>
        <v>0</v>
      </c>
      <c r="H32" s="6">
        <f>SUMIFS('Rushing Data 2006-2015'!K:K,'Rushing Data 2006-2015'!D:D,'RB Stats'!C32,'Rushing Data 2006-2015'!A:A,'RB Stats'!D32+3)</f>
        <v>0</v>
      </c>
      <c r="I32" s="6">
        <f>SUMIFS('Rushing Data 2006-2015'!K:K,'Rushing Data 2006-2015'!D:D,'RB Stats'!C32,'Rushing Data 2006-2015'!A:A,'RB Stats'!D32+4)</f>
        <v>0</v>
      </c>
      <c r="J32" s="6">
        <f>SUMIFS('Rushing Data 2006-2015'!J:J,'Rushing Data 2006-2015'!D:D,'RB Stats'!C32,'Rushing Data 2006-2015'!A:A,'RB Stats'!D32)</f>
        <v>9</v>
      </c>
      <c r="K32" s="6">
        <f>SUMIFS('Rushing Data 2006-2015'!J:J,'Rushing Data 2006-2015'!D:D,'RB Stats'!C32,'Rushing Data 2006-2015'!A:A,'RB Stats'!D32+1)</f>
        <v>19</v>
      </c>
      <c r="L32" s="6">
        <f>SUMIFS('Rushing Data 2006-2015'!J:J,'Rushing Data 2006-2015'!D:D,'RB Stats'!C32,'Rushing Data 2006-2015'!A:A,'RB Stats'!D32+2)</f>
        <v>0</v>
      </c>
      <c r="M32" s="6">
        <f>SUMIFS('Rushing Data 2006-2015'!J:J,'Rushing Data 2006-2015'!D:D,'RB Stats'!C32,'Rushing Data 2006-2015'!A:A,'RB Stats'!D32+3)</f>
        <v>0</v>
      </c>
      <c r="N32" s="6">
        <f>SUMIFS('Rushing Data 2006-2015'!J:J,'Rushing Data 2006-2015'!D:D,'RB Stats'!C32,'Rushing Data 2006-2015'!A:A,'RB Stats'!D32+4)</f>
        <v>0</v>
      </c>
      <c r="O32" s="7">
        <f t="shared" si="2"/>
        <v>1.6666666666666667</v>
      </c>
      <c r="P32" s="7">
        <f t="shared" si="3"/>
        <v>3.1578947368421053</v>
      </c>
      <c r="Q32" s="7" t="str">
        <f t="shared" si="4"/>
        <v/>
      </c>
      <c r="R32" s="7" t="str">
        <f t="shared" si="5"/>
        <v/>
      </c>
      <c r="S32" s="7" t="str">
        <f t="shared" si="6"/>
        <v/>
      </c>
      <c r="T32" s="6">
        <f>SUMIFS('Rushing Data 2006-2015'!L:L,'Rushing Data 2006-2015'!D:D,'RB Stats'!C32,'Rushing Data 2006-2015'!A:A,'RB Stats'!D32)</f>
        <v>0</v>
      </c>
      <c r="U32" s="6">
        <f>SUMIFS('Rushing Data 2006-2015'!L:L,'Rushing Data 2006-2015'!D:D,'RB Stats'!C32,'Rushing Data 2006-2015'!A:A,'RB Stats'!D32+1)</f>
        <v>0</v>
      </c>
      <c r="V32" s="6">
        <f>SUMIFS('Rushing Data 2006-2015'!L:L,'Rushing Data 2006-2015'!D:D,'RB Stats'!C32,'Rushing Data 2006-2015'!A:A,'RB Stats'!D32+2)</f>
        <v>0</v>
      </c>
      <c r="W32" s="6">
        <f>SUMIFS('Rushing Data 2006-2015'!L:L,'Rushing Data 2006-2015'!D:D,'RB Stats'!C32,'Rushing Data 2006-2015'!A:A,'RB Stats'!D32+3)</f>
        <v>0</v>
      </c>
      <c r="X32" s="6">
        <f>SUMIFS('Rushing Data 2006-2015'!L:L,'Rushing Data 2006-2015'!D:D,'RB Stats'!C32,'Rushing Data 2006-2015'!A:A,'RB Stats'!D32+4)</f>
        <v>0</v>
      </c>
      <c r="Y32" s="6">
        <f>SUMIFS('Rushing Data 2006-2015'!AB:AB,'Rushing Data 2006-2015'!D:D,'RB Stats'!C32,'Rushing Data 2006-2015'!A:A,'RB Stats'!D32)</f>
        <v>0</v>
      </c>
      <c r="Z32" s="6">
        <f>SUMIFS('Rushing Data 2006-2015'!AB:AB,'Rushing Data 2006-2015'!D:D,'RB Stats'!C32,'Rushing Data 2006-2015'!A:A,'RB Stats'!D32+1)</f>
        <v>0</v>
      </c>
      <c r="AA32" s="6">
        <f>SUMIFS('Rushing Data 2006-2015'!AB:AB,'Rushing Data 2006-2015'!D:D,'RB Stats'!C32,'Rushing Data 2006-2015'!A:A,'RB Stats'!D32+2)</f>
        <v>0</v>
      </c>
      <c r="AB32" s="6">
        <f>SUMIFS('Rushing Data 2006-2015'!AB:AB,'Rushing Data 2006-2015'!D:D,'RB Stats'!C32,'Rushing Data 2006-2015'!A:A,'RB Stats'!D32+3)</f>
        <v>0</v>
      </c>
      <c r="AC32" s="6">
        <f>SUMIFS('Rushing Data 2006-2015'!AB:AB,'Rushing Data 2006-2015'!D:D,'RB Stats'!C32,'Rushing Data 2006-2015'!A:A,'RB Stats'!D32+4)</f>
        <v>0</v>
      </c>
      <c r="AD32" s="6">
        <f>SUMIFS('Rushing Data 2006-2015'!R:R,'Rushing Data 2006-2015'!D:D,'RB Stats'!C32,'Rushing Data 2006-2015'!A:A,'RB Stats'!D32)</f>
        <v>4</v>
      </c>
      <c r="AE32" s="6">
        <f>SUMIFS('Rushing Data 2006-2015'!R:R,'Rushing Data 2006-2015'!D:D,'RB Stats'!C32,'Rushing Data 2006-2015'!A:A,'RB Stats'!D32+1)</f>
        <v>4</v>
      </c>
      <c r="AF32" s="6">
        <f>SUMIFS('Rushing Data 2006-2015'!R:R,'Rushing Data 2006-2015'!D:D,'RB Stats'!C32,'Rushing Data 2006-2015'!A:A,'RB Stats'!D32+2)</f>
        <v>0</v>
      </c>
      <c r="AG32" s="6">
        <f>SUMIFS('Rushing Data 2006-2015'!R:R,'Rushing Data 2006-2015'!D:D,'RB Stats'!C32,'Rushing Data 2006-2015'!A:A,'RB Stats'!D32+3)</f>
        <v>0</v>
      </c>
      <c r="AH32" s="6">
        <f>SUMIFS('Rushing Data 2006-2015'!R:R,'Rushing Data 2006-2015'!D:D,'RB Stats'!C32,'Rushing Data 2006-2015'!A:A,'RB Stats'!D32+4)</f>
        <v>0</v>
      </c>
      <c r="AI32" s="6">
        <f>SUMIFS('Rushing Data 2006-2015'!S:S,'Rushing Data 2006-2015'!D:D,'RB Stats'!C32,'Rushing Data 2006-2015'!A:A,'RB Stats'!D32)</f>
        <v>5</v>
      </c>
      <c r="AJ32" s="6">
        <f>SUMIFS('Rushing Data 2006-2015'!S:S,'Rushing Data 2006-2015'!D:D,'RB Stats'!C32,'Rushing Data 2006-2015'!A:A,'RB Stats'!D32+1)</f>
        <v>45</v>
      </c>
      <c r="AK32" s="6">
        <f>SUMIFS('Rushing Data 2006-2015'!S:S,'Rushing Data 2006-2015'!D:D,'RB Stats'!C32,'Rushing Data 2006-2015'!A:A,'RB Stats'!D32+2)</f>
        <v>0</v>
      </c>
      <c r="AL32" s="6">
        <f>SUMIFS('Rushing Data 2006-2015'!S:S,'Rushing Data 2006-2015'!D:D,'RB Stats'!C32,'Rushing Data 2006-2015'!A:A,'RB Stats'!D32+3)</f>
        <v>0</v>
      </c>
      <c r="AM32" s="6">
        <f>SUMIFS('Rushing Data 2006-2015'!S:S,'Rushing Data 2006-2015'!D:D,'RB Stats'!C32,'Rushing Data 2006-2015'!A:A,'RB Stats'!D32+4)</f>
        <v>0</v>
      </c>
      <c r="AN32" s="6">
        <f>SUMIFS('Rushing Data 2006-2015'!U:U,'Rushing Data 2006-2015'!D:D,'RB Stats'!C32,'Rushing Data 2006-2015'!A:A,'RB Stats'!D32)</f>
        <v>0</v>
      </c>
      <c r="AO32" s="6">
        <f>SUMIFS('Rushing Data 2006-2015'!U:U,'Rushing Data 2006-2015'!D:D,'RB Stats'!C32,'Rushing Data 2006-2015'!A:A,'RB Stats'!D32+1)</f>
        <v>0</v>
      </c>
      <c r="AP32" s="6">
        <f>SUMIFS('Rushing Data 2006-2015'!U:U,'Rushing Data 2006-2015'!D:D,'RB Stats'!C32,'Rushing Data 2006-2015'!A:A,'RB Stats'!D32+2)</f>
        <v>0</v>
      </c>
      <c r="AQ32" s="6">
        <f>SUMIFS('Rushing Data 2006-2015'!U:U,'Rushing Data 2006-2015'!D:D,'RB Stats'!C32,'Rushing Data 2006-2015'!A:A,'RB Stats'!D53)</f>
        <v>0</v>
      </c>
      <c r="AR32" s="6">
        <f>SUMIFS('Rushing Data 2006-2015'!U:U,'Rushing Data 2006-2015'!D:D,'RB Stats'!C32,'Rushing Data 2006-2015'!A:A,'RB Stats'!D32+4)</f>
        <v>0</v>
      </c>
      <c r="AS32" s="6">
        <f t="shared" si="7"/>
        <v>2</v>
      </c>
      <c r="AT32" s="6">
        <f t="shared" si="8"/>
        <v>10.5</v>
      </c>
      <c r="AU32" s="6">
        <f t="shared" si="9"/>
        <v>0</v>
      </c>
      <c r="AV32" s="6">
        <f t="shared" si="10"/>
        <v>0</v>
      </c>
      <c r="AW32" s="6">
        <f t="shared" si="11"/>
        <v>0</v>
      </c>
      <c r="AX32" s="6">
        <f t="shared" si="12"/>
        <v>12.5</v>
      </c>
      <c r="AY32" s="7">
        <f t="shared" si="13"/>
        <v>75</v>
      </c>
      <c r="AZ32" s="7">
        <f t="shared" si="14"/>
        <v>28</v>
      </c>
      <c r="BA32" s="7">
        <f t="shared" si="15"/>
        <v>2.6785714285714284</v>
      </c>
      <c r="BB32" s="7">
        <f t="shared" si="16"/>
        <v>0</v>
      </c>
      <c r="BC32" s="7">
        <f t="shared" si="17"/>
        <v>0</v>
      </c>
      <c r="BD32" s="7" t="str">
        <f t="shared" si="18"/>
        <v/>
      </c>
      <c r="BE32" s="7">
        <f t="shared" si="19"/>
        <v>8</v>
      </c>
      <c r="BF32" s="7">
        <f t="shared" si="20"/>
        <v>50</v>
      </c>
      <c r="BG32" s="7">
        <f t="shared" si="21"/>
        <v>0</v>
      </c>
      <c r="BH32">
        <f t="shared" si="22"/>
        <v>0</v>
      </c>
      <c r="BI32">
        <f t="shared" si="23"/>
        <v>0</v>
      </c>
      <c r="BJ32">
        <f t="shared" si="24"/>
        <v>0</v>
      </c>
      <c r="BK32">
        <f t="shared" si="28"/>
        <v>0</v>
      </c>
      <c r="BL32">
        <f t="shared" si="29"/>
        <v>0</v>
      </c>
      <c r="BM32">
        <f t="shared" si="25"/>
        <v>0</v>
      </c>
      <c r="BN32" t="str">
        <f t="shared" si="26"/>
        <v>Bust</v>
      </c>
      <c r="BO32">
        <f t="shared" si="27"/>
        <v>0</v>
      </c>
    </row>
    <row r="33" spans="1:67" x14ac:dyDescent="0.25">
      <c r="A33" t="s">
        <v>362</v>
      </c>
      <c r="B33" t="s">
        <v>76</v>
      </c>
      <c r="C33" t="str">
        <f>INDEX('Draft Master List'!E:F,MATCH(A33,'Draft Master List'!E:E,0),2)</f>
        <v>2092009</v>
      </c>
      <c r="D33">
        <f>INDEX('Draft Master List'!A:F,MATCH(A33,'Draft Master List'!E:E,0),1)</f>
        <v>2009</v>
      </c>
      <c r="E33" s="6">
        <f>SUMIFS('Rushing Data 2006-2015'!K:K,'Rushing Data 2006-2015'!D:D,'RB Stats'!C33,'Rushing Data 2006-2015'!A:A,'RB Stats'!D33)</f>
        <v>321</v>
      </c>
      <c r="F33" s="6">
        <f>SUMIFS('Rushing Data 2006-2015'!K:K,'Rushing Data 2006-2015'!D:D,'RB Stats'!C33,'Rushing Data 2006-2015'!A:A,'RB Stats'!D33+1)</f>
        <v>299</v>
      </c>
      <c r="G33" s="6">
        <f>SUMIFS('Rushing Data 2006-2015'!K:K,'Rushing Data 2006-2015'!D:D,'RB Stats'!C33,'Rushing Data 2006-2015'!A:A,'RB Stats'!D33+2)</f>
        <v>380</v>
      </c>
      <c r="H33" s="6">
        <f>SUMIFS('Rushing Data 2006-2015'!K:K,'Rushing Data 2006-2015'!D:D,'RB Stats'!C33,'Rushing Data 2006-2015'!A:A,'RB Stats'!D33+3)</f>
        <v>35</v>
      </c>
      <c r="I33" s="6">
        <f>SUMIFS('Rushing Data 2006-2015'!K:K,'Rushing Data 2006-2015'!D:D,'RB Stats'!C33,'Rushing Data 2006-2015'!A:A,'RB Stats'!D33+4)</f>
        <v>14</v>
      </c>
      <c r="J33" s="6">
        <f>SUMIFS('Rushing Data 2006-2015'!J:J,'Rushing Data 2006-2015'!D:D,'RB Stats'!C33,'Rushing Data 2006-2015'!A:A,'RB Stats'!D33)</f>
        <v>74</v>
      </c>
      <c r="K33" s="6">
        <f>SUMIFS('Rushing Data 2006-2015'!J:J,'Rushing Data 2006-2015'!D:D,'RB Stats'!C33,'Rushing Data 2006-2015'!A:A,'RB Stats'!D33+1)</f>
        <v>61</v>
      </c>
      <c r="L33" s="6">
        <f>SUMIFS('Rushing Data 2006-2015'!J:J,'Rushing Data 2006-2015'!D:D,'RB Stats'!C33,'Rushing Data 2006-2015'!A:A,'RB Stats'!D33+2)</f>
        <v>112</v>
      </c>
      <c r="M33" s="6">
        <f>SUMIFS('Rushing Data 2006-2015'!J:J,'Rushing Data 2006-2015'!D:D,'RB Stats'!C33,'Rushing Data 2006-2015'!A:A,'RB Stats'!D33+3)</f>
        <v>8</v>
      </c>
      <c r="N33" s="6">
        <f>SUMIFS('Rushing Data 2006-2015'!J:J,'Rushing Data 2006-2015'!D:D,'RB Stats'!C33,'Rushing Data 2006-2015'!A:A,'RB Stats'!D33+4)</f>
        <v>4</v>
      </c>
      <c r="O33" s="7">
        <f t="shared" si="2"/>
        <v>4.3378378378378377</v>
      </c>
      <c r="P33" s="7">
        <f t="shared" si="3"/>
        <v>4.9016393442622954</v>
      </c>
      <c r="Q33" s="7">
        <f t="shared" si="4"/>
        <v>3.3928571428571428</v>
      </c>
      <c r="R33" s="7">
        <f t="shared" si="5"/>
        <v>4.375</v>
      </c>
      <c r="S33" s="7">
        <f t="shared" si="6"/>
        <v>3.5</v>
      </c>
      <c r="T33" s="6">
        <f>SUMIFS('Rushing Data 2006-2015'!L:L,'Rushing Data 2006-2015'!D:D,'RB Stats'!C33,'Rushing Data 2006-2015'!A:A,'RB Stats'!D33)</f>
        <v>0</v>
      </c>
      <c r="U33" s="6">
        <f>SUMIFS('Rushing Data 2006-2015'!L:L,'Rushing Data 2006-2015'!D:D,'RB Stats'!C33,'Rushing Data 2006-2015'!A:A,'RB Stats'!D33+1)</f>
        <v>1</v>
      </c>
      <c r="V33" s="6">
        <f>SUMIFS('Rushing Data 2006-2015'!L:L,'Rushing Data 2006-2015'!D:D,'RB Stats'!C33,'Rushing Data 2006-2015'!A:A,'RB Stats'!D33+2)</f>
        <v>3</v>
      </c>
      <c r="W33" s="6">
        <f>SUMIFS('Rushing Data 2006-2015'!L:L,'Rushing Data 2006-2015'!D:D,'RB Stats'!C33,'Rushing Data 2006-2015'!A:A,'RB Stats'!D33+3)</f>
        <v>0</v>
      </c>
      <c r="X33" s="6">
        <f>SUMIFS('Rushing Data 2006-2015'!L:L,'Rushing Data 2006-2015'!D:D,'RB Stats'!C33,'Rushing Data 2006-2015'!A:A,'RB Stats'!D33+4)</f>
        <v>0</v>
      </c>
      <c r="Y33" s="6">
        <f>SUMIFS('Rushing Data 2006-2015'!AB:AB,'Rushing Data 2006-2015'!D:D,'RB Stats'!C33,'Rushing Data 2006-2015'!A:A,'RB Stats'!D33)</f>
        <v>1</v>
      </c>
      <c r="Z33" s="6">
        <f>SUMIFS('Rushing Data 2006-2015'!AB:AB,'Rushing Data 2006-2015'!D:D,'RB Stats'!C33,'Rushing Data 2006-2015'!A:A,'RB Stats'!D33+1)</f>
        <v>2</v>
      </c>
      <c r="AA33" s="6">
        <f>SUMIFS('Rushing Data 2006-2015'!AB:AB,'Rushing Data 2006-2015'!D:D,'RB Stats'!C33,'Rushing Data 2006-2015'!A:A,'RB Stats'!D33+2)</f>
        <v>0</v>
      </c>
      <c r="AB33" s="6">
        <f>SUMIFS('Rushing Data 2006-2015'!AB:AB,'Rushing Data 2006-2015'!D:D,'RB Stats'!C33,'Rushing Data 2006-2015'!A:A,'RB Stats'!D33+3)</f>
        <v>0</v>
      </c>
      <c r="AC33" s="6">
        <f>SUMIFS('Rushing Data 2006-2015'!AB:AB,'Rushing Data 2006-2015'!D:D,'RB Stats'!C33,'Rushing Data 2006-2015'!A:A,'RB Stats'!D33+4)</f>
        <v>0</v>
      </c>
      <c r="AD33" s="6">
        <f>SUMIFS('Rushing Data 2006-2015'!R:R,'Rushing Data 2006-2015'!D:D,'RB Stats'!C33,'Rushing Data 2006-2015'!A:A,'RB Stats'!D33)</f>
        <v>5</v>
      </c>
      <c r="AE33" s="6">
        <f>SUMIFS('Rushing Data 2006-2015'!R:R,'Rushing Data 2006-2015'!D:D,'RB Stats'!C33,'Rushing Data 2006-2015'!A:A,'RB Stats'!D33+1)</f>
        <v>11</v>
      </c>
      <c r="AF33" s="6">
        <f>SUMIFS('Rushing Data 2006-2015'!R:R,'Rushing Data 2006-2015'!D:D,'RB Stats'!C33,'Rushing Data 2006-2015'!A:A,'RB Stats'!D33+2)</f>
        <v>13</v>
      </c>
      <c r="AG33" s="6">
        <f>SUMIFS('Rushing Data 2006-2015'!R:R,'Rushing Data 2006-2015'!D:D,'RB Stats'!C33,'Rushing Data 2006-2015'!A:A,'RB Stats'!D33+3)</f>
        <v>0</v>
      </c>
      <c r="AH33" s="6">
        <f>SUMIFS('Rushing Data 2006-2015'!R:R,'Rushing Data 2006-2015'!D:D,'RB Stats'!C33,'Rushing Data 2006-2015'!A:A,'RB Stats'!D33+4)</f>
        <v>2</v>
      </c>
      <c r="AI33" s="6">
        <f>SUMIFS('Rushing Data 2006-2015'!S:S,'Rushing Data 2006-2015'!D:D,'RB Stats'!C33,'Rushing Data 2006-2015'!A:A,'RB Stats'!D33)</f>
        <v>67</v>
      </c>
      <c r="AJ33" s="6">
        <f>SUMIFS('Rushing Data 2006-2015'!S:S,'Rushing Data 2006-2015'!D:D,'RB Stats'!C33,'Rushing Data 2006-2015'!A:A,'RB Stats'!D33+1)</f>
        <v>60</v>
      </c>
      <c r="AK33" s="6">
        <f>SUMIFS('Rushing Data 2006-2015'!S:S,'Rushing Data 2006-2015'!D:D,'RB Stats'!C33,'Rushing Data 2006-2015'!A:A,'RB Stats'!D33+2)</f>
        <v>38</v>
      </c>
      <c r="AL33" s="6">
        <f>SUMIFS('Rushing Data 2006-2015'!S:S,'Rushing Data 2006-2015'!D:D,'RB Stats'!C33,'Rushing Data 2006-2015'!A:A,'RB Stats'!D33+3)</f>
        <v>0</v>
      </c>
      <c r="AM33" s="6">
        <f>SUMIFS('Rushing Data 2006-2015'!S:S,'Rushing Data 2006-2015'!D:D,'RB Stats'!C33,'Rushing Data 2006-2015'!A:A,'RB Stats'!D33+4)</f>
        <v>10</v>
      </c>
      <c r="AN33" s="6">
        <f>SUMIFS('Rushing Data 2006-2015'!U:U,'Rushing Data 2006-2015'!D:D,'RB Stats'!C33,'Rushing Data 2006-2015'!A:A,'RB Stats'!D33)</f>
        <v>0</v>
      </c>
      <c r="AO33" s="6">
        <f>SUMIFS('Rushing Data 2006-2015'!U:U,'Rushing Data 2006-2015'!D:D,'RB Stats'!C33,'Rushing Data 2006-2015'!A:A,'RB Stats'!D33+1)</f>
        <v>0</v>
      </c>
      <c r="AP33" s="6">
        <f>SUMIFS('Rushing Data 2006-2015'!U:U,'Rushing Data 2006-2015'!D:D,'RB Stats'!C33,'Rushing Data 2006-2015'!A:A,'RB Stats'!D33+2)</f>
        <v>0</v>
      </c>
      <c r="AQ33" s="6">
        <f>SUMIFS('Rushing Data 2006-2015'!U:U,'Rushing Data 2006-2015'!D:D,'RB Stats'!C33,'Rushing Data 2006-2015'!A:A,'RB Stats'!D54)</f>
        <v>0</v>
      </c>
      <c r="AR33" s="6">
        <f>SUMIFS('Rushing Data 2006-2015'!U:U,'Rushing Data 2006-2015'!D:D,'RB Stats'!C33,'Rushing Data 2006-2015'!A:A,'RB Stats'!D33+4)</f>
        <v>0</v>
      </c>
      <c r="AS33" s="6">
        <f t="shared" si="7"/>
        <v>36.800000000000004</v>
      </c>
      <c r="AT33" s="6">
        <f t="shared" si="8"/>
        <v>37.9</v>
      </c>
      <c r="AU33" s="6">
        <f t="shared" si="9"/>
        <v>59.8</v>
      </c>
      <c r="AV33" s="6">
        <f t="shared" si="10"/>
        <v>3.5</v>
      </c>
      <c r="AW33" s="6">
        <f t="shared" si="11"/>
        <v>2.4</v>
      </c>
      <c r="AX33" s="6">
        <f t="shared" si="12"/>
        <v>140.4</v>
      </c>
      <c r="AY33" s="7">
        <f t="shared" si="13"/>
        <v>1049</v>
      </c>
      <c r="AZ33" s="7">
        <f t="shared" si="14"/>
        <v>259</v>
      </c>
      <c r="BA33" s="7">
        <f t="shared" si="15"/>
        <v>4.0501930501930499</v>
      </c>
      <c r="BB33" s="7">
        <f t="shared" si="16"/>
        <v>4</v>
      </c>
      <c r="BC33" s="7">
        <f t="shared" si="17"/>
        <v>3</v>
      </c>
      <c r="BD33" s="7">
        <f t="shared" si="18"/>
        <v>86.333333333333329</v>
      </c>
      <c r="BE33" s="7">
        <f t="shared" si="19"/>
        <v>31</v>
      </c>
      <c r="BF33" s="7">
        <f t="shared" si="20"/>
        <v>175</v>
      </c>
      <c r="BG33" s="7">
        <f t="shared" si="21"/>
        <v>0</v>
      </c>
      <c r="BH33">
        <f t="shared" si="22"/>
        <v>0</v>
      </c>
      <c r="BI33">
        <f t="shared" si="23"/>
        <v>0</v>
      </c>
      <c r="BJ33">
        <f t="shared" si="24"/>
        <v>0</v>
      </c>
      <c r="BK33">
        <f t="shared" si="28"/>
        <v>0</v>
      </c>
      <c r="BL33">
        <f t="shared" si="29"/>
        <v>0</v>
      </c>
      <c r="BM33">
        <f t="shared" si="25"/>
        <v>0</v>
      </c>
      <c r="BN33" t="str">
        <f t="shared" si="26"/>
        <v>Bust</v>
      </c>
      <c r="BO33">
        <f t="shared" si="27"/>
        <v>0</v>
      </c>
    </row>
    <row r="34" spans="1:67" x14ac:dyDescent="0.25">
      <c r="A34" t="s">
        <v>363</v>
      </c>
      <c r="B34" t="s">
        <v>76</v>
      </c>
      <c r="C34" t="str">
        <f>INDEX('Draft Master List'!E:F,MATCH(A34,'Draft Master List'!E:E,0),2)</f>
        <v>2112009</v>
      </c>
      <c r="D34">
        <f>INDEX('Draft Master List'!A:F,MATCH(A34,'Draft Master List'!E:E,0),1)</f>
        <v>2009</v>
      </c>
      <c r="E34" s="6">
        <f>SUMIFS('Rushing Data 2006-2015'!K:K,'Rushing Data 2006-2015'!D:D,'RB Stats'!C34,'Rushing Data 2006-2015'!A:A,'RB Stats'!D34)</f>
        <v>50</v>
      </c>
      <c r="F34" s="6">
        <f>SUMIFS('Rushing Data 2006-2015'!K:K,'Rushing Data 2006-2015'!D:D,'RB Stats'!C34,'Rushing Data 2006-2015'!A:A,'RB Stats'!D34+1)</f>
        <v>0</v>
      </c>
      <c r="G34" s="6">
        <f>SUMIFS('Rushing Data 2006-2015'!K:K,'Rushing Data 2006-2015'!D:D,'RB Stats'!C34,'Rushing Data 2006-2015'!A:A,'RB Stats'!D34+2)</f>
        <v>340</v>
      </c>
      <c r="H34" s="6">
        <f>SUMIFS('Rushing Data 2006-2015'!K:K,'Rushing Data 2006-2015'!D:D,'RB Stats'!C34,'Rushing Data 2006-2015'!A:A,'RB Stats'!D34+3)</f>
        <v>30</v>
      </c>
      <c r="I34" s="6">
        <f>SUMIFS('Rushing Data 2006-2015'!K:K,'Rushing Data 2006-2015'!D:D,'RB Stats'!C34,'Rushing Data 2006-2015'!A:A,'RB Stats'!D34+4)</f>
        <v>240</v>
      </c>
      <c r="J34" s="6">
        <f>SUMIFS('Rushing Data 2006-2015'!J:J,'Rushing Data 2006-2015'!D:D,'RB Stats'!C34,'Rushing Data 2006-2015'!A:A,'RB Stats'!D34)</f>
        <v>11</v>
      </c>
      <c r="K34" s="6">
        <f>SUMIFS('Rushing Data 2006-2015'!J:J,'Rushing Data 2006-2015'!D:D,'RB Stats'!C34,'Rushing Data 2006-2015'!A:A,'RB Stats'!D34+1)</f>
        <v>0</v>
      </c>
      <c r="L34" s="6">
        <f>SUMIFS('Rushing Data 2006-2015'!J:J,'Rushing Data 2006-2015'!D:D,'RB Stats'!C34,'Rushing Data 2006-2015'!A:A,'RB Stats'!D34+2)</f>
        <v>76</v>
      </c>
      <c r="M34" s="6">
        <f>SUMIFS('Rushing Data 2006-2015'!J:J,'Rushing Data 2006-2015'!D:D,'RB Stats'!C34,'Rushing Data 2006-2015'!A:A,'RB Stats'!D34+3)</f>
        <v>8</v>
      </c>
      <c r="N34" s="6">
        <f>SUMIFS('Rushing Data 2006-2015'!J:J,'Rushing Data 2006-2015'!D:D,'RB Stats'!C34,'Rushing Data 2006-2015'!A:A,'RB Stats'!D34+4)</f>
        <v>49</v>
      </c>
      <c r="O34" s="7">
        <f t="shared" si="2"/>
        <v>4.5454545454545459</v>
      </c>
      <c r="P34" s="7" t="str">
        <f t="shared" si="3"/>
        <v/>
      </c>
      <c r="Q34" s="7">
        <f t="shared" si="4"/>
        <v>4.4736842105263159</v>
      </c>
      <c r="R34" s="7">
        <f t="shared" si="5"/>
        <v>3.75</v>
      </c>
      <c r="S34" s="7">
        <f t="shared" si="6"/>
        <v>4.8979591836734695</v>
      </c>
      <c r="T34" s="6">
        <f>SUMIFS('Rushing Data 2006-2015'!L:L,'Rushing Data 2006-2015'!D:D,'RB Stats'!C34,'Rushing Data 2006-2015'!A:A,'RB Stats'!D34)</f>
        <v>0</v>
      </c>
      <c r="U34" s="6">
        <f>SUMIFS('Rushing Data 2006-2015'!L:L,'Rushing Data 2006-2015'!D:D,'RB Stats'!C34,'Rushing Data 2006-2015'!A:A,'RB Stats'!D34+1)</f>
        <v>0</v>
      </c>
      <c r="V34" s="6">
        <f>SUMIFS('Rushing Data 2006-2015'!L:L,'Rushing Data 2006-2015'!D:D,'RB Stats'!C34,'Rushing Data 2006-2015'!A:A,'RB Stats'!D34+2)</f>
        <v>1</v>
      </c>
      <c r="W34" s="6">
        <f>SUMIFS('Rushing Data 2006-2015'!L:L,'Rushing Data 2006-2015'!D:D,'RB Stats'!C34,'Rushing Data 2006-2015'!A:A,'RB Stats'!D34+3)</f>
        <v>0</v>
      </c>
      <c r="X34" s="6">
        <f>SUMIFS('Rushing Data 2006-2015'!L:L,'Rushing Data 2006-2015'!D:D,'RB Stats'!C34,'Rushing Data 2006-2015'!A:A,'RB Stats'!D34+4)</f>
        <v>0</v>
      </c>
      <c r="Y34" s="6">
        <f>SUMIFS('Rushing Data 2006-2015'!AB:AB,'Rushing Data 2006-2015'!D:D,'RB Stats'!C34,'Rushing Data 2006-2015'!A:A,'RB Stats'!D34)</f>
        <v>0</v>
      </c>
      <c r="Z34" s="6">
        <f>SUMIFS('Rushing Data 2006-2015'!AB:AB,'Rushing Data 2006-2015'!D:D,'RB Stats'!C34,'Rushing Data 2006-2015'!A:A,'RB Stats'!D34+1)</f>
        <v>0</v>
      </c>
      <c r="AA34" s="6">
        <f>SUMIFS('Rushing Data 2006-2015'!AB:AB,'Rushing Data 2006-2015'!D:D,'RB Stats'!C34,'Rushing Data 2006-2015'!A:A,'RB Stats'!D34+2)</f>
        <v>2</v>
      </c>
      <c r="AB34" s="6">
        <f>SUMIFS('Rushing Data 2006-2015'!AB:AB,'Rushing Data 2006-2015'!D:D,'RB Stats'!C34,'Rushing Data 2006-2015'!A:A,'RB Stats'!D34+3)</f>
        <v>1</v>
      </c>
      <c r="AC34" s="6">
        <f>SUMIFS('Rushing Data 2006-2015'!AB:AB,'Rushing Data 2006-2015'!D:D,'RB Stats'!C34,'Rushing Data 2006-2015'!A:A,'RB Stats'!D34+4)</f>
        <v>2</v>
      </c>
      <c r="AD34" s="6">
        <f>SUMIFS('Rushing Data 2006-2015'!R:R,'Rushing Data 2006-2015'!D:D,'RB Stats'!C34,'Rushing Data 2006-2015'!A:A,'RB Stats'!D34)</f>
        <v>1</v>
      </c>
      <c r="AE34" s="6">
        <f>SUMIFS('Rushing Data 2006-2015'!R:R,'Rushing Data 2006-2015'!D:D,'RB Stats'!C34,'Rushing Data 2006-2015'!A:A,'RB Stats'!D34+1)</f>
        <v>0</v>
      </c>
      <c r="AF34" s="6">
        <f>SUMIFS('Rushing Data 2006-2015'!R:R,'Rushing Data 2006-2015'!D:D,'RB Stats'!C34,'Rushing Data 2006-2015'!A:A,'RB Stats'!D34+2)</f>
        <v>23</v>
      </c>
      <c r="AG34" s="6">
        <f>SUMIFS('Rushing Data 2006-2015'!R:R,'Rushing Data 2006-2015'!D:D,'RB Stats'!C34,'Rushing Data 2006-2015'!A:A,'RB Stats'!D34+3)</f>
        <v>24</v>
      </c>
      <c r="AH34" s="6">
        <f>SUMIFS('Rushing Data 2006-2015'!R:R,'Rushing Data 2006-2015'!D:D,'RB Stats'!C34,'Rushing Data 2006-2015'!A:A,'RB Stats'!D34+4)</f>
        <v>48</v>
      </c>
      <c r="AI34" s="6">
        <f>SUMIFS('Rushing Data 2006-2015'!S:S,'Rushing Data 2006-2015'!D:D,'RB Stats'!C34,'Rushing Data 2006-2015'!A:A,'RB Stats'!D34)</f>
        <v>19</v>
      </c>
      <c r="AJ34" s="6">
        <f>SUMIFS('Rushing Data 2006-2015'!S:S,'Rushing Data 2006-2015'!D:D,'RB Stats'!C34,'Rushing Data 2006-2015'!A:A,'RB Stats'!D34+1)</f>
        <v>0</v>
      </c>
      <c r="AK34" s="6">
        <f>SUMIFS('Rushing Data 2006-2015'!S:S,'Rushing Data 2006-2015'!D:D,'RB Stats'!C34,'Rushing Data 2006-2015'!A:A,'RB Stats'!D34+2)</f>
        <v>165</v>
      </c>
      <c r="AL34" s="6">
        <f>SUMIFS('Rushing Data 2006-2015'!S:S,'Rushing Data 2006-2015'!D:D,'RB Stats'!C34,'Rushing Data 2006-2015'!A:A,'RB Stats'!D34+3)</f>
        <v>187</v>
      </c>
      <c r="AM34" s="6">
        <f>SUMIFS('Rushing Data 2006-2015'!S:S,'Rushing Data 2006-2015'!D:D,'RB Stats'!C34,'Rushing Data 2006-2015'!A:A,'RB Stats'!D34+4)</f>
        <v>343</v>
      </c>
      <c r="AN34" s="6">
        <f>SUMIFS('Rushing Data 2006-2015'!U:U,'Rushing Data 2006-2015'!D:D,'RB Stats'!C34,'Rushing Data 2006-2015'!A:A,'RB Stats'!D34)</f>
        <v>0</v>
      </c>
      <c r="AO34" s="6">
        <f>SUMIFS('Rushing Data 2006-2015'!U:U,'Rushing Data 2006-2015'!D:D,'RB Stats'!C34,'Rushing Data 2006-2015'!A:A,'RB Stats'!D34+1)</f>
        <v>0</v>
      </c>
      <c r="AP34" s="6">
        <f>SUMIFS('Rushing Data 2006-2015'!U:U,'Rushing Data 2006-2015'!D:D,'RB Stats'!C34,'Rushing Data 2006-2015'!A:A,'RB Stats'!D34+2)</f>
        <v>0</v>
      </c>
      <c r="AQ34" s="6">
        <f>SUMIFS('Rushing Data 2006-2015'!U:U,'Rushing Data 2006-2015'!D:D,'RB Stats'!C34,'Rushing Data 2006-2015'!A:A,'RB Stats'!D55)</f>
        <v>0</v>
      </c>
      <c r="AR34" s="6">
        <f>SUMIFS('Rushing Data 2006-2015'!U:U,'Rushing Data 2006-2015'!D:D,'RB Stats'!C34,'Rushing Data 2006-2015'!A:A,'RB Stats'!D34+4)</f>
        <v>2</v>
      </c>
      <c r="AS34" s="6">
        <f t="shared" si="7"/>
        <v>6.9</v>
      </c>
      <c r="AT34" s="6">
        <f t="shared" si="8"/>
        <v>0</v>
      </c>
      <c r="AU34" s="6">
        <f t="shared" si="9"/>
        <v>52.5</v>
      </c>
      <c r="AV34" s="6">
        <f t="shared" si="10"/>
        <v>19.7</v>
      </c>
      <c r="AW34" s="6">
        <f t="shared" si="11"/>
        <v>66.3</v>
      </c>
      <c r="AX34" s="6">
        <f t="shared" si="12"/>
        <v>145.39999999999998</v>
      </c>
      <c r="AY34" s="7">
        <f t="shared" si="13"/>
        <v>660</v>
      </c>
      <c r="AZ34" s="7">
        <f t="shared" si="14"/>
        <v>144</v>
      </c>
      <c r="BA34" s="7">
        <f t="shared" si="15"/>
        <v>4.583333333333333</v>
      </c>
      <c r="BB34" s="7">
        <f t="shared" si="16"/>
        <v>1</v>
      </c>
      <c r="BC34" s="7">
        <f t="shared" si="17"/>
        <v>5</v>
      </c>
      <c r="BD34" s="7">
        <f t="shared" si="18"/>
        <v>28.8</v>
      </c>
      <c r="BE34" s="7">
        <f t="shared" si="19"/>
        <v>96</v>
      </c>
      <c r="BF34" s="7">
        <f t="shared" si="20"/>
        <v>714</v>
      </c>
      <c r="BG34" s="7">
        <f t="shared" si="21"/>
        <v>2</v>
      </c>
      <c r="BH34">
        <f t="shared" si="22"/>
        <v>0</v>
      </c>
      <c r="BI34">
        <f t="shared" si="23"/>
        <v>0</v>
      </c>
      <c r="BJ34">
        <f t="shared" si="24"/>
        <v>0</v>
      </c>
      <c r="BK34">
        <f t="shared" si="28"/>
        <v>0</v>
      </c>
      <c r="BL34">
        <f t="shared" si="29"/>
        <v>0</v>
      </c>
      <c r="BM34">
        <f t="shared" si="25"/>
        <v>0</v>
      </c>
      <c r="BN34" t="str">
        <f t="shared" si="26"/>
        <v>Bust</v>
      </c>
      <c r="BO34">
        <f t="shared" si="27"/>
        <v>0</v>
      </c>
    </row>
    <row r="35" spans="1:67" x14ac:dyDescent="0.25">
      <c r="A35" t="s">
        <v>364</v>
      </c>
      <c r="B35" t="s">
        <v>76</v>
      </c>
      <c r="C35" t="str">
        <f>INDEX('Draft Master List'!E:F,MATCH(A35,'Draft Master List'!E:E,0),2)</f>
        <v>2122009</v>
      </c>
      <c r="D35">
        <f>INDEX('Draft Master List'!A:F,MATCH(A35,'Draft Master List'!E:E,0),1)</f>
        <v>2009</v>
      </c>
      <c r="E35" s="6">
        <f>SUMIFS('Rushing Data 2006-2015'!K:K,'Rushing Data 2006-2015'!D:D,'RB Stats'!C35,'Rushing Data 2006-2015'!A:A,'RB Stats'!D35)</f>
        <v>6</v>
      </c>
      <c r="F35" s="6">
        <f>SUMIFS('Rushing Data 2006-2015'!K:K,'Rushing Data 2006-2015'!D:D,'RB Stats'!C35,'Rushing Data 2006-2015'!A:A,'RB Stats'!D35+1)</f>
        <v>0</v>
      </c>
      <c r="G35" s="6">
        <f>SUMIFS('Rushing Data 2006-2015'!K:K,'Rushing Data 2006-2015'!D:D,'RB Stats'!C35,'Rushing Data 2006-2015'!A:A,'RB Stats'!D35+2)</f>
        <v>0</v>
      </c>
      <c r="H35" s="6">
        <f>SUMIFS('Rushing Data 2006-2015'!K:K,'Rushing Data 2006-2015'!D:D,'RB Stats'!C35,'Rushing Data 2006-2015'!A:A,'RB Stats'!D35+3)</f>
        <v>0</v>
      </c>
      <c r="I35" s="6">
        <f>SUMIFS('Rushing Data 2006-2015'!K:K,'Rushing Data 2006-2015'!D:D,'RB Stats'!C35,'Rushing Data 2006-2015'!A:A,'RB Stats'!D35+4)</f>
        <v>0</v>
      </c>
      <c r="J35" s="6">
        <f>SUMIFS('Rushing Data 2006-2015'!J:J,'Rushing Data 2006-2015'!D:D,'RB Stats'!C35,'Rushing Data 2006-2015'!A:A,'RB Stats'!D35)</f>
        <v>6</v>
      </c>
      <c r="K35" s="6">
        <f>SUMIFS('Rushing Data 2006-2015'!J:J,'Rushing Data 2006-2015'!D:D,'RB Stats'!C35,'Rushing Data 2006-2015'!A:A,'RB Stats'!D35+1)</f>
        <v>0</v>
      </c>
      <c r="L35" s="6">
        <f>SUMIFS('Rushing Data 2006-2015'!J:J,'Rushing Data 2006-2015'!D:D,'RB Stats'!C35,'Rushing Data 2006-2015'!A:A,'RB Stats'!D35+2)</f>
        <v>0</v>
      </c>
      <c r="M35" s="6">
        <f>SUMIFS('Rushing Data 2006-2015'!J:J,'Rushing Data 2006-2015'!D:D,'RB Stats'!C35,'Rushing Data 2006-2015'!A:A,'RB Stats'!D35+3)</f>
        <v>0</v>
      </c>
      <c r="N35" s="6">
        <f>SUMIFS('Rushing Data 2006-2015'!J:J,'Rushing Data 2006-2015'!D:D,'RB Stats'!C35,'Rushing Data 2006-2015'!A:A,'RB Stats'!D35+4)</f>
        <v>0</v>
      </c>
      <c r="O35" s="7">
        <f t="shared" si="2"/>
        <v>1</v>
      </c>
      <c r="P35" s="7" t="str">
        <f t="shared" si="3"/>
        <v/>
      </c>
      <c r="Q35" s="7" t="str">
        <f t="shared" si="4"/>
        <v/>
      </c>
      <c r="R35" s="7" t="str">
        <f t="shared" si="5"/>
        <v/>
      </c>
      <c r="S35" s="7" t="str">
        <f t="shared" si="6"/>
        <v/>
      </c>
      <c r="T35" s="6">
        <f>SUMIFS('Rushing Data 2006-2015'!L:L,'Rushing Data 2006-2015'!D:D,'RB Stats'!C35,'Rushing Data 2006-2015'!A:A,'RB Stats'!D35)</f>
        <v>0</v>
      </c>
      <c r="U35" s="6">
        <f>SUMIFS('Rushing Data 2006-2015'!L:L,'Rushing Data 2006-2015'!D:D,'RB Stats'!C35,'Rushing Data 2006-2015'!A:A,'RB Stats'!D35+1)</f>
        <v>0</v>
      </c>
      <c r="V35" s="6">
        <f>SUMIFS('Rushing Data 2006-2015'!L:L,'Rushing Data 2006-2015'!D:D,'RB Stats'!C35,'Rushing Data 2006-2015'!A:A,'RB Stats'!D35+2)</f>
        <v>0</v>
      </c>
      <c r="W35" s="6">
        <f>SUMIFS('Rushing Data 2006-2015'!L:L,'Rushing Data 2006-2015'!D:D,'RB Stats'!C35,'Rushing Data 2006-2015'!A:A,'RB Stats'!D35+3)</f>
        <v>0</v>
      </c>
      <c r="X35" s="6">
        <f>SUMIFS('Rushing Data 2006-2015'!L:L,'Rushing Data 2006-2015'!D:D,'RB Stats'!C35,'Rushing Data 2006-2015'!A:A,'RB Stats'!D35+4)</f>
        <v>0</v>
      </c>
      <c r="Y35" s="6">
        <f>SUMIFS('Rushing Data 2006-2015'!AB:AB,'Rushing Data 2006-2015'!D:D,'RB Stats'!C35,'Rushing Data 2006-2015'!A:A,'RB Stats'!D35)</f>
        <v>0</v>
      </c>
      <c r="Z35" s="6">
        <f>SUMIFS('Rushing Data 2006-2015'!AB:AB,'Rushing Data 2006-2015'!D:D,'RB Stats'!C35,'Rushing Data 2006-2015'!A:A,'RB Stats'!D35+1)</f>
        <v>0</v>
      </c>
      <c r="AA35" s="6">
        <f>SUMIFS('Rushing Data 2006-2015'!AB:AB,'Rushing Data 2006-2015'!D:D,'RB Stats'!C35,'Rushing Data 2006-2015'!A:A,'RB Stats'!D35+2)</f>
        <v>0</v>
      </c>
      <c r="AB35" s="6">
        <f>SUMIFS('Rushing Data 2006-2015'!AB:AB,'Rushing Data 2006-2015'!D:D,'RB Stats'!C35,'Rushing Data 2006-2015'!A:A,'RB Stats'!D35+3)</f>
        <v>0</v>
      </c>
      <c r="AC35" s="6">
        <f>SUMIFS('Rushing Data 2006-2015'!AB:AB,'Rushing Data 2006-2015'!D:D,'RB Stats'!C35,'Rushing Data 2006-2015'!A:A,'RB Stats'!D35+4)</f>
        <v>0</v>
      </c>
      <c r="AD35" s="6">
        <f>SUMIFS('Rushing Data 2006-2015'!R:R,'Rushing Data 2006-2015'!D:D,'RB Stats'!C35,'Rushing Data 2006-2015'!A:A,'RB Stats'!D35)</f>
        <v>0</v>
      </c>
      <c r="AE35" s="6">
        <f>SUMIFS('Rushing Data 2006-2015'!R:R,'Rushing Data 2006-2015'!D:D,'RB Stats'!C35,'Rushing Data 2006-2015'!A:A,'RB Stats'!D35+1)</f>
        <v>0</v>
      </c>
      <c r="AF35" s="6">
        <f>SUMIFS('Rushing Data 2006-2015'!R:R,'Rushing Data 2006-2015'!D:D,'RB Stats'!C35,'Rushing Data 2006-2015'!A:A,'RB Stats'!D35+2)</f>
        <v>0</v>
      </c>
      <c r="AG35" s="6">
        <f>SUMIFS('Rushing Data 2006-2015'!R:R,'Rushing Data 2006-2015'!D:D,'RB Stats'!C35,'Rushing Data 2006-2015'!A:A,'RB Stats'!D35+3)</f>
        <v>0</v>
      </c>
      <c r="AH35" s="6">
        <f>SUMIFS('Rushing Data 2006-2015'!R:R,'Rushing Data 2006-2015'!D:D,'RB Stats'!C35,'Rushing Data 2006-2015'!A:A,'RB Stats'!D35+4)</f>
        <v>0</v>
      </c>
      <c r="AI35" s="6">
        <f>SUMIFS('Rushing Data 2006-2015'!S:S,'Rushing Data 2006-2015'!D:D,'RB Stats'!C35,'Rushing Data 2006-2015'!A:A,'RB Stats'!D35)</f>
        <v>0</v>
      </c>
      <c r="AJ35" s="6">
        <f>SUMIFS('Rushing Data 2006-2015'!S:S,'Rushing Data 2006-2015'!D:D,'RB Stats'!C35,'Rushing Data 2006-2015'!A:A,'RB Stats'!D35+1)</f>
        <v>0</v>
      </c>
      <c r="AK35" s="6">
        <f>SUMIFS('Rushing Data 2006-2015'!S:S,'Rushing Data 2006-2015'!D:D,'RB Stats'!C35,'Rushing Data 2006-2015'!A:A,'RB Stats'!D35+2)</f>
        <v>0</v>
      </c>
      <c r="AL35" s="6">
        <f>SUMIFS('Rushing Data 2006-2015'!S:S,'Rushing Data 2006-2015'!D:D,'RB Stats'!C35,'Rushing Data 2006-2015'!A:A,'RB Stats'!D35+3)</f>
        <v>0</v>
      </c>
      <c r="AM35" s="6">
        <f>SUMIFS('Rushing Data 2006-2015'!S:S,'Rushing Data 2006-2015'!D:D,'RB Stats'!C35,'Rushing Data 2006-2015'!A:A,'RB Stats'!D35+4)</f>
        <v>0</v>
      </c>
      <c r="AN35" s="6">
        <f>SUMIFS('Rushing Data 2006-2015'!U:U,'Rushing Data 2006-2015'!D:D,'RB Stats'!C35,'Rushing Data 2006-2015'!A:A,'RB Stats'!D35)</f>
        <v>0</v>
      </c>
      <c r="AO35" s="6">
        <f>SUMIFS('Rushing Data 2006-2015'!U:U,'Rushing Data 2006-2015'!D:D,'RB Stats'!C35,'Rushing Data 2006-2015'!A:A,'RB Stats'!D35+1)</f>
        <v>0</v>
      </c>
      <c r="AP35" s="6">
        <f>SUMIFS('Rushing Data 2006-2015'!U:U,'Rushing Data 2006-2015'!D:D,'RB Stats'!C35,'Rushing Data 2006-2015'!A:A,'RB Stats'!D35+2)</f>
        <v>0</v>
      </c>
      <c r="AQ35" s="6">
        <f>SUMIFS('Rushing Data 2006-2015'!U:U,'Rushing Data 2006-2015'!D:D,'RB Stats'!C35,'Rushing Data 2006-2015'!A:A,'RB Stats'!D56)</f>
        <v>0</v>
      </c>
      <c r="AR35" s="6">
        <f>SUMIFS('Rushing Data 2006-2015'!U:U,'Rushing Data 2006-2015'!D:D,'RB Stats'!C35,'Rushing Data 2006-2015'!A:A,'RB Stats'!D35+4)</f>
        <v>0</v>
      </c>
      <c r="AS35" s="6">
        <f t="shared" si="7"/>
        <v>0.6</v>
      </c>
      <c r="AT35" s="6">
        <f t="shared" si="8"/>
        <v>0</v>
      </c>
      <c r="AU35" s="6">
        <f t="shared" si="9"/>
        <v>0</v>
      </c>
      <c r="AV35" s="6">
        <f t="shared" si="10"/>
        <v>0</v>
      </c>
      <c r="AW35" s="6">
        <f t="shared" si="11"/>
        <v>0</v>
      </c>
      <c r="AX35" s="6">
        <f t="shared" si="12"/>
        <v>0.6</v>
      </c>
      <c r="AY35" s="7">
        <f t="shared" si="13"/>
        <v>6</v>
      </c>
      <c r="AZ35" s="7">
        <f t="shared" si="14"/>
        <v>6</v>
      </c>
      <c r="BA35" s="7">
        <f t="shared" si="15"/>
        <v>1</v>
      </c>
      <c r="BB35" s="7">
        <f t="shared" si="16"/>
        <v>0</v>
      </c>
      <c r="BC35" s="7">
        <f t="shared" si="17"/>
        <v>0</v>
      </c>
      <c r="BD35" s="7" t="str">
        <f t="shared" si="18"/>
        <v/>
      </c>
      <c r="BE35" s="7">
        <f t="shared" si="19"/>
        <v>0</v>
      </c>
      <c r="BF35" s="7">
        <f t="shared" si="20"/>
        <v>0</v>
      </c>
      <c r="BG35" s="7">
        <f t="shared" si="21"/>
        <v>0</v>
      </c>
      <c r="BH35">
        <f t="shared" si="22"/>
        <v>0</v>
      </c>
      <c r="BI35">
        <f t="shared" si="23"/>
        <v>0</v>
      </c>
      <c r="BJ35">
        <f t="shared" si="24"/>
        <v>0</v>
      </c>
      <c r="BK35">
        <f t="shared" si="28"/>
        <v>0</v>
      </c>
      <c r="BL35">
        <f t="shared" si="29"/>
        <v>0</v>
      </c>
      <c r="BM35">
        <f t="shared" si="25"/>
        <v>0</v>
      </c>
      <c r="BN35" t="str">
        <f t="shared" si="26"/>
        <v>Bust</v>
      </c>
      <c r="BO35">
        <f t="shared" si="27"/>
        <v>0</v>
      </c>
    </row>
    <row r="36" spans="1:67" x14ac:dyDescent="0.25">
      <c r="A36" t="s">
        <v>365</v>
      </c>
      <c r="B36" t="s">
        <v>76</v>
      </c>
      <c r="C36" t="str">
        <f>INDEX('Draft Master List'!E:F,MATCH(A36,'Draft Master List'!E:E,0),2)</f>
        <v>2152009</v>
      </c>
      <c r="D36">
        <f>INDEX('Draft Master List'!A:F,MATCH(A36,'Draft Master List'!E:E,0),1)</f>
        <v>2009</v>
      </c>
      <c r="E36" s="6">
        <f>SUMIFS('Rushing Data 2006-2015'!K:K,'Rushing Data 2006-2015'!D:D,'RB Stats'!C36,'Rushing Data 2006-2015'!A:A,'RB Stats'!D36)</f>
        <v>0</v>
      </c>
      <c r="F36" s="6">
        <f>SUMIFS('Rushing Data 2006-2015'!K:K,'Rushing Data 2006-2015'!D:D,'RB Stats'!C36,'Rushing Data 2006-2015'!A:A,'RB Stats'!D36+1)</f>
        <v>0</v>
      </c>
      <c r="G36" s="6">
        <f>SUMIFS('Rushing Data 2006-2015'!K:K,'Rushing Data 2006-2015'!D:D,'RB Stats'!C36,'Rushing Data 2006-2015'!A:A,'RB Stats'!D36+2)</f>
        <v>0</v>
      </c>
      <c r="H36" s="6">
        <f>SUMIFS('Rushing Data 2006-2015'!K:K,'Rushing Data 2006-2015'!D:D,'RB Stats'!C36,'Rushing Data 2006-2015'!A:A,'RB Stats'!D36+3)</f>
        <v>0</v>
      </c>
      <c r="I36" s="6">
        <f>SUMIFS('Rushing Data 2006-2015'!K:K,'Rushing Data 2006-2015'!D:D,'RB Stats'!C36,'Rushing Data 2006-2015'!A:A,'RB Stats'!D36+4)</f>
        <v>0</v>
      </c>
      <c r="J36" s="6">
        <f>SUMIFS('Rushing Data 2006-2015'!J:J,'Rushing Data 2006-2015'!D:D,'RB Stats'!C36,'Rushing Data 2006-2015'!A:A,'RB Stats'!D36)</f>
        <v>0</v>
      </c>
      <c r="K36" s="6">
        <f>SUMIFS('Rushing Data 2006-2015'!J:J,'Rushing Data 2006-2015'!D:D,'RB Stats'!C36,'Rushing Data 2006-2015'!A:A,'RB Stats'!D36+1)</f>
        <v>0</v>
      </c>
      <c r="L36" s="6">
        <f>SUMIFS('Rushing Data 2006-2015'!J:J,'Rushing Data 2006-2015'!D:D,'RB Stats'!C36,'Rushing Data 2006-2015'!A:A,'RB Stats'!D36+2)</f>
        <v>0</v>
      </c>
      <c r="M36" s="6">
        <f>SUMIFS('Rushing Data 2006-2015'!J:J,'Rushing Data 2006-2015'!D:D,'RB Stats'!C36,'Rushing Data 2006-2015'!A:A,'RB Stats'!D36+3)</f>
        <v>0</v>
      </c>
      <c r="N36" s="6">
        <f>SUMIFS('Rushing Data 2006-2015'!J:J,'Rushing Data 2006-2015'!D:D,'RB Stats'!C36,'Rushing Data 2006-2015'!A:A,'RB Stats'!D36+4)</f>
        <v>0</v>
      </c>
      <c r="O36" s="7" t="str">
        <f t="shared" si="2"/>
        <v/>
      </c>
      <c r="P36" s="7" t="str">
        <f t="shared" si="3"/>
        <v/>
      </c>
      <c r="Q36" s="7" t="str">
        <f t="shared" si="4"/>
        <v/>
      </c>
      <c r="R36" s="7" t="str">
        <f t="shared" si="5"/>
        <v/>
      </c>
      <c r="S36" s="7" t="str">
        <f t="shared" si="6"/>
        <v/>
      </c>
      <c r="T36" s="6">
        <f>SUMIFS('Rushing Data 2006-2015'!L:L,'Rushing Data 2006-2015'!D:D,'RB Stats'!C36,'Rushing Data 2006-2015'!A:A,'RB Stats'!D36)</f>
        <v>0</v>
      </c>
      <c r="U36" s="6">
        <f>SUMIFS('Rushing Data 2006-2015'!L:L,'Rushing Data 2006-2015'!D:D,'RB Stats'!C36,'Rushing Data 2006-2015'!A:A,'RB Stats'!D36+1)</f>
        <v>0</v>
      </c>
      <c r="V36" s="6">
        <f>SUMIFS('Rushing Data 2006-2015'!L:L,'Rushing Data 2006-2015'!D:D,'RB Stats'!C36,'Rushing Data 2006-2015'!A:A,'RB Stats'!D36+2)</f>
        <v>0</v>
      </c>
      <c r="W36" s="6">
        <f>SUMIFS('Rushing Data 2006-2015'!L:L,'Rushing Data 2006-2015'!D:D,'RB Stats'!C36,'Rushing Data 2006-2015'!A:A,'RB Stats'!D36+3)</f>
        <v>0</v>
      </c>
      <c r="X36" s="6">
        <f>SUMIFS('Rushing Data 2006-2015'!L:L,'Rushing Data 2006-2015'!D:D,'RB Stats'!C36,'Rushing Data 2006-2015'!A:A,'RB Stats'!D36+4)</f>
        <v>0</v>
      </c>
      <c r="Y36" s="6">
        <f>SUMIFS('Rushing Data 2006-2015'!AB:AB,'Rushing Data 2006-2015'!D:D,'RB Stats'!C36,'Rushing Data 2006-2015'!A:A,'RB Stats'!D36)</f>
        <v>0</v>
      </c>
      <c r="Z36" s="6">
        <f>SUMIFS('Rushing Data 2006-2015'!AB:AB,'Rushing Data 2006-2015'!D:D,'RB Stats'!C36,'Rushing Data 2006-2015'!A:A,'RB Stats'!D36+1)</f>
        <v>0</v>
      </c>
      <c r="AA36" s="6">
        <f>SUMIFS('Rushing Data 2006-2015'!AB:AB,'Rushing Data 2006-2015'!D:D,'RB Stats'!C36,'Rushing Data 2006-2015'!A:A,'RB Stats'!D36+2)</f>
        <v>0</v>
      </c>
      <c r="AB36" s="6">
        <f>SUMIFS('Rushing Data 2006-2015'!AB:AB,'Rushing Data 2006-2015'!D:D,'RB Stats'!C36,'Rushing Data 2006-2015'!A:A,'RB Stats'!D36+3)</f>
        <v>0</v>
      </c>
      <c r="AC36" s="6">
        <f>SUMIFS('Rushing Data 2006-2015'!AB:AB,'Rushing Data 2006-2015'!D:D,'RB Stats'!C36,'Rushing Data 2006-2015'!A:A,'RB Stats'!D36+4)</f>
        <v>0</v>
      </c>
      <c r="AD36" s="6">
        <f>SUMIFS('Rushing Data 2006-2015'!R:R,'Rushing Data 2006-2015'!D:D,'RB Stats'!C36,'Rushing Data 2006-2015'!A:A,'RB Stats'!D36)</f>
        <v>0</v>
      </c>
      <c r="AE36" s="6">
        <f>SUMIFS('Rushing Data 2006-2015'!R:R,'Rushing Data 2006-2015'!D:D,'RB Stats'!C36,'Rushing Data 2006-2015'!A:A,'RB Stats'!D36+1)</f>
        <v>0</v>
      </c>
      <c r="AF36" s="6">
        <f>SUMIFS('Rushing Data 2006-2015'!R:R,'Rushing Data 2006-2015'!D:D,'RB Stats'!C36,'Rushing Data 2006-2015'!A:A,'RB Stats'!D36+2)</f>
        <v>0</v>
      </c>
      <c r="AG36" s="6">
        <f>SUMIFS('Rushing Data 2006-2015'!R:R,'Rushing Data 2006-2015'!D:D,'RB Stats'!C36,'Rushing Data 2006-2015'!A:A,'RB Stats'!D36+3)</f>
        <v>0</v>
      </c>
      <c r="AH36" s="6">
        <f>SUMIFS('Rushing Data 2006-2015'!R:R,'Rushing Data 2006-2015'!D:D,'RB Stats'!C36,'Rushing Data 2006-2015'!A:A,'RB Stats'!D36+4)</f>
        <v>0</v>
      </c>
      <c r="AI36" s="6">
        <f>SUMIFS('Rushing Data 2006-2015'!S:S,'Rushing Data 2006-2015'!D:D,'RB Stats'!C36,'Rushing Data 2006-2015'!A:A,'RB Stats'!D36)</f>
        <v>0</v>
      </c>
      <c r="AJ36" s="6">
        <f>SUMIFS('Rushing Data 2006-2015'!S:S,'Rushing Data 2006-2015'!D:D,'RB Stats'!C36,'Rushing Data 2006-2015'!A:A,'RB Stats'!D36+1)</f>
        <v>0</v>
      </c>
      <c r="AK36" s="6">
        <f>SUMIFS('Rushing Data 2006-2015'!S:S,'Rushing Data 2006-2015'!D:D,'RB Stats'!C36,'Rushing Data 2006-2015'!A:A,'RB Stats'!D36+2)</f>
        <v>0</v>
      </c>
      <c r="AL36" s="6">
        <f>SUMIFS('Rushing Data 2006-2015'!S:S,'Rushing Data 2006-2015'!D:D,'RB Stats'!C36,'Rushing Data 2006-2015'!A:A,'RB Stats'!D36+3)</f>
        <v>0</v>
      </c>
      <c r="AM36" s="6">
        <f>SUMIFS('Rushing Data 2006-2015'!S:S,'Rushing Data 2006-2015'!D:D,'RB Stats'!C36,'Rushing Data 2006-2015'!A:A,'RB Stats'!D36+4)</f>
        <v>0</v>
      </c>
      <c r="AN36" s="6">
        <f>SUMIFS('Rushing Data 2006-2015'!U:U,'Rushing Data 2006-2015'!D:D,'RB Stats'!C36,'Rushing Data 2006-2015'!A:A,'RB Stats'!D36)</f>
        <v>0</v>
      </c>
      <c r="AO36" s="6">
        <f>SUMIFS('Rushing Data 2006-2015'!U:U,'Rushing Data 2006-2015'!D:D,'RB Stats'!C36,'Rushing Data 2006-2015'!A:A,'RB Stats'!D36+1)</f>
        <v>0</v>
      </c>
      <c r="AP36" s="6">
        <f>SUMIFS('Rushing Data 2006-2015'!U:U,'Rushing Data 2006-2015'!D:D,'RB Stats'!C36,'Rushing Data 2006-2015'!A:A,'RB Stats'!D36+2)</f>
        <v>0</v>
      </c>
      <c r="AQ36" s="6">
        <f>SUMIFS('Rushing Data 2006-2015'!U:U,'Rushing Data 2006-2015'!D:D,'RB Stats'!C36,'Rushing Data 2006-2015'!A:A,'RB Stats'!D57)</f>
        <v>0</v>
      </c>
      <c r="AR36" s="6">
        <f>SUMIFS('Rushing Data 2006-2015'!U:U,'Rushing Data 2006-2015'!D:D,'RB Stats'!C36,'Rushing Data 2006-2015'!A:A,'RB Stats'!D36+4)</f>
        <v>0</v>
      </c>
      <c r="AS36" s="6">
        <f t="shared" si="7"/>
        <v>0</v>
      </c>
      <c r="AT36" s="6">
        <f t="shared" si="8"/>
        <v>0</v>
      </c>
      <c r="AU36" s="6">
        <f t="shared" si="9"/>
        <v>0</v>
      </c>
      <c r="AV36" s="6">
        <f t="shared" si="10"/>
        <v>0</v>
      </c>
      <c r="AW36" s="6">
        <f t="shared" si="11"/>
        <v>0</v>
      </c>
      <c r="AX36" s="6">
        <f t="shared" si="12"/>
        <v>0</v>
      </c>
      <c r="AY36" s="7">
        <f t="shared" si="13"/>
        <v>0</v>
      </c>
      <c r="AZ36" s="7">
        <f t="shared" si="14"/>
        <v>0</v>
      </c>
      <c r="BA36" s="7" t="str">
        <f t="shared" si="15"/>
        <v/>
      </c>
      <c r="BB36" s="7">
        <f t="shared" si="16"/>
        <v>0</v>
      </c>
      <c r="BC36" s="7">
        <f t="shared" si="17"/>
        <v>0</v>
      </c>
      <c r="BD36" s="7" t="str">
        <f t="shared" si="18"/>
        <v/>
      </c>
      <c r="BE36" s="7">
        <f t="shared" si="19"/>
        <v>0</v>
      </c>
      <c r="BF36" s="7">
        <f t="shared" si="20"/>
        <v>0</v>
      </c>
      <c r="BG36" s="7">
        <f t="shared" si="21"/>
        <v>0</v>
      </c>
      <c r="BH36">
        <f t="shared" si="22"/>
        <v>0</v>
      </c>
      <c r="BI36">
        <f t="shared" si="23"/>
        <v>0</v>
      </c>
      <c r="BJ36">
        <f t="shared" si="24"/>
        <v>0</v>
      </c>
      <c r="BK36">
        <f t="shared" si="28"/>
        <v>0</v>
      </c>
      <c r="BL36">
        <f t="shared" si="29"/>
        <v>0</v>
      </c>
      <c r="BM36">
        <f t="shared" si="25"/>
        <v>0</v>
      </c>
      <c r="BN36" t="str">
        <f t="shared" si="26"/>
        <v>Bust</v>
      </c>
      <c r="BO36">
        <f t="shared" si="27"/>
        <v>0</v>
      </c>
    </row>
    <row r="37" spans="1:67" x14ac:dyDescent="0.25">
      <c r="A37" t="s">
        <v>366</v>
      </c>
      <c r="B37" t="s">
        <v>76</v>
      </c>
      <c r="C37" t="str">
        <f>INDEX('Draft Master List'!E:F,MATCH(A37,'Draft Master List'!E:E,0),2)</f>
        <v>2212009</v>
      </c>
      <c r="D37">
        <f>INDEX('Draft Master List'!A:F,MATCH(A37,'Draft Master List'!E:E,0),1)</f>
        <v>2009</v>
      </c>
      <c r="E37" s="6">
        <f>SUMIFS('Rushing Data 2006-2015'!K:K,'Rushing Data 2006-2015'!D:D,'RB Stats'!C37,'Rushing Data 2006-2015'!A:A,'RB Stats'!D37)</f>
        <v>0</v>
      </c>
      <c r="F37" s="6">
        <f>SUMIFS('Rushing Data 2006-2015'!K:K,'Rushing Data 2006-2015'!D:D,'RB Stats'!C37,'Rushing Data 2006-2015'!A:A,'RB Stats'!D37+1)</f>
        <v>0</v>
      </c>
      <c r="G37" s="6">
        <f>SUMIFS('Rushing Data 2006-2015'!K:K,'Rushing Data 2006-2015'!D:D,'RB Stats'!C37,'Rushing Data 2006-2015'!A:A,'RB Stats'!D37+2)</f>
        <v>2</v>
      </c>
      <c r="H37" s="6">
        <f>SUMIFS('Rushing Data 2006-2015'!K:K,'Rushing Data 2006-2015'!D:D,'RB Stats'!C37,'Rushing Data 2006-2015'!A:A,'RB Stats'!D37+3)</f>
        <v>0</v>
      </c>
      <c r="I37" s="6">
        <f>SUMIFS('Rushing Data 2006-2015'!K:K,'Rushing Data 2006-2015'!D:D,'RB Stats'!C37,'Rushing Data 2006-2015'!A:A,'RB Stats'!D37+4)</f>
        <v>0</v>
      </c>
      <c r="J37" s="6">
        <f>SUMIFS('Rushing Data 2006-2015'!J:J,'Rushing Data 2006-2015'!D:D,'RB Stats'!C37,'Rushing Data 2006-2015'!A:A,'RB Stats'!D37)</f>
        <v>0</v>
      </c>
      <c r="K37" s="6">
        <f>SUMIFS('Rushing Data 2006-2015'!J:J,'Rushing Data 2006-2015'!D:D,'RB Stats'!C37,'Rushing Data 2006-2015'!A:A,'RB Stats'!D37+1)</f>
        <v>0</v>
      </c>
      <c r="L37" s="6">
        <f>SUMIFS('Rushing Data 2006-2015'!J:J,'Rushing Data 2006-2015'!D:D,'RB Stats'!C37,'Rushing Data 2006-2015'!A:A,'RB Stats'!D37+2)</f>
        <v>2</v>
      </c>
      <c r="M37" s="6">
        <f>SUMIFS('Rushing Data 2006-2015'!J:J,'Rushing Data 2006-2015'!D:D,'RB Stats'!C37,'Rushing Data 2006-2015'!A:A,'RB Stats'!D37+3)</f>
        <v>0</v>
      </c>
      <c r="N37" s="6">
        <f>SUMIFS('Rushing Data 2006-2015'!J:J,'Rushing Data 2006-2015'!D:D,'RB Stats'!C37,'Rushing Data 2006-2015'!A:A,'RB Stats'!D37+4)</f>
        <v>0</v>
      </c>
      <c r="O37" s="7" t="str">
        <f t="shared" si="2"/>
        <v/>
      </c>
      <c r="P37" s="7" t="str">
        <f t="shared" si="3"/>
        <v/>
      </c>
      <c r="Q37" s="7">
        <f t="shared" si="4"/>
        <v>1</v>
      </c>
      <c r="R37" s="7" t="str">
        <f t="shared" si="5"/>
        <v/>
      </c>
      <c r="S37" s="7" t="str">
        <f t="shared" si="6"/>
        <v/>
      </c>
      <c r="T37" s="6">
        <f>SUMIFS('Rushing Data 2006-2015'!L:L,'Rushing Data 2006-2015'!D:D,'RB Stats'!C37,'Rushing Data 2006-2015'!A:A,'RB Stats'!D37)</f>
        <v>0</v>
      </c>
      <c r="U37" s="6">
        <f>SUMIFS('Rushing Data 2006-2015'!L:L,'Rushing Data 2006-2015'!D:D,'RB Stats'!C37,'Rushing Data 2006-2015'!A:A,'RB Stats'!D37+1)</f>
        <v>0</v>
      </c>
      <c r="V37" s="6">
        <f>SUMIFS('Rushing Data 2006-2015'!L:L,'Rushing Data 2006-2015'!D:D,'RB Stats'!C37,'Rushing Data 2006-2015'!A:A,'RB Stats'!D37+2)</f>
        <v>0</v>
      </c>
      <c r="W37" s="6">
        <f>SUMIFS('Rushing Data 2006-2015'!L:L,'Rushing Data 2006-2015'!D:D,'RB Stats'!C37,'Rushing Data 2006-2015'!A:A,'RB Stats'!D37+3)</f>
        <v>0</v>
      </c>
      <c r="X37" s="6">
        <f>SUMIFS('Rushing Data 2006-2015'!L:L,'Rushing Data 2006-2015'!D:D,'RB Stats'!C37,'Rushing Data 2006-2015'!A:A,'RB Stats'!D37+4)</f>
        <v>0</v>
      </c>
      <c r="Y37" s="6">
        <f>SUMIFS('Rushing Data 2006-2015'!AB:AB,'Rushing Data 2006-2015'!D:D,'RB Stats'!C37,'Rushing Data 2006-2015'!A:A,'RB Stats'!D37)</f>
        <v>0</v>
      </c>
      <c r="Z37" s="6">
        <f>SUMIFS('Rushing Data 2006-2015'!AB:AB,'Rushing Data 2006-2015'!D:D,'RB Stats'!C37,'Rushing Data 2006-2015'!A:A,'RB Stats'!D37+1)</f>
        <v>0</v>
      </c>
      <c r="AA37" s="6">
        <f>SUMIFS('Rushing Data 2006-2015'!AB:AB,'Rushing Data 2006-2015'!D:D,'RB Stats'!C37,'Rushing Data 2006-2015'!A:A,'RB Stats'!D37+2)</f>
        <v>0</v>
      </c>
      <c r="AB37" s="6">
        <f>SUMIFS('Rushing Data 2006-2015'!AB:AB,'Rushing Data 2006-2015'!D:D,'RB Stats'!C37,'Rushing Data 2006-2015'!A:A,'RB Stats'!D37+3)</f>
        <v>0</v>
      </c>
      <c r="AC37" s="6">
        <f>SUMIFS('Rushing Data 2006-2015'!AB:AB,'Rushing Data 2006-2015'!D:D,'RB Stats'!C37,'Rushing Data 2006-2015'!A:A,'RB Stats'!D37+4)</f>
        <v>0</v>
      </c>
      <c r="AD37" s="6">
        <f>SUMIFS('Rushing Data 2006-2015'!R:R,'Rushing Data 2006-2015'!D:D,'RB Stats'!C37,'Rushing Data 2006-2015'!A:A,'RB Stats'!D37)</f>
        <v>0</v>
      </c>
      <c r="AE37" s="6">
        <f>SUMIFS('Rushing Data 2006-2015'!R:R,'Rushing Data 2006-2015'!D:D,'RB Stats'!C37,'Rushing Data 2006-2015'!A:A,'RB Stats'!D37+1)</f>
        <v>0</v>
      </c>
      <c r="AF37" s="6">
        <f>SUMIFS('Rushing Data 2006-2015'!R:R,'Rushing Data 2006-2015'!D:D,'RB Stats'!C37,'Rushing Data 2006-2015'!A:A,'RB Stats'!D37+2)</f>
        <v>1</v>
      </c>
      <c r="AG37" s="6">
        <f>SUMIFS('Rushing Data 2006-2015'!R:R,'Rushing Data 2006-2015'!D:D,'RB Stats'!C37,'Rushing Data 2006-2015'!A:A,'RB Stats'!D37+3)</f>
        <v>0</v>
      </c>
      <c r="AH37" s="6">
        <f>SUMIFS('Rushing Data 2006-2015'!R:R,'Rushing Data 2006-2015'!D:D,'RB Stats'!C37,'Rushing Data 2006-2015'!A:A,'RB Stats'!D37+4)</f>
        <v>0</v>
      </c>
      <c r="AI37" s="6">
        <f>SUMIFS('Rushing Data 2006-2015'!S:S,'Rushing Data 2006-2015'!D:D,'RB Stats'!C37,'Rushing Data 2006-2015'!A:A,'RB Stats'!D37)</f>
        <v>0</v>
      </c>
      <c r="AJ37" s="6">
        <f>SUMIFS('Rushing Data 2006-2015'!S:S,'Rushing Data 2006-2015'!D:D,'RB Stats'!C37,'Rushing Data 2006-2015'!A:A,'RB Stats'!D37+1)</f>
        <v>0</v>
      </c>
      <c r="AK37" s="6">
        <f>SUMIFS('Rushing Data 2006-2015'!S:S,'Rushing Data 2006-2015'!D:D,'RB Stats'!C37,'Rushing Data 2006-2015'!A:A,'RB Stats'!D37+2)</f>
        <v>17</v>
      </c>
      <c r="AL37" s="6">
        <f>SUMIFS('Rushing Data 2006-2015'!S:S,'Rushing Data 2006-2015'!D:D,'RB Stats'!C37,'Rushing Data 2006-2015'!A:A,'RB Stats'!D37+3)</f>
        <v>0</v>
      </c>
      <c r="AM37" s="6">
        <f>SUMIFS('Rushing Data 2006-2015'!S:S,'Rushing Data 2006-2015'!D:D,'RB Stats'!C37,'Rushing Data 2006-2015'!A:A,'RB Stats'!D37+4)</f>
        <v>0</v>
      </c>
      <c r="AN37" s="6">
        <f>SUMIFS('Rushing Data 2006-2015'!U:U,'Rushing Data 2006-2015'!D:D,'RB Stats'!C37,'Rushing Data 2006-2015'!A:A,'RB Stats'!D37)</f>
        <v>0</v>
      </c>
      <c r="AO37" s="6">
        <f>SUMIFS('Rushing Data 2006-2015'!U:U,'Rushing Data 2006-2015'!D:D,'RB Stats'!C37,'Rushing Data 2006-2015'!A:A,'RB Stats'!D37+1)</f>
        <v>0</v>
      </c>
      <c r="AP37" s="6">
        <f>SUMIFS('Rushing Data 2006-2015'!U:U,'Rushing Data 2006-2015'!D:D,'RB Stats'!C37,'Rushing Data 2006-2015'!A:A,'RB Stats'!D37+2)</f>
        <v>0</v>
      </c>
      <c r="AQ37" s="6">
        <f>SUMIFS('Rushing Data 2006-2015'!U:U,'Rushing Data 2006-2015'!D:D,'RB Stats'!C37,'Rushing Data 2006-2015'!A:A,'RB Stats'!D58)</f>
        <v>0</v>
      </c>
      <c r="AR37" s="6">
        <f>SUMIFS('Rushing Data 2006-2015'!U:U,'Rushing Data 2006-2015'!D:D,'RB Stats'!C37,'Rushing Data 2006-2015'!A:A,'RB Stats'!D37+4)</f>
        <v>0</v>
      </c>
      <c r="AS37" s="6">
        <f t="shared" si="7"/>
        <v>0</v>
      </c>
      <c r="AT37" s="6">
        <f t="shared" si="8"/>
        <v>0</v>
      </c>
      <c r="AU37" s="6">
        <f t="shared" si="9"/>
        <v>1.9</v>
      </c>
      <c r="AV37" s="6">
        <f t="shared" si="10"/>
        <v>0</v>
      </c>
      <c r="AW37" s="6">
        <f t="shared" si="11"/>
        <v>0</v>
      </c>
      <c r="AX37" s="6">
        <f t="shared" si="12"/>
        <v>1.9</v>
      </c>
      <c r="AY37" s="7">
        <f t="shared" si="13"/>
        <v>2</v>
      </c>
      <c r="AZ37" s="7">
        <f t="shared" si="14"/>
        <v>2</v>
      </c>
      <c r="BA37" s="7">
        <f t="shared" si="15"/>
        <v>1</v>
      </c>
      <c r="BB37" s="7">
        <f t="shared" si="16"/>
        <v>0</v>
      </c>
      <c r="BC37" s="7">
        <f t="shared" si="17"/>
        <v>0</v>
      </c>
      <c r="BD37" s="7" t="str">
        <f t="shared" si="18"/>
        <v/>
      </c>
      <c r="BE37" s="7">
        <f t="shared" si="19"/>
        <v>1</v>
      </c>
      <c r="BF37" s="7">
        <f t="shared" si="20"/>
        <v>17</v>
      </c>
      <c r="BG37" s="7">
        <f t="shared" si="21"/>
        <v>0</v>
      </c>
      <c r="BH37">
        <f t="shared" si="22"/>
        <v>0</v>
      </c>
      <c r="BI37">
        <f t="shared" si="23"/>
        <v>0</v>
      </c>
      <c r="BJ37">
        <f t="shared" si="24"/>
        <v>0</v>
      </c>
      <c r="BK37">
        <f t="shared" si="28"/>
        <v>0</v>
      </c>
      <c r="BL37">
        <f t="shared" si="29"/>
        <v>0</v>
      </c>
      <c r="BM37">
        <f t="shared" si="25"/>
        <v>0</v>
      </c>
      <c r="BN37" t="str">
        <f t="shared" si="26"/>
        <v>Bust</v>
      </c>
      <c r="BO37">
        <f t="shared" si="27"/>
        <v>0</v>
      </c>
    </row>
    <row r="38" spans="1:67" x14ac:dyDescent="0.25">
      <c r="A38" t="s">
        <v>371</v>
      </c>
      <c r="B38" t="s">
        <v>76</v>
      </c>
      <c r="C38" t="str">
        <f>INDEX('Draft Master List'!E:F,MATCH(A38,'Draft Master List'!E:E,0),2)</f>
        <v>2402009</v>
      </c>
      <c r="D38">
        <f>INDEX('Draft Master List'!A:F,MATCH(A38,'Draft Master List'!E:E,0),1)</f>
        <v>2009</v>
      </c>
      <c r="E38" s="6">
        <f>SUMIFS('Rushing Data 2006-2015'!K:K,'Rushing Data 2006-2015'!D:D,'RB Stats'!C38,'Rushing Data 2006-2015'!A:A,'RB Stats'!D38)</f>
        <v>15</v>
      </c>
      <c r="F38" s="6">
        <f>SUMIFS('Rushing Data 2006-2015'!K:K,'Rushing Data 2006-2015'!D:D,'RB Stats'!C38,'Rushing Data 2006-2015'!A:A,'RB Stats'!D38+1)</f>
        <v>113</v>
      </c>
      <c r="G38" s="6">
        <f>SUMIFS('Rushing Data 2006-2015'!K:K,'Rushing Data 2006-2015'!D:D,'RB Stats'!C38,'Rushing Data 2006-2015'!A:A,'RB Stats'!D38+2)</f>
        <v>167</v>
      </c>
      <c r="H38" s="6">
        <f>SUMIFS('Rushing Data 2006-2015'!K:K,'Rushing Data 2006-2015'!D:D,'RB Stats'!C38,'Rushing Data 2006-2015'!A:A,'RB Stats'!D38+3)</f>
        <v>356</v>
      </c>
      <c r="I38" s="6">
        <f>SUMIFS('Rushing Data 2006-2015'!K:K,'Rushing Data 2006-2015'!D:D,'RB Stats'!C38,'Rushing Data 2006-2015'!A:A,'RB Stats'!D38+4)</f>
        <v>19</v>
      </c>
      <c r="J38" s="6">
        <f>SUMIFS('Rushing Data 2006-2015'!J:J,'Rushing Data 2006-2015'!D:D,'RB Stats'!C38,'Rushing Data 2006-2015'!A:A,'RB Stats'!D38)</f>
        <v>6</v>
      </c>
      <c r="K38" s="6">
        <f>SUMIFS('Rushing Data 2006-2015'!J:J,'Rushing Data 2006-2015'!D:D,'RB Stats'!C38,'Rushing Data 2006-2015'!A:A,'RB Stats'!D38+1)</f>
        <v>23</v>
      </c>
      <c r="L38" s="6">
        <f>SUMIFS('Rushing Data 2006-2015'!J:J,'Rushing Data 2006-2015'!D:D,'RB Stats'!C38,'Rushing Data 2006-2015'!A:A,'RB Stats'!D38+2)</f>
        <v>43</v>
      </c>
      <c r="M38" s="6">
        <f>SUMIFS('Rushing Data 2006-2015'!J:J,'Rushing Data 2006-2015'!D:D,'RB Stats'!C38,'Rushing Data 2006-2015'!A:A,'RB Stats'!D38+3)</f>
        <v>110</v>
      </c>
      <c r="N38" s="6">
        <f>SUMIFS('Rushing Data 2006-2015'!J:J,'Rushing Data 2006-2015'!D:D,'RB Stats'!C38,'Rushing Data 2006-2015'!A:A,'RB Stats'!D38+4)</f>
        <v>6</v>
      </c>
      <c r="O38" s="7">
        <f t="shared" si="2"/>
        <v>2.5</v>
      </c>
      <c r="P38" s="7">
        <f t="shared" si="3"/>
        <v>4.9130434782608692</v>
      </c>
      <c r="Q38" s="7">
        <f t="shared" si="4"/>
        <v>3.8837209302325579</v>
      </c>
      <c r="R38" s="7">
        <f t="shared" si="5"/>
        <v>3.2363636363636363</v>
      </c>
      <c r="S38" s="7">
        <f t="shared" si="6"/>
        <v>3.1666666666666665</v>
      </c>
      <c r="T38" s="6">
        <f>SUMIFS('Rushing Data 2006-2015'!L:L,'Rushing Data 2006-2015'!D:D,'RB Stats'!C38,'Rushing Data 2006-2015'!A:A,'RB Stats'!D38)</f>
        <v>0</v>
      </c>
      <c r="U38" s="6">
        <f>SUMIFS('Rushing Data 2006-2015'!L:L,'Rushing Data 2006-2015'!D:D,'RB Stats'!C38,'Rushing Data 2006-2015'!A:A,'RB Stats'!D38+1)</f>
        <v>1</v>
      </c>
      <c r="V38" s="6">
        <f>SUMIFS('Rushing Data 2006-2015'!L:L,'Rushing Data 2006-2015'!D:D,'RB Stats'!C38,'Rushing Data 2006-2015'!A:A,'RB Stats'!D38+2)</f>
        <v>0</v>
      </c>
      <c r="W38" s="6">
        <f>SUMIFS('Rushing Data 2006-2015'!L:L,'Rushing Data 2006-2015'!D:D,'RB Stats'!C38,'Rushing Data 2006-2015'!A:A,'RB Stats'!D38+3)</f>
        <v>4</v>
      </c>
      <c r="X38" s="6">
        <f>SUMIFS('Rushing Data 2006-2015'!L:L,'Rushing Data 2006-2015'!D:D,'RB Stats'!C38,'Rushing Data 2006-2015'!A:A,'RB Stats'!D38+4)</f>
        <v>0</v>
      </c>
      <c r="Y38" s="6">
        <f>SUMIFS('Rushing Data 2006-2015'!AB:AB,'Rushing Data 2006-2015'!D:D,'RB Stats'!C38,'Rushing Data 2006-2015'!A:A,'RB Stats'!D38)</f>
        <v>1</v>
      </c>
      <c r="Z38" s="6">
        <f>SUMIFS('Rushing Data 2006-2015'!AB:AB,'Rushing Data 2006-2015'!D:D,'RB Stats'!C38,'Rushing Data 2006-2015'!A:A,'RB Stats'!D38+1)</f>
        <v>0</v>
      </c>
      <c r="AA38" s="6">
        <f>SUMIFS('Rushing Data 2006-2015'!AB:AB,'Rushing Data 2006-2015'!D:D,'RB Stats'!C38,'Rushing Data 2006-2015'!A:A,'RB Stats'!D38+2)</f>
        <v>0</v>
      </c>
      <c r="AB38" s="6">
        <f>SUMIFS('Rushing Data 2006-2015'!AB:AB,'Rushing Data 2006-2015'!D:D,'RB Stats'!C38,'Rushing Data 2006-2015'!A:A,'RB Stats'!D38+3)</f>
        <v>0</v>
      </c>
      <c r="AC38" s="6">
        <f>SUMIFS('Rushing Data 2006-2015'!AB:AB,'Rushing Data 2006-2015'!D:D,'RB Stats'!C38,'Rushing Data 2006-2015'!A:A,'RB Stats'!D38+4)</f>
        <v>0</v>
      </c>
      <c r="AD38" s="6">
        <f>SUMIFS('Rushing Data 2006-2015'!R:R,'Rushing Data 2006-2015'!D:D,'RB Stats'!C38,'Rushing Data 2006-2015'!A:A,'RB Stats'!D38)</f>
        <v>10</v>
      </c>
      <c r="AE38" s="6">
        <f>SUMIFS('Rushing Data 2006-2015'!R:R,'Rushing Data 2006-2015'!D:D,'RB Stats'!C38,'Rushing Data 2006-2015'!A:A,'RB Stats'!D38+1)</f>
        <v>16</v>
      </c>
      <c r="AF38" s="6">
        <f>SUMIFS('Rushing Data 2006-2015'!R:R,'Rushing Data 2006-2015'!D:D,'RB Stats'!C38,'Rushing Data 2006-2015'!A:A,'RB Stats'!D38+2)</f>
        <v>13</v>
      </c>
      <c r="AG38" s="6">
        <f>SUMIFS('Rushing Data 2006-2015'!R:R,'Rushing Data 2006-2015'!D:D,'RB Stats'!C38,'Rushing Data 2006-2015'!A:A,'RB Stats'!D38+3)</f>
        <v>17</v>
      </c>
      <c r="AH38" s="6">
        <f>SUMIFS('Rushing Data 2006-2015'!R:R,'Rushing Data 2006-2015'!D:D,'RB Stats'!C38,'Rushing Data 2006-2015'!A:A,'RB Stats'!D38+4)</f>
        <v>2</v>
      </c>
      <c r="AI38" s="6">
        <f>SUMIFS('Rushing Data 2006-2015'!S:S,'Rushing Data 2006-2015'!D:D,'RB Stats'!C38,'Rushing Data 2006-2015'!A:A,'RB Stats'!D38)</f>
        <v>83</v>
      </c>
      <c r="AJ38" s="6">
        <f>SUMIFS('Rushing Data 2006-2015'!S:S,'Rushing Data 2006-2015'!D:D,'RB Stats'!C38,'Rushing Data 2006-2015'!A:A,'RB Stats'!D38+1)</f>
        <v>111</v>
      </c>
      <c r="AK38" s="6">
        <f>SUMIFS('Rushing Data 2006-2015'!S:S,'Rushing Data 2006-2015'!D:D,'RB Stats'!C38,'Rushing Data 2006-2015'!A:A,'RB Stats'!D38+2)</f>
        <v>234</v>
      </c>
      <c r="AL38" s="6">
        <f>SUMIFS('Rushing Data 2006-2015'!S:S,'Rushing Data 2006-2015'!D:D,'RB Stats'!C38,'Rushing Data 2006-2015'!A:A,'RB Stats'!D38+3)</f>
        <v>106</v>
      </c>
      <c r="AM38" s="6">
        <f>SUMIFS('Rushing Data 2006-2015'!S:S,'Rushing Data 2006-2015'!D:D,'RB Stats'!C38,'Rushing Data 2006-2015'!A:A,'RB Stats'!D38+4)</f>
        <v>11</v>
      </c>
      <c r="AN38" s="6">
        <f>SUMIFS('Rushing Data 2006-2015'!U:U,'Rushing Data 2006-2015'!D:D,'RB Stats'!C38,'Rushing Data 2006-2015'!A:A,'RB Stats'!D38)</f>
        <v>1</v>
      </c>
      <c r="AO38" s="6">
        <f>SUMIFS('Rushing Data 2006-2015'!U:U,'Rushing Data 2006-2015'!D:D,'RB Stats'!C38,'Rushing Data 2006-2015'!A:A,'RB Stats'!D38+1)</f>
        <v>0</v>
      </c>
      <c r="AP38" s="6">
        <f>SUMIFS('Rushing Data 2006-2015'!U:U,'Rushing Data 2006-2015'!D:D,'RB Stats'!C38,'Rushing Data 2006-2015'!A:A,'RB Stats'!D38+2)</f>
        <v>2</v>
      </c>
      <c r="AQ38" s="6">
        <f>SUMIFS('Rushing Data 2006-2015'!U:U,'Rushing Data 2006-2015'!D:D,'RB Stats'!C38,'Rushing Data 2006-2015'!A:A,'RB Stats'!D59)</f>
        <v>0</v>
      </c>
      <c r="AR38" s="6">
        <f>SUMIFS('Rushing Data 2006-2015'!U:U,'Rushing Data 2006-2015'!D:D,'RB Stats'!C38,'Rushing Data 2006-2015'!A:A,'RB Stats'!D38+4)</f>
        <v>0</v>
      </c>
      <c r="AS38" s="6">
        <f t="shared" si="7"/>
        <v>13.8</v>
      </c>
      <c r="AT38" s="6">
        <f t="shared" si="8"/>
        <v>28.4</v>
      </c>
      <c r="AU38" s="6">
        <f t="shared" si="9"/>
        <v>52.099999999999994</v>
      </c>
      <c r="AV38" s="6">
        <f t="shared" si="10"/>
        <v>70.2</v>
      </c>
      <c r="AW38" s="6">
        <f t="shared" si="11"/>
        <v>3</v>
      </c>
      <c r="AX38" s="6">
        <f t="shared" si="12"/>
        <v>167.5</v>
      </c>
      <c r="AY38" s="7">
        <f t="shared" si="13"/>
        <v>670</v>
      </c>
      <c r="AZ38" s="7">
        <f t="shared" si="14"/>
        <v>188</v>
      </c>
      <c r="BA38" s="7">
        <f t="shared" si="15"/>
        <v>3.5638297872340425</v>
      </c>
      <c r="BB38" s="7">
        <f t="shared" si="16"/>
        <v>5</v>
      </c>
      <c r="BC38" s="7">
        <f t="shared" si="17"/>
        <v>1</v>
      </c>
      <c r="BD38" s="7">
        <f t="shared" si="18"/>
        <v>188</v>
      </c>
      <c r="BE38" s="7">
        <f t="shared" si="19"/>
        <v>58</v>
      </c>
      <c r="BF38" s="7">
        <f t="shared" si="20"/>
        <v>545</v>
      </c>
      <c r="BG38" s="7">
        <f t="shared" si="21"/>
        <v>3</v>
      </c>
      <c r="BH38">
        <f t="shared" si="22"/>
        <v>0</v>
      </c>
      <c r="BI38">
        <f t="shared" si="23"/>
        <v>0</v>
      </c>
      <c r="BJ38">
        <f t="shared" si="24"/>
        <v>0</v>
      </c>
      <c r="BK38">
        <f t="shared" si="28"/>
        <v>0</v>
      </c>
      <c r="BL38">
        <f t="shared" si="29"/>
        <v>0</v>
      </c>
      <c r="BM38">
        <f t="shared" si="25"/>
        <v>0</v>
      </c>
      <c r="BN38" t="str">
        <f t="shared" si="26"/>
        <v>Bust</v>
      </c>
      <c r="BO38">
        <f t="shared" si="27"/>
        <v>0</v>
      </c>
    </row>
    <row r="39" spans="1:67" x14ac:dyDescent="0.25">
      <c r="A39" t="s">
        <v>88</v>
      </c>
      <c r="B39" t="s">
        <v>76</v>
      </c>
      <c r="C39" t="str">
        <f>INDEX('Draft Master List'!E:F,MATCH(A39,'Draft Master List'!E:E,0),2)</f>
        <v>2502009</v>
      </c>
      <c r="D39">
        <f>INDEX('Draft Master List'!A:F,MATCH(A39,'Draft Master List'!E:E,0),1)</f>
        <v>2009</v>
      </c>
      <c r="E39" s="6">
        <f>SUMIFS('Rushing Data 2006-2015'!K:K,'Rushing Data 2006-2015'!D:D,'RB Stats'!C39,'Rushing Data 2006-2015'!A:A,'RB Stats'!D39)</f>
        <v>202</v>
      </c>
      <c r="F39" s="6">
        <f>SUMIFS('Rushing Data 2006-2015'!K:K,'Rushing Data 2006-2015'!D:D,'RB Stats'!C39,'Rushing Data 2006-2015'!A:A,'RB Stats'!D39+1)</f>
        <v>459</v>
      </c>
      <c r="G39" s="6">
        <f>SUMIFS('Rushing Data 2006-2015'!K:K,'Rushing Data 2006-2015'!D:D,'RB Stats'!C39,'Rushing Data 2006-2015'!A:A,'RB Stats'!D39+2)</f>
        <v>0</v>
      </c>
      <c r="H39" s="6">
        <f>SUMIFS('Rushing Data 2006-2015'!K:K,'Rushing Data 2006-2015'!D:D,'RB Stats'!C39,'Rushing Data 2006-2015'!A:A,'RB Stats'!D39+3)</f>
        <v>283</v>
      </c>
      <c r="I39" s="6">
        <f>SUMIFS('Rushing Data 2006-2015'!K:K,'Rushing Data 2006-2015'!D:D,'RB Stats'!C39,'Rushing Data 2006-2015'!A:A,'RB Stats'!D39+4)</f>
        <v>733</v>
      </c>
      <c r="J39" s="6">
        <f>SUMIFS('Rushing Data 2006-2015'!J:J,'Rushing Data 2006-2015'!D:D,'RB Stats'!C39,'Rushing Data 2006-2015'!A:A,'RB Stats'!D39)</f>
        <v>39</v>
      </c>
      <c r="K39" s="6">
        <f>SUMIFS('Rushing Data 2006-2015'!J:J,'Rushing Data 2006-2015'!D:D,'RB Stats'!C39,'Rushing Data 2006-2015'!A:A,'RB Stats'!D39+1)</f>
        <v>84</v>
      </c>
      <c r="L39" s="6">
        <f>SUMIFS('Rushing Data 2006-2015'!J:J,'Rushing Data 2006-2015'!D:D,'RB Stats'!C39,'Rushing Data 2006-2015'!A:A,'RB Stats'!D39+2)</f>
        <v>0</v>
      </c>
      <c r="M39" s="6">
        <f>SUMIFS('Rushing Data 2006-2015'!J:J,'Rushing Data 2006-2015'!D:D,'RB Stats'!C39,'Rushing Data 2006-2015'!A:A,'RB Stats'!D39+3)</f>
        <v>101</v>
      </c>
      <c r="N39" s="6">
        <f>SUMIFS('Rushing Data 2006-2015'!J:J,'Rushing Data 2006-2015'!D:D,'RB Stats'!C39,'Rushing Data 2006-2015'!A:A,'RB Stats'!D39+4)</f>
        <v>163</v>
      </c>
      <c r="O39" s="7">
        <f t="shared" si="2"/>
        <v>5.1794871794871797</v>
      </c>
      <c r="P39" s="7">
        <f t="shared" si="3"/>
        <v>5.4642857142857144</v>
      </c>
      <c r="Q39" s="7" t="str">
        <f t="shared" si="4"/>
        <v/>
      </c>
      <c r="R39" s="7">
        <f t="shared" si="5"/>
        <v>2.8019801980198018</v>
      </c>
      <c r="S39" s="7">
        <f t="shared" si="6"/>
        <v>4.4969325153374236</v>
      </c>
      <c r="T39" s="6">
        <f>SUMIFS('Rushing Data 2006-2015'!L:L,'Rushing Data 2006-2015'!D:D,'RB Stats'!C39,'Rushing Data 2006-2015'!A:A,'RB Stats'!D39)</f>
        <v>1</v>
      </c>
      <c r="U39" s="6">
        <f>SUMIFS('Rushing Data 2006-2015'!L:L,'Rushing Data 2006-2015'!D:D,'RB Stats'!C39,'Rushing Data 2006-2015'!A:A,'RB Stats'!D39+1)</f>
        <v>4</v>
      </c>
      <c r="V39" s="6">
        <f>SUMIFS('Rushing Data 2006-2015'!L:L,'Rushing Data 2006-2015'!D:D,'RB Stats'!C39,'Rushing Data 2006-2015'!A:A,'RB Stats'!D39+2)</f>
        <v>0</v>
      </c>
      <c r="W39" s="6">
        <f>SUMIFS('Rushing Data 2006-2015'!L:L,'Rushing Data 2006-2015'!D:D,'RB Stats'!C39,'Rushing Data 2006-2015'!A:A,'RB Stats'!D39+3)</f>
        <v>2</v>
      </c>
      <c r="X39" s="6">
        <f>SUMIFS('Rushing Data 2006-2015'!L:L,'Rushing Data 2006-2015'!D:D,'RB Stats'!C39,'Rushing Data 2006-2015'!A:A,'RB Stats'!D39+4)</f>
        <v>6</v>
      </c>
      <c r="Y39" s="6">
        <f>SUMIFS('Rushing Data 2006-2015'!AB:AB,'Rushing Data 2006-2015'!D:D,'RB Stats'!C39,'Rushing Data 2006-2015'!A:A,'RB Stats'!D39)</f>
        <v>0</v>
      </c>
      <c r="Z39" s="6">
        <f>SUMIFS('Rushing Data 2006-2015'!AB:AB,'Rushing Data 2006-2015'!D:D,'RB Stats'!C39,'Rushing Data 2006-2015'!A:A,'RB Stats'!D39+1)</f>
        <v>0</v>
      </c>
      <c r="AA39" s="6">
        <f>SUMIFS('Rushing Data 2006-2015'!AB:AB,'Rushing Data 2006-2015'!D:D,'RB Stats'!C39,'Rushing Data 2006-2015'!A:A,'RB Stats'!D39+2)</f>
        <v>0</v>
      </c>
      <c r="AB39" s="6">
        <f>SUMIFS('Rushing Data 2006-2015'!AB:AB,'Rushing Data 2006-2015'!D:D,'RB Stats'!C39,'Rushing Data 2006-2015'!A:A,'RB Stats'!D39+3)</f>
        <v>3</v>
      </c>
      <c r="AC39" s="6">
        <f>SUMIFS('Rushing Data 2006-2015'!AB:AB,'Rushing Data 2006-2015'!D:D,'RB Stats'!C39,'Rushing Data 2006-2015'!A:A,'RB Stats'!D39+4)</f>
        <v>0</v>
      </c>
      <c r="AD39" s="6">
        <f>SUMIFS('Rushing Data 2006-2015'!R:R,'Rushing Data 2006-2015'!D:D,'RB Stats'!C39,'Rushing Data 2006-2015'!A:A,'RB Stats'!D39)</f>
        <v>16</v>
      </c>
      <c r="AE39" s="6">
        <f>SUMIFS('Rushing Data 2006-2015'!R:R,'Rushing Data 2006-2015'!D:D,'RB Stats'!C39,'Rushing Data 2006-2015'!A:A,'RB Stats'!D39+1)</f>
        <v>26</v>
      </c>
      <c r="AF39" s="6">
        <f>SUMIFS('Rushing Data 2006-2015'!R:R,'Rushing Data 2006-2015'!D:D,'RB Stats'!C39,'Rushing Data 2006-2015'!A:A,'RB Stats'!D39+2)</f>
        <v>0</v>
      </c>
      <c r="AG39" s="6">
        <f>SUMIFS('Rushing Data 2006-2015'!R:R,'Rushing Data 2006-2015'!D:D,'RB Stats'!C39,'Rushing Data 2006-2015'!A:A,'RB Stats'!D39+3)</f>
        <v>19</v>
      </c>
      <c r="AH39" s="6">
        <f>SUMIFS('Rushing Data 2006-2015'!R:R,'Rushing Data 2006-2015'!D:D,'RB Stats'!C39,'Rushing Data 2006-2015'!A:A,'RB Stats'!D39+4)</f>
        <v>36</v>
      </c>
      <c r="AI39" s="6">
        <f>SUMIFS('Rushing Data 2006-2015'!S:S,'Rushing Data 2006-2015'!D:D,'RB Stats'!C39,'Rushing Data 2006-2015'!A:A,'RB Stats'!D39)</f>
        <v>101</v>
      </c>
      <c r="AJ39" s="6">
        <f>SUMIFS('Rushing Data 2006-2015'!S:S,'Rushing Data 2006-2015'!D:D,'RB Stats'!C39,'Rushing Data 2006-2015'!A:A,'RB Stats'!D39+1)</f>
        <v>223</v>
      </c>
      <c r="AK39" s="6">
        <f>SUMIFS('Rushing Data 2006-2015'!S:S,'Rushing Data 2006-2015'!D:D,'RB Stats'!C39,'Rushing Data 2006-2015'!A:A,'RB Stats'!D39+2)</f>
        <v>0</v>
      </c>
      <c r="AL39" s="6">
        <f>SUMIFS('Rushing Data 2006-2015'!S:S,'Rushing Data 2006-2015'!D:D,'RB Stats'!C39,'Rushing Data 2006-2015'!A:A,'RB Stats'!D39+3)</f>
        <v>130</v>
      </c>
      <c r="AM39" s="6">
        <f>SUMIFS('Rushing Data 2006-2015'!S:S,'Rushing Data 2006-2015'!D:D,'RB Stats'!C39,'Rushing Data 2006-2015'!A:A,'RB Stats'!D39+4)</f>
        <v>292</v>
      </c>
      <c r="AN39" s="6">
        <f>SUMIFS('Rushing Data 2006-2015'!U:U,'Rushing Data 2006-2015'!D:D,'RB Stats'!C39,'Rushing Data 2006-2015'!A:A,'RB Stats'!D39)</f>
        <v>0</v>
      </c>
      <c r="AO39" s="6">
        <f>SUMIFS('Rushing Data 2006-2015'!U:U,'Rushing Data 2006-2015'!D:D,'RB Stats'!C39,'Rushing Data 2006-2015'!A:A,'RB Stats'!D39+1)</f>
        <v>0</v>
      </c>
      <c r="AP39" s="6">
        <f>SUMIFS('Rushing Data 2006-2015'!U:U,'Rushing Data 2006-2015'!D:D,'RB Stats'!C39,'Rushing Data 2006-2015'!A:A,'RB Stats'!D39+2)</f>
        <v>0</v>
      </c>
      <c r="AQ39" s="6">
        <f>SUMIFS('Rushing Data 2006-2015'!U:U,'Rushing Data 2006-2015'!D:D,'RB Stats'!C39,'Rushing Data 2006-2015'!A:A,'RB Stats'!D60)</f>
        <v>0</v>
      </c>
      <c r="AR39" s="6">
        <f>SUMIFS('Rushing Data 2006-2015'!U:U,'Rushing Data 2006-2015'!D:D,'RB Stats'!C39,'Rushing Data 2006-2015'!A:A,'RB Stats'!D39+4)</f>
        <v>0</v>
      </c>
      <c r="AS39" s="6">
        <f t="shared" si="7"/>
        <v>36.299999999999997</v>
      </c>
      <c r="AT39" s="6">
        <f t="shared" si="8"/>
        <v>92.2</v>
      </c>
      <c r="AU39" s="6">
        <f t="shared" si="9"/>
        <v>0</v>
      </c>
      <c r="AV39" s="6">
        <f t="shared" si="10"/>
        <v>47.3</v>
      </c>
      <c r="AW39" s="6">
        <f t="shared" si="11"/>
        <v>138.5</v>
      </c>
      <c r="AX39" s="6">
        <f t="shared" si="12"/>
        <v>314.3</v>
      </c>
      <c r="AY39" s="7">
        <f t="shared" si="13"/>
        <v>1677</v>
      </c>
      <c r="AZ39" s="7">
        <f t="shared" si="14"/>
        <v>387</v>
      </c>
      <c r="BA39" s="7">
        <f t="shared" si="15"/>
        <v>4.333333333333333</v>
      </c>
      <c r="BB39" s="7">
        <f t="shared" si="16"/>
        <v>13</v>
      </c>
      <c r="BC39" s="7">
        <f t="shared" si="17"/>
        <v>3</v>
      </c>
      <c r="BD39" s="7">
        <f t="shared" si="18"/>
        <v>129</v>
      </c>
      <c r="BE39" s="7">
        <f t="shared" si="19"/>
        <v>97</v>
      </c>
      <c r="BF39" s="7">
        <f t="shared" si="20"/>
        <v>746</v>
      </c>
      <c r="BG39" s="7">
        <f t="shared" si="21"/>
        <v>0</v>
      </c>
      <c r="BH39">
        <f t="shared" si="22"/>
        <v>0</v>
      </c>
      <c r="BI39">
        <f t="shared" si="23"/>
        <v>0</v>
      </c>
      <c r="BJ39">
        <f t="shared" si="24"/>
        <v>0</v>
      </c>
      <c r="BK39">
        <f t="shared" si="28"/>
        <v>0</v>
      </c>
      <c r="BL39">
        <f t="shared" si="29"/>
        <v>0</v>
      </c>
      <c r="BM39">
        <f t="shared" si="25"/>
        <v>0</v>
      </c>
      <c r="BN39" t="str">
        <f t="shared" si="26"/>
        <v>Bust</v>
      </c>
      <c r="BO39">
        <f t="shared" si="27"/>
        <v>0</v>
      </c>
    </row>
    <row r="40" spans="1:67" x14ac:dyDescent="0.25">
      <c r="A40" t="s">
        <v>96</v>
      </c>
      <c r="B40" t="s">
        <v>76</v>
      </c>
      <c r="C40" t="str">
        <f>INDEX('Draft Master List'!E:F,MATCH(A40,'Draft Master List'!E:E,0),2)</f>
        <v>42008</v>
      </c>
      <c r="D40">
        <f>INDEX('Draft Master List'!A:F,MATCH(A40,'Draft Master List'!E:E,0),1)</f>
        <v>2008</v>
      </c>
      <c r="E40" s="6">
        <f>SUMIFS('Rushing Data 2006-2015'!K:K,'Rushing Data 2006-2015'!D:D,'RB Stats'!C40,'Rushing Data 2006-2015'!A:A,'RB Stats'!D40)</f>
        <v>499</v>
      </c>
      <c r="F40" s="6">
        <f>SUMIFS('Rushing Data 2006-2015'!K:K,'Rushing Data 2006-2015'!D:D,'RB Stats'!C40,'Rushing Data 2006-2015'!A:A,'RB Stats'!D40+1)</f>
        <v>357</v>
      </c>
      <c r="G40" s="6">
        <f>SUMIFS('Rushing Data 2006-2015'!K:K,'Rushing Data 2006-2015'!D:D,'RB Stats'!C40,'Rushing Data 2006-2015'!A:A,'RB Stats'!D40+2)</f>
        <v>1157</v>
      </c>
      <c r="H40" s="6">
        <f>SUMIFS('Rushing Data 2006-2015'!K:K,'Rushing Data 2006-2015'!D:D,'RB Stats'!C40,'Rushing Data 2006-2015'!A:A,'RB Stats'!D40+3)</f>
        <v>614</v>
      </c>
      <c r="I40" s="6">
        <f>SUMIFS('Rushing Data 2006-2015'!K:K,'Rushing Data 2006-2015'!D:D,'RB Stats'!C40,'Rushing Data 2006-2015'!A:A,'RB Stats'!D40+4)</f>
        <v>707</v>
      </c>
      <c r="J40" s="6">
        <f>SUMIFS('Rushing Data 2006-2015'!J:J,'Rushing Data 2006-2015'!D:D,'RB Stats'!C40,'Rushing Data 2006-2015'!A:A,'RB Stats'!D40)</f>
        <v>113</v>
      </c>
      <c r="K40" s="6">
        <f>SUMIFS('Rushing Data 2006-2015'!J:J,'Rushing Data 2006-2015'!D:D,'RB Stats'!C40,'Rushing Data 2006-2015'!A:A,'RB Stats'!D40+1)</f>
        <v>104</v>
      </c>
      <c r="L40" s="6">
        <f>SUMIFS('Rushing Data 2006-2015'!J:J,'Rushing Data 2006-2015'!D:D,'RB Stats'!C40,'Rushing Data 2006-2015'!A:A,'RB Stats'!D40+2)</f>
        <v>223</v>
      </c>
      <c r="M40" s="6">
        <f>SUMIFS('Rushing Data 2006-2015'!J:J,'Rushing Data 2006-2015'!D:D,'RB Stats'!C40,'Rushing Data 2006-2015'!A:A,'RB Stats'!D40+3)</f>
        <v>113</v>
      </c>
      <c r="N40" s="6">
        <f>SUMIFS('Rushing Data 2006-2015'!J:J,'Rushing Data 2006-2015'!D:D,'RB Stats'!C40,'Rushing Data 2006-2015'!A:A,'RB Stats'!D40+4)</f>
        <v>216</v>
      </c>
      <c r="O40" s="7">
        <f t="shared" si="2"/>
        <v>4.4159292035398234</v>
      </c>
      <c r="P40" s="7">
        <f t="shared" si="3"/>
        <v>3.4326923076923075</v>
      </c>
      <c r="Q40" s="7">
        <f t="shared" si="4"/>
        <v>5.188340807174888</v>
      </c>
      <c r="R40" s="7">
        <f t="shared" si="5"/>
        <v>5.4336283185840708</v>
      </c>
      <c r="S40" s="7">
        <f t="shared" si="6"/>
        <v>3.2731481481481484</v>
      </c>
      <c r="T40" s="6">
        <f>SUMIFS('Rushing Data 2006-2015'!L:L,'Rushing Data 2006-2015'!D:D,'RB Stats'!C40,'Rushing Data 2006-2015'!A:A,'RB Stats'!D40)</f>
        <v>4</v>
      </c>
      <c r="U40" s="6">
        <f>SUMIFS('Rushing Data 2006-2015'!L:L,'Rushing Data 2006-2015'!D:D,'RB Stats'!C40,'Rushing Data 2006-2015'!A:A,'RB Stats'!D40+1)</f>
        <v>1</v>
      </c>
      <c r="V40" s="6">
        <f>SUMIFS('Rushing Data 2006-2015'!L:L,'Rushing Data 2006-2015'!D:D,'RB Stats'!C40,'Rushing Data 2006-2015'!A:A,'RB Stats'!D40+2)</f>
        <v>7</v>
      </c>
      <c r="W40" s="6">
        <f>SUMIFS('Rushing Data 2006-2015'!L:L,'Rushing Data 2006-2015'!D:D,'RB Stats'!C40,'Rushing Data 2006-2015'!A:A,'RB Stats'!D40+3)</f>
        <v>4</v>
      </c>
      <c r="X40" s="6">
        <f>SUMIFS('Rushing Data 2006-2015'!L:L,'Rushing Data 2006-2015'!D:D,'RB Stats'!C40,'Rushing Data 2006-2015'!A:A,'RB Stats'!D40+4)</f>
        <v>2</v>
      </c>
      <c r="Y40" s="6">
        <f>SUMIFS('Rushing Data 2006-2015'!AB:AB,'Rushing Data 2006-2015'!D:D,'RB Stats'!C40,'Rushing Data 2006-2015'!A:A,'RB Stats'!D40)</f>
        <v>3</v>
      </c>
      <c r="Z40" s="6">
        <f>SUMIFS('Rushing Data 2006-2015'!AB:AB,'Rushing Data 2006-2015'!D:D,'RB Stats'!C40,'Rushing Data 2006-2015'!A:A,'RB Stats'!D40+1)</f>
        <v>5</v>
      </c>
      <c r="AA40" s="6">
        <f>SUMIFS('Rushing Data 2006-2015'!AB:AB,'Rushing Data 2006-2015'!D:D,'RB Stats'!C40,'Rushing Data 2006-2015'!A:A,'RB Stats'!D40+2)</f>
        <v>4</v>
      </c>
      <c r="AB40" s="6">
        <f>SUMIFS('Rushing Data 2006-2015'!AB:AB,'Rushing Data 2006-2015'!D:D,'RB Stats'!C40,'Rushing Data 2006-2015'!A:A,'RB Stats'!D40+3)</f>
        <v>1</v>
      </c>
      <c r="AC40" s="6">
        <f>SUMIFS('Rushing Data 2006-2015'!AB:AB,'Rushing Data 2006-2015'!D:D,'RB Stats'!C40,'Rushing Data 2006-2015'!A:A,'RB Stats'!D40+4)</f>
        <v>2</v>
      </c>
      <c r="AD40" s="6">
        <f>SUMIFS('Rushing Data 2006-2015'!R:R,'Rushing Data 2006-2015'!D:D,'RB Stats'!C40,'Rushing Data 2006-2015'!A:A,'RB Stats'!D40)</f>
        <v>29</v>
      </c>
      <c r="AE40" s="6">
        <f>SUMIFS('Rushing Data 2006-2015'!R:R,'Rushing Data 2006-2015'!D:D,'RB Stats'!C40,'Rushing Data 2006-2015'!A:A,'RB Stats'!D40+1)</f>
        <v>21</v>
      </c>
      <c r="AF40" s="6">
        <f>SUMIFS('Rushing Data 2006-2015'!R:R,'Rushing Data 2006-2015'!D:D,'RB Stats'!C40,'Rushing Data 2006-2015'!A:A,'RB Stats'!D40+2)</f>
        <v>47</v>
      </c>
      <c r="AG40" s="6">
        <f>SUMIFS('Rushing Data 2006-2015'!R:R,'Rushing Data 2006-2015'!D:D,'RB Stats'!C40,'Rushing Data 2006-2015'!A:A,'RB Stats'!D40+3)</f>
        <v>19</v>
      </c>
      <c r="AH40" s="6">
        <f>SUMIFS('Rushing Data 2006-2015'!R:R,'Rushing Data 2006-2015'!D:D,'RB Stats'!C40,'Rushing Data 2006-2015'!A:A,'RB Stats'!D40+4)</f>
        <v>42</v>
      </c>
      <c r="AI40" s="6">
        <f>SUMIFS('Rushing Data 2006-2015'!S:S,'Rushing Data 2006-2015'!D:D,'RB Stats'!C40,'Rushing Data 2006-2015'!A:A,'RB Stats'!D40)</f>
        <v>285</v>
      </c>
      <c r="AJ40" s="6">
        <f>SUMIFS('Rushing Data 2006-2015'!S:S,'Rushing Data 2006-2015'!D:D,'RB Stats'!C40,'Rushing Data 2006-2015'!A:A,'RB Stats'!D40+1)</f>
        <v>245</v>
      </c>
      <c r="AK40" s="6">
        <f>SUMIFS('Rushing Data 2006-2015'!S:S,'Rushing Data 2006-2015'!D:D,'RB Stats'!C40,'Rushing Data 2006-2015'!A:A,'RB Stats'!D40+2)</f>
        <v>507</v>
      </c>
      <c r="AL40" s="6">
        <f>SUMIFS('Rushing Data 2006-2015'!S:S,'Rushing Data 2006-2015'!D:D,'RB Stats'!C40,'Rushing Data 2006-2015'!A:A,'RB Stats'!D40+3)</f>
        <v>154</v>
      </c>
      <c r="AM40" s="6">
        <f>SUMIFS('Rushing Data 2006-2015'!S:S,'Rushing Data 2006-2015'!D:D,'RB Stats'!C40,'Rushing Data 2006-2015'!A:A,'RB Stats'!D40+4)</f>
        <v>258</v>
      </c>
      <c r="AN40" s="6">
        <f>SUMIFS('Rushing Data 2006-2015'!U:U,'Rushing Data 2006-2015'!D:D,'RB Stats'!C40,'Rushing Data 2006-2015'!A:A,'RB Stats'!D40)</f>
        <v>0</v>
      </c>
      <c r="AO40" s="6">
        <f>SUMIFS('Rushing Data 2006-2015'!U:U,'Rushing Data 2006-2015'!D:D,'RB Stats'!C40,'Rushing Data 2006-2015'!A:A,'RB Stats'!D40+1)</f>
        <v>0</v>
      </c>
      <c r="AP40" s="6">
        <f>SUMIFS('Rushing Data 2006-2015'!U:U,'Rushing Data 2006-2015'!D:D,'RB Stats'!C40,'Rushing Data 2006-2015'!A:A,'RB Stats'!D40+2)</f>
        <v>3</v>
      </c>
      <c r="AQ40" s="6">
        <f>SUMIFS('Rushing Data 2006-2015'!U:U,'Rushing Data 2006-2015'!D:D,'RB Stats'!C40,'Rushing Data 2006-2015'!A:A,'RB Stats'!D61)</f>
        <v>0</v>
      </c>
      <c r="AR40" s="6">
        <f>SUMIFS('Rushing Data 2006-2015'!U:U,'Rushing Data 2006-2015'!D:D,'RB Stats'!C40,'Rushing Data 2006-2015'!A:A,'RB Stats'!D40+4)</f>
        <v>1</v>
      </c>
      <c r="AS40" s="6">
        <f t="shared" si="7"/>
        <v>96.4</v>
      </c>
      <c r="AT40" s="6">
        <f t="shared" si="8"/>
        <v>56.2</v>
      </c>
      <c r="AU40" s="6">
        <f t="shared" si="9"/>
        <v>218.39999999999998</v>
      </c>
      <c r="AV40" s="6">
        <f t="shared" si="10"/>
        <v>98.800000000000011</v>
      </c>
      <c r="AW40" s="6">
        <f t="shared" si="11"/>
        <v>110.5</v>
      </c>
      <c r="AX40" s="6">
        <f t="shared" si="12"/>
        <v>580.29999999999995</v>
      </c>
      <c r="AY40" s="7">
        <f t="shared" si="13"/>
        <v>3334</v>
      </c>
      <c r="AZ40" s="7">
        <f t="shared" si="14"/>
        <v>769</v>
      </c>
      <c r="BA40" s="7">
        <f t="shared" si="15"/>
        <v>4.3355006501950584</v>
      </c>
      <c r="BB40" s="7">
        <f t="shared" si="16"/>
        <v>18</v>
      </c>
      <c r="BC40" s="7">
        <f t="shared" si="17"/>
        <v>15</v>
      </c>
      <c r="BD40" s="7">
        <f t="shared" si="18"/>
        <v>51.266666666666666</v>
      </c>
      <c r="BE40" s="7">
        <f t="shared" si="19"/>
        <v>158</v>
      </c>
      <c r="BF40" s="7">
        <f t="shared" si="20"/>
        <v>1449</v>
      </c>
      <c r="BG40" s="7">
        <f t="shared" si="21"/>
        <v>4</v>
      </c>
      <c r="BH40">
        <f t="shared" si="22"/>
        <v>0</v>
      </c>
      <c r="BI40">
        <f t="shared" si="23"/>
        <v>0</v>
      </c>
      <c r="BJ40">
        <f t="shared" si="24"/>
        <v>1</v>
      </c>
      <c r="BK40">
        <f t="shared" si="28"/>
        <v>0</v>
      </c>
      <c r="BL40">
        <f t="shared" si="29"/>
        <v>0</v>
      </c>
      <c r="BM40">
        <f t="shared" si="25"/>
        <v>1</v>
      </c>
      <c r="BN40" t="str">
        <f t="shared" si="26"/>
        <v>Backup</v>
      </c>
      <c r="BO40">
        <f t="shared" si="27"/>
        <v>1</v>
      </c>
    </row>
    <row r="41" spans="1:67" x14ac:dyDescent="0.25">
      <c r="A41" t="s">
        <v>87</v>
      </c>
      <c r="B41" t="s">
        <v>76</v>
      </c>
      <c r="C41" t="str">
        <f>INDEX('Draft Master List'!E:F,MATCH(A41,'Draft Master List'!E:E,0),2)</f>
        <v>132008</v>
      </c>
      <c r="D41">
        <f>INDEX('Draft Master List'!A:F,MATCH(A41,'Draft Master List'!E:E,0),1)</f>
        <v>2008</v>
      </c>
      <c r="E41" s="6">
        <f>SUMIFS('Rushing Data 2006-2015'!K:K,'Rushing Data 2006-2015'!D:D,'RB Stats'!C41,'Rushing Data 2006-2015'!A:A,'RB Stats'!D41)</f>
        <v>836</v>
      </c>
      <c r="F41" s="6">
        <f>SUMIFS('Rushing Data 2006-2015'!K:K,'Rushing Data 2006-2015'!D:D,'RB Stats'!C41,'Rushing Data 2006-2015'!A:A,'RB Stats'!D41+1)</f>
        <v>1133</v>
      </c>
      <c r="G41" s="6">
        <f>SUMIFS('Rushing Data 2006-2015'!K:K,'Rushing Data 2006-2015'!D:D,'RB Stats'!C41,'Rushing Data 2006-2015'!A:A,'RB Stats'!D41+2)</f>
        <v>770</v>
      </c>
      <c r="H41" s="6">
        <f>SUMIFS('Rushing Data 2006-2015'!K:K,'Rushing Data 2006-2015'!D:D,'RB Stats'!C41,'Rushing Data 2006-2015'!A:A,'RB Stats'!D41+3)</f>
        <v>761</v>
      </c>
      <c r="I41" s="6">
        <f>SUMIFS('Rushing Data 2006-2015'!K:K,'Rushing Data 2006-2015'!D:D,'RB Stats'!C41,'Rushing Data 2006-2015'!A:A,'RB Stats'!D41+4)</f>
        <v>336</v>
      </c>
      <c r="J41" s="6">
        <f>SUMIFS('Rushing Data 2006-2015'!J:J,'Rushing Data 2006-2015'!D:D,'RB Stats'!C41,'Rushing Data 2006-2015'!A:A,'RB Stats'!D41)</f>
        <v>184</v>
      </c>
      <c r="K41" s="6">
        <f>SUMIFS('Rushing Data 2006-2015'!J:J,'Rushing Data 2006-2015'!D:D,'RB Stats'!C41,'Rushing Data 2006-2015'!A:A,'RB Stats'!D41+1)</f>
        <v>221</v>
      </c>
      <c r="L41" s="6">
        <f>SUMIFS('Rushing Data 2006-2015'!J:J,'Rushing Data 2006-2015'!D:D,'RB Stats'!C41,'Rushing Data 2006-2015'!A:A,'RB Stats'!D41+2)</f>
        <v>178</v>
      </c>
      <c r="M41" s="6">
        <f>SUMIFS('Rushing Data 2006-2015'!J:J,'Rushing Data 2006-2015'!D:D,'RB Stats'!C41,'Rushing Data 2006-2015'!A:A,'RB Stats'!D41+3)</f>
        <v>142</v>
      </c>
      <c r="N41" s="6">
        <f>SUMIFS('Rushing Data 2006-2015'!J:J,'Rushing Data 2006-2015'!D:D,'RB Stats'!C41,'Rushing Data 2006-2015'!A:A,'RB Stats'!D41+4)</f>
        <v>93</v>
      </c>
      <c r="O41" s="7">
        <f t="shared" si="2"/>
        <v>4.5434782608695654</v>
      </c>
      <c r="P41" s="7">
        <f t="shared" si="3"/>
        <v>5.126696832579186</v>
      </c>
      <c r="Q41" s="7">
        <f t="shared" si="4"/>
        <v>4.3258426966292136</v>
      </c>
      <c r="R41" s="7">
        <f t="shared" si="5"/>
        <v>5.359154929577465</v>
      </c>
      <c r="S41" s="7">
        <f t="shared" si="6"/>
        <v>3.6129032258064515</v>
      </c>
      <c r="T41" s="6">
        <f>SUMIFS('Rushing Data 2006-2015'!L:L,'Rushing Data 2006-2015'!D:D,'RB Stats'!C41,'Rushing Data 2006-2015'!A:A,'RB Stats'!D41)</f>
        <v>10</v>
      </c>
      <c r="U41" s="6">
        <f>SUMIFS('Rushing Data 2006-2015'!L:L,'Rushing Data 2006-2015'!D:D,'RB Stats'!C41,'Rushing Data 2006-2015'!A:A,'RB Stats'!D41+1)</f>
        <v>10</v>
      </c>
      <c r="V41" s="6">
        <f>SUMIFS('Rushing Data 2006-2015'!L:L,'Rushing Data 2006-2015'!D:D,'RB Stats'!C41,'Rushing Data 2006-2015'!A:A,'RB Stats'!D41+2)</f>
        <v>2</v>
      </c>
      <c r="W41" s="6">
        <f>SUMIFS('Rushing Data 2006-2015'!L:L,'Rushing Data 2006-2015'!D:D,'RB Stats'!C41,'Rushing Data 2006-2015'!A:A,'RB Stats'!D41+3)</f>
        <v>4</v>
      </c>
      <c r="X41" s="6">
        <f>SUMIFS('Rushing Data 2006-2015'!L:L,'Rushing Data 2006-2015'!D:D,'RB Stats'!C41,'Rushing Data 2006-2015'!A:A,'RB Stats'!D41+4)</f>
        <v>1</v>
      </c>
      <c r="Y41" s="6">
        <f>SUMIFS('Rushing Data 2006-2015'!AB:AB,'Rushing Data 2006-2015'!D:D,'RB Stats'!C41,'Rushing Data 2006-2015'!A:A,'RB Stats'!D41)</f>
        <v>2</v>
      </c>
      <c r="Z41" s="6">
        <f>SUMIFS('Rushing Data 2006-2015'!AB:AB,'Rushing Data 2006-2015'!D:D,'RB Stats'!C41,'Rushing Data 2006-2015'!A:A,'RB Stats'!D41+1)</f>
        <v>3</v>
      </c>
      <c r="AA41" s="6">
        <f>SUMIFS('Rushing Data 2006-2015'!AB:AB,'Rushing Data 2006-2015'!D:D,'RB Stats'!C41,'Rushing Data 2006-2015'!A:A,'RB Stats'!D41+2)</f>
        <v>4</v>
      </c>
      <c r="AB41" s="6">
        <f>SUMIFS('Rushing Data 2006-2015'!AB:AB,'Rushing Data 2006-2015'!D:D,'RB Stats'!C41,'Rushing Data 2006-2015'!A:A,'RB Stats'!D41+3)</f>
        <v>1</v>
      </c>
      <c r="AC41" s="6">
        <f>SUMIFS('Rushing Data 2006-2015'!AB:AB,'Rushing Data 2006-2015'!D:D,'RB Stats'!C41,'Rushing Data 2006-2015'!A:A,'RB Stats'!D41+4)</f>
        <v>2</v>
      </c>
      <c r="AD41" s="6">
        <f>SUMIFS('Rushing Data 2006-2015'!R:R,'Rushing Data 2006-2015'!D:D,'RB Stats'!C41,'Rushing Data 2006-2015'!A:A,'RB Stats'!D41)</f>
        <v>8</v>
      </c>
      <c r="AE41" s="6">
        <f>SUMIFS('Rushing Data 2006-2015'!R:R,'Rushing Data 2006-2015'!D:D,'RB Stats'!C41,'Rushing Data 2006-2015'!A:A,'RB Stats'!D41+1)</f>
        <v>18</v>
      </c>
      <c r="AF41" s="6">
        <f>SUMIFS('Rushing Data 2006-2015'!R:R,'Rushing Data 2006-2015'!D:D,'RB Stats'!C41,'Rushing Data 2006-2015'!A:A,'RB Stats'!D41+2)</f>
        <v>8</v>
      </c>
      <c r="AG41" s="6">
        <f>SUMIFS('Rushing Data 2006-2015'!R:R,'Rushing Data 2006-2015'!D:D,'RB Stats'!C41,'Rushing Data 2006-2015'!A:A,'RB Stats'!D41+3)</f>
        <v>47</v>
      </c>
      <c r="AH41" s="6">
        <f>SUMIFS('Rushing Data 2006-2015'!R:R,'Rushing Data 2006-2015'!D:D,'RB Stats'!C41,'Rushing Data 2006-2015'!A:A,'RB Stats'!D41+4)</f>
        <v>17</v>
      </c>
      <c r="AI41" s="6">
        <f>SUMIFS('Rushing Data 2006-2015'!S:S,'Rushing Data 2006-2015'!D:D,'RB Stats'!C41,'Rushing Data 2006-2015'!A:A,'RB Stats'!D41)</f>
        <v>47</v>
      </c>
      <c r="AJ41" s="6">
        <f>SUMIFS('Rushing Data 2006-2015'!S:S,'Rushing Data 2006-2015'!D:D,'RB Stats'!C41,'Rushing Data 2006-2015'!A:A,'RB Stats'!D41+1)</f>
        <v>139</v>
      </c>
      <c r="AK41" s="6">
        <f>SUMIFS('Rushing Data 2006-2015'!S:S,'Rushing Data 2006-2015'!D:D,'RB Stats'!C41,'Rushing Data 2006-2015'!A:A,'RB Stats'!D41+2)</f>
        <v>103</v>
      </c>
      <c r="AL41" s="6">
        <f>SUMIFS('Rushing Data 2006-2015'!S:S,'Rushing Data 2006-2015'!D:D,'RB Stats'!C41,'Rushing Data 2006-2015'!A:A,'RB Stats'!D41+3)</f>
        <v>413</v>
      </c>
      <c r="AM41" s="6">
        <f>SUMIFS('Rushing Data 2006-2015'!S:S,'Rushing Data 2006-2015'!D:D,'RB Stats'!C41,'Rushing Data 2006-2015'!A:A,'RB Stats'!D41+4)</f>
        <v>157</v>
      </c>
      <c r="AN41" s="6">
        <f>SUMIFS('Rushing Data 2006-2015'!U:U,'Rushing Data 2006-2015'!D:D,'RB Stats'!C41,'Rushing Data 2006-2015'!A:A,'RB Stats'!D41)</f>
        <v>0</v>
      </c>
      <c r="AO41" s="6">
        <f>SUMIFS('Rushing Data 2006-2015'!U:U,'Rushing Data 2006-2015'!D:D,'RB Stats'!C41,'Rushing Data 2006-2015'!A:A,'RB Stats'!D41+1)</f>
        <v>1</v>
      </c>
      <c r="AP41" s="6">
        <f>SUMIFS('Rushing Data 2006-2015'!U:U,'Rushing Data 2006-2015'!D:D,'RB Stats'!C41,'Rushing Data 2006-2015'!A:A,'RB Stats'!D41+2)</f>
        <v>1</v>
      </c>
      <c r="AQ41" s="6">
        <f>SUMIFS('Rushing Data 2006-2015'!U:U,'Rushing Data 2006-2015'!D:D,'RB Stats'!C41,'Rushing Data 2006-2015'!A:A,'RB Stats'!D62)</f>
        <v>0</v>
      </c>
      <c r="AR41" s="6">
        <f>SUMIFS('Rushing Data 2006-2015'!U:U,'Rushing Data 2006-2015'!D:D,'RB Stats'!C41,'Rushing Data 2006-2015'!A:A,'RB Stats'!D41+4)</f>
        <v>1</v>
      </c>
      <c r="AS41" s="6">
        <f t="shared" si="7"/>
        <v>144.29999999999998</v>
      </c>
      <c r="AT41" s="6">
        <f t="shared" si="8"/>
        <v>187.20000000000002</v>
      </c>
      <c r="AU41" s="6">
        <f t="shared" si="9"/>
        <v>97.3</v>
      </c>
      <c r="AV41" s="6">
        <f t="shared" si="10"/>
        <v>139.39999999999998</v>
      </c>
      <c r="AW41" s="6">
        <f t="shared" si="11"/>
        <v>57.3</v>
      </c>
      <c r="AX41" s="6">
        <f t="shared" si="12"/>
        <v>625.5</v>
      </c>
      <c r="AY41" s="7">
        <f t="shared" si="13"/>
        <v>3836</v>
      </c>
      <c r="AZ41" s="7">
        <f t="shared" si="14"/>
        <v>818</v>
      </c>
      <c r="BA41" s="7">
        <f t="shared" si="15"/>
        <v>4.6894865525672369</v>
      </c>
      <c r="BB41" s="7">
        <f t="shared" si="16"/>
        <v>27</v>
      </c>
      <c r="BC41" s="7">
        <f t="shared" si="17"/>
        <v>12</v>
      </c>
      <c r="BD41" s="7">
        <f t="shared" si="18"/>
        <v>68.166666666666671</v>
      </c>
      <c r="BE41" s="7">
        <f t="shared" si="19"/>
        <v>98</v>
      </c>
      <c r="BF41" s="7">
        <f t="shared" si="20"/>
        <v>859</v>
      </c>
      <c r="BG41" s="7">
        <f t="shared" si="21"/>
        <v>3</v>
      </c>
      <c r="BH41">
        <f t="shared" si="22"/>
        <v>0</v>
      </c>
      <c r="BI41">
        <f t="shared" si="23"/>
        <v>1</v>
      </c>
      <c r="BJ41">
        <f t="shared" si="24"/>
        <v>0</v>
      </c>
      <c r="BK41">
        <f t="shared" si="28"/>
        <v>0</v>
      </c>
      <c r="BL41">
        <f t="shared" si="29"/>
        <v>0</v>
      </c>
      <c r="BM41">
        <f t="shared" si="25"/>
        <v>1</v>
      </c>
      <c r="BN41" t="str">
        <f t="shared" si="26"/>
        <v>Backup</v>
      </c>
      <c r="BO41">
        <f t="shared" si="27"/>
        <v>1</v>
      </c>
    </row>
    <row r="42" spans="1:67" x14ac:dyDescent="0.25">
      <c r="A42" t="s">
        <v>376</v>
      </c>
      <c r="B42" t="s">
        <v>76</v>
      </c>
      <c r="C42" t="str">
        <f>INDEX('Draft Master List'!E:F,MATCH(A42,'Draft Master List'!E:E,0),2)</f>
        <v>222008</v>
      </c>
      <c r="D42">
        <f>INDEX('Draft Master List'!A:F,MATCH(A42,'Draft Master List'!E:E,0),1)</f>
        <v>2008</v>
      </c>
      <c r="E42" s="6">
        <f>SUMIFS('Rushing Data 2006-2015'!K:K,'Rushing Data 2006-2015'!D:D,'RB Stats'!C42,'Rushing Data 2006-2015'!A:A,'RB Stats'!D42)</f>
        <v>266</v>
      </c>
      <c r="F42" s="6">
        <f>SUMIFS('Rushing Data 2006-2015'!K:K,'Rushing Data 2006-2015'!D:D,'RB Stats'!C42,'Rushing Data 2006-2015'!A:A,'RB Stats'!D42+1)</f>
        <v>685</v>
      </c>
      <c r="G42" s="6">
        <f>SUMIFS('Rushing Data 2006-2015'!K:K,'Rushing Data 2006-2015'!D:D,'RB Stats'!C42,'Rushing Data 2006-2015'!A:A,'RB Stats'!D42+2)</f>
        <v>800</v>
      </c>
      <c r="H42" s="6">
        <f>SUMIFS('Rushing Data 2006-2015'!K:K,'Rushing Data 2006-2015'!D:D,'RB Stats'!C42,'Rushing Data 2006-2015'!A:A,'RB Stats'!D42+3)</f>
        <v>575</v>
      </c>
      <c r="I42" s="6">
        <f>SUMIFS('Rushing Data 2006-2015'!K:K,'Rushing Data 2006-2015'!D:D,'RB Stats'!C42,'Rushing Data 2006-2015'!A:A,'RB Stats'!D42+4)</f>
        <v>402</v>
      </c>
      <c r="J42" s="6">
        <f>SUMIFS('Rushing Data 2006-2015'!J:J,'Rushing Data 2006-2015'!D:D,'RB Stats'!C42,'Rushing Data 2006-2015'!A:A,'RB Stats'!D42)</f>
        <v>30</v>
      </c>
      <c r="K42" s="6">
        <f>SUMIFS('Rushing Data 2006-2015'!J:J,'Rushing Data 2006-2015'!D:D,'RB Stats'!C42,'Rushing Data 2006-2015'!A:A,'RB Stats'!D42+1)</f>
        <v>116</v>
      </c>
      <c r="L42" s="6">
        <f>SUMIFS('Rushing Data 2006-2015'!J:J,'Rushing Data 2006-2015'!D:D,'RB Stats'!C42,'Rushing Data 2006-2015'!A:A,'RB Stats'!D42+2)</f>
        <v>185</v>
      </c>
      <c r="M42" s="6">
        <f>SUMIFS('Rushing Data 2006-2015'!J:J,'Rushing Data 2006-2015'!D:D,'RB Stats'!C42,'Rushing Data 2006-2015'!A:A,'RB Stats'!D42+3)</f>
        <v>127</v>
      </c>
      <c r="N42" s="6">
        <f>SUMIFS('Rushing Data 2006-2015'!J:J,'Rushing Data 2006-2015'!D:D,'RB Stats'!C42,'Rushing Data 2006-2015'!A:A,'RB Stats'!D42+4)</f>
        <v>111</v>
      </c>
      <c r="O42" s="7">
        <f t="shared" si="2"/>
        <v>8.8666666666666671</v>
      </c>
      <c r="P42" s="7">
        <f t="shared" si="3"/>
        <v>5.9051724137931032</v>
      </c>
      <c r="Q42" s="7">
        <f t="shared" si="4"/>
        <v>4.3243243243243246</v>
      </c>
      <c r="R42" s="7">
        <f t="shared" si="5"/>
        <v>4.5275590551181102</v>
      </c>
      <c r="S42" s="7">
        <f t="shared" si="6"/>
        <v>3.6216216216216215</v>
      </c>
      <c r="T42" s="6">
        <f>SUMIFS('Rushing Data 2006-2015'!L:L,'Rushing Data 2006-2015'!D:D,'RB Stats'!C42,'Rushing Data 2006-2015'!A:A,'RB Stats'!D42)</f>
        <v>3</v>
      </c>
      <c r="U42" s="6">
        <f>SUMIFS('Rushing Data 2006-2015'!L:L,'Rushing Data 2006-2015'!D:D,'RB Stats'!C42,'Rushing Data 2006-2015'!A:A,'RB Stats'!D42+1)</f>
        <v>3</v>
      </c>
      <c r="V42" s="6">
        <f>SUMIFS('Rushing Data 2006-2015'!L:L,'Rushing Data 2006-2015'!D:D,'RB Stats'!C42,'Rushing Data 2006-2015'!A:A,'RB Stats'!D42+2)</f>
        <v>1</v>
      </c>
      <c r="W42" s="6">
        <f>SUMIFS('Rushing Data 2006-2015'!L:L,'Rushing Data 2006-2015'!D:D,'RB Stats'!C42,'Rushing Data 2006-2015'!A:A,'RB Stats'!D42+3)</f>
        <v>1</v>
      </c>
      <c r="X42" s="6">
        <f>SUMIFS('Rushing Data 2006-2015'!L:L,'Rushing Data 2006-2015'!D:D,'RB Stats'!C42,'Rushing Data 2006-2015'!A:A,'RB Stats'!D42+4)</f>
        <v>3</v>
      </c>
      <c r="Y42" s="6">
        <f>SUMIFS('Rushing Data 2006-2015'!AB:AB,'Rushing Data 2006-2015'!D:D,'RB Stats'!C42,'Rushing Data 2006-2015'!A:A,'RB Stats'!D42)</f>
        <v>0</v>
      </c>
      <c r="Z42" s="6">
        <f>SUMIFS('Rushing Data 2006-2015'!AB:AB,'Rushing Data 2006-2015'!D:D,'RB Stats'!C42,'Rushing Data 2006-2015'!A:A,'RB Stats'!D42+1)</f>
        <v>3</v>
      </c>
      <c r="AA42" s="6">
        <f>SUMIFS('Rushing Data 2006-2015'!AB:AB,'Rushing Data 2006-2015'!D:D,'RB Stats'!C42,'Rushing Data 2006-2015'!A:A,'RB Stats'!D42+2)</f>
        <v>2</v>
      </c>
      <c r="AB42" s="6">
        <f>SUMIFS('Rushing Data 2006-2015'!AB:AB,'Rushing Data 2006-2015'!D:D,'RB Stats'!C42,'Rushing Data 2006-2015'!A:A,'RB Stats'!D42+3)</f>
        <v>5</v>
      </c>
      <c r="AC42" s="6">
        <f>SUMIFS('Rushing Data 2006-2015'!AB:AB,'Rushing Data 2006-2015'!D:D,'RB Stats'!C42,'Rushing Data 2006-2015'!A:A,'RB Stats'!D42+4)</f>
        <v>2</v>
      </c>
      <c r="AD42" s="6">
        <f>SUMIFS('Rushing Data 2006-2015'!R:R,'Rushing Data 2006-2015'!D:D,'RB Stats'!C42,'Rushing Data 2006-2015'!A:A,'RB Stats'!D42)</f>
        <v>2</v>
      </c>
      <c r="AE42" s="6">
        <f>SUMIFS('Rushing Data 2006-2015'!R:R,'Rushing Data 2006-2015'!D:D,'RB Stats'!C42,'Rushing Data 2006-2015'!A:A,'RB Stats'!D42+1)</f>
        <v>19</v>
      </c>
      <c r="AF42" s="6">
        <f>SUMIFS('Rushing Data 2006-2015'!R:R,'Rushing Data 2006-2015'!D:D,'RB Stats'!C42,'Rushing Data 2006-2015'!A:A,'RB Stats'!D42+2)</f>
        <v>48</v>
      </c>
      <c r="AG42" s="6">
        <f>SUMIFS('Rushing Data 2006-2015'!R:R,'Rushing Data 2006-2015'!D:D,'RB Stats'!C42,'Rushing Data 2006-2015'!A:A,'RB Stats'!D42+3)</f>
        <v>33</v>
      </c>
      <c r="AH42" s="6">
        <f>SUMIFS('Rushing Data 2006-2015'!R:R,'Rushing Data 2006-2015'!D:D,'RB Stats'!C42,'Rushing Data 2006-2015'!A:A,'RB Stats'!D42+4)</f>
        <v>25</v>
      </c>
      <c r="AI42" s="6">
        <f>SUMIFS('Rushing Data 2006-2015'!S:S,'Rushing Data 2006-2015'!D:D,'RB Stats'!C42,'Rushing Data 2006-2015'!A:A,'RB Stats'!D42)</f>
        <v>10</v>
      </c>
      <c r="AJ42" s="6">
        <f>SUMIFS('Rushing Data 2006-2015'!S:S,'Rushing Data 2006-2015'!D:D,'RB Stats'!C42,'Rushing Data 2006-2015'!A:A,'RB Stats'!D42+1)</f>
        <v>119</v>
      </c>
      <c r="AK42" s="6">
        <f>SUMIFS('Rushing Data 2006-2015'!S:S,'Rushing Data 2006-2015'!D:D,'RB Stats'!C42,'Rushing Data 2006-2015'!A:A,'RB Stats'!D42+2)</f>
        <v>450</v>
      </c>
      <c r="AL42" s="6">
        <f>SUMIFS('Rushing Data 2006-2015'!S:S,'Rushing Data 2006-2015'!D:D,'RB Stats'!C42,'Rushing Data 2006-2015'!A:A,'RB Stats'!D42+3)</f>
        <v>221</v>
      </c>
      <c r="AM42" s="6">
        <f>SUMIFS('Rushing Data 2006-2015'!S:S,'Rushing Data 2006-2015'!D:D,'RB Stats'!C42,'Rushing Data 2006-2015'!A:A,'RB Stats'!D42+4)</f>
        <v>262</v>
      </c>
      <c r="AN42" s="6">
        <f>SUMIFS('Rushing Data 2006-2015'!U:U,'Rushing Data 2006-2015'!D:D,'RB Stats'!C42,'Rushing Data 2006-2015'!A:A,'RB Stats'!D42)</f>
        <v>0</v>
      </c>
      <c r="AO42" s="6">
        <f>SUMIFS('Rushing Data 2006-2015'!U:U,'Rushing Data 2006-2015'!D:D,'RB Stats'!C42,'Rushing Data 2006-2015'!A:A,'RB Stats'!D42+1)</f>
        <v>0</v>
      </c>
      <c r="AP42" s="6">
        <f>SUMIFS('Rushing Data 2006-2015'!U:U,'Rushing Data 2006-2015'!D:D,'RB Stats'!C42,'Rushing Data 2006-2015'!A:A,'RB Stats'!D42+2)</f>
        <v>1</v>
      </c>
      <c r="AQ42" s="6">
        <f>SUMIFS('Rushing Data 2006-2015'!U:U,'Rushing Data 2006-2015'!D:D,'RB Stats'!C42,'Rushing Data 2006-2015'!A:A,'RB Stats'!D63)</f>
        <v>0</v>
      </c>
      <c r="AR42" s="6">
        <f>SUMIFS('Rushing Data 2006-2015'!U:U,'Rushing Data 2006-2015'!D:D,'RB Stats'!C42,'Rushing Data 2006-2015'!A:A,'RB Stats'!D42+4)</f>
        <v>2</v>
      </c>
      <c r="AS42" s="6">
        <f t="shared" si="7"/>
        <v>45.6</v>
      </c>
      <c r="AT42" s="6">
        <f t="shared" si="8"/>
        <v>92.4</v>
      </c>
      <c r="AU42" s="6">
        <f t="shared" si="9"/>
        <v>133</v>
      </c>
      <c r="AV42" s="6">
        <f t="shared" si="10"/>
        <v>75.599999999999994</v>
      </c>
      <c r="AW42" s="6">
        <f t="shared" si="11"/>
        <v>92.4</v>
      </c>
      <c r="AX42" s="6">
        <f t="shared" si="12"/>
        <v>439</v>
      </c>
      <c r="AY42" s="7">
        <f t="shared" si="13"/>
        <v>2728</v>
      </c>
      <c r="AZ42" s="7">
        <f t="shared" si="14"/>
        <v>569</v>
      </c>
      <c r="BA42" s="7">
        <f t="shared" si="15"/>
        <v>4.7943760984182777</v>
      </c>
      <c r="BB42" s="7">
        <f t="shared" si="16"/>
        <v>11</v>
      </c>
      <c r="BC42" s="7">
        <f t="shared" si="17"/>
        <v>12</v>
      </c>
      <c r="BD42" s="7">
        <f t="shared" si="18"/>
        <v>47.416666666666664</v>
      </c>
      <c r="BE42" s="7">
        <f t="shared" si="19"/>
        <v>127</v>
      </c>
      <c r="BF42" s="7">
        <f t="shared" si="20"/>
        <v>1062</v>
      </c>
      <c r="BG42" s="7">
        <f t="shared" si="21"/>
        <v>3</v>
      </c>
      <c r="BH42">
        <f t="shared" si="22"/>
        <v>0</v>
      </c>
      <c r="BI42">
        <f t="shared" si="23"/>
        <v>0</v>
      </c>
      <c r="BJ42">
        <f t="shared" si="24"/>
        <v>0</v>
      </c>
      <c r="BK42">
        <f t="shared" si="28"/>
        <v>0</v>
      </c>
      <c r="BL42">
        <f t="shared" si="29"/>
        <v>0</v>
      </c>
      <c r="BM42">
        <f t="shared" si="25"/>
        <v>0</v>
      </c>
      <c r="BN42" t="str">
        <f t="shared" si="26"/>
        <v>Bust</v>
      </c>
      <c r="BO42">
        <f t="shared" si="27"/>
        <v>0</v>
      </c>
    </row>
    <row r="43" spans="1:67" x14ac:dyDescent="0.25">
      <c r="A43" t="s">
        <v>377</v>
      </c>
      <c r="B43" t="s">
        <v>76</v>
      </c>
      <c r="C43" t="str">
        <f>INDEX('Draft Master List'!E:F,MATCH(A43,'Draft Master List'!E:E,0),2)</f>
        <v>232008</v>
      </c>
      <c r="D43">
        <f>INDEX('Draft Master List'!A:F,MATCH(A43,'Draft Master List'!E:E,0),1)</f>
        <v>2008</v>
      </c>
      <c r="E43" s="6">
        <f>SUMIFS('Rushing Data 2006-2015'!K:K,'Rushing Data 2006-2015'!D:D,'RB Stats'!C43,'Rushing Data 2006-2015'!A:A,'RB Stats'!D43)</f>
        <v>58</v>
      </c>
      <c r="F43" s="6">
        <f>SUMIFS('Rushing Data 2006-2015'!K:K,'Rushing Data 2006-2015'!D:D,'RB Stats'!C43,'Rushing Data 2006-2015'!A:A,'RB Stats'!D43+1)</f>
        <v>1108</v>
      </c>
      <c r="G43" s="6">
        <f>SUMIFS('Rushing Data 2006-2015'!K:K,'Rushing Data 2006-2015'!D:D,'RB Stats'!C43,'Rushing Data 2006-2015'!A:A,'RB Stats'!D43+2)</f>
        <v>1273</v>
      </c>
      <c r="H43" s="6">
        <f>SUMIFS('Rushing Data 2006-2015'!K:K,'Rushing Data 2006-2015'!D:D,'RB Stats'!C43,'Rushing Data 2006-2015'!A:A,'RB Stats'!D43+3)</f>
        <v>928</v>
      </c>
      <c r="I43" s="6">
        <f>SUMIFS('Rushing Data 2006-2015'!K:K,'Rushing Data 2006-2015'!D:D,'RB Stats'!C43,'Rushing Data 2006-2015'!A:A,'RB Stats'!D43+4)</f>
        <v>182</v>
      </c>
      <c r="J43" s="6">
        <f>SUMIFS('Rushing Data 2006-2015'!J:J,'Rushing Data 2006-2015'!D:D,'RB Stats'!C43,'Rushing Data 2006-2015'!A:A,'RB Stats'!D43)</f>
        <v>19</v>
      </c>
      <c r="K43" s="6">
        <f>SUMIFS('Rushing Data 2006-2015'!J:J,'Rushing Data 2006-2015'!D:D,'RB Stats'!C43,'Rushing Data 2006-2015'!A:A,'RB Stats'!D43+1)</f>
        <v>242</v>
      </c>
      <c r="L43" s="6">
        <f>SUMIFS('Rushing Data 2006-2015'!J:J,'Rushing Data 2006-2015'!D:D,'RB Stats'!C43,'Rushing Data 2006-2015'!A:A,'RB Stats'!D43+2)</f>
        <v>324</v>
      </c>
      <c r="M43" s="6">
        <f>SUMIFS('Rushing Data 2006-2015'!J:J,'Rushing Data 2006-2015'!D:D,'RB Stats'!C43,'Rushing Data 2006-2015'!A:A,'RB Stats'!D43+3)</f>
        <v>228</v>
      </c>
      <c r="N43" s="6">
        <f>SUMIFS('Rushing Data 2006-2015'!J:J,'Rushing Data 2006-2015'!D:D,'RB Stats'!C43,'Rushing Data 2006-2015'!A:A,'RB Stats'!D43+4)</f>
        <v>51</v>
      </c>
      <c r="O43" s="7">
        <f t="shared" si="2"/>
        <v>3.0526315789473686</v>
      </c>
      <c r="P43" s="7">
        <f t="shared" si="3"/>
        <v>4.5785123966942152</v>
      </c>
      <c r="Q43" s="7">
        <f t="shared" si="4"/>
        <v>3.9290123456790123</v>
      </c>
      <c r="R43" s="7">
        <f t="shared" si="5"/>
        <v>4.0701754385964914</v>
      </c>
      <c r="S43" s="7">
        <f t="shared" si="6"/>
        <v>3.5686274509803924</v>
      </c>
      <c r="T43" s="6">
        <f>SUMIFS('Rushing Data 2006-2015'!L:L,'Rushing Data 2006-2015'!D:D,'RB Stats'!C43,'Rushing Data 2006-2015'!A:A,'RB Stats'!D43)</f>
        <v>0</v>
      </c>
      <c r="U43" s="6">
        <f>SUMIFS('Rushing Data 2006-2015'!L:L,'Rushing Data 2006-2015'!D:D,'RB Stats'!C43,'Rushing Data 2006-2015'!A:A,'RB Stats'!D43+1)</f>
        <v>7</v>
      </c>
      <c r="V43" s="6">
        <f>SUMIFS('Rushing Data 2006-2015'!L:L,'Rushing Data 2006-2015'!D:D,'RB Stats'!C43,'Rushing Data 2006-2015'!A:A,'RB Stats'!D43+2)</f>
        <v>13</v>
      </c>
      <c r="W43" s="6">
        <f>SUMIFS('Rushing Data 2006-2015'!L:L,'Rushing Data 2006-2015'!D:D,'RB Stats'!C43,'Rushing Data 2006-2015'!A:A,'RB Stats'!D43+3)</f>
        <v>9</v>
      </c>
      <c r="X43" s="6">
        <f>SUMIFS('Rushing Data 2006-2015'!L:L,'Rushing Data 2006-2015'!D:D,'RB Stats'!C43,'Rushing Data 2006-2015'!A:A,'RB Stats'!D43+4)</f>
        <v>0</v>
      </c>
      <c r="Y43" s="6">
        <f>SUMIFS('Rushing Data 2006-2015'!AB:AB,'Rushing Data 2006-2015'!D:D,'RB Stats'!C43,'Rushing Data 2006-2015'!A:A,'RB Stats'!D43)</f>
        <v>0</v>
      </c>
      <c r="Z43" s="6">
        <f>SUMIFS('Rushing Data 2006-2015'!AB:AB,'Rushing Data 2006-2015'!D:D,'RB Stats'!C43,'Rushing Data 2006-2015'!A:A,'RB Stats'!D43+1)</f>
        <v>3</v>
      </c>
      <c r="AA43" s="6">
        <f>SUMIFS('Rushing Data 2006-2015'!AB:AB,'Rushing Data 2006-2015'!D:D,'RB Stats'!C43,'Rushing Data 2006-2015'!A:A,'RB Stats'!D43+2)</f>
        <v>2</v>
      </c>
      <c r="AB43" s="6">
        <f>SUMIFS('Rushing Data 2006-2015'!AB:AB,'Rushing Data 2006-2015'!D:D,'RB Stats'!C43,'Rushing Data 2006-2015'!A:A,'RB Stats'!D43+3)</f>
        <v>1</v>
      </c>
      <c r="AC43" s="6">
        <f>SUMIFS('Rushing Data 2006-2015'!AB:AB,'Rushing Data 2006-2015'!D:D,'RB Stats'!C43,'Rushing Data 2006-2015'!A:A,'RB Stats'!D43+4)</f>
        <v>3</v>
      </c>
      <c r="AD43" s="6">
        <f>SUMIFS('Rushing Data 2006-2015'!R:R,'Rushing Data 2006-2015'!D:D,'RB Stats'!C43,'Rushing Data 2006-2015'!A:A,'RB Stats'!D43)</f>
        <v>2</v>
      </c>
      <c r="AE43" s="6">
        <f>SUMIFS('Rushing Data 2006-2015'!R:R,'Rushing Data 2006-2015'!D:D,'RB Stats'!C43,'Rushing Data 2006-2015'!A:A,'RB Stats'!D43+1)</f>
        <v>25</v>
      </c>
      <c r="AF43" s="6">
        <f>SUMIFS('Rushing Data 2006-2015'!R:R,'Rushing Data 2006-2015'!D:D,'RB Stats'!C43,'Rushing Data 2006-2015'!A:A,'RB Stats'!D43+2)</f>
        <v>23</v>
      </c>
      <c r="AG43" s="6">
        <f>SUMIFS('Rushing Data 2006-2015'!R:R,'Rushing Data 2006-2015'!D:D,'RB Stats'!C43,'Rushing Data 2006-2015'!A:A,'RB Stats'!D43+3)</f>
        <v>18</v>
      </c>
      <c r="AH43" s="6">
        <f>SUMIFS('Rushing Data 2006-2015'!R:R,'Rushing Data 2006-2015'!D:D,'RB Stats'!C43,'Rushing Data 2006-2015'!A:A,'RB Stats'!D43+4)</f>
        <v>9</v>
      </c>
      <c r="AI43" s="6">
        <f>SUMIFS('Rushing Data 2006-2015'!S:S,'Rushing Data 2006-2015'!D:D,'RB Stats'!C43,'Rushing Data 2006-2015'!A:A,'RB Stats'!D43)</f>
        <v>17</v>
      </c>
      <c r="AJ43" s="6">
        <f>SUMIFS('Rushing Data 2006-2015'!S:S,'Rushing Data 2006-2015'!D:D,'RB Stats'!C43,'Rushing Data 2006-2015'!A:A,'RB Stats'!D43+1)</f>
        <v>261</v>
      </c>
      <c r="AK43" s="6">
        <f>SUMIFS('Rushing Data 2006-2015'!S:S,'Rushing Data 2006-2015'!D:D,'RB Stats'!C43,'Rushing Data 2006-2015'!A:A,'RB Stats'!D43+2)</f>
        <v>167</v>
      </c>
      <c r="AL43" s="6">
        <f>SUMIFS('Rushing Data 2006-2015'!S:S,'Rushing Data 2006-2015'!D:D,'RB Stats'!C43,'Rushing Data 2006-2015'!A:A,'RB Stats'!D43+3)</f>
        <v>154</v>
      </c>
      <c r="AM43" s="6">
        <f>SUMIFS('Rushing Data 2006-2015'!S:S,'Rushing Data 2006-2015'!D:D,'RB Stats'!C43,'Rushing Data 2006-2015'!A:A,'RB Stats'!D43+4)</f>
        <v>62</v>
      </c>
      <c r="AN43" s="6">
        <f>SUMIFS('Rushing Data 2006-2015'!U:U,'Rushing Data 2006-2015'!D:D,'RB Stats'!C43,'Rushing Data 2006-2015'!A:A,'RB Stats'!D43)</f>
        <v>0</v>
      </c>
      <c r="AO43" s="6">
        <f>SUMIFS('Rushing Data 2006-2015'!U:U,'Rushing Data 2006-2015'!D:D,'RB Stats'!C43,'Rushing Data 2006-2015'!A:A,'RB Stats'!D43+1)</f>
        <v>1</v>
      </c>
      <c r="AP43" s="6">
        <f>SUMIFS('Rushing Data 2006-2015'!U:U,'Rushing Data 2006-2015'!D:D,'RB Stats'!C43,'Rushing Data 2006-2015'!A:A,'RB Stats'!D43+2)</f>
        <v>0</v>
      </c>
      <c r="AQ43" s="6">
        <f>SUMIFS('Rushing Data 2006-2015'!U:U,'Rushing Data 2006-2015'!D:D,'RB Stats'!C43,'Rushing Data 2006-2015'!A:A,'RB Stats'!D64)</f>
        <v>0</v>
      </c>
      <c r="AR43" s="6">
        <f>SUMIFS('Rushing Data 2006-2015'!U:U,'Rushing Data 2006-2015'!D:D,'RB Stats'!C43,'Rushing Data 2006-2015'!A:A,'RB Stats'!D43+4)</f>
        <v>1</v>
      </c>
      <c r="AS43" s="6">
        <f t="shared" si="7"/>
        <v>7.5</v>
      </c>
      <c r="AT43" s="6">
        <f t="shared" si="8"/>
        <v>178.9</v>
      </c>
      <c r="AU43" s="6">
        <f t="shared" si="9"/>
        <v>218</v>
      </c>
      <c r="AV43" s="6">
        <f t="shared" si="10"/>
        <v>160.20000000000002</v>
      </c>
      <c r="AW43" s="6">
        <f t="shared" si="11"/>
        <v>24.4</v>
      </c>
      <c r="AX43" s="6">
        <f t="shared" si="12"/>
        <v>589</v>
      </c>
      <c r="AY43" s="7">
        <f t="shared" si="13"/>
        <v>3549</v>
      </c>
      <c r="AZ43" s="7">
        <f t="shared" si="14"/>
        <v>864</v>
      </c>
      <c r="BA43" s="7">
        <f t="shared" si="15"/>
        <v>4.1076388888888893</v>
      </c>
      <c r="BB43" s="7">
        <f t="shared" si="16"/>
        <v>29</v>
      </c>
      <c r="BC43" s="7">
        <f t="shared" si="17"/>
        <v>9</v>
      </c>
      <c r="BD43" s="7">
        <f t="shared" si="18"/>
        <v>96</v>
      </c>
      <c r="BE43" s="7">
        <f t="shared" si="19"/>
        <v>77</v>
      </c>
      <c r="BF43" s="7">
        <f t="shared" si="20"/>
        <v>661</v>
      </c>
      <c r="BG43" s="7">
        <f t="shared" si="21"/>
        <v>2</v>
      </c>
      <c r="BH43">
        <f t="shared" si="22"/>
        <v>0</v>
      </c>
      <c r="BI43">
        <f t="shared" si="23"/>
        <v>0</v>
      </c>
      <c r="BJ43">
        <f t="shared" si="24"/>
        <v>1</v>
      </c>
      <c r="BK43">
        <f t="shared" si="28"/>
        <v>0</v>
      </c>
      <c r="BL43">
        <f t="shared" si="29"/>
        <v>0</v>
      </c>
      <c r="BM43">
        <f t="shared" si="25"/>
        <v>1</v>
      </c>
      <c r="BN43" t="str">
        <f t="shared" si="26"/>
        <v>Backup</v>
      </c>
      <c r="BO43">
        <f t="shared" si="27"/>
        <v>1</v>
      </c>
    </row>
    <row r="44" spans="1:67" x14ac:dyDescent="0.25">
      <c r="A44" t="s">
        <v>95</v>
      </c>
      <c r="B44" t="s">
        <v>76</v>
      </c>
      <c r="C44" t="str">
        <f>INDEX('Draft Master List'!E:F,MATCH(A44,'Draft Master List'!E:E,0),2)</f>
        <v>242008</v>
      </c>
      <c r="D44">
        <f>INDEX('Draft Master List'!A:F,MATCH(A44,'Draft Master List'!E:E,0),1)</f>
        <v>2008</v>
      </c>
      <c r="E44" s="6">
        <f>SUMIFS('Rushing Data 2006-2015'!K:K,'Rushing Data 2006-2015'!D:D,'RB Stats'!C44,'Rushing Data 2006-2015'!A:A,'RB Stats'!D44)</f>
        <v>1228</v>
      </c>
      <c r="F44" s="6">
        <f>SUMIFS('Rushing Data 2006-2015'!K:K,'Rushing Data 2006-2015'!D:D,'RB Stats'!C44,'Rushing Data 2006-2015'!A:A,'RB Stats'!D44+1)</f>
        <v>2006</v>
      </c>
      <c r="G44" s="6">
        <f>SUMIFS('Rushing Data 2006-2015'!K:K,'Rushing Data 2006-2015'!D:D,'RB Stats'!C44,'Rushing Data 2006-2015'!A:A,'RB Stats'!D44+2)</f>
        <v>1364</v>
      </c>
      <c r="H44" s="6">
        <f>SUMIFS('Rushing Data 2006-2015'!K:K,'Rushing Data 2006-2015'!D:D,'RB Stats'!C44,'Rushing Data 2006-2015'!A:A,'RB Stats'!D44+3)</f>
        <v>1047</v>
      </c>
      <c r="I44" s="6">
        <f>SUMIFS('Rushing Data 2006-2015'!K:K,'Rushing Data 2006-2015'!D:D,'RB Stats'!C44,'Rushing Data 2006-2015'!A:A,'RB Stats'!D44+4)</f>
        <v>1243</v>
      </c>
      <c r="J44" s="6">
        <f>SUMIFS('Rushing Data 2006-2015'!J:J,'Rushing Data 2006-2015'!D:D,'RB Stats'!C44,'Rushing Data 2006-2015'!A:A,'RB Stats'!D44)</f>
        <v>251</v>
      </c>
      <c r="K44" s="6">
        <f>SUMIFS('Rushing Data 2006-2015'!J:J,'Rushing Data 2006-2015'!D:D,'RB Stats'!C44,'Rushing Data 2006-2015'!A:A,'RB Stats'!D44+1)</f>
        <v>358</v>
      </c>
      <c r="L44" s="6">
        <f>SUMIFS('Rushing Data 2006-2015'!J:J,'Rushing Data 2006-2015'!D:D,'RB Stats'!C44,'Rushing Data 2006-2015'!A:A,'RB Stats'!D44+2)</f>
        <v>316</v>
      </c>
      <c r="M44" s="6">
        <f>SUMIFS('Rushing Data 2006-2015'!J:J,'Rushing Data 2006-2015'!D:D,'RB Stats'!C44,'Rushing Data 2006-2015'!A:A,'RB Stats'!D44+3)</f>
        <v>262</v>
      </c>
      <c r="N44" s="6">
        <f>SUMIFS('Rushing Data 2006-2015'!J:J,'Rushing Data 2006-2015'!D:D,'RB Stats'!C44,'Rushing Data 2006-2015'!A:A,'RB Stats'!D44+4)</f>
        <v>276</v>
      </c>
      <c r="O44" s="7">
        <f t="shared" si="2"/>
        <v>4.8924302788844622</v>
      </c>
      <c r="P44" s="7">
        <f t="shared" si="3"/>
        <v>5.6033519553072626</v>
      </c>
      <c r="Q44" s="7">
        <f t="shared" si="4"/>
        <v>4.3164556962025316</v>
      </c>
      <c r="R44" s="7">
        <f t="shared" si="5"/>
        <v>3.9961832061068701</v>
      </c>
      <c r="S44" s="7">
        <f t="shared" si="6"/>
        <v>4.5036231884057969</v>
      </c>
      <c r="T44" s="6">
        <f>SUMIFS('Rushing Data 2006-2015'!L:L,'Rushing Data 2006-2015'!D:D,'RB Stats'!C44,'Rushing Data 2006-2015'!A:A,'RB Stats'!D44)</f>
        <v>9</v>
      </c>
      <c r="U44" s="6">
        <f>SUMIFS('Rushing Data 2006-2015'!L:L,'Rushing Data 2006-2015'!D:D,'RB Stats'!C44,'Rushing Data 2006-2015'!A:A,'RB Stats'!D44+1)</f>
        <v>14</v>
      </c>
      <c r="V44" s="6">
        <f>SUMIFS('Rushing Data 2006-2015'!L:L,'Rushing Data 2006-2015'!D:D,'RB Stats'!C44,'Rushing Data 2006-2015'!A:A,'RB Stats'!D44+2)</f>
        <v>11</v>
      </c>
      <c r="W44" s="6">
        <f>SUMIFS('Rushing Data 2006-2015'!L:L,'Rushing Data 2006-2015'!D:D,'RB Stats'!C44,'Rushing Data 2006-2015'!A:A,'RB Stats'!D44+3)</f>
        <v>4</v>
      </c>
      <c r="X44" s="6">
        <f>SUMIFS('Rushing Data 2006-2015'!L:L,'Rushing Data 2006-2015'!D:D,'RB Stats'!C44,'Rushing Data 2006-2015'!A:A,'RB Stats'!D44+4)</f>
        <v>6</v>
      </c>
      <c r="Y44" s="6">
        <f>SUMIFS('Rushing Data 2006-2015'!AB:AB,'Rushing Data 2006-2015'!D:D,'RB Stats'!C44,'Rushing Data 2006-2015'!A:A,'RB Stats'!D44)</f>
        <v>1</v>
      </c>
      <c r="Z44" s="6">
        <f>SUMIFS('Rushing Data 2006-2015'!AB:AB,'Rushing Data 2006-2015'!D:D,'RB Stats'!C44,'Rushing Data 2006-2015'!A:A,'RB Stats'!D44+1)</f>
        <v>3</v>
      </c>
      <c r="AA44" s="6">
        <f>SUMIFS('Rushing Data 2006-2015'!AB:AB,'Rushing Data 2006-2015'!D:D,'RB Stats'!C44,'Rushing Data 2006-2015'!A:A,'RB Stats'!D44+2)</f>
        <v>3</v>
      </c>
      <c r="AB44" s="6">
        <f>SUMIFS('Rushing Data 2006-2015'!AB:AB,'Rushing Data 2006-2015'!D:D,'RB Stats'!C44,'Rushing Data 2006-2015'!A:A,'RB Stats'!D44+3)</f>
        <v>3</v>
      </c>
      <c r="AC44" s="6">
        <f>SUMIFS('Rushing Data 2006-2015'!AB:AB,'Rushing Data 2006-2015'!D:D,'RB Stats'!C44,'Rushing Data 2006-2015'!A:A,'RB Stats'!D44+4)</f>
        <v>5</v>
      </c>
      <c r="AD44" s="6">
        <f>SUMIFS('Rushing Data 2006-2015'!R:R,'Rushing Data 2006-2015'!D:D,'RB Stats'!C44,'Rushing Data 2006-2015'!A:A,'RB Stats'!D44)</f>
        <v>43</v>
      </c>
      <c r="AE44" s="6">
        <f>SUMIFS('Rushing Data 2006-2015'!R:R,'Rushing Data 2006-2015'!D:D,'RB Stats'!C44,'Rushing Data 2006-2015'!A:A,'RB Stats'!D44+1)</f>
        <v>50</v>
      </c>
      <c r="AF44" s="6">
        <f>SUMIFS('Rushing Data 2006-2015'!R:R,'Rushing Data 2006-2015'!D:D,'RB Stats'!C44,'Rushing Data 2006-2015'!A:A,'RB Stats'!D44+2)</f>
        <v>44</v>
      </c>
      <c r="AG44" s="6">
        <f>SUMIFS('Rushing Data 2006-2015'!R:R,'Rushing Data 2006-2015'!D:D,'RB Stats'!C44,'Rushing Data 2006-2015'!A:A,'RB Stats'!D44+3)</f>
        <v>57</v>
      </c>
      <c r="AH44" s="6">
        <f>SUMIFS('Rushing Data 2006-2015'!R:R,'Rushing Data 2006-2015'!D:D,'RB Stats'!C44,'Rushing Data 2006-2015'!A:A,'RB Stats'!D44+4)</f>
        <v>36</v>
      </c>
      <c r="AI44" s="6">
        <f>SUMIFS('Rushing Data 2006-2015'!S:S,'Rushing Data 2006-2015'!D:D,'RB Stats'!C44,'Rushing Data 2006-2015'!A:A,'RB Stats'!D44)</f>
        <v>260</v>
      </c>
      <c r="AJ44" s="6">
        <f>SUMIFS('Rushing Data 2006-2015'!S:S,'Rushing Data 2006-2015'!D:D,'RB Stats'!C44,'Rushing Data 2006-2015'!A:A,'RB Stats'!D44+1)</f>
        <v>503</v>
      </c>
      <c r="AK44" s="6">
        <f>SUMIFS('Rushing Data 2006-2015'!S:S,'Rushing Data 2006-2015'!D:D,'RB Stats'!C44,'Rushing Data 2006-2015'!A:A,'RB Stats'!D44+2)</f>
        <v>245</v>
      </c>
      <c r="AL44" s="6">
        <f>SUMIFS('Rushing Data 2006-2015'!S:S,'Rushing Data 2006-2015'!D:D,'RB Stats'!C44,'Rushing Data 2006-2015'!A:A,'RB Stats'!D44+3)</f>
        <v>418</v>
      </c>
      <c r="AM44" s="6">
        <f>SUMIFS('Rushing Data 2006-2015'!S:S,'Rushing Data 2006-2015'!D:D,'RB Stats'!C44,'Rushing Data 2006-2015'!A:A,'RB Stats'!D44+4)</f>
        <v>232</v>
      </c>
      <c r="AN44" s="6">
        <f>SUMIFS('Rushing Data 2006-2015'!U:U,'Rushing Data 2006-2015'!D:D,'RB Stats'!C44,'Rushing Data 2006-2015'!A:A,'RB Stats'!D44)</f>
        <v>1</v>
      </c>
      <c r="AO44" s="6">
        <f>SUMIFS('Rushing Data 2006-2015'!U:U,'Rushing Data 2006-2015'!D:D,'RB Stats'!C44,'Rushing Data 2006-2015'!A:A,'RB Stats'!D44+1)</f>
        <v>2</v>
      </c>
      <c r="AP44" s="6">
        <f>SUMIFS('Rushing Data 2006-2015'!U:U,'Rushing Data 2006-2015'!D:D,'RB Stats'!C44,'Rushing Data 2006-2015'!A:A,'RB Stats'!D44+2)</f>
        <v>1</v>
      </c>
      <c r="AQ44" s="6">
        <f>SUMIFS('Rushing Data 2006-2015'!U:U,'Rushing Data 2006-2015'!D:D,'RB Stats'!C44,'Rushing Data 2006-2015'!A:A,'RB Stats'!D65)</f>
        <v>1</v>
      </c>
      <c r="AR44" s="6">
        <f>SUMIFS('Rushing Data 2006-2015'!U:U,'Rushing Data 2006-2015'!D:D,'RB Stats'!C44,'Rushing Data 2006-2015'!A:A,'RB Stats'!D44+4)</f>
        <v>0</v>
      </c>
      <c r="AS44" s="6">
        <f t="shared" si="7"/>
        <v>206.8</v>
      </c>
      <c r="AT44" s="6">
        <f t="shared" si="8"/>
        <v>340.90000000000003</v>
      </c>
      <c r="AU44" s="6">
        <f t="shared" si="9"/>
        <v>226.9</v>
      </c>
      <c r="AV44" s="6">
        <f t="shared" si="10"/>
        <v>170.5</v>
      </c>
      <c r="AW44" s="6">
        <f t="shared" si="11"/>
        <v>173.5</v>
      </c>
      <c r="AX44" s="6">
        <f t="shared" si="12"/>
        <v>1118.5999999999999</v>
      </c>
      <c r="AY44" s="7">
        <f t="shared" si="13"/>
        <v>6888</v>
      </c>
      <c r="AZ44" s="7">
        <f t="shared" si="14"/>
        <v>1463</v>
      </c>
      <c r="BA44" s="7">
        <f t="shared" si="15"/>
        <v>4.7081339712918657</v>
      </c>
      <c r="BB44" s="7">
        <f t="shared" si="16"/>
        <v>44</v>
      </c>
      <c r="BC44" s="7">
        <f t="shared" si="17"/>
        <v>15</v>
      </c>
      <c r="BD44" s="7">
        <f t="shared" si="18"/>
        <v>97.533333333333331</v>
      </c>
      <c r="BE44" s="7">
        <f t="shared" si="19"/>
        <v>230</v>
      </c>
      <c r="BF44" s="7">
        <f t="shared" si="20"/>
        <v>1658</v>
      </c>
      <c r="BG44" s="7">
        <f t="shared" si="21"/>
        <v>5</v>
      </c>
      <c r="BH44">
        <f t="shared" si="22"/>
        <v>1</v>
      </c>
      <c r="BI44">
        <f t="shared" si="23"/>
        <v>1</v>
      </c>
      <c r="BJ44">
        <f t="shared" si="24"/>
        <v>1</v>
      </c>
      <c r="BK44">
        <f t="shared" si="28"/>
        <v>0</v>
      </c>
      <c r="BL44">
        <f t="shared" si="29"/>
        <v>0</v>
      </c>
      <c r="BM44">
        <f t="shared" si="25"/>
        <v>3</v>
      </c>
      <c r="BN44" t="str">
        <f t="shared" si="26"/>
        <v>Pro Bowl</v>
      </c>
      <c r="BO44">
        <f t="shared" si="27"/>
        <v>1</v>
      </c>
    </row>
    <row r="45" spans="1:67" x14ac:dyDescent="0.25">
      <c r="A45" t="s">
        <v>86</v>
      </c>
      <c r="B45" t="s">
        <v>76</v>
      </c>
      <c r="C45" t="str">
        <f>INDEX('Draft Master List'!E:F,MATCH(A45,'Draft Master List'!E:E,0),2)</f>
        <v>442008</v>
      </c>
      <c r="D45">
        <f>INDEX('Draft Master List'!A:F,MATCH(A45,'Draft Master List'!E:E,0),1)</f>
        <v>2008</v>
      </c>
      <c r="E45" s="6">
        <f>SUMIFS('Rushing Data 2006-2015'!K:K,'Rushing Data 2006-2015'!D:D,'RB Stats'!C45,'Rushing Data 2006-2015'!A:A,'RB Stats'!D45)</f>
        <v>1238</v>
      </c>
      <c r="F45" s="6">
        <f>SUMIFS('Rushing Data 2006-2015'!K:K,'Rushing Data 2006-2015'!D:D,'RB Stats'!C45,'Rushing Data 2006-2015'!A:A,'RB Stats'!D45+1)</f>
        <v>929</v>
      </c>
      <c r="G45" s="6">
        <f>SUMIFS('Rushing Data 2006-2015'!K:K,'Rushing Data 2006-2015'!D:D,'RB Stats'!C45,'Rushing Data 2006-2015'!A:A,'RB Stats'!D45+2)</f>
        <v>1069</v>
      </c>
      <c r="H45" s="6">
        <f>SUMIFS('Rushing Data 2006-2015'!K:K,'Rushing Data 2006-2015'!D:D,'RB Stats'!C45,'Rushing Data 2006-2015'!A:A,'RB Stats'!D45+3)</f>
        <v>997</v>
      </c>
      <c r="I45" s="6">
        <f>SUMIFS('Rushing Data 2006-2015'!K:K,'Rushing Data 2006-2015'!D:D,'RB Stats'!C45,'Rushing Data 2006-2015'!A:A,'RB Stats'!D45+4)</f>
        <v>1094</v>
      </c>
      <c r="J45" s="6">
        <f>SUMIFS('Rushing Data 2006-2015'!J:J,'Rushing Data 2006-2015'!D:D,'RB Stats'!C45,'Rushing Data 2006-2015'!A:A,'RB Stats'!D45)</f>
        <v>316</v>
      </c>
      <c r="K45" s="6">
        <f>SUMIFS('Rushing Data 2006-2015'!J:J,'Rushing Data 2006-2015'!D:D,'RB Stats'!C45,'Rushing Data 2006-2015'!A:A,'RB Stats'!D45+1)</f>
        <v>258</v>
      </c>
      <c r="L45" s="6">
        <f>SUMIFS('Rushing Data 2006-2015'!J:J,'Rushing Data 2006-2015'!D:D,'RB Stats'!C45,'Rushing Data 2006-2015'!A:A,'RB Stats'!D45+2)</f>
        <v>237</v>
      </c>
      <c r="M45" s="6">
        <f>SUMIFS('Rushing Data 2006-2015'!J:J,'Rushing Data 2006-2015'!D:D,'RB Stats'!C45,'Rushing Data 2006-2015'!A:A,'RB Stats'!D45+3)</f>
        <v>203</v>
      </c>
      <c r="N45" s="6">
        <f>SUMIFS('Rushing Data 2006-2015'!J:J,'Rushing Data 2006-2015'!D:D,'RB Stats'!C45,'Rushing Data 2006-2015'!A:A,'RB Stats'!D45+4)</f>
        <v>248</v>
      </c>
      <c r="O45" s="7">
        <f t="shared" si="2"/>
        <v>3.9177215189873418</v>
      </c>
      <c r="P45" s="7">
        <f t="shared" si="3"/>
        <v>3.6007751937984498</v>
      </c>
      <c r="Q45" s="7">
        <f t="shared" si="4"/>
        <v>4.5105485232067508</v>
      </c>
      <c r="R45" s="7">
        <f t="shared" si="5"/>
        <v>4.9113300492610836</v>
      </c>
      <c r="S45" s="7">
        <f t="shared" si="6"/>
        <v>4.411290322580645</v>
      </c>
      <c r="T45" s="6">
        <f>SUMIFS('Rushing Data 2006-2015'!L:L,'Rushing Data 2006-2015'!D:D,'RB Stats'!C45,'Rushing Data 2006-2015'!A:A,'RB Stats'!D45)</f>
        <v>8</v>
      </c>
      <c r="U45" s="6">
        <f>SUMIFS('Rushing Data 2006-2015'!L:L,'Rushing Data 2006-2015'!D:D,'RB Stats'!C45,'Rushing Data 2006-2015'!A:A,'RB Stats'!D45+1)</f>
        <v>4</v>
      </c>
      <c r="V45" s="6">
        <f>SUMIFS('Rushing Data 2006-2015'!L:L,'Rushing Data 2006-2015'!D:D,'RB Stats'!C45,'Rushing Data 2006-2015'!A:A,'RB Stats'!D45+2)</f>
        <v>6</v>
      </c>
      <c r="W45" s="6">
        <f>SUMIFS('Rushing Data 2006-2015'!L:L,'Rushing Data 2006-2015'!D:D,'RB Stats'!C45,'Rushing Data 2006-2015'!A:A,'RB Stats'!D45+3)</f>
        <v>3</v>
      </c>
      <c r="X45" s="6">
        <f>SUMIFS('Rushing Data 2006-2015'!L:L,'Rushing Data 2006-2015'!D:D,'RB Stats'!C45,'Rushing Data 2006-2015'!A:A,'RB Stats'!D45+4)</f>
        <v>5</v>
      </c>
      <c r="Y45" s="6">
        <f>SUMIFS('Rushing Data 2006-2015'!AB:AB,'Rushing Data 2006-2015'!D:D,'RB Stats'!C45,'Rushing Data 2006-2015'!A:A,'RB Stats'!D45)</f>
        <v>1</v>
      </c>
      <c r="Z45" s="6">
        <f>SUMIFS('Rushing Data 2006-2015'!AB:AB,'Rushing Data 2006-2015'!D:D,'RB Stats'!C45,'Rushing Data 2006-2015'!A:A,'RB Stats'!D45+1)</f>
        <v>6</v>
      </c>
      <c r="AA45" s="6">
        <f>SUMIFS('Rushing Data 2006-2015'!AB:AB,'Rushing Data 2006-2015'!D:D,'RB Stats'!C45,'Rushing Data 2006-2015'!A:A,'RB Stats'!D45+2)</f>
        <v>3</v>
      </c>
      <c r="AB45" s="6">
        <f>SUMIFS('Rushing Data 2006-2015'!AB:AB,'Rushing Data 2006-2015'!D:D,'RB Stats'!C45,'Rushing Data 2006-2015'!A:A,'RB Stats'!D45+3)</f>
        <v>2</v>
      </c>
      <c r="AC45" s="6">
        <f>SUMIFS('Rushing Data 2006-2015'!AB:AB,'Rushing Data 2006-2015'!D:D,'RB Stats'!C45,'Rushing Data 2006-2015'!A:A,'RB Stats'!D45+4)</f>
        <v>2</v>
      </c>
      <c r="AD45" s="6">
        <f>SUMIFS('Rushing Data 2006-2015'!R:R,'Rushing Data 2006-2015'!D:D,'RB Stats'!C45,'Rushing Data 2006-2015'!A:A,'RB Stats'!D45)</f>
        <v>63</v>
      </c>
      <c r="AE45" s="6">
        <f>SUMIFS('Rushing Data 2006-2015'!R:R,'Rushing Data 2006-2015'!D:D,'RB Stats'!C45,'Rushing Data 2006-2015'!A:A,'RB Stats'!D45+1)</f>
        <v>57</v>
      </c>
      <c r="AF45" s="6">
        <f>SUMIFS('Rushing Data 2006-2015'!R:R,'Rushing Data 2006-2015'!D:D,'RB Stats'!C45,'Rushing Data 2006-2015'!A:A,'RB Stats'!D45+2)</f>
        <v>51</v>
      </c>
      <c r="AG45" s="6">
        <f>SUMIFS('Rushing Data 2006-2015'!R:R,'Rushing Data 2006-2015'!D:D,'RB Stats'!C45,'Rushing Data 2006-2015'!A:A,'RB Stats'!D45+3)</f>
        <v>52</v>
      </c>
      <c r="AH45" s="6">
        <f>SUMIFS('Rushing Data 2006-2015'!R:R,'Rushing Data 2006-2015'!D:D,'RB Stats'!C45,'Rushing Data 2006-2015'!A:A,'RB Stats'!D45+4)</f>
        <v>44</v>
      </c>
      <c r="AI45" s="6">
        <f>SUMIFS('Rushing Data 2006-2015'!S:S,'Rushing Data 2006-2015'!D:D,'RB Stats'!C45,'Rushing Data 2006-2015'!A:A,'RB Stats'!D45)</f>
        <v>477</v>
      </c>
      <c r="AJ45" s="6">
        <f>SUMIFS('Rushing Data 2006-2015'!S:S,'Rushing Data 2006-2015'!D:D,'RB Stats'!C45,'Rushing Data 2006-2015'!A:A,'RB Stats'!D45+1)</f>
        <v>471</v>
      </c>
      <c r="AK45" s="6">
        <f>SUMIFS('Rushing Data 2006-2015'!S:S,'Rushing Data 2006-2015'!D:D,'RB Stats'!C45,'Rushing Data 2006-2015'!A:A,'RB Stats'!D45+2)</f>
        <v>547</v>
      </c>
      <c r="AL45" s="6">
        <f>SUMIFS('Rushing Data 2006-2015'!S:S,'Rushing Data 2006-2015'!D:D,'RB Stats'!C45,'Rushing Data 2006-2015'!A:A,'RB Stats'!D45+3)</f>
        <v>490</v>
      </c>
      <c r="AM45" s="6">
        <f>SUMIFS('Rushing Data 2006-2015'!S:S,'Rushing Data 2006-2015'!D:D,'RB Stats'!C45,'Rushing Data 2006-2015'!A:A,'RB Stats'!D45+4)</f>
        <v>340</v>
      </c>
      <c r="AN45" s="6">
        <f>SUMIFS('Rushing Data 2006-2015'!U:U,'Rushing Data 2006-2015'!D:D,'RB Stats'!C45,'Rushing Data 2006-2015'!A:A,'RB Stats'!D45)</f>
        <v>4</v>
      </c>
      <c r="AO45" s="6">
        <f>SUMIFS('Rushing Data 2006-2015'!U:U,'Rushing Data 2006-2015'!D:D,'RB Stats'!C45,'Rushing Data 2006-2015'!A:A,'RB Stats'!D45+1)</f>
        <v>0</v>
      </c>
      <c r="AP45" s="6">
        <f>SUMIFS('Rushing Data 2006-2015'!U:U,'Rushing Data 2006-2015'!D:D,'RB Stats'!C45,'Rushing Data 2006-2015'!A:A,'RB Stats'!D45+2)</f>
        <v>3</v>
      </c>
      <c r="AQ45" s="6">
        <f>SUMIFS('Rushing Data 2006-2015'!U:U,'Rushing Data 2006-2015'!D:D,'RB Stats'!C45,'Rushing Data 2006-2015'!A:A,'RB Stats'!D66)</f>
        <v>4</v>
      </c>
      <c r="AR45" s="6">
        <f>SUMIFS('Rushing Data 2006-2015'!U:U,'Rushing Data 2006-2015'!D:D,'RB Stats'!C45,'Rushing Data 2006-2015'!A:A,'RB Stats'!D45+4)</f>
        <v>1</v>
      </c>
      <c r="AS45" s="6">
        <f t="shared" si="7"/>
        <v>241.5</v>
      </c>
      <c r="AT45" s="6">
        <f t="shared" si="8"/>
        <v>152</v>
      </c>
      <c r="AU45" s="6">
        <f t="shared" si="9"/>
        <v>209.60000000000002</v>
      </c>
      <c r="AV45" s="6">
        <f t="shared" si="10"/>
        <v>186.7</v>
      </c>
      <c r="AW45" s="6">
        <f t="shared" si="11"/>
        <v>175.4</v>
      </c>
      <c r="AX45" s="6">
        <f t="shared" si="12"/>
        <v>965.19999999999993</v>
      </c>
      <c r="AY45" s="7">
        <f t="shared" si="13"/>
        <v>5327</v>
      </c>
      <c r="AZ45" s="7">
        <f t="shared" si="14"/>
        <v>1262</v>
      </c>
      <c r="BA45" s="7">
        <f t="shared" si="15"/>
        <v>4.2210776545166402</v>
      </c>
      <c r="BB45" s="7">
        <f t="shared" si="16"/>
        <v>26</v>
      </c>
      <c r="BC45" s="7">
        <f t="shared" si="17"/>
        <v>14</v>
      </c>
      <c r="BD45" s="7">
        <f t="shared" si="18"/>
        <v>90.142857142857139</v>
      </c>
      <c r="BE45" s="7">
        <f t="shared" si="19"/>
        <v>267</v>
      </c>
      <c r="BF45" s="7">
        <f t="shared" si="20"/>
        <v>2325</v>
      </c>
      <c r="BG45" s="7">
        <f t="shared" si="21"/>
        <v>12</v>
      </c>
      <c r="BH45">
        <f t="shared" si="22"/>
        <v>1</v>
      </c>
      <c r="BI45">
        <f t="shared" si="23"/>
        <v>0</v>
      </c>
      <c r="BJ45">
        <f t="shared" si="24"/>
        <v>1</v>
      </c>
      <c r="BK45">
        <f t="shared" si="28"/>
        <v>1</v>
      </c>
      <c r="BL45">
        <f t="shared" si="29"/>
        <v>0</v>
      </c>
      <c r="BM45">
        <f t="shared" si="25"/>
        <v>3</v>
      </c>
      <c r="BN45" t="str">
        <f t="shared" si="26"/>
        <v>Pro Bowl</v>
      </c>
      <c r="BO45">
        <f t="shared" si="27"/>
        <v>1</v>
      </c>
    </row>
    <row r="46" spans="1:67" x14ac:dyDescent="0.25">
      <c r="A46" t="s">
        <v>384</v>
      </c>
      <c r="B46" t="s">
        <v>76</v>
      </c>
      <c r="C46" t="str">
        <f>INDEX('Draft Master List'!E:F,MATCH(A46,'Draft Master List'!E:E,0),2)</f>
        <v>552008</v>
      </c>
      <c r="D46">
        <f>INDEX('Draft Master List'!A:F,MATCH(A46,'Draft Master List'!E:E,0),1)</f>
        <v>2008</v>
      </c>
      <c r="E46" s="6">
        <f>SUMIFS('Rushing Data 2006-2015'!K:K,'Rushing Data 2006-2015'!D:D,'RB Stats'!C46,'Rushing Data 2006-2015'!A:A,'RB Stats'!D46)</f>
        <v>454</v>
      </c>
      <c r="F46" s="6">
        <f>SUMIFS('Rushing Data 2006-2015'!K:K,'Rushing Data 2006-2015'!D:D,'RB Stats'!C46,'Rushing Data 2006-2015'!A:A,'RB Stats'!D46+1)</f>
        <v>1339</v>
      </c>
      <c r="G46" s="6">
        <f>SUMIFS('Rushing Data 2006-2015'!K:K,'Rushing Data 2006-2015'!D:D,'RB Stats'!C46,'Rushing Data 2006-2015'!A:A,'RB Stats'!D46+2)</f>
        <v>1220</v>
      </c>
      <c r="H46" s="6">
        <f>SUMIFS('Rushing Data 2006-2015'!K:K,'Rushing Data 2006-2015'!D:D,'RB Stats'!C46,'Rushing Data 2006-2015'!A:A,'RB Stats'!D46+3)</f>
        <v>1364</v>
      </c>
      <c r="I46" s="6">
        <f>SUMIFS('Rushing Data 2006-2015'!K:K,'Rushing Data 2006-2015'!D:D,'RB Stats'!C46,'Rushing Data 2006-2015'!A:A,'RB Stats'!D46+4)</f>
        <v>1143</v>
      </c>
      <c r="J46" s="6">
        <f>SUMIFS('Rushing Data 2006-2015'!J:J,'Rushing Data 2006-2015'!D:D,'RB Stats'!C46,'Rushing Data 2006-2015'!A:A,'RB Stats'!D46)</f>
        <v>107</v>
      </c>
      <c r="K46" s="6">
        <f>SUMIFS('Rushing Data 2006-2015'!J:J,'Rushing Data 2006-2015'!D:D,'RB Stats'!C46,'Rushing Data 2006-2015'!A:A,'RB Stats'!D46+1)</f>
        <v>254</v>
      </c>
      <c r="L46" s="6">
        <f>SUMIFS('Rushing Data 2006-2015'!J:J,'Rushing Data 2006-2015'!D:D,'RB Stats'!C46,'Rushing Data 2006-2015'!A:A,'RB Stats'!D46+2)</f>
        <v>307</v>
      </c>
      <c r="M46" s="6">
        <f>SUMIFS('Rushing Data 2006-2015'!J:J,'Rushing Data 2006-2015'!D:D,'RB Stats'!C46,'Rushing Data 2006-2015'!A:A,'RB Stats'!D46+3)</f>
        <v>291</v>
      </c>
      <c r="N46" s="6">
        <f>SUMIFS('Rushing Data 2006-2015'!J:J,'Rushing Data 2006-2015'!D:D,'RB Stats'!C46,'Rushing Data 2006-2015'!A:A,'RB Stats'!D46+4)</f>
        <v>257</v>
      </c>
      <c r="O46" s="7">
        <f t="shared" si="2"/>
        <v>4.2429906542056077</v>
      </c>
      <c r="P46" s="7">
        <f t="shared" si="3"/>
        <v>5.271653543307087</v>
      </c>
      <c r="Q46" s="7">
        <f t="shared" si="4"/>
        <v>3.9739413680781759</v>
      </c>
      <c r="R46" s="7">
        <f t="shared" si="5"/>
        <v>4.6872852233676978</v>
      </c>
      <c r="S46" s="7">
        <f t="shared" si="6"/>
        <v>4.4474708171206228</v>
      </c>
      <c r="T46" s="6">
        <f>SUMIFS('Rushing Data 2006-2015'!L:L,'Rushing Data 2006-2015'!D:D,'RB Stats'!C46,'Rushing Data 2006-2015'!A:A,'RB Stats'!D46)</f>
        <v>0</v>
      </c>
      <c r="U46" s="6">
        <f>SUMIFS('Rushing Data 2006-2015'!L:L,'Rushing Data 2006-2015'!D:D,'RB Stats'!C46,'Rushing Data 2006-2015'!A:A,'RB Stats'!D46+1)</f>
        <v>7</v>
      </c>
      <c r="V46" s="6">
        <f>SUMIFS('Rushing Data 2006-2015'!L:L,'Rushing Data 2006-2015'!D:D,'RB Stats'!C46,'Rushing Data 2006-2015'!A:A,'RB Stats'!D46+2)</f>
        <v>5</v>
      </c>
      <c r="W46" s="6">
        <f>SUMIFS('Rushing Data 2006-2015'!L:L,'Rushing Data 2006-2015'!D:D,'RB Stats'!C46,'Rushing Data 2006-2015'!A:A,'RB Stats'!D46+3)</f>
        <v>12</v>
      </c>
      <c r="X46" s="6">
        <f>SUMIFS('Rushing Data 2006-2015'!L:L,'Rushing Data 2006-2015'!D:D,'RB Stats'!C46,'Rushing Data 2006-2015'!A:A,'RB Stats'!D46+4)</f>
        <v>9</v>
      </c>
      <c r="Y46" s="6">
        <f>SUMIFS('Rushing Data 2006-2015'!AB:AB,'Rushing Data 2006-2015'!D:D,'RB Stats'!C46,'Rushing Data 2006-2015'!A:A,'RB Stats'!D46)</f>
        <v>1</v>
      </c>
      <c r="Z46" s="6">
        <f>SUMIFS('Rushing Data 2006-2015'!AB:AB,'Rushing Data 2006-2015'!D:D,'RB Stats'!C46,'Rushing Data 2006-2015'!A:A,'RB Stats'!D46+1)</f>
        <v>3</v>
      </c>
      <c r="AA46" s="6">
        <f>SUMIFS('Rushing Data 2006-2015'!AB:AB,'Rushing Data 2006-2015'!D:D,'RB Stats'!C46,'Rushing Data 2006-2015'!A:A,'RB Stats'!D46+2)</f>
        <v>0</v>
      </c>
      <c r="AB46" s="6">
        <f>SUMIFS('Rushing Data 2006-2015'!AB:AB,'Rushing Data 2006-2015'!D:D,'RB Stats'!C46,'Rushing Data 2006-2015'!A:A,'RB Stats'!D46+3)</f>
        <v>2</v>
      </c>
      <c r="AC46" s="6">
        <f>SUMIFS('Rushing Data 2006-2015'!AB:AB,'Rushing Data 2006-2015'!D:D,'RB Stats'!C46,'Rushing Data 2006-2015'!A:A,'RB Stats'!D46+4)</f>
        <v>1</v>
      </c>
      <c r="AD46" s="6">
        <f>SUMIFS('Rushing Data 2006-2015'!R:R,'Rushing Data 2006-2015'!D:D,'RB Stats'!C46,'Rushing Data 2006-2015'!A:A,'RB Stats'!D46)</f>
        <v>33</v>
      </c>
      <c r="AE46" s="6">
        <f>SUMIFS('Rushing Data 2006-2015'!R:R,'Rushing Data 2006-2015'!D:D,'RB Stats'!C46,'Rushing Data 2006-2015'!A:A,'RB Stats'!D46+1)</f>
        <v>78</v>
      </c>
      <c r="AF46" s="6">
        <f>SUMIFS('Rushing Data 2006-2015'!R:R,'Rushing Data 2006-2015'!D:D,'RB Stats'!C46,'Rushing Data 2006-2015'!A:A,'RB Stats'!D46+2)</f>
        <v>63</v>
      </c>
      <c r="AG46" s="6">
        <f>SUMIFS('Rushing Data 2006-2015'!R:R,'Rushing Data 2006-2015'!D:D,'RB Stats'!C46,'Rushing Data 2006-2015'!A:A,'RB Stats'!D46+3)</f>
        <v>76</v>
      </c>
      <c r="AH46" s="6">
        <f>SUMIFS('Rushing Data 2006-2015'!R:R,'Rushing Data 2006-2015'!D:D,'RB Stats'!C46,'Rushing Data 2006-2015'!A:A,'RB Stats'!D46+4)</f>
        <v>61</v>
      </c>
      <c r="AI46" s="6">
        <f>SUMIFS('Rushing Data 2006-2015'!S:S,'Rushing Data 2006-2015'!D:D,'RB Stats'!C46,'Rushing Data 2006-2015'!A:A,'RB Stats'!D46)</f>
        <v>273</v>
      </c>
      <c r="AJ46" s="6">
        <f>SUMIFS('Rushing Data 2006-2015'!S:S,'Rushing Data 2006-2015'!D:D,'RB Stats'!C46,'Rushing Data 2006-2015'!A:A,'RB Stats'!D46+1)</f>
        <v>702</v>
      </c>
      <c r="AK46" s="6">
        <f>SUMIFS('Rushing Data 2006-2015'!S:S,'Rushing Data 2006-2015'!D:D,'RB Stats'!C46,'Rushing Data 2006-2015'!A:A,'RB Stats'!D46+2)</f>
        <v>556</v>
      </c>
      <c r="AL46" s="6">
        <f>SUMIFS('Rushing Data 2006-2015'!S:S,'Rushing Data 2006-2015'!D:D,'RB Stats'!C46,'Rushing Data 2006-2015'!A:A,'RB Stats'!D46+3)</f>
        <v>704</v>
      </c>
      <c r="AM46" s="6">
        <f>SUMIFS('Rushing Data 2006-2015'!S:S,'Rushing Data 2006-2015'!D:D,'RB Stats'!C46,'Rushing Data 2006-2015'!A:A,'RB Stats'!D46+4)</f>
        <v>478</v>
      </c>
      <c r="AN46" s="6">
        <f>SUMIFS('Rushing Data 2006-2015'!U:U,'Rushing Data 2006-2015'!D:D,'RB Stats'!C46,'Rushing Data 2006-2015'!A:A,'RB Stats'!D46)</f>
        <v>0</v>
      </c>
      <c r="AO46" s="6">
        <f>SUMIFS('Rushing Data 2006-2015'!U:U,'Rushing Data 2006-2015'!D:D,'RB Stats'!C46,'Rushing Data 2006-2015'!A:A,'RB Stats'!D46+1)</f>
        <v>1</v>
      </c>
      <c r="AP46" s="6">
        <f>SUMIFS('Rushing Data 2006-2015'!U:U,'Rushing Data 2006-2015'!D:D,'RB Stats'!C46,'Rushing Data 2006-2015'!A:A,'RB Stats'!D46+2)</f>
        <v>1</v>
      </c>
      <c r="AQ46" s="6">
        <f>SUMIFS('Rushing Data 2006-2015'!U:U,'Rushing Data 2006-2015'!D:D,'RB Stats'!C46,'Rushing Data 2006-2015'!A:A,'RB Stats'!D67)</f>
        <v>0</v>
      </c>
      <c r="AR46" s="6">
        <f>SUMIFS('Rushing Data 2006-2015'!U:U,'Rushing Data 2006-2015'!D:D,'RB Stats'!C46,'Rushing Data 2006-2015'!A:A,'RB Stats'!D46+4)</f>
        <v>1</v>
      </c>
      <c r="AS46" s="6">
        <f t="shared" si="7"/>
        <v>70.7</v>
      </c>
      <c r="AT46" s="6">
        <f t="shared" si="8"/>
        <v>246.10000000000002</v>
      </c>
      <c r="AU46" s="6">
        <f t="shared" si="9"/>
        <v>213.6</v>
      </c>
      <c r="AV46" s="6">
        <f t="shared" si="10"/>
        <v>274.8</v>
      </c>
      <c r="AW46" s="6">
        <f t="shared" si="11"/>
        <v>220.10000000000002</v>
      </c>
      <c r="AX46" s="6">
        <f t="shared" si="12"/>
        <v>1025.3000000000002</v>
      </c>
      <c r="AY46" s="7">
        <f t="shared" si="13"/>
        <v>5520</v>
      </c>
      <c r="AZ46" s="7">
        <f t="shared" si="14"/>
        <v>1216</v>
      </c>
      <c r="BA46" s="7">
        <f t="shared" si="15"/>
        <v>4.5394736842105265</v>
      </c>
      <c r="BB46" s="7">
        <f t="shared" si="16"/>
        <v>33</v>
      </c>
      <c r="BC46" s="7">
        <f t="shared" si="17"/>
        <v>7</v>
      </c>
      <c r="BD46" s="7">
        <f t="shared" si="18"/>
        <v>173.71428571428572</v>
      </c>
      <c r="BE46" s="7">
        <f t="shared" si="19"/>
        <v>311</v>
      </c>
      <c r="BF46" s="7">
        <f t="shared" si="20"/>
        <v>2713</v>
      </c>
      <c r="BG46" s="7">
        <f t="shared" si="21"/>
        <v>3</v>
      </c>
      <c r="BH46">
        <f t="shared" si="22"/>
        <v>0</v>
      </c>
      <c r="BI46">
        <f t="shared" si="23"/>
        <v>1</v>
      </c>
      <c r="BJ46">
        <f t="shared" si="24"/>
        <v>1</v>
      </c>
      <c r="BK46">
        <f t="shared" si="28"/>
        <v>1</v>
      </c>
      <c r="BL46">
        <f t="shared" si="29"/>
        <v>1</v>
      </c>
      <c r="BM46">
        <f t="shared" si="25"/>
        <v>4</v>
      </c>
      <c r="BN46" t="str">
        <f t="shared" si="26"/>
        <v>Super Star</v>
      </c>
      <c r="BO46">
        <f t="shared" si="27"/>
        <v>1</v>
      </c>
    </row>
    <row r="47" spans="1:67" x14ac:dyDescent="0.25">
      <c r="A47" t="s">
        <v>387</v>
      </c>
      <c r="B47" t="s">
        <v>76</v>
      </c>
      <c r="C47" t="str">
        <f>INDEX('Draft Master List'!E:F,MATCH(A47,'Draft Master List'!E:E,0),2)</f>
        <v>642008</v>
      </c>
      <c r="D47">
        <f>INDEX('Draft Master List'!A:F,MATCH(A47,'Draft Master List'!E:E,0),1)</f>
        <v>2008</v>
      </c>
      <c r="E47" s="6">
        <f>SUMIFS('Rushing Data 2006-2015'!K:K,'Rushing Data 2006-2015'!D:D,'RB Stats'!C47,'Rushing Data 2006-2015'!A:A,'RB Stats'!D47)</f>
        <v>976</v>
      </c>
      <c r="F47" s="6">
        <f>SUMIFS('Rushing Data 2006-2015'!K:K,'Rushing Data 2006-2015'!D:D,'RB Stats'!C47,'Rushing Data 2006-2015'!A:A,'RB Stats'!D47+1)</f>
        <v>747</v>
      </c>
      <c r="G47" s="6">
        <f>SUMIFS('Rushing Data 2006-2015'!K:K,'Rushing Data 2006-2015'!D:D,'RB Stats'!C47,'Rushing Data 2006-2015'!A:A,'RB Stats'!D47+2)</f>
        <v>133</v>
      </c>
      <c r="H47" s="6">
        <f>SUMIFS('Rushing Data 2006-2015'!K:K,'Rushing Data 2006-2015'!D:D,'RB Stats'!C47,'Rushing Data 2006-2015'!A:A,'RB Stats'!D47+3)</f>
        <v>356</v>
      </c>
      <c r="I47" s="6">
        <f>SUMIFS('Rushing Data 2006-2015'!K:K,'Rushing Data 2006-2015'!D:D,'RB Stats'!C47,'Rushing Data 2006-2015'!A:A,'RB Stats'!D47+4)</f>
        <v>134</v>
      </c>
      <c r="J47" s="6">
        <f>SUMIFS('Rushing Data 2006-2015'!J:J,'Rushing Data 2006-2015'!D:D,'RB Stats'!C47,'Rushing Data 2006-2015'!A:A,'RB Stats'!D47)</f>
        <v>238</v>
      </c>
      <c r="K47" s="6">
        <f>SUMIFS('Rushing Data 2006-2015'!J:J,'Rushing Data 2006-2015'!D:D,'RB Stats'!C47,'Rushing Data 2006-2015'!A:A,'RB Stats'!D47+1)</f>
        <v>217</v>
      </c>
      <c r="L47" s="6">
        <f>SUMIFS('Rushing Data 2006-2015'!J:J,'Rushing Data 2006-2015'!D:D,'RB Stats'!C47,'Rushing Data 2006-2015'!A:A,'RB Stats'!D47+2)</f>
        <v>34</v>
      </c>
      <c r="M47" s="6">
        <f>SUMIFS('Rushing Data 2006-2015'!J:J,'Rushing Data 2006-2015'!D:D,'RB Stats'!C47,'Rushing Data 2006-2015'!A:A,'RB Stats'!D47+3)</f>
        <v>72</v>
      </c>
      <c r="N47" s="6">
        <f>SUMIFS('Rushing Data 2006-2015'!J:J,'Rushing Data 2006-2015'!D:D,'RB Stats'!C47,'Rushing Data 2006-2015'!A:A,'RB Stats'!D47+4)</f>
        <v>37</v>
      </c>
      <c r="O47" s="7">
        <f t="shared" si="2"/>
        <v>4.1008403361344534</v>
      </c>
      <c r="P47" s="7">
        <f t="shared" si="3"/>
        <v>3.4423963133640552</v>
      </c>
      <c r="Q47" s="7">
        <f t="shared" si="4"/>
        <v>3.9117647058823528</v>
      </c>
      <c r="R47" s="7">
        <f t="shared" si="5"/>
        <v>4.9444444444444446</v>
      </c>
      <c r="S47" s="7">
        <f t="shared" si="6"/>
        <v>3.6216216216216215</v>
      </c>
      <c r="T47" s="6">
        <f>SUMIFS('Rushing Data 2006-2015'!L:L,'Rushing Data 2006-2015'!D:D,'RB Stats'!C47,'Rushing Data 2006-2015'!A:A,'RB Stats'!D47)</f>
        <v>8</v>
      </c>
      <c r="U47" s="6">
        <f>SUMIFS('Rushing Data 2006-2015'!L:L,'Rushing Data 2006-2015'!D:D,'RB Stats'!C47,'Rushing Data 2006-2015'!A:A,'RB Stats'!D47+1)</f>
        <v>4</v>
      </c>
      <c r="V47" s="6">
        <f>SUMIFS('Rushing Data 2006-2015'!L:L,'Rushing Data 2006-2015'!D:D,'RB Stats'!C47,'Rushing Data 2006-2015'!A:A,'RB Stats'!D47+2)</f>
        <v>0</v>
      </c>
      <c r="W47" s="6">
        <f>SUMIFS('Rushing Data 2006-2015'!L:L,'Rushing Data 2006-2015'!D:D,'RB Stats'!C47,'Rushing Data 2006-2015'!A:A,'RB Stats'!D47+3)</f>
        <v>4</v>
      </c>
      <c r="X47" s="6">
        <f>SUMIFS('Rushing Data 2006-2015'!L:L,'Rushing Data 2006-2015'!D:D,'RB Stats'!C47,'Rushing Data 2006-2015'!A:A,'RB Stats'!D47+4)</f>
        <v>1</v>
      </c>
      <c r="Y47" s="6">
        <f>SUMIFS('Rushing Data 2006-2015'!AB:AB,'Rushing Data 2006-2015'!D:D,'RB Stats'!C47,'Rushing Data 2006-2015'!A:A,'RB Stats'!D47)</f>
        <v>2</v>
      </c>
      <c r="Z47" s="6">
        <f>SUMIFS('Rushing Data 2006-2015'!AB:AB,'Rushing Data 2006-2015'!D:D,'RB Stats'!C47,'Rushing Data 2006-2015'!A:A,'RB Stats'!D47+1)</f>
        <v>3</v>
      </c>
      <c r="AA47" s="6">
        <f>SUMIFS('Rushing Data 2006-2015'!AB:AB,'Rushing Data 2006-2015'!D:D,'RB Stats'!C47,'Rushing Data 2006-2015'!A:A,'RB Stats'!D47+2)</f>
        <v>0</v>
      </c>
      <c r="AB47" s="6">
        <f>SUMIFS('Rushing Data 2006-2015'!AB:AB,'Rushing Data 2006-2015'!D:D,'RB Stats'!C47,'Rushing Data 2006-2015'!A:A,'RB Stats'!D47+3)</f>
        <v>1</v>
      </c>
      <c r="AC47" s="6">
        <f>SUMIFS('Rushing Data 2006-2015'!AB:AB,'Rushing Data 2006-2015'!D:D,'RB Stats'!C47,'Rushing Data 2006-2015'!A:A,'RB Stats'!D47+4)</f>
        <v>0</v>
      </c>
      <c r="AD47" s="6">
        <f>SUMIFS('Rushing Data 2006-2015'!R:R,'Rushing Data 2006-2015'!D:D,'RB Stats'!C47,'Rushing Data 2006-2015'!A:A,'RB Stats'!D47)</f>
        <v>39</v>
      </c>
      <c r="AE47" s="6">
        <f>SUMIFS('Rushing Data 2006-2015'!R:R,'Rushing Data 2006-2015'!D:D,'RB Stats'!C47,'Rushing Data 2006-2015'!A:A,'RB Stats'!D47+1)</f>
        <v>41</v>
      </c>
      <c r="AF47" s="6">
        <f>SUMIFS('Rushing Data 2006-2015'!R:R,'Rushing Data 2006-2015'!D:D,'RB Stats'!C47,'Rushing Data 2006-2015'!A:A,'RB Stats'!D47+2)</f>
        <v>11</v>
      </c>
      <c r="AG47" s="6">
        <f>SUMIFS('Rushing Data 2006-2015'!R:R,'Rushing Data 2006-2015'!D:D,'RB Stats'!C47,'Rushing Data 2006-2015'!A:A,'RB Stats'!D47+3)</f>
        <v>22</v>
      </c>
      <c r="AH47" s="6">
        <f>SUMIFS('Rushing Data 2006-2015'!R:R,'Rushing Data 2006-2015'!D:D,'RB Stats'!C47,'Rushing Data 2006-2015'!A:A,'RB Stats'!D47+4)</f>
        <v>10</v>
      </c>
      <c r="AI47" s="6">
        <f>SUMIFS('Rushing Data 2006-2015'!S:S,'Rushing Data 2006-2015'!D:D,'RB Stats'!C47,'Rushing Data 2006-2015'!A:A,'RB Stats'!D47)</f>
        <v>286</v>
      </c>
      <c r="AJ47" s="6">
        <f>SUMIFS('Rushing Data 2006-2015'!S:S,'Rushing Data 2006-2015'!D:D,'RB Stats'!C47,'Rushing Data 2006-2015'!A:A,'RB Stats'!D47+1)</f>
        <v>415</v>
      </c>
      <c r="AK47" s="6">
        <f>SUMIFS('Rushing Data 2006-2015'!S:S,'Rushing Data 2006-2015'!D:D,'RB Stats'!C47,'Rushing Data 2006-2015'!A:A,'RB Stats'!D47+2)</f>
        <v>123</v>
      </c>
      <c r="AL47" s="6">
        <f>SUMIFS('Rushing Data 2006-2015'!S:S,'Rushing Data 2006-2015'!D:D,'RB Stats'!C47,'Rushing Data 2006-2015'!A:A,'RB Stats'!D47+3)</f>
        <v>179</v>
      </c>
      <c r="AM47" s="6">
        <f>SUMIFS('Rushing Data 2006-2015'!S:S,'Rushing Data 2006-2015'!D:D,'RB Stats'!C47,'Rushing Data 2006-2015'!A:A,'RB Stats'!D47+4)</f>
        <v>79</v>
      </c>
      <c r="AN47" s="6">
        <f>SUMIFS('Rushing Data 2006-2015'!U:U,'Rushing Data 2006-2015'!D:D,'RB Stats'!C47,'Rushing Data 2006-2015'!A:A,'RB Stats'!D47)</f>
        <v>0</v>
      </c>
      <c r="AO47" s="6">
        <f>SUMIFS('Rushing Data 2006-2015'!U:U,'Rushing Data 2006-2015'!D:D,'RB Stats'!C47,'Rushing Data 2006-2015'!A:A,'RB Stats'!D47+1)</f>
        <v>1</v>
      </c>
      <c r="AP47" s="6">
        <f>SUMIFS('Rushing Data 2006-2015'!U:U,'Rushing Data 2006-2015'!D:D,'RB Stats'!C47,'Rushing Data 2006-2015'!A:A,'RB Stats'!D47+2)</f>
        <v>0</v>
      </c>
      <c r="AQ47" s="6">
        <f>SUMIFS('Rushing Data 2006-2015'!U:U,'Rushing Data 2006-2015'!D:D,'RB Stats'!C47,'Rushing Data 2006-2015'!A:A,'RB Stats'!D68)</f>
        <v>0</v>
      </c>
      <c r="AR47" s="6">
        <f>SUMIFS('Rushing Data 2006-2015'!U:U,'Rushing Data 2006-2015'!D:D,'RB Stats'!C47,'Rushing Data 2006-2015'!A:A,'RB Stats'!D47+4)</f>
        <v>1</v>
      </c>
      <c r="AS47" s="6">
        <f t="shared" si="7"/>
        <v>170.2</v>
      </c>
      <c r="AT47" s="6">
        <f t="shared" si="8"/>
        <v>140.19999999999999</v>
      </c>
      <c r="AU47" s="6">
        <f t="shared" si="9"/>
        <v>25.6</v>
      </c>
      <c r="AV47" s="6">
        <f t="shared" si="10"/>
        <v>75.5</v>
      </c>
      <c r="AW47" s="6">
        <f t="shared" si="11"/>
        <v>33.299999999999997</v>
      </c>
      <c r="AX47" s="6">
        <f t="shared" si="12"/>
        <v>444.8</v>
      </c>
      <c r="AY47" s="7">
        <f t="shared" si="13"/>
        <v>2346</v>
      </c>
      <c r="AZ47" s="7">
        <f t="shared" si="14"/>
        <v>598</v>
      </c>
      <c r="BA47" s="7">
        <f t="shared" si="15"/>
        <v>3.9230769230769229</v>
      </c>
      <c r="BB47" s="7">
        <f t="shared" si="16"/>
        <v>17</v>
      </c>
      <c r="BC47" s="7">
        <f t="shared" si="17"/>
        <v>6</v>
      </c>
      <c r="BD47" s="7">
        <f t="shared" si="18"/>
        <v>99.666666666666671</v>
      </c>
      <c r="BE47" s="7">
        <f t="shared" si="19"/>
        <v>123</v>
      </c>
      <c r="BF47" s="7">
        <f t="shared" si="20"/>
        <v>1082</v>
      </c>
      <c r="BG47" s="7">
        <f t="shared" si="21"/>
        <v>2</v>
      </c>
      <c r="BH47">
        <f t="shared" si="22"/>
        <v>0</v>
      </c>
      <c r="BI47">
        <f t="shared" si="23"/>
        <v>0</v>
      </c>
      <c r="BJ47">
        <f t="shared" si="24"/>
        <v>0</v>
      </c>
      <c r="BK47">
        <f t="shared" si="28"/>
        <v>0</v>
      </c>
      <c r="BL47">
        <f t="shared" si="29"/>
        <v>0</v>
      </c>
      <c r="BM47">
        <f t="shared" si="25"/>
        <v>0</v>
      </c>
      <c r="BN47" t="str">
        <f t="shared" si="26"/>
        <v>Bust</v>
      </c>
      <c r="BO47">
        <f t="shared" si="27"/>
        <v>0</v>
      </c>
    </row>
    <row r="48" spans="1:67" x14ac:dyDescent="0.25">
      <c r="A48" t="s">
        <v>389</v>
      </c>
      <c r="B48" t="s">
        <v>212</v>
      </c>
      <c r="C48" t="str">
        <f>INDEX('Draft Master List'!E:F,MATCH(A48,'Draft Master List'!E:E,0),2)</f>
        <v>692008</v>
      </c>
      <c r="D48">
        <f>INDEX('Draft Master List'!A:F,MATCH(A48,'Draft Master List'!E:E,0),1)</f>
        <v>2008</v>
      </c>
      <c r="E48" s="6">
        <f>SUMIFS('Rushing Data 2006-2015'!K:K,'Rushing Data 2006-2015'!D:D,'RB Stats'!C48,'Rushing Data 2006-2015'!A:A,'RB Stats'!D48)</f>
        <v>95</v>
      </c>
      <c r="F48" s="6">
        <f>SUMIFS('Rushing Data 2006-2015'!K:K,'Rushing Data 2006-2015'!D:D,'RB Stats'!C48,'Rushing Data 2006-2015'!A:A,'RB Stats'!D48+1)</f>
        <v>74</v>
      </c>
      <c r="G48" s="6">
        <f>SUMIFS('Rushing Data 2006-2015'!K:K,'Rushing Data 2006-2015'!D:D,'RB Stats'!C48,'Rushing Data 2006-2015'!A:A,'RB Stats'!D48+2)</f>
        <v>60</v>
      </c>
      <c r="H48" s="6">
        <f>SUMIFS('Rushing Data 2006-2015'!K:K,'Rushing Data 2006-2015'!D:D,'RB Stats'!C48,'Rushing Data 2006-2015'!A:A,'RB Stats'!D48+3)</f>
        <v>90</v>
      </c>
      <c r="I48" s="6">
        <f>SUMIFS('Rushing Data 2006-2015'!K:K,'Rushing Data 2006-2015'!D:D,'RB Stats'!C48,'Rushing Data 2006-2015'!A:A,'RB Stats'!D48+4)</f>
        <v>81</v>
      </c>
      <c r="J48" s="6">
        <f>SUMIFS('Rushing Data 2006-2015'!J:J,'Rushing Data 2006-2015'!D:D,'RB Stats'!C48,'Rushing Data 2006-2015'!A:A,'RB Stats'!D48)</f>
        <v>19</v>
      </c>
      <c r="K48" s="6">
        <f>SUMIFS('Rushing Data 2006-2015'!J:J,'Rushing Data 2006-2015'!D:D,'RB Stats'!C48,'Rushing Data 2006-2015'!A:A,'RB Stats'!D48+1)</f>
        <v>21</v>
      </c>
      <c r="L48" s="6">
        <f>SUMIFS('Rushing Data 2006-2015'!J:J,'Rushing Data 2006-2015'!D:D,'RB Stats'!C48,'Rushing Data 2006-2015'!A:A,'RB Stats'!D48+2)</f>
        <v>26</v>
      </c>
      <c r="M48" s="6">
        <f>SUMIFS('Rushing Data 2006-2015'!J:J,'Rushing Data 2006-2015'!D:D,'RB Stats'!C48,'Rushing Data 2006-2015'!A:A,'RB Stats'!D48+3)</f>
        <v>28</v>
      </c>
      <c r="N48" s="6">
        <f>SUMIFS('Rushing Data 2006-2015'!J:J,'Rushing Data 2006-2015'!D:D,'RB Stats'!C48,'Rushing Data 2006-2015'!A:A,'RB Stats'!D48+4)</f>
        <v>17</v>
      </c>
      <c r="O48" s="7">
        <f t="shared" si="2"/>
        <v>5</v>
      </c>
      <c r="P48" s="7">
        <f t="shared" si="3"/>
        <v>3.5238095238095237</v>
      </c>
      <c r="Q48" s="7">
        <f t="shared" si="4"/>
        <v>2.3076923076923075</v>
      </c>
      <c r="R48" s="7">
        <f t="shared" si="5"/>
        <v>3.2142857142857144</v>
      </c>
      <c r="S48" s="7">
        <f t="shared" si="6"/>
        <v>4.7647058823529411</v>
      </c>
      <c r="T48" s="6">
        <f>SUMIFS('Rushing Data 2006-2015'!L:L,'Rushing Data 2006-2015'!D:D,'RB Stats'!C48,'Rushing Data 2006-2015'!A:A,'RB Stats'!D48)</f>
        <v>1</v>
      </c>
      <c r="U48" s="6">
        <f>SUMIFS('Rushing Data 2006-2015'!L:L,'Rushing Data 2006-2015'!D:D,'RB Stats'!C48,'Rushing Data 2006-2015'!A:A,'RB Stats'!D48+1)</f>
        <v>0</v>
      </c>
      <c r="V48" s="6">
        <f>SUMIFS('Rushing Data 2006-2015'!L:L,'Rushing Data 2006-2015'!D:D,'RB Stats'!C48,'Rushing Data 2006-2015'!A:A,'RB Stats'!D48+2)</f>
        <v>0</v>
      </c>
      <c r="W48" s="6">
        <f>SUMIFS('Rushing Data 2006-2015'!L:L,'Rushing Data 2006-2015'!D:D,'RB Stats'!C48,'Rushing Data 2006-2015'!A:A,'RB Stats'!D48+3)</f>
        <v>0</v>
      </c>
      <c r="X48" s="6">
        <f>SUMIFS('Rushing Data 2006-2015'!L:L,'Rushing Data 2006-2015'!D:D,'RB Stats'!C48,'Rushing Data 2006-2015'!A:A,'RB Stats'!D48+4)</f>
        <v>2</v>
      </c>
      <c r="Y48" s="6">
        <f>SUMIFS('Rushing Data 2006-2015'!AB:AB,'Rushing Data 2006-2015'!D:D,'RB Stats'!C48,'Rushing Data 2006-2015'!A:A,'RB Stats'!D48)</f>
        <v>1</v>
      </c>
      <c r="Z48" s="6">
        <f>SUMIFS('Rushing Data 2006-2015'!AB:AB,'Rushing Data 2006-2015'!D:D,'RB Stats'!C48,'Rushing Data 2006-2015'!A:A,'RB Stats'!D48+1)</f>
        <v>1</v>
      </c>
      <c r="AA48" s="6">
        <f>SUMIFS('Rushing Data 2006-2015'!AB:AB,'Rushing Data 2006-2015'!D:D,'RB Stats'!C48,'Rushing Data 2006-2015'!A:A,'RB Stats'!D48+2)</f>
        <v>0</v>
      </c>
      <c r="AB48" s="6">
        <f>SUMIFS('Rushing Data 2006-2015'!AB:AB,'Rushing Data 2006-2015'!D:D,'RB Stats'!C48,'Rushing Data 2006-2015'!A:A,'RB Stats'!D48+3)</f>
        <v>2</v>
      </c>
      <c r="AC48" s="6">
        <f>SUMIFS('Rushing Data 2006-2015'!AB:AB,'Rushing Data 2006-2015'!D:D,'RB Stats'!C48,'Rushing Data 2006-2015'!A:A,'RB Stats'!D48+4)</f>
        <v>0</v>
      </c>
      <c r="AD48" s="6">
        <f>SUMIFS('Rushing Data 2006-2015'!R:R,'Rushing Data 2006-2015'!D:D,'RB Stats'!C48,'Rushing Data 2006-2015'!A:A,'RB Stats'!D48)</f>
        <v>12</v>
      </c>
      <c r="AE48" s="6">
        <f>SUMIFS('Rushing Data 2006-2015'!R:R,'Rushing Data 2006-2015'!D:D,'RB Stats'!C48,'Rushing Data 2006-2015'!A:A,'RB Stats'!D48+1)</f>
        <v>9</v>
      </c>
      <c r="AF48" s="6">
        <f>SUMIFS('Rushing Data 2006-2015'!R:R,'Rushing Data 2006-2015'!D:D,'RB Stats'!C48,'Rushing Data 2006-2015'!A:A,'RB Stats'!D48+2)</f>
        <v>22</v>
      </c>
      <c r="AG48" s="6">
        <f>SUMIFS('Rushing Data 2006-2015'!R:R,'Rushing Data 2006-2015'!D:D,'RB Stats'!C48,'Rushing Data 2006-2015'!A:A,'RB Stats'!D48+3)</f>
        <v>12</v>
      </c>
      <c r="AH48" s="6">
        <f>SUMIFS('Rushing Data 2006-2015'!R:R,'Rushing Data 2006-2015'!D:D,'RB Stats'!C48,'Rushing Data 2006-2015'!A:A,'RB Stats'!D48+4)</f>
        <v>1</v>
      </c>
      <c r="AI48" s="6">
        <f>SUMIFS('Rushing Data 2006-2015'!S:S,'Rushing Data 2006-2015'!D:D,'RB Stats'!C48,'Rushing Data 2006-2015'!A:A,'RB Stats'!D48)</f>
        <v>91</v>
      </c>
      <c r="AJ48" s="6">
        <f>SUMIFS('Rushing Data 2006-2015'!S:S,'Rushing Data 2006-2015'!D:D,'RB Stats'!C48,'Rushing Data 2006-2015'!A:A,'RB Stats'!D48+1)</f>
        <v>24</v>
      </c>
      <c r="AK48" s="6">
        <f>SUMIFS('Rushing Data 2006-2015'!S:S,'Rushing Data 2006-2015'!D:D,'RB Stats'!C48,'Rushing Data 2006-2015'!A:A,'RB Stats'!D48+2)</f>
        <v>145</v>
      </c>
      <c r="AL48" s="6">
        <f>SUMIFS('Rushing Data 2006-2015'!S:S,'Rushing Data 2006-2015'!D:D,'RB Stats'!C48,'Rushing Data 2006-2015'!A:A,'RB Stats'!D48+3)</f>
        <v>48</v>
      </c>
      <c r="AM48" s="6">
        <f>SUMIFS('Rushing Data 2006-2015'!S:S,'Rushing Data 2006-2015'!D:D,'RB Stats'!C48,'Rushing Data 2006-2015'!A:A,'RB Stats'!D48+4)</f>
        <v>7</v>
      </c>
      <c r="AN48" s="6">
        <f>SUMIFS('Rushing Data 2006-2015'!U:U,'Rushing Data 2006-2015'!D:D,'RB Stats'!C48,'Rushing Data 2006-2015'!A:A,'RB Stats'!D48)</f>
        <v>1</v>
      </c>
      <c r="AO48" s="6">
        <f>SUMIFS('Rushing Data 2006-2015'!U:U,'Rushing Data 2006-2015'!D:D,'RB Stats'!C48,'Rushing Data 2006-2015'!A:A,'RB Stats'!D48+1)</f>
        <v>0</v>
      </c>
      <c r="AP48" s="6">
        <f>SUMIFS('Rushing Data 2006-2015'!U:U,'Rushing Data 2006-2015'!D:D,'RB Stats'!C48,'Rushing Data 2006-2015'!A:A,'RB Stats'!D48+2)</f>
        <v>1</v>
      </c>
      <c r="AQ48" s="6">
        <f>SUMIFS('Rushing Data 2006-2015'!U:U,'Rushing Data 2006-2015'!D:D,'RB Stats'!C48,'Rushing Data 2006-2015'!A:A,'RB Stats'!D69)</f>
        <v>0</v>
      </c>
      <c r="AR48" s="6">
        <f>SUMIFS('Rushing Data 2006-2015'!U:U,'Rushing Data 2006-2015'!D:D,'RB Stats'!C48,'Rushing Data 2006-2015'!A:A,'RB Stats'!D48+4)</f>
        <v>0</v>
      </c>
      <c r="AS48" s="6">
        <f t="shared" si="7"/>
        <v>28.6</v>
      </c>
      <c r="AT48" s="6">
        <f t="shared" si="8"/>
        <v>7.8000000000000007</v>
      </c>
      <c r="AU48" s="6">
        <f t="shared" si="9"/>
        <v>26.5</v>
      </c>
      <c r="AV48" s="6">
        <f t="shared" si="10"/>
        <v>9.8000000000000007</v>
      </c>
      <c r="AW48" s="6">
        <f t="shared" si="11"/>
        <v>20.8</v>
      </c>
      <c r="AX48" s="6">
        <f t="shared" si="12"/>
        <v>93.5</v>
      </c>
      <c r="AY48" s="7">
        <f t="shared" si="13"/>
        <v>400</v>
      </c>
      <c r="AZ48" s="7">
        <f t="shared" si="14"/>
        <v>111</v>
      </c>
      <c r="BA48" s="7">
        <f t="shared" si="15"/>
        <v>3.6036036036036037</v>
      </c>
      <c r="BB48" s="7">
        <f t="shared" si="16"/>
        <v>3</v>
      </c>
      <c r="BC48" s="7">
        <f t="shared" si="17"/>
        <v>4</v>
      </c>
      <c r="BD48" s="7">
        <f t="shared" si="18"/>
        <v>27.75</v>
      </c>
      <c r="BE48" s="7">
        <f t="shared" si="19"/>
        <v>56</v>
      </c>
      <c r="BF48" s="7">
        <f t="shared" si="20"/>
        <v>315</v>
      </c>
      <c r="BG48" s="7">
        <f t="shared" si="21"/>
        <v>2</v>
      </c>
      <c r="BH48">
        <f t="shared" si="22"/>
        <v>0</v>
      </c>
      <c r="BI48">
        <f t="shared" si="23"/>
        <v>0</v>
      </c>
      <c r="BJ48">
        <f t="shared" si="24"/>
        <v>0</v>
      </c>
      <c r="BK48">
        <f t="shared" si="28"/>
        <v>0</v>
      </c>
      <c r="BL48">
        <f t="shared" si="29"/>
        <v>0</v>
      </c>
      <c r="BM48">
        <f t="shared" si="25"/>
        <v>0</v>
      </c>
      <c r="BN48" t="str">
        <f t="shared" si="26"/>
        <v>Bust</v>
      </c>
      <c r="BO48">
        <f t="shared" si="27"/>
        <v>0</v>
      </c>
    </row>
    <row r="49" spans="1:67" x14ac:dyDescent="0.25">
      <c r="A49" t="s">
        <v>99</v>
      </c>
      <c r="B49" t="s">
        <v>76</v>
      </c>
      <c r="C49" t="str">
        <f>INDEX('Draft Master List'!E:F,MATCH(A49,'Draft Master List'!E:E,0),2)</f>
        <v>732008</v>
      </c>
      <c r="D49">
        <f>INDEX('Draft Master List'!A:F,MATCH(A49,'Draft Master List'!E:E,0),1)</f>
        <v>2008</v>
      </c>
      <c r="E49" s="6">
        <f>SUMIFS('Rushing Data 2006-2015'!K:K,'Rushing Data 2006-2015'!D:D,'RB Stats'!C49,'Rushing Data 2006-2015'!A:A,'RB Stats'!D49)</f>
        <v>357</v>
      </c>
      <c r="F49" s="6">
        <f>SUMIFS('Rushing Data 2006-2015'!K:K,'Rushing Data 2006-2015'!D:D,'RB Stats'!C49,'Rushing Data 2006-2015'!A:A,'RB Stats'!D49+1)</f>
        <v>1120</v>
      </c>
      <c r="G49" s="6">
        <f>SUMIFS('Rushing Data 2006-2015'!K:K,'Rushing Data 2006-2015'!D:D,'RB Stats'!C49,'Rushing Data 2006-2015'!A:A,'RB Stats'!D49+2)</f>
        <v>1467</v>
      </c>
      <c r="H49" s="6">
        <f>SUMIFS('Rushing Data 2006-2015'!K:K,'Rushing Data 2006-2015'!D:D,'RB Stats'!C49,'Rushing Data 2006-2015'!A:A,'RB Stats'!D49+3)</f>
        <v>83</v>
      </c>
      <c r="I49" s="6">
        <f>SUMIFS('Rushing Data 2006-2015'!K:K,'Rushing Data 2006-2015'!D:D,'RB Stats'!C49,'Rushing Data 2006-2015'!A:A,'RB Stats'!D49+4)</f>
        <v>1509</v>
      </c>
      <c r="J49" s="6">
        <f>SUMIFS('Rushing Data 2006-2015'!J:J,'Rushing Data 2006-2015'!D:D,'RB Stats'!C49,'Rushing Data 2006-2015'!A:A,'RB Stats'!D49)</f>
        <v>67</v>
      </c>
      <c r="K49" s="6">
        <f>SUMIFS('Rushing Data 2006-2015'!J:J,'Rushing Data 2006-2015'!D:D,'RB Stats'!C49,'Rushing Data 2006-2015'!A:A,'RB Stats'!D49+1)</f>
        <v>190</v>
      </c>
      <c r="L49" s="6">
        <f>SUMIFS('Rushing Data 2006-2015'!J:J,'Rushing Data 2006-2015'!D:D,'RB Stats'!C49,'Rushing Data 2006-2015'!A:A,'RB Stats'!D49+2)</f>
        <v>230</v>
      </c>
      <c r="M49" s="6">
        <f>SUMIFS('Rushing Data 2006-2015'!J:J,'Rushing Data 2006-2015'!D:D,'RB Stats'!C49,'Rushing Data 2006-2015'!A:A,'RB Stats'!D49+3)</f>
        <v>12</v>
      </c>
      <c r="N49" s="6">
        <f>SUMIFS('Rushing Data 2006-2015'!J:J,'Rushing Data 2006-2015'!D:D,'RB Stats'!C49,'Rushing Data 2006-2015'!A:A,'RB Stats'!D49+4)</f>
        <v>285</v>
      </c>
      <c r="O49" s="7">
        <f t="shared" si="2"/>
        <v>5.3283582089552235</v>
      </c>
      <c r="P49" s="7">
        <f t="shared" si="3"/>
        <v>5.8947368421052628</v>
      </c>
      <c r="Q49" s="7">
        <f t="shared" si="4"/>
        <v>6.3782608695652172</v>
      </c>
      <c r="R49" s="7">
        <f t="shared" si="5"/>
        <v>6.916666666666667</v>
      </c>
      <c r="S49" s="7">
        <f t="shared" si="6"/>
        <v>5.2947368421052632</v>
      </c>
      <c r="T49" s="6">
        <f>SUMIFS('Rushing Data 2006-2015'!L:L,'Rushing Data 2006-2015'!D:D,'RB Stats'!C49,'Rushing Data 2006-2015'!A:A,'RB Stats'!D49)</f>
        <v>0</v>
      </c>
      <c r="U49" s="6">
        <f>SUMIFS('Rushing Data 2006-2015'!L:L,'Rushing Data 2006-2015'!D:D,'RB Stats'!C49,'Rushing Data 2006-2015'!A:A,'RB Stats'!D49+1)</f>
        <v>7</v>
      </c>
      <c r="V49" s="6">
        <f>SUMIFS('Rushing Data 2006-2015'!L:L,'Rushing Data 2006-2015'!D:D,'RB Stats'!C49,'Rushing Data 2006-2015'!A:A,'RB Stats'!D49+2)</f>
        <v>5</v>
      </c>
      <c r="W49" s="6">
        <f>SUMIFS('Rushing Data 2006-2015'!L:L,'Rushing Data 2006-2015'!D:D,'RB Stats'!C49,'Rushing Data 2006-2015'!A:A,'RB Stats'!D49+3)</f>
        <v>0</v>
      </c>
      <c r="X49" s="6">
        <f>SUMIFS('Rushing Data 2006-2015'!L:L,'Rushing Data 2006-2015'!D:D,'RB Stats'!C49,'Rushing Data 2006-2015'!A:A,'RB Stats'!D49+4)</f>
        <v>5</v>
      </c>
      <c r="Y49" s="6">
        <f>SUMIFS('Rushing Data 2006-2015'!AB:AB,'Rushing Data 2006-2015'!D:D,'RB Stats'!C49,'Rushing Data 2006-2015'!A:A,'RB Stats'!D49)</f>
        <v>2</v>
      </c>
      <c r="Z49" s="6">
        <f>SUMIFS('Rushing Data 2006-2015'!AB:AB,'Rushing Data 2006-2015'!D:D,'RB Stats'!C49,'Rushing Data 2006-2015'!A:A,'RB Stats'!D49+1)</f>
        <v>4</v>
      </c>
      <c r="AA49" s="6">
        <f>SUMIFS('Rushing Data 2006-2015'!AB:AB,'Rushing Data 2006-2015'!D:D,'RB Stats'!C49,'Rushing Data 2006-2015'!A:A,'RB Stats'!D49+2)</f>
        <v>3</v>
      </c>
      <c r="AB49" s="6">
        <f>SUMIFS('Rushing Data 2006-2015'!AB:AB,'Rushing Data 2006-2015'!D:D,'RB Stats'!C49,'Rushing Data 2006-2015'!A:A,'RB Stats'!D49+3)</f>
        <v>1</v>
      </c>
      <c r="AC49" s="6">
        <f>SUMIFS('Rushing Data 2006-2015'!AB:AB,'Rushing Data 2006-2015'!D:D,'RB Stats'!C49,'Rushing Data 2006-2015'!A:A,'RB Stats'!D49+4)</f>
        <v>5</v>
      </c>
      <c r="AD49" s="6">
        <f>SUMIFS('Rushing Data 2006-2015'!R:R,'Rushing Data 2006-2015'!D:D,'RB Stats'!C49,'Rushing Data 2006-2015'!A:A,'RB Stats'!D49)</f>
        <v>27</v>
      </c>
      <c r="AE49" s="6">
        <f>SUMIFS('Rushing Data 2006-2015'!R:R,'Rushing Data 2006-2015'!D:D,'RB Stats'!C49,'Rushing Data 2006-2015'!A:A,'RB Stats'!D49+1)</f>
        <v>40</v>
      </c>
      <c r="AF49" s="6">
        <f>SUMIFS('Rushing Data 2006-2015'!R:R,'Rushing Data 2006-2015'!D:D,'RB Stats'!C49,'Rushing Data 2006-2015'!A:A,'RB Stats'!D49+2)</f>
        <v>45</v>
      </c>
      <c r="AG49" s="6">
        <f>SUMIFS('Rushing Data 2006-2015'!R:R,'Rushing Data 2006-2015'!D:D,'RB Stats'!C49,'Rushing Data 2006-2015'!A:A,'RB Stats'!D49+3)</f>
        <v>5</v>
      </c>
      <c r="AH49" s="6">
        <f>SUMIFS('Rushing Data 2006-2015'!R:R,'Rushing Data 2006-2015'!D:D,'RB Stats'!C49,'Rushing Data 2006-2015'!A:A,'RB Stats'!D49+4)</f>
        <v>35</v>
      </c>
      <c r="AI49" s="6">
        <f>SUMIFS('Rushing Data 2006-2015'!S:S,'Rushing Data 2006-2015'!D:D,'RB Stats'!C49,'Rushing Data 2006-2015'!A:A,'RB Stats'!D49)</f>
        <v>272</v>
      </c>
      <c r="AJ49" s="6">
        <f>SUMIFS('Rushing Data 2006-2015'!S:S,'Rushing Data 2006-2015'!D:D,'RB Stats'!C49,'Rushing Data 2006-2015'!A:A,'RB Stats'!D49+1)</f>
        <v>297</v>
      </c>
      <c r="AK49" s="6">
        <f>SUMIFS('Rushing Data 2006-2015'!S:S,'Rushing Data 2006-2015'!D:D,'RB Stats'!C49,'Rushing Data 2006-2015'!A:A,'RB Stats'!D49+2)</f>
        <v>468</v>
      </c>
      <c r="AL49" s="6">
        <f>SUMIFS('Rushing Data 2006-2015'!S:S,'Rushing Data 2006-2015'!D:D,'RB Stats'!C49,'Rushing Data 2006-2015'!A:A,'RB Stats'!D49+3)</f>
        <v>9</v>
      </c>
      <c r="AM49" s="6">
        <f>SUMIFS('Rushing Data 2006-2015'!S:S,'Rushing Data 2006-2015'!D:D,'RB Stats'!C49,'Rushing Data 2006-2015'!A:A,'RB Stats'!D49+4)</f>
        <v>236</v>
      </c>
      <c r="AN49" s="6">
        <f>SUMIFS('Rushing Data 2006-2015'!U:U,'Rushing Data 2006-2015'!D:D,'RB Stats'!C49,'Rushing Data 2006-2015'!A:A,'RB Stats'!D49)</f>
        <v>1</v>
      </c>
      <c r="AO49" s="6">
        <f>SUMIFS('Rushing Data 2006-2015'!U:U,'Rushing Data 2006-2015'!D:D,'RB Stats'!C49,'Rushing Data 2006-2015'!A:A,'RB Stats'!D49+1)</f>
        <v>1</v>
      </c>
      <c r="AP49" s="6">
        <f>SUMIFS('Rushing Data 2006-2015'!U:U,'Rushing Data 2006-2015'!D:D,'RB Stats'!C49,'Rushing Data 2006-2015'!A:A,'RB Stats'!D49+2)</f>
        <v>3</v>
      </c>
      <c r="AQ49" s="6">
        <f>SUMIFS('Rushing Data 2006-2015'!U:U,'Rushing Data 2006-2015'!D:D,'RB Stats'!C49,'Rushing Data 2006-2015'!A:A,'RB Stats'!D70)</f>
        <v>0</v>
      </c>
      <c r="AR49" s="6">
        <f>SUMIFS('Rushing Data 2006-2015'!U:U,'Rushing Data 2006-2015'!D:D,'RB Stats'!C49,'Rushing Data 2006-2015'!A:A,'RB Stats'!D49+4)</f>
        <v>1</v>
      </c>
      <c r="AS49" s="6">
        <f t="shared" si="7"/>
        <v>64.900000000000006</v>
      </c>
      <c r="AT49" s="6">
        <f t="shared" si="8"/>
        <v>181.7</v>
      </c>
      <c r="AU49" s="6">
        <f t="shared" si="9"/>
        <v>235.5</v>
      </c>
      <c r="AV49" s="6">
        <f t="shared" si="10"/>
        <v>7.2000000000000011</v>
      </c>
      <c r="AW49" s="6">
        <f t="shared" si="11"/>
        <v>200.5</v>
      </c>
      <c r="AX49" s="6">
        <f t="shared" si="12"/>
        <v>689.8</v>
      </c>
      <c r="AY49" s="7">
        <f t="shared" si="13"/>
        <v>4536</v>
      </c>
      <c r="AZ49" s="7">
        <f t="shared" si="14"/>
        <v>784</v>
      </c>
      <c r="BA49" s="7">
        <f t="shared" si="15"/>
        <v>5.7857142857142856</v>
      </c>
      <c r="BB49" s="7">
        <f t="shared" si="16"/>
        <v>17</v>
      </c>
      <c r="BC49" s="7">
        <f t="shared" si="17"/>
        <v>15</v>
      </c>
      <c r="BD49" s="7">
        <f t="shared" si="18"/>
        <v>52.266666666666666</v>
      </c>
      <c r="BE49" s="7">
        <f t="shared" si="19"/>
        <v>152</v>
      </c>
      <c r="BF49" s="7">
        <f t="shared" si="20"/>
        <v>1282</v>
      </c>
      <c r="BG49" s="7">
        <f t="shared" si="21"/>
        <v>6</v>
      </c>
      <c r="BH49">
        <f t="shared" si="22"/>
        <v>0</v>
      </c>
      <c r="BI49">
        <f t="shared" si="23"/>
        <v>0</v>
      </c>
      <c r="BJ49">
        <f t="shared" si="24"/>
        <v>1</v>
      </c>
      <c r="BK49">
        <f t="shared" si="28"/>
        <v>0</v>
      </c>
      <c r="BL49">
        <f t="shared" si="29"/>
        <v>1</v>
      </c>
      <c r="BM49">
        <f t="shared" si="25"/>
        <v>2</v>
      </c>
      <c r="BN49" t="str">
        <f t="shared" si="26"/>
        <v>Starter</v>
      </c>
      <c r="BO49">
        <f t="shared" si="27"/>
        <v>1</v>
      </c>
    </row>
    <row r="50" spans="1:67" x14ac:dyDescent="0.25">
      <c r="A50" t="s">
        <v>392</v>
      </c>
      <c r="B50" t="s">
        <v>76</v>
      </c>
      <c r="C50" t="str">
        <f>INDEX('Draft Master List'!E:F,MATCH(A50,'Draft Master List'!E:E,0),2)</f>
        <v>892008</v>
      </c>
      <c r="D50">
        <f>INDEX('Draft Master List'!A:F,MATCH(A50,'Draft Master List'!E:E,0),1)</f>
        <v>2008</v>
      </c>
      <c r="E50" s="6">
        <f>SUMIFS('Rushing Data 2006-2015'!K:K,'Rushing Data 2006-2015'!D:D,'RB Stats'!C50,'Rushing Data 2006-2015'!A:A,'RB Stats'!D50)</f>
        <v>1282</v>
      </c>
      <c r="F50" s="6">
        <f>SUMIFS('Rushing Data 2006-2015'!K:K,'Rushing Data 2006-2015'!D:D,'RB Stats'!C50,'Rushing Data 2006-2015'!A:A,'RB Stats'!D50+1)</f>
        <v>437</v>
      </c>
      <c r="G50" s="6">
        <f>SUMIFS('Rushing Data 2006-2015'!K:K,'Rushing Data 2006-2015'!D:D,'RB Stats'!C50,'Rushing Data 2006-2015'!A:A,'RB Stats'!D50+2)</f>
        <v>93</v>
      </c>
      <c r="H50" s="6">
        <f>SUMIFS('Rushing Data 2006-2015'!K:K,'Rushing Data 2006-2015'!D:D,'RB Stats'!C50,'Rushing Data 2006-2015'!A:A,'RB Stats'!D50+3)</f>
        <v>84</v>
      </c>
      <c r="I50" s="6">
        <f>SUMIFS('Rushing Data 2006-2015'!K:K,'Rushing Data 2006-2015'!D:D,'RB Stats'!C50,'Rushing Data 2006-2015'!A:A,'RB Stats'!D50+4)</f>
        <v>0</v>
      </c>
      <c r="J50" s="6">
        <f>SUMIFS('Rushing Data 2006-2015'!J:J,'Rushing Data 2006-2015'!D:D,'RB Stats'!C50,'Rushing Data 2006-2015'!A:A,'RB Stats'!D50)</f>
        <v>268</v>
      </c>
      <c r="K50" s="6">
        <f>SUMIFS('Rushing Data 2006-2015'!J:J,'Rushing Data 2006-2015'!D:D,'RB Stats'!C50,'Rushing Data 2006-2015'!A:A,'RB Stats'!D50+1)</f>
        <v>131</v>
      </c>
      <c r="L50" s="6">
        <f>SUMIFS('Rushing Data 2006-2015'!J:J,'Rushing Data 2006-2015'!D:D,'RB Stats'!C50,'Rushing Data 2006-2015'!A:A,'RB Stats'!D50+2)</f>
        <v>19</v>
      </c>
      <c r="M50" s="6">
        <f>SUMIFS('Rushing Data 2006-2015'!J:J,'Rushing Data 2006-2015'!D:D,'RB Stats'!C50,'Rushing Data 2006-2015'!A:A,'RB Stats'!D50+3)</f>
        <v>24</v>
      </c>
      <c r="N50" s="6">
        <f>SUMIFS('Rushing Data 2006-2015'!J:J,'Rushing Data 2006-2015'!D:D,'RB Stats'!C50,'Rushing Data 2006-2015'!A:A,'RB Stats'!D50+4)</f>
        <v>0</v>
      </c>
      <c r="O50" s="7">
        <f t="shared" si="2"/>
        <v>4.7835820895522385</v>
      </c>
      <c r="P50" s="7">
        <f t="shared" si="3"/>
        <v>3.33587786259542</v>
      </c>
      <c r="Q50" s="7">
        <f t="shared" si="4"/>
        <v>4.8947368421052628</v>
      </c>
      <c r="R50" s="7">
        <f t="shared" si="5"/>
        <v>3.5</v>
      </c>
      <c r="S50" s="7" t="str">
        <f t="shared" si="6"/>
        <v/>
      </c>
      <c r="T50" s="6">
        <f>SUMIFS('Rushing Data 2006-2015'!L:L,'Rushing Data 2006-2015'!D:D,'RB Stats'!C50,'Rushing Data 2006-2015'!A:A,'RB Stats'!D50)</f>
        <v>9</v>
      </c>
      <c r="U50" s="6">
        <f>SUMIFS('Rushing Data 2006-2015'!L:L,'Rushing Data 2006-2015'!D:D,'RB Stats'!C50,'Rushing Data 2006-2015'!A:A,'RB Stats'!D50+1)</f>
        <v>3</v>
      </c>
      <c r="V50" s="6">
        <f>SUMIFS('Rushing Data 2006-2015'!L:L,'Rushing Data 2006-2015'!D:D,'RB Stats'!C50,'Rushing Data 2006-2015'!A:A,'RB Stats'!D50+2)</f>
        <v>0</v>
      </c>
      <c r="W50" s="6">
        <f>SUMIFS('Rushing Data 2006-2015'!L:L,'Rushing Data 2006-2015'!D:D,'RB Stats'!C50,'Rushing Data 2006-2015'!A:A,'RB Stats'!D50+3)</f>
        <v>1</v>
      </c>
      <c r="X50" s="6">
        <f>SUMIFS('Rushing Data 2006-2015'!L:L,'Rushing Data 2006-2015'!D:D,'RB Stats'!C50,'Rushing Data 2006-2015'!A:A,'RB Stats'!D50+4)</f>
        <v>0</v>
      </c>
      <c r="Y50" s="6">
        <f>SUMIFS('Rushing Data 2006-2015'!AB:AB,'Rushing Data 2006-2015'!D:D,'RB Stats'!C50,'Rushing Data 2006-2015'!A:A,'RB Stats'!D50)</f>
        <v>3</v>
      </c>
      <c r="Z50" s="6">
        <f>SUMIFS('Rushing Data 2006-2015'!AB:AB,'Rushing Data 2006-2015'!D:D,'RB Stats'!C50,'Rushing Data 2006-2015'!A:A,'RB Stats'!D50+1)</f>
        <v>7</v>
      </c>
      <c r="AA50" s="6">
        <f>SUMIFS('Rushing Data 2006-2015'!AB:AB,'Rushing Data 2006-2015'!D:D,'RB Stats'!C50,'Rushing Data 2006-2015'!A:A,'RB Stats'!D50+2)</f>
        <v>0</v>
      </c>
      <c r="AB50" s="6">
        <f>SUMIFS('Rushing Data 2006-2015'!AB:AB,'Rushing Data 2006-2015'!D:D,'RB Stats'!C50,'Rushing Data 2006-2015'!A:A,'RB Stats'!D50+3)</f>
        <v>0</v>
      </c>
      <c r="AC50" s="6">
        <f>SUMIFS('Rushing Data 2006-2015'!AB:AB,'Rushing Data 2006-2015'!D:D,'RB Stats'!C50,'Rushing Data 2006-2015'!A:A,'RB Stats'!D50+4)</f>
        <v>0</v>
      </c>
      <c r="AD50" s="6">
        <f>SUMIFS('Rushing Data 2006-2015'!R:R,'Rushing Data 2006-2015'!D:D,'RB Stats'!C50,'Rushing Data 2006-2015'!A:A,'RB Stats'!D50)</f>
        <v>50</v>
      </c>
      <c r="AE50" s="6">
        <f>SUMIFS('Rushing Data 2006-2015'!R:R,'Rushing Data 2006-2015'!D:D,'RB Stats'!C50,'Rushing Data 2006-2015'!A:A,'RB Stats'!D50+1)</f>
        <v>44</v>
      </c>
      <c r="AF50" s="6">
        <f>SUMIFS('Rushing Data 2006-2015'!R:R,'Rushing Data 2006-2015'!D:D,'RB Stats'!C50,'Rushing Data 2006-2015'!A:A,'RB Stats'!D50+2)</f>
        <v>3</v>
      </c>
      <c r="AG50" s="6">
        <f>SUMIFS('Rushing Data 2006-2015'!R:R,'Rushing Data 2006-2015'!D:D,'RB Stats'!C50,'Rushing Data 2006-2015'!A:A,'RB Stats'!D50+3)</f>
        <v>3</v>
      </c>
      <c r="AH50" s="6">
        <f>SUMIFS('Rushing Data 2006-2015'!R:R,'Rushing Data 2006-2015'!D:D,'RB Stats'!C50,'Rushing Data 2006-2015'!A:A,'RB Stats'!D50+4)</f>
        <v>0</v>
      </c>
      <c r="AI50" s="6">
        <f>SUMIFS('Rushing Data 2006-2015'!S:S,'Rushing Data 2006-2015'!D:D,'RB Stats'!C50,'Rushing Data 2006-2015'!A:A,'RB Stats'!D50)</f>
        <v>377</v>
      </c>
      <c r="AJ50" s="6">
        <f>SUMIFS('Rushing Data 2006-2015'!S:S,'Rushing Data 2006-2015'!D:D,'RB Stats'!C50,'Rushing Data 2006-2015'!A:A,'RB Stats'!D50+1)</f>
        <v>417</v>
      </c>
      <c r="AK50" s="6">
        <f>SUMIFS('Rushing Data 2006-2015'!S:S,'Rushing Data 2006-2015'!D:D,'RB Stats'!C50,'Rushing Data 2006-2015'!A:A,'RB Stats'!D50+2)</f>
        <v>11</v>
      </c>
      <c r="AL50" s="6">
        <f>SUMIFS('Rushing Data 2006-2015'!S:S,'Rushing Data 2006-2015'!D:D,'RB Stats'!C50,'Rushing Data 2006-2015'!A:A,'RB Stats'!D50+3)</f>
        <v>3</v>
      </c>
      <c r="AM50" s="6">
        <f>SUMIFS('Rushing Data 2006-2015'!S:S,'Rushing Data 2006-2015'!D:D,'RB Stats'!C50,'Rushing Data 2006-2015'!A:A,'RB Stats'!D50+4)</f>
        <v>0</v>
      </c>
      <c r="AN50" s="6">
        <f>SUMIFS('Rushing Data 2006-2015'!U:U,'Rushing Data 2006-2015'!D:D,'RB Stats'!C50,'Rushing Data 2006-2015'!A:A,'RB Stats'!D50)</f>
        <v>1</v>
      </c>
      <c r="AO50" s="6">
        <f>SUMIFS('Rushing Data 2006-2015'!U:U,'Rushing Data 2006-2015'!D:D,'RB Stats'!C50,'Rushing Data 2006-2015'!A:A,'RB Stats'!D50+1)</f>
        <v>4</v>
      </c>
      <c r="AP50" s="6">
        <f>SUMIFS('Rushing Data 2006-2015'!U:U,'Rushing Data 2006-2015'!D:D,'RB Stats'!C50,'Rushing Data 2006-2015'!A:A,'RB Stats'!D50+2)</f>
        <v>0</v>
      </c>
      <c r="AQ50" s="6">
        <f>SUMIFS('Rushing Data 2006-2015'!U:U,'Rushing Data 2006-2015'!D:D,'RB Stats'!C50,'Rushing Data 2006-2015'!A:A,'RB Stats'!D71)</f>
        <v>0</v>
      </c>
      <c r="AR50" s="6">
        <f>SUMIFS('Rushing Data 2006-2015'!U:U,'Rushing Data 2006-2015'!D:D,'RB Stats'!C50,'Rushing Data 2006-2015'!A:A,'RB Stats'!D50+4)</f>
        <v>0</v>
      </c>
      <c r="AS50" s="6">
        <f t="shared" si="7"/>
        <v>219.89999999999998</v>
      </c>
      <c r="AT50" s="6">
        <f t="shared" si="8"/>
        <v>113.4</v>
      </c>
      <c r="AU50" s="6">
        <f t="shared" si="9"/>
        <v>10.4</v>
      </c>
      <c r="AV50" s="6">
        <f t="shared" si="10"/>
        <v>14.700000000000001</v>
      </c>
      <c r="AW50" s="6">
        <f t="shared" si="11"/>
        <v>0</v>
      </c>
      <c r="AX50" s="6">
        <f t="shared" si="12"/>
        <v>358.39999999999992</v>
      </c>
      <c r="AY50" s="7">
        <f t="shared" si="13"/>
        <v>1896</v>
      </c>
      <c r="AZ50" s="7">
        <f t="shared" si="14"/>
        <v>442</v>
      </c>
      <c r="BA50" s="7">
        <f t="shared" si="15"/>
        <v>4.2895927601809953</v>
      </c>
      <c r="BB50" s="7">
        <f t="shared" si="16"/>
        <v>13</v>
      </c>
      <c r="BC50" s="7">
        <f t="shared" si="17"/>
        <v>10</v>
      </c>
      <c r="BD50" s="7">
        <f t="shared" si="18"/>
        <v>44.2</v>
      </c>
      <c r="BE50" s="7">
        <f t="shared" si="19"/>
        <v>100</v>
      </c>
      <c r="BF50" s="7">
        <f t="shared" si="20"/>
        <v>808</v>
      </c>
      <c r="BG50" s="7">
        <f t="shared" si="21"/>
        <v>5</v>
      </c>
      <c r="BH50">
        <f t="shared" si="22"/>
        <v>1</v>
      </c>
      <c r="BI50">
        <f t="shared" si="23"/>
        <v>0</v>
      </c>
      <c r="BJ50">
        <f t="shared" si="24"/>
        <v>0</v>
      </c>
      <c r="BK50">
        <f t="shared" si="28"/>
        <v>0</v>
      </c>
      <c r="BL50">
        <f t="shared" si="29"/>
        <v>0</v>
      </c>
      <c r="BM50">
        <f t="shared" si="25"/>
        <v>1</v>
      </c>
      <c r="BN50" t="str">
        <f t="shared" si="26"/>
        <v>Backup</v>
      </c>
      <c r="BO50">
        <f t="shared" si="27"/>
        <v>1</v>
      </c>
    </row>
    <row r="51" spans="1:67" x14ac:dyDescent="0.25">
      <c r="A51" t="s">
        <v>398</v>
      </c>
      <c r="B51" t="s">
        <v>76</v>
      </c>
      <c r="C51" t="str">
        <f>INDEX('Draft Master List'!E:F,MATCH(A51,'Draft Master List'!E:E,0),2)</f>
        <v>1222008</v>
      </c>
      <c r="D51">
        <f>INDEX('Draft Master List'!A:F,MATCH(A51,'Draft Master List'!E:E,0),1)</f>
        <v>2008</v>
      </c>
      <c r="E51" s="6">
        <f>SUMIFS('Rushing Data 2006-2015'!K:K,'Rushing Data 2006-2015'!D:D,'RB Stats'!C51,'Rushing Data 2006-2015'!A:A,'RB Stats'!D51)</f>
        <v>472</v>
      </c>
      <c r="F51" s="6">
        <f>SUMIFS('Rushing Data 2006-2015'!K:K,'Rushing Data 2006-2015'!D:D,'RB Stats'!C51,'Rushing Data 2006-2015'!A:A,'RB Stats'!D51+1)</f>
        <v>349</v>
      </c>
      <c r="G51" s="6">
        <f>SUMIFS('Rushing Data 2006-2015'!K:K,'Rushing Data 2006-2015'!D:D,'RB Stats'!C51,'Rushing Data 2006-2015'!A:A,'RB Stats'!D51+2)</f>
        <v>243</v>
      </c>
      <c r="H51" s="6">
        <f>SUMIFS('Rushing Data 2006-2015'!K:K,'Rushing Data 2006-2015'!D:D,'RB Stats'!C51,'Rushing Data 2006-2015'!A:A,'RB Stats'!D51+3)</f>
        <v>152</v>
      </c>
      <c r="I51" s="6">
        <f>SUMIFS('Rushing Data 2006-2015'!K:K,'Rushing Data 2006-2015'!D:D,'RB Stats'!C51,'Rushing Data 2006-2015'!A:A,'RB Stats'!D51+4)</f>
        <v>193</v>
      </c>
      <c r="J51" s="6">
        <f>SUMIFS('Rushing Data 2006-2015'!J:J,'Rushing Data 2006-2015'!D:D,'RB Stats'!C51,'Rushing Data 2006-2015'!A:A,'RB Stats'!D51)</f>
        <v>92</v>
      </c>
      <c r="K51" s="6">
        <f>SUMIFS('Rushing Data 2006-2015'!J:J,'Rushing Data 2006-2015'!D:D,'RB Stats'!C51,'Rushing Data 2006-2015'!A:A,'RB Stats'!D51+1)</f>
        <v>64</v>
      </c>
      <c r="L51" s="6">
        <f>SUMIFS('Rushing Data 2006-2015'!J:J,'Rushing Data 2006-2015'!D:D,'RB Stats'!C51,'Rushing Data 2006-2015'!A:A,'RB Stats'!D51+2)</f>
        <v>66</v>
      </c>
      <c r="M51" s="6">
        <f>SUMIFS('Rushing Data 2006-2015'!J:J,'Rushing Data 2006-2015'!D:D,'RB Stats'!C51,'Rushing Data 2006-2015'!A:A,'RB Stats'!D51+3)</f>
        <v>57</v>
      </c>
      <c r="N51" s="6">
        <f>SUMIFS('Rushing Data 2006-2015'!J:J,'Rushing Data 2006-2015'!D:D,'RB Stats'!C51,'Rushing Data 2006-2015'!A:A,'RB Stats'!D51+4)</f>
        <v>47</v>
      </c>
      <c r="O51" s="7">
        <f t="shared" si="2"/>
        <v>5.1304347826086953</v>
      </c>
      <c r="P51" s="7">
        <f t="shared" si="3"/>
        <v>5.453125</v>
      </c>
      <c r="Q51" s="7">
        <f t="shared" si="4"/>
        <v>3.6818181818181817</v>
      </c>
      <c r="R51" s="7">
        <f t="shared" si="5"/>
        <v>2.6666666666666665</v>
      </c>
      <c r="S51" s="7">
        <f t="shared" si="6"/>
        <v>4.1063829787234045</v>
      </c>
      <c r="T51" s="6">
        <f>SUMIFS('Rushing Data 2006-2015'!L:L,'Rushing Data 2006-2015'!D:D,'RB Stats'!C51,'Rushing Data 2006-2015'!A:A,'RB Stats'!D51)</f>
        <v>2</v>
      </c>
      <c r="U51" s="6">
        <f>SUMIFS('Rushing Data 2006-2015'!L:L,'Rushing Data 2006-2015'!D:D,'RB Stats'!C51,'Rushing Data 2006-2015'!A:A,'RB Stats'!D51+1)</f>
        <v>3</v>
      </c>
      <c r="V51" s="6">
        <f>SUMIFS('Rushing Data 2006-2015'!L:L,'Rushing Data 2006-2015'!D:D,'RB Stats'!C51,'Rushing Data 2006-2015'!A:A,'RB Stats'!D51+2)</f>
        <v>3</v>
      </c>
      <c r="W51" s="6">
        <f>SUMIFS('Rushing Data 2006-2015'!L:L,'Rushing Data 2006-2015'!D:D,'RB Stats'!C51,'Rushing Data 2006-2015'!A:A,'RB Stats'!D51+3)</f>
        <v>1</v>
      </c>
      <c r="X51" s="6">
        <f>SUMIFS('Rushing Data 2006-2015'!L:L,'Rushing Data 2006-2015'!D:D,'RB Stats'!C51,'Rushing Data 2006-2015'!A:A,'RB Stats'!D51+4)</f>
        <v>1</v>
      </c>
      <c r="Y51" s="6">
        <f>SUMIFS('Rushing Data 2006-2015'!AB:AB,'Rushing Data 2006-2015'!D:D,'RB Stats'!C51,'Rushing Data 2006-2015'!A:A,'RB Stats'!D51)</f>
        <v>0</v>
      </c>
      <c r="Z51" s="6">
        <f>SUMIFS('Rushing Data 2006-2015'!AB:AB,'Rushing Data 2006-2015'!D:D,'RB Stats'!C51,'Rushing Data 2006-2015'!A:A,'RB Stats'!D51+1)</f>
        <v>0</v>
      </c>
      <c r="AA51" s="6">
        <f>SUMIFS('Rushing Data 2006-2015'!AB:AB,'Rushing Data 2006-2015'!D:D,'RB Stats'!C51,'Rushing Data 2006-2015'!A:A,'RB Stats'!D51+2)</f>
        <v>1</v>
      </c>
      <c r="AB51" s="6">
        <f>SUMIFS('Rushing Data 2006-2015'!AB:AB,'Rushing Data 2006-2015'!D:D,'RB Stats'!C51,'Rushing Data 2006-2015'!A:A,'RB Stats'!D51+3)</f>
        <v>6</v>
      </c>
      <c r="AC51" s="6">
        <f>SUMIFS('Rushing Data 2006-2015'!AB:AB,'Rushing Data 2006-2015'!D:D,'RB Stats'!C51,'Rushing Data 2006-2015'!A:A,'RB Stats'!D51+4)</f>
        <v>0</v>
      </c>
      <c r="AD51" s="6">
        <f>SUMIFS('Rushing Data 2006-2015'!R:R,'Rushing Data 2006-2015'!D:D,'RB Stats'!C51,'Rushing Data 2006-2015'!A:A,'RB Stats'!D51)</f>
        <v>21</v>
      </c>
      <c r="AE51" s="6">
        <f>SUMIFS('Rushing Data 2006-2015'!R:R,'Rushing Data 2006-2015'!D:D,'RB Stats'!C51,'Rushing Data 2006-2015'!A:A,'RB Stats'!D51+1)</f>
        <v>15</v>
      </c>
      <c r="AF51" s="6">
        <f>SUMIFS('Rushing Data 2006-2015'!R:R,'Rushing Data 2006-2015'!D:D,'RB Stats'!C51,'Rushing Data 2006-2015'!A:A,'RB Stats'!D51+2)</f>
        <v>17</v>
      </c>
      <c r="AG51" s="6">
        <f>SUMIFS('Rushing Data 2006-2015'!R:R,'Rushing Data 2006-2015'!D:D,'RB Stats'!C51,'Rushing Data 2006-2015'!A:A,'RB Stats'!D51+3)</f>
        <v>19</v>
      </c>
      <c r="AH51" s="6">
        <f>SUMIFS('Rushing Data 2006-2015'!R:R,'Rushing Data 2006-2015'!D:D,'RB Stats'!C51,'Rushing Data 2006-2015'!A:A,'RB Stats'!D51+4)</f>
        <v>4</v>
      </c>
      <c r="AI51" s="6">
        <f>SUMIFS('Rushing Data 2006-2015'!S:S,'Rushing Data 2006-2015'!D:D,'RB Stats'!C51,'Rushing Data 2006-2015'!A:A,'RB Stats'!D51)</f>
        <v>185</v>
      </c>
      <c r="AJ51" s="6">
        <f>SUMIFS('Rushing Data 2006-2015'!S:S,'Rushing Data 2006-2015'!D:D,'RB Stats'!C51,'Rushing Data 2006-2015'!A:A,'RB Stats'!D51+1)</f>
        <v>132</v>
      </c>
      <c r="AK51" s="6">
        <f>SUMIFS('Rushing Data 2006-2015'!S:S,'Rushing Data 2006-2015'!D:D,'RB Stats'!C51,'Rushing Data 2006-2015'!A:A,'RB Stats'!D51+2)</f>
        <v>109</v>
      </c>
      <c r="AL51" s="6">
        <f>SUMIFS('Rushing Data 2006-2015'!S:S,'Rushing Data 2006-2015'!D:D,'RB Stats'!C51,'Rushing Data 2006-2015'!A:A,'RB Stats'!D51+3)</f>
        <v>124</v>
      </c>
      <c r="AM51" s="6">
        <f>SUMIFS('Rushing Data 2006-2015'!S:S,'Rushing Data 2006-2015'!D:D,'RB Stats'!C51,'Rushing Data 2006-2015'!A:A,'RB Stats'!D51+4)</f>
        <v>9</v>
      </c>
      <c r="AN51" s="6">
        <f>SUMIFS('Rushing Data 2006-2015'!U:U,'Rushing Data 2006-2015'!D:D,'RB Stats'!C51,'Rushing Data 2006-2015'!A:A,'RB Stats'!D51)</f>
        <v>0</v>
      </c>
      <c r="AO51" s="6">
        <f>SUMIFS('Rushing Data 2006-2015'!U:U,'Rushing Data 2006-2015'!D:D,'RB Stats'!C51,'Rushing Data 2006-2015'!A:A,'RB Stats'!D51+1)</f>
        <v>0</v>
      </c>
      <c r="AP51" s="6">
        <f>SUMIFS('Rushing Data 2006-2015'!U:U,'Rushing Data 2006-2015'!D:D,'RB Stats'!C51,'Rushing Data 2006-2015'!A:A,'RB Stats'!D51+2)</f>
        <v>0</v>
      </c>
      <c r="AQ51" s="6">
        <f>SUMIFS('Rushing Data 2006-2015'!U:U,'Rushing Data 2006-2015'!D:D,'RB Stats'!C51,'Rushing Data 2006-2015'!A:A,'RB Stats'!D72)</f>
        <v>0</v>
      </c>
      <c r="AR51" s="6">
        <f>SUMIFS('Rushing Data 2006-2015'!U:U,'Rushing Data 2006-2015'!D:D,'RB Stats'!C51,'Rushing Data 2006-2015'!A:A,'RB Stats'!D51+4)</f>
        <v>0</v>
      </c>
      <c r="AS51" s="6">
        <f t="shared" si="7"/>
        <v>77.7</v>
      </c>
      <c r="AT51" s="6">
        <f t="shared" si="8"/>
        <v>66.099999999999994</v>
      </c>
      <c r="AU51" s="6">
        <f t="shared" si="9"/>
        <v>51.199999999999996</v>
      </c>
      <c r="AV51" s="6">
        <f t="shared" si="10"/>
        <v>21.6</v>
      </c>
      <c r="AW51" s="6">
        <f t="shared" si="11"/>
        <v>26.2</v>
      </c>
      <c r="AX51" s="6">
        <f t="shared" si="12"/>
        <v>242.79999999999998</v>
      </c>
      <c r="AY51" s="7">
        <f t="shared" si="13"/>
        <v>1409</v>
      </c>
      <c r="AZ51" s="7">
        <f t="shared" si="14"/>
        <v>326</v>
      </c>
      <c r="BA51" s="7">
        <f t="shared" si="15"/>
        <v>4.3220858895705518</v>
      </c>
      <c r="BB51" s="7">
        <f t="shared" si="16"/>
        <v>10</v>
      </c>
      <c r="BC51" s="7">
        <f t="shared" si="17"/>
        <v>7</v>
      </c>
      <c r="BD51" s="7">
        <f t="shared" si="18"/>
        <v>46.571428571428569</v>
      </c>
      <c r="BE51" s="7">
        <f t="shared" si="19"/>
        <v>76</v>
      </c>
      <c r="BF51" s="7">
        <f t="shared" si="20"/>
        <v>559</v>
      </c>
      <c r="BG51" s="7">
        <f t="shared" si="21"/>
        <v>0</v>
      </c>
      <c r="BH51">
        <f t="shared" si="22"/>
        <v>0</v>
      </c>
      <c r="BI51">
        <f t="shared" si="23"/>
        <v>0</v>
      </c>
      <c r="BJ51">
        <f t="shared" si="24"/>
        <v>0</v>
      </c>
      <c r="BK51">
        <f t="shared" si="28"/>
        <v>0</v>
      </c>
      <c r="BL51">
        <f t="shared" si="29"/>
        <v>0</v>
      </c>
      <c r="BM51">
        <f t="shared" si="25"/>
        <v>0</v>
      </c>
      <c r="BN51" t="str">
        <f t="shared" si="26"/>
        <v>Bust</v>
      </c>
      <c r="BO51">
        <f t="shared" si="27"/>
        <v>0</v>
      </c>
    </row>
    <row r="52" spans="1:67" x14ac:dyDescent="0.25">
      <c r="A52" t="s">
        <v>404</v>
      </c>
      <c r="B52" t="s">
        <v>76</v>
      </c>
      <c r="C52" t="str">
        <f>INDEX('Draft Master List'!E:F,MATCH(A52,'Draft Master List'!E:E,0),2)</f>
        <v>1392008</v>
      </c>
      <c r="D52">
        <f>INDEX('Draft Master List'!A:F,MATCH(A52,'Draft Master List'!E:E,0),1)</f>
        <v>2008</v>
      </c>
      <c r="E52" s="6">
        <f>SUMIFS('Rushing Data 2006-2015'!K:K,'Rushing Data 2006-2015'!D:D,'RB Stats'!C52,'Rushing Data 2006-2015'!A:A,'RB Stats'!D52)</f>
        <v>69</v>
      </c>
      <c r="F52" s="6">
        <f>SUMIFS('Rushing Data 2006-2015'!K:K,'Rushing Data 2006-2015'!D:D,'RB Stats'!C52,'Rushing Data 2006-2015'!A:A,'RB Stats'!D52+1)</f>
        <v>0</v>
      </c>
      <c r="G52" s="6">
        <f>SUMIFS('Rushing Data 2006-2015'!K:K,'Rushing Data 2006-2015'!D:D,'RB Stats'!C52,'Rushing Data 2006-2015'!A:A,'RB Stats'!D52+2)</f>
        <v>742</v>
      </c>
      <c r="H52" s="6">
        <f>SUMIFS('Rushing Data 2006-2015'!K:K,'Rushing Data 2006-2015'!D:D,'RB Stats'!C52,'Rushing Data 2006-2015'!A:A,'RB Stats'!D52+3)</f>
        <v>200</v>
      </c>
      <c r="I52" s="6">
        <f>SUMIFS('Rushing Data 2006-2015'!K:K,'Rushing Data 2006-2015'!D:D,'RB Stats'!C52,'Rushing Data 2006-2015'!A:A,'RB Stats'!D52+4)</f>
        <v>0</v>
      </c>
      <c r="J52" s="6">
        <f>SUMIFS('Rushing Data 2006-2015'!J:J,'Rushing Data 2006-2015'!D:D,'RB Stats'!C52,'Rushing Data 2006-2015'!A:A,'RB Stats'!D52)</f>
        <v>15</v>
      </c>
      <c r="K52" s="6">
        <f>SUMIFS('Rushing Data 2006-2015'!J:J,'Rushing Data 2006-2015'!D:D,'RB Stats'!C52,'Rushing Data 2006-2015'!A:A,'RB Stats'!D52+1)</f>
        <v>0</v>
      </c>
      <c r="L52" s="6">
        <f>SUMIFS('Rushing Data 2006-2015'!J:J,'Rushing Data 2006-2015'!D:D,'RB Stats'!C52,'Rushing Data 2006-2015'!A:A,'RB Stats'!D52+2)</f>
        <v>164</v>
      </c>
      <c r="M52" s="6">
        <f>SUMIFS('Rushing Data 2006-2015'!J:J,'Rushing Data 2006-2015'!D:D,'RB Stats'!C52,'Rushing Data 2006-2015'!A:A,'RB Stats'!D52+3)</f>
        <v>59</v>
      </c>
      <c r="N52" s="6">
        <f>SUMIFS('Rushing Data 2006-2015'!J:J,'Rushing Data 2006-2015'!D:D,'RB Stats'!C52,'Rushing Data 2006-2015'!A:A,'RB Stats'!D52+4)</f>
        <v>0</v>
      </c>
      <c r="O52" s="7">
        <f t="shared" si="2"/>
        <v>4.5999999999999996</v>
      </c>
      <c r="P52" s="7" t="str">
        <f t="shared" si="3"/>
        <v/>
      </c>
      <c r="Q52" s="7">
        <f t="shared" si="4"/>
        <v>4.524390243902439</v>
      </c>
      <c r="R52" s="7">
        <f t="shared" si="5"/>
        <v>3.3898305084745761</v>
      </c>
      <c r="S52" s="7" t="str">
        <f t="shared" si="6"/>
        <v/>
      </c>
      <c r="T52" s="6">
        <f>SUMIFS('Rushing Data 2006-2015'!L:L,'Rushing Data 2006-2015'!D:D,'RB Stats'!C52,'Rushing Data 2006-2015'!A:A,'RB Stats'!D52)</f>
        <v>1</v>
      </c>
      <c r="U52" s="6">
        <f>SUMIFS('Rushing Data 2006-2015'!L:L,'Rushing Data 2006-2015'!D:D,'RB Stats'!C52,'Rushing Data 2006-2015'!A:A,'RB Stats'!D52+1)</f>
        <v>0</v>
      </c>
      <c r="V52" s="6">
        <f>SUMIFS('Rushing Data 2006-2015'!L:L,'Rushing Data 2006-2015'!D:D,'RB Stats'!C52,'Rushing Data 2006-2015'!A:A,'RB Stats'!D52+2)</f>
        <v>4</v>
      </c>
      <c r="W52" s="6">
        <f>SUMIFS('Rushing Data 2006-2015'!L:L,'Rushing Data 2006-2015'!D:D,'RB Stats'!C52,'Rushing Data 2006-2015'!A:A,'RB Stats'!D52+3)</f>
        <v>1</v>
      </c>
      <c r="X52" s="6">
        <f>SUMIFS('Rushing Data 2006-2015'!L:L,'Rushing Data 2006-2015'!D:D,'RB Stats'!C52,'Rushing Data 2006-2015'!A:A,'RB Stats'!D52+4)</f>
        <v>0</v>
      </c>
      <c r="Y52" s="6">
        <f>SUMIFS('Rushing Data 2006-2015'!AB:AB,'Rushing Data 2006-2015'!D:D,'RB Stats'!C52,'Rushing Data 2006-2015'!A:A,'RB Stats'!D52)</f>
        <v>0</v>
      </c>
      <c r="Z52" s="6">
        <f>SUMIFS('Rushing Data 2006-2015'!AB:AB,'Rushing Data 2006-2015'!D:D,'RB Stats'!C52,'Rushing Data 2006-2015'!A:A,'RB Stats'!D52+1)</f>
        <v>0</v>
      </c>
      <c r="AA52" s="6">
        <f>SUMIFS('Rushing Data 2006-2015'!AB:AB,'Rushing Data 2006-2015'!D:D,'RB Stats'!C52,'Rushing Data 2006-2015'!A:A,'RB Stats'!D52+2)</f>
        <v>2</v>
      </c>
      <c r="AB52" s="6">
        <f>SUMIFS('Rushing Data 2006-2015'!AB:AB,'Rushing Data 2006-2015'!D:D,'RB Stats'!C52,'Rushing Data 2006-2015'!A:A,'RB Stats'!D52+3)</f>
        <v>1</v>
      </c>
      <c r="AC52" s="6">
        <f>SUMIFS('Rushing Data 2006-2015'!AB:AB,'Rushing Data 2006-2015'!D:D,'RB Stats'!C52,'Rushing Data 2006-2015'!A:A,'RB Stats'!D52+4)</f>
        <v>0</v>
      </c>
      <c r="AD52" s="6">
        <f>SUMIFS('Rushing Data 2006-2015'!R:R,'Rushing Data 2006-2015'!D:D,'RB Stats'!C52,'Rushing Data 2006-2015'!A:A,'RB Stats'!D52)</f>
        <v>0</v>
      </c>
      <c r="AE52" s="6">
        <f>SUMIFS('Rushing Data 2006-2015'!R:R,'Rushing Data 2006-2015'!D:D,'RB Stats'!C52,'Rushing Data 2006-2015'!A:A,'RB Stats'!D52+1)</f>
        <v>0</v>
      </c>
      <c r="AF52" s="6">
        <f>SUMIFS('Rushing Data 2006-2015'!R:R,'Rushing Data 2006-2015'!D:D,'RB Stats'!C52,'Rushing Data 2006-2015'!A:A,'RB Stats'!D52+2)</f>
        <v>18</v>
      </c>
      <c r="AG52" s="6">
        <f>SUMIFS('Rushing Data 2006-2015'!R:R,'Rushing Data 2006-2015'!D:D,'RB Stats'!C52,'Rushing Data 2006-2015'!A:A,'RB Stats'!D52+3)</f>
        <v>6</v>
      </c>
      <c r="AH52" s="6">
        <f>SUMIFS('Rushing Data 2006-2015'!R:R,'Rushing Data 2006-2015'!D:D,'RB Stats'!C52,'Rushing Data 2006-2015'!A:A,'RB Stats'!D52+4)</f>
        <v>0</v>
      </c>
      <c r="AI52" s="6">
        <f>SUMIFS('Rushing Data 2006-2015'!S:S,'Rushing Data 2006-2015'!D:D,'RB Stats'!C52,'Rushing Data 2006-2015'!A:A,'RB Stats'!D52)</f>
        <v>0</v>
      </c>
      <c r="AJ52" s="6">
        <f>SUMIFS('Rushing Data 2006-2015'!S:S,'Rushing Data 2006-2015'!D:D,'RB Stats'!C52,'Rushing Data 2006-2015'!A:A,'RB Stats'!D52+1)</f>
        <v>0</v>
      </c>
      <c r="AK52" s="6">
        <f>SUMIFS('Rushing Data 2006-2015'!S:S,'Rushing Data 2006-2015'!D:D,'RB Stats'!C52,'Rushing Data 2006-2015'!A:A,'RB Stats'!D52+2)</f>
        <v>125</v>
      </c>
      <c r="AL52" s="6">
        <f>SUMIFS('Rushing Data 2006-2015'!S:S,'Rushing Data 2006-2015'!D:D,'RB Stats'!C52,'Rushing Data 2006-2015'!A:A,'RB Stats'!D52+3)</f>
        <v>23</v>
      </c>
      <c r="AM52" s="6">
        <f>SUMIFS('Rushing Data 2006-2015'!S:S,'Rushing Data 2006-2015'!D:D,'RB Stats'!C52,'Rushing Data 2006-2015'!A:A,'RB Stats'!D52+4)</f>
        <v>0</v>
      </c>
      <c r="AN52" s="6">
        <f>SUMIFS('Rushing Data 2006-2015'!U:U,'Rushing Data 2006-2015'!D:D,'RB Stats'!C52,'Rushing Data 2006-2015'!A:A,'RB Stats'!D52)</f>
        <v>0</v>
      </c>
      <c r="AO52" s="6">
        <f>SUMIFS('Rushing Data 2006-2015'!U:U,'Rushing Data 2006-2015'!D:D,'RB Stats'!C52,'Rushing Data 2006-2015'!A:A,'RB Stats'!D52+1)</f>
        <v>0</v>
      </c>
      <c r="AP52" s="6">
        <f>SUMIFS('Rushing Data 2006-2015'!U:U,'Rushing Data 2006-2015'!D:D,'RB Stats'!C52,'Rushing Data 2006-2015'!A:A,'RB Stats'!D52+2)</f>
        <v>2</v>
      </c>
      <c r="AQ52" s="6">
        <f>SUMIFS('Rushing Data 2006-2015'!U:U,'Rushing Data 2006-2015'!D:D,'RB Stats'!C52,'Rushing Data 2006-2015'!A:A,'RB Stats'!D73)</f>
        <v>0</v>
      </c>
      <c r="AR52" s="6">
        <f>SUMIFS('Rushing Data 2006-2015'!U:U,'Rushing Data 2006-2015'!D:D,'RB Stats'!C52,'Rushing Data 2006-2015'!A:A,'RB Stats'!D52+4)</f>
        <v>0</v>
      </c>
      <c r="AS52" s="6">
        <f t="shared" si="7"/>
        <v>12.9</v>
      </c>
      <c r="AT52" s="6">
        <f t="shared" si="8"/>
        <v>0</v>
      </c>
      <c r="AU52" s="6">
        <f t="shared" si="9"/>
        <v>118.7</v>
      </c>
      <c r="AV52" s="6">
        <f t="shared" si="10"/>
        <v>26.3</v>
      </c>
      <c r="AW52" s="6">
        <f t="shared" si="11"/>
        <v>0</v>
      </c>
      <c r="AX52" s="6">
        <f t="shared" si="12"/>
        <v>157.9</v>
      </c>
      <c r="AY52" s="7">
        <f t="shared" si="13"/>
        <v>1011</v>
      </c>
      <c r="AZ52" s="7">
        <f t="shared" si="14"/>
        <v>238</v>
      </c>
      <c r="BA52" s="7">
        <f t="shared" si="15"/>
        <v>4.2478991596638656</v>
      </c>
      <c r="BB52" s="7">
        <f t="shared" si="16"/>
        <v>6</v>
      </c>
      <c r="BC52" s="7">
        <f t="shared" si="17"/>
        <v>3</v>
      </c>
      <c r="BD52" s="7">
        <f t="shared" si="18"/>
        <v>79.333333333333329</v>
      </c>
      <c r="BE52" s="7">
        <f t="shared" si="19"/>
        <v>24</v>
      </c>
      <c r="BF52" s="7">
        <f t="shared" si="20"/>
        <v>148</v>
      </c>
      <c r="BG52" s="7">
        <f t="shared" si="21"/>
        <v>2</v>
      </c>
      <c r="BH52">
        <f t="shared" si="22"/>
        <v>0</v>
      </c>
      <c r="BI52">
        <f t="shared" si="23"/>
        <v>0</v>
      </c>
      <c r="BJ52">
        <f t="shared" si="24"/>
        <v>0</v>
      </c>
      <c r="BK52">
        <f t="shared" si="28"/>
        <v>0</v>
      </c>
      <c r="BL52">
        <f t="shared" si="29"/>
        <v>0</v>
      </c>
      <c r="BM52">
        <f t="shared" si="25"/>
        <v>0</v>
      </c>
      <c r="BN52" t="str">
        <f t="shared" si="26"/>
        <v>Bust</v>
      </c>
      <c r="BO52">
        <f t="shared" si="27"/>
        <v>0</v>
      </c>
    </row>
    <row r="53" spans="1:67" x14ac:dyDescent="0.25">
      <c r="A53" t="s">
        <v>102</v>
      </c>
      <c r="B53" t="s">
        <v>212</v>
      </c>
      <c r="C53" t="str">
        <f>INDEX('Draft Master List'!E:F,MATCH(A53,'Draft Master List'!E:E,0),2)</f>
        <v>1462008</v>
      </c>
      <c r="D53">
        <f>INDEX('Draft Master List'!A:F,MATCH(A53,'Draft Master List'!E:E,0),1)</f>
        <v>2008</v>
      </c>
      <c r="E53" s="6">
        <f>SUMIFS('Rushing Data 2006-2015'!K:K,'Rushing Data 2006-2015'!D:D,'RB Stats'!C53,'Rushing Data 2006-2015'!A:A,'RB Stats'!D53)</f>
        <v>4</v>
      </c>
      <c r="F53" s="6">
        <f>SUMIFS('Rushing Data 2006-2015'!K:K,'Rushing Data 2006-2015'!D:D,'RB Stats'!C53,'Rushing Data 2006-2015'!A:A,'RB Stats'!D53+1)</f>
        <v>46</v>
      </c>
      <c r="G53" s="6">
        <f>SUMIFS('Rushing Data 2006-2015'!K:K,'Rushing Data 2006-2015'!D:D,'RB Stats'!C53,'Rushing Data 2006-2015'!A:A,'RB Stats'!D53+2)</f>
        <v>76</v>
      </c>
      <c r="H53" s="6">
        <f>SUMIFS('Rushing Data 2006-2015'!K:K,'Rushing Data 2006-2015'!D:D,'RB Stats'!C53,'Rushing Data 2006-2015'!A:A,'RB Stats'!D53+3)</f>
        <v>10</v>
      </c>
      <c r="I53" s="6">
        <f>SUMIFS('Rushing Data 2006-2015'!K:K,'Rushing Data 2006-2015'!D:D,'RB Stats'!C53,'Rushing Data 2006-2015'!A:A,'RB Stats'!D53+4)</f>
        <v>0</v>
      </c>
      <c r="J53" s="6">
        <f>SUMIFS('Rushing Data 2006-2015'!J:J,'Rushing Data 2006-2015'!D:D,'RB Stats'!C53,'Rushing Data 2006-2015'!A:A,'RB Stats'!D53)</f>
        <v>2</v>
      </c>
      <c r="K53" s="6">
        <f>SUMIFS('Rushing Data 2006-2015'!J:J,'Rushing Data 2006-2015'!D:D,'RB Stats'!C53,'Rushing Data 2006-2015'!A:A,'RB Stats'!D53+1)</f>
        <v>15</v>
      </c>
      <c r="L53" s="6">
        <f>SUMIFS('Rushing Data 2006-2015'!J:J,'Rushing Data 2006-2015'!D:D,'RB Stats'!C53,'Rushing Data 2006-2015'!A:A,'RB Stats'!D53+2)</f>
        <v>22</v>
      </c>
      <c r="M53" s="6">
        <f>SUMIFS('Rushing Data 2006-2015'!J:J,'Rushing Data 2006-2015'!D:D,'RB Stats'!C53,'Rushing Data 2006-2015'!A:A,'RB Stats'!D53+3)</f>
        <v>3</v>
      </c>
      <c r="N53" s="6">
        <f>SUMIFS('Rushing Data 2006-2015'!J:J,'Rushing Data 2006-2015'!D:D,'RB Stats'!C53,'Rushing Data 2006-2015'!A:A,'RB Stats'!D53+4)</f>
        <v>0</v>
      </c>
      <c r="O53" s="7">
        <f t="shared" si="2"/>
        <v>2</v>
      </c>
      <c r="P53" s="7">
        <f t="shared" si="3"/>
        <v>3.0666666666666669</v>
      </c>
      <c r="Q53" s="7">
        <f t="shared" si="4"/>
        <v>3.4545454545454546</v>
      </c>
      <c r="R53" s="7">
        <f t="shared" si="5"/>
        <v>3.3333333333333335</v>
      </c>
      <c r="S53" s="7" t="str">
        <f t="shared" si="6"/>
        <v/>
      </c>
      <c r="T53" s="6">
        <f>SUMIFS('Rushing Data 2006-2015'!L:L,'Rushing Data 2006-2015'!D:D,'RB Stats'!C53,'Rushing Data 2006-2015'!A:A,'RB Stats'!D53)</f>
        <v>0</v>
      </c>
      <c r="U53" s="6">
        <f>SUMIFS('Rushing Data 2006-2015'!L:L,'Rushing Data 2006-2015'!D:D,'RB Stats'!C53,'Rushing Data 2006-2015'!A:A,'RB Stats'!D53+1)</f>
        <v>0</v>
      </c>
      <c r="V53" s="6">
        <f>SUMIFS('Rushing Data 2006-2015'!L:L,'Rushing Data 2006-2015'!D:D,'RB Stats'!C53,'Rushing Data 2006-2015'!A:A,'RB Stats'!D53+2)</f>
        <v>0</v>
      </c>
      <c r="W53" s="6">
        <f>SUMIFS('Rushing Data 2006-2015'!L:L,'Rushing Data 2006-2015'!D:D,'RB Stats'!C53,'Rushing Data 2006-2015'!A:A,'RB Stats'!D53+3)</f>
        <v>0</v>
      </c>
      <c r="X53" s="6">
        <f>SUMIFS('Rushing Data 2006-2015'!L:L,'Rushing Data 2006-2015'!D:D,'RB Stats'!C53,'Rushing Data 2006-2015'!A:A,'RB Stats'!D53+4)</f>
        <v>0</v>
      </c>
      <c r="Y53" s="6">
        <f>SUMIFS('Rushing Data 2006-2015'!AB:AB,'Rushing Data 2006-2015'!D:D,'RB Stats'!C53,'Rushing Data 2006-2015'!A:A,'RB Stats'!D53)</f>
        <v>0</v>
      </c>
      <c r="Z53" s="6">
        <f>SUMIFS('Rushing Data 2006-2015'!AB:AB,'Rushing Data 2006-2015'!D:D,'RB Stats'!C53,'Rushing Data 2006-2015'!A:A,'RB Stats'!D53+1)</f>
        <v>0</v>
      </c>
      <c r="AA53" s="6">
        <f>SUMIFS('Rushing Data 2006-2015'!AB:AB,'Rushing Data 2006-2015'!D:D,'RB Stats'!C53,'Rushing Data 2006-2015'!A:A,'RB Stats'!D53+2)</f>
        <v>1</v>
      </c>
      <c r="AB53" s="6">
        <f>SUMIFS('Rushing Data 2006-2015'!AB:AB,'Rushing Data 2006-2015'!D:D,'RB Stats'!C53,'Rushing Data 2006-2015'!A:A,'RB Stats'!D53+3)</f>
        <v>0</v>
      </c>
      <c r="AC53" s="6">
        <f>SUMIFS('Rushing Data 2006-2015'!AB:AB,'Rushing Data 2006-2015'!D:D,'RB Stats'!C53,'Rushing Data 2006-2015'!A:A,'RB Stats'!D53+4)</f>
        <v>0</v>
      </c>
      <c r="AD53" s="6">
        <f>SUMIFS('Rushing Data 2006-2015'!R:R,'Rushing Data 2006-2015'!D:D,'RB Stats'!C53,'Rushing Data 2006-2015'!A:A,'RB Stats'!D53)</f>
        <v>9</v>
      </c>
      <c r="AE53" s="6">
        <f>SUMIFS('Rushing Data 2006-2015'!R:R,'Rushing Data 2006-2015'!D:D,'RB Stats'!C53,'Rushing Data 2006-2015'!A:A,'RB Stats'!D53+1)</f>
        <v>13</v>
      </c>
      <c r="AF53" s="6">
        <f>SUMIFS('Rushing Data 2006-2015'!R:R,'Rushing Data 2006-2015'!D:D,'RB Stats'!C53,'Rushing Data 2006-2015'!A:A,'RB Stats'!D53+2)</f>
        <v>8</v>
      </c>
      <c r="AG53" s="6">
        <f>SUMIFS('Rushing Data 2006-2015'!R:R,'Rushing Data 2006-2015'!D:D,'RB Stats'!C53,'Rushing Data 2006-2015'!A:A,'RB Stats'!D53+3)</f>
        <v>4</v>
      </c>
      <c r="AH53" s="6">
        <f>SUMIFS('Rushing Data 2006-2015'!R:R,'Rushing Data 2006-2015'!D:D,'RB Stats'!C53,'Rushing Data 2006-2015'!A:A,'RB Stats'!D53+4)</f>
        <v>0</v>
      </c>
      <c r="AI53" s="6">
        <f>SUMIFS('Rushing Data 2006-2015'!S:S,'Rushing Data 2006-2015'!D:D,'RB Stats'!C53,'Rushing Data 2006-2015'!A:A,'RB Stats'!D53)</f>
        <v>53</v>
      </c>
      <c r="AJ53" s="6">
        <f>SUMIFS('Rushing Data 2006-2015'!S:S,'Rushing Data 2006-2015'!D:D,'RB Stats'!C53,'Rushing Data 2006-2015'!A:A,'RB Stats'!D53+1)</f>
        <v>133</v>
      </c>
      <c r="AK53" s="6">
        <f>SUMIFS('Rushing Data 2006-2015'!S:S,'Rushing Data 2006-2015'!D:D,'RB Stats'!C53,'Rushing Data 2006-2015'!A:A,'RB Stats'!D53+2)</f>
        <v>54</v>
      </c>
      <c r="AL53" s="6">
        <f>SUMIFS('Rushing Data 2006-2015'!S:S,'Rushing Data 2006-2015'!D:D,'RB Stats'!C53,'Rushing Data 2006-2015'!A:A,'RB Stats'!D53+3)</f>
        <v>40</v>
      </c>
      <c r="AM53" s="6">
        <f>SUMIFS('Rushing Data 2006-2015'!S:S,'Rushing Data 2006-2015'!D:D,'RB Stats'!C53,'Rushing Data 2006-2015'!A:A,'RB Stats'!D53+4)</f>
        <v>0</v>
      </c>
      <c r="AN53" s="6">
        <f>SUMIFS('Rushing Data 2006-2015'!U:U,'Rushing Data 2006-2015'!D:D,'RB Stats'!C53,'Rushing Data 2006-2015'!A:A,'RB Stats'!D53)</f>
        <v>0</v>
      </c>
      <c r="AO53" s="6">
        <f>SUMIFS('Rushing Data 2006-2015'!U:U,'Rushing Data 2006-2015'!D:D,'RB Stats'!C53,'Rushing Data 2006-2015'!A:A,'RB Stats'!D53+1)</f>
        <v>0</v>
      </c>
      <c r="AP53" s="6">
        <f>SUMIFS('Rushing Data 2006-2015'!U:U,'Rushing Data 2006-2015'!D:D,'RB Stats'!C53,'Rushing Data 2006-2015'!A:A,'RB Stats'!D53+2)</f>
        <v>0</v>
      </c>
      <c r="AQ53" s="6">
        <f>SUMIFS('Rushing Data 2006-2015'!U:U,'Rushing Data 2006-2015'!D:D,'RB Stats'!C53,'Rushing Data 2006-2015'!A:A,'RB Stats'!D74)</f>
        <v>0</v>
      </c>
      <c r="AR53" s="6">
        <f>SUMIFS('Rushing Data 2006-2015'!U:U,'Rushing Data 2006-2015'!D:D,'RB Stats'!C53,'Rushing Data 2006-2015'!A:A,'RB Stats'!D53+4)</f>
        <v>0</v>
      </c>
      <c r="AS53" s="6">
        <f t="shared" si="7"/>
        <v>5.7</v>
      </c>
      <c r="AT53" s="6">
        <f t="shared" si="8"/>
        <v>17.899999999999999</v>
      </c>
      <c r="AU53" s="6">
        <f t="shared" si="9"/>
        <v>11</v>
      </c>
      <c r="AV53" s="6">
        <f t="shared" si="10"/>
        <v>5</v>
      </c>
      <c r="AW53" s="6">
        <f t="shared" si="11"/>
        <v>0</v>
      </c>
      <c r="AX53" s="6">
        <f t="shared" si="12"/>
        <v>39.599999999999994</v>
      </c>
      <c r="AY53" s="7">
        <f t="shared" si="13"/>
        <v>136</v>
      </c>
      <c r="AZ53" s="7">
        <f t="shared" si="14"/>
        <v>42</v>
      </c>
      <c r="BA53" s="7">
        <f t="shared" si="15"/>
        <v>3.2380952380952381</v>
      </c>
      <c r="BB53" s="7">
        <f t="shared" si="16"/>
        <v>0</v>
      </c>
      <c r="BC53" s="7">
        <f t="shared" si="17"/>
        <v>1</v>
      </c>
      <c r="BD53" s="7">
        <f t="shared" si="18"/>
        <v>42</v>
      </c>
      <c r="BE53" s="7">
        <f t="shared" si="19"/>
        <v>34</v>
      </c>
      <c r="BF53" s="7">
        <f t="shared" si="20"/>
        <v>280</v>
      </c>
      <c r="BG53" s="7">
        <f t="shared" si="21"/>
        <v>0</v>
      </c>
      <c r="BH53">
        <f t="shared" si="22"/>
        <v>0</v>
      </c>
      <c r="BI53">
        <f t="shared" si="23"/>
        <v>0</v>
      </c>
      <c r="BJ53">
        <f t="shared" si="24"/>
        <v>0</v>
      </c>
      <c r="BK53">
        <f t="shared" si="28"/>
        <v>0</v>
      </c>
      <c r="BL53">
        <f t="shared" si="29"/>
        <v>0</v>
      </c>
      <c r="BM53">
        <f t="shared" si="25"/>
        <v>0</v>
      </c>
      <c r="BN53" t="str">
        <f t="shared" si="26"/>
        <v>Bust</v>
      </c>
      <c r="BO53">
        <f t="shared" si="27"/>
        <v>0</v>
      </c>
    </row>
    <row r="54" spans="1:67" x14ac:dyDescent="0.25">
      <c r="A54" t="s">
        <v>90</v>
      </c>
      <c r="B54" t="s">
        <v>76</v>
      </c>
      <c r="C54" t="str">
        <f>INDEX('Draft Master List'!E:F,MATCH(A54,'Draft Master List'!E:E,0),2)</f>
        <v>1492008</v>
      </c>
      <c r="D54">
        <f>INDEX('Draft Master List'!A:F,MATCH(A54,'Draft Master List'!E:E,0),1)</f>
        <v>2008</v>
      </c>
      <c r="E54" s="6">
        <f>SUMIFS('Rushing Data 2006-2015'!K:K,'Rushing Data 2006-2015'!D:D,'RB Stats'!C54,'Rushing Data 2006-2015'!A:A,'RB Stats'!D54)</f>
        <v>399</v>
      </c>
      <c r="F54" s="6">
        <f>SUMIFS('Rushing Data 2006-2015'!K:K,'Rushing Data 2006-2015'!D:D,'RB Stats'!C54,'Rushing Data 2006-2015'!A:A,'RB Stats'!D54+1)</f>
        <v>598</v>
      </c>
      <c r="G54" s="6">
        <f>SUMIFS('Rushing Data 2006-2015'!K:K,'Rushing Data 2006-2015'!D:D,'RB Stats'!C54,'Rushing Data 2006-2015'!A:A,'RB Stats'!D54+2)</f>
        <v>736</v>
      </c>
      <c r="H54" s="6">
        <f>SUMIFS('Rushing Data 2006-2015'!K:K,'Rushing Data 2006-2015'!D:D,'RB Stats'!C54,'Rushing Data 2006-2015'!A:A,'RB Stats'!D54+3)</f>
        <v>321</v>
      </c>
      <c r="I54" s="6">
        <f>SUMIFS('Rushing Data 2006-2015'!K:K,'Rushing Data 2006-2015'!D:D,'RB Stats'!C54,'Rushing Data 2006-2015'!A:A,'RB Stats'!D54+4)</f>
        <v>0</v>
      </c>
      <c r="J54" s="6">
        <f>SUMIFS('Rushing Data 2006-2015'!J:J,'Rushing Data 2006-2015'!D:D,'RB Stats'!C54,'Rushing Data 2006-2015'!A:A,'RB Stats'!D54)</f>
        <v>143</v>
      </c>
      <c r="K54" s="6">
        <f>SUMIFS('Rushing Data 2006-2015'!J:J,'Rushing Data 2006-2015'!D:D,'RB Stats'!C54,'Rushing Data 2006-2015'!A:A,'RB Stats'!D54+1)</f>
        <v>143</v>
      </c>
      <c r="L54" s="6">
        <f>SUMIFS('Rushing Data 2006-2015'!J:J,'Rushing Data 2006-2015'!D:D,'RB Stats'!C54,'Rushing Data 2006-2015'!A:A,'RB Stats'!D54+2)</f>
        <v>153</v>
      </c>
      <c r="M54" s="6">
        <f>SUMIFS('Rushing Data 2006-2015'!J:J,'Rushing Data 2006-2015'!D:D,'RB Stats'!C54,'Rushing Data 2006-2015'!A:A,'RB Stats'!D54+3)</f>
        <v>84</v>
      </c>
      <c r="N54" s="6">
        <f>SUMIFS('Rushing Data 2006-2015'!J:J,'Rushing Data 2006-2015'!D:D,'RB Stats'!C54,'Rushing Data 2006-2015'!A:A,'RB Stats'!D54+4)</f>
        <v>0</v>
      </c>
      <c r="O54" s="7">
        <f t="shared" si="2"/>
        <v>2.7902097902097904</v>
      </c>
      <c r="P54" s="7">
        <f t="shared" si="3"/>
        <v>4.1818181818181817</v>
      </c>
      <c r="Q54" s="7">
        <f t="shared" si="4"/>
        <v>4.8104575163398691</v>
      </c>
      <c r="R54" s="7">
        <f t="shared" si="5"/>
        <v>3.8214285714285716</v>
      </c>
      <c r="S54" s="7" t="str">
        <f t="shared" si="6"/>
        <v/>
      </c>
      <c r="T54" s="6">
        <f>SUMIFS('Rushing Data 2006-2015'!L:L,'Rushing Data 2006-2015'!D:D,'RB Stats'!C54,'Rushing Data 2006-2015'!A:A,'RB Stats'!D54)</f>
        <v>10</v>
      </c>
      <c r="U54" s="6">
        <f>SUMIFS('Rushing Data 2006-2015'!L:L,'Rushing Data 2006-2015'!D:D,'RB Stats'!C54,'Rushing Data 2006-2015'!A:A,'RB Stats'!D54+1)</f>
        <v>8</v>
      </c>
      <c r="V54" s="6">
        <f>SUMIFS('Rushing Data 2006-2015'!L:L,'Rushing Data 2006-2015'!D:D,'RB Stats'!C54,'Rushing Data 2006-2015'!A:A,'RB Stats'!D54+2)</f>
        <v>5</v>
      </c>
      <c r="W54" s="6">
        <f>SUMIFS('Rushing Data 2006-2015'!L:L,'Rushing Data 2006-2015'!D:D,'RB Stats'!C54,'Rushing Data 2006-2015'!A:A,'RB Stats'!D54+3)</f>
        <v>1</v>
      </c>
      <c r="X54" s="6">
        <f>SUMIFS('Rushing Data 2006-2015'!L:L,'Rushing Data 2006-2015'!D:D,'RB Stats'!C54,'Rushing Data 2006-2015'!A:A,'RB Stats'!D54+4)</f>
        <v>0</v>
      </c>
      <c r="Y54" s="6">
        <f>SUMIFS('Rushing Data 2006-2015'!AB:AB,'Rushing Data 2006-2015'!D:D,'RB Stats'!C54,'Rushing Data 2006-2015'!A:A,'RB Stats'!D54)</f>
        <v>2</v>
      </c>
      <c r="Z54" s="6">
        <f>SUMIFS('Rushing Data 2006-2015'!AB:AB,'Rushing Data 2006-2015'!D:D,'RB Stats'!C54,'Rushing Data 2006-2015'!A:A,'RB Stats'!D54+1)</f>
        <v>5</v>
      </c>
      <c r="AA54" s="6">
        <f>SUMIFS('Rushing Data 2006-2015'!AB:AB,'Rushing Data 2006-2015'!D:D,'RB Stats'!C54,'Rushing Data 2006-2015'!A:A,'RB Stats'!D54+2)</f>
        <v>5</v>
      </c>
      <c r="AB54" s="6">
        <f>SUMIFS('Rushing Data 2006-2015'!AB:AB,'Rushing Data 2006-2015'!D:D,'RB Stats'!C54,'Rushing Data 2006-2015'!A:A,'RB Stats'!D54+3)</f>
        <v>0</v>
      </c>
      <c r="AC54" s="6">
        <f>SUMIFS('Rushing Data 2006-2015'!AB:AB,'Rushing Data 2006-2015'!D:D,'RB Stats'!C54,'Rushing Data 2006-2015'!A:A,'RB Stats'!D54+4)</f>
        <v>0</v>
      </c>
      <c r="AD54" s="6">
        <f>SUMIFS('Rushing Data 2006-2015'!R:R,'Rushing Data 2006-2015'!D:D,'RB Stats'!C54,'Rushing Data 2006-2015'!A:A,'RB Stats'!D54)</f>
        <v>34</v>
      </c>
      <c r="AE54" s="6">
        <f>SUMIFS('Rushing Data 2006-2015'!R:R,'Rushing Data 2006-2015'!D:D,'RB Stats'!C54,'Rushing Data 2006-2015'!A:A,'RB Stats'!D54+1)</f>
        <v>63</v>
      </c>
      <c r="AF54" s="6">
        <f>SUMIFS('Rushing Data 2006-2015'!R:R,'Rushing Data 2006-2015'!D:D,'RB Stats'!C54,'Rushing Data 2006-2015'!A:A,'RB Stats'!D54+2)</f>
        <v>21</v>
      </c>
      <c r="AG54" s="6">
        <f>SUMIFS('Rushing Data 2006-2015'!R:R,'Rushing Data 2006-2015'!D:D,'RB Stats'!C54,'Rushing Data 2006-2015'!A:A,'RB Stats'!D54+3)</f>
        <v>10</v>
      </c>
      <c r="AH54" s="6">
        <f>SUMIFS('Rushing Data 2006-2015'!R:R,'Rushing Data 2006-2015'!D:D,'RB Stats'!C54,'Rushing Data 2006-2015'!A:A,'RB Stats'!D54+4)</f>
        <v>0</v>
      </c>
      <c r="AI54" s="6">
        <f>SUMIFS('Rushing Data 2006-2015'!S:S,'Rushing Data 2006-2015'!D:D,'RB Stats'!C54,'Rushing Data 2006-2015'!A:A,'RB Stats'!D54)</f>
        <v>237</v>
      </c>
      <c r="AJ54" s="6">
        <f>SUMIFS('Rushing Data 2006-2015'!S:S,'Rushing Data 2006-2015'!D:D,'RB Stats'!C54,'Rushing Data 2006-2015'!A:A,'RB Stats'!D54+1)</f>
        <v>428</v>
      </c>
      <c r="AK54" s="6">
        <f>SUMIFS('Rushing Data 2006-2015'!S:S,'Rushing Data 2006-2015'!D:D,'RB Stats'!C54,'Rushing Data 2006-2015'!A:A,'RB Stats'!D54+2)</f>
        <v>136</v>
      </c>
      <c r="AL54" s="6">
        <f>SUMIFS('Rushing Data 2006-2015'!S:S,'Rushing Data 2006-2015'!D:D,'RB Stats'!C54,'Rushing Data 2006-2015'!A:A,'RB Stats'!D54+3)</f>
        <v>78</v>
      </c>
      <c r="AM54" s="6">
        <f>SUMIFS('Rushing Data 2006-2015'!S:S,'Rushing Data 2006-2015'!D:D,'RB Stats'!C54,'Rushing Data 2006-2015'!A:A,'RB Stats'!D54+4)</f>
        <v>0</v>
      </c>
      <c r="AN54" s="6">
        <f>SUMIFS('Rushing Data 2006-2015'!U:U,'Rushing Data 2006-2015'!D:D,'RB Stats'!C54,'Rushing Data 2006-2015'!A:A,'RB Stats'!D54)</f>
        <v>0</v>
      </c>
      <c r="AO54" s="6">
        <f>SUMIFS('Rushing Data 2006-2015'!U:U,'Rushing Data 2006-2015'!D:D,'RB Stats'!C54,'Rushing Data 2006-2015'!A:A,'RB Stats'!D54+1)</f>
        <v>0</v>
      </c>
      <c r="AP54" s="6">
        <f>SUMIFS('Rushing Data 2006-2015'!U:U,'Rushing Data 2006-2015'!D:D,'RB Stats'!C54,'Rushing Data 2006-2015'!A:A,'RB Stats'!D54+2)</f>
        <v>0</v>
      </c>
      <c r="AQ54" s="6">
        <f>SUMIFS('Rushing Data 2006-2015'!U:U,'Rushing Data 2006-2015'!D:D,'RB Stats'!C54,'Rushing Data 2006-2015'!A:A,'RB Stats'!D75)</f>
        <v>0</v>
      </c>
      <c r="AR54" s="6">
        <f>SUMIFS('Rushing Data 2006-2015'!U:U,'Rushing Data 2006-2015'!D:D,'RB Stats'!C54,'Rushing Data 2006-2015'!A:A,'RB Stats'!D54+4)</f>
        <v>0</v>
      </c>
      <c r="AS54" s="6">
        <f t="shared" si="7"/>
        <v>119.60000000000001</v>
      </c>
      <c r="AT54" s="6">
        <f t="shared" si="8"/>
        <v>140.6</v>
      </c>
      <c r="AU54" s="6">
        <f t="shared" si="9"/>
        <v>107.19999999999999</v>
      </c>
      <c r="AV54" s="6">
        <f t="shared" si="10"/>
        <v>45.9</v>
      </c>
      <c r="AW54" s="6">
        <f t="shared" si="11"/>
        <v>0</v>
      </c>
      <c r="AX54" s="6">
        <f t="shared" si="12"/>
        <v>413.29999999999995</v>
      </c>
      <c r="AY54" s="7">
        <f t="shared" si="13"/>
        <v>2054</v>
      </c>
      <c r="AZ54" s="7">
        <f t="shared" si="14"/>
        <v>523</v>
      </c>
      <c r="BA54" s="7">
        <f t="shared" si="15"/>
        <v>3.9273422562141493</v>
      </c>
      <c r="BB54" s="7">
        <f t="shared" si="16"/>
        <v>24</v>
      </c>
      <c r="BC54" s="7">
        <f t="shared" si="17"/>
        <v>12</v>
      </c>
      <c r="BD54" s="7">
        <f t="shared" si="18"/>
        <v>43.583333333333336</v>
      </c>
      <c r="BE54" s="7">
        <f t="shared" si="19"/>
        <v>128</v>
      </c>
      <c r="BF54" s="7">
        <f t="shared" si="20"/>
        <v>879</v>
      </c>
      <c r="BG54" s="7">
        <f t="shared" si="21"/>
        <v>0</v>
      </c>
      <c r="BH54">
        <f t="shared" si="22"/>
        <v>0</v>
      </c>
      <c r="BI54">
        <f t="shared" si="23"/>
        <v>0</v>
      </c>
      <c r="BJ54">
        <f t="shared" si="24"/>
        <v>0</v>
      </c>
      <c r="BK54">
        <f t="shared" si="28"/>
        <v>0</v>
      </c>
      <c r="BL54">
        <f t="shared" si="29"/>
        <v>0</v>
      </c>
      <c r="BM54">
        <f t="shared" si="25"/>
        <v>0</v>
      </c>
      <c r="BN54" t="str">
        <f t="shared" si="26"/>
        <v>Bust</v>
      </c>
      <c r="BO54">
        <f t="shared" si="27"/>
        <v>0</v>
      </c>
    </row>
    <row r="55" spans="1:67" x14ac:dyDescent="0.25">
      <c r="A55" t="s">
        <v>409</v>
      </c>
      <c r="B55" t="s">
        <v>212</v>
      </c>
      <c r="C55" t="str">
        <f>INDEX('Draft Master List'!E:F,MATCH(A55,'Draft Master List'!E:E,0),2)</f>
        <v>1632008</v>
      </c>
      <c r="D55">
        <f>INDEX('Draft Master List'!A:F,MATCH(A55,'Draft Master List'!E:E,0),1)</f>
        <v>2008</v>
      </c>
      <c r="E55" s="6">
        <f>SUMIFS('Rushing Data 2006-2015'!K:K,'Rushing Data 2006-2015'!D:D,'RB Stats'!C55,'Rushing Data 2006-2015'!A:A,'RB Stats'!D55)</f>
        <v>21</v>
      </c>
      <c r="F55" s="6">
        <f>SUMIFS('Rushing Data 2006-2015'!K:K,'Rushing Data 2006-2015'!D:D,'RB Stats'!C55,'Rushing Data 2006-2015'!A:A,'RB Stats'!D55+1)</f>
        <v>0</v>
      </c>
      <c r="G55" s="6">
        <f>SUMIFS('Rushing Data 2006-2015'!K:K,'Rushing Data 2006-2015'!D:D,'RB Stats'!C55,'Rushing Data 2006-2015'!A:A,'RB Stats'!D55+2)</f>
        <v>0</v>
      </c>
      <c r="H55" s="6">
        <f>SUMIFS('Rushing Data 2006-2015'!K:K,'Rushing Data 2006-2015'!D:D,'RB Stats'!C55,'Rushing Data 2006-2015'!A:A,'RB Stats'!D55+3)</f>
        <v>6</v>
      </c>
      <c r="I55" s="6">
        <f>SUMIFS('Rushing Data 2006-2015'!K:K,'Rushing Data 2006-2015'!D:D,'RB Stats'!C55,'Rushing Data 2006-2015'!A:A,'RB Stats'!D55+4)</f>
        <v>1</v>
      </c>
      <c r="J55" s="6">
        <f>SUMIFS('Rushing Data 2006-2015'!J:J,'Rushing Data 2006-2015'!D:D,'RB Stats'!C55,'Rushing Data 2006-2015'!A:A,'RB Stats'!D55)</f>
        <v>5</v>
      </c>
      <c r="K55" s="6">
        <f>SUMIFS('Rushing Data 2006-2015'!J:J,'Rushing Data 2006-2015'!D:D,'RB Stats'!C55,'Rushing Data 2006-2015'!A:A,'RB Stats'!D55+1)</f>
        <v>0</v>
      </c>
      <c r="L55" s="6">
        <f>SUMIFS('Rushing Data 2006-2015'!J:J,'Rushing Data 2006-2015'!D:D,'RB Stats'!C55,'Rushing Data 2006-2015'!A:A,'RB Stats'!D55+2)</f>
        <v>0</v>
      </c>
      <c r="M55" s="6">
        <f>SUMIFS('Rushing Data 2006-2015'!J:J,'Rushing Data 2006-2015'!D:D,'RB Stats'!C55,'Rushing Data 2006-2015'!A:A,'RB Stats'!D55+3)</f>
        <v>4</v>
      </c>
      <c r="N55" s="6">
        <f>SUMIFS('Rushing Data 2006-2015'!J:J,'Rushing Data 2006-2015'!D:D,'RB Stats'!C55,'Rushing Data 2006-2015'!A:A,'RB Stats'!D55+4)</f>
        <v>2</v>
      </c>
      <c r="O55" s="7">
        <f t="shared" si="2"/>
        <v>4.2</v>
      </c>
      <c r="P55" s="7" t="str">
        <f t="shared" si="3"/>
        <v/>
      </c>
      <c r="Q55" s="7" t="str">
        <f t="shared" si="4"/>
        <v/>
      </c>
      <c r="R55" s="7">
        <f t="shared" si="5"/>
        <v>1.5</v>
      </c>
      <c r="S55" s="7">
        <f t="shared" si="6"/>
        <v>0.5</v>
      </c>
      <c r="T55" s="6">
        <f>SUMIFS('Rushing Data 2006-2015'!L:L,'Rushing Data 2006-2015'!D:D,'RB Stats'!C55,'Rushing Data 2006-2015'!A:A,'RB Stats'!D55)</f>
        <v>0</v>
      </c>
      <c r="U55" s="6">
        <f>SUMIFS('Rushing Data 2006-2015'!L:L,'Rushing Data 2006-2015'!D:D,'RB Stats'!C55,'Rushing Data 2006-2015'!A:A,'RB Stats'!D55+1)</f>
        <v>0</v>
      </c>
      <c r="V55" s="6">
        <f>SUMIFS('Rushing Data 2006-2015'!L:L,'Rushing Data 2006-2015'!D:D,'RB Stats'!C55,'Rushing Data 2006-2015'!A:A,'RB Stats'!D55+2)</f>
        <v>0</v>
      </c>
      <c r="W55" s="6">
        <f>SUMIFS('Rushing Data 2006-2015'!L:L,'Rushing Data 2006-2015'!D:D,'RB Stats'!C55,'Rushing Data 2006-2015'!A:A,'RB Stats'!D55+3)</f>
        <v>0</v>
      </c>
      <c r="X55" s="6">
        <f>SUMIFS('Rushing Data 2006-2015'!L:L,'Rushing Data 2006-2015'!D:D,'RB Stats'!C55,'Rushing Data 2006-2015'!A:A,'RB Stats'!D55+4)</f>
        <v>0</v>
      </c>
      <c r="Y55" s="6">
        <f>SUMIFS('Rushing Data 2006-2015'!AB:AB,'Rushing Data 2006-2015'!D:D,'RB Stats'!C55,'Rushing Data 2006-2015'!A:A,'RB Stats'!D55)</f>
        <v>0</v>
      </c>
      <c r="Z55" s="6">
        <f>SUMIFS('Rushing Data 2006-2015'!AB:AB,'Rushing Data 2006-2015'!D:D,'RB Stats'!C55,'Rushing Data 2006-2015'!A:A,'RB Stats'!D55+1)</f>
        <v>0</v>
      </c>
      <c r="AA55" s="6">
        <f>SUMIFS('Rushing Data 2006-2015'!AB:AB,'Rushing Data 2006-2015'!D:D,'RB Stats'!C55,'Rushing Data 2006-2015'!A:A,'RB Stats'!D55+2)</f>
        <v>0</v>
      </c>
      <c r="AB55" s="6">
        <f>SUMIFS('Rushing Data 2006-2015'!AB:AB,'Rushing Data 2006-2015'!D:D,'RB Stats'!C55,'Rushing Data 2006-2015'!A:A,'RB Stats'!D55+3)</f>
        <v>0</v>
      </c>
      <c r="AC55" s="6">
        <f>SUMIFS('Rushing Data 2006-2015'!AB:AB,'Rushing Data 2006-2015'!D:D,'RB Stats'!C55,'Rushing Data 2006-2015'!A:A,'RB Stats'!D55+4)</f>
        <v>0</v>
      </c>
      <c r="AD55" s="6">
        <f>SUMIFS('Rushing Data 2006-2015'!R:R,'Rushing Data 2006-2015'!D:D,'RB Stats'!C55,'Rushing Data 2006-2015'!A:A,'RB Stats'!D55)</f>
        <v>6</v>
      </c>
      <c r="AE55" s="6">
        <f>SUMIFS('Rushing Data 2006-2015'!R:R,'Rushing Data 2006-2015'!D:D,'RB Stats'!C55,'Rushing Data 2006-2015'!A:A,'RB Stats'!D55+1)</f>
        <v>0</v>
      </c>
      <c r="AF55" s="6">
        <f>SUMIFS('Rushing Data 2006-2015'!R:R,'Rushing Data 2006-2015'!D:D,'RB Stats'!C55,'Rushing Data 2006-2015'!A:A,'RB Stats'!D55+2)</f>
        <v>0</v>
      </c>
      <c r="AG55" s="6">
        <f>SUMIFS('Rushing Data 2006-2015'!R:R,'Rushing Data 2006-2015'!D:D,'RB Stats'!C55,'Rushing Data 2006-2015'!A:A,'RB Stats'!D55+3)</f>
        <v>3</v>
      </c>
      <c r="AH55" s="6">
        <f>SUMIFS('Rushing Data 2006-2015'!R:R,'Rushing Data 2006-2015'!D:D,'RB Stats'!C55,'Rushing Data 2006-2015'!A:A,'RB Stats'!D55+4)</f>
        <v>0</v>
      </c>
      <c r="AI55" s="6">
        <f>SUMIFS('Rushing Data 2006-2015'!S:S,'Rushing Data 2006-2015'!D:D,'RB Stats'!C55,'Rushing Data 2006-2015'!A:A,'RB Stats'!D55)</f>
        <v>29</v>
      </c>
      <c r="AJ55" s="6">
        <f>SUMIFS('Rushing Data 2006-2015'!S:S,'Rushing Data 2006-2015'!D:D,'RB Stats'!C55,'Rushing Data 2006-2015'!A:A,'RB Stats'!D55+1)</f>
        <v>0</v>
      </c>
      <c r="AK55" s="6">
        <f>SUMIFS('Rushing Data 2006-2015'!S:S,'Rushing Data 2006-2015'!D:D,'RB Stats'!C55,'Rushing Data 2006-2015'!A:A,'RB Stats'!D55+2)</f>
        <v>0</v>
      </c>
      <c r="AL55" s="6">
        <f>SUMIFS('Rushing Data 2006-2015'!S:S,'Rushing Data 2006-2015'!D:D,'RB Stats'!C55,'Rushing Data 2006-2015'!A:A,'RB Stats'!D55+3)</f>
        <v>32</v>
      </c>
      <c r="AM55" s="6">
        <f>SUMIFS('Rushing Data 2006-2015'!S:S,'Rushing Data 2006-2015'!D:D,'RB Stats'!C55,'Rushing Data 2006-2015'!A:A,'RB Stats'!D55+4)</f>
        <v>0</v>
      </c>
      <c r="AN55" s="6">
        <f>SUMIFS('Rushing Data 2006-2015'!U:U,'Rushing Data 2006-2015'!D:D,'RB Stats'!C55,'Rushing Data 2006-2015'!A:A,'RB Stats'!D55)</f>
        <v>0</v>
      </c>
      <c r="AO55" s="6">
        <f>SUMIFS('Rushing Data 2006-2015'!U:U,'Rushing Data 2006-2015'!D:D,'RB Stats'!C55,'Rushing Data 2006-2015'!A:A,'RB Stats'!D55+1)</f>
        <v>0</v>
      </c>
      <c r="AP55" s="6">
        <f>SUMIFS('Rushing Data 2006-2015'!U:U,'Rushing Data 2006-2015'!D:D,'RB Stats'!C55,'Rushing Data 2006-2015'!A:A,'RB Stats'!D55+2)</f>
        <v>0</v>
      </c>
      <c r="AQ55" s="6">
        <f>SUMIFS('Rushing Data 2006-2015'!U:U,'Rushing Data 2006-2015'!D:D,'RB Stats'!C55,'Rushing Data 2006-2015'!A:A,'RB Stats'!D76)</f>
        <v>0</v>
      </c>
      <c r="AR55" s="6">
        <f>SUMIFS('Rushing Data 2006-2015'!U:U,'Rushing Data 2006-2015'!D:D,'RB Stats'!C55,'Rushing Data 2006-2015'!A:A,'RB Stats'!D55+4)</f>
        <v>0</v>
      </c>
      <c r="AS55" s="6">
        <f t="shared" si="7"/>
        <v>5</v>
      </c>
      <c r="AT55" s="6">
        <f t="shared" si="8"/>
        <v>0</v>
      </c>
      <c r="AU55" s="6">
        <f t="shared" si="9"/>
        <v>0</v>
      </c>
      <c r="AV55" s="6">
        <f t="shared" si="10"/>
        <v>3.8000000000000003</v>
      </c>
      <c r="AW55" s="6">
        <f t="shared" si="11"/>
        <v>0.1</v>
      </c>
      <c r="AX55" s="6">
        <f t="shared" si="12"/>
        <v>8.9</v>
      </c>
      <c r="AY55" s="7">
        <f t="shared" si="13"/>
        <v>28</v>
      </c>
      <c r="AZ55" s="7">
        <f t="shared" si="14"/>
        <v>11</v>
      </c>
      <c r="BA55" s="7">
        <f t="shared" si="15"/>
        <v>2.5454545454545454</v>
      </c>
      <c r="BB55" s="7">
        <f t="shared" si="16"/>
        <v>0</v>
      </c>
      <c r="BC55" s="7">
        <f t="shared" si="17"/>
        <v>0</v>
      </c>
      <c r="BD55" s="7" t="str">
        <f t="shared" si="18"/>
        <v/>
      </c>
      <c r="BE55" s="7">
        <f t="shared" si="19"/>
        <v>9</v>
      </c>
      <c r="BF55" s="7">
        <f t="shared" si="20"/>
        <v>61</v>
      </c>
      <c r="BG55" s="7">
        <f t="shared" si="21"/>
        <v>0</v>
      </c>
      <c r="BH55">
        <f t="shared" si="22"/>
        <v>0</v>
      </c>
      <c r="BI55">
        <f t="shared" si="23"/>
        <v>0</v>
      </c>
      <c r="BJ55">
        <f t="shared" si="24"/>
        <v>0</v>
      </c>
      <c r="BK55">
        <f t="shared" si="28"/>
        <v>0</v>
      </c>
      <c r="BL55">
        <f t="shared" si="29"/>
        <v>0</v>
      </c>
      <c r="BM55">
        <f t="shared" si="25"/>
        <v>0</v>
      </c>
      <c r="BN55" t="str">
        <f t="shared" si="26"/>
        <v>Bust</v>
      </c>
      <c r="BO55">
        <f t="shared" si="27"/>
        <v>0</v>
      </c>
    </row>
    <row r="56" spans="1:67" x14ac:dyDescent="0.25">
      <c r="A56" t="s">
        <v>410</v>
      </c>
      <c r="B56" t="s">
        <v>76</v>
      </c>
      <c r="C56" t="str">
        <f>INDEX('Draft Master List'!E:F,MATCH(A56,'Draft Master List'!E:E,0),2)</f>
        <v>1662008</v>
      </c>
      <c r="D56">
        <f>INDEX('Draft Master List'!A:F,MATCH(A56,'Draft Master List'!E:E,0),1)</f>
        <v>2008</v>
      </c>
      <c r="E56" s="6">
        <f>SUMIFS('Rushing Data 2006-2015'!K:K,'Rushing Data 2006-2015'!D:D,'RB Stats'!C56,'Rushing Data 2006-2015'!A:A,'RB Stats'!D56)</f>
        <v>0</v>
      </c>
      <c r="F56" s="6">
        <f>SUMIFS('Rushing Data 2006-2015'!K:K,'Rushing Data 2006-2015'!D:D,'RB Stats'!C56,'Rushing Data 2006-2015'!A:A,'RB Stats'!D56+1)</f>
        <v>0</v>
      </c>
      <c r="G56" s="6">
        <f>SUMIFS('Rushing Data 2006-2015'!K:K,'Rushing Data 2006-2015'!D:D,'RB Stats'!C56,'Rushing Data 2006-2015'!A:A,'RB Stats'!D56+2)</f>
        <v>0</v>
      </c>
      <c r="H56" s="6">
        <f>SUMIFS('Rushing Data 2006-2015'!K:K,'Rushing Data 2006-2015'!D:D,'RB Stats'!C56,'Rushing Data 2006-2015'!A:A,'RB Stats'!D56+3)</f>
        <v>0</v>
      </c>
      <c r="I56" s="6">
        <f>SUMIFS('Rushing Data 2006-2015'!K:K,'Rushing Data 2006-2015'!D:D,'RB Stats'!C56,'Rushing Data 2006-2015'!A:A,'RB Stats'!D56+4)</f>
        <v>0</v>
      </c>
      <c r="J56" s="6">
        <f>SUMIFS('Rushing Data 2006-2015'!J:J,'Rushing Data 2006-2015'!D:D,'RB Stats'!C56,'Rushing Data 2006-2015'!A:A,'RB Stats'!D56)</f>
        <v>0</v>
      </c>
      <c r="K56" s="6">
        <f>SUMIFS('Rushing Data 2006-2015'!J:J,'Rushing Data 2006-2015'!D:D,'RB Stats'!C56,'Rushing Data 2006-2015'!A:A,'RB Stats'!D56+1)</f>
        <v>0</v>
      </c>
      <c r="L56" s="6">
        <f>SUMIFS('Rushing Data 2006-2015'!J:J,'Rushing Data 2006-2015'!D:D,'RB Stats'!C56,'Rushing Data 2006-2015'!A:A,'RB Stats'!D56+2)</f>
        <v>0</v>
      </c>
      <c r="M56" s="6">
        <f>SUMIFS('Rushing Data 2006-2015'!J:J,'Rushing Data 2006-2015'!D:D,'RB Stats'!C56,'Rushing Data 2006-2015'!A:A,'RB Stats'!D56+3)</f>
        <v>0</v>
      </c>
      <c r="N56" s="6">
        <f>SUMIFS('Rushing Data 2006-2015'!J:J,'Rushing Data 2006-2015'!D:D,'RB Stats'!C56,'Rushing Data 2006-2015'!A:A,'RB Stats'!D56+4)</f>
        <v>0</v>
      </c>
      <c r="O56" s="7" t="str">
        <f t="shared" si="2"/>
        <v/>
      </c>
      <c r="P56" s="7" t="str">
        <f t="shared" si="3"/>
        <v/>
      </c>
      <c r="Q56" s="7" t="str">
        <f t="shared" si="4"/>
        <v/>
      </c>
      <c r="R56" s="7" t="str">
        <f t="shared" si="5"/>
        <v/>
      </c>
      <c r="S56" s="7" t="str">
        <f t="shared" si="6"/>
        <v/>
      </c>
      <c r="T56" s="6">
        <f>SUMIFS('Rushing Data 2006-2015'!L:L,'Rushing Data 2006-2015'!D:D,'RB Stats'!C56,'Rushing Data 2006-2015'!A:A,'RB Stats'!D56)</f>
        <v>0</v>
      </c>
      <c r="U56" s="6">
        <f>SUMIFS('Rushing Data 2006-2015'!L:L,'Rushing Data 2006-2015'!D:D,'RB Stats'!C56,'Rushing Data 2006-2015'!A:A,'RB Stats'!D56+1)</f>
        <v>0</v>
      </c>
      <c r="V56" s="6">
        <f>SUMIFS('Rushing Data 2006-2015'!L:L,'Rushing Data 2006-2015'!D:D,'RB Stats'!C56,'Rushing Data 2006-2015'!A:A,'RB Stats'!D56+2)</f>
        <v>0</v>
      </c>
      <c r="W56" s="6">
        <f>SUMIFS('Rushing Data 2006-2015'!L:L,'Rushing Data 2006-2015'!D:D,'RB Stats'!C56,'Rushing Data 2006-2015'!A:A,'RB Stats'!D56+3)</f>
        <v>0</v>
      </c>
      <c r="X56" s="6">
        <f>SUMIFS('Rushing Data 2006-2015'!L:L,'Rushing Data 2006-2015'!D:D,'RB Stats'!C56,'Rushing Data 2006-2015'!A:A,'RB Stats'!D56+4)</f>
        <v>0</v>
      </c>
      <c r="Y56" s="6">
        <f>SUMIFS('Rushing Data 2006-2015'!AB:AB,'Rushing Data 2006-2015'!D:D,'RB Stats'!C56,'Rushing Data 2006-2015'!A:A,'RB Stats'!D56)</f>
        <v>0</v>
      </c>
      <c r="Z56" s="6">
        <f>SUMIFS('Rushing Data 2006-2015'!AB:AB,'Rushing Data 2006-2015'!D:D,'RB Stats'!C56,'Rushing Data 2006-2015'!A:A,'RB Stats'!D56+1)</f>
        <v>0</v>
      </c>
      <c r="AA56" s="6">
        <f>SUMIFS('Rushing Data 2006-2015'!AB:AB,'Rushing Data 2006-2015'!D:D,'RB Stats'!C56,'Rushing Data 2006-2015'!A:A,'RB Stats'!D56+2)</f>
        <v>0</v>
      </c>
      <c r="AB56" s="6">
        <f>SUMIFS('Rushing Data 2006-2015'!AB:AB,'Rushing Data 2006-2015'!D:D,'RB Stats'!C56,'Rushing Data 2006-2015'!A:A,'RB Stats'!D56+3)</f>
        <v>0</v>
      </c>
      <c r="AC56" s="6">
        <f>SUMIFS('Rushing Data 2006-2015'!AB:AB,'Rushing Data 2006-2015'!D:D,'RB Stats'!C56,'Rushing Data 2006-2015'!A:A,'RB Stats'!D56+4)</f>
        <v>0</v>
      </c>
      <c r="AD56" s="6">
        <f>SUMIFS('Rushing Data 2006-2015'!R:R,'Rushing Data 2006-2015'!D:D,'RB Stats'!C56,'Rushing Data 2006-2015'!A:A,'RB Stats'!D56)</f>
        <v>0</v>
      </c>
      <c r="AE56" s="6">
        <f>SUMIFS('Rushing Data 2006-2015'!R:R,'Rushing Data 2006-2015'!D:D,'RB Stats'!C56,'Rushing Data 2006-2015'!A:A,'RB Stats'!D56+1)</f>
        <v>0</v>
      </c>
      <c r="AF56" s="6">
        <f>SUMIFS('Rushing Data 2006-2015'!R:R,'Rushing Data 2006-2015'!D:D,'RB Stats'!C56,'Rushing Data 2006-2015'!A:A,'RB Stats'!D56+2)</f>
        <v>0</v>
      </c>
      <c r="AG56" s="6">
        <f>SUMIFS('Rushing Data 2006-2015'!R:R,'Rushing Data 2006-2015'!D:D,'RB Stats'!C56,'Rushing Data 2006-2015'!A:A,'RB Stats'!D56+3)</f>
        <v>0</v>
      </c>
      <c r="AH56" s="6">
        <f>SUMIFS('Rushing Data 2006-2015'!R:R,'Rushing Data 2006-2015'!D:D,'RB Stats'!C56,'Rushing Data 2006-2015'!A:A,'RB Stats'!D56+4)</f>
        <v>0</v>
      </c>
      <c r="AI56" s="6">
        <f>SUMIFS('Rushing Data 2006-2015'!S:S,'Rushing Data 2006-2015'!D:D,'RB Stats'!C56,'Rushing Data 2006-2015'!A:A,'RB Stats'!D56)</f>
        <v>0</v>
      </c>
      <c r="AJ56" s="6">
        <f>SUMIFS('Rushing Data 2006-2015'!S:S,'Rushing Data 2006-2015'!D:D,'RB Stats'!C56,'Rushing Data 2006-2015'!A:A,'RB Stats'!D56+1)</f>
        <v>0</v>
      </c>
      <c r="AK56" s="6">
        <f>SUMIFS('Rushing Data 2006-2015'!S:S,'Rushing Data 2006-2015'!D:D,'RB Stats'!C56,'Rushing Data 2006-2015'!A:A,'RB Stats'!D56+2)</f>
        <v>0</v>
      </c>
      <c r="AL56" s="6">
        <f>SUMIFS('Rushing Data 2006-2015'!S:S,'Rushing Data 2006-2015'!D:D,'RB Stats'!C56,'Rushing Data 2006-2015'!A:A,'RB Stats'!D56+3)</f>
        <v>0</v>
      </c>
      <c r="AM56" s="6">
        <f>SUMIFS('Rushing Data 2006-2015'!S:S,'Rushing Data 2006-2015'!D:D,'RB Stats'!C56,'Rushing Data 2006-2015'!A:A,'RB Stats'!D56+4)</f>
        <v>0</v>
      </c>
      <c r="AN56" s="6">
        <f>SUMIFS('Rushing Data 2006-2015'!U:U,'Rushing Data 2006-2015'!D:D,'RB Stats'!C56,'Rushing Data 2006-2015'!A:A,'RB Stats'!D56)</f>
        <v>0</v>
      </c>
      <c r="AO56" s="6">
        <f>SUMIFS('Rushing Data 2006-2015'!U:U,'Rushing Data 2006-2015'!D:D,'RB Stats'!C56,'Rushing Data 2006-2015'!A:A,'RB Stats'!D56+1)</f>
        <v>0</v>
      </c>
      <c r="AP56" s="6">
        <f>SUMIFS('Rushing Data 2006-2015'!U:U,'Rushing Data 2006-2015'!D:D,'RB Stats'!C56,'Rushing Data 2006-2015'!A:A,'RB Stats'!D56+2)</f>
        <v>0</v>
      </c>
      <c r="AQ56" s="6">
        <f>SUMIFS('Rushing Data 2006-2015'!U:U,'Rushing Data 2006-2015'!D:D,'RB Stats'!C56,'Rushing Data 2006-2015'!A:A,'RB Stats'!D77)</f>
        <v>0</v>
      </c>
      <c r="AR56" s="6">
        <f>SUMIFS('Rushing Data 2006-2015'!U:U,'Rushing Data 2006-2015'!D:D,'RB Stats'!C56,'Rushing Data 2006-2015'!A:A,'RB Stats'!D56+4)</f>
        <v>0</v>
      </c>
      <c r="AS56" s="6">
        <f t="shared" si="7"/>
        <v>0</v>
      </c>
      <c r="AT56" s="6">
        <f t="shared" si="8"/>
        <v>0</v>
      </c>
      <c r="AU56" s="6">
        <f t="shared" si="9"/>
        <v>0</v>
      </c>
      <c r="AV56" s="6">
        <f t="shared" si="10"/>
        <v>0</v>
      </c>
      <c r="AW56" s="6">
        <f t="shared" si="11"/>
        <v>0</v>
      </c>
      <c r="AX56" s="6">
        <f t="shared" si="12"/>
        <v>0</v>
      </c>
      <c r="AY56" s="7">
        <f t="shared" si="13"/>
        <v>0</v>
      </c>
      <c r="AZ56" s="7">
        <f t="shared" si="14"/>
        <v>0</v>
      </c>
      <c r="BA56" s="7" t="str">
        <f t="shared" si="15"/>
        <v/>
      </c>
      <c r="BB56" s="7">
        <f t="shared" si="16"/>
        <v>0</v>
      </c>
      <c r="BC56" s="7">
        <f t="shared" si="17"/>
        <v>0</v>
      </c>
      <c r="BD56" s="7" t="str">
        <f t="shared" si="18"/>
        <v/>
      </c>
      <c r="BE56" s="7">
        <f t="shared" si="19"/>
        <v>0</v>
      </c>
      <c r="BF56" s="7">
        <f t="shared" si="20"/>
        <v>0</v>
      </c>
      <c r="BG56" s="7">
        <f t="shared" si="21"/>
        <v>0</v>
      </c>
      <c r="BH56">
        <f t="shared" si="22"/>
        <v>0</v>
      </c>
      <c r="BI56">
        <f t="shared" si="23"/>
        <v>0</v>
      </c>
      <c r="BJ56">
        <f t="shared" si="24"/>
        <v>0</v>
      </c>
      <c r="BK56">
        <f t="shared" si="28"/>
        <v>0</v>
      </c>
      <c r="BL56">
        <f t="shared" si="29"/>
        <v>0</v>
      </c>
      <c r="BM56">
        <f t="shared" si="25"/>
        <v>0</v>
      </c>
      <c r="BN56" t="str">
        <f t="shared" si="26"/>
        <v>Bust</v>
      </c>
      <c r="BO56">
        <f t="shared" si="27"/>
        <v>0</v>
      </c>
    </row>
    <row r="57" spans="1:67" x14ac:dyDescent="0.25">
      <c r="A57" t="s">
        <v>412</v>
      </c>
      <c r="B57" t="s">
        <v>76</v>
      </c>
      <c r="C57" t="str">
        <f>INDEX('Draft Master List'!E:F,MATCH(A57,'Draft Master List'!E:E,0),2)</f>
        <v>1722008</v>
      </c>
      <c r="D57">
        <f>INDEX('Draft Master List'!A:F,MATCH(A57,'Draft Master List'!E:E,0),1)</f>
        <v>2008</v>
      </c>
      <c r="E57" s="6">
        <f>SUMIFS('Rushing Data 2006-2015'!K:K,'Rushing Data 2006-2015'!D:D,'RB Stats'!C57,'Rushing Data 2006-2015'!A:A,'RB Stats'!D57)</f>
        <v>0</v>
      </c>
      <c r="F57" s="6">
        <f>SUMIFS('Rushing Data 2006-2015'!K:K,'Rushing Data 2006-2015'!D:D,'RB Stats'!C57,'Rushing Data 2006-2015'!A:A,'RB Stats'!D57+1)</f>
        <v>0</v>
      </c>
      <c r="G57" s="6">
        <f>SUMIFS('Rushing Data 2006-2015'!K:K,'Rushing Data 2006-2015'!D:D,'RB Stats'!C57,'Rushing Data 2006-2015'!A:A,'RB Stats'!D57+2)</f>
        <v>0</v>
      </c>
      <c r="H57" s="6">
        <f>SUMIFS('Rushing Data 2006-2015'!K:K,'Rushing Data 2006-2015'!D:D,'RB Stats'!C57,'Rushing Data 2006-2015'!A:A,'RB Stats'!D57+3)</f>
        <v>0</v>
      </c>
      <c r="I57" s="6">
        <f>SUMIFS('Rushing Data 2006-2015'!K:K,'Rushing Data 2006-2015'!D:D,'RB Stats'!C57,'Rushing Data 2006-2015'!A:A,'RB Stats'!D57+4)</f>
        <v>0</v>
      </c>
      <c r="J57" s="6">
        <f>SUMIFS('Rushing Data 2006-2015'!J:J,'Rushing Data 2006-2015'!D:D,'RB Stats'!C57,'Rushing Data 2006-2015'!A:A,'RB Stats'!D57)</f>
        <v>0</v>
      </c>
      <c r="K57" s="6">
        <f>SUMIFS('Rushing Data 2006-2015'!J:J,'Rushing Data 2006-2015'!D:D,'RB Stats'!C57,'Rushing Data 2006-2015'!A:A,'RB Stats'!D57+1)</f>
        <v>0</v>
      </c>
      <c r="L57" s="6">
        <f>SUMIFS('Rushing Data 2006-2015'!J:J,'Rushing Data 2006-2015'!D:D,'RB Stats'!C57,'Rushing Data 2006-2015'!A:A,'RB Stats'!D57+2)</f>
        <v>0</v>
      </c>
      <c r="M57" s="6">
        <f>SUMIFS('Rushing Data 2006-2015'!J:J,'Rushing Data 2006-2015'!D:D,'RB Stats'!C57,'Rushing Data 2006-2015'!A:A,'RB Stats'!D57+3)</f>
        <v>0</v>
      </c>
      <c r="N57" s="6">
        <f>SUMIFS('Rushing Data 2006-2015'!J:J,'Rushing Data 2006-2015'!D:D,'RB Stats'!C57,'Rushing Data 2006-2015'!A:A,'RB Stats'!D57+4)</f>
        <v>0</v>
      </c>
      <c r="O57" s="7" t="str">
        <f t="shared" si="2"/>
        <v/>
      </c>
      <c r="P57" s="7" t="str">
        <f t="shared" si="3"/>
        <v/>
      </c>
      <c r="Q57" s="7" t="str">
        <f t="shared" si="4"/>
        <v/>
      </c>
      <c r="R57" s="7" t="str">
        <f t="shared" si="5"/>
        <v/>
      </c>
      <c r="S57" s="7" t="str">
        <f t="shared" si="6"/>
        <v/>
      </c>
      <c r="T57" s="6">
        <f>SUMIFS('Rushing Data 2006-2015'!L:L,'Rushing Data 2006-2015'!D:D,'RB Stats'!C57,'Rushing Data 2006-2015'!A:A,'RB Stats'!D57)</f>
        <v>0</v>
      </c>
      <c r="U57" s="6">
        <f>SUMIFS('Rushing Data 2006-2015'!L:L,'Rushing Data 2006-2015'!D:D,'RB Stats'!C57,'Rushing Data 2006-2015'!A:A,'RB Stats'!D57+1)</f>
        <v>0</v>
      </c>
      <c r="V57" s="6">
        <f>SUMIFS('Rushing Data 2006-2015'!L:L,'Rushing Data 2006-2015'!D:D,'RB Stats'!C57,'Rushing Data 2006-2015'!A:A,'RB Stats'!D57+2)</f>
        <v>0</v>
      </c>
      <c r="W57" s="6">
        <f>SUMIFS('Rushing Data 2006-2015'!L:L,'Rushing Data 2006-2015'!D:D,'RB Stats'!C57,'Rushing Data 2006-2015'!A:A,'RB Stats'!D57+3)</f>
        <v>0</v>
      </c>
      <c r="X57" s="6">
        <f>SUMIFS('Rushing Data 2006-2015'!L:L,'Rushing Data 2006-2015'!D:D,'RB Stats'!C57,'Rushing Data 2006-2015'!A:A,'RB Stats'!D57+4)</f>
        <v>0</v>
      </c>
      <c r="Y57" s="6">
        <f>SUMIFS('Rushing Data 2006-2015'!AB:AB,'Rushing Data 2006-2015'!D:D,'RB Stats'!C57,'Rushing Data 2006-2015'!A:A,'RB Stats'!D57)</f>
        <v>0</v>
      </c>
      <c r="Z57" s="6">
        <f>SUMIFS('Rushing Data 2006-2015'!AB:AB,'Rushing Data 2006-2015'!D:D,'RB Stats'!C57,'Rushing Data 2006-2015'!A:A,'RB Stats'!D57+1)</f>
        <v>0</v>
      </c>
      <c r="AA57" s="6">
        <f>SUMIFS('Rushing Data 2006-2015'!AB:AB,'Rushing Data 2006-2015'!D:D,'RB Stats'!C57,'Rushing Data 2006-2015'!A:A,'RB Stats'!D57+2)</f>
        <v>0</v>
      </c>
      <c r="AB57" s="6">
        <f>SUMIFS('Rushing Data 2006-2015'!AB:AB,'Rushing Data 2006-2015'!D:D,'RB Stats'!C57,'Rushing Data 2006-2015'!A:A,'RB Stats'!D57+3)</f>
        <v>0</v>
      </c>
      <c r="AC57" s="6">
        <f>SUMIFS('Rushing Data 2006-2015'!AB:AB,'Rushing Data 2006-2015'!D:D,'RB Stats'!C57,'Rushing Data 2006-2015'!A:A,'RB Stats'!D57+4)</f>
        <v>0</v>
      </c>
      <c r="AD57" s="6">
        <f>SUMIFS('Rushing Data 2006-2015'!R:R,'Rushing Data 2006-2015'!D:D,'RB Stats'!C57,'Rushing Data 2006-2015'!A:A,'RB Stats'!D57)</f>
        <v>0</v>
      </c>
      <c r="AE57" s="6">
        <f>SUMIFS('Rushing Data 2006-2015'!R:R,'Rushing Data 2006-2015'!D:D,'RB Stats'!C57,'Rushing Data 2006-2015'!A:A,'RB Stats'!D57+1)</f>
        <v>0</v>
      </c>
      <c r="AF57" s="6">
        <f>SUMIFS('Rushing Data 2006-2015'!R:R,'Rushing Data 2006-2015'!D:D,'RB Stats'!C57,'Rushing Data 2006-2015'!A:A,'RB Stats'!D57+2)</f>
        <v>0</v>
      </c>
      <c r="AG57" s="6">
        <f>SUMIFS('Rushing Data 2006-2015'!R:R,'Rushing Data 2006-2015'!D:D,'RB Stats'!C57,'Rushing Data 2006-2015'!A:A,'RB Stats'!D57+3)</f>
        <v>0</v>
      </c>
      <c r="AH57" s="6">
        <f>SUMIFS('Rushing Data 2006-2015'!R:R,'Rushing Data 2006-2015'!D:D,'RB Stats'!C57,'Rushing Data 2006-2015'!A:A,'RB Stats'!D57+4)</f>
        <v>0</v>
      </c>
      <c r="AI57" s="6">
        <f>SUMIFS('Rushing Data 2006-2015'!S:S,'Rushing Data 2006-2015'!D:D,'RB Stats'!C57,'Rushing Data 2006-2015'!A:A,'RB Stats'!D57)</f>
        <v>0</v>
      </c>
      <c r="AJ57" s="6">
        <f>SUMIFS('Rushing Data 2006-2015'!S:S,'Rushing Data 2006-2015'!D:D,'RB Stats'!C57,'Rushing Data 2006-2015'!A:A,'RB Stats'!D57+1)</f>
        <v>0</v>
      </c>
      <c r="AK57" s="6">
        <f>SUMIFS('Rushing Data 2006-2015'!S:S,'Rushing Data 2006-2015'!D:D,'RB Stats'!C57,'Rushing Data 2006-2015'!A:A,'RB Stats'!D57+2)</f>
        <v>0</v>
      </c>
      <c r="AL57" s="6">
        <f>SUMIFS('Rushing Data 2006-2015'!S:S,'Rushing Data 2006-2015'!D:D,'RB Stats'!C57,'Rushing Data 2006-2015'!A:A,'RB Stats'!D57+3)</f>
        <v>0</v>
      </c>
      <c r="AM57" s="6">
        <f>SUMIFS('Rushing Data 2006-2015'!S:S,'Rushing Data 2006-2015'!D:D,'RB Stats'!C57,'Rushing Data 2006-2015'!A:A,'RB Stats'!D57+4)</f>
        <v>0</v>
      </c>
      <c r="AN57" s="6">
        <f>SUMIFS('Rushing Data 2006-2015'!U:U,'Rushing Data 2006-2015'!D:D,'RB Stats'!C57,'Rushing Data 2006-2015'!A:A,'RB Stats'!D57)</f>
        <v>0</v>
      </c>
      <c r="AO57" s="6">
        <f>SUMIFS('Rushing Data 2006-2015'!U:U,'Rushing Data 2006-2015'!D:D,'RB Stats'!C57,'Rushing Data 2006-2015'!A:A,'RB Stats'!D57+1)</f>
        <v>0</v>
      </c>
      <c r="AP57" s="6">
        <f>SUMIFS('Rushing Data 2006-2015'!U:U,'Rushing Data 2006-2015'!D:D,'RB Stats'!C57,'Rushing Data 2006-2015'!A:A,'RB Stats'!D57+2)</f>
        <v>0</v>
      </c>
      <c r="AQ57" s="6">
        <f>SUMIFS('Rushing Data 2006-2015'!U:U,'Rushing Data 2006-2015'!D:D,'RB Stats'!C57,'Rushing Data 2006-2015'!A:A,'RB Stats'!D78)</f>
        <v>0</v>
      </c>
      <c r="AR57" s="6">
        <f>SUMIFS('Rushing Data 2006-2015'!U:U,'Rushing Data 2006-2015'!D:D,'RB Stats'!C57,'Rushing Data 2006-2015'!A:A,'RB Stats'!D57+4)</f>
        <v>0</v>
      </c>
      <c r="AS57" s="6">
        <f t="shared" si="7"/>
        <v>0</v>
      </c>
      <c r="AT57" s="6">
        <f t="shared" si="8"/>
        <v>0</v>
      </c>
      <c r="AU57" s="6">
        <f t="shared" si="9"/>
        <v>0</v>
      </c>
      <c r="AV57" s="6">
        <f t="shared" si="10"/>
        <v>0</v>
      </c>
      <c r="AW57" s="6">
        <f t="shared" si="11"/>
        <v>0</v>
      </c>
      <c r="AX57" s="6">
        <f t="shared" si="12"/>
        <v>0</v>
      </c>
      <c r="AY57" s="7">
        <f t="shared" si="13"/>
        <v>0</v>
      </c>
      <c r="AZ57" s="7">
        <f t="shared" si="14"/>
        <v>0</v>
      </c>
      <c r="BA57" s="7" t="str">
        <f t="shared" si="15"/>
        <v/>
      </c>
      <c r="BB57" s="7">
        <f t="shared" si="16"/>
        <v>0</v>
      </c>
      <c r="BC57" s="7">
        <f t="shared" si="17"/>
        <v>0</v>
      </c>
      <c r="BD57" s="7" t="str">
        <f t="shared" si="18"/>
        <v/>
      </c>
      <c r="BE57" s="7">
        <f t="shared" si="19"/>
        <v>0</v>
      </c>
      <c r="BF57" s="7">
        <f t="shared" si="20"/>
        <v>0</v>
      </c>
      <c r="BG57" s="7">
        <f t="shared" si="21"/>
        <v>0</v>
      </c>
      <c r="BH57">
        <f t="shared" si="22"/>
        <v>0</v>
      </c>
      <c r="BI57">
        <f t="shared" si="23"/>
        <v>0</v>
      </c>
      <c r="BJ57">
        <f t="shared" si="24"/>
        <v>0</v>
      </c>
      <c r="BK57">
        <f t="shared" si="28"/>
        <v>0</v>
      </c>
      <c r="BL57">
        <f t="shared" si="29"/>
        <v>0</v>
      </c>
      <c r="BM57">
        <f t="shared" si="25"/>
        <v>0</v>
      </c>
      <c r="BN57" t="str">
        <f t="shared" si="26"/>
        <v>Bust</v>
      </c>
      <c r="BO57">
        <f t="shared" si="27"/>
        <v>0</v>
      </c>
    </row>
    <row r="58" spans="1:67" x14ac:dyDescent="0.25">
      <c r="A58" t="s">
        <v>414</v>
      </c>
      <c r="B58" t="s">
        <v>76</v>
      </c>
      <c r="C58" t="str">
        <f>INDEX('Draft Master List'!E:F,MATCH(A58,'Draft Master List'!E:E,0),2)</f>
        <v>1762008</v>
      </c>
      <c r="D58">
        <f>INDEX('Draft Master List'!A:F,MATCH(A58,'Draft Master List'!E:E,0),1)</f>
        <v>2008</v>
      </c>
      <c r="E58" s="6">
        <f>SUMIFS('Rushing Data 2006-2015'!K:K,'Rushing Data 2006-2015'!D:D,'RB Stats'!C58,'Rushing Data 2006-2015'!A:A,'RB Stats'!D58)</f>
        <v>27</v>
      </c>
      <c r="F58" s="6">
        <f>SUMIFS('Rushing Data 2006-2015'!K:K,'Rushing Data 2006-2015'!D:D,'RB Stats'!C58,'Rushing Data 2006-2015'!A:A,'RB Stats'!D58+1)</f>
        <v>17</v>
      </c>
      <c r="G58" s="6">
        <f>SUMIFS('Rushing Data 2006-2015'!K:K,'Rushing Data 2006-2015'!D:D,'RB Stats'!C58,'Rushing Data 2006-2015'!A:A,'RB Stats'!D58+2)</f>
        <v>0</v>
      </c>
      <c r="H58" s="6">
        <f>SUMIFS('Rushing Data 2006-2015'!K:K,'Rushing Data 2006-2015'!D:D,'RB Stats'!C58,'Rushing Data 2006-2015'!A:A,'RB Stats'!D58+3)</f>
        <v>0</v>
      </c>
      <c r="I58" s="6">
        <f>SUMIFS('Rushing Data 2006-2015'!K:K,'Rushing Data 2006-2015'!D:D,'RB Stats'!C58,'Rushing Data 2006-2015'!A:A,'RB Stats'!D58+4)</f>
        <v>143</v>
      </c>
      <c r="J58" s="6">
        <f>SUMIFS('Rushing Data 2006-2015'!J:J,'Rushing Data 2006-2015'!D:D,'RB Stats'!C58,'Rushing Data 2006-2015'!A:A,'RB Stats'!D58)</f>
        <v>2</v>
      </c>
      <c r="K58" s="6">
        <f>SUMIFS('Rushing Data 2006-2015'!J:J,'Rushing Data 2006-2015'!D:D,'RB Stats'!C58,'Rushing Data 2006-2015'!A:A,'RB Stats'!D58+1)</f>
        <v>5</v>
      </c>
      <c r="L58" s="6">
        <f>SUMIFS('Rushing Data 2006-2015'!J:J,'Rushing Data 2006-2015'!D:D,'RB Stats'!C58,'Rushing Data 2006-2015'!A:A,'RB Stats'!D58+2)</f>
        <v>0</v>
      </c>
      <c r="M58" s="6">
        <f>SUMIFS('Rushing Data 2006-2015'!J:J,'Rushing Data 2006-2015'!D:D,'RB Stats'!C58,'Rushing Data 2006-2015'!A:A,'RB Stats'!D58+3)</f>
        <v>0</v>
      </c>
      <c r="N58" s="6">
        <f>SUMIFS('Rushing Data 2006-2015'!J:J,'Rushing Data 2006-2015'!D:D,'RB Stats'!C58,'Rushing Data 2006-2015'!A:A,'RB Stats'!D58+4)</f>
        <v>40</v>
      </c>
      <c r="O58" s="7">
        <f t="shared" si="2"/>
        <v>13.5</v>
      </c>
      <c r="P58" s="7">
        <f t="shared" si="3"/>
        <v>3.4</v>
      </c>
      <c r="Q58" s="7" t="str">
        <f t="shared" si="4"/>
        <v/>
      </c>
      <c r="R58" s="7" t="str">
        <f t="shared" si="5"/>
        <v/>
      </c>
      <c r="S58" s="7">
        <f t="shared" si="6"/>
        <v>3.5750000000000002</v>
      </c>
      <c r="T58" s="6">
        <f>SUMIFS('Rushing Data 2006-2015'!L:L,'Rushing Data 2006-2015'!D:D,'RB Stats'!C58,'Rushing Data 2006-2015'!A:A,'RB Stats'!D58)</f>
        <v>0</v>
      </c>
      <c r="U58" s="6">
        <f>SUMIFS('Rushing Data 2006-2015'!L:L,'Rushing Data 2006-2015'!D:D,'RB Stats'!C58,'Rushing Data 2006-2015'!A:A,'RB Stats'!D58+1)</f>
        <v>0</v>
      </c>
      <c r="V58" s="6">
        <f>SUMIFS('Rushing Data 2006-2015'!L:L,'Rushing Data 2006-2015'!D:D,'RB Stats'!C58,'Rushing Data 2006-2015'!A:A,'RB Stats'!D58+2)</f>
        <v>0</v>
      </c>
      <c r="W58" s="6">
        <f>SUMIFS('Rushing Data 2006-2015'!L:L,'Rushing Data 2006-2015'!D:D,'RB Stats'!C58,'Rushing Data 2006-2015'!A:A,'RB Stats'!D58+3)</f>
        <v>0</v>
      </c>
      <c r="X58" s="6">
        <f>SUMIFS('Rushing Data 2006-2015'!L:L,'Rushing Data 2006-2015'!D:D,'RB Stats'!C58,'Rushing Data 2006-2015'!A:A,'RB Stats'!D58+4)</f>
        <v>0</v>
      </c>
      <c r="Y58" s="6">
        <f>SUMIFS('Rushing Data 2006-2015'!AB:AB,'Rushing Data 2006-2015'!D:D,'RB Stats'!C58,'Rushing Data 2006-2015'!A:A,'RB Stats'!D58)</f>
        <v>0</v>
      </c>
      <c r="Z58" s="6">
        <f>SUMIFS('Rushing Data 2006-2015'!AB:AB,'Rushing Data 2006-2015'!D:D,'RB Stats'!C58,'Rushing Data 2006-2015'!A:A,'RB Stats'!D58+1)</f>
        <v>0</v>
      </c>
      <c r="AA58" s="6">
        <f>SUMIFS('Rushing Data 2006-2015'!AB:AB,'Rushing Data 2006-2015'!D:D,'RB Stats'!C58,'Rushing Data 2006-2015'!A:A,'RB Stats'!D58+2)</f>
        <v>0</v>
      </c>
      <c r="AB58" s="6">
        <f>SUMIFS('Rushing Data 2006-2015'!AB:AB,'Rushing Data 2006-2015'!D:D,'RB Stats'!C58,'Rushing Data 2006-2015'!A:A,'RB Stats'!D58+3)</f>
        <v>0</v>
      </c>
      <c r="AC58" s="6">
        <f>SUMIFS('Rushing Data 2006-2015'!AB:AB,'Rushing Data 2006-2015'!D:D,'RB Stats'!C58,'Rushing Data 2006-2015'!A:A,'RB Stats'!D58+4)</f>
        <v>0</v>
      </c>
      <c r="AD58" s="6">
        <f>SUMIFS('Rushing Data 2006-2015'!R:R,'Rushing Data 2006-2015'!D:D,'RB Stats'!C58,'Rushing Data 2006-2015'!A:A,'RB Stats'!D58)</f>
        <v>0</v>
      </c>
      <c r="AE58" s="6">
        <f>SUMIFS('Rushing Data 2006-2015'!R:R,'Rushing Data 2006-2015'!D:D,'RB Stats'!C58,'Rushing Data 2006-2015'!A:A,'RB Stats'!D58+1)</f>
        <v>0</v>
      </c>
      <c r="AF58" s="6">
        <f>SUMIFS('Rushing Data 2006-2015'!R:R,'Rushing Data 2006-2015'!D:D,'RB Stats'!C58,'Rushing Data 2006-2015'!A:A,'RB Stats'!D58+2)</f>
        <v>0</v>
      </c>
      <c r="AG58" s="6">
        <f>SUMIFS('Rushing Data 2006-2015'!R:R,'Rushing Data 2006-2015'!D:D,'RB Stats'!C58,'Rushing Data 2006-2015'!A:A,'RB Stats'!D58+3)</f>
        <v>0</v>
      </c>
      <c r="AH58" s="6">
        <f>SUMIFS('Rushing Data 2006-2015'!R:R,'Rushing Data 2006-2015'!D:D,'RB Stats'!C58,'Rushing Data 2006-2015'!A:A,'RB Stats'!D58+4)</f>
        <v>7</v>
      </c>
      <c r="AI58" s="6">
        <f>SUMIFS('Rushing Data 2006-2015'!S:S,'Rushing Data 2006-2015'!D:D,'RB Stats'!C58,'Rushing Data 2006-2015'!A:A,'RB Stats'!D58)</f>
        <v>0</v>
      </c>
      <c r="AJ58" s="6">
        <f>SUMIFS('Rushing Data 2006-2015'!S:S,'Rushing Data 2006-2015'!D:D,'RB Stats'!C58,'Rushing Data 2006-2015'!A:A,'RB Stats'!D58+1)</f>
        <v>0</v>
      </c>
      <c r="AK58" s="6">
        <f>SUMIFS('Rushing Data 2006-2015'!S:S,'Rushing Data 2006-2015'!D:D,'RB Stats'!C58,'Rushing Data 2006-2015'!A:A,'RB Stats'!D58+2)</f>
        <v>0</v>
      </c>
      <c r="AL58" s="6">
        <f>SUMIFS('Rushing Data 2006-2015'!S:S,'Rushing Data 2006-2015'!D:D,'RB Stats'!C58,'Rushing Data 2006-2015'!A:A,'RB Stats'!D58+3)</f>
        <v>0</v>
      </c>
      <c r="AM58" s="6">
        <f>SUMIFS('Rushing Data 2006-2015'!S:S,'Rushing Data 2006-2015'!D:D,'RB Stats'!C58,'Rushing Data 2006-2015'!A:A,'RB Stats'!D58+4)</f>
        <v>60</v>
      </c>
      <c r="AN58" s="6">
        <f>SUMIFS('Rushing Data 2006-2015'!U:U,'Rushing Data 2006-2015'!D:D,'RB Stats'!C58,'Rushing Data 2006-2015'!A:A,'RB Stats'!D58)</f>
        <v>0</v>
      </c>
      <c r="AO58" s="6">
        <f>SUMIFS('Rushing Data 2006-2015'!U:U,'Rushing Data 2006-2015'!D:D,'RB Stats'!C58,'Rushing Data 2006-2015'!A:A,'RB Stats'!D58+1)</f>
        <v>0</v>
      </c>
      <c r="AP58" s="6">
        <f>SUMIFS('Rushing Data 2006-2015'!U:U,'Rushing Data 2006-2015'!D:D,'RB Stats'!C58,'Rushing Data 2006-2015'!A:A,'RB Stats'!D58+2)</f>
        <v>0</v>
      </c>
      <c r="AQ58" s="6">
        <f>SUMIFS('Rushing Data 2006-2015'!U:U,'Rushing Data 2006-2015'!D:D,'RB Stats'!C58,'Rushing Data 2006-2015'!A:A,'RB Stats'!D79)</f>
        <v>0</v>
      </c>
      <c r="AR58" s="6">
        <f>SUMIFS('Rushing Data 2006-2015'!U:U,'Rushing Data 2006-2015'!D:D,'RB Stats'!C58,'Rushing Data 2006-2015'!A:A,'RB Stats'!D58+4)</f>
        <v>0</v>
      </c>
      <c r="AS58" s="6">
        <f t="shared" si="7"/>
        <v>2.7</v>
      </c>
      <c r="AT58" s="6">
        <f t="shared" si="8"/>
        <v>1.7</v>
      </c>
      <c r="AU58" s="6">
        <f t="shared" si="9"/>
        <v>0</v>
      </c>
      <c r="AV58" s="6">
        <f t="shared" si="10"/>
        <v>0</v>
      </c>
      <c r="AW58" s="6">
        <f t="shared" si="11"/>
        <v>20.3</v>
      </c>
      <c r="AX58" s="6">
        <f t="shared" si="12"/>
        <v>24.700000000000003</v>
      </c>
      <c r="AY58" s="7">
        <f t="shared" si="13"/>
        <v>187</v>
      </c>
      <c r="AZ58" s="7">
        <f t="shared" si="14"/>
        <v>47</v>
      </c>
      <c r="BA58" s="7">
        <f t="shared" si="15"/>
        <v>3.978723404255319</v>
      </c>
      <c r="BB58" s="7">
        <f t="shared" si="16"/>
        <v>0</v>
      </c>
      <c r="BC58" s="7">
        <f t="shared" si="17"/>
        <v>0</v>
      </c>
      <c r="BD58" s="7" t="str">
        <f t="shared" si="18"/>
        <v/>
      </c>
      <c r="BE58" s="7">
        <f t="shared" si="19"/>
        <v>7</v>
      </c>
      <c r="BF58" s="7">
        <f t="shared" si="20"/>
        <v>60</v>
      </c>
      <c r="BG58" s="7">
        <f t="shared" si="21"/>
        <v>0</v>
      </c>
      <c r="BH58">
        <f t="shared" si="22"/>
        <v>0</v>
      </c>
      <c r="BI58">
        <f t="shared" si="23"/>
        <v>0</v>
      </c>
      <c r="BJ58">
        <f t="shared" si="24"/>
        <v>0</v>
      </c>
      <c r="BK58">
        <f t="shared" si="28"/>
        <v>0</v>
      </c>
      <c r="BL58">
        <f t="shared" si="29"/>
        <v>0</v>
      </c>
      <c r="BM58">
        <f t="shared" si="25"/>
        <v>0</v>
      </c>
      <c r="BN58" t="str">
        <f t="shared" si="26"/>
        <v>Bust</v>
      </c>
      <c r="BO58">
        <f t="shared" si="27"/>
        <v>0</v>
      </c>
    </row>
    <row r="59" spans="1:67" x14ac:dyDescent="0.25">
      <c r="A59" t="s">
        <v>415</v>
      </c>
      <c r="B59" t="s">
        <v>76</v>
      </c>
      <c r="C59" t="str">
        <f>INDEX('Draft Master List'!E:F,MATCH(A59,'Draft Master List'!E:E,0),2)</f>
        <v>1792008</v>
      </c>
      <c r="D59">
        <f>INDEX('Draft Master List'!A:F,MATCH(A59,'Draft Master List'!E:E,0),1)</f>
        <v>2008</v>
      </c>
      <c r="E59" s="6">
        <f>SUMIFS('Rushing Data 2006-2015'!K:K,'Rushing Data 2006-2015'!D:D,'RB Stats'!C59,'Rushing Data 2006-2015'!A:A,'RB Stats'!D59)</f>
        <v>5</v>
      </c>
      <c r="F59" s="6">
        <f>SUMIFS('Rushing Data 2006-2015'!K:K,'Rushing Data 2006-2015'!D:D,'RB Stats'!C59,'Rushing Data 2006-2015'!A:A,'RB Stats'!D59+1)</f>
        <v>22</v>
      </c>
      <c r="G59" s="6">
        <f>SUMIFS('Rushing Data 2006-2015'!K:K,'Rushing Data 2006-2015'!D:D,'RB Stats'!C59,'Rushing Data 2006-2015'!A:A,'RB Stats'!D59+2)</f>
        <v>0</v>
      </c>
      <c r="H59" s="6">
        <f>SUMIFS('Rushing Data 2006-2015'!K:K,'Rushing Data 2006-2015'!D:D,'RB Stats'!C59,'Rushing Data 2006-2015'!A:A,'RB Stats'!D59+3)</f>
        <v>0</v>
      </c>
      <c r="I59" s="6">
        <f>SUMIFS('Rushing Data 2006-2015'!K:K,'Rushing Data 2006-2015'!D:D,'RB Stats'!C59,'Rushing Data 2006-2015'!A:A,'RB Stats'!D59+4)</f>
        <v>0</v>
      </c>
      <c r="J59" s="6">
        <f>SUMIFS('Rushing Data 2006-2015'!J:J,'Rushing Data 2006-2015'!D:D,'RB Stats'!C59,'Rushing Data 2006-2015'!A:A,'RB Stats'!D59)</f>
        <v>6</v>
      </c>
      <c r="K59" s="6">
        <f>SUMIFS('Rushing Data 2006-2015'!J:J,'Rushing Data 2006-2015'!D:D,'RB Stats'!C59,'Rushing Data 2006-2015'!A:A,'RB Stats'!D59+1)</f>
        <v>5</v>
      </c>
      <c r="L59" s="6">
        <f>SUMIFS('Rushing Data 2006-2015'!J:J,'Rushing Data 2006-2015'!D:D,'RB Stats'!C59,'Rushing Data 2006-2015'!A:A,'RB Stats'!D59+2)</f>
        <v>0</v>
      </c>
      <c r="M59" s="6">
        <f>SUMIFS('Rushing Data 2006-2015'!J:J,'Rushing Data 2006-2015'!D:D,'RB Stats'!C59,'Rushing Data 2006-2015'!A:A,'RB Stats'!D59+3)</f>
        <v>0</v>
      </c>
      <c r="N59" s="6">
        <f>SUMIFS('Rushing Data 2006-2015'!J:J,'Rushing Data 2006-2015'!D:D,'RB Stats'!C59,'Rushing Data 2006-2015'!A:A,'RB Stats'!D59+4)</f>
        <v>0</v>
      </c>
      <c r="O59" s="7">
        <f t="shared" si="2"/>
        <v>0.83333333333333337</v>
      </c>
      <c r="P59" s="7">
        <f t="shared" si="3"/>
        <v>4.4000000000000004</v>
      </c>
      <c r="Q59" s="7" t="str">
        <f t="shared" si="4"/>
        <v/>
      </c>
      <c r="R59" s="7" t="str">
        <f t="shared" si="5"/>
        <v/>
      </c>
      <c r="S59" s="7" t="str">
        <f t="shared" si="6"/>
        <v/>
      </c>
      <c r="T59" s="6">
        <f>SUMIFS('Rushing Data 2006-2015'!L:L,'Rushing Data 2006-2015'!D:D,'RB Stats'!C59,'Rushing Data 2006-2015'!A:A,'RB Stats'!D59)</f>
        <v>0</v>
      </c>
      <c r="U59" s="6">
        <f>SUMIFS('Rushing Data 2006-2015'!L:L,'Rushing Data 2006-2015'!D:D,'RB Stats'!C59,'Rushing Data 2006-2015'!A:A,'RB Stats'!D59+1)</f>
        <v>0</v>
      </c>
      <c r="V59" s="6">
        <f>SUMIFS('Rushing Data 2006-2015'!L:L,'Rushing Data 2006-2015'!D:D,'RB Stats'!C59,'Rushing Data 2006-2015'!A:A,'RB Stats'!D59+2)</f>
        <v>0</v>
      </c>
      <c r="W59" s="6">
        <f>SUMIFS('Rushing Data 2006-2015'!L:L,'Rushing Data 2006-2015'!D:D,'RB Stats'!C59,'Rushing Data 2006-2015'!A:A,'RB Stats'!D59+3)</f>
        <v>0</v>
      </c>
      <c r="X59" s="6">
        <f>SUMIFS('Rushing Data 2006-2015'!L:L,'Rushing Data 2006-2015'!D:D,'RB Stats'!C59,'Rushing Data 2006-2015'!A:A,'RB Stats'!D59+4)</f>
        <v>0</v>
      </c>
      <c r="Y59" s="6">
        <f>SUMIFS('Rushing Data 2006-2015'!AB:AB,'Rushing Data 2006-2015'!D:D,'RB Stats'!C59,'Rushing Data 2006-2015'!A:A,'RB Stats'!D59)</f>
        <v>0</v>
      </c>
      <c r="Z59" s="6">
        <f>SUMIFS('Rushing Data 2006-2015'!AB:AB,'Rushing Data 2006-2015'!D:D,'RB Stats'!C59,'Rushing Data 2006-2015'!A:A,'RB Stats'!D59+1)</f>
        <v>0</v>
      </c>
      <c r="AA59" s="6">
        <f>SUMIFS('Rushing Data 2006-2015'!AB:AB,'Rushing Data 2006-2015'!D:D,'RB Stats'!C59,'Rushing Data 2006-2015'!A:A,'RB Stats'!D59+2)</f>
        <v>0</v>
      </c>
      <c r="AB59" s="6">
        <f>SUMIFS('Rushing Data 2006-2015'!AB:AB,'Rushing Data 2006-2015'!D:D,'RB Stats'!C59,'Rushing Data 2006-2015'!A:A,'RB Stats'!D59+3)</f>
        <v>0</v>
      </c>
      <c r="AC59" s="6">
        <f>SUMIFS('Rushing Data 2006-2015'!AB:AB,'Rushing Data 2006-2015'!D:D,'RB Stats'!C59,'Rushing Data 2006-2015'!A:A,'RB Stats'!D59+4)</f>
        <v>0</v>
      </c>
      <c r="AD59" s="6">
        <f>SUMIFS('Rushing Data 2006-2015'!R:R,'Rushing Data 2006-2015'!D:D,'RB Stats'!C59,'Rushing Data 2006-2015'!A:A,'RB Stats'!D59)</f>
        <v>0</v>
      </c>
      <c r="AE59" s="6">
        <f>SUMIFS('Rushing Data 2006-2015'!R:R,'Rushing Data 2006-2015'!D:D,'RB Stats'!C59,'Rushing Data 2006-2015'!A:A,'RB Stats'!D59+1)</f>
        <v>0</v>
      </c>
      <c r="AF59" s="6">
        <f>SUMIFS('Rushing Data 2006-2015'!R:R,'Rushing Data 2006-2015'!D:D,'RB Stats'!C59,'Rushing Data 2006-2015'!A:A,'RB Stats'!D59+2)</f>
        <v>0</v>
      </c>
      <c r="AG59" s="6">
        <f>SUMIFS('Rushing Data 2006-2015'!R:R,'Rushing Data 2006-2015'!D:D,'RB Stats'!C59,'Rushing Data 2006-2015'!A:A,'RB Stats'!D59+3)</f>
        <v>0</v>
      </c>
      <c r="AH59" s="6">
        <f>SUMIFS('Rushing Data 2006-2015'!R:R,'Rushing Data 2006-2015'!D:D,'RB Stats'!C59,'Rushing Data 2006-2015'!A:A,'RB Stats'!D59+4)</f>
        <v>0</v>
      </c>
      <c r="AI59" s="6">
        <f>SUMIFS('Rushing Data 2006-2015'!S:S,'Rushing Data 2006-2015'!D:D,'RB Stats'!C59,'Rushing Data 2006-2015'!A:A,'RB Stats'!D59)</f>
        <v>0</v>
      </c>
      <c r="AJ59" s="6">
        <f>SUMIFS('Rushing Data 2006-2015'!S:S,'Rushing Data 2006-2015'!D:D,'RB Stats'!C59,'Rushing Data 2006-2015'!A:A,'RB Stats'!D59+1)</f>
        <v>0</v>
      </c>
      <c r="AK59" s="6">
        <f>SUMIFS('Rushing Data 2006-2015'!S:S,'Rushing Data 2006-2015'!D:D,'RB Stats'!C59,'Rushing Data 2006-2015'!A:A,'RB Stats'!D59+2)</f>
        <v>0</v>
      </c>
      <c r="AL59" s="6">
        <f>SUMIFS('Rushing Data 2006-2015'!S:S,'Rushing Data 2006-2015'!D:D,'RB Stats'!C59,'Rushing Data 2006-2015'!A:A,'RB Stats'!D59+3)</f>
        <v>0</v>
      </c>
      <c r="AM59" s="6">
        <f>SUMIFS('Rushing Data 2006-2015'!S:S,'Rushing Data 2006-2015'!D:D,'RB Stats'!C59,'Rushing Data 2006-2015'!A:A,'RB Stats'!D59+4)</f>
        <v>0</v>
      </c>
      <c r="AN59" s="6">
        <f>SUMIFS('Rushing Data 2006-2015'!U:U,'Rushing Data 2006-2015'!D:D,'RB Stats'!C59,'Rushing Data 2006-2015'!A:A,'RB Stats'!D59)</f>
        <v>0</v>
      </c>
      <c r="AO59" s="6">
        <f>SUMIFS('Rushing Data 2006-2015'!U:U,'Rushing Data 2006-2015'!D:D,'RB Stats'!C59,'Rushing Data 2006-2015'!A:A,'RB Stats'!D59+1)</f>
        <v>0</v>
      </c>
      <c r="AP59" s="6">
        <f>SUMIFS('Rushing Data 2006-2015'!U:U,'Rushing Data 2006-2015'!D:D,'RB Stats'!C59,'Rushing Data 2006-2015'!A:A,'RB Stats'!D59+2)</f>
        <v>0</v>
      </c>
      <c r="AQ59" s="6">
        <f>SUMIFS('Rushing Data 2006-2015'!U:U,'Rushing Data 2006-2015'!D:D,'RB Stats'!C59,'Rushing Data 2006-2015'!A:A,'RB Stats'!D80)</f>
        <v>0</v>
      </c>
      <c r="AR59" s="6">
        <f>SUMIFS('Rushing Data 2006-2015'!U:U,'Rushing Data 2006-2015'!D:D,'RB Stats'!C59,'Rushing Data 2006-2015'!A:A,'RB Stats'!D59+4)</f>
        <v>0</v>
      </c>
      <c r="AS59" s="6">
        <f t="shared" si="7"/>
        <v>0.5</v>
      </c>
      <c r="AT59" s="6">
        <f t="shared" si="8"/>
        <v>2.2000000000000002</v>
      </c>
      <c r="AU59" s="6">
        <f t="shared" si="9"/>
        <v>0</v>
      </c>
      <c r="AV59" s="6">
        <f t="shared" si="10"/>
        <v>0</v>
      </c>
      <c r="AW59" s="6">
        <f t="shared" si="11"/>
        <v>0</v>
      </c>
      <c r="AX59" s="6">
        <f t="shared" si="12"/>
        <v>2.7</v>
      </c>
      <c r="AY59" s="7">
        <f t="shared" si="13"/>
        <v>27</v>
      </c>
      <c r="AZ59" s="7">
        <f t="shared" si="14"/>
        <v>11</v>
      </c>
      <c r="BA59" s="7">
        <f t="shared" si="15"/>
        <v>2.4545454545454546</v>
      </c>
      <c r="BB59" s="7">
        <f t="shared" si="16"/>
        <v>0</v>
      </c>
      <c r="BC59" s="7">
        <f t="shared" si="17"/>
        <v>0</v>
      </c>
      <c r="BD59" s="7" t="str">
        <f t="shared" si="18"/>
        <v/>
      </c>
      <c r="BE59" s="7">
        <f t="shared" si="19"/>
        <v>0</v>
      </c>
      <c r="BF59" s="7">
        <f t="shared" si="20"/>
        <v>0</v>
      </c>
      <c r="BG59" s="7">
        <f t="shared" si="21"/>
        <v>0</v>
      </c>
      <c r="BH59">
        <f t="shared" si="22"/>
        <v>0</v>
      </c>
      <c r="BI59">
        <f t="shared" si="23"/>
        <v>0</v>
      </c>
      <c r="BJ59">
        <f t="shared" si="24"/>
        <v>0</v>
      </c>
      <c r="BK59">
        <f t="shared" si="28"/>
        <v>0</v>
      </c>
      <c r="BL59">
        <f t="shared" si="29"/>
        <v>0</v>
      </c>
      <c r="BM59">
        <f t="shared" si="25"/>
        <v>0</v>
      </c>
      <c r="BN59" t="str">
        <f t="shared" si="26"/>
        <v>Bust</v>
      </c>
      <c r="BO59">
        <f t="shared" si="27"/>
        <v>0</v>
      </c>
    </row>
    <row r="60" spans="1:67" x14ac:dyDescent="0.25">
      <c r="A60" t="s">
        <v>422</v>
      </c>
      <c r="B60" t="s">
        <v>76</v>
      </c>
      <c r="C60" t="str">
        <f>INDEX('Draft Master List'!E:F,MATCH(A60,'Draft Master List'!E:E,0),2)</f>
        <v>2022008</v>
      </c>
      <c r="D60">
        <f>INDEX('Draft Master List'!A:F,MATCH(A60,'Draft Master List'!E:E,0),1)</f>
        <v>2008</v>
      </c>
      <c r="E60" s="6">
        <f>SUMIFS('Rushing Data 2006-2015'!K:K,'Rushing Data 2006-2015'!D:D,'RB Stats'!C60,'Rushing Data 2006-2015'!A:A,'RB Stats'!D60)</f>
        <v>9</v>
      </c>
      <c r="F60" s="6">
        <f>SUMIFS('Rushing Data 2006-2015'!K:K,'Rushing Data 2006-2015'!D:D,'RB Stats'!C60,'Rushing Data 2006-2015'!A:A,'RB Stats'!D60+1)</f>
        <v>70</v>
      </c>
      <c r="G60" s="6">
        <f>SUMIFS('Rushing Data 2006-2015'!K:K,'Rushing Data 2006-2015'!D:D,'RB Stats'!C60,'Rushing Data 2006-2015'!A:A,'RB Stats'!D60+2)</f>
        <v>185</v>
      </c>
      <c r="H60" s="6">
        <f>SUMIFS('Rushing Data 2006-2015'!K:K,'Rushing Data 2006-2015'!D:D,'RB Stats'!C60,'Rushing Data 2006-2015'!A:A,'RB Stats'!D60+3)</f>
        <v>0</v>
      </c>
      <c r="I60" s="6">
        <f>SUMIFS('Rushing Data 2006-2015'!K:K,'Rushing Data 2006-2015'!D:D,'RB Stats'!C60,'Rushing Data 2006-2015'!A:A,'RB Stats'!D60+4)</f>
        <v>0</v>
      </c>
      <c r="J60" s="6">
        <f>SUMIFS('Rushing Data 2006-2015'!J:J,'Rushing Data 2006-2015'!D:D,'RB Stats'!C60,'Rushing Data 2006-2015'!A:A,'RB Stats'!D60)</f>
        <v>2</v>
      </c>
      <c r="K60" s="6">
        <f>SUMIFS('Rushing Data 2006-2015'!J:J,'Rushing Data 2006-2015'!D:D,'RB Stats'!C60,'Rushing Data 2006-2015'!A:A,'RB Stats'!D60+1)</f>
        <v>26</v>
      </c>
      <c r="L60" s="6">
        <f>SUMIFS('Rushing Data 2006-2015'!J:J,'Rushing Data 2006-2015'!D:D,'RB Stats'!C60,'Rushing Data 2006-2015'!A:A,'RB Stats'!D60+2)</f>
        <v>43</v>
      </c>
      <c r="M60" s="6">
        <f>SUMIFS('Rushing Data 2006-2015'!J:J,'Rushing Data 2006-2015'!D:D,'RB Stats'!C60,'Rushing Data 2006-2015'!A:A,'RB Stats'!D60+3)</f>
        <v>0</v>
      </c>
      <c r="N60" s="6">
        <f>SUMIFS('Rushing Data 2006-2015'!J:J,'Rushing Data 2006-2015'!D:D,'RB Stats'!C60,'Rushing Data 2006-2015'!A:A,'RB Stats'!D60+4)</f>
        <v>0</v>
      </c>
      <c r="O60" s="7">
        <f t="shared" si="2"/>
        <v>4.5</v>
      </c>
      <c r="P60" s="7">
        <f t="shared" si="3"/>
        <v>2.6923076923076925</v>
      </c>
      <c r="Q60" s="7">
        <f t="shared" si="4"/>
        <v>4.3023255813953485</v>
      </c>
      <c r="R60" s="7" t="str">
        <f t="shared" si="5"/>
        <v/>
      </c>
      <c r="S60" s="7" t="str">
        <f t="shared" si="6"/>
        <v/>
      </c>
      <c r="T60" s="6">
        <f>SUMIFS('Rushing Data 2006-2015'!L:L,'Rushing Data 2006-2015'!D:D,'RB Stats'!C60,'Rushing Data 2006-2015'!A:A,'RB Stats'!D60)</f>
        <v>0</v>
      </c>
      <c r="U60" s="6">
        <f>SUMIFS('Rushing Data 2006-2015'!L:L,'Rushing Data 2006-2015'!D:D,'RB Stats'!C60,'Rushing Data 2006-2015'!A:A,'RB Stats'!D60+1)</f>
        <v>1</v>
      </c>
      <c r="V60" s="6">
        <f>SUMIFS('Rushing Data 2006-2015'!L:L,'Rushing Data 2006-2015'!D:D,'RB Stats'!C60,'Rushing Data 2006-2015'!A:A,'RB Stats'!D60+2)</f>
        <v>1</v>
      </c>
      <c r="W60" s="6">
        <f>SUMIFS('Rushing Data 2006-2015'!L:L,'Rushing Data 2006-2015'!D:D,'RB Stats'!C60,'Rushing Data 2006-2015'!A:A,'RB Stats'!D60+3)</f>
        <v>0</v>
      </c>
      <c r="X60" s="6">
        <f>SUMIFS('Rushing Data 2006-2015'!L:L,'Rushing Data 2006-2015'!D:D,'RB Stats'!C60,'Rushing Data 2006-2015'!A:A,'RB Stats'!D60+4)</f>
        <v>0</v>
      </c>
      <c r="Y60" s="6">
        <f>SUMIFS('Rushing Data 2006-2015'!AB:AB,'Rushing Data 2006-2015'!D:D,'RB Stats'!C60,'Rushing Data 2006-2015'!A:A,'RB Stats'!D60)</f>
        <v>1</v>
      </c>
      <c r="Z60" s="6">
        <f>SUMIFS('Rushing Data 2006-2015'!AB:AB,'Rushing Data 2006-2015'!D:D,'RB Stats'!C60,'Rushing Data 2006-2015'!A:A,'RB Stats'!D60+1)</f>
        <v>0</v>
      </c>
      <c r="AA60" s="6">
        <f>SUMIFS('Rushing Data 2006-2015'!AB:AB,'Rushing Data 2006-2015'!D:D,'RB Stats'!C60,'Rushing Data 2006-2015'!A:A,'RB Stats'!D60+2)</f>
        <v>0</v>
      </c>
      <c r="AB60" s="6">
        <f>SUMIFS('Rushing Data 2006-2015'!AB:AB,'Rushing Data 2006-2015'!D:D,'RB Stats'!C60,'Rushing Data 2006-2015'!A:A,'RB Stats'!D60+3)</f>
        <v>0</v>
      </c>
      <c r="AC60" s="6">
        <f>SUMIFS('Rushing Data 2006-2015'!AB:AB,'Rushing Data 2006-2015'!D:D,'RB Stats'!C60,'Rushing Data 2006-2015'!A:A,'RB Stats'!D60+4)</f>
        <v>0</v>
      </c>
      <c r="AD60" s="6">
        <f>SUMIFS('Rushing Data 2006-2015'!R:R,'Rushing Data 2006-2015'!D:D,'RB Stats'!C60,'Rushing Data 2006-2015'!A:A,'RB Stats'!D60)</f>
        <v>1</v>
      </c>
      <c r="AE60" s="6">
        <f>SUMIFS('Rushing Data 2006-2015'!R:R,'Rushing Data 2006-2015'!D:D,'RB Stats'!C60,'Rushing Data 2006-2015'!A:A,'RB Stats'!D60+1)</f>
        <v>5</v>
      </c>
      <c r="AF60" s="6">
        <f>SUMIFS('Rushing Data 2006-2015'!R:R,'Rushing Data 2006-2015'!D:D,'RB Stats'!C60,'Rushing Data 2006-2015'!A:A,'RB Stats'!D60+2)</f>
        <v>6</v>
      </c>
      <c r="AG60" s="6">
        <f>SUMIFS('Rushing Data 2006-2015'!R:R,'Rushing Data 2006-2015'!D:D,'RB Stats'!C60,'Rushing Data 2006-2015'!A:A,'RB Stats'!D60+3)</f>
        <v>0</v>
      </c>
      <c r="AH60" s="6">
        <f>SUMIFS('Rushing Data 2006-2015'!R:R,'Rushing Data 2006-2015'!D:D,'RB Stats'!C60,'Rushing Data 2006-2015'!A:A,'RB Stats'!D60+4)</f>
        <v>0</v>
      </c>
      <c r="AI60" s="6">
        <f>SUMIFS('Rushing Data 2006-2015'!S:S,'Rushing Data 2006-2015'!D:D,'RB Stats'!C60,'Rushing Data 2006-2015'!A:A,'RB Stats'!D60)</f>
        <v>18</v>
      </c>
      <c r="AJ60" s="6">
        <f>SUMIFS('Rushing Data 2006-2015'!S:S,'Rushing Data 2006-2015'!D:D,'RB Stats'!C60,'Rushing Data 2006-2015'!A:A,'RB Stats'!D60+1)</f>
        <v>54</v>
      </c>
      <c r="AK60" s="6">
        <f>SUMIFS('Rushing Data 2006-2015'!S:S,'Rushing Data 2006-2015'!D:D,'RB Stats'!C60,'Rushing Data 2006-2015'!A:A,'RB Stats'!D60+2)</f>
        <v>25</v>
      </c>
      <c r="AL60" s="6">
        <f>SUMIFS('Rushing Data 2006-2015'!S:S,'Rushing Data 2006-2015'!D:D,'RB Stats'!C60,'Rushing Data 2006-2015'!A:A,'RB Stats'!D60+3)</f>
        <v>0</v>
      </c>
      <c r="AM60" s="6">
        <f>SUMIFS('Rushing Data 2006-2015'!S:S,'Rushing Data 2006-2015'!D:D,'RB Stats'!C60,'Rushing Data 2006-2015'!A:A,'RB Stats'!D60+4)</f>
        <v>0</v>
      </c>
      <c r="AN60" s="6">
        <f>SUMIFS('Rushing Data 2006-2015'!U:U,'Rushing Data 2006-2015'!D:D,'RB Stats'!C60,'Rushing Data 2006-2015'!A:A,'RB Stats'!D60)</f>
        <v>0</v>
      </c>
      <c r="AO60" s="6">
        <f>SUMIFS('Rushing Data 2006-2015'!U:U,'Rushing Data 2006-2015'!D:D,'RB Stats'!C60,'Rushing Data 2006-2015'!A:A,'RB Stats'!D60+1)</f>
        <v>0</v>
      </c>
      <c r="AP60" s="6">
        <f>SUMIFS('Rushing Data 2006-2015'!U:U,'Rushing Data 2006-2015'!D:D,'RB Stats'!C60,'Rushing Data 2006-2015'!A:A,'RB Stats'!D60+2)</f>
        <v>0</v>
      </c>
      <c r="AQ60" s="6">
        <f>SUMIFS('Rushing Data 2006-2015'!U:U,'Rushing Data 2006-2015'!D:D,'RB Stats'!C60,'Rushing Data 2006-2015'!A:A,'RB Stats'!D81)</f>
        <v>0</v>
      </c>
      <c r="AR60" s="6">
        <f>SUMIFS('Rushing Data 2006-2015'!U:U,'Rushing Data 2006-2015'!D:D,'RB Stats'!C60,'Rushing Data 2006-2015'!A:A,'RB Stats'!D60+4)</f>
        <v>0</v>
      </c>
      <c r="AS60" s="6">
        <f t="shared" si="7"/>
        <v>0.7</v>
      </c>
      <c r="AT60" s="6">
        <f t="shared" si="8"/>
        <v>18.399999999999999</v>
      </c>
      <c r="AU60" s="6">
        <f t="shared" si="9"/>
        <v>27</v>
      </c>
      <c r="AV60" s="6">
        <f t="shared" si="10"/>
        <v>0</v>
      </c>
      <c r="AW60" s="6">
        <f t="shared" si="11"/>
        <v>0</v>
      </c>
      <c r="AX60" s="6">
        <f t="shared" si="12"/>
        <v>46.099999999999994</v>
      </c>
      <c r="AY60" s="7">
        <f t="shared" si="13"/>
        <v>264</v>
      </c>
      <c r="AZ60" s="7">
        <f t="shared" si="14"/>
        <v>71</v>
      </c>
      <c r="BA60" s="7">
        <f t="shared" si="15"/>
        <v>3.7183098591549295</v>
      </c>
      <c r="BB60" s="7">
        <f t="shared" si="16"/>
        <v>2</v>
      </c>
      <c r="BC60" s="7">
        <f t="shared" si="17"/>
        <v>1</v>
      </c>
      <c r="BD60" s="7">
        <f t="shared" si="18"/>
        <v>71</v>
      </c>
      <c r="BE60" s="7">
        <f t="shared" si="19"/>
        <v>12</v>
      </c>
      <c r="BF60" s="7">
        <f t="shared" si="20"/>
        <v>97</v>
      </c>
      <c r="BG60" s="7">
        <f t="shared" si="21"/>
        <v>0</v>
      </c>
      <c r="BH60">
        <f t="shared" si="22"/>
        <v>0</v>
      </c>
      <c r="BI60">
        <f t="shared" si="23"/>
        <v>0</v>
      </c>
      <c r="BJ60">
        <f t="shared" si="24"/>
        <v>0</v>
      </c>
      <c r="BK60">
        <f t="shared" si="28"/>
        <v>0</v>
      </c>
      <c r="BL60">
        <f t="shared" si="29"/>
        <v>0</v>
      </c>
      <c r="BM60">
        <f t="shared" si="25"/>
        <v>0</v>
      </c>
      <c r="BN60" t="str">
        <f t="shared" si="26"/>
        <v>Bust</v>
      </c>
      <c r="BO60">
        <f t="shared" si="27"/>
        <v>0</v>
      </c>
    </row>
    <row r="61" spans="1:67" x14ac:dyDescent="0.25">
      <c r="A61" t="s">
        <v>423</v>
      </c>
      <c r="B61" t="s">
        <v>76</v>
      </c>
      <c r="C61" t="str">
        <f>INDEX('Draft Master List'!E:F,MATCH(A61,'Draft Master List'!E:E,0),2)</f>
        <v>2042008</v>
      </c>
      <c r="D61">
        <f>INDEX('Draft Master List'!A:F,MATCH(A61,'Draft Master List'!E:E,0),1)</f>
        <v>2008</v>
      </c>
      <c r="E61" s="6">
        <f>SUMIFS('Rushing Data 2006-2015'!K:K,'Rushing Data 2006-2015'!D:D,'RB Stats'!C61,'Rushing Data 2006-2015'!A:A,'RB Stats'!D61)</f>
        <v>0</v>
      </c>
      <c r="F61" s="6">
        <f>SUMIFS('Rushing Data 2006-2015'!K:K,'Rushing Data 2006-2015'!D:D,'RB Stats'!C61,'Rushing Data 2006-2015'!A:A,'RB Stats'!D61+1)</f>
        <v>89</v>
      </c>
      <c r="G61" s="6">
        <f>SUMIFS('Rushing Data 2006-2015'!K:K,'Rushing Data 2006-2015'!D:D,'RB Stats'!C61,'Rushing Data 2006-2015'!A:A,'RB Stats'!D61+2)</f>
        <v>0</v>
      </c>
      <c r="H61" s="6">
        <f>SUMIFS('Rushing Data 2006-2015'!K:K,'Rushing Data 2006-2015'!D:D,'RB Stats'!C61,'Rushing Data 2006-2015'!A:A,'RB Stats'!D61+3)</f>
        <v>41</v>
      </c>
      <c r="I61" s="6">
        <f>SUMIFS('Rushing Data 2006-2015'!K:K,'Rushing Data 2006-2015'!D:D,'RB Stats'!C61,'Rushing Data 2006-2015'!A:A,'RB Stats'!D61+4)</f>
        <v>33</v>
      </c>
      <c r="J61" s="6">
        <f>SUMIFS('Rushing Data 2006-2015'!J:J,'Rushing Data 2006-2015'!D:D,'RB Stats'!C61,'Rushing Data 2006-2015'!A:A,'RB Stats'!D61)</f>
        <v>0</v>
      </c>
      <c r="K61" s="6">
        <f>SUMIFS('Rushing Data 2006-2015'!J:J,'Rushing Data 2006-2015'!D:D,'RB Stats'!C61,'Rushing Data 2006-2015'!A:A,'RB Stats'!D61+1)</f>
        <v>23</v>
      </c>
      <c r="L61" s="6">
        <f>SUMIFS('Rushing Data 2006-2015'!J:J,'Rushing Data 2006-2015'!D:D,'RB Stats'!C61,'Rushing Data 2006-2015'!A:A,'RB Stats'!D61+2)</f>
        <v>0</v>
      </c>
      <c r="M61" s="6">
        <f>SUMIFS('Rushing Data 2006-2015'!J:J,'Rushing Data 2006-2015'!D:D,'RB Stats'!C61,'Rushing Data 2006-2015'!A:A,'RB Stats'!D61+3)</f>
        <v>16</v>
      </c>
      <c r="N61" s="6">
        <f>SUMIFS('Rushing Data 2006-2015'!J:J,'Rushing Data 2006-2015'!D:D,'RB Stats'!C61,'Rushing Data 2006-2015'!A:A,'RB Stats'!D61+4)</f>
        <v>9</v>
      </c>
      <c r="O61" s="7" t="str">
        <f t="shared" si="2"/>
        <v/>
      </c>
      <c r="P61" s="7">
        <f t="shared" si="3"/>
        <v>3.8695652173913042</v>
      </c>
      <c r="Q61" s="7" t="str">
        <f t="shared" si="4"/>
        <v/>
      </c>
      <c r="R61" s="7">
        <f t="shared" si="5"/>
        <v>2.5625</v>
      </c>
      <c r="S61" s="7">
        <f t="shared" si="6"/>
        <v>3.6666666666666665</v>
      </c>
      <c r="T61" s="6">
        <f>SUMIFS('Rushing Data 2006-2015'!L:L,'Rushing Data 2006-2015'!D:D,'RB Stats'!C61,'Rushing Data 2006-2015'!A:A,'RB Stats'!D61)</f>
        <v>0</v>
      </c>
      <c r="U61" s="6">
        <f>SUMIFS('Rushing Data 2006-2015'!L:L,'Rushing Data 2006-2015'!D:D,'RB Stats'!C61,'Rushing Data 2006-2015'!A:A,'RB Stats'!D61+1)</f>
        <v>1</v>
      </c>
      <c r="V61" s="6">
        <f>SUMIFS('Rushing Data 2006-2015'!L:L,'Rushing Data 2006-2015'!D:D,'RB Stats'!C61,'Rushing Data 2006-2015'!A:A,'RB Stats'!D61+2)</f>
        <v>0</v>
      </c>
      <c r="W61" s="6">
        <f>SUMIFS('Rushing Data 2006-2015'!L:L,'Rushing Data 2006-2015'!D:D,'RB Stats'!C61,'Rushing Data 2006-2015'!A:A,'RB Stats'!D61+3)</f>
        <v>1</v>
      </c>
      <c r="X61" s="6">
        <f>SUMIFS('Rushing Data 2006-2015'!L:L,'Rushing Data 2006-2015'!D:D,'RB Stats'!C61,'Rushing Data 2006-2015'!A:A,'RB Stats'!D61+4)</f>
        <v>0</v>
      </c>
      <c r="Y61" s="6">
        <f>SUMIFS('Rushing Data 2006-2015'!AB:AB,'Rushing Data 2006-2015'!D:D,'RB Stats'!C61,'Rushing Data 2006-2015'!A:A,'RB Stats'!D61)</f>
        <v>0</v>
      </c>
      <c r="Z61" s="6">
        <f>SUMIFS('Rushing Data 2006-2015'!AB:AB,'Rushing Data 2006-2015'!D:D,'RB Stats'!C61,'Rushing Data 2006-2015'!A:A,'RB Stats'!D61+1)</f>
        <v>0</v>
      </c>
      <c r="AA61" s="6">
        <f>SUMIFS('Rushing Data 2006-2015'!AB:AB,'Rushing Data 2006-2015'!D:D,'RB Stats'!C61,'Rushing Data 2006-2015'!A:A,'RB Stats'!D61+2)</f>
        <v>0</v>
      </c>
      <c r="AB61" s="6">
        <f>SUMIFS('Rushing Data 2006-2015'!AB:AB,'Rushing Data 2006-2015'!D:D,'RB Stats'!C61,'Rushing Data 2006-2015'!A:A,'RB Stats'!D61+3)</f>
        <v>0</v>
      </c>
      <c r="AC61" s="6">
        <f>SUMIFS('Rushing Data 2006-2015'!AB:AB,'Rushing Data 2006-2015'!D:D,'RB Stats'!C61,'Rushing Data 2006-2015'!A:A,'RB Stats'!D61+4)</f>
        <v>0</v>
      </c>
      <c r="AD61" s="6">
        <f>SUMIFS('Rushing Data 2006-2015'!R:R,'Rushing Data 2006-2015'!D:D,'RB Stats'!C61,'Rushing Data 2006-2015'!A:A,'RB Stats'!D61)</f>
        <v>0</v>
      </c>
      <c r="AE61" s="6">
        <f>SUMIFS('Rushing Data 2006-2015'!R:R,'Rushing Data 2006-2015'!D:D,'RB Stats'!C61,'Rushing Data 2006-2015'!A:A,'RB Stats'!D61+1)</f>
        <v>20</v>
      </c>
      <c r="AF61" s="6">
        <f>SUMIFS('Rushing Data 2006-2015'!R:R,'Rushing Data 2006-2015'!D:D,'RB Stats'!C61,'Rushing Data 2006-2015'!A:A,'RB Stats'!D61+2)</f>
        <v>0</v>
      </c>
      <c r="AG61" s="6">
        <f>SUMIFS('Rushing Data 2006-2015'!R:R,'Rushing Data 2006-2015'!D:D,'RB Stats'!C61,'Rushing Data 2006-2015'!A:A,'RB Stats'!D61+3)</f>
        <v>5</v>
      </c>
      <c r="AH61" s="6">
        <f>SUMIFS('Rushing Data 2006-2015'!R:R,'Rushing Data 2006-2015'!D:D,'RB Stats'!C61,'Rushing Data 2006-2015'!A:A,'RB Stats'!D61+4)</f>
        <v>4</v>
      </c>
      <c r="AI61" s="6">
        <f>SUMIFS('Rushing Data 2006-2015'!S:S,'Rushing Data 2006-2015'!D:D,'RB Stats'!C61,'Rushing Data 2006-2015'!A:A,'RB Stats'!D61)</f>
        <v>0</v>
      </c>
      <c r="AJ61" s="6">
        <f>SUMIFS('Rushing Data 2006-2015'!S:S,'Rushing Data 2006-2015'!D:D,'RB Stats'!C61,'Rushing Data 2006-2015'!A:A,'RB Stats'!D61+1)</f>
        <v>158</v>
      </c>
      <c r="AK61" s="6">
        <f>SUMIFS('Rushing Data 2006-2015'!S:S,'Rushing Data 2006-2015'!D:D,'RB Stats'!C61,'Rushing Data 2006-2015'!A:A,'RB Stats'!D61+2)</f>
        <v>0</v>
      </c>
      <c r="AL61" s="6">
        <f>SUMIFS('Rushing Data 2006-2015'!S:S,'Rushing Data 2006-2015'!D:D,'RB Stats'!C61,'Rushing Data 2006-2015'!A:A,'RB Stats'!D61+3)</f>
        <v>49</v>
      </c>
      <c r="AM61" s="6">
        <f>SUMIFS('Rushing Data 2006-2015'!S:S,'Rushing Data 2006-2015'!D:D,'RB Stats'!C61,'Rushing Data 2006-2015'!A:A,'RB Stats'!D61+4)</f>
        <v>23</v>
      </c>
      <c r="AN61" s="6">
        <f>SUMIFS('Rushing Data 2006-2015'!U:U,'Rushing Data 2006-2015'!D:D,'RB Stats'!C61,'Rushing Data 2006-2015'!A:A,'RB Stats'!D61)</f>
        <v>0</v>
      </c>
      <c r="AO61" s="6">
        <f>SUMIFS('Rushing Data 2006-2015'!U:U,'Rushing Data 2006-2015'!D:D,'RB Stats'!C61,'Rushing Data 2006-2015'!A:A,'RB Stats'!D61+1)</f>
        <v>2</v>
      </c>
      <c r="AP61" s="6">
        <f>SUMIFS('Rushing Data 2006-2015'!U:U,'Rushing Data 2006-2015'!D:D,'RB Stats'!C61,'Rushing Data 2006-2015'!A:A,'RB Stats'!D61+2)</f>
        <v>0</v>
      </c>
      <c r="AQ61" s="6">
        <f>SUMIFS('Rushing Data 2006-2015'!U:U,'Rushing Data 2006-2015'!D:D,'RB Stats'!C61,'Rushing Data 2006-2015'!A:A,'RB Stats'!D82)</f>
        <v>0</v>
      </c>
      <c r="AR61" s="6">
        <f>SUMIFS('Rushing Data 2006-2015'!U:U,'Rushing Data 2006-2015'!D:D,'RB Stats'!C61,'Rushing Data 2006-2015'!A:A,'RB Stats'!D61+4)</f>
        <v>0</v>
      </c>
      <c r="AS61" s="6">
        <f t="shared" si="7"/>
        <v>0</v>
      </c>
      <c r="AT61" s="6">
        <f t="shared" si="8"/>
        <v>42.7</v>
      </c>
      <c r="AU61" s="6">
        <f t="shared" si="9"/>
        <v>0</v>
      </c>
      <c r="AV61" s="6">
        <f t="shared" si="10"/>
        <v>15</v>
      </c>
      <c r="AW61" s="6">
        <f t="shared" si="11"/>
        <v>5.6</v>
      </c>
      <c r="AX61" s="6">
        <f t="shared" si="12"/>
        <v>63.300000000000004</v>
      </c>
      <c r="AY61" s="7">
        <f t="shared" si="13"/>
        <v>163</v>
      </c>
      <c r="AZ61" s="7">
        <f t="shared" si="14"/>
        <v>48</v>
      </c>
      <c r="BA61" s="7">
        <f t="shared" si="15"/>
        <v>3.3958333333333335</v>
      </c>
      <c r="BB61" s="7">
        <f t="shared" si="16"/>
        <v>2</v>
      </c>
      <c r="BC61" s="7">
        <f t="shared" si="17"/>
        <v>0</v>
      </c>
      <c r="BD61" s="7" t="str">
        <f t="shared" si="18"/>
        <v/>
      </c>
      <c r="BE61" s="7">
        <f t="shared" si="19"/>
        <v>29</v>
      </c>
      <c r="BF61" s="7">
        <f t="shared" si="20"/>
        <v>230</v>
      </c>
      <c r="BG61" s="7">
        <f t="shared" si="21"/>
        <v>2</v>
      </c>
      <c r="BH61">
        <f t="shared" si="22"/>
        <v>0</v>
      </c>
      <c r="BI61">
        <f t="shared" si="23"/>
        <v>0</v>
      </c>
      <c r="BJ61">
        <f t="shared" si="24"/>
        <v>0</v>
      </c>
      <c r="BK61">
        <f t="shared" si="28"/>
        <v>0</v>
      </c>
      <c r="BL61">
        <f t="shared" si="29"/>
        <v>0</v>
      </c>
      <c r="BM61">
        <f t="shared" si="25"/>
        <v>0</v>
      </c>
      <c r="BN61" t="str">
        <f t="shared" si="26"/>
        <v>Bust</v>
      </c>
      <c r="BO61">
        <f t="shared" si="27"/>
        <v>0</v>
      </c>
    </row>
    <row r="62" spans="1:67" x14ac:dyDescent="0.25">
      <c r="A62" t="s">
        <v>425</v>
      </c>
      <c r="B62" t="s">
        <v>76</v>
      </c>
      <c r="C62" t="str">
        <f>INDEX('Draft Master List'!E:F,MATCH(A62,'Draft Master List'!E:E,0),2)</f>
        <v>2132008</v>
      </c>
      <c r="D62">
        <f>INDEX('Draft Master List'!A:F,MATCH(A62,'Draft Master List'!E:E,0),1)</f>
        <v>2008</v>
      </c>
      <c r="E62" s="6">
        <f>SUMIFS('Rushing Data 2006-2015'!K:K,'Rushing Data 2006-2015'!D:D,'RB Stats'!C62,'Rushing Data 2006-2015'!A:A,'RB Stats'!D62)</f>
        <v>9</v>
      </c>
      <c r="F62" s="6">
        <f>SUMIFS('Rushing Data 2006-2015'!K:K,'Rushing Data 2006-2015'!D:D,'RB Stats'!C62,'Rushing Data 2006-2015'!A:A,'RB Stats'!D62+1)</f>
        <v>0</v>
      </c>
      <c r="G62" s="6">
        <f>SUMIFS('Rushing Data 2006-2015'!K:K,'Rushing Data 2006-2015'!D:D,'RB Stats'!C62,'Rushing Data 2006-2015'!A:A,'RB Stats'!D62+2)</f>
        <v>0</v>
      </c>
      <c r="H62" s="6">
        <f>SUMIFS('Rushing Data 2006-2015'!K:K,'Rushing Data 2006-2015'!D:D,'RB Stats'!C62,'Rushing Data 2006-2015'!A:A,'RB Stats'!D62+3)</f>
        <v>-1</v>
      </c>
      <c r="I62" s="6">
        <f>SUMIFS('Rushing Data 2006-2015'!K:K,'Rushing Data 2006-2015'!D:D,'RB Stats'!C62,'Rushing Data 2006-2015'!A:A,'RB Stats'!D62+4)</f>
        <v>0</v>
      </c>
      <c r="J62" s="6">
        <f>SUMIFS('Rushing Data 2006-2015'!J:J,'Rushing Data 2006-2015'!D:D,'RB Stats'!C62,'Rushing Data 2006-2015'!A:A,'RB Stats'!D62)</f>
        <v>4</v>
      </c>
      <c r="K62" s="6">
        <f>SUMIFS('Rushing Data 2006-2015'!J:J,'Rushing Data 2006-2015'!D:D,'RB Stats'!C62,'Rushing Data 2006-2015'!A:A,'RB Stats'!D62+1)</f>
        <v>0</v>
      </c>
      <c r="L62" s="6">
        <f>SUMIFS('Rushing Data 2006-2015'!J:J,'Rushing Data 2006-2015'!D:D,'RB Stats'!C62,'Rushing Data 2006-2015'!A:A,'RB Stats'!D62+2)</f>
        <v>0</v>
      </c>
      <c r="M62" s="6">
        <f>SUMIFS('Rushing Data 2006-2015'!J:J,'Rushing Data 2006-2015'!D:D,'RB Stats'!C62,'Rushing Data 2006-2015'!A:A,'RB Stats'!D62+3)</f>
        <v>1</v>
      </c>
      <c r="N62" s="6">
        <f>SUMIFS('Rushing Data 2006-2015'!J:J,'Rushing Data 2006-2015'!D:D,'RB Stats'!C62,'Rushing Data 2006-2015'!A:A,'RB Stats'!D62+4)</f>
        <v>0</v>
      </c>
      <c r="O62" s="7">
        <f t="shared" si="2"/>
        <v>2.25</v>
      </c>
      <c r="P62" s="7" t="str">
        <f t="shared" si="3"/>
        <v/>
      </c>
      <c r="Q62" s="7" t="str">
        <f t="shared" si="4"/>
        <v/>
      </c>
      <c r="R62" s="7">
        <f t="shared" si="5"/>
        <v>-1</v>
      </c>
      <c r="S62" s="7" t="str">
        <f t="shared" si="6"/>
        <v/>
      </c>
      <c r="T62" s="6">
        <f>SUMIFS('Rushing Data 2006-2015'!L:L,'Rushing Data 2006-2015'!D:D,'RB Stats'!C62,'Rushing Data 2006-2015'!A:A,'RB Stats'!D62)</f>
        <v>0</v>
      </c>
      <c r="U62" s="6">
        <f>SUMIFS('Rushing Data 2006-2015'!L:L,'Rushing Data 2006-2015'!D:D,'RB Stats'!C62,'Rushing Data 2006-2015'!A:A,'RB Stats'!D62+1)</f>
        <v>0</v>
      </c>
      <c r="V62" s="6">
        <f>SUMIFS('Rushing Data 2006-2015'!L:L,'Rushing Data 2006-2015'!D:D,'RB Stats'!C62,'Rushing Data 2006-2015'!A:A,'RB Stats'!D62+2)</f>
        <v>0</v>
      </c>
      <c r="W62" s="6">
        <f>SUMIFS('Rushing Data 2006-2015'!L:L,'Rushing Data 2006-2015'!D:D,'RB Stats'!C62,'Rushing Data 2006-2015'!A:A,'RB Stats'!D62+3)</f>
        <v>0</v>
      </c>
      <c r="X62" s="6">
        <f>SUMIFS('Rushing Data 2006-2015'!L:L,'Rushing Data 2006-2015'!D:D,'RB Stats'!C62,'Rushing Data 2006-2015'!A:A,'RB Stats'!D62+4)</f>
        <v>0</v>
      </c>
      <c r="Y62" s="6">
        <f>SUMIFS('Rushing Data 2006-2015'!AB:AB,'Rushing Data 2006-2015'!D:D,'RB Stats'!C62,'Rushing Data 2006-2015'!A:A,'RB Stats'!D62)</f>
        <v>0</v>
      </c>
      <c r="Z62" s="6">
        <f>SUMIFS('Rushing Data 2006-2015'!AB:AB,'Rushing Data 2006-2015'!D:D,'RB Stats'!C62,'Rushing Data 2006-2015'!A:A,'RB Stats'!D62+1)</f>
        <v>0</v>
      </c>
      <c r="AA62" s="6">
        <f>SUMIFS('Rushing Data 2006-2015'!AB:AB,'Rushing Data 2006-2015'!D:D,'RB Stats'!C62,'Rushing Data 2006-2015'!A:A,'RB Stats'!D62+2)</f>
        <v>0</v>
      </c>
      <c r="AB62" s="6">
        <f>SUMIFS('Rushing Data 2006-2015'!AB:AB,'Rushing Data 2006-2015'!D:D,'RB Stats'!C62,'Rushing Data 2006-2015'!A:A,'RB Stats'!D62+3)</f>
        <v>0</v>
      </c>
      <c r="AC62" s="6">
        <f>SUMIFS('Rushing Data 2006-2015'!AB:AB,'Rushing Data 2006-2015'!D:D,'RB Stats'!C62,'Rushing Data 2006-2015'!A:A,'RB Stats'!D62+4)</f>
        <v>0</v>
      </c>
      <c r="AD62" s="6">
        <f>SUMIFS('Rushing Data 2006-2015'!R:R,'Rushing Data 2006-2015'!D:D,'RB Stats'!C62,'Rushing Data 2006-2015'!A:A,'RB Stats'!D62)</f>
        <v>1</v>
      </c>
      <c r="AE62" s="6">
        <f>SUMIFS('Rushing Data 2006-2015'!R:R,'Rushing Data 2006-2015'!D:D,'RB Stats'!C62,'Rushing Data 2006-2015'!A:A,'RB Stats'!D62+1)</f>
        <v>0</v>
      </c>
      <c r="AF62" s="6">
        <f>SUMIFS('Rushing Data 2006-2015'!R:R,'Rushing Data 2006-2015'!D:D,'RB Stats'!C62,'Rushing Data 2006-2015'!A:A,'RB Stats'!D62+2)</f>
        <v>0</v>
      </c>
      <c r="AG62" s="6">
        <f>SUMIFS('Rushing Data 2006-2015'!R:R,'Rushing Data 2006-2015'!D:D,'RB Stats'!C62,'Rushing Data 2006-2015'!A:A,'RB Stats'!D62+3)</f>
        <v>2</v>
      </c>
      <c r="AH62" s="6">
        <f>SUMIFS('Rushing Data 2006-2015'!R:R,'Rushing Data 2006-2015'!D:D,'RB Stats'!C62,'Rushing Data 2006-2015'!A:A,'RB Stats'!D62+4)</f>
        <v>0</v>
      </c>
      <c r="AI62" s="6">
        <f>SUMIFS('Rushing Data 2006-2015'!S:S,'Rushing Data 2006-2015'!D:D,'RB Stats'!C62,'Rushing Data 2006-2015'!A:A,'RB Stats'!D62)</f>
        <v>9</v>
      </c>
      <c r="AJ62" s="6">
        <f>SUMIFS('Rushing Data 2006-2015'!S:S,'Rushing Data 2006-2015'!D:D,'RB Stats'!C62,'Rushing Data 2006-2015'!A:A,'RB Stats'!D62+1)</f>
        <v>0</v>
      </c>
      <c r="AK62" s="6">
        <f>SUMIFS('Rushing Data 2006-2015'!S:S,'Rushing Data 2006-2015'!D:D,'RB Stats'!C62,'Rushing Data 2006-2015'!A:A,'RB Stats'!D62+2)</f>
        <v>0</v>
      </c>
      <c r="AL62" s="6">
        <f>SUMIFS('Rushing Data 2006-2015'!S:S,'Rushing Data 2006-2015'!D:D,'RB Stats'!C62,'Rushing Data 2006-2015'!A:A,'RB Stats'!D62+3)</f>
        <v>13</v>
      </c>
      <c r="AM62" s="6">
        <f>SUMIFS('Rushing Data 2006-2015'!S:S,'Rushing Data 2006-2015'!D:D,'RB Stats'!C62,'Rushing Data 2006-2015'!A:A,'RB Stats'!D62+4)</f>
        <v>0</v>
      </c>
      <c r="AN62" s="6">
        <f>SUMIFS('Rushing Data 2006-2015'!U:U,'Rushing Data 2006-2015'!D:D,'RB Stats'!C62,'Rushing Data 2006-2015'!A:A,'RB Stats'!D62)</f>
        <v>0</v>
      </c>
      <c r="AO62" s="6">
        <f>SUMIFS('Rushing Data 2006-2015'!U:U,'Rushing Data 2006-2015'!D:D,'RB Stats'!C62,'Rushing Data 2006-2015'!A:A,'RB Stats'!D62+1)</f>
        <v>0</v>
      </c>
      <c r="AP62" s="6">
        <f>SUMIFS('Rushing Data 2006-2015'!U:U,'Rushing Data 2006-2015'!D:D,'RB Stats'!C62,'Rushing Data 2006-2015'!A:A,'RB Stats'!D62+2)</f>
        <v>0</v>
      </c>
      <c r="AQ62" s="6">
        <f>SUMIFS('Rushing Data 2006-2015'!U:U,'Rushing Data 2006-2015'!D:D,'RB Stats'!C62,'Rushing Data 2006-2015'!A:A,'RB Stats'!D83)</f>
        <v>0</v>
      </c>
      <c r="AR62" s="6">
        <f>SUMIFS('Rushing Data 2006-2015'!U:U,'Rushing Data 2006-2015'!D:D,'RB Stats'!C62,'Rushing Data 2006-2015'!A:A,'RB Stats'!D62+4)</f>
        <v>0</v>
      </c>
      <c r="AS62" s="6">
        <f t="shared" si="7"/>
        <v>1.8</v>
      </c>
      <c r="AT62" s="6">
        <f t="shared" si="8"/>
        <v>0</v>
      </c>
      <c r="AU62" s="6">
        <f t="shared" si="9"/>
        <v>0</v>
      </c>
      <c r="AV62" s="6">
        <f t="shared" si="10"/>
        <v>1.2</v>
      </c>
      <c r="AW62" s="6">
        <f t="shared" si="11"/>
        <v>0</v>
      </c>
      <c r="AX62" s="6">
        <f t="shared" si="12"/>
        <v>3</v>
      </c>
      <c r="AY62" s="7">
        <f t="shared" si="13"/>
        <v>8</v>
      </c>
      <c r="AZ62" s="7">
        <f t="shared" si="14"/>
        <v>5</v>
      </c>
      <c r="BA62" s="7">
        <f t="shared" si="15"/>
        <v>1.6</v>
      </c>
      <c r="BB62" s="7">
        <f t="shared" si="16"/>
        <v>0</v>
      </c>
      <c r="BC62" s="7">
        <f t="shared" si="17"/>
        <v>0</v>
      </c>
      <c r="BD62" s="7" t="str">
        <f t="shared" si="18"/>
        <v/>
      </c>
      <c r="BE62" s="7">
        <f t="shared" si="19"/>
        <v>3</v>
      </c>
      <c r="BF62" s="7">
        <f t="shared" si="20"/>
        <v>22</v>
      </c>
      <c r="BG62" s="7">
        <f t="shared" si="21"/>
        <v>0</v>
      </c>
      <c r="BH62">
        <f t="shared" si="22"/>
        <v>0</v>
      </c>
      <c r="BI62">
        <f t="shared" si="23"/>
        <v>0</v>
      </c>
      <c r="BJ62">
        <f t="shared" si="24"/>
        <v>0</v>
      </c>
      <c r="BK62">
        <f t="shared" si="28"/>
        <v>0</v>
      </c>
      <c r="BL62">
        <f t="shared" si="29"/>
        <v>0</v>
      </c>
      <c r="BM62">
        <f t="shared" si="25"/>
        <v>0</v>
      </c>
      <c r="BN62" t="str">
        <f t="shared" si="26"/>
        <v>Bust</v>
      </c>
      <c r="BO62">
        <f t="shared" si="27"/>
        <v>0</v>
      </c>
    </row>
    <row r="63" spans="1:67" x14ac:dyDescent="0.25">
      <c r="A63" t="s">
        <v>431</v>
      </c>
      <c r="B63" t="s">
        <v>212</v>
      </c>
      <c r="C63" t="str">
        <f>INDEX('Draft Master List'!E:F,MATCH(A63,'Draft Master List'!E:E,0),2)</f>
        <v>2272008</v>
      </c>
      <c r="D63">
        <f>INDEX('Draft Master List'!A:F,MATCH(A63,'Draft Master List'!E:E,0),1)</f>
        <v>2008</v>
      </c>
      <c r="E63" s="6">
        <f>SUMIFS('Rushing Data 2006-2015'!K:K,'Rushing Data 2006-2015'!D:D,'RB Stats'!C63,'Rushing Data 2006-2015'!A:A,'RB Stats'!D63)</f>
        <v>343</v>
      </c>
      <c r="F63" s="6">
        <f>SUMIFS('Rushing Data 2006-2015'!K:K,'Rushing Data 2006-2015'!D:D,'RB Stats'!C63,'Rushing Data 2006-2015'!A:A,'RB Stats'!D63+1)</f>
        <v>54</v>
      </c>
      <c r="G63" s="6">
        <f>SUMIFS('Rushing Data 2006-2015'!K:K,'Rushing Data 2006-2015'!D:D,'RB Stats'!C63,'Rushing Data 2006-2015'!A:A,'RB Stats'!D63+2)</f>
        <v>1177</v>
      </c>
      <c r="H63" s="6">
        <f>SUMIFS('Rushing Data 2006-2015'!K:K,'Rushing Data 2006-2015'!D:D,'RB Stats'!C63,'Rushing Data 2006-2015'!A:A,'RB Stats'!D63+3)</f>
        <v>587</v>
      </c>
      <c r="I63" s="6">
        <f>SUMIFS('Rushing Data 2006-2015'!K:K,'Rushing Data 2006-2015'!D:D,'RB Stats'!C63,'Rushing Data 2006-2015'!A:A,'RB Stats'!D63+4)</f>
        <v>309</v>
      </c>
      <c r="J63" s="6">
        <f>SUMIFS('Rushing Data 2006-2015'!J:J,'Rushing Data 2006-2015'!D:D,'RB Stats'!C63,'Rushing Data 2006-2015'!A:A,'RB Stats'!D63)</f>
        <v>68</v>
      </c>
      <c r="K63" s="6">
        <f>SUMIFS('Rushing Data 2006-2015'!J:J,'Rushing Data 2006-2015'!D:D,'RB Stats'!C63,'Rushing Data 2006-2015'!A:A,'RB Stats'!D63+1)</f>
        <v>13</v>
      </c>
      <c r="L63" s="6">
        <f>SUMIFS('Rushing Data 2006-2015'!J:J,'Rushing Data 2006-2015'!D:D,'RB Stats'!C63,'Rushing Data 2006-2015'!A:A,'RB Stats'!D63+2)</f>
        <v>270</v>
      </c>
      <c r="M63" s="6">
        <f>SUMIFS('Rushing Data 2006-2015'!J:J,'Rushing Data 2006-2015'!D:D,'RB Stats'!C63,'Rushing Data 2006-2015'!A:A,'RB Stats'!D63+3)</f>
        <v>161</v>
      </c>
      <c r="N63" s="6">
        <f>SUMIFS('Rushing Data 2006-2015'!J:J,'Rushing Data 2006-2015'!D:D,'RB Stats'!C63,'Rushing Data 2006-2015'!A:A,'RB Stats'!D63+4)</f>
        <v>85</v>
      </c>
      <c r="O63" s="7">
        <f t="shared" si="2"/>
        <v>5.0441176470588234</v>
      </c>
      <c r="P63" s="7">
        <f t="shared" si="3"/>
        <v>4.1538461538461542</v>
      </c>
      <c r="Q63" s="7">
        <f t="shared" si="4"/>
        <v>4.3592592592592592</v>
      </c>
      <c r="R63" s="7">
        <f t="shared" si="5"/>
        <v>3.6459627329192545</v>
      </c>
      <c r="S63" s="7">
        <f t="shared" si="6"/>
        <v>3.6352941176470588</v>
      </c>
      <c r="T63" s="6">
        <f>SUMIFS('Rushing Data 2006-2015'!L:L,'Rushing Data 2006-2015'!D:D,'RB Stats'!C63,'Rushing Data 2006-2015'!A:A,'RB Stats'!D63)</f>
        <v>5</v>
      </c>
      <c r="U63" s="6">
        <f>SUMIFS('Rushing Data 2006-2015'!L:L,'Rushing Data 2006-2015'!D:D,'RB Stats'!C63,'Rushing Data 2006-2015'!A:A,'RB Stats'!D63+1)</f>
        <v>1</v>
      </c>
      <c r="V63" s="6">
        <f>SUMIFS('Rushing Data 2006-2015'!L:L,'Rushing Data 2006-2015'!D:D,'RB Stats'!C63,'Rushing Data 2006-2015'!A:A,'RB Stats'!D63+2)</f>
        <v>11</v>
      </c>
      <c r="W63" s="6">
        <f>SUMIFS('Rushing Data 2006-2015'!L:L,'Rushing Data 2006-2015'!D:D,'RB Stats'!C63,'Rushing Data 2006-2015'!A:A,'RB Stats'!D63+3)</f>
        <v>3</v>
      </c>
      <c r="X63" s="6">
        <f>SUMIFS('Rushing Data 2006-2015'!L:L,'Rushing Data 2006-2015'!D:D,'RB Stats'!C63,'Rushing Data 2006-2015'!A:A,'RB Stats'!D63+4)</f>
        <v>1</v>
      </c>
      <c r="Y63" s="6">
        <f>SUMIFS('Rushing Data 2006-2015'!AB:AB,'Rushing Data 2006-2015'!D:D,'RB Stats'!C63,'Rushing Data 2006-2015'!A:A,'RB Stats'!D63)</f>
        <v>0</v>
      </c>
      <c r="Z63" s="6">
        <f>SUMIFS('Rushing Data 2006-2015'!AB:AB,'Rushing Data 2006-2015'!D:D,'RB Stats'!C63,'Rushing Data 2006-2015'!A:A,'RB Stats'!D63+1)</f>
        <v>1</v>
      </c>
      <c r="AA63" s="6">
        <f>SUMIFS('Rushing Data 2006-2015'!AB:AB,'Rushing Data 2006-2015'!D:D,'RB Stats'!C63,'Rushing Data 2006-2015'!A:A,'RB Stats'!D63+2)</f>
        <v>8</v>
      </c>
      <c r="AB63" s="6">
        <f>SUMIFS('Rushing Data 2006-2015'!AB:AB,'Rushing Data 2006-2015'!D:D,'RB Stats'!C63,'Rushing Data 2006-2015'!A:A,'RB Stats'!D63+3)</f>
        <v>2</v>
      </c>
      <c r="AC63" s="6">
        <f>SUMIFS('Rushing Data 2006-2015'!AB:AB,'Rushing Data 2006-2015'!D:D,'RB Stats'!C63,'Rushing Data 2006-2015'!A:A,'RB Stats'!D63+4)</f>
        <v>2</v>
      </c>
      <c r="AD63" s="6">
        <f>SUMIFS('Rushing Data 2006-2015'!R:R,'Rushing Data 2006-2015'!D:D,'RB Stats'!C63,'Rushing Data 2006-2015'!A:A,'RB Stats'!D63)</f>
        <v>14</v>
      </c>
      <c r="AE63" s="6">
        <f>SUMIFS('Rushing Data 2006-2015'!R:R,'Rushing Data 2006-2015'!D:D,'RB Stats'!C63,'Rushing Data 2006-2015'!A:A,'RB Stats'!D63+1)</f>
        <v>4</v>
      </c>
      <c r="AF63" s="6">
        <f>SUMIFS('Rushing Data 2006-2015'!R:R,'Rushing Data 2006-2015'!D:D,'RB Stats'!C63,'Rushing Data 2006-2015'!A:A,'RB Stats'!D63+2)</f>
        <v>61</v>
      </c>
      <c r="AG63" s="6">
        <f>SUMIFS('Rushing Data 2006-2015'!R:R,'Rushing Data 2006-2015'!D:D,'RB Stats'!C63,'Rushing Data 2006-2015'!A:A,'RB Stats'!D63+3)</f>
        <v>22</v>
      </c>
      <c r="AH63" s="6">
        <f>SUMIFS('Rushing Data 2006-2015'!R:R,'Rushing Data 2006-2015'!D:D,'RB Stats'!C63,'Rushing Data 2006-2015'!A:A,'RB Stats'!D63+4)</f>
        <v>10</v>
      </c>
      <c r="AI63" s="6">
        <f>SUMIFS('Rushing Data 2006-2015'!S:S,'Rushing Data 2006-2015'!D:D,'RB Stats'!C63,'Rushing Data 2006-2015'!A:A,'RB Stats'!D63)</f>
        <v>179</v>
      </c>
      <c r="AJ63" s="6">
        <f>SUMIFS('Rushing Data 2006-2015'!S:S,'Rushing Data 2006-2015'!D:D,'RB Stats'!C63,'Rushing Data 2006-2015'!A:A,'RB Stats'!D63+1)</f>
        <v>19</v>
      </c>
      <c r="AK63" s="6">
        <f>SUMIFS('Rushing Data 2006-2015'!S:S,'Rushing Data 2006-2015'!D:D,'RB Stats'!C63,'Rushing Data 2006-2015'!A:A,'RB Stats'!D63+2)</f>
        <v>477</v>
      </c>
      <c r="AL63" s="6">
        <f>SUMIFS('Rushing Data 2006-2015'!S:S,'Rushing Data 2006-2015'!D:D,'RB Stats'!C63,'Rushing Data 2006-2015'!A:A,'RB Stats'!D63+3)</f>
        <v>130</v>
      </c>
      <c r="AM63" s="6">
        <f>SUMIFS('Rushing Data 2006-2015'!S:S,'Rushing Data 2006-2015'!D:D,'RB Stats'!C63,'Rushing Data 2006-2015'!A:A,'RB Stats'!D63+4)</f>
        <v>62</v>
      </c>
      <c r="AN63" s="6">
        <f>SUMIFS('Rushing Data 2006-2015'!U:U,'Rushing Data 2006-2015'!D:D,'RB Stats'!C63,'Rushing Data 2006-2015'!A:A,'RB Stats'!D63)</f>
        <v>1</v>
      </c>
      <c r="AO63" s="6">
        <f>SUMIFS('Rushing Data 2006-2015'!U:U,'Rushing Data 2006-2015'!D:D,'RB Stats'!C63,'Rushing Data 2006-2015'!A:A,'RB Stats'!D63+1)</f>
        <v>0</v>
      </c>
      <c r="AP63" s="6">
        <f>SUMIFS('Rushing Data 2006-2015'!U:U,'Rushing Data 2006-2015'!D:D,'RB Stats'!C63,'Rushing Data 2006-2015'!A:A,'RB Stats'!D63+2)</f>
        <v>2</v>
      </c>
      <c r="AQ63" s="6">
        <f>SUMIFS('Rushing Data 2006-2015'!U:U,'Rushing Data 2006-2015'!D:D,'RB Stats'!C63,'Rushing Data 2006-2015'!A:A,'RB Stats'!D84)</f>
        <v>0</v>
      </c>
      <c r="AR63" s="6">
        <f>SUMIFS('Rushing Data 2006-2015'!U:U,'Rushing Data 2006-2015'!D:D,'RB Stats'!C63,'Rushing Data 2006-2015'!A:A,'RB Stats'!D63+4)</f>
        <v>0</v>
      </c>
      <c r="AS63" s="6">
        <f t="shared" si="7"/>
        <v>88.199999999999989</v>
      </c>
      <c r="AT63" s="6">
        <f t="shared" si="8"/>
        <v>11.3</v>
      </c>
      <c r="AU63" s="6">
        <f t="shared" si="9"/>
        <v>227.39999999999998</v>
      </c>
      <c r="AV63" s="6">
        <f t="shared" si="10"/>
        <v>85.7</v>
      </c>
      <c r="AW63" s="6">
        <f t="shared" si="11"/>
        <v>39.1</v>
      </c>
      <c r="AX63" s="6">
        <f t="shared" si="12"/>
        <v>451.7</v>
      </c>
      <c r="AY63" s="7">
        <f t="shared" si="13"/>
        <v>2470</v>
      </c>
      <c r="AZ63" s="7">
        <f t="shared" si="14"/>
        <v>597</v>
      </c>
      <c r="BA63" s="7">
        <f t="shared" si="15"/>
        <v>4.1373534338358455</v>
      </c>
      <c r="BB63" s="7">
        <f t="shared" si="16"/>
        <v>21</v>
      </c>
      <c r="BC63" s="7">
        <f t="shared" si="17"/>
        <v>13</v>
      </c>
      <c r="BD63" s="7">
        <f t="shared" si="18"/>
        <v>45.92307692307692</v>
      </c>
      <c r="BE63" s="7">
        <f t="shared" si="19"/>
        <v>111</v>
      </c>
      <c r="BF63" s="7">
        <f t="shared" si="20"/>
        <v>867</v>
      </c>
      <c r="BG63" s="7">
        <f t="shared" si="21"/>
        <v>3</v>
      </c>
      <c r="BH63">
        <f t="shared" si="22"/>
        <v>0</v>
      </c>
      <c r="BI63">
        <f t="shared" si="23"/>
        <v>0</v>
      </c>
      <c r="BJ63">
        <f t="shared" si="24"/>
        <v>1</v>
      </c>
      <c r="BK63">
        <f t="shared" si="28"/>
        <v>0</v>
      </c>
      <c r="BL63">
        <f t="shared" si="29"/>
        <v>0</v>
      </c>
      <c r="BM63">
        <f t="shared" si="25"/>
        <v>1</v>
      </c>
      <c r="BN63" t="str">
        <f t="shared" si="26"/>
        <v>Backup</v>
      </c>
      <c r="BO63">
        <f t="shared" si="27"/>
        <v>1</v>
      </c>
    </row>
    <row r="64" spans="1:67" x14ac:dyDescent="0.25">
      <c r="A64" t="s">
        <v>92</v>
      </c>
      <c r="B64" t="s">
        <v>76</v>
      </c>
      <c r="C64" t="str">
        <f>INDEX('Draft Master List'!E:F,MATCH(A64,'Draft Master List'!E:E,0),2)</f>
        <v>2332008</v>
      </c>
      <c r="D64">
        <f>INDEX('Draft Master List'!A:F,MATCH(A64,'Draft Master List'!E:E,0),1)</f>
        <v>2008</v>
      </c>
      <c r="E64" s="6">
        <f>SUMIFS('Rushing Data 2006-2015'!K:K,'Rushing Data 2006-2015'!D:D,'RB Stats'!C64,'Rushing Data 2006-2015'!A:A,'RB Stats'!D64)</f>
        <v>0</v>
      </c>
      <c r="F64" s="6">
        <f>SUMIFS('Rushing Data 2006-2015'!K:K,'Rushing Data 2006-2015'!D:D,'RB Stats'!C64,'Rushing Data 2006-2015'!A:A,'RB Stats'!D64+1)</f>
        <v>619</v>
      </c>
      <c r="G64" s="6">
        <f>SUMIFS('Rushing Data 2006-2015'!K:K,'Rushing Data 2006-2015'!D:D,'RB Stats'!C64,'Rushing Data 2006-2015'!A:A,'RB Stats'!D64+2)</f>
        <v>523</v>
      </c>
      <c r="H64" s="6">
        <f>SUMIFS('Rushing Data 2006-2015'!K:K,'Rushing Data 2006-2015'!D:D,'RB Stats'!C64,'Rushing Data 2006-2015'!A:A,'RB Stats'!D64+3)</f>
        <v>145</v>
      </c>
      <c r="I64" s="6">
        <f>SUMIFS('Rushing Data 2006-2015'!K:K,'Rushing Data 2006-2015'!D:D,'RB Stats'!C64,'Rushing Data 2006-2015'!A:A,'RB Stats'!D64+4)</f>
        <v>374</v>
      </c>
      <c r="J64" s="6">
        <f>SUMIFS('Rushing Data 2006-2015'!J:J,'Rushing Data 2006-2015'!D:D,'RB Stats'!C64,'Rushing Data 2006-2015'!A:A,'RB Stats'!D64)</f>
        <v>0</v>
      </c>
      <c r="K64" s="6">
        <f>SUMIFS('Rushing Data 2006-2015'!J:J,'Rushing Data 2006-2015'!D:D,'RB Stats'!C64,'Rushing Data 2006-2015'!A:A,'RB Stats'!D64+1)</f>
        <v>114</v>
      </c>
      <c r="L64" s="6">
        <f>SUMIFS('Rushing Data 2006-2015'!J:J,'Rushing Data 2006-2015'!D:D,'RB Stats'!C64,'Rushing Data 2006-2015'!A:A,'RB Stats'!D64+2)</f>
        <v>118</v>
      </c>
      <c r="M64" s="6">
        <f>SUMIFS('Rushing Data 2006-2015'!J:J,'Rushing Data 2006-2015'!D:D,'RB Stats'!C64,'Rushing Data 2006-2015'!A:A,'RB Stats'!D64+3)</f>
        <v>46</v>
      </c>
      <c r="N64" s="6">
        <f>SUMIFS('Rushing Data 2006-2015'!J:J,'Rushing Data 2006-2015'!D:D,'RB Stats'!C64,'Rushing Data 2006-2015'!A:A,'RB Stats'!D64+4)</f>
        <v>63</v>
      </c>
      <c r="O64" s="7" t="str">
        <f t="shared" si="2"/>
        <v/>
      </c>
      <c r="P64" s="7">
        <f t="shared" si="3"/>
        <v>5.4298245614035086</v>
      </c>
      <c r="Q64" s="7">
        <f t="shared" si="4"/>
        <v>4.4322033898305087</v>
      </c>
      <c r="R64" s="7">
        <f t="shared" si="5"/>
        <v>3.152173913043478</v>
      </c>
      <c r="S64" s="7">
        <f t="shared" si="6"/>
        <v>5.9365079365079367</v>
      </c>
      <c r="T64" s="6">
        <f>SUMIFS('Rushing Data 2006-2015'!L:L,'Rushing Data 2006-2015'!D:D,'RB Stats'!C64,'Rushing Data 2006-2015'!A:A,'RB Stats'!D64)</f>
        <v>0</v>
      </c>
      <c r="U64" s="6">
        <f>SUMIFS('Rushing Data 2006-2015'!L:L,'Rushing Data 2006-2015'!D:D,'RB Stats'!C64,'Rushing Data 2006-2015'!A:A,'RB Stats'!D64+1)</f>
        <v>4</v>
      </c>
      <c r="V64" s="6">
        <f>SUMIFS('Rushing Data 2006-2015'!L:L,'Rushing Data 2006-2015'!D:D,'RB Stats'!C64,'Rushing Data 2006-2015'!A:A,'RB Stats'!D64+2)</f>
        <v>2</v>
      </c>
      <c r="W64" s="6">
        <f>SUMIFS('Rushing Data 2006-2015'!L:L,'Rushing Data 2006-2015'!D:D,'RB Stats'!C64,'Rushing Data 2006-2015'!A:A,'RB Stats'!D64+3)</f>
        <v>1</v>
      </c>
      <c r="X64" s="6">
        <f>SUMIFS('Rushing Data 2006-2015'!L:L,'Rushing Data 2006-2015'!D:D,'RB Stats'!C64,'Rushing Data 2006-2015'!A:A,'RB Stats'!D64+4)</f>
        <v>1</v>
      </c>
      <c r="Y64" s="6">
        <f>SUMIFS('Rushing Data 2006-2015'!AB:AB,'Rushing Data 2006-2015'!D:D,'RB Stats'!C64,'Rushing Data 2006-2015'!A:A,'RB Stats'!D64)</f>
        <v>0</v>
      </c>
      <c r="Z64" s="6">
        <f>SUMIFS('Rushing Data 2006-2015'!AB:AB,'Rushing Data 2006-2015'!D:D,'RB Stats'!C64,'Rushing Data 2006-2015'!A:A,'RB Stats'!D64+1)</f>
        <v>4</v>
      </c>
      <c r="AA64" s="6">
        <f>SUMIFS('Rushing Data 2006-2015'!AB:AB,'Rushing Data 2006-2015'!D:D,'RB Stats'!C64,'Rushing Data 2006-2015'!A:A,'RB Stats'!D64+2)</f>
        <v>0</v>
      </c>
      <c r="AB64" s="6">
        <f>SUMIFS('Rushing Data 2006-2015'!AB:AB,'Rushing Data 2006-2015'!D:D,'RB Stats'!C64,'Rushing Data 2006-2015'!A:A,'RB Stats'!D64+3)</f>
        <v>0</v>
      </c>
      <c r="AC64" s="6">
        <f>SUMIFS('Rushing Data 2006-2015'!AB:AB,'Rushing Data 2006-2015'!D:D,'RB Stats'!C64,'Rushing Data 2006-2015'!A:A,'RB Stats'!D64+4)</f>
        <v>0</v>
      </c>
      <c r="AD64" s="6">
        <f>SUMIFS('Rushing Data 2006-2015'!R:R,'Rushing Data 2006-2015'!D:D,'RB Stats'!C64,'Rushing Data 2006-2015'!A:A,'RB Stats'!D64)</f>
        <v>0</v>
      </c>
      <c r="AE64" s="6">
        <f>SUMIFS('Rushing Data 2006-2015'!R:R,'Rushing Data 2006-2015'!D:D,'RB Stats'!C64,'Rushing Data 2006-2015'!A:A,'RB Stats'!D64+1)</f>
        <v>41</v>
      </c>
      <c r="AF64" s="6">
        <f>SUMIFS('Rushing Data 2006-2015'!R:R,'Rushing Data 2006-2015'!D:D,'RB Stats'!C64,'Rushing Data 2006-2015'!A:A,'RB Stats'!D64+2)</f>
        <v>33</v>
      </c>
      <c r="AG64" s="6">
        <f>SUMIFS('Rushing Data 2006-2015'!R:R,'Rushing Data 2006-2015'!D:D,'RB Stats'!C64,'Rushing Data 2006-2015'!A:A,'RB Stats'!D64+3)</f>
        <v>23</v>
      </c>
      <c r="AH64" s="6">
        <f>SUMIFS('Rushing Data 2006-2015'!R:R,'Rushing Data 2006-2015'!D:D,'RB Stats'!C64,'Rushing Data 2006-2015'!A:A,'RB Stats'!D64+4)</f>
        <v>3</v>
      </c>
      <c r="AI64" s="6">
        <f>SUMIFS('Rushing Data 2006-2015'!S:S,'Rushing Data 2006-2015'!D:D,'RB Stats'!C64,'Rushing Data 2006-2015'!A:A,'RB Stats'!D64)</f>
        <v>0</v>
      </c>
      <c r="AJ64" s="6">
        <f>SUMIFS('Rushing Data 2006-2015'!S:S,'Rushing Data 2006-2015'!D:D,'RB Stats'!C64,'Rushing Data 2006-2015'!A:A,'RB Stats'!D64+1)</f>
        <v>350</v>
      </c>
      <c r="AK64" s="6">
        <f>SUMIFS('Rushing Data 2006-2015'!S:S,'Rushing Data 2006-2015'!D:D,'RB Stats'!C64,'Rushing Data 2006-2015'!A:A,'RB Stats'!D64+2)</f>
        <v>252</v>
      </c>
      <c r="AL64" s="6">
        <f>SUMIFS('Rushing Data 2006-2015'!S:S,'Rushing Data 2006-2015'!D:D,'RB Stats'!C64,'Rushing Data 2006-2015'!A:A,'RB Stats'!D64+3)</f>
        <v>128</v>
      </c>
      <c r="AM64" s="6">
        <f>SUMIFS('Rushing Data 2006-2015'!S:S,'Rushing Data 2006-2015'!D:D,'RB Stats'!C64,'Rushing Data 2006-2015'!A:A,'RB Stats'!D64+4)</f>
        <v>38</v>
      </c>
      <c r="AN64" s="6">
        <f>SUMIFS('Rushing Data 2006-2015'!U:U,'Rushing Data 2006-2015'!D:D,'RB Stats'!C64,'Rushing Data 2006-2015'!A:A,'RB Stats'!D64)</f>
        <v>0</v>
      </c>
      <c r="AO64" s="6">
        <f>SUMIFS('Rushing Data 2006-2015'!U:U,'Rushing Data 2006-2015'!D:D,'RB Stats'!C64,'Rushing Data 2006-2015'!A:A,'RB Stats'!D64+1)</f>
        <v>1</v>
      </c>
      <c r="AP64" s="6">
        <f>SUMIFS('Rushing Data 2006-2015'!U:U,'Rushing Data 2006-2015'!D:D,'RB Stats'!C64,'Rushing Data 2006-2015'!A:A,'RB Stats'!D64+2)</f>
        <v>0</v>
      </c>
      <c r="AQ64" s="6">
        <f>SUMIFS('Rushing Data 2006-2015'!U:U,'Rushing Data 2006-2015'!D:D,'RB Stats'!C64,'Rushing Data 2006-2015'!A:A,'RB Stats'!D85)</f>
        <v>0</v>
      </c>
      <c r="AR64" s="6">
        <f>SUMIFS('Rushing Data 2006-2015'!U:U,'Rushing Data 2006-2015'!D:D,'RB Stats'!C64,'Rushing Data 2006-2015'!A:A,'RB Stats'!D64+4)</f>
        <v>0</v>
      </c>
      <c r="AS64" s="6">
        <f t="shared" si="7"/>
        <v>0</v>
      </c>
      <c r="AT64" s="6">
        <f t="shared" si="8"/>
        <v>118.9</v>
      </c>
      <c r="AU64" s="6">
        <f t="shared" si="9"/>
        <v>89.5</v>
      </c>
      <c r="AV64" s="6">
        <f t="shared" si="10"/>
        <v>33.299999999999997</v>
      </c>
      <c r="AW64" s="6">
        <f t="shared" si="11"/>
        <v>47.199999999999996</v>
      </c>
      <c r="AX64" s="6">
        <f t="shared" si="12"/>
        <v>288.89999999999998</v>
      </c>
      <c r="AY64" s="7">
        <f t="shared" si="13"/>
        <v>1661</v>
      </c>
      <c r="AZ64" s="7">
        <f t="shared" si="14"/>
        <v>341</v>
      </c>
      <c r="BA64" s="7">
        <f t="shared" si="15"/>
        <v>4.870967741935484</v>
      </c>
      <c r="BB64" s="7">
        <f t="shared" si="16"/>
        <v>8</v>
      </c>
      <c r="BC64" s="7">
        <f t="shared" si="17"/>
        <v>4</v>
      </c>
      <c r="BD64" s="7">
        <f t="shared" si="18"/>
        <v>85.25</v>
      </c>
      <c r="BE64" s="7">
        <f t="shared" si="19"/>
        <v>100</v>
      </c>
      <c r="BF64" s="7">
        <f t="shared" si="20"/>
        <v>768</v>
      </c>
      <c r="BG64" s="7">
        <f t="shared" si="21"/>
        <v>1</v>
      </c>
      <c r="BH64">
        <f t="shared" si="22"/>
        <v>0</v>
      </c>
      <c r="BI64">
        <f t="shared" si="23"/>
        <v>0</v>
      </c>
      <c r="BJ64">
        <f t="shared" si="24"/>
        <v>0</v>
      </c>
      <c r="BK64">
        <f t="shared" si="28"/>
        <v>0</v>
      </c>
      <c r="BL64">
        <f t="shared" si="29"/>
        <v>0</v>
      </c>
      <c r="BM64">
        <f t="shared" si="25"/>
        <v>0</v>
      </c>
      <c r="BN64" t="str">
        <f t="shared" si="26"/>
        <v>Bust</v>
      </c>
      <c r="BO64">
        <f t="shared" si="27"/>
        <v>0</v>
      </c>
    </row>
    <row r="65" spans="1:67" x14ac:dyDescent="0.25">
      <c r="A65" t="s">
        <v>433</v>
      </c>
      <c r="B65" t="s">
        <v>76</v>
      </c>
      <c r="C65" t="str">
        <f>INDEX('Draft Master List'!E:F,MATCH(A65,'Draft Master List'!E:E,0),2)</f>
        <v>2382008</v>
      </c>
      <c r="D65">
        <f>INDEX('Draft Master List'!A:F,MATCH(A65,'Draft Master List'!E:E,0),1)</f>
        <v>2008</v>
      </c>
      <c r="E65" s="6">
        <f>SUMIFS('Rushing Data 2006-2015'!K:K,'Rushing Data 2006-2015'!D:D,'RB Stats'!C65,'Rushing Data 2006-2015'!A:A,'RB Stats'!D65)</f>
        <v>0</v>
      </c>
      <c r="F65" s="6">
        <f>SUMIFS('Rushing Data 2006-2015'!K:K,'Rushing Data 2006-2015'!D:D,'RB Stats'!C65,'Rushing Data 2006-2015'!A:A,'RB Stats'!D65+1)</f>
        <v>0</v>
      </c>
      <c r="G65" s="6">
        <f>SUMIFS('Rushing Data 2006-2015'!K:K,'Rushing Data 2006-2015'!D:D,'RB Stats'!C65,'Rushing Data 2006-2015'!A:A,'RB Stats'!D65+2)</f>
        <v>0</v>
      </c>
      <c r="H65" s="6">
        <f>SUMIFS('Rushing Data 2006-2015'!K:K,'Rushing Data 2006-2015'!D:D,'RB Stats'!C65,'Rushing Data 2006-2015'!A:A,'RB Stats'!D65+3)</f>
        <v>0</v>
      </c>
      <c r="I65" s="6">
        <f>SUMIFS('Rushing Data 2006-2015'!K:K,'Rushing Data 2006-2015'!D:D,'RB Stats'!C65,'Rushing Data 2006-2015'!A:A,'RB Stats'!D65+4)</f>
        <v>0</v>
      </c>
      <c r="J65" s="6">
        <f>SUMIFS('Rushing Data 2006-2015'!J:J,'Rushing Data 2006-2015'!D:D,'RB Stats'!C65,'Rushing Data 2006-2015'!A:A,'RB Stats'!D65)</f>
        <v>0</v>
      </c>
      <c r="K65" s="6">
        <f>SUMIFS('Rushing Data 2006-2015'!J:J,'Rushing Data 2006-2015'!D:D,'RB Stats'!C65,'Rushing Data 2006-2015'!A:A,'RB Stats'!D65+1)</f>
        <v>0</v>
      </c>
      <c r="L65" s="6">
        <f>SUMIFS('Rushing Data 2006-2015'!J:J,'Rushing Data 2006-2015'!D:D,'RB Stats'!C65,'Rushing Data 2006-2015'!A:A,'RB Stats'!D65+2)</f>
        <v>0</v>
      </c>
      <c r="M65" s="6">
        <f>SUMIFS('Rushing Data 2006-2015'!J:J,'Rushing Data 2006-2015'!D:D,'RB Stats'!C65,'Rushing Data 2006-2015'!A:A,'RB Stats'!D65+3)</f>
        <v>0</v>
      </c>
      <c r="N65" s="6">
        <f>SUMIFS('Rushing Data 2006-2015'!J:J,'Rushing Data 2006-2015'!D:D,'RB Stats'!C65,'Rushing Data 2006-2015'!A:A,'RB Stats'!D65+4)</f>
        <v>0</v>
      </c>
      <c r="O65" s="7" t="str">
        <f t="shared" si="2"/>
        <v/>
      </c>
      <c r="P65" s="7" t="str">
        <f t="shared" si="3"/>
        <v/>
      </c>
      <c r="Q65" s="7" t="str">
        <f t="shared" si="4"/>
        <v/>
      </c>
      <c r="R65" s="7" t="str">
        <f t="shared" si="5"/>
        <v/>
      </c>
      <c r="S65" s="7" t="str">
        <f t="shared" si="6"/>
        <v/>
      </c>
      <c r="T65" s="6">
        <f>SUMIFS('Rushing Data 2006-2015'!L:L,'Rushing Data 2006-2015'!D:D,'RB Stats'!C65,'Rushing Data 2006-2015'!A:A,'RB Stats'!D65)</f>
        <v>0</v>
      </c>
      <c r="U65" s="6">
        <f>SUMIFS('Rushing Data 2006-2015'!L:L,'Rushing Data 2006-2015'!D:D,'RB Stats'!C65,'Rushing Data 2006-2015'!A:A,'RB Stats'!D65+1)</f>
        <v>0</v>
      </c>
      <c r="V65" s="6">
        <f>SUMIFS('Rushing Data 2006-2015'!L:L,'Rushing Data 2006-2015'!D:D,'RB Stats'!C65,'Rushing Data 2006-2015'!A:A,'RB Stats'!D65+2)</f>
        <v>0</v>
      </c>
      <c r="W65" s="6">
        <f>SUMIFS('Rushing Data 2006-2015'!L:L,'Rushing Data 2006-2015'!D:D,'RB Stats'!C65,'Rushing Data 2006-2015'!A:A,'RB Stats'!D65+3)</f>
        <v>0</v>
      </c>
      <c r="X65" s="6">
        <f>SUMIFS('Rushing Data 2006-2015'!L:L,'Rushing Data 2006-2015'!D:D,'RB Stats'!C65,'Rushing Data 2006-2015'!A:A,'RB Stats'!D65+4)</f>
        <v>0</v>
      </c>
      <c r="Y65" s="6">
        <f>SUMIFS('Rushing Data 2006-2015'!AB:AB,'Rushing Data 2006-2015'!D:D,'RB Stats'!C65,'Rushing Data 2006-2015'!A:A,'RB Stats'!D65)</f>
        <v>0</v>
      </c>
      <c r="Z65" s="6">
        <f>SUMIFS('Rushing Data 2006-2015'!AB:AB,'Rushing Data 2006-2015'!D:D,'RB Stats'!C65,'Rushing Data 2006-2015'!A:A,'RB Stats'!D65+1)</f>
        <v>0</v>
      </c>
      <c r="AA65" s="6">
        <f>SUMIFS('Rushing Data 2006-2015'!AB:AB,'Rushing Data 2006-2015'!D:D,'RB Stats'!C65,'Rushing Data 2006-2015'!A:A,'RB Stats'!D65+2)</f>
        <v>0</v>
      </c>
      <c r="AB65" s="6">
        <f>SUMIFS('Rushing Data 2006-2015'!AB:AB,'Rushing Data 2006-2015'!D:D,'RB Stats'!C65,'Rushing Data 2006-2015'!A:A,'RB Stats'!D65+3)</f>
        <v>0</v>
      </c>
      <c r="AC65" s="6">
        <f>SUMIFS('Rushing Data 2006-2015'!AB:AB,'Rushing Data 2006-2015'!D:D,'RB Stats'!C65,'Rushing Data 2006-2015'!A:A,'RB Stats'!D65+4)</f>
        <v>0</v>
      </c>
      <c r="AD65" s="6">
        <f>SUMIFS('Rushing Data 2006-2015'!R:R,'Rushing Data 2006-2015'!D:D,'RB Stats'!C65,'Rushing Data 2006-2015'!A:A,'RB Stats'!D65)</f>
        <v>0</v>
      </c>
      <c r="AE65" s="6">
        <f>SUMIFS('Rushing Data 2006-2015'!R:R,'Rushing Data 2006-2015'!D:D,'RB Stats'!C65,'Rushing Data 2006-2015'!A:A,'RB Stats'!D65+1)</f>
        <v>0</v>
      </c>
      <c r="AF65" s="6">
        <f>SUMIFS('Rushing Data 2006-2015'!R:R,'Rushing Data 2006-2015'!D:D,'RB Stats'!C65,'Rushing Data 2006-2015'!A:A,'RB Stats'!D65+2)</f>
        <v>0</v>
      </c>
      <c r="AG65" s="6">
        <f>SUMIFS('Rushing Data 2006-2015'!R:R,'Rushing Data 2006-2015'!D:D,'RB Stats'!C65,'Rushing Data 2006-2015'!A:A,'RB Stats'!D65+3)</f>
        <v>0</v>
      </c>
      <c r="AH65" s="6">
        <f>SUMIFS('Rushing Data 2006-2015'!R:R,'Rushing Data 2006-2015'!D:D,'RB Stats'!C65,'Rushing Data 2006-2015'!A:A,'RB Stats'!D65+4)</f>
        <v>0</v>
      </c>
      <c r="AI65" s="6">
        <f>SUMIFS('Rushing Data 2006-2015'!S:S,'Rushing Data 2006-2015'!D:D,'RB Stats'!C65,'Rushing Data 2006-2015'!A:A,'RB Stats'!D65)</f>
        <v>0</v>
      </c>
      <c r="AJ65" s="6">
        <f>SUMIFS('Rushing Data 2006-2015'!S:S,'Rushing Data 2006-2015'!D:D,'RB Stats'!C65,'Rushing Data 2006-2015'!A:A,'RB Stats'!D65+1)</f>
        <v>0</v>
      </c>
      <c r="AK65" s="6">
        <f>SUMIFS('Rushing Data 2006-2015'!S:S,'Rushing Data 2006-2015'!D:D,'RB Stats'!C65,'Rushing Data 2006-2015'!A:A,'RB Stats'!D65+2)</f>
        <v>0</v>
      </c>
      <c r="AL65" s="6">
        <f>SUMIFS('Rushing Data 2006-2015'!S:S,'Rushing Data 2006-2015'!D:D,'RB Stats'!C65,'Rushing Data 2006-2015'!A:A,'RB Stats'!D65+3)</f>
        <v>0</v>
      </c>
      <c r="AM65" s="6">
        <f>SUMIFS('Rushing Data 2006-2015'!S:S,'Rushing Data 2006-2015'!D:D,'RB Stats'!C65,'Rushing Data 2006-2015'!A:A,'RB Stats'!D65+4)</f>
        <v>0</v>
      </c>
      <c r="AN65" s="6">
        <f>SUMIFS('Rushing Data 2006-2015'!U:U,'Rushing Data 2006-2015'!D:D,'RB Stats'!C65,'Rushing Data 2006-2015'!A:A,'RB Stats'!D65)</f>
        <v>0</v>
      </c>
      <c r="AO65" s="6">
        <f>SUMIFS('Rushing Data 2006-2015'!U:U,'Rushing Data 2006-2015'!D:D,'RB Stats'!C65,'Rushing Data 2006-2015'!A:A,'RB Stats'!D65+1)</f>
        <v>0</v>
      </c>
      <c r="AP65" s="6">
        <f>SUMIFS('Rushing Data 2006-2015'!U:U,'Rushing Data 2006-2015'!D:D,'RB Stats'!C65,'Rushing Data 2006-2015'!A:A,'RB Stats'!D65+2)</f>
        <v>0</v>
      </c>
      <c r="AQ65" s="6">
        <f>SUMIFS('Rushing Data 2006-2015'!U:U,'Rushing Data 2006-2015'!D:D,'RB Stats'!C65,'Rushing Data 2006-2015'!A:A,'RB Stats'!D86)</f>
        <v>0</v>
      </c>
      <c r="AR65" s="6">
        <f>SUMIFS('Rushing Data 2006-2015'!U:U,'Rushing Data 2006-2015'!D:D,'RB Stats'!C65,'Rushing Data 2006-2015'!A:A,'RB Stats'!D65+4)</f>
        <v>0</v>
      </c>
      <c r="AS65" s="6">
        <f t="shared" si="7"/>
        <v>0</v>
      </c>
      <c r="AT65" s="6">
        <f t="shared" si="8"/>
        <v>0</v>
      </c>
      <c r="AU65" s="6">
        <f t="shared" si="9"/>
        <v>0</v>
      </c>
      <c r="AV65" s="6">
        <f t="shared" si="10"/>
        <v>0</v>
      </c>
      <c r="AW65" s="6">
        <f t="shared" si="11"/>
        <v>0</v>
      </c>
      <c r="AX65" s="6">
        <f t="shared" si="12"/>
        <v>0</v>
      </c>
      <c r="AY65" s="7">
        <f t="shared" si="13"/>
        <v>0</v>
      </c>
      <c r="AZ65" s="7">
        <f t="shared" si="14"/>
        <v>0</v>
      </c>
      <c r="BA65" s="7" t="str">
        <f t="shared" si="15"/>
        <v/>
      </c>
      <c r="BB65" s="7">
        <f t="shared" si="16"/>
        <v>0</v>
      </c>
      <c r="BC65" s="7">
        <f t="shared" si="17"/>
        <v>0</v>
      </c>
      <c r="BD65" s="7" t="str">
        <f t="shared" si="18"/>
        <v/>
      </c>
      <c r="BE65" s="7">
        <f t="shared" si="19"/>
        <v>0</v>
      </c>
      <c r="BF65" s="7">
        <f t="shared" si="20"/>
        <v>0</v>
      </c>
      <c r="BG65" s="7">
        <f t="shared" si="21"/>
        <v>0</v>
      </c>
      <c r="BH65">
        <f t="shared" si="22"/>
        <v>0</v>
      </c>
      <c r="BI65">
        <f t="shared" si="23"/>
        <v>0</v>
      </c>
      <c r="BJ65">
        <f t="shared" si="24"/>
        <v>0</v>
      </c>
      <c r="BK65">
        <f t="shared" si="28"/>
        <v>0</v>
      </c>
      <c r="BL65">
        <f t="shared" si="29"/>
        <v>0</v>
      </c>
      <c r="BM65">
        <f t="shared" si="25"/>
        <v>0</v>
      </c>
      <c r="BN65" t="str">
        <f t="shared" si="26"/>
        <v>Bust</v>
      </c>
      <c r="BO65">
        <f t="shared" si="27"/>
        <v>0</v>
      </c>
    </row>
    <row r="66" spans="1:67" x14ac:dyDescent="0.25">
      <c r="A66" t="s">
        <v>434</v>
      </c>
      <c r="B66" t="s">
        <v>76</v>
      </c>
      <c r="C66" t="str">
        <f>INDEX('Draft Master List'!E:F,MATCH(A66,'Draft Master List'!E:E,0),2)</f>
        <v>2402008</v>
      </c>
      <c r="D66">
        <f>INDEX('Draft Master List'!A:F,MATCH(A66,'Draft Master List'!E:E,0),1)</f>
        <v>2008</v>
      </c>
      <c r="E66" s="6">
        <f>SUMIFS('Rushing Data 2006-2015'!K:K,'Rushing Data 2006-2015'!D:D,'RB Stats'!C66,'Rushing Data 2006-2015'!A:A,'RB Stats'!D66)</f>
        <v>0</v>
      </c>
      <c r="F66" s="6">
        <f>SUMIFS('Rushing Data 2006-2015'!K:K,'Rushing Data 2006-2015'!D:D,'RB Stats'!C66,'Rushing Data 2006-2015'!A:A,'RB Stats'!D66+1)</f>
        <v>0</v>
      </c>
      <c r="G66" s="6">
        <f>SUMIFS('Rushing Data 2006-2015'!K:K,'Rushing Data 2006-2015'!D:D,'RB Stats'!C66,'Rushing Data 2006-2015'!A:A,'RB Stats'!D66+2)</f>
        <v>0</v>
      </c>
      <c r="H66" s="6">
        <f>SUMIFS('Rushing Data 2006-2015'!K:K,'Rushing Data 2006-2015'!D:D,'RB Stats'!C66,'Rushing Data 2006-2015'!A:A,'RB Stats'!D66+3)</f>
        <v>0</v>
      </c>
      <c r="I66" s="6">
        <f>SUMIFS('Rushing Data 2006-2015'!K:K,'Rushing Data 2006-2015'!D:D,'RB Stats'!C66,'Rushing Data 2006-2015'!A:A,'RB Stats'!D66+4)</f>
        <v>0</v>
      </c>
      <c r="J66" s="6">
        <f>SUMIFS('Rushing Data 2006-2015'!J:J,'Rushing Data 2006-2015'!D:D,'RB Stats'!C66,'Rushing Data 2006-2015'!A:A,'RB Stats'!D66)</f>
        <v>0</v>
      </c>
      <c r="K66" s="6">
        <f>SUMIFS('Rushing Data 2006-2015'!J:J,'Rushing Data 2006-2015'!D:D,'RB Stats'!C66,'Rushing Data 2006-2015'!A:A,'RB Stats'!D66+1)</f>
        <v>0</v>
      </c>
      <c r="L66" s="6">
        <f>SUMIFS('Rushing Data 2006-2015'!J:J,'Rushing Data 2006-2015'!D:D,'RB Stats'!C66,'Rushing Data 2006-2015'!A:A,'RB Stats'!D66+2)</f>
        <v>0</v>
      </c>
      <c r="M66" s="6">
        <f>SUMIFS('Rushing Data 2006-2015'!J:J,'Rushing Data 2006-2015'!D:D,'RB Stats'!C66,'Rushing Data 2006-2015'!A:A,'RB Stats'!D66+3)</f>
        <v>0</v>
      </c>
      <c r="N66" s="6">
        <f>SUMIFS('Rushing Data 2006-2015'!J:J,'Rushing Data 2006-2015'!D:D,'RB Stats'!C66,'Rushing Data 2006-2015'!A:A,'RB Stats'!D66+4)</f>
        <v>0</v>
      </c>
      <c r="O66" s="7" t="str">
        <f t="shared" si="2"/>
        <v/>
      </c>
      <c r="P66" s="7" t="str">
        <f t="shared" si="3"/>
        <v/>
      </c>
      <c r="Q66" s="7" t="str">
        <f t="shared" si="4"/>
        <v/>
      </c>
      <c r="R66" s="7" t="str">
        <f t="shared" si="5"/>
        <v/>
      </c>
      <c r="S66" s="7" t="str">
        <f t="shared" si="6"/>
        <v/>
      </c>
      <c r="T66" s="6">
        <f>SUMIFS('Rushing Data 2006-2015'!L:L,'Rushing Data 2006-2015'!D:D,'RB Stats'!C66,'Rushing Data 2006-2015'!A:A,'RB Stats'!D66)</f>
        <v>0</v>
      </c>
      <c r="U66" s="6">
        <f>SUMIFS('Rushing Data 2006-2015'!L:L,'Rushing Data 2006-2015'!D:D,'RB Stats'!C66,'Rushing Data 2006-2015'!A:A,'RB Stats'!D66+1)</f>
        <v>0</v>
      </c>
      <c r="V66" s="6">
        <f>SUMIFS('Rushing Data 2006-2015'!L:L,'Rushing Data 2006-2015'!D:D,'RB Stats'!C66,'Rushing Data 2006-2015'!A:A,'RB Stats'!D66+2)</f>
        <v>0</v>
      </c>
      <c r="W66" s="6">
        <f>SUMIFS('Rushing Data 2006-2015'!L:L,'Rushing Data 2006-2015'!D:D,'RB Stats'!C66,'Rushing Data 2006-2015'!A:A,'RB Stats'!D66+3)</f>
        <v>0</v>
      </c>
      <c r="X66" s="6">
        <f>SUMIFS('Rushing Data 2006-2015'!L:L,'Rushing Data 2006-2015'!D:D,'RB Stats'!C66,'Rushing Data 2006-2015'!A:A,'RB Stats'!D66+4)</f>
        <v>0</v>
      </c>
      <c r="Y66" s="6">
        <f>SUMIFS('Rushing Data 2006-2015'!AB:AB,'Rushing Data 2006-2015'!D:D,'RB Stats'!C66,'Rushing Data 2006-2015'!A:A,'RB Stats'!D66)</f>
        <v>0</v>
      </c>
      <c r="Z66" s="6">
        <f>SUMIFS('Rushing Data 2006-2015'!AB:AB,'Rushing Data 2006-2015'!D:D,'RB Stats'!C66,'Rushing Data 2006-2015'!A:A,'RB Stats'!D66+1)</f>
        <v>0</v>
      </c>
      <c r="AA66" s="6">
        <f>SUMIFS('Rushing Data 2006-2015'!AB:AB,'Rushing Data 2006-2015'!D:D,'RB Stats'!C66,'Rushing Data 2006-2015'!A:A,'RB Stats'!D66+2)</f>
        <v>0</v>
      </c>
      <c r="AB66" s="6">
        <f>SUMIFS('Rushing Data 2006-2015'!AB:AB,'Rushing Data 2006-2015'!D:D,'RB Stats'!C66,'Rushing Data 2006-2015'!A:A,'RB Stats'!D66+3)</f>
        <v>0</v>
      </c>
      <c r="AC66" s="6">
        <f>SUMIFS('Rushing Data 2006-2015'!AB:AB,'Rushing Data 2006-2015'!D:D,'RB Stats'!C66,'Rushing Data 2006-2015'!A:A,'RB Stats'!D66+4)</f>
        <v>0</v>
      </c>
      <c r="AD66" s="6">
        <f>SUMIFS('Rushing Data 2006-2015'!R:R,'Rushing Data 2006-2015'!D:D,'RB Stats'!C66,'Rushing Data 2006-2015'!A:A,'RB Stats'!D66)</f>
        <v>0</v>
      </c>
      <c r="AE66" s="6">
        <f>SUMIFS('Rushing Data 2006-2015'!R:R,'Rushing Data 2006-2015'!D:D,'RB Stats'!C66,'Rushing Data 2006-2015'!A:A,'RB Stats'!D66+1)</f>
        <v>0</v>
      </c>
      <c r="AF66" s="6">
        <f>SUMIFS('Rushing Data 2006-2015'!R:R,'Rushing Data 2006-2015'!D:D,'RB Stats'!C66,'Rushing Data 2006-2015'!A:A,'RB Stats'!D66+2)</f>
        <v>0</v>
      </c>
      <c r="AG66" s="6">
        <f>SUMIFS('Rushing Data 2006-2015'!R:R,'Rushing Data 2006-2015'!D:D,'RB Stats'!C66,'Rushing Data 2006-2015'!A:A,'RB Stats'!D66+3)</f>
        <v>0</v>
      </c>
      <c r="AH66" s="6">
        <f>SUMIFS('Rushing Data 2006-2015'!R:R,'Rushing Data 2006-2015'!D:D,'RB Stats'!C66,'Rushing Data 2006-2015'!A:A,'RB Stats'!D66+4)</f>
        <v>0</v>
      </c>
      <c r="AI66" s="6">
        <f>SUMIFS('Rushing Data 2006-2015'!S:S,'Rushing Data 2006-2015'!D:D,'RB Stats'!C66,'Rushing Data 2006-2015'!A:A,'RB Stats'!D66)</f>
        <v>0</v>
      </c>
      <c r="AJ66" s="6">
        <f>SUMIFS('Rushing Data 2006-2015'!S:S,'Rushing Data 2006-2015'!D:D,'RB Stats'!C66,'Rushing Data 2006-2015'!A:A,'RB Stats'!D66+1)</f>
        <v>0</v>
      </c>
      <c r="AK66" s="6">
        <f>SUMIFS('Rushing Data 2006-2015'!S:S,'Rushing Data 2006-2015'!D:D,'RB Stats'!C66,'Rushing Data 2006-2015'!A:A,'RB Stats'!D66+2)</f>
        <v>0</v>
      </c>
      <c r="AL66" s="6">
        <f>SUMIFS('Rushing Data 2006-2015'!S:S,'Rushing Data 2006-2015'!D:D,'RB Stats'!C66,'Rushing Data 2006-2015'!A:A,'RB Stats'!D66+3)</f>
        <v>0</v>
      </c>
      <c r="AM66" s="6">
        <f>SUMIFS('Rushing Data 2006-2015'!S:S,'Rushing Data 2006-2015'!D:D,'RB Stats'!C66,'Rushing Data 2006-2015'!A:A,'RB Stats'!D66+4)</f>
        <v>0</v>
      </c>
      <c r="AN66" s="6">
        <f>SUMIFS('Rushing Data 2006-2015'!U:U,'Rushing Data 2006-2015'!D:D,'RB Stats'!C66,'Rushing Data 2006-2015'!A:A,'RB Stats'!D66)</f>
        <v>0</v>
      </c>
      <c r="AO66" s="6">
        <f>SUMIFS('Rushing Data 2006-2015'!U:U,'Rushing Data 2006-2015'!D:D,'RB Stats'!C66,'Rushing Data 2006-2015'!A:A,'RB Stats'!D66+1)</f>
        <v>0</v>
      </c>
      <c r="AP66" s="6">
        <f>SUMIFS('Rushing Data 2006-2015'!U:U,'Rushing Data 2006-2015'!D:D,'RB Stats'!C66,'Rushing Data 2006-2015'!A:A,'RB Stats'!D66+2)</f>
        <v>0</v>
      </c>
      <c r="AQ66" s="6">
        <f>SUMIFS('Rushing Data 2006-2015'!U:U,'Rushing Data 2006-2015'!D:D,'RB Stats'!C66,'Rushing Data 2006-2015'!A:A,'RB Stats'!D87)</f>
        <v>0</v>
      </c>
      <c r="AR66" s="6">
        <f>SUMIFS('Rushing Data 2006-2015'!U:U,'Rushing Data 2006-2015'!D:D,'RB Stats'!C66,'Rushing Data 2006-2015'!A:A,'RB Stats'!D66+4)</f>
        <v>0</v>
      </c>
      <c r="AS66" s="6">
        <f t="shared" si="7"/>
        <v>0</v>
      </c>
      <c r="AT66" s="6">
        <f t="shared" si="8"/>
        <v>0</v>
      </c>
      <c r="AU66" s="6">
        <f t="shared" si="9"/>
        <v>0</v>
      </c>
      <c r="AV66" s="6">
        <f t="shared" si="10"/>
        <v>0</v>
      </c>
      <c r="AW66" s="6">
        <f t="shared" si="11"/>
        <v>0</v>
      </c>
      <c r="AX66" s="6">
        <f t="shared" si="12"/>
        <v>0</v>
      </c>
      <c r="AY66" s="7">
        <f t="shared" si="13"/>
        <v>0</v>
      </c>
      <c r="AZ66" s="7">
        <f t="shared" si="14"/>
        <v>0</v>
      </c>
      <c r="BA66" s="7" t="str">
        <f t="shared" si="15"/>
        <v/>
      </c>
      <c r="BB66" s="7">
        <f t="shared" si="16"/>
        <v>0</v>
      </c>
      <c r="BC66" s="7">
        <f t="shared" si="17"/>
        <v>0</v>
      </c>
      <c r="BD66" s="7" t="str">
        <f t="shared" si="18"/>
        <v/>
      </c>
      <c r="BE66" s="7">
        <f t="shared" si="19"/>
        <v>0</v>
      </c>
      <c r="BF66" s="7">
        <f t="shared" si="20"/>
        <v>0</v>
      </c>
      <c r="BG66" s="7">
        <f t="shared" si="21"/>
        <v>0</v>
      </c>
      <c r="BH66">
        <f t="shared" si="22"/>
        <v>0</v>
      </c>
      <c r="BI66">
        <f t="shared" si="23"/>
        <v>0</v>
      </c>
      <c r="BJ66">
        <f t="shared" si="24"/>
        <v>0</v>
      </c>
      <c r="BK66">
        <f t="shared" si="28"/>
        <v>0</v>
      </c>
      <c r="BL66">
        <f t="shared" si="29"/>
        <v>0</v>
      </c>
      <c r="BM66">
        <f t="shared" si="25"/>
        <v>0</v>
      </c>
      <c r="BN66" t="str">
        <f t="shared" si="26"/>
        <v>Bust</v>
      </c>
      <c r="BO66">
        <f t="shared" si="27"/>
        <v>0</v>
      </c>
    </row>
    <row r="67" spans="1:67" x14ac:dyDescent="0.25">
      <c r="A67" t="s">
        <v>94</v>
      </c>
      <c r="B67" t="s">
        <v>76</v>
      </c>
      <c r="C67" t="str">
        <f>INDEX('Draft Master List'!E:F,MATCH(A67,'Draft Master List'!E:E,0),2)</f>
        <v>72007</v>
      </c>
      <c r="D67">
        <f>INDEX('Draft Master List'!A:F,MATCH(A67,'Draft Master List'!E:E,0),1)</f>
        <v>2007</v>
      </c>
      <c r="E67" s="6">
        <f>SUMIFS('Rushing Data 2006-2015'!K:K,'Rushing Data 2006-2015'!D:D,'RB Stats'!C67,'Rushing Data 2006-2015'!A:A,'RB Stats'!D67)</f>
        <v>1851</v>
      </c>
      <c r="F67" s="6">
        <f>SUMIFS('Rushing Data 2006-2015'!K:K,'Rushing Data 2006-2015'!D:D,'RB Stats'!C67,'Rushing Data 2006-2015'!A:A,'RB Stats'!D67+1)</f>
        <v>1860</v>
      </c>
      <c r="G67" s="6">
        <f>SUMIFS('Rushing Data 2006-2015'!K:K,'Rushing Data 2006-2015'!D:D,'RB Stats'!C67,'Rushing Data 2006-2015'!A:A,'RB Stats'!D67+2)</f>
        <v>1434</v>
      </c>
      <c r="H67" s="6">
        <f>SUMIFS('Rushing Data 2006-2015'!K:K,'Rushing Data 2006-2015'!D:D,'RB Stats'!C67,'Rushing Data 2006-2015'!A:A,'RB Stats'!D67+3)</f>
        <v>1298</v>
      </c>
      <c r="I67" s="6">
        <f>SUMIFS('Rushing Data 2006-2015'!K:K,'Rushing Data 2006-2015'!D:D,'RB Stats'!C67,'Rushing Data 2006-2015'!A:A,'RB Stats'!D67+4)</f>
        <v>970</v>
      </c>
      <c r="J67" s="6">
        <f>SUMIFS('Rushing Data 2006-2015'!J:J,'Rushing Data 2006-2015'!D:D,'RB Stats'!C67,'Rushing Data 2006-2015'!A:A,'RB Stats'!D67)</f>
        <v>389</v>
      </c>
      <c r="K67" s="6">
        <f>SUMIFS('Rushing Data 2006-2015'!J:J,'Rushing Data 2006-2015'!D:D,'RB Stats'!C67,'Rushing Data 2006-2015'!A:A,'RB Stats'!D67+1)</f>
        <v>383</v>
      </c>
      <c r="L67" s="6">
        <f>SUMIFS('Rushing Data 2006-2015'!J:J,'Rushing Data 2006-2015'!D:D,'RB Stats'!C67,'Rushing Data 2006-2015'!A:A,'RB Stats'!D67+2)</f>
        <v>321</v>
      </c>
      <c r="M67" s="6">
        <f>SUMIFS('Rushing Data 2006-2015'!J:J,'Rushing Data 2006-2015'!D:D,'RB Stats'!C67,'Rushing Data 2006-2015'!A:A,'RB Stats'!D67+3)</f>
        <v>283</v>
      </c>
      <c r="N67" s="6">
        <f>SUMIFS('Rushing Data 2006-2015'!J:J,'Rushing Data 2006-2015'!D:D,'RB Stats'!C67,'Rushing Data 2006-2015'!A:A,'RB Stats'!D67+4)</f>
        <v>208</v>
      </c>
      <c r="O67" s="7">
        <f t="shared" ref="O67:O109" si="30">IFERROR(E67/J67,"")</f>
        <v>4.7583547557840618</v>
      </c>
      <c r="P67" s="7">
        <f t="shared" ref="P67:P109" si="31">IFERROR(F67/K67,"")</f>
        <v>4.8563968668407309</v>
      </c>
      <c r="Q67" s="7">
        <f t="shared" ref="Q67:Q109" si="32">IFERROR(G67/L67,"")</f>
        <v>4.4672897196261685</v>
      </c>
      <c r="R67" s="7">
        <f t="shared" ref="R67:R109" si="33">IFERROR(H67/M67,"")</f>
        <v>4.5865724381625439</v>
      </c>
      <c r="S67" s="7">
        <f t="shared" ref="S67:S109" si="34">IFERROR(I67/N67,"")</f>
        <v>4.6634615384615383</v>
      </c>
      <c r="T67" s="6">
        <f>SUMIFS('Rushing Data 2006-2015'!L:L,'Rushing Data 2006-2015'!D:D,'RB Stats'!C67,'Rushing Data 2006-2015'!A:A,'RB Stats'!D67)</f>
        <v>15</v>
      </c>
      <c r="U67" s="6">
        <f>SUMIFS('Rushing Data 2006-2015'!L:L,'Rushing Data 2006-2015'!D:D,'RB Stats'!C67,'Rushing Data 2006-2015'!A:A,'RB Stats'!D67+1)</f>
        <v>10</v>
      </c>
      <c r="V67" s="6">
        <f>SUMIFS('Rushing Data 2006-2015'!L:L,'Rushing Data 2006-2015'!D:D,'RB Stats'!C67,'Rushing Data 2006-2015'!A:A,'RB Stats'!D67+2)</f>
        <v>18</v>
      </c>
      <c r="W67" s="6">
        <f>SUMIFS('Rushing Data 2006-2015'!L:L,'Rushing Data 2006-2015'!D:D,'RB Stats'!C67,'Rushing Data 2006-2015'!A:A,'RB Stats'!D67+3)</f>
        <v>12</v>
      </c>
      <c r="X67" s="6">
        <f>SUMIFS('Rushing Data 2006-2015'!L:L,'Rushing Data 2006-2015'!D:D,'RB Stats'!C67,'Rushing Data 2006-2015'!A:A,'RB Stats'!D67+4)</f>
        <v>12</v>
      </c>
      <c r="Y67" s="6">
        <f>SUMIFS('Rushing Data 2006-2015'!AB:AB,'Rushing Data 2006-2015'!D:D,'RB Stats'!C67,'Rushing Data 2006-2015'!A:A,'RB Stats'!D67)</f>
        <v>7</v>
      </c>
      <c r="Z67" s="6">
        <f>SUMIFS('Rushing Data 2006-2015'!AB:AB,'Rushing Data 2006-2015'!D:D,'RB Stats'!C67,'Rushing Data 2006-2015'!A:A,'RB Stats'!D67+1)</f>
        <v>9</v>
      </c>
      <c r="AA67" s="6">
        <f>SUMIFS('Rushing Data 2006-2015'!AB:AB,'Rushing Data 2006-2015'!D:D,'RB Stats'!C67,'Rushing Data 2006-2015'!A:A,'RB Stats'!D67+2)</f>
        <v>7</v>
      </c>
      <c r="AB67" s="6">
        <f>SUMIFS('Rushing Data 2006-2015'!AB:AB,'Rushing Data 2006-2015'!D:D,'RB Stats'!C67,'Rushing Data 2006-2015'!A:A,'RB Stats'!D67+3)</f>
        <v>1</v>
      </c>
      <c r="AC67" s="6">
        <f>SUMIFS('Rushing Data 2006-2015'!AB:AB,'Rushing Data 2006-2015'!D:D,'RB Stats'!C67,'Rushing Data 2006-2015'!A:A,'RB Stats'!D67+4)</f>
        <v>1</v>
      </c>
      <c r="AD67" s="6">
        <f>SUMIFS('Rushing Data 2006-2015'!R:R,'Rushing Data 2006-2015'!D:D,'RB Stats'!C67,'Rushing Data 2006-2015'!A:A,'RB Stats'!D67)</f>
        <v>70</v>
      </c>
      <c r="AE67" s="6">
        <f>SUMIFS('Rushing Data 2006-2015'!R:R,'Rushing Data 2006-2015'!D:D,'RB Stats'!C67,'Rushing Data 2006-2015'!A:A,'RB Stats'!D67+1)</f>
        <v>27</v>
      </c>
      <c r="AF67" s="6">
        <f>SUMIFS('Rushing Data 2006-2015'!R:R,'Rushing Data 2006-2015'!D:D,'RB Stats'!C67,'Rushing Data 2006-2015'!A:A,'RB Stats'!D67+2)</f>
        <v>45</v>
      </c>
      <c r="AG67" s="6">
        <f>SUMIFS('Rushing Data 2006-2015'!R:R,'Rushing Data 2006-2015'!D:D,'RB Stats'!C67,'Rushing Data 2006-2015'!A:A,'RB Stats'!D67+3)</f>
        <v>36</v>
      </c>
      <c r="AH67" s="6">
        <f>SUMIFS('Rushing Data 2006-2015'!R:R,'Rushing Data 2006-2015'!D:D,'RB Stats'!C67,'Rushing Data 2006-2015'!A:A,'RB Stats'!D67+4)</f>
        <v>18</v>
      </c>
      <c r="AI67" s="6">
        <f>SUMIFS('Rushing Data 2006-2015'!S:S,'Rushing Data 2006-2015'!D:D,'RB Stats'!C67,'Rushing Data 2006-2015'!A:A,'RB Stats'!D67)</f>
        <v>688</v>
      </c>
      <c r="AJ67" s="6">
        <f>SUMIFS('Rushing Data 2006-2015'!S:S,'Rushing Data 2006-2015'!D:D,'RB Stats'!C67,'Rushing Data 2006-2015'!A:A,'RB Stats'!D67+1)</f>
        <v>170</v>
      </c>
      <c r="AK67" s="6">
        <f>SUMIFS('Rushing Data 2006-2015'!S:S,'Rushing Data 2006-2015'!D:D,'RB Stats'!C67,'Rushing Data 2006-2015'!A:A,'RB Stats'!D67+2)</f>
        <v>447</v>
      </c>
      <c r="AL67" s="6">
        <f>SUMIFS('Rushing Data 2006-2015'!S:S,'Rushing Data 2006-2015'!D:D,'RB Stats'!C67,'Rushing Data 2006-2015'!A:A,'RB Stats'!D67+3)</f>
        <v>341</v>
      </c>
      <c r="AM67" s="6">
        <f>SUMIFS('Rushing Data 2006-2015'!S:S,'Rushing Data 2006-2015'!D:D,'RB Stats'!C67,'Rushing Data 2006-2015'!A:A,'RB Stats'!D67+4)</f>
        <v>139</v>
      </c>
      <c r="AN67" s="6">
        <f>SUMIFS('Rushing Data 2006-2015'!U:U,'Rushing Data 2006-2015'!D:D,'RB Stats'!C67,'Rushing Data 2006-2015'!A:A,'RB Stats'!D67)</f>
        <v>1</v>
      </c>
      <c r="AO67" s="6">
        <f>SUMIFS('Rushing Data 2006-2015'!U:U,'Rushing Data 2006-2015'!D:D,'RB Stats'!C67,'Rushing Data 2006-2015'!A:A,'RB Stats'!D67+1)</f>
        <v>0</v>
      </c>
      <c r="AP67" s="6">
        <f>SUMIFS('Rushing Data 2006-2015'!U:U,'Rushing Data 2006-2015'!D:D,'RB Stats'!C67,'Rushing Data 2006-2015'!A:A,'RB Stats'!D67+2)</f>
        <v>0</v>
      </c>
      <c r="AQ67" s="6">
        <f>SUMIFS('Rushing Data 2006-2015'!U:U,'Rushing Data 2006-2015'!D:D,'RB Stats'!C67,'Rushing Data 2006-2015'!A:A,'RB Stats'!D88)</f>
        <v>1</v>
      </c>
      <c r="AR67" s="6">
        <f>SUMIFS('Rushing Data 2006-2015'!U:U,'Rushing Data 2006-2015'!D:D,'RB Stats'!C67,'Rushing Data 2006-2015'!A:A,'RB Stats'!D67+4)</f>
        <v>1</v>
      </c>
      <c r="AS67" s="6">
        <f t="shared" ref="AS67:AS109" si="35">(E67/10)+(T67*6)-(Y67*2)+(AN67*6)+(AI67/10)</f>
        <v>335.90000000000003</v>
      </c>
      <c r="AT67" s="6">
        <f t="shared" ref="AT67:AT109" si="36">(F67/10)+(U67*6)-(Z67*2)+(AO67*6)+(AJ67/10)</f>
        <v>245</v>
      </c>
      <c r="AU67" s="6">
        <f t="shared" ref="AU67:AU109" si="37">(G67/10)+(V67*6)-(AA67*2)+(AP67*6)+(AK67/10)</f>
        <v>282.10000000000002</v>
      </c>
      <c r="AV67" s="6">
        <f t="shared" ref="AV67:AV109" si="38">(H67/10)+(W67*6)-(AB67*2)+(AQ67*6)+(AL67/10)</f>
        <v>239.9</v>
      </c>
      <c r="AW67" s="6">
        <f t="shared" ref="AW67:AW109" si="39">(I67/10)+(X67*6)-(AC67*2)+(AR67*6)+(AM67/10)</f>
        <v>186.9</v>
      </c>
      <c r="AX67" s="6">
        <f t="shared" ref="AX67:AX109" si="40">SUM(AS67:AW67)</f>
        <v>1289.8000000000002</v>
      </c>
      <c r="AY67" s="7">
        <f t="shared" ref="AY67:AY109" si="41">SUM(E67:I67)</f>
        <v>7413</v>
      </c>
      <c r="AZ67" s="7">
        <f t="shared" ref="AZ67:AZ109" si="42">SUM(J67:N67)</f>
        <v>1584</v>
      </c>
      <c r="BA67" s="7">
        <f t="shared" ref="BA67:BA109" si="43">IFERROR(AY67/AZ67,"")</f>
        <v>4.6799242424242422</v>
      </c>
      <c r="BB67" s="7">
        <f t="shared" ref="BB67:BB109" si="44">SUM(T67:X67)</f>
        <v>67</v>
      </c>
      <c r="BC67" s="7">
        <f t="shared" ref="BC67:BC109" si="45">SUM(Y67:AC67)</f>
        <v>25</v>
      </c>
      <c r="BD67" s="7">
        <f t="shared" ref="BD67:BD109" si="46">IFERROR(AZ67/BC67,"")</f>
        <v>63.36</v>
      </c>
      <c r="BE67" s="7">
        <f t="shared" ref="BE67:BE109" si="47">SUM(AD67:AH67)</f>
        <v>196</v>
      </c>
      <c r="BF67" s="7">
        <f t="shared" ref="BF67:BF109" si="48">SUM(AI67:AM67)</f>
        <v>1785</v>
      </c>
      <c r="BG67" s="7">
        <f t="shared" ref="BG67:BG109" si="49">SUM(AN67:AR67)</f>
        <v>3</v>
      </c>
      <c r="BH67">
        <f t="shared" ref="BH67:BH109" si="50">IF(AS67&gt;185,1,0)</f>
        <v>1</v>
      </c>
      <c r="BI67">
        <f t="shared" ref="BI67:BI109" si="51">IF(AT67&gt;185,1,0)</f>
        <v>1</v>
      </c>
      <c r="BJ67">
        <f t="shared" ref="BJ67:BJ109" si="52">IF(AU67&gt;185,1,0)</f>
        <v>1</v>
      </c>
      <c r="BK67">
        <f t="shared" si="28"/>
        <v>1</v>
      </c>
      <c r="BL67">
        <f t="shared" si="29"/>
        <v>1</v>
      </c>
      <c r="BM67">
        <f t="shared" ref="BM67:BM109" si="53">SUM(BH67:BL67)</f>
        <v>5</v>
      </c>
      <c r="BN67" t="str">
        <f t="shared" ref="BN67:BN109" si="54">IF(BM67=0,"Bust",IF(BM67=1,"Backup",IF(BM67=2,"Starter",IF(BM67=3,"Pro Bowl","Super Star"))))</f>
        <v>Super Star</v>
      </c>
      <c r="BO67">
        <f t="shared" ref="BO67:BO109" si="55">IF(BM67=0,0,1)</f>
        <v>1</v>
      </c>
    </row>
    <row r="68" spans="1:67" x14ac:dyDescent="0.25">
      <c r="A68" t="s">
        <v>439</v>
      </c>
      <c r="B68" t="s">
        <v>76</v>
      </c>
      <c r="C68" t="str">
        <f>INDEX('Draft Master List'!E:F,MATCH(A68,'Draft Master List'!E:E,0),2)</f>
        <v>122007</v>
      </c>
      <c r="D68">
        <f>INDEX('Draft Master List'!A:F,MATCH(A68,'Draft Master List'!E:E,0),1)</f>
        <v>2007</v>
      </c>
      <c r="E68" s="6">
        <f>SUMIFS('Rushing Data 2006-2015'!K:K,'Rushing Data 2006-2015'!D:D,'RB Stats'!C68,'Rushing Data 2006-2015'!A:A,'RB Stats'!D68)</f>
        <v>1115</v>
      </c>
      <c r="F68" s="6">
        <f>SUMIFS('Rushing Data 2006-2015'!K:K,'Rushing Data 2006-2015'!D:D,'RB Stats'!C68,'Rushing Data 2006-2015'!A:A,'RB Stats'!D68+1)</f>
        <v>1036</v>
      </c>
      <c r="G68" s="6">
        <f>SUMIFS('Rushing Data 2006-2015'!K:K,'Rushing Data 2006-2015'!D:D,'RB Stats'!C68,'Rushing Data 2006-2015'!A:A,'RB Stats'!D68+2)</f>
        <v>450</v>
      </c>
      <c r="H68" s="6">
        <f>SUMIFS('Rushing Data 2006-2015'!K:K,'Rushing Data 2006-2015'!D:D,'RB Stats'!C68,'Rushing Data 2006-2015'!A:A,'RB Stats'!D68+3)</f>
        <v>737</v>
      </c>
      <c r="I68" s="6">
        <f>SUMIFS('Rushing Data 2006-2015'!K:K,'Rushing Data 2006-2015'!D:D,'RB Stats'!C68,'Rushing Data 2006-2015'!A:A,'RB Stats'!D68+4)</f>
        <v>1204</v>
      </c>
      <c r="J68" s="6">
        <f>SUMIFS('Rushing Data 2006-2015'!J:J,'Rushing Data 2006-2015'!D:D,'RB Stats'!C68,'Rushing Data 2006-2015'!A:A,'RB Stats'!D68)</f>
        <v>280</v>
      </c>
      <c r="K68" s="6">
        <f>SUMIFS('Rushing Data 2006-2015'!J:J,'Rushing Data 2006-2015'!D:D,'RB Stats'!C68,'Rushing Data 2006-2015'!A:A,'RB Stats'!D68+1)</f>
        <v>250</v>
      </c>
      <c r="L68" s="6">
        <f>SUMIFS('Rushing Data 2006-2015'!J:J,'Rushing Data 2006-2015'!D:D,'RB Stats'!C68,'Rushing Data 2006-2015'!A:A,'RB Stats'!D68+2)</f>
        <v>120</v>
      </c>
      <c r="M68" s="6">
        <f>SUMIFS('Rushing Data 2006-2015'!J:J,'Rushing Data 2006-2015'!D:D,'RB Stats'!C68,'Rushing Data 2006-2015'!A:A,'RB Stats'!D68+3)</f>
        <v>202</v>
      </c>
      <c r="N68" s="6">
        <f>SUMIFS('Rushing Data 2006-2015'!J:J,'Rushing Data 2006-2015'!D:D,'RB Stats'!C68,'Rushing Data 2006-2015'!A:A,'RB Stats'!D68+4)</f>
        <v>285</v>
      </c>
      <c r="O68" s="7">
        <f t="shared" si="30"/>
        <v>3.9821428571428572</v>
      </c>
      <c r="P68" s="7">
        <f t="shared" si="31"/>
        <v>4.1440000000000001</v>
      </c>
      <c r="Q68" s="7">
        <f t="shared" si="32"/>
        <v>3.75</v>
      </c>
      <c r="R68" s="7">
        <f t="shared" si="33"/>
        <v>3.6485148514851486</v>
      </c>
      <c r="S68" s="7">
        <f t="shared" si="34"/>
        <v>4.2245614035087717</v>
      </c>
      <c r="T68" s="6">
        <f>SUMIFS('Rushing Data 2006-2015'!L:L,'Rushing Data 2006-2015'!D:D,'RB Stats'!C68,'Rushing Data 2006-2015'!A:A,'RB Stats'!D68)</f>
        <v>7</v>
      </c>
      <c r="U68" s="6">
        <f>SUMIFS('Rushing Data 2006-2015'!L:L,'Rushing Data 2006-2015'!D:D,'RB Stats'!C68,'Rushing Data 2006-2015'!A:A,'RB Stats'!D68+1)</f>
        <v>8</v>
      </c>
      <c r="V68" s="6">
        <f>SUMIFS('Rushing Data 2006-2015'!L:L,'Rushing Data 2006-2015'!D:D,'RB Stats'!C68,'Rushing Data 2006-2015'!A:A,'RB Stats'!D68+2)</f>
        <v>2</v>
      </c>
      <c r="W68" s="6">
        <f>SUMIFS('Rushing Data 2006-2015'!L:L,'Rushing Data 2006-2015'!D:D,'RB Stats'!C68,'Rushing Data 2006-2015'!A:A,'RB Stats'!D68+3)</f>
        <v>6</v>
      </c>
      <c r="X68" s="6">
        <f>SUMIFS('Rushing Data 2006-2015'!L:L,'Rushing Data 2006-2015'!D:D,'RB Stats'!C68,'Rushing Data 2006-2015'!A:A,'RB Stats'!D68+4)</f>
        <v>12</v>
      </c>
      <c r="Y68" s="6">
        <f>SUMIFS('Rushing Data 2006-2015'!AB:AB,'Rushing Data 2006-2015'!D:D,'RB Stats'!C68,'Rushing Data 2006-2015'!A:A,'RB Stats'!D68)</f>
        <v>2</v>
      </c>
      <c r="Z68" s="6">
        <f>SUMIFS('Rushing Data 2006-2015'!AB:AB,'Rushing Data 2006-2015'!D:D,'RB Stats'!C68,'Rushing Data 2006-2015'!A:A,'RB Stats'!D68+1)</f>
        <v>2</v>
      </c>
      <c r="AA68" s="6">
        <f>SUMIFS('Rushing Data 2006-2015'!AB:AB,'Rushing Data 2006-2015'!D:D,'RB Stats'!C68,'Rushing Data 2006-2015'!A:A,'RB Stats'!D68+2)</f>
        <v>3</v>
      </c>
      <c r="AB68" s="6">
        <f>SUMIFS('Rushing Data 2006-2015'!AB:AB,'Rushing Data 2006-2015'!D:D,'RB Stats'!C68,'Rushing Data 2006-2015'!A:A,'RB Stats'!D68+3)</f>
        <v>4</v>
      </c>
      <c r="AC68" s="6">
        <f>SUMIFS('Rushing Data 2006-2015'!AB:AB,'Rushing Data 2006-2015'!D:D,'RB Stats'!C68,'Rushing Data 2006-2015'!A:A,'RB Stats'!D68+4)</f>
        <v>3</v>
      </c>
      <c r="AD68" s="6">
        <f>SUMIFS('Rushing Data 2006-2015'!R:R,'Rushing Data 2006-2015'!D:D,'RB Stats'!C68,'Rushing Data 2006-2015'!A:A,'RB Stats'!D68)</f>
        <v>18</v>
      </c>
      <c r="AE68" s="6">
        <f>SUMIFS('Rushing Data 2006-2015'!R:R,'Rushing Data 2006-2015'!D:D,'RB Stats'!C68,'Rushing Data 2006-2015'!A:A,'RB Stats'!D68+1)</f>
        <v>47</v>
      </c>
      <c r="AF68" s="6">
        <f>SUMIFS('Rushing Data 2006-2015'!R:R,'Rushing Data 2006-2015'!D:D,'RB Stats'!C68,'Rushing Data 2006-2015'!A:A,'RB Stats'!D68+2)</f>
        <v>28</v>
      </c>
      <c r="AG68" s="6">
        <f>SUMIFS('Rushing Data 2006-2015'!R:R,'Rushing Data 2006-2015'!D:D,'RB Stats'!C68,'Rushing Data 2006-2015'!A:A,'RB Stats'!D68+3)</f>
        <v>22</v>
      </c>
      <c r="AH68" s="6">
        <f>SUMIFS('Rushing Data 2006-2015'!R:R,'Rushing Data 2006-2015'!D:D,'RB Stats'!C68,'Rushing Data 2006-2015'!A:A,'RB Stats'!D68+4)</f>
        <v>28</v>
      </c>
      <c r="AI68" s="6">
        <f>SUMIFS('Rushing Data 2006-2015'!S:S,'Rushing Data 2006-2015'!D:D,'RB Stats'!C68,'Rushing Data 2006-2015'!A:A,'RB Stats'!D68)</f>
        <v>184</v>
      </c>
      <c r="AJ68" s="6">
        <f>SUMIFS('Rushing Data 2006-2015'!S:S,'Rushing Data 2006-2015'!D:D,'RB Stats'!C68,'Rushing Data 2006-2015'!A:A,'RB Stats'!D68+1)</f>
        <v>300</v>
      </c>
      <c r="AK68" s="6">
        <f>SUMIFS('Rushing Data 2006-2015'!S:S,'Rushing Data 2006-2015'!D:D,'RB Stats'!C68,'Rushing Data 2006-2015'!A:A,'RB Stats'!D68+2)</f>
        <v>179</v>
      </c>
      <c r="AL68" s="6">
        <f>SUMIFS('Rushing Data 2006-2015'!S:S,'Rushing Data 2006-2015'!D:D,'RB Stats'!C68,'Rushing Data 2006-2015'!A:A,'RB Stats'!D68+3)</f>
        <v>145</v>
      </c>
      <c r="AM68" s="6">
        <f>SUMIFS('Rushing Data 2006-2015'!S:S,'Rushing Data 2006-2015'!D:D,'RB Stats'!C68,'Rushing Data 2006-2015'!A:A,'RB Stats'!D68+4)</f>
        <v>212</v>
      </c>
      <c r="AN68" s="6">
        <f>SUMIFS('Rushing Data 2006-2015'!U:U,'Rushing Data 2006-2015'!D:D,'RB Stats'!C68,'Rushing Data 2006-2015'!A:A,'RB Stats'!D68)</f>
        <v>0</v>
      </c>
      <c r="AO68" s="6">
        <f>SUMIFS('Rushing Data 2006-2015'!U:U,'Rushing Data 2006-2015'!D:D,'RB Stats'!C68,'Rushing Data 2006-2015'!A:A,'RB Stats'!D68+1)</f>
        <v>1</v>
      </c>
      <c r="AP68" s="6">
        <f>SUMIFS('Rushing Data 2006-2015'!U:U,'Rushing Data 2006-2015'!D:D,'RB Stats'!C68,'Rushing Data 2006-2015'!A:A,'RB Stats'!D68+2)</f>
        <v>0</v>
      </c>
      <c r="AQ68" s="6">
        <f>SUMIFS('Rushing Data 2006-2015'!U:U,'Rushing Data 2006-2015'!D:D,'RB Stats'!C68,'Rushing Data 2006-2015'!A:A,'RB Stats'!D89)</f>
        <v>0</v>
      </c>
      <c r="AR68" s="6">
        <f>SUMIFS('Rushing Data 2006-2015'!U:U,'Rushing Data 2006-2015'!D:D,'RB Stats'!C68,'Rushing Data 2006-2015'!A:A,'RB Stats'!D68+4)</f>
        <v>1</v>
      </c>
      <c r="AS68" s="6">
        <f t="shared" si="35"/>
        <v>167.9</v>
      </c>
      <c r="AT68" s="6">
        <f t="shared" si="36"/>
        <v>183.6</v>
      </c>
      <c r="AU68" s="6">
        <f t="shared" si="37"/>
        <v>68.900000000000006</v>
      </c>
      <c r="AV68" s="6">
        <f t="shared" si="38"/>
        <v>116.2</v>
      </c>
      <c r="AW68" s="6">
        <f t="shared" si="39"/>
        <v>213.6</v>
      </c>
      <c r="AX68" s="6">
        <f t="shared" si="40"/>
        <v>750.2</v>
      </c>
      <c r="AY68" s="7">
        <f t="shared" si="41"/>
        <v>4542</v>
      </c>
      <c r="AZ68" s="7">
        <f t="shared" si="42"/>
        <v>1137</v>
      </c>
      <c r="BA68" s="7">
        <f t="shared" si="43"/>
        <v>3.9947229551451189</v>
      </c>
      <c r="BB68" s="7">
        <f t="shared" si="44"/>
        <v>35</v>
      </c>
      <c r="BC68" s="7">
        <f t="shared" si="45"/>
        <v>14</v>
      </c>
      <c r="BD68" s="7">
        <f t="shared" si="46"/>
        <v>81.214285714285708</v>
      </c>
      <c r="BE68" s="7">
        <f t="shared" si="47"/>
        <v>143</v>
      </c>
      <c r="BF68" s="7">
        <f t="shared" si="48"/>
        <v>1020</v>
      </c>
      <c r="BG68" s="7">
        <f t="shared" si="49"/>
        <v>2</v>
      </c>
      <c r="BH68">
        <f t="shared" si="50"/>
        <v>0</v>
      </c>
      <c r="BI68">
        <f t="shared" si="51"/>
        <v>0</v>
      </c>
      <c r="BJ68">
        <f t="shared" si="52"/>
        <v>0</v>
      </c>
      <c r="BK68">
        <f t="shared" si="28"/>
        <v>0</v>
      </c>
      <c r="BL68">
        <f t="shared" si="29"/>
        <v>1</v>
      </c>
      <c r="BM68">
        <f t="shared" si="53"/>
        <v>1</v>
      </c>
      <c r="BN68" t="str">
        <f t="shared" si="54"/>
        <v>Backup</v>
      </c>
      <c r="BO68">
        <f t="shared" si="55"/>
        <v>1</v>
      </c>
    </row>
    <row r="69" spans="1:67" x14ac:dyDescent="0.25">
      <c r="A69" t="s">
        <v>450</v>
      </c>
      <c r="B69" t="s">
        <v>76</v>
      </c>
      <c r="C69" t="str">
        <f>INDEX('Draft Master List'!E:F,MATCH(A69,'Draft Master List'!E:E,0),2)</f>
        <v>492007</v>
      </c>
      <c r="D69">
        <f>INDEX('Draft Master List'!A:F,MATCH(A69,'Draft Master List'!E:E,0),1)</f>
        <v>2007</v>
      </c>
      <c r="E69" s="6">
        <f>SUMIFS('Rushing Data 2006-2015'!K:K,'Rushing Data 2006-2015'!D:D,'RB Stats'!C69,'Rushing Data 2006-2015'!A:A,'RB Stats'!D69)</f>
        <v>0</v>
      </c>
      <c r="F69" s="6">
        <f>SUMIFS('Rushing Data 2006-2015'!K:K,'Rushing Data 2006-2015'!D:D,'RB Stats'!C69,'Rushing Data 2006-2015'!A:A,'RB Stats'!D69+1)</f>
        <v>0</v>
      </c>
      <c r="G69" s="6">
        <f>SUMIFS('Rushing Data 2006-2015'!K:K,'Rushing Data 2006-2015'!D:D,'RB Stats'!C69,'Rushing Data 2006-2015'!A:A,'RB Stats'!D69+2)</f>
        <v>0</v>
      </c>
      <c r="H69" s="6">
        <f>SUMIFS('Rushing Data 2006-2015'!K:K,'Rushing Data 2006-2015'!D:D,'RB Stats'!C69,'Rushing Data 2006-2015'!A:A,'RB Stats'!D69+3)</f>
        <v>0</v>
      </c>
      <c r="I69" s="6">
        <f>SUMIFS('Rushing Data 2006-2015'!K:K,'Rushing Data 2006-2015'!D:D,'RB Stats'!C69,'Rushing Data 2006-2015'!A:A,'RB Stats'!D69+4)</f>
        <v>0</v>
      </c>
      <c r="J69" s="6">
        <f>SUMIFS('Rushing Data 2006-2015'!J:J,'Rushing Data 2006-2015'!D:D,'RB Stats'!C69,'Rushing Data 2006-2015'!A:A,'RB Stats'!D69)</f>
        <v>0</v>
      </c>
      <c r="K69" s="6">
        <f>SUMIFS('Rushing Data 2006-2015'!J:J,'Rushing Data 2006-2015'!D:D,'RB Stats'!C69,'Rushing Data 2006-2015'!A:A,'RB Stats'!D69+1)</f>
        <v>0</v>
      </c>
      <c r="L69" s="6">
        <f>SUMIFS('Rushing Data 2006-2015'!J:J,'Rushing Data 2006-2015'!D:D,'RB Stats'!C69,'Rushing Data 2006-2015'!A:A,'RB Stats'!D69+2)</f>
        <v>0</v>
      </c>
      <c r="M69" s="6">
        <f>SUMIFS('Rushing Data 2006-2015'!J:J,'Rushing Data 2006-2015'!D:D,'RB Stats'!C69,'Rushing Data 2006-2015'!A:A,'RB Stats'!D69+3)</f>
        <v>0</v>
      </c>
      <c r="N69" s="6">
        <f>SUMIFS('Rushing Data 2006-2015'!J:J,'Rushing Data 2006-2015'!D:D,'RB Stats'!C69,'Rushing Data 2006-2015'!A:A,'RB Stats'!D69+4)</f>
        <v>0</v>
      </c>
      <c r="O69" s="7" t="str">
        <f t="shared" si="30"/>
        <v/>
      </c>
      <c r="P69" s="7" t="str">
        <f t="shared" si="31"/>
        <v/>
      </c>
      <c r="Q69" s="7" t="str">
        <f t="shared" si="32"/>
        <v/>
      </c>
      <c r="R69" s="7" t="str">
        <f t="shared" si="33"/>
        <v/>
      </c>
      <c r="S69" s="7" t="str">
        <f t="shared" si="34"/>
        <v/>
      </c>
      <c r="T69" s="6">
        <f>SUMIFS('Rushing Data 2006-2015'!L:L,'Rushing Data 2006-2015'!D:D,'RB Stats'!C69,'Rushing Data 2006-2015'!A:A,'RB Stats'!D69)</f>
        <v>0</v>
      </c>
      <c r="U69" s="6">
        <f>SUMIFS('Rushing Data 2006-2015'!L:L,'Rushing Data 2006-2015'!D:D,'RB Stats'!C69,'Rushing Data 2006-2015'!A:A,'RB Stats'!D69+1)</f>
        <v>0</v>
      </c>
      <c r="V69" s="6">
        <f>SUMIFS('Rushing Data 2006-2015'!L:L,'Rushing Data 2006-2015'!D:D,'RB Stats'!C69,'Rushing Data 2006-2015'!A:A,'RB Stats'!D69+2)</f>
        <v>0</v>
      </c>
      <c r="W69" s="6">
        <f>SUMIFS('Rushing Data 2006-2015'!L:L,'Rushing Data 2006-2015'!D:D,'RB Stats'!C69,'Rushing Data 2006-2015'!A:A,'RB Stats'!D69+3)</f>
        <v>0</v>
      </c>
      <c r="X69" s="6">
        <f>SUMIFS('Rushing Data 2006-2015'!L:L,'Rushing Data 2006-2015'!D:D,'RB Stats'!C69,'Rushing Data 2006-2015'!A:A,'RB Stats'!D69+4)</f>
        <v>0</v>
      </c>
      <c r="Y69" s="6">
        <f>SUMIFS('Rushing Data 2006-2015'!AB:AB,'Rushing Data 2006-2015'!D:D,'RB Stats'!C69,'Rushing Data 2006-2015'!A:A,'RB Stats'!D69)</f>
        <v>0</v>
      </c>
      <c r="Z69" s="6">
        <f>SUMIFS('Rushing Data 2006-2015'!AB:AB,'Rushing Data 2006-2015'!D:D,'RB Stats'!C69,'Rushing Data 2006-2015'!A:A,'RB Stats'!D69+1)</f>
        <v>0</v>
      </c>
      <c r="AA69" s="6">
        <f>SUMIFS('Rushing Data 2006-2015'!AB:AB,'Rushing Data 2006-2015'!D:D,'RB Stats'!C69,'Rushing Data 2006-2015'!A:A,'RB Stats'!D69+2)</f>
        <v>0</v>
      </c>
      <c r="AB69" s="6">
        <f>SUMIFS('Rushing Data 2006-2015'!AB:AB,'Rushing Data 2006-2015'!D:D,'RB Stats'!C69,'Rushing Data 2006-2015'!A:A,'RB Stats'!D69+3)</f>
        <v>0</v>
      </c>
      <c r="AC69" s="6">
        <f>SUMIFS('Rushing Data 2006-2015'!AB:AB,'Rushing Data 2006-2015'!D:D,'RB Stats'!C69,'Rushing Data 2006-2015'!A:A,'RB Stats'!D69+4)</f>
        <v>0</v>
      </c>
      <c r="AD69" s="6">
        <f>SUMIFS('Rushing Data 2006-2015'!R:R,'Rushing Data 2006-2015'!D:D,'RB Stats'!C69,'Rushing Data 2006-2015'!A:A,'RB Stats'!D69)</f>
        <v>0</v>
      </c>
      <c r="AE69" s="6">
        <f>SUMIFS('Rushing Data 2006-2015'!R:R,'Rushing Data 2006-2015'!D:D,'RB Stats'!C69,'Rushing Data 2006-2015'!A:A,'RB Stats'!D69+1)</f>
        <v>0</v>
      </c>
      <c r="AF69" s="6">
        <f>SUMIFS('Rushing Data 2006-2015'!R:R,'Rushing Data 2006-2015'!D:D,'RB Stats'!C69,'Rushing Data 2006-2015'!A:A,'RB Stats'!D69+2)</f>
        <v>0</v>
      </c>
      <c r="AG69" s="6">
        <f>SUMIFS('Rushing Data 2006-2015'!R:R,'Rushing Data 2006-2015'!D:D,'RB Stats'!C69,'Rushing Data 2006-2015'!A:A,'RB Stats'!D69+3)</f>
        <v>0</v>
      </c>
      <c r="AH69" s="6">
        <f>SUMIFS('Rushing Data 2006-2015'!R:R,'Rushing Data 2006-2015'!D:D,'RB Stats'!C69,'Rushing Data 2006-2015'!A:A,'RB Stats'!D69+4)</f>
        <v>0</v>
      </c>
      <c r="AI69" s="6">
        <f>SUMIFS('Rushing Data 2006-2015'!S:S,'Rushing Data 2006-2015'!D:D,'RB Stats'!C69,'Rushing Data 2006-2015'!A:A,'RB Stats'!D69)</f>
        <v>0</v>
      </c>
      <c r="AJ69" s="6">
        <f>SUMIFS('Rushing Data 2006-2015'!S:S,'Rushing Data 2006-2015'!D:D,'RB Stats'!C69,'Rushing Data 2006-2015'!A:A,'RB Stats'!D69+1)</f>
        <v>0</v>
      </c>
      <c r="AK69" s="6">
        <f>SUMIFS('Rushing Data 2006-2015'!S:S,'Rushing Data 2006-2015'!D:D,'RB Stats'!C69,'Rushing Data 2006-2015'!A:A,'RB Stats'!D69+2)</f>
        <v>0</v>
      </c>
      <c r="AL69" s="6">
        <f>SUMIFS('Rushing Data 2006-2015'!S:S,'Rushing Data 2006-2015'!D:D,'RB Stats'!C69,'Rushing Data 2006-2015'!A:A,'RB Stats'!D69+3)</f>
        <v>0</v>
      </c>
      <c r="AM69" s="6">
        <f>SUMIFS('Rushing Data 2006-2015'!S:S,'Rushing Data 2006-2015'!D:D,'RB Stats'!C69,'Rushing Data 2006-2015'!A:A,'RB Stats'!D69+4)</f>
        <v>0</v>
      </c>
      <c r="AN69" s="6">
        <f>SUMIFS('Rushing Data 2006-2015'!U:U,'Rushing Data 2006-2015'!D:D,'RB Stats'!C69,'Rushing Data 2006-2015'!A:A,'RB Stats'!D69)</f>
        <v>0</v>
      </c>
      <c r="AO69" s="6">
        <f>SUMIFS('Rushing Data 2006-2015'!U:U,'Rushing Data 2006-2015'!D:D,'RB Stats'!C69,'Rushing Data 2006-2015'!A:A,'RB Stats'!D69+1)</f>
        <v>0</v>
      </c>
      <c r="AP69" s="6">
        <f>SUMIFS('Rushing Data 2006-2015'!U:U,'Rushing Data 2006-2015'!D:D,'RB Stats'!C69,'Rushing Data 2006-2015'!A:A,'RB Stats'!D69+2)</f>
        <v>0</v>
      </c>
      <c r="AQ69" s="6">
        <f>SUMIFS('Rushing Data 2006-2015'!U:U,'Rushing Data 2006-2015'!D:D,'RB Stats'!C69,'Rushing Data 2006-2015'!A:A,'RB Stats'!D90)</f>
        <v>0</v>
      </c>
      <c r="AR69" s="6">
        <f>SUMIFS('Rushing Data 2006-2015'!U:U,'Rushing Data 2006-2015'!D:D,'RB Stats'!C69,'Rushing Data 2006-2015'!A:A,'RB Stats'!D69+4)</f>
        <v>0</v>
      </c>
      <c r="AS69" s="6">
        <f t="shared" si="35"/>
        <v>0</v>
      </c>
      <c r="AT69" s="6">
        <f t="shared" si="36"/>
        <v>0</v>
      </c>
      <c r="AU69" s="6">
        <f t="shared" si="37"/>
        <v>0</v>
      </c>
      <c r="AV69" s="6">
        <f t="shared" si="38"/>
        <v>0</v>
      </c>
      <c r="AW69" s="6">
        <f t="shared" si="39"/>
        <v>0</v>
      </c>
      <c r="AX69" s="6">
        <f t="shared" si="40"/>
        <v>0</v>
      </c>
      <c r="AY69" s="7">
        <f t="shared" si="41"/>
        <v>0</v>
      </c>
      <c r="AZ69" s="7">
        <f t="shared" si="42"/>
        <v>0</v>
      </c>
      <c r="BA69" s="7" t="str">
        <f t="shared" si="43"/>
        <v/>
      </c>
      <c r="BB69" s="7">
        <f t="shared" si="44"/>
        <v>0</v>
      </c>
      <c r="BC69" s="7">
        <f t="shared" si="45"/>
        <v>0</v>
      </c>
      <c r="BD69" s="7" t="str">
        <f t="shared" si="46"/>
        <v/>
      </c>
      <c r="BE69" s="7">
        <f t="shared" si="47"/>
        <v>0</v>
      </c>
      <c r="BF69" s="7">
        <f t="shared" si="48"/>
        <v>0</v>
      </c>
      <c r="BG69" s="7">
        <f t="shared" si="49"/>
        <v>0</v>
      </c>
      <c r="BH69">
        <f t="shared" si="50"/>
        <v>0</v>
      </c>
      <c r="BI69">
        <f t="shared" si="51"/>
        <v>0</v>
      </c>
      <c r="BJ69">
        <f t="shared" si="52"/>
        <v>0</v>
      </c>
      <c r="BK69">
        <f t="shared" si="28"/>
        <v>0</v>
      </c>
      <c r="BL69">
        <f t="shared" si="29"/>
        <v>0</v>
      </c>
      <c r="BM69">
        <f t="shared" si="53"/>
        <v>0</v>
      </c>
      <c r="BN69" t="str">
        <f t="shared" si="54"/>
        <v>Bust</v>
      </c>
      <c r="BO69">
        <f t="shared" si="55"/>
        <v>0</v>
      </c>
    </row>
    <row r="70" spans="1:67" x14ac:dyDescent="0.25">
      <c r="A70" t="s">
        <v>451</v>
      </c>
      <c r="B70" t="s">
        <v>76</v>
      </c>
      <c r="C70" t="str">
        <f>INDEX('Draft Master List'!E:F,MATCH(A70,'Draft Master List'!E:E,0),2)</f>
        <v>502007</v>
      </c>
      <c r="D70">
        <f>INDEX('Draft Master List'!A:F,MATCH(A70,'Draft Master List'!E:E,0),1)</f>
        <v>2007</v>
      </c>
      <c r="E70" s="6">
        <f>SUMIFS('Rushing Data 2006-2015'!K:K,'Rushing Data 2006-2015'!D:D,'RB Stats'!C70,'Rushing Data 2006-2015'!A:A,'RB Stats'!D70)</f>
        <v>119</v>
      </c>
      <c r="F70" s="6">
        <f>SUMIFS('Rushing Data 2006-2015'!K:K,'Rushing Data 2006-2015'!D:D,'RB Stats'!C70,'Rushing Data 2006-2015'!A:A,'RB Stats'!D70+1)</f>
        <v>3</v>
      </c>
      <c r="G70" s="6">
        <f>SUMIFS('Rushing Data 2006-2015'!K:K,'Rushing Data 2006-2015'!D:D,'RB Stats'!C70,'Rushing Data 2006-2015'!A:A,'RB Stats'!D70+2)</f>
        <v>0</v>
      </c>
      <c r="H70" s="6">
        <f>SUMIFS('Rushing Data 2006-2015'!K:K,'Rushing Data 2006-2015'!D:D,'RB Stats'!C70,'Rushing Data 2006-2015'!A:A,'RB Stats'!D70+3)</f>
        <v>0</v>
      </c>
      <c r="I70" s="6">
        <f>SUMIFS('Rushing Data 2006-2015'!K:K,'Rushing Data 2006-2015'!D:D,'RB Stats'!C70,'Rushing Data 2006-2015'!A:A,'RB Stats'!D70+4)</f>
        <v>0</v>
      </c>
      <c r="J70" s="6">
        <f>SUMIFS('Rushing Data 2006-2015'!J:J,'Rushing Data 2006-2015'!D:D,'RB Stats'!C70,'Rushing Data 2006-2015'!A:A,'RB Stats'!D70)</f>
        <v>31</v>
      </c>
      <c r="K70" s="6">
        <f>SUMIFS('Rushing Data 2006-2015'!J:J,'Rushing Data 2006-2015'!D:D,'RB Stats'!C70,'Rushing Data 2006-2015'!A:A,'RB Stats'!D70+1)</f>
        <v>1</v>
      </c>
      <c r="L70" s="6">
        <f>SUMIFS('Rushing Data 2006-2015'!J:J,'Rushing Data 2006-2015'!D:D,'RB Stats'!C70,'Rushing Data 2006-2015'!A:A,'RB Stats'!D70+2)</f>
        <v>0</v>
      </c>
      <c r="M70" s="6">
        <f>SUMIFS('Rushing Data 2006-2015'!J:J,'Rushing Data 2006-2015'!D:D,'RB Stats'!C70,'Rushing Data 2006-2015'!A:A,'RB Stats'!D70+3)</f>
        <v>0</v>
      </c>
      <c r="N70" s="6">
        <f>SUMIFS('Rushing Data 2006-2015'!J:J,'Rushing Data 2006-2015'!D:D,'RB Stats'!C70,'Rushing Data 2006-2015'!A:A,'RB Stats'!D70+4)</f>
        <v>0</v>
      </c>
      <c r="O70" s="7">
        <f t="shared" si="30"/>
        <v>3.838709677419355</v>
      </c>
      <c r="P70" s="7">
        <f t="shared" si="31"/>
        <v>3</v>
      </c>
      <c r="Q70" s="7" t="str">
        <f t="shared" si="32"/>
        <v/>
      </c>
      <c r="R70" s="7" t="str">
        <f t="shared" si="33"/>
        <v/>
      </c>
      <c r="S70" s="7" t="str">
        <f t="shared" si="34"/>
        <v/>
      </c>
      <c r="T70" s="6">
        <f>SUMIFS('Rushing Data 2006-2015'!L:L,'Rushing Data 2006-2015'!D:D,'RB Stats'!C70,'Rushing Data 2006-2015'!A:A,'RB Stats'!D70)</f>
        <v>2</v>
      </c>
      <c r="U70" s="6">
        <f>SUMIFS('Rushing Data 2006-2015'!L:L,'Rushing Data 2006-2015'!D:D,'RB Stats'!C70,'Rushing Data 2006-2015'!A:A,'RB Stats'!D70+1)</f>
        <v>0</v>
      </c>
      <c r="V70" s="6">
        <f>SUMIFS('Rushing Data 2006-2015'!L:L,'Rushing Data 2006-2015'!D:D,'RB Stats'!C70,'Rushing Data 2006-2015'!A:A,'RB Stats'!D70+2)</f>
        <v>0</v>
      </c>
      <c r="W70" s="6">
        <f>SUMIFS('Rushing Data 2006-2015'!L:L,'Rushing Data 2006-2015'!D:D,'RB Stats'!C70,'Rushing Data 2006-2015'!A:A,'RB Stats'!D70+3)</f>
        <v>0</v>
      </c>
      <c r="X70" s="6">
        <f>SUMIFS('Rushing Data 2006-2015'!L:L,'Rushing Data 2006-2015'!D:D,'RB Stats'!C70,'Rushing Data 2006-2015'!A:A,'RB Stats'!D70+4)</f>
        <v>0</v>
      </c>
      <c r="Y70" s="6">
        <f>SUMIFS('Rushing Data 2006-2015'!AB:AB,'Rushing Data 2006-2015'!D:D,'RB Stats'!C70,'Rushing Data 2006-2015'!A:A,'RB Stats'!D70)</f>
        <v>0</v>
      </c>
      <c r="Z70" s="6">
        <f>SUMIFS('Rushing Data 2006-2015'!AB:AB,'Rushing Data 2006-2015'!D:D,'RB Stats'!C70,'Rushing Data 2006-2015'!A:A,'RB Stats'!D70+1)</f>
        <v>0</v>
      </c>
      <c r="AA70" s="6">
        <f>SUMIFS('Rushing Data 2006-2015'!AB:AB,'Rushing Data 2006-2015'!D:D,'RB Stats'!C70,'Rushing Data 2006-2015'!A:A,'RB Stats'!D70+2)</f>
        <v>0</v>
      </c>
      <c r="AB70" s="6">
        <f>SUMIFS('Rushing Data 2006-2015'!AB:AB,'Rushing Data 2006-2015'!D:D,'RB Stats'!C70,'Rushing Data 2006-2015'!A:A,'RB Stats'!D70+3)</f>
        <v>0</v>
      </c>
      <c r="AC70" s="6">
        <f>SUMIFS('Rushing Data 2006-2015'!AB:AB,'Rushing Data 2006-2015'!D:D,'RB Stats'!C70,'Rushing Data 2006-2015'!A:A,'RB Stats'!D70+4)</f>
        <v>0</v>
      </c>
      <c r="AD70" s="6">
        <f>SUMIFS('Rushing Data 2006-2015'!R:R,'Rushing Data 2006-2015'!D:D,'RB Stats'!C70,'Rushing Data 2006-2015'!A:A,'RB Stats'!D70)</f>
        <v>6</v>
      </c>
      <c r="AE70" s="6">
        <f>SUMIFS('Rushing Data 2006-2015'!R:R,'Rushing Data 2006-2015'!D:D,'RB Stats'!C70,'Rushing Data 2006-2015'!A:A,'RB Stats'!D70+1)</f>
        <v>0</v>
      </c>
      <c r="AF70" s="6">
        <f>SUMIFS('Rushing Data 2006-2015'!R:R,'Rushing Data 2006-2015'!D:D,'RB Stats'!C70,'Rushing Data 2006-2015'!A:A,'RB Stats'!D70+2)</f>
        <v>0</v>
      </c>
      <c r="AG70" s="6">
        <f>SUMIFS('Rushing Data 2006-2015'!R:R,'Rushing Data 2006-2015'!D:D,'RB Stats'!C70,'Rushing Data 2006-2015'!A:A,'RB Stats'!D70+3)</f>
        <v>0</v>
      </c>
      <c r="AH70" s="6">
        <f>SUMIFS('Rushing Data 2006-2015'!R:R,'Rushing Data 2006-2015'!D:D,'RB Stats'!C70,'Rushing Data 2006-2015'!A:A,'RB Stats'!D70+4)</f>
        <v>0</v>
      </c>
      <c r="AI70" s="6">
        <f>SUMIFS('Rushing Data 2006-2015'!S:S,'Rushing Data 2006-2015'!D:D,'RB Stats'!C70,'Rushing Data 2006-2015'!A:A,'RB Stats'!D70)</f>
        <v>53</v>
      </c>
      <c r="AJ70" s="6">
        <f>SUMIFS('Rushing Data 2006-2015'!S:S,'Rushing Data 2006-2015'!D:D,'RB Stats'!C70,'Rushing Data 2006-2015'!A:A,'RB Stats'!D70+1)</f>
        <v>0</v>
      </c>
      <c r="AK70" s="6">
        <f>SUMIFS('Rushing Data 2006-2015'!S:S,'Rushing Data 2006-2015'!D:D,'RB Stats'!C70,'Rushing Data 2006-2015'!A:A,'RB Stats'!D70+2)</f>
        <v>0</v>
      </c>
      <c r="AL70" s="6">
        <f>SUMIFS('Rushing Data 2006-2015'!S:S,'Rushing Data 2006-2015'!D:D,'RB Stats'!C70,'Rushing Data 2006-2015'!A:A,'RB Stats'!D70+3)</f>
        <v>0</v>
      </c>
      <c r="AM70" s="6">
        <f>SUMIFS('Rushing Data 2006-2015'!S:S,'Rushing Data 2006-2015'!D:D,'RB Stats'!C70,'Rushing Data 2006-2015'!A:A,'RB Stats'!D70+4)</f>
        <v>0</v>
      </c>
      <c r="AN70" s="6">
        <f>SUMIFS('Rushing Data 2006-2015'!U:U,'Rushing Data 2006-2015'!D:D,'RB Stats'!C70,'Rushing Data 2006-2015'!A:A,'RB Stats'!D70)</f>
        <v>0</v>
      </c>
      <c r="AO70" s="6">
        <f>SUMIFS('Rushing Data 2006-2015'!U:U,'Rushing Data 2006-2015'!D:D,'RB Stats'!C70,'Rushing Data 2006-2015'!A:A,'RB Stats'!D70+1)</f>
        <v>0</v>
      </c>
      <c r="AP70" s="6">
        <f>SUMIFS('Rushing Data 2006-2015'!U:U,'Rushing Data 2006-2015'!D:D,'RB Stats'!C70,'Rushing Data 2006-2015'!A:A,'RB Stats'!D70+2)</f>
        <v>0</v>
      </c>
      <c r="AQ70" s="6">
        <f>SUMIFS('Rushing Data 2006-2015'!U:U,'Rushing Data 2006-2015'!D:D,'RB Stats'!C70,'Rushing Data 2006-2015'!A:A,'RB Stats'!D91)</f>
        <v>0</v>
      </c>
      <c r="AR70" s="6">
        <f>SUMIFS('Rushing Data 2006-2015'!U:U,'Rushing Data 2006-2015'!D:D,'RB Stats'!C70,'Rushing Data 2006-2015'!A:A,'RB Stats'!D70+4)</f>
        <v>0</v>
      </c>
      <c r="AS70" s="6">
        <f t="shared" si="35"/>
        <v>29.2</v>
      </c>
      <c r="AT70" s="6">
        <f t="shared" si="36"/>
        <v>0.3</v>
      </c>
      <c r="AU70" s="6">
        <f t="shared" si="37"/>
        <v>0</v>
      </c>
      <c r="AV70" s="6">
        <f t="shared" si="38"/>
        <v>0</v>
      </c>
      <c r="AW70" s="6">
        <f t="shared" si="39"/>
        <v>0</v>
      </c>
      <c r="AX70" s="6">
        <f t="shared" si="40"/>
        <v>29.5</v>
      </c>
      <c r="AY70" s="7">
        <f t="shared" si="41"/>
        <v>122</v>
      </c>
      <c r="AZ70" s="7">
        <f t="shared" si="42"/>
        <v>32</v>
      </c>
      <c r="BA70" s="7">
        <f t="shared" si="43"/>
        <v>3.8125</v>
      </c>
      <c r="BB70" s="7">
        <f t="shared" si="44"/>
        <v>2</v>
      </c>
      <c r="BC70" s="7">
        <f t="shared" si="45"/>
        <v>0</v>
      </c>
      <c r="BD70" s="7" t="str">
        <f t="shared" si="46"/>
        <v/>
      </c>
      <c r="BE70" s="7">
        <f t="shared" si="47"/>
        <v>6</v>
      </c>
      <c r="BF70" s="7">
        <f t="shared" si="48"/>
        <v>53</v>
      </c>
      <c r="BG70" s="7">
        <f t="shared" si="49"/>
        <v>0</v>
      </c>
      <c r="BH70">
        <f t="shared" si="50"/>
        <v>0</v>
      </c>
      <c r="BI70">
        <f t="shared" si="51"/>
        <v>0</v>
      </c>
      <c r="BJ70">
        <f t="shared" si="52"/>
        <v>0</v>
      </c>
      <c r="BK70">
        <f t="shared" si="28"/>
        <v>0</v>
      </c>
      <c r="BL70">
        <f t="shared" si="29"/>
        <v>0</v>
      </c>
      <c r="BM70">
        <f t="shared" si="53"/>
        <v>0</v>
      </c>
      <c r="BN70" t="str">
        <f t="shared" si="54"/>
        <v>Bust</v>
      </c>
      <c r="BO70">
        <f t="shared" si="55"/>
        <v>0</v>
      </c>
    </row>
    <row r="71" spans="1:67" x14ac:dyDescent="0.25">
      <c r="A71" t="s">
        <v>452</v>
      </c>
      <c r="B71" t="s">
        <v>76</v>
      </c>
      <c r="C71" t="str">
        <f>INDEX('Draft Master List'!E:F,MATCH(A71,'Draft Master List'!E:E,0),2)</f>
        <v>522007</v>
      </c>
      <c r="D71">
        <f>INDEX('Draft Master List'!A:F,MATCH(A71,'Draft Master List'!E:E,0),1)</f>
        <v>2007</v>
      </c>
      <c r="E71" s="6">
        <f>SUMIFS('Rushing Data 2006-2015'!K:K,'Rushing Data 2006-2015'!D:D,'RB Stats'!C71,'Rushing Data 2006-2015'!A:A,'RB Stats'!D71)</f>
        <v>303</v>
      </c>
      <c r="F71" s="6">
        <f>SUMIFS('Rushing Data 2006-2015'!K:K,'Rushing Data 2006-2015'!D:D,'RB Stats'!C71,'Rushing Data 2006-2015'!A:A,'RB Stats'!D71+1)</f>
        <v>7</v>
      </c>
      <c r="G71" s="6">
        <f>SUMIFS('Rushing Data 2006-2015'!K:K,'Rushing Data 2006-2015'!D:D,'RB Stats'!C71,'Rushing Data 2006-2015'!A:A,'RB Stats'!D71+2)</f>
        <v>84</v>
      </c>
      <c r="H71" s="6">
        <f>SUMIFS('Rushing Data 2006-2015'!K:K,'Rushing Data 2006-2015'!D:D,'RB Stats'!C71,'Rushing Data 2006-2015'!A:A,'RB Stats'!D71+3)</f>
        <v>61</v>
      </c>
      <c r="I71" s="6">
        <f>SUMIFS('Rushing Data 2006-2015'!K:K,'Rushing Data 2006-2015'!D:D,'RB Stats'!C71,'Rushing Data 2006-2015'!A:A,'RB Stats'!D71+4)</f>
        <v>85</v>
      </c>
      <c r="J71" s="6">
        <f>SUMIFS('Rushing Data 2006-2015'!J:J,'Rushing Data 2006-2015'!D:D,'RB Stats'!C71,'Rushing Data 2006-2015'!A:A,'RB Stats'!D71)</f>
        <v>86</v>
      </c>
      <c r="K71" s="6">
        <f>SUMIFS('Rushing Data 2006-2015'!J:J,'Rushing Data 2006-2015'!D:D,'RB Stats'!C71,'Rushing Data 2006-2015'!A:A,'RB Stats'!D71+1)</f>
        <v>2</v>
      </c>
      <c r="L71" s="6">
        <f>SUMIFS('Rushing Data 2006-2015'!J:J,'Rushing Data 2006-2015'!D:D,'RB Stats'!C71,'Rushing Data 2006-2015'!A:A,'RB Stats'!D71+2)</f>
        <v>27</v>
      </c>
      <c r="M71" s="6">
        <f>SUMIFS('Rushing Data 2006-2015'!J:J,'Rushing Data 2006-2015'!D:D,'RB Stats'!C71,'Rushing Data 2006-2015'!A:A,'RB Stats'!D71+3)</f>
        <v>9</v>
      </c>
      <c r="N71" s="6">
        <f>SUMIFS('Rushing Data 2006-2015'!J:J,'Rushing Data 2006-2015'!D:D,'RB Stats'!C71,'Rushing Data 2006-2015'!A:A,'RB Stats'!D71+4)</f>
        <v>17</v>
      </c>
      <c r="O71" s="7">
        <f t="shared" si="30"/>
        <v>3.5232558139534884</v>
      </c>
      <c r="P71" s="7">
        <f t="shared" si="31"/>
        <v>3.5</v>
      </c>
      <c r="Q71" s="7">
        <f t="shared" si="32"/>
        <v>3.1111111111111112</v>
      </c>
      <c r="R71" s="7">
        <f t="shared" si="33"/>
        <v>6.7777777777777777</v>
      </c>
      <c r="S71" s="7">
        <f t="shared" si="34"/>
        <v>5</v>
      </c>
      <c r="T71" s="6">
        <f>SUMIFS('Rushing Data 2006-2015'!L:L,'Rushing Data 2006-2015'!D:D,'RB Stats'!C71,'Rushing Data 2006-2015'!A:A,'RB Stats'!D71)</f>
        <v>0</v>
      </c>
      <c r="U71" s="6">
        <f>SUMIFS('Rushing Data 2006-2015'!L:L,'Rushing Data 2006-2015'!D:D,'RB Stats'!C71,'Rushing Data 2006-2015'!A:A,'RB Stats'!D71+1)</f>
        <v>0</v>
      </c>
      <c r="V71" s="6">
        <f>SUMIFS('Rushing Data 2006-2015'!L:L,'Rushing Data 2006-2015'!D:D,'RB Stats'!C71,'Rushing Data 2006-2015'!A:A,'RB Stats'!D71+2)</f>
        <v>0</v>
      </c>
      <c r="W71" s="6">
        <f>SUMIFS('Rushing Data 2006-2015'!L:L,'Rushing Data 2006-2015'!D:D,'RB Stats'!C71,'Rushing Data 2006-2015'!A:A,'RB Stats'!D71+3)</f>
        <v>0</v>
      </c>
      <c r="X71" s="6">
        <f>SUMIFS('Rushing Data 2006-2015'!L:L,'Rushing Data 2006-2015'!D:D,'RB Stats'!C71,'Rushing Data 2006-2015'!A:A,'RB Stats'!D71+4)</f>
        <v>0</v>
      </c>
      <c r="Y71" s="6">
        <f>SUMIFS('Rushing Data 2006-2015'!AB:AB,'Rushing Data 2006-2015'!D:D,'RB Stats'!C71,'Rushing Data 2006-2015'!A:A,'RB Stats'!D71)</f>
        <v>0</v>
      </c>
      <c r="Z71" s="6">
        <f>SUMIFS('Rushing Data 2006-2015'!AB:AB,'Rushing Data 2006-2015'!D:D,'RB Stats'!C71,'Rushing Data 2006-2015'!A:A,'RB Stats'!D71+1)</f>
        <v>0</v>
      </c>
      <c r="AA71" s="6">
        <f>SUMIFS('Rushing Data 2006-2015'!AB:AB,'Rushing Data 2006-2015'!D:D,'RB Stats'!C71,'Rushing Data 2006-2015'!A:A,'RB Stats'!D71+2)</f>
        <v>1</v>
      </c>
      <c r="AB71" s="6">
        <f>SUMIFS('Rushing Data 2006-2015'!AB:AB,'Rushing Data 2006-2015'!D:D,'RB Stats'!C71,'Rushing Data 2006-2015'!A:A,'RB Stats'!D71+3)</f>
        <v>0</v>
      </c>
      <c r="AC71" s="6">
        <f>SUMIFS('Rushing Data 2006-2015'!AB:AB,'Rushing Data 2006-2015'!D:D,'RB Stats'!C71,'Rushing Data 2006-2015'!A:A,'RB Stats'!D71+4)</f>
        <v>0</v>
      </c>
      <c r="AD71" s="6">
        <f>SUMIFS('Rushing Data 2006-2015'!R:R,'Rushing Data 2006-2015'!D:D,'RB Stats'!C71,'Rushing Data 2006-2015'!A:A,'RB Stats'!D71)</f>
        <v>30</v>
      </c>
      <c r="AE71" s="6">
        <f>SUMIFS('Rushing Data 2006-2015'!R:R,'Rushing Data 2006-2015'!D:D,'RB Stats'!C71,'Rushing Data 2006-2015'!A:A,'RB Stats'!D71+1)</f>
        <v>0</v>
      </c>
      <c r="AF71" s="6">
        <f>SUMIFS('Rushing Data 2006-2015'!R:R,'Rushing Data 2006-2015'!D:D,'RB Stats'!C71,'Rushing Data 2006-2015'!A:A,'RB Stats'!D71+2)</f>
        <v>30</v>
      </c>
      <c r="AG71" s="6">
        <f>SUMIFS('Rushing Data 2006-2015'!R:R,'Rushing Data 2006-2015'!D:D,'RB Stats'!C71,'Rushing Data 2006-2015'!A:A,'RB Stats'!D71+3)</f>
        <v>20</v>
      </c>
      <c r="AH71" s="6">
        <f>SUMIFS('Rushing Data 2006-2015'!R:R,'Rushing Data 2006-2015'!D:D,'RB Stats'!C71,'Rushing Data 2006-2015'!A:A,'RB Stats'!D71+4)</f>
        <v>22</v>
      </c>
      <c r="AI71" s="6">
        <f>SUMIFS('Rushing Data 2006-2015'!S:S,'Rushing Data 2006-2015'!D:D,'RB Stats'!C71,'Rushing Data 2006-2015'!A:A,'RB Stats'!D71)</f>
        <v>183</v>
      </c>
      <c r="AJ71" s="6">
        <f>SUMIFS('Rushing Data 2006-2015'!S:S,'Rushing Data 2006-2015'!D:D,'RB Stats'!C71,'Rushing Data 2006-2015'!A:A,'RB Stats'!D71+1)</f>
        <v>0</v>
      </c>
      <c r="AK71" s="6">
        <f>SUMIFS('Rushing Data 2006-2015'!S:S,'Rushing Data 2006-2015'!D:D,'RB Stats'!C71,'Rushing Data 2006-2015'!A:A,'RB Stats'!D71+2)</f>
        <v>217</v>
      </c>
      <c r="AL71" s="6">
        <f>SUMIFS('Rushing Data 2006-2015'!S:S,'Rushing Data 2006-2015'!D:D,'RB Stats'!C71,'Rushing Data 2006-2015'!A:A,'RB Stats'!D71+3)</f>
        <v>137</v>
      </c>
      <c r="AM71" s="6">
        <f>SUMIFS('Rushing Data 2006-2015'!S:S,'Rushing Data 2006-2015'!D:D,'RB Stats'!C71,'Rushing Data 2006-2015'!A:A,'RB Stats'!D71+4)</f>
        <v>210</v>
      </c>
      <c r="AN71" s="6">
        <f>SUMIFS('Rushing Data 2006-2015'!U:U,'Rushing Data 2006-2015'!D:D,'RB Stats'!C71,'Rushing Data 2006-2015'!A:A,'RB Stats'!D71)</f>
        <v>0</v>
      </c>
      <c r="AO71" s="6">
        <f>SUMIFS('Rushing Data 2006-2015'!U:U,'Rushing Data 2006-2015'!D:D,'RB Stats'!C71,'Rushing Data 2006-2015'!A:A,'RB Stats'!D71+1)</f>
        <v>0</v>
      </c>
      <c r="AP71" s="6">
        <f>SUMIFS('Rushing Data 2006-2015'!U:U,'Rushing Data 2006-2015'!D:D,'RB Stats'!C71,'Rushing Data 2006-2015'!A:A,'RB Stats'!D71+2)</f>
        <v>0</v>
      </c>
      <c r="AQ71" s="6">
        <f>SUMIFS('Rushing Data 2006-2015'!U:U,'Rushing Data 2006-2015'!D:D,'RB Stats'!C71,'Rushing Data 2006-2015'!A:A,'RB Stats'!D92)</f>
        <v>0</v>
      </c>
      <c r="AR71" s="6">
        <f>SUMIFS('Rushing Data 2006-2015'!U:U,'Rushing Data 2006-2015'!D:D,'RB Stats'!C71,'Rushing Data 2006-2015'!A:A,'RB Stats'!D71+4)</f>
        <v>0</v>
      </c>
      <c r="AS71" s="6">
        <f t="shared" si="35"/>
        <v>48.6</v>
      </c>
      <c r="AT71" s="6">
        <f t="shared" si="36"/>
        <v>0.7</v>
      </c>
      <c r="AU71" s="6">
        <f t="shared" si="37"/>
        <v>28.1</v>
      </c>
      <c r="AV71" s="6">
        <f t="shared" si="38"/>
        <v>19.799999999999997</v>
      </c>
      <c r="AW71" s="6">
        <f t="shared" si="39"/>
        <v>29.5</v>
      </c>
      <c r="AX71" s="6">
        <f t="shared" si="40"/>
        <v>126.7</v>
      </c>
      <c r="AY71" s="7">
        <f t="shared" si="41"/>
        <v>540</v>
      </c>
      <c r="AZ71" s="7">
        <f t="shared" si="42"/>
        <v>141</v>
      </c>
      <c r="BA71" s="7">
        <f t="shared" si="43"/>
        <v>3.8297872340425534</v>
      </c>
      <c r="BB71" s="7">
        <f t="shared" si="44"/>
        <v>0</v>
      </c>
      <c r="BC71" s="7">
        <f t="shared" si="45"/>
        <v>1</v>
      </c>
      <c r="BD71" s="7">
        <f t="shared" si="46"/>
        <v>141</v>
      </c>
      <c r="BE71" s="7">
        <f t="shared" si="47"/>
        <v>102</v>
      </c>
      <c r="BF71" s="7">
        <f t="shared" si="48"/>
        <v>747</v>
      </c>
      <c r="BG71" s="7">
        <f t="shared" si="49"/>
        <v>0</v>
      </c>
      <c r="BH71">
        <f t="shared" si="50"/>
        <v>0</v>
      </c>
      <c r="BI71">
        <f t="shared" si="51"/>
        <v>0</v>
      </c>
      <c r="BJ71">
        <f t="shared" si="52"/>
        <v>0</v>
      </c>
      <c r="BK71">
        <f t="shared" si="28"/>
        <v>0</v>
      </c>
      <c r="BL71">
        <f t="shared" si="29"/>
        <v>0</v>
      </c>
      <c r="BM71">
        <f t="shared" si="53"/>
        <v>0</v>
      </c>
      <c r="BN71" t="str">
        <f t="shared" si="54"/>
        <v>Bust</v>
      </c>
      <c r="BO71">
        <f t="shared" si="55"/>
        <v>0</v>
      </c>
    </row>
    <row r="72" spans="1:67" x14ac:dyDescent="0.25">
      <c r="A72" t="s">
        <v>453</v>
      </c>
      <c r="B72" t="s">
        <v>76</v>
      </c>
      <c r="C72" t="str">
        <f>INDEX('Draft Master List'!E:F,MATCH(A72,'Draft Master List'!E:E,0),2)</f>
        <v>632007</v>
      </c>
      <c r="D72">
        <f>INDEX('Draft Master List'!A:F,MATCH(A72,'Draft Master List'!E:E,0),1)</f>
        <v>2007</v>
      </c>
      <c r="E72" s="6">
        <f>SUMIFS('Rushing Data 2006-2015'!K:K,'Rushing Data 2006-2015'!D:D,'RB Stats'!C72,'Rushing Data 2006-2015'!A:A,'RB Stats'!D72)</f>
        <v>267</v>
      </c>
      <c r="F72" s="6">
        <f>SUMIFS('Rushing Data 2006-2015'!K:K,'Rushing Data 2006-2015'!D:D,'RB Stats'!C72,'Rushing Data 2006-2015'!A:A,'RB Stats'!D72+1)</f>
        <v>248</v>
      </c>
      <c r="G72" s="6">
        <f>SUMIFS('Rushing Data 2006-2015'!K:K,'Rushing Data 2006-2015'!D:D,'RB Stats'!C72,'Rushing Data 2006-2015'!A:A,'RB Stats'!D72+2)</f>
        <v>111</v>
      </c>
      <c r="H72" s="6">
        <f>SUMIFS('Rushing Data 2006-2015'!K:K,'Rushing Data 2006-2015'!D:D,'RB Stats'!C72,'Rushing Data 2006-2015'!A:A,'RB Stats'!D72+3)</f>
        <v>703</v>
      </c>
      <c r="I72" s="6">
        <f>SUMIFS('Rushing Data 2006-2015'!K:K,'Rushing Data 2006-2015'!D:D,'RB Stats'!C72,'Rushing Data 2006-2015'!A:A,'RB Stats'!D72+4)</f>
        <v>0</v>
      </c>
      <c r="J72" s="6">
        <f>SUMIFS('Rushing Data 2006-2015'!J:J,'Rushing Data 2006-2015'!D:D,'RB Stats'!C72,'Rushing Data 2006-2015'!A:A,'RB Stats'!D72)</f>
        <v>75</v>
      </c>
      <c r="K72" s="6">
        <f>SUMIFS('Rushing Data 2006-2015'!J:J,'Rushing Data 2006-2015'!D:D,'RB Stats'!C72,'Rushing Data 2006-2015'!A:A,'RB Stats'!D72+1)</f>
        <v>45</v>
      </c>
      <c r="L72" s="6">
        <f>SUMIFS('Rushing Data 2006-2015'!J:J,'Rushing Data 2006-2015'!D:D,'RB Stats'!C72,'Rushing Data 2006-2015'!A:A,'RB Stats'!D72+2)</f>
        <v>37</v>
      </c>
      <c r="M72" s="6">
        <f>SUMIFS('Rushing Data 2006-2015'!J:J,'Rushing Data 2006-2015'!D:D,'RB Stats'!C72,'Rushing Data 2006-2015'!A:A,'RB Stats'!D72+3)</f>
        <v>190</v>
      </c>
      <c r="N72" s="6">
        <f>SUMIFS('Rushing Data 2006-2015'!J:J,'Rushing Data 2006-2015'!D:D,'RB Stats'!C72,'Rushing Data 2006-2015'!A:A,'RB Stats'!D72+4)</f>
        <v>0</v>
      </c>
      <c r="O72" s="7">
        <f t="shared" si="30"/>
        <v>3.56</v>
      </c>
      <c r="P72" s="7">
        <f t="shared" si="31"/>
        <v>5.5111111111111111</v>
      </c>
      <c r="Q72" s="7">
        <f t="shared" si="32"/>
        <v>3</v>
      </c>
      <c r="R72" s="7">
        <f t="shared" si="33"/>
        <v>3.7</v>
      </c>
      <c r="S72" s="7" t="str">
        <f t="shared" si="34"/>
        <v/>
      </c>
      <c r="T72" s="6">
        <f>SUMIFS('Rushing Data 2006-2015'!L:L,'Rushing Data 2006-2015'!D:D,'RB Stats'!C72,'Rushing Data 2006-2015'!A:A,'RB Stats'!D72)</f>
        <v>1</v>
      </c>
      <c r="U72" s="6">
        <f>SUMIFS('Rushing Data 2006-2015'!L:L,'Rushing Data 2006-2015'!D:D,'RB Stats'!C72,'Rushing Data 2006-2015'!A:A,'RB Stats'!D72+1)</f>
        <v>1</v>
      </c>
      <c r="V72" s="6">
        <f>SUMIFS('Rushing Data 2006-2015'!L:L,'Rushing Data 2006-2015'!D:D,'RB Stats'!C72,'Rushing Data 2006-2015'!A:A,'RB Stats'!D72+2)</f>
        <v>2</v>
      </c>
      <c r="W72" s="6">
        <f>SUMIFS('Rushing Data 2006-2015'!L:L,'Rushing Data 2006-2015'!D:D,'RB Stats'!C72,'Rushing Data 2006-2015'!A:A,'RB Stats'!D72+3)</f>
        <v>3</v>
      </c>
      <c r="X72" s="6">
        <f>SUMIFS('Rushing Data 2006-2015'!L:L,'Rushing Data 2006-2015'!D:D,'RB Stats'!C72,'Rushing Data 2006-2015'!A:A,'RB Stats'!D72+4)</f>
        <v>0</v>
      </c>
      <c r="Y72" s="6">
        <f>SUMIFS('Rushing Data 2006-2015'!AB:AB,'Rushing Data 2006-2015'!D:D,'RB Stats'!C72,'Rushing Data 2006-2015'!A:A,'RB Stats'!D72)</f>
        <v>0</v>
      </c>
      <c r="Z72" s="6">
        <f>SUMIFS('Rushing Data 2006-2015'!AB:AB,'Rushing Data 2006-2015'!D:D,'RB Stats'!C72,'Rushing Data 2006-2015'!A:A,'RB Stats'!D72+1)</f>
        <v>1</v>
      </c>
      <c r="AA72" s="6">
        <f>SUMIFS('Rushing Data 2006-2015'!AB:AB,'Rushing Data 2006-2015'!D:D,'RB Stats'!C72,'Rushing Data 2006-2015'!A:A,'RB Stats'!D72+2)</f>
        <v>1</v>
      </c>
      <c r="AB72" s="6">
        <f>SUMIFS('Rushing Data 2006-2015'!AB:AB,'Rushing Data 2006-2015'!D:D,'RB Stats'!C72,'Rushing Data 2006-2015'!A:A,'RB Stats'!D72+3)</f>
        <v>1</v>
      </c>
      <c r="AC72" s="6">
        <f>SUMIFS('Rushing Data 2006-2015'!AB:AB,'Rushing Data 2006-2015'!D:D,'RB Stats'!C72,'Rushing Data 2006-2015'!A:A,'RB Stats'!D72+4)</f>
        <v>0</v>
      </c>
      <c r="AD72" s="6">
        <f>SUMIFS('Rushing Data 2006-2015'!R:R,'Rushing Data 2006-2015'!D:D,'RB Stats'!C72,'Rushing Data 2006-2015'!A:A,'RB Stats'!D72)</f>
        <v>16</v>
      </c>
      <c r="AE72" s="6">
        <f>SUMIFS('Rushing Data 2006-2015'!R:R,'Rushing Data 2006-2015'!D:D,'RB Stats'!C72,'Rushing Data 2006-2015'!A:A,'RB Stats'!D72+1)</f>
        <v>30</v>
      </c>
      <c r="AF72" s="6">
        <f>SUMIFS('Rushing Data 2006-2015'!R:R,'Rushing Data 2006-2015'!D:D,'RB Stats'!C72,'Rushing Data 2006-2015'!A:A,'RB Stats'!D72+2)</f>
        <v>21</v>
      </c>
      <c r="AG72" s="6">
        <f>SUMIFS('Rushing Data 2006-2015'!R:R,'Rushing Data 2006-2015'!D:D,'RB Stats'!C72,'Rushing Data 2006-2015'!A:A,'RB Stats'!D72+3)</f>
        <v>43</v>
      </c>
      <c r="AH72" s="6">
        <f>SUMIFS('Rushing Data 2006-2015'!R:R,'Rushing Data 2006-2015'!D:D,'RB Stats'!C72,'Rushing Data 2006-2015'!A:A,'RB Stats'!D72+4)</f>
        <v>0</v>
      </c>
      <c r="AI72" s="6">
        <f>SUMIFS('Rushing Data 2006-2015'!S:S,'Rushing Data 2006-2015'!D:D,'RB Stats'!C72,'Rushing Data 2006-2015'!A:A,'RB Stats'!D72)</f>
        <v>130</v>
      </c>
      <c r="AJ72" s="6">
        <f>SUMIFS('Rushing Data 2006-2015'!S:S,'Rushing Data 2006-2015'!D:D,'RB Stats'!C72,'Rushing Data 2006-2015'!A:A,'RB Stats'!D72+1)</f>
        <v>185</v>
      </c>
      <c r="AK72" s="6">
        <f>SUMIFS('Rushing Data 2006-2015'!S:S,'Rushing Data 2006-2015'!D:D,'RB Stats'!C72,'Rushing Data 2006-2015'!A:A,'RB Stats'!D72+2)</f>
        <v>187</v>
      </c>
      <c r="AL72" s="6">
        <f>SUMIFS('Rushing Data 2006-2015'!S:S,'Rushing Data 2006-2015'!D:D,'RB Stats'!C72,'Rushing Data 2006-2015'!A:A,'RB Stats'!D72+3)</f>
        <v>342</v>
      </c>
      <c r="AM72" s="6">
        <f>SUMIFS('Rushing Data 2006-2015'!S:S,'Rushing Data 2006-2015'!D:D,'RB Stats'!C72,'Rushing Data 2006-2015'!A:A,'RB Stats'!D72+4)</f>
        <v>0</v>
      </c>
      <c r="AN72" s="6">
        <f>SUMIFS('Rushing Data 2006-2015'!U:U,'Rushing Data 2006-2015'!D:D,'RB Stats'!C72,'Rushing Data 2006-2015'!A:A,'RB Stats'!D72)</f>
        <v>0</v>
      </c>
      <c r="AO72" s="6">
        <f>SUMIFS('Rushing Data 2006-2015'!U:U,'Rushing Data 2006-2015'!D:D,'RB Stats'!C72,'Rushing Data 2006-2015'!A:A,'RB Stats'!D72+1)</f>
        <v>0</v>
      </c>
      <c r="AP72" s="6">
        <f>SUMIFS('Rushing Data 2006-2015'!U:U,'Rushing Data 2006-2015'!D:D,'RB Stats'!C72,'Rushing Data 2006-2015'!A:A,'RB Stats'!D72+2)</f>
        <v>1</v>
      </c>
      <c r="AQ72" s="6">
        <f>SUMIFS('Rushing Data 2006-2015'!U:U,'Rushing Data 2006-2015'!D:D,'RB Stats'!C72,'Rushing Data 2006-2015'!A:A,'RB Stats'!D93)</f>
        <v>0</v>
      </c>
      <c r="AR72" s="6">
        <f>SUMIFS('Rushing Data 2006-2015'!U:U,'Rushing Data 2006-2015'!D:D,'RB Stats'!C72,'Rushing Data 2006-2015'!A:A,'RB Stats'!D72+4)</f>
        <v>0</v>
      </c>
      <c r="AS72" s="6">
        <f t="shared" si="35"/>
        <v>45.7</v>
      </c>
      <c r="AT72" s="6">
        <f t="shared" si="36"/>
        <v>47.3</v>
      </c>
      <c r="AU72" s="6">
        <f t="shared" si="37"/>
        <v>45.8</v>
      </c>
      <c r="AV72" s="6">
        <f t="shared" si="38"/>
        <v>120.5</v>
      </c>
      <c r="AW72" s="6">
        <f t="shared" si="39"/>
        <v>0</v>
      </c>
      <c r="AX72" s="6">
        <f t="shared" si="40"/>
        <v>259.3</v>
      </c>
      <c r="AY72" s="7">
        <f t="shared" si="41"/>
        <v>1329</v>
      </c>
      <c r="AZ72" s="7">
        <f t="shared" si="42"/>
        <v>347</v>
      </c>
      <c r="BA72" s="7">
        <f t="shared" si="43"/>
        <v>3.8299711815561959</v>
      </c>
      <c r="BB72" s="7">
        <f t="shared" si="44"/>
        <v>7</v>
      </c>
      <c r="BC72" s="7">
        <f t="shared" si="45"/>
        <v>3</v>
      </c>
      <c r="BD72" s="7">
        <f t="shared" si="46"/>
        <v>115.66666666666667</v>
      </c>
      <c r="BE72" s="7">
        <f t="shared" si="47"/>
        <v>110</v>
      </c>
      <c r="BF72" s="7">
        <f t="shared" si="48"/>
        <v>844</v>
      </c>
      <c r="BG72" s="7">
        <f t="shared" si="49"/>
        <v>1</v>
      </c>
      <c r="BH72">
        <f t="shared" si="50"/>
        <v>0</v>
      </c>
      <c r="BI72">
        <f t="shared" si="51"/>
        <v>0</v>
      </c>
      <c r="BJ72">
        <f t="shared" si="52"/>
        <v>0</v>
      </c>
      <c r="BK72">
        <f t="shared" si="28"/>
        <v>0</v>
      </c>
      <c r="BL72">
        <f t="shared" si="29"/>
        <v>0</v>
      </c>
      <c r="BM72">
        <f t="shared" si="53"/>
        <v>0</v>
      </c>
      <c r="BN72" t="str">
        <f t="shared" si="54"/>
        <v>Bust</v>
      </c>
      <c r="BO72">
        <f t="shared" si="55"/>
        <v>0</v>
      </c>
    </row>
    <row r="73" spans="1:67" x14ac:dyDescent="0.25">
      <c r="A73" t="s">
        <v>454</v>
      </c>
      <c r="B73" t="s">
        <v>76</v>
      </c>
      <c r="C73" t="str">
        <f>INDEX('Draft Master List'!E:F,MATCH(A73,'Draft Master List'!E:E,0),2)</f>
        <v>712007</v>
      </c>
      <c r="D73">
        <f>INDEX('Draft Master List'!A:F,MATCH(A73,'Draft Master List'!E:E,0),1)</f>
        <v>2007</v>
      </c>
      <c r="E73" s="6">
        <f>SUMIFS('Rushing Data 2006-2015'!K:K,'Rushing Data 2006-2015'!D:D,'RB Stats'!C73,'Rushing Data 2006-2015'!A:A,'RB Stats'!D73)</f>
        <v>125</v>
      </c>
      <c r="F73" s="6">
        <f>SUMIFS('Rushing Data 2006-2015'!K:K,'Rushing Data 2006-2015'!D:D,'RB Stats'!C73,'Rushing Data 2006-2015'!A:A,'RB Stats'!D73+1)</f>
        <v>53</v>
      </c>
      <c r="G73" s="6">
        <f>SUMIFS('Rushing Data 2006-2015'!K:K,'Rushing Data 2006-2015'!D:D,'RB Stats'!C73,'Rushing Data 2006-2015'!A:A,'RB Stats'!D73+2)</f>
        <v>0</v>
      </c>
      <c r="H73" s="6">
        <f>SUMIFS('Rushing Data 2006-2015'!K:K,'Rushing Data 2006-2015'!D:D,'RB Stats'!C73,'Rushing Data 2006-2015'!A:A,'RB Stats'!D73+3)</f>
        <v>0</v>
      </c>
      <c r="I73" s="6">
        <f>SUMIFS('Rushing Data 2006-2015'!K:K,'Rushing Data 2006-2015'!D:D,'RB Stats'!C73,'Rushing Data 2006-2015'!A:A,'RB Stats'!D73+4)</f>
        <v>52</v>
      </c>
      <c r="J73" s="6">
        <f>SUMIFS('Rushing Data 2006-2015'!J:J,'Rushing Data 2006-2015'!D:D,'RB Stats'!C73,'Rushing Data 2006-2015'!A:A,'RB Stats'!D73)</f>
        <v>28</v>
      </c>
      <c r="K73" s="6">
        <f>SUMIFS('Rushing Data 2006-2015'!J:J,'Rushing Data 2006-2015'!D:D,'RB Stats'!C73,'Rushing Data 2006-2015'!A:A,'RB Stats'!D73+1)</f>
        <v>20</v>
      </c>
      <c r="L73" s="6">
        <f>SUMIFS('Rushing Data 2006-2015'!J:J,'Rushing Data 2006-2015'!D:D,'RB Stats'!C73,'Rushing Data 2006-2015'!A:A,'RB Stats'!D73+2)</f>
        <v>0</v>
      </c>
      <c r="M73" s="6">
        <f>SUMIFS('Rushing Data 2006-2015'!J:J,'Rushing Data 2006-2015'!D:D,'RB Stats'!C73,'Rushing Data 2006-2015'!A:A,'RB Stats'!D73+3)</f>
        <v>0</v>
      </c>
      <c r="N73" s="6">
        <f>SUMIFS('Rushing Data 2006-2015'!J:J,'Rushing Data 2006-2015'!D:D,'RB Stats'!C73,'Rushing Data 2006-2015'!A:A,'RB Stats'!D73+4)</f>
        <v>13</v>
      </c>
      <c r="O73" s="7">
        <f t="shared" si="30"/>
        <v>4.4642857142857144</v>
      </c>
      <c r="P73" s="7">
        <f t="shared" si="31"/>
        <v>2.65</v>
      </c>
      <c r="Q73" s="7" t="str">
        <f t="shared" si="32"/>
        <v/>
      </c>
      <c r="R73" s="7" t="str">
        <f t="shared" si="33"/>
        <v/>
      </c>
      <c r="S73" s="7">
        <f t="shared" si="34"/>
        <v>4</v>
      </c>
      <c r="T73" s="6">
        <f>SUMIFS('Rushing Data 2006-2015'!L:L,'Rushing Data 2006-2015'!D:D,'RB Stats'!C73,'Rushing Data 2006-2015'!A:A,'RB Stats'!D73)</f>
        <v>0</v>
      </c>
      <c r="U73" s="6">
        <f>SUMIFS('Rushing Data 2006-2015'!L:L,'Rushing Data 2006-2015'!D:D,'RB Stats'!C73,'Rushing Data 2006-2015'!A:A,'RB Stats'!D73+1)</f>
        <v>0</v>
      </c>
      <c r="V73" s="6">
        <f>SUMIFS('Rushing Data 2006-2015'!L:L,'Rushing Data 2006-2015'!D:D,'RB Stats'!C73,'Rushing Data 2006-2015'!A:A,'RB Stats'!D73+2)</f>
        <v>0</v>
      </c>
      <c r="W73" s="6">
        <f>SUMIFS('Rushing Data 2006-2015'!L:L,'Rushing Data 2006-2015'!D:D,'RB Stats'!C73,'Rushing Data 2006-2015'!A:A,'RB Stats'!D73+3)</f>
        <v>0</v>
      </c>
      <c r="X73" s="6">
        <f>SUMIFS('Rushing Data 2006-2015'!L:L,'Rushing Data 2006-2015'!D:D,'RB Stats'!C73,'Rushing Data 2006-2015'!A:A,'RB Stats'!D73+4)</f>
        <v>0</v>
      </c>
      <c r="Y73" s="6">
        <f>SUMIFS('Rushing Data 2006-2015'!AB:AB,'Rushing Data 2006-2015'!D:D,'RB Stats'!C73,'Rushing Data 2006-2015'!A:A,'RB Stats'!D73)</f>
        <v>0</v>
      </c>
      <c r="Z73" s="6">
        <f>SUMIFS('Rushing Data 2006-2015'!AB:AB,'Rushing Data 2006-2015'!D:D,'RB Stats'!C73,'Rushing Data 2006-2015'!A:A,'RB Stats'!D73+1)</f>
        <v>0</v>
      </c>
      <c r="AA73" s="6">
        <f>SUMIFS('Rushing Data 2006-2015'!AB:AB,'Rushing Data 2006-2015'!D:D,'RB Stats'!C73,'Rushing Data 2006-2015'!A:A,'RB Stats'!D73+2)</f>
        <v>0</v>
      </c>
      <c r="AB73" s="6">
        <f>SUMIFS('Rushing Data 2006-2015'!AB:AB,'Rushing Data 2006-2015'!D:D,'RB Stats'!C73,'Rushing Data 2006-2015'!A:A,'RB Stats'!D73+3)</f>
        <v>0</v>
      </c>
      <c r="AC73" s="6">
        <f>SUMIFS('Rushing Data 2006-2015'!AB:AB,'Rushing Data 2006-2015'!D:D,'RB Stats'!C73,'Rushing Data 2006-2015'!A:A,'RB Stats'!D73+4)</f>
        <v>3</v>
      </c>
      <c r="AD73" s="6">
        <f>SUMIFS('Rushing Data 2006-2015'!R:R,'Rushing Data 2006-2015'!D:D,'RB Stats'!C73,'Rushing Data 2006-2015'!A:A,'RB Stats'!D73)</f>
        <v>28</v>
      </c>
      <c r="AE73" s="6">
        <f>SUMIFS('Rushing Data 2006-2015'!R:R,'Rushing Data 2006-2015'!D:D,'RB Stats'!C73,'Rushing Data 2006-2015'!A:A,'RB Stats'!D73+1)</f>
        <v>6</v>
      </c>
      <c r="AF73" s="6">
        <f>SUMIFS('Rushing Data 2006-2015'!R:R,'Rushing Data 2006-2015'!D:D,'RB Stats'!C73,'Rushing Data 2006-2015'!A:A,'RB Stats'!D73+2)</f>
        <v>0</v>
      </c>
      <c r="AG73" s="6">
        <f>SUMIFS('Rushing Data 2006-2015'!R:R,'Rushing Data 2006-2015'!D:D,'RB Stats'!C73,'Rushing Data 2006-2015'!A:A,'RB Stats'!D73+3)</f>
        <v>0</v>
      </c>
      <c r="AH73" s="6">
        <f>SUMIFS('Rushing Data 2006-2015'!R:R,'Rushing Data 2006-2015'!D:D,'RB Stats'!C73,'Rushing Data 2006-2015'!A:A,'RB Stats'!D73+4)</f>
        <v>8</v>
      </c>
      <c r="AI73" s="6">
        <f>SUMIFS('Rushing Data 2006-2015'!S:S,'Rushing Data 2006-2015'!D:D,'RB Stats'!C73,'Rushing Data 2006-2015'!A:A,'RB Stats'!D73)</f>
        <v>237</v>
      </c>
      <c r="AJ73" s="6">
        <f>SUMIFS('Rushing Data 2006-2015'!S:S,'Rushing Data 2006-2015'!D:D,'RB Stats'!C73,'Rushing Data 2006-2015'!A:A,'RB Stats'!D73+1)</f>
        <v>11</v>
      </c>
      <c r="AK73" s="6">
        <f>SUMIFS('Rushing Data 2006-2015'!S:S,'Rushing Data 2006-2015'!D:D,'RB Stats'!C73,'Rushing Data 2006-2015'!A:A,'RB Stats'!D73+2)</f>
        <v>0</v>
      </c>
      <c r="AL73" s="6">
        <f>SUMIFS('Rushing Data 2006-2015'!S:S,'Rushing Data 2006-2015'!D:D,'RB Stats'!C73,'Rushing Data 2006-2015'!A:A,'RB Stats'!D73+3)</f>
        <v>0</v>
      </c>
      <c r="AM73" s="6">
        <f>SUMIFS('Rushing Data 2006-2015'!S:S,'Rushing Data 2006-2015'!D:D,'RB Stats'!C73,'Rushing Data 2006-2015'!A:A,'RB Stats'!D73+4)</f>
        <v>82</v>
      </c>
      <c r="AN73" s="6">
        <f>SUMIFS('Rushing Data 2006-2015'!U:U,'Rushing Data 2006-2015'!D:D,'RB Stats'!C73,'Rushing Data 2006-2015'!A:A,'RB Stats'!D73)</f>
        <v>0</v>
      </c>
      <c r="AO73" s="6">
        <f>SUMIFS('Rushing Data 2006-2015'!U:U,'Rushing Data 2006-2015'!D:D,'RB Stats'!C73,'Rushing Data 2006-2015'!A:A,'RB Stats'!D73+1)</f>
        <v>0</v>
      </c>
      <c r="AP73" s="6">
        <f>SUMIFS('Rushing Data 2006-2015'!U:U,'Rushing Data 2006-2015'!D:D,'RB Stats'!C73,'Rushing Data 2006-2015'!A:A,'RB Stats'!D73+2)</f>
        <v>0</v>
      </c>
      <c r="AQ73" s="6">
        <f>SUMIFS('Rushing Data 2006-2015'!U:U,'Rushing Data 2006-2015'!D:D,'RB Stats'!C73,'Rushing Data 2006-2015'!A:A,'RB Stats'!D94)</f>
        <v>0</v>
      </c>
      <c r="AR73" s="6">
        <f>SUMIFS('Rushing Data 2006-2015'!U:U,'Rushing Data 2006-2015'!D:D,'RB Stats'!C73,'Rushing Data 2006-2015'!A:A,'RB Stats'!D73+4)</f>
        <v>0</v>
      </c>
      <c r="AS73" s="6">
        <f t="shared" si="35"/>
        <v>36.200000000000003</v>
      </c>
      <c r="AT73" s="6">
        <f t="shared" si="36"/>
        <v>6.4</v>
      </c>
      <c r="AU73" s="6">
        <f t="shared" si="37"/>
        <v>0</v>
      </c>
      <c r="AV73" s="6">
        <f t="shared" si="38"/>
        <v>0</v>
      </c>
      <c r="AW73" s="6">
        <f t="shared" si="39"/>
        <v>7.3999999999999995</v>
      </c>
      <c r="AX73" s="6">
        <f t="shared" si="40"/>
        <v>50</v>
      </c>
      <c r="AY73" s="7">
        <f t="shared" si="41"/>
        <v>230</v>
      </c>
      <c r="AZ73" s="7">
        <f t="shared" si="42"/>
        <v>61</v>
      </c>
      <c r="BA73" s="7">
        <f t="shared" si="43"/>
        <v>3.7704918032786887</v>
      </c>
      <c r="BB73" s="7">
        <f t="shared" si="44"/>
        <v>0</v>
      </c>
      <c r="BC73" s="7">
        <f t="shared" si="45"/>
        <v>3</v>
      </c>
      <c r="BD73" s="7">
        <f t="shared" si="46"/>
        <v>20.333333333333332</v>
      </c>
      <c r="BE73" s="7">
        <f t="shared" si="47"/>
        <v>42</v>
      </c>
      <c r="BF73" s="7">
        <f t="shared" si="48"/>
        <v>330</v>
      </c>
      <c r="BG73" s="7">
        <f t="shared" si="49"/>
        <v>0</v>
      </c>
      <c r="BH73">
        <f t="shared" si="50"/>
        <v>0</v>
      </c>
      <c r="BI73">
        <f t="shared" si="51"/>
        <v>0</v>
      </c>
      <c r="BJ73">
        <f t="shared" si="52"/>
        <v>0</v>
      </c>
      <c r="BK73">
        <f t="shared" si="28"/>
        <v>0</v>
      </c>
      <c r="BL73">
        <f t="shared" si="29"/>
        <v>0</v>
      </c>
      <c r="BM73">
        <f t="shared" si="53"/>
        <v>0</v>
      </c>
      <c r="BN73" t="str">
        <f t="shared" si="54"/>
        <v>Bust</v>
      </c>
      <c r="BO73">
        <f t="shared" si="55"/>
        <v>0</v>
      </c>
    </row>
    <row r="74" spans="1:67" x14ac:dyDescent="0.25">
      <c r="A74" t="s">
        <v>463</v>
      </c>
      <c r="B74" t="s">
        <v>76</v>
      </c>
      <c r="C74" t="str">
        <f>INDEX('Draft Master List'!E:F,MATCH(A74,'Draft Master List'!E:E,0),2)</f>
        <v>902007</v>
      </c>
      <c r="D74">
        <f>INDEX('Draft Master List'!A:F,MATCH(A74,'Draft Master List'!E:E,0),1)</f>
        <v>2007</v>
      </c>
      <c r="E74" s="6">
        <f>SUMIFS('Rushing Data 2006-2015'!K:K,'Rushing Data 2006-2015'!D:D,'RB Stats'!C74,'Rushing Data 2006-2015'!A:A,'RB Stats'!D74)</f>
        <v>16</v>
      </c>
      <c r="F74" s="6">
        <f>SUMIFS('Rushing Data 2006-2015'!K:K,'Rushing Data 2006-2015'!D:D,'RB Stats'!C74,'Rushing Data 2006-2015'!A:A,'RB Stats'!D74+1)</f>
        <v>9</v>
      </c>
      <c r="G74" s="6">
        <f>SUMIFS('Rushing Data 2006-2015'!K:K,'Rushing Data 2006-2015'!D:D,'RB Stats'!C74,'Rushing Data 2006-2015'!A:A,'RB Stats'!D74+2)</f>
        <v>0</v>
      </c>
      <c r="H74" s="6">
        <f>SUMIFS('Rushing Data 2006-2015'!K:K,'Rushing Data 2006-2015'!D:D,'RB Stats'!C74,'Rushing Data 2006-2015'!A:A,'RB Stats'!D74+3)</f>
        <v>0</v>
      </c>
      <c r="I74" s="6">
        <f>SUMIFS('Rushing Data 2006-2015'!K:K,'Rushing Data 2006-2015'!D:D,'RB Stats'!C74,'Rushing Data 2006-2015'!A:A,'RB Stats'!D74+4)</f>
        <v>0</v>
      </c>
      <c r="J74" s="6">
        <f>SUMIFS('Rushing Data 2006-2015'!J:J,'Rushing Data 2006-2015'!D:D,'RB Stats'!C74,'Rushing Data 2006-2015'!A:A,'RB Stats'!D74)</f>
        <v>10</v>
      </c>
      <c r="K74" s="6">
        <f>SUMIFS('Rushing Data 2006-2015'!J:J,'Rushing Data 2006-2015'!D:D,'RB Stats'!C74,'Rushing Data 2006-2015'!A:A,'RB Stats'!D74+1)</f>
        <v>4</v>
      </c>
      <c r="L74" s="6">
        <f>SUMIFS('Rushing Data 2006-2015'!J:J,'Rushing Data 2006-2015'!D:D,'RB Stats'!C74,'Rushing Data 2006-2015'!A:A,'RB Stats'!D74+2)</f>
        <v>0</v>
      </c>
      <c r="M74" s="6">
        <f>SUMIFS('Rushing Data 2006-2015'!J:J,'Rushing Data 2006-2015'!D:D,'RB Stats'!C74,'Rushing Data 2006-2015'!A:A,'RB Stats'!D74+3)</f>
        <v>0</v>
      </c>
      <c r="N74" s="6">
        <f>SUMIFS('Rushing Data 2006-2015'!J:J,'Rushing Data 2006-2015'!D:D,'RB Stats'!C74,'Rushing Data 2006-2015'!A:A,'RB Stats'!D74+4)</f>
        <v>0</v>
      </c>
      <c r="O74" s="7">
        <f t="shared" si="30"/>
        <v>1.6</v>
      </c>
      <c r="P74" s="7">
        <f t="shared" si="31"/>
        <v>2.25</v>
      </c>
      <c r="Q74" s="7" t="str">
        <f t="shared" si="32"/>
        <v/>
      </c>
      <c r="R74" s="7" t="str">
        <f t="shared" si="33"/>
        <v/>
      </c>
      <c r="S74" s="7" t="str">
        <f t="shared" si="34"/>
        <v/>
      </c>
      <c r="T74" s="6">
        <f>SUMIFS('Rushing Data 2006-2015'!L:L,'Rushing Data 2006-2015'!D:D,'RB Stats'!C74,'Rushing Data 2006-2015'!A:A,'RB Stats'!D74)</f>
        <v>1</v>
      </c>
      <c r="U74" s="6">
        <f>SUMIFS('Rushing Data 2006-2015'!L:L,'Rushing Data 2006-2015'!D:D,'RB Stats'!C74,'Rushing Data 2006-2015'!A:A,'RB Stats'!D74+1)</f>
        <v>1</v>
      </c>
      <c r="V74" s="6">
        <f>SUMIFS('Rushing Data 2006-2015'!L:L,'Rushing Data 2006-2015'!D:D,'RB Stats'!C74,'Rushing Data 2006-2015'!A:A,'RB Stats'!D74+2)</f>
        <v>0</v>
      </c>
      <c r="W74" s="6">
        <f>SUMIFS('Rushing Data 2006-2015'!L:L,'Rushing Data 2006-2015'!D:D,'RB Stats'!C74,'Rushing Data 2006-2015'!A:A,'RB Stats'!D74+3)</f>
        <v>0</v>
      </c>
      <c r="X74" s="6">
        <f>SUMIFS('Rushing Data 2006-2015'!L:L,'Rushing Data 2006-2015'!D:D,'RB Stats'!C74,'Rushing Data 2006-2015'!A:A,'RB Stats'!D74+4)</f>
        <v>0</v>
      </c>
      <c r="Y74" s="6">
        <f>SUMIFS('Rushing Data 2006-2015'!AB:AB,'Rushing Data 2006-2015'!D:D,'RB Stats'!C74,'Rushing Data 2006-2015'!A:A,'RB Stats'!D74)</f>
        <v>0</v>
      </c>
      <c r="Z74" s="6">
        <f>SUMIFS('Rushing Data 2006-2015'!AB:AB,'Rushing Data 2006-2015'!D:D,'RB Stats'!C74,'Rushing Data 2006-2015'!A:A,'RB Stats'!D74+1)</f>
        <v>1</v>
      </c>
      <c r="AA74" s="6">
        <f>SUMIFS('Rushing Data 2006-2015'!AB:AB,'Rushing Data 2006-2015'!D:D,'RB Stats'!C74,'Rushing Data 2006-2015'!A:A,'RB Stats'!D74+2)</f>
        <v>0</v>
      </c>
      <c r="AB74" s="6">
        <f>SUMIFS('Rushing Data 2006-2015'!AB:AB,'Rushing Data 2006-2015'!D:D,'RB Stats'!C74,'Rushing Data 2006-2015'!A:A,'RB Stats'!D74+3)</f>
        <v>0</v>
      </c>
      <c r="AC74" s="6">
        <f>SUMIFS('Rushing Data 2006-2015'!AB:AB,'Rushing Data 2006-2015'!D:D,'RB Stats'!C74,'Rushing Data 2006-2015'!A:A,'RB Stats'!D74+4)</f>
        <v>0</v>
      </c>
      <c r="AD74" s="6">
        <f>SUMIFS('Rushing Data 2006-2015'!R:R,'Rushing Data 2006-2015'!D:D,'RB Stats'!C74,'Rushing Data 2006-2015'!A:A,'RB Stats'!D74)</f>
        <v>0</v>
      </c>
      <c r="AE74" s="6">
        <f>SUMIFS('Rushing Data 2006-2015'!R:R,'Rushing Data 2006-2015'!D:D,'RB Stats'!C74,'Rushing Data 2006-2015'!A:A,'RB Stats'!D74+1)</f>
        <v>6</v>
      </c>
      <c r="AF74" s="6">
        <f>SUMIFS('Rushing Data 2006-2015'!R:R,'Rushing Data 2006-2015'!D:D,'RB Stats'!C74,'Rushing Data 2006-2015'!A:A,'RB Stats'!D74+2)</f>
        <v>0</v>
      </c>
      <c r="AG74" s="6">
        <f>SUMIFS('Rushing Data 2006-2015'!R:R,'Rushing Data 2006-2015'!D:D,'RB Stats'!C74,'Rushing Data 2006-2015'!A:A,'RB Stats'!D74+3)</f>
        <v>0</v>
      </c>
      <c r="AH74" s="6">
        <f>SUMIFS('Rushing Data 2006-2015'!R:R,'Rushing Data 2006-2015'!D:D,'RB Stats'!C74,'Rushing Data 2006-2015'!A:A,'RB Stats'!D74+4)</f>
        <v>0</v>
      </c>
      <c r="AI74" s="6">
        <f>SUMIFS('Rushing Data 2006-2015'!S:S,'Rushing Data 2006-2015'!D:D,'RB Stats'!C74,'Rushing Data 2006-2015'!A:A,'RB Stats'!D74)</f>
        <v>0</v>
      </c>
      <c r="AJ74" s="6">
        <f>SUMIFS('Rushing Data 2006-2015'!S:S,'Rushing Data 2006-2015'!D:D,'RB Stats'!C74,'Rushing Data 2006-2015'!A:A,'RB Stats'!D74+1)</f>
        <v>42</v>
      </c>
      <c r="AK74" s="6">
        <f>SUMIFS('Rushing Data 2006-2015'!S:S,'Rushing Data 2006-2015'!D:D,'RB Stats'!C74,'Rushing Data 2006-2015'!A:A,'RB Stats'!D74+2)</f>
        <v>0</v>
      </c>
      <c r="AL74" s="6">
        <f>SUMIFS('Rushing Data 2006-2015'!S:S,'Rushing Data 2006-2015'!D:D,'RB Stats'!C74,'Rushing Data 2006-2015'!A:A,'RB Stats'!D74+3)</f>
        <v>0</v>
      </c>
      <c r="AM74" s="6">
        <f>SUMIFS('Rushing Data 2006-2015'!S:S,'Rushing Data 2006-2015'!D:D,'RB Stats'!C74,'Rushing Data 2006-2015'!A:A,'RB Stats'!D74+4)</f>
        <v>0</v>
      </c>
      <c r="AN74" s="6">
        <f>SUMIFS('Rushing Data 2006-2015'!U:U,'Rushing Data 2006-2015'!D:D,'RB Stats'!C74,'Rushing Data 2006-2015'!A:A,'RB Stats'!D74)</f>
        <v>0</v>
      </c>
      <c r="AO74" s="6">
        <f>SUMIFS('Rushing Data 2006-2015'!U:U,'Rushing Data 2006-2015'!D:D,'RB Stats'!C74,'Rushing Data 2006-2015'!A:A,'RB Stats'!D74+1)</f>
        <v>0</v>
      </c>
      <c r="AP74" s="6">
        <f>SUMIFS('Rushing Data 2006-2015'!U:U,'Rushing Data 2006-2015'!D:D,'RB Stats'!C74,'Rushing Data 2006-2015'!A:A,'RB Stats'!D74+2)</f>
        <v>0</v>
      </c>
      <c r="AQ74" s="6">
        <f>SUMIFS('Rushing Data 2006-2015'!U:U,'Rushing Data 2006-2015'!D:D,'RB Stats'!C74,'Rushing Data 2006-2015'!A:A,'RB Stats'!D95)</f>
        <v>0</v>
      </c>
      <c r="AR74" s="6">
        <f>SUMIFS('Rushing Data 2006-2015'!U:U,'Rushing Data 2006-2015'!D:D,'RB Stats'!C74,'Rushing Data 2006-2015'!A:A,'RB Stats'!D74+4)</f>
        <v>0</v>
      </c>
      <c r="AS74" s="6">
        <f t="shared" si="35"/>
        <v>7.6</v>
      </c>
      <c r="AT74" s="6">
        <f t="shared" si="36"/>
        <v>9.1000000000000014</v>
      </c>
      <c r="AU74" s="6">
        <f t="shared" si="37"/>
        <v>0</v>
      </c>
      <c r="AV74" s="6">
        <f t="shared" si="38"/>
        <v>0</v>
      </c>
      <c r="AW74" s="6">
        <f t="shared" si="39"/>
        <v>0</v>
      </c>
      <c r="AX74" s="6">
        <f t="shared" si="40"/>
        <v>16.700000000000003</v>
      </c>
      <c r="AY74" s="7">
        <f t="shared" si="41"/>
        <v>25</v>
      </c>
      <c r="AZ74" s="7">
        <f t="shared" si="42"/>
        <v>14</v>
      </c>
      <c r="BA74" s="7">
        <f t="shared" si="43"/>
        <v>1.7857142857142858</v>
      </c>
      <c r="BB74" s="7">
        <f t="shared" si="44"/>
        <v>2</v>
      </c>
      <c r="BC74" s="7">
        <f t="shared" si="45"/>
        <v>1</v>
      </c>
      <c r="BD74" s="7">
        <f t="shared" si="46"/>
        <v>14</v>
      </c>
      <c r="BE74" s="7">
        <f t="shared" si="47"/>
        <v>6</v>
      </c>
      <c r="BF74" s="7">
        <f t="shared" si="48"/>
        <v>42</v>
      </c>
      <c r="BG74" s="7">
        <f t="shared" si="49"/>
        <v>0</v>
      </c>
      <c r="BH74">
        <f t="shared" si="50"/>
        <v>0</v>
      </c>
      <c r="BI74">
        <f t="shared" si="51"/>
        <v>0</v>
      </c>
      <c r="BJ74">
        <f t="shared" si="52"/>
        <v>0</v>
      </c>
      <c r="BK74">
        <f t="shared" si="28"/>
        <v>0</v>
      </c>
      <c r="BL74">
        <f t="shared" si="29"/>
        <v>0</v>
      </c>
      <c r="BM74">
        <f t="shared" si="53"/>
        <v>0</v>
      </c>
      <c r="BN74" t="str">
        <f t="shared" si="54"/>
        <v>Bust</v>
      </c>
      <c r="BO74">
        <f t="shared" si="55"/>
        <v>0</v>
      </c>
    </row>
    <row r="75" spans="1:67" x14ac:dyDescent="0.25">
      <c r="A75" t="s">
        <v>465</v>
      </c>
      <c r="B75" t="s">
        <v>76</v>
      </c>
      <c r="C75" t="str">
        <f>INDEX('Draft Master List'!E:F,MATCH(A75,'Draft Master List'!E:E,0),2)</f>
        <v>932007</v>
      </c>
      <c r="D75">
        <f>INDEX('Draft Master List'!A:F,MATCH(A75,'Draft Master List'!E:E,0),1)</f>
        <v>2007</v>
      </c>
      <c r="E75" s="6">
        <f>SUMIFS('Rushing Data 2006-2015'!K:K,'Rushing Data 2006-2015'!D:D,'RB Stats'!C75,'Rushing Data 2006-2015'!A:A,'RB Stats'!D75)</f>
        <v>85</v>
      </c>
      <c r="F75" s="6">
        <f>SUMIFS('Rushing Data 2006-2015'!K:K,'Rushing Data 2006-2015'!D:D,'RB Stats'!C75,'Rushing Data 2006-2015'!A:A,'RB Stats'!D75+1)</f>
        <v>69</v>
      </c>
      <c r="G75" s="6">
        <f>SUMIFS('Rushing Data 2006-2015'!K:K,'Rushing Data 2006-2015'!D:D,'RB Stats'!C75,'Rushing Data 2006-2015'!A:A,'RB Stats'!D75+2)</f>
        <v>120</v>
      </c>
      <c r="H75" s="6">
        <f>SUMIFS('Rushing Data 2006-2015'!K:K,'Rushing Data 2006-2015'!D:D,'RB Stats'!C75,'Rushing Data 2006-2015'!A:A,'RB Stats'!D75+3)</f>
        <v>8</v>
      </c>
      <c r="I75" s="6">
        <f>SUMIFS('Rushing Data 2006-2015'!K:K,'Rushing Data 2006-2015'!D:D,'RB Stats'!C75,'Rushing Data 2006-2015'!A:A,'RB Stats'!D75+4)</f>
        <v>0</v>
      </c>
      <c r="J75" s="6">
        <f>SUMIFS('Rushing Data 2006-2015'!J:J,'Rushing Data 2006-2015'!D:D,'RB Stats'!C75,'Rushing Data 2006-2015'!A:A,'RB Stats'!D75)</f>
        <v>31</v>
      </c>
      <c r="K75" s="6">
        <f>SUMIFS('Rushing Data 2006-2015'!J:J,'Rushing Data 2006-2015'!D:D,'RB Stats'!C75,'Rushing Data 2006-2015'!A:A,'RB Stats'!D75+1)</f>
        <v>15</v>
      </c>
      <c r="L75" s="6">
        <f>SUMIFS('Rushing Data 2006-2015'!J:J,'Rushing Data 2006-2015'!D:D,'RB Stats'!C75,'Rushing Data 2006-2015'!A:A,'RB Stats'!D75+2)</f>
        <v>22</v>
      </c>
      <c r="M75" s="6">
        <f>SUMIFS('Rushing Data 2006-2015'!J:J,'Rushing Data 2006-2015'!D:D,'RB Stats'!C75,'Rushing Data 2006-2015'!A:A,'RB Stats'!D75+3)</f>
        <v>4</v>
      </c>
      <c r="N75" s="6">
        <f>SUMIFS('Rushing Data 2006-2015'!J:J,'Rushing Data 2006-2015'!D:D,'RB Stats'!C75,'Rushing Data 2006-2015'!A:A,'RB Stats'!D75+4)</f>
        <v>0</v>
      </c>
      <c r="O75" s="7">
        <f t="shared" si="30"/>
        <v>2.7419354838709675</v>
      </c>
      <c r="P75" s="7">
        <f t="shared" si="31"/>
        <v>4.5999999999999996</v>
      </c>
      <c r="Q75" s="7">
        <f t="shared" si="32"/>
        <v>5.4545454545454541</v>
      </c>
      <c r="R75" s="7">
        <f t="shared" si="33"/>
        <v>2</v>
      </c>
      <c r="S75" s="7" t="str">
        <f t="shared" si="34"/>
        <v/>
      </c>
      <c r="T75" s="6">
        <f>SUMIFS('Rushing Data 2006-2015'!L:L,'Rushing Data 2006-2015'!D:D,'RB Stats'!C75,'Rushing Data 2006-2015'!A:A,'RB Stats'!D75)</f>
        <v>0</v>
      </c>
      <c r="U75" s="6">
        <f>SUMIFS('Rushing Data 2006-2015'!L:L,'Rushing Data 2006-2015'!D:D,'RB Stats'!C75,'Rushing Data 2006-2015'!A:A,'RB Stats'!D75+1)</f>
        <v>0</v>
      </c>
      <c r="V75" s="6">
        <f>SUMIFS('Rushing Data 2006-2015'!L:L,'Rushing Data 2006-2015'!D:D,'RB Stats'!C75,'Rushing Data 2006-2015'!A:A,'RB Stats'!D75+2)</f>
        <v>1</v>
      </c>
      <c r="W75" s="6">
        <f>SUMIFS('Rushing Data 2006-2015'!L:L,'Rushing Data 2006-2015'!D:D,'RB Stats'!C75,'Rushing Data 2006-2015'!A:A,'RB Stats'!D75+3)</f>
        <v>0</v>
      </c>
      <c r="X75" s="6">
        <f>SUMIFS('Rushing Data 2006-2015'!L:L,'Rushing Data 2006-2015'!D:D,'RB Stats'!C75,'Rushing Data 2006-2015'!A:A,'RB Stats'!D75+4)</f>
        <v>0</v>
      </c>
      <c r="Y75" s="6">
        <f>SUMIFS('Rushing Data 2006-2015'!AB:AB,'Rushing Data 2006-2015'!D:D,'RB Stats'!C75,'Rushing Data 2006-2015'!A:A,'RB Stats'!D75)</f>
        <v>1</v>
      </c>
      <c r="Z75" s="6">
        <f>SUMIFS('Rushing Data 2006-2015'!AB:AB,'Rushing Data 2006-2015'!D:D,'RB Stats'!C75,'Rushing Data 2006-2015'!A:A,'RB Stats'!D75+1)</f>
        <v>0</v>
      </c>
      <c r="AA75" s="6">
        <f>SUMIFS('Rushing Data 2006-2015'!AB:AB,'Rushing Data 2006-2015'!D:D,'RB Stats'!C75,'Rushing Data 2006-2015'!A:A,'RB Stats'!D75+2)</f>
        <v>0</v>
      </c>
      <c r="AB75" s="6">
        <f>SUMIFS('Rushing Data 2006-2015'!AB:AB,'Rushing Data 2006-2015'!D:D,'RB Stats'!C75,'Rushing Data 2006-2015'!A:A,'RB Stats'!D75+3)</f>
        <v>0</v>
      </c>
      <c r="AC75" s="6">
        <f>SUMIFS('Rushing Data 2006-2015'!AB:AB,'Rushing Data 2006-2015'!D:D,'RB Stats'!C75,'Rushing Data 2006-2015'!A:A,'RB Stats'!D75+4)</f>
        <v>0</v>
      </c>
      <c r="AD75" s="6">
        <f>SUMIFS('Rushing Data 2006-2015'!R:R,'Rushing Data 2006-2015'!D:D,'RB Stats'!C75,'Rushing Data 2006-2015'!A:A,'RB Stats'!D75)</f>
        <v>9</v>
      </c>
      <c r="AE75" s="6">
        <f>SUMIFS('Rushing Data 2006-2015'!R:R,'Rushing Data 2006-2015'!D:D,'RB Stats'!C75,'Rushing Data 2006-2015'!A:A,'RB Stats'!D75+1)</f>
        <v>0</v>
      </c>
      <c r="AF75" s="6">
        <f>SUMIFS('Rushing Data 2006-2015'!R:R,'Rushing Data 2006-2015'!D:D,'RB Stats'!C75,'Rushing Data 2006-2015'!A:A,'RB Stats'!D75+2)</f>
        <v>2</v>
      </c>
      <c r="AG75" s="6">
        <f>SUMIFS('Rushing Data 2006-2015'!R:R,'Rushing Data 2006-2015'!D:D,'RB Stats'!C75,'Rushing Data 2006-2015'!A:A,'RB Stats'!D75+3)</f>
        <v>0</v>
      </c>
      <c r="AH75" s="6">
        <f>SUMIFS('Rushing Data 2006-2015'!R:R,'Rushing Data 2006-2015'!D:D,'RB Stats'!C75,'Rushing Data 2006-2015'!A:A,'RB Stats'!D75+4)</f>
        <v>0</v>
      </c>
      <c r="AI75" s="6">
        <f>SUMIFS('Rushing Data 2006-2015'!S:S,'Rushing Data 2006-2015'!D:D,'RB Stats'!C75,'Rushing Data 2006-2015'!A:A,'RB Stats'!D75)</f>
        <v>117</v>
      </c>
      <c r="AJ75" s="6">
        <f>SUMIFS('Rushing Data 2006-2015'!S:S,'Rushing Data 2006-2015'!D:D,'RB Stats'!C75,'Rushing Data 2006-2015'!A:A,'RB Stats'!D75+1)</f>
        <v>0</v>
      </c>
      <c r="AK75" s="6">
        <f>SUMIFS('Rushing Data 2006-2015'!S:S,'Rushing Data 2006-2015'!D:D,'RB Stats'!C75,'Rushing Data 2006-2015'!A:A,'RB Stats'!D75+2)</f>
        <v>12</v>
      </c>
      <c r="AL75" s="6">
        <f>SUMIFS('Rushing Data 2006-2015'!S:S,'Rushing Data 2006-2015'!D:D,'RB Stats'!C75,'Rushing Data 2006-2015'!A:A,'RB Stats'!D75+3)</f>
        <v>0</v>
      </c>
      <c r="AM75" s="6">
        <f>SUMIFS('Rushing Data 2006-2015'!S:S,'Rushing Data 2006-2015'!D:D,'RB Stats'!C75,'Rushing Data 2006-2015'!A:A,'RB Stats'!D75+4)</f>
        <v>0</v>
      </c>
      <c r="AN75" s="6">
        <f>SUMIFS('Rushing Data 2006-2015'!U:U,'Rushing Data 2006-2015'!D:D,'RB Stats'!C75,'Rushing Data 2006-2015'!A:A,'RB Stats'!D75)</f>
        <v>0</v>
      </c>
      <c r="AO75" s="6">
        <f>SUMIFS('Rushing Data 2006-2015'!U:U,'Rushing Data 2006-2015'!D:D,'RB Stats'!C75,'Rushing Data 2006-2015'!A:A,'RB Stats'!D75+1)</f>
        <v>0</v>
      </c>
      <c r="AP75" s="6">
        <f>SUMIFS('Rushing Data 2006-2015'!U:U,'Rushing Data 2006-2015'!D:D,'RB Stats'!C75,'Rushing Data 2006-2015'!A:A,'RB Stats'!D75+2)</f>
        <v>0</v>
      </c>
      <c r="AQ75" s="6">
        <f>SUMIFS('Rushing Data 2006-2015'!U:U,'Rushing Data 2006-2015'!D:D,'RB Stats'!C75,'Rushing Data 2006-2015'!A:A,'RB Stats'!D96)</f>
        <v>0</v>
      </c>
      <c r="AR75" s="6">
        <f>SUMIFS('Rushing Data 2006-2015'!U:U,'Rushing Data 2006-2015'!D:D,'RB Stats'!C75,'Rushing Data 2006-2015'!A:A,'RB Stats'!D75+4)</f>
        <v>0</v>
      </c>
      <c r="AS75" s="6">
        <f t="shared" si="35"/>
        <v>18.2</v>
      </c>
      <c r="AT75" s="6">
        <f t="shared" si="36"/>
        <v>6.9</v>
      </c>
      <c r="AU75" s="6">
        <f t="shared" si="37"/>
        <v>19.2</v>
      </c>
      <c r="AV75" s="6">
        <f t="shared" si="38"/>
        <v>0.8</v>
      </c>
      <c r="AW75" s="6">
        <f t="shared" si="39"/>
        <v>0</v>
      </c>
      <c r="AX75" s="6">
        <f t="shared" si="40"/>
        <v>45.099999999999994</v>
      </c>
      <c r="AY75" s="7">
        <f t="shared" si="41"/>
        <v>282</v>
      </c>
      <c r="AZ75" s="7">
        <f t="shared" si="42"/>
        <v>72</v>
      </c>
      <c r="BA75" s="7">
        <f t="shared" si="43"/>
        <v>3.9166666666666665</v>
      </c>
      <c r="BB75" s="7">
        <f t="shared" si="44"/>
        <v>1</v>
      </c>
      <c r="BC75" s="7">
        <f t="shared" si="45"/>
        <v>1</v>
      </c>
      <c r="BD75" s="7">
        <f t="shared" si="46"/>
        <v>72</v>
      </c>
      <c r="BE75" s="7">
        <f t="shared" si="47"/>
        <v>11</v>
      </c>
      <c r="BF75" s="7">
        <f t="shared" si="48"/>
        <v>129</v>
      </c>
      <c r="BG75" s="7">
        <f t="shared" si="49"/>
        <v>0</v>
      </c>
      <c r="BH75">
        <f t="shared" si="50"/>
        <v>0</v>
      </c>
      <c r="BI75">
        <f t="shared" si="51"/>
        <v>0</v>
      </c>
      <c r="BJ75">
        <f t="shared" si="52"/>
        <v>0</v>
      </c>
      <c r="BK75">
        <f t="shared" si="28"/>
        <v>0</v>
      </c>
      <c r="BL75">
        <f t="shared" si="29"/>
        <v>0</v>
      </c>
      <c r="BM75">
        <f t="shared" si="53"/>
        <v>0</v>
      </c>
      <c r="BN75" t="str">
        <f t="shared" si="54"/>
        <v>Bust</v>
      </c>
      <c r="BO75">
        <f t="shared" si="55"/>
        <v>0</v>
      </c>
    </row>
    <row r="76" spans="1:67" x14ac:dyDescent="0.25">
      <c r="A76" t="s">
        <v>467</v>
      </c>
      <c r="B76" t="s">
        <v>76</v>
      </c>
      <c r="C76" t="str">
        <f>INDEX('Draft Master List'!E:F,MATCH(A76,'Draft Master List'!E:E,0),2)</f>
        <v>1002007</v>
      </c>
      <c r="D76">
        <f>INDEX('Draft Master List'!A:F,MATCH(A76,'Draft Master List'!E:E,0),1)</f>
        <v>2007</v>
      </c>
      <c r="E76" s="6">
        <f>SUMIFS('Rushing Data 2006-2015'!K:K,'Rushing Data 2006-2015'!D:D,'RB Stats'!C76,'Rushing Data 2006-2015'!A:A,'RB Stats'!D76)</f>
        <v>0</v>
      </c>
      <c r="F76" s="6">
        <f>SUMIFS('Rushing Data 2006-2015'!K:K,'Rushing Data 2006-2015'!D:D,'RB Stats'!C76,'Rushing Data 2006-2015'!A:A,'RB Stats'!D76+1)</f>
        <v>421</v>
      </c>
      <c r="G76" s="6">
        <f>SUMIFS('Rushing Data 2006-2015'!K:K,'Rushing Data 2006-2015'!D:D,'RB Stats'!C76,'Rushing Data 2006-2015'!A:A,'RB Stats'!D76+2)</f>
        <v>589</v>
      </c>
      <c r="H76" s="6">
        <f>SUMIFS('Rushing Data 2006-2015'!K:K,'Rushing Data 2006-2015'!D:D,'RB Stats'!C76,'Rushing Data 2006-2015'!A:A,'RB Stats'!D76+3)</f>
        <v>655</v>
      </c>
      <c r="I76" s="6">
        <f>SUMIFS('Rushing Data 2006-2015'!K:K,'Rushing Data 2006-2015'!D:D,'RB Stats'!C76,'Rushing Data 2006-2015'!A:A,'RB Stats'!D76+4)</f>
        <v>977</v>
      </c>
      <c r="J76" s="6">
        <f>SUMIFS('Rushing Data 2006-2015'!J:J,'Rushing Data 2006-2015'!D:D,'RB Stats'!C76,'Rushing Data 2006-2015'!A:A,'RB Stats'!D76)</f>
        <v>0</v>
      </c>
      <c r="K76" s="6">
        <f>SUMIFS('Rushing Data 2006-2015'!J:J,'Rushing Data 2006-2015'!D:D,'RB Stats'!C76,'Rushing Data 2006-2015'!A:A,'RB Stats'!D76+1)</f>
        <v>95</v>
      </c>
      <c r="L76" s="6">
        <f>SUMIFS('Rushing Data 2006-2015'!J:J,'Rushing Data 2006-2015'!D:D,'RB Stats'!C76,'Rushing Data 2006-2015'!A:A,'RB Stats'!D76+2)</f>
        <v>123</v>
      </c>
      <c r="M76" s="6">
        <f>SUMIFS('Rushing Data 2006-2015'!J:J,'Rushing Data 2006-2015'!D:D,'RB Stats'!C76,'Rushing Data 2006-2015'!A:A,'RB Stats'!D76+3)</f>
        <v>158</v>
      </c>
      <c r="N76" s="6">
        <f>SUMIFS('Rushing Data 2006-2015'!J:J,'Rushing Data 2006-2015'!D:D,'RB Stats'!C76,'Rushing Data 2006-2015'!A:A,'RB Stats'!D76+4)</f>
        <v>256</v>
      </c>
      <c r="O76" s="7" t="str">
        <f t="shared" si="30"/>
        <v/>
      </c>
      <c r="P76" s="7">
        <f t="shared" si="31"/>
        <v>4.4315789473684211</v>
      </c>
      <c r="Q76" s="7">
        <f t="shared" si="32"/>
        <v>4.7886178861788622</v>
      </c>
      <c r="R76" s="7">
        <f t="shared" si="33"/>
        <v>4.1455696202531644</v>
      </c>
      <c r="S76" s="7">
        <f t="shared" si="34"/>
        <v>3.81640625</v>
      </c>
      <c r="T76" s="6">
        <f>SUMIFS('Rushing Data 2006-2015'!L:L,'Rushing Data 2006-2015'!D:D,'RB Stats'!C76,'Rushing Data 2006-2015'!A:A,'RB Stats'!D76)</f>
        <v>0</v>
      </c>
      <c r="U76" s="6">
        <f>SUMIFS('Rushing Data 2006-2015'!L:L,'Rushing Data 2006-2015'!D:D,'RB Stats'!C76,'Rushing Data 2006-2015'!A:A,'RB Stats'!D76+1)</f>
        <v>3</v>
      </c>
      <c r="V76" s="6">
        <f>SUMIFS('Rushing Data 2006-2015'!L:L,'Rushing Data 2006-2015'!D:D,'RB Stats'!C76,'Rushing Data 2006-2015'!A:A,'RB Stats'!D76+2)</f>
        <v>3</v>
      </c>
      <c r="W76" s="6">
        <f>SUMIFS('Rushing Data 2006-2015'!L:L,'Rushing Data 2006-2015'!D:D,'RB Stats'!C76,'Rushing Data 2006-2015'!A:A,'RB Stats'!D76+3)</f>
        <v>8</v>
      </c>
      <c r="X76" s="6">
        <f>SUMIFS('Rushing Data 2006-2015'!L:L,'Rushing Data 2006-2015'!D:D,'RB Stats'!C76,'Rushing Data 2006-2015'!A:A,'RB Stats'!D76+4)</f>
        <v>7</v>
      </c>
      <c r="Y76" s="6">
        <f>SUMIFS('Rushing Data 2006-2015'!AB:AB,'Rushing Data 2006-2015'!D:D,'RB Stats'!C76,'Rushing Data 2006-2015'!A:A,'RB Stats'!D76)</f>
        <v>0</v>
      </c>
      <c r="Z76" s="6">
        <f>SUMIFS('Rushing Data 2006-2015'!AB:AB,'Rushing Data 2006-2015'!D:D,'RB Stats'!C76,'Rushing Data 2006-2015'!A:A,'RB Stats'!D76+1)</f>
        <v>1</v>
      </c>
      <c r="AA76" s="6">
        <f>SUMIFS('Rushing Data 2006-2015'!AB:AB,'Rushing Data 2006-2015'!D:D,'RB Stats'!C76,'Rushing Data 2006-2015'!A:A,'RB Stats'!D76+2)</f>
        <v>2</v>
      </c>
      <c r="AB76" s="6">
        <f>SUMIFS('Rushing Data 2006-2015'!AB:AB,'Rushing Data 2006-2015'!D:D,'RB Stats'!C76,'Rushing Data 2006-2015'!A:A,'RB Stats'!D76+3)</f>
        <v>0</v>
      </c>
      <c r="AC76" s="6">
        <f>SUMIFS('Rushing Data 2006-2015'!AB:AB,'Rushing Data 2006-2015'!D:D,'RB Stats'!C76,'Rushing Data 2006-2015'!A:A,'RB Stats'!D76+4)</f>
        <v>1</v>
      </c>
      <c r="AD76" s="6">
        <f>SUMIFS('Rushing Data 2006-2015'!R:R,'Rushing Data 2006-2015'!D:D,'RB Stats'!C76,'Rushing Data 2006-2015'!A:A,'RB Stats'!D76)</f>
        <v>0</v>
      </c>
      <c r="AE76" s="6">
        <f>SUMIFS('Rushing Data 2006-2015'!R:R,'Rushing Data 2006-2015'!D:D,'RB Stats'!C76,'Rushing Data 2006-2015'!A:A,'RB Stats'!D76+1)</f>
        <v>19</v>
      </c>
      <c r="AF76" s="6">
        <f>SUMIFS('Rushing Data 2006-2015'!R:R,'Rushing Data 2006-2015'!D:D,'RB Stats'!C76,'Rushing Data 2006-2015'!A:A,'RB Stats'!D76+2)</f>
        <v>17</v>
      </c>
      <c r="AG76" s="6">
        <f>SUMIFS('Rushing Data 2006-2015'!R:R,'Rushing Data 2006-2015'!D:D,'RB Stats'!C76,'Rushing Data 2006-2015'!A:A,'RB Stats'!D76+3)</f>
        <v>18</v>
      </c>
      <c r="AH76" s="6">
        <f>SUMIFS('Rushing Data 2006-2015'!R:R,'Rushing Data 2006-2015'!D:D,'RB Stats'!C76,'Rushing Data 2006-2015'!A:A,'RB Stats'!D76+4)</f>
        <v>37</v>
      </c>
      <c r="AI76" s="6">
        <f>SUMIFS('Rushing Data 2006-2015'!S:S,'Rushing Data 2006-2015'!D:D,'RB Stats'!C76,'Rushing Data 2006-2015'!A:A,'RB Stats'!D76)</f>
        <v>0</v>
      </c>
      <c r="AJ76" s="6">
        <f>SUMIFS('Rushing Data 2006-2015'!S:S,'Rushing Data 2006-2015'!D:D,'RB Stats'!C76,'Rushing Data 2006-2015'!A:A,'RB Stats'!D76+1)</f>
        <v>162</v>
      </c>
      <c r="AK76" s="6">
        <f>SUMIFS('Rushing Data 2006-2015'!S:S,'Rushing Data 2006-2015'!D:D,'RB Stats'!C76,'Rushing Data 2006-2015'!A:A,'RB Stats'!D76+2)</f>
        <v>105</v>
      </c>
      <c r="AL76" s="6">
        <f>SUMIFS('Rushing Data 2006-2015'!S:S,'Rushing Data 2006-2015'!D:D,'RB Stats'!C76,'Rushing Data 2006-2015'!A:A,'RB Stats'!D76+3)</f>
        <v>194</v>
      </c>
      <c r="AM76" s="6">
        <f>SUMIFS('Rushing Data 2006-2015'!S:S,'Rushing Data 2006-2015'!D:D,'RB Stats'!C76,'Rushing Data 2006-2015'!A:A,'RB Stats'!D76+4)</f>
        <v>418</v>
      </c>
      <c r="AN76" s="6">
        <f>SUMIFS('Rushing Data 2006-2015'!U:U,'Rushing Data 2006-2015'!D:D,'RB Stats'!C76,'Rushing Data 2006-2015'!A:A,'RB Stats'!D76)</f>
        <v>0</v>
      </c>
      <c r="AO76" s="6">
        <f>SUMIFS('Rushing Data 2006-2015'!U:U,'Rushing Data 2006-2015'!D:D,'RB Stats'!C76,'Rushing Data 2006-2015'!A:A,'RB Stats'!D76+1)</f>
        <v>0</v>
      </c>
      <c r="AP76" s="6">
        <f>SUMIFS('Rushing Data 2006-2015'!U:U,'Rushing Data 2006-2015'!D:D,'RB Stats'!C76,'Rushing Data 2006-2015'!A:A,'RB Stats'!D76+2)</f>
        <v>0</v>
      </c>
      <c r="AQ76" s="6">
        <f>SUMIFS('Rushing Data 2006-2015'!U:U,'Rushing Data 2006-2015'!D:D,'RB Stats'!C76,'Rushing Data 2006-2015'!A:A,'RB Stats'!D97)</f>
        <v>0</v>
      </c>
      <c r="AR76" s="6">
        <f>SUMIFS('Rushing Data 2006-2015'!U:U,'Rushing Data 2006-2015'!D:D,'RB Stats'!C76,'Rushing Data 2006-2015'!A:A,'RB Stats'!D76+4)</f>
        <v>1</v>
      </c>
      <c r="AS76" s="6">
        <f t="shared" si="35"/>
        <v>0</v>
      </c>
      <c r="AT76" s="6">
        <f t="shared" si="36"/>
        <v>74.3</v>
      </c>
      <c r="AU76" s="6">
        <f t="shared" si="37"/>
        <v>83.4</v>
      </c>
      <c r="AV76" s="6">
        <f t="shared" si="38"/>
        <v>132.9</v>
      </c>
      <c r="AW76" s="6">
        <f t="shared" si="39"/>
        <v>185.5</v>
      </c>
      <c r="AX76" s="6">
        <f t="shared" si="40"/>
        <v>476.1</v>
      </c>
      <c r="AY76" s="7">
        <f t="shared" si="41"/>
        <v>2642</v>
      </c>
      <c r="AZ76" s="7">
        <f t="shared" si="42"/>
        <v>632</v>
      </c>
      <c r="BA76" s="7">
        <f t="shared" si="43"/>
        <v>4.1803797468354427</v>
      </c>
      <c r="BB76" s="7">
        <f t="shared" si="44"/>
        <v>21</v>
      </c>
      <c r="BC76" s="7">
        <f t="shared" si="45"/>
        <v>4</v>
      </c>
      <c r="BD76" s="7">
        <f t="shared" si="46"/>
        <v>158</v>
      </c>
      <c r="BE76" s="7">
        <f t="shared" si="47"/>
        <v>91</v>
      </c>
      <c r="BF76" s="7">
        <f t="shared" si="48"/>
        <v>879</v>
      </c>
      <c r="BG76" s="7">
        <f t="shared" si="49"/>
        <v>1</v>
      </c>
      <c r="BH76">
        <f t="shared" si="50"/>
        <v>0</v>
      </c>
      <c r="BI76">
        <f t="shared" si="51"/>
        <v>0</v>
      </c>
      <c r="BJ76">
        <f t="shared" si="52"/>
        <v>0</v>
      </c>
      <c r="BK76">
        <f t="shared" si="28"/>
        <v>0</v>
      </c>
      <c r="BL76">
        <f t="shared" si="29"/>
        <v>1</v>
      </c>
      <c r="BM76">
        <f t="shared" si="53"/>
        <v>1</v>
      </c>
      <c r="BN76" t="str">
        <f t="shared" si="54"/>
        <v>Backup</v>
      </c>
      <c r="BO76">
        <f t="shared" si="55"/>
        <v>1</v>
      </c>
    </row>
    <row r="77" spans="1:67" x14ac:dyDescent="0.25">
      <c r="A77" t="s">
        <v>470</v>
      </c>
      <c r="B77" t="s">
        <v>76</v>
      </c>
      <c r="C77" t="str">
        <f>INDEX('Draft Master List'!E:F,MATCH(A77,'Draft Master List'!E:E,0),2)</f>
        <v>1072007</v>
      </c>
      <c r="D77">
        <f>INDEX('Draft Master List'!A:F,MATCH(A77,'Draft Master List'!E:E,0),1)</f>
        <v>2007</v>
      </c>
      <c r="E77" s="6">
        <f>SUMIFS('Rushing Data 2006-2015'!K:K,'Rushing Data 2006-2015'!D:D,'RB Stats'!C77,'Rushing Data 2006-2015'!A:A,'RB Stats'!D77)</f>
        <v>139</v>
      </c>
      <c r="F77" s="6">
        <f>SUMIFS('Rushing Data 2006-2015'!K:K,'Rushing Data 2006-2015'!D:D,'RB Stats'!C77,'Rushing Data 2006-2015'!A:A,'RB Stats'!D77+1)</f>
        <v>296</v>
      </c>
      <c r="G77" s="6">
        <f>SUMIFS('Rushing Data 2006-2015'!K:K,'Rushing Data 2006-2015'!D:D,'RB Stats'!C77,'Rushing Data 2006-2015'!A:A,'RB Stats'!D77+2)</f>
        <v>0</v>
      </c>
      <c r="H77" s="6">
        <f>SUMIFS('Rushing Data 2006-2015'!K:K,'Rushing Data 2006-2015'!D:D,'RB Stats'!C77,'Rushing Data 2006-2015'!A:A,'RB Stats'!D77+3)</f>
        <v>0</v>
      </c>
      <c r="I77" s="6">
        <f>SUMIFS('Rushing Data 2006-2015'!K:K,'Rushing Data 2006-2015'!D:D,'RB Stats'!C77,'Rushing Data 2006-2015'!A:A,'RB Stats'!D77+4)</f>
        <v>0</v>
      </c>
      <c r="J77" s="6">
        <f>SUMIFS('Rushing Data 2006-2015'!J:J,'Rushing Data 2006-2015'!D:D,'RB Stats'!C77,'Rushing Data 2006-2015'!A:A,'RB Stats'!D77)</f>
        <v>38</v>
      </c>
      <c r="K77" s="6">
        <f>SUMIFS('Rushing Data 2006-2015'!J:J,'Rushing Data 2006-2015'!D:D,'RB Stats'!C77,'Rushing Data 2006-2015'!A:A,'RB Stats'!D77+1)</f>
        <v>79</v>
      </c>
      <c r="L77" s="6">
        <f>SUMIFS('Rushing Data 2006-2015'!J:J,'Rushing Data 2006-2015'!D:D,'RB Stats'!C77,'Rushing Data 2006-2015'!A:A,'RB Stats'!D77+2)</f>
        <v>0</v>
      </c>
      <c r="M77" s="6">
        <f>SUMIFS('Rushing Data 2006-2015'!J:J,'Rushing Data 2006-2015'!D:D,'RB Stats'!C77,'Rushing Data 2006-2015'!A:A,'RB Stats'!D77+3)</f>
        <v>0</v>
      </c>
      <c r="N77" s="6">
        <f>SUMIFS('Rushing Data 2006-2015'!J:J,'Rushing Data 2006-2015'!D:D,'RB Stats'!C77,'Rushing Data 2006-2015'!A:A,'RB Stats'!D77+4)</f>
        <v>0</v>
      </c>
      <c r="O77" s="7">
        <f t="shared" si="30"/>
        <v>3.6578947368421053</v>
      </c>
      <c r="P77" s="7">
        <f t="shared" si="31"/>
        <v>3.7468354430379747</v>
      </c>
      <c r="Q77" s="7" t="str">
        <f t="shared" si="32"/>
        <v/>
      </c>
      <c r="R77" s="7" t="str">
        <f t="shared" si="33"/>
        <v/>
      </c>
      <c r="S77" s="7" t="str">
        <f t="shared" si="34"/>
        <v/>
      </c>
      <c r="T77" s="6">
        <f>SUMIFS('Rushing Data 2006-2015'!L:L,'Rushing Data 2006-2015'!D:D,'RB Stats'!C77,'Rushing Data 2006-2015'!A:A,'RB Stats'!D77)</f>
        <v>0</v>
      </c>
      <c r="U77" s="6">
        <f>SUMIFS('Rushing Data 2006-2015'!L:L,'Rushing Data 2006-2015'!D:D,'RB Stats'!C77,'Rushing Data 2006-2015'!A:A,'RB Stats'!D77+1)</f>
        <v>0</v>
      </c>
      <c r="V77" s="6">
        <f>SUMIFS('Rushing Data 2006-2015'!L:L,'Rushing Data 2006-2015'!D:D,'RB Stats'!C77,'Rushing Data 2006-2015'!A:A,'RB Stats'!D77+2)</f>
        <v>0</v>
      </c>
      <c r="W77" s="6">
        <f>SUMIFS('Rushing Data 2006-2015'!L:L,'Rushing Data 2006-2015'!D:D,'RB Stats'!C77,'Rushing Data 2006-2015'!A:A,'RB Stats'!D77+3)</f>
        <v>0</v>
      </c>
      <c r="X77" s="6">
        <f>SUMIFS('Rushing Data 2006-2015'!L:L,'Rushing Data 2006-2015'!D:D,'RB Stats'!C77,'Rushing Data 2006-2015'!A:A,'RB Stats'!D77+4)</f>
        <v>0</v>
      </c>
      <c r="Y77" s="6">
        <f>SUMIFS('Rushing Data 2006-2015'!AB:AB,'Rushing Data 2006-2015'!D:D,'RB Stats'!C77,'Rushing Data 2006-2015'!A:A,'RB Stats'!D77)</f>
        <v>0</v>
      </c>
      <c r="Z77" s="6">
        <f>SUMIFS('Rushing Data 2006-2015'!AB:AB,'Rushing Data 2006-2015'!D:D,'RB Stats'!C77,'Rushing Data 2006-2015'!A:A,'RB Stats'!D77+1)</f>
        <v>1</v>
      </c>
      <c r="AA77" s="6">
        <f>SUMIFS('Rushing Data 2006-2015'!AB:AB,'Rushing Data 2006-2015'!D:D,'RB Stats'!C77,'Rushing Data 2006-2015'!A:A,'RB Stats'!D77+2)</f>
        <v>0</v>
      </c>
      <c r="AB77" s="6">
        <f>SUMIFS('Rushing Data 2006-2015'!AB:AB,'Rushing Data 2006-2015'!D:D,'RB Stats'!C77,'Rushing Data 2006-2015'!A:A,'RB Stats'!D77+3)</f>
        <v>0</v>
      </c>
      <c r="AC77" s="6">
        <f>SUMIFS('Rushing Data 2006-2015'!AB:AB,'Rushing Data 2006-2015'!D:D,'RB Stats'!C77,'Rushing Data 2006-2015'!A:A,'RB Stats'!D77+4)</f>
        <v>0</v>
      </c>
      <c r="AD77" s="6">
        <f>SUMIFS('Rushing Data 2006-2015'!R:R,'Rushing Data 2006-2015'!D:D,'RB Stats'!C77,'Rushing Data 2006-2015'!A:A,'RB Stats'!D77)</f>
        <v>3</v>
      </c>
      <c r="AE77" s="6">
        <f>SUMIFS('Rushing Data 2006-2015'!R:R,'Rushing Data 2006-2015'!D:D,'RB Stats'!C77,'Rushing Data 2006-2015'!A:A,'RB Stats'!D77+1)</f>
        <v>18</v>
      </c>
      <c r="AF77" s="6">
        <f>SUMIFS('Rushing Data 2006-2015'!R:R,'Rushing Data 2006-2015'!D:D,'RB Stats'!C77,'Rushing Data 2006-2015'!A:A,'RB Stats'!D77+2)</f>
        <v>0</v>
      </c>
      <c r="AG77" s="6">
        <f>SUMIFS('Rushing Data 2006-2015'!R:R,'Rushing Data 2006-2015'!D:D,'RB Stats'!C77,'Rushing Data 2006-2015'!A:A,'RB Stats'!D77+3)</f>
        <v>0</v>
      </c>
      <c r="AH77" s="6">
        <f>SUMIFS('Rushing Data 2006-2015'!R:R,'Rushing Data 2006-2015'!D:D,'RB Stats'!C77,'Rushing Data 2006-2015'!A:A,'RB Stats'!D77+4)</f>
        <v>0</v>
      </c>
      <c r="AI77" s="6">
        <f>SUMIFS('Rushing Data 2006-2015'!S:S,'Rushing Data 2006-2015'!D:D,'RB Stats'!C77,'Rushing Data 2006-2015'!A:A,'RB Stats'!D77)</f>
        <v>15</v>
      </c>
      <c r="AJ77" s="6">
        <f>SUMIFS('Rushing Data 2006-2015'!S:S,'Rushing Data 2006-2015'!D:D,'RB Stats'!C77,'Rushing Data 2006-2015'!A:A,'RB Stats'!D77+1)</f>
        <v>132</v>
      </c>
      <c r="AK77" s="6">
        <f>SUMIFS('Rushing Data 2006-2015'!S:S,'Rushing Data 2006-2015'!D:D,'RB Stats'!C77,'Rushing Data 2006-2015'!A:A,'RB Stats'!D77+2)</f>
        <v>0</v>
      </c>
      <c r="AL77" s="6">
        <f>SUMIFS('Rushing Data 2006-2015'!S:S,'Rushing Data 2006-2015'!D:D,'RB Stats'!C77,'Rushing Data 2006-2015'!A:A,'RB Stats'!D77+3)</f>
        <v>0</v>
      </c>
      <c r="AM77" s="6">
        <f>SUMIFS('Rushing Data 2006-2015'!S:S,'Rushing Data 2006-2015'!D:D,'RB Stats'!C77,'Rushing Data 2006-2015'!A:A,'RB Stats'!D77+4)</f>
        <v>0</v>
      </c>
      <c r="AN77" s="6">
        <f>SUMIFS('Rushing Data 2006-2015'!U:U,'Rushing Data 2006-2015'!D:D,'RB Stats'!C77,'Rushing Data 2006-2015'!A:A,'RB Stats'!D77)</f>
        <v>0</v>
      </c>
      <c r="AO77" s="6">
        <f>SUMIFS('Rushing Data 2006-2015'!U:U,'Rushing Data 2006-2015'!D:D,'RB Stats'!C77,'Rushing Data 2006-2015'!A:A,'RB Stats'!D77+1)</f>
        <v>0</v>
      </c>
      <c r="AP77" s="6">
        <f>SUMIFS('Rushing Data 2006-2015'!U:U,'Rushing Data 2006-2015'!D:D,'RB Stats'!C77,'Rushing Data 2006-2015'!A:A,'RB Stats'!D77+2)</f>
        <v>0</v>
      </c>
      <c r="AQ77" s="6">
        <f>SUMIFS('Rushing Data 2006-2015'!U:U,'Rushing Data 2006-2015'!D:D,'RB Stats'!C77,'Rushing Data 2006-2015'!A:A,'RB Stats'!D98)</f>
        <v>0</v>
      </c>
      <c r="AR77" s="6">
        <f>SUMIFS('Rushing Data 2006-2015'!U:U,'Rushing Data 2006-2015'!D:D,'RB Stats'!C77,'Rushing Data 2006-2015'!A:A,'RB Stats'!D77+4)</f>
        <v>0</v>
      </c>
      <c r="AS77" s="6">
        <f t="shared" si="35"/>
        <v>15.4</v>
      </c>
      <c r="AT77" s="6">
        <f t="shared" si="36"/>
        <v>40.799999999999997</v>
      </c>
      <c r="AU77" s="6">
        <f t="shared" si="37"/>
        <v>0</v>
      </c>
      <c r="AV77" s="6">
        <f t="shared" si="38"/>
        <v>0</v>
      </c>
      <c r="AW77" s="6">
        <f t="shared" si="39"/>
        <v>0</v>
      </c>
      <c r="AX77" s="6">
        <f t="shared" si="40"/>
        <v>56.199999999999996</v>
      </c>
      <c r="AY77" s="7">
        <f t="shared" si="41"/>
        <v>435</v>
      </c>
      <c r="AZ77" s="7">
        <f t="shared" si="42"/>
        <v>117</v>
      </c>
      <c r="BA77" s="7">
        <f t="shared" si="43"/>
        <v>3.7179487179487181</v>
      </c>
      <c r="BB77" s="7">
        <f t="shared" si="44"/>
        <v>0</v>
      </c>
      <c r="BC77" s="7">
        <f t="shared" si="45"/>
        <v>1</v>
      </c>
      <c r="BD77" s="7">
        <f t="shared" si="46"/>
        <v>117</v>
      </c>
      <c r="BE77" s="7">
        <f t="shared" si="47"/>
        <v>21</v>
      </c>
      <c r="BF77" s="7">
        <f t="shared" si="48"/>
        <v>147</v>
      </c>
      <c r="BG77" s="7">
        <f t="shared" si="49"/>
        <v>0</v>
      </c>
      <c r="BH77">
        <f t="shared" si="50"/>
        <v>0</v>
      </c>
      <c r="BI77">
        <f t="shared" si="51"/>
        <v>0</v>
      </c>
      <c r="BJ77">
        <f t="shared" si="52"/>
        <v>0</v>
      </c>
      <c r="BK77">
        <f t="shared" si="28"/>
        <v>0</v>
      </c>
      <c r="BL77">
        <f t="shared" si="29"/>
        <v>0</v>
      </c>
      <c r="BM77">
        <f t="shared" si="53"/>
        <v>0</v>
      </c>
      <c r="BN77" t="str">
        <f t="shared" si="54"/>
        <v>Bust</v>
      </c>
      <c r="BO77">
        <f t="shared" si="55"/>
        <v>0</v>
      </c>
    </row>
    <row r="78" spans="1:67" x14ac:dyDescent="0.25">
      <c r="A78" t="s">
        <v>471</v>
      </c>
      <c r="B78" t="s">
        <v>76</v>
      </c>
      <c r="C78" t="str">
        <f>INDEX('Draft Master List'!E:F,MATCH(A78,'Draft Master List'!E:E,0),2)</f>
        <v>1112007</v>
      </c>
      <c r="D78">
        <f>INDEX('Draft Master List'!A:F,MATCH(A78,'Draft Master List'!E:E,0),1)</f>
        <v>2007</v>
      </c>
      <c r="E78" s="6">
        <f>SUMIFS('Rushing Data 2006-2015'!K:K,'Rushing Data 2006-2015'!D:D,'RB Stats'!C78,'Rushing Data 2006-2015'!A:A,'RB Stats'!D78)</f>
        <v>94</v>
      </c>
      <c r="F78" s="6">
        <f>SUMIFS('Rushing Data 2006-2015'!K:K,'Rushing Data 2006-2015'!D:D,'RB Stats'!C78,'Rushing Data 2006-2015'!A:A,'RB Stats'!D78+1)</f>
        <v>0</v>
      </c>
      <c r="G78" s="6">
        <f>SUMIFS('Rushing Data 2006-2015'!K:K,'Rushing Data 2006-2015'!D:D,'RB Stats'!C78,'Rushing Data 2006-2015'!A:A,'RB Stats'!D78+2)</f>
        <v>0</v>
      </c>
      <c r="H78" s="6">
        <f>SUMIFS('Rushing Data 2006-2015'!K:K,'Rushing Data 2006-2015'!D:D,'RB Stats'!C78,'Rushing Data 2006-2015'!A:A,'RB Stats'!D78+3)</f>
        <v>0</v>
      </c>
      <c r="I78" s="6">
        <f>SUMIFS('Rushing Data 2006-2015'!K:K,'Rushing Data 2006-2015'!D:D,'RB Stats'!C78,'Rushing Data 2006-2015'!A:A,'RB Stats'!D78+4)</f>
        <v>0</v>
      </c>
      <c r="J78" s="6">
        <f>SUMIFS('Rushing Data 2006-2015'!J:J,'Rushing Data 2006-2015'!D:D,'RB Stats'!C78,'Rushing Data 2006-2015'!A:A,'RB Stats'!D78)</f>
        <v>29</v>
      </c>
      <c r="K78" s="6">
        <f>SUMIFS('Rushing Data 2006-2015'!J:J,'Rushing Data 2006-2015'!D:D,'RB Stats'!C78,'Rushing Data 2006-2015'!A:A,'RB Stats'!D78+1)</f>
        <v>0</v>
      </c>
      <c r="L78" s="6">
        <f>SUMIFS('Rushing Data 2006-2015'!J:J,'Rushing Data 2006-2015'!D:D,'RB Stats'!C78,'Rushing Data 2006-2015'!A:A,'RB Stats'!D78+2)</f>
        <v>0</v>
      </c>
      <c r="M78" s="6">
        <f>SUMIFS('Rushing Data 2006-2015'!J:J,'Rushing Data 2006-2015'!D:D,'RB Stats'!C78,'Rushing Data 2006-2015'!A:A,'RB Stats'!D78+3)</f>
        <v>0</v>
      </c>
      <c r="N78" s="6">
        <f>SUMIFS('Rushing Data 2006-2015'!J:J,'Rushing Data 2006-2015'!D:D,'RB Stats'!C78,'Rushing Data 2006-2015'!A:A,'RB Stats'!D78+4)</f>
        <v>0</v>
      </c>
      <c r="O78" s="7">
        <f t="shared" si="30"/>
        <v>3.2413793103448274</v>
      </c>
      <c r="P78" s="7" t="str">
        <f t="shared" si="31"/>
        <v/>
      </c>
      <c r="Q78" s="7" t="str">
        <f t="shared" si="32"/>
        <v/>
      </c>
      <c r="R78" s="7" t="str">
        <f t="shared" si="33"/>
        <v/>
      </c>
      <c r="S78" s="7" t="str">
        <f t="shared" si="34"/>
        <v/>
      </c>
      <c r="T78" s="6">
        <f>SUMIFS('Rushing Data 2006-2015'!L:L,'Rushing Data 2006-2015'!D:D,'RB Stats'!C78,'Rushing Data 2006-2015'!A:A,'RB Stats'!D78)</f>
        <v>0</v>
      </c>
      <c r="U78" s="6">
        <f>SUMIFS('Rushing Data 2006-2015'!L:L,'Rushing Data 2006-2015'!D:D,'RB Stats'!C78,'Rushing Data 2006-2015'!A:A,'RB Stats'!D78+1)</f>
        <v>0</v>
      </c>
      <c r="V78" s="6">
        <f>SUMIFS('Rushing Data 2006-2015'!L:L,'Rushing Data 2006-2015'!D:D,'RB Stats'!C78,'Rushing Data 2006-2015'!A:A,'RB Stats'!D78+2)</f>
        <v>0</v>
      </c>
      <c r="W78" s="6">
        <f>SUMIFS('Rushing Data 2006-2015'!L:L,'Rushing Data 2006-2015'!D:D,'RB Stats'!C78,'Rushing Data 2006-2015'!A:A,'RB Stats'!D78+3)</f>
        <v>0</v>
      </c>
      <c r="X78" s="6">
        <f>SUMIFS('Rushing Data 2006-2015'!L:L,'Rushing Data 2006-2015'!D:D,'RB Stats'!C78,'Rushing Data 2006-2015'!A:A,'RB Stats'!D78+4)</f>
        <v>0</v>
      </c>
      <c r="Y78" s="6">
        <f>SUMIFS('Rushing Data 2006-2015'!AB:AB,'Rushing Data 2006-2015'!D:D,'RB Stats'!C78,'Rushing Data 2006-2015'!A:A,'RB Stats'!D78)</f>
        <v>1</v>
      </c>
      <c r="Z78" s="6">
        <f>SUMIFS('Rushing Data 2006-2015'!AB:AB,'Rushing Data 2006-2015'!D:D,'RB Stats'!C78,'Rushing Data 2006-2015'!A:A,'RB Stats'!D78+1)</f>
        <v>0</v>
      </c>
      <c r="AA78" s="6">
        <f>SUMIFS('Rushing Data 2006-2015'!AB:AB,'Rushing Data 2006-2015'!D:D,'RB Stats'!C78,'Rushing Data 2006-2015'!A:A,'RB Stats'!D78+2)</f>
        <v>0</v>
      </c>
      <c r="AB78" s="6">
        <f>SUMIFS('Rushing Data 2006-2015'!AB:AB,'Rushing Data 2006-2015'!D:D,'RB Stats'!C78,'Rushing Data 2006-2015'!A:A,'RB Stats'!D78+3)</f>
        <v>0</v>
      </c>
      <c r="AC78" s="6">
        <f>SUMIFS('Rushing Data 2006-2015'!AB:AB,'Rushing Data 2006-2015'!D:D,'RB Stats'!C78,'Rushing Data 2006-2015'!A:A,'RB Stats'!D78+4)</f>
        <v>0</v>
      </c>
      <c r="AD78" s="6">
        <f>SUMIFS('Rushing Data 2006-2015'!R:R,'Rushing Data 2006-2015'!D:D,'RB Stats'!C78,'Rushing Data 2006-2015'!A:A,'RB Stats'!D78)</f>
        <v>3</v>
      </c>
      <c r="AE78" s="6">
        <f>SUMIFS('Rushing Data 2006-2015'!R:R,'Rushing Data 2006-2015'!D:D,'RB Stats'!C78,'Rushing Data 2006-2015'!A:A,'RB Stats'!D78+1)</f>
        <v>0</v>
      </c>
      <c r="AF78" s="6">
        <f>SUMIFS('Rushing Data 2006-2015'!R:R,'Rushing Data 2006-2015'!D:D,'RB Stats'!C78,'Rushing Data 2006-2015'!A:A,'RB Stats'!D78+2)</f>
        <v>0</v>
      </c>
      <c r="AG78" s="6">
        <f>SUMIFS('Rushing Data 2006-2015'!R:R,'Rushing Data 2006-2015'!D:D,'RB Stats'!C78,'Rushing Data 2006-2015'!A:A,'RB Stats'!D78+3)</f>
        <v>0</v>
      </c>
      <c r="AH78" s="6">
        <f>SUMIFS('Rushing Data 2006-2015'!R:R,'Rushing Data 2006-2015'!D:D,'RB Stats'!C78,'Rushing Data 2006-2015'!A:A,'RB Stats'!D78+4)</f>
        <v>0</v>
      </c>
      <c r="AI78" s="6">
        <f>SUMIFS('Rushing Data 2006-2015'!S:S,'Rushing Data 2006-2015'!D:D,'RB Stats'!C78,'Rushing Data 2006-2015'!A:A,'RB Stats'!D78)</f>
        <v>17</v>
      </c>
      <c r="AJ78" s="6">
        <f>SUMIFS('Rushing Data 2006-2015'!S:S,'Rushing Data 2006-2015'!D:D,'RB Stats'!C78,'Rushing Data 2006-2015'!A:A,'RB Stats'!D78+1)</f>
        <v>0</v>
      </c>
      <c r="AK78" s="6">
        <f>SUMIFS('Rushing Data 2006-2015'!S:S,'Rushing Data 2006-2015'!D:D,'RB Stats'!C78,'Rushing Data 2006-2015'!A:A,'RB Stats'!D78+2)</f>
        <v>0</v>
      </c>
      <c r="AL78" s="6">
        <f>SUMIFS('Rushing Data 2006-2015'!S:S,'Rushing Data 2006-2015'!D:D,'RB Stats'!C78,'Rushing Data 2006-2015'!A:A,'RB Stats'!D78+3)</f>
        <v>0</v>
      </c>
      <c r="AM78" s="6">
        <f>SUMIFS('Rushing Data 2006-2015'!S:S,'Rushing Data 2006-2015'!D:D,'RB Stats'!C78,'Rushing Data 2006-2015'!A:A,'RB Stats'!D78+4)</f>
        <v>0</v>
      </c>
      <c r="AN78" s="6">
        <f>SUMIFS('Rushing Data 2006-2015'!U:U,'Rushing Data 2006-2015'!D:D,'RB Stats'!C78,'Rushing Data 2006-2015'!A:A,'RB Stats'!D78)</f>
        <v>0</v>
      </c>
      <c r="AO78" s="6">
        <f>SUMIFS('Rushing Data 2006-2015'!U:U,'Rushing Data 2006-2015'!D:D,'RB Stats'!C78,'Rushing Data 2006-2015'!A:A,'RB Stats'!D78+1)</f>
        <v>0</v>
      </c>
      <c r="AP78" s="6">
        <f>SUMIFS('Rushing Data 2006-2015'!U:U,'Rushing Data 2006-2015'!D:D,'RB Stats'!C78,'Rushing Data 2006-2015'!A:A,'RB Stats'!D78+2)</f>
        <v>0</v>
      </c>
      <c r="AQ78" s="6">
        <f>SUMIFS('Rushing Data 2006-2015'!U:U,'Rushing Data 2006-2015'!D:D,'RB Stats'!C78,'Rushing Data 2006-2015'!A:A,'RB Stats'!D99)</f>
        <v>0</v>
      </c>
      <c r="AR78" s="6">
        <f>SUMIFS('Rushing Data 2006-2015'!U:U,'Rushing Data 2006-2015'!D:D,'RB Stats'!C78,'Rushing Data 2006-2015'!A:A,'RB Stats'!D78+4)</f>
        <v>0</v>
      </c>
      <c r="AS78" s="6">
        <f t="shared" si="35"/>
        <v>9.1</v>
      </c>
      <c r="AT78" s="6">
        <f t="shared" si="36"/>
        <v>0</v>
      </c>
      <c r="AU78" s="6">
        <f t="shared" si="37"/>
        <v>0</v>
      </c>
      <c r="AV78" s="6">
        <f t="shared" si="38"/>
        <v>0</v>
      </c>
      <c r="AW78" s="6">
        <f t="shared" si="39"/>
        <v>0</v>
      </c>
      <c r="AX78" s="6">
        <f t="shared" si="40"/>
        <v>9.1</v>
      </c>
      <c r="AY78" s="7">
        <f t="shared" si="41"/>
        <v>94</v>
      </c>
      <c r="AZ78" s="7">
        <f t="shared" si="42"/>
        <v>29</v>
      </c>
      <c r="BA78" s="7">
        <f t="shared" si="43"/>
        <v>3.2413793103448274</v>
      </c>
      <c r="BB78" s="7">
        <f t="shared" si="44"/>
        <v>0</v>
      </c>
      <c r="BC78" s="7">
        <f t="shared" si="45"/>
        <v>1</v>
      </c>
      <c r="BD78" s="7">
        <f t="shared" si="46"/>
        <v>29</v>
      </c>
      <c r="BE78" s="7">
        <f t="shared" si="47"/>
        <v>3</v>
      </c>
      <c r="BF78" s="7">
        <f t="shared" si="48"/>
        <v>17</v>
      </c>
      <c r="BG78" s="7">
        <f t="shared" si="49"/>
        <v>0</v>
      </c>
      <c r="BH78">
        <f t="shared" si="50"/>
        <v>0</v>
      </c>
      <c r="BI78">
        <f t="shared" si="51"/>
        <v>0</v>
      </c>
      <c r="BJ78">
        <f t="shared" si="52"/>
        <v>0</v>
      </c>
      <c r="BK78">
        <f t="shared" si="28"/>
        <v>0</v>
      </c>
      <c r="BL78">
        <f t="shared" si="29"/>
        <v>0</v>
      </c>
      <c r="BM78">
        <f t="shared" si="53"/>
        <v>0</v>
      </c>
      <c r="BN78" t="str">
        <f t="shared" si="54"/>
        <v>Bust</v>
      </c>
      <c r="BO78">
        <f t="shared" si="55"/>
        <v>0</v>
      </c>
    </row>
    <row r="79" spans="1:67" x14ac:dyDescent="0.25">
      <c r="A79" t="s">
        <v>474</v>
      </c>
      <c r="B79" t="s">
        <v>76</v>
      </c>
      <c r="C79" t="str">
        <f>INDEX('Draft Master List'!E:F,MATCH(A79,'Draft Master List'!E:E,0),2)</f>
        <v>1372007</v>
      </c>
      <c r="D79">
        <f>INDEX('Draft Master List'!A:F,MATCH(A79,'Draft Master List'!E:E,0),1)</f>
        <v>2007</v>
      </c>
      <c r="E79" s="6">
        <f>SUMIFS('Rushing Data 2006-2015'!K:K,'Rushing Data 2006-2015'!D:D,'RB Stats'!C79,'Rushing Data 2006-2015'!A:A,'RB Stats'!D79)</f>
        <v>18</v>
      </c>
      <c r="F79" s="6">
        <f>SUMIFS('Rushing Data 2006-2015'!K:K,'Rushing Data 2006-2015'!D:D,'RB Stats'!C79,'Rushing Data 2006-2015'!A:A,'RB Stats'!D79+1)</f>
        <v>902</v>
      </c>
      <c r="G79" s="6">
        <f>SUMIFS('Rushing Data 2006-2015'!K:K,'Rushing Data 2006-2015'!D:D,'RB Stats'!C79,'Rushing Data 2006-2015'!A:A,'RB Stats'!D79+2)</f>
        <v>180</v>
      </c>
      <c r="H79" s="6">
        <f>SUMIFS('Rushing Data 2006-2015'!K:K,'Rushing Data 2006-2015'!D:D,'RB Stats'!C79,'Rushing Data 2006-2015'!A:A,'RB Stats'!D79+3)</f>
        <v>85</v>
      </c>
      <c r="I79" s="6">
        <f>SUMIFS('Rushing Data 2006-2015'!K:K,'Rushing Data 2006-2015'!D:D,'RB Stats'!C79,'Rushing Data 2006-2015'!A:A,'RB Stats'!D79+4)</f>
        <v>51</v>
      </c>
      <c r="J79" s="6">
        <f>SUMIFS('Rushing Data 2006-2015'!J:J,'Rushing Data 2006-2015'!D:D,'RB Stats'!C79,'Rushing Data 2006-2015'!A:A,'RB Stats'!D79)</f>
        <v>8</v>
      </c>
      <c r="K79" s="6">
        <f>SUMIFS('Rushing Data 2006-2015'!J:J,'Rushing Data 2006-2015'!D:D,'RB Stats'!C79,'Rushing Data 2006-2015'!A:A,'RB Stats'!D79+1)</f>
        <v>232</v>
      </c>
      <c r="L79" s="6">
        <f>SUMIFS('Rushing Data 2006-2015'!J:J,'Rushing Data 2006-2015'!D:D,'RB Stats'!C79,'Rushing Data 2006-2015'!A:A,'RB Stats'!D79+2)</f>
        <v>46</v>
      </c>
      <c r="M79" s="6">
        <f>SUMIFS('Rushing Data 2006-2015'!J:J,'Rushing Data 2006-2015'!D:D,'RB Stats'!C79,'Rushing Data 2006-2015'!A:A,'RB Stats'!D79+3)</f>
        <v>28</v>
      </c>
      <c r="N79" s="6">
        <f>SUMIFS('Rushing Data 2006-2015'!J:J,'Rushing Data 2006-2015'!D:D,'RB Stats'!C79,'Rushing Data 2006-2015'!A:A,'RB Stats'!D79+4)</f>
        <v>15</v>
      </c>
      <c r="O79" s="7">
        <f t="shared" si="30"/>
        <v>2.25</v>
      </c>
      <c r="P79" s="7">
        <f t="shared" si="31"/>
        <v>3.8879310344827585</v>
      </c>
      <c r="Q79" s="7">
        <f t="shared" si="32"/>
        <v>3.9130434782608696</v>
      </c>
      <c r="R79" s="7">
        <f t="shared" si="33"/>
        <v>3.0357142857142856</v>
      </c>
      <c r="S79" s="7">
        <f t="shared" si="34"/>
        <v>3.4</v>
      </c>
      <c r="T79" s="6">
        <f>SUMIFS('Rushing Data 2006-2015'!L:L,'Rushing Data 2006-2015'!D:D,'RB Stats'!C79,'Rushing Data 2006-2015'!A:A,'RB Stats'!D79)</f>
        <v>0</v>
      </c>
      <c r="U79" s="6">
        <f>SUMIFS('Rushing Data 2006-2015'!L:L,'Rushing Data 2006-2015'!D:D,'RB Stats'!C79,'Rushing Data 2006-2015'!A:A,'RB Stats'!D79+1)</f>
        <v>10</v>
      </c>
      <c r="V79" s="6">
        <f>SUMIFS('Rushing Data 2006-2015'!L:L,'Rushing Data 2006-2015'!D:D,'RB Stats'!C79,'Rushing Data 2006-2015'!A:A,'RB Stats'!D79+2)</f>
        <v>2</v>
      </c>
      <c r="W79" s="6">
        <f>SUMIFS('Rushing Data 2006-2015'!L:L,'Rushing Data 2006-2015'!D:D,'RB Stats'!C79,'Rushing Data 2006-2015'!A:A,'RB Stats'!D79+3)</f>
        <v>0</v>
      </c>
      <c r="X79" s="6">
        <f>SUMIFS('Rushing Data 2006-2015'!L:L,'Rushing Data 2006-2015'!D:D,'RB Stats'!C79,'Rushing Data 2006-2015'!A:A,'RB Stats'!D79+4)</f>
        <v>1</v>
      </c>
      <c r="Y79" s="6">
        <f>SUMIFS('Rushing Data 2006-2015'!AB:AB,'Rushing Data 2006-2015'!D:D,'RB Stats'!C79,'Rushing Data 2006-2015'!A:A,'RB Stats'!D79)</f>
        <v>1</v>
      </c>
      <c r="Z79" s="6">
        <f>SUMIFS('Rushing Data 2006-2015'!AB:AB,'Rushing Data 2006-2015'!D:D,'RB Stats'!C79,'Rushing Data 2006-2015'!A:A,'RB Stats'!D79+1)</f>
        <v>4</v>
      </c>
      <c r="AA79" s="6">
        <f>SUMIFS('Rushing Data 2006-2015'!AB:AB,'Rushing Data 2006-2015'!D:D,'RB Stats'!C79,'Rushing Data 2006-2015'!A:A,'RB Stats'!D79+2)</f>
        <v>0</v>
      </c>
      <c r="AB79" s="6">
        <f>SUMIFS('Rushing Data 2006-2015'!AB:AB,'Rushing Data 2006-2015'!D:D,'RB Stats'!C79,'Rushing Data 2006-2015'!A:A,'RB Stats'!D79+3)</f>
        <v>0</v>
      </c>
      <c r="AC79" s="6">
        <f>SUMIFS('Rushing Data 2006-2015'!AB:AB,'Rushing Data 2006-2015'!D:D,'RB Stats'!C79,'Rushing Data 2006-2015'!A:A,'RB Stats'!D79+4)</f>
        <v>0</v>
      </c>
      <c r="AD79" s="6">
        <f>SUMIFS('Rushing Data 2006-2015'!R:R,'Rushing Data 2006-2015'!D:D,'RB Stats'!C79,'Rushing Data 2006-2015'!A:A,'RB Stats'!D79)</f>
        <v>9</v>
      </c>
      <c r="AE79" s="6">
        <f>SUMIFS('Rushing Data 2006-2015'!R:R,'Rushing Data 2006-2015'!D:D,'RB Stats'!C79,'Rushing Data 2006-2015'!A:A,'RB Stats'!D79+1)</f>
        <v>19</v>
      </c>
      <c r="AF79" s="6">
        <f>SUMIFS('Rushing Data 2006-2015'!R:R,'Rushing Data 2006-2015'!D:D,'RB Stats'!C79,'Rushing Data 2006-2015'!A:A,'RB Stats'!D79+2)</f>
        <v>21</v>
      </c>
      <c r="AG79" s="6">
        <f>SUMIFS('Rushing Data 2006-2015'!R:R,'Rushing Data 2006-2015'!D:D,'RB Stats'!C79,'Rushing Data 2006-2015'!A:A,'RB Stats'!D79+3)</f>
        <v>21</v>
      </c>
      <c r="AH79" s="6">
        <f>SUMIFS('Rushing Data 2006-2015'!R:R,'Rushing Data 2006-2015'!D:D,'RB Stats'!C79,'Rushing Data 2006-2015'!A:A,'RB Stats'!D79+4)</f>
        <v>14</v>
      </c>
      <c r="AI79" s="6">
        <f>SUMIFS('Rushing Data 2006-2015'!S:S,'Rushing Data 2006-2015'!D:D,'RB Stats'!C79,'Rushing Data 2006-2015'!A:A,'RB Stats'!D79)</f>
        <v>55</v>
      </c>
      <c r="AJ79" s="6">
        <f>SUMIFS('Rushing Data 2006-2015'!S:S,'Rushing Data 2006-2015'!D:D,'RB Stats'!C79,'Rushing Data 2006-2015'!A:A,'RB Stats'!D79+1)</f>
        <v>123</v>
      </c>
      <c r="AK79" s="6">
        <f>SUMIFS('Rushing Data 2006-2015'!S:S,'Rushing Data 2006-2015'!D:D,'RB Stats'!C79,'Rushing Data 2006-2015'!A:A,'RB Stats'!D79+2)</f>
        <v>141</v>
      </c>
      <c r="AL79" s="6">
        <f>SUMIFS('Rushing Data 2006-2015'!S:S,'Rushing Data 2006-2015'!D:D,'RB Stats'!C79,'Rushing Data 2006-2015'!A:A,'RB Stats'!D79+3)</f>
        <v>134</v>
      </c>
      <c r="AM79" s="6">
        <f>SUMIFS('Rushing Data 2006-2015'!S:S,'Rushing Data 2006-2015'!D:D,'RB Stats'!C79,'Rushing Data 2006-2015'!A:A,'RB Stats'!D79+4)</f>
        <v>82</v>
      </c>
      <c r="AN79" s="6">
        <f>SUMIFS('Rushing Data 2006-2015'!U:U,'Rushing Data 2006-2015'!D:D,'RB Stats'!C79,'Rushing Data 2006-2015'!A:A,'RB Stats'!D79)</f>
        <v>1</v>
      </c>
      <c r="AO79" s="6">
        <f>SUMIFS('Rushing Data 2006-2015'!U:U,'Rushing Data 2006-2015'!D:D,'RB Stats'!C79,'Rushing Data 2006-2015'!A:A,'RB Stats'!D79+1)</f>
        <v>1</v>
      </c>
      <c r="AP79" s="6">
        <f>SUMIFS('Rushing Data 2006-2015'!U:U,'Rushing Data 2006-2015'!D:D,'RB Stats'!C79,'Rushing Data 2006-2015'!A:A,'RB Stats'!D79+2)</f>
        <v>0</v>
      </c>
      <c r="AQ79" s="6">
        <f>SUMIFS('Rushing Data 2006-2015'!U:U,'Rushing Data 2006-2015'!D:D,'RB Stats'!C79,'Rushing Data 2006-2015'!A:A,'RB Stats'!D100)</f>
        <v>0</v>
      </c>
      <c r="AR79" s="6">
        <f>SUMIFS('Rushing Data 2006-2015'!U:U,'Rushing Data 2006-2015'!D:D,'RB Stats'!C79,'Rushing Data 2006-2015'!A:A,'RB Stats'!D79+4)</f>
        <v>1</v>
      </c>
      <c r="AS79" s="6">
        <f t="shared" si="35"/>
        <v>11.3</v>
      </c>
      <c r="AT79" s="6">
        <f t="shared" si="36"/>
        <v>160.5</v>
      </c>
      <c r="AU79" s="6">
        <f t="shared" si="37"/>
        <v>44.1</v>
      </c>
      <c r="AV79" s="6">
        <f t="shared" si="38"/>
        <v>21.9</v>
      </c>
      <c r="AW79" s="6">
        <f t="shared" si="39"/>
        <v>25.3</v>
      </c>
      <c r="AX79" s="6">
        <f t="shared" si="40"/>
        <v>263.10000000000002</v>
      </c>
      <c r="AY79" s="7">
        <f t="shared" si="41"/>
        <v>1236</v>
      </c>
      <c r="AZ79" s="7">
        <f t="shared" si="42"/>
        <v>329</v>
      </c>
      <c r="BA79" s="7">
        <f t="shared" si="43"/>
        <v>3.756838905775076</v>
      </c>
      <c r="BB79" s="7">
        <f t="shared" si="44"/>
        <v>13</v>
      </c>
      <c r="BC79" s="7">
        <f t="shared" si="45"/>
        <v>5</v>
      </c>
      <c r="BD79" s="7">
        <f t="shared" si="46"/>
        <v>65.8</v>
      </c>
      <c r="BE79" s="7">
        <f t="shared" si="47"/>
        <v>84</v>
      </c>
      <c r="BF79" s="7">
        <f t="shared" si="48"/>
        <v>535</v>
      </c>
      <c r="BG79" s="7">
        <f t="shared" si="49"/>
        <v>3</v>
      </c>
      <c r="BH79">
        <f t="shared" si="50"/>
        <v>0</v>
      </c>
      <c r="BI79">
        <f t="shared" si="51"/>
        <v>0</v>
      </c>
      <c r="BJ79">
        <f t="shared" si="52"/>
        <v>0</v>
      </c>
      <c r="BK79">
        <f t="shared" si="28"/>
        <v>0</v>
      </c>
      <c r="BL79">
        <f t="shared" si="29"/>
        <v>0</v>
      </c>
      <c r="BM79">
        <f t="shared" si="53"/>
        <v>0</v>
      </c>
      <c r="BN79" t="str">
        <f t="shared" si="54"/>
        <v>Bust</v>
      </c>
      <c r="BO79">
        <f t="shared" si="55"/>
        <v>0</v>
      </c>
    </row>
    <row r="80" spans="1:67" x14ac:dyDescent="0.25">
      <c r="A80" t="s">
        <v>477</v>
      </c>
      <c r="B80" t="s">
        <v>76</v>
      </c>
      <c r="C80" t="str">
        <f>INDEX('Draft Master List'!E:F,MATCH(A80,'Draft Master List'!E:E,0),2)</f>
        <v>1482007</v>
      </c>
      <c r="D80">
        <f>INDEX('Draft Master List'!A:F,MATCH(A80,'Draft Master List'!E:E,0),1)</f>
        <v>2007</v>
      </c>
      <c r="E80" s="6">
        <f>SUMIFS('Rushing Data 2006-2015'!K:K,'Rushing Data 2006-2015'!D:D,'RB Stats'!C80,'Rushing Data 2006-2015'!A:A,'RB Stats'!D80)</f>
        <v>407</v>
      </c>
      <c r="F80" s="6">
        <f>SUMIFS('Rushing Data 2006-2015'!K:K,'Rushing Data 2006-2015'!D:D,'RB Stats'!C80,'Rushing Data 2006-2015'!A:A,'RB Stats'!D80+1)</f>
        <v>100</v>
      </c>
      <c r="G80" s="6">
        <f>SUMIFS('Rushing Data 2006-2015'!K:K,'Rushing Data 2006-2015'!D:D,'RB Stats'!C80,'Rushing Data 2006-2015'!A:A,'RB Stats'!D80+2)</f>
        <v>33</v>
      </c>
      <c r="H80" s="6">
        <f>SUMIFS('Rushing Data 2006-2015'!K:K,'Rushing Data 2006-2015'!D:D,'RB Stats'!C80,'Rushing Data 2006-2015'!A:A,'RB Stats'!D80+3)</f>
        <v>0</v>
      </c>
      <c r="I80" s="6">
        <f>SUMIFS('Rushing Data 2006-2015'!K:K,'Rushing Data 2006-2015'!D:D,'RB Stats'!C80,'Rushing Data 2006-2015'!A:A,'RB Stats'!D80+4)</f>
        <v>0</v>
      </c>
      <c r="J80" s="6">
        <f>SUMIFS('Rushing Data 2006-2015'!J:J,'Rushing Data 2006-2015'!D:D,'RB Stats'!C80,'Rushing Data 2006-2015'!A:A,'RB Stats'!D80)</f>
        <v>112</v>
      </c>
      <c r="K80" s="6">
        <f>SUMIFS('Rushing Data 2006-2015'!J:J,'Rushing Data 2006-2015'!D:D,'RB Stats'!C80,'Rushing Data 2006-2015'!A:A,'RB Stats'!D80+1)</f>
        <v>35</v>
      </c>
      <c r="L80" s="6">
        <f>SUMIFS('Rushing Data 2006-2015'!J:J,'Rushing Data 2006-2015'!D:D,'RB Stats'!C80,'Rushing Data 2006-2015'!A:A,'RB Stats'!D80+2)</f>
        <v>15</v>
      </c>
      <c r="M80" s="6">
        <f>SUMIFS('Rushing Data 2006-2015'!J:J,'Rushing Data 2006-2015'!D:D,'RB Stats'!C80,'Rushing Data 2006-2015'!A:A,'RB Stats'!D80+3)</f>
        <v>0</v>
      </c>
      <c r="N80" s="6">
        <f>SUMIFS('Rushing Data 2006-2015'!J:J,'Rushing Data 2006-2015'!D:D,'RB Stats'!C80,'Rushing Data 2006-2015'!A:A,'RB Stats'!D80+4)</f>
        <v>0</v>
      </c>
      <c r="O80" s="7">
        <f t="shared" si="30"/>
        <v>3.6339285714285716</v>
      </c>
      <c r="P80" s="7">
        <f t="shared" si="31"/>
        <v>2.8571428571428572</v>
      </c>
      <c r="Q80" s="7">
        <f t="shared" si="32"/>
        <v>2.2000000000000002</v>
      </c>
      <c r="R80" s="7" t="str">
        <f t="shared" si="33"/>
        <v/>
      </c>
      <c r="S80" s="7" t="str">
        <f t="shared" si="34"/>
        <v/>
      </c>
      <c r="T80" s="6">
        <f>SUMIFS('Rushing Data 2006-2015'!L:L,'Rushing Data 2006-2015'!D:D,'RB Stats'!C80,'Rushing Data 2006-2015'!A:A,'RB Stats'!D80)</f>
        <v>2</v>
      </c>
      <c r="U80" s="6">
        <f>SUMIFS('Rushing Data 2006-2015'!L:L,'Rushing Data 2006-2015'!D:D,'RB Stats'!C80,'Rushing Data 2006-2015'!A:A,'RB Stats'!D80+1)</f>
        <v>1</v>
      </c>
      <c r="V80" s="6">
        <f>SUMIFS('Rushing Data 2006-2015'!L:L,'Rushing Data 2006-2015'!D:D,'RB Stats'!C80,'Rushing Data 2006-2015'!A:A,'RB Stats'!D80+2)</f>
        <v>0</v>
      </c>
      <c r="W80" s="6">
        <f>SUMIFS('Rushing Data 2006-2015'!L:L,'Rushing Data 2006-2015'!D:D,'RB Stats'!C80,'Rushing Data 2006-2015'!A:A,'RB Stats'!D80+3)</f>
        <v>0</v>
      </c>
      <c r="X80" s="6">
        <f>SUMIFS('Rushing Data 2006-2015'!L:L,'Rushing Data 2006-2015'!D:D,'RB Stats'!C80,'Rushing Data 2006-2015'!A:A,'RB Stats'!D80+4)</f>
        <v>0</v>
      </c>
      <c r="Y80" s="6">
        <f>SUMIFS('Rushing Data 2006-2015'!AB:AB,'Rushing Data 2006-2015'!D:D,'RB Stats'!C80,'Rushing Data 2006-2015'!A:A,'RB Stats'!D80)</f>
        <v>0</v>
      </c>
      <c r="Z80" s="6">
        <f>SUMIFS('Rushing Data 2006-2015'!AB:AB,'Rushing Data 2006-2015'!D:D,'RB Stats'!C80,'Rushing Data 2006-2015'!A:A,'RB Stats'!D80+1)</f>
        <v>0</v>
      </c>
      <c r="AA80" s="6">
        <f>SUMIFS('Rushing Data 2006-2015'!AB:AB,'Rushing Data 2006-2015'!D:D,'RB Stats'!C80,'Rushing Data 2006-2015'!A:A,'RB Stats'!D80+2)</f>
        <v>0</v>
      </c>
      <c r="AB80" s="6">
        <f>SUMIFS('Rushing Data 2006-2015'!AB:AB,'Rushing Data 2006-2015'!D:D,'RB Stats'!C80,'Rushing Data 2006-2015'!A:A,'RB Stats'!D80+3)</f>
        <v>0</v>
      </c>
      <c r="AC80" s="6">
        <f>SUMIFS('Rushing Data 2006-2015'!AB:AB,'Rushing Data 2006-2015'!D:D,'RB Stats'!C80,'Rushing Data 2006-2015'!A:A,'RB Stats'!D80+4)</f>
        <v>0</v>
      </c>
      <c r="AD80" s="6">
        <f>SUMIFS('Rushing Data 2006-2015'!R:R,'Rushing Data 2006-2015'!D:D,'RB Stats'!C80,'Rushing Data 2006-2015'!A:A,'RB Stats'!D80)</f>
        <v>22</v>
      </c>
      <c r="AE80" s="6">
        <f>SUMIFS('Rushing Data 2006-2015'!R:R,'Rushing Data 2006-2015'!D:D,'RB Stats'!C80,'Rushing Data 2006-2015'!A:A,'RB Stats'!D80+1)</f>
        <v>10</v>
      </c>
      <c r="AF80" s="6">
        <f>SUMIFS('Rushing Data 2006-2015'!R:R,'Rushing Data 2006-2015'!D:D,'RB Stats'!C80,'Rushing Data 2006-2015'!A:A,'RB Stats'!D80+2)</f>
        <v>2</v>
      </c>
      <c r="AG80" s="6">
        <f>SUMIFS('Rushing Data 2006-2015'!R:R,'Rushing Data 2006-2015'!D:D,'RB Stats'!C80,'Rushing Data 2006-2015'!A:A,'RB Stats'!D80+3)</f>
        <v>0</v>
      </c>
      <c r="AH80" s="6">
        <f>SUMIFS('Rushing Data 2006-2015'!R:R,'Rushing Data 2006-2015'!D:D,'RB Stats'!C80,'Rushing Data 2006-2015'!A:A,'RB Stats'!D80+4)</f>
        <v>0</v>
      </c>
      <c r="AI80" s="6">
        <f>SUMIFS('Rushing Data 2006-2015'!S:S,'Rushing Data 2006-2015'!D:D,'RB Stats'!C80,'Rushing Data 2006-2015'!A:A,'RB Stats'!D80)</f>
        <v>148</v>
      </c>
      <c r="AJ80" s="6">
        <f>SUMIFS('Rushing Data 2006-2015'!S:S,'Rushing Data 2006-2015'!D:D,'RB Stats'!C80,'Rushing Data 2006-2015'!A:A,'RB Stats'!D80+1)</f>
        <v>52</v>
      </c>
      <c r="AK80" s="6">
        <f>SUMIFS('Rushing Data 2006-2015'!S:S,'Rushing Data 2006-2015'!D:D,'RB Stats'!C80,'Rushing Data 2006-2015'!A:A,'RB Stats'!D80+2)</f>
        <v>9</v>
      </c>
      <c r="AL80" s="6">
        <f>SUMIFS('Rushing Data 2006-2015'!S:S,'Rushing Data 2006-2015'!D:D,'RB Stats'!C80,'Rushing Data 2006-2015'!A:A,'RB Stats'!D80+3)</f>
        <v>0</v>
      </c>
      <c r="AM80" s="6">
        <f>SUMIFS('Rushing Data 2006-2015'!S:S,'Rushing Data 2006-2015'!D:D,'RB Stats'!C80,'Rushing Data 2006-2015'!A:A,'RB Stats'!D80+4)</f>
        <v>0</v>
      </c>
      <c r="AN80" s="6">
        <f>SUMIFS('Rushing Data 2006-2015'!U:U,'Rushing Data 2006-2015'!D:D,'RB Stats'!C80,'Rushing Data 2006-2015'!A:A,'RB Stats'!D80)</f>
        <v>0</v>
      </c>
      <c r="AO80" s="6">
        <f>SUMIFS('Rushing Data 2006-2015'!U:U,'Rushing Data 2006-2015'!D:D,'RB Stats'!C80,'Rushing Data 2006-2015'!A:A,'RB Stats'!D80+1)</f>
        <v>0</v>
      </c>
      <c r="AP80" s="6">
        <f>SUMIFS('Rushing Data 2006-2015'!U:U,'Rushing Data 2006-2015'!D:D,'RB Stats'!C80,'Rushing Data 2006-2015'!A:A,'RB Stats'!D80+2)</f>
        <v>0</v>
      </c>
      <c r="AQ80" s="6">
        <f>SUMIFS('Rushing Data 2006-2015'!U:U,'Rushing Data 2006-2015'!D:D,'RB Stats'!C80,'Rushing Data 2006-2015'!A:A,'RB Stats'!D101)</f>
        <v>0</v>
      </c>
      <c r="AR80" s="6">
        <f>SUMIFS('Rushing Data 2006-2015'!U:U,'Rushing Data 2006-2015'!D:D,'RB Stats'!C80,'Rushing Data 2006-2015'!A:A,'RB Stats'!D80+4)</f>
        <v>0</v>
      </c>
      <c r="AS80" s="6">
        <f t="shared" si="35"/>
        <v>67.5</v>
      </c>
      <c r="AT80" s="6">
        <f t="shared" si="36"/>
        <v>21.2</v>
      </c>
      <c r="AU80" s="6">
        <f t="shared" si="37"/>
        <v>4.2</v>
      </c>
      <c r="AV80" s="6">
        <f t="shared" si="38"/>
        <v>0</v>
      </c>
      <c r="AW80" s="6">
        <f t="shared" si="39"/>
        <v>0</v>
      </c>
      <c r="AX80" s="6">
        <f t="shared" si="40"/>
        <v>92.9</v>
      </c>
      <c r="AY80" s="7">
        <f t="shared" si="41"/>
        <v>540</v>
      </c>
      <c r="AZ80" s="7">
        <f t="shared" si="42"/>
        <v>162</v>
      </c>
      <c r="BA80" s="7">
        <f t="shared" si="43"/>
        <v>3.3333333333333335</v>
      </c>
      <c r="BB80" s="7">
        <f t="shared" si="44"/>
        <v>3</v>
      </c>
      <c r="BC80" s="7">
        <f t="shared" si="45"/>
        <v>0</v>
      </c>
      <c r="BD80" s="7" t="str">
        <f t="shared" si="46"/>
        <v/>
      </c>
      <c r="BE80" s="7">
        <f t="shared" si="47"/>
        <v>34</v>
      </c>
      <c r="BF80" s="7">
        <f t="shared" si="48"/>
        <v>209</v>
      </c>
      <c r="BG80" s="7">
        <f t="shared" si="49"/>
        <v>0</v>
      </c>
      <c r="BH80">
        <f t="shared" si="50"/>
        <v>0</v>
      </c>
      <c r="BI80">
        <f t="shared" si="51"/>
        <v>0</v>
      </c>
      <c r="BJ80">
        <f t="shared" si="52"/>
        <v>0</v>
      </c>
      <c r="BK80">
        <f t="shared" si="28"/>
        <v>0</v>
      </c>
      <c r="BL80">
        <f t="shared" si="29"/>
        <v>0</v>
      </c>
      <c r="BM80">
        <f t="shared" si="53"/>
        <v>0</v>
      </c>
      <c r="BN80" t="str">
        <f t="shared" si="54"/>
        <v>Bust</v>
      </c>
      <c r="BO80">
        <f t="shared" si="55"/>
        <v>0</v>
      </c>
    </row>
    <row r="81" spans="1:67" x14ac:dyDescent="0.25">
      <c r="A81" t="s">
        <v>484</v>
      </c>
      <c r="B81" t="s">
        <v>212</v>
      </c>
      <c r="C81" t="str">
        <f>INDEX('Draft Master List'!E:F,MATCH(A81,'Draft Master List'!E:E,0),2)</f>
        <v>1752007</v>
      </c>
      <c r="D81">
        <f>INDEX('Draft Master List'!A:F,MATCH(A81,'Draft Master List'!E:E,0),1)</f>
        <v>2007</v>
      </c>
      <c r="E81" s="6">
        <f>SUMIFS('Rushing Data 2006-2015'!K:K,'Rushing Data 2006-2015'!D:D,'RB Stats'!C81,'Rushing Data 2006-2015'!A:A,'RB Stats'!D81)</f>
        <v>0</v>
      </c>
      <c r="F81" s="6">
        <f>SUMIFS('Rushing Data 2006-2015'!K:K,'Rushing Data 2006-2015'!D:D,'RB Stats'!C81,'Rushing Data 2006-2015'!A:A,'RB Stats'!D81+1)</f>
        <v>0</v>
      </c>
      <c r="G81" s="6">
        <f>SUMIFS('Rushing Data 2006-2015'!K:K,'Rushing Data 2006-2015'!D:D,'RB Stats'!C81,'Rushing Data 2006-2015'!A:A,'RB Stats'!D81+2)</f>
        <v>0</v>
      </c>
      <c r="H81" s="6">
        <f>SUMIFS('Rushing Data 2006-2015'!K:K,'Rushing Data 2006-2015'!D:D,'RB Stats'!C81,'Rushing Data 2006-2015'!A:A,'RB Stats'!D81+3)</f>
        <v>0</v>
      </c>
      <c r="I81" s="6">
        <f>SUMIFS('Rushing Data 2006-2015'!K:K,'Rushing Data 2006-2015'!D:D,'RB Stats'!C81,'Rushing Data 2006-2015'!A:A,'RB Stats'!D81+4)</f>
        <v>0</v>
      </c>
      <c r="J81" s="6">
        <f>SUMIFS('Rushing Data 2006-2015'!J:J,'Rushing Data 2006-2015'!D:D,'RB Stats'!C81,'Rushing Data 2006-2015'!A:A,'RB Stats'!D81)</f>
        <v>0</v>
      </c>
      <c r="K81" s="6">
        <f>SUMIFS('Rushing Data 2006-2015'!J:J,'Rushing Data 2006-2015'!D:D,'RB Stats'!C81,'Rushing Data 2006-2015'!A:A,'RB Stats'!D81+1)</f>
        <v>0</v>
      </c>
      <c r="L81" s="6">
        <f>SUMIFS('Rushing Data 2006-2015'!J:J,'Rushing Data 2006-2015'!D:D,'RB Stats'!C81,'Rushing Data 2006-2015'!A:A,'RB Stats'!D81+2)</f>
        <v>1</v>
      </c>
      <c r="M81" s="6">
        <f>SUMIFS('Rushing Data 2006-2015'!J:J,'Rushing Data 2006-2015'!D:D,'RB Stats'!C81,'Rushing Data 2006-2015'!A:A,'RB Stats'!D81+3)</f>
        <v>0</v>
      </c>
      <c r="N81" s="6">
        <f>SUMIFS('Rushing Data 2006-2015'!J:J,'Rushing Data 2006-2015'!D:D,'RB Stats'!C81,'Rushing Data 2006-2015'!A:A,'RB Stats'!D81+4)</f>
        <v>0</v>
      </c>
      <c r="O81" s="7" t="str">
        <f t="shared" si="30"/>
        <v/>
      </c>
      <c r="P81" s="7" t="str">
        <f t="shared" si="31"/>
        <v/>
      </c>
      <c r="Q81" s="7">
        <f t="shared" si="32"/>
        <v>0</v>
      </c>
      <c r="R81" s="7" t="str">
        <f t="shared" si="33"/>
        <v/>
      </c>
      <c r="S81" s="7" t="str">
        <f t="shared" si="34"/>
        <v/>
      </c>
      <c r="T81" s="6">
        <f>SUMIFS('Rushing Data 2006-2015'!L:L,'Rushing Data 2006-2015'!D:D,'RB Stats'!C81,'Rushing Data 2006-2015'!A:A,'RB Stats'!D81)</f>
        <v>0</v>
      </c>
      <c r="U81" s="6">
        <f>SUMIFS('Rushing Data 2006-2015'!L:L,'Rushing Data 2006-2015'!D:D,'RB Stats'!C81,'Rushing Data 2006-2015'!A:A,'RB Stats'!D81+1)</f>
        <v>0</v>
      </c>
      <c r="V81" s="6">
        <f>SUMIFS('Rushing Data 2006-2015'!L:L,'Rushing Data 2006-2015'!D:D,'RB Stats'!C81,'Rushing Data 2006-2015'!A:A,'RB Stats'!D81+2)</f>
        <v>0</v>
      </c>
      <c r="W81" s="6">
        <f>SUMIFS('Rushing Data 2006-2015'!L:L,'Rushing Data 2006-2015'!D:D,'RB Stats'!C81,'Rushing Data 2006-2015'!A:A,'RB Stats'!D81+3)</f>
        <v>0</v>
      </c>
      <c r="X81" s="6">
        <f>SUMIFS('Rushing Data 2006-2015'!L:L,'Rushing Data 2006-2015'!D:D,'RB Stats'!C81,'Rushing Data 2006-2015'!A:A,'RB Stats'!D81+4)</f>
        <v>0</v>
      </c>
      <c r="Y81" s="6">
        <f>SUMIFS('Rushing Data 2006-2015'!AB:AB,'Rushing Data 2006-2015'!D:D,'RB Stats'!C81,'Rushing Data 2006-2015'!A:A,'RB Stats'!D81)</f>
        <v>0</v>
      </c>
      <c r="Z81" s="6">
        <f>SUMIFS('Rushing Data 2006-2015'!AB:AB,'Rushing Data 2006-2015'!D:D,'RB Stats'!C81,'Rushing Data 2006-2015'!A:A,'RB Stats'!D81+1)</f>
        <v>0</v>
      </c>
      <c r="AA81" s="6">
        <f>SUMIFS('Rushing Data 2006-2015'!AB:AB,'Rushing Data 2006-2015'!D:D,'RB Stats'!C81,'Rushing Data 2006-2015'!A:A,'RB Stats'!D81+2)</f>
        <v>0</v>
      </c>
      <c r="AB81" s="6">
        <f>SUMIFS('Rushing Data 2006-2015'!AB:AB,'Rushing Data 2006-2015'!D:D,'RB Stats'!C81,'Rushing Data 2006-2015'!A:A,'RB Stats'!D81+3)</f>
        <v>0</v>
      </c>
      <c r="AC81" s="6">
        <f>SUMIFS('Rushing Data 2006-2015'!AB:AB,'Rushing Data 2006-2015'!D:D,'RB Stats'!C81,'Rushing Data 2006-2015'!A:A,'RB Stats'!D81+4)</f>
        <v>0</v>
      </c>
      <c r="AD81" s="6">
        <f>SUMIFS('Rushing Data 2006-2015'!R:R,'Rushing Data 2006-2015'!D:D,'RB Stats'!C81,'Rushing Data 2006-2015'!A:A,'RB Stats'!D81)</f>
        <v>0</v>
      </c>
      <c r="AE81" s="6">
        <f>SUMIFS('Rushing Data 2006-2015'!R:R,'Rushing Data 2006-2015'!D:D,'RB Stats'!C81,'Rushing Data 2006-2015'!A:A,'RB Stats'!D81+1)</f>
        <v>0</v>
      </c>
      <c r="AF81" s="6">
        <f>SUMIFS('Rushing Data 2006-2015'!R:R,'Rushing Data 2006-2015'!D:D,'RB Stats'!C81,'Rushing Data 2006-2015'!A:A,'RB Stats'!D81+2)</f>
        <v>0</v>
      </c>
      <c r="AG81" s="6">
        <f>SUMIFS('Rushing Data 2006-2015'!R:R,'Rushing Data 2006-2015'!D:D,'RB Stats'!C81,'Rushing Data 2006-2015'!A:A,'RB Stats'!D81+3)</f>
        <v>0</v>
      </c>
      <c r="AH81" s="6">
        <f>SUMIFS('Rushing Data 2006-2015'!R:R,'Rushing Data 2006-2015'!D:D,'RB Stats'!C81,'Rushing Data 2006-2015'!A:A,'RB Stats'!D81+4)</f>
        <v>0</v>
      </c>
      <c r="AI81" s="6">
        <f>SUMIFS('Rushing Data 2006-2015'!S:S,'Rushing Data 2006-2015'!D:D,'RB Stats'!C81,'Rushing Data 2006-2015'!A:A,'RB Stats'!D81)</f>
        <v>0</v>
      </c>
      <c r="AJ81" s="6">
        <f>SUMIFS('Rushing Data 2006-2015'!S:S,'Rushing Data 2006-2015'!D:D,'RB Stats'!C81,'Rushing Data 2006-2015'!A:A,'RB Stats'!D81+1)</f>
        <v>0</v>
      </c>
      <c r="AK81" s="6">
        <f>SUMIFS('Rushing Data 2006-2015'!S:S,'Rushing Data 2006-2015'!D:D,'RB Stats'!C81,'Rushing Data 2006-2015'!A:A,'RB Stats'!D81+2)</f>
        <v>0</v>
      </c>
      <c r="AL81" s="6">
        <f>SUMIFS('Rushing Data 2006-2015'!S:S,'Rushing Data 2006-2015'!D:D,'RB Stats'!C81,'Rushing Data 2006-2015'!A:A,'RB Stats'!D81+3)</f>
        <v>0</v>
      </c>
      <c r="AM81" s="6">
        <f>SUMIFS('Rushing Data 2006-2015'!S:S,'Rushing Data 2006-2015'!D:D,'RB Stats'!C81,'Rushing Data 2006-2015'!A:A,'RB Stats'!D81+4)</f>
        <v>0</v>
      </c>
      <c r="AN81" s="6">
        <f>SUMIFS('Rushing Data 2006-2015'!U:U,'Rushing Data 2006-2015'!D:D,'RB Stats'!C81,'Rushing Data 2006-2015'!A:A,'RB Stats'!D81)</f>
        <v>0</v>
      </c>
      <c r="AO81" s="6">
        <f>SUMIFS('Rushing Data 2006-2015'!U:U,'Rushing Data 2006-2015'!D:D,'RB Stats'!C81,'Rushing Data 2006-2015'!A:A,'RB Stats'!D81+1)</f>
        <v>0</v>
      </c>
      <c r="AP81" s="6">
        <f>SUMIFS('Rushing Data 2006-2015'!U:U,'Rushing Data 2006-2015'!D:D,'RB Stats'!C81,'Rushing Data 2006-2015'!A:A,'RB Stats'!D81+2)</f>
        <v>0</v>
      </c>
      <c r="AQ81" s="6">
        <f>SUMIFS('Rushing Data 2006-2015'!U:U,'Rushing Data 2006-2015'!D:D,'RB Stats'!C81,'Rushing Data 2006-2015'!A:A,'RB Stats'!D102)</f>
        <v>0</v>
      </c>
      <c r="AR81" s="6">
        <f>SUMIFS('Rushing Data 2006-2015'!U:U,'Rushing Data 2006-2015'!D:D,'RB Stats'!C81,'Rushing Data 2006-2015'!A:A,'RB Stats'!D81+4)</f>
        <v>0</v>
      </c>
      <c r="AS81" s="6">
        <f t="shared" si="35"/>
        <v>0</v>
      </c>
      <c r="AT81" s="6">
        <f t="shared" si="36"/>
        <v>0</v>
      </c>
      <c r="AU81" s="6">
        <f t="shared" si="37"/>
        <v>0</v>
      </c>
      <c r="AV81" s="6">
        <f t="shared" si="38"/>
        <v>0</v>
      </c>
      <c r="AW81" s="6">
        <f t="shared" si="39"/>
        <v>0</v>
      </c>
      <c r="AX81" s="6">
        <f t="shared" si="40"/>
        <v>0</v>
      </c>
      <c r="AY81" s="7">
        <f t="shared" si="41"/>
        <v>0</v>
      </c>
      <c r="AZ81" s="7">
        <f t="shared" si="42"/>
        <v>1</v>
      </c>
      <c r="BA81" s="7">
        <f t="shared" si="43"/>
        <v>0</v>
      </c>
      <c r="BB81" s="7">
        <f t="shared" si="44"/>
        <v>0</v>
      </c>
      <c r="BC81" s="7">
        <f t="shared" si="45"/>
        <v>0</v>
      </c>
      <c r="BD81" s="7" t="str">
        <f t="shared" si="46"/>
        <v/>
      </c>
      <c r="BE81" s="7">
        <f t="shared" si="47"/>
        <v>0</v>
      </c>
      <c r="BF81" s="7">
        <f t="shared" si="48"/>
        <v>0</v>
      </c>
      <c r="BG81" s="7">
        <f t="shared" si="49"/>
        <v>0</v>
      </c>
      <c r="BH81">
        <f t="shared" si="50"/>
        <v>0</v>
      </c>
      <c r="BI81">
        <f t="shared" si="51"/>
        <v>0</v>
      </c>
      <c r="BJ81">
        <f t="shared" si="52"/>
        <v>0</v>
      </c>
      <c r="BK81">
        <f t="shared" si="28"/>
        <v>0</v>
      </c>
      <c r="BL81">
        <f t="shared" si="29"/>
        <v>0</v>
      </c>
      <c r="BM81">
        <f t="shared" si="53"/>
        <v>0</v>
      </c>
      <c r="BN81" t="str">
        <f t="shared" si="54"/>
        <v>Bust</v>
      </c>
      <c r="BO81">
        <f t="shared" si="55"/>
        <v>0</v>
      </c>
    </row>
    <row r="82" spans="1:67" x14ac:dyDescent="0.25">
      <c r="A82" t="s">
        <v>485</v>
      </c>
      <c r="B82" t="s">
        <v>76</v>
      </c>
      <c r="C82" t="str">
        <f>INDEX('Draft Master List'!E:F,MATCH(A82,'Draft Master List'!E:E,0),2)</f>
        <v>1812007</v>
      </c>
      <c r="D82">
        <f>INDEX('Draft Master List'!A:F,MATCH(A82,'Draft Master List'!E:E,0),1)</f>
        <v>2007</v>
      </c>
      <c r="E82" s="6">
        <f>SUMIFS('Rushing Data 2006-2015'!K:K,'Rushing Data 2006-2015'!D:D,'RB Stats'!C82,'Rushing Data 2006-2015'!A:A,'RB Stats'!D82)</f>
        <v>5</v>
      </c>
      <c r="F82" s="6">
        <f>SUMIFS('Rushing Data 2006-2015'!K:K,'Rushing Data 2006-2015'!D:D,'RB Stats'!C82,'Rushing Data 2006-2015'!A:A,'RB Stats'!D82+1)</f>
        <v>0</v>
      </c>
      <c r="G82" s="6">
        <f>SUMIFS('Rushing Data 2006-2015'!K:K,'Rushing Data 2006-2015'!D:D,'RB Stats'!C82,'Rushing Data 2006-2015'!A:A,'RB Stats'!D82+2)</f>
        <v>0</v>
      </c>
      <c r="H82" s="6">
        <f>SUMIFS('Rushing Data 2006-2015'!K:K,'Rushing Data 2006-2015'!D:D,'RB Stats'!C82,'Rushing Data 2006-2015'!A:A,'RB Stats'!D82+3)</f>
        <v>0</v>
      </c>
      <c r="I82" s="6">
        <f>SUMIFS('Rushing Data 2006-2015'!K:K,'Rushing Data 2006-2015'!D:D,'RB Stats'!C82,'Rushing Data 2006-2015'!A:A,'RB Stats'!D82+4)</f>
        <v>0</v>
      </c>
      <c r="J82" s="6">
        <f>SUMIFS('Rushing Data 2006-2015'!J:J,'Rushing Data 2006-2015'!D:D,'RB Stats'!C82,'Rushing Data 2006-2015'!A:A,'RB Stats'!D82)</f>
        <v>4</v>
      </c>
      <c r="K82" s="6">
        <f>SUMIFS('Rushing Data 2006-2015'!J:J,'Rushing Data 2006-2015'!D:D,'RB Stats'!C82,'Rushing Data 2006-2015'!A:A,'RB Stats'!D82+1)</f>
        <v>0</v>
      </c>
      <c r="L82" s="6">
        <f>SUMIFS('Rushing Data 2006-2015'!J:J,'Rushing Data 2006-2015'!D:D,'RB Stats'!C82,'Rushing Data 2006-2015'!A:A,'RB Stats'!D82+2)</f>
        <v>0</v>
      </c>
      <c r="M82" s="6">
        <f>SUMIFS('Rushing Data 2006-2015'!J:J,'Rushing Data 2006-2015'!D:D,'RB Stats'!C82,'Rushing Data 2006-2015'!A:A,'RB Stats'!D82+3)</f>
        <v>0</v>
      </c>
      <c r="N82" s="6">
        <f>SUMIFS('Rushing Data 2006-2015'!J:J,'Rushing Data 2006-2015'!D:D,'RB Stats'!C82,'Rushing Data 2006-2015'!A:A,'RB Stats'!D82+4)</f>
        <v>0</v>
      </c>
      <c r="O82" s="7">
        <f t="shared" si="30"/>
        <v>1.25</v>
      </c>
      <c r="P82" s="7" t="str">
        <f t="shared" si="31"/>
        <v/>
      </c>
      <c r="Q82" s="7" t="str">
        <f t="shared" si="32"/>
        <v/>
      </c>
      <c r="R82" s="7" t="str">
        <f t="shared" si="33"/>
        <v/>
      </c>
      <c r="S82" s="7" t="str">
        <f t="shared" si="34"/>
        <v/>
      </c>
      <c r="T82" s="6">
        <f>SUMIFS('Rushing Data 2006-2015'!L:L,'Rushing Data 2006-2015'!D:D,'RB Stats'!C82,'Rushing Data 2006-2015'!A:A,'RB Stats'!D82)</f>
        <v>0</v>
      </c>
      <c r="U82" s="6">
        <f>SUMIFS('Rushing Data 2006-2015'!L:L,'Rushing Data 2006-2015'!D:D,'RB Stats'!C82,'Rushing Data 2006-2015'!A:A,'RB Stats'!D82+1)</f>
        <v>0</v>
      </c>
      <c r="V82" s="6">
        <f>SUMIFS('Rushing Data 2006-2015'!L:L,'Rushing Data 2006-2015'!D:D,'RB Stats'!C82,'Rushing Data 2006-2015'!A:A,'RB Stats'!D82+2)</f>
        <v>0</v>
      </c>
      <c r="W82" s="6">
        <f>SUMIFS('Rushing Data 2006-2015'!L:L,'Rushing Data 2006-2015'!D:D,'RB Stats'!C82,'Rushing Data 2006-2015'!A:A,'RB Stats'!D82+3)</f>
        <v>0</v>
      </c>
      <c r="X82" s="6">
        <f>SUMIFS('Rushing Data 2006-2015'!L:L,'Rushing Data 2006-2015'!D:D,'RB Stats'!C82,'Rushing Data 2006-2015'!A:A,'RB Stats'!D82+4)</f>
        <v>0</v>
      </c>
      <c r="Y82" s="6">
        <f>SUMIFS('Rushing Data 2006-2015'!AB:AB,'Rushing Data 2006-2015'!D:D,'RB Stats'!C82,'Rushing Data 2006-2015'!A:A,'RB Stats'!D82)</f>
        <v>1</v>
      </c>
      <c r="Z82" s="6">
        <f>SUMIFS('Rushing Data 2006-2015'!AB:AB,'Rushing Data 2006-2015'!D:D,'RB Stats'!C82,'Rushing Data 2006-2015'!A:A,'RB Stats'!D82+1)</f>
        <v>0</v>
      </c>
      <c r="AA82" s="6">
        <f>SUMIFS('Rushing Data 2006-2015'!AB:AB,'Rushing Data 2006-2015'!D:D,'RB Stats'!C82,'Rushing Data 2006-2015'!A:A,'RB Stats'!D82+2)</f>
        <v>0</v>
      </c>
      <c r="AB82" s="6">
        <f>SUMIFS('Rushing Data 2006-2015'!AB:AB,'Rushing Data 2006-2015'!D:D,'RB Stats'!C82,'Rushing Data 2006-2015'!A:A,'RB Stats'!D82+3)</f>
        <v>0</v>
      </c>
      <c r="AC82" s="6">
        <f>SUMIFS('Rushing Data 2006-2015'!AB:AB,'Rushing Data 2006-2015'!D:D,'RB Stats'!C82,'Rushing Data 2006-2015'!A:A,'RB Stats'!D82+4)</f>
        <v>0</v>
      </c>
      <c r="AD82" s="6">
        <f>SUMIFS('Rushing Data 2006-2015'!R:R,'Rushing Data 2006-2015'!D:D,'RB Stats'!C82,'Rushing Data 2006-2015'!A:A,'RB Stats'!D82)</f>
        <v>2</v>
      </c>
      <c r="AE82" s="6">
        <f>SUMIFS('Rushing Data 2006-2015'!R:R,'Rushing Data 2006-2015'!D:D,'RB Stats'!C82,'Rushing Data 2006-2015'!A:A,'RB Stats'!D82+1)</f>
        <v>0</v>
      </c>
      <c r="AF82" s="6">
        <f>SUMIFS('Rushing Data 2006-2015'!R:R,'Rushing Data 2006-2015'!D:D,'RB Stats'!C82,'Rushing Data 2006-2015'!A:A,'RB Stats'!D82+2)</f>
        <v>0</v>
      </c>
      <c r="AG82" s="6">
        <f>SUMIFS('Rushing Data 2006-2015'!R:R,'Rushing Data 2006-2015'!D:D,'RB Stats'!C82,'Rushing Data 2006-2015'!A:A,'RB Stats'!D82+3)</f>
        <v>0</v>
      </c>
      <c r="AH82" s="6">
        <f>SUMIFS('Rushing Data 2006-2015'!R:R,'Rushing Data 2006-2015'!D:D,'RB Stats'!C82,'Rushing Data 2006-2015'!A:A,'RB Stats'!D82+4)</f>
        <v>0</v>
      </c>
      <c r="AI82" s="6">
        <f>SUMIFS('Rushing Data 2006-2015'!S:S,'Rushing Data 2006-2015'!D:D,'RB Stats'!C82,'Rushing Data 2006-2015'!A:A,'RB Stats'!D82)</f>
        <v>5</v>
      </c>
      <c r="AJ82" s="6">
        <f>SUMIFS('Rushing Data 2006-2015'!S:S,'Rushing Data 2006-2015'!D:D,'RB Stats'!C82,'Rushing Data 2006-2015'!A:A,'RB Stats'!D82+1)</f>
        <v>0</v>
      </c>
      <c r="AK82" s="6">
        <f>SUMIFS('Rushing Data 2006-2015'!S:S,'Rushing Data 2006-2015'!D:D,'RB Stats'!C82,'Rushing Data 2006-2015'!A:A,'RB Stats'!D82+2)</f>
        <v>0</v>
      </c>
      <c r="AL82" s="6">
        <f>SUMIFS('Rushing Data 2006-2015'!S:S,'Rushing Data 2006-2015'!D:D,'RB Stats'!C82,'Rushing Data 2006-2015'!A:A,'RB Stats'!D82+3)</f>
        <v>0</v>
      </c>
      <c r="AM82" s="6">
        <f>SUMIFS('Rushing Data 2006-2015'!S:S,'Rushing Data 2006-2015'!D:D,'RB Stats'!C82,'Rushing Data 2006-2015'!A:A,'RB Stats'!D82+4)</f>
        <v>0</v>
      </c>
      <c r="AN82" s="6">
        <f>SUMIFS('Rushing Data 2006-2015'!U:U,'Rushing Data 2006-2015'!D:D,'RB Stats'!C82,'Rushing Data 2006-2015'!A:A,'RB Stats'!D82)</f>
        <v>0</v>
      </c>
      <c r="AO82" s="6">
        <f>SUMIFS('Rushing Data 2006-2015'!U:U,'Rushing Data 2006-2015'!D:D,'RB Stats'!C82,'Rushing Data 2006-2015'!A:A,'RB Stats'!D82+1)</f>
        <v>0</v>
      </c>
      <c r="AP82" s="6">
        <f>SUMIFS('Rushing Data 2006-2015'!U:U,'Rushing Data 2006-2015'!D:D,'RB Stats'!C82,'Rushing Data 2006-2015'!A:A,'RB Stats'!D82+2)</f>
        <v>0</v>
      </c>
      <c r="AQ82" s="6">
        <f>SUMIFS('Rushing Data 2006-2015'!U:U,'Rushing Data 2006-2015'!D:D,'RB Stats'!C82,'Rushing Data 2006-2015'!A:A,'RB Stats'!D103)</f>
        <v>0</v>
      </c>
      <c r="AR82" s="6">
        <f>SUMIFS('Rushing Data 2006-2015'!U:U,'Rushing Data 2006-2015'!D:D,'RB Stats'!C82,'Rushing Data 2006-2015'!A:A,'RB Stats'!D82+4)</f>
        <v>0</v>
      </c>
      <c r="AS82" s="6">
        <f t="shared" si="35"/>
        <v>-1</v>
      </c>
      <c r="AT82" s="6">
        <f t="shared" si="36"/>
        <v>0</v>
      </c>
      <c r="AU82" s="6">
        <f t="shared" si="37"/>
        <v>0</v>
      </c>
      <c r="AV82" s="6">
        <f t="shared" si="38"/>
        <v>0</v>
      </c>
      <c r="AW82" s="6">
        <f t="shared" si="39"/>
        <v>0</v>
      </c>
      <c r="AX82" s="6">
        <f t="shared" si="40"/>
        <v>-1</v>
      </c>
      <c r="AY82" s="7">
        <f t="shared" si="41"/>
        <v>5</v>
      </c>
      <c r="AZ82" s="7">
        <f t="shared" si="42"/>
        <v>4</v>
      </c>
      <c r="BA82" s="7">
        <f t="shared" si="43"/>
        <v>1.25</v>
      </c>
      <c r="BB82" s="7">
        <f t="shared" si="44"/>
        <v>0</v>
      </c>
      <c r="BC82" s="7">
        <f t="shared" si="45"/>
        <v>1</v>
      </c>
      <c r="BD82" s="7">
        <f t="shared" si="46"/>
        <v>4</v>
      </c>
      <c r="BE82" s="7">
        <f t="shared" si="47"/>
        <v>2</v>
      </c>
      <c r="BF82" s="7">
        <f t="shared" si="48"/>
        <v>5</v>
      </c>
      <c r="BG82" s="7">
        <f t="shared" si="49"/>
        <v>0</v>
      </c>
      <c r="BH82">
        <f t="shared" si="50"/>
        <v>0</v>
      </c>
      <c r="BI82">
        <f t="shared" si="51"/>
        <v>0</v>
      </c>
      <c r="BJ82">
        <f t="shared" si="52"/>
        <v>0</v>
      </c>
      <c r="BK82">
        <f t="shared" ref="BK82:BK109" si="56">IF(AV82&gt;185,1,0)</f>
        <v>0</v>
      </c>
      <c r="BL82">
        <f t="shared" ref="BL82:BL109" si="57">IF(AW82&gt;185,1,0)</f>
        <v>0</v>
      </c>
      <c r="BM82">
        <f t="shared" si="53"/>
        <v>0</v>
      </c>
      <c r="BN82" t="str">
        <f t="shared" si="54"/>
        <v>Bust</v>
      </c>
      <c r="BO82">
        <f t="shared" si="55"/>
        <v>0</v>
      </c>
    </row>
    <row r="83" spans="1:67" x14ac:dyDescent="0.25">
      <c r="A83" t="s">
        <v>486</v>
      </c>
      <c r="B83" t="s">
        <v>76</v>
      </c>
      <c r="C83" t="str">
        <f>INDEX('Draft Master List'!E:F,MATCH(A83,'Draft Master List'!E:E,0),2)</f>
        <v>1862007</v>
      </c>
      <c r="D83">
        <f>INDEX('Draft Master List'!A:F,MATCH(A83,'Draft Master List'!E:E,0),1)</f>
        <v>2007</v>
      </c>
      <c r="E83" s="6">
        <f>SUMIFS('Rushing Data 2006-2015'!K:K,'Rushing Data 2006-2015'!D:D,'RB Stats'!C83,'Rushing Data 2006-2015'!A:A,'RB Stats'!D83)</f>
        <v>0</v>
      </c>
      <c r="F83" s="6">
        <f>SUMIFS('Rushing Data 2006-2015'!K:K,'Rushing Data 2006-2015'!D:D,'RB Stats'!C83,'Rushing Data 2006-2015'!A:A,'RB Stats'!D83+1)</f>
        <v>0</v>
      </c>
      <c r="G83" s="6">
        <f>SUMIFS('Rushing Data 2006-2015'!K:K,'Rushing Data 2006-2015'!D:D,'RB Stats'!C83,'Rushing Data 2006-2015'!A:A,'RB Stats'!D83+2)</f>
        <v>0</v>
      </c>
      <c r="H83" s="6">
        <f>SUMIFS('Rushing Data 2006-2015'!K:K,'Rushing Data 2006-2015'!D:D,'RB Stats'!C83,'Rushing Data 2006-2015'!A:A,'RB Stats'!D83+3)</f>
        <v>17</v>
      </c>
      <c r="I83" s="6">
        <f>SUMIFS('Rushing Data 2006-2015'!K:K,'Rushing Data 2006-2015'!D:D,'RB Stats'!C83,'Rushing Data 2006-2015'!A:A,'RB Stats'!D83+4)</f>
        <v>12</v>
      </c>
      <c r="J83" s="6">
        <f>SUMIFS('Rushing Data 2006-2015'!J:J,'Rushing Data 2006-2015'!D:D,'RB Stats'!C83,'Rushing Data 2006-2015'!A:A,'RB Stats'!D83)</f>
        <v>0</v>
      </c>
      <c r="K83" s="6">
        <f>SUMIFS('Rushing Data 2006-2015'!J:J,'Rushing Data 2006-2015'!D:D,'RB Stats'!C83,'Rushing Data 2006-2015'!A:A,'RB Stats'!D83+1)</f>
        <v>0</v>
      </c>
      <c r="L83" s="6">
        <f>SUMIFS('Rushing Data 2006-2015'!J:J,'Rushing Data 2006-2015'!D:D,'RB Stats'!C83,'Rushing Data 2006-2015'!A:A,'RB Stats'!D83+2)</f>
        <v>0</v>
      </c>
      <c r="M83" s="6">
        <f>SUMIFS('Rushing Data 2006-2015'!J:J,'Rushing Data 2006-2015'!D:D,'RB Stats'!C83,'Rushing Data 2006-2015'!A:A,'RB Stats'!D83+3)</f>
        <v>7</v>
      </c>
      <c r="N83" s="6">
        <f>SUMIFS('Rushing Data 2006-2015'!J:J,'Rushing Data 2006-2015'!D:D,'RB Stats'!C83,'Rushing Data 2006-2015'!A:A,'RB Stats'!D83+4)</f>
        <v>8</v>
      </c>
      <c r="O83" s="7" t="str">
        <f t="shared" si="30"/>
        <v/>
      </c>
      <c r="P83" s="7" t="str">
        <f t="shared" si="31"/>
        <v/>
      </c>
      <c r="Q83" s="7" t="str">
        <f t="shared" si="32"/>
        <v/>
      </c>
      <c r="R83" s="7">
        <f t="shared" si="33"/>
        <v>2.4285714285714284</v>
      </c>
      <c r="S83" s="7">
        <f t="shared" si="34"/>
        <v>1.5</v>
      </c>
      <c r="T83" s="6">
        <f>SUMIFS('Rushing Data 2006-2015'!L:L,'Rushing Data 2006-2015'!D:D,'RB Stats'!C83,'Rushing Data 2006-2015'!A:A,'RB Stats'!D83)</f>
        <v>0</v>
      </c>
      <c r="U83" s="6">
        <f>SUMIFS('Rushing Data 2006-2015'!L:L,'Rushing Data 2006-2015'!D:D,'RB Stats'!C83,'Rushing Data 2006-2015'!A:A,'RB Stats'!D83+1)</f>
        <v>0</v>
      </c>
      <c r="V83" s="6">
        <f>SUMIFS('Rushing Data 2006-2015'!L:L,'Rushing Data 2006-2015'!D:D,'RB Stats'!C83,'Rushing Data 2006-2015'!A:A,'RB Stats'!D83+2)</f>
        <v>0</v>
      </c>
      <c r="W83" s="6">
        <f>SUMIFS('Rushing Data 2006-2015'!L:L,'Rushing Data 2006-2015'!D:D,'RB Stats'!C83,'Rushing Data 2006-2015'!A:A,'RB Stats'!D83+3)</f>
        <v>0</v>
      </c>
      <c r="X83" s="6">
        <f>SUMIFS('Rushing Data 2006-2015'!L:L,'Rushing Data 2006-2015'!D:D,'RB Stats'!C83,'Rushing Data 2006-2015'!A:A,'RB Stats'!D83+4)</f>
        <v>0</v>
      </c>
      <c r="Y83" s="6">
        <f>SUMIFS('Rushing Data 2006-2015'!AB:AB,'Rushing Data 2006-2015'!D:D,'RB Stats'!C83,'Rushing Data 2006-2015'!A:A,'RB Stats'!D83)</f>
        <v>0</v>
      </c>
      <c r="Z83" s="6">
        <f>SUMIFS('Rushing Data 2006-2015'!AB:AB,'Rushing Data 2006-2015'!D:D,'RB Stats'!C83,'Rushing Data 2006-2015'!A:A,'RB Stats'!D83+1)</f>
        <v>0</v>
      </c>
      <c r="AA83" s="6">
        <f>SUMIFS('Rushing Data 2006-2015'!AB:AB,'Rushing Data 2006-2015'!D:D,'RB Stats'!C83,'Rushing Data 2006-2015'!A:A,'RB Stats'!D83+2)</f>
        <v>0</v>
      </c>
      <c r="AB83" s="6">
        <f>SUMIFS('Rushing Data 2006-2015'!AB:AB,'Rushing Data 2006-2015'!D:D,'RB Stats'!C83,'Rushing Data 2006-2015'!A:A,'RB Stats'!D83+3)</f>
        <v>0</v>
      </c>
      <c r="AC83" s="6">
        <f>SUMIFS('Rushing Data 2006-2015'!AB:AB,'Rushing Data 2006-2015'!D:D,'RB Stats'!C83,'Rushing Data 2006-2015'!A:A,'RB Stats'!D83+4)</f>
        <v>0</v>
      </c>
      <c r="AD83" s="6">
        <f>SUMIFS('Rushing Data 2006-2015'!R:R,'Rushing Data 2006-2015'!D:D,'RB Stats'!C83,'Rushing Data 2006-2015'!A:A,'RB Stats'!D83)</f>
        <v>0</v>
      </c>
      <c r="AE83" s="6">
        <f>SUMIFS('Rushing Data 2006-2015'!R:R,'Rushing Data 2006-2015'!D:D,'RB Stats'!C83,'Rushing Data 2006-2015'!A:A,'RB Stats'!D83+1)</f>
        <v>0</v>
      </c>
      <c r="AF83" s="6">
        <f>SUMIFS('Rushing Data 2006-2015'!R:R,'Rushing Data 2006-2015'!D:D,'RB Stats'!C83,'Rushing Data 2006-2015'!A:A,'RB Stats'!D83+2)</f>
        <v>0</v>
      </c>
      <c r="AG83" s="6">
        <f>SUMIFS('Rushing Data 2006-2015'!R:R,'Rushing Data 2006-2015'!D:D,'RB Stats'!C83,'Rushing Data 2006-2015'!A:A,'RB Stats'!D83+3)</f>
        <v>0</v>
      </c>
      <c r="AH83" s="6">
        <f>SUMIFS('Rushing Data 2006-2015'!R:R,'Rushing Data 2006-2015'!D:D,'RB Stats'!C83,'Rushing Data 2006-2015'!A:A,'RB Stats'!D83+4)</f>
        <v>1</v>
      </c>
      <c r="AI83" s="6">
        <f>SUMIFS('Rushing Data 2006-2015'!S:S,'Rushing Data 2006-2015'!D:D,'RB Stats'!C83,'Rushing Data 2006-2015'!A:A,'RB Stats'!D83)</f>
        <v>0</v>
      </c>
      <c r="AJ83" s="6">
        <f>SUMIFS('Rushing Data 2006-2015'!S:S,'Rushing Data 2006-2015'!D:D,'RB Stats'!C83,'Rushing Data 2006-2015'!A:A,'RB Stats'!D83+1)</f>
        <v>0</v>
      </c>
      <c r="AK83" s="6">
        <f>SUMIFS('Rushing Data 2006-2015'!S:S,'Rushing Data 2006-2015'!D:D,'RB Stats'!C83,'Rushing Data 2006-2015'!A:A,'RB Stats'!D83+2)</f>
        <v>0</v>
      </c>
      <c r="AL83" s="6">
        <f>SUMIFS('Rushing Data 2006-2015'!S:S,'Rushing Data 2006-2015'!D:D,'RB Stats'!C83,'Rushing Data 2006-2015'!A:A,'RB Stats'!D83+3)</f>
        <v>0</v>
      </c>
      <c r="AM83" s="6">
        <f>SUMIFS('Rushing Data 2006-2015'!S:S,'Rushing Data 2006-2015'!D:D,'RB Stats'!C83,'Rushing Data 2006-2015'!A:A,'RB Stats'!D83+4)</f>
        <v>3</v>
      </c>
      <c r="AN83" s="6">
        <f>SUMIFS('Rushing Data 2006-2015'!U:U,'Rushing Data 2006-2015'!D:D,'RB Stats'!C83,'Rushing Data 2006-2015'!A:A,'RB Stats'!D83)</f>
        <v>0</v>
      </c>
      <c r="AO83" s="6">
        <f>SUMIFS('Rushing Data 2006-2015'!U:U,'Rushing Data 2006-2015'!D:D,'RB Stats'!C83,'Rushing Data 2006-2015'!A:A,'RB Stats'!D83+1)</f>
        <v>0</v>
      </c>
      <c r="AP83" s="6">
        <f>SUMIFS('Rushing Data 2006-2015'!U:U,'Rushing Data 2006-2015'!D:D,'RB Stats'!C83,'Rushing Data 2006-2015'!A:A,'RB Stats'!D83+2)</f>
        <v>0</v>
      </c>
      <c r="AQ83" s="6">
        <f>SUMIFS('Rushing Data 2006-2015'!U:U,'Rushing Data 2006-2015'!D:D,'RB Stats'!C83,'Rushing Data 2006-2015'!A:A,'RB Stats'!D104)</f>
        <v>0</v>
      </c>
      <c r="AR83" s="6">
        <f>SUMIFS('Rushing Data 2006-2015'!U:U,'Rushing Data 2006-2015'!D:D,'RB Stats'!C83,'Rushing Data 2006-2015'!A:A,'RB Stats'!D83+4)</f>
        <v>0</v>
      </c>
      <c r="AS83" s="6">
        <f t="shared" si="35"/>
        <v>0</v>
      </c>
      <c r="AT83" s="6">
        <f t="shared" si="36"/>
        <v>0</v>
      </c>
      <c r="AU83" s="6">
        <f t="shared" si="37"/>
        <v>0</v>
      </c>
      <c r="AV83" s="6">
        <f t="shared" si="38"/>
        <v>1.7</v>
      </c>
      <c r="AW83" s="6">
        <f t="shared" si="39"/>
        <v>1.5</v>
      </c>
      <c r="AX83" s="6">
        <f t="shared" si="40"/>
        <v>3.2</v>
      </c>
      <c r="AY83" s="7">
        <f t="shared" si="41"/>
        <v>29</v>
      </c>
      <c r="AZ83" s="7">
        <f t="shared" si="42"/>
        <v>15</v>
      </c>
      <c r="BA83" s="7">
        <f t="shared" si="43"/>
        <v>1.9333333333333333</v>
      </c>
      <c r="BB83" s="7">
        <f t="shared" si="44"/>
        <v>0</v>
      </c>
      <c r="BC83" s="7">
        <f t="shared" si="45"/>
        <v>0</v>
      </c>
      <c r="BD83" s="7" t="str">
        <f t="shared" si="46"/>
        <v/>
      </c>
      <c r="BE83" s="7">
        <f t="shared" si="47"/>
        <v>1</v>
      </c>
      <c r="BF83" s="7">
        <f t="shared" si="48"/>
        <v>3</v>
      </c>
      <c r="BG83" s="7">
        <f t="shared" si="49"/>
        <v>0</v>
      </c>
      <c r="BH83">
        <f t="shared" si="50"/>
        <v>0</v>
      </c>
      <c r="BI83">
        <f t="shared" si="51"/>
        <v>0</v>
      </c>
      <c r="BJ83">
        <f t="shared" si="52"/>
        <v>0</v>
      </c>
      <c r="BK83">
        <f t="shared" si="56"/>
        <v>0</v>
      </c>
      <c r="BL83">
        <f t="shared" si="57"/>
        <v>0</v>
      </c>
      <c r="BM83">
        <f t="shared" si="53"/>
        <v>0</v>
      </c>
      <c r="BN83" t="str">
        <f t="shared" si="54"/>
        <v>Bust</v>
      </c>
      <c r="BO83">
        <f t="shared" si="55"/>
        <v>0</v>
      </c>
    </row>
    <row r="84" spans="1:67" x14ac:dyDescent="0.25">
      <c r="A84" t="s">
        <v>488</v>
      </c>
      <c r="B84" t="s">
        <v>212</v>
      </c>
      <c r="C84" t="str">
        <f>INDEX('Draft Master List'!E:F,MATCH(A84,'Draft Master List'!E:E,0),2)</f>
        <v>1952007</v>
      </c>
      <c r="D84">
        <f>INDEX('Draft Master List'!A:F,MATCH(A84,'Draft Master List'!E:E,0),1)</f>
        <v>2007</v>
      </c>
      <c r="E84" s="6">
        <f>SUMIFS('Rushing Data 2006-2015'!K:K,'Rushing Data 2006-2015'!D:D,'RB Stats'!C84,'Rushing Data 2006-2015'!A:A,'RB Stats'!D84)</f>
        <v>0</v>
      </c>
      <c r="F84" s="6">
        <f>SUMIFS('Rushing Data 2006-2015'!K:K,'Rushing Data 2006-2015'!D:D,'RB Stats'!C84,'Rushing Data 2006-2015'!A:A,'RB Stats'!D84+1)</f>
        <v>3</v>
      </c>
      <c r="G84" s="6">
        <f>SUMIFS('Rushing Data 2006-2015'!K:K,'Rushing Data 2006-2015'!D:D,'RB Stats'!C84,'Rushing Data 2006-2015'!A:A,'RB Stats'!D84+2)</f>
        <v>0</v>
      </c>
      <c r="H84" s="6">
        <f>SUMIFS('Rushing Data 2006-2015'!K:K,'Rushing Data 2006-2015'!D:D,'RB Stats'!C84,'Rushing Data 2006-2015'!A:A,'RB Stats'!D84+3)</f>
        <v>0</v>
      </c>
      <c r="I84" s="6">
        <f>SUMIFS('Rushing Data 2006-2015'!K:K,'Rushing Data 2006-2015'!D:D,'RB Stats'!C84,'Rushing Data 2006-2015'!A:A,'RB Stats'!D84+4)</f>
        <v>0</v>
      </c>
      <c r="J84" s="6">
        <f>SUMIFS('Rushing Data 2006-2015'!J:J,'Rushing Data 2006-2015'!D:D,'RB Stats'!C84,'Rushing Data 2006-2015'!A:A,'RB Stats'!D84)</f>
        <v>0</v>
      </c>
      <c r="K84" s="6">
        <f>SUMIFS('Rushing Data 2006-2015'!J:J,'Rushing Data 2006-2015'!D:D,'RB Stats'!C84,'Rushing Data 2006-2015'!A:A,'RB Stats'!D84+1)</f>
        <v>2</v>
      </c>
      <c r="L84" s="6">
        <f>SUMIFS('Rushing Data 2006-2015'!J:J,'Rushing Data 2006-2015'!D:D,'RB Stats'!C84,'Rushing Data 2006-2015'!A:A,'RB Stats'!D84+2)</f>
        <v>0</v>
      </c>
      <c r="M84" s="6">
        <f>SUMIFS('Rushing Data 2006-2015'!J:J,'Rushing Data 2006-2015'!D:D,'RB Stats'!C84,'Rushing Data 2006-2015'!A:A,'RB Stats'!D84+3)</f>
        <v>0</v>
      </c>
      <c r="N84" s="6">
        <f>SUMIFS('Rushing Data 2006-2015'!J:J,'Rushing Data 2006-2015'!D:D,'RB Stats'!C84,'Rushing Data 2006-2015'!A:A,'RB Stats'!D84+4)</f>
        <v>0</v>
      </c>
      <c r="O84" s="7" t="str">
        <f t="shared" si="30"/>
        <v/>
      </c>
      <c r="P84" s="7">
        <f t="shared" si="31"/>
        <v>1.5</v>
      </c>
      <c r="Q84" s="7" t="str">
        <f t="shared" si="32"/>
        <v/>
      </c>
      <c r="R84" s="7" t="str">
        <f t="shared" si="33"/>
        <v/>
      </c>
      <c r="S84" s="7" t="str">
        <f t="shared" si="34"/>
        <v/>
      </c>
      <c r="T84" s="6">
        <f>SUMIFS('Rushing Data 2006-2015'!L:L,'Rushing Data 2006-2015'!D:D,'RB Stats'!C84,'Rushing Data 2006-2015'!A:A,'RB Stats'!D84)</f>
        <v>0</v>
      </c>
      <c r="U84" s="6">
        <f>SUMIFS('Rushing Data 2006-2015'!L:L,'Rushing Data 2006-2015'!D:D,'RB Stats'!C84,'Rushing Data 2006-2015'!A:A,'RB Stats'!D84+1)</f>
        <v>0</v>
      </c>
      <c r="V84" s="6">
        <f>SUMIFS('Rushing Data 2006-2015'!L:L,'Rushing Data 2006-2015'!D:D,'RB Stats'!C84,'Rushing Data 2006-2015'!A:A,'RB Stats'!D84+2)</f>
        <v>0</v>
      </c>
      <c r="W84" s="6">
        <f>SUMIFS('Rushing Data 2006-2015'!L:L,'Rushing Data 2006-2015'!D:D,'RB Stats'!C84,'Rushing Data 2006-2015'!A:A,'RB Stats'!D84+3)</f>
        <v>0</v>
      </c>
      <c r="X84" s="6">
        <f>SUMIFS('Rushing Data 2006-2015'!L:L,'Rushing Data 2006-2015'!D:D,'RB Stats'!C84,'Rushing Data 2006-2015'!A:A,'RB Stats'!D84+4)</f>
        <v>0</v>
      </c>
      <c r="Y84" s="6">
        <f>SUMIFS('Rushing Data 2006-2015'!AB:AB,'Rushing Data 2006-2015'!D:D,'RB Stats'!C84,'Rushing Data 2006-2015'!A:A,'RB Stats'!D84)</f>
        <v>0</v>
      </c>
      <c r="Z84" s="6">
        <f>SUMIFS('Rushing Data 2006-2015'!AB:AB,'Rushing Data 2006-2015'!D:D,'RB Stats'!C84,'Rushing Data 2006-2015'!A:A,'RB Stats'!D84+1)</f>
        <v>0</v>
      </c>
      <c r="AA84" s="6">
        <f>SUMIFS('Rushing Data 2006-2015'!AB:AB,'Rushing Data 2006-2015'!D:D,'RB Stats'!C84,'Rushing Data 2006-2015'!A:A,'RB Stats'!D84+2)</f>
        <v>0</v>
      </c>
      <c r="AB84" s="6">
        <f>SUMIFS('Rushing Data 2006-2015'!AB:AB,'Rushing Data 2006-2015'!D:D,'RB Stats'!C84,'Rushing Data 2006-2015'!A:A,'RB Stats'!D84+3)</f>
        <v>0</v>
      </c>
      <c r="AC84" s="6">
        <f>SUMIFS('Rushing Data 2006-2015'!AB:AB,'Rushing Data 2006-2015'!D:D,'RB Stats'!C84,'Rushing Data 2006-2015'!A:A,'RB Stats'!D84+4)</f>
        <v>0</v>
      </c>
      <c r="AD84" s="6">
        <f>SUMIFS('Rushing Data 2006-2015'!R:R,'Rushing Data 2006-2015'!D:D,'RB Stats'!C84,'Rushing Data 2006-2015'!A:A,'RB Stats'!D84)</f>
        <v>0</v>
      </c>
      <c r="AE84" s="6">
        <f>SUMIFS('Rushing Data 2006-2015'!R:R,'Rushing Data 2006-2015'!D:D,'RB Stats'!C84,'Rushing Data 2006-2015'!A:A,'RB Stats'!D84+1)</f>
        <v>2</v>
      </c>
      <c r="AF84" s="6">
        <f>SUMIFS('Rushing Data 2006-2015'!R:R,'Rushing Data 2006-2015'!D:D,'RB Stats'!C84,'Rushing Data 2006-2015'!A:A,'RB Stats'!D84+2)</f>
        <v>0</v>
      </c>
      <c r="AG84" s="6">
        <f>SUMIFS('Rushing Data 2006-2015'!R:R,'Rushing Data 2006-2015'!D:D,'RB Stats'!C84,'Rushing Data 2006-2015'!A:A,'RB Stats'!D84+3)</f>
        <v>0</v>
      </c>
      <c r="AH84" s="6">
        <f>SUMIFS('Rushing Data 2006-2015'!R:R,'Rushing Data 2006-2015'!D:D,'RB Stats'!C84,'Rushing Data 2006-2015'!A:A,'RB Stats'!D84+4)</f>
        <v>0</v>
      </c>
      <c r="AI84" s="6">
        <f>SUMIFS('Rushing Data 2006-2015'!S:S,'Rushing Data 2006-2015'!D:D,'RB Stats'!C84,'Rushing Data 2006-2015'!A:A,'RB Stats'!D84)</f>
        <v>0</v>
      </c>
      <c r="AJ84" s="6">
        <f>SUMIFS('Rushing Data 2006-2015'!S:S,'Rushing Data 2006-2015'!D:D,'RB Stats'!C84,'Rushing Data 2006-2015'!A:A,'RB Stats'!D84+1)</f>
        <v>7</v>
      </c>
      <c r="AK84" s="6">
        <f>SUMIFS('Rushing Data 2006-2015'!S:S,'Rushing Data 2006-2015'!D:D,'RB Stats'!C84,'Rushing Data 2006-2015'!A:A,'RB Stats'!D84+2)</f>
        <v>0</v>
      </c>
      <c r="AL84" s="6">
        <f>SUMIFS('Rushing Data 2006-2015'!S:S,'Rushing Data 2006-2015'!D:D,'RB Stats'!C84,'Rushing Data 2006-2015'!A:A,'RB Stats'!D84+3)</f>
        <v>0</v>
      </c>
      <c r="AM84" s="6">
        <f>SUMIFS('Rushing Data 2006-2015'!S:S,'Rushing Data 2006-2015'!D:D,'RB Stats'!C84,'Rushing Data 2006-2015'!A:A,'RB Stats'!D84+4)</f>
        <v>0</v>
      </c>
      <c r="AN84" s="6">
        <f>SUMIFS('Rushing Data 2006-2015'!U:U,'Rushing Data 2006-2015'!D:D,'RB Stats'!C84,'Rushing Data 2006-2015'!A:A,'RB Stats'!D84)</f>
        <v>0</v>
      </c>
      <c r="AO84" s="6">
        <f>SUMIFS('Rushing Data 2006-2015'!U:U,'Rushing Data 2006-2015'!D:D,'RB Stats'!C84,'Rushing Data 2006-2015'!A:A,'RB Stats'!D84+1)</f>
        <v>1</v>
      </c>
      <c r="AP84" s="6">
        <f>SUMIFS('Rushing Data 2006-2015'!U:U,'Rushing Data 2006-2015'!D:D,'RB Stats'!C84,'Rushing Data 2006-2015'!A:A,'RB Stats'!D84+2)</f>
        <v>0</v>
      </c>
      <c r="AQ84" s="6">
        <f>SUMIFS('Rushing Data 2006-2015'!U:U,'Rushing Data 2006-2015'!D:D,'RB Stats'!C84,'Rushing Data 2006-2015'!A:A,'RB Stats'!D105)</f>
        <v>0</v>
      </c>
      <c r="AR84" s="6">
        <f>SUMIFS('Rushing Data 2006-2015'!U:U,'Rushing Data 2006-2015'!D:D,'RB Stats'!C84,'Rushing Data 2006-2015'!A:A,'RB Stats'!D84+4)</f>
        <v>0</v>
      </c>
      <c r="AS84" s="6">
        <f t="shared" si="35"/>
        <v>0</v>
      </c>
      <c r="AT84" s="6">
        <f t="shared" si="36"/>
        <v>7</v>
      </c>
      <c r="AU84" s="6">
        <f t="shared" si="37"/>
        <v>0</v>
      </c>
      <c r="AV84" s="6">
        <f t="shared" si="38"/>
        <v>0</v>
      </c>
      <c r="AW84" s="6">
        <f t="shared" si="39"/>
        <v>0</v>
      </c>
      <c r="AX84" s="6">
        <f t="shared" si="40"/>
        <v>7</v>
      </c>
      <c r="AY84" s="7">
        <f t="shared" si="41"/>
        <v>3</v>
      </c>
      <c r="AZ84" s="7">
        <f t="shared" si="42"/>
        <v>2</v>
      </c>
      <c r="BA84" s="7">
        <f t="shared" si="43"/>
        <v>1.5</v>
      </c>
      <c r="BB84" s="7">
        <f t="shared" si="44"/>
        <v>0</v>
      </c>
      <c r="BC84" s="7">
        <f t="shared" si="45"/>
        <v>0</v>
      </c>
      <c r="BD84" s="7" t="str">
        <f t="shared" si="46"/>
        <v/>
      </c>
      <c r="BE84" s="7">
        <f t="shared" si="47"/>
        <v>2</v>
      </c>
      <c r="BF84" s="7">
        <f t="shared" si="48"/>
        <v>7</v>
      </c>
      <c r="BG84" s="7">
        <f t="shared" si="49"/>
        <v>1</v>
      </c>
      <c r="BH84">
        <f t="shared" si="50"/>
        <v>0</v>
      </c>
      <c r="BI84">
        <f t="shared" si="51"/>
        <v>0</v>
      </c>
      <c r="BJ84">
        <f t="shared" si="52"/>
        <v>0</v>
      </c>
      <c r="BK84">
        <f t="shared" si="56"/>
        <v>0</v>
      </c>
      <c r="BL84">
        <f t="shared" si="57"/>
        <v>0</v>
      </c>
      <c r="BM84">
        <f t="shared" si="53"/>
        <v>0</v>
      </c>
      <c r="BN84" t="str">
        <f t="shared" si="54"/>
        <v>Bust</v>
      </c>
      <c r="BO84">
        <f t="shared" si="55"/>
        <v>0</v>
      </c>
    </row>
    <row r="85" spans="1:67" x14ac:dyDescent="0.25">
      <c r="A85" t="s">
        <v>491</v>
      </c>
      <c r="B85" t="s">
        <v>76</v>
      </c>
      <c r="C85" t="str">
        <f>INDEX('Draft Master List'!E:F,MATCH(A85,'Draft Master List'!E:E,0),2)</f>
        <v>2082007</v>
      </c>
      <c r="D85">
        <f>INDEX('Draft Master List'!A:F,MATCH(A85,'Draft Master List'!E:E,0),1)</f>
        <v>2007</v>
      </c>
      <c r="E85" s="6">
        <f>SUMIFS('Rushing Data 2006-2015'!K:K,'Rushing Data 2006-2015'!D:D,'RB Stats'!C85,'Rushing Data 2006-2015'!A:A,'RB Stats'!D85)</f>
        <v>0</v>
      </c>
      <c r="F85" s="6">
        <f>SUMIFS('Rushing Data 2006-2015'!K:K,'Rushing Data 2006-2015'!D:D,'RB Stats'!C85,'Rushing Data 2006-2015'!A:A,'RB Stats'!D85+1)</f>
        <v>0</v>
      </c>
      <c r="G85" s="6">
        <f>SUMIFS('Rushing Data 2006-2015'!K:K,'Rushing Data 2006-2015'!D:D,'RB Stats'!C85,'Rushing Data 2006-2015'!A:A,'RB Stats'!D85+2)</f>
        <v>0</v>
      </c>
      <c r="H85" s="6">
        <f>SUMIFS('Rushing Data 2006-2015'!K:K,'Rushing Data 2006-2015'!D:D,'RB Stats'!C85,'Rushing Data 2006-2015'!A:A,'RB Stats'!D85+3)</f>
        <v>0</v>
      </c>
      <c r="I85" s="6">
        <f>SUMIFS('Rushing Data 2006-2015'!K:K,'Rushing Data 2006-2015'!D:D,'RB Stats'!C85,'Rushing Data 2006-2015'!A:A,'RB Stats'!D85+4)</f>
        <v>0</v>
      </c>
      <c r="J85" s="6">
        <f>SUMIFS('Rushing Data 2006-2015'!J:J,'Rushing Data 2006-2015'!D:D,'RB Stats'!C85,'Rushing Data 2006-2015'!A:A,'RB Stats'!D85)</f>
        <v>0</v>
      </c>
      <c r="K85" s="6">
        <f>SUMIFS('Rushing Data 2006-2015'!J:J,'Rushing Data 2006-2015'!D:D,'RB Stats'!C85,'Rushing Data 2006-2015'!A:A,'RB Stats'!D85+1)</f>
        <v>0</v>
      </c>
      <c r="L85" s="6">
        <f>SUMIFS('Rushing Data 2006-2015'!J:J,'Rushing Data 2006-2015'!D:D,'RB Stats'!C85,'Rushing Data 2006-2015'!A:A,'RB Stats'!D85+2)</f>
        <v>0</v>
      </c>
      <c r="M85" s="6">
        <f>SUMIFS('Rushing Data 2006-2015'!J:J,'Rushing Data 2006-2015'!D:D,'RB Stats'!C85,'Rushing Data 2006-2015'!A:A,'RB Stats'!D85+3)</f>
        <v>0</v>
      </c>
      <c r="N85" s="6">
        <f>SUMIFS('Rushing Data 2006-2015'!J:J,'Rushing Data 2006-2015'!D:D,'RB Stats'!C85,'Rushing Data 2006-2015'!A:A,'RB Stats'!D85+4)</f>
        <v>0</v>
      </c>
      <c r="O85" s="7" t="str">
        <f t="shared" si="30"/>
        <v/>
      </c>
      <c r="P85" s="7" t="str">
        <f t="shared" si="31"/>
        <v/>
      </c>
      <c r="Q85" s="7" t="str">
        <f t="shared" si="32"/>
        <v/>
      </c>
      <c r="R85" s="7" t="str">
        <f t="shared" si="33"/>
        <v/>
      </c>
      <c r="S85" s="7" t="str">
        <f t="shared" si="34"/>
        <v/>
      </c>
      <c r="T85" s="6">
        <f>SUMIFS('Rushing Data 2006-2015'!L:L,'Rushing Data 2006-2015'!D:D,'RB Stats'!C85,'Rushing Data 2006-2015'!A:A,'RB Stats'!D85)</f>
        <v>0</v>
      </c>
      <c r="U85" s="6">
        <f>SUMIFS('Rushing Data 2006-2015'!L:L,'Rushing Data 2006-2015'!D:D,'RB Stats'!C85,'Rushing Data 2006-2015'!A:A,'RB Stats'!D85+1)</f>
        <v>0</v>
      </c>
      <c r="V85" s="6">
        <f>SUMIFS('Rushing Data 2006-2015'!L:L,'Rushing Data 2006-2015'!D:D,'RB Stats'!C85,'Rushing Data 2006-2015'!A:A,'RB Stats'!D85+2)</f>
        <v>0</v>
      </c>
      <c r="W85" s="6">
        <f>SUMIFS('Rushing Data 2006-2015'!L:L,'Rushing Data 2006-2015'!D:D,'RB Stats'!C85,'Rushing Data 2006-2015'!A:A,'RB Stats'!D85+3)</f>
        <v>0</v>
      </c>
      <c r="X85" s="6">
        <f>SUMIFS('Rushing Data 2006-2015'!L:L,'Rushing Data 2006-2015'!D:D,'RB Stats'!C85,'Rushing Data 2006-2015'!A:A,'RB Stats'!D85+4)</f>
        <v>0</v>
      </c>
      <c r="Y85" s="6">
        <f>SUMIFS('Rushing Data 2006-2015'!AB:AB,'Rushing Data 2006-2015'!D:D,'RB Stats'!C85,'Rushing Data 2006-2015'!A:A,'RB Stats'!D85)</f>
        <v>0</v>
      </c>
      <c r="Z85" s="6">
        <f>SUMIFS('Rushing Data 2006-2015'!AB:AB,'Rushing Data 2006-2015'!D:D,'RB Stats'!C85,'Rushing Data 2006-2015'!A:A,'RB Stats'!D85+1)</f>
        <v>0</v>
      </c>
      <c r="AA85" s="6">
        <f>SUMIFS('Rushing Data 2006-2015'!AB:AB,'Rushing Data 2006-2015'!D:D,'RB Stats'!C85,'Rushing Data 2006-2015'!A:A,'RB Stats'!D85+2)</f>
        <v>0</v>
      </c>
      <c r="AB85" s="6">
        <f>SUMIFS('Rushing Data 2006-2015'!AB:AB,'Rushing Data 2006-2015'!D:D,'RB Stats'!C85,'Rushing Data 2006-2015'!A:A,'RB Stats'!D85+3)</f>
        <v>0</v>
      </c>
      <c r="AC85" s="6">
        <f>SUMIFS('Rushing Data 2006-2015'!AB:AB,'Rushing Data 2006-2015'!D:D,'RB Stats'!C85,'Rushing Data 2006-2015'!A:A,'RB Stats'!D85+4)</f>
        <v>0</v>
      </c>
      <c r="AD85" s="6">
        <f>SUMIFS('Rushing Data 2006-2015'!R:R,'Rushing Data 2006-2015'!D:D,'RB Stats'!C85,'Rushing Data 2006-2015'!A:A,'RB Stats'!D85)</f>
        <v>0</v>
      </c>
      <c r="AE85" s="6">
        <f>SUMIFS('Rushing Data 2006-2015'!R:R,'Rushing Data 2006-2015'!D:D,'RB Stats'!C85,'Rushing Data 2006-2015'!A:A,'RB Stats'!D85+1)</f>
        <v>0</v>
      </c>
      <c r="AF85" s="6">
        <f>SUMIFS('Rushing Data 2006-2015'!R:R,'Rushing Data 2006-2015'!D:D,'RB Stats'!C85,'Rushing Data 2006-2015'!A:A,'RB Stats'!D85+2)</f>
        <v>0</v>
      </c>
      <c r="AG85" s="6">
        <f>SUMIFS('Rushing Data 2006-2015'!R:R,'Rushing Data 2006-2015'!D:D,'RB Stats'!C85,'Rushing Data 2006-2015'!A:A,'RB Stats'!D85+3)</f>
        <v>0</v>
      </c>
      <c r="AH85" s="6">
        <f>SUMIFS('Rushing Data 2006-2015'!R:R,'Rushing Data 2006-2015'!D:D,'RB Stats'!C85,'Rushing Data 2006-2015'!A:A,'RB Stats'!D85+4)</f>
        <v>0</v>
      </c>
      <c r="AI85" s="6">
        <f>SUMIFS('Rushing Data 2006-2015'!S:S,'Rushing Data 2006-2015'!D:D,'RB Stats'!C85,'Rushing Data 2006-2015'!A:A,'RB Stats'!D85)</f>
        <v>0</v>
      </c>
      <c r="AJ85" s="6">
        <f>SUMIFS('Rushing Data 2006-2015'!S:S,'Rushing Data 2006-2015'!D:D,'RB Stats'!C85,'Rushing Data 2006-2015'!A:A,'RB Stats'!D85+1)</f>
        <v>0</v>
      </c>
      <c r="AK85" s="6">
        <f>SUMIFS('Rushing Data 2006-2015'!S:S,'Rushing Data 2006-2015'!D:D,'RB Stats'!C85,'Rushing Data 2006-2015'!A:A,'RB Stats'!D85+2)</f>
        <v>0</v>
      </c>
      <c r="AL85" s="6">
        <f>SUMIFS('Rushing Data 2006-2015'!S:S,'Rushing Data 2006-2015'!D:D,'RB Stats'!C85,'Rushing Data 2006-2015'!A:A,'RB Stats'!D85+3)</f>
        <v>0</v>
      </c>
      <c r="AM85" s="6">
        <f>SUMIFS('Rushing Data 2006-2015'!S:S,'Rushing Data 2006-2015'!D:D,'RB Stats'!C85,'Rushing Data 2006-2015'!A:A,'RB Stats'!D85+4)</f>
        <v>0</v>
      </c>
      <c r="AN85" s="6">
        <f>SUMIFS('Rushing Data 2006-2015'!U:U,'Rushing Data 2006-2015'!D:D,'RB Stats'!C85,'Rushing Data 2006-2015'!A:A,'RB Stats'!D85)</f>
        <v>0</v>
      </c>
      <c r="AO85" s="6">
        <f>SUMIFS('Rushing Data 2006-2015'!U:U,'Rushing Data 2006-2015'!D:D,'RB Stats'!C85,'Rushing Data 2006-2015'!A:A,'RB Stats'!D85+1)</f>
        <v>0</v>
      </c>
      <c r="AP85" s="6">
        <f>SUMIFS('Rushing Data 2006-2015'!U:U,'Rushing Data 2006-2015'!D:D,'RB Stats'!C85,'Rushing Data 2006-2015'!A:A,'RB Stats'!D85+2)</f>
        <v>0</v>
      </c>
      <c r="AQ85" s="6">
        <f>SUMIFS('Rushing Data 2006-2015'!U:U,'Rushing Data 2006-2015'!D:D,'RB Stats'!C85,'Rushing Data 2006-2015'!A:A,'RB Stats'!D106)</f>
        <v>0</v>
      </c>
      <c r="AR85" s="6">
        <f>SUMIFS('Rushing Data 2006-2015'!U:U,'Rushing Data 2006-2015'!D:D,'RB Stats'!C85,'Rushing Data 2006-2015'!A:A,'RB Stats'!D85+4)</f>
        <v>0</v>
      </c>
      <c r="AS85" s="6">
        <f t="shared" si="35"/>
        <v>0</v>
      </c>
      <c r="AT85" s="6">
        <f t="shared" si="36"/>
        <v>0</v>
      </c>
      <c r="AU85" s="6">
        <f t="shared" si="37"/>
        <v>0</v>
      </c>
      <c r="AV85" s="6">
        <f t="shared" si="38"/>
        <v>0</v>
      </c>
      <c r="AW85" s="6">
        <f t="shared" si="39"/>
        <v>0</v>
      </c>
      <c r="AX85" s="6">
        <f t="shared" si="40"/>
        <v>0</v>
      </c>
      <c r="AY85" s="7">
        <f t="shared" si="41"/>
        <v>0</v>
      </c>
      <c r="AZ85" s="7">
        <f t="shared" si="42"/>
        <v>0</v>
      </c>
      <c r="BA85" s="7" t="str">
        <f t="shared" si="43"/>
        <v/>
      </c>
      <c r="BB85" s="7">
        <f t="shared" si="44"/>
        <v>0</v>
      </c>
      <c r="BC85" s="7">
        <f t="shared" si="45"/>
        <v>0</v>
      </c>
      <c r="BD85" s="7" t="str">
        <f t="shared" si="46"/>
        <v/>
      </c>
      <c r="BE85" s="7">
        <f t="shared" si="47"/>
        <v>0</v>
      </c>
      <c r="BF85" s="7">
        <f t="shared" si="48"/>
        <v>0</v>
      </c>
      <c r="BG85" s="7">
        <f t="shared" si="49"/>
        <v>0</v>
      </c>
      <c r="BH85">
        <f t="shared" si="50"/>
        <v>0</v>
      </c>
      <c r="BI85">
        <f t="shared" si="51"/>
        <v>0</v>
      </c>
      <c r="BJ85">
        <f t="shared" si="52"/>
        <v>0</v>
      </c>
      <c r="BK85">
        <f t="shared" si="56"/>
        <v>0</v>
      </c>
      <c r="BL85">
        <f t="shared" si="57"/>
        <v>0</v>
      </c>
      <c r="BM85">
        <f t="shared" si="53"/>
        <v>0</v>
      </c>
      <c r="BN85" t="str">
        <f t="shared" si="54"/>
        <v>Bust</v>
      </c>
      <c r="BO85">
        <f t="shared" si="55"/>
        <v>0</v>
      </c>
    </row>
    <row r="86" spans="1:67" x14ac:dyDescent="0.25">
      <c r="A86" t="s">
        <v>497</v>
      </c>
      <c r="B86" t="s">
        <v>76</v>
      </c>
      <c r="C86" t="str">
        <f>INDEX('Draft Master List'!E:F,MATCH(A86,'Draft Master List'!E:E,0),2)</f>
        <v>2282007</v>
      </c>
      <c r="D86">
        <f>INDEX('Draft Master List'!A:F,MATCH(A86,'Draft Master List'!E:E,0),1)</f>
        <v>2007</v>
      </c>
      <c r="E86" s="6">
        <f>SUMIFS('Rushing Data 2006-2015'!K:K,'Rushing Data 2006-2015'!D:D,'RB Stats'!C86,'Rushing Data 2006-2015'!A:A,'RB Stats'!D86)</f>
        <v>203</v>
      </c>
      <c r="F86" s="6">
        <f>SUMIFS('Rushing Data 2006-2015'!K:K,'Rushing Data 2006-2015'!D:D,'RB Stats'!C86,'Rushing Data 2006-2015'!A:A,'RB Stats'!D86+1)</f>
        <v>110</v>
      </c>
      <c r="G86" s="6">
        <f>SUMIFS('Rushing Data 2006-2015'!K:K,'Rushing Data 2006-2015'!D:D,'RB Stats'!C86,'Rushing Data 2006-2015'!A:A,'RB Stats'!D86+2)</f>
        <v>19</v>
      </c>
      <c r="H86" s="6">
        <f>SUMIFS('Rushing Data 2006-2015'!K:K,'Rushing Data 2006-2015'!D:D,'RB Stats'!C86,'Rushing Data 2006-2015'!A:A,'RB Stats'!D86+3)</f>
        <v>0</v>
      </c>
      <c r="I86" s="6">
        <f>SUMIFS('Rushing Data 2006-2015'!K:K,'Rushing Data 2006-2015'!D:D,'RB Stats'!C86,'Rushing Data 2006-2015'!A:A,'RB Stats'!D86+4)</f>
        <v>0</v>
      </c>
      <c r="J86" s="6">
        <f>SUMIFS('Rushing Data 2006-2015'!J:J,'Rushing Data 2006-2015'!D:D,'RB Stats'!C86,'Rushing Data 2006-2015'!A:A,'RB Stats'!D86)</f>
        <v>50</v>
      </c>
      <c r="K86" s="6">
        <f>SUMIFS('Rushing Data 2006-2015'!J:J,'Rushing Data 2006-2015'!D:D,'RB Stats'!C86,'Rushing Data 2006-2015'!A:A,'RB Stats'!D86+1)</f>
        <v>8</v>
      </c>
      <c r="L86" s="6">
        <f>SUMIFS('Rushing Data 2006-2015'!J:J,'Rushing Data 2006-2015'!D:D,'RB Stats'!C86,'Rushing Data 2006-2015'!A:A,'RB Stats'!D86+2)</f>
        <v>6</v>
      </c>
      <c r="M86" s="6">
        <f>SUMIFS('Rushing Data 2006-2015'!J:J,'Rushing Data 2006-2015'!D:D,'RB Stats'!C86,'Rushing Data 2006-2015'!A:A,'RB Stats'!D86+3)</f>
        <v>0</v>
      </c>
      <c r="N86" s="6">
        <f>SUMIFS('Rushing Data 2006-2015'!J:J,'Rushing Data 2006-2015'!D:D,'RB Stats'!C86,'Rushing Data 2006-2015'!A:A,'RB Stats'!D86+4)</f>
        <v>0</v>
      </c>
      <c r="O86" s="7">
        <f t="shared" si="30"/>
        <v>4.0599999999999996</v>
      </c>
      <c r="P86" s="7">
        <f t="shared" si="31"/>
        <v>13.75</v>
      </c>
      <c r="Q86" s="7">
        <f t="shared" si="32"/>
        <v>3.1666666666666665</v>
      </c>
      <c r="R86" s="7" t="str">
        <f t="shared" si="33"/>
        <v/>
      </c>
      <c r="S86" s="7" t="str">
        <f t="shared" si="34"/>
        <v/>
      </c>
      <c r="T86" s="6">
        <f>SUMIFS('Rushing Data 2006-2015'!L:L,'Rushing Data 2006-2015'!D:D,'RB Stats'!C86,'Rushing Data 2006-2015'!A:A,'RB Stats'!D86)</f>
        <v>4</v>
      </c>
      <c r="U86" s="6">
        <f>SUMIFS('Rushing Data 2006-2015'!L:L,'Rushing Data 2006-2015'!D:D,'RB Stats'!C86,'Rushing Data 2006-2015'!A:A,'RB Stats'!D86+1)</f>
        <v>1</v>
      </c>
      <c r="V86" s="6">
        <f>SUMIFS('Rushing Data 2006-2015'!L:L,'Rushing Data 2006-2015'!D:D,'RB Stats'!C86,'Rushing Data 2006-2015'!A:A,'RB Stats'!D86+2)</f>
        <v>0</v>
      </c>
      <c r="W86" s="6">
        <f>SUMIFS('Rushing Data 2006-2015'!L:L,'Rushing Data 2006-2015'!D:D,'RB Stats'!C86,'Rushing Data 2006-2015'!A:A,'RB Stats'!D86+3)</f>
        <v>0</v>
      </c>
      <c r="X86" s="6">
        <f>SUMIFS('Rushing Data 2006-2015'!L:L,'Rushing Data 2006-2015'!D:D,'RB Stats'!C86,'Rushing Data 2006-2015'!A:A,'RB Stats'!D86+4)</f>
        <v>0</v>
      </c>
      <c r="Y86" s="6">
        <f>SUMIFS('Rushing Data 2006-2015'!AB:AB,'Rushing Data 2006-2015'!D:D,'RB Stats'!C86,'Rushing Data 2006-2015'!A:A,'RB Stats'!D86)</f>
        <v>0</v>
      </c>
      <c r="Z86" s="6">
        <f>SUMIFS('Rushing Data 2006-2015'!AB:AB,'Rushing Data 2006-2015'!D:D,'RB Stats'!C86,'Rushing Data 2006-2015'!A:A,'RB Stats'!D86+1)</f>
        <v>1</v>
      </c>
      <c r="AA86" s="6">
        <f>SUMIFS('Rushing Data 2006-2015'!AB:AB,'Rushing Data 2006-2015'!D:D,'RB Stats'!C86,'Rushing Data 2006-2015'!A:A,'RB Stats'!D86+2)</f>
        <v>0</v>
      </c>
      <c r="AB86" s="6">
        <f>SUMIFS('Rushing Data 2006-2015'!AB:AB,'Rushing Data 2006-2015'!D:D,'RB Stats'!C86,'Rushing Data 2006-2015'!A:A,'RB Stats'!D86+3)</f>
        <v>0</v>
      </c>
      <c r="AC86" s="6">
        <f>SUMIFS('Rushing Data 2006-2015'!AB:AB,'Rushing Data 2006-2015'!D:D,'RB Stats'!C86,'Rushing Data 2006-2015'!A:A,'RB Stats'!D86+4)</f>
        <v>0</v>
      </c>
      <c r="AD86" s="6">
        <f>SUMIFS('Rushing Data 2006-2015'!R:R,'Rushing Data 2006-2015'!D:D,'RB Stats'!C86,'Rushing Data 2006-2015'!A:A,'RB Stats'!D86)</f>
        <v>9</v>
      </c>
      <c r="AE86" s="6">
        <f>SUMIFS('Rushing Data 2006-2015'!R:R,'Rushing Data 2006-2015'!D:D,'RB Stats'!C86,'Rushing Data 2006-2015'!A:A,'RB Stats'!D86+1)</f>
        <v>3</v>
      </c>
      <c r="AF86" s="6">
        <f>SUMIFS('Rushing Data 2006-2015'!R:R,'Rushing Data 2006-2015'!D:D,'RB Stats'!C86,'Rushing Data 2006-2015'!A:A,'RB Stats'!D86+2)</f>
        <v>2</v>
      </c>
      <c r="AG86" s="6">
        <f>SUMIFS('Rushing Data 2006-2015'!R:R,'Rushing Data 2006-2015'!D:D,'RB Stats'!C86,'Rushing Data 2006-2015'!A:A,'RB Stats'!D86+3)</f>
        <v>0</v>
      </c>
      <c r="AH86" s="6">
        <f>SUMIFS('Rushing Data 2006-2015'!R:R,'Rushing Data 2006-2015'!D:D,'RB Stats'!C86,'Rushing Data 2006-2015'!A:A,'RB Stats'!D86+4)</f>
        <v>0</v>
      </c>
      <c r="AI86" s="6">
        <f>SUMIFS('Rushing Data 2006-2015'!S:S,'Rushing Data 2006-2015'!D:D,'RB Stats'!C86,'Rushing Data 2006-2015'!A:A,'RB Stats'!D86)</f>
        <v>73</v>
      </c>
      <c r="AJ86" s="6">
        <f>SUMIFS('Rushing Data 2006-2015'!S:S,'Rushing Data 2006-2015'!D:D,'RB Stats'!C86,'Rushing Data 2006-2015'!A:A,'RB Stats'!D86+1)</f>
        <v>30</v>
      </c>
      <c r="AK86" s="6">
        <f>SUMIFS('Rushing Data 2006-2015'!S:S,'Rushing Data 2006-2015'!D:D,'RB Stats'!C86,'Rushing Data 2006-2015'!A:A,'RB Stats'!D86+2)</f>
        <v>19</v>
      </c>
      <c r="AL86" s="6">
        <f>SUMIFS('Rushing Data 2006-2015'!S:S,'Rushing Data 2006-2015'!D:D,'RB Stats'!C86,'Rushing Data 2006-2015'!A:A,'RB Stats'!D86+3)</f>
        <v>0</v>
      </c>
      <c r="AM86" s="6">
        <f>SUMIFS('Rushing Data 2006-2015'!S:S,'Rushing Data 2006-2015'!D:D,'RB Stats'!C86,'Rushing Data 2006-2015'!A:A,'RB Stats'!D86+4)</f>
        <v>0</v>
      </c>
      <c r="AN86" s="6">
        <f>SUMIFS('Rushing Data 2006-2015'!U:U,'Rushing Data 2006-2015'!D:D,'RB Stats'!C86,'Rushing Data 2006-2015'!A:A,'RB Stats'!D86)</f>
        <v>0</v>
      </c>
      <c r="AO86" s="6">
        <f>SUMIFS('Rushing Data 2006-2015'!U:U,'Rushing Data 2006-2015'!D:D,'RB Stats'!C86,'Rushing Data 2006-2015'!A:A,'RB Stats'!D86+1)</f>
        <v>0</v>
      </c>
      <c r="AP86" s="6">
        <f>SUMIFS('Rushing Data 2006-2015'!U:U,'Rushing Data 2006-2015'!D:D,'RB Stats'!C86,'Rushing Data 2006-2015'!A:A,'RB Stats'!D86+2)</f>
        <v>0</v>
      </c>
      <c r="AQ86" s="6">
        <f>SUMIFS('Rushing Data 2006-2015'!U:U,'Rushing Data 2006-2015'!D:D,'RB Stats'!C86,'Rushing Data 2006-2015'!A:A,'RB Stats'!D107)</f>
        <v>0</v>
      </c>
      <c r="AR86" s="6">
        <f>SUMIFS('Rushing Data 2006-2015'!U:U,'Rushing Data 2006-2015'!D:D,'RB Stats'!C86,'Rushing Data 2006-2015'!A:A,'RB Stats'!D86+4)</f>
        <v>0</v>
      </c>
      <c r="AS86" s="6">
        <f t="shared" si="35"/>
        <v>51.599999999999994</v>
      </c>
      <c r="AT86" s="6">
        <f t="shared" si="36"/>
        <v>18</v>
      </c>
      <c r="AU86" s="6">
        <f t="shared" si="37"/>
        <v>3.8</v>
      </c>
      <c r="AV86" s="6">
        <f t="shared" si="38"/>
        <v>0</v>
      </c>
      <c r="AW86" s="6">
        <f t="shared" si="39"/>
        <v>0</v>
      </c>
      <c r="AX86" s="6">
        <f t="shared" si="40"/>
        <v>73.399999999999991</v>
      </c>
      <c r="AY86" s="7">
        <f t="shared" si="41"/>
        <v>332</v>
      </c>
      <c r="AZ86" s="7">
        <f t="shared" si="42"/>
        <v>64</v>
      </c>
      <c r="BA86" s="7">
        <f t="shared" si="43"/>
        <v>5.1875</v>
      </c>
      <c r="BB86" s="7">
        <f t="shared" si="44"/>
        <v>5</v>
      </c>
      <c r="BC86" s="7">
        <f t="shared" si="45"/>
        <v>1</v>
      </c>
      <c r="BD86" s="7">
        <f t="shared" si="46"/>
        <v>64</v>
      </c>
      <c r="BE86" s="7">
        <f t="shared" si="47"/>
        <v>14</v>
      </c>
      <c r="BF86" s="7">
        <f t="shared" si="48"/>
        <v>122</v>
      </c>
      <c r="BG86" s="7">
        <f t="shared" si="49"/>
        <v>0</v>
      </c>
      <c r="BH86">
        <f t="shared" si="50"/>
        <v>0</v>
      </c>
      <c r="BI86">
        <f t="shared" si="51"/>
        <v>0</v>
      </c>
      <c r="BJ86">
        <f t="shared" si="52"/>
        <v>0</v>
      </c>
      <c r="BK86">
        <f t="shared" si="56"/>
        <v>0</v>
      </c>
      <c r="BL86">
        <f t="shared" si="57"/>
        <v>0</v>
      </c>
      <c r="BM86">
        <f t="shared" si="53"/>
        <v>0</v>
      </c>
      <c r="BN86" t="str">
        <f t="shared" si="54"/>
        <v>Bust</v>
      </c>
      <c r="BO86">
        <f t="shared" si="55"/>
        <v>0</v>
      </c>
    </row>
    <row r="87" spans="1:67" x14ac:dyDescent="0.25">
      <c r="A87" t="s">
        <v>502</v>
      </c>
      <c r="B87" t="s">
        <v>76</v>
      </c>
      <c r="C87" t="str">
        <f>INDEX('Draft Master List'!E:F,MATCH(A87,'Draft Master List'!E:E,0),2)</f>
        <v>2362007</v>
      </c>
      <c r="D87">
        <f>INDEX('Draft Master List'!A:F,MATCH(A87,'Draft Master List'!E:E,0),1)</f>
        <v>2007</v>
      </c>
      <c r="E87" s="6">
        <f>SUMIFS('Rushing Data 2006-2015'!K:K,'Rushing Data 2006-2015'!D:D,'RB Stats'!C87,'Rushing Data 2006-2015'!A:A,'RB Stats'!D87)</f>
        <v>0</v>
      </c>
      <c r="F87" s="6">
        <f>SUMIFS('Rushing Data 2006-2015'!K:K,'Rushing Data 2006-2015'!D:D,'RB Stats'!C87,'Rushing Data 2006-2015'!A:A,'RB Stats'!D87+1)</f>
        <v>0</v>
      </c>
      <c r="G87" s="6">
        <f>SUMIFS('Rushing Data 2006-2015'!K:K,'Rushing Data 2006-2015'!D:D,'RB Stats'!C87,'Rushing Data 2006-2015'!A:A,'RB Stats'!D87+2)</f>
        <v>0</v>
      </c>
      <c r="H87" s="6">
        <f>SUMIFS('Rushing Data 2006-2015'!K:K,'Rushing Data 2006-2015'!D:D,'RB Stats'!C87,'Rushing Data 2006-2015'!A:A,'RB Stats'!D87+3)</f>
        <v>0</v>
      </c>
      <c r="I87" s="6">
        <f>SUMIFS('Rushing Data 2006-2015'!K:K,'Rushing Data 2006-2015'!D:D,'RB Stats'!C87,'Rushing Data 2006-2015'!A:A,'RB Stats'!D87+4)</f>
        <v>0</v>
      </c>
      <c r="J87" s="6">
        <f>SUMIFS('Rushing Data 2006-2015'!J:J,'Rushing Data 2006-2015'!D:D,'RB Stats'!C87,'Rushing Data 2006-2015'!A:A,'RB Stats'!D87)</f>
        <v>0</v>
      </c>
      <c r="K87" s="6">
        <f>SUMIFS('Rushing Data 2006-2015'!J:J,'Rushing Data 2006-2015'!D:D,'RB Stats'!C87,'Rushing Data 2006-2015'!A:A,'RB Stats'!D87+1)</f>
        <v>0</v>
      </c>
      <c r="L87" s="6">
        <f>SUMIFS('Rushing Data 2006-2015'!J:J,'Rushing Data 2006-2015'!D:D,'RB Stats'!C87,'Rushing Data 2006-2015'!A:A,'RB Stats'!D87+2)</f>
        <v>0</v>
      </c>
      <c r="M87" s="6">
        <f>SUMIFS('Rushing Data 2006-2015'!J:J,'Rushing Data 2006-2015'!D:D,'RB Stats'!C87,'Rushing Data 2006-2015'!A:A,'RB Stats'!D87+3)</f>
        <v>0</v>
      </c>
      <c r="N87" s="6">
        <f>SUMIFS('Rushing Data 2006-2015'!J:J,'Rushing Data 2006-2015'!D:D,'RB Stats'!C87,'Rushing Data 2006-2015'!A:A,'RB Stats'!D87+4)</f>
        <v>0</v>
      </c>
      <c r="O87" s="7" t="str">
        <f t="shared" si="30"/>
        <v/>
      </c>
      <c r="P87" s="7" t="str">
        <f t="shared" si="31"/>
        <v/>
      </c>
      <c r="Q87" s="7" t="str">
        <f t="shared" si="32"/>
        <v/>
      </c>
      <c r="R87" s="7" t="str">
        <f t="shared" si="33"/>
        <v/>
      </c>
      <c r="S87" s="7" t="str">
        <f t="shared" si="34"/>
        <v/>
      </c>
      <c r="T87" s="6">
        <f>SUMIFS('Rushing Data 2006-2015'!L:L,'Rushing Data 2006-2015'!D:D,'RB Stats'!C87,'Rushing Data 2006-2015'!A:A,'RB Stats'!D87)</f>
        <v>0</v>
      </c>
      <c r="U87" s="6">
        <f>SUMIFS('Rushing Data 2006-2015'!L:L,'Rushing Data 2006-2015'!D:D,'RB Stats'!C87,'Rushing Data 2006-2015'!A:A,'RB Stats'!D87+1)</f>
        <v>0</v>
      </c>
      <c r="V87" s="6">
        <f>SUMIFS('Rushing Data 2006-2015'!L:L,'Rushing Data 2006-2015'!D:D,'RB Stats'!C87,'Rushing Data 2006-2015'!A:A,'RB Stats'!D87+2)</f>
        <v>0</v>
      </c>
      <c r="W87" s="6">
        <f>SUMIFS('Rushing Data 2006-2015'!L:L,'Rushing Data 2006-2015'!D:D,'RB Stats'!C87,'Rushing Data 2006-2015'!A:A,'RB Stats'!D87+3)</f>
        <v>0</v>
      </c>
      <c r="X87" s="6">
        <f>SUMIFS('Rushing Data 2006-2015'!L:L,'Rushing Data 2006-2015'!D:D,'RB Stats'!C87,'Rushing Data 2006-2015'!A:A,'RB Stats'!D87+4)</f>
        <v>0</v>
      </c>
      <c r="Y87" s="6">
        <f>SUMIFS('Rushing Data 2006-2015'!AB:AB,'Rushing Data 2006-2015'!D:D,'RB Stats'!C87,'Rushing Data 2006-2015'!A:A,'RB Stats'!D87)</f>
        <v>0</v>
      </c>
      <c r="Z87" s="6">
        <f>SUMIFS('Rushing Data 2006-2015'!AB:AB,'Rushing Data 2006-2015'!D:D,'RB Stats'!C87,'Rushing Data 2006-2015'!A:A,'RB Stats'!D87+1)</f>
        <v>0</v>
      </c>
      <c r="AA87" s="6">
        <f>SUMIFS('Rushing Data 2006-2015'!AB:AB,'Rushing Data 2006-2015'!D:D,'RB Stats'!C87,'Rushing Data 2006-2015'!A:A,'RB Stats'!D87+2)</f>
        <v>0</v>
      </c>
      <c r="AB87" s="6">
        <f>SUMIFS('Rushing Data 2006-2015'!AB:AB,'Rushing Data 2006-2015'!D:D,'RB Stats'!C87,'Rushing Data 2006-2015'!A:A,'RB Stats'!D87+3)</f>
        <v>0</v>
      </c>
      <c r="AC87" s="6">
        <f>SUMIFS('Rushing Data 2006-2015'!AB:AB,'Rushing Data 2006-2015'!D:D,'RB Stats'!C87,'Rushing Data 2006-2015'!A:A,'RB Stats'!D87+4)</f>
        <v>0</v>
      </c>
      <c r="AD87" s="6">
        <f>SUMIFS('Rushing Data 2006-2015'!R:R,'Rushing Data 2006-2015'!D:D,'RB Stats'!C87,'Rushing Data 2006-2015'!A:A,'RB Stats'!D87)</f>
        <v>0</v>
      </c>
      <c r="AE87" s="6">
        <f>SUMIFS('Rushing Data 2006-2015'!R:R,'Rushing Data 2006-2015'!D:D,'RB Stats'!C87,'Rushing Data 2006-2015'!A:A,'RB Stats'!D87+1)</f>
        <v>0</v>
      </c>
      <c r="AF87" s="6">
        <f>SUMIFS('Rushing Data 2006-2015'!R:R,'Rushing Data 2006-2015'!D:D,'RB Stats'!C87,'Rushing Data 2006-2015'!A:A,'RB Stats'!D87+2)</f>
        <v>0</v>
      </c>
      <c r="AG87" s="6">
        <f>SUMIFS('Rushing Data 2006-2015'!R:R,'Rushing Data 2006-2015'!D:D,'RB Stats'!C87,'Rushing Data 2006-2015'!A:A,'RB Stats'!D87+3)</f>
        <v>0</v>
      </c>
      <c r="AH87" s="6">
        <f>SUMIFS('Rushing Data 2006-2015'!R:R,'Rushing Data 2006-2015'!D:D,'RB Stats'!C87,'Rushing Data 2006-2015'!A:A,'RB Stats'!D87+4)</f>
        <v>0</v>
      </c>
      <c r="AI87" s="6">
        <f>SUMIFS('Rushing Data 2006-2015'!S:S,'Rushing Data 2006-2015'!D:D,'RB Stats'!C87,'Rushing Data 2006-2015'!A:A,'RB Stats'!D87)</f>
        <v>0</v>
      </c>
      <c r="AJ87" s="6">
        <f>SUMIFS('Rushing Data 2006-2015'!S:S,'Rushing Data 2006-2015'!D:D,'RB Stats'!C87,'Rushing Data 2006-2015'!A:A,'RB Stats'!D87+1)</f>
        <v>0</v>
      </c>
      <c r="AK87" s="6">
        <f>SUMIFS('Rushing Data 2006-2015'!S:S,'Rushing Data 2006-2015'!D:D,'RB Stats'!C87,'Rushing Data 2006-2015'!A:A,'RB Stats'!D87+2)</f>
        <v>0</v>
      </c>
      <c r="AL87" s="6">
        <f>SUMIFS('Rushing Data 2006-2015'!S:S,'Rushing Data 2006-2015'!D:D,'RB Stats'!C87,'Rushing Data 2006-2015'!A:A,'RB Stats'!D87+3)</f>
        <v>0</v>
      </c>
      <c r="AM87" s="6">
        <f>SUMIFS('Rushing Data 2006-2015'!S:S,'Rushing Data 2006-2015'!D:D,'RB Stats'!C87,'Rushing Data 2006-2015'!A:A,'RB Stats'!D87+4)</f>
        <v>0</v>
      </c>
      <c r="AN87" s="6">
        <f>SUMIFS('Rushing Data 2006-2015'!U:U,'Rushing Data 2006-2015'!D:D,'RB Stats'!C87,'Rushing Data 2006-2015'!A:A,'RB Stats'!D87)</f>
        <v>0</v>
      </c>
      <c r="AO87" s="6">
        <f>SUMIFS('Rushing Data 2006-2015'!U:U,'Rushing Data 2006-2015'!D:D,'RB Stats'!C87,'Rushing Data 2006-2015'!A:A,'RB Stats'!D87+1)</f>
        <v>0</v>
      </c>
      <c r="AP87" s="6">
        <f>SUMIFS('Rushing Data 2006-2015'!U:U,'Rushing Data 2006-2015'!D:D,'RB Stats'!C87,'Rushing Data 2006-2015'!A:A,'RB Stats'!D87+2)</f>
        <v>0</v>
      </c>
      <c r="AQ87" s="6">
        <f>SUMIFS('Rushing Data 2006-2015'!U:U,'Rushing Data 2006-2015'!D:D,'RB Stats'!C87,'Rushing Data 2006-2015'!A:A,'RB Stats'!D108)</f>
        <v>0</v>
      </c>
      <c r="AR87" s="6">
        <f>SUMIFS('Rushing Data 2006-2015'!U:U,'Rushing Data 2006-2015'!D:D,'RB Stats'!C87,'Rushing Data 2006-2015'!A:A,'RB Stats'!D87+4)</f>
        <v>0</v>
      </c>
      <c r="AS87" s="6">
        <f t="shared" si="35"/>
        <v>0</v>
      </c>
      <c r="AT87" s="6">
        <f t="shared" si="36"/>
        <v>0</v>
      </c>
      <c r="AU87" s="6">
        <f t="shared" si="37"/>
        <v>0</v>
      </c>
      <c r="AV87" s="6">
        <f t="shared" si="38"/>
        <v>0</v>
      </c>
      <c r="AW87" s="6">
        <f t="shared" si="39"/>
        <v>0</v>
      </c>
      <c r="AX87" s="6">
        <f t="shared" si="40"/>
        <v>0</v>
      </c>
      <c r="AY87" s="7">
        <f t="shared" si="41"/>
        <v>0</v>
      </c>
      <c r="AZ87" s="7">
        <f t="shared" si="42"/>
        <v>0</v>
      </c>
      <c r="BA87" s="7" t="str">
        <f t="shared" si="43"/>
        <v/>
      </c>
      <c r="BB87" s="7">
        <f t="shared" si="44"/>
        <v>0</v>
      </c>
      <c r="BC87" s="7">
        <f t="shared" si="45"/>
        <v>0</v>
      </c>
      <c r="BD87" s="7" t="str">
        <f t="shared" si="46"/>
        <v/>
      </c>
      <c r="BE87" s="7">
        <f t="shared" si="47"/>
        <v>0</v>
      </c>
      <c r="BF87" s="7">
        <f t="shared" si="48"/>
        <v>0</v>
      </c>
      <c r="BG87" s="7">
        <f t="shared" si="49"/>
        <v>0</v>
      </c>
      <c r="BH87">
        <f t="shared" si="50"/>
        <v>0</v>
      </c>
      <c r="BI87">
        <f t="shared" si="51"/>
        <v>0</v>
      </c>
      <c r="BJ87">
        <f t="shared" si="52"/>
        <v>0</v>
      </c>
      <c r="BK87">
        <f t="shared" si="56"/>
        <v>0</v>
      </c>
      <c r="BL87">
        <f t="shared" si="57"/>
        <v>0</v>
      </c>
      <c r="BM87">
        <f t="shared" si="53"/>
        <v>0</v>
      </c>
      <c r="BN87" t="str">
        <f t="shared" si="54"/>
        <v>Bust</v>
      </c>
      <c r="BO87">
        <f t="shared" si="55"/>
        <v>0</v>
      </c>
    </row>
    <row r="88" spans="1:67" x14ac:dyDescent="0.25">
      <c r="A88" t="s">
        <v>503</v>
      </c>
      <c r="B88" t="s">
        <v>76</v>
      </c>
      <c r="C88" t="str">
        <f>INDEX('Draft Master List'!E:F,MATCH(A88,'Draft Master List'!E:E,0),2)</f>
        <v>2442007</v>
      </c>
      <c r="D88">
        <f>INDEX('Draft Master List'!A:F,MATCH(A88,'Draft Master List'!E:E,0),1)</f>
        <v>2007</v>
      </c>
      <c r="E88" s="6">
        <f>SUMIFS('Rushing Data 2006-2015'!K:K,'Rushing Data 2006-2015'!D:D,'RB Stats'!C88,'Rushing Data 2006-2015'!A:A,'RB Stats'!D88)</f>
        <v>43</v>
      </c>
      <c r="F88" s="6">
        <f>SUMIFS('Rushing Data 2006-2015'!K:K,'Rushing Data 2006-2015'!D:D,'RB Stats'!C88,'Rushing Data 2006-2015'!A:A,'RB Stats'!D88+1)</f>
        <v>62</v>
      </c>
      <c r="G88" s="6">
        <f>SUMIFS('Rushing Data 2006-2015'!K:K,'Rushing Data 2006-2015'!D:D,'RB Stats'!C88,'Rushing Data 2006-2015'!A:A,'RB Stats'!D88+2)</f>
        <v>613</v>
      </c>
      <c r="H88" s="6">
        <f>SUMIFS('Rushing Data 2006-2015'!K:K,'Rushing Data 2006-2015'!D:D,'RB Stats'!C88,'Rushing Data 2006-2015'!A:A,'RB Stats'!D88+3)</f>
        <v>324</v>
      </c>
      <c r="I88" s="6">
        <f>SUMIFS('Rushing Data 2006-2015'!K:K,'Rushing Data 2006-2015'!D:D,'RB Stats'!C88,'Rushing Data 2006-2015'!A:A,'RB Stats'!D88+4)</f>
        <v>151</v>
      </c>
      <c r="J88" s="6">
        <f>SUMIFS('Rushing Data 2006-2015'!J:J,'Rushing Data 2006-2015'!D:D,'RB Stats'!C88,'Rushing Data 2006-2015'!A:A,'RB Stats'!D88)</f>
        <v>13</v>
      </c>
      <c r="K88" s="6">
        <f>SUMIFS('Rushing Data 2006-2015'!J:J,'Rushing Data 2006-2015'!D:D,'RB Stats'!C88,'Rushing Data 2006-2015'!A:A,'RB Stats'!D88+1)</f>
        <v>15</v>
      </c>
      <c r="L88" s="6">
        <f>SUMIFS('Rushing Data 2006-2015'!J:J,'Rushing Data 2006-2015'!D:D,'RB Stats'!C88,'Rushing Data 2006-2015'!A:A,'RB Stats'!D88+2)</f>
        <v>142</v>
      </c>
      <c r="M88" s="6">
        <f>SUMIFS('Rushing Data 2006-2015'!J:J,'Rushing Data 2006-2015'!D:D,'RB Stats'!C88,'Rushing Data 2006-2015'!A:A,'RB Stats'!D88+3)</f>
        <v>87</v>
      </c>
      <c r="N88" s="6">
        <f>SUMIFS('Rushing Data 2006-2015'!J:J,'Rushing Data 2006-2015'!D:D,'RB Stats'!C88,'Rushing Data 2006-2015'!A:A,'RB Stats'!D88+4)</f>
        <v>44</v>
      </c>
      <c r="O88" s="7">
        <f t="shared" si="30"/>
        <v>3.3076923076923075</v>
      </c>
      <c r="P88" s="7">
        <f t="shared" si="31"/>
        <v>4.1333333333333337</v>
      </c>
      <c r="Q88" s="7">
        <f t="shared" si="32"/>
        <v>4.316901408450704</v>
      </c>
      <c r="R88" s="7">
        <f t="shared" si="33"/>
        <v>3.7241379310344827</v>
      </c>
      <c r="S88" s="7">
        <f t="shared" si="34"/>
        <v>3.4318181818181817</v>
      </c>
      <c r="T88" s="6">
        <f>SUMIFS('Rushing Data 2006-2015'!L:L,'Rushing Data 2006-2015'!D:D,'RB Stats'!C88,'Rushing Data 2006-2015'!A:A,'RB Stats'!D88)</f>
        <v>1</v>
      </c>
      <c r="U88" s="6">
        <f>SUMIFS('Rushing Data 2006-2015'!L:L,'Rushing Data 2006-2015'!D:D,'RB Stats'!C88,'Rushing Data 2006-2015'!A:A,'RB Stats'!D88+1)</f>
        <v>0</v>
      </c>
      <c r="V88" s="6">
        <f>SUMIFS('Rushing Data 2006-2015'!L:L,'Rushing Data 2006-2015'!D:D,'RB Stats'!C88,'Rushing Data 2006-2015'!A:A,'RB Stats'!D88+2)</f>
        <v>4</v>
      </c>
      <c r="W88" s="6">
        <f>SUMIFS('Rushing Data 2006-2015'!L:L,'Rushing Data 2006-2015'!D:D,'RB Stats'!C88,'Rushing Data 2006-2015'!A:A,'RB Stats'!D88+3)</f>
        <v>2</v>
      </c>
      <c r="X88" s="6">
        <f>SUMIFS('Rushing Data 2006-2015'!L:L,'Rushing Data 2006-2015'!D:D,'RB Stats'!C88,'Rushing Data 2006-2015'!A:A,'RB Stats'!D88+4)</f>
        <v>0</v>
      </c>
      <c r="Y88" s="6">
        <f>SUMIFS('Rushing Data 2006-2015'!AB:AB,'Rushing Data 2006-2015'!D:D,'RB Stats'!C88,'Rushing Data 2006-2015'!A:A,'RB Stats'!D88)</f>
        <v>0</v>
      </c>
      <c r="Z88" s="6">
        <f>SUMIFS('Rushing Data 2006-2015'!AB:AB,'Rushing Data 2006-2015'!D:D,'RB Stats'!C88,'Rushing Data 2006-2015'!A:A,'RB Stats'!D88+1)</f>
        <v>0</v>
      </c>
      <c r="AA88" s="6">
        <f>SUMIFS('Rushing Data 2006-2015'!AB:AB,'Rushing Data 2006-2015'!D:D,'RB Stats'!C88,'Rushing Data 2006-2015'!A:A,'RB Stats'!D88+2)</f>
        <v>2</v>
      </c>
      <c r="AB88" s="6">
        <f>SUMIFS('Rushing Data 2006-2015'!AB:AB,'Rushing Data 2006-2015'!D:D,'RB Stats'!C88,'Rushing Data 2006-2015'!A:A,'RB Stats'!D88+3)</f>
        <v>2</v>
      </c>
      <c r="AC88" s="6">
        <f>SUMIFS('Rushing Data 2006-2015'!AB:AB,'Rushing Data 2006-2015'!D:D,'RB Stats'!C88,'Rushing Data 2006-2015'!A:A,'RB Stats'!D88+4)</f>
        <v>0</v>
      </c>
      <c r="AD88" s="6">
        <f>SUMIFS('Rushing Data 2006-2015'!R:R,'Rushing Data 2006-2015'!D:D,'RB Stats'!C88,'Rushing Data 2006-2015'!A:A,'RB Stats'!D88)</f>
        <v>0</v>
      </c>
      <c r="AE88" s="6">
        <f>SUMIFS('Rushing Data 2006-2015'!R:R,'Rushing Data 2006-2015'!D:D,'RB Stats'!C88,'Rushing Data 2006-2015'!A:A,'RB Stats'!D88+1)</f>
        <v>8</v>
      </c>
      <c r="AF88" s="6">
        <f>SUMIFS('Rushing Data 2006-2015'!R:R,'Rushing Data 2006-2015'!D:D,'RB Stats'!C88,'Rushing Data 2006-2015'!A:A,'RB Stats'!D88+2)</f>
        <v>30</v>
      </c>
      <c r="AG88" s="6">
        <f>SUMIFS('Rushing Data 2006-2015'!R:R,'Rushing Data 2006-2015'!D:D,'RB Stats'!C88,'Rushing Data 2006-2015'!A:A,'RB Stats'!D88+3)</f>
        <v>44</v>
      </c>
      <c r="AH88" s="6">
        <f>SUMIFS('Rushing Data 2006-2015'!R:R,'Rushing Data 2006-2015'!D:D,'RB Stats'!C88,'Rushing Data 2006-2015'!A:A,'RB Stats'!D88+4)</f>
        <v>26</v>
      </c>
      <c r="AI88" s="6">
        <f>SUMIFS('Rushing Data 2006-2015'!S:S,'Rushing Data 2006-2015'!D:D,'RB Stats'!C88,'Rushing Data 2006-2015'!A:A,'RB Stats'!D88)</f>
        <v>0</v>
      </c>
      <c r="AJ88" s="6">
        <f>SUMIFS('Rushing Data 2006-2015'!S:S,'Rushing Data 2006-2015'!D:D,'RB Stats'!C88,'Rushing Data 2006-2015'!A:A,'RB Stats'!D88+1)</f>
        <v>89</v>
      </c>
      <c r="AK88" s="6">
        <f>SUMIFS('Rushing Data 2006-2015'!S:S,'Rushing Data 2006-2015'!D:D,'RB Stats'!C88,'Rushing Data 2006-2015'!A:A,'RB Stats'!D88+2)</f>
        <v>259</v>
      </c>
      <c r="AL88" s="6">
        <f>SUMIFS('Rushing Data 2006-2015'!S:S,'Rushing Data 2006-2015'!D:D,'RB Stats'!C88,'Rushing Data 2006-2015'!A:A,'RB Stats'!D88+3)</f>
        <v>303</v>
      </c>
      <c r="AM88" s="6">
        <f>SUMIFS('Rushing Data 2006-2015'!S:S,'Rushing Data 2006-2015'!D:D,'RB Stats'!C88,'Rushing Data 2006-2015'!A:A,'RB Stats'!D88+4)</f>
        <v>179</v>
      </c>
      <c r="AN88" s="6">
        <f>SUMIFS('Rushing Data 2006-2015'!U:U,'Rushing Data 2006-2015'!D:D,'RB Stats'!C88,'Rushing Data 2006-2015'!A:A,'RB Stats'!D88)</f>
        <v>0</v>
      </c>
      <c r="AO88" s="6">
        <f>SUMIFS('Rushing Data 2006-2015'!U:U,'Rushing Data 2006-2015'!D:D,'RB Stats'!C88,'Rushing Data 2006-2015'!A:A,'RB Stats'!D88+1)</f>
        <v>0</v>
      </c>
      <c r="AP88" s="6">
        <f>SUMIFS('Rushing Data 2006-2015'!U:U,'Rushing Data 2006-2015'!D:D,'RB Stats'!C88,'Rushing Data 2006-2015'!A:A,'RB Stats'!D88+2)</f>
        <v>1</v>
      </c>
      <c r="AQ88" s="6">
        <f>SUMIFS('Rushing Data 2006-2015'!U:U,'Rushing Data 2006-2015'!D:D,'RB Stats'!C88,'Rushing Data 2006-2015'!A:A,'RB Stats'!D109)</f>
        <v>0</v>
      </c>
      <c r="AR88" s="6">
        <f>SUMIFS('Rushing Data 2006-2015'!U:U,'Rushing Data 2006-2015'!D:D,'RB Stats'!C88,'Rushing Data 2006-2015'!A:A,'RB Stats'!D88+4)</f>
        <v>1</v>
      </c>
      <c r="AS88" s="6">
        <f t="shared" si="35"/>
        <v>10.3</v>
      </c>
      <c r="AT88" s="6">
        <f t="shared" si="36"/>
        <v>15.100000000000001</v>
      </c>
      <c r="AU88" s="6">
        <f t="shared" si="37"/>
        <v>113.19999999999999</v>
      </c>
      <c r="AV88" s="6">
        <f t="shared" si="38"/>
        <v>70.7</v>
      </c>
      <c r="AW88" s="6">
        <f t="shared" si="39"/>
        <v>39</v>
      </c>
      <c r="AX88" s="6">
        <f t="shared" si="40"/>
        <v>248.3</v>
      </c>
      <c r="AY88" s="7">
        <f t="shared" si="41"/>
        <v>1193</v>
      </c>
      <c r="AZ88" s="7">
        <f t="shared" si="42"/>
        <v>301</v>
      </c>
      <c r="BA88" s="7">
        <f t="shared" si="43"/>
        <v>3.963455149501661</v>
      </c>
      <c r="BB88" s="7">
        <f t="shared" si="44"/>
        <v>7</v>
      </c>
      <c r="BC88" s="7">
        <f t="shared" si="45"/>
        <v>4</v>
      </c>
      <c r="BD88" s="7">
        <f t="shared" si="46"/>
        <v>75.25</v>
      </c>
      <c r="BE88" s="7">
        <f t="shared" si="47"/>
        <v>108</v>
      </c>
      <c r="BF88" s="7">
        <f t="shared" si="48"/>
        <v>830</v>
      </c>
      <c r="BG88" s="7">
        <f t="shared" si="49"/>
        <v>2</v>
      </c>
      <c r="BH88">
        <f t="shared" si="50"/>
        <v>0</v>
      </c>
      <c r="BI88">
        <f t="shared" si="51"/>
        <v>0</v>
      </c>
      <c r="BJ88">
        <f t="shared" si="52"/>
        <v>0</v>
      </c>
      <c r="BK88">
        <f t="shared" si="56"/>
        <v>0</v>
      </c>
      <c r="BL88">
        <f t="shared" si="57"/>
        <v>0</v>
      </c>
      <c r="BM88">
        <f t="shared" si="53"/>
        <v>0</v>
      </c>
      <c r="BN88" t="str">
        <f t="shared" si="54"/>
        <v>Bust</v>
      </c>
      <c r="BO88">
        <f t="shared" si="55"/>
        <v>0</v>
      </c>
    </row>
    <row r="89" spans="1:67" x14ac:dyDescent="0.25">
      <c r="A89" t="s">
        <v>504</v>
      </c>
      <c r="B89" t="s">
        <v>76</v>
      </c>
      <c r="C89" t="str">
        <f>INDEX('Draft Master List'!E:F,MATCH(A89,'Draft Master List'!E:E,0),2)</f>
        <v>2462007</v>
      </c>
      <c r="D89">
        <f>INDEX('Draft Master List'!A:F,MATCH(A89,'Draft Master List'!E:E,0),1)</f>
        <v>2007</v>
      </c>
      <c r="E89" s="6">
        <f>SUMIFS('Rushing Data 2006-2015'!K:K,'Rushing Data 2006-2015'!D:D,'RB Stats'!C89,'Rushing Data 2006-2015'!A:A,'RB Stats'!D89)</f>
        <v>9</v>
      </c>
      <c r="F89" s="6">
        <f>SUMIFS('Rushing Data 2006-2015'!K:K,'Rushing Data 2006-2015'!D:D,'RB Stats'!C89,'Rushing Data 2006-2015'!A:A,'RB Stats'!D89+1)</f>
        <v>140</v>
      </c>
      <c r="G89" s="6">
        <f>SUMIFS('Rushing Data 2006-2015'!K:K,'Rushing Data 2006-2015'!D:D,'RB Stats'!C89,'Rushing Data 2006-2015'!A:A,'RB Stats'!D89+2)</f>
        <v>152</v>
      </c>
      <c r="H89" s="6">
        <f>SUMIFS('Rushing Data 2006-2015'!K:K,'Rushing Data 2006-2015'!D:D,'RB Stats'!C89,'Rushing Data 2006-2015'!A:A,'RB Stats'!D89+3)</f>
        <v>107</v>
      </c>
      <c r="I89" s="6">
        <f>SUMIFS('Rushing Data 2006-2015'!K:K,'Rushing Data 2006-2015'!D:D,'RB Stats'!C89,'Rushing Data 2006-2015'!A:A,'RB Stats'!D89+4)</f>
        <v>0</v>
      </c>
      <c r="J89" s="6">
        <f>SUMIFS('Rushing Data 2006-2015'!J:J,'Rushing Data 2006-2015'!D:D,'RB Stats'!C89,'Rushing Data 2006-2015'!A:A,'RB Stats'!D89)</f>
        <v>2</v>
      </c>
      <c r="K89" s="6">
        <f>SUMIFS('Rushing Data 2006-2015'!J:J,'Rushing Data 2006-2015'!D:D,'RB Stats'!C89,'Rushing Data 2006-2015'!A:A,'RB Stats'!D89+1)</f>
        <v>32</v>
      </c>
      <c r="L89" s="6">
        <f>SUMIFS('Rushing Data 2006-2015'!J:J,'Rushing Data 2006-2015'!D:D,'RB Stats'!C89,'Rushing Data 2006-2015'!A:A,'RB Stats'!D89+2)</f>
        <v>27</v>
      </c>
      <c r="M89" s="6">
        <f>SUMIFS('Rushing Data 2006-2015'!J:J,'Rushing Data 2006-2015'!D:D,'RB Stats'!C89,'Rushing Data 2006-2015'!A:A,'RB Stats'!D89+3)</f>
        <v>34</v>
      </c>
      <c r="N89" s="6">
        <f>SUMIFS('Rushing Data 2006-2015'!J:J,'Rushing Data 2006-2015'!D:D,'RB Stats'!C89,'Rushing Data 2006-2015'!A:A,'RB Stats'!D89+4)</f>
        <v>0</v>
      </c>
      <c r="O89" s="7">
        <f t="shared" si="30"/>
        <v>4.5</v>
      </c>
      <c r="P89" s="7">
        <f t="shared" si="31"/>
        <v>4.375</v>
      </c>
      <c r="Q89" s="7">
        <f t="shared" si="32"/>
        <v>5.6296296296296298</v>
      </c>
      <c r="R89" s="7">
        <f t="shared" si="33"/>
        <v>3.1470588235294117</v>
      </c>
      <c r="S89" s="7" t="str">
        <f t="shared" si="34"/>
        <v/>
      </c>
      <c r="T89" s="6">
        <f>SUMIFS('Rushing Data 2006-2015'!L:L,'Rushing Data 2006-2015'!D:D,'RB Stats'!C89,'Rushing Data 2006-2015'!A:A,'RB Stats'!D89)</f>
        <v>0</v>
      </c>
      <c r="U89" s="6">
        <f>SUMIFS('Rushing Data 2006-2015'!L:L,'Rushing Data 2006-2015'!D:D,'RB Stats'!C89,'Rushing Data 2006-2015'!A:A,'RB Stats'!D89+1)</f>
        <v>0</v>
      </c>
      <c r="V89" s="6">
        <f>SUMIFS('Rushing Data 2006-2015'!L:L,'Rushing Data 2006-2015'!D:D,'RB Stats'!C89,'Rushing Data 2006-2015'!A:A,'RB Stats'!D89+2)</f>
        <v>0</v>
      </c>
      <c r="W89" s="6">
        <f>SUMIFS('Rushing Data 2006-2015'!L:L,'Rushing Data 2006-2015'!D:D,'RB Stats'!C89,'Rushing Data 2006-2015'!A:A,'RB Stats'!D89+3)</f>
        <v>2</v>
      </c>
      <c r="X89" s="6">
        <f>SUMIFS('Rushing Data 2006-2015'!L:L,'Rushing Data 2006-2015'!D:D,'RB Stats'!C89,'Rushing Data 2006-2015'!A:A,'RB Stats'!D89+4)</f>
        <v>0</v>
      </c>
      <c r="Y89" s="6">
        <f>SUMIFS('Rushing Data 2006-2015'!AB:AB,'Rushing Data 2006-2015'!D:D,'RB Stats'!C89,'Rushing Data 2006-2015'!A:A,'RB Stats'!D89)</f>
        <v>0</v>
      </c>
      <c r="Z89" s="6">
        <f>SUMIFS('Rushing Data 2006-2015'!AB:AB,'Rushing Data 2006-2015'!D:D,'RB Stats'!C89,'Rushing Data 2006-2015'!A:A,'RB Stats'!D89+1)</f>
        <v>1</v>
      </c>
      <c r="AA89" s="6">
        <f>SUMIFS('Rushing Data 2006-2015'!AB:AB,'Rushing Data 2006-2015'!D:D,'RB Stats'!C89,'Rushing Data 2006-2015'!A:A,'RB Stats'!D89+2)</f>
        <v>0</v>
      </c>
      <c r="AB89" s="6">
        <f>SUMIFS('Rushing Data 2006-2015'!AB:AB,'Rushing Data 2006-2015'!D:D,'RB Stats'!C89,'Rushing Data 2006-2015'!A:A,'RB Stats'!D89+3)</f>
        <v>0</v>
      </c>
      <c r="AC89" s="6">
        <f>SUMIFS('Rushing Data 2006-2015'!AB:AB,'Rushing Data 2006-2015'!D:D,'RB Stats'!C89,'Rushing Data 2006-2015'!A:A,'RB Stats'!D89+4)</f>
        <v>0</v>
      </c>
      <c r="AD89" s="6">
        <f>SUMIFS('Rushing Data 2006-2015'!R:R,'Rushing Data 2006-2015'!D:D,'RB Stats'!C89,'Rushing Data 2006-2015'!A:A,'RB Stats'!D89)</f>
        <v>2</v>
      </c>
      <c r="AE89" s="6">
        <f>SUMIFS('Rushing Data 2006-2015'!R:R,'Rushing Data 2006-2015'!D:D,'RB Stats'!C89,'Rushing Data 2006-2015'!A:A,'RB Stats'!D89+1)</f>
        <v>19</v>
      </c>
      <c r="AF89" s="6">
        <f>SUMIFS('Rushing Data 2006-2015'!R:R,'Rushing Data 2006-2015'!D:D,'RB Stats'!C89,'Rushing Data 2006-2015'!A:A,'RB Stats'!D89+2)</f>
        <v>18</v>
      </c>
      <c r="AG89" s="6">
        <f>SUMIFS('Rushing Data 2006-2015'!R:R,'Rushing Data 2006-2015'!D:D,'RB Stats'!C89,'Rushing Data 2006-2015'!A:A,'RB Stats'!D89+3)</f>
        <v>10</v>
      </c>
      <c r="AH89" s="6">
        <f>SUMIFS('Rushing Data 2006-2015'!R:R,'Rushing Data 2006-2015'!D:D,'RB Stats'!C89,'Rushing Data 2006-2015'!A:A,'RB Stats'!D89+4)</f>
        <v>0</v>
      </c>
      <c r="AI89" s="6">
        <f>SUMIFS('Rushing Data 2006-2015'!S:S,'Rushing Data 2006-2015'!D:D,'RB Stats'!C89,'Rushing Data 2006-2015'!A:A,'RB Stats'!D89)</f>
        <v>16</v>
      </c>
      <c r="AJ89" s="6">
        <f>SUMIFS('Rushing Data 2006-2015'!S:S,'Rushing Data 2006-2015'!D:D,'RB Stats'!C89,'Rushing Data 2006-2015'!A:A,'RB Stats'!D89+1)</f>
        <v>183</v>
      </c>
      <c r="AK89" s="6">
        <f>SUMIFS('Rushing Data 2006-2015'!S:S,'Rushing Data 2006-2015'!D:D,'RB Stats'!C89,'Rushing Data 2006-2015'!A:A,'RB Stats'!D89+2)</f>
        <v>96</v>
      </c>
      <c r="AL89" s="6">
        <f>SUMIFS('Rushing Data 2006-2015'!S:S,'Rushing Data 2006-2015'!D:D,'RB Stats'!C89,'Rushing Data 2006-2015'!A:A,'RB Stats'!D89+3)</f>
        <v>61</v>
      </c>
      <c r="AM89" s="6">
        <f>SUMIFS('Rushing Data 2006-2015'!S:S,'Rushing Data 2006-2015'!D:D,'RB Stats'!C89,'Rushing Data 2006-2015'!A:A,'RB Stats'!D89+4)</f>
        <v>0</v>
      </c>
      <c r="AN89" s="6">
        <f>SUMIFS('Rushing Data 2006-2015'!U:U,'Rushing Data 2006-2015'!D:D,'RB Stats'!C89,'Rushing Data 2006-2015'!A:A,'RB Stats'!D89)</f>
        <v>0</v>
      </c>
      <c r="AO89" s="6">
        <f>SUMIFS('Rushing Data 2006-2015'!U:U,'Rushing Data 2006-2015'!D:D,'RB Stats'!C89,'Rushing Data 2006-2015'!A:A,'RB Stats'!D89+1)</f>
        <v>0</v>
      </c>
      <c r="AP89" s="6">
        <f>SUMIFS('Rushing Data 2006-2015'!U:U,'Rushing Data 2006-2015'!D:D,'RB Stats'!C89,'Rushing Data 2006-2015'!A:A,'RB Stats'!D89+2)</f>
        <v>0</v>
      </c>
      <c r="AQ89" s="6">
        <f>SUMIFS('Rushing Data 2006-2015'!U:U,'Rushing Data 2006-2015'!D:D,'RB Stats'!C89,'Rushing Data 2006-2015'!A:A,'RB Stats'!#REF!)</f>
        <v>0</v>
      </c>
      <c r="AR89" s="6">
        <f>SUMIFS('Rushing Data 2006-2015'!U:U,'Rushing Data 2006-2015'!D:D,'RB Stats'!C89,'Rushing Data 2006-2015'!A:A,'RB Stats'!D89+4)</f>
        <v>0</v>
      </c>
      <c r="AS89" s="6">
        <f t="shared" si="35"/>
        <v>2.5</v>
      </c>
      <c r="AT89" s="6">
        <f t="shared" si="36"/>
        <v>30.3</v>
      </c>
      <c r="AU89" s="6">
        <f t="shared" si="37"/>
        <v>24.799999999999997</v>
      </c>
      <c r="AV89" s="6">
        <f t="shared" si="38"/>
        <v>28.799999999999997</v>
      </c>
      <c r="AW89" s="6">
        <f t="shared" si="39"/>
        <v>0</v>
      </c>
      <c r="AX89" s="6">
        <f t="shared" si="40"/>
        <v>86.399999999999991</v>
      </c>
      <c r="AY89" s="7">
        <f t="shared" si="41"/>
        <v>408</v>
      </c>
      <c r="AZ89" s="7">
        <f t="shared" si="42"/>
        <v>95</v>
      </c>
      <c r="BA89" s="7">
        <f t="shared" si="43"/>
        <v>4.2947368421052632</v>
      </c>
      <c r="BB89" s="7">
        <f t="shared" si="44"/>
        <v>2</v>
      </c>
      <c r="BC89" s="7">
        <f t="shared" si="45"/>
        <v>1</v>
      </c>
      <c r="BD89" s="7">
        <f t="shared" si="46"/>
        <v>95</v>
      </c>
      <c r="BE89" s="7">
        <f t="shared" si="47"/>
        <v>49</v>
      </c>
      <c r="BF89" s="7">
        <f t="shared" si="48"/>
        <v>356</v>
      </c>
      <c r="BG89" s="7">
        <f t="shared" si="49"/>
        <v>0</v>
      </c>
      <c r="BH89">
        <f t="shared" si="50"/>
        <v>0</v>
      </c>
      <c r="BI89">
        <f t="shared" si="51"/>
        <v>0</v>
      </c>
      <c r="BJ89">
        <f t="shared" si="52"/>
        <v>0</v>
      </c>
      <c r="BK89">
        <f t="shared" si="56"/>
        <v>0</v>
      </c>
      <c r="BL89">
        <f t="shared" si="57"/>
        <v>0</v>
      </c>
      <c r="BM89">
        <f t="shared" si="53"/>
        <v>0</v>
      </c>
      <c r="BN89" t="str">
        <f t="shared" si="54"/>
        <v>Bust</v>
      </c>
      <c r="BO89">
        <f t="shared" si="55"/>
        <v>0</v>
      </c>
    </row>
    <row r="90" spans="1:67" x14ac:dyDescent="0.25">
      <c r="A90" t="s">
        <v>507</v>
      </c>
      <c r="B90" t="s">
        <v>76</v>
      </c>
      <c r="C90" t="str">
        <f>INDEX('Draft Master List'!E:F,MATCH(A90,'Draft Master List'!E:E,0),2)</f>
        <v>2502007</v>
      </c>
      <c r="D90">
        <f>INDEX('Draft Master List'!A:F,MATCH(A90,'Draft Master List'!E:E,0),1)</f>
        <v>2007</v>
      </c>
      <c r="E90" s="6">
        <f>SUMIFS('Rushing Data 2006-2015'!K:K,'Rushing Data 2006-2015'!D:D,'RB Stats'!C90,'Rushing Data 2006-2015'!A:A,'RB Stats'!D90)</f>
        <v>190</v>
      </c>
      <c r="F90" s="6">
        <f>SUMIFS('Rushing Data 2006-2015'!K:K,'Rushing Data 2006-2015'!D:D,'RB Stats'!C90,'Rushing Data 2006-2015'!A:A,'RB Stats'!D90+1)</f>
        <v>355</v>
      </c>
      <c r="G90" s="6">
        <f>SUMIFS('Rushing Data 2006-2015'!K:K,'Rushing Data 2006-2015'!D:D,'RB Stats'!C90,'Rushing Data 2006-2015'!A:A,'RB Stats'!D90+2)</f>
        <v>778</v>
      </c>
      <c r="H90" s="6">
        <f>SUMIFS('Rushing Data 2006-2015'!K:K,'Rushing Data 2006-2015'!D:D,'RB Stats'!C90,'Rushing Data 2006-2015'!A:A,'RB Stats'!D90+3)</f>
        <v>1235</v>
      </c>
      <c r="I90" s="6">
        <f>SUMIFS('Rushing Data 2006-2015'!K:K,'Rushing Data 2006-2015'!D:D,'RB Stats'!C90,'Rushing Data 2006-2015'!A:A,'RB Stats'!D90+4)</f>
        <v>659</v>
      </c>
      <c r="J90" s="6">
        <f>SUMIFS('Rushing Data 2006-2015'!J:J,'Rushing Data 2006-2015'!D:D,'RB Stats'!C90,'Rushing Data 2006-2015'!A:A,'RB Stats'!D90)</f>
        <v>23</v>
      </c>
      <c r="K90" s="6">
        <f>SUMIFS('Rushing Data 2006-2015'!J:J,'Rushing Data 2006-2015'!D:D,'RB Stats'!C90,'Rushing Data 2006-2015'!A:A,'RB Stats'!D90+1)</f>
        <v>67</v>
      </c>
      <c r="L90" s="6">
        <f>SUMIFS('Rushing Data 2006-2015'!J:J,'Rushing Data 2006-2015'!D:D,'RB Stats'!C90,'Rushing Data 2006-2015'!A:A,'RB Stats'!D90+2)</f>
        <v>163</v>
      </c>
      <c r="M90" s="6">
        <f>SUMIFS('Rushing Data 2006-2015'!J:J,'Rushing Data 2006-2015'!D:D,'RB Stats'!C90,'Rushing Data 2006-2015'!A:A,'RB Stats'!D90+3)</f>
        <v>276</v>
      </c>
      <c r="N90" s="6">
        <f>SUMIFS('Rushing Data 2006-2015'!J:J,'Rushing Data 2006-2015'!D:D,'RB Stats'!C90,'Rushing Data 2006-2015'!A:A,'RB Stats'!D90+4)</f>
        <v>171</v>
      </c>
      <c r="O90" s="7">
        <f t="shared" si="30"/>
        <v>8.2608695652173907</v>
      </c>
      <c r="P90" s="7">
        <f t="shared" si="31"/>
        <v>5.2985074626865671</v>
      </c>
      <c r="Q90" s="7">
        <f t="shared" si="32"/>
        <v>4.7730061349693251</v>
      </c>
      <c r="R90" s="7">
        <f t="shared" si="33"/>
        <v>4.47463768115942</v>
      </c>
      <c r="S90" s="7">
        <f t="shared" si="34"/>
        <v>3.8538011695906431</v>
      </c>
      <c r="T90" s="6">
        <f>SUMIFS('Rushing Data 2006-2015'!L:L,'Rushing Data 2006-2015'!D:D,'RB Stats'!C90,'Rushing Data 2006-2015'!A:A,'RB Stats'!D90)</f>
        <v>1</v>
      </c>
      <c r="U90" s="6">
        <f>SUMIFS('Rushing Data 2006-2015'!L:L,'Rushing Data 2006-2015'!D:D,'RB Stats'!C90,'Rushing Data 2006-2015'!A:A,'RB Stats'!D90+1)</f>
        <v>1</v>
      </c>
      <c r="V90" s="6">
        <f>SUMIFS('Rushing Data 2006-2015'!L:L,'Rushing Data 2006-2015'!D:D,'RB Stats'!C90,'Rushing Data 2006-2015'!A:A,'RB Stats'!D90+2)</f>
        <v>7</v>
      </c>
      <c r="W90" s="6">
        <f>SUMIFS('Rushing Data 2006-2015'!L:L,'Rushing Data 2006-2015'!D:D,'RB Stats'!C90,'Rushing Data 2006-2015'!A:A,'RB Stats'!D90+3)</f>
        <v>8</v>
      </c>
      <c r="X90" s="6">
        <f>SUMIFS('Rushing Data 2006-2015'!L:L,'Rushing Data 2006-2015'!D:D,'RB Stats'!C90,'Rushing Data 2006-2015'!A:A,'RB Stats'!D90+4)</f>
        <v>9</v>
      </c>
      <c r="Y90" s="6">
        <f>SUMIFS('Rushing Data 2006-2015'!AB:AB,'Rushing Data 2006-2015'!D:D,'RB Stats'!C90,'Rushing Data 2006-2015'!A:A,'RB Stats'!D90)</f>
        <v>2</v>
      </c>
      <c r="Z90" s="6">
        <f>SUMIFS('Rushing Data 2006-2015'!AB:AB,'Rushing Data 2006-2015'!D:D,'RB Stats'!C90,'Rushing Data 2006-2015'!A:A,'RB Stats'!D90+1)</f>
        <v>3</v>
      </c>
      <c r="AA90" s="6">
        <f>SUMIFS('Rushing Data 2006-2015'!AB:AB,'Rushing Data 2006-2015'!D:D,'RB Stats'!C90,'Rushing Data 2006-2015'!A:A,'RB Stats'!D90+2)</f>
        <v>3</v>
      </c>
      <c r="AB90" s="6">
        <f>SUMIFS('Rushing Data 2006-2015'!AB:AB,'Rushing Data 2006-2015'!D:D,'RB Stats'!C90,'Rushing Data 2006-2015'!A:A,'RB Stats'!D90+3)</f>
        <v>7</v>
      </c>
      <c r="AC90" s="6">
        <f>SUMIFS('Rushing Data 2006-2015'!AB:AB,'Rushing Data 2006-2015'!D:D,'RB Stats'!C90,'Rushing Data 2006-2015'!A:A,'RB Stats'!D90+4)</f>
        <v>1</v>
      </c>
      <c r="AD90" s="6">
        <f>SUMIFS('Rushing Data 2006-2015'!R:R,'Rushing Data 2006-2015'!D:D,'RB Stats'!C90,'Rushing Data 2006-2015'!A:A,'RB Stats'!D90)</f>
        <v>2</v>
      </c>
      <c r="AE90" s="6">
        <f>SUMIFS('Rushing Data 2006-2015'!R:R,'Rushing Data 2006-2015'!D:D,'RB Stats'!C90,'Rushing Data 2006-2015'!A:A,'RB Stats'!D90+1)</f>
        <v>5</v>
      </c>
      <c r="AF90" s="6">
        <f>SUMIFS('Rushing Data 2006-2015'!R:R,'Rushing Data 2006-2015'!D:D,'RB Stats'!C90,'Rushing Data 2006-2015'!A:A,'RB Stats'!D90+2)</f>
        <v>21</v>
      </c>
      <c r="AG90" s="6">
        <f>SUMIFS('Rushing Data 2006-2015'!R:R,'Rushing Data 2006-2015'!D:D,'RB Stats'!C90,'Rushing Data 2006-2015'!A:A,'RB Stats'!D90+3)</f>
        <v>47</v>
      </c>
      <c r="AH90" s="6">
        <f>SUMIFS('Rushing Data 2006-2015'!R:R,'Rushing Data 2006-2015'!D:D,'RB Stats'!C90,'Rushing Data 2006-2015'!A:A,'RB Stats'!D90+4)</f>
        <v>34</v>
      </c>
      <c r="AI90" s="6">
        <f>SUMIFS('Rushing Data 2006-2015'!S:S,'Rushing Data 2006-2015'!D:D,'RB Stats'!C90,'Rushing Data 2006-2015'!A:A,'RB Stats'!D90)</f>
        <v>12</v>
      </c>
      <c r="AJ90" s="6">
        <f>SUMIFS('Rushing Data 2006-2015'!S:S,'Rushing Data 2006-2015'!D:D,'RB Stats'!C90,'Rushing Data 2006-2015'!A:A,'RB Stats'!D90+1)</f>
        <v>42</v>
      </c>
      <c r="AK90" s="6">
        <f>SUMIFS('Rushing Data 2006-2015'!S:S,'Rushing Data 2006-2015'!D:D,'RB Stats'!C90,'Rushing Data 2006-2015'!A:A,'RB Stats'!D90+2)</f>
        <v>207</v>
      </c>
      <c r="AL90" s="6">
        <f>SUMIFS('Rushing Data 2006-2015'!S:S,'Rushing Data 2006-2015'!D:D,'RB Stats'!C90,'Rushing Data 2006-2015'!A:A,'RB Stats'!D90+3)</f>
        <v>314</v>
      </c>
      <c r="AM90" s="6">
        <f>SUMIFS('Rushing Data 2006-2015'!S:S,'Rushing Data 2006-2015'!D:D,'RB Stats'!C90,'Rushing Data 2006-2015'!A:A,'RB Stats'!D90+4)</f>
        <v>267</v>
      </c>
      <c r="AN90" s="6">
        <f>SUMIFS('Rushing Data 2006-2015'!U:U,'Rushing Data 2006-2015'!D:D,'RB Stats'!C90,'Rushing Data 2006-2015'!A:A,'RB Stats'!D90)</f>
        <v>0</v>
      </c>
      <c r="AO90" s="6">
        <f>SUMIFS('Rushing Data 2006-2015'!U:U,'Rushing Data 2006-2015'!D:D,'RB Stats'!C90,'Rushing Data 2006-2015'!A:A,'RB Stats'!D90+1)</f>
        <v>1</v>
      </c>
      <c r="AP90" s="6">
        <f>SUMIFS('Rushing Data 2006-2015'!U:U,'Rushing Data 2006-2015'!D:D,'RB Stats'!C90,'Rushing Data 2006-2015'!A:A,'RB Stats'!D90+2)</f>
        <v>0</v>
      </c>
      <c r="AQ90" s="6">
        <f>SUMIFS('Rushing Data 2006-2015'!U:U,'Rushing Data 2006-2015'!D:D,'RB Stats'!C90,'Rushing Data 2006-2015'!A:A,'RB Stats'!#REF!)</f>
        <v>0</v>
      </c>
      <c r="AR90" s="6">
        <f>SUMIFS('Rushing Data 2006-2015'!U:U,'Rushing Data 2006-2015'!D:D,'RB Stats'!C90,'Rushing Data 2006-2015'!A:A,'RB Stats'!D90+4)</f>
        <v>2</v>
      </c>
      <c r="AS90" s="6">
        <f t="shared" si="35"/>
        <v>22.2</v>
      </c>
      <c r="AT90" s="6">
        <f t="shared" si="36"/>
        <v>45.7</v>
      </c>
      <c r="AU90" s="6">
        <f t="shared" si="37"/>
        <v>134.5</v>
      </c>
      <c r="AV90" s="6">
        <f t="shared" si="38"/>
        <v>188.9</v>
      </c>
      <c r="AW90" s="6">
        <f t="shared" si="39"/>
        <v>156.6</v>
      </c>
      <c r="AX90" s="6">
        <f t="shared" si="40"/>
        <v>547.9</v>
      </c>
      <c r="AY90" s="7">
        <f t="shared" si="41"/>
        <v>3217</v>
      </c>
      <c r="AZ90" s="7">
        <f t="shared" si="42"/>
        <v>700</v>
      </c>
      <c r="BA90" s="7">
        <f t="shared" si="43"/>
        <v>4.5957142857142861</v>
      </c>
      <c r="BB90" s="7">
        <f t="shared" si="44"/>
        <v>26</v>
      </c>
      <c r="BC90" s="7">
        <f t="shared" si="45"/>
        <v>16</v>
      </c>
      <c r="BD90" s="7">
        <f t="shared" si="46"/>
        <v>43.75</v>
      </c>
      <c r="BE90" s="7">
        <f t="shared" si="47"/>
        <v>109</v>
      </c>
      <c r="BF90" s="7">
        <f t="shared" si="48"/>
        <v>842</v>
      </c>
      <c r="BG90" s="7">
        <f t="shared" si="49"/>
        <v>3</v>
      </c>
      <c r="BH90">
        <f t="shared" si="50"/>
        <v>0</v>
      </c>
      <c r="BI90">
        <f t="shared" si="51"/>
        <v>0</v>
      </c>
      <c r="BJ90">
        <f t="shared" si="52"/>
        <v>0</v>
      </c>
      <c r="BK90">
        <f t="shared" si="56"/>
        <v>1</v>
      </c>
      <c r="BL90">
        <f t="shared" si="57"/>
        <v>0</v>
      </c>
      <c r="BM90">
        <f t="shared" si="53"/>
        <v>1</v>
      </c>
      <c r="BN90" t="str">
        <f t="shared" si="54"/>
        <v>Backup</v>
      </c>
      <c r="BO90">
        <f t="shared" si="55"/>
        <v>1</v>
      </c>
    </row>
    <row r="91" spans="1:67" x14ac:dyDescent="0.25">
      <c r="A91" t="s">
        <v>98</v>
      </c>
      <c r="B91" t="s">
        <v>76</v>
      </c>
      <c r="C91" t="str">
        <f>INDEX('Draft Master List'!E:F,MATCH(A91,'Draft Master List'!E:E,0),2)</f>
        <v>22006</v>
      </c>
      <c r="D91">
        <f>INDEX('Draft Master List'!A:F,MATCH(A91,'Draft Master List'!E:E,0),1)</f>
        <v>2006</v>
      </c>
      <c r="E91" s="6">
        <f>SUMIFS('Rushing Data 2006-2015'!K:K,'Rushing Data 2006-2015'!D:D,'RB Stats'!C91,'Rushing Data 2006-2015'!A:A,'RB Stats'!D91)</f>
        <v>565</v>
      </c>
      <c r="F91" s="6">
        <f>SUMIFS('Rushing Data 2006-2015'!K:K,'Rushing Data 2006-2015'!D:D,'RB Stats'!C91,'Rushing Data 2006-2015'!A:A,'RB Stats'!D91+1)</f>
        <v>581</v>
      </c>
      <c r="G91" s="6">
        <f>SUMIFS('Rushing Data 2006-2015'!K:K,'Rushing Data 2006-2015'!D:D,'RB Stats'!C91,'Rushing Data 2006-2015'!A:A,'RB Stats'!D91+2)</f>
        <v>404</v>
      </c>
      <c r="H91" s="6">
        <f>SUMIFS('Rushing Data 2006-2015'!K:K,'Rushing Data 2006-2015'!D:D,'RB Stats'!C91,'Rushing Data 2006-2015'!A:A,'RB Stats'!D91+3)</f>
        <v>390</v>
      </c>
      <c r="I91" s="6">
        <f>SUMIFS('Rushing Data 2006-2015'!K:K,'Rushing Data 2006-2015'!D:D,'RB Stats'!C91,'Rushing Data 2006-2015'!A:A,'RB Stats'!D91+4)</f>
        <v>150</v>
      </c>
      <c r="J91" s="6">
        <f>SUMIFS('Rushing Data 2006-2015'!J:J,'Rushing Data 2006-2015'!D:D,'RB Stats'!C91,'Rushing Data 2006-2015'!A:A,'RB Stats'!D91)</f>
        <v>155</v>
      </c>
      <c r="K91" s="6">
        <f>SUMIFS('Rushing Data 2006-2015'!J:J,'Rushing Data 2006-2015'!D:D,'RB Stats'!C91,'Rushing Data 2006-2015'!A:A,'RB Stats'!D91+1)</f>
        <v>157</v>
      </c>
      <c r="L91" s="6">
        <f>SUMIFS('Rushing Data 2006-2015'!J:J,'Rushing Data 2006-2015'!D:D,'RB Stats'!C91,'Rushing Data 2006-2015'!A:A,'RB Stats'!D91+2)</f>
        <v>106</v>
      </c>
      <c r="M91" s="6">
        <f>SUMIFS('Rushing Data 2006-2015'!J:J,'Rushing Data 2006-2015'!D:D,'RB Stats'!C91,'Rushing Data 2006-2015'!A:A,'RB Stats'!D91+3)</f>
        <v>70</v>
      </c>
      <c r="N91" s="6">
        <f>SUMIFS('Rushing Data 2006-2015'!J:J,'Rushing Data 2006-2015'!D:D,'RB Stats'!C91,'Rushing Data 2006-2015'!A:A,'RB Stats'!D91+4)</f>
        <v>36</v>
      </c>
      <c r="O91" s="7">
        <f t="shared" si="30"/>
        <v>3.6451612903225805</v>
      </c>
      <c r="P91" s="7">
        <f t="shared" si="31"/>
        <v>3.7006369426751591</v>
      </c>
      <c r="Q91" s="7">
        <f t="shared" si="32"/>
        <v>3.8113207547169812</v>
      </c>
      <c r="R91" s="7">
        <f t="shared" si="33"/>
        <v>5.5714285714285712</v>
      </c>
      <c r="S91" s="7">
        <f t="shared" si="34"/>
        <v>4.166666666666667</v>
      </c>
      <c r="T91" s="6">
        <f>SUMIFS('Rushing Data 2006-2015'!L:L,'Rushing Data 2006-2015'!D:D,'RB Stats'!C91,'Rushing Data 2006-2015'!A:A,'RB Stats'!D91)</f>
        <v>6</v>
      </c>
      <c r="U91" s="6">
        <f>SUMIFS('Rushing Data 2006-2015'!L:L,'Rushing Data 2006-2015'!D:D,'RB Stats'!C91,'Rushing Data 2006-2015'!A:A,'RB Stats'!D91+1)</f>
        <v>4</v>
      </c>
      <c r="V91" s="6">
        <f>SUMIFS('Rushing Data 2006-2015'!L:L,'Rushing Data 2006-2015'!D:D,'RB Stats'!C91,'Rushing Data 2006-2015'!A:A,'RB Stats'!D91+2)</f>
        <v>2</v>
      </c>
      <c r="W91" s="6">
        <f>SUMIFS('Rushing Data 2006-2015'!L:L,'Rushing Data 2006-2015'!D:D,'RB Stats'!C91,'Rushing Data 2006-2015'!A:A,'RB Stats'!D91+3)</f>
        <v>5</v>
      </c>
      <c r="X91" s="6">
        <f>SUMIFS('Rushing Data 2006-2015'!L:L,'Rushing Data 2006-2015'!D:D,'RB Stats'!C91,'Rushing Data 2006-2015'!A:A,'RB Stats'!D91+4)</f>
        <v>0</v>
      </c>
      <c r="Y91" s="6">
        <f>SUMIFS('Rushing Data 2006-2015'!AB:AB,'Rushing Data 2006-2015'!D:D,'RB Stats'!C91,'Rushing Data 2006-2015'!A:A,'RB Stats'!D91)</f>
        <v>2</v>
      </c>
      <c r="Z91" s="6">
        <f>SUMIFS('Rushing Data 2006-2015'!AB:AB,'Rushing Data 2006-2015'!D:D,'RB Stats'!C91,'Rushing Data 2006-2015'!A:A,'RB Stats'!D91+1)</f>
        <v>8</v>
      </c>
      <c r="AA91" s="6">
        <f>SUMIFS('Rushing Data 2006-2015'!AB:AB,'Rushing Data 2006-2015'!D:D,'RB Stats'!C91,'Rushing Data 2006-2015'!A:A,'RB Stats'!D91+2)</f>
        <v>3</v>
      </c>
      <c r="AB91" s="6">
        <f>SUMIFS('Rushing Data 2006-2015'!AB:AB,'Rushing Data 2006-2015'!D:D,'RB Stats'!C91,'Rushing Data 2006-2015'!A:A,'RB Stats'!D91+3)</f>
        <v>4</v>
      </c>
      <c r="AC91" s="6">
        <f>SUMIFS('Rushing Data 2006-2015'!AB:AB,'Rushing Data 2006-2015'!D:D,'RB Stats'!C91,'Rushing Data 2006-2015'!A:A,'RB Stats'!D91+4)</f>
        <v>2</v>
      </c>
      <c r="AD91" s="6">
        <f>SUMIFS('Rushing Data 2006-2015'!R:R,'Rushing Data 2006-2015'!D:D,'RB Stats'!C91,'Rushing Data 2006-2015'!A:A,'RB Stats'!D91)</f>
        <v>88</v>
      </c>
      <c r="AE91" s="6">
        <f>SUMIFS('Rushing Data 2006-2015'!R:R,'Rushing Data 2006-2015'!D:D,'RB Stats'!C91,'Rushing Data 2006-2015'!A:A,'RB Stats'!D91+1)</f>
        <v>73</v>
      </c>
      <c r="AF91" s="6">
        <f>SUMIFS('Rushing Data 2006-2015'!R:R,'Rushing Data 2006-2015'!D:D,'RB Stats'!C91,'Rushing Data 2006-2015'!A:A,'RB Stats'!D91+2)</f>
        <v>52</v>
      </c>
      <c r="AG91" s="6">
        <f>SUMIFS('Rushing Data 2006-2015'!R:R,'Rushing Data 2006-2015'!D:D,'RB Stats'!C91,'Rushing Data 2006-2015'!A:A,'RB Stats'!D91+3)</f>
        <v>47</v>
      </c>
      <c r="AH91" s="6">
        <f>SUMIFS('Rushing Data 2006-2015'!R:R,'Rushing Data 2006-2015'!D:D,'RB Stats'!C91,'Rushing Data 2006-2015'!A:A,'RB Stats'!D91+4)</f>
        <v>34</v>
      </c>
      <c r="AI91" s="6">
        <f>SUMIFS('Rushing Data 2006-2015'!S:S,'Rushing Data 2006-2015'!D:D,'RB Stats'!C91,'Rushing Data 2006-2015'!A:A,'RB Stats'!D91)</f>
        <v>742</v>
      </c>
      <c r="AJ91" s="6">
        <f>SUMIFS('Rushing Data 2006-2015'!S:S,'Rushing Data 2006-2015'!D:D,'RB Stats'!C91,'Rushing Data 2006-2015'!A:A,'RB Stats'!D91+1)</f>
        <v>417</v>
      </c>
      <c r="AK91" s="6">
        <f>SUMIFS('Rushing Data 2006-2015'!S:S,'Rushing Data 2006-2015'!D:D,'RB Stats'!C91,'Rushing Data 2006-2015'!A:A,'RB Stats'!D91+2)</f>
        <v>440</v>
      </c>
      <c r="AL91" s="6">
        <f>SUMIFS('Rushing Data 2006-2015'!S:S,'Rushing Data 2006-2015'!D:D,'RB Stats'!C91,'Rushing Data 2006-2015'!A:A,'RB Stats'!D91+3)</f>
        <v>335</v>
      </c>
      <c r="AM91" s="6">
        <f>SUMIFS('Rushing Data 2006-2015'!S:S,'Rushing Data 2006-2015'!D:D,'RB Stats'!C91,'Rushing Data 2006-2015'!A:A,'RB Stats'!D91+4)</f>
        <v>208</v>
      </c>
      <c r="AN91" s="6">
        <f>SUMIFS('Rushing Data 2006-2015'!U:U,'Rushing Data 2006-2015'!D:D,'RB Stats'!C91,'Rushing Data 2006-2015'!A:A,'RB Stats'!D91)</f>
        <v>2</v>
      </c>
      <c r="AO91" s="6">
        <f>SUMIFS('Rushing Data 2006-2015'!U:U,'Rushing Data 2006-2015'!D:D,'RB Stats'!C91,'Rushing Data 2006-2015'!A:A,'RB Stats'!D91+1)</f>
        <v>2</v>
      </c>
      <c r="AP91" s="6">
        <f>SUMIFS('Rushing Data 2006-2015'!U:U,'Rushing Data 2006-2015'!D:D,'RB Stats'!C91,'Rushing Data 2006-2015'!A:A,'RB Stats'!D91+2)</f>
        <v>4</v>
      </c>
      <c r="AQ91" s="6">
        <f>SUMIFS('Rushing Data 2006-2015'!U:U,'Rushing Data 2006-2015'!D:D,'RB Stats'!C91,'Rushing Data 2006-2015'!A:A,'RB Stats'!#REF!)</f>
        <v>0</v>
      </c>
      <c r="AR91" s="6">
        <f>SUMIFS('Rushing Data 2006-2015'!U:U,'Rushing Data 2006-2015'!D:D,'RB Stats'!C91,'Rushing Data 2006-2015'!A:A,'RB Stats'!D91+4)</f>
        <v>1</v>
      </c>
      <c r="AS91" s="6">
        <f t="shared" si="35"/>
        <v>174.7</v>
      </c>
      <c r="AT91" s="6">
        <f t="shared" si="36"/>
        <v>119.8</v>
      </c>
      <c r="AU91" s="6">
        <f t="shared" si="37"/>
        <v>114.4</v>
      </c>
      <c r="AV91" s="6">
        <f t="shared" si="38"/>
        <v>94.5</v>
      </c>
      <c r="AW91" s="6">
        <f t="shared" si="39"/>
        <v>37.799999999999997</v>
      </c>
      <c r="AX91" s="6">
        <f t="shared" si="40"/>
        <v>541.19999999999993</v>
      </c>
      <c r="AY91" s="7">
        <f t="shared" si="41"/>
        <v>2090</v>
      </c>
      <c r="AZ91" s="7">
        <f t="shared" si="42"/>
        <v>524</v>
      </c>
      <c r="BA91" s="7">
        <f t="shared" si="43"/>
        <v>3.9885496183206106</v>
      </c>
      <c r="BB91" s="7">
        <f t="shared" si="44"/>
        <v>17</v>
      </c>
      <c r="BC91" s="7">
        <f t="shared" si="45"/>
        <v>19</v>
      </c>
      <c r="BD91" s="7">
        <f t="shared" si="46"/>
        <v>27.578947368421051</v>
      </c>
      <c r="BE91" s="7">
        <f t="shared" si="47"/>
        <v>294</v>
      </c>
      <c r="BF91" s="7">
        <f t="shared" si="48"/>
        <v>2142</v>
      </c>
      <c r="BG91" s="7">
        <f t="shared" si="49"/>
        <v>9</v>
      </c>
      <c r="BH91">
        <f t="shared" si="50"/>
        <v>0</v>
      </c>
      <c r="BI91">
        <f t="shared" si="51"/>
        <v>0</v>
      </c>
      <c r="BJ91">
        <f t="shared" si="52"/>
        <v>0</v>
      </c>
      <c r="BK91">
        <f t="shared" si="56"/>
        <v>0</v>
      </c>
      <c r="BL91">
        <f t="shared" si="57"/>
        <v>0</v>
      </c>
      <c r="BM91">
        <f t="shared" si="53"/>
        <v>0</v>
      </c>
      <c r="BN91" t="str">
        <f t="shared" si="54"/>
        <v>Bust</v>
      </c>
      <c r="BO91">
        <f t="shared" si="55"/>
        <v>0</v>
      </c>
    </row>
    <row r="92" spans="1:67" x14ac:dyDescent="0.25">
      <c r="A92" t="s">
        <v>511</v>
      </c>
      <c r="B92" t="s">
        <v>76</v>
      </c>
      <c r="C92" t="str">
        <f>INDEX('Draft Master List'!E:F,MATCH(A92,'Draft Master List'!E:E,0),2)</f>
        <v>212006</v>
      </c>
      <c r="D92">
        <f>INDEX('Draft Master List'!A:F,MATCH(A92,'Draft Master List'!E:E,0),1)</f>
        <v>2006</v>
      </c>
      <c r="E92" s="6">
        <f>SUMIFS('Rushing Data 2006-2015'!K:K,'Rushing Data 2006-2015'!D:D,'RB Stats'!C92,'Rushing Data 2006-2015'!A:A,'RB Stats'!D92)</f>
        <v>745</v>
      </c>
      <c r="F92" s="6">
        <f>SUMIFS('Rushing Data 2006-2015'!K:K,'Rushing Data 2006-2015'!D:D,'RB Stats'!C92,'Rushing Data 2006-2015'!A:A,'RB Stats'!D92+1)</f>
        <v>835</v>
      </c>
      <c r="G92" s="6">
        <f>SUMIFS('Rushing Data 2006-2015'!K:K,'Rushing Data 2006-2015'!D:D,'RB Stats'!C92,'Rushing Data 2006-2015'!A:A,'RB Stats'!D92+2)</f>
        <v>93</v>
      </c>
      <c r="H92" s="6">
        <f>SUMIFS('Rushing Data 2006-2015'!K:K,'Rushing Data 2006-2015'!D:D,'RB Stats'!C92,'Rushing Data 2006-2015'!A:A,'RB Stats'!D92+3)</f>
        <v>757</v>
      </c>
      <c r="I92" s="6">
        <f>SUMIFS('Rushing Data 2006-2015'!K:K,'Rushing Data 2006-2015'!D:D,'RB Stats'!C92,'Rushing Data 2006-2015'!A:A,'RB Stats'!D92+4)</f>
        <v>74</v>
      </c>
      <c r="J92" s="6">
        <f>SUMIFS('Rushing Data 2006-2015'!J:J,'Rushing Data 2006-2015'!D:D,'RB Stats'!C92,'Rushing Data 2006-2015'!A:A,'RB Stats'!D92)</f>
        <v>175</v>
      </c>
      <c r="K92" s="6">
        <f>SUMIFS('Rushing Data 2006-2015'!J:J,'Rushing Data 2006-2015'!D:D,'RB Stats'!C92,'Rushing Data 2006-2015'!A:A,'RB Stats'!D92+1)</f>
        <v>185</v>
      </c>
      <c r="L92" s="6">
        <f>SUMIFS('Rushing Data 2006-2015'!J:J,'Rushing Data 2006-2015'!D:D,'RB Stats'!C92,'Rushing Data 2006-2015'!A:A,'RB Stats'!D92+2)</f>
        <v>28</v>
      </c>
      <c r="M92" s="6">
        <f>SUMIFS('Rushing Data 2006-2015'!J:J,'Rushing Data 2006-2015'!D:D,'RB Stats'!C92,'Rushing Data 2006-2015'!A:A,'RB Stats'!D92+3)</f>
        <v>194</v>
      </c>
      <c r="N92" s="6">
        <f>SUMIFS('Rushing Data 2006-2015'!J:J,'Rushing Data 2006-2015'!D:D,'RB Stats'!C92,'Rushing Data 2006-2015'!A:A,'RB Stats'!D92+4)</f>
        <v>36</v>
      </c>
      <c r="O92" s="7">
        <f t="shared" si="30"/>
        <v>4.2571428571428571</v>
      </c>
      <c r="P92" s="7">
        <f t="shared" si="31"/>
        <v>4.5135135135135132</v>
      </c>
      <c r="Q92" s="7">
        <f t="shared" si="32"/>
        <v>3.3214285714285716</v>
      </c>
      <c r="R92" s="7">
        <f t="shared" si="33"/>
        <v>3.902061855670103</v>
      </c>
      <c r="S92" s="7">
        <f t="shared" si="34"/>
        <v>2.0555555555555554</v>
      </c>
      <c r="T92" s="6">
        <f>SUMIFS('Rushing Data 2006-2015'!L:L,'Rushing Data 2006-2015'!D:D,'RB Stats'!C92,'Rushing Data 2006-2015'!A:A,'RB Stats'!D92)</f>
        <v>6</v>
      </c>
      <c r="U92" s="6">
        <f>SUMIFS('Rushing Data 2006-2015'!L:L,'Rushing Data 2006-2015'!D:D,'RB Stats'!C92,'Rushing Data 2006-2015'!A:A,'RB Stats'!D92+1)</f>
        <v>6</v>
      </c>
      <c r="V92" s="6">
        <f>SUMIFS('Rushing Data 2006-2015'!L:L,'Rushing Data 2006-2015'!D:D,'RB Stats'!C92,'Rushing Data 2006-2015'!A:A,'RB Stats'!D92+2)</f>
        <v>0</v>
      </c>
      <c r="W92" s="6">
        <f>SUMIFS('Rushing Data 2006-2015'!L:L,'Rushing Data 2006-2015'!D:D,'RB Stats'!C92,'Rushing Data 2006-2015'!A:A,'RB Stats'!D92+3)</f>
        <v>9</v>
      </c>
      <c r="X92" s="6">
        <f>SUMIFS('Rushing Data 2006-2015'!L:L,'Rushing Data 2006-2015'!D:D,'RB Stats'!C92,'Rushing Data 2006-2015'!A:A,'RB Stats'!D92+4)</f>
        <v>0</v>
      </c>
      <c r="Y92" s="6">
        <f>SUMIFS('Rushing Data 2006-2015'!AB:AB,'Rushing Data 2006-2015'!D:D,'RB Stats'!C92,'Rushing Data 2006-2015'!A:A,'RB Stats'!D92)</f>
        <v>1</v>
      </c>
      <c r="Z92" s="6">
        <f>SUMIFS('Rushing Data 2006-2015'!AB:AB,'Rushing Data 2006-2015'!D:D,'RB Stats'!C92,'Rushing Data 2006-2015'!A:A,'RB Stats'!D92+1)</f>
        <v>0</v>
      </c>
      <c r="AA92" s="6">
        <f>SUMIFS('Rushing Data 2006-2015'!AB:AB,'Rushing Data 2006-2015'!D:D,'RB Stats'!C92,'Rushing Data 2006-2015'!A:A,'RB Stats'!D92+2)</f>
        <v>0</v>
      </c>
      <c r="AB92" s="6">
        <f>SUMIFS('Rushing Data 2006-2015'!AB:AB,'Rushing Data 2006-2015'!D:D,'RB Stats'!C92,'Rushing Data 2006-2015'!A:A,'RB Stats'!D92+3)</f>
        <v>4</v>
      </c>
      <c r="AC92" s="6">
        <f>SUMIFS('Rushing Data 2006-2015'!AB:AB,'Rushing Data 2006-2015'!D:D,'RB Stats'!C92,'Rushing Data 2006-2015'!A:A,'RB Stats'!D92+4)</f>
        <v>1</v>
      </c>
      <c r="AD92" s="6">
        <f>SUMIFS('Rushing Data 2006-2015'!R:R,'Rushing Data 2006-2015'!D:D,'RB Stats'!C92,'Rushing Data 2006-2015'!A:A,'RB Stats'!D92)</f>
        <v>22</v>
      </c>
      <c r="AE92" s="6">
        <f>SUMIFS('Rushing Data 2006-2015'!R:R,'Rushing Data 2006-2015'!D:D,'RB Stats'!C92,'Rushing Data 2006-2015'!A:A,'RB Stats'!D92+1)</f>
        <v>4</v>
      </c>
      <c r="AF92" s="6">
        <f>SUMIFS('Rushing Data 2006-2015'!R:R,'Rushing Data 2006-2015'!D:D,'RB Stats'!C92,'Rushing Data 2006-2015'!A:A,'RB Stats'!D92+2)</f>
        <v>0</v>
      </c>
      <c r="AG92" s="6">
        <f>SUMIFS('Rushing Data 2006-2015'!R:R,'Rushing Data 2006-2015'!D:D,'RB Stats'!C92,'Rushing Data 2006-2015'!A:A,'RB Stats'!D92+3)</f>
        <v>14</v>
      </c>
      <c r="AH92" s="6">
        <f>SUMIFS('Rushing Data 2006-2015'!R:R,'Rushing Data 2006-2015'!D:D,'RB Stats'!C92,'Rushing Data 2006-2015'!A:A,'RB Stats'!D92+4)</f>
        <v>4</v>
      </c>
      <c r="AI92" s="6">
        <f>SUMIFS('Rushing Data 2006-2015'!S:S,'Rushing Data 2006-2015'!D:D,'RB Stats'!C92,'Rushing Data 2006-2015'!A:A,'RB Stats'!D92)</f>
        <v>194</v>
      </c>
      <c r="AJ92" s="6">
        <f>SUMIFS('Rushing Data 2006-2015'!S:S,'Rushing Data 2006-2015'!D:D,'RB Stats'!C92,'Rushing Data 2006-2015'!A:A,'RB Stats'!D92+1)</f>
        <v>116</v>
      </c>
      <c r="AK92" s="6">
        <f>SUMIFS('Rushing Data 2006-2015'!S:S,'Rushing Data 2006-2015'!D:D,'RB Stats'!C92,'Rushing Data 2006-2015'!A:A,'RB Stats'!D92+2)</f>
        <v>0</v>
      </c>
      <c r="AL92" s="6">
        <f>SUMIFS('Rushing Data 2006-2015'!S:S,'Rushing Data 2006-2015'!D:D,'RB Stats'!C92,'Rushing Data 2006-2015'!A:A,'RB Stats'!D92+3)</f>
        <v>99</v>
      </c>
      <c r="AM92" s="6">
        <f>SUMIFS('Rushing Data 2006-2015'!S:S,'Rushing Data 2006-2015'!D:D,'RB Stats'!C92,'Rushing Data 2006-2015'!A:A,'RB Stats'!D92+4)</f>
        <v>50</v>
      </c>
      <c r="AN92" s="6">
        <f>SUMIFS('Rushing Data 2006-2015'!U:U,'Rushing Data 2006-2015'!D:D,'RB Stats'!C92,'Rushing Data 2006-2015'!A:A,'RB Stats'!D92)</f>
        <v>1</v>
      </c>
      <c r="AO92" s="6">
        <f>SUMIFS('Rushing Data 2006-2015'!U:U,'Rushing Data 2006-2015'!D:D,'RB Stats'!C92,'Rushing Data 2006-2015'!A:A,'RB Stats'!D92+1)</f>
        <v>0</v>
      </c>
      <c r="AP92" s="6">
        <f>SUMIFS('Rushing Data 2006-2015'!U:U,'Rushing Data 2006-2015'!D:D,'RB Stats'!C92,'Rushing Data 2006-2015'!A:A,'RB Stats'!D92+2)</f>
        <v>0</v>
      </c>
      <c r="AQ92" s="6">
        <f>SUMIFS('Rushing Data 2006-2015'!U:U,'Rushing Data 2006-2015'!D:D,'RB Stats'!C92,'Rushing Data 2006-2015'!A:A,'RB Stats'!#REF!)</f>
        <v>0</v>
      </c>
      <c r="AR92" s="6">
        <f>SUMIFS('Rushing Data 2006-2015'!U:U,'Rushing Data 2006-2015'!D:D,'RB Stats'!C92,'Rushing Data 2006-2015'!A:A,'RB Stats'!D92+4)</f>
        <v>0</v>
      </c>
      <c r="AS92" s="6">
        <f t="shared" si="35"/>
        <v>133.9</v>
      </c>
      <c r="AT92" s="6">
        <f t="shared" si="36"/>
        <v>131.1</v>
      </c>
      <c r="AU92" s="6">
        <f t="shared" si="37"/>
        <v>9.3000000000000007</v>
      </c>
      <c r="AV92" s="6">
        <f t="shared" si="38"/>
        <v>131.6</v>
      </c>
      <c r="AW92" s="6">
        <f t="shared" si="39"/>
        <v>10.4</v>
      </c>
      <c r="AX92" s="6">
        <f t="shared" si="40"/>
        <v>416.29999999999995</v>
      </c>
      <c r="AY92" s="7">
        <f t="shared" si="41"/>
        <v>2504</v>
      </c>
      <c r="AZ92" s="7">
        <f t="shared" si="42"/>
        <v>618</v>
      </c>
      <c r="BA92" s="7">
        <f t="shared" si="43"/>
        <v>4.0517799352750812</v>
      </c>
      <c r="BB92" s="7">
        <f t="shared" si="44"/>
        <v>21</v>
      </c>
      <c r="BC92" s="7">
        <f t="shared" si="45"/>
        <v>6</v>
      </c>
      <c r="BD92" s="7">
        <f t="shared" si="46"/>
        <v>103</v>
      </c>
      <c r="BE92" s="7">
        <f t="shared" si="47"/>
        <v>44</v>
      </c>
      <c r="BF92" s="7">
        <f t="shared" si="48"/>
        <v>459</v>
      </c>
      <c r="BG92" s="7">
        <f t="shared" si="49"/>
        <v>1</v>
      </c>
      <c r="BH92">
        <f t="shared" si="50"/>
        <v>0</v>
      </c>
      <c r="BI92">
        <f t="shared" si="51"/>
        <v>0</v>
      </c>
      <c r="BJ92">
        <f t="shared" si="52"/>
        <v>0</v>
      </c>
      <c r="BK92">
        <f t="shared" si="56"/>
        <v>0</v>
      </c>
      <c r="BL92">
        <f t="shared" si="57"/>
        <v>0</v>
      </c>
      <c r="BM92">
        <f t="shared" si="53"/>
        <v>0</v>
      </c>
      <c r="BN92" t="str">
        <f t="shared" si="54"/>
        <v>Bust</v>
      </c>
      <c r="BO92">
        <f t="shared" si="55"/>
        <v>0</v>
      </c>
    </row>
    <row r="93" spans="1:67" x14ac:dyDescent="0.25">
      <c r="A93" t="s">
        <v>91</v>
      </c>
      <c r="B93" t="s">
        <v>76</v>
      </c>
      <c r="C93" t="str">
        <f>INDEX('Draft Master List'!E:F,MATCH(A93,'Draft Master List'!E:E,0),2)</f>
        <v>272006</v>
      </c>
      <c r="D93">
        <f>INDEX('Draft Master List'!A:F,MATCH(A93,'Draft Master List'!E:E,0),1)</f>
        <v>2006</v>
      </c>
      <c r="E93" s="6">
        <f>SUMIFS('Rushing Data 2006-2015'!K:K,'Rushing Data 2006-2015'!D:D,'RB Stats'!C93,'Rushing Data 2006-2015'!A:A,'RB Stats'!D93)</f>
        <v>501</v>
      </c>
      <c r="F93" s="6">
        <f>SUMIFS('Rushing Data 2006-2015'!K:K,'Rushing Data 2006-2015'!D:D,'RB Stats'!C93,'Rushing Data 2006-2015'!A:A,'RB Stats'!D93+1)</f>
        <v>717</v>
      </c>
      <c r="G93" s="6">
        <f>SUMIFS('Rushing Data 2006-2015'!K:K,'Rushing Data 2006-2015'!D:D,'RB Stats'!C93,'Rushing Data 2006-2015'!A:A,'RB Stats'!D93+2)</f>
        <v>1515</v>
      </c>
      <c r="H93" s="6">
        <f>SUMIFS('Rushing Data 2006-2015'!K:K,'Rushing Data 2006-2015'!D:D,'RB Stats'!C93,'Rushing Data 2006-2015'!A:A,'RB Stats'!D93+3)</f>
        <v>1117</v>
      </c>
      <c r="I93" s="6">
        <f>SUMIFS('Rushing Data 2006-2015'!K:K,'Rushing Data 2006-2015'!D:D,'RB Stats'!C93,'Rushing Data 2006-2015'!A:A,'RB Stats'!D93+4)</f>
        <v>361</v>
      </c>
      <c r="J93" s="6">
        <f>SUMIFS('Rushing Data 2006-2015'!J:J,'Rushing Data 2006-2015'!D:D,'RB Stats'!C93,'Rushing Data 2006-2015'!A:A,'RB Stats'!D93)</f>
        <v>121</v>
      </c>
      <c r="K93" s="6">
        <f>SUMIFS('Rushing Data 2006-2015'!J:J,'Rushing Data 2006-2015'!D:D,'RB Stats'!C93,'Rushing Data 2006-2015'!A:A,'RB Stats'!D93+1)</f>
        <v>144</v>
      </c>
      <c r="L93" s="6">
        <f>SUMIFS('Rushing Data 2006-2015'!J:J,'Rushing Data 2006-2015'!D:D,'RB Stats'!C93,'Rushing Data 2006-2015'!A:A,'RB Stats'!D93+2)</f>
        <v>273</v>
      </c>
      <c r="M93" s="6">
        <f>SUMIFS('Rushing Data 2006-2015'!J:J,'Rushing Data 2006-2015'!D:D,'RB Stats'!C93,'Rushing Data 2006-2015'!A:A,'RB Stats'!D93+3)</f>
        <v>216</v>
      </c>
      <c r="N93" s="6">
        <f>SUMIFS('Rushing Data 2006-2015'!J:J,'Rushing Data 2006-2015'!D:D,'RB Stats'!C93,'Rushing Data 2006-2015'!A:A,'RB Stats'!D93+4)</f>
        <v>87</v>
      </c>
      <c r="O93" s="7">
        <f t="shared" si="30"/>
        <v>4.1404958677685952</v>
      </c>
      <c r="P93" s="7">
        <f t="shared" si="31"/>
        <v>4.979166666666667</v>
      </c>
      <c r="Q93" s="7">
        <f t="shared" si="32"/>
        <v>5.5494505494505493</v>
      </c>
      <c r="R93" s="7">
        <f t="shared" si="33"/>
        <v>5.1712962962962967</v>
      </c>
      <c r="S93" s="7">
        <f t="shared" si="34"/>
        <v>4.1494252873563218</v>
      </c>
      <c r="T93" s="6">
        <f>SUMIFS('Rushing Data 2006-2015'!L:L,'Rushing Data 2006-2015'!D:D,'RB Stats'!C93,'Rushing Data 2006-2015'!A:A,'RB Stats'!D93)</f>
        <v>1</v>
      </c>
      <c r="U93" s="6">
        <f>SUMIFS('Rushing Data 2006-2015'!L:L,'Rushing Data 2006-2015'!D:D,'RB Stats'!C93,'Rushing Data 2006-2015'!A:A,'RB Stats'!D93+1)</f>
        <v>4</v>
      </c>
      <c r="V93" s="6">
        <f>SUMIFS('Rushing Data 2006-2015'!L:L,'Rushing Data 2006-2015'!D:D,'RB Stats'!C93,'Rushing Data 2006-2015'!A:A,'RB Stats'!D93+2)</f>
        <v>18</v>
      </c>
      <c r="W93" s="6">
        <f>SUMIFS('Rushing Data 2006-2015'!L:L,'Rushing Data 2006-2015'!D:D,'RB Stats'!C93,'Rushing Data 2006-2015'!A:A,'RB Stats'!D93+3)</f>
        <v>7</v>
      </c>
      <c r="X93" s="6">
        <f>SUMIFS('Rushing Data 2006-2015'!L:L,'Rushing Data 2006-2015'!D:D,'RB Stats'!C93,'Rushing Data 2006-2015'!A:A,'RB Stats'!D93+4)</f>
        <v>1</v>
      </c>
      <c r="Y93" s="6">
        <f>SUMIFS('Rushing Data 2006-2015'!AB:AB,'Rushing Data 2006-2015'!D:D,'RB Stats'!C93,'Rushing Data 2006-2015'!A:A,'RB Stats'!D93)</f>
        <v>1</v>
      </c>
      <c r="Z93" s="6">
        <f>SUMIFS('Rushing Data 2006-2015'!AB:AB,'Rushing Data 2006-2015'!D:D,'RB Stats'!C93,'Rushing Data 2006-2015'!A:A,'RB Stats'!D93+1)</f>
        <v>1</v>
      </c>
      <c r="AA93" s="6">
        <f>SUMIFS('Rushing Data 2006-2015'!AB:AB,'Rushing Data 2006-2015'!D:D,'RB Stats'!C93,'Rushing Data 2006-2015'!A:A,'RB Stats'!D93+2)</f>
        <v>0</v>
      </c>
      <c r="AB93" s="6">
        <f>SUMIFS('Rushing Data 2006-2015'!AB:AB,'Rushing Data 2006-2015'!D:D,'RB Stats'!C93,'Rushing Data 2006-2015'!A:A,'RB Stats'!D93+3)</f>
        <v>3</v>
      </c>
      <c r="AC93" s="6">
        <f>SUMIFS('Rushing Data 2006-2015'!AB:AB,'Rushing Data 2006-2015'!D:D,'RB Stats'!C93,'Rushing Data 2006-2015'!A:A,'RB Stats'!D93+4)</f>
        <v>1</v>
      </c>
      <c r="AD93" s="6">
        <f>SUMIFS('Rushing Data 2006-2015'!R:R,'Rushing Data 2006-2015'!D:D,'RB Stats'!C93,'Rushing Data 2006-2015'!A:A,'RB Stats'!D93)</f>
        <v>33</v>
      </c>
      <c r="AE93" s="6">
        <f>SUMIFS('Rushing Data 2006-2015'!R:R,'Rushing Data 2006-2015'!D:D,'RB Stats'!C93,'Rushing Data 2006-2015'!A:A,'RB Stats'!D93+1)</f>
        <v>23</v>
      </c>
      <c r="AF93" s="6">
        <f>SUMIFS('Rushing Data 2006-2015'!R:R,'Rushing Data 2006-2015'!D:D,'RB Stats'!C93,'Rushing Data 2006-2015'!A:A,'RB Stats'!D93+2)</f>
        <v>22</v>
      </c>
      <c r="AG93" s="6">
        <f>SUMIFS('Rushing Data 2006-2015'!R:R,'Rushing Data 2006-2015'!D:D,'RB Stats'!C93,'Rushing Data 2006-2015'!A:A,'RB Stats'!D93+3)</f>
        <v>29</v>
      </c>
      <c r="AH93" s="6">
        <f>SUMIFS('Rushing Data 2006-2015'!R:R,'Rushing Data 2006-2015'!D:D,'RB Stats'!C93,'Rushing Data 2006-2015'!A:A,'RB Stats'!D93+4)</f>
        <v>11</v>
      </c>
      <c r="AI93" s="6">
        <f>SUMIFS('Rushing Data 2006-2015'!S:S,'Rushing Data 2006-2015'!D:D,'RB Stats'!C93,'Rushing Data 2006-2015'!A:A,'RB Stats'!D93)</f>
        <v>313</v>
      </c>
      <c r="AJ93" s="6">
        <f>SUMIFS('Rushing Data 2006-2015'!S:S,'Rushing Data 2006-2015'!D:D,'RB Stats'!C93,'Rushing Data 2006-2015'!A:A,'RB Stats'!D93+1)</f>
        <v>175</v>
      </c>
      <c r="AK93" s="6">
        <f>SUMIFS('Rushing Data 2006-2015'!S:S,'Rushing Data 2006-2015'!D:D,'RB Stats'!C93,'Rushing Data 2006-2015'!A:A,'RB Stats'!D93+2)</f>
        <v>121</v>
      </c>
      <c r="AL93" s="6">
        <f>SUMIFS('Rushing Data 2006-2015'!S:S,'Rushing Data 2006-2015'!D:D,'RB Stats'!C93,'Rushing Data 2006-2015'!A:A,'RB Stats'!D93+3)</f>
        <v>252</v>
      </c>
      <c r="AM93" s="6">
        <f>SUMIFS('Rushing Data 2006-2015'!S:S,'Rushing Data 2006-2015'!D:D,'RB Stats'!C93,'Rushing Data 2006-2015'!A:A,'RB Stats'!D93+4)</f>
        <v>61</v>
      </c>
      <c r="AN93" s="6">
        <f>SUMIFS('Rushing Data 2006-2015'!U:U,'Rushing Data 2006-2015'!D:D,'RB Stats'!C93,'Rushing Data 2006-2015'!A:A,'RB Stats'!D93)</f>
        <v>1</v>
      </c>
      <c r="AO93" s="6">
        <f>SUMIFS('Rushing Data 2006-2015'!U:U,'Rushing Data 2006-2015'!D:D,'RB Stats'!C93,'Rushing Data 2006-2015'!A:A,'RB Stats'!D93+1)</f>
        <v>1</v>
      </c>
      <c r="AP93" s="6">
        <f>SUMIFS('Rushing Data 2006-2015'!U:U,'Rushing Data 2006-2015'!D:D,'RB Stats'!C93,'Rushing Data 2006-2015'!A:A,'RB Stats'!D93+2)</f>
        <v>2</v>
      </c>
      <c r="AQ93" s="6">
        <f>SUMIFS('Rushing Data 2006-2015'!U:U,'Rushing Data 2006-2015'!D:D,'RB Stats'!C93,'Rushing Data 2006-2015'!A:A,'RB Stats'!#REF!)</f>
        <v>0</v>
      </c>
      <c r="AR93" s="6">
        <f>SUMIFS('Rushing Data 2006-2015'!U:U,'Rushing Data 2006-2015'!D:D,'RB Stats'!C93,'Rushing Data 2006-2015'!A:A,'RB Stats'!D93+4)</f>
        <v>0</v>
      </c>
      <c r="AS93" s="6">
        <f t="shared" si="35"/>
        <v>91.4</v>
      </c>
      <c r="AT93" s="6">
        <f t="shared" si="36"/>
        <v>117.2</v>
      </c>
      <c r="AU93" s="6">
        <f t="shared" si="37"/>
        <v>283.60000000000002</v>
      </c>
      <c r="AV93" s="6">
        <f t="shared" si="38"/>
        <v>172.89999999999998</v>
      </c>
      <c r="AW93" s="6">
        <f t="shared" si="39"/>
        <v>46.2</v>
      </c>
      <c r="AX93" s="6">
        <f t="shared" si="40"/>
        <v>711.30000000000007</v>
      </c>
      <c r="AY93" s="7">
        <f t="shared" si="41"/>
        <v>4211</v>
      </c>
      <c r="AZ93" s="7">
        <f t="shared" si="42"/>
        <v>841</v>
      </c>
      <c r="BA93" s="7">
        <f t="shared" si="43"/>
        <v>5.0071343638525567</v>
      </c>
      <c r="BB93" s="7">
        <f t="shared" si="44"/>
        <v>31</v>
      </c>
      <c r="BC93" s="7">
        <f t="shared" si="45"/>
        <v>6</v>
      </c>
      <c r="BD93" s="7">
        <f t="shared" si="46"/>
        <v>140.16666666666666</v>
      </c>
      <c r="BE93" s="7">
        <f t="shared" si="47"/>
        <v>118</v>
      </c>
      <c r="BF93" s="7">
        <f t="shared" si="48"/>
        <v>922</v>
      </c>
      <c r="BG93" s="7">
        <f t="shared" si="49"/>
        <v>4</v>
      </c>
      <c r="BH93">
        <f t="shared" si="50"/>
        <v>0</v>
      </c>
      <c r="BI93">
        <f t="shared" si="51"/>
        <v>0</v>
      </c>
      <c r="BJ93">
        <f t="shared" si="52"/>
        <v>1</v>
      </c>
      <c r="BK93">
        <f t="shared" si="56"/>
        <v>0</v>
      </c>
      <c r="BL93">
        <f t="shared" si="57"/>
        <v>0</v>
      </c>
      <c r="BM93">
        <f t="shared" si="53"/>
        <v>1</v>
      </c>
      <c r="BN93" t="str">
        <f t="shared" si="54"/>
        <v>Backup</v>
      </c>
      <c r="BO93">
        <f t="shared" si="55"/>
        <v>1</v>
      </c>
    </row>
    <row r="94" spans="1:67" x14ac:dyDescent="0.25">
      <c r="A94" t="s">
        <v>513</v>
      </c>
      <c r="B94" t="s">
        <v>76</v>
      </c>
      <c r="C94" t="str">
        <f>INDEX('Draft Master List'!E:F,MATCH(A94,'Draft Master List'!E:E,0),2)</f>
        <v>302006</v>
      </c>
      <c r="D94">
        <f>INDEX('Draft Master List'!A:F,MATCH(A94,'Draft Master List'!E:E,0),1)</f>
        <v>2006</v>
      </c>
      <c r="E94" s="6">
        <f>SUMIFS('Rushing Data 2006-2015'!K:K,'Rushing Data 2006-2015'!D:D,'RB Stats'!C94,'Rushing Data 2006-2015'!A:A,'RB Stats'!D94)</f>
        <v>1081</v>
      </c>
      <c r="F94" s="6">
        <f>SUMIFS('Rushing Data 2006-2015'!K:K,'Rushing Data 2006-2015'!D:D,'RB Stats'!C94,'Rushing Data 2006-2015'!A:A,'RB Stats'!D94+1)</f>
        <v>1072</v>
      </c>
      <c r="G94" s="6">
        <f>SUMIFS('Rushing Data 2006-2015'!K:K,'Rushing Data 2006-2015'!D:D,'RB Stats'!C94,'Rushing Data 2006-2015'!A:A,'RB Stats'!D94+2)</f>
        <v>544</v>
      </c>
      <c r="H94" s="6">
        <f>SUMIFS('Rushing Data 2006-2015'!K:K,'Rushing Data 2006-2015'!D:D,'RB Stats'!C94,'Rushing Data 2006-2015'!A:A,'RB Stats'!D94+3)</f>
        <v>828</v>
      </c>
      <c r="I94" s="6">
        <f>SUMIFS('Rushing Data 2006-2015'!K:K,'Rushing Data 2006-2015'!D:D,'RB Stats'!C94,'Rushing Data 2006-2015'!A:A,'RB Stats'!D94+4)</f>
        <v>495</v>
      </c>
      <c r="J94" s="6">
        <f>SUMIFS('Rushing Data 2006-2015'!J:J,'Rushing Data 2006-2015'!D:D,'RB Stats'!C94,'Rushing Data 2006-2015'!A:A,'RB Stats'!D94)</f>
        <v>226</v>
      </c>
      <c r="K94" s="6">
        <f>SUMIFS('Rushing Data 2006-2015'!J:J,'Rushing Data 2006-2015'!D:D,'RB Stats'!C94,'Rushing Data 2006-2015'!A:A,'RB Stats'!D94+1)</f>
        <v>261</v>
      </c>
      <c r="L94" s="6">
        <f>SUMIFS('Rushing Data 2006-2015'!J:J,'Rushing Data 2006-2015'!D:D,'RB Stats'!C94,'Rushing Data 2006-2015'!A:A,'RB Stats'!D94+2)</f>
        <v>155</v>
      </c>
      <c r="M94" s="6">
        <f>SUMIFS('Rushing Data 2006-2015'!J:J,'Rushing Data 2006-2015'!D:D,'RB Stats'!C94,'Rushing Data 2006-2015'!A:A,'RB Stats'!D94+3)</f>
        <v>219</v>
      </c>
      <c r="N94" s="6">
        <f>SUMIFS('Rushing Data 2006-2015'!J:J,'Rushing Data 2006-2015'!D:D,'RB Stats'!C94,'Rushing Data 2006-2015'!A:A,'RB Stats'!D94+4)</f>
        <v>116</v>
      </c>
      <c r="O94" s="7">
        <f t="shared" si="30"/>
        <v>4.783185840707965</v>
      </c>
      <c r="P94" s="7">
        <f t="shared" si="31"/>
        <v>4.1072796934865901</v>
      </c>
      <c r="Q94" s="7">
        <f t="shared" si="32"/>
        <v>3.5096774193548388</v>
      </c>
      <c r="R94" s="7">
        <f t="shared" si="33"/>
        <v>3.7808219178082192</v>
      </c>
      <c r="S94" s="7">
        <f t="shared" si="34"/>
        <v>4.2672413793103452</v>
      </c>
      <c r="T94" s="6">
        <f>SUMIFS('Rushing Data 2006-2015'!L:L,'Rushing Data 2006-2015'!D:D,'RB Stats'!C94,'Rushing Data 2006-2015'!A:A,'RB Stats'!D94)</f>
        <v>7</v>
      </c>
      <c r="U94" s="6">
        <f>SUMIFS('Rushing Data 2006-2015'!L:L,'Rushing Data 2006-2015'!D:D,'RB Stats'!C94,'Rushing Data 2006-2015'!A:A,'RB Stats'!D94+1)</f>
        <v>12</v>
      </c>
      <c r="V94" s="6">
        <f>SUMIFS('Rushing Data 2006-2015'!L:L,'Rushing Data 2006-2015'!D:D,'RB Stats'!C94,'Rushing Data 2006-2015'!A:A,'RB Stats'!D94+2)</f>
        <v>5</v>
      </c>
      <c r="W94" s="6">
        <f>SUMIFS('Rushing Data 2006-2015'!L:L,'Rushing Data 2006-2015'!D:D,'RB Stats'!C94,'Rushing Data 2006-2015'!A:A,'RB Stats'!D94+3)</f>
        <v>10</v>
      </c>
      <c r="X94" s="6">
        <f>SUMIFS('Rushing Data 2006-2015'!L:L,'Rushing Data 2006-2015'!D:D,'RB Stats'!C94,'Rushing Data 2006-2015'!A:A,'RB Stats'!D94+4)</f>
        <v>4</v>
      </c>
      <c r="Y94" s="6">
        <f>SUMIFS('Rushing Data 2006-2015'!AB:AB,'Rushing Data 2006-2015'!D:D,'RB Stats'!C94,'Rushing Data 2006-2015'!A:A,'RB Stats'!D94)</f>
        <v>2</v>
      </c>
      <c r="Z94" s="6">
        <f>SUMIFS('Rushing Data 2006-2015'!AB:AB,'Rushing Data 2006-2015'!D:D,'RB Stats'!C94,'Rushing Data 2006-2015'!A:A,'RB Stats'!D94+1)</f>
        <v>0</v>
      </c>
      <c r="AA94" s="6">
        <f>SUMIFS('Rushing Data 2006-2015'!AB:AB,'Rushing Data 2006-2015'!D:D,'RB Stats'!C94,'Rushing Data 2006-2015'!A:A,'RB Stats'!D94+2)</f>
        <v>1</v>
      </c>
      <c r="AB94" s="6">
        <f>SUMIFS('Rushing Data 2006-2015'!AB:AB,'Rushing Data 2006-2015'!D:D,'RB Stats'!C94,'Rushing Data 2006-2015'!A:A,'RB Stats'!D94+3)</f>
        <v>1</v>
      </c>
      <c r="AC94" s="6">
        <f>SUMIFS('Rushing Data 2006-2015'!AB:AB,'Rushing Data 2006-2015'!D:D,'RB Stats'!C94,'Rushing Data 2006-2015'!A:A,'RB Stats'!D94+4)</f>
        <v>2</v>
      </c>
      <c r="AD94" s="6">
        <f>SUMIFS('Rushing Data 2006-2015'!R:R,'Rushing Data 2006-2015'!D:D,'RB Stats'!C94,'Rushing Data 2006-2015'!A:A,'RB Stats'!D94)</f>
        <v>40</v>
      </c>
      <c r="AE94" s="6">
        <f>SUMIFS('Rushing Data 2006-2015'!R:R,'Rushing Data 2006-2015'!D:D,'RB Stats'!C94,'Rushing Data 2006-2015'!A:A,'RB Stats'!D94+1)</f>
        <v>41</v>
      </c>
      <c r="AF94" s="6">
        <f>SUMIFS('Rushing Data 2006-2015'!R:R,'Rushing Data 2006-2015'!D:D,'RB Stats'!C94,'Rushing Data 2006-2015'!A:A,'RB Stats'!D94+2)</f>
        <v>25</v>
      </c>
      <c r="AG94" s="6">
        <f>SUMIFS('Rushing Data 2006-2015'!R:R,'Rushing Data 2006-2015'!D:D,'RB Stats'!C94,'Rushing Data 2006-2015'!A:A,'RB Stats'!D94+3)</f>
        <v>51</v>
      </c>
      <c r="AH94" s="6">
        <f>SUMIFS('Rushing Data 2006-2015'!R:R,'Rushing Data 2006-2015'!D:D,'RB Stats'!C94,'Rushing Data 2006-2015'!A:A,'RB Stats'!D94+4)</f>
        <v>19</v>
      </c>
      <c r="AI94" s="6">
        <f>SUMIFS('Rushing Data 2006-2015'!S:S,'Rushing Data 2006-2015'!D:D,'RB Stats'!C94,'Rushing Data 2006-2015'!A:A,'RB Stats'!D94)</f>
        <v>325</v>
      </c>
      <c r="AJ94" s="6">
        <f>SUMIFS('Rushing Data 2006-2015'!S:S,'Rushing Data 2006-2015'!D:D,'RB Stats'!C94,'Rushing Data 2006-2015'!A:A,'RB Stats'!D94+1)</f>
        <v>364</v>
      </c>
      <c r="AK94" s="6">
        <f>SUMIFS('Rushing Data 2006-2015'!S:S,'Rushing Data 2006-2015'!D:D,'RB Stats'!C94,'Rushing Data 2006-2015'!A:A,'RB Stats'!D94+2)</f>
        <v>206</v>
      </c>
      <c r="AL94" s="6">
        <f>SUMIFS('Rushing Data 2006-2015'!S:S,'Rushing Data 2006-2015'!D:D,'RB Stats'!C94,'Rushing Data 2006-2015'!A:A,'RB Stats'!D94+3)</f>
        <v>336</v>
      </c>
      <c r="AM94" s="6">
        <f>SUMIFS('Rushing Data 2006-2015'!S:S,'Rushing Data 2006-2015'!D:D,'RB Stats'!C94,'Rushing Data 2006-2015'!A:A,'RB Stats'!D94+4)</f>
        <v>124</v>
      </c>
      <c r="AN94" s="6">
        <f>SUMIFS('Rushing Data 2006-2015'!U:U,'Rushing Data 2006-2015'!D:D,'RB Stats'!C94,'Rushing Data 2006-2015'!A:A,'RB Stats'!D94)</f>
        <v>1</v>
      </c>
      <c r="AO94" s="6">
        <f>SUMIFS('Rushing Data 2006-2015'!U:U,'Rushing Data 2006-2015'!D:D,'RB Stats'!C94,'Rushing Data 2006-2015'!A:A,'RB Stats'!D94+1)</f>
        <v>3</v>
      </c>
      <c r="AP94" s="6">
        <f>SUMIFS('Rushing Data 2006-2015'!U:U,'Rushing Data 2006-2015'!D:D,'RB Stats'!C94,'Rushing Data 2006-2015'!A:A,'RB Stats'!D94+2)</f>
        <v>2</v>
      </c>
      <c r="AQ94" s="6">
        <f>SUMIFS('Rushing Data 2006-2015'!U:U,'Rushing Data 2006-2015'!D:D,'RB Stats'!C94,'Rushing Data 2006-2015'!A:A,'RB Stats'!#REF!)</f>
        <v>0</v>
      </c>
      <c r="AR94" s="6">
        <f>SUMIFS('Rushing Data 2006-2015'!U:U,'Rushing Data 2006-2015'!D:D,'RB Stats'!C94,'Rushing Data 2006-2015'!A:A,'RB Stats'!D94+4)</f>
        <v>0</v>
      </c>
      <c r="AS94" s="6">
        <f t="shared" si="35"/>
        <v>184.6</v>
      </c>
      <c r="AT94" s="6">
        <f t="shared" si="36"/>
        <v>233.6</v>
      </c>
      <c r="AU94" s="6">
        <f t="shared" si="37"/>
        <v>115</v>
      </c>
      <c r="AV94" s="6">
        <f t="shared" si="38"/>
        <v>174.4</v>
      </c>
      <c r="AW94" s="6">
        <f t="shared" si="39"/>
        <v>81.900000000000006</v>
      </c>
      <c r="AX94" s="6">
        <f t="shared" si="40"/>
        <v>789.5</v>
      </c>
      <c r="AY94" s="7">
        <f t="shared" si="41"/>
        <v>4020</v>
      </c>
      <c r="AZ94" s="7">
        <f t="shared" si="42"/>
        <v>977</v>
      </c>
      <c r="BA94" s="7">
        <f t="shared" si="43"/>
        <v>4.1146366427840331</v>
      </c>
      <c r="BB94" s="7">
        <f t="shared" si="44"/>
        <v>38</v>
      </c>
      <c r="BC94" s="7">
        <f t="shared" si="45"/>
        <v>6</v>
      </c>
      <c r="BD94" s="7">
        <f t="shared" si="46"/>
        <v>162.83333333333334</v>
      </c>
      <c r="BE94" s="7">
        <f t="shared" si="47"/>
        <v>176</v>
      </c>
      <c r="BF94" s="7">
        <f t="shared" si="48"/>
        <v>1355</v>
      </c>
      <c r="BG94" s="7">
        <f t="shared" si="49"/>
        <v>6</v>
      </c>
      <c r="BH94">
        <f t="shared" si="50"/>
        <v>0</v>
      </c>
      <c r="BI94">
        <f t="shared" si="51"/>
        <v>1</v>
      </c>
      <c r="BJ94">
        <f t="shared" si="52"/>
        <v>0</v>
      </c>
      <c r="BK94">
        <f t="shared" si="56"/>
        <v>0</v>
      </c>
      <c r="BL94">
        <f t="shared" si="57"/>
        <v>0</v>
      </c>
      <c r="BM94">
        <f t="shared" si="53"/>
        <v>1</v>
      </c>
      <c r="BN94" t="str">
        <f t="shared" si="54"/>
        <v>Backup</v>
      </c>
      <c r="BO94">
        <f t="shared" si="55"/>
        <v>1</v>
      </c>
    </row>
    <row r="95" spans="1:67" x14ac:dyDescent="0.25">
      <c r="A95" t="s">
        <v>516</v>
      </c>
      <c r="B95" t="s">
        <v>76</v>
      </c>
      <c r="C95" t="str">
        <f>INDEX('Draft Master List'!E:F,MATCH(A95,'Draft Master List'!E:E,0),2)</f>
        <v>452006</v>
      </c>
      <c r="D95">
        <f>INDEX('Draft Master List'!A:F,MATCH(A95,'Draft Master List'!E:E,0),1)</f>
        <v>2006</v>
      </c>
      <c r="E95" s="6">
        <f>SUMIFS('Rushing Data 2006-2015'!K:K,'Rushing Data 2006-2015'!D:D,'RB Stats'!C95,'Rushing Data 2006-2015'!A:A,'RB Stats'!D95)</f>
        <v>244</v>
      </c>
      <c r="F95" s="6">
        <f>SUMIFS('Rushing Data 2006-2015'!K:K,'Rushing Data 2006-2015'!D:D,'RB Stats'!C95,'Rushing Data 2006-2015'!A:A,'RB Stats'!D95+1)</f>
        <v>1110</v>
      </c>
      <c r="G95" s="6">
        <f>SUMIFS('Rushing Data 2006-2015'!K:K,'Rushing Data 2006-2015'!D:D,'RB Stats'!C95,'Rushing Data 2006-2015'!A:A,'RB Stats'!D95+2)</f>
        <v>773</v>
      </c>
      <c r="H95" s="6">
        <f>SUMIFS('Rushing Data 2006-2015'!K:K,'Rushing Data 2006-2015'!D:D,'RB Stats'!C95,'Rushing Data 2006-2015'!A:A,'RB Stats'!D95+3)</f>
        <v>222</v>
      </c>
      <c r="I95" s="6">
        <f>SUMIFS('Rushing Data 2006-2015'!K:K,'Rushing Data 2006-2015'!D:D,'RB Stats'!C95,'Rushing Data 2006-2015'!A:A,'RB Stats'!D95+4)</f>
        <v>0</v>
      </c>
      <c r="J95" s="6">
        <f>SUMIFS('Rushing Data 2006-2015'!J:J,'Rushing Data 2006-2015'!D:D,'RB Stats'!C95,'Rushing Data 2006-2015'!A:A,'RB Stats'!D95)</f>
        <v>61</v>
      </c>
      <c r="K95" s="6">
        <f>SUMIFS('Rushing Data 2006-2015'!J:J,'Rushing Data 2006-2015'!D:D,'RB Stats'!C95,'Rushing Data 2006-2015'!A:A,'RB Stats'!D95+1)</f>
        <v>303</v>
      </c>
      <c r="L95" s="6">
        <f>SUMIFS('Rushing Data 2006-2015'!J:J,'Rushing Data 2006-2015'!D:D,'RB Stats'!C95,'Rushing Data 2006-2015'!A:A,'RB Stats'!D95+2)</f>
        <v>200</v>
      </c>
      <c r="M95" s="6">
        <f>SUMIFS('Rushing Data 2006-2015'!J:J,'Rushing Data 2006-2015'!D:D,'RB Stats'!C95,'Rushing Data 2006-2015'!A:A,'RB Stats'!D95+3)</f>
        <v>64</v>
      </c>
      <c r="N95" s="6">
        <f>SUMIFS('Rushing Data 2006-2015'!J:J,'Rushing Data 2006-2015'!D:D,'RB Stats'!C95,'Rushing Data 2006-2015'!A:A,'RB Stats'!D95+4)</f>
        <v>0</v>
      </c>
      <c r="O95" s="7">
        <f t="shared" si="30"/>
        <v>4</v>
      </c>
      <c r="P95" s="7">
        <f t="shared" si="31"/>
        <v>3.6633663366336635</v>
      </c>
      <c r="Q95" s="7">
        <f t="shared" si="32"/>
        <v>3.8650000000000002</v>
      </c>
      <c r="R95" s="7">
        <f t="shared" si="33"/>
        <v>3.46875</v>
      </c>
      <c r="S95" s="7" t="str">
        <f t="shared" si="34"/>
        <v/>
      </c>
      <c r="T95" s="6">
        <f>SUMIFS('Rushing Data 2006-2015'!L:L,'Rushing Data 2006-2015'!D:D,'RB Stats'!C95,'Rushing Data 2006-2015'!A:A,'RB Stats'!D95)</f>
        <v>0</v>
      </c>
      <c r="U95" s="6">
        <f>SUMIFS('Rushing Data 2006-2015'!L:L,'Rushing Data 2006-2015'!D:D,'RB Stats'!C95,'Rushing Data 2006-2015'!A:A,'RB Stats'!D95+1)</f>
        <v>7</v>
      </c>
      <c r="V95" s="6">
        <f>SUMIFS('Rushing Data 2006-2015'!L:L,'Rushing Data 2006-2015'!D:D,'RB Stats'!C95,'Rushing Data 2006-2015'!A:A,'RB Stats'!D95+2)</f>
        <v>15</v>
      </c>
      <c r="W95" s="6">
        <f>SUMIFS('Rushing Data 2006-2015'!L:L,'Rushing Data 2006-2015'!D:D,'RB Stats'!C95,'Rushing Data 2006-2015'!A:A,'RB Stats'!D95+3)</f>
        <v>2</v>
      </c>
      <c r="X95" s="6">
        <f>SUMIFS('Rushing Data 2006-2015'!L:L,'Rushing Data 2006-2015'!D:D,'RB Stats'!C95,'Rushing Data 2006-2015'!A:A,'RB Stats'!D95+4)</f>
        <v>0</v>
      </c>
      <c r="Y95" s="6">
        <f>SUMIFS('Rushing Data 2006-2015'!AB:AB,'Rushing Data 2006-2015'!D:D,'RB Stats'!C95,'Rushing Data 2006-2015'!A:A,'RB Stats'!D95)</f>
        <v>0</v>
      </c>
      <c r="Z95" s="6">
        <f>SUMIFS('Rushing Data 2006-2015'!AB:AB,'Rushing Data 2006-2015'!D:D,'RB Stats'!C95,'Rushing Data 2006-2015'!A:A,'RB Stats'!D95+1)</f>
        <v>5</v>
      </c>
      <c r="AA95" s="6">
        <f>SUMIFS('Rushing Data 2006-2015'!AB:AB,'Rushing Data 2006-2015'!D:D,'RB Stats'!C95,'Rushing Data 2006-2015'!A:A,'RB Stats'!D95+2)</f>
        <v>1</v>
      </c>
      <c r="AB95" s="6">
        <f>SUMIFS('Rushing Data 2006-2015'!AB:AB,'Rushing Data 2006-2015'!D:D,'RB Stats'!C95,'Rushing Data 2006-2015'!A:A,'RB Stats'!D95+3)</f>
        <v>1</v>
      </c>
      <c r="AC95" s="6">
        <f>SUMIFS('Rushing Data 2006-2015'!AB:AB,'Rushing Data 2006-2015'!D:D,'RB Stats'!C95,'Rushing Data 2006-2015'!A:A,'RB Stats'!D95+4)</f>
        <v>0</v>
      </c>
      <c r="AD95" s="6">
        <f>SUMIFS('Rushing Data 2006-2015'!R:R,'Rushing Data 2006-2015'!D:D,'RB Stats'!C95,'Rushing Data 2006-2015'!A:A,'RB Stats'!D95)</f>
        <v>14</v>
      </c>
      <c r="AE95" s="6">
        <f>SUMIFS('Rushing Data 2006-2015'!R:R,'Rushing Data 2006-2015'!D:D,'RB Stats'!C95,'Rushing Data 2006-2015'!A:A,'RB Stats'!D95+1)</f>
        <v>20</v>
      </c>
      <c r="AF95" s="6">
        <f>SUMIFS('Rushing Data 2006-2015'!R:R,'Rushing Data 2006-2015'!D:D,'RB Stats'!C95,'Rushing Data 2006-2015'!A:A,'RB Stats'!D95+2)</f>
        <v>5</v>
      </c>
      <c r="AG95" s="6">
        <f>SUMIFS('Rushing Data 2006-2015'!R:R,'Rushing Data 2006-2015'!D:D,'RB Stats'!C95,'Rushing Data 2006-2015'!A:A,'RB Stats'!D95+3)</f>
        <v>3</v>
      </c>
      <c r="AH95" s="6">
        <f>SUMIFS('Rushing Data 2006-2015'!R:R,'Rushing Data 2006-2015'!D:D,'RB Stats'!C95,'Rushing Data 2006-2015'!A:A,'RB Stats'!D95+4)</f>
        <v>0</v>
      </c>
      <c r="AI95" s="6">
        <f>SUMIFS('Rushing Data 2006-2015'!S:S,'Rushing Data 2006-2015'!D:D,'RB Stats'!C95,'Rushing Data 2006-2015'!A:A,'RB Stats'!D95)</f>
        <v>60</v>
      </c>
      <c r="AJ95" s="6">
        <f>SUMIFS('Rushing Data 2006-2015'!S:S,'Rushing Data 2006-2015'!D:D,'RB Stats'!C95,'Rushing Data 2006-2015'!A:A,'RB Stats'!D95+1)</f>
        <v>114</v>
      </c>
      <c r="AK95" s="6">
        <f>SUMIFS('Rushing Data 2006-2015'!S:S,'Rushing Data 2006-2015'!D:D,'RB Stats'!C95,'Rushing Data 2006-2015'!A:A,'RB Stats'!D95+2)</f>
        <v>16</v>
      </c>
      <c r="AL95" s="6">
        <f>SUMIFS('Rushing Data 2006-2015'!S:S,'Rushing Data 2006-2015'!D:D,'RB Stats'!C95,'Rushing Data 2006-2015'!A:A,'RB Stats'!D95+3)</f>
        <v>14</v>
      </c>
      <c r="AM95" s="6">
        <f>SUMIFS('Rushing Data 2006-2015'!S:S,'Rushing Data 2006-2015'!D:D,'RB Stats'!C95,'Rushing Data 2006-2015'!A:A,'RB Stats'!D95+4)</f>
        <v>0</v>
      </c>
      <c r="AN95" s="6">
        <f>SUMIFS('Rushing Data 2006-2015'!U:U,'Rushing Data 2006-2015'!D:D,'RB Stats'!C95,'Rushing Data 2006-2015'!A:A,'RB Stats'!D95)</f>
        <v>0</v>
      </c>
      <c r="AO95" s="6">
        <f>SUMIFS('Rushing Data 2006-2015'!U:U,'Rushing Data 2006-2015'!D:D,'RB Stats'!C95,'Rushing Data 2006-2015'!A:A,'RB Stats'!D95+1)</f>
        <v>0</v>
      </c>
      <c r="AP95" s="6">
        <f>SUMIFS('Rushing Data 2006-2015'!U:U,'Rushing Data 2006-2015'!D:D,'RB Stats'!C95,'Rushing Data 2006-2015'!A:A,'RB Stats'!D95+2)</f>
        <v>0</v>
      </c>
      <c r="AQ95" s="6">
        <f>SUMIFS('Rushing Data 2006-2015'!U:U,'Rushing Data 2006-2015'!D:D,'RB Stats'!C95,'Rushing Data 2006-2015'!A:A,'RB Stats'!#REF!)</f>
        <v>0</v>
      </c>
      <c r="AR95" s="6">
        <f>SUMIFS('Rushing Data 2006-2015'!U:U,'Rushing Data 2006-2015'!D:D,'RB Stats'!C95,'Rushing Data 2006-2015'!A:A,'RB Stats'!D95+4)</f>
        <v>0</v>
      </c>
      <c r="AS95" s="6">
        <f t="shared" si="35"/>
        <v>30.4</v>
      </c>
      <c r="AT95" s="6">
        <f t="shared" si="36"/>
        <v>154.4</v>
      </c>
      <c r="AU95" s="6">
        <f t="shared" si="37"/>
        <v>166.9</v>
      </c>
      <c r="AV95" s="6">
        <f t="shared" si="38"/>
        <v>33.6</v>
      </c>
      <c r="AW95" s="6">
        <f t="shared" si="39"/>
        <v>0</v>
      </c>
      <c r="AX95" s="6">
        <f t="shared" si="40"/>
        <v>385.30000000000007</v>
      </c>
      <c r="AY95" s="7">
        <f t="shared" si="41"/>
        <v>2349</v>
      </c>
      <c r="AZ95" s="7">
        <f t="shared" si="42"/>
        <v>628</v>
      </c>
      <c r="BA95" s="7">
        <f t="shared" si="43"/>
        <v>3.7404458598726116</v>
      </c>
      <c r="BB95" s="7">
        <f t="shared" si="44"/>
        <v>24</v>
      </c>
      <c r="BC95" s="7">
        <f t="shared" si="45"/>
        <v>7</v>
      </c>
      <c r="BD95" s="7">
        <f t="shared" si="46"/>
        <v>89.714285714285708</v>
      </c>
      <c r="BE95" s="7">
        <f t="shared" si="47"/>
        <v>42</v>
      </c>
      <c r="BF95" s="7">
        <f t="shared" si="48"/>
        <v>204</v>
      </c>
      <c r="BG95" s="7">
        <f t="shared" si="49"/>
        <v>0</v>
      </c>
      <c r="BH95">
        <f t="shared" si="50"/>
        <v>0</v>
      </c>
      <c r="BI95">
        <f t="shared" si="51"/>
        <v>0</v>
      </c>
      <c r="BJ95">
        <f t="shared" si="52"/>
        <v>0</v>
      </c>
      <c r="BK95">
        <f t="shared" si="56"/>
        <v>0</v>
      </c>
      <c r="BL95">
        <f t="shared" si="57"/>
        <v>0</v>
      </c>
      <c r="BM95">
        <f t="shared" si="53"/>
        <v>0</v>
      </c>
      <c r="BN95" t="str">
        <f t="shared" si="54"/>
        <v>Bust</v>
      </c>
      <c r="BO95">
        <f t="shared" si="55"/>
        <v>0</v>
      </c>
    </row>
    <row r="96" spans="1:67" x14ac:dyDescent="0.25">
      <c r="A96" t="s">
        <v>518</v>
      </c>
      <c r="B96" t="s">
        <v>76</v>
      </c>
      <c r="C96" t="str">
        <f>INDEX('Draft Master List'!E:F,MATCH(A96,'Draft Master List'!E:E,0),2)</f>
        <v>602006</v>
      </c>
      <c r="D96">
        <f>INDEX('Draft Master List'!A:F,MATCH(A96,'Draft Master List'!E:E,0),1)</f>
        <v>2006</v>
      </c>
      <c r="E96" s="6">
        <f>SUMIFS('Rushing Data 2006-2015'!K:K,'Rushing Data 2006-2015'!D:D,'RB Stats'!C96,'Rushing Data 2006-2015'!A:A,'RB Stats'!D96)</f>
        <v>941</v>
      </c>
      <c r="F96" s="6">
        <f>SUMIFS('Rushing Data 2006-2015'!K:K,'Rushing Data 2006-2015'!D:D,'RB Stats'!C96,'Rushing Data 2006-2015'!A:A,'RB Stats'!D96+1)</f>
        <v>768</v>
      </c>
      <c r="G96" s="6">
        <f>SUMIFS('Rushing Data 2006-2015'!K:K,'Rushing Data 2006-2015'!D:D,'RB Stats'!C96,'Rushing Data 2006-2015'!A:A,'RB Stats'!D96+2)</f>
        <v>824</v>
      </c>
      <c r="H96" s="6">
        <f>SUMIFS('Rushing Data 2006-2015'!K:K,'Rushing Data 2006-2015'!D:D,'RB Stats'!C96,'Rushing Data 2006-2015'!A:A,'RB Stats'!D96+3)</f>
        <v>1391</v>
      </c>
      <c r="I96" s="6">
        <f>SUMIFS('Rushing Data 2006-2015'!K:K,'Rushing Data 2006-2015'!D:D,'RB Stats'!C96,'Rushing Data 2006-2015'!A:A,'RB Stats'!D96+4)</f>
        <v>1324</v>
      </c>
      <c r="J96" s="6">
        <f>SUMIFS('Rushing Data 2006-2015'!J:J,'Rushing Data 2006-2015'!D:D,'RB Stats'!C96,'Rushing Data 2006-2015'!A:A,'RB Stats'!D96)</f>
        <v>166</v>
      </c>
      <c r="K96" s="6">
        <f>SUMIFS('Rushing Data 2006-2015'!J:J,'Rushing Data 2006-2015'!D:D,'RB Stats'!C96,'Rushing Data 2006-2015'!A:A,'RB Stats'!D96+1)</f>
        <v>167</v>
      </c>
      <c r="L96" s="6">
        <f>SUMIFS('Rushing Data 2006-2015'!J:J,'Rushing Data 2006-2015'!D:D,'RB Stats'!C96,'Rushing Data 2006-2015'!A:A,'RB Stats'!D96+2)</f>
        <v>197</v>
      </c>
      <c r="M96" s="6">
        <f>SUMIFS('Rushing Data 2006-2015'!J:J,'Rushing Data 2006-2015'!D:D,'RB Stats'!C96,'Rushing Data 2006-2015'!A:A,'RB Stats'!D96+3)</f>
        <v>312</v>
      </c>
      <c r="N96" s="6">
        <f>SUMIFS('Rushing Data 2006-2015'!J:J,'Rushing Data 2006-2015'!D:D,'RB Stats'!C96,'Rushing Data 2006-2015'!A:A,'RB Stats'!D96+4)</f>
        <v>299</v>
      </c>
      <c r="O96" s="7">
        <f t="shared" si="30"/>
        <v>5.668674698795181</v>
      </c>
      <c r="P96" s="7">
        <f t="shared" si="31"/>
        <v>4.5988023952095807</v>
      </c>
      <c r="Q96" s="7">
        <f t="shared" si="32"/>
        <v>4.1827411167512691</v>
      </c>
      <c r="R96" s="7">
        <f t="shared" si="33"/>
        <v>4.458333333333333</v>
      </c>
      <c r="S96" s="7">
        <f t="shared" si="34"/>
        <v>4.4280936454849495</v>
      </c>
      <c r="T96" s="6">
        <f>SUMIFS('Rushing Data 2006-2015'!L:L,'Rushing Data 2006-2015'!D:D,'RB Stats'!C96,'Rushing Data 2006-2015'!A:A,'RB Stats'!D96)</f>
        <v>13</v>
      </c>
      <c r="U96" s="6">
        <f>SUMIFS('Rushing Data 2006-2015'!L:L,'Rushing Data 2006-2015'!D:D,'RB Stats'!C96,'Rushing Data 2006-2015'!A:A,'RB Stats'!D96+1)</f>
        <v>9</v>
      </c>
      <c r="V96" s="6">
        <f>SUMIFS('Rushing Data 2006-2015'!L:L,'Rushing Data 2006-2015'!D:D,'RB Stats'!C96,'Rushing Data 2006-2015'!A:A,'RB Stats'!D96+2)</f>
        <v>12</v>
      </c>
      <c r="W96" s="6">
        <f>SUMIFS('Rushing Data 2006-2015'!L:L,'Rushing Data 2006-2015'!D:D,'RB Stats'!C96,'Rushing Data 2006-2015'!A:A,'RB Stats'!D96+3)</f>
        <v>15</v>
      </c>
      <c r="X96" s="6">
        <f>SUMIFS('Rushing Data 2006-2015'!L:L,'Rushing Data 2006-2015'!D:D,'RB Stats'!C96,'Rushing Data 2006-2015'!A:A,'RB Stats'!D96+4)</f>
        <v>5</v>
      </c>
      <c r="Y96" s="6">
        <f>SUMIFS('Rushing Data 2006-2015'!AB:AB,'Rushing Data 2006-2015'!D:D,'RB Stats'!C96,'Rushing Data 2006-2015'!A:A,'RB Stats'!D96)</f>
        <v>1</v>
      </c>
      <c r="Z96" s="6">
        <f>SUMIFS('Rushing Data 2006-2015'!AB:AB,'Rushing Data 2006-2015'!D:D,'RB Stats'!C96,'Rushing Data 2006-2015'!A:A,'RB Stats'!D96+1)</f>
        <v>2</v>
      </c>
      <c r="AA96" s="6">
        <f>SUMIFS('Rushing Data 2006-2015'!AB:AB,'Rushing Data 2006-2015'!D:D,'RB Stats'!C96,'Rushing Data 2006-2015'!A:A,'RB Stats'!D96+2)</f>
        <v>6</v>
      </c>
      <c r="AB96" s="6">
        <f>SUMIFS('Rushing Data 2006-2015'!AB:AB,'Rushing Data 2006-2015'!D:D,'RB Stats'!C96,'Rushing Data 2006-2015'!A:A,'RB Stats'!D96+3)</f>
        <v>2</v>
      </c>
      <c r="AC96" s="6">
        <f>SUMIFS('Rushing Data 2006-2015'!AB:AB,'Rushing Data 2006-2015'!D:D,'RB Stats'!C96,'Rushing Data 2006-2015'!A:A,'RB Stats'!D96+4)</f>
        <v>2</v>
      </c>
      <c r="AD96" s="6">
        <f>SUMIFS('Rushing Data 2006-2015'!R:R,'Rushing Data 2006-2015'!D:D,'RB Stats'!C96,'Rushing Data 2006-2015'!A:A,'RB Stats'!D96)</f>
        <v>46</v>
      </c>
      <c r="AE96" s="6">
        <f>SUMIFS('Rushing Data 2006-2015'!R:R,'Rushing Data 2006-2015'!D:D,'RB Stats'!C96,'Rushing Data 2006-2015'!A:A,'RB Stats'!D96+1)</f>
        <v>40</v>
      </c>
      <c r="AF96" s="6">
        <f>SUMIFS('Rushing Data 2006-2015'!R:R,'Rushing Data 2006-2015'!D:D,'RB Stats'!C96,'Rushing Data 2006-2015'!A:A,'RB Stats'!D96+2)</f>
        <v>62</v>
      </c>
      <c r="AG96" s="6">
        <f>SUMIFS('Rushing Data 2006-2015'!R:R,'Rushing Data 2006-2015'!D:D,'RB Stats'!C96,'Rushing Data 2006-2015'!A:A,'RB Stats'!D96+3)</f>
        <v>53</v>
      </c>
      <c r="AH96" s="6">
        <f>SUMIFS('Rushing Data 2006-2015'!R:R,'Rushing Data 2006-2015'!D:D,'RB Stats'!C96,'Rushing Data 2006-2015'!A:A,'RB Stats'!D96+4)</f>
        <v>34</v>
      </c>
      <c r="AI96" s="6">
        <f>SUMIFS('Rushing Data 2006-2015'!S:S,'Rushing Data 2006-2015'!D:D,'RB Stats'!C96,'Rushing Data 2006-2015'!A:A,'RB Stats'!D96)</f>
        <v>436</v>
      </c>
      <c r="AJ96" s="6">
        <f>SUMIFS('Rushing Data 2006-2015'!S:S,'Rushing Data 2006-2015'!D:D,'RB Stats'!C96,'Rushing Data 2006-2015'!A:A,'RB Stats'!D96+1)</f>
        <v>407</v>
      </c>
      <c r="AK96" s="6">
        <f>SUMIFS('Rushing Data 2006-2015'!S:S,'Rushing Data 2006-2015'!D:D,'RB Stats'!C96,'Rushing Data 2006-2015'!A:A,'RB Stats'!D96+2)</f>
        <v>565</v>
      </c>
      <c r="AL96" s="6">
        <f>SUMIFS('Rushing Data 2006-2015'!S:S,'Rushing Data 2006-2015'!D:D,'RB Stats'!C96,'Rushing Data 2006-2015'!A:A,'RB Stats'!D96+3)</f>
        <v>374</v>
      </c>
      <c r="AM96" s="6">
        <f>SUMIFS('Rushing Data 2006-2015'!S:S,'Rushing Data 2006-2015'!D:D,'RB Stats'!C96,'Rushing Data 2006-2015'!A:A,'RB Stats'!D96+4)</f>
        <v>317</v>
      </c>
      <c r="AN96" s="6">
        <f>SUMIFS('Rushing Data 2006-2015'!U:U,'Rushing Data 2006-2015'!D:D,'RB Stats'!C96,'Rushing Data 2006-2015'!A:A,'RB Stats'!D96)</f>
        <v>2</v>
      </c>
      <c r="AO96" s="6">
        <f>SUMIFS('Rushing Data 2006-2015'!U:U,'Rushing Data 2006-2015'!D:D,'RB Stats'!C96,'Rushing Data 2006-2015'!A:A,'RB Stats'!D96+1)</f>
        <v>0</v>
      </c>
      <c r="AP96" s="6">
        <f>SUMIFS('Rushing Data 2006-2015'!U:U,'Rushing Data 2006-2015'!D:D,'RB Stats'!C96,'Rushing Data 2006-2015'!A:A,'RB Stats'!D96+2)</f>
        <v>2</v>
      </c>
      <c r="AQ96" s="6">
        <f>SUMIFS('Rushing Data 2006-2015'!U:U,'Rushing Data 2006-2015'!D:D,'RB Stats'!C96,'Rushing Data 2006-2015'!A:A,'RB Stats'!#REF!)</f>
        <v>0</v>
      </c>
      <c r="AR96" s="6">
        <f>SUMIFS('Rushing Data 2006-2015'!U:U,'Rushing Data 2006-2015'!D:D,'RB Stats'!C96,'Rushing Data 2006-2015'!A:A,'RB Stats'!D96+4)</f>
        <v>2</v>
      </c>
      <c r="AS96" s="6">
        <f t="shared" si="35"/>
        <v>225.7</v>
      </c>
      <c r="AT96" s="6">
        <f t="shared" si="36"/>
        <v>167.5</v>
      </c>
      <c r="AU96" s="6">
        <f t="shared" si="37"/>
        <v>210.9</v>
      </c>
      <c r="AV96" s="6">
        <f t="shared" si="38"/>
        <v>262.5</v>
      </c>
      <c r="AW96" s="6">
        <f t="shared" si="39"/>
        <v>202.1</v>
      </c>
      <c r="AX96" s="6">
        <f t="shared" si="40"/>
        <v>1068.7</v>
      </c>
      <c r="AY96" s="7">
        <f t="shared" si="41"/>
        <v>5248</v>
      </c>
      <c r="AZ96" s="7">
        <f t="shared" si="42"/>
        <v>1141</v>
      </c>
      <c r="BA96" s="7">
        <f t="shared" si="43"/>
        <v>4.5994741454864156</v>
      </c>
      <c r="BB96" s="7">
        <f t="shared" si="44"/>
        <v>54</v>
      </c>
      <c r="BC96" s="7">
        <f t="shared" si="45"/>
        <v>13</v>
      </c>
      <c r="BD96" s="7">
        <f t="shared" si="46"/>
        <v>87.769230769230774</v>
      </c>
      <c r="BE96" s="7">
        <f t="shared" si="47"/>
        <v>235</v>
      </c>
      <c r="BF96" s="7">
        <f t="shared" si="48"/>
        <v>2099</v>
      </c>
      <c r="BG96" s="7">
        <f t="shared" si="49"/>
        <v>6</v>
      </c>
      <c r="BH96">
        <f t="shared" si="50"/>
        <v>1</v>
      </c>
      <c r="BI96">
        <f t="shared" si="51"/>
        <v>0</v>
      </c>
      <c r="BJ96">
        <f t="shared" si="52"/>
        <v>1</v>
      </c>
      <c r="BK96">
        <f t="shared" si="56"/>
        <v>1</v>
      </c>
      <c r="BL96">
        <f t="shared" si="57"/>
        <v>1</v>
      </c>
      <c r="BM96">
        <f t="shared" si="53"/>
        <v>4</v>
      </c>
      <c r="BN96" t="str">
        <f t="shared" si="54"/>
        <v>Super Star</v>
      </c>
      <c r="BO96">
        <f t="shared" si="55"/>
        <v>1</v>
      </c>
    </row>
    <row r="97" spans="1:67" x14ac:dyDescent="0.25">
      <c r="A97" t="s">
        <v>520</v>
      </c>
      <c r="B97" t="s">
        <v>76</v>
      </c>
      <c r="C97" t="str">
        <f>INDEX('Draft Master List'!E:F,MATCH(A97,'Draft Master List'!E:E,0),2)</f>
        <v>742006</v>
      </c>
      <c r="D97">
        <f>INDEX('Draft Master List'!A:F,MATCH(A97,'Draft Master List'!E:E,0),1)</f>
        <v>2006</v>
      </c>
      <c r="E97" s="6">
        <f>SUMIFS('Rushing Data 2006-2015'!K:K,'Rushing Data 2006-2015'!D:D,'RB Stats'!C97,'Rushing Data 2006-2015'!A:A,'RB Stats'!D97)</f>
        <v>19</v>
      </c>
      <c r="F97" s="6">
        <f>SUMIFS('Rushing Data 2006-2015'!K:K,'Rushing Data 2006-2015'!D:D,'RB Stats'!C97,'Rushing Data 2006-2015'!A:A,'RB Stats'!D97+1)</f>
        <v>35</v>
      </c>
      <c r="G97" s="6">
        <f>SUMIFS('Rushing Data 2006-2015'!K:K,'Rushing Data 2006-2015'!D:D,'RB Stats'!C97,'Rushing Data 2006-2015'!A:A,'RB Stats'!D97+2)</f>
        <v>0</v>
      </c>
      <c r="H97" s="6">
        <f>SUMIFS('Rushing Data 2006-2015'!K:K,'Rushing Data 2006-2015'!D:D,'RB Stats'!C97,'Rushing Data 2006-2015'!A:A,'RB Stats'!D97+3)</f>
        <v>0</v>
      </c>
      <c r="I97" s="6">
        <f>SUMIFS('Rushing Data 2006-2015'!K:K,'Rushing Data 2006-2015'!D:D,'RB Stats'!C97,'Rushing Data 2006-2015'!A:A,'RB Stats'!D97+4)</f>
        <v>0</v>
      </c>
      <c r="J97" s="6">
        <f>SUMIFS('Rushing Data 2006-2015'!J:J,'Rushing Data 2006-2015'!D:D,'RB Stats'!C97,'Rushing Data 2006-2015'!A:A,'RB Stats'!D97)</f>
        <v>7</v>
      </c>
      <c r="K97" s="6">
        <f>SUMIFS('Rushing Data 2006-2015'!J:J,'Rushing Data 2006-2015'!D:D,'RB Stats'!C97,'Rushing Data 2006-2015'!A:A,'RB Stats'!D97+1)</f>
        <v>7</v>
      </c>
      <c r="L97" s="6">
        <f>SUMIFS('Rushing Data 2006-2015'!J:J,'Rushing Data 2006-2015'!D:D,'RB Stats'!C97,'Rushing Data 2006-2015'!A:A,'RB Stats'!D97+2)</f>
        <v>0</v>
      </c>
      <c r="M97" s="6">
        <f>SUMIFS('Rushing Data 2006-2015'!J:J,'Rushing Data 2006-2015'!D:D,'RB Stats'!C97,'Rushing Data 2006-2015'!A:A,'RB Stats'!D97+3)</f>
        <v>0</v>
      </c>
      <c r="N97" s="6">
        <f>SUMIFS('Rushing Data 2006-2015'!J:J,'Rushing Data 2006-2015'!D:D,'RB Stats'!C97,'Rushing Data 2006-2015'!A:A,'RB Stats'!D97+4)</f>
        <v>0</v>
      </c>
      <c r="O97" s="7">
        <f t="shared" si="30"/>
        <v>2.7142857142857144</v>
      </c>
      <c r="P97" s="7">
        <f t="shared" si="31"/>
        <v>5</v>
      </c>
      <c r="Q97" s="7" t="str">
        <f t="shared" si="32"/>
        <v/>
      </c>
      <c r="R97" s="7" t="str">
        <f t="shared" si="33"/>
        <v/>
      </c>
      <c r="S97" s="7" t="str">
        <f t="shared" si="34"/>
        <v/>
      </c>
      <c r="T97" s="6">
        <f>SUMIFS('Rushing Data 2006-2015'!L:L,'Rushing Data 2006-2015'!D:D,'RB Stats'!C97,'Rushing Data 2006-2015'!A:A,'RB Stats'!D97)</f>
        <v>0</v>
      </c>
      <c r="U97" s="6">
        <f>SUMIFS('Rushing Data 2006-2015'!L:L,'Rushing Data 2006-2015'!D:D,'RB Stats'!C97,'Rushing Data 2006-2015'!A:A,'RB Stats'!D97+1)</f>
        <v>0</v>
      </c>
      <c r="V97" s="6">
        <f>SUMIFS('Rushing Data 2006-2015'!L:L,'Rushing Data 2006-2015'!D:D,'RB Stats'!C97,'Rushing Data 2006-2015'!A:A,'RB Stats'!D97+2)</f>
        <v>0</v>
      </c>
      <c r="W97" s="6">
        <f>SUMIFS('Rushing Data 2006-2015'!L:L,'Rushing Data 2006-2015'!D:D,'RB Stats'!C97,'Rushing Data 2006-2015'!A:A,'RB Stats'!D97+3)</f>
        <v>0</v>
      </c>
      <c r="X97" s="6">
        <f>SUMIFS('Rushing Data 2006-2015'!L:L,'Rushing Data 2006-2015'!D:D,'RB Stats'!C97,'Rushing Data 2006-2015'!A:A,'RB Stats'!D97+4)</f>
        <v>0</v>
      </c>
      <c r="Y97" s="6">
        <f>SUMIFS('Rushing Data 2006-2015'!AB:AB,'Rushing Data 2006-2015'!D:D,'RB Stats'!C97,'Rushing Data 2006-2015'!A:A,'RB Stats'!D97)</f>
        <v>1</v>
      </c>
      <c r="Z97" s="6">
        <f>SUMIFS('Rushing Data 2006-2015'!AB:AB,'Rushing Data 2006-2015'!D:D,'RB Stats'!C97,'Rushing Data 2006-2015'!A:A,'RB Stats'!D97+1)</f>
        <v>0</v>
      </c>
      <c r="AA97" s="6">
        <f>SUMIFS('Rushing Data 2006-2015'!AB:AB,'Rushing Data 2006-2015'!D:D,'RB Stats'!C97,'Rushing Data 2006-2015'!A:A,'RB Stats'!D97+2)</f>
        <v>0</v>
      </c>
      <c r="AB97" s="6">
        <f>SUMIFS('Rushing Data 2006-2015'!AB:AB,'Rushing Data 2006-2015'!D:D,'RB Stats'!C97,'Rushing Data 2006-2015'!A:A,'RB Stats'!D97+3)</f>
        <v>0</v>
      </c>
      <c r="AC97" s="6">
        <f>SUMIFS('Rushing Data 2006-2015'!AB:AB,'Rushing Data 2006-2015'!D:D,'RB Stats'!C97,'Rushing Data 2006-2015'!A:A,'RB Stats'!D97+4)</f>
        <v>0</v>
      </c>
      <c r="AD97" s="6">
        <f>SUMIFS('Rushing Data 2006-2015'!R:R,'Rushing Data 2006-2015'!D:D,'RB Stats'!C97,'Rushing Data 2006-2015'!A:A,'RB Stats'!D97)</f>
        <v>2</v>
      </c>
      <c r="AE97" s="6">
        <f>SUMIFS('Rushing Data 2006-2015'!R:R,'Rushing Data 2006-2015'!D:D,'RB Stats'!C97,'Rushing Data 2006-2015'!A:A,'RB Stats'!D97+1)</f>
        <v>5</v>
      </c>
      <c r="AF97" s="6">
        <f>SUMIFS('Rushing Data 2006-2015'!R:R,'Rushing Data 2006-2015'!D:D,'RB Stats'!C97,'Rushing Data 2006-2015'!A:A,'RB Stats'!D97+2)</f>
        <v>0</v>
      </c>
      <c r="AG97" s="6">
        <f>SUMIFS('Rushing Data 2006-2015'!R:R,'Rushing Data 2006-2015'!D:D,'RB Stats'!C97,'Rushing Data 2006-2015'!A:A,'RB Stats'!D97+3)</f>
        <v>0</v>
      </c>
      <c r="AH97" s="6">
        <f>SUMIFS('Rushing Data 2006-2015'!R:R,'Rushing Data 2006-2015'!D:D,'RB Stats'!C97,'Rushing Data 2006-2015'!A:A,'RB Stats'!D97+4)</f>
        <v>0</v>
      </c>
      <c r="AI97" s="6">
        <f>SUMIFS('Rushing Data 2006-2015'!S:S,'Rushing Data 2006-2015'!D:D,'RB Stats'!C97,'Rushing Data 2006-2015'!A:A,'RB Stats'!D97)</f>
        <v>20</v>
      </c>
      <c r="AJ97" s="6">
        <f>SUMIFS('Rushing Data 2006-2015'!S:S,'Rushing Data 2006-2015'!D:D,'RB Stats'!C97,'Rushing Data 2006-2015'!A:A,'RB Stats'!D97+1)</f>
        <v>35</v>
      </c>
      <c r="AK97" s="6">
        <f>SUMIFS('Rushing Data 2006-2015'!S:S,'Rushing Data 2006-2015'!D:D,'RB Stats'!C97,'Rushing Data 2006-2015'!A:A,'RB Stats'!D97+2)</f>
        <v>0</v>
      </c>
      <c r="AL97" s="6">
        <f>SUMIFS('Rushing Data 2006-2015'!S:S,'Rushing Data 2006-2015'!D:D,'RB Stats'!C97,'Rushing Data 2006-2015'!A:A,'RB Stats'!D97+3)</f>
        <v>0</v>
      </c>
      <c r="AM97" s="6">
        <f>SUMIFS('Rushing Data 2006-2015'!S:S,'Rushing Data 2006-2015'!D:D,'RB Stats'!C97,'Rushing Data 2006-2015'!A:A,'RB Stats'!D97+4)</f>
        <v>0</v>
      </c>
      <c r="AN97" s="6">
        <f>SUMIFS('Rushing Data 2006-2015'!U:U,'Rushing Data 2006-2015'!D:D,'RB Stats'!C97,'Rushing Data 2006-2015'!A:A,'RB Stats'!D97)</f>
        <v>0</v>
      </c>
      <c r="AO97" s="6">
        <f>SUMIFS('Rushing Data 2006-2015'!U:U,'Rushing Data 2006-2015'!D:D,'RB Stats'!C97,'Rushing Data 2006-2015'!A:A,'RB Stats'!D97+1)</f>
        <v>0</v>
      </c>
      <c r="AP97" s="6">
        <f>SUMIFS('Rushing Data 2006-2015'!U:U,'Rushing Data 2006-2015'!D:D,'RB Stats'!C97,'Rushing Data 2006-2015'!A:A,'RB Stats'!D97+2)</f>
        <v>0</v>
      </c>
      <c r="AQ97" s="6">
        <f>SUMIFS('Rushing Data 2006-2015'!U:U,'Rushing Data 2006-2015'!D:D,'RB Stats'!C97,'Rushing Data 2006-2015'!A:A,'RB Stats'!#REF!)</f>
        <v>0</v>
      </c>
      <c r="AR97" s="6">
        <f>SUMIFS('Rushing Data 2006-2015'!U:U,'Rushing Data 2006-2015'!D:D,'RB Stats'!C97,'Rushing Data 2006-2015'!A:A,'RB Stats'!D97+4)</f>
        <v>0</v>
      </c>
      <c r="AS97" s="6">
        <f t="shared" si="35"/>
        <v>1.9</v>
      </c>
      <c r="AT97" s="6">
        <f t="shared" si="36"/>
        <v>7</v>
      </c>
      <c r="AU97" s="6">
        <f t="shared" si="37"/>
        <v>0</v>
      </c>
      <c r="AV97" s="6">
        <f t="shared" si="38"/>
        <v>0</v>
      </c>
      <c r="AW97" s="6">
        <f t="shared" si="39"/>
        <v>0</v>
      </c>
      <c r="AX97" s="6">
        <f t="shared" si="40"/>
        <v>8.9</v>
      </c>
      <c r="AY97" s="7">
        <f t="shared" si="41"/>
        <v>54</v>
      </c>
      <c r="AZ97" s="7">
        <f t="shared" si="42"/>
        <v>14</v>
      </c>
      <c r="BA97" s="7">
        <f t="shared" si="43"/>
        <v>3.8571428571428572</v>
      </c>
      <c r="BB97" s="7">
        <f t="shared" si="44"/>
        <v>0</v>
      </c>
      <c r="BC97" s="7">
        <f t="shared" si="45"/>
        <v>1</v>
      </c>
      <c r="BD97" s="7">
        <f t="shared" si="46"/>
        <v>14</v>
      </c>
      <c r="BE97" s="7">
        <f t="shared" si="47"/>
        <v>7</v>
      </c>
      <c r="BF97" s="7">
        <f t="shared" si="48"/>
        <v>55</v>
      </c>
      <c r="BG97" s="7">
        <f t="shared" si="49"/>
        <v>0</v>
      </c>
      <c r="BH97">
        <f t="shared" si="50"/>
        <v>0</v>
      </c>
      <c r="BI97">
        <f t="shared" si="51"/>
        <v>0</v>
      </c>
      <c r="BJ97">
        <f t="shared" si="52"/>
        <v>0</v>
      </c>
      <c r="BK97">
        <f t="shared" si="56"/>
        <v>0</v>
      </c>
      <c r="BL97">
        <f t="shared" si="57"/>
        <v>0</v>
      </c>
      <c r="BM97">
        <f t="shared" si="53"/>
        <v>0</v>
      </c>
      <c r="BN97" t="str">
        <f t="shared" si="54"/>
        <v>Bust</v>
      </c>
      <c r="BO97">
        <f t="shared" si="55"/>
        <v>0</v>
      </c>
    </row>
    <row r="98" spans="1:67" x14ac:dyDescent="0.25">
      <c r="A98" t="s">
        <v>522</v>
      </c>
      <c r="B98" t="s">
        <v>76</v>
      </c>
      <c r="C98" t="str">
        <f>INDEX('Draft Master List'!E:F,MATCH(A98,'Draft Master List'!E:E,0),2)</f>
        <v>792006</v>
      </c>
      <c r="D98">
        <f>INDEX('Draft Master List'!A:F,MATCH(A98,'Draft Master List'!E:E,0),1)</f>
        <v>2006</v>
      </c>
      <c r="E98" s="6">
        <f>SUMIFS('Rushing Data 2006-2015'!K:K,'Rushing Data 2006-2015'!D:D,'RB Stats'!C98,'Rushing Data 2006-2015'!A:A,'RB Stats'!D98)</f>
        <v>633</v>
      </c>
      <c r="F98" s="6">
        <f>SUMIFS('Rushing Data 2006-2015'!K:K,'Rushing Data 2006-2015'!D:D,'RB Stats'!C98,'Rushing Data 2006-2015'!A:A,'RB Stats'!D98+1)</f>
        <v>613</v>
      </c>
      <c r="G98" s="6">
        <f>SUMIFS('Rushing Data 2006-2015'!K:K,'Rushing Data 2006-2015'!D:D,'RB Stats'!C98,'Rushing Data 2006-2015'!A:A,'RB Stats'!D98+2)</f>
        <v>489</v>
      </c>
      <c r="H98" s="6">
        <f>SUMIFS('Rushing Data 2006-2015'!K:K,'Rushing Data 2006-2015'!D:D,'RB Stats'!C98,'Rushing Data 2006-2015'!A:A,'RB Stats'!D98+3)</f>
        <v>252</v>
      </c>
      <c r="I98" s="6">
        <f>SUMIFS('Rushing Data 2006-2015'!K:K,'Rushing Data 2006-2015'!D:D,'RB Stats'!C98,'Rushing Data 2006-2015'!A:A,'RB Stats'!D98+4)</f>
        <v>8</v>
      </c>
      <c r="J98" s="6">
        <f>SUMIFS('Rushing Data 2006-2015'!J:J,'Rushing Data 2006-2015'!D:D,'RB Stats'!C98,'Rushing Data 2006-2015'!A:A,'RB Stats'!D98)</f>
        <v>99</v>
      </c>
      <c r="K98" s="6">
        <f>SUMIFS('Rushing Data 2006-2015'!J:J,'Rushing Data 2006-2015'!D:D,'RB Stats'!C98,'Rushing Data 2006-2015'!A:A,'RB Stats'!D98+1)</f>
        <v>103</v>
      </c>
      <c r="L98" s="6">
        <f>SUMIFS('Rushing Data 2006-2015'!J:J,'Rushing Data 2006-2015'!D:D,'RB Stats'!C98,'Rushing Data 2006-2015'!A:A,'RB Stats'!D98+2)</f>
        <v>95</v>
      </c>
      <c r="M98" s="6">
        <f>SUMIFS('Rushing Data 2006-2015'!J:J,'Rushing Data 2006-2015'!D:D,'RB Stats'!C98,'Rushing Data 2006-2015'!A:A,'RB Stats'!D98+3)</f>
        <v>76</v>
      </c>
      <c r="N98" s="6">
        <f>SUMIFS('Rushing Data 2006-2015'!J:J,'Rushing Data 2006-2015'!D:D,'RB Stats'!C98,'Rushing Data 2006-2015'!A:A,'RB Stats'!D98+4)</f>
        <v>2</v>
      </c>
      <c r="O98" s="7">
        <f t="shared" si="30"/>
        <v>6.3939393939393936</v>
      </c>
      <c r="P98" s="7">
        <f t="shared" si="31"/>
        <v>5.9514563106796112</v>
      </c>
      <c r="Q98" s="7">
        <f t="shared" si="32"/>
        <v>5.1473684210526311</v>
      </c>
      <c r="R98" s="7">
        <f t="shared" si="33"/>
        <v>3.3157894736842106</v>
      </c>
      <c r="S98" s="7">
        <f t="shared" si="34"/>
        <v>4</v>
      </c>
      <c r="T98" s="6">
        <f>SUMIFS('Rushing Data 2006-2015'!L:L,'Rushing Data 2006-2015'!D:D,'RB Stats'!C98,'Rushing Data 2006-2015'!A:A,'RB Stats'!D98)</f>
        <v>2</v>
      </c>
      <c r="U98" s="6">
        <f>SUMIFS('Rushing Data 2006-2015'!L:L,'Rushing Data 2006-2015'!D:D,'RB Stats'!C98,'Rushing Data 2006-2015'!A:A,'RB Stats'!D98+1)</f>
        <v>1</v>
      </c>
      <c r="V98" s="6">
        <f>SUMIFS('Rushing Data 2006-2015'!L:L,'Rushing Data 2006-2015'!D:D,'RB Stats'!C98,'Rushing Data 2006-2015'!A:A,'RB Stats'!D98+2)</f>
        <v>4</v>
      </c>
      <c r="W98" s="6">
        <f>SUMIFS('Rushing Data 2006-2015'!L:L,'Rushing Data 2006-2015'!D:D,'RB Stats'!C98,'Rushing Data 2006-2015'!A:A,'RB Stats'!D98+3)</f>
        <v>0</v>
      </c>
      <c r="X98" s="6">
        <f>SUMIFS('Rushing Data 2006-2015'!L:L,'Rushing Data 2006-2015'!D:D,'RB Stats'!C98,'Rushing Data 2006-2015'!A:A,'RB Stats'!D98+4)</f>
        <v>0</v>
      </c>
      <c r="Y98" s="6">
        <f>SUMIFS('Rushing Data 2006-2015'!AB:AB,'Rushing Data 2006-2015'!D:D,'RB Stats'!C98,'Rushing Data 2006-2015'!A:A,'RB Stats'!D98)</f>
        <v>0</v>
      </c>
      <c r="Z98" s="6">
        <f>SUMIFS('Rushing Data 2006-2015'!AB:AB,'Rushing Data 2006-2015'!D:D,'RB Stats'!C98,'Rushing Data 2006-2015'!A:A,'RB Stats'!D98+1)</f>
        <v>0</v>
      </c>
      <c r="AA98" s="6">
        <f>SUMIFS('Rushing Data 2006-2015'!AB:AB,'Rushing Data 2006-2015'!D:D,'RB Stats'!C98,'Rushing Data 2006-2015'!A:A,'RB Stats'!D98+2)</f>
        <v>2</v>
      </c>
      <c r="AB98" s="6">
        <f>SUMIFS('Rushing Data 2006-2015'!AB:AB,'Rushing Data 2006-2015'!D:D,'RB Stats'!C98,'Rushing Data 2006-2015'!A:A,'RB Stats'!D98+3)</f>
        <v>1</v>
      </c>
      <c r="AC98" s="6">
        <f>SUMIFS('Rushing Data 2006-2015'!AB:AB,'Rushing Data 2006-2015'!D:D,'RB Stats'!C98,'Rushing Data 2006-2015'!A:A,'RB Stats'!D98+4)</f>
        <v>0</v>
      </c>
      <c r="AD98" s="6">
        <f>SUMIFS('Rushing Data 2006-2015'!R:R,'Rushing Data 2006-2015'!D:D,'RB Stats'!C98,'Rushing Data 2006-2015'!A:A,'RB Stats'!D98)</f>
        <v>12</v>
      </c>
      <c r="AE98" s="6">
        <f>SUMIFS('Rushing Data 2006-2015'!R:R,'Rushing Data 2006-2015'!D:D,'RB Stats'!C98,'Rushing Data 2006-2015'!A:A,'RB Stats'!D98+1)</f>
        <v>28</v>
      </c>
      <c r="AF98" s="6">
        <f>SUMIFS('Rushing Data 2006-2015'!R:R,'Rushing Data 2006-2015'!D:D,'RB Stats'!C98,'Rushing Data 2006-2015'!A:A,'RB Stats'!D98+2)</f>
        <v>36</v>
      </c>
      <c r="AG98" s="6">
        <f>SUMIFS('Rushing Data 2006-2015'!R:R,'Rushing Data 2006-2015'!D:D,'RB Stats'!C98,'Rushing Data 2006-2015'!A:A,'RB Stats'!D98+3)</f>
        <v>19</v>
      </c>
      <c r="AH98" s="6">
        <f>SUMIFS('Rushing Data 2006-2015'!R:R,'Rushing Data 2006-2015'!D:D,'RB Stats'!C98,'Rushing Data 2006-2015'!A:A,'RB Stats'!D98+4)</f>
        <v>1</v>
      </c>
      <c r="AI98" s="6">
        <f>SUMIFS('Rushing Data 2006-2015'!S:S,'Rushing Data 2006-2015'!D:D,'RB Stats'!C98,'Rushing Data 2006-2015'!A:A,'RB Stats'!D98)</f>
        <v>102</v>
      </c>
      <c r="AJ98" s="6">
        <f>SUMIFS('Rushing Data 2006-2015'!S:S,'Rushing Data 2006-2015'!D:D,'RB Stats'!C98,'Rushing Data 2006-2015'!A:A,'RB Stats'!D98+1)</f>
        <v>277</v>
      </c>
      <c r="AK98" s="6">
        <f>SUMIFS('Rushing Data 2006-2015'!S:S,'Rushing Data 2006-2015'!D:D,'RB Stats'!C98,'Rushing Data 2006-2015'!A:A,'RB Stats'!D98+2)</f>
        <v>338</v>
      </c>
      <c r="AL98" s="6">
        <f>SUMIFS('Rushing Data 2006-2015'!S:S,'Rushing Data 2006-2015'!D:D,'RB Stats'!C98,'Rushing Data 2006-2015'!A:A,'RB Stats'!D98+3)</f>
        <v>186</v>
      </c>
      <c r="AM98" s="6">
        <f>SUMIFS('Rushing Data 2006-2015'!S:S,'Rushing Data 2006-2015'!D:D,'RB Stats'!C98,'Rushing Data 2006-2015'!A:A,'RB Stats'!D98+4)</f>
        <v>9</v>
      </c>
      <c r="AN98" s="6">
        <f>SUMIFS('Rushing Data 2006-2015'!U:U,'Rushing Data 2006-2015'!D:D,'RB Stats'!C98,'Rushing Data 2006-2015'!A:A,'RB Stats'!D98)</f>
        <v>0</v>
      </c>
      <c r="AO98" s="6">
        <f>SUMIFS('Rushing Data 2006-2015'!U:U,'Rushing Data 2006-2015'!D:D,'RB Stats'!C98,'Rushing Data 2006-2015'!A:A,'RB Stats'!D98+1)</f>
        <v>0</v>
      </c>
      <c r="AP98" s="6">
        <f>SUMIFS('Rushing Data 2006-2015'!U:U,'Rushing Data 2006-2015'!D:D,'RB Stats'!C98,'Rushing Data 2006-2015'!A:A,'RB Stats'!D98+2)</f>
        <v>2</v>
      </c>
      <c r="AQ98" s="6">
        <f>SUMIFS('Rushing Data 2006-2015'!U:U,'Rushing Data 2006-2015'!D:D,'RB Stats'!C98,'Rushing Data 2006-2015'!A:A,'RB Stats'!#REF!)</f>
        <v>0</v>
      </c>
      <c r="AR98" s="6">
        <f>SUMIFS('Rushing Data 2006-2015'!U:U,'Rushing Data 2006-2015'!D:D,'RB Stats'!C98,'Rushing Data 2006-2015'!A:A,'RB Stats'!D98+4)</f>
        <v>0</v>
      </c>
      <c r="AS98" s="6">
        <f t="shared" si="35"/>
        <v>85.5</v>
      </c>
      <c r="AT98" s="6">
        <f t="shared" si="36"/>
        <v>95</v>
      </c>
      <c r="AU98" s="6">
        <f t="shared" si="37"/>
        <v>114.7</v>
      </c>
      <c r="AV98" s="6">
        <f t="shared" si="38"/>
        <v>41.8</v>
      </c>
      <c r="AW98" s="6">
        <f t="shared" si="39"/>
        <v>1.7000000000000002</v>
      </c>
      <c r="AX98" s="6">
        <f t="shared" si="40"/>
        <v>338.7</v>
      </c>
      <c r="AY98" s="7">
        <f t="shared" si="41"/>
        <v>1995</v>
      </c>
      <c r="AZ98" s="7">
        <f t="shared" si="42"/>
        <v>375</v>
      </c>
      <c r="BA98" s="7">
        <f t="shared" si="43"/>
        <v>5.32</v>
      </c>
      <c r="BB98" s="7">
        <f t="shared" si="44"/>
        <v>7</v>
      </c>
      <c r="BC98" s="7">
        <f t="shared" si="45"/>
        <v>3</v>
      </c>
      <c r="BD98" s="7">
        <f t="shared" si="46"/>
        <v>125</v>
      </c>
      <c r="BE98" s="7">
        <f t="shared" si="47"/>
        <v>96</v>
      </c>
      <c r="BF98" s="7">
        <f t="shared" si="48"/>
        <v>912</v>
      </c>
      <c r="BG98" s="7">
        <f t="shared" si="49"/>
        <v>2</v>
      </c>
      <c r="BH98">
        <f t="shared" si="50"/>
        <v>0</v>
      </c>
      <c r="BI98">
        <f t="shared" si="51"/>
        <v>0</v>
      </c>
      <c r="BJ98">
        <f t="shared" si="52"/>
        <v>0</v>
      </c>
      <c r="BK98">
        <f t="shared" si="56"/>
        <v>0</v>
      </c>
      <c r="BL98">
        <f t="shared" si="57"/>
        <v>0</v>
      </c>
      <c r="BM98">
        <f t="shared" si="53"/>
        <v>0</v>
      </c>
      <c r="BN98" t="str">
        <f t="shared" si="54"/>
        <v>Bust</v>
      </c>
      <c r="BO98">
        <f t="shared" si="55"/>
        <v>0</v>
      </c>
    </row>
    <row r="99" spans="1:67" x14ac:dyDescent="0.25">
      <c r="A99" t="s">
        <v>530</v>
      </c>
      <c r="B99" t="s">
        <v>212</v>
      </c>
      <c r="C99" t="str">
        <f>INDEX('Draft Master List'!E:F,MATCH(A99,'Draft Master List'!E:E,0),2)</f>
        <v>1062006</v>
      </c>
      <c r="D99">
        <f>INDEX('Draft Master List'!A:F,MATCH(A99,'Draft Master List'!E:E,0),1)</f>
        <v>2006</v>
      </c>
      <c r="E99" s="6">
        <f>SUMIFS('Rushing Data 2006-2015'!K:K,'Rushing Data 2006-2015'!D:D,'RB Stats'!C99,'Rushing Data 2006-2015'!A:A,'RB Stats'!D99)</f>
        <v>0</v>
      </c>
      <c r="F99" s="6">
        <f>SUMIFS('Rushing Data 2006-2015'!K:K,'Rushing Data 2006-2015'!D:D,'RB Stats'!C99,'Rushing Data 2006-2015'!A:A,'RB Stats'!D99+1)</f>
        <v>0</v>
      </c>
      <c r="G99" s="6">
        <f>SUMIFS('Rushing Data 2006-2015'!K:K,'Rushing Data 2006-2015'!D:D,'RB Stats'!C99,'Rushing Data 2006-2015'!A:A,'RB Stats'!D99+2)</f>
        <v>0</v>
      </c>
      <c r="H99" s="6">
        <f>SUMIFS('Rushing Data 2006-2015'!K:K,'Rushing Data 2006-2015'!D:D,'RB Stats'!C99,'Rushing Data 2006-2015'!A:A,'RB Stats'!D99+3)</f>
        <v>0</v>
      </c>
      <c r="I99" s="6">
        <f>SUMIFS('Rushing Data 2006-2015'!K:K,'Rushing Data 2006-2015'!D:D,'RB Stats'!C99,'Rushing Data 2006-2015'!A:A,'RB Stats'!D99+4)</f>
        <v>0</v>
      </c>
      <c r="J99" s="6">
        <f>SUMIFS('Rushing Data 2006-2015'!J:J,'Rushing Data 2006-2015'!D:D,'RB Stats'!C99,'Rushing Data 2006-2015'!A:A,'RB Stats'!D99)</f>
        <v>0</v>
      </c>
      <c r="K99" s="6">
        <f>SUMIFS('Rushing Data 2006-2015'!J:J,'Rushing Data 2006-2015'!D:D,'RB Stats'!C99,'Rushing Data 2006-2015'!A:A,'RB Stats'!D99+1)</f>
        <v>0</v>
      </c>
      <c r="L99" s="6">
        <f>SUMIFS('Rushing Data 2006-2015'!J:J,'Rushing Data 2006-2015'!D:D,'RB Stats'!C99,'Rushing Data 2006-2015'!A:A,'RB Stats'!D99+2)</f>
        <v>0</v>
      </c>
      <c r="M99" s="6">
        <f>SUMIFS('Rushing Data 2006-2015'!J:J,'Rushing Data 2006-2015'!D:D,'RB Stats'!C99,'Rushing Data 2006-2015'!A:A,'RB Stats'!D99+3)</f>
        <v>0</v>
      </c>
      <c r="N99" s="6">
        <f>SUMIFS('Rushing Data 2006-2015'!J:J,'Rushing Data 2006-2015'!D:D,'RB Stats'!C99,'Rushing Data 2006-2015'!A:A,'RB Stats'!D99+4)</f>
        <v>0</v>
      </c>
      <c r="O99" s="7" t="str">
        <f t="shared" si="30"/>
        <v/>
      </c>
      <c r="P99" s="7" t="str">
        <f t="shared" si="31"/>
        <v/>
      </c>
      <c r="Q99" s="7" t="str">
        <f t="shared" si="32"/>
        <v/>
      </c>
      <c r="R99" s="7" t="str">
        <f t="shared" si="33"/>
        <v/>
      </c>
      <c r="S99" s="7" t="str">
        <f t="shared" si="34"/>
        <v/>
      </c>
      <c r="T99" s="6">
        <f>SUMIFS('Rushing Data 2006-2015'!L:L,'Rushing Data 2006-2015'!D:D,'RB Stats'!C99,'Rushing Data 2006-2015'!A:A,'RB Stats'!D99)</f>
        <v>0</v>
      </c>
      <c r="U99" s="6">
        <f>SUMIFS('Rushing Data 2006-2015'!L:L,'Rushing Data 2006-2015'!D:D,'RB Stats'!C99,'Rushing Data 2006-2015'!A:A,'RB Stats'!D99+1)</f>
        <v>0</v>
      </c>
      <c r="V99" s="6">
        <f>SUMIFS('Rushing Data 2006-2015'!L:L,'Rushing Data 2006-2015'!D:D,'RB Stats'!C99,'Rushing Data 2006-2015'!A:A,'RB Stats'!D99+2)</f>
        <v>0</v>
      </c>
      <c r="W99" s="6">
        <f>SUMIFS('Rushing Data 2006-2015'!L:L,'Rushing Data 2006-2015'!D:D,'RB Stats'!C99,'Rushing Data 2006-2015'!A:A,'RB Stats'!D99+3)</f>
        <v>0</v>
      </c>
      <c r="X99" s="6">
        <f>SUMIFS('Rushing Data 2006-2015'!L:L,'Rushing Data 2006-2015'!D:D,'RB Stats'!C99,'Rushing Data 2006-2015'!A:A,'RB Stats'!D99+4)</f>
        <v>0</v>
      </c>
      <c r="Y99" s="6">
        <f>SUMIFS('Rushing Data 2006-2015'!AB:AB,'Rushing Data 2006-2015'!D:D,'RB Stats'!C99,'Rushing Data 2006-2015'!A:A,'RB Stats'!D99)</f>
        <v>0</v>
      </c>
      <c r="Z99" s="6">
        <f>SUMIFS('Rushing Data 2006-2015'!AB:AB,'Rushing Data 2006-2015'!D:D,'RB Stats'!C99,'Rushing Data 2006-2015'!A:A,'RB Stats'!D99+1)</f>
        <v>0</v>
      </c>
      <c r="AA99" s="6">
        <f>SUMIFS('Rushing Data 2006-2015'!AB:AB,'Rushing Data 2006-2015'!D:D,'RB Stats'!C99,'Rushing Data 2006-2015'!A:A,'RB Stats'!D99+2)</f>
        <v>0</v>
      </c>
      <c r="AB99" s="6">
        <f>SUMIFS('Rushing Data 2006-2015'!AB:AB,'Rushing Data 2006-2015'!D:D,'RB Stats'!C99,'Rushing Data 2006-2015'!A:A,'RB Stats'!D99+3)</f>
        <v>0</v>
      </c>
      <c r="AC99" s="6">
        <f>SUMIFS('Rushing Data 2006-2015'!AB:AB,'Rushing Data 2006-2015'!D:D,'RB Stats'!C99,'Rushing Data 2006-2015'!A:A,'RB Stats'!D99+4)</f>
        <v>0</v>
      </c>
      <c r="AD99" s="6">
        <f>SUMIFS('Rushing Data 2006-2015'!R:R,'Rushing Data 2006-2015'!D:D,'RB Stats'!C99,'Rushing Data 2006-2015'!A:A,'RB Stats'!D99)</f>
        <v>0</v>
      </c>
      <c r="AE99" s="6">
        <f>SUMIFS('Rushing Data 2006-2015'!R:R,'Rushing Data 2006-2015'!D:D,'RB Stats'!C99,'Rushing Data 2006-2015'!A:A,'RB Stats'!D99+1)</f>
        <v>0</v>
      </c>
      <c r="AF99" s="6">
        <f>SUMIFS('Rushing Data 2006-2015'!R:R,'Rushing Data 2006-2015'!D:D,'RB Stats'!C99,'Rushing Data 2006-2015'!A:A,'RB Stats'!D99+2)</f>
        <v>0</v>
      </c>
      <c r="AG99" s="6">
        <f>SUMIFS('Rushing Data 2006-2015'!R:R,'Rushing Data 2006-2015'!D:D,'RB Stats'!C99,'Rushing Data 2006-2015'!A:A,'RB Stats'!D99+3)</f>
        <v>0</v>
      </c>
      <c r="AH99" s="6">
        <f>SUMIFS('Rushing Data 2006-2015'!R:R,'Rushing Data 2006-2015'!D:D,'RB Stats'!C99,'Rushing Data 2006-2015'!A:A,'RB Stats'!D99+4)</f>
        <v>0</v>
      </c>
      <c r="AI99" s="6">
        <f>SUMIFS('Rushing Data 2006-2015'!S:S,'Rushing Data 2006-2015'!D:D,'RB Stats'!C99,'Rushing Data 2006-2015'!A:A,'RB Stats'!D99)</f>
        <v>0</v>
      </c>
      <c r="AJ99" s="6">
        <f>SUMIFS('Rushing Data 2006-2015'!S:S,'Rushing Data 2006-2015'!D:D,'RB Stats'!C99,'Rushing Data 2006-2015'!A:A,'RB Stats'!D99+1)</f>
        <v>0</v>
      </c>
      <c r="AK99" s="6">
        <f>SUMIFS('Rushing Data 2006-2015'!S:S,'Rushing Data 2006-2015'!D:D,'RB Stats'!C99,'Rushing Data 2006-2015'!A:A,'RB Stats'!D99+2)</f>
        <v>0</v>
      </c>
      <c r="AL99" s="6">
        <f>SUMIFS('Rushing Data 2006-2015'!S:S,'Rushing Data 2006-2015'!D:D,'RB Stats'!C99,'Rushing Data 2006-2015'!A:A,'RB Stats'!D99+3)</f>
        <v>0</v>
      </c>
      <c r="AM99" s="6">
        <f>SUMIFS('Rushing Data 2006-2015'!S:S,'Rushing Data 2006-2015'!D:D,'RB Stats'!C99,'Rushing Data 2006-2015'!A:A,'RB Stats'!D99+4)</f>
        <v>0</v>
      </c>
      <c r="AN99" s="6">
        <f>SUMIFS('Rushing Data 2006-2015'!U:U,'Rushing Data 2006-2015'!D:D,'RB Stats'!C99,'Rushing Data 2006-2015'!A:A,'RB Stats'!D99)</f>
        <v>0</v>
      </c>
      <c r="AO99" s="6">
        <f>SUMIFS('Rushing Data 2006-2015'!U:U,'Rushing Data 2006-2015'!D:D,'RB Stats'!C99,'Rushing Data 2006-2015'!A:A,'RB Stats'!D99+1)</f>
        <v>0</v>
      </c>
      <c r="AP99" s="6">
        <f>SUMIFS('Rushing Data 2006-2015'!U:U,'Rushing Data 2006-2015'!D:D,'RB Stats'!C99,'Rushing Data 2006-2015'!A:A,'RB Stats'!D99+2)</f>
        <v>0</v>
      </c>
      <c r="AQ99" s="6">
        <f>SUMIFS('Rushing Data 2006-2015'!U:U,'Rushing Data 2006-2015'!D:D,'RB Stats'!C99,'Rushing Data 2006-2015'!A:A,'RB Stats'!#REF!)</f>
        <v>0</v>
      </c>
      <c r="AR99" s="6">
        <f>SUMIFS('Rushing Data 2006-2015'!U:U,'Rushing Data 2006-2015'!D:D,'RB Stats'!C99,'Rushing Data 2006-2015'!A:A,'RB Stats'!D99+4)</f>
        <v>0</v>
      </c>
      <c r="AS99" s="6">
        <f t="shared" si="35"/>
        <v>0</v>
      </c>
      <c r="AT99" s="6">
        <f t="shared" si="36"/>
        <v>0</v>
      </c>
      <c r="AU99" s="6">
        <f t="shared" si="37"/>
        <v>0</v>
      </c>
      <c r="AV99" s="6">
        <f t="shared" si="38"/>
        <v>0</v>
      </c>
      <c r="AW99" s="6">
        <f t="shared" si="39"/>
        <v>0</v>
      </c>
      <c r="AX99" s="6">
        <f t="shared" si="40"/>
        <v>0</v>
      </c>
      <c r="AY99" s="7">
        <f t="shared" si="41"/>
        <v>0</v>
      </c>
      <c r="AZ99" s="7">
        <f t="shared" si="42"/>
        <v>0</v>
      </c>
      <c r="BA99" s="7" t="str">
        <f t="shared" si="43"/>
        <v/>
      </c>
      <c r="BB99" s="7">
        <f t="shared" si="44"/>
        <v>0</v>
      </c>
      <c r="BC99" s="7">
        <f t="shared" si="45"/>
        <v>0</v>
      </c>
      <c r="BD99" s="7" t="str">
        <f t="shared" si="46"/>
        <v/>
      </c>
      <c r="BE99" s="7">
        <f t="shared" si="47"/>
        <v>0</v>
      </c>
      <c r="BF99" s="7">
        <f t="shared" si="48"/>
        <v>0</v>
      </c>
      <c r="BG99" s="7">
        <f t="shared" si="49"/>
        <v>0</v>
      </c>
      <c r="BH99">
        <f t="shared" si="50"/>
        <v>0</v>
      </c>
      <c r="BI99">
        <f t="shared" si="51"/>
        <v>0</v>
      </c>
      <c r="BJ99">
        <f t="shared" si="52"/>
        <v>0</v>
      </c>
      <c r="BK99">
        <f t="shared" si="56"/>
        <v>0</v>
      </c>
      <c r="BL99">
        <f t="shared" si="57"/>
        <v>0</v>
      </c>
      <c r="BM99">
        <f t="shared" si="53"/>
        <v>0</v>
      </c>
      <c r="BN99" t="str">
        <f t="shared" si="54"/>
        <v>Bust</v>
      </c>
      <c r="BO99">
        <f t="shared" si="55"/>
        <v>0</v>
      </c>
    </row>
    <row r="100" spans="1:67" x14ac:dyDescent="0.25">
      <c r="A100" t="s">
        <v>533</v>
      </c>
      <c r="B100" t="s">
        <v>76</v>
      </c>
      <c r="C100" t="str">
        <f>INDEX('Draft Master List'!E:F,MATCH(A100,'Draft Master List'!E:E,0),2)</f>
        <v>1172006</v>
      </c>
      <c r="D100">
        <f>INDEX('Draft Master List'!A:F,MATCH(A100,'Draft Master List'!E:E,0),1)</f>
        <v>2006</v>
      </c>
      <c r="E100" s="6">
        <f>SUMIFS('Rushing Data 2006-2015'!K:K,'Rushing Data 2006-2015'!D:D,'RB Stats'!C100,'Rushing Data 2006-2015'!A:A,'RB Stats'!D100)</f>
        <v>650</v>
      </c>
      <c r="F100" s="6">
        <f>SUMIFS('Rushing Data 2006-2015'!K:K,'Rushing Data 2006-2015'!D:D,'RB Stats'!C100,'Rushing Data 2006-2015'!A:A,'RB Stats'!D100+1)</f>
        <v>353</v>
      </c>
      <c r="G100" s="6">
        <f>SUMIFS('Rushing Data 2006-2015'!K:K,'Rushing Data 2006-2015'!D:D,'RB Stats'!C100,'Rushing Data 2006-2015'!A:A,'RB Stats'!D100+2)</f>
        <v>448</v>
      </c>
      <c r="H100" s="6">
        <f>SUMIFS('Rushing Data 2006-2015'!K:K,'Rushing Data 2006-2015'!D:D,'RB Stats'!C100,'Rushing Data 2006-2015'!A:A,'RB Stats'!D100+3)</f>
        <v>331</v>
      </c>
      <c r="I100" s="6">
        <f>SUMIFS('Rushing Data 2006-2015'!K:K,'Rushing Data 2006-2015'!D:D,'RB Stats'!C100,'Rushing Data 2006-2015'!A:A,'RB Stats'!D100+4)</f>
        <v>100</v>
      </c>
      <c r="J100" s="6">
        <f>SUMIFS('Rushing Data 2006-2015'!J:J,'Rushing Data 2006-2015'!D:D,'RB Stats'!C100,'Rushing Data 2006-2015'!A:A,'RB Stats'!D100)</f>
        <v>151</v>
      </c>
      <c r="K100" s="6">
        <f>SUMIFS('Rushing Data 2006-2015'!J:J,'Rushing Data 2006-2015'!D:D,'RB Stats'!C100,'Rushing Data 2006-2015'!A:A,'RB Stats'!D100+1)</f>
        <v>71</v>
      </c>
      <c r="L100" s="6">
        <f>SUMIFS('Rushing Data 2006-2015'!J:J,'Rushing Data 2006-2015'!D:D,'RB Stats'!C100,'Rushing Data 2006-2015'!A:A,'RB Stats'!D100+2)</f>
        <v>76</v>
      </c>
      <c r="M100" s="6">
        <f>SUMIFS('Rushing Data 2006-2015'!J:J,'Rushing Data 2006-2015'!D:D,'RB Stats'!C100,'Rushing Data 2006-2015'!A:A,'RB Stats'!D100+3)</f>
        <v>72</v>
      </c>
      <c r="N100" s="6">
        <f>SUMIFS('Rushing Data 2006-2015'!J:J,'Rushing Data 2006-2015'!D:D,'RB Stats'!C100,'Rushing Data 2006-2015'!A:A,'RB Stats'!D100+4)</f>
        <v>27</v>
      </c>
      <c r="O100" s="7">
        <f t="shared" si="30"/>
        <v>4.3046357615894042</v>
      </c>
      <c r="P100" s="7">
        <f t="shared" si="31"/>
        <v>4.971830985915493</v>
      </c>
      <c r="Q100" s="7">
        <f t="shared" si="32"/>
        <v>5.8947368421052628</v>
      </c>
      <c r="R100" s="7">
        <f t="shared" si="33"/>
        <v>4.5972222222222223</v>
      </c>
      <c r="S100" s="7">
        <f t="shared" si="34"/>
        <v>3.7037037037037037</v>
      </c>
      <c r="T100" s="6">
        <f>SUMIFS('Rushing Data 2006-2015'!L:L,'Rushing Data 2006-2015'!D:D,'RB Stats'!C100,'Rushing Data 2006-2015'!A:A,'RB Stats'!D100)</f>
        <v>4</v>
      </c>
      <c r="U100" s="6">
        <f>SUMIFS('Rushing Data 2006-2015'!L:L,'Rushing Data 2006-2015'!D:D,'RB Stats'!C100,'Rushing Data 2006-2015'!A:A,'RB Stats'!D100+1)</f>
        <v>3</v>
      </c>
      <c r="V100" s="6">
        <f>SUMIFS('Rushing Data 2006-2015'!L:L,'Rushing Data 2006-2015'!D:D,'RB Stats'!C100,'Rushing Data 2006-2015'!A:A,'RB Stats'!D100+2)</f>
        <v>6</v>
      </c>
      <c r="W100" s="6">
        <f>SUMIFS('Rushing Data 2006-2015'!L:L,'Rushing Data 2006-2015'!D:D,'RB Stats'!C100,'Rushing Data 2006-2015'!A:A,'RB Stats'!D100+3)</f>
        <v>0</v>
      </c>
      <c r="X100" s="6">
        <f>SUMIFS('Rushing Data 2006-2015'!L:L,'Rushing Data 2006-2015'!D:D,'RB Stats'!C100,'Rushing Data 2006-2015'!A:A,'RB Stats'!D100+4)</f>
        <v>1</v>
      </c>
      <c r="Y100" s="6">
        <f>SUMIFS('Rushing Data 2006-2015'!AB:AB,'Rushing Data 2006-2015'!D:D,'RB Stats'!C100,'Rushing Data 2006-2015'!A:A,'RB Stats'!D100)</f>
        <v>3</v>
      </c>
      <c r="Z100" s="6">
        <f>SUMIFS('Rushing Data 2006-2015'!AB:AB,'Rushing Data 2006-2015'!D:D,'RB Stats'!C100,'Rushing Data 2006-2015'!A:A,'RB Stats'!D100+1)</f>
        <v>4</v>
      </c>
      <c r="AA100" s="6">
        <f>SUMIFS('Rushing Data 2006-2015'!AB:AB,'Rushing Data 2006-2015'!D:D,'RB Stats'!C100,'Rushing Data 2006-2015'!A:A,'RB Stats'!D100+2)</f>
        <v>3</v>
      </c>
      <c r="AB100" s="6">
        <f>SUMIFS('Rushing Data 2006-2015'!AB:AB,'Rushing Data 2006-2015'!D:D,'RB Stats'!C100,'Rushing Data 2006-2015'!A:A,'RB Stats'!D100+3)</f>
        <v>1</v>
      </c>
      <c r="AC100" s="6">
        <f>SUMIFS('Rushing Data 2006-2015'!AB:AB,'Rushing Data 2006-2015'!D:D,'RB Stats'!C100,'Rushing Data 2006-2015'!A:A,'RB Stats'!D100+4)</f>
        <v>3</v>
      </c>
      <c r="AD100" s="6">
        <f>SUMIFS('Rushing Data 2006-2015'!R:R,'Rushing Data 2006-2015'!D:D,'RB Stats'!C100,'Rushing Data 2006-2015'!A:A,'RB Stats'!D100)</f>
        <v>25</v>
      </c>
      <c r="AE100" s="6">
        <f>SUMIFS('Rushing Data 2006-2015'!R:R,'Rushing Data 2006-2015'!D:D,'RB Stats'!C100,'Rushing Data 2006-2015'!A:A,'RB Stats'!D100+1)</f>
        <v>36</v>
      </c>
      <c r="AF100" s="6">
        <f>SUMIFS('Rushing Data 2006-2015'!R:R,'Rushing Data 2006-2015'!D:D,'RB Stats'!C100,'Rushing Data 2006-2015'!A:A,'RB Stats'!D100+2)</f>
        <v>47</v>
      </c>
      <c r="AG100" s="6">
        <f>SUMIFS('Rushing Data 2006-2015'!R:R,'Rushing Data 2006-2015'!D:D,'RB Stats'!C100,'Rushing Data 2006-2015'!A:A,'RB Stats'!D100+3)</f>
        <v>15</v>
      </c>
      <c r="AH100" s="6">
        <f>SUMIFS('Rushing Data 2006-2015'!R:R,'Rushing Data 2006-2015'!D:D,'RB Stats'!C100,'Rushing Data 2006-2015'!A:A,'RB Stats'!D100+4)</f>
        <v>9</v>
      </c>
      <c r="AI100" s="6">
        <f>SUMIFS('Rushing Data 2006-2015'!S:S,'Rushing Data 2006-2015'!D:D,'RB Stats'!C100,'Rushing Data 2006-2015'!A:A,'RB Stats'!D100)</f>
        <v>270</v>
      </c>
      <c r="AJ100" s="6">
        <f>SUMIFS('Rushing Data 2006-2015'!S:S,'Rushing Data 2006-2015'!D:D,'RB Stats'!C100,'Rushing Data 2006-2015'!A:A,'RB Stats'!D100+1)</f>
        <v>213</v>
      </c>
      <c r="AK100" s="6">
        <f>SUMIFS('Rushing Data 2006-2015'!S:S,'Rushing Data 2006-2015'!D:D,'RB Stats'!C100,'Rushing Data 2006-2015'!A:A,'RB Stats'!D100+2)</f>
        <v>355</v>
      </c>
      <c r="AL100" s="6">
        <f>SUMIFS('Rushing Data 2006-2015'!S:S,'Rushing Data 2006-2015'!D:D,'RB Stats'!C100,'Rushing Data 2006-2015'!A:A,'RB Stats'!D100+3)</f>
        <v>131</v>
      </c>
      <c r="AM100" s="6">
        <f>SUMIFS('Rushing Data 2006-2015'!S:S,'Rushing Data 2006-2015'!D:D,'RB Stats'!C100,'Rushing Data 2006-2015'!A:A,'RB Stats'!D100+4)</f>
        <v>79</v>
      </c>
      <c r="AN100" s="6">
        <f>SUMIFS('Rushing Data 2006-2015'!U:U,'Rushing Data 2006-2015'!D:D,'RB Stats'!C100,'Rushing Data 2006-2015'!A:A,'RB Stats'!D100)</f>
        <v>0</v>
      </c>
      <c r="AO100" s="6">
        <f>SUMIFS('Rushing Data 2006-2015'!U:U,'Rushing Data 2006-2015'!D:D,'RB Stats'!C100,'Rushing Data 2006-2015'!A:A,'RB Stats'!D100+1)</f>
        <v>0</v>
      </c>
      <c r="AP100" s="6">
        <f>SUMIFS('Rushing Data 2006-2015'!U:U,'Rushing Data 2006-2015'!D:D,'RB Stats'!C100,'Rushing Data 2006-2015'!A:A,'RB Stats'!D100+2)</f>
        <v>2</v>
      </c>
      <c r="AQ100" s="6">
        <f>SUMIFS('Rushing Data 2006-2015'!U:U,'Rushing Data 2006-2015'!D:D,'RB Stats'!C100,'Rushing Data 2006-2015'!A:A,'RB Stats'!#REF!)</f>
        <v>0</v>
      </c>
      <c r="AR100" s="6">
        <f>SUMIFS('Rushing Data 2006-2015'!U:U,'Rushing Data 2006-2015'!D:D,'RB Stats'!C100,'Rushing Data 2006-2015'!A:A,'RB Stats'!D100+4)</f>
        <v>0</v>
      </c>
      <c r="AS100" s="6">
        <f t="shared" si="35"/>
        <v>110</v>
      </c>
      <c r="AT100" s="6">
        <f t="shared" si="36"/>
        <v>66.599999999999994</v>
      </c>
      <c r="AU100" s="6">
        <f t="shared" si="37"/>
        <v>122.3</v>
      </c>
      <c r="AV100" s="6">
        <f t="shared" si="38"/>
        <v>44.2</v>
      </c>
      <c r="AW100" s="6">
        <f t="shared" si="39"/>
        <v>17.899999999999999</v>
      </c>
      <c r="AX100" s="6">
        <f t="shared" si="40"/>
        <v>360.99999999999994</v>
      </c>
      <c r="AY100" s="7">
        <f t="shared" si="41"/>
        <v>1882</v>
      </c>
      <c r="AZ100" s="7">
        <f t="shared" si="42"/>
        <v>397</v>
      </c>
      <c r="BA100" s="7">
        <f t="shared" si="43"/>
        <v>4.7405541561712843</v>
      </c>
      <c r="BB100" s="7">
        <f t="shared" si="44"/>
        <v>14</v>
      </c>
      <c r="BC100" s="7">
        <f t="shared" si="45"/>
        <v>14</v>
      </c>
      <c r="BD100" s="7">
        <f t="shared" si="46"/>
        <v>28.357142857142858</v>
      </c>
      <c r="BE100" s="7">
        <f t="shared" si="47"/>
        <v>132</v>
      </c>
      <c r="BF100" s="7">
        <f t="shared" si="48"/>
        <v>1048</v>
      </c>
      <c r="BG100" s="7">
        <f t="shared" si="49"/>
        <v>2</v>
      </c>
      <c r="BH100">
        <f t="shared" si="50"/>
        <v>0</v>
      </c>
      <c r="BI100">
        <f t="shared" si="51"/>
        <v>0</v>
      </c>
      <c r="BJ100">
        <f t="shared" si="52"/>
        <v>0</v>
      </c>
      <c r="BK100">
        <f t="shared" si="56"/>
        <v>0</v>
      </c>
      <c r="BL100">
        <f t="shared" si="57"/>
        <v>0</v>
      </c>
      <c r="BM100">
        <f t="shared" si="53"/>
        <v>0</v>
      </c>
      <c r="BN100" t="str">
        <f t="shared" si="54"/>
        <v>Bust</v>
      </c>
      <c r="BO100">
        <f t="shared" si="55"/>
        <v>0</v>
      </c>
    </row>
    <row r="101" spans="1:67" x14ac:dyDescent="0.25">
      <c r="A101" t="s">
        <v>537</v>
      </c>
      <c r="B101" t="s">
        <v>76</v>
      </c>
      <c r="C101" t="str">
        <f>INDEX('Draft Master List'!E:F,MATCH(A101,'Draft Master List'!E:E,0),2)</f>
        <v>1322006</v>
      </c>
      <c r="D101">
        <f>INDEX('Draft Master List'!A:F,MATCH(A101,'Draft Master List'!E:E,0),1)</f>
        <v>2006</v>
      </c>
      <c r="E101" s="6">
        <f>SUMIFS('Rushing Data 2006-2015'!K:K,'Rushing Data 2006-2015'!D:D,'RB Stats'!C101,'Rushing Data 2006-2015'!A:A,'RB Stats'!D101)</f>
        <v>0</v>
      </c>
      <c r="F101" s="6">
        <f>SUMIFS('Rushing Data 2006-2015'!K:K,'Rushing Data 2006-2015'!D:D,'RB Stats'!C101,'Rushing Data 2006-2015'!A:A,'RB Stats'!D101+1)</f>
        <v>0</v>
      </c>
      <c r="G101" s="6">
        <f>SUMIFS('Rushing Data 2006-2015'!K:K,'Rushing Data 2006-2015'!D:D,'RB Stats'!C101,'Rushing Data 2006-2015'!A:A,'RB Stats'!D101+2)</f>
        <v>0</v>
      </c>
      <c r="H101" s="6">
        <f>SUMIFS('Rushing Data 2006-2015'!K:K,'Rushing Data 2006-2015'!D:D,'RB Stats'!C101,'Rushing Data 2006-2015'!A:A,'RB Stats'!D101+3)</f>
        <v>0</v>
      </c>
      <c r="I101" s="6">
        <f>SUMIFS('Rushing Data 2006-2015'!K:K,'Rushing Data 2006-2015'!D:D,'RB Stats'!C101,'Rushing Data 2006-2015'!A:A,'RB Stats'!D101+4)</f>
        <v>0</v>
      </c>
      <c r="J101" s="6">
        <f>SUMIFS('Rushing Data 2006-2015'!J:J,'Rushing Data 2006-2015'!D:D,'RB Stats'!C101,'Rushing Data 2006-2015'!A:A,'RB Stats'!D101)</f>
        <v>0</v>
      </c>
      <c r="K101" s="6">
        <f>SUMIFS('Rushing Data 2006-2015'!J:J,'Rushing Data 2006-2015'!D:D,'RB Stats'!C101,'Rushing Data 2006-2015'!A:A,'RB Stats'!D101+1)</f>
        <v>0</v>
      </c>
      <c r="L101" s="6">
        <f>SUMIFS('Rushing Data 2006-2015'!J:J,'Rushing Data 2006-2015'!D:D,'RB Stats'!C101,'Rushing Data 2006-2015'!A:A,'RB Stats'!D101+2)</f>
        <v>0</v>
      </c>
      <c r="M101" s="6">
        <f>SUMIFS('Rushing Data 2006-2015'!J:J,'Rushing Data 2006-2015'!D:D,'RB Stats'!C101,'Rushing Data 2006-2015'!A:A,'RB Stats'!D101+3)</f>
        <v>0</v>
      </c>
      <c r="N101" s="6">
        <f>SUMIFS('Rushing Data 2006-2015'!J:J,'Rushing Data 2006-2015'!D:D,'RB Stats'!C101,'Rushing Data 2006-2015'!A:A,'RB Stats'!D101+4)</f>
        <v>0</v>
      </c>
      <c r="O101" s="7" t="str">
        <f t="shared" si="30"/>
        <v/>
      </c>
      <c r="P101" s="7" t="str">
        <f t="shared" si="31"/>
        <v/>
      </c>
      <c r="Q101" s="7" t="str">
        <f t="shared" si="32"/>
        <v/>
      </c>
      <c r="R101" s="7" t="str">
        <f t="shared" si="33"/>
        <v/>
      </c>
      <c r="S101" s="7" t="str">
        <f t="shared" si="34"/>
        <v/>
      </c>
      <c r="T101" s="6">
        <f>SUMIFS('Rushing Data 2006-2015'!L:L,'Rushing Data 2006-2015'!D:D,'RB Stats'!C101,'Rushing Data 2006-2015'!A:A,'RB Stats'!D101)</f>
        <v>0</v>
      </c>
      <c r="U101" s="6">
        <f>SUMIFS('Rushing Data 2006-2015'!L:L,'Rushing Data 2006-2015'!D:D,'RB Stats'!C101,'Rushing Data 2006-2015'!A:A,'RB Stats'!D101+1)</f>
        <v>0</v>
      </c>
      <c r="V101" s="6">
        <f>SUMIFS('Rushing Data 2006-2015'!L:L,'Rushing Data 2006-2015'!D:D,'RB Stats'!C101,'Rushing Data 2006-2015'!A:A,'RB Stats'!D101+2)</f>
        <v>0</v>
      </c>
      <c r="W101" s="6">
        <f>SUMIFS('Rushing Data 2006-2015'!L:L,'Rushing Data 2006-2015'!D:D,'RB Stats'!C101,'Rushing Data 2006-2015'!A:A,'RB Stats'!D101+3)</f>
        <v>0</v>
      </c>
      <c r="X101" s="6">
        <f>SUMIFS('Rushing Data 2006-2015'!L:L,'Rushing Data 2006-2015'!D:D,'RB Stats'!C101,'Rushing Data 2006-2015'!A:A,'RB Stats'!D101+4)</f>
        <v>0</v>
      </c>
      <c r="Y101" s="6">
        <f>SUMIFS('Rushing Data 2006-2015'!AB:AB,'Rushing Data 2006-2015'!D:D,'RB Stats'!C101,'Rushing Data 2006-2015'!A:A,'RB Stats'!D101)</f>
        <v>0</v>
      </c>
      <c r="Z101" s="6">
        <f>SUMIFS('Rushing Data 2006-2015'!AB:AB,'Rushing Data 2006-2015'!D:D,'RB Stats'!C101,'Rushing Data 2006-2015'!A:A,'RB Stats'!D101+1)</f>
        <v>0</v>
      </c>
      <c r="AA101" s="6">
        <f>SUMIFS('Rushing Data 2006-2015'!AB:AB,'Rushing Data 2006-2015'!D:D,'RB Stats'!C101,'Rushing Data 2006-2015'!A:A,'RB Stats'!D101+2)</f>
        <v>0</v>
      </c>
      <c r="AB101" s="6">
        <f>SUMIFS('Rushing Data 2006-2015'!AB:AB,'Rushing Data 2006-2015'!D:D,'RB Stats'!C101,'Rushing Data 2006-2015'!A:A,'RB Stats'!D101+3)</f>
        <v>0</v>
      </c>
      <c r="AC101" s="6">
        <f>SUMIFS('Rushing Data 2006-2015'!AB:AB,'Rushing Data 2006-2015'!D:D,'RB Stats'!C101,'Rushing Data 2006-2015'!A:A,'RB Stats'!D101+4)</f>
        <v>0</v>
      </c>
      <c r="AD101" s="6">
        <f>SUMIFS('Rushing Data 2006-2015'!R:R,'Rushing Data 2006-2015'!D:D,'RB Stats'!C101,'Rushing Data 2006-2015'!A:A,'RB Stats'!D101)</f>
        <v>0</v>
      </c>
      <c r="AE101" s="6">
        <f>SUMIFS('Rushing Data 2006-2015'!R:R,'Rushing Data 2006-2015'!D:D,'RB Stats'!C101,'Rushing Data 2006-2015'!A:A,'RB Stats'!D101+1)</f>
        <v>0</v>
      </c>
      <c r="AF101" s="6">
        <f>SUMIFS('Rushing Data 2006-2015'!R:R,'Rushing Data 2006-2015'!D:D,'RB Stats'!C101,'Rushing Data 2006-2015'!A:A,'RB Stats'!D101+2)</f>
        <v>0</v>
      </c>
      <c r="AG101" s="6">
        <f>SUMIFS('Rushing Data 2006-2015'!R:R,'Rushing Data 2006-2015'!D:D,'RB Stats'!C101,'Rushing Data 2006-2015'!A:A,'RB Stats'!D101+3)</f>
        <v>0</v>
      </c>
      <c r="AH101" s="6">
        <f>SUMIFS('Rushing Data 2006-2015'!R:R,'Rushing Data 2006-2015'!D:D,'RB Stats'!C101,'Rushing Data 2006-2015'!A:A,'RB Stats'!D101+4)</f>
        <v>0</v>
      </c>
      <c r="AI101" s="6">
        <f>SUMIFS('Rushing Data 2006-2015'!S:S,'Rushing Data 2006-2015'!D:D,'RB Stats'!C101,'Rushing Data 2006-2015'!A:A,'RB Stats'!D101)</f>
        <v>0</v>
      </c>
      <c r="AJ101" s="6">
        <f>SUMIFS('Rushing Data 2006-2015'!S:S,'Rushing Data 2006-2015'!D:D,'RB Stats'!C101,'Rushing Data 2006-2015'!A:A,'RB Stats'!D101+1)</f>
        <v>0</v>
      </c>
      <c r="AK101" s="6">
        <f>SUMIFS('Rushing Data 2006-2015'!S:S,'Rushing Data 2006-2015'!D:D,'RB Stats'!C101,'Rushing Data 2006-2015'!A:A,'RB Stats'!D101+2)</f>
        <v>0</v>
      </c>
      <c r="AL101" s="6">
        <f>SUMIFS('Rushing Data 2006-2015'!S:S,'Rushing Data 2006-2015'!D:D,'RB Stats'!C101,'Rushing Data 2006-2015'!A:A,'RB Stats'!D101+3)</f>
        <v>0</v>
      </c>
      <c r="AM101" s="6">
        <f>SUMIFS('Rushing Data 2006-2015'!S:S,'Rushing Data 2006-2015'!D:D,'RB Stats'!C101,'Rushing Data 2006-2015'!A:A,'RB Stats'!D101+4)</f>
        <v>0</v>
      </c>
      <c r="AN101" s="6">
        <f>SUMIFS('Rushing Data 2006-2015'!U:U,'Rushing Data 2006-2015'!D:D,'RB Stats'!C101,'Rushing Data 2006-2015'!A:A,'RB Stats'!D101)</f>
        <v>0</v>
      </c>
      <c r="AO101" s="6">
        <f>SUMIFS('Rushing Data 2006-2015'!U:U,'Rushing Data 2006-2015'!D:D,'RB Stats'!C101,'Rushing Data 2006-2015'!A:A,'RB Stats'!D101+1)</f>
        <v>0</v>
      </c>
      <c r="AP101" s="6">
        <f>SUMIFS('Rushing Data 2006-2015'!U:U,'Rushing Data 2006-2015'!D:D,'RB Stats'!C101,'Rushing Data 2006-2015'!A:A,'RB Stats'!D101+2)</f>
        <v>0</v>
      </c>
      <c r="AQ101" s="6">
        <f>SUMIFS('Rushing Data 2006-2015'!U:U,'Rushing Data 2006-2015'!D:D,'RB Stats'!C101,'Rushing Data 2006-2015'!A:A,'RB Stats'!#REF!)</f>
        <v>0</v>
      </c>
      <c r="AR101" s="6">
        <f>SUMIFS('Rushing Data 2006-2015'!U:U,'Rushing Data 2006-2015'!D:D,'RB Stats'!C101,'Rushing Data 2006-2015'!A:A,'RB Stats'!D101+4)</f>
        <v>0</v>
      </c>
      <c r="AS101" s="6">
        <f t="shared" si="35"/>
        <v>0</v>
      </c>
      <c r="AT101" s="6">
        <f t="shared" si="36"/>
        <v>0</v>
      </c>
      <c r="AU101" s="6">
        <f t="shared" si="37"/>
        <v>0</v>
      </c>
      <c r="AV101" s="6">
        <f t="shared" si="38"/>
        <v>0</v>
      </c>
      <c r="AW101" s="6">
        <f t="shared" si="39"/>
        <v>0</v>
      </c>
      <c r="AX101" s="6">
        <f t="shared" si="40"/>
        <v>0</v>
      </c>
      <c r="AY101" s="7">
        <f t="shared" si="41"/>
        <v>0</v>
      </c>
      <c r="AZ101" s="7">
        <f t="shared" si="42"/>
        <v>0</v>
      </c>
      <c r="BA101" s="7" t="str">
        <f t="shared" si="43"/>
        <v/>
      </c>
      <c r="BB101" s="7">
        <f t="shared" si="44"/>
        <v>0</v>
      </c>
      <c r="BC101" s="7">
        <f t="shared" si="45"/>
        <v>0</v>
      </c>
      <c r="BD101" s="7" t="str">
        <f t="shared" si="46"/>
        <v/>
      </c>
      <c r="BE101" s="7">
        <f t="shared" si="47"/>
        <v>0</v>
      </c>
      <c r="BF101" s="7">
        <f t="shared" si="48"/>
        <v>0</v>
      </c>
      <c r="BG101" s="7">
        <f t="shared" si="49"/>
        <v>0</v>
      </c>
      <c r="BH101">
        <f t="shared" si="50"/>
        <v>0</v>
      </c>
      <c r="BI101">
        <f t="shared" si="51"/>
        <v>0</v>
      </c>
      <c r="BJ101">
        <f t="shared" si="52"/>
        <v>0</v>
      </c>
      <c r="BK101">
        <f t="shared" si="56"/>
        <v>0</v>
      </c>
      <c r="BL101">
        <f t="shared" si="57"/>
        <v>0</v>
      </c>
      <c r="BM101">
        <f t="shared" si="53"/>
        <v>0</v>
      </c>
      <c r="BN101" t="str">
        <f t="shared" si="54"/>
        <v>Bust</v>
      </c>
      <c r="BO101">
        <f t="shared" si="55"/>
        <v>0</v>
      </c>
    </row>
    <row r="102" spans="1:67" x14ac:dyDescent="0.25">
      <c r="A102" t="s">
        <v>539</v>
      </c>
      <c r="B102" t="s">
        <v>76</v>
      </c>
      <c r="C102" t="str">
        <f>INDEX('Draft Master List'!E:F,MATCH(A102,'Draft Master List'!E:E,0),2)</f>
        <v>1452006</v>
      </c>
      <c r="D102">
        <f>INDEX('Draft Master List'!A:F,MATCH(A102,'Draft Master List'!E:E,0),1)</f>
        <v>2006</v>
      </c>
      <c r="E102" s="6">
        <f>SUMIFS('Rushing Data 2006-2015'!K:K,'Rushing Data 2006-2015'!D:D,'RB Stats'!C102,'Rushing Data 2006-2015'!A:A,'RB Stats'!D102)</f>
        <v>60</v>
      </c>
      <c r="F102" s="6">
        <f>SUMIFS('Rushing Data 2006-2015'!K:K,'Rushing Data 2006-2015'!D:D,'RB Stats'!C102,'Rushing Data 2006-2015'!A:A,'RB Stats'!D102+1)</f>
        <v>142</v>
      </c>
      <c r="G102" s="6">
        <f>SUMIFS('Rushing Data 2006-2015'!K:K,'Rushing Data 2006-2015'!D:D,'RB Stats'!C102,'Rushing Data 2006-2015'!A:A,'RB Stats'!D102+2)</f>
        <v>246</v>
      </c>
      <c r="H102" s="6">
        <f>SUMIFS('Rushing Data 2006-2015'!K:K,'Rushing Data 2006-2015'!D:D,'RB Stats'!C102,'Rushing Data 2006-2015'!A:A,'RB Stats'!D102+3)</f>
        <v>862</v>
      </c>
      <c r="I102" s="6">
        <f>SUMIFS('Rushing Data 2006-2015'!K:K,'Rushing Data 2006-2015'!D:D,'RB Stats'!C102,'Rushing Data 2006-2015'!A:A,'RB Stats'!D102+4)</f>
        <v>330</v>
      </c>
      <c r="J102" s="6">
        <f>SUMIFS('Rushing Data 2006-2015'!J:J,'Rushing Data 2006-2015'!D:D,'RB Stats'!C102,'Rushing Data 2006-2015'!A:A,'RB Stats'!D102)</f>
        <v>20</v>
      </c>
      <c r="K102" s="6">
        <f>SUMIFS('Rushing Data 2006-2015'!J:J,'Rushing Data 2006-2015'!D:D,'RB Stats'!C102,'Rushing Data 2006-2015'!A:A,'RB Stats'!D102+1)</f>
        <v>23</v>
      </c>
      <c r="L102" s="6">
        <f>SUMIFS('Rushing Data 2006-2015'!J:J,'Rushing Data 2006-2015'!D:D,'RB Stats'!C102,'Rushing Data 2006-2015'!A:A,'RB Stats'!D102+2)</f>
        <v>34</v>
      </c>
      <c r="M102" s="6">
        <f>SUMIFS('Rushing Data 2006-2015'!J:J,'Rushing Data 2006-2015'!D:D,'RB Stats'!C102,'Rushing Data 2006-2015'!A:A,'RB Stats'!D102+3)</f>
        <v>194</v>
      </c>
      <c r="N102" s="6">
        <f>SUMIFS('Rushing Data 2006-2015'!J:J,'Rushing Data 2006-2015'!D:D,'RB Stats'!C102,'Rushing Data 2006-2015'!A:A,'RB Stats'!D102+4)</f>
        <v>71</v>
      </c>
      <c r="O102" s="7">
        <f t="shared" si="30"/>
        <v>3</v>
      </c>
      <c r="P102" s="7">
        <f t="shared" si="31"/>
        <v>6.1739130434782608</v>
      </c>
      <c r="Q102" s="7">
        <f t="shared" si="32"/>
        <v>7.2352941176470589</v>
      </c>
      <c r="R102" s="7">
        <f t="shared" si="33"/>
        <v>4.4432989690721651</v>
      </c>
      <c r="S102" s="7">
        <f t="shared" si="34"/>
        <v>4.647887323943662</v>
      </c>
      <c r="T102" s="6">
        <f>SUMIFS('Rushing Data 2006-2015'!L:L,'Rushing Data 2006-2015'!D:D,'RB Stats'!C102,'Rushing Data 2006-2015'!A:A,'RB Stats'!D102)</f>
        <v>0</v>
      </c>
      <c r="U102" s="6">
        <f>SUMIFS('Rushing Data 2006-2015'!L:L,'Rushing Data 2006-2015'!D:D,'RB Stats'!C102,'Rushing Data 2006-2015'!A:A,'RB Stats'!D102+1)</f>
        <v>0</v>
      </c>
      <c r="V102" s="6">
        <f>SUMIFS('Rushing Data 2006-2015'!L:L,'Rushing Data 2006-2015'!D:D,'RB Stats'!C102,'Rushing Data 2006-2015'!A:A,'RB Stats'!D102+2)</f>
        <v>1</v>
      </c>
      <c r="W102" s="6">
        <f>SUMIFS('Rushing Data 2006-2015'!L:L,'Rushing Data 2006-2015'!D:D,'RB Stats'!C102,'Rushing Data 2006-2015'!A:A,'RB Stats'!D102+3)</f>
        <v>5</v>
      </c>
      <c r="X102" s="6">
        <f>SUMIFS('Rushing Data 2006-2015'!L:L,'Rushing Data 2006-2015'!D:D,'RB Stats'!C102,'Rushing Data 2006-2015'!A:A,'RB Stats'!D102+4)</f>
        <v>1</v>
      </c>
      <c r="Y102" s="6">
        <f>SUMIFS('Rushing Data 2006-2015'!AB:AB,'Rushing Data 2006-2015'!D:D,'RB Stats'!C102,'Rushing Data 2006-2015'!A:A,'RB Stats'!D102)</f>
        <v>1</v>
      </c>
      <c r="Z102" s="6">
        <f>SUMIFS('Rushing Data 2006-2015'!AB:AB,'Rushing Data 2006-2015'!D:D,'RB Stats'!C102,'Rushing Data 2006-2015'!A:A,'RB Stats'!D102+1)</f>
        <v>0</v>
      </c>
      <c r="AA102" s="6">
        <f>SUMIFS('Rushing Data 2006-2015'!AB:AB,'Rushing Data 2006-2015'!D:D,'RB Stats'!C102,'Rushing Data 2006-2015'!A:A,'RB Stats'!D102+2)</f>
        <v>0</v>
      </c>
      <c r="AB102" s="6">
        <f>SUMIFS('Rushing Data 2006-2015'!AB:AB,'Rushing Data 2006-2015'!D:D,'RB Stats'!C102,'Rushing Data 2006-2015'!A:A,'RB Stats'!D102+3)</f>
        <v>2</v>
      </c>
      <c r="AC102" s="6">
        <f>SUMIFS('Rushing Data 2006-2015'!AB:AB,'Rushing Data 2006-2015'!D:D,'RB Stats'!C102,'Rushing Data 2006-2015'!A:A,'RB Stats'!D102+4)</f>
        <v>2</v>
      </c>
      <c r="AD102" s="6">
        <f>SUMIFS('Rushing Data 2006-2015'!R:R,'Rushing Data 2006-2015'!D:D,'RB Stats'!C102,'Rushing Data 2006-2015'!A:A,'RB Stats'!D102)</f>
        <v>9</v>
      </c>
      <c r="AE102" s="6">
        <f>SUMIFS('Rushing Data 2006-2015'!R:R,'Rushing Data 2006-2015'!D:D,'RB Stats'!C102,'Rushing Data 2006-2015'!A:A,'RB Stats'!D102+1)</f>
        <v>2</v>
      </c>
      <c r="AF102" s="6">
        <f>SUMIFS('Rushing Data 2006-2015'!R:R,'Rushing Data 2006-2015'!D:D,'RB Stats'!C102,'Rushing Data 2006-2015'!A:A,'RB Stats'!D102+2)</f>
        <v>12</v>
      </c>
      <c r="AG102" s="6">
        <f>SUMIFS('Rushing Data 2006-2015'!R:R,'Rushing Data 2006-2015'!D:D,'RB Stats'!C102,'Rushing Data 2006-2015'!A:A,'RB Stats'!D102+3)</f>
        <v>34</v>
      </c>
      <c r="AH102" s="6">
        <f>SUMIFS('Rushing Data 2006-2015'!R:R,'Rushing Data 2006-2015'!D:D,'RB Stats'!C102,'Rushing Data 2006-2015'!A:A,'RB Stats'!D102+4)</f>
        <v>12</v>
      </c>
      <c r="AI102" s="6">
        <f>SUMIFS('Rushing Data 2006-2015'!S:S,'Rushing Data 2006-2015'!D:D,'RB Stats'!C102,'Rushing Data 2006-2015'!A:A,'RB Stats'!D102)</f>
        <v>47</v>
      </c>
      <c r="AJ102" s="6">
        <f>SUMIFS('Rushing Data 2006-2015'!S:S,'Rushing Data 2006-2015'!D:D,'RB Stats'!C102,'Rushing Data 2006-2015'!A:A,'RB Stats'!D102+1)</f>
        <v>19</v>
      </c>
      <c r="AK102" s="6">
        <f>SUMIFS('Rushing Data 2006-2015'!S:S,'Rushing Data 2006-2015'!D:D,'RB Stats'!C102,'Rushing Data 2006-2015'!A:A,'RB Stats'!D102+2)</f>
        <v>116</v>
      </c>
      <c r="AL102" s="6">
        <f>SUMIFS('Rushing Data 2006-2015'!S:S,'Rushing Data 2006-2015'!D:D,'RB Stats'!C102,'Rushing Data 2006-2015'!A:A,'RB Stats'!D102+3)</f>
        <v>220</v>
      </c>
      <c r="AM102" s="6">
        <f>SUMIFS('Rushing Data 2006-2015'!S:S,'Rushing Data 2006-2015'!D:D,'RB Stats'!C102,'Rushing Data 2006-2015'!A:A,'RB Stats'!D102+4)</f>
        <v>85</v>
      </c>
      <c r="AN102" s="6">
        <f>SUMIFS('Rushing Data 2006-2015'!U:U,'Rushing Data 2006-2015'!D:D,'RB Stats'!C102,'Rushing Data 2006-2015'!A:A,'RB Stats'!D102)</f>
        <v>0</v>
      </c>
      <c r="AO102" s="6">
        <f>SUMIFS('Rushing Data 2006-2015'!U:U,'Rushing Data 2006-2015'!D:D,'RB Stats'!C102,'Rushing Data 2006-2015'!A:A,'RB Stats'!D102+1)</f>
        <v>0</v>
      </c>
      <c r="AP102" s="6">
        <f>SUMIFS('Rushing Data 2006-2015'!U:U,'Rushing Data 2006-2015'!D:D,'RB Stats'!C102,'Rushing Data 2006-2015'!A:A,'RB Stats'!D102+2)</f>
        <v>1</v>
      </c>
      <c r="AQ102" s="6">
        <f>SUMIFS('Rushing Data 2006-2015'!U:U,'Rushing Data 2006-2015'!D:D,'RB Stats'!C102,'Rushing Data 2006-2015'!A:A,'RB Stats'!#REF!)</f>
        <v>0</v>
      </c>
      <c r="AR102" s="6">
        <f>SUMIFS('Rushing Data 2006-2015'!U:U,'Rushing Data 2006-2015'!D:D,'RB Stats'!C102,'Rushing Data 2006-2015'!A:A,'RB Stats'!D102+4)</f>
        <v>0</v>
      </c>
      <c r="AS102" s="6">
        <f t="shared" si="35"/>
        <v>8.6999999999999993</v>
      </c>
      <c r="AT102" s="6">
        <f t="shared" si="36"/>
        <v>16.099999999999998</v>
      </c>
      <c r="AU102" s="6">
        <f t="shared" si="37"/>
        <v>48.2</v>
      </c>
      <c r="AV102" s="6">
        <f t="shared" si="38"/>
        <v>134.19999999999999</v>
      </c>
      <c r="AW102" s="6">
        <f t="shared" si="39"/>
        <v>43.5</v>
      </c>
      <c r="AX102" s="6">
        <f t="shared" si="40"/>
        <v>250.7</v>
      </c>
      <c r="AY102" s="7">
        <f t="shared" si="41"/>
        <v>1640</v>
      </c>
      <c r="AZ102" s="7">
        <f t="shared" si="42"/>
        <v>342</v>
      </c>
      <c r="BA102" s="7">
        <f t="shared" si="43"/>
        <v>4.795321637426901</v>
      </c>
      <c r="BB102" s="7">
        <f t="shared" si="44"/>
        <v>7</v>
      </c>
      <c r="BC102" s="7">
        <f t="shared" si="45"/>
        <v>5</v>
      </c>
      <c r="BD102" s="7">
        <f t="shared" si="46"/>
        <v>68.400000000000006</v>
      </c>
      <c r="BE102" s="7">
        <f t="shared" si="47"/>
        <v>69</v>
      </c>
      <c r="BF102" s="7">
        <f t="shared" si="48"/>
        <v>487</v>
      </c>
      <c r="BG102" s="7">
        <f t="shared" si="49"/>
        <v>1</v>
      </c>
      <c r="BH102">
        <f t="shared" si="50"/>
        <v>0</v>
      </c>
      <c r="BI102">
        <f t="shared" si="51"/>
        <v>0</v>
      </c>
      <c r="BJ102">
        <f t="shared" si="52"/>
        <v>0</v>
      </c>
      <c r="BK102">
        <f t="shared" si="56"/>
        <v>0</v>
      </c>
      <c r="BL102">
        <f t="shared" si="57"/>
        <v>0</v>
      </c>
      <c r="BM102">
        <f t="shared" si="53"/>
        <v>0</v>
      </c>
      <c r="BN102" t="str">
        <f t="shared" si="54"/>
        <v>Bust</v>
      </c>
      <c r="BO102">
        <f t="shared" si="55"/>
        <v>0</v>
      </c>
    </row>
    <row r="103" spans="1:67" x14ac:dyDescent="0.25">
      <c r="A103" t="s">
        <v>541</v>
      </c>
      <c r="B103" t="s">
        <v>76</v>
      </c>
      <c r="C103" t="str">
        <f>INDEX('Draft Master List'!E:F,MATCH(A103,'Draft Master List'!E:E,0),2)</f>
        <v>1632006</v>
      </c>
      <c r="D103">
        <f>INDEX('Draft Master List'!A:F,MATCH(A103,'Draft Master List'!E:E,0),1)</f>
        <v>2006</v>
      </c>
      <c r="E103" s="6">
        <f>SUMIFS('Rushing Data 2006-2015'!K:K,'Rushing Data 2006-2015'!D:D,'RB Stats'!C103,'Rushing Data 2006-2015'!A:A,'RB Stats'!D103)</f>
        <v>0</v>
      </c>
      <c r="F103" s="6">
        <f>SUMIFS('Rushing Data 2006-2015'!K:K,'Rushing Data 2006-2015'!D:D,'RB Stats'!C103,'Rushing Data 2006-2015'!A:A,'RB Stats'!D103+1)</f>
        <v>0</v>
      </c>
      <c r="G103" s="6">
        <f>SUMIFS('Rushing Data 2006-2015'!K:K,'Rushing Data 2006-2015'!D:D,'RB Stats'!C103,'Rushing Data 2006-2015'!A:A,'RB Stats'!D103+2)</f>
        <v>0</v>
      </c>
      <c r="H103" s="6">
        <f>SUMIFS('Rushing Data 2006-2015'!K:K,'Rushing Data 2006-2015'!D:D,'RB Stats'!C103,'Rushing Data 2006-2015'!A:A,'RB Stats'!D103+3)</f>
        <v>0</v>
      </c>
      <c r="I103" s="6">
        <f>SUMIFS('Rushing Data 2006-2015'!K:K,'Rushing Data 2006-2015'!D:D,'RB Stats'!C103,'Rushing Data 2006-2015'!A:A,'RB Stats'!D103+4)</f>
        <v>0</v>
      </c>
      <c r="J103" s="6">
        <f>SUMIFS('Rushing Data 2006-2015'!J:J,'Rushing Data 2006-2015'!D:D,'RB Stats'!C103,'Rushing Data 2006-2015'!A:A,'RB Stats'!D103)</f>
        <v>0</v>
      </c>
      <c r="K103" s="6">
        <f>SUMIFS('Rushing Data 2006-2015'!J:J,'Rushing Data 2006-2015'!D:D,'RB Stats'!C103,'Rushing Data 2006-2015'!A:A,'RB Stats'!D103+1)</f>
        <v>0</v>
      </c>
      <c r="L103" s="6">
        <f>SUMIFS('Rushing Data 2006-2015'!J:J,'Rushing Data 2006-2015'!D:D,'RB Stats'!C103,'Rushing Data 2006-2015'!A:A,'RB Stats'!D103+2)</f>
        <v>0</v>
      </c>
      <c r="M103" s="6">
        <f>SUMIFS('Rushing Data 2006-2015'!J:J,'Rushing Data 2006-2015'!D:D,'RB Stats'!C103,'Rushing Data 2006-2015'!A:A,'RB Stats'!D103+3)</f>
        <v>0</v>
      </c>
      <c r="N103" s="6">
        <f>SUMIFS('Rushing Data 2006-2015'!J:J,'Rushing Data 2006-2015'!D:D,'RB Stats'!C103,'Rushing Data 2006-2015'!A:A,'RB Stats'!D103+4)</f>
        <v>0</v>
      </c>
      <c r="O103" s="7" t="str">
        <f t="shared" si="30"/>
        <v/>
      </c>
      <c r="P103" s="7" t="str">
        <f t="shared" si="31"/>
        <v/>
      </c>
      <c r="Q103" s="7" t="str">
        <f t="shared" si="32"/>
        <v/>
      </c>
      <c r="R103" s="7" t="str">
        <f t="shared" si="33"/>
        <v/>
      </c>
      <c r="S103" s="7" t="str">
        <f t="shared" si="34"/>
        <v/>
      </c>
      <c r="T103" s="6">
        <f>SUMIFS('Rushing Data 2006-2015'!L:L,'Rushing Data 2006-2015'!D:D,'RB Stats'!C103,'Rushing Data 2006-2015'!A:A,'RB Stats'!D103)</f>
        <v>0</v>
      </c>
      <c r="U103" s="6">
        <f>SUMIFS('Rushing Data 2006-2015'!L:L,'Rushing Data 2006-2015'!D:D,'RB Stats'!C103,'Rushing Data 2006-2015'!A:A,'RB Stats'!D103+1)</f>
        <v>0</v>
      </c>
      <c r="V103" s="6">
        <f>SUMIFS('Rushing Data 2006-2015'!L:L,'Rushing Data 2006-2015'!D:D,'RB Stats'!C103,'Rushing Data 2006-2015'!A:A,'RB Stats'!D103+2)</f>
        <v>0</v>
      </c>
      <c r="W103" s="6">
        <f>SUMIFS('Rushing Data 2006-2015'!L:L,'Rushing Data 2006-2015'!D:D,'RB Stats'!C103,'Rushing Data 2006-2015'!A:A,'RB Stats'!D103+3)</f>
        <v>0</v>
      </c>
      <c r="X103" s="6">
        <f>SUMIFS('Rushing Data 2006-2015'!L:L,'Rushing Data 2006-2015'!D:D,'RB Stats'!C103,'Rushing Data 2006-2015'!A:A,'RB Stats'!D103+4)</f>
        <v>0</v>
      </c>
      <c r="Y103" s="6">
        <f>SUMIFS('Rushing Data 2006-2015'!AB:AB,'Rushing Data 2006-2015'!D:D,'RB Stats'!C103,'Rushing Data 2006-2015'!A:A,'RB Stats'!D103)</f>
        <v>0</v>
      </c>
      <c r="Z103" s="6">
        <f>SUMIFS('Rushing Data 2006-2015'!AB:AB,'Rushing Data 2006-2015'!D:D,'RB Stats'!C103,'Rushing Data 2006-2015'!A:A,'RB Stats'!D103+1)</f>
        <v>0</v>
      </c>
      <c r="AA103" s="6">
        <f>SUMIFS('Rushing Data 2006-2015'!AB:AB,'Rushing Data 2006-2015'!D:D,'RB Stats'!C103,'Rushing Data 2006-2015'!A:A,'RB Stats'!D103+2)</f>
        <v>0</v>
      </c>
      <c r="AB103" s="6">
        <f>SUMIFS('Rushing Data 2006-2015'!AB:AB,'Rushing Data 2006-2015'!D:D,'RB Stats'!C103,'Rushing Data 2006-2015'!A:A,'RB Stats'!D103+3)</f>
        <v>0</v>
      </c>
      <c r="AC103" s="6">
        <f>SUMIFS('Rushing Data 2006-2015'!AB:AB,'Rushing Data 2006-2015'!D:D,'RB Stats'!C103,'Rushing Data 2006-2015'!A:A,'RB Stats'!D103+4)</f>
        <v>0</v>
      </c>
      <c r="AD103" s="6">
        <f>SUMIFS('Rushing Data 2006-2015'!R:R,'Rushing Data 2006-2015'!D:D,'RB Stats'!C103,'Rushing Data 2006-2015'!A:A,'RB Stats'!D103)</f>
        <v>0</v>
      </c>
      <c r="AE103" s="6">
        <f>SUMIFS('Rushing Data 2006-2015'!R:R,'Rushing Data 2006-2015'!D:D,'RB Stats'!C103,'Rushing Data 2006-2015'!A:A,'RB Stats'!D103+1)</f>
        <v>0</v>
      </c>
      <c r="AF103" s="6">
        <f>SUMIFS('Rushing Data 2006-2015'!R:R,'Rushing Data 2006-2015'!D:D,'RB Stats'!C103,'Rushing Data 2006-2015'!A:A,'RB Stats'!D103+2)</f>
        <v>0</v>
      </c>
      <c r="AG103" s="6">
        <f>SUMIFS('Rushing Data 2006-2015'!R:R,'Rushing Data 2006-2015'!D:D,'RB Stats'!C103,'Rushing Data 2006-2015'!A:A,'RB Stats'!D103+3)</f>
        <v>0</v>
      </c>
      <c r="AH103" s="6">
        <f>SUMIFS('Rushing Data 2006-2015'!R:R,'Rushing Data 2006-2015'!D:D,'RB Stats'!C103,'Rushing Data 2006-2015'!A:A,'RB Stats'!D103+4)</f>
        <v>0</v>
      </c>
      <c r="AI103" s="6">
        <f>SUMIFS('Rushing Data 2006-2015'!S:S,'Rushing Data 2006-2015'!D:D,'RB Stats'!C103,'Rushing Data 2006-2015'!A:A,'RB Stats'!D103)</f>
        <v>0</v>
      </c>
      <c r="AJ103" s="6">
        <f>SUMIFS('Rushing Data 2006-2015'!S:S,'Rushing Data 2006-2015'!D:D,'RB Stats'!C103,'Rushing Data 2006-2015'!A:A,'RB Stats'!D103+1)</f>
        <v>0</v>
      </c>
      <c r="AK103" s="6">
        <f>SUMIFS('Rushing Data 2006-2015'!S:S,'Rushing Data 2006-2015'!D:D,'RB Stats'!C103,'Rushing Data 2006-2015'!A:A,'RB Stats'!D103+2)</f>
        <v>0</v>
      </c>
      <c r="AL103" s="6">
        <f>SUMIFS('Rushing Data 2006-2015'!S:S,'Rushing Data 2006-2015'!D:D,'RB Stats'!C103,'Rushing Data 2006-2015'!A:A,'RB Stats'!D103+3)</f>
        <v>0</v>
      </c>
      <c r="AM103" s="6">
        <f>SUMIFS('Rushing Data 2006-2015'!S:S,'Rushing Data 2006-2015'!D:D,'RB Stats'!C103,'Rushing Data 2006-2015'!A:A,'RB Stats'!D103+4)</f>
        <v>0</v>
      </c>
      <c r="AN103" s="6">
        <f>SUMIFS('Rushing Data 2006-2015'!U:U,'Rushing Data 2006-2015'!D:D,'RB Stats'!C103,'Rushing Data 2006-2015'!A:A,'RB Stats'!D103)</f>
        <v>0</v>
      </c>
      <c r="AO103" s="6">
        <f>SUMIFS('Rushing Data 2006-2015'!U:U,'Rushing Data 2006-2015'!D:D,'RB Stats'!C103,'Rushing Data 2006-2015'!A:A,'RB Stats'!D103+1)</f>
        <v>0</v>
      </c>
      <c r="AP103" s="6">
        <f>SUMIFS('Rushing Data 2006-2015'!U:U,'Rushing Data 2006-2015'!D:D,'RB Stats'!C103,'Rushing Data 2006-2015'!A:A,'RB Stats'!D103+2)</f>
        <v>0</v>
      </c>
      <c r="AQ103" s="6">
        <f>SUMIFS('Rushing Data 2006-2015'!U:U,'Rushing Data 2006-2015'!D:D,'RB Stats'!C103,'Rushing Data 2006-2015'!A:A,'RB Stats'!#REF!)</f>
        <v>0</v>
      </c>
      <c r="AR103" s="6">
        <f>SUMIFS('Rushing Data 2006-2015'!U:U,'Rushing Data 2006-2015'!D:D,'RB Stats'!C103,'Rushing Data 2006-2015'!A:A,'RB Stats'!D103+4)</f>
        <v>0</v>
      </c>
      <c r="AS103" s="6">
        <f t="shared" si="35"/>
        <v>0</v>
      </c>
      <c r="AT103" s="6">
        <f t="shared" si="36"/>
        <v>0</v>
      </c>
      <c r="AU103" s="6">
        <f t="shared" si="37"/>
        <v>0</v>
      </c>
      <c r="AV103" s="6">
        <f t="shared" si="38"/>
        <v>0</v>
      </c>
      <c r="AW103" s="6">
        <f t="shared" si="39"/>
        <v>0</v>
      </c>
      <c r="AX103" s="6">
        <f t="shared" si="40"/>
        <v>0</v>
      </c>
      <c r="AY103" s="7">
        <f t="shared" si="41"/>
        <v>0</v>
      </c>
      <c r="AZ103" s="7">
        <f t="shared" si="42"/>
        <v>0</v>
      </c>
      <c r="BA103" s="7" t="str">
        <f t="shared" si="43"/>
        <v/>
      </c>
      <c r="BB103" s="7">
        <f t="shared" si="44"/>
        <v>0</v>
      </c>
      <c r="BC103" s="7">
        <f t="shared" si="45"/>
        <v>0</v>
      </c>
      <c r="BD103" s="7" t="str">
        <f t="shared" si="46"/>
        <v/>
      </c>
      <c r="BE103" s="7">
        <f t="shared" si="47"/>
        <v>0</v>
      </c>
      <c r="BF103" s="7">
        <f t="shared" si="48"/>
        <v>0</v>
      </c>
      <c r="BG103" s="7">
        <f t="shared" si="49"/>
        <v>0</v>
      </c>
      <c r="BH103">
        <f t="shared" si="50"/>
        <v>0</v>
      </c>
      <c r="BI103">
        <f t="shared" si="51"/>
        <v>0</v>
      </c>
      <c r="BJ103">
        <f t="shared" si="52"/>
        <v>0</v>
      </c>
      <c r="BK103">
        <f t="shared" si="56"/>
        <v>0</v>
      </c>
      <c r="BL103">
        <f t="shared" si="57"/>
        <v>0</v>
      </c>
      <c r="BM103">
        <f t="shared" si="53"/>
        <v>0</v>
      </c>
      <c r="BN103" t="str">
        <f t="shared" si="54"/>
        <v>Bust</v>
      </c>
      <c r="BO103">
        <f t="shared" si="55"/>
        <v>0</v>
      </c>
    </row>
    <row r="104" spans="1:67" x14ac:dyDescent="0.25">
      <c r="A104" t="s">
        <v>543</v>
      </c>
      <c r="B104" t="s">
        <v>76</v>
      </c>
      <c r="C104" t="str">
        <f>INDEX('Draft Master List'!E:F,MATCH(A104,'Draft Master List'!E:E,0),2)</f>
        <v>1702006</v>
      </c>
      <c r="D104">
        <f>INDEX('Draft Master List'!A:F,MATCH(A104,'Draft Master List'!E:E,0),1)</f>
        <v>2006</v>
      </c>
      <c r="E104" s="6">
        <f>SUMIFS('Rushing Data 2006-2015'!K:K,'Rushing Data 2006-2015'!D:D,'RB Stats'!C104,'Rushing Data 2006-2015'!A:A,'RB Stats'!D104)</f>
        <v>476</v>
      </c>
      <c r="F104" s="6">
        <f>SUMIFS('Rushing Data 2006-2015'!K:K,'Rushing Data 2006-2015'!D:D,'RB Stats'!C104,'Rushing Data 2006-2015'!A:A,'RB Stats'!D104+1)</f>
        <v>0</v>
      </c>
      <c r="G104" s="6">
        <f>SUMIFS('Rushing Data 2006-2015'!K:K,'Rushing Data 2006-2015'!D:D,'RB Stats'!C104,'Rushing Data 2006-2015'!A:A,'RB Stats'!D104+2)</f>
        <v>0</v>
      </c>
      <c r="H104" s="6">
        <f>SUMIFS('Rushing Data 2006-2015'!K:K,'Rushing Data 2006-2015'!D:D,'RB Stats'!C104,'Rushing Data 2006-2015'!A:A,'RB Stats'!D104+3)</f>
        <v>0</v>
      </c>
      <c r="I104" s="6">
        <f>SUMIFS('Rushing Data 2006-2015'!K:K,'Rushing Data 2006-2015'!D:D,'RB Stats'!C104,'Rushing Data 2006-2015'!A:A,'RB Stats'!D104+4)</f>
        <v>0</v>
      </c>
      <c r="J104" s="6">
        <f>SUMIFS('Rushing Data 2006-2015'!J:J,'Rushing Data 2006-2015'!D:D,'RB Stats'!C104,'Rushing Data 2006-2015'!A:A,'RB Stats'!D104)</f>
        <v>124</v>
      </c>
      <c r="K104" s="6">
        <f>SUMIFS('Rushing Data 2006-2015'!J:J,'Rushing Data 2006-2015'!D:D,'RB Stats'!C104,'Rushing Data 2006-2015'!A:A,'RB Stats'!D104+1)</f>
        <v>0</v>
      </c>
      <c r="L104" s="6">
        <f>SUMIFS('Rushing Data 2006-2015'!J:J,'Rushing Data 2006-2015'!D:D,'RB Stats'!C104,'Rushing Data 2006-2015'!A:A,'RB Stats'!D104+2)</f>
        <v>0</v>
      </c>
      <c r="M104" s="6">
        <f>SUMIFS('Rushing Data 2006-2015'!J:J,'Rushing Data 2006-2015'!D:D,'RB Stats'!C104,'Rushing Data 2006-2015'!A:A,'RB Stats'!D104+3)</f>
        <v>0</v>
      </c>
      <c r="N104" s="6">
        <f>SUMIFS('Rushing Data 2006-2015'!J:J,'Rushing Data 2006-2015'!D:D,'RB Stats'!C104,'Rushing Data 2006-2015'!A:A,'RB Stats'!D104+4)</f>
        <v>0</v>
      </c>
      <c r="O104" s="7">
        <f t="shared" si="30"/>
        <v>3.838709677419355</v>
      </c>
      <c r="P104" s="7" t="str">
        <f t="shared" si="31"/>
        <v/>
      </c>
      <c r="Q104" s="7" t="str">
        <f t="shared" si="32"/>
        <v/>
      </c>
      <c r="R104" s="7" t="str">
        <f t="shared" si="33"/>
        <v/>
      </c>
      <c r="S104" s="7" t="str">
        <f t="shared" si="34"/>
        <v/>
      </c>
      <c r="T104" s="6">
        <f>SUMIFS('Rushing Data 2006-2015'!L:L,'Rushing Data 2006-2015'!D:D,'RB Stats'!C104,'Rushing Data 2006-2015'!A:A,'RB Stats'!D104)</f>
        <v>4</v>
      </c>
      <c r="U104" s="6">
        <f>SUMIFS('Rushing Data 2006-2015'!L:L,'Rushing Data 2006-2015'!D:D,'RB Stats'!C104,'Rushing Data 2006-2015'!A:A,'RB Stats'!D104+1)</f>
        <v>0</v>
      </c>
      <c r="V104" s="6">
        <f>SUMIFS('Rushing Data 2006-2015'!L:L,'Rushing Data 2006-2015'!D:D,'RB Stats'!C104,'Rushing Data 2006-2015'!A:A,'RB Stats'!D104+2)</f>
        <v>0</v>
      </c>
      <c r="W104" s="6">
        <f>SUMIFS('Rushing Data 2006-2015'!L:L,'Rushing Data 2006-2015'!D:D,'RB Stats'!C104,'Rushing Data 2006-2015'!A:A,'RB Stats'!D104+3)</f>
        <v>0</v>
      </c>
      <c r="X104" s="6">
        <f>SUMIFS('Rushing Data 2006-2015'!L:L,'Rushing Data 2006-2015'!D:D,'RB Stats'!C104,'Rushing Data 2006-2015'!A:A,'RB Stats'!D104+4)</f>
        <v>0</v>
      </c>
      <c r="Y104" s="6">
        <f>SUMIFS('Rushing Data 2006-2015'!AB:AB,'Rushing Data 2006-2015'!D:D,'RB Stats'!C104,'Rushing Data 2006-2015'!A:A,'RB Stats'!D104)</f>
        <v>1</v>
      </c>
      <c r="Z104" s="6">
        <f>SUMIFS('Rushing Data 2006-2015'!AB:AB,'Rushing Data 2006-2015'!D:D,'RB Stats'!C104,'Rushing Data 2006-2015'!A:A,'RB Stats'!D104+1)</f>
        <v>0</v>
      </c>
      <c r="AA104" s="6">
        <f>SUMIFS('Rushing Data 2006-2015'!AB:AB,'Rushing Data 2006-2015'!D:D,'RB Stats'!C104,'Rushing Data 2006-2015'!A:A,'RB Stats'!D104+2)</f>
        <v>0</v>
      </c>
      <c r="AB104" s="6">
        <f>SUMIFS('Rushing Data 2006-2015'!AB:AB,'Rushing Data 2006-2015'!D:D,'RB Stats'!C104,'Rushing Data 2006-2015'!A:A,'RB Stats'!D104+3)</f>
        <v>0</v>
      </c>
      <c r="AC104" s="6">
        <f>SUMIFS('Rushing Data 2006-2015'!AB:AB,'Rushing Data 2006-2015'!D:D,'RB Stats'!C104,'Rushing Data 2006-2015'!A:A,'RB Stats'!D104+4)</f>
        <v>0</v>
      </c>
      <c r="AD104" s="6">
        <f>SUMIFS('Rushing Data 2006-2015'!R:R,'Rushing Data 2006-2015'!D:D,'RB Stats'!C104,'Rushing Data 2006-2015'!A:A,'RB Stats'!D104)</f>
        <v>33</v>
      </c>
      <c r="AE104" s="6">
        <f>SUMIFS('Rushing Data 2006-2015'!R:R,'Rushing Data 2006-2015'!D:D,'RB Stats'!C104,'Rushing Data 2006-2015'!A:A,'RB Stats'!D104+1)</f>
        <v>0</v>
      </c>
      <c r="AF104" s="6">
        <f>SUMIFS('Rushing Data 2006-2015'!R:R,'Rushing Data 2006-2015'!D:D,'RB Stats'!C104,'Rushing Data 2006-2015'!A:A,'RB Stats'!D104+2)</f>
        <v>0</v>
      </c>
      <c r="AG104" s="6">
        <f>SUMIFS('Rushing Data 2006-2015'!R:R,'Rushing Data 2006-2015'!D:D,'RB Stats'!C104,'Rushing Data 2006-2015'!A:A,'RB Stats'!D104+3)</f>
        <v>0</v>
      </c>
      <c r="AH104" s="6">
        <f>SUMIFS('Rushing Data 2006-2015'!R:R,'Rushing Data 2006-2015'!D:D,'RB Stats'!C104,'Rushing Data 2006-2015'!A:A,'RB Stats'!D104+4)</f>
        <v>0</v>
      </c>
      <c r="AI104" s="6">
        <f>SUMIFS('Rushing Data 2006-2015'!S:S,'Rushing Data 2006-2015'!D:D,'RB Stats'!C104,'Rushing Data 2006-2015'!A:A,'RB Stats'!D104)</f>
        <v>204</v>
      </c>
      <c r="AJ104" s="6">
        <f>SUMIFS('Rushing Data 2006-2015'!S:S,'Rushing Data 2006-2015'!D:D,'RB Stats'!C104,'Rushing Data 2006-2015'!A:A,'RB Stats'!D104+1)</f>
        <v>0</v>
      </c>
      <c r="AK104" s="6">
        <f>SUMIFS('Rushing Data 2006-2015'!S:S,'Rushing Data 2006-2015'!D:D,'RB Stats'!C104,'Rushing Data 2006-2015'!A:A,'RB Stats'!D104+2)</f>
        <v>0</v>
      </c>
      <c r="AL104" s="6">
        <f>SUMIFS('Rushing Data 2006-2015'!S:S,'Rushing Data 2006-2015'!D:D,'RB Stats'!C104,'Rushing Data 2006-2015'!A:A,'RB Stats'!D104+3)</f>
        <v>0</v>
      </c>
      <c r="AM104" s="6">
        <f>SUMIFS('Rushing Data 2006-2015'!S:S,'Rushing Data 2006-2015'!D:D,'RB Stats'!C104,'Rushing Data 2006-2015'!A:A,'RB Stats'!D104+4)</f>
        <v>0</v>
      </c>
      <c r="AN104" s="6">
        <f>SUMIFS('Rushing Data 2006-2015'!U:U,'Rushing Data 2006-2015'!D:D,'RB Stats'!C104,'Rushing Data 2006-2015'!A:A,'RB Stats'!D104)</f>
        <v>0</v>
      </c>
      <c r="AO104" s="6">
        <f>SUMIFS('Rushing Data 2006-2015'!U:U,'Rushing Data 2006-2015'!D:D,'RB Stats'!C104,'Rushing Data 2006-2015'!A:A,'RB Stats'!D104+1)</f>
        <v>0</v>
      </c>
      <c r="AP104" s="6">
        <f>SUMIFS('Rushing Data 2006-2015'!U:U,'Rushing Data 2006-2015'!D:D,'RB Stats'!C104,'Rushing Data 2006-2015'!A:A,'RB Stats'!D104+2)</f>
        <v>0</v>
      </c>
      <c r="AQ104" s="6">
        <f>SUMIFS('Rushing Data 2006-2015'!U:U,'Rushing Data 2006-2015'!D:D,'RB Stats'!C104,'Rushing Data 2006-2015'!A:A,'RB Stats'!#REF!)</f>
        <v>0</v>
      </c>
      <c r="AR104" s="6">
        <f>SUMIFS('Rushing Data 2006-2015'!U:U,'Rushing Data 2006-2015'!D:D,'RB Stats'!C104,'Rushing Data 2006-2015'!A:A,'RB Stats'!D104+4)</f>
        <v>0</v>
      </c>
      <c r="AS104" s="6">
        <f t="shared" si="35"/>
        <v>90</v>
      </c>
      <c r="AT104" s="6">
        <f t="shared" si="36"/>
        <v>0</v>
      </c>
      <c r="AU104" s="6">
        <f t="shared" si="37"/>
        <v>0</v>
      </c>
      <c r="AV104" s="6">
        <f t="shared" si="38"/>
        <v>0</v>
      </c>
      <c r="AW104" s="6">
        <f t="shared" si="39"/>
        <v>0</v>
      </c>
      <c r="AX104" s="6">
        <f t="shared" si="40"/>
        <v>90</v>
      </c>
      <c r="AY104" s="7">
        <f t="shared" si="41"/>
        <v>476</v>
      </c>
      <c r="AZ104" s="7">
        <f t="shared" si="42"/>
        <v>124</v>
      </c>
      <c r="BA104" s="7">
        <f t="shared" si="43"/>
        <v>3.838709677419355</v>
      </c>
      <c r="BB104" s="7">
        <f t="shared" si="44"/>
        <v>4</v>
      </c>
      <c r="BC104" s="7">
        <f t="shared" si="45"/>
        <v>1</v>
      </c>
      <c r="BD104" s="7">
        <f t="shared" si="46"/>
        <v>124</v>
      </c>
      <c r="BE104" s="7">
        <f t="shared" si="47"/>
        <v>33</v>
      </c>
      <c r="BF104" s="7">
        <f t="shared" si="48"/>
        <v>204</v>
      </c>
      <c r="BG104" s="7">
        <f t="shared" si="49"/>
        <v>0</v>
      </c>
      <c r="BH104">
        <f t="shared" si="50"/>
        <v>0</v>
      </c>
      <c r="BI104">
        <f t="shared" si="51"/>
        <v>0</v>
      </c>
      <c r="BJ104">
        <f t="shared" si="52"/>
        <v>0</v>
      </c>
      <c r="BK104">
        <f t="shared" si="56"/>
        <v>0</v>
      </c>
      <c r="BL104">
        <f t="shared" si="57"/>
        <v>0</v>
      </c>
      <c r="BM104">
        <f t="shared" si="53"/>
        <v>0</v>
      </c>
      <c r="BN104" t="str">
        <f t="shared" si="54"/>
        <v>Bust</v>
      </c>
      <c r="BO104">
        <f t="shared" si="55"/>
        <v>0</v>
      </c>
    </row>
    <row r="105" spans="1:67" x14ac:dyDescent="0.25">
      <c r="A105" t="s">
        <v>548</v>
      </c>
      <c r="B105" t="s">
        <v>212</v>
      </c>
      <c r="C105" t="str">
        <f>INDEX('Draft Master List'!E:F,MATCH(A105,'Draft Master List'!E:E,0),2)</f>
        <v>1802006</v>
      </c>
      <c r="D105">
        <f>INDEX('Draft Master List'!A:F,MATCH(A105,'Draft Master List'!E:E,0),1)</f>
        <v>2006</v>
      </c>
      <c r="E105" s="6">
        <f>SUMIFS('Rushing Data 2006-2015'!K:K,'Rushing Data 2006-2015'!D:D,'RB Stats'!C105,'Rushing Data 2006-2015'!A:A,'RB Stats'!D105)</f>
        <v>2</v>
      </c>
      <c r="F105" s="6">
        <f>SUMIFS('Rushing Data 2006-2015'!K:K,'Rushing Data 2006-2015'!D:D,'RB Stats'!C105,'Rushing Data 2006-2015'!A:A,'RB Stats'!D105+1)</f>
        <v>43</v>
      </c>
      <c r="G105" s="6">
        <f>SUMIFS('Rushing Data 2006-2015'!K:K,'Rushing Data 2006-2015'!D:D,'RB Stats'!C105,'Rushing Data 2006-2015'!A:A,'RB Stats'!D105+2)</f>
        <v>31</v>
      </c>
      <c r="H105" s="6">
        <f>SUMIFS('Rushing Data 2006-2015'!K:K,'Rushing Data 2006-2015'!D:D,'RB Stats'!C105,'Rushing Data 2006-2015'!A:A,'RB Stats'!D105+3)</f>
        <v>0</v>
      </c>
      <c r="I105" s="6">
        <f>SUMIFS('Rushing Data 2006-2015'!K:K,'Rushing Data 2006-2015'!D:D,'RB Stats'!C105,'Rushing Data 2006-2015'!A:A,'RB Stats'!D105+4)</f>
        <v>11</v>
      </c>
      <c r="J105" s="6">
        <f>SUMIFS('Rushing Data 2006-2015'!J:J,'Rushing Data 2006-2015'!D:D,'RB Stats'!C105,'Rushing Data 2006-2015'!A:A,'RB Stats'!D105)</f>
        <v>3</v>
      </c>
      <c r="K105" s="6">
        <f>SUMIFS('Rushing Data 2006-2015'!J:J,'Rushing Data 2006-2015'!D:D,'RB Stats'!C105,'Rushing Data 2006-2015'!A:A,'RB Stats'!D105+1)</f>
        <v>15</v>
      </c>
      <c r="L105" s="6">
        <f>SUMIFS('Rushing Data 2006-2015'!J:J,'Rushing Data 2006-2015'!D:D,'RB Stats'!C105,'Rushing Data 2006-2015'!A:A,'RB Stats'!D105+2)</f>
        <v>10</v>
      </c>
      <c r="M105" s="6">
        <f>SUMIFS('Rushing Data 2006-2015'!J:J,'Rushing Data 2006-2015'!D:D,'RB Stats'!C105,'Rushing Data 2006-2015'!A:A,'RB Stats'!D105+3)</f>
        <v>0</v>
      </c>
      <c r="N105" s="6">
        <f>SUMIFS('Rushing Data 2006-2015'!J:J,'Rushing Data 2006-2015'!D:D,'RB Stats'!C105,'Rushing Data 2006-2015'!A:A,'RB Stats'!D105+4)</f>
        <v>5</v>
      </c>
      <c r="O105" s="7">
        <f t="shared" si="30"/>
        <v>0.66666666666666663</v>
      </c>
      <c r="P105" s="7">
        <f t="shared" si="31"/>
        <v>2.8666666666666667</v>
      </c>
      <c r="Q105" s="7">
        <f t="shared" si="32"/>
        <v>3.1</v>
      </c>
      <c r="R105" s="7" t="str">
        <f t="shared" si="33"/>
        <v/>
      </c>
      <c r="S105" s="7">
        <f t="shared" si="34"/>
        <v>2.2000000000000002</v>
      </c>
      <c r="T105" s="6">
        <f>SUMIFS('Rushing Data 2006-2015'!L:L,'Rushing Data 2006-2015'!D:D,'RB Stats'!C105,'Rushing Data 2006-2015'!A:A,'RB Stats'!D105)</f>
        <v>0</v>
      </c>
      <c r="U105" s="6">
        <f>SUMIFS('Rushing Data 2006-2015'!L:L,'Rushing Data 2006-2015'!D:D,'RB Stats'!C105,'Rushing Data 2006-2015'!A:A,'RB Stats'!D105+1)</f>
        <v>0</v>
      </c>
      <c r="V105" s="6">
        <f>SUMIFS('Rushing Data 2006-2015'!L:L,'Rushing Data 2006-2015'!D:D,'RB Stats'!C105,'Rushing Data 2006-2015'!A:A,'RB Stats'!D105+2)</f>
        <v>0</v>
      </c>
      <c r="W105" s="6">
        <f>SUMIFS('Rushing Data 2006-2015'!L:L,'Rushing Data 2006-2015'!D:D,'RB Stats'!C105,'Rushing Data 2006-2015'!A:A,'RB Stats'!D105+3)</f>
        <v>0</v>
      </c>
      <c r="X105" s="6">
        <f>SUMIFS('Rushing Data 2006-2015'!L:L,'Rushing Data 2006-2015'!D:D,'RB Stats'!C105,'Rushing Data 2006-2015'!A:A,'RB Stats'!D105+4)</f>
        <v>0</v>
      </c>
      <c r="Y105" s="6">
        <f>SUMIFS('Rushing Data 2006-2015'!AB:AB,'Rushing Data 2006-2015'!D:D,'RB Stats'!C105,'Rushing Data 2006-2015'!A:A,'RB Stats'!D105)</f>
        <v>0</v>
      </c>
      <c r="Z105" s="6">
        <f>SUMIFS('Rushing Data 2006-2015'!AB:AB,'Rushing Data 2006-2015'!D:D,'RB Stats'!C105,'Rushing Data 2006-2015'!A:A,'RB Stats'!D105+1)</f>
        <v>0</v>
      </c>
      <c r="AA105" s="6">
        <f>SUMIFS('Rushing Data 2006-2015'!AB:AB,'Rushing Data 2006-2015'!D:D,'RB Stats'!C105,'Rushing Data 2006-2015'!A:A,'RB Stats'!D105+2)</f>
        <v>0</v>
      </c>
      <c r="AB105" s="6">
        <f>SUMIFS('Rushing Data 2006-2015'!AB:AB,'Rushing Data 2006-2015'!D:D,'RB Stats'!C105,'Rushing Data 2006-2015'!A:A,'RB Stats'!D105+3)</f>
        <v>0</v>
      </c>
      <c r="AC105" s="6">
        <f>SUMIFS('Rushing Data 2006-2015'!AB:AB,'Rushing Data 2006-2015'!D:D,'RB Stats'!C105,'Rushing Data 2006-2015'!A:A,'RB Stats'!D105+4)</f>
        <v>0</v>
      </c>
      <c r="AD105" s="6">
        <f>SUMIFS('Rushing Data 2006-2015'!R:R,'Rushing Data 2006-2015'!D:D,'RB Stats'!C105,'Rushing Data 2006-2015'!A:A,'RB Stats'!D105)</f>
        <v>6</v>
      </c>
      <c r="AE105" s="6">
        <f>SUMIFS('Rushing Data 2006-2015'!R:R,'Rushing Data 2006-2015'!D:D,'RB Stats'!C105,'Rushing Data 2006-2015'!A:A,'RB Stats'!D105+1)</f>
        <v>13</v>
      </c>
      <c r="AF105" s="6">
        <f>SUMIFS('Rushing Data 2006-2015'!R:R,'Rushing Data 2006-2015'!D:D,'RB Stats'!C105,'Rushing Data 2006-2015'!A:A,'RB Stats'!D105+2)</f>
        <v>10</v>
      </c>
      <c r="AG105" s="6">
        <f>SUMIFS('Rushing Data 2006-2015'!R:R,'Rushing Data 2006-2015'!D:D,'RB Stats'!C105,'Rushing Data 2006-2015'!A:A,'RB Stats'!D105+3)</f>
        <v>0</v>
      </c>
      <c r="AH105" s="6">
        <f>SUMIFS('Rushing Data 2006-2015'!R:R,'Rushing Data 2006-2015'!D:D,'RB Stats'!C105,'Rushing Data 2006-2015'!A:A,'RB Stats'!D105+4)</f>
        <v>4</v>
      </c>
      <c r="AI105" s="6">
        <f>SUMIFS('Rushing Data 2006-2015'!S:S,'Rushing Data 2006-2015'!D:D,'RB Stats'!C105,'Rushing Data 2006-2015'!A:A,'RB Stats'!D105)</f>
        <v>60</v>
      </c>
      <c r="AJ105" s="6">
        <f>SUMIFS('Rushing Data 2006-2015'!S:S,'Rushing Data 2006-2015'!D:D,'RB Stats'!C105,'Rushing Data 2006-2015'!A:A,'RB Stats'!D105+1)</f>
        <v>91</v>
      </c>
      <c r="AK105" s="6">
        <f>SUMIFS('Rushing Data 2006-2015'!S:S,'Rushing Data 2006-2015'!D:D,'RB Stats'!C105,'Rushing Data 2006-2015'!A:A,'RB Stats'!D105+2)</f>
        <v>78</v>
      </c>
      <c r="AL105" s="6">
        <f>SUMIFS('Rushing Data 2006-2015'!S:S,'Rushing Data 2006-2015'!D:D,'RB Stats'!C105,'Rushing Data 2006-2015'!A:A,'RB Stats'!D105+3)</f>
        <v>0</v>
      </c>
      <c r="AM105" s="6">
        <f>SUMIFS('Rushing Data 2006-2015'!S:S,'Rushing Data 2006-2015'!D:D,'RB Stats'!C105,'Rushing Data 2006-2015'!A:A,'RB Stats'!D105+4)</f>
        <v>15</v>
      </c>
      <c r="AN105" s="6">
        <f>SUMIFS('Rushing Data 2006-2015'!U:U,'Rushing Data 2006-2015'!D:D,'RB Stats'!C105,'Rushing Data 2006-2015'!A:A,'RB Stats'!D105)</f>
        <v>0</v>
      </c>
      <c r="AO105" s="6">
        <f>SUMIFS('Rushing Data 2006-2015'!U:U,'Rushing Data 2006-2015'!D:D,'RB Stats'!C105,'Rushing Data 2006-2015'!A:A,'RB Stats'!D105+1)</f>
        <v>2</v>
      </c>
      <c r="AP105" s="6">
        <f>SUMIFS('Rushing Data 2006-2015'!U:U,'Rushing Data 2006-2015'!D:D,'RB Stats'!C105,'Rushing Data 2006-2015'!A:A,'RB Stats'!D105+2)</f>
        <v>0</v>
      </c>
      <c r="AQ105" s="6">
        <f>SUMIFS('Rushing Data 2006-2015'!U:U,'Rushing Data 2006-2015'!D:D,'RB Stats'!C105,'Rushing Data 2006-2015'!A:A,'RB Stats'!#REF!)</f>
        <v>0</v>
      </c>
      <c r="AR105" s="6">
        <f>SUMIFS('Rushing Data 2006-2015'!U:U,'Rushing Data 2006-2015'!D:D,'RB Stats'!C105,'Rushing Data 2006-2015'!A:A,'RB Stats'!D105+4)</f>
        <v>0</v>
      </c>
      <c r="AS105" s="6">
        <f t="shared" si="35"/>
        <v>6.2</v>
      </c>
      <c r="AT105" s="6">
        <f t="shared" si="36"/>
        <v>25.4</v>
      </c>
      <c r="AU105" s="6">
        <f t="shared" si="37"/>
        <v>10.9</v>
      </c>
      <c r="AV105" s="6">
        <f t="shared" si="38"/>
        <v>0</v>
      </c>
      <c r="AW105" s="6">
        <f t="shared" si="39"/>
        <v>2.6</v>
      </c>
      <c r="AX105" s="6">
        <f t="shared" si="40"/>
        <v>45.1</v>
      </c>
      <c r="AY105" s="7">
        <f t="shared" si="41"/>
        <v>87</v>
      </c>
      <c r="AZ105" s="7">
        <f t="shared" si="42"/>
        <v>33</v>
      </c>
      <c r="BA105" s="7">
        <f t="shared" si="43"/>
        <v>2.6363636363636362</v>
      </c>
      <c r="BB105" s="7">
        <f t="shared" si="44"/>
        <v>0</v>
      </c>
      <c r="BC105" s="7">
        <f t="shared" si="45"/>
        <v>0</v>
      </c>
      <c r="BD105" s="7" t="str">
        <f t="shared" si="46"/>
        <v/>
      </c>
      <c r="BE105" s="7">
        <f t="shared" si="47"/>
        <v>33</v>
      </c>
      <c r="BF105" s="7">
        <f t="shared" si="48"/>
        <v>244</v>
      </c>
      <c r="BG105" s="7">
        <f t="shared" si="49"/>
        <v>2</v>
      </c>
      <c r="BH105">
        <f t="shared" si="50"/>
        <v>0</v>
      </c>
      <c r="BI105">
        <f t="shared" si="51"/>
        <v>0</v>
      </c>
      <c r="BJ105">
        <f t="shared" si="52"/>
        <v>0</v>
      </c>
      <c r="BK105">
        <f t="shared" si="56"/>
        <v>0</v>
      </c>
      <c r="BL105">
        <f t="shared" si="57"/>
        <v>0</v>
      </c>
      <c r="BM105">
        <f t="shared" si="53"/>
        <v>0</v>
      </c>
      <c r="BN105" t="str">
        <f t="shared" si="54"/>
        <v>Bust</v>
      </c>
      <c r="BO105">
        <f t="shared" si="55"/>
        <v>0</v>
      </c>
    </row>
    <row r="106" spans="1:67" x14ac:dyDescent="0.25">
      <c r="A106" t="s">
        <v>553</v>
      </c>
      <c r="B106" t="s">
        <v>76</v>
      </c>
      <c r="C106" t="str">
        <f>INDEX('Draft Master List'!E:F,MATCH(A106,'Draft Master List'!E:E,0),2)</f>
        <v>1952006</v>
      </c>
      <c r="D106">
        <f>INDEX('Draft Master List'!A:F,MATCH(A106,'Draft Master List'!E:E,0),1)</f>
        <v>2006</v>
      </c>
      <c r="E106" s="6">
        <f>SUMIFS('Rushing Data 2006-2015'!K:K,'Rushing Data 2006-2015'!D:D,'RB Stats'!C106,'Rushing Data 2006-2015'!A:A,'RB Stats'!D106)</f>
        <v>0</v>
      </c>
      <c r="F106" s="6">
        <f>SUMIFS('Rushing Data 2006-2015'!K:K,'Rushing Data 2006-2015'!D:D,'RB Stats'!C106,'Rushing Data 2006-2015'!A:A,'RB Stats'!D106+1)</f>
        <v>0</v>
      </c>
      <c r="G106" s="6">
        <f>SUMIFS('Rushing Data 2006-2015'!K:K,'Rushing Data 2006-2015'!D:D,'RB Stats'!C106,'Rushing Data 2006-2015'!A:A,'RB Stats'!D106+2)</f>
        <v>0</v>
      </c>
      <c r="H106" s="6">
        <f>SUMIFS('Rushing Data 2006-2015'!K:K,'Rushing Data 2006-2015'!D:D,'RB Stats'!C106,'Rushing Data 2006-2015'!A:A,'RB Stats'!D106+3)</f>
        <v>0</v>
      </c>
      <c r="I106" s="6">
        <f>SUMIFS('Rushing Data 2006-2015'!K:K,'Rushing Data 2006-2015'!D:D,'RB Stats'!C106,'Rushing Data 2006-2015'!A:A,'RB Stats'!D106+4)</f>
        <v>0</v>
      </c>
      <c r="J106" s="6">
        <f>SUMIFS('Rushing Data 2006-2015'!J:J,'Rushing Data 2006-2015'!D:D,'RB Stats'!C106,'Rushing Data 2006-2015'!A:A,'RB Stats'!D106)</f>
        <v>0</v>
      </c>
      <c r="K106" s="6">
        <f>SUMIFS('Rushing Data 2006-2015'!J:J,'Rushing Data 2006-2015'!D:D,'RB Stats'!C106,'Rushing Data 2006-2015'!A:A,'RB Stats'!D106+1)</f>
        <v>0</v>
      </c>
      <c r="L106" s="6">
        <f>SUMIFS('Rushing Data 2006-2015'!J:J,'Rushing Data 2006-2015'!D:D,'RB Stats'!C106,'Rushing Data 2006-2015'!A:A,'RB Stats'!D106+2)</f>
        <v>0</v>
      </c>
      <c r="M106" s="6">
        <f>SUMIFS('Rushing Data 2006-2015'!J:J,'Rushing Data 2006-2015'!D:D,'RB Stats'!C106,'Rushing Data 2006-2015'!A:A,'RB Stats'!D106+3)</f>
        <v>0</v>
      </c>
      <c r="N106" s="6">
        <f>SUMIFS('Rushing Data 2006-2015'!J:J,'Rushing Data 2006-2015'!D:D,'RB Stats'!C106,'Rushing Data 2006-2015'!A:A,'RB Stats'!D106+4)</f>
        <v>0</v>
      </c>
      <c r="O106" s="7" t="str">
        <f t="shared" si="30"/>
        <v/>
      </c>
      <c r="P106" s="7" t="str">
        <f t="shared" si="31"/>
        <v/>
      </c>
      <c r="Q106" s="7" t="str">
        <f t="shared" si="32"/>
        <v/>
      </c>
      <c r="R106" s="7" t="str">
        <f t="shared" si="33"/>
        <v/>
      </c>
      <c r="S106" s="7" t="str">
        <f t="shared" si="34"/>
        <v/>
      </c>
      <c r="T106" s="6">
        <f>SUMIFS('Rushing Data 2006-2015'!L:L,'Rushing Data 2006-2015'!D:D,'RB Stats'!C106,'Rushing Data 2006-2015'!A:A,'RB Stats'!D106)</f>
        <v>0</v>
      </c>
      <c r="U106" s="6">
        <f>SUMIFS('Rushing Data 2006-2015'!L:L,'Rushing Data 2006-2015'!D:D,'RB Stats'!C106,'Rushing Data 2006-2015'!A:A,'RB Stats'!D106+1)</f>
        <v>0</v>
      </c>
      <c r="V106" s="6">
        <f>SUMIFS('Rushing Data 2006-2015'!L:L,'Rushing Data 2006-2015'!D:D,'RB Stats'!C106,'Rushing Data 2006-2015'!A:A,'RB Stats'!D106+2)</f>
        <v>0</v>
      </c>
      <c r="W106" s="6">
        <f>SUMIFS('Rushing Data 2006-2015'!L:L,'Rushing Data 2006-2015'!D:D,'RB Stats'!C106,'Rushing Data 2006-2015'!A:A,'RB Stats'!D106+3)</f>
        <v>0</v>
      </c>
      <c r="X106" s="6">
        <f>SUMIFS('Rushing Data 2006-2015'!L:L,'Rushing Data 2006-2015'!D:D,'RB Stats'!C106,'Rushing Data 2006-2015'!A:A,'RB Stats'!D106+4)</f>
        <v>0</v>
      </c>
      <c r="Y106" s="6">
        <f>SUMIFS('Rushing Data 2006-2015'!AB:AB,'Rushing Data 2006-2015'!D:D,'RB Stats'!C106,'Rushing Data 2006-2015'!A:A,'RB Stats'!D106)</f>
        <v>0</v>
      </c>
      <c r="Z106" s="6">
        <f>SUMIFS('Rushing Data 2006-2015'!AB:AB,'Rushing Data 2006-2015'!D:D,'RB Stats'!C106,'Rushing Data 2006-2015'!A:A,'RB Stats'!D106+1)</f>
        <v>0</v>
      </c>
      <c r="AA106" s="6">
        <f>SUMIFS('Rushing Data 2006-2015'!AB:AB,'Rushing Data 2006-2015'!D:D,'RB Stats'!C106,'Rushing Data 2006-2015'!A:A,'RB Stats'!D106+2)</f>
        <v>0</v>
      </c>
      <c r="AB106" s="6">
        <f>SUMIFS('Rushing Data 2006-2015'!AB:AB,'Rushing Data 2006-2015'!D:D,'RB Stats'!C106,'Rushing Data 2006-2015'!A:A,'RB Stats'!D106+3)</f>
        <v>0</v>
      </c>
      <c r="AC106" s="6">
        <f>SUMIFS('Rushing Data 2006-2015'!AB:AB,'Rushing Data 2006-2015'!D:D,'RB Stats'!C106,'Rushing Data 2006-2015'!A:A,'RB Stats'!D106+4)</f>
        <v>0</v>
      </c>
      <c r="AD106" s="6">
        <f>SUMIFS('Rushing Data 2006-2015'!R:R,'Rushing Data 2006-2015'!D:D,'RB Stats'!C106,'Rushing Data 2006-2015'!A:A,'RB Stats'!D106)</f>
        <v>0</v>
      </c>
      <c r="AE106" s="6">
        <f>SUMIFS('Rushing Data 2006-2015'!R:R,'Rushing Data 2006-2015'!D:D,'RB Stats'!C106,'Rushing Data 2006-2015'!A:A,'RB Stats'!D106+1)</f>
        <v>0</v>
      </c>
      <c r="AF106" s="6">
        <f>SUMIFS('Rushing Data 2006-2015'!R:R,'Rushing Data 2006-2015'!D:D,'RB Stats'!C106,'Rushing Data 2006-2015'!A:A,'RB Stats'!D106+2)</f>
        <v>0</v>
      </c>
      <c r="AG106" s="6">
        <f>SUMIFS('Rushing Data 2006-2015'!R:R,'Rushing Data 2006-2015'!D:D,'RB Stats'!C106,'Rushing Data 2006-2015'!A:A,'RB Stats'!D106+3)</f>
        <v>0</v>
      </c>
      <c r="AH106" s="6">
        <f>SUMIFS('Rushing Data 2006-2015'!R:R,'Rushing Data 2006-2015'!D:D,'RB Stats'!C106,'Rushing Data 2006-2015'!A:A,'RB Stats'!D106+4)</f>
        <v>0</v>
      </c>
      <c r="AI106" s="6">
        <f>SUMIFS('Rushing Data 2006-2015'!S:S,'Rushing Data 2006-2015'!D:D,'RB Stats'!C106,'Rushing Data 2006-2015'!A:A,'RB Stats'!D106)</f>
        <v>0</v>
      </c>
      <c r="AJ106" s="6">
        <f>SUMIFS('Rushing Data 2006-2015'!S:S,'Rushing Data 2006-2015'!D:D,'RB Stats'!C106,'Rushing Data 2006-2015'!A:A,'RB Stats'!D106+1)</f>
        <v>0</v>
      </c>
      <c r="AK106" s="6">
        <f>SUMIFS('Rushing Data 2006-2015'!S:S,'Rushing Data 2006-2015'!D:D,'RB Stats'!C106,'Rushing Data 2006-2015'!A:A,'RB Stats'!D106+2)</f>
        <v>0</v>
      </c>
      <c r="AL106" s="6">
        <f>SUMIFS('Rushing Data 2006-2015'!S:S,'Rushing Data 2006-2015'!D:D,'RB Stats'!C106,'Rushing Data 2006-2015'!A:A,'RB Stats'!D106+3)</f>
        <v>0</v>
      </c>
      <c r="AM106" s="6">
        <f>SUMIFS('Rushing Data 2006-2015'!S:S,'Rushing Data 2006-2015'!D:D,'RB Stats'!C106,'Rushing Data 2006-2015'!A:A,'RB Stats'!D106+4)</f>
        <v>0</v>
      </c>
      <c r="AN106" s="6">
        <f>SUMIFS('Rushing Data 2006-2015'!U:U,'Rushing Data 2006-2015'!D:D,'RB Stats'!C106,'Rushing Data 2006-2015'!A:A,'RB Stats'!D106)</f>
        <v>0</v>
      </c>
      <c r="AO106" s="6">
        <f>SUMIFS('Rushing Data 2006-2015'!U:U,'Rushing Data 2006-2015'!D:D,'RB Stats'!C106,'Rushing Data 2006-2015'!A:A,'RB Stats'!D106+1)</f>
        <v>0</v>
      </c>
      <c r="AP106" s="6">
        <f>SUMIFS('Rushing Data 2006-2015'!U:U,'Rushing Data 2006-2015'!D:D,'RB Stats'!C106,'Rushing Data 2006-2015'!A:A,'RB Stats'!D106+2)</f>
        <v>0</v>
      </c>
      <c r="AQ106" s="6">
        <f>SUMIFS('Rushing Data 2006-2015'!U:U,'Rushing Data 2006-2015'!D:D,'RB Stats'!C106,'Rushing Data 2006-2015'!A:A,'RB Stats'!#REF!)</f>
        <v>0</v>
      </c>
      <c r="AR106" s="6">
        <f>SUMIFS('Rushing Data 2006-2015'!U:U,'Rushing Data 2006-2015'!D:D,'RB Stats'!C106,'Rushing Data 2006-2015'!A:A,'RB Stats'!D106+4)</f>
        <v>0</v>
      </c>
      <c r="AS106" s="6">
        <f t="shared" si="35"/>
        <v>0</v>
      </c>
      <c r="AT106" s="6">
        <f t="shared" si="36"/>
        <v>0</v>
      </c>
      <c r="AU106" s="6">
        <f t="shared" si="37"/>
        <v>0</v>
      </c>
      <c r="AV106" s="6">
        <f t="shared" si="38"/>
        <v>0</v>
      </c>
      <c r="AW106" s="6">
        <f t="shared" si="39"/>
        <v>0</v>
      </c>
      <c r="AX106" s="6">
        <f t="shared" si="40"/>
        <v>0</v>
      </c>
      <c r="AY106" s="7">
        <f t="shared" si="41"/>
        <v>0</v>
      </c>
      <c r="AZ106" s="7">
        <f t="shared" si="42"/>
        <v>0</v>
      </c>
      <c r="BA106" s="7" t="str">
        <f t="shared" si="43"/>
        <v/>
      </c>
      <c r="BB106" s="7">
        <f t="shared" si="44"/>
        <v>0</v>
      </c>
      <c r="BC106" s="7">
        <f t="shared" si="45"/>
        <v>0</v>
      </c>
      <c r="BD106" s="7" t="str">
        <f t="shared" si="46"/>
        <v/>
      </c>
      <c r="BE106" s="7">
        <f t="shared" si="47"/>
        <v>0</v>
      </c>
      <c r="BF106" s="7">
        <f t="shared" si="48"/>
        <v>0</v>
      </c>
      <c r="BG106" s="7">
        <f t="shared" si="49"/>
        <v>0</v>
      </c>
      <c r="BH106">
        <f t="shared" si="50"/>
        <v>0</v>
      </c>
      <c r="BI106">
        <f t="shared" si="51"/>
        <v>0</v>
      </c>
      <c r="BJ106">
        <f t="shared" si="52"/>
        <v>0</v>
      </c>
      <c r="BK106">
        <f t="shared" si="56"/>
        <v>0</v>
      </c>
      <c r="BL106">
        <f t="shared" si="57"/>
        <v>0</v>
      </c>
      <c r="BM106">
        <f t="shared" si="53"/>
        <v>0</v>
      </c>
      <c r="BN106" t="str">
        <f t="shared" si="54"/>
        <v>Bust</v>
      </c>
      <c r="BO106">
        <f t="shared" si="55"/>
        <v>0</v>
      </c>
    </row>
    <row r="107" spans="1:67" x14ac:dyDescent="0.25">
      <c r="A107" t="s">
        <v>556</v>
      </c>
      <c r="B107" t="s">
        <v>76</v>
      </c>
      <c r="C107" t="str">
        <f>INDEX('Draft Master List'!E:F,MATCH(A107,'Draft Master List'!E:E,0),2)</f>
        <v>2222006</v>
      </c>
      <c r="D107">
        <f>INDEX('Draft Master List'!A:F,MATCH(A107,'Draft Master List'!E:E,0),1)</f>
        <v>2006</v>
      </c>
      <c r="E107" s="6">
        <f>SUMIFS('Rushing Data 2006-2015'!K:K,'Rushing Data 2006-2015'!D:D,'RB Stats'!C107,'Rushing Data 2006-2015'!A:A,'RB Stats'!D107)</f>
        <v>0</v>
      </c>
      <c r="F107" s="6">
        <f>SUMIFS('Rushing Data 2006-2015'!K:K,'Rushing Data 2006-2015'!D:D,'RB Stats'!C107,'Rushing Data 2006-2015'!A:A,'RB Stats'!D107+1)</f>
        <v>0</v>
      </c>
      <c r="G107" s="6">
        <f>SUMIFS('Rushing Data 2006-2015'!K:K,'Rushing Data 2006-2015'!D:D,'RB Stats'!C107,'Rushing Data 2006-2015'!A:A,'RB Stats'!D107+2)</f>
        <v>0</v>
      </c>
      <c r="H107" s="6">
        <f>SUMIFS('Rushing Data 2006-2015'!K:K,'Rushing Data 2006-2015'!D:D,'RB Stats'!C107,'Rushing Data 2006-2015'!A:A,'RB Stats'!D107+3)</f>
        <v>0</v>
      </c>
      <c r="I107" s="6">
        <f>SUMIFS('Rushing Data 2006-2015'!K:K,'Rushing Data 2006-2015'!D:D,'RB Stats'!C107,'Rushing Data 2006-2015'!A:A,'RB Stats'!D107+4)</f>
        <v>0</v>
      </c>
      <c r="J107" s="6">
        <f>SUMIFS('Rushing Data 2006-2015'!J:J,'Rushing Data 2006-2015'!D:D,'RB Stats'!C107,'Rushing Data 2006-2015'!A:A,'RB Stats'!D107)</f>
        <v>0</v>
      </c>
      <c r="K107" s="6">
        <f>SUMIFS('Rushing Data 2006-2015'!J:J,'Rushing Data 2006-2015'!D:D,'RB Stats'!C107,'Rushing Data 2006-2015'!A:A,'RB Stats'!D107+1)</f>
        <v>0</v>
      </c>
      <c r="L107" s="6">
        <f>SUMIFS('Rushing Data 2006-2015'!J:J,'Rushing Data 2006-2015'!D:D,'RB Stats'!C107,'Rushing Data 2006-2015'!A:A,'RB Stats'!D107+2)</f>
        <v>0</v>
      </c>
      <c r="M107" s="6">
        <f>SUMIFS('Rushing Data 2006-2015'!J:J,'Rushing Data 2006-2015'!D:D,'RB Stats'!C107,'Rushing Data 2006-2015'!A:A,'RB Stats'!D107+3)</f>
        <v>0</v>
      </c>
      <c r="N107" s="6">
        <f>SUMIFS('Rushing Data 2006-2015'!J:J,'Rushing Data 2006-2015'!D:D,'RB Stats'!C107,'Rushing Data 2006-2015'!A:A,'RB Stats'!D107+4)</f>
        <v>0</v>
      </c>
      <c r="O107" s="7" t="str">
        <f t="shared" si="30"/>
        <v/>
      </c>
      <c r="P107" s="7" t="str">
        <f t="shared" si="31"/>
        <v/>
      </c>
      <c r="Q107" s="7" t="str">
        <f t="shared" si="32"/>
        <v/>
      </c>
      <c r="R107" s="7" t="str">
        <f t="shared" si="33"/>
        <v/>
      </c>
      <c r="S107" s="7" t="str">
        <f t="shared" si="34"/>
        <v/>
      </c>
      <c r="T107" s="6">
        <f>SUMIFS('Rushing Data 2006-2015'!L:L,'Rushing Data 2006-2015'!D:D,'RB Stats'!C107,'Rushing Data 2006-2015'!A:A,'RB Stats'!D107)</f>
        <v>0</v>
      </c>
      <c r="U107" s="6">
        <f>SUMIFS('Rushing Data 2006-2015'!L:L,'Rushing Data 2006-2015'!D:D,'RB Stats'!C107,'Rushing Data 2006-2015'!A:A,'RB Stats'!D107+1)</f>
        <v>0</v>
      </c>
      <c r="V107" s="6">
        <f>SUMIFS('Rushing Data 2006-2015'!L:L,'Rushing Data 2006-2015'!D:D,'RB Stats'!C107,'Rushing Data 2006-2015'!A:A,'RB Stats'!D107+2)</f>
        <v>0</v>
      </c>
      <c r="W107" s="6">
        <f>SUMIFS('Rushing Data 2006-2015'!L:L,'Rushing Data 2006-2015'!D:D,'RB Stats'!C107,'Rushing Data 2006-2015'!A:A,'RB Stats'!D107+3)</f>
        <v>0</v>
      </c>
      <c r="X107" s="6">
        <f>SUMIFS('Rushing Data 2006-2015'!L:L,'Rushing Data 2006-2015'!D:D,'RB Stats'!C107,'Rushing Data 2006-2015'!A:A,'RB Stats'!D107+4)</f>
        <v>0</v>
      </c>
      <c r="Y107" s="6">
        <f>SUMIFS('Rushing Data 2006-2015'!AB:AB,'Rushing Data 2006-2015'!D:D,'RB Stats'!C107,'Rushing Data 2006-2015'!A:A,'RB Stats'!D107)</f>
        <v>0</v>
      </c>
      <c r="Z107" s="6">
        <f>SUMIFS('Rushing Data 2006-2015'!AB:AB,'Rushing Data 2006-2015'!D:D,'RB Stats'!C107,'Rushing Data 2006-2015'!A:A,'RB Stats'!D107+1)</f>
        <v>0</v>
      </c>
      <c r="AA107" s="6">
        <f>SUMIFS('Rushing Data 2006-2015'!AB:AB,'Rushing Data 2006-2015'!D:D,'RB Stats'!C107,'Rushing Data 2006-2015'!A:A,'RB Stats'!D107+2)</f>
        <v>0</v>
      </c>
      <c r="AB107" s="6">
        <f>SUMIFS('Rushing Data 2006-2015'!AB:AB,'Rushing Data 2006-2015'!D:D,'RB Stats'!C107,'Rushing Data 2006-2015'!A:A,'RB Stats'!D107+3)</f>
        <v>0</v>
      </c>
      <c r="AC107" s="6">
        <f>SUMIFS('Rushing Data 2006-2015'!AB:AB,'Rushing Data 2006-2015'!D:D,'RB Stats'!C107,'Rushing Data 2006-2015'!A:A,'RB Stats'!D107+4)</f>
        <v>0</v>
      </c>
      <c r="AD107" s="6">
        <f>SUMIFS('Rushing Data 2006-2015'!R:R,'Rushing Data 2006-2015'!D:D,'RB Stats'!C107,'Rushing Data 2006-2015'!A:A,'RB Stats'!D107)</f>
        <v>0</v>
      </c>
      <c r="AE107" s="6">
        <f>SUMIFS('Rushing Data 2006-2015'!R:R,'Rushing Data 2006-2015'!D:D,'RB Stats'!C107,'Rushing Data 2006-2015'!A:A,'RB Stats'!D107+1)</f>
        <v>0</v>
      </c>
      <c r="AF107" s="6">
        <f>SUMIFS('Rushing Data 2006-2015'!R:R,'Rushing Data 2006-2015'!D:D,'RB Stats'!C107,'Rushing Data 2006-2015'!A:A,'RB Stats'!D107+2)</f>
        <v>0</v>
      </c>
      <c r="AG107" s="6">
        <f>SUMIFS('Rushing Data 2006-2015'!R:R,'Rushing Data 2006-2015'!D:D,'RB Stats'!C107,'Rushing Data 2006-2015'!A:A,'RB Stats'!D107+3)</f>
        <v>0</v>
      </c>
      <c r="AH107" s="6">
        <f>SUMIFS('Rushing Data 2006-2015'!R:R,'Rushing Data 2006-2015'!D:D,'RB Stats'!C107,'Rushing Data 2006-2015'!A:A,'RB Stats'!D107+4)</f>
        <v>0</v>
      </c>
      <c r="AI107" s="6">
        <f>SUMIFS('Rushing Data 2006-2015'!S:S,'Rushing Data 2006-2015'!D:D,'RB Stats'!C107,'Rushing Data 2006-2015'!A:A,'RB Stats'!D107)</f>
        <v>0</v>
      </c>
      <c r="AJ107" s="6">
        <f>SUMIFS('Rushing Data 2006-2015'!S:S,'Rushing Data 2006-2015'!D:D,'RB Stats'!C107,'Rushing Data 2006-2015'!A:A,'RB Stats'!D107+1)</f>
        <v>0</v>
      </c>
      <c r="AK107" s="6">
        <f>SUMIFS('Rushing Data 2006-2015'!S:S,'Rushing Data 2006-2015'!D:D,'RB Stats'!C107,'Rushing Data 2006-2015'!A:A,'RB Stats'!D107+2)</f>
        <v>0</v>
      </c>
      <c r="AL107" s="6">
        <f>SUMIFS('Rushing Data 2006-2015'!S:S,'Rushing Data 2006-2015'!D:D,'RB Stats'!C107,'Rushing Data 2006-2015'!A:A,'RB Stats'!D107+3)</f>
        <v>0</v>
      </c>
      <c r="AM107" s="6">
        <f>SUMIFS('Rushing Data 2006-2015'!S:S,'Rushing Data 2006-2015'!D:D,'RB Stats'!C107,'Rushing Data 2006-2015'!A:A,'RB Stats'!D107+4)</f>
        <v>0</v>
      </c>
      <c r="AN107" s="6">
        <f>SUMIFS('Rushing Data 2006-2015'!U:U,'Rushing Data 2006-2015'!D:D,'RB Stats'!C107,'Rushing Data 2006-2015'!A:A,'RB Stats'!D107)</f>
        <v>0</v>
      </c>
      <c r="AO107" s="6">
        <f>SUMIFS('Rushing Data 2006-2015'!U:U,'Rushing Data 2006-2015'!D:D,'RB Stats'!C107,'Rushing Data 2006-2015'!A:A,'RB Stats'!D107+1)</f>
        <v>0</v>
      </c>
      <c r="AP107" s="6">
        <f>SUMIFS('Rushing Data 2006-2015'!U:U,'Rushing Data 2006-2015'!D:D,'RB Stats'!C107,'Rushing Data 2006-2015'!A:A,'RB Stats'!D107+2)</f>
        <v>0</v>
      </c>
      <c r="AQ107" s="6">
        <f>SUMIFS('Rushing Data 2006-2015'!U:U,'Rushing Data 2006-2015'!D:D,'RB Stats'!C107,'Rushing Data 2006-2015'!A:A,'RB Stats'!#REF!)</f>
        <v>0</v>
      </c>
      <c r="AR107" s="6">
        <f>SUMIFS('Rushing Data 2006-2015'!U:U,'Rushing Data 2006-2015'!D:D,'RB Stats'!C107,'Rushing Data 2006-2015'!A:A,'RB Stats'!D107+4)</f>
        <v>0</v>
      </c>
      <c r="AS107" s="6">
        <f t="shared" si="35"/>
        <v>0</v>
      </c>
      <c r="AT107" s="6">
        <f t="shared" si="36"/>
        <v>0</v>
      </c>
      <c r="AU107" s="6">
        <f t="shared" si="37"/>
        <v>0</v>
      </c>
      <c r="AV107" s="6">
        <f t="shared" si="38"/>
        <v>0</v>
      </c>
      <c r="AW107" s="6">
        <f t="shared" si="39"/>
        <v>0</v>
      </c>
      <c r="AX107" s="6">
        <f t="shared" si="40"/>
        <v>0</v>
      </c>
      <c r="AY107" s="7">
        <f t="shared" si="41"/>
        <v>0</v>
      </c>
      <c r="AZ107" s="7">
        <f t="shared" si="42"/>
        <v>0</v>
      </c>
      <c r="BA107" s="7" t="str">
        <f t="shared" si="43"/>
        <v/>
      </c>
      <c r="BB107" s="7">
        <f t="shared" si="44"/>
        <v>0</v>
      </c>
      <c r="BC107" s="7">
        <f t="shared" si="45"/>
        <v>0</v>
      </c>
      <c r="BD107" s="7" t="str">
        <f t="shared" si="46"/>
        <v/>
      </c>
      <c r="BE107" s="7">
        <f t="shared" si="47"/>
        <v>0</v>
      </c>
      <c r="BF107" s="7">
        <f t="shared" si="48"/>
        <v>0</v>
      </c>
      <c r="BG107" s="7">
        <f t="shared" si="49"/>
        <v>0</v>
      </c>
      <c r="BH107">
        <f t="shared" si="50"/>
        <v>0</v>
      </c>
      <c r="BI107">
        <f t="shared" si="51"/>
        <v>0</v>
      </c>
      <c r="BJ107">
        <f t="shared" si="52"/>
        <v>0</v>
      </c>
      <c r="BK107">
        <f t="shared" si="56"/>
        <v>0</v>
      </c>
      <c r="BL107">
        <f t="shared" si="57"/>
        <v>0</v>
      </c>
      <c r="BM107">
        <f t="shared" si="53"/>
        <v>0</v>
      </c>
      <c r="BN107" t="str">
        <f t="shared" si="54"/>
        <v>Bust</v>
      </c>
      <c r="BO107">
        <f t="shared" si="55"/>
        <v>0</v>
      </c>
    </row>
    <row r="108" spans="1:67" x14ac:dyDescent="0.25">
      <c r="A108" t="s">
        <v>560</v>
      </c>
      <c r="B108" t="s">
        <v>76</v>
      </c>
      <c r="C108" t="str">
        <f>INDEX('Draft Master List'!E:F,MATCH(A108,'Draft Master List'!E:E,0),2)</f>
        <v>2402006</v>
      </c>
      <c r="D108">
        <f>INDEX('Draft Master List'!A:F,MATCH(A108,'Draft Master List'!E:E,0),1)</f>
        <v>2006</v>
      </c>
      <c r="E108" s="6">
        <f>SUMIFS('Rushing Data 2006-2015'!K:K,'Rushing Data 2006-2015'!D:D,'RB Stats'!C108,'Rushing Data 2006-2015'!A:A,'RB Stats'!D108)</f>
        <v>0</v>
      </c>
      <c r="F108" s="6">
        <f>SUMIFS('Rushing Data 2006-2015'!K:K,'Rushing Data 2006-2015'!D:D,'RB Stats'!C108,'Rushing Data 2006-2015'!A:A,'RB Stats'!D108+1)</f>
        <v>0</v>
      </c>
      <c r="G108" s="6">
        <f>SUMIFS('Rushing Data 2006-2015'!K:K,'Rushing Data 2006-2015'!D:D,'RB Stats'!C108,'Rushing Data 2006-2015'!A:A,'RB Stats'!D108+2)</f>
        <v>0</v>
      </c>
      <c r="H108" s="6">
        <f>SUMIFS('Rushing Data 2006-2015'!K:K,'Rushing Data 2006-2015'!D:D,'RB Stats'!C108,'Rushing Data 2006-2015'!A:A,'RB Stats'!D108+3)</f>
        <v>0</v>
      </c>
      <c r="I108" s="6">
        <f>SUMIFS('Rushing Data 2006-2015'!K:K,'Rushing Data 2006-2015'!D:D,'RB Stats'!C108,'Rushing Data 2006-2015'!A:A,'RB Stats'!D108+4)</f>
        <v>0</v>
      </c>
      <c r="J108" s="6">
        <f>SUMIFS('Rushing Data 2006-2015'!J:J,'Rushing Data 2006-2015'!D:D,'RB Stats'!C108,'Rushing Data 2006-2015'!A:A,'RB Stats'!D108)</f>
        <v>0</v>
      </c>
      <c r="K108" s="6">
        <f>SUMIFS('Rushing Data 2006-2015'!J:J,'Rushing Data 2006-2015'!D:D,'RB Stats'!C108,'Rushing Data 2006-2015'!A:A,'RB Stats'!D108+1)</f>
        <v>0</v>
      </c>
      <c r="L108" s="6">
        <f>SUMIFS('Rushing Data 2006-2015'!J:J,'Rushing Data 2006-2015'!D:D,'RB Stats'!C108,'Rushing Data 2006-2015'!A:A,'RB Stats'!D108+2)</f>
        <v>0</v>
      </c>
      <c r="M108" s="6">
        <f>SUMIFS('Rushing Data 2006-2015'!J:J,'Rushing Data 2006-2015'!D:D,'RB Stats'!C108,'Rushing Data 2006-2015'!A:A,'RB Stats'!D108+3)</f>
        <v>0</v>
      </c>
      <c r="N108" s="6">
        <f>SUMIFS('Rushing Data 2006-2015'!J:J,'Rushing Data 2006-2015'!D:D,'RB Stats'!C108,'Rushing Data 2006-2015'!A:A,'RB Stats'!D108+4)</f>
        <v>0</v>
      </c>
      <c r="O108" s="7" t="str">
        <f t="shared" si="30"/>
        <v/>
      </c>
      <c r="P108" s="7" t="str">
        <f t="shared" si="31"/>
        <v/>
      </c>
      <c r="Q108" s="7" t="str">
        <f t="shared" si="32"/>
        <v/>
      </c>
      <c r="R108" s="7" t="str">
        <f t="shared" si="33"/>
        <v/>
      </c>
      <c r="S108" s="7" t="str">
        <f t="shared" si="34"/>
        <v/>
      </c>
      <c r="T108" s="6">
        <f>SUMIFS('Rushing Data 2006-2015'!L:L,'Rushing Data 2006-2015'!D:D,'RB Stats'!C108,'Rushing Data 2006-2015'!A:A,'RB Stats'!D108)</f>
        <v>0</v>
      </c>
      <c r="U108" s="6">
        <f>SUMIFS('Rushing Data 2006-2015'!L:L,'Rushing Data 2006-2015'!D:D,'RB Stats'!C108,'Rushing Data 2006-2015'!A:A,'RB Stats'!D108+1)</f>
        <v>0</v>
      </c>
      <c r="V108" s="6">
        <f>SUMIFS('Rushing Data 2006-2015'!L:L,'Rushing Data 2006-2015'!D:D,'RB Stats'!C108,'Rushing Data 2006-2015'!A:A,'RB Stats'!D108+2)</f>
        <v>0</v>
      </c>
      <c r="W108" s="6">
        <f>SUMIFS('Rushing Data 2006-2015'!L:L,'Rushing Data 2006-2015'!D:D,'RB Stats'!C108,'Rushing Data 2006-2015'!A:A,'RB Stats'!D108+3)</f>
        <v>0</v>
      </c>
      <c r="X108" s="6">
        <f>SUMIFS('Rushing Data 2006-2015'!L:L,'Rushing Data 2006-2015'!D:D,'RB Stats'!C108,'Rushing Data 2006-2015'!A:A,'RB Stats'!D108+4)</f>
        <v>0</v>
      </c>
      <c r="Y108" s="6">
        <f>SUMIFS('Rushing Data 2006-2015'!AB:AB,'Rushing Data 2006-2015'!D:D,'RB Stats'!C108,'Rushing Data 2006-2015'!A:A,'RB Stats'!D108)</f>
        <v>0</v>
      </c>
      <c r="Z108" s="6">
        <f>SUMIFS('Rushing Data 2006-2015'!AB:AB,'Rushing Data 2006-2015'!D:D,'RB Stats'!C108,'Rushing Data 2006-2015'!A:A,'RB Stats'!D108+1)</f>
        <v>0</v>
      </c>
      <c r="AA108" s="6">
        <f>SUMIFS('Rushing Data 2006-2015'!AB:AB,'Rushing Data 2006-2015'!D:D,'RB Stats'!C108,'Rushing Data 2006-2015'!A:A,'RB Stats'!D108+2)</f>
        <v>0</v>
      </c>
      <c r="AB108" s="6">
        <f>SUMIFS('Rushing Data 2006-2015'!AB:AB,'Rushing Data 2006-2015'!D:D,'RB Stats'!C108,'Rushing Data 2006-2015'!A:A,'RB Stats'!D108+3)</f>
        <v>0</v>
      </c>
      <c r="AC108" s="6">
        <f>SUMIFS('Rushing Data 2006-2015'!AB:AB,'Rushing Data 2006-2015'!D:D,'RB Stats'!C108,'Rushing Data 2006-2015'!A:A,'RB Stats'!D108+4)</f>
        <v>0</v>
      </c>
      <c r="AD108" s="6">
        <f>SUMIFS('Rushing Data 2006-2015'!R:R,'Rushing Data 2006-2015'!D:D,'RB Stats'!C108,'Rushing Data 2006-2015'!A:A,'RB Stats'!D108)</f>
        <v>0</v>
      </c>
      <c r="AE108" s="6">
        <f>SUMIFS('Rushing Data 2006-2015'!R:R,'Rushing Data 2006-2015'!D:D,'RB Stats'!C108,'Rushing Data 2006-2015'!A:A,'RB Stats'!D108+1)</f>
        <v>0</v>
      </c>
      <c r="AF108" s="6">
        <f>SUMIFS('Rushing Data 2006-2015'!R:R,'Rushing Data 2006-2015'!D:D,'RB Stats'!C108,'Rushing Data 2006-2015'!A:A,'RB Stats'!D108+2)</f>
        <v>0</v>
      </c>
      <c r="AG108" s="6">
        <f>SUMIFS('Rushing Data 2006-2015'!R:R,'Rushing Data 2006-2015'!D:D,'RB Stats'!C108,'Rushing Data 2006-2015'!A:A,'RB Stats'!D108+3)</f>
        <v>0</v>
      </c>
      <c r="AH108" s="6">
        <f>SUMIFS('Rushing Data 2006-2015'!R:R,'Rushing Data 2006-2015'!D:D,'RB Stats'!C108,'Rushing Data 2006-2015'!A:A,'RB Stats'!D108+4)</f>
        <v>0</v>
      </c>
      <c r="AI108" s="6">
        <f>SUMIFS('Rushing Data 2006-2015'!S:S,'Rushing Data 2006-2015'!D:D,'RB Stats'!C108,'Rushing Data 2006-2015'!A:A,'RB Stats'!D108)</f>
        <v>0</v>
      </c>
      <c r="AJ108" s="6">
        <f>SUMIFS('Rushing Data 2006-2015'!S:S,'Rushing Data 2006-2015'!D:D,'RB Stats'!C108,'Rushing Data 2006-2015'!A:A,'RB Stats'!D108+1)</f>
        <v>0</v>
      </c>
      <c r="AK108" s="6">
        <f>SUMIFS('Rushing Data 2006-2015'!S:S,'Rushing Data 2006-2015'!D:D,'RB Stats'!C108,'Rushing Data 2006-2015'!A:A,'RB Stats'!D108+2)</f>
        <v>0</v>
      </c>
      <c r="AL108" s="6">
        <f>SUMIFS('Rushing Data 2006-2015'!S:S,'Rushing Data 2006-2015'!D:D,'RB Stats'!C108,'Rushing Data 2006-2015'!A:A,'RB Stats'!D108+3)</f>
        <v>0</v>
      </c>
      <c r="AM108" s="6">
        <f>SUMIFS('Rushing Data 2006-2015'!S:S,'Rushing Data 2006-2015'!D:D,'RB Stats'!C108,'Rushing Data 2006-2015'!A:A,'RB Stats'!D108+4)</f>
        <v>0</v>
      </c>
      <c r="AN108" s="6">
        <f>SUMIFS('Rushing Data 2006-2015'!U:U,'Rushing Data 2006-2015'!D:D,'RB Stats'!C108,'Rushing Data 2006-2015'!A:A,'RB Stats'!D108)</f>
        <v>0</v>
      </c>
      <c r="AO108" s="6">
        <f>SUMIFS('Rushing Data 2006-2015'!U:U,'Rushing Data 2006-2015'!D:D,'RB Stats'!C108,'Rushing Data 2006-2015'!A:A,'RB Stats'!D108+1)</f>
        <v>0</v>
      </c>
      <c r="AP108" s="6">
        <f>SUMIFS('Rushing Data 2006-2015'!U:U,'Rushing Data 2006-2015'!D:D,'RB Stats'!C108,'Rushing Data 2006-2015'!A:A,'RB Stats'!D108+2)</f>
        <v>0</v>
      </c>
      <c r="AQ108" s="6">
        <f>SUMIFS('Rushing Data 2006-2015'!U:U,'Rushing Data 2006-2015'!D:D,'RB Stats'!C108,'Rushing Data 2006-2015'!A:A,'RB Stats'!#REF!)</f>
        <v>0</v>
      </c>
      <c r="AR108" s="6">
        <f>SUMIFS('Rushing Data 2006-2015'!U:U,'Rushing Data 2006-2015'!D:D,'RB Stats'!C108,'Rushing Data 2006-2015'!A:A,'RB Stats'!D108+4)</f>
        <v>0</v>
      </c>
      <c r="AS108" s="6">
        <f t="shared" si="35"/>
        <v>0</v>
      </c>
      <c r="AT108" s="6">
        <f t="shared" si="36"/>
        <v>0</v>
      </c>
      <c r="AU108" s="6">
        <f t="shared" si="37"/>
        <v>0</v>
      </c>
      <c r="AV108" s="6">
        <f t="shared" si="38"/>
        <v>0</v>
      </c>
      <c r="AW108" s="6">
        <f t="shared" si="39"/>
        <v>0</v>
      </c>
      <c r="AX108" s="6">
        <f t="shared" si="40"/>
        <v>0</v>
      </c>
      <c r="AY108" s="7">
        <f t="shared" si="41"/>
        <v>0</v>
      </c>
      <c r="AZ108" s="7">
        <f t="shared" si="42"/>
        <v>0</v>
      </c>
      <c r="BA108" s="7" t="str">
        <f t="shared" si="43"/>
        <v/>
      </c>
      <c r="BB108" s="7">
        <f t="shared" si="44"/>
        <v>0</v>
      </c>
      <c r="BC108" s="7">
        <f t="shared" si="45"/>
        <v>0</v>
      </c>
      <c r="BD108" s="7" t="str">
        <f t="shared" si="46"/>
        <v/>
      </c>
      <c r="BE108" s="7">
        <f t="shared" si="47"/>
        <v>0</v>
      </c>
      <c r="BF108" s="7">
        <f t="shared" si="48"/>
        <v>0</v>
      </c>
      <c r="BG108" s="7">
        <f t="shared" si="49"/>
        <v>0</v>
      </c>
      <c r="BH108">
        <f t="shared" si="50"/>
        <v>0</v>
      </c>
      <c r="BI108">
        <f t="shared" si="51"/>
        <v>0</v>
      </c>
      <c r="BJ108">
        <f t="shared" si="52"/>
        <v>0</v>
      </c>
      <c r="BK108">
        <f t="shared" si="56"/>
        <v>0</v>
      </c>
      <c r="BL108">
        <f t="shared" si="57"/>
        <v>0</v>
      </c>
      <c r="BM108">
        <f t="shared" si="53"/>
        <v>0</v>
      </c>
      <c r="BN108" t="str">
        <f t="shared" si="54"/>
        <v>Bust</v>
      </c>
      <c r="BO108">
        <f t="shared" si="55"/>
        <v>0</v>
      </c>
    </row>
    <row r="109" spans="1:67" x14ac:dyDescent="0.25">
      <c r="A109" t="s">
        <v>561</v>
      </c>
      <c r="B109" t="s">
        <v>76</v>
      </c>
      <c r="C109" t="str">
        <f>INDEX('Draft Master List'!E:F,MATCH(A109,'Draft Master List'!E:E,0),2)</f>
        <v>2462006</v>
      </c>
      <c r="D109">
        <f>INDEX('Draft Master List'!A:F,MATCH(A109,'Draft Master List'!E:E,0),1)</f>
        <v>2006</v>
      </c>
      <c r="E109" s="6">
        <f>SUMIFS('Rushing Data 2006-2015'!K:K,'Rushing Data 2006-2015'!D:D,'RB Stats'!C109,'Rushing Data 2006-2015'!A:A,'RB Stats'!D109)</f>
        <v>0</v>
      </c>
      <c r="F109" s="6">
        <f>SUMIFS('Rushing Data 2006-2015'!K:K,'Rushing Data 2006-2015'!D:D,'RB Stats'!C109,'Rushing Data 2006-2015'!A:A,'RB Stats'!D109+1)</f>
        <v>0</v>
      </c>
      <c r="G109" s="6">
        <f>SUMIFS('Rushing Data 2006-2015'!K:K,'Rushing Data 2006-2015'!D:D,'RB Stats'!C109,'Rushing Data 2006-2015'!A:A,'RB Stats'!D109+2)</f>
        <v>61</v>
      </c>
      <c r="H109" s="6">
        <f>SUMIFS('Rushing Data 2006-2015'!K:K,'Rushing Data 2006-2015'!D:D,'RB Stats'!C109,'Rushing Data 2006-2015'!A:A,'RB Stats'!D109+3)</f>
        <v>201</v>
      </c>
      <c r="I109" s="6">
        <f>SUMIFS('Rushing Data 2006-2015'!K:K,'Rushing Data 2006-2015'!D:D,'RB Stats'!C109,'Rushing Data 2006-2015'!A:A,'RB Stats'!D109+4)</f>
        <v>18</v>
      </c>
      <c r="J109" s="6">
        <f>SUMIFS('Rushing Data 2006-2015'!J:J,'Rushing Data 2006-2015'!D:D,'RB Stats'!C109,'Rushing Data 2006-2015'!A:A,'RB Stats'!D109)</f>
        <v>0</v>
      </c>
      <c r="K109" s="6">
        <f>SUMIFS('Rushing Data 2006-2015'!J:J,'Rushing Data 2006-2015'!D:D,'RB Stats'!C109,'Rushing Data 2006-2015'!A:A,'RB Stats'!D109+1)</f>
        <v>0</v>
      </c>
      <c r="L109" s="6">
        <f>SUMIFS('Rushing Data 2006-2015'!J:J,'Rushing Data 2006-2015'!D:D,'RB Stats'!C109,'Rushing Data 2006-2015'!A:A,'RB Stats'!D109+2)</f>
        <v>9</v>
      </c>
      <c r="M109" s="6">
        <f>SUMIFS('Rushing Data 2006-2015'!J:J,'Rushing Data 2006-2015'!D:D,'RB Stats'!C109,'Rushing Data 2006-2015'!A:A,'RB Stats'!D109+3)</f>
        <v>62</v>
      </c>
      <c r="N109" s="6">
        <f>SUMIFS('Rushing Data 2006-2015'!J:J,'Rushing Data 2006-2015'!D:D,'RB Stats'!C109,'Rushing Data 2006-2015'!A:A,'RB Stats'!D109+4)</f>
        <v>9</v>
      </c>
      <c r="O109" s="7" t="str">
        <f t="shared" si="30"/>
        <v/>
      </c>
      <c r="P109" s="7" t="str">
        <f t="shared" si="31"/>
        <v/>
      </c>
      <c r="Q109" s="7">
        <f t="shared" si="32"/>
        <v>6.7777777777777777</v>
      </c>
      <c r="R109" s="7">
        <f t="shared" si="33"/>
        <v>3.2419354838709675</v>
      </c>
      <c r="S109" s="7">
        <f t="shared" si="34"/>
        <v>2</v>
      </c>
      <c r="T109" s="6">
        <f>SUMIFS('Rushing Data 2006-2015'!L:L,'Rushing Data 2006-2015'!D:D,'RB Stats'!C109,'Rushing Data 2006-2015'!A:A,'RB Stats'!D109)</f>
        <v>0</v>
      </c>
      <c r="U109" s="6">
        <f>SUMIFS('Rushing Data 2006-2015'!L:L,'Rushing Data 2006-2015'!D:D,'RB Stats'!C109,'Rushing Data 2006-2015'!A:A,'RB Stats'!D109+1)</f>
        <v>0</v>
      </c>
      <c r="V109" s="6">
        <f>SUMIFS('Rushing Data 2006-2015'!L:L,'Rushing Data 2006-2015'!D:D,'RB Stats'!C109,'Rushing Data 2006-2015'!A:A,'RB Stats'!D109+2)</f>
        <v>0</v>
      </c>
      <c r="W109" s="6">
        <f>SUMIFS('Rushing Data 2006-2015'!L:L,'Rushing Data 2006-2015'!D:D,'RB Stats'!C109,'Rushing Data 2006-2015'!A:A,'RB Stats'!D109+3)</f>
        <v>3</v>
      </c>
      <c r="X109" s="6">
        <f>SUMIFS('Rushing Data 2006-2015'!L:L,'Rushing Data 2006-2015'!D:D,'RB Stats'!C109,'Rushing Data 2006-2015'!A:A,'RB Stats'!D109+4)</f>
        <v>0</v>
      </c>
      <c r="Y109" s="6">
        <f>SUMIFS('Rushing Data 2006-2015'!AB:AB,'Rushing Data 2006-2015'!D:D,'RB Stats'!C109,'Rushing Data 2006-2015'!A:A,'RB Stats'!D109)</f>
        <v>0</v>
      </c>
      <c r="Z109" s="6">
        <f>SUMIFS('Rushing Data 2006-2015'!AB:AB,'Rushing Data 2006-2015'!D:D,'RB Stats'!C109,'Rushing Data 2006-2015'!A:A,'RB Stats'!D109+1)</f>
        <v>0</v>
      </c>
      <c r="AA109" s="6">
        <f>SUMIFS('Rushing Data 2006-2015'!AB:AB,'Rushing Data 2006-2015'!D:D,'RB Stats'!C109,'Rushing Data 2006-2015'!A:A,'RB Stats'!D109+2)</f>
        <v>0</v>
      </c>
      <c r="AB109" s="6">
        <f>SUMIFS('Rushing Data 2006-2015'!AB:AB,'Rushing Data 2006-2015'!D:D,'RB Stats'!C109,'Rushing Data 2006-2015'!A:A,'RB Stats'!D109+3)</f>
        <v>0</v>
      </c>
      <c r="AC109" s="6">
        <f>SUMIFS('Rushing Data 2006-2015'!AB:AB,'Rushing Data 2006-2015'!D:D,'RB Stats'!C109,'Rushing Data 2006-2015'!A:A,'RB Stats'!D109+4)</f>
        <v>0</v>
      </c>
      <c r="AD109" s="6">
        <f>SUMIFS('Rushing Data 2006-2015'!R:R,'Rushing Data 2006-2015'!D:D,'RB Stats'!C109,'Rushing Data 2006-2015'!A:A,'RB Stats'!D109)</f>
        <v>0</v>
      </c>
      <c r="AE109" s="6">
        <f>SUMIFS('Rushing Data 2006-2015'!R:R,'Rushing Data 2006-2015'!D:D,'RB Stats'!C109,'Rushing Data 2006-2015'!A:A,'RB Stats'!D109+1)</f>
        <v>0</v>
      </c>
      <c r="AF109" s="6">
        <f>SUMIFS('Rushing Data 2006-2015'!R:R,'Rushing Data 2006-2015'!D:D,'RB Stats'!C109,'Rushing Data 2006-2015'!A:A,'RB Stats'!D109+2)</f>
        <v>6</v>
      </c>
      <c r="AG109" s="6">
        <f>SUMIFS('Rushing Data 2006-2015'!R:R,'Rushing Data 2006-2015'!D:D,'RB Stats'!C109,'Rushing Data 2006-2015'!A:A,'RB Stats'!D109+3)</f>
        <v>9</v>
      </c>
      <c r="AH109" s="6">
        <f>SUMIFS('Rushing Data 2006-2015'!R:R,'Rushing Data 2006-2015'!D:D,'RB Stats'!C109,'Rushing Data 2006-2015'!A:A,'RB Stats'!D109+4)</f>
        <v>2</v>
      </c>
      <c r="AI109" s="6">
        <f>SUMIFS('Rushing Data 2006-2015'!S:S,'Rushing Data 2006-2015'!D:D,'RB Stats'!C109,'Rushing Data 2006-2015'!A:A,'RB Stats'!D109)</f>
        <v>0</v>
      </c>
      <c r="AJ109" s="6">
        <f>SUMIFS('Rushing Data 2006-2015'!S:S,'Rushing Data 2006-2015'!D:D,'RB Stats'!C109,'Rushing Data 2006-2015'!A:A,'RB Stats'!D109+1)</f>
        <v>0</v>
      </c>
      <c r="AK109" s="6">
        <f>SUMIFS('Rushing Data 2006-2015'!S:S,'Rushing Data 2006-2015'!D:D,'RB Stats'!C109,'Rushing Data 2006-2015'!A:A,'RB Stats'!D109+2)</f>
        <v>43</v>
      </c>
      <c r="AL109" s="6">
        <f>SUMIFS('Rushing Data 2006-2015'!S:S,'Rushing Data 2006-2015'!D:D,'RB Stats'!C109,'Rushing Data 2006-2015'!A:A,'RB Stats'!D109+3)</f>
        <v>99</v>
      </c>
      <c r="AM109" s="6">
        <f>SUMIFS('Rushing Data 2006-2015'!S:S,'Rushing Data 2006-2015'!D:D,'RB Stats'!C109,'Rushing Data 2006-2015'!A:A,'RB Stats'!D109+4)</f>
        <v>9</v>
      </c>
      <c r="AN109" s="6">
        <f>SUMIFS('Rushing Data 2006-2015'!U:U,'Rushing Data 2006-2015'!D:D,'RB Stats'!C109,'Rushing Data 2006-2015'!A:A,'RB Stats'!D109)</f>
        <v>0</v>
      </c>
      <c r="AO109" s="6">
        <f>SUMIFS('Rushing Data 2006-2015'!U:U,'Rushing Data 2006-2015'!D:D,'RB Stats'!C109,'Rushing Data 2006-2015'!A:A,'RB Stats'!D109+1)</f>
        <v>0</v>
      </c>
      <c r="AP109" s="6">
        <f>SUMIFS('Rushing Data 2006-2015'!U:U,'Rushing Data 2006-2015'!D:D,'RB Stats'!C109,'Rushing Data 2006-2015'!A:A,'RB Stats'!D109+2)</f>
        <v>0</v>
      </c>
      <c r="AQ109" s="6">
        <f>SUMIFS('Rushing Data 2006-2015'!U:U,'Rushing Data 2006-2015'!D:D,'RB Stats'!C109,'Rushing Data 2006-2015'!A:A,'RB Stats'!#REF!)</f>
        <v>0</v>
      </c>
      <c r="AR109" s="6">
        <f>SUMIFS('Rushing Data 2006-2015'!U:U,'Rushing Data 2006-2015'!D:D,'RB Stats'!C109,'Rushing Data 2006-2015'!A:A,'RB Stats'!D109+4)</f>
        <v>0</v>
      </c>
      <c r="AS109" s="6">
        <f t="shared" si="35"/>
        <v>0</v>
      </c>
      <c r="AT109" s="6">
        <f t="shared" si="36"/>
        <v>0</v>
      </c>
      <c r="AU109" s="6">
        <f t="shared" si="37"/>
        <v>10.399999999999999</v>
      </c>
      <c r="AV109" s="6">
        <f t="shared" si="38"/>
        <v>48</v>
      </c>
      <c r="AW109" s="6">
        <f t="shared" si="39"/>
        <v>2.7</v>
      </c>
      <c r="AX109" s="6">
        <f t="shared" si="40"/>
        <v>61.1</v>
      </c>
      <c r="AY109" s="7">
        <f t="shared" si="41"/>
        <v>280</v>
      </c>
      <c r="AZ109" s="7">
        <f t="shared" si="42"/>
        <v>80</v>
      </c>
      <c r="BA109" s="7">
        <f t="shared" si="43"/>
        <v>3.5</v>
      </c>
      <c r="BB109" s="7">
        <f t="shared" si="44"/>
        <v>3</v>
      </c>
      <c r="BC109" s="7">
        <f t="shared" si="45"/>
        <v>0</v>
      </c>
      <c r="BD109" s="7" t="str">
        <f t="shared" si="46"/>
        <v/>
      </c>
      <c r="BE109" s="7">
        <f t="shared" si="47"/>
        <v>17</v>
      </c>
      <c r="BF109" s="7">
        <f t="shared" si="48"/>
        <v>151</v>
      </c>
      <c r="BG109" s="7">
        <f t="shared" si="49"/>
        <v>0</v>
      </c>
      <c r="BH109">
        <f t="shared" si="50"/>
        <v>0</v>
      </c>
      <c r="BI109">
        <f t="shared" si="51"/>
        <v>0</v>
      </c>
      <c r="BJ109">
        <f t="shared" si="52"/>
        <v>0</v>
      </c>
      <c r="BK109">
        <f t="shared" si="56"/>
        <v>0</v>
      </c>
      <c r="BL109">
        <f t="shared" si="57"/>
        <v>0</v>
      </c>
      <c r="BM109">
        <f t="shared" si="53"/>
        <v>0</v>
      </c>
      <c r="BN109" t="str">
        <f t="shared" si="54"/>
        <v>Bust</v>
      </c>
      <c r="BO109">
        <f t="shared" si="55"/>
        <v>0</v>
      </c>
    </row>
    <row r="110" spans="1:67" x14ac:dyDescent="0.25">
      <c r="E110" s="7"/>
      <c r="F110" s="7"/>
      <c r="G110" s="7"/>
      <c r="H110" s="7"/>
      <c r="I110" s="7"/>
    </row>
    <row r="111" spans="1:67" x14ac:dyDescent="0.25">
      <c r="E111" s="7"/>
      <c r="F111" s="7"/>
      <c r="G111" s="7"/>
      <c r="H111" s="7"/>
      <c r="I111" s="7"/>
    </row>
    <row r="112" spans="1:67" x14ac:dyDescent="0.25">
      <c r="E112" s="7"/>
      <c r="F112" s="7"/>
      <c r="G112" s="7"/>
      <c r="H112" s="7"/>
      <c r="I112" s="7"/>
    </row>
    <row r="113" spans="5:9" x14ac:dyDescent="0.25">
      <c r="E113" s="7"/>
      <c r="F113" s="7"/>
      <c r="G113" s="7"/>
      <c r="H113" s="7"/>
      <c r="I113" s="7"/>
    </row>
    <row r="114" spans="5:9" x14ac:dyDescent="0.25">
      <c r="E114" s="7"/>
      <c r="F114" s="7"/>
      <c r="G114" s="7"/>
      <c r="H114" s="7"/>
      <c r="I114" s="7"/>
    </row>
    <row r="115" spans="5:9" x14ac:dyDescent="0.25">
      <c r="E115" s="7"/>
      <c r="F115" s="7"/>
      <c r="G115" s="7"/>
      <c r="H115" s="7"/>
      <c r="I115" s="7"/>
    </row>
    <row r="116" spans="5:9" x14ac:dyDescent="0.25">
      <c r="E116" s="7"/>
      <c r="F116" s="7"/>
      <c r="G116" s="7"/>
      <c r="H116" s="7"/>
      <c r="I116" s="7"/>
    </row>
    <row r="117" spans="5:9" x14ac:dyDescent="0.25">
      <c r="E117" s="7"/>
      <c r="F117" s="7"/>
      <c r="G117" s="7"/>
      <c r="H117" s="7"/>
      <c r="I117" s="7"/>
    </row>
    <row r="118" spans="5:9" x14ac:dyDescent="0.25">
      <c r="E118" s="7"/>
      <c r="F118" s="7"/>
      <c r="G118" s="7"/>
      <c r="H118" s="7"/>
      <c r="I118" s="7"/>
    </row>
    <row r="119" spans="5:9" x14ac:dyDescent="0.25">
      <c r="E119" s="7"/>
      <c r="F119" s="7"/>
      <c r="G119" s="7"/>
      <c r="H119" s="7"/>
      <c r="I119" s="7"/>
    </row>
    <row r="120" spans="5:9" x14ac:dyDescent="0.25">
      <c r="E120" s="7"/>
      <c r="F120" s="7"/>
      <c r="G120" s="7"/>
      <c r="H120" s="7"/>
      <c r="I120" s="7"/>
    </row>
    <row r="121" spans="5:9" x14ac:dyDescent="0.25">
      <c r="E121" s="7"/>
      <c r="F121" s="7"/>
      <c r="G121" s="7"/>
      <c r="H121" s="7"/>
      <c r="I121" s="7"/>
    </row>
    <row r="122" spans="5:9" x14ac:dyDescent="0.25">
      <c r="E122" s="7"/>
      <c r="F122" s="7"/>
      <c r="G122" s="7"/>
      <c r="H122" s="7"/>
      <c r="I122" s="7"/>
    </row>
    <row r="123" spans="5:9" x14ac:dyDescent="0.25">
      <c r="E123" s="7"/>
      <c r="F123" s="7"/>
      <c r="G123" s="7"/>
      <c r="H123" s="7"/>
      <c r="I123" s="7"/>
    </row>
    <row r="124" spans="5:9" x14ac:dyDescent="0.25">
      <c r="E124" s="7"/>
      <c r="F124" s="7"/>
      <c r="G124" s="7"/>
      <c r="H124" s="7"/>
      <c r="I124" s="7"/>
    </row>
    <row r="125" spans="5:9" x14ac:dyDescent="0.25">
      <c r="E125" s="7"/>
      <c r="F125" s="7"/>
      <c r="G125" s="7"/>
      <c r="H125" s="7"/>
      <c r="I125" s="7"/>
    </row>
    <row r="126" spans="5:9" x14ac:dyDescent="0.25">
      <c r="E126" s="7"/>
      <c r="F126" s="7"/>
      <c r="G126" s="7"/>
      <c r="H126" s="7"/>
      <c r="I126" s="7"/>
    </row>
    <row r="127" spans="5:9" x14ac:dyDescent="0.25">
      <c r="E127" s="7"/>
      <c r="F127" s="7"/>
      <c r="G127" s="7"/>
      <c r="H127" s="7"/>
      <c r="I127" s="7"/>
    </row>
    <row r="128" spans="5:9" x14ac:dyDescent="0.25">
      <c r="E128" s="7"/>
      <c r="F128" s="7"/>
      <c r="G128" s="7"/>
      <c r="H128" s="7"/>
      <c r="I128" s="7"/>
    </row>
    <row r="129" spans="5:9" x14ac:dyDescent="0.25">
      <c r="E129" s="7"/>
      <c r="F129" s="7"/>
      <c r="G129" s="7"/>
      <c r="H129" s="7"/>
      <c r="I129" s="7"/>
    </row>
    <row r="130" spans="5:9" x14ac:dyDescent="0.25">
      <c r="E130" s="7"/>
      <c r="F130" s="7"/>
      <c r="G130" s="7"/>
      <c r="H130" s="7"/>
      <c r="I130" s="7"/>
    </row>
    <row r="131" spans="5:9" x14ac:dyDescent="0.25">
      <c r="E131" s="7"/>
      <c r="F131" s="7"/>
      <c r="G131" s="7"/>
      <c r="H131" s="7"/>
      <c r="I131" s="7"/>
    </row>
    <row r="132" spans="5:9" x14ac:dyDescent="0.25">
      <c r="E132" s="7"/>
      <c r="F132" s="7"/>
      <c r="G132" s="7"/>
      <c r="H132" s="7"/>
      <c r="I132" s="7"/>
    </row>
    <row r="133" spans="5:9" x14ac:dyDescent="0.25">
      <c r="E133" s="7"/>
      <c r="F133" s="7"/>
      <c r="G133" s="7"/>
      <c r="H133" s="7"/>
      <c r="I133" s="7"/>
    </row>
    <row r="134" spans="5:9" x14ac:dyDescent="0.25">
      <c r="E134" s="7"/>
      <c r="F134" s="7"/>
      <c r="G134" s="7"/>
      <c r="H134" s="7"/>
      <c r="I134" s="7"/>
    </row>
    <row r="135" spans="5:9" x14ac:dyDescent="0.25">
      <c r="E135" s="7"/>
      <c r="F135" s="7"/>
      <c r="G135" s="7"/>
      <c r="H135" s="7"/>
      <c r="I135" s="7"/>
    </row>
    <row r="136" spans="5:9" x14ac:dyDescent="0.25">
      <c r="E136" s="7"/>
      <c r="F136" s="7"/>
      <c r="G136" s="7"/>
      <c r="H136" s="7"/>
      <c r="I136" s="7"/>
    </row>
    <row r="137" spans="5:9" x14ac:dyDescent="0.25">
      <c r="E137" s="7"/>
      <c r="F137" s="7"/>
      <c r="G137" s="7"/>
      <c r="H137" s="7"/>
      <c r="I137" s="7"/>
    </row>
    <row r="138" spans="5:9" x14ac:dyDescent="0.25">
      <c r="E138" s="7"/>
      <c r="F138" s="7"/>
      <c r="G138" s="7"/>
      <c r="H138" s="7"/>
      <c r="I138" s="7"/>
    </row>
    <row r="139" spans="5:9" x14ac:dyDescent="0.25">
      <c r="E139" s="7"/>
      <c r="F139" s="7"/>
      <c r="G139" s="7"/>
      <c r="H139" s="7"/>
      <c r="I139" s="7"/>
    </row>
    <row r="140" spans="5:9" x14ac:dyDescent="0.25">
      <c r="E140" s="7"/>
      <c r="F140" s="7"/>
      <c r="G140" s="7"/>
      <c r="H140" s="7"/>
      <c r="I140" s="7"/>
    </row>
    <row r="141" spans="5:9" x14ac:dyDescent="0.25">
      <c r="E141" s="7"/>
      <c r="F141" s="7"/>
      <c r="G141" s="7"/>
      <c r="H141" s="7"/>
      <c r="I141" s="7"/>
    </row>
    <row r="142" spans="5:9" x14ac:dyDescent="0.25">
      <c r="E142" s="7"/>
      <c r="F142" s="7"/>
      <c r="G142" s="7"/>
      <c r="H142" s="7"/>
      <c r="I142" s="7"/>
    </row>
    <row r="143" spans="5:9" x14ac:dyDescent="0.25">
      <c r="E143" s="7"/>
      <c r="F143" s="7"/>
      <c r="G143" s="7"/>
      <c r="H143" s="7"/>
      <c r="I143" s="7"/>
    </row>
    <row r="144" spans="5:9" x14ac:dyDescent="0.25">
      <c r="E144" s="7"/>
      <c r="F144" s="7"/>
      <c r="G144" s="7"/>
      <c r="H144" s="7"/>
      <c r="I144" s="7"/>
    </row>
    <row r="145" spans="5:9" x14ac:dyDescent="0.25">
      <c r="E145" s="7"/>
      <c r="F145" s="7"/>
      <c r="G145" s="7"/>
      <c r="H145" s="7"/>
      <c r="I145" s="7"/>
    </row>
    <row r="146" spans="5:9" x14ac:dyDescent="0.25">
      <c r="E146" s="7"/>
      <c r="F146" s="7"/>
      <c r="G146" s="7"/>
      <c r="H146" s="7"/>
      <c r="I146" s="7"/>
    </row>
    <row r="147" spans="5:9" x14ac:dyDescent="0.25">
      <c r="E147" s="7"/>
      <c r="F147" s="7"/>
      <c r="G147" s="7"/>
      <c r="H147" s="7"/>
      <c r="I147" s="7"/>
    </row>
    <row r="148" spans="5:9" x14ac:dyDescent="0.25">
      <c r="E148" s="7"/>
      <c r="F148" s="7"/>
      <c r="G148" s="7"/>
      <c r="H148" s="7"/>
      <c r="I148" s="7"/>
    </row>
  </sheetData>
  <conditionalFormatting sqref="AS2:AW109">
    <cfRule type="cellIs" dxfId="3" priority="1" operator="greaterThan">
      <formula>185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451"/>
  <sheetViews>
    <sheetView workbookViewId="0">
      <selection activeCell="AG1" sqref="AG1"/>
    </sheetView>
  </sheetViews>
  <sheetFormatPr defaultRowHeight="15" x14ac:dyDescent="0.25"/>
  <cols>
    <col min="3" max="3" width="22.7109375" bestFit="1" customWidth="1"/>
    <col min="4" max="4" width="22.7109375" customWidth="1"/>
  </cols>
  <sheetData>
    <row r="1" spans="1:19" x14ac:dyDescent="0.25">
      <c r="A1" t="s">
        <v>850</v>
      </c>
      <c r="B1" t="s">
        <v>35</v>
      </c>
      <c r="C1" t="s">
        <v>1123</v>
      </c>
      <c r="D1" t="s">
        <v>862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956</v>
      </c>
      <c r="K1" t="s">
        <v>85</v>
      </c>
      <c r="L1" t="s">
        <v>959</v>
      </c>
      <c r="M1" t="s">
        <v>45</v>
      </c>
      <c r="N1" t="s">
        <v>957</v>
      </c>
      <c r="O1" t="s">
        <v>46</v>
      </c>
      <c r="P1" t="s">
        <v>50</v>
      </c>
      <c r="Q1" t="s">
        <v>958</v>
      </c>
      <c r="R1" t="s">
        <v>54</v>
      </c>
      <c r="S1" t="s">
        <v>1776</v>
      </c>
    </row>
    <row r="2" spans="1:19" x14ac:dyDescent="0.25">
      <c r="A2">
        <v>2015</v>
      </c>
      <c r="B2">
        <v>1</v>
      </c>
      <c r="C2" t="s">
        <v>304</v>
      </c>
      <c r="D2" t="str">
        <f>IFERROR(INDEX('Draft Master List'!E:F,MATCH(C2,'Draft Master List'!E:E,0),2),"N/A")</f>
        <v>1952010</v>
      </c>
      <c r="E2" t="s">
        <v>24</v>
      </c>
      <c r="F2">
        <v>27</v>
      </c>
      <c r="G2" t="s">
        <v>74</v>
      </c>
      <c r="H2">
        <v>16</v>
      </c>
      <c r="I2">
        <v>16</v>
      </c>
      <c r="J2">
        <v>193</v>
      </c>
      <c r="K2">
        <v>136</v>
      </c>
      <c r="L2" s="2">
        <v>0.70499999999999996</v>
      </c>
      <c r="M2">
        <v>1834</v>
      </c>
      <c r="N2">
        <v>13.5</v>
      </c>
      <c r="O2">
        <v>10</v>
      </c>
      <c r="P2">
        <v>59</v>
      </c>
      <c r="Q2">
        <v>8.5</v>
      </c>
      <c r="R2">
        <v>114.6</v>
      </c>
      <c r="S2">
        <v>3</v>
      </c>
    </row>
    <row r="3" spans="1:19" x14ac:dyDescent="0.25">
      <c r="A3">
        <v>2015</v>
      </c>
      <c r="B3">
        <v>2</v>
      </c>
      <c r="C3" t="s">
        <v>881</v>
      </c>
      <c r="D3" t="str">
        <f>IFERROR(INDEX('Draft Master List'!E:F,MATCH(C3,'Draft Master List'!E:E,0),2),"N/A")</f>
        <v>N/A</v>
      </c>
      <c r="E3" t="s">
        <v>21</v>
      </c>
      <c r="F3">
        <v>26</v>
      </c>
      <c r="G3" t="s">
        <v>74</v>
      </c>
      <c r="H3">
        <v>16</v>
      </c>
      <c r="I3">
        <v>16</v>
      </c>
      <c r="J3">
        <v>203</v>
      </c>
      <c r="K3">
        <v>136</v>
      </c>
      <c r="L3" s="2">
        <v>0.67</v>
      </c>
      <c r="M3">
        <v>1871</v>
      </c>
      <c r="N3">
        <v>13.8</v>
      </c>
      <c r="O3">
        <v>8</v>
      </c>
      <c r="P3">
        <v>70</v>
      </c>
      <c r="Q3">
        <v>8.5</v>
      </c>
      <c r="R3">
        <v>116.9</v>
      </c>
      <c r="S3">
        <v>3</v>
      </c>
    </row>
    <row r="4" spans="1:19" x14ac:dyDescent="0.25">
      <c r="A4">
        <v>2015</v>
      </c>
      <c r="B4">
        <v>3</v>
      </c>
      <c r="C4" t="s">
        <v>1777</v>
      </c>
      <c r="D4" t="str">
        <f>IFERROR(INDEX('Draft Master List'!E:F,MATCH(C4,'Draft Master List'!E:E,0),2),"N/A")</f>
        <v>N/A</v>
      </c>
      <c r="E4" t="s">
        <v>23</v>
      </c>
      <c r="F4">
        <v>23</v>
      </c>
      <c r="G4" t="s">
        <v>74</v>
      </c>
      <c r="H4">
        <v>16</v>
      </c>
      <c r="I4">
        <v>16</v>
      </c>
      <c r="J4">
        <v>192</v>
      </c>
      <c r="K4">
        <v>111</v>
      </c>
      <c r="L4" s="2">
        <v>0.57799999999999996</v>
      </c>
      <c r="M4">
        <v>1521</v>
      </c>
      <c r="N4">
        <v>13.7</v>
      </c>
      <c r="O4">
        <v>11</v>
      </c>
      <c r="P4">
        <v>61</v>
      </c>
      <c r="Q4">
        <v>6.9</v>
      </c>
      <c r="R4">
        <v>95.1</v>
      </c>
      <c r="S4">
        <v>1</v>
      </c>
    </row>
    <row r="5" spans="1:19" x14ac:dyDescent="0.25">
      <c r="A5">
        <v>2015</v>
      </c>
      <c r="B5">
        <v>4</v>
      </c>
      <c r="C5" t="s">
        <v>844</v>
      </c>
      <c r="D5" t="str">
        <f>IFERROR(INDEX('Draft Master List'!E:F,MATCH(C5,'Draft Master List'!E:E,0),2),"N/A")</f>
        <v>N/A</v>
      </c>
      <c r="E5" t="s">
        <v>33</v>
      </c>
      <c r="F5">
        <v>23</v>
      </c>
      <c r="G5" t="s">
        <v>74</v>
      </c>
      <c r="H5">
        <v>16</v>
      </c>
      <c r="I5">
        <v>14</v>
      </c>
      <c r="J5">
        <v>166</v>
      </c>
      <c r="K5">
        <v>110</v>
      </c>
      <c r="L5" s="2">
        <v>0.66300000000000003</v>
      </c>
      <c r="M5">
        <v>1157</v>
      </c>
      <c r="N5">
        <v>10.5</v>
      </c>
      <c r="O5">
        <v>4</v>
      </c>
      <c r="P5">
        <v>50</v>
      </c>
      <c r="Q5">
        <v>6.9</v>
      </c>
      <c r="R5">
        <v>72.3</v>
      </c>
      <c r="S5">
        <v>1</v>
      </c>
    </row>
    <row r="6" spans="1:19" x14ac:dyDescent="0.25">
      <c r="A6">
        <v>2015</v>
      </c>
      <c r="B6">
        <v>5</v>
      </c>
      <c r="C6" t="s">
        <v>578</v>
      </c>
      <c r="D6" t="str">
        <f>IFERROR(INDEX('Draft Master List'!E:F,MATCH(C6,'Draft Master List'!E:E,0),2),"N/A")</f>
        <v>N/A</v>
      </c>
      <c r="E6" t="s">
        <v>10</v>
      </c>
      <c r="F6">
        <v>32</v>
      </c>
      <c r="G6" t="s">
        <v>74</v>
      </c>
      <c r="H6">
        <v>16</v>
      </c>
      <c r="I6">
        <v>16</v>
      </c>
      <c r="J6">
        <v>145</v>
      </c>
      <c r="K6">
        <v>109</v>
      </c>
      <c r="L6" s="2">
        <v>0.752</v>
      </c>
      <c r="M6">
        <v>1215</v>
      </c>
      <c r="N6">
        <v>11.1</v>
      </c>
      <c r="O6">
        <v>9</v>
      </c>
      <c r="P6">
        <v>44</v>
      </c>
      <c r="Q6">
        <v>6.8</v>
      </c>
      <c r="R6">
        <v>75.900000000000006</v>
      </c>
      <c r="S6">
        <v>2</v>
      </c>
    </row>
    <row r="7" spans="1:19" x14ac:dyDescent="0.25">
      <c r="A7">
        <v>2015</v>
      </c>
      <c r="B7">
        <v>6</v>
      </c>
      <c r="C7" t="s">
        <v>121</v>
      </c>
      <c r="D7" t="str">
        <f>IFERROR(INDEX('Draft Master List'!E:F,MATCH(C7,'Draft Master List'!E:E,0),2),"N/A")</f>
        <v>1192006</v>
      </c>
      <c r="E7" t="s">
        <v>32</v>
      </c>
      <c r="F7">
        <v>31</v>
      </c>
      <c r="G7" t="s">
        <v>74</v>
      </c>
      <c r="H7">
        <v>16</v>
      </c>
      <c r="I7">
        <v>16</v>
      </c>
      <c r="J7">
        <v>173</v>
      </c>
      <c r="K7">
        <v>109</v>
      </c>
      <c r="L7" s="2">
        <v>0.63</v>
      </c>
      <c r="M7">
        <v>1502</v>
      </c>
      <c r="N7">
        <v>13.8</v>
      </c>
      <c r="O7">
        <v>14</v>
      </c>
      <c r="P7">
        <v>69</v>
      </c>
      <c r="Q7">
        <v>6.8</v>
      </c>
      <c r="R7">
        <v>93.9</v>
      </c>
      <c r="S7">
        <v>3</v>
      </c>
    </row>
    <row r="8" spans="1:19" x14ac:dyDescent="0.25">
      <c r="A8">
        <v>2015</v>
      </c>
      <c r="B8">
        <v>7</v>
      </c>
      <c r="C8" t="s">
        <v>265</v>
      </c>
      <c r="D8" t="str">
        <f>IFERROR(INDEX('Draft Master List'!E:F,MATCH(C8,'Draft Master List'!E:E,0),2),"N/A")</f>
        <v>222010</v>
      </c>
      <c r="E8" t="s">
        <v>26</v>
      </c>
      <c r="F8">
        <v>28</v>
      </c>
      <c r="G8" t="s">
        <v>74</v>
      </c>
      <c r="H8">
        <v>16</v>
      </c>
      <c r="I8">
        <v>16</v>
      </c>
      <c r="J8">
        <v>177</v>
      </c>
      <c r="K8">
        <v>105</v>
      </c>
      <c r="L8" s="2">
        <v>0.59299999999999997</v>
      </c>
      <c r="M8">
        <v>1304</v>
      </c>
      <c r="N8">
        <v>12.4</v>
      </c>
      <c r="O8">
        <v>6</v>
      </c>
      <c r="P8">
        <v>72</v>
      </c>
      <c r="Q8">
        <v>6.6</v>
      </c>
      <c r="R8">
        <v>81.5</v>
      </c>
      <c r="S8">
        <v>2</v>
      </c>
    </row>
    <row r="9" spans="1:19" x14ac:dyDescent="0.25">
      <c r="A9">
        <v>2015</v>
      </c>
      <c r="B9">
        <v>8</v>
      </c>
      <c r="C9" t="s">
        <v>841</v>
      </c>
      <c r="D9" t="str">
        <f>IFERROR(INDEX('Draft Master List'!E:F,MATCH(C9,'Draft Master List'!E:E,0),2),"N/A")</f>
        <v>N/A</v>
      </c>
      <c r="E9" t="s">
        <v>9</v>
      </c>
      <c r="F9">
        <v>23</v>
      </c>
      <c r="G9" t="s">
        <v>74</v>
      </c>
      <c r="H9">
        <v>15</v>
      </c>
      <c r="I9">
        <v>15</v>
      </c>
      <c r="J9">
        <v>158</v>
      </c>
      <c r="K9">
        <v>96</v>
      </c>
      <c r="L9" s="2">
        <v>0.60799999999999998</v>
      </c>
      <c r="M9">
        <v>1450</v>
      </c>
      <c r="N9">
        <v>15.1</v>
      </c>
      <c r="O9">
        <v>13</v>
      </c>
      <c r="P9">
        <v>87</v>
      </c>
      <c r="Q9">
        <v>6.4</v>
      </c>
      <c r="R9">
        <v>96.7</v>
      </c>
      <c r="S9">
        <v>2</v>
      </c>
    </row>
    <row r="10" spans="1:19" x14ac:dyDescent="0.25">
      <c r="A10">
        <v>2015</v>
      </c>
      <c r="B10">
        <v>9</v>
      </c>
      <c r="C10" t="s">
        <v>546</v>
      </c>
      <c r="D10" t="str">
        <f>IFERROR(INDEX('Draft Master List'!E:F,MATCH(C10,'Draft Master List'!E:E,0),2),"N/A")</f>
        <v>1752006</v>
      </c>
      <c r="E10" t="s">
        <v>28</v>
      </c>
      <c r="F10">
        <v>31</v>
      </c>
      <c r="G10" t="s">
        <v>108</v>
      </c>
      <c r="H10">
        <v>15</v>
      </c>
      <c r="I10">
        <v>10</v>
      </c>
      <c r="J10">
        <v>133</v>
      </c>
      <c r="K10">
        <v>94</v>
      </c>
      <c r="L10" s="2">
        <v>0.70699999999999996</v>
      </c>
      <c r="M10">
        <v>1088</v>
      </c>
      <c r="N10">
        <v>11.6</v>
      </c>
      <c r="O10">
        <v>6</v>
      </c>
      <c r="P10">
        <v>61</v>
      </c>
      <c r="Q10">
        <v>6.3</v>
      </c>
      <c r="R10">
        <v>72.5</v>
      </c>
      <c r="S10">
        <v>0</v>
      </c>
    </row>
    <row r="11" spans="1:19" x14ac:dyDescent="0.25">
      <c r="A11">
        <v>2015</v>
      </c>
      <c r="B11">
        <v>10</v>
      </c>
      <c r="C11" t="s">
        <v>101</v>
      </c>
      <c r="D11" t="str">
        <f>IFERROR(INDEX('Draft Master List'!E:F,MATCH(C11,'Draft Master List'!E:E,0),2),"N/A")</f>
        <v>602010</v>
      </c>
      <c r="E11" t="s">
        <v>12</v>
      </c>
      <c r="F11">
        <v>27</v>
      </c>
      <c r="G11" t="s">
        <v>74</v>
      </c>
      <c r="H11">
        <v>16</v>
      </c>
      <c r="I11">
        <v>16</v>
      </c>
      <c r="J11">
        <v>128</v>
      </c>
      <c r="K11">
        <v>90</v>
      </c>
      <c r="L11" s="2">
        <v>0.70299999999999996</v>
      </c>
      <c r="M11">
        <v>813</v>
      </c>
      <c r="N11">
        <v>9</v>
      </c>
      <c r="O11">
        <v>6</v>
      </c>
      <c r="P11">
        <v>43</v>
      </c>
      <c r="Q11">
        <v>5.6</v>
      </c>
      <c r="R11">
        <v>50.8</v>
      </c>
      <c r="S11">
        <v>1</v>
      </c>
    </row>
    <row r="12" spans="1:19" x14ac:dyDescent="0.25">
      <c r="A12">
        <v>2015</v>
      </c>
      <c r="B12">
        <v>11</v>
      </c>
      <c r="C12" t="s">
        <v>438</v>
      </c>
      <c r="D12" t="str">
        <f>IFERROR(INDEX('Draft Master List'!E:F,MATCH(C12,'Draft Master List'!E:E,0),2),"N/A")</f>
        <v>22007</v>
      </c>
      <c r="E12" t="s">
        <v>12</v>
      </c>
      <c r="F12">
        <v>30</v>
      </c>
      <c r="G12" t="s">
        <v>74</v>
      </c>
      <c r="H12">
        <v>16</v>
      </c>
      <c r="I12">
        <v>16</v>
      </c>
      <c r="J12">
        <v>149</v>
      </c>
      <c r="K12">
        <v>88</v>
      </c>
      <c r="L12" s="2">
        <v>0.59099999999999997</v>
      </c>
      <c r="M12">
        <v>1214</v>
      </c>
      <c r="N12">
        <v>13.8</v>
      </c>
      <c r="O12">
        <v>9</v>
      </c>
      <c r="P12">
        <v>57</v>
      </c>
      <c r="Q12">
        <v>5.5</v>
      </c>
      <c r="R12">
        <v>75.900000000000006</v>
      </c>
      <c r="S12">
        <v>1</v>
      </c>
    </row>
    <row r="13" spans="1:19" x14ac:dyDescent="0.25">
      <c r="A13">
        <v>2015</v>
      </c>
      <c r="B13">
        <v>12</v>
      </c>
      <c r="C13" t="s">
        <v>79</v>
      </c>
      <c r="D13" t="str">
        <f>IFERROR(INDEX('Draft Master List'!E:F,MATCH(C13,'Draft Master List'!E:E,0),2),"N/A")</f>
        <v>192009</v>
      </c>
      <c r="E13" t="s">
        <v>25</v>
      </c>
      <c r="F13">
        <v>27</v>
      </c>
      <c r="G13" t="s">
        <v>74</v>
      </c>
      <c r="H13">
        <v>15</v>
      </c>
      <c r="I13">
        <v>15</v>
      </c>
      <c r="J13">
        <v>124</v>
      </c>
      <c r="K13">
        <v>87</v>
      </c>
      <c r="L13" s="2">
        <v>0.70199999999999996</v>
      </c>
      <c r="M13">
        <v>1088</v>
      </c>
      <c r="N13">
        <v>12.5</v>
      </c>
      <c r="O13">
        <v>8</v>
      </c>
      <c r="P13">
        <v>61</v>
      </c>
      <c r="Q13">
        <v>5.8</v>
      </c>
      <c r="R13">
        <v>72.5</v>
      </c>
      <c r="S13">
        <v>2</v>
      </c>
    </row>
    <row r="14" spans="1:19" x14ac:dyDescent="0.25">
      <c r="A14">
        <v>2015</v>
      </c>
      <c r="B14">
        <v>13</v>
      </c>
      <c r="C14" t="s">
        <v>1239</v>
      </c>
      <c r="D14" t="str">
        <f>IFERROR(INDEX('Draft Master List'!E:F,MATCH(C14,'Draft Master List'!E:E,0),2),"N/A")</f>
        <v>N/A</v>
      </c>
      <c r="E14" t="s">
        <v>7</v>
      </c>
      <c r="F14">
        <v>25</v>
      </c>
      <c r="G14" t="s">
        <v>660</v>
      </c>
      <c r="H14">
        <v>14</v>
      </c>
      <c r="I14">
        <v>9</v>
      </c>
      <c r="J14">
        <v>114</v>
      </c>
      <c r="K14">
        <v>87</v>
      </c>
      <c r="L14" s="2">
        <v>0.76300000000000001</v>
      </c>
      <c r="M14">
        <v>952</v>
      </c>
      <c r="N14">
        <v>10.9</v>
      </c>
      <c r="O14">
        <v>11</v>
      </c>
      <c r="P14">
        <v>32</v>
      </c>
      <c r="Q14">
        <v>6.2</v>
      </c>
      <c r="R14">
        <v>68</v>
      </c>
      <c r="S14">
        <v>3</v>
      </c>
    </row>
    <row r="15" spans="1:19" x14ac:dyDescent="0.25">
      <c r="A15">
        <v>2015</v>
      </c>
      <c r="B15">
        <v>14</v>
      </c>
      <c r="C15" t="s">
        <v>880</v>
      </c>
      <c r="D15" t="str">
        <f>IFERROR(INDEX('Draft Master List'!E:F,MATCH(C15,'Draft Master List'!E:E,0),2),"N/A")</f>
        <v>N/A</v>
      </c>
      <c r="E15" t="s">
        <v>15</v>
      </c>
      <c r="F15">
        <v>27</v>
      </c>
      <c r="G15" t="s">
        <v>74</v>
      </c>
      <c r="H15">
        <v>16</v>
      </c>
      <c r="I15">
        <v>16</v>
      </c>
      <c r="J15">
        <v>132</v>
      </c>
      <c r="K15">
        <v>86</v>
      </c>
      <c r="L15" s="2">
        <v>0.65200000000000002</v>
      </c>
      <c r="M15">
        <v>1297</v>
      </c>
      <c r="N15">
        <v>15.1</v>
      </c>
      <c r="O15">
        <v>10</v>
      </c>
      <c r="P15">
        <v>80</v>
      </c>
      <c r="Q15">
        <v>5.4</v>
      </c>
      <c r="R15">
        <v>81.099999999999994</v>
      </c>
      <c r="S15">
        <v>1</v>
      </c>
    </row>
    <row r="16" spans="1:19" x14ac:dyDescent="0.25">
      <c r="A16">
        <v>2015</v>
      </c>
      <c r="B16">
        <v>15</v>
      </c>
      <c r="C16" t="s">
        <v>117</v>
      </c>
      <c r="D16" t="str">
        <f>IFERROR(INDEX('Draft Master List'!E:F,MATCH(C16,'Draft Master List'!E:E,0),2),"N/A")</f>
        <v>102009</v>
      </c>
      <c r="E16" t="s">
        <v>16</v>
      </c>
      <c r="F16">
        <v>28</v>
      </c>
      <c r="G16" t="s">
        <v>74</v>
      </c>
      <c r="H16">
        <v>16</v>
      </c>
      <c r="I16">
        <v>15</v>
      </c>
      <c r="J16">
        <v>146</v>
      </c>
      <c r="K16">
        <v>85</v>
      </c>
      <c r="L16" s="2">
        <v>0.58199999999999996</v>
      </c>
      <c r="M16">
        <v>922</v>
      </c>
      <c r="N16">
        <v>10.8</v>
      </c>
      <c r="O16">
        <v>9</v>
      </c>
      <c r="P16">
        <v>38</v>
      </c>
      <c r="Q16">
        <v>5.3</v>
      </c>
      <c r="R16">
        <v>57.6</v>
      </c>
      <c r="S16">
        <v>1</v>
      </c>
    </row>
    <row r="17" spans="1:19" x14ac:dyDescent="0.25">
      <c r="A17">
        <v>2015</v>
      </c>
      <c r="B17">
        <v>16</v>
      </c>
      <c r="C17" t="s">
        <v>1612</v>
      </c>
      <c r="D17" t="str">
        <f>IFERROR(INDEX('Draft Master List'!E:F,MATCH(C17,'Draft Master List'!E:E,0),2),"N/A")</f>
        <v>N/A</v>
      </c>
      <c r="E17" t="s">
        <v>6</v>
      </c>
      <c r="F17">
        <v>23</v>
      </c>
      <c r="G17" t="s">
        <v>74</v>
      </c>
      <c r="H17">
        <v>16</v>
      </c>
      <c r="I17">
        <v>13</v>
      </c>
      <c r="J17">
        <v>126</v>
      </c>
      <c r="K17">
        <v>85</v>
      </c>
      <c r="L17" s="2">
        <v>0.67500000000000004</v>
      </c>
      <c r="M17">
        <v>997</v>
      </c>
      <c r="N17">
        <v>11.7</v>
      </c>
      <c r="O17">
        <v>8</v>
      </c>
      <c r="P17">
        <v>78</v>
      </c>
      <c r="Q17">
        <v>5.3</v>
      </c>
      <c r="R17">
        <v>62.3</v>
      </c>
      <c r="S17">
        <v>2</v>
      </c>
    </row>
    <row r="18" spans="1:19" x14ac:dyDescent="0.25">
      <c r="A18">
        <v>2015</v>
      </c>
      <c r="B18">
        <v>17</v>
      </c>
      <c r="C18" t="s">
        <v>1033</v>
      </c>
      <c r="D18" t="str">
        <f>IFERROR(INDEX('Draft Master List'!E:F,MATCH(C18,'Draft Master List'!E:E,0),2),"N/A")</f>
        <v>N/A</v>
      </c>
      <c r="E18" t="s">
        <v>0</v>
      </c>
      <c r="F18">
        <v>22</v>
      </c>
      <c r="G18" t="s">
        <v>74</v>
      </c>
      <c r="H18">
        <v>16</v>
      </c>
      <c r="I18">
        <v>13</v>
      </c>
      <c r="J18">
        <v>129</v>
      </c>
      <c r="K18">
        <v>84</v>
      </c>
      <c r="L18" s="2">
        <v>0.65100000000000002</v>
      </c>
      <c r="M18">
        <v>1138</v>
      </c>
      <c r="N18">
        <v>13.5</v>
      </c>
      <c r="O18">
        <v>9</v>
      </c>
      <c r="P18">
        <v>71</v>
      </c>
      <c r="Q18">
        <v>5.3</v>
      </c>
      <c r="R18">
        <v>71.099999999999994</v>
      </c>
      <c r="S18">
        <v>1</v>
      </c>
    </row>
    <row r="19" spans="1:19" x14ac:dyDescent="0.25">
      <c r="A19">
        <v>2015</v>
      </c>
      <c r="B19">
        <v>18</v>
      </c>
      <c r="C19" t="s">
        <v>126</v>
      </c>
      <c r="D19" t="str">
        <f>IFERROR(INDEX('Draft Master List'!E:F,MATCH(C19,'Draft Master List'!E:E,0),2),"N/A")</f>
        <v>872010</v>
      </c>
      <c r="E19" t="s">
        <v>32</v>
      </c>
      <c r="F19">
        <v>28</v>
      </c>
      <c r="G19" t="s">
        <v>74</v>
      </c>
      <c r="H19">
        <v>15</v>
      </c>
      <c r="I19">
        <v>13</v>
      </c>
      <c r="J19">
        <v>132</v>
      </c>
      <c r="K19">
        <v>80</v>
      </c>
      <c r="L19" s="2">
        <v>0.60599999999999998</v>
      </c>
      <c r="M19">
        <v>1027</v>
      </c>
      <c r="N19">
        <v>12.8</v>
      </c>
      <c r="O19">
        <v>12</v>
      </c>
      <c r="P19">
        <v>35</v>
      </c>
      <c r="Q19">
        <v>5.3</v>
      </c>
      <c r="R19">
        <v>68.5</v>
      </c>
      <c r="S19">
        <v>1</v>
      </c>
    </row>
    <row r="20" spans="1:19" x14ac:dyDescent="0.25">
      <c r="A20">
        <v>2015</v>
      </c>
      <c r="B20">
        <v>19</v>
      </c>
      <c r="C20" t="s">
        <v>1000</v>
      </c>
      <c r="D20" t="str">
        <f>IFERROR(INDEX('Draft Master List'!E:F,MATCH(C20,'Draft Master List'!E:E,0),2),"N/A")</f>
        <v>N/A</v>
      </c>
      <c r="E20" t="s">
        <v>12</v>
      </c>
      <c r="F20">
        <v>24</v>
      </c>
      <c r="G20" t="s">
        <v>643</v>
      </c>
      <c r="H20">
        <v>16</v>
      </c>
      <c r="I20">
        <v>1</v>
      </c>
      <c r="J20">
        <v>99</v>
      </c>
      <c r="K20">
        <v>80</v>
      </c>
      <c r="L20" s="2">
        <v>0.80800000000000005</v>
      </c>
      <c r="M20">
        <v>697</v>
      </c>
      <c r="N20">
        <v>8.6999999999999993</v>
      </c>
      <c r="O20">
        <v>3</v>
      </c>
      <c r="P20">
        <v>34</v>
      </c>
      <c r="Q20">
        <v>5</v>
      </c>
      <c r="R20">
        <v>43.6</v>
      </c>
      <c r="S20">
        <v>1</v>
      </c>
    </row>
    <row r="21" spans="1:19" x14ac:dyDescent="0.25">
      <c r="A21">
        <v>2015</v>
      </c>
      <c r="B21">
        <v>20</v>
      </c>
      <c r="C21" t="s">
        <v>1780</v>
      </c>
      <c r="D21" t="str">
        <f>IFERROR(INDEX('Draft Master List'!E:F,MATCH(C21,'Draft Master List'!E:E,0),2),"N/A")</f>
        <v>N/A</v>
      </c>
      <c r="E21" t="s">
        <v>4</v>
      </c>
      <c r="F21">
        <v>22</v>
      </c>
      <c r="G21" t="s">
        <v>74</v>
      </c>
      <c r="H21">
        <v>16</v>
      </c>
      <c r="I21">
        <v>16</v>
      </c>
      <c r="J21">
        <v>151</v>
      </c>
      <c r="K21">
        <v>80</v>
      </c>
      <c r="L21" s="2">
        <v>0.53</v>
      </c>
      <c r="M21">
        <v>1400</v>
      </c>
      <c r="N21">
        <v>17.5</v>
      </c>
      <c r="O21">
        <v>14</v>
      </c>
      <c r="P21">
        <v>90</v>
      </c>
      <c r="Q21">
        <v>5</v>
      </c>
      <c r="R21">
        <v>87.5</v>
      </c>
      <c r="S21">
        <v>0</v>
      </c>
    </row>
    <row r="22" spans="1:19" x14ac:dyDescent="0.25">
      <c r="A22">
        <v>2015</v>
      </c>
      <c r="B22">
        <v>21</v>
      </c>
      <c r="C22" t="s">
        <v>974</v>
      </c>
      <c r="D22" t="str">
        <f>IFERROR(INDEX('Draft Master List'!E:F,MATCH(C22,'Draft Master List'!E:E,0),2),"N/A")</f>
        <v>N/A</v>
      </c>
      <c r="E22" t="s">
        <v>13</v>
      </c>
      <c r="F22">
        <v>30</v>
      </c>
      <c r="G22" t="s">
        <v>643</v>
      </c>
      <c r="H22">
        <v>16</v>
      </c>
      <c r="I22">
        <v>1</v>
      </c>
      <c r="J22">
        <v>106</v>
      </c>
      <c r="K22">
        <v>80</v>
      </c>
      <c r="L22" s="2">
        <v>0.755</v>
      </c>
      <c r="M22">
        <v>755</v>
      </c>
      <c r="N22">
        <v>9.4</v>
      </c>
      <c r="O22">
        <v>6</v>
      </c>
      <c r="P22">
        <v>61</v>
      </c>
      <c r="Q22">
        <v>5</v>
      </c>
      <c r="R22">
        <v>47.2</v>
      </c>
      <c r="S22">
        <v>0</v>
      </c>
    </row>
    <row r="23" spans="1:19" x14ac:dyDescent="0.25">
      <c r="A23">
        <v>2015</v>
      </c>
      <c r="B23">
        <v>22</v>
      </c>
      <c r="C23" t="s">
        <v>1785</v>
      </c>
      <c r="D23" t="str">
        <f>IFERROR(INDEX('Draft Master List'!E:F,MATCH(C23,'Draft Master List'!E:E,0),2),"N/A")</f>
        <v>N/A</v>
      </c>
      <c r="E23" t="s">
        <v>64</v>
      </c>
      <c r="F23">
        <v>30</v>
      </c>
      <c r="G23" t="s">
        <v>108</v>
      </c>
      <c r="H23">
        <v>16</v>
      </c>
      <c r="I23">
        <v>13</v>
      </c>
      <c r="J23">
        <v>125</v>
      </c>
      <c r="K23">
        <v>79</v>
      </c>
      <c r="L23" s="2">
        <v>0.63200000000000001</v>
      </c>
      <c r="M23">
        <v>1043</v>
      </c>
      <c r="N23">
        <v>13.2</v>
      </c>
      <c r="O23">
        <v>9</v>
      </c>
      <c r="P23">
        <v>40</v>
      </c>
      <c r="Q23">
        <v>4.9000000000000004</v>
      </c>
      <c r="R23">
        <v>65.2</v>
      </c>
      <c r="S23">
        <v>0</v>
      </c>
    </row>
    <row r="24" spans="1:19" x14ac:dyDescent="0.25">
      <c r="A24">
        <v>2015</v>
      </c>
      <c r="B24">
        <v>23</v>
      </c>
      <c r="C24" t="s">
        <v>742</v>
      </c>
      <c r="D24" t="str">
        <f>IFERROR(INDEX('Draft Master List'!E:F,MATCH(C24,'Draft Master List'!E:E,0),2),"N/A")</f>
        <v>N/A</v>
      </c>
      <c r="E24" t="s">
        <v>5</v>
      </c>
      <c r="F24">
        <v>25</v>
      </c>
      <c r="G24" t="s">
        <v>74</v>
      </c>
      <c r="H24">
        <v>16</v>
      </c>
      <c r="I24">
        <v>15</v>
      </c>
      <c r="J24">
        <v>129</v>
      </c>
      <c r="K24">
        <v>79</v>
      </c>
      <c r="L24" s="2">
        <v>0.61199999999999999</v>
      </c>
      <c r="M24">
        <v>829</v>
      </c>
      <c r="N24">
        <v>10.5</v>
      </c>
      <c r="O24">
        <v>6</v>
      </c>
      <c r="P24">
        <v>53</v>
      </c>
      <c r="Q24">
        <v>4.9000000000000004</v>
      </c>
      <c r="R24">
        <v>51.8</v>
      </c>
      <c r="S24">
        <v>1</v>
      </c>
    </row>
    <row r="25" spans="1:19" x14ac:dyDescent="0.25">
      <c r="A25">
        <v>2015</v>
      </c>
      <c r="B25">
        <v>24</v>
      </c>
      <c r="C25" t="s">
        <v>1164</v>
      </c>
      <c r="D25" t="str">
        <f>IFERROR(INDEX('Draft Master List'!E:F,MATCH(C25,'Draft Master List'!E:E,0),2),"N/A")</f>
        <v>N/A</v>
      </c>
      <c r="E25" t="s">
        <v>19</v>
      </c>
      <c r="F25">
        <v>27</v>
      </c>
      <c r="G25" t="s">
        <v>74</v>
      </c>
      <c r="H25">
        <v>16</v>
      </c>
      <c r="I25">
        <v>16</v>
      </c>
      <c r="J25">
        <v>103</v>
      </c>
      <c r="K25">
        <v>78</v>
      </c>
      <c r="L25" s="2">
        <v>0.75700000000000001</v>
      </c>
      <c r="M25">
        <v>1069</v>
      </c>
      <c r="N25">
        <v>13.7</v>
      </c>
      <c r="O25">
        <v>14</v>
      </c>
      <c r="P25">
        <v>80</v>
      </c>
      <c r="Q25">
        <v>4.9000000000000004</v>
      </c>
      <c r="R25">
        <v>66.8</v>
      </c>
      <c r="S25">
        <v>1</v>
      </c>
    </row>
    <row r="26" spans="1:19" x14ac:dyDescent="0.25">
      <c r="A26">
        <v>2015</v>
      </c>
      <c r="B26">
        <v>25</v>
      </c>
      <c r="C26" t="s">
        <v>1825</v>
      </c>
      <c r="D26" t="str">
        <f>IFERROR(INDEX('Draft Master List'!E:F,MATCH(C26,'Draft Master List'!E:E,0),2),"N/A")</f>
        <v>N/A</v>
      </c>
      <c r="E26" t="s">
        <v>22</v>
      </c>
      <c r="F26">
        <v>30</v>
      </c>
      <c r="G26" t="s">
        <v>108</v>
      </c>
      <c r="H26">
        <v>16</v>
      </c>
      <c r="I26">
        <v>16</v>
      </c>
      <c r="J26">
        <v>124</v>
      </c>
      <c r="K26">
        <v>77</v>
      </c>
      <c r="L26" s="2">
        <v>0.621</v>
      </c>
      <c r="M26">
        <v>1104</v>
      </c>
      <c r="N26">
        <v>14.3</v>
      </c>
      <c r="O26">
        <v>7</v>
      </c>
      <c r="P26">
        <v>52</v>
      </c>
      <c r="Q26">
        <v>4.8</v>
      </c>
      <c r="R26">
        <v>69</v>
      </c>
      <c r="S26">
        <v>1</v>
      </c>
    </row>
    <row r="27" spans="1:19" x14ac:dyDescent="0.25">
      <c r="A27">
        <v>2015</v>
      </c>
      <c r="B27">
        <v>26</v>
      </c>
      <c r="C27" t="s">
        <v>838</v>
      </c>
      <c r="D27" t="str">
        <f>IFERROR(INDEX('Draft Master List'!E:F,MATCH(C27,'Draft Master List'!E:E,0),2),"N/A")</f>
        <v>N/A</v>
      </c>
      <c r="E27" t="s">
        <v>27</v>
      </c>
      <c r="F27">
        <v>33</v>
      </c>
      <c r="G27" t="s">
        <v>108</v>
      </c>
      <c r="H27">
        <v>16</v>
      </c>
      <c r="I27">
        <v>16</v>
      </c>
      <c r="J27">
        <v>104</v>
      </c>
      <c r="K27">
        <v>77</v>
      </c>
      <c r="L27" s="2">
        <v>0.74</v>
      </c>
      <c r="M27">
        <v>713</v>
      </c>
      <c r="N27">
        <v>9.3000000000000007</v>
      </c>
      <c r="O27">
        <v>3</v>
      </c>
      <c r="P27">
        <v>35</v>
      </c>
      <c r="Q27">
        <v>4.8</v>
      </c>
      <c r="R27">
        <v>44.6</v>
      </c>
      <c r="S27">
        <v>1</v>
      </c>
    </row>
    <row r="28" spans="1:19" x14ac:dyDescent="0.25">
      <c r="A28">
        <v>2015</v>
      </c>
      <c r="B28">
        <v>27</v>
      </c>
      <c r="C28" t="s">
        <v>274</v>
      </c>
      <c r="D28" t="str">
        <f>IFERROR(INDEX('Draft Master List'!E:F,MATCH(C28,'Draft Master List'!E:E,0),2),"N/A")</f>
        <v>822010</v>
      </c>
      <c r="E28" t="s">
        <v>26</v>
      </c>
      <c r="F28">
        <v>28</v>
      </c>
      <c r="G28" t="s">
        <v>74</v>
      </c>
      <c r="H28">
        <v>15</v>
      </c>
      <c r="I28">
        <v>15</v>
      </c>
      <c r="J28">
        <v>136</v>
      </c>
      <c r="K28">
        <v>76</v>
      </c>
      <c r="L28" s="2">
        <v>0.55900000000000005</v>
      </c>
      <c r="M28">
        <v>1135</v>
      </c>
      <c r="N28">
        <v>14.9</v>
      </c>
      <c r="O28">
        <v>6</v>
      </c>
      <c r="P28">
        <v>75</v>
      </c>
      <c r="Q28">
        <v>5.0999999999999996</v>
      </c>
      <c r="R28">
        <v>75.7</v>
      </c>
      <c r="S28">
        <v>2</v>
      </c>
    </row>
    <row r="29" spans="1:19" x14ac:dyDescent="0.25">
      <c r="A29">
        <v>2015</v>
      </c>
      <c r="B29">
        <v>28</v>
      </c>
      <c r="C29" t="s">
        <v>1613</v>
      </c>
      <c r="D29" t="str">
        <f>IFERROR(INDEX('Draft Master List'!E:F,MATCH(C29,'Draft Master List'!E:E,0),2),"N/A")</f>
        <v>N/A</v>
      </c>
      <c r="E29" t="s">
        <v>3</v>
      </c>
      <c r="F29">
        <v>26</v>
      </c>
      <c r="G29" t="s">
        <v>74</v>
      </c>
      <c r="H29">
        <v>16</v>
      </c>
      <c r="I29">
        <v>14</v>
      </c>
      <c r="J29">
        <v>127</v>
      </c>
      <c r="K29">
        <v>75</v>
      </c>
      <c r="L29" s="2">
        <v>0.59099999999999997</v>
      </c>
      <c r="M29">
        <v>944</v>
      </c>
      <c r="N29">
        <v>12.6</v>
      </c>
      <c r="O29">
        <v>5</v>
      </c>
      <c r="P29">
        <v>48</v>
      </c>
      <c r="Q29">
        <v>4.7</v>
      </c>
      <c r="R29">
        <v>59</v>
      </c>
      <c r="S29">
        <v>1</v>
      </c>
    </row>
    <row r="30" spans="1:19" x14ac:dyDescent="0.25">
      <c r="A30">
        <v>2015</v>
      </c>
      <c r="B30">
        <v>29</v>
      </c>
      <c r="C30" t="s">
        <v>1614</v>
      </c>
      <c r="D30" t="str">
        <f>IFERROR(INDEX('Draft Master List'!E:F,MATCH(C30,'Draft Master List'!E:E,0),2),"N/A")</f>
        <v>N/A</v>
      </c>
      <c r="E30" t="s">
        <v>6</v>
      </c>
      <c r="F30">
        <v>25</v>
      </c>
      <c r="G30" t="s">
        <v>660</v>
      </c>
      <c r="H30">
        <v>15</v>
      </c>
      <c r="I30">
        <v>6</v>
      </c>
      <c r="J30">
        <v>112</v>
      </c>
      <c r="K30">
        <v>75</v>
      </c>
      <c r="L30" s="2">
        <v>0.67</v>
      </c>
      <c r="M30">
        <v>853</v>
      </c>
      <c r="N30">
        <v>11.4</v>
      </c>
      <c r="O30">
        <v>2</v>
      </c>
      <c r="P30">
        <v>60</v>
      </c>
      <c r="Q30">
        <v>5</v>
      </c>
      <c r="R30">
        <v>56.9</v>
      </c>
      <c r="S30">
        <v>1</v>
      </c>
    </row>
    <row r="31" spans="1:19" x14ac:dyDescent="0.25">
      <c r="A31">
        <v>2015</v>
      </c>
      <c r="B31">
        <v>30</v>
      </c>
      <c r="C31" t="s">
        <v>1615</v>
      </c>
      <c r="D31" t="str">
        <f>IFERROR(INDEX('Draft Master List'!E:F,MATCH(C31,'Draft Master List'!E:E,0),2),"N/A")</f>
        <v>N/A</v>
      </c>
      <c r="E31" t="s">
        <v>14</v>
      </c>
      <c r="F31">
        <v>22</v>
      </c>
      <c r="G31" t="s">
        <v>74</v>
      </c>
      <c r="H31">
        <v>15</v>
      </c>
      <c r="I31">
        <v>14</v>
      </c>
      <c r="J31">
        <v>148</v>
      </c>
      <c r="K31">
        <v>74</v>
      </c>
      <c r="L31" s="2">
        <v>0.5</v>
      </c>
      <c r="M31">
        <v>1206</v>
      </c>
      <c r="N31">
        <v>16.3</v>
      </c>
      <c r="O31">
        <v>3</v>
      </c>
      <c r="P31">
        <v>68</v>
      </c>
      <c r="Q31">
        <v>4.9000000000000004</v>
      </c>
      <c r="R31">
        <v>80.400000000000006</v>
      </c>
      <c r="S31">
        <v>1</v>
      </c>
    </row>
    <row r="32" spans="1:19" x14ac:dyDescent="0.25">
      <c r="A32">
        <v>2015</v>
      </c>
      <c r="B32">
        <v>31</v>
      </c>
      <c r="C32" t="s">
        <v>1372</v>
      </c>
      <c r="D32" t="str">
        <f>IFERROR(INDEX('Draft Master List'!E:F,MATCH(C32,'Draft Master List'!E:E,0),2),"N/A")</f>
        <v>N/A</v>
      </c>
      <c r="E32" t="s">
        <v>0</v>
      </c>
      <c r="F32">
        <v>35</v>
      </c>
      <c r="G32" t="s">
        <v>108</v>
      </c>
      <c r="H32">
        <v>16</v>
      </c>
      <c r="I32">
        <v>16</v>
      </c>
      <c r="J32">
        <v>110</v>
      </c>
      <c r="K32">
        <v>74</v>
      </c>
      <c r="L32" s="2">
        <v>0.67300000000000004</v>
      </c>
      <c r="M32">
        <v>825</v>
      </c>
      <c r="N32">
        <v>11.1</v>
      </c>
      <c r="O32">
        <v>6</v>
      </c>
      <c r="P32">
        <v>46</v>
      </c>
      <c r="Q32">
        <v>4.5999999999999996</v>
      </c>
      <c r="R32">
        <v>51.6</v>
      </c>
      <c r="S32">
        <v>1</v>
      </c>
    </row>
    <row r="33" spans="1:19" x14ac:dyDescent="0.25">
      <c r="A33">
        <v>2015</v>
      </c>
      <c r="B33">
        <v>32</v>
      </c>
      <c r="C33" t="s">
        <v>1129</v>
      </c>
      <c r="D33" t="str">
        <f>IFERROR(INDEX('Draft Master List'!E:F,MATCH(C33,'Draft Master List'!E:E,0),2),"N/A")</f>
        <v>N/A</v>
      </c>
      <c r="E33" t="s">
        <v>21</v>
      </c>
      <c r="F33">
        <v>23</v>
      </c>
      <c r="G33" t="s">
        <v>76</v>
      </c>
      <c r="H33">
        <v>15</v>
      </c>
      <c r="I33">
        <v>13</v>
      </c>
      <c r="J33">
        <v>97</v>
      </c>
      <c r="K33">
        <v>73</v>
      </c>
      <c r="L33" s="2">
        <v>0.753</v>
      </c>
      <c r="M33">
        <v>578</v>
      </c>
      <c r="N33">
        <v>7.9</v>
      </c>
      <c r="O33">
        <v>3</v>
      </c>
      <c r="P33">
        <v>44</v>
      </c>
      <c r="Q33">
        <v>4.9000000000000004</v>
      </c>
      <c r="R33">
        <v>38.5</v>
      </c>
      <c r="S33">
        <v>3</v>
      </c>
    </row>
    <row r="34" spans="1:19" x14ac:dyDescent="0.25">
      <c r="A34">
        <v>2015</v>
      </c>
      <c r="B34">
        <v>33</v>
      </c>
      <c r="C34" t="s">
        <v>1872</v>
      </c>
      <c r="D34" t="str">
        <f>IFERROR(INDEX('Draft Master List'!E:F,MATCH(C34,'Draft Master List'!E:E,0),2),"N/A")</f>
        <v>N/A</v>
      </c>
      <c r="E34" t="s">
        <v>16</v>
      </c>
      <c r="F34">
        <v>21</v>
      </c>
      <c r="G34" t="s">
        <v>74</v>
      </c>
      <c r="H34">
        <v>16</v>
      </c>
      <c r="I34">
        <v>15</v>
      </c>
      <c r="J34">
        <v>130</v>
      </c>
      <c r="K34">
        <v>72</v>
      </c>
      <c r="L34" s="2">
        <v>0.55400000000000005</v>
      </c>
      <c r="M34">
        <v>1070</v>
      </c>
      <c r="N34">
        <v>14.9</v>
      </c>
      <c r="O34">
        <v>6</v>
      </c>
      <c r="P34">
        <v>68</v>
      </c>
      <c r="Q34">
        <v>4.5</v>
      </c>
      <c r="R34">
        <v>66.900000000000006</v>
      </c>
      <c r="S34">
        <v>1</v>
      </c>
    </row>
    <row r="35" spans="1:19" x14ac:dyDescent="0.25">
      <c r="A35">
        <v>2015</v>
      </c>
      <c r="B35">
        <v>34</v>
      </c>
      <c r="C35" t="s">
        <v>118</v>
      </c>
      <c r="D35" t="str">
        <f>IFERROR(INDEX('Draft Master List'!E:F,MATCH(C35,'Draft Master List'!E:E,0),2),"N/A")</f>
        <v>2052008</v>
      </c>
      <c r="E35" t="s">
        <v>7</v>
      </c>
      <c r="F35">
        <v>29</v>
      </c>
      <c r="G35" t="s">
        <v>74</v>
      </c>
      <c r="H35">
        <v>16</v>
      </c>
      <c r="I35">
        <v>16</v>
      </c>
      <c r="J35">
        <v>111</v>
      </c>
      <c r="K35">
        <v>72</v>
      </c>
      <c r="L35" s="2">
        <v>0.64900000000000002</v>
      </c>
      <c r="M35">
        <v>777</v>
      </c>
      <c r="N35">
        <v>10.8</v>
      </c>
      <c r="O35">
        <v>6</v>
      </c>
      <c r="P35">
        <v>39</v>
      </c>
      <c r="Q35">
        <v>4.5</v>
      </c>
      <c r="R35">
        <v>48.6</v>
      </c>
      <c r="S35">
        <v>0</v>
      </c>
    </row>
    <row r="36" spans="1:19" x14ac:dyDescent="0.25">
      <c r="A36">
        <v>2015</v>
      </c>
      <c r="B36">
        <v>35</v>
      </c>
      <c r="C36" t="s">
        <v>1826</v>
      </c>
      <c r="D36" t="str">
        <f>IFERROR(INDEX('Draft Master List'!E:F,MATCH(C36,'Draft Master List'!E:E,0),2),"N/A")</f>
        <v>N/A</v>
      </c>
      <c r="E36" t="s">
        <v>30</v>
      </c>
      <c r="F36">
        <v>26</v>
      </c>
      <c r="G36" t="s">
        <v>108</v>
      </c>
      <c r="H36">
        <v>15</v>
      </c>
      <c r="I36">
        <v>15</v>
      </c>
      <c r="J36">
        <v>120</v>
      </c>
      <c r="K36">
        <v>72</v>
      </c>
      <c r="L36" s="2">
        <v>0.6</v>
      </c>
      <c r="M36">
        <v>1176</v>
      </c>
      <c r="N36">
        <v>16.3</v>
      </c>
      <c r="O36">
        <v>11</v>
      </c>
      <c r="P36">
        <v>76</v>
      </c>
      <c r="Q36">
        <v>4.8</v>
      </c>
      <c r="R36">
        <v>78.400000000000006</v>
      </c>
      <c r="S36">
        <v>0</v>
      </c>
    </row>
    <row r="37" spans="1:19" x14ac:dyDescent="0.25">
      <c r="A37">
        <v>2015</v>
      </c>
      <c r="B37">
        <v>36</v>
      </c>
      <c r="C37" t="s">
        <v>1779</v>
      </c>
      <c r="D37" t="str">
        <f>IFERROR(INDEX('Draft Master List'!E:F,MATCH(C37,'Draft Master List'!E:E,0),2),"N/A")</f>
        <v>N/A</v>
      </c>
      <c r="E37" t="s">
        <v>25</v>
      </c>
      <c r="F37">
        <v>26</v>
      </c>
      <c r="G37" t="s">
        <v>108</v>
      </c>
      <c r="H37">
        <v>16</v>
      </c>
      <c r="I37">
        <v>16</v>
      </c>
      <c r="J37">
        <v>103</v>
      </c>
      <c r="K37">
        <v>72</v>
      </c>
      <c r="L37" s="2">
        <v>0.69899999999999995</v>
      </c>
      <c r="M37">
        <v>875</v>
      </c>
      <c r="N37">
        <v>12.2</v>
      </c>
      <c r="O37">
        <v>5</v>
      </c>
      <c r="P37">
        <v>42</v>
      </c>
      <c r="Q37">
        <v>4.5</v>
      </c>
      <c r="R37">
        <v>54.7</v>
      </c>
      <c r="S37">
        <v>2</v>
      </c>
    </row>
    <row r="38" spans="1:19" x14ac:dyDescent="0.25">
      <c r="A38">
        <v>2015</v>
      </c>
      <c r="B38">
        <v>37</v>
      </c>
      <c r="C38" t="s">
        <v>641</v>
      </c>
      <c r="D38" t="str">
        <f>IFERROR(INDEX('Draft Master List'!E:F,MATCH(C38,'Draft Master List'!E:E,0),2),"N/A")</f>
        <v>N/A</v>
      </c>
      <c r="E38" t="s">
        <v>34</v>
      </c>
      <c r="F38">
        <v>35</v>
      </c>
      <c r="G38" t="s">
        <v>74</v>
      </c>
      <c r="H38">
        <v>14</v>
      </c>
      <c r="I38">
        <v>13</v>
      </c>
      <c r="J38">
        <v>111</v>
      </c>
      <c r="K38">
        <v>69</v>
      </c>
      <c r="L38" s="2">
        <v>0.622</v>
      </c>
      <c r="M38">
        <v>789</v>
      </c>
      <c r="N38">
        <v>11.4</v>
      </c>
      <c r="O38">
        <v>4</v>
      </c>
      <c r="P38">
        <v>51</v>
      </c>
      <c r="Q38">
        <v>4.9000000000000004</v>
      </c>
      <c r="R38">
        <v>56.4</v>
      </c>
      <c r="S38">
        <v>1</v>
      </c>
    </row>
    <row r="39" spans="1:19" x14ac:dyDescent="0.25">
      <c r="A39">
        <v>2015</v>
      </c>
      <c r="B39">
        <v>38</v>
      </c>
      <c r="C39" t="s">
        <v>765</v>
      </c>
      <c r="D39" t="str">
        <f>IFERROR(INDEX('Draft Master List'!E:F,MATCH(C39,'Draft Master List'!E:E,0),2),"N/A")</f>
        <v>N/A</v>
      </c>
      <c r="E39" t="s">
        <v>20</v>
      </c>
      <c r="F39">
        <v>26</v>
      </c>
      <c r="G39" t="s">
        <v>74</v>
      </c>
      <c r="H39">
        <v>16</v>
      </c>
      <c r="I39">
        <v>15</v>
      </c>
      <c r="J39">
        <v>134</v>
      </c>
      <c r="K39">
        <v>69</v>
      </c>
      <c r="L39" s="2">
        <v>0.51500000000000001</v>
      </c>
      <c r="M39">
        <v>1124</v>
      </c>
      <c r="N39">
        <v>16.3</v>
      </c>
      <c r="O39">
        <v>5</v>
      </c>
      <c r="P39">
        <v>87</v>
      </c>
      <c r="Q39">
        <v>4.3</v>
      </c>
      <c r="R39">
        <v>70.3</v>
      </c>
      <c r="S39">
        <v>1</v>
      </c>
    </row>
    <row r="40" spans="1:19" x14ac:dyDescent="0.25">
      <c r="A40">
        <v>2015</v>
      </c>
      <c r="B40">
        <v>39</v>
      </c>
      <c r="C40" t="s">
        <v>1616</v>
      </c>
      <c r="D40" t="str">
        <f>IFERROR(INDEX('Draft Master List'!E:F,MATCH(C40,'Draft Master List'!E:E,0),2),"N/A")</f>
        <v>N/A</v>
      </c>
      <c r="E40" t="s">
        <v>0</v>
      </c>
      <c r="F40">
        <v>23</v>
      </c>
      <c r="G40" t="s">
        <v>658</v>
      </c>
      <c r="H40">
        <v>15</v>
      </c>
      <c r="I40">
        <v>9</v>
      </c>
      <c r="J40">
        <v>101</v>
      </c>
      <c r="K40">
        <v>69</v>
      </c>
      <c r="L40" s="2">
        <v>0.68300000000000005</v>
      </c>
      <c r="M40">
        <v>984</v>
      </c>
      <c r="N40">
        <v>14.3</v>
      </c>
      <c r="O40">
        <v>3</v>
      </c>
      <c r="P40">
        <v>63</v>
      </c>
      <c r="Q40">
        <v>4.5999999999999996</v>
      </c>
      <c r="R40">
        <v>65.599999999999994</v>
      </c>
      <c r="S40">
        <v>2</v>
      </c>
    </row>
    <row r="41" spans="1:19" x14ac:dyDescent="0.25">
      <c r="A41">
        <v>2015</v>
      </c>
      <c r="B41">
        <v>40</v>
      </c>
      <c r="C41" t="s">
        <v>1050</v>
      </c>
      <c r="D41" t="str">
        <f>IFERROR(INDEX('Draft Master List'!E:F,MATCH(C41,'Draft Master List'!E:E,0),2),"N/A")</f>
        <v>N/A</v>
      </c>
      <c r="E41" t="s">
        <v>64</v>
      </c>
      <c r="F41">
        <v>26</v>
      </c>
      <c r="G41" t="s">
        <v>74</v>
      </c>
      <c r="H41">
        <v>16</v>
      </c>
      <c r="I41">
        <v>15</v>
      </c>
      <c r="J41">
        <v>125</v>
      </c>
      <c r="K41">
        <v>68</v>
      </c>
      <c r="L41" s="2">
        <v>0.54400000000000004</v>
      </c>
      <c r="M41">
        <v>966</v>
      </c>
      <c r="N41">
        <v>14.2</v>
      </c>
      <c r="O41">
        <v>5</v>
      </c>
      <c r="P41">
        <v>61</v>
      </c>
      <c r="Q41">
        <v>4.3</v>
      </c>
      <c r="R41">
        <v>60.4</v>
      </c>
      <c r="S41">
        <v>3</v>
      </c>
    </row>
    <row r="42" spans="1:19" x14ac:dyDescent="0.25">
      <c r="A42">
        <v>2015</v>
      </c>
      <c r="B42">
        <v>41</v>
      </c>
      <c r="C42" t="s">
        <v>1617</v>
      </c>
      <c r="D42" t="str">
        <f>IFERROR(INDEX('Draft Master List'!E:F,MATCH(C42,'Draft Master List'!E:E,0),2),"N/A")</f>
        <v>N/A</v>
      </c>
      <c r="E42" t="s">
        <v>13</v>
      </c>
      <c r="F42">
        <v>23</v>
      </c>
      <c r="G42" t="s">
        <v>74</v>
      </c>
      <c r="H42">
        <v>8</v>
      </c>
      <c r="I42">
        <v>8</v>
      </c>
      <c r="J42">
        <v>89</v>
      </c>
      <c r="K42">
        <v>67</v>
      </c>
      <c r="L42" s="2">
        <v>0.753</v>
      </c>
      <c r="M42">
        <v>725</v>
      </c>
      <c r="N42">
        <v>10.8</v>
      </c>
      <c r="O42">
        <v>4</v>
      </c>
      <c r="P42">
        <v>38</v>
      </c>
      <c r="Q42">
        <v>8.4</v>
      </c>
      <c r="R42">
        <v>90.6</v>
      </c>
      <c r="S42">
        <v>1</v>
      </c>
    </row>
    <row r="43" spans="1:19" x14ac:dyDescent="0.25">
      <c r="A43">
        <v>2015</v>
      </c>
      <c r="B43">
        <v>42</v>
      </c>
      <c r="C43" t="s">
        <v>828</v>
      </c>
      <c r="D43" t="str">
        <f>IFERROR(INDEX('Draft Master List'!E:F,MATCH(C43,'Draft Master List'!E:E,0),2),"N/A")</f>
        <v>N/A</v>
      </c>
      <c r="E43" t="s">
        <v>30</v>
      </c>
      <c r="F43">
        <v>30</v>
      </c>
      <c r="G43" t="s">
        <v>77</v>
      </c>
      <c r="H43">
        <v>14</v>
      </c>
      <c r="I43">
        <v>7</v>
      </c>
      <c r="J43">
        <v>87</v>
      </c>
      <c r="K43">
        <v>65</v>
      </c>
      <c r="L43" s="2">
        <v>0.747</v>
      </c>
      <c r="M43">
        <v>648</v>
      </c>
      <c r="N43">
        <v>10</v>
      </c>
      <c r="O43">
        <v>3</v>
      </c>
      <c r="P43">
        <v>41</v>
      </c>
      <c r="Q43">
        <v>4.5999999999999996</v>
      </c>
      <c r="R43">
        <v>46.3</v>
      </c>
      <c r="S43">
        <v>1</v>
      </c>
    </row>
    <row r="44" spans="1:19" x14ac:dyDescent="0.25">
      <c r="A44">
        <v>2015</v>
      </c>
      <c r="B44">
        <v>43</v>
      </c>
      <c r="C44" t="s">
        <v>1061</v>
      </c>
      <c r="D44" t="str">
        <f>IFERROR(INDEX('Draft Master List'!E:F,MATCH(C44,'Draft Master List'!E:E,0),2),"N/A")</f>
        <v>N/A</v>
      </c>
      <c r="E44" t="s">
        <v>10</v>
      </c>
      <c r="F44">
        <v>25</v>
      </c>
      <c r="G44" t="s">
        <v>74</v>
      </c>
      <c r="H44">
        <v>15</v>
      </c>
      <c r="I44">
        <v>11</v>
      </c>
      <c r="J44">
        <v>101</v>
      </c>
      <c r="K44">
        <v>65</v>
      </c>
      <c r="L44" s="2">
        <v>0.64400000000000002</v>
      </c>
      <c r="M44">
        <v>1003</v>
      </c>
      <c r="N44">
        <v>15.4</v>
      </c>
      <c r="O44">
        <v>7</v>
      </c>
      <c r="P44">
        <v>68</v>
      </c>
      <c r="Q44">
        <v>4.3</v>
      </c>
      <c r="R44">
        <v>66.900000000000006</v>
      </c>
      <c r="S44">
        <v>1</v>
      </c>
    </row>
    <row r="45" spans="1:19" x14ac:dyDescent="0.25">
      <c r="A45">
        <v>2015</v>
      </c>
      <c r="B45">
        <v>44</v>
      </c>
      <c r="C45" t="s">
        <v>1044</v>
      </c>
      <c r="D45" t="str">
        <f>IFERROR(INDEX('Draft Master List'!E:F,MATCH(C45,'Draft Master List'!E:E,0),2),"N/A")</f>
        <v>N/A</v>
      </c>
      <c r="E45" t="s">
        <v>15</v>
      </c>
      <c r="F45">
        <v>25</v>
      </c>
      <c r="G45" t="s">
        <v>1045</v>
      </c>
      <c r="H45">
        <v>16</v>
      </c>
      <c r="I45">
        <v>13</v>
      </c>
      <c r="J45">
        <v>103</v>
      </c>
      <c r="K45">
        <v>65</v>
      </c>
      <c r="L45" s="2">
        <v>0.63100000000000001</v>
      </c>
      <c r="M45">
        <v>816</v>
      </c>
      <c r="N45">
        <v>12.6</v>
      </c>
      <c r="O45">
        <v>4</v>
      </c>
      <c r="P45">
        <v>47</v>
      </c>
      <c r="Q45">
        <v>4.0999999999999996</v>
      </c>
      <c r="R45">
        <v>51</v>
      </c>
      <c r="S45">
        <v>0</v>
      </c>
    </row>
    <row r="46" spans="1:19" x14ac:dyDescent="0.25">
      <c r="A46">
        <v>2015</v>
      </c>
      <c r="B46">
        <v>45</v>
      </c>
      <c r="C46" t="s">
        <v>1618</v>
      </c>
      <c r="D46" t="str">
        <f>IFERROR(INDEX('Draft Master List'!E:F,MATCH(C46,'Draft Master List'!E:E,0),2),"N/A")</f>
        <v>N/A</v>
      </c>
      <c r="E46" t="s">
        <v>4</v>
      </c>
      <c r="F46">
        <v>24</v>
      </c>
      <c r="G46" t="s">
        <v>74</v>
      </c>
      <c r="H46">
        <v>15</v>
      </c>
      <c r="I46">
        <v>14</v>
      </c>
      <c r="J46">
        <v>105</v>
      </c>
      <c r="K46">
        <v>64</v>
      </c>
      <c r="L46" s="2">
        <v>0.61</v>
      </c>
      <c r="M46">
        <v>1031</v>
      </c>
      <c r="N46">
        <v>16.100000000000001</v>
      </c>
      <c r="O46">
        <v>10</v>
      </c>
      <c r="P46">
        <v>80</v>
      </c>
      <c r="Q46">
        <v>4.3</v>
      </c>
      <c r="R46">
        <v>68.7</v>
      </c>
      <c r="S46">
        <v>2</v>
      </c>
    </row>
    <row r="47" spans="1:19" x14ac:dyDescent="0.25">
      <c r="A47">
        <v>2015</v>
      </c>
      <c r="B47">
        <v>46</v>
      </c>
      <c r="C47" t="s">
        <v>1151</v>
      </c>
      <c r="D47" t="str">
        <f>IFERROR(INDEX('Draft Master List'!E:F,MATCH(C47,'Draft Master List'!E:E,0),2),"N/A")</f>
        <v>N/A</v>
      </c>
      <c r="E47" t="s">
        <v>20</v>
      </c>
      <c r="F47">
        <v>22</v>
      </c>
      <c r="G47" t="s">
        <v>74</v>
      </c>
      <c r="H47">
        <v>16</v>
      </c>
      <c r="I47">
        <v>10</v>
      </c>
      <c r="J47">
        <v>105</v>
      </c>
      <c r="K47">
        <v>64</v>
      </c>
      <c r="L47" s="2">
        <v>0.61</v>
      </c>
      <c r="M47">
        <v>733</v>
      </c>
      <c r="N47">
        <v>11.5</v>
      </c>
      <c r="O47">
        <v>6</v>
      </c>
      <c r="P47">
        <v>33</v>
      </c>
      <c r="Q47">
        <v>4</v>
      </c>
      <c r="R47">
        <v>45.8</v>
      </c>
      <c r="S47">
        <v>0</v>
      </c>
    </row>
    <row r="48" spans="1:19" x14ac:dyDescent="0.25">
      <c r="A48">
        <v>2015</v>
      </c>
      <c r="B48">
        <v>47</v>
      </c>
      <c r="C48" t="s">
        <v>100</v>
      </c>
      <c r="D48" t="str">
        <f>IFERROR(INDEX('Draft Master List'!E:F,MATCH(C48,'Draft Master List'!E:E,0),2),"N/A")</f>
        <v>2322009</v>
      </c>
      <c r="E48" t="s">
        <v>30</v>
      </c>
      <c r="F48">
        <v>29</v>
      </c>
      <c r="G48" t="s">
        <v>74</v>
      </c>
      <c r="H48">
        <v>9</v>
      </c>
      <c r="I48">
        <v>9</v>
      </c>
      <c r="J48">
        <v>88</v>
      </c>
      <c r="K48">
        <v>61</v>
      </c>
      <c r="L48" s="2">
        <v>0.69299999999999995</v>
      </c>
      <c r="M48">
        <v>692</v>
      </c>
      <c r="N48">
        <v>11.3</v>
      </c>
      <c r="O48">
        <v>7</v>
      </c>
      <c r="P48">
        <v>59</v>
      </c>
      <c r="Q48">
        <v>6.8</v>
      </c>
      <c r="R48">
        <v>76.900000000000006</v>
      </c>
      <c r="S48">
        <v>1</v>
      </c>
    </row>
    <row r="49" spans="1:19" x14ac:dyDescent="0.25">
      <c r="A49">
        <v>2015</v>
      </c>
      <c r="B49">
        <v>48</v>
      </c>
      <c r="C49" t="s">
        <v>972</v>
      </c>
      <c r="D49" t="str">
        <f>IFERROR(INDEX('Draft Master List'!E:F,MATCH(C49,'Draft Master List'!E:E,0),2),"N/A")</f>
        <v>N/A</v>
      </c>
      <c r="E49" t="s">
        <v>64</v>
      </c>
      <c r="F49">
        <v>22</v>
      </c>
      <c r="G49" t="s">
        <v>643</v>
      </c>
      <c r="H49">
        <v>16</v>
      </c>
      <c r="I49">
        <v>7</v>
      </c>
      <c r="J49">
        <v>74</v>
      </c>
      <c r="K49">
        <v>61</v>
      </c>
      <c r="L49" s="2">
        <v>0.82399999999999995</v>
      </c>
      <c r="M49">
        <v>534</v>
      </c>
      <c r="N49">
        <v>8.8000000000000007</v>
      </c>
      <c r="O49">
        <v>2</v>
      </c>
      <c r="P49">
        <v>52</v>
      </c>
      <c r="Q49">
        <v>3.8</v>
      </c>
      <c r="R49">
        <v>33.4</v>
      </c>
      <c r="S49">
        <v>1</v>
      </c>
    </row>
    <row r="50" spans="1:19" x14ac:dyDescent="0.25">
      <c r="A50">
        <v>2015</v>
      </c>
      <c r="B50">
        <v>49</v>
      </c>
      <c r="C50" t="s">
        <v>1097</v>
      </c>
      <c r="D50" t="str">
        <f>IFERROR(INDEX('Draft Master List'!E:F,MATCH(C50,'Draft Master List'!E:E,0),2),"N/A")</f>
        <v>N/A</v>
      </c>
      <c r="E50" t="s">
        <v>24</v>
      </c>
      <c r="F50">
        <v>33</v>
      </c>
      <c r="G50" t="s">
        <v>108</v>
      </c>
      <c r="H50">
        <v>15</v>
      </c>
      <c r="I50">
        <v>15</v>
      </c>
      <c r="J50">
        <v>81</v>
      </c>
      <c r="K50">
        <v>60</v>
      </c>
      <c r="L50" s="2">
        <v>0.74099999999999999</v>
      </c>
      <c r="M50">
        <v>535</v>
      </c>
      <c r="N50">
        <v>8.9</v>
      </c>
      <c r="O50">
        <v>2</v>
      </c>
      <c r="P50">
        <v>27</v>
      </c>
      <c r="Q50">
        <v>4</v>
      </c>
      <c r="R50">
        <v>35.700000000000003</v>
      </c>
      <c r="S50">
        <v>0</v>
      </c>
    </row>
    <row r="51" spans="1:19" x14ac:dyDescent="0.25">
      <c r="A51">
        <v>2015</v>
      </c>
      <c r="B51">
        <v>50</v>
      </c>
      <c r="C51" t="s">
        <v>1116</v>
      </c>
      <c r="D51" t="str">
        <f>IFERROR(INDEX('Draft Master List'!E:F,MATCH(C51,'Draft Master List'!E:E,0),2),"N/A")</f>
        <v>N/A</v>
      </c>
      <c r="E51" t="s">
        <v>29</v>
      </c>
      <c r="F51">
        <v>22</v>
      </c>
      <c r="G51" t="s">
        <v>74</v>
      </c>
      <c r="H51">
        <v>13</v>
      </c>
      <c r="I51">
        <v>13</v>
      </c>
      <c r="J51">
        <v>96</v>
      </c>
      <c r="K51">
        <v>60</v>
      </c>
      <c r="L51" s="2">
        <v>0.625</v>
      </c>
      <c r="M51">
        <v>1047</v>
      </c>
      <c r="N51">
        <v>17.5</v>
      </c>
      <c r="O51">
        <v>9</v>
      </c>
      <c r="P51">
        <v>63</v>
      </c>
      <c r="Q51">
        <v>4.5999999999999996</v>
      </c>
      <c r="R51">
        <v>80.5</v>
      </c>
      <c r="S51">
        <v>0</v>
      </c>
    </row>
    <row r="52" spans="1:19" x14ac:dyDescent="0.25">
      <c r="A52">
        <v>2015</v>
      </c>
      <c r="B52">
        <v>51</v>
      </c>
      <c r="C52" t="s">
        <v>831</v>
      </c>
      <c r="D52" t="str">
        <f>IFERROR(INDEX('Draft Master List'!E:F,MATCH(C52,'Draft Master List'!E:E,0),2),"N/A")</f>
        <v>N/A</v>
      </c>
      <c r="E52" t="s">
        <v>7</v>
      </c>
      <c r="F52">
        <v>22</v>
      </c>
      <c r="G52" t="s">
        <v>832</v>
      </c>
      <c r="H52">
        <v>16</v>
      </c>
      <c r="I52">
        <v>6</v>
      </c>
      <c r="J52">
        <v>78</v>
      </c>
      <c r="K52">
        <v>59</v>
      </c>
      <c r="L52" s="2">
        <v>0.75600000000000001</v>
      </c>
      <c r="M52">
        <v>604</v>
      </c>
      <c r="N52">
        <v>10.199999999999999</v>
      </c>
      <c r="O52">
        <v>2</v>
      </c>
      <c r="P52">
        <v>44</v>
      </c>
      <c r="Q52">
        <v>3.7</v>
      </c>
      <c r="R52">
        <v>37.799999999999997</v>
      </c>
      <c r="S52">
        <v>4</v>
      </c>
    </row>
    <row r="53" spans="1:19" x14ac:dyDescent="0.25">
      <c r="A53">
        <v>2015</v>
      </c>
      <c r="B53">
        <v>52</v>
      </c>
      <c r="C53" t="s">
        <v>1619</v>
      </c>
      <c r="D53" t="str">
        <f>IFERROR(INDEX('Draft Master List'!E:F,MATCH(C53,'Draft Master List'!E:E,0),2),"N/A")</f>
        <v>N/A</v>
      </c>
      <c r="E53" t="s">
        <v>21</v>
      </c>
      <c r="F53">
        <v>30</v>
      </c>
      <c r="G53" t="s">
        <v>108</v>
      </c>
      <c r="H53">
        <v>15</v>
      </c>
      <c r="I53">
        <v>8</v>
      </c>
      <c r="J53">
        <v>81</v>
      </c>
      <c r="K53">
        <v>59</v>
      </c>
      <c r="L53" s="2">
        <v>0.72799999999999998</v>
      </c>
      <c r="M53">
        <v>657</v>
      </c>
      <c r="N53">
        <v>11.1</v>
      </c>
      <c r="O53">
        <v>1</v>
      </c>
      <c r="P53">
        <v>41</v>
      </c>
      <c r="Q53">
        <v>3.9</v>
      </c>
      <c r="R53">
        <v>43.8</v>
      </c>
      <c r="S53">
        <v>0</v>
      </c>
    </row>
    <row r="54" spans="1:19" x14ac:dyDescent="0.25">
      <c r="A54">
        <v>2015</v>
      </c>
      <c r="B54">
        <v>53</v>
      </c>
      <c r="C54" t="s">
        <v>886</v>
      </c>
      <c r="D54" t="str">
        <f>IFERROR(INDEX('Draft Master List'!E:F,MATCH(C54,'Draft Master List'!E:E,0),2),"N/A")</f>
        <v>N/A</v>
      </c>
      <c r="E54" t="s">
        <v>9</v>
      </c>
      <c r="F54">
        <v>26</v>
      </c>
      <c r="H54">
        <v>16</v>
      </c>
      <c r="I54">
        <v>0</v>
      </c>
      <c r="J54">
        <v>81</v>
      </c>
      <c r="K54">
        <v>59</v>
      </c>
      <c r="L54" s="2">
        <v>0.72799999999999998</v>
      </c>
      <c r="M54">
        <v>495</v>
      </c>
      <c r="N54">
        <v>8.4</v>
      </c>
      <c r="O54">
        <v>4</v>
      </c>
      <c r="P54">
        <v>37</v>
      </c>
      <c r="Q54">
        <v>3.7</v>
      </c>
      <c r="R54">
        <v>30.9</v>
      </c>
      <c r="S54">
        <v>1</v>
      </c>
    </row>
    <row r="55" spans="1:19" x14ac:dyDescent="0.25">
      <c r="A55">
        <v>2015</v>
      </c>
      <c r="B55">
        <v>54</v>
      </c>
      <c r="C55" t="s">
        <v>1108</v>
      </c>
      <c r="D55" t="str">
        <f>IFERROR(INDEX('Draft Master List'!E:F,MATCH(C55,'Draft Master List'!E:E,0),2),"N/A")</f>
        <v>N/A</v>
      </c>
      <c r="E55" t="s">
        <v>5</v>
      </c>
      <c r="F55">
        <v>23</v>
      </c>
      <c r="G55" t="s">
        <v>108</v>
      </c>
      <c r="H55">
        <v>16</v>
      </c>
      <c r="I55">
        <v>12</v>
      </c>
      <c r="J55">
        <v>85</v>
      </c>
      <c r="K55">
        <v>58</v>
      </c>
      <c r="L55" s="2">
        <v>0.68200000000000005</v>
      </c>
      <c r="M55">
        <v>510</v>
      </c>
      <c r="N55">
        <v>8.8000000000000007</v>
      </c>
      <c r="O55">
        <v>8</v>
      </c>
      <c r="P55">
        <v>61</v>
      </c>
      <c r="Q55">
        <v>3.6</v>
      </c>
      <c r="R55">
        <v>31.9</v>
      </c>
      <c r="S55">
        <v>0</v>
      </c>
    </row>
    <row r="56" spans="1:19" x14ac:dyDescent="0.25">
      <c r="A56">
        <v>2015</v>
      </c>
      <c r="B56">
        <v>55</v>
      </c>
      <c r="C56" t="s">
        <v>1620</v>
      </c>
      <c r="D56" t="str">
        <f>IFERROR(INDEX('Draft Master List'!E:F,MATCH(C56,'Draft Master List'!E:E,0),2),"N/A")</f>
        <v>N/A</v>
      </c>
      <c r="E56" t="s">
        <v>9</v>
      </c>
      <c r="F56">
        <v>24</v>
      </c>
      <c r="G56" t="s">
        <v>74</v>
      </c>
      <c r="H56">
        <v>16</v>
      </c>
      <c r="I56">
        <v>16</v>
      </c>
      <c r="J56">
        <v>90</v>
      </c>
      <c r="K56">
        <v>57</v>
      </c>
      <c r="L56" s="2">
        <v>0.63300000000000001</v>
      </c>
      <c r="M56">
        <v>797</v>
      </c>
      <c r="N56">
        <v>14</v>
      </c>
      <c r="O56">
        <v>8</v>
      </c>
      <c r="P56">
        <v>72</v>
      </c>
      <c r="Q56">
        <v>3.6</v>
      </c>
      <c r="R56">
        <v>49.8</v>
      </c>
      <c r="S56">
        <v>0</v>
      </c>
    </row>
    <row r="57" spans="1:19" x14ac:dyDescent="0.25">
      <c r="A57">
        <v>2015</v>
      </c>
      <c r="B57">
        <v>56</v>
      </c>
      <c r="C57" t="s">
        <v>1621</v>
      </c>
      <c r="D57" t="str">
        <f>IFERROR(INDEX('Draft Master List'!E:F,MATCH(C57,'Draft Master List'!E:E,0),2),"N/A")</f>
        <v>N/A</v>
      </c>
      <c r="E57" t="s">
        <v>13</v>
      </c>
      <c r="F57">
        <v>35</v>
      </c>
      <c r="G57" t="s">
        <v>1069</v>
      </c>
      <c r="H57">
        <v>11</v>
      </c>
      <c r="I57">
        <v>4</v>
      </c>
      <c r="J57">
        <v>85</v>
      </c>
      <c r="K57">
        <v>56</v>
      </c>
      <c r="L57" s="2">
        <v>0.65900000000000003</v>
      </c>
      <c r="M57">
        <v>630</v>
      </c>
      <c r="N57">
        <v>11.3</v>
      </c>
      <c r="O57">
        <v>5</v>
      </c>
      <c r="P57">
        <v>40</v>
      </c>
      <c r="Q57">
        <v>5.0999999999999996</v>
      </c>
      <c r="R57">
        <v>57.3</v>
      </c>
      <c r="S57">
        <v>0</v>
      </c>
    </row>
    <row r="58" spans="1:19" x14ac:dyDescent="0.25">
      <c r="A58">
        <v>2015</v>
      </c>
      <c r="B58">
        <v>57</v>
      </c>
      <c r="C58" t="s">
        <v>1196</v>
      </c>
      <c r="D58" t="str">
        <f>IFERROR(INDEX('Draft Master List'!E:F,MATCH(C58,'Draft Master List'!E:E,0),2),"N/A")</f>
        <v>N/A</v>
      </c>
      <c r="E58" t="s">
        <v>6</v>
      </c>
      <c r="F58">
        <v>32</v>
      </c>
      <c r="G58" t="s">
        <v>664</v>
      </c>
      <c r="H58">
        <v>16</v>
      </c>
      <c r="I58">
        <v>4</v>
      </c>
      <c r="J58">
        <v>83</v>
      </c>
      <c r="K58">
        <v>55</v>
      </c>
      <c r="L58" s="2">
        <v>0.66300000000000003</v>
      </c>
      <c r="M58">
        <v>388</v>
      </c>
      <c r="N58">
        <v>7.1</v>
      </c>
      <c r="O58">
        <v>1</v>
      </c>
      <c r="P58">
        <v>35</v>
      </c>
      <c r="Q58">
        <v>3.4</v>
      </c>
      <c r="R58">
        <v>24.3</v>
      </c>
      <c r="S58">
        <v>1</v>
      </c>
    </row>
    <row r="59" spans="1:19" x14ac:dyDescent="0.25">
      <c r="A59">
        <v>2015</v>
      </c>
      <c r="B59">
        <v>58</v>
      </c>
      <c r="C59" t="s">
        <v>1622</v>
      </c>
      <c r="D59" t="str">
        <f>IFERROR(INDEX('Draft Master List'!E:F,MATCH(C59,'Draft Master List'!E:E,0),2),"N/A")</f>
        <v>N/A</v>
      </c>
      <c r="E59" t="s">
        <v>20</v>
      </c>
      <c r="F59">
        <v>27</v>
      </c>
      <c r="G59" t="s">
        <v>1623</v>
      </c>
      <c r="H59">
        <v>16</v>
      </c>
      <c r="I59">
        <v>11</v>
      </c>
      <c r="J59">
        <v>84</v>
      </c>
      <c r="K59">
        <v>54</v>
      </c>
      <c r="L59" s="2">
        <v>0.64300000000000002</v>
      </c>
      <c r="M59">
        <v>491</v>
      </c>
      <c r="N59">
        <v>9.1</v>
      </c>
      <c r="O59">
        <v>3</v>
      </c>
      <c r="P59">
        <v>57</v>
      </c>
      <c r="Q59">
        <v>3.4</v>
      </c>
      <c r="R59">
        <v>30.7</v>
      </c>
      <c r="S59">
        <v>0</v>
      </c>
    </row>
    <row r="60" spans="1:19" x14ac:dyDescent="0.25">
      <c r="A60">
        <v>2015</v>
      </c>
      <c r="B60">
        <v>59</v>
      </c>
      <c r="C60" t="s">
        <v>1144</v>
      </c>
      <c r="D60" t="str">
        <f>IFERROR(INDEX('Draft Master List'!E:F,MATCH(C60,'Draft Master List'!E:E,0),2),"N/A")</f>
        <v>N/A</v>
      </c>
      <c r="E60" t="s">
        <v>63</v>
      </c>
      <c r="F60">
        <v>25</v>
      </c>
      <c r="G60" t="s">
        <v>74</v>
      </c>
      <c r="H60">
        <v>9</v>
      </c>
      <c r="I60">
        <v>8</v>
      </c>
      <c r="J60">
        <v>94</v>
      </c>
      <c r="K60">
        <v>54</v>
      </c>
      <c r="L60" s="2">
        <v>0.57399999999999995</v>
      </c>
      <c r="M60">
        <v>807</v>
      </c>
      <c r="N60">
        <v>14.9</v>
      </c>
      <c r="O60">
        <v>4</v>
      </c>
      <c r="P60">
        <v>50</v>
      </c>
      <c r="Q60">
        <v>6</v>
      </c>
      <c r="R60">
        <v>89.7</v>
      </c>
      <c r="S60">
        <v>1</v>
      </c>
    </row>
    <row r="61" spans="1:19" x14ac:dyDescent="0.25">
      <c r="A61">
        <v>2015</v>
      </c>
      <c r="B61">
        <v>60</v>
      </c>
      <c r="C61" t="s">
        <v>1624</v>
      </c>
      <c r="D61" t="str">
        <f>IFERROR(INDEX('Draft Master List'!E:F,MATCH(C61,'Draft Master List'!E:E,0),2),"N/A")</f>
        <v>N/A</v>
      </c>
      <c r="E61" t="s">
        <v>63</v>
      </c>
      <c r="F61">
        <v>28</v>
      </c>
      <c r="G61" t="s">
        <v>108</v>
      </c>
      <c r="H61">
        <v>11</v>
      </c>
      <c r="I61">
        <v>11</v>
      </c>
      <c r="J61">
        <v>80</v>
      </c>
      <c r="K61">
        <v>53</v>
      </c>
      <c r="L61" s="2">
        <v>0.66300000000000003</v>
      </c>
      <c r="M61">
        <v>439</v>
      </c>
      <c r="N61">
        <v>8.3000000000000007</v>
      </c>
      <c r="O61">
        <v>3</v>
      </c>
      <c r="P61">
        <v>24</v>
      </c>
      <c r="Q61">
        <v>4.8</v>
      </c>
      <c r="R61">
        <v>39.9</v>
      </c>
      <c r="S61">
        <v>2</v>
      </c>
    </row>
    <row r="62" spans="1:19" x14ac:dyDescent="0.25">
      <c r="A62">
        <v>2015</v>
      </c>
      <c r="B62">
        <v>61</v>
      </c>
      <c r="C62" t="s">
        <v>782</v>
      </c>
      <c r="D62" t="str">
        <f>IFERROR(INDEX('Draft Master List'!E:F,MATCH(C62,'Draft Master List'!E:E,0),2),"N/A")</f>
        <v>N/A</v>
      </c>
      <c r="E62" t="s">
        <v>223</v>
      </c>
      <c r="F62">
        <v>24</v>
      </c>
      <c r="G62" t="s">
        <v>74</v>
      </c>
      <c r="H62">
        <v>16</v>
      </c>
      <c r="I62">
        <v>14</v>
      </c>
      <c r="J62">
        <v>87</v>
      </c>
      <c r="K62">
        <v>52</v>
      </c>
      <c r="L62" s="2">
        <v>0.59799999999999998</v>
      </c>
      <c r="M62">
        <v>473</v>
      </c>
      <c r="N62">
        <v>9.1</v>
      </c>
      <c r="O62">
        <v>5</v>
      </c>
      <c r="P62">
        <v>66</v>
      </c>
      <c r="Q62">
        <v>3.3</v>
      </c>
      <c r="R62">
        <v>29.6</v>
      </c>
      <c r="S62">
        <v>2</v>
      </c>
    </row>
    <row r="63" spans="1:19" x14ac:dyDescent="0.25">
      <c r="A63">
        <v>2015</v>
      </c>
      <c r="B63">
        <v>62</v>
      </c>
      <c r="C63" t="s">
        <v>1625</v>
      </c>
      <c r="D63" t="str">
        <f>IFERROR(INDEX('Draft Master List'!E:F,MATCH(C63,'Draft Master List'!E:E,0),2),"N/A")</f>
        <v>N/A</v>
      </c>
      <c r="E63" t="s">
        <v>27</v>
      </c>
      <c r="F63">
        <v>26</v>
      </c>
      <c r="G63" t="s">
        <v>77</v>
      </c>
      <c r="H63">
        <v>16</v>
      </c>
      <c r="I63">
        <v>3</v>
      </c>
      <c r="J63">
        <v>75</v>
      </c>
      <c r="K63">
        <v>52</v>
      </c>
      <c r="L63" s="2">
        <v>0.69299999999999995</v>
      </c>
      <c r="M63">
        <v>536</v>
      </c>
      <c r="N63">
        <v>10.3</v>
      </c>
      <c r="O63">
        <v>5</v>
      </c>
      <c r="P63">
        <v>30</v>
      </c>
      <c r="Q63">
        <v>3.3</v>
      </c>
      <c r="R63">
        <v>33.5</v>
      </c>
      <c r="S63">
        <v>2</v>
      </c>
    </row>
    <row r="64" spans="1:19" x14ac:dyDescent="0.25">
      <c r="A64">
        <v>2015</v>
      </c>
      <c r="B64">
        <v>63</v>
      </c>
      <c r="C64" t="s">
        <v>1062</v>
      </c>
      <c r="D64" t="str">
        <f>IFERROR(INDEX('Draft Master List'!E:F,MATCH(C64,'Draft Master List'!E:E,0),2),"N/A")</f>
        <v>N/A</v>
      </c>
      <c r="E64" t="s">
        <v>18</v>
      </c>
      <c r="F64">
        <v>22</v>
      </c>
      <c r="G64" t="s">
        <v>74</v>
      </c>
      <c r="H64">
        <v>13</v>
      </c>
      <c r="I64">
        <v>9</v>
      </c>
      <c r="J64">
        <v>84</v>
      </c>
      <c r="K64">
        <v>52</v>
      </c>
      <c r="L64" s="2">
        <v>0.61899999999999999</v>
      </c>
      <c r="M64">
        <v>720</v>
      </c>
      <c r="N64">
        <v>13.8</v>
      </c>
      <c r="O64">
        <v>4</v>
      </c>
      <c r="P64">
        <v>40</v>
      </c>
      <c r="Q64">
        <v>4</v>
      </c>
      <c r="R64">
        <v>55.4</v>
      </c>
      <c r="S64">
        <v>2</v>
      </c>
    </row>
    <row r="65" spans="1:19" x14ac:dyDescent="0.25">
      <c r="A65">
        <v>2015</v>
      </c>
      <c r="B65">
        <v>64</v>
      </c>
      <c r="C65" t="s">
        <v>1803</v>
      </c>
      <c r="D65" t="str">
        <f>IFERROR(INDEX('Draft Master List'!E:F,MATCH(C65,'Draft Master List'!E:E,0),2),"N/A")</f>
        <v>N/A</v>
      </c>
      <c r="E65" t="s">
        <v>15</v>
      </c>
      <c r="F65">
        <v>25</v>
      </c>
      <c r="G65" t="s">
        <v>108</v>
      </c>
      <c r="H65">
        <v>13</v>
      </c>
      <c r="I65">
        <v>12</v>
      </c>
      <c r="J65">
        <v>74</v>
      </c>
      <c r="K65">
        <v>52</v>
      </c>
      <c r="L65" s="2">
        <v>0.70299999999999996</v>
      </c>
      <c r="M65">
        <v>615</v>
      </c>
      <c r="N65">
        <v>11.8</v>
      </c>
      <c r="O65">
        <v>13</v>
      </c>
      <c r="P65">
        <v>31</v>
      </c>
      <c r="Q65">
        <v>4</v>
      </c>
      <c r="R65">
        <v>47.3</v>
      </c>
      <c r="S65">
        <v>0</v>
      </c>
    </row>
    <row r="66" spans="1:19" x14ac:dyDescent="0.25">
      <c r="A66">
        <v>2015</v>
      </c>
      <c r="B66">
        <v>65</v>
      </c>
      <c r="C66" t="s">
        <v>1171</v>
      </c>
      <c r="D66" t="str">
        <f>IFERROR(INDEX('Draft Master List'!E:F,MATCH(C66,'Draft Master List'!E:E,0),2),"N/A")</f>
        <v>N/A</v>
      </c>
      <c r="E66" t="s">
        <v>10</v>
      </c>
      <c r="F66">
        <v>26</v>
      </c>
      <c r="G66" t="s">
        <v>77</v>
      </c>
      <c r="H66">
        <v>15</v>
      </c>
      <c r="I66">
        <v>6</v>
      </c>
      <c r="J66">
        <v>89</v>
      </c>
      <c r="K66">
        <v>52</v>
      </c>
      <c r="L66" s="2">
        <v>0.58399999999999996</v>
      </c>
      <c r="M66">
        <v>849</v>
      </c>
      <c r="N66">
        <v>16.3</v>
      </c>
      <c r="O66">
        <v>6</v>
      </c>
      <c r="P66">
        <v>60</v>
      </c>
      <c r="Q66">
        <v>3.5</v>
      </c>
      <c r="R66">
        <v>56.6</v>
      </c>
      <c r="S66">
        <v>0</v>
      </c>
    </row>
    <row r="67" spans="1:19" x14ac:dyDescent="0.25">
      <c r="A67">
        <v>2015</v>
      </c>
      <c r="B67">
        <v>66</v>
      </c>
      <c r="C67" t="s">
        <v>1214</v>
      </c>
      <c r="D67" t="str">
        <f>IFERROR(INDEX('Draft Master List'!E:F,MATCH(C67,'Draft Master List'!E:E,0),2),"N/A")</f>
        <v>N/A</v>
      </c>
      <c r="E67" t="s">
        <v>27</v>
      </c>
      <c r="F67">
        <v>26</v>
      </c>
      <c r="G67" t="s">
        <v>74</v>
      </c>
      <c r="H67">
        <v>16</v>
      </c>
      <c r="I67">
        <v>13</v>
      </c>
      <c r="J67">
        <v>93</v>
      </c>
      <c r="K67">
        <v>52</v>
      </c>
      <c r="L67" s="2">
        <v>0.55900000000000005</v>
      </c>
      <c r="M67">
        <v>840</v>
      </c>
      <c r="N67">
        <v>16.2</v>
      </c>
      <c r="O67">
        <v>3</v>
      </c>
      <c r="P67">
        <v>42</v>
      </c>
      <c r="Q67">
        <v>3.3</v>
      </c>
      <c r="R67">
        <v>52.5</v>
      </c>
      <c r="S67">
        <v>0</v>
      </c>
    </row>
    <row r="68" spans="1:19" x14ac:dyDescent="0.25">
      <c r="A68">
        <v>2015</v>
      </c>
      <c r="B68">
        <v>67</v>
      </c>
      <c r="C68" t="s">
        <v>1206</v>
      </c>
      <c r="D68" t="str">
        <f>IFERROR(INDEX('Draft Master List'!E:F,MATCH(C68,'Draft Master List'!E:E,0),2),"N/A")</f>
        <v>N/A</v>
      </c>
      <c r="E68" t="s">
        <v>29</v>
      </c>
      <c r="F68">
        <v>26</v>
      </c>
      <c r="G68" t="s">
        <v>108</v>
      </c>
      <c r="H68">
        <v>13</v>
      </c>
      <c r="I68">
        <v>13</v>
      </c>
      <c r="J68">
        <v>77</v>
      </c>
      <c r="K68">
        <v>51</v>
      </c>
      <c r="L68" s="2">
        <v>0.66200000000000003</v>
      </c>
      <c r="M68">
        <v>528</v>
      </c>
      <c r="N68">
        <v>10.4</v>
      </c>
      <c r="O68">
        <v>3</v>
      </c>
      <c r="P68">
        <v>40</v>
      </c>
      <c r="Q68">
        <v>3.9</v>
      </c>
      <c r="R68">
        <v>40.6</v>
      </c>
      <c r="S68">
        <v>1</v>
      </c>
    </row>
    <row r="69" spans="1:19" x14ac:dyDescent="0.25">
      <c r="A69">
        <v>2015</v>
      </c>
      <c r="B69">
        <v>68</v>
      </c>
      <c r="C69" t="s">
        <v>1877</v>
      </c>
      <c r="D69" t="str">
        <f>IFERROR(INDEX('Draft Master List'!E:F,MATCH(C69,'Draft Master List'!E:E,0),2),"N/A")</f>
        <v>N/A</v>
      </c>
      <c r="E69" t="s">
        <v>19</v>
      </c>
      <c r="F69">
        <v>23</v>
      </c>
      <c r="G69" t="s">
        <v>832</v>
      </c>
      <c r="H69">
        <v>16</v>
      </c>
      <c r="I69">
        <v>8</v>
      </c>
      <c r="J69">
        <v>69</v>
      </c>
      <c r="K69">
        <v>51</v>
      </c>
      <c r="L69" s="2">
        <v>0.73899999999999999</v>
      </c>
      <c r="M69">
        <v>664</v>
      </c>
      <c r="N69">
        <v>13</v>
      </c>
      <c r="O69">
        <v>6</v>
      </c>
      <c r="P69">
        <v>49</v>
      </c>
      <c r="Q69">
        <v>3.2</v>
      </c>
      <c r="R69">
        <v>41.5</v>
      </c>
      <c r="S69">
        <v>1</v>
      </c>
    </row>
    <row r="70" spans="1:19" x14ac:dyDescent="0.25">
      <c r="A70">
        <v>2015</v>
      </c>
      <c r="B70">
        <v>69</v>
      </c>
      <c r="C70" t="s">
        <v>971</v>
      </c>
      <c r="D70" t="str">
        <f>IFERROR(INDEX('Draft Master List'!E:F,MATCH(C70,'Draft Master List'!E:E,0),2),"N/A")</f>
        <v>N/A</v>
      </c>
      <c r="E70" t="s">
        <v>14</v>
      </c>
      <c r="F70">
        <v>25</v>
      </c>
      <c r="H70">
        <v>16</v>
      </c>
      <c r="I70">
        <v>0</v>
      </c>
      <c r="J70">
        <v>70</v>
      </c>
      <c r="K70">
        <v>51</v>
      </c>
      <c r="L70" s="2">
        <v>0.72899999999999998</v>
      </c>
      <c r="M70">
        <v>561</v>
      </c>
      <c r="N70">
        <v>11</v>
      </c>
      <c r="O70">
        <v>4</v>
      </c>
      <c r="P70">
        <v>56</v>
      </c>
      <c r="Q70">
        <v>3.2</v>
      </c>
      <c r="R70">
        <v>35.1</v>
      </c>
      <c r="S70">
        <v>2</v>
      </c>
    </row>
    <row r="71" spans="1:19" x14ac:dyDescent="0.25">
      <c r="A71">
        <v>2015</v>
      </c>
      <c r="B71">
        <v>70</v>
      </c>
      <c r="C71" t="s">
        <v>1626</v>
      </c>
      <c r="D71" t="str">
        <f>IFERROR(INDEX('Draft Master List'!E:F,MATCH(C71,'Draft Master List'!E:E,0),2),"N/A")</f>
        <v>N/A</v>
      </c>
      <c r="E71" t="s">
        <v>5</v>
      </c>
      <c r="F71">
        <v>23</v>
      </c>
      <c r="G71" t="s">
        <v>74</v>
      </c>
      <c r="H71">
        <v>13</v>
      </c>
      <c r="I71">
        <v>12</v>
      </c>
      <c r="J71">
        <v>94</v>
      </c>
      <c r="K71">
        <v>50</v>
      </c>
      <c r="L71" s="2">
        <v>0.53200000000000003</v>
      </c>
      <c r="M71">
        <v>483</v>
      </c>
      <c r="N71">
        <v>9.6999999999999993</v>
      </c>
      <c r="O71">
        <v>1</v>
      </c>
      <c r="P71">
        <v>40</v>
      </c>
      <c r="Q71">
        <v>3.8</v>
      </c>
      <c r="R71">
        <v>37.200000000000003</v>
      </c>
      <c r="S71">
        <v>0</v>
      </c>
    </row>
    <row r="72" spans="1:19" x14ac:dyDescent="0.25">
      <c r="A72">
        <v>2015</v>
      </c>
      <c r="B72">
        <v>71</v>
      </c>
      <c r="C72" t="s">
        <v>1042</v>
      </c>
      <c r="D72" t="str">
        <f>IFERROR(INDEX('Draft Master List'!E:F,MATCH(C72,'Draft Master List'!E:E,0),2),"N/A")</f>
        <v>N/A</v>
      </c>
      <c r="E72" t="s">
        <v>24</v>
      </c>
      <c r="F72">
        <v>24</v>
      </c>
      <c r="G72" t="s">
        <v>77</v>
      </c>
      <c r="H72">
        <v>11</v>
      </c>
      <c r="I72">
        <v>5</v>
      </c>
      <c r="J72">
        <v>92</v>
      </c>
      <c r="K72">
        <v>50</v>
      </c>
      <c r="L72" s="2">
        <v>0.54300000000000004</v>
      </c>
      <c r="M72">
        <v>765</v>
      </c>
      <c r="N72">
        <v>15.3</v>
      </c>
      <c r="O72">
        <v>6</v>
      </c>
      <c r="P72">
        <v>88</v>
      </c>
      <c r="Q72">
        <v>4.5</v>
      </c>
      <c r="R72">
        <v>69.5</v>
      </c>
      <c r="S72">
        <v>1</v>
      </c>
    </row>
    <row r="73" spans="1:19" x14ac:dyDescent="0.25">
      <c r="A73">
        <v>2015</v>
      </c>
      <c r="B73">
        <v>72</v>
      </c>
      <c r="C73" t="s">
        <v>883</v>
      </c>
      <c r="D73" t="str">
        <f>IFERROR(INDEX('Draft Master List'!E:F,MATCH(C73,'Draft Master List'!E:E,0),2),"N/A")</f>
        <v>N/A</v>
      </c>
      <c r="E73" t="s">
        <v>0</v>
      </c>
      <c r="F73">
        <v>26</v>
      </c>
      <c r="G73" t="s">
        <v>76</v>
      </c>
      <c r="H73">
        <v>12</v>
      </c>
      <c r="I73">
        <v>10</v>
      </c>
      <c r="J73">
        <v>60</v>
      </c>
      <c r="K73">
        <v>50</v>
      </c>
      <c r="L73" s="2">
        <v>0.83299999999999996</v>
      </c>
      <c r="M73">
        <v>405</v>
      </c>
      <c r="N73">
        <v>8.1</v>
      </c>
      <c r="O73">
        <v>0</v>
      </c>
      <c r="P73">
        <v>59</v>
      </c>
      <c r="Q73">
        <v>4.2</v>
      </c>
      <c r="R73">
        <v>33.799999999999997</v>
      </c>
      <c r="S73">
        <v>2</v>
      </c>
    </row>
    <row r="74" spans="1:19" x14ac:dyDescent="0.25">
      <c r="A74">
        <v>2015</v>
      </c>
      <c r="B74">
        <v>73</v>
      </c>
      <c r="C74" t="s">
        <v>460</v>
      </c>
      <c r="D74" t="str">
        <f>IFERROR(INDEX('Draft Master List'!E:F,MATCH(C74,'Draft Master List'!E:E,0),2),"N/A")</f>
        <v>782007</v>
      </c>
      <c r="E74" t="s">
        <v>5</v>
      </c>
      <c r="F74">
        <v>31</v>
      </c>
      <c r="G74" t="s">
        <v>74</v>
      </c>
      <c r="H74">
        <v>16</v>
      </c>
      <c r="I74">
        <v>15</v>
      </c>
      <c r="J74">
        <v>99</v>
      </c>
      <c r="K74">
        <v>50</v>
      </c>
      <c r="L74" s="2">
        <v>0.505</v>
      </c>
      <c r="M74">
        <v>890</v>
      </c>
      <c r="N74">
        <v>17.8</v>
      </c>
      <c r="O74">
        <v>8</v>
      </c>
      <c r="P74">
        <v>65</v>
      </c>
      <c r="Q74">
        <v>3.1</v>
      </c>
      <c r="R74">
        <v>55.6</v>
      </c>
      <c r="S74">
        <v>1</v>
      </c>
    </row>
    <row r="75" spans="1:19" x14ac:dyDescent="0.25">
      <c r="A75">
        <v>2015</v>
      </c>
      <c r="B75">
        <v>74</v>
      </c>
      <c r="C75" t="s">
        <v>953</v>
      </c>
      <c r="D75" t="str">
        <f>IFERROR(INDEX('Draft Master List'!E:F,MATCH(C75,'Draft Master List'!E:E,0),2),"N/A")</f>
        <v>N/A</v>
      </c>
      <c r="E75" t="s">
        <v>15</v>
      </c>
      <c r="F75">
        <v>24</v>
      </c>
      <c r="G75" t="s">
        <v>643</v>
      </c>
      <c r="H75">
        <v>16</v>
      </c>
      <c r="I75">
        <v>1</v>
      </c>
      <c r="J75">
        <v>66</v>
      </c>
      <c r="K75">
        <v>49</v>
      </c>
      <c r="L75" s="2">
        <v>0.74199999999999999</v>
      </c>
      <c r="M75">
        <v>472</v>
      </c>
      <c r="N75">
        <v>9.6</v>
      </c>
      <c r="O75">
        <v>0</v>
      </c>
      <c r="P75">
        <v>45</v>
      </c>
      <c r="Q75">
        <v>3.1</v>
      </c>
      <c r="R75">
        <v>29.5</v>
      </c>
      <c r="S75">
        <v>1</v>
      </c>
    </row>
    <row r="76" spans="1:19" x14ac:dyDescent="0.25">
      <c r="A76">
        <v>2015</v>
      </c>
      <c r="B76">
        <v>75</v>
      </c>
      <c r="C76" t="s">
        <v>812</v>
      </c>
      <c r="D76" t="str">
        <f>IFERROR(INDEX('Draft Master List'!E:F,MATCH(C76,'Draft Master List'!E:E,0),2),"N/A")</f>
        <v>N/A</v>
      </c>
      <c r="E76" t="s">
        <v>19</v>
      </c>
      <c r="F76">
        <v>25</v>
      </c>
      <c r="G76" t="s">
        <v>74</v>
      </c>
      <c r="H76">
        <v>16</v>
      </c>
      <c r="I76">
        <v>16</v>
      </c>
      <c r="J76">
        <v>68</v>
      </c>
      <c r="K76">
        <v>49</v>
      </c>
      <c r="L76" s="2">
        <v>0.72099999999999997</v>
      </c>
      <c r="M76">
        <v>685</v>
      </c>
      <c r="N76">
        <v>14</v>
      </c>
      <c r="O76">
        <v>5</v>
      </c>
      <c r="P76">
        <v>50</v>
      </c>
      <c r="Q76">
        <v>3.1</v>
      </c>
      <c r="R76">
        <v>42.8</v>
      </c>
      <c r="S76">
        <v>1</v>
      </c>
    </row>
    <row r="77" spans="1:19" x14ac:dyDescent="0.25">
      <c r="A77">
        <v>2015</v>
      </c>
      <c r="B77">
        <v>76</v>
      </c>
      <c r="C77" t="s">
        <v>1627</v>
      </c>
      <c r="D77" t="str">
        <f>IFERROR(INDEX('Draft Master List'!E:F,MATCH(C77,'Draft Master List'!E:E,0),2),"N/A")</f>
        <v>N/A</v>
      </c>
      <c r="E77" t="s">
        <v>18</v>
      </c>
      <c r="F77">
        <v>26</v>
      </c>
      <c r="G77" t="s">
        <v>108</v>
      </c>
      <c r="H77">
        <v>16</v>
      </c>
      <c r="I77">
        <v>16</v>
      </c>
      <c r="J77">
        <v>73</v>
      </c>
      <c r="K77">
        <v>49</v>
      </c>
      <c r="L77" s="2">
        <v>0.67100000000000004</v>
      </c>
      <c r="M77">
        <v>495</v>
      </c>
      <c r="N77">
        <v>10.1</v>
      </c>
      <c r="O77">
        <v>5</v>
      </c>
      <c r="P77">
        <v>47</v>
      </c>
      <c r="Q77">
        <v>3.1</v>
      </c>
      <c r="R77">
        <v>30.9</v>
      </c>
      <c r="S77">
        <v>0</v>
      </c>
    </row>
    <row r="78" spans="1:19" x14ac:dyDescent="0.25">
      <c r="A78">
        <v>2015</v>
      </c>
      <c r="B78">
        <v>77</v>
      </c>
      <c r="C78" t="s">
        <v>1360</v>
      </c>
      <c r="D78" t="str">
        <f>IFERROR(INDEX('Draft Master List'!E:F,MATCH(C78,'Draft Master List'!E:E,0),2),"N/A")</f>
        <v>N/A</v>
      </c>
      <c r="E78" t="s">
        <v>19</v>
      </c>
      <c r="F78">
        <v>29</v>
      </c>
      <c r="G78" t="s">
        <v>108</v>
      </c>
      <c r="H78">
        <v>11</v>
      </c>
      <c r="I78">
        <v>11</v>
      </c>
      <c r="J78">
        <v>74</v>
      </c>
      <c r="K78">
        <v>48</v>
      </c>
      <c r="L78" s="2">
        <v>0.64900000000000002</v>
      </c>
      <c r="M78">
        <v>605</v>
      </c>
      <c r="N78">
        <v>12.6</v>
      </c>
      <c r="O78">
        <v>2</v>
      </c>
      <c r="P78">
        <v>45</v>
      </c>
      <c r="Q78">
        <v>4.4000000000000004</v>
      </c>
      <c r="R78">
        <v>55</v>
      </c>
      <c r="S78">
        <v>0</v>
      </c>
    </row>
    <row r="79" spans="1:19" x14ac:dyDescent="0.25">
      <c r="A79">
        <v>2015</v>
      </c>
      <c r="B79">
        <v>78</v>
      </c>
      <c r="C79" t="s">
        <v>1628</v>
      </c>
      <c r="D79" t="str">
        <f>IFERROR(INDEX('Draft Master List'!E:F,MATCH(C79,'Draft Master List'!E:E,0),2),"N/A")</f>
        <v>N/A</v>
      </c>
      <c r="E79" t="s">
        <v>12</v>
      </c>
      <c r="F79">
        <v>22</v>
      </c>
      <c r="G79" t="s">
        <v>108</v>
      </c>
      <c r="H79">
        <v>14</v>
      </c>
      <c r="I79">
        <v>8</v>
      </c>
      <c r="J79">
        <v>70</v>
      </c>
      <c r="K79">
        <v>47</v>
      </c>
      <c r="L79" s="2">
        <v>0.67100000000000004</v>
      </c>
      <c r="M79">
        <v>537</v>
      </c>
      <c r="N79">
        <v>11.4</v>
      </c>
      <c r="O79">
        <v>5</v>
      </c>
      <c r="P79">
        <v>55</v>
      </c>
      <c r="Q79">
        <v>3.4</v>
      </c>
      <c r="R79">
        <v>38.4</v>
      </c>
      <c r="S79">
        <v>0</v>
      </c>
    </row>
    <row r="80" spans="1:19" x14ac:dyDescent="0.25">
      <c r="A80">
        <v>2015</v>
      </c>
      <c r="B80">
        <v>79</v>
      </c>
      <c r="C80" t="s">
        <v>945</v>
      </c>
      <c r="D80" t="str">
        <f>IFERROR(INDEX('Draft Master List'!E:F,MATCH(C80,'Draft Master List'!E:E,0),2),"N/A")</f>
        <v>N/A</v>
      </c>
      <c r="E80" t="s">
        <v>33</v>
      </c>
      <c r="F80">
        <v>24</v>
      </c>
      <c r="G80" t="s">
        <v>76</v>
      </c>
      <c r="H80">
        <v>16</v>
      </c>
      <c r="I80">
        <v>16</v>
      </c>
      <c r="J80">
        <v>57</v>
      </c>
      <c r="K80">
        <v>47</v>
      </c>
      <c r="L80" s="2">
        <v>0.82499999999999996</v>
      </c>
      <c r="M80">
        <v>397</v>
      </c>
      <c r="N80">
        <v>8.4</v>
      </c>
      <c r="O80">
        <v>2</v>
      </c>
      <c r="P80">
        <v>54</v>
      </c>
      <c r="Q80">
        <v>2.9</v>
      </c>
      <c r="R80">
        <v>24.8</v>
      </c>
      <c r="S80">
        <v>1</v>
      </c>
    </row>
    <row r="81" spans="1:19" x14ac:dyDescent="0.25">
      <c r="A81">
        <v>2015</v>
      </c>
      <c r="B81">
        <v>80</v>
      </c>
      <c r="C81" t="s">
        <v>788</v>
      </c>
      <c r="D81" t="str">
        <f>IFERROR(INDEX('Draft Master List'!E:F,MATCH(C81,'Draft Master List'!E:E,0),2),"N/A")</f>
        <v>N/A</v>
      </c>
      <c r="E81" t="s">
        <v>32</v>
      </c>
      <c r="F81">
        <v>27</v>
      </c>
      <c r="G81" t="s">
        <v>976</v>
      </c>
      <c r="H81">
        <v>11</v>
      </c>
      <c r="I81">
        <v>2</v>
      </c>
      <c r="J81">
        <v>63</v>
      </c>
      <c r="K81">
        <v>47</v>
      </c>
      <c r="L81" s="2">
        <v>0.746</v>
      </c>
      <c r="M81">
        <v>388</v>
      </c>
      <c r="N81">
        <v>8.3000000000000007</v>
      </c>
      <c r="O81">
        <v>2</v>
      </c>
      <c r="P81">
        <v>25</v>
      </c>
      <c r="Q81">
        <v>4.3</v>
      </c>
      <c r="R81">
        <v>35.299999999999997</v>
      </c>
      <c r="S81">
        <v>2</v>
      </c>
    </row>
    <row r="82" spans="1:19" x14ac:dyDescent="0.25">
      <c r="A82">
        <v>2015</v>
      </c>
      <c r="B82">
        <v>81</v>
      </c>
      <c r="C82" t="s">
        <v>1309</v>
      </c>
      <c r="D82" t="str">
        <f>IFERROR(INDEX('Draft Master List'!E:F,MATCH(C82,'Draft Master List'!E:E,0),2),"N/A")</f>
        <v>N/A</v>
      </c>
      <c r="E82" t="s">
        <v>23</v>
      </c>
      <c r="F82">
        <v>32</v>
      </c>
      <c r="G82" t="s">
        <v>74</v>
      </c>
      <c r="H82">
        <v>14</v>
      </c>
      <c r="I82">
        <v>14</v>
      </c>
      <c r="J82">
        <v>94</v>
      </c>
      <c r="K82">
        <v>47</v>
      </c>
      <c r="L82" s="2">
        <v>0.5</v>
      </c>
      <c r="M82">
        <v>658</v>
      </c>
      <c r="N82">
        <v>14</v>
      </c>
      <c r="O82">
        <v>4</v>
      </c>
      <c r="P82">
        <v>49</v>
      </c>
      <c r="Q82">
        <v>3.4</v>
      </c>
      <c r="R82">
        <v>47</v>
      </c>
      <c r="S82">
        <v>0</v>
      </c>
    </row>
    <row r="83" spans="1:19" x14ac:dyDescent="0.25">
      <c r="A83">
        <v>2015</v>
      </c>
      <c r="B83">
        <v>82</v>
      </c>
      <c r="C83" t="s">
        <v>1120</v>
      </c>
      <c r="D83" t="str">
        <f>IFERROR(INDEX('Draft Master List'!E:F,MATCH(C83,'Draft Master List'!E:E,0),2),"N/A")</f>
        <v>N/A</v>
      </c>
      <c r="E83" t="s">
        <v>29</v>
      </c>
      <c r="F83">
        <v>23</v>
      </c>
      <c r="G83" t="s">
        <v>74</v>
      </c>
      <c r="H83">
        <v>14</v>
      </c>
      <c r="I83">
        <v>9</v>
      </c>
      <c r="J83">
        <v>80</v>
      </c>
      <c r="K83">
        <v>47</v>
      </c>
      <c r="L83" s="2">
        <v>0.58799999999999997</v>
      </c>
      <c r="M83">
        <v>552</v>
      </c>
      <c r="N83">
        <v>11.7</v>
      </c>
      <c r="O83">
        <v>3</v>
      </c>
      <c r="P83">
        <v>37</v>
      </c>
      <c r="Q83">
        <v>3.4</v>
      </c>
      <c r="R83">
        <v>39.4</v>
      </c>
      <c r="S83">
        <v>2</v>
      </c>
    </row>
    <row r="84" spans="1:19" x14ac:dyDescent="0.25">
      <c r="A84">
        <v>2015</v>
      </c>
      <c r="B84">
        <v>83</v>
      </c>
      <c r="C84" t="s">
        <v>1629</v>
      </c>
      <c r="D84" t="str">
        <f>IFERROR(INDEX('Draft Master List'!E:F,MATCH(C84,'Draft Master List'!E:E,0),2),"N/A")</f>
        <v>N/A</v>
      </c>
      <c r="E84" t="s">
        <v>26</v>
      </c>
      <c r="F84">
        <v>33</v>
      </c>
      <c r="G84" t="s">
        <v>108</v>
      </c>
      <c r="H84">
        <v>16</v>
      </c>
      <c r="I84">
        <v>16</v>
      </c>
      <c r="J84">
        <v>77</v>
      </c>
      <c r="K84">
        <v>46</v>
      </c>
      <c r="L84" s="2">
        <v>0.59699999999999998</v>
      </c>
      <c r="M84">
        <v>517</v>
      </c>
      <c r="N84">
        <v>11.2</v>
      </c>
      <c r="O84">
        <v>3</v>
      </c>
      <c r="P84">
        <v>37</v>
      </c>
      <c r="Q84">
        <v>2.9</v>
      </c>
      <c r="R84">
        <v>32.299999999999997</v>
      </c>
      <c r="S84">
        <v>0</v>
      </c>
    </row>
    <row r="85" spans="1:19" x14ac:dyDescent="0.25">
      <c r="A85">
        <v>2015</v>
      </c>
      <c r="B85">
        <v>84</v>
      </c>
      <c r="C85" t="s">
        <v>337</v>
      </c>
      <c r="D85" t="str">
        <f>IFERROR(INDEX('Draft Master List'!E:F,MATCH(C85,'Draft Master List'!E:E,0),2),"N/A")</f>
        <v>1082009</v>
      </c>
      <c r="E85" t="s">
        <v>64</v>
      </c>
      <c r="F85">
        <v>29</v>
      </c>
      <c r="G85" t="s">
        <v>77</v>
      </c>
      <c r="H85">
        <v>12</v>
      </c>
      <c r="I85">
        <v>4</v>
      </c>
      <c r="J85">
        <v>77</v>
      </c>
      <c r="K85">
        <v>46</v>
      </c>
      <c r="L85" s="2">
        <v>0.59699999999999998</v>
      </c>
      <c r="M85">
        <v>523</v>
      </c>
      <c r="N85">
        <v>11.4</v>
      </c>
      <c r="O85">
        <v>2</v>
      </c>
      <c r="P85">
        <v>41</v>
      </c>
      <c r="Q85">
        <v>3.8</v>
      </c>
      <c r="R85">
        <v>43.6</v>
      </c>
      <c r="S85">
        <v>1</v>
      </c>
    </row>
    <row r="86" spans="1:19" x14ac:dyDescent="0.25">
      <c r="A86">
        <v>2015</v>
      </c>
      <c r="B86">
        <v>86</v>
      </c>
      <c r="C86" t="s">
        <v>1630</v>
      </c>
      <c r="D86" t="str">
        <f>IFERROR(INDEX('Draft Master List'!E:F,MATCH(C86,'Draft Master List'!E:E,0),2),"N/A")</f>
        <v>N/A</v>
      </c>
      <c r="E86" t="s">
        <v>4</v>
      </c>
      <c r="F86">
        <v>27</v>
      </c>
      <c r="G86" t="s">
        <v>108</v>
      </c>
      <c r="H86">
        <v>12</v>
      </c>
      <c r="I86">
        <v>11</v>
      </c>
      <c r="J86">
        <v>80</v>
      </c>
      <c r="K86">
        <v>46</v>
      </c>
      <c r="L86" s="2">
        <v>0.57499999999999996</v>
      </c>
      <c r="M86">
        <v>455</v>
      </c>
      <c r="N86">
        <v>9.9</v>
      </c>
      <c r="O86">
        <v>5</v>
      </c>
      <c r="P86">
        <v>34</v>
      </c>
      <c r="Q86">
        <v>3.8</v>
      </c>
      <c r="R86">
        <v>37.9</v>
      </c>
      <c r="S86">
        <v>0</v>
      </c>
    </row>
    <row r="87" spans="1:19" x14ac:dyDescent="0.25">
      <c r="A87">
        <v>2015</v>
      </c>
      <c r="B87">
        <v>87</v>
      </c>
      <c r="C87" t="s">
        <v>967</v>
      </c>
      <c r="D87" t="str">
        <f>IFERROR(INDEX('Draft Master List'!E:F,MATCH(C87,'Draft Master List'!E:E,0),2),"N/A")</f>
        <v>N/A</v>
      </c>
      <c r="E87" t="s">
        <v>3</v>
      </c>
      <c r="F87">
        <v>24</v>
      </c>
      <c r="G87" t="s">
        <v>643</v>
      </c>
      <c r="H87">
        <v>16</v>
      </c>
      <c r="I87">
        <v>6</v>
      </c>
      <c r="J87">
        <v>62</v>
      </c>
      <c r="K87">
        <v>45</v>
      </c>
      <c r="L87" s="2">
        <v>0.72599999999999998</v>
      </c>
      <c r="M87">
        <v>353</v>
      </c>
      <c r="N87">
        <v>7.8</v>
      </c>
      <c r="O87">
        <v>2</v>
      </c>
      <c r="P87">
        <v>41</v>
      </c>
      <c r="Q87">
        <v>2.8</v>
      </c>
      <c r="R87">
        <v>22.1</v>
      </c>
      <c r="S87">
        <v>2</v>
      </c>
    </row>
    <row r="88" spans="1:19" x14ac:dyDescent="0.25">
      <c r="A88">
        <v>2015</v>
      </c>
      <c r="B88">
        <v>88</v>
      </c>
      <c r="C88" t="s">
        <v>564</v>
      </c>
      <c r="D88" t="str">
        <f>IFERROR(INDEX('Draft Master List'!E:F,MATCH(C88,'Draft Master List'!E:E,0),2),"N/A")</f>
        <v>2522006</v>
      </c>
      <c r="E88" t="s">
        <v>0</v>
      </c>
      <c r="F88">
        <v>32</v>
      </c>
      <c r="G88" t="s">
        <v>77</v>
      </c>
      <c r="H88">
        <v>13</v>
      </c>
      <c r="I88">
        <v>5</v>
      </c>
      <c r="J88">
        <v>67</v>
      </c>
      <c r="K88">
        <v>45</v>
      </c>
      <c r="L88" s="2">
        <v>0.67200000000000004</v>
      </c>
      <c r="M88">
        <v>520</v>
      </c>
      <c r="N88">
        <v>11.6</v>
      </c>
      <c r="O88">
        <v>4</v>
      </c>
      <c r="P88">
        <v>53</v>
      </c>
      <c r="Q88">
        <v>3.5</v>
      </c>
      <c r="R88">
        <v>40</v>
      </c>
      <c r="S88">
        <v>0</v>
      </c>
    </row>
    <row r="89" spans="1:19" x14ac:dyDescent="0.25">
      <c r="A89">
        <v>2015</v>
      </c>
      <c r="B89">
        <v>89</v>
      </c>
      <c r="C89" t="s">
        <v>429</v>
      </c>
      <c r="D89" t="str">
        <f>IFERROR(INDEX('Draft Master List'!E:F,MATCH(C89,'Draft Master List'!E:E,0),2),"N/A")</f>
        <v>2242008</v>
      </c>
      <c r="E89" t="s">
        <v>13</v>
      </c>
      <c r="F89">
        <v>29</v>
      </c>
      <c r="G89" t="s">
        <v>74</v>
      </c>
      <c r="H89">
        <v>10</v>
      </c>
      <c r="I89">
        <v>8</v>
      </c>
      <c r="J89">
        <v>65</v>
      </c>
      <c r="K89">
        <v>45</v>
      </c>
      <c r="L89" s="2">
        <v>0.69199999999999995</v>
      </c>
      <c r="M89">
        <v>497</v>
      </c>
      <c r="N89">
        <v>11</v>
      </c>
      <c r="O89">
        <v>3</v>
      </c>
      <c r="P89">
        <v>34</v>
      </c>
      <c r="Q89">
        <v>4.5</v>
      </c>
      <c r="R89">
        <v>49.7</v>
      </c>
      <c r="S89">
        <v>1</v>
      </c>
    </row>
    <row r="90" spans="1:19" x14ac:dyDescent="0.25">
      <c r="A90">
        <v>2015</v>
      </c>
      <c r="B90">
        <v>90</v>
      </c>
      <c r="C90" t="s">
        <v>86</v>
      </c>
      <c r="D90" t="str">
        <f>IFERROR(INDEX('Draft Master List'!E:F,MATCH(C90,'Draft Master List'!E:E,0),2),"N/A")</f>
        <v>442008</v>
      </c>
      <c r="E90" t="s">
        <v>63</v>
      </c>
      <c r="F90">
        <v>30</v>
      </c>
      <c r="G90" t="s">
        <v>76</v>
      </c>
      <c r="H90">
        <v>13</v>
      </c>
      <c r="I90">
        <v>13</v>
      </c>
      <c r="J90">
        <v>58</v>
      </c>
      <c r="K90">
        <v>44</v>
      </c>
      <c r="L90" s="2">
        <v>0.75900000000000001</v>
      </c>
      <c r="M90">
        <v>389</v>
      </c>
      <c r="N90">
        <v>8.8000000000000007</v>
      </c>
      <c r="O90">
        <v>3</v>
      </c>
      <c r="P90">
        <v>38</v>
      </c>
      <c r="Q90">
        <v>3.4</v>
      </c>
      <c r="R90">
        <v>29.9</v>
      </c>
      <c r="S90">
        <v>2</v>
      </c>
    </row>
    <row r="91" spans="1:19" x14ac:dyDescent="0.25">
      <c r="A91">
        <v>2015</v>
      </c>
      <c r="B91">
        <v>91</v>
      </c>
      <c r="C91" t="s">
        <v>97</v>
      </c>
      <c r="D91" t="str">
        <f>IFERROR(INDEX('Draft Master List'!E:F,MATCH(C91,'Draft Master List'!E:E,0),2),"N/A")</f>
        <v>92007</v>
      </c>
      <c r="E91" t="s">
        <v>22</v>
      </c>
      <c r="F91">
        <v>30</v>
      </c>
      <c r="G91" t="s">
        <v>74</v>
      </c>
      <c r="H91">
        <v>15</v>
      </c>
      <c r="I91">
        <v>13</v>
      </c>
      <c r="J91">
        <v>97</v>
      </c>
      <c r="K91">
        <v>44</v>
      </c>
      <c r="L91" s="2">
        <v>0.45400000000000001</v>
      </c>
      <c r="M91">
        <v>739</v>
      </c>
      <c r="N91">
        <v>16.8</v>
      </c>
      <c r="O91">
        <v>10</v>
      </c>
      <c r="P91">
        <v>74</v>
      </c>
      <c r="Q91">
        <v>2.9</v>
      </c>
      <c r="R91">
        <v>49.3</v>
      </c>
      <c r="S91">
        <v>0</v>
      </c>
    </row>
    <row r="92" spans="1:19" x14ac:dyDescent="0.25">
      <c r="A92">
        <v>2015</v>
      </c>
      <c r="B92">
        <v>92</v>
      </c>
      <c r="C92" t="s">
        <v>891</v>
      </c>
      <c r="D92" t="str">
        <f>IFERROR(INDEX('Draft Master List'!E:F,MATCH(C92,'Draft Master List'!E:E,0),2),"N/A")</f>
        <v>N/A</v>
      </c>
      <c r="E92" t="s">
        <v>6</v>
      </c>
      <c r="F92">
        <v>27</v>
      </c>
      <c r="G92" t="s">
        <v>76</v>
      </c>
      <c r="H92">
        <v>15</v>
      </c>
      <c r="I92">
        <v>8</v>
      </c>
      <c r="J92">
        <v>55</v>
      </c>
      <c r="K92">
        <v>44</v>
      </c>
      <c r="L92" s="2">
        <v>0.8</v>
      </c>
      <c r="M92">
        <v>322</v>
      </c>
      <c r="N92">
        <v>7.3</v>
      </c>
      <c r="O92">
        <v>1</v>
      </c>
      <c r="P92">
        <v>44</v>
      </c>
      <c r="Q92">
        <v>2.9</v>
      </c>
      <c r="R92">
        <v>21.5</v>
      </c>
      <c r="S92">
        <v>2</v>
      </c>
    </row>
    <row r="93" spans="1:19" x14ac:dyDescent="0.25">
      <c r="A93">
        <v>2015</v>
      </c>
      <c r="B93">
        <v>93</v>
      </c>
      <c r="C93" t="s">
        <v>1152</v>
      </c>
      <c r="D93" t="str">
        <f>IFERROR(INDEX('Draft Master List'!E:F,MATCH(C93,'Draft Master List'!E:E,0),2),"N/A")</f>
        <v>N/A</v>
      </c>
      <c r="E93" t="s">
        <v>24</v>
      </c>
      <c r="F93">
        <v>24</v>
      </c>
      <c r="G93" t="s">
        <v>74</v>
      </c>
      <c r="H93">
        <v>16</v>
      </c>
      <c r="I93">
        <v>8</v>
      </c>
      <c r="J93">
        <v>79</v>
      </c>
      <c r="K93">
        <v>44</v>
      </c>
      <c r="L93" s="2">
        <v>0.55700000000000005</v>
      </c>
      <c r="M93">
        <v>749</v>
      </c>
      <c r="N93">
        <v>17</v>
      </c>
      <c r="O93">
        <v>5</v>
      </c>
      <c r="P93">
        <v>72</v>
      </c>
      <c r="Q93">
        <v>2.8</v>
      </c>
      <c r="R93">
        <v>46.8</v>
      </c>
      <c r="S93">
        <v>0</v>
      </c>
    </row>
    <row r="94" spans="1:19" x14ac:dyDescent="0.25">
      <c r="A94">
        <v>2015</v>
      </c>
      <c r="B94">
        <v>94</v>
      </c>
      <c r="C94" t="s">
        <v>1095</v>
      </c>
      <c r="D94" t="str">
        <f>IFERROR(INDEX('Draft Master List'!E:F,MATCH(C94,'Draft Master List'!E:E,0),2),"N/A")</f>
        <v>N/A</v>
      </c>
      <c r="E94" t="s">
        <v>33</v>
      </c>
      <c r="F94">
        <v>26</v>
      </c>
      <c r="G94" t="s">
        <v>74</v>
      </c>
      <c r="H94">
        <v>11</v>
      </c>
      <c r="I94">
        <v>11</v>
      </c>
      <c r="J94">
        <v>61</v>
      </c>
      <c r="K94">
        <v>43</v>
      </c>
      <c r="L94" s="2">
        <v>0.70499999999999996</v>
      </c>
      <c r="M94">
        <v>662</v>
      </c>
      <c r="N94">
        <v>15.4</v>
      </c>
      <c r="O94">
        <v>4</v>
      </c>
      <c r="P94">
        <v>53</v>
      </c>
      <c r="Q94">
        <v>3.9</v>
      </c>
      <c r="R94">
        <v>60.2</v>
      </c>
      <c r="S94">
        <v>0</v>
      </c>
    </row>
    <row r="95" spans="1:19" x14ac:dyDescent="0.25">
      <c r="A95">
        <v>2015</v>
      </c>
      <c r="B95">
        <v>95</v>
      </c>
      <c r="C95" t="s">
        <v>93</v>
      </c>
      <c r="D95" t="str">
        <f>IFERROR(INDEX('Draft Master List'!E:F,MATCH(C95,'Draft Master List'!E:E,0),2),"N/A")</f>
        <v>1932010</v>
      </c>
      <c r="E95" t="s">
        <v>5</v>
      </c>
      <c r="F95">
        <v>29</v>
      </c>
      <c r="G95" t="s">
        <v>643</v>
      </c>
      <c r="H95">
        <v>16</v>
      </c>
      <c r="I95">
        <v>4</v>
      </c>
      <c r="J95">
        <v>53</v>
      </c>
      <c r="K95">
        <v>43</v>
      </c>
      <c r="L95" s="2">
        <v>0.81100000000000005</v>
      </c>
      <c r="M95">
        <v>392</v>
      </c>
      <c r="N95">
        <v>9.1</v>
      </c>
      <c r="O95">
        <v>3</v>
      </c>
      <c r="P95">
        <v>30</v>
      </c>
      <c r="Q95">
        <v>2.7</v>
      </c>
      <c r="R95">
        <v>24.5</v>
      </c>
      <c r="S95">
        <v>5</v>
      </c>
    </row>
    <row r="96" spans="1:19" x14ac:dyDescent="0.25">
      <c r="A96">
        <v>2015</v>
      </c>
      <c r="B96">
        <v>96</v>
      </c>
      <c r="C96" t="s">
        <v>1529</v>
      </c>
      <c r="D96" t="str">
        <f>IFERROR(INDEX('Draft Master List'!E:F,MATCH(C96,'Draft Master List'!E:E,0),2),"N/A")</f>
        <v>N/A</v>
      </c>
      <c r="E96" t="s">
        <v>21</v>
      </c>
      <c r="F96">
        <v>34</v>
      </c>
      <c r="G96" t="s">
        <v>74</v>
      </c>
      <c r="H96">
        <v>16</v>
      </c>
      <c r="I96">
        <v>16</v>
      </c>
      <c r="J96">
        <v>70</v>
      </c>
      <c r="K96">
        <v>43</v>
      </c>
      <c r="L96" s="2">
        <v>0.61399999999999999</v>
      </c>
      <c r="M96">
        <v>506</v>
      </c>
      <c r="N96">
        <v>11.8</v>
      </c>
      <c r="O96">
        <v>1</v>
      </c>
      <c r="P96">
        <v>25</v>
      </c>
      <c r="Q96">
        <v>2.7</v>
      </c>
      <c r="R96">
        <v>31.6</v>
      </c>
      <c r="S96">
        <v>0</v>
      </c>
    </row>
    <row r="97" spans="1:19" x14ac:dyDescent="0.25">
      <c r="A97">
        <v>2015</v>
      </c>
      <c r="B97">
        <v>97</v>
      </c>
      <c r="C97" t="s">
        <v>807</v>
      </c>
      <c r="D97" t="str">
        <f>IFERROR(INDEX('Draft Master List'!E:F,MATCH(C97,'Draft Master List'!E:E,0),2),"N/A")</f>
        <v>N/A</v>
      </c>
      <c r="E97" t="s">
        <v>23</v>
      </c>
      <c r="F97">
        <v>28</v>
      </c>
      <c r="G97" t="s">
        <v>77</v>
      </c>
      <c r="H97">
        <v>11</v>
      </c>
      <c r="I97">
        <v>4</v>
      </c>
      <c r="J97">
        <v>75</v>
      </c>
      <c r="K97">
        <v>42</v>
      </c>
      <c r="L97" s="2">
        <v>0.56000000000000005</v>
      </c>
      <c r="M97">
        <v>484</v>
      </c>
      <c r="N97">
        <v>11.5</v>
      </c>
      <c r="O97">
        <v>2</v>
      </c>
      <c r="P97">
        <v>42</v>
      </c>
      <c r="Q97">
        <v>3.8</v>
      </c>
      <c r="R97">
        <v>44</v>
      </c>
      <c r="S97">
        <v>2</v>
      </c>
    </row>
    <row r="98" spans="1:19" x14ac:dyDescent="0.25">
      <c r="A98">
        <v>2015</v>
      </c>
      <c r="B98">
        <v>98</v>
      </c>
      <c r="C98" t="s">
        <v>1631</v>
      </c>
      <c r="D98" t="str">
        <f>IFERROR(INDEX('Draft Master List'!E:F,MATCH(C98,'Draft Master List'!E:E,0),2),"N/A")</f>
        <v>N/A</v>
      </c>
      <c r="E98" t="s">
        <v>9</v>
      </c>
      <c r="F98">
        <v>24</v>
      </c>
      <c r="G98" t="s">
        <v>660</v>
      </c>
      <c r="H98">
        <v>13</v>
      </c>
      <c r="I98">
        <v>7</v>
      </c>
      <c r="J98">
        <v>62</v>
      </c>
      <c r="K98">
        <v>42</v>
      </c>
      <c r="L98" s="2">
        <v>0.67700000000000005</v>
      </c>
      <c r="M98">
        <v>464</v>
      </c>
      <c r="N98">
        <v>11</v>
      </c>
      <c r="O98">
        <v>3</v>
      </c>
      <c r="P98">
        <v>45</v>
      </c>
      <c r="Q98">
        <v>3.2</v>
      </c>
      <c r="R98">
        <v>35.700000000000003</v>
      </c>
      <c r="S98">
        <v>1</v>
      </c>
    </row>
    <row r="99" spans="1:19" x14ac:dyDescent="0.25">
      <c r="A99">
        <v>2015</v>
      </c>
      <c r="B99">
        <v>99</v>
      </c>
      <c r="C99" t="s">
        <v>1315</v>
      </c>
      <c r="D99" t="str">
        <f>IFERROR(INDEX('Draft Master List'!E:F,MATCH(C99,'Draft Master List'!E:E,0),2),"N/A")</f>
        <v>N/A</v>
      </c>
      <c r="E99" t="s">
        <v>20</v>
      </c>
      <c r="F99">
        <v>34</v>
      </c>
      <c r="G99" t="s">
        <v>74</v>
      </c>
      <c r="H99">
        <v>16</v>
      </c>
      <c r="I99">
        <v>14</v>
      </c>
      <c r="J99">
        <v>77</v>
      </c>
      <c r="K99">
        <v>41</v>
      </c>
      <c r="L99" s="2">
        <v>0.53200000000000003</v>
      </c>
      <c r="M99">
        <v>503</v>
      </c>
      <c r="N99">
        <v>12.3</v>
      </c>
      <c r="O99">
        <v>4</v>
      </c>
      <c r="P99">
        <v>35</v>
      </c>
      <c r="Q99">
        <v>2.6</v>
      </c>
      <c r="R99">
        <v>31.4</v>
      </c>
      <c r="S99">
        <v>0</v>
      </c>
    </row>
    <row r="100" spans="1:19" x14ac:dyDescent="0.25">
      <c r="A100">
        <v>2015</v>
      </c>
      <c r="B100">
        <v>100</v>
      </c>
      <c r="C100" t="s">
        <v>1070</v>
      </c>
      <c r="D100" t="str">
        <f>IFERROR(INDEX('Draft Master List'!E:F,MATCH(C100,'Draft Master List'!E:E,0),2),"N/A")</f>
        <v>N/A</v>
      </c>
      <c r="E100" t="s">
        <v>3</v>
      </c>
      <c r="F100">
        <v>24</v>
      </c>
      <c r="G100" t="s">
        <v>212</v>
      </c>
      <c r="H100">
        <v>16</v>
      </c>
      <c r="I100">
        <v>11</v>
      </c>
      <c r="J100">
        <v>56</v>
      </c>
      <c r="K100">
        <v>41</v>
      </c>
      <c r="L100" s="2">
        <v>0.73199999999999998</v>
      </c>
      <c r="M100">
        <v>321</v>
      </c>
      <c r="N100">
        <v>7.8</v>
      </c>
      <c r="O100">
        <v>4</v>
      </c>
      <c r="P100">
        <v>39</v>
      </c>
      <c r="Q100">
        <v>2.6</v>
      </c>
      <c r="R100">
        <v>20.100000000000001</v>
      </c>
      <c r="S100">
        <v>0</v>
      </c>
    </row>
    <row r="101" spans="1:19" x14ac:dyDescent="0.25">
      <c r="A101">
        <v>2015</v>
      </c>
      <c r="B101">
        <v>101</v>
      </c>
      <c r="C101" t="s">
        <v>1127</v>
      </c>
      <c r="D101" t="str">
        <f>IFERROR(INDEX('Draft Master List'!E:F,MATCH(C101,'Draft Master List'!E:E,0),2),"N/A")</f>
        <v>N/A</v>
      </c>
      <c r="E101" t="s">
        <v>16</v>
      </c>
      <c r="F101">
        <v>25</v>
      </c>
      <c r="G101" t="s">
        <v>76</v>
      </c>
      <c r="H101">
        <v>16</v>
      </c>
      <c r="I101">
        <v>16</v>
      </c>
      <c r="J101">
        <v>53</v>
      </c>
      <c r="K101">
        <v>41</v>
      </c>
      <c r="L101" s="2">
        <v>0.77400000000000002</v>
      </c>
      <c r="M101">
        <v>232</v>
      </c>
      <c r="N101">
        <v>5.7</v>
      </c>
      <c r="O101">
        <v>0</v>
      </c>
      <c r="P101">
        <v>23</v>
      </c>
      <c r="Q101">
        <v>2.6</v>
      </c>
      <c r="R101">
        <v>14.5</v>
      </c>
      <c r="S101">
        <v>4</v>
      </c>
    </row>
    <row r="102" spans="1:19" x14ac:dyDescent="0.25">
      <c r="A102">
        <v>2015</v>
      </c>
      <c r="B102">
        <v>102</v>
      </c>
      <c r="C102" t="s">
        <v>96</v>
      </c>
      <c r="D102" t="str">
        <f>IFERROR(INDEX('Draft Master List'!E:F,MATCH(C102,'Draft Master List'!E:E,0),2),"N/A")</f>
        <v>42008</v>
      </c>
      <c r="E102" t="s">
        <v>27</v>
      </c>
      <c r="F102">
        <v>28</v>
      </c>
      <c r="G102" t="s">
        <v>76</v>
      </c>
      <c r="H102">
        <v>16</v>
      </c>
      <c r="I102">
        <v>10</v>
      </c>
      <c r="J102">
        <v>53</v>
      </c>
      <c r="K102">
        <v>40</v>
      </c>
      <c r="L102" s="2">
        <v>0.755</v>
      </c>
      <c r="M102">
        <v>328</v>
      </c>
      <c r="N102">
        <v>8.1999999999999993</v>
      </c>
      <c r="O102">
        <v>0</v>
      </c>
      <c r="P102">
        <v>21</v>
      </c>
      <c r="Q102">
        <v>2.5</v>
      </c>
      <c r="R102">
        <v>20.5</v>
      </c>
      <c r="S102">
        <v>3</v>
      </c>
    </row>
    <row r="103" spans="1:19" x14ac:dyDescent="0.25">
      <c r="A103">
        <v>2015</v>
      </c>
      <c r="B103">
        <v>103</v>
      </c>
      <c r="C103" t="s">
        <v>1016</v>
      </c>
      <c r="D103" t="str">
        <f>IFERROR(INDEX('Draft Master List'!E:F,MATCH(C103,'Draft Master List'!E:E,0),2),"N/A")</f>
        <v>N/A</v>
      </c>
      <c r="E103" t="s">
        <v>30</v>
      </c>
      <c r="F103">
        <v>23</v>
      </c>
      <c r="G103" t="s">
        <v>643</v>
      </c>
      <c r="H103">
        <v>14</v>
      </c>
      <c r="I103">
        <v>1</v>
      </c>
      <c r="J103">
        <v>54</v>
      </c>
      <c r="K103">
        <v>40</v>
      </c>
      <c r="L103" s="2">
        <v>0.74099999999999999</v>
      </c>
      <c r="M103">
        <v>410</v>
      </c>
      <c r="N103">
        <v>10.3</v>
      </c>
      <c r="O103">
        <v>4</v>
      </c>
      <c r="P103">
        <v>68</v>
      </c>
      <c r="Q103">
        <v>2.9</v>
      </c>
      <c r="R103">
        <v>29.3</v>
      </c>
      <c r="S103">
        <v>0</v>
      </c>
    </row>
    <row r="104" spans="1:19" x14ac:dyDescent="0.25">
      <c r="A104">
        <v>2015</v>
      </c>
      <c r="B104">
        <v>104</v>
      </c>
      <c r="C104" t="s">
        <v>91</v>
      </c>
      <c r="D104" t="str">
        <f>IFERROR(INDEX('Draft Master List'!E:F,MATCH(C104,'Draft Master List'!E:E,0),2),"N/A")</f>
        <v>272006</v>
      </c>
      <c r="E104" t="s">
        <v>24</v>
      </c>
      <c r="F104">
        <v>32</v>
      </c>
      <c r="G104" t="s">
        <v>76</v>
      </c>
      <c r="H104">
        <v>16</v>
      </c>
      <c r="I104">
        <v>10</v>
      </c>
      <c r="J104">
        <v>47</v>
      </c>
      <c r="K104">
        <v>40</v>
      </c>
      <c r="L104" s="2">
        <v>0.85099999999999998</v>
      </c>
      <c r="M104">
        <v>367</v>
      </c>
      <c r="N104">
        <v>9.1999999999999993</v>
      </c>
      <c r="O104">
        <v>0</v>
      </c>
      <c r="P104">
        <v>34</v>
      </c>
      <c r="Q104">
        <v>2.5</v>
      </c>
      <c r="R104">
        <v>22.9</v>
      </c>
      <c r="S104">
        <v>4</v>
      </c>
    </row>
    <row r="105" spans="1:19" x14ac:dyDescent="0.25">
      <c r="A105">
        <v>2015</v>
      </c>
      <c r="B105">
        <v>105</v>
      </c>
      <c r="C105" t="s">
        <v>1167</v>
      </c>
      <c r="D105" t="str">
        <f>IFERROR(INDEX('Draft Master List'!E:F,MATCH(C105,'Draft Master List'!E:E,0),2),"N/A")</f>
        <v>N/A</v>
      </c>
      <c r="E105" t="s">
        <v>223</v>
      </c>
      <c r="F105">
        <v>28</v>
      </c>
      <c r="G105" t="s">
        <v>108</v>
      </c>
      <c r="H105">
        <v>16</v>
      </c>
      <c r="I105">
        <v>12</v>
      </c>
      <c r="J105">
        <v>75</v>
      </c>
      <c r="K105">
        <v>39</v>
      </c>
      <c r="L105" s="2">
        <v>0.52</v>
      </c>
      <c r="M105">
        <v>481</v>
      </c>
      <c r="N105">
        <v>12.3</v>
      </c>
      <c r="O105">
        <v>0</v>
      </c>
      <c r="P105">
        <v>49</v>
      </c>
      <c r="Q105">
        <v>2.4</v>
      </c>
      <c r="R105">
        <v>30.1</v>
      </c>
      <c r="S105">
        <v>2</v>
      </c>
    </row>
    <row r="106" spans="1:19" x14ac:dyDescent="0.25">
      <c r="A106">
        <v>2015</v>
      </c>
      <c r="B106">
        <v>106</v>
      </c>
      <c r="C106" t="s">
        <v>1083</v>
      </c>
      <c r="D106" t="str">
        <f>IFERROR(INDEX('Draft Master List'!E:F,MATCH(C106,'Draft Master List'!E:E,0),2),"N/A")</f>
        <v>N/A</v>
      </c>
      <c r="E106" t="s">
        <v>22</v>
      </c>
      <c r="F106">
        <v>33</v>
      </c>
      <c r="G106" t="s">
        <v>77</v>
      </c>
      <c r="H106">
        <v>14</v>
      </c>
      <c r="I106">
        <v>3</v>
      </c>
      <c r="J106">
        <v>54</v>
      </c>
      <c r="K106">
        <v>39</v>
      </c>
      <c r="L106" s="2">
        <v>0.72199999999999998</v>
      </c>
      <c r="M106">
        <v>485</v>
      </c>
      <c r="N106">
        <v>12.4</v>
      </c>
      <c r="O106">
        <v>3</v>
      </c>
      <c r="P106">
        <v>59</v>
      </c>
      <c r="Q106">
        <v>2.8</v>
      </c>
      <c r="R106">
        <v>34.6</v>
      </c>
      <c r="S106">
        <v>0</v>
      </c>
    </row>
    <row r="107" spans="1:19" x14ac:dyDescent="0.25">
      <c r="A107">
        <v>2015</v>
      </c>
      <c r="B107">
        <v>107</v>
      </c>
      <c r="C107" t="s">
        <v>105</v>
      </c>
      <c r="D107" t="str">
        <f>IFERROR(INDEX('Draft Master List'!E:F,MATCH(C107,'Draft Master List'!E:E,0),2),"N/A")</f>
        <v>842009</v>
      </c>
      <c r="E107" t="s">
        <v>18</v>
      </c>
      <c r="F107">
        <v>29</v>
      </c>
      <c r="G107" t="s">
        <v>74</v>
      </c>
      <c r="H107">
        <v>16</v>
      </c>
      <c r="I107">
        <v>12</v>
      </c>
      <c r="J107">
        <v>72</v>
      </c>
      <c r="K107">
        <v>39</v>
      </c>
      <c r="L107" s="2">
        <v>0.54200000000000004</v>
      </c>
      <c r="M107">
        <v>473</v>
      </c>
      <c r="N107">
        <v>12.1</v>
      </c>
      <c r="O107">
        <v>2</v>
      </c>
      <c r="P107">
        <v>34</v>
      </c>
      <c r="Q107">
        <v>2.4</v>
      </c>
      <c r="R107">
        <v>29.6</v>
      </c>
      <c r="S107">
        <v>0</v>
      </c>
    </row>
    <row r="108" spans="1:19" x14ac:dyDescent="0.25">
      <c r="A108">
        <v>2015</v>
      </c>
      <c r="B108">
        <v>108</v>
      </c>
      <c r="C108" t="s">
        <v>1170</v>
      </c>
      <c r="D108" t="str">
        <f>IFERROR(INDEX('Draft Master List'!E:F,MATCH(C108,'Draft Master List'!E:E,0),2),"N/A")</f>
        <v>N/A</v>
      </c>
      <c r="E108" t="s">
        <v>669</v>
      </c>
      <c r="F108">
        <v>31</v>
      </c>
      <c r="H108">
        <v>15</v>
      </c>
      <c r="I108">
        <v>9</v>
      </c>
      <c r="J108">
        <v>58</v>
      </c>
      <c r="K108">
        <v>38</v>
      </c>
      <c r="L108" s="2">
        <v>0.65500000000000003</v>
      </c>
      <c r="M108">
        <v>395</v>
      </c>
      <c r="N108">
        <v>10.4</v>
      </c>
      <c r="O108">
        <v>0</v>
      </c>
      <c r="P108">
        <v>43</v>
      </c>
      <c r="Q108">
        <v>2.5</v>
      </c>
      <c r="R108">
        <v>26.3</v>
      </c>
      <c r="S108">
        <v>0</v>
      </c>
    </row>
    <row r="109" spans="1:19" x14ac:dyDescent="0.25">
      <c r="A109">
        <v>2015</v>
      </c>
      <c r="B109">
        <v>109</v>
      </c>
      <c r="C109" t="s">
        <v>1632</v>
      </c>
      <c r="D109" t="str">
        <f>IFERROR(INDEX('Draft Master List'!E:F,MATCH(C109,'Draft Master List'!E:E,0),2),"N/A")</f>
        <v>N/A</v>
      </c>
      <c r="E109" t="s">
        <v>13</v>
      </c>
      <c r="F109">
        <v>25</v>
      </c>
      <c r="G109" t="s">
        <v>108</v>
      </c>
      <c r="H109">
        <v>13</v>
      </c>
      <c r="I109">
        <v>11</v>
      </c>
      <c r="J109">
        <v>63</v>
      </c>
      <c r="K109">
        <v>37</v>
      </c>
      <c r="L109" s="2">
        <v>0.58699999999999997</v>
      </c>
      <c r="M109">
        <v>429</v>
      </c>
      <c r="N109">
        <v>11.6</v>
      </c>
      <c r="O109">
        <v>4</v>
      </c>
      <c r="P109">
        <v>31</v>
      </c>
      <c r="Q109">
        <v>2.8</v>
      </c>
      <c r="R109">
        <v>33</v>
      </c>
      <c r="S109">
        <v>0</v>
      </c>
    </row>
    <row r="110" spans="1:19" x14ac:dyDescent="0.25">
      <c r="A110">
        <v>2015</v>
      </c>
      <c r="B110">
        <v>110</v>
      </c>
      <c r="C110" t="s">
        <v>114</v>
      </c>
      <c r="D110" t="str">
        <f>IFERROR(INDEX('Draft Master List'!E:F,MATCH(C110,'Draft Master List'!E:E,0),2),"N/A")</f>
        <v>782010</v>
      </c>
      <c r="E110" t="s">
        <v>30</v>
      </c>
      <c r="F110">
        <v>29</v>
      </c>
      <c r="G110" t="s">
        <v>77</v>
      </c>
      <c r="H110">
        <v>11</v>
      </c>
      <c r="I110">
        <v>7</v>
      </c>
      <c r="J110">
        <v>74</v>
      </c>
      <c r="K110">
        <v>37</v>
      </c>
      <c r="L110" s="2">
        <v>0.5</v>
      </c>
      <c r="M110">
        <v>515</v>
      </c>
      <c r="N110">
        <v>13.9</v>
      </c>
      <c r="O110">
        <v>0</v>
      </c>
      <c r="P110">
        <v>54</v>
      </c>
      <c r="Q110">
        <v>3.4</v>
      </c>
      <c r="R110">
        <v>46.8</v>
      </c>
      <c r="S110">
        <v>0</v>
      </c>
    </row>
    <row r="111" spans="1:19" x14ac:dyDescent="0.25">
      <c r="A111">
        <v>2015</v>
      </c>
      <c r="B111">
        <v>111</v>
      </c>
      <c r="C111" t="s">
        <v>123</v>
      </c>
      <c r="D111" t="str">
        <f>IFERROR(INDEX('Draft Master List'!E:F,MATCH(C111,'Draft Master List'!E:E,0),2),"N/A")</f>
        <v>422008</v>
      </c>
      <c r="E111" t="s">
        <v>63</v>
      </c>
      <c r="F111">
        <v>29</v>
      </c>
      <c r="G111" t="s">
        <v>74</v>
      </c>
      <c r="H111">
        <v>9</v>
      </c>
      <c r="I111">
        <v>9</v>
      </c>
      <c r="J111">
        <v>50</v>
      </c>
      <c r="K111">
        <v>37</v>
      </c>
      <c r="L111" s="2">
        <v>0.74</v>
      </c>
      <c r="M111">
        <v>238</v>
      </c>
      <c r="N111">
        <v>6.4</v>
      </c>
      <c r="O111">
        <v>1</v>
      </c>
      <c r="P111">
        <v>30</v>
      </c>
      <c r="Q111">
        <v>4.0999999999999996</v>
      </c>
      <c r="R111">
        <v>26.4</v>
      </c>
      <c r="S111">
        <v>0</v>
      </c>
    </row>
    <row r="112" spans="1:19" x14ac:dyDescent="0.25">
      <c r="A112">
        <v>2015</v>
      </c>
      <c r="B112">
        <v>112</v>
      </c>
      <c r="C112" t="s">
        <v>120</v>
      </c>
      <c r="D112" t="str">
        <f>IFERROR(INDEX('Draft Master List'!E:F,MATCH(C112,'Draft Master List'!E:E,0),2),"N/A")</f>
        <v>302009</v>
      </c>
      <c r="E112" t="s">
        <v>223</v>
      </c>
      <c r="F112">
        <v>27</v>
      </c>
      <c r="G112" t="s">
        <v>74</v>
      </c>
      <c r="H112">
        <v>16</v>
      </c>
      <c r="I112">
        <v>13</v>
      </c>
      <c r="J112">
        <v>72</v>
      </c>
      <c r="K112">
        <v>36</v>
      </c>
      <c r="L112" s="2">
        <v>0.5</v>
      </c>
      <c r="M112">
        <v>681</v>
      </c>
      <c r="N112">
        <v>18.899999999999999</v>
      </c>
      <c r="O112">
        <v>3</v>
      </c>
      <c r="P112">
        <v>60</v>
      </c>
      <c r="Q112">
        <v>2.2999999999999998</v>
      </c>
      <c r="R112">
        <v>42.6</v>
      </c>
      <c r="S112">
        <v>0</v>
      </c>
    </row>
    <row r="113" spans="1:19" x14ac:dyDescent="0.25">
      <c r="A113">
        <v>2015</v>
      </c>
      <c r="B113">
        <v>113</v>
      </c>
      <c r="C113" t="s">
        <v>124</v>
      </c>
      <c r="D113" t="str">
        <f>IFERROR(INDEX('Draft Master List'!E:F,MATCH(C113,'Draft Master List'!E:E,0),2),"N/A")</f>
        <v>842008</v>
      </c>
      <c r="E113" t="s">
        <v>28</v>
      </c>
      <c r="F113">
        <v>31</v>
      </c>
      <c r="G113" t="s">
        <v>74</v>
      </c>
      <c r="H113">
        <v>14</v>
      </c>
      <c r="I113">
        <v>12</v>
      </c>
      <c r="J113">
        <v>72</v>
      </c>
      <c r="K113">
        <v>36</v>
      </c>
      <c r="L113" s="2">
        <v>0.5</v>
      </c>
      <c r="M113">
        <v>411</v>
      </c>
      <c r="N113">
        <v>11.4</v>
      </c>
      <c r="O113">
        <v>2</v>
      </c>
      <c r="P113">
        <v>51</v>
      </c>
      <c r="Q113">
        <v>2.6</v>
      </c>
      <c r="R113">
        <v>29.4</v>
      </c>
      <c r="S113">
        <v>2</v>
      </c>
    </row>
    <row r="114" spans="1:19" x14ac:dyDescent="0.25">
      <c r="A114">
        <v>2015</v>
      </c>
      <c r="B114">
        <v>114</v>
      </c>
      <c r="C114" t="s">
        <v>916</v>
      </c>
      <c r="D114" t="str">
        <f>IFERROR(INDEX('Draft Master List'!E:F,MATCH(C114,'Draft Master List'!E:E,0),2),"N/A")</f>
        <v>N/A</v>
      </c>
      <c r="E114" t="s">
        <v>9</v>
      </c>
      <c r="F114">
        <v>28</v>
      </c>
      <c r="G114" t="s">
        <v>832</v>
      </c>
      <c r="H114">
        <v>15</v>
      </c>
      <c r="I114">
        <v>6</v>
      </c>
      <c r="J114">
        <v>57</v>
      </c>
      <c r="K114">
        <v>36</v>
      </c>
      <c r="L114" s="2">
        <v>0.63200000000000001</v>
      </c>
      <c r="M114">
        <v>396</v>
      </c>
      <c r="N114">
        <v>11</v>
      </c>
      <c r="O114">
        <v>4</v>
      </c>
      <c r="P114">
        <v>38</v>
      </c>
      <c r="Q114">
        <v>2.4</v>
      </c>
      <c r="R114">
        <v>26.4</v>
      </c>
      <c r="S114">
        <v>3</v>
      </c>
    </row>
    <row r="115" spans="1:19" x14ac:dyDescent="0.25">
      <c r="A115">
        <v>2015</v>
      </c>
      <c r="B115">
        <v>115</v>
      </c>
      <c r="C115" t="s">
        <v>834</v>
      </c>
      <c r="D115" t="str">
        <f>IFERROR(INDEX('Draft Master List'!E:F,MATCH(C115,'Draft Master List'!E:E,0),2),"N/A")</f>
        <v>N/A</v>
      </c>
      <c r="E115" t="s">
        <v>29</v>
      </c>
      <c r="F115">
        <v>27</v>
      </c>
      <c r="G115" t="s">
        <v>77</v>
      </c>
      <c r="H115">
        <v>16</v>
      </c>
      <c r="I115">
        <v>4</v>
      </c>
      <c r="J115">
        <v>59</v>
      </c>
      <c r="K115">
        <v>36</v>
      </c>
      <c r="L115" s="2">
        <v>0.61</v>
      </c>
      <c r="M115">
        <v>450</v>
      </c>
      <c r="N115">
        <v>12.5</v>
      </c>
      <c r="O115">
        <v>2</v>
      </c>
      <c r="P115">
        <v>46</v>
      </c>
      <c r="Q115">
        <v>2.2999999999999998</v>
      </c>
      <c r="R115">
        <v>28.1</v>
      </c>
      <c r="S115">
        <v>0</v>
      </c>
    </row>
    <row r="116" spans="1:19" x14ac:dyDescent="0.25">
      <c r="A116">
        <v>2015</v>
      </c>
      <c r="B116">
        <v>116</v>
      </c>
      <c r="C116" t="s">
        <v>968</v>
      </c>
      <c r="D116" t="str">
        <f>IFERROR(INDEX('Draft Master List'!E:F,MATCH(C116,'Draft Master List'!E:E,0),2),"N/A")</f>
        <v>N/A</v>
      </c>
      <c r="E116" t="s">
        <v>10</v>
      </c>
      <c r="F116">
        <v>24</v>
      </c>
      <c r="G116" t="s">
        <v>643</v>
      </c>
      <c r="H116">
        <v>16</v>
      </c>
      <c r="I116">
        <v>5</v>
      </c>
      <c r="J116">
        <v>57</v>
      </c>
      <c r="K116">
        <v>36</v>
      </c>
      <c r="L116" s="2">
        <v>0.63200000000000001</v>
      </c>
      <c r="M116">
        <v>457</v>
      </c>
      <c r="N116">
        <v>12.7</v>
      </c>
      <c r="O116">
        <v>4</v>
      </c>
      <c r="P116">
        <v>55</v>
      </c>
      <c r="Q116">
        <v>2.2999999999999998</v>
      </c>
      <c r="R116">
        <v>28.6</v>
      </c>
      <c r="S116">
        <v>4</v>
      </c>
    </row>
    <row r="117" spans="1:19" x14ac:dyDescent="0.25">
      <c r="A117">
        <v>2015</v>
      </c>
      <c r="B117">
        <v>117</v>
      </c>
      <c r="C117" t="s">
        <v>913</v>
      </c>
      <c r="D117" t="str">
        <f>IFERROR(INDEX('Draft Master List'!E:F,MATCH(C117,'Draft Master List'!E:E,0),2),"N/A")</f>
        <v>N/A</v>
      </c>
      <c r="E117" t="s">
        <v>30</v>
      </c>
      <c r="F117">
        <v>25</v>
      </c>
      <c r="G117" t="s">
        <v>643</v>
      </c>
      <c r="H117">
        <v>7</v>
      </c>
      <c r="I117">
        <v>6</v>
      </c>
      <c r="J117">
        <v>50</v>
      </c>
      <c r="K117">
        <v>36</v>
      </c>
      <c r="L117" s="2">
        <v>0.72</v>
      </c>
      <c r="M117">
        <v>388</v>
      </c>
      <c r="N117">
        <v>10.8</v>
      </c>
      <c r="O117">
        <v>2</v>
      </c>
      <c r="P117">
        <v>40</v>
      </c>
      <c r="Q117">
        <v>5.0999999999999996</v>
      </c>
      <c r="R117">
        <v>55.4</v>
      </c>
      <c r="S117">
        <v>2</v>
      </c>
    </row>
    <row r="118" spans="1:19" x14ac:dyDescent="0.25">
      <c r="A118">
        <v>2015</v>
      </c>
      <c r="B118">
        <v>118</v>
      </c>
      <c r="C118" t="s">
        <v>1049</v>
      </c>
      <c r="D118" t="str">
        <f>IFERROR(INDEX('Draft Master List'!E:F,MATCH(C118,'Draft Master List'!E:E,0),2),"N/A")</f>
        <v>N/A</v>
      </c>
      <c r="E118" t="s">
        <v>28</v>
      </c>
      <c r="F118">
        <v>26</v>
      </c>
      <c r="G118" t="s">
        <v>74</v>
      </c>
      <c r="H118">
        <v>10</v>
      </c>
      <c r="I118">
        <v>9</v>
      </c>
      <c r="J118">
        <v>60</v>
      </c>
      <c r="K118">
        <v>36</v>
      </c>
      <c r="L118" s="2">
        <v>0.6</v>
      </c>
      <c r="M118">
        <v>408</v>
      </c>
      <c r="N118">
        <v>11.3</v>
      </c>
      <c r="O118">
        <v>3</v>
      </c>
      <c r="P118">
        <v>52</v>
      </c>
      <c r="Q118">
        <v>3.6</v>
      </c>
      <c r="R118">
        <v>40.799999999999997</v>
      </c>
      <c r="S118">
        <v>0</v>
      </c>
    </row>
    <row r="119" spans="1:19" x14ac:dyDescent="0.25">
      <c r="A119">
        <v>2015</v>
      </c>
      <c r="B119">
        <v>119</v>
      </c>
      <c r="C119" t="s">
        <v>950</v>
      </c>
      <c r="D119" t="str">
        <f>IFERROR(INDEX('Draft Master List'!E:F,MATCH(C119,'Draft Master List'!E:E,0),2),"N/A")</f>
        <v>N/A</v>
      </c>
      <c r="E119" t="s">
        <v>4</v>
      </c>
      <c r="F119">
        <v>22</v>
      </c>
      <c r="G119" t="s">
        <v>76</v>
      </c>
      <c r="H119">
        <v>12</v>
      </c>
      <c r="I119">
        <v>12</v>
      </c>
      <c r="J119">
        <v>46</v>
      </c>
      <c r="K119">
        <v>36</v>
      </c>
      <c r="L119" s="2">
        <v>0.78300000000000003</v>
      </c>
      <c r="M119">
        <v>279</v>
      </c>
      <c r="N119">
        <v>7.8</v>
      </c>
      <c r="O119">
        <v>1</v>
      </c>
      <c r="P119">
        <v>67</v>
      </c>
      <c r="Q119">
        <v>3</v>
      </c>
      <c r="R119">
        <v>23.3</v>
      </c>
      <c r="S119">
        <v>0</v>
      </c>
    </row>
    <row r="120" spans="1:19" x14ac:dyDescent="0.25">
      <c r="A120">
        <v>2015</v>
      </c>
      <c r="B120">
        <v>120</v>
      </c>
      <c r="C120" t="s">
        <v>1633</v>
      </c>
      <c r="D120" t="str">
        <f>IFERROR(INDEX('Draft Master List'!E:F,MATCH(C120,'Draft Master List'!E:E,0),2),"N/A")</f>
        <v>N/A</v>
      </c>
      <c r="E120" t="s">
        <v>33</v>
      </c>
      <c r="F120">
        <v>27</v>
      </c>
      <c r="G120" t="s">
        <v>108</v>
      </c>
      <c r="H120">
        <v>16</v>
      </c>
      <c r="I120">
        <v>16</v>
      </c>
      <c r="J120">
        <v>70</v>
      </c>
      <c r="K120">
        <v>35</v>
      </c>
      <c r="L120" s="2">
        <v>0.5</v>
      </c>
      <c r="M120">
        <v>386</v>
      </c>
      <c r="N120">
        <v>11</v>
      </c>
      <c r="O120">
        <v>3</v>
      </c>
      <c r="P120">
        <v>29</v>
      </c>
      <c r="Q120">
        <v>2.2000000000000002</v>
      </c>
      <c r="R120">
        <v>24.1</v>
      </c>
      <c r="S120">
        <v>1</v>
      </c>
    </row>
    <row r="121" spans="1:19" x14ac:dyDescent="0.25">
      <c r="A121">
        <v>2015</v>
      </c>
      <c r="B121">
        <v>121</v>
      </c>
      <c r="C121" t="s">
        <v>1634</v>
      </c>
      <c r="D121" t="str">
        <f>IFERROR(INDEX('Draft Master List'!E:F,MATCH(C121,'Draft Master List'!E:E,0),2),"N/A")</f>
        <v>N/A</v>
      </c>
      <c r="E121" t="s">
        <v>13</v>
      </c>
      <c r="F121">
        <v>26</v>
      </c>
      <c r="G121" t="s">
        <v>77</v>
      </c>
      <c r="H121">
        <v>14</v>
      </c>
      <c r="I121">
        <v>7</v>
      </c>
      <c r="J121">
        <v>63</v>
      </c>
      <c r="K121">
        <v>35</v>
      </c>
      <c r="L121" s="2">
        <v>0.55600000000000005</v>
      </c>
      <c r="M121">
        <v>486</v>
      </c>
      <c r="N121">
        <v>13.9</v>
      </c>
      <c r="O121">
        <v>3</v>
      </c>
      <c r="P121">
        <v>68</v>
      </c>
      <c r="Q121">
        <v>2.5</v>
      </c>
      <c r="R121">
        <v>34.700000000000003</v>
      </c>
      <c r="S121">
        <v>2</v>
      </c>
    </row>
    <row r="122" spans="1:19" x14ac:dyDescent="0.25">
      <c r="A122">
        <v>2015</v>
      </c>
      <c r="B122">
        <v>122</v>
      </c>
      <c r="C122" t="s">
        <v>1004</v>
      </c>
      <c r="D122" t="str">
        <f>IFERROR(INDEX('Draft Master List'!E:F,MATCH(C122,'Draft Master List'!E:E,0),2),"N/A")</f>
        <v>N/A</v>
      </c>
      <c r="E122" t="s">
        <v>7</v>
      </c>
      <c r="F122">
        <v>25</v>
      </c>
      <c r="H122">
        <v>13</v>
      </c>
      <c r="I122">
        <v>0</v>
      </c>
      <c r="J122">
        <v>48</v>
      </c>
      <c r="K122">
        <v>35</v>
      </c>
      <c r="L122" s="2">
        <v>0.72899999999999998</v>
      </c>
      <c r="M122">
        <v>240</v>
      </c>
      <c r="N122">
        <v>6.9</v>
      </c>
      <c r="O122">
        <v>2</v>
      </c>
      <c r="P122">
        <v>23</v>
      </c>
      <c r="Q122">
        <v>2.7</v>
      </c>
      <c r="R122">
        <v>18.5</v>
      </c>
      <c r="S122">
        <v>2</v>
      </c>
    </row>
    <row r="123" spans="1:19" x14ac:dyDescent="0.25">
      <c r="A123">
        <v>2015</v>
      </c>
      <c r="B123">
        <v>123</v>
      </c>
      <c r="C123" t="s">
        <v>1048</v>
      </c>
      <c r="D123" t="str">
        <f>IFERROR(INDEX('Draft Master List'!E:F,MATCH(C123,'Draft Master List'!E:E,0),2),"N/A")</f>
        <v>N/A</v>
      </c>
      <c r="E123" t="s">
        <v>25</v>
      </c>
      <c r="F123">
        <v>23</v>
      </c>
      <c r="G123" t="s">
        <v>74</v>
      </c>
      <c r="H123">
        <v>14</v>
      </c>
      <c r="I123">
        <v>12</v>
      </c>
      <c r="J123">
        <v>57</v>
      </c>
      <c r="K123">
        <v>35</v>
      </c>
      <c r="L123" s="2">
        <v>0.61399999999999999</v>
      </c>
      <c r="M123">
        <v>451</v>
      </c>
      <c r="N123">
        <v>12.9</v>
      </c>
      <c r="O123">
        <v>2</v>
      </c>
      <c r="P123">
        <v>44</v>
      </c>
      <c r="Q123">
        <v>2.5</v>
      </c>
      <c r="R123">
        <v>32.200000000000003</v>
      </c>
      <c r="S123">
        <v>0</v>
      </c>
    </row>
    <row r="124" spans="1:19" x14ac:dyDescent="0.25">
      <c r="A124">
        <v>2015</v>
      </c>
      <c r="B124">
        <v>124</v>
      </c>
      <c r="C124" t="s">
        <v>941</v>
      </c>
      <c r="D124" t="str">
        <f>IFERROR(INDEX('Draft Master List'!E:F,MATCH(C124,'Draft Master List'!E:E,0),2),"N/A")</f>
        <v>N/A</v>
      </c>
      <c r="E124" t="s">
        <v>20</v>
      </c>
      <c r="F124">
        <v>32</v>
      </c>
      <c r="G124" t="s">
        <v>76</v>
      </c>
      <c r="H124">
        <v>16</v>
      </c>
      <c r="I124">
        <v>16</v>
      </c>
      <c r="J124">
        <v>58</v>
      </c>
      <c r="K124">
        <v>34</v>
      </c>
      <c r="L124" s="2">
        <v>0.58599999999999997</v>
      </c>
      <c r="M124">
        <v>267</v>
      </c>
      <c r="N124">
        <v>7.9</v>
      </c>
      <c r="O124">
        <v>1</v>
      </c>
      <c r="P124">
        <v>34</v>
      </c>
      <c r="Q124">
        <v>2.1</v>
      </c>
      <c r="R124">
        <v>16.7</v>
      </c>
      <c r="S124">
        <v>4</v>
      </c>
    </row>
    <row r="125" spans="1:19" x14ac:dyDescent="0.25">
      <c r="A125">
        <v>2015</v>
      </c>
      <c r="B125">
        <v>125</v>
      </c>
      <c r="C125" t="s">
        <v>1351</v>
      </c>
      <c r="D125" t="str">
        <f>IFERROR(INDEX('Draft Master List'!E:F,MATCH(C125,'Draft Master List'!E:E,0),2),"N/A")</f>
        <v>N/A</v>
      </c>
      <c r="E125" t="s">
        <v>63</v>
      </c>
      <c r="F125">
        <v>31</v>
      </c>
      <c r="G125" t="s">
        <v>1601</v>
      </c>
      <c r="H125">
        <v>15</v>
      </c>
      <c r="I125">
        <v>14</v>
      </c>
      <c r="J125">
        <v>46</v>
      </c>
      <c r="K125">
        <v>34</v>
      </c>
      <c r="L125" s="2">
        <v>0.73899999999999999</v>
      </c>
      <c r="M125">
        <v>439</v>
      </c>
      <c r="N125">
        <v>12.9</v>
      </c>
      <c r="O125">
        <v>5</v>
      </c>
      <c r="P125">
        <v>87</v>
      </c>
      <c r="Q125">
        <v>2.2999999999999998</v>
      </c>
      <c r="R125">
        <v>29.3</v>
      </c>
      <c r="S125">
        <v>0</v>
      </c>
    </row>
    <row r="126" spans="1:19" x14ac:dyDescent="0.25">
      <c r="A126">
        <v>2015</v>
      </c>
      <c r="B126">
        <v>126</v>
      </c>
      <c r="C126" t="s">
        <v>104</v>
      </c>
      <c r="D126" t="str">
        <f>IFERROR(INDEX('Draft Master List'!E:F,MATCH(C126,'Draft Master List'!E:E,0),2),"N/A")</f>
        <v>92010</v>
      </c>
      <c r="E126" t="s">
        <v>0</v>
      </c>
      <c r="F126">
        <v>28</v>
      </c>
      <c r="G126" t="s">
        <v>643</v>
      </c>
      <c r="H126">
        <v>13</v>
      </c>
      <c r="I126">
        <v>2</v>
      </c>
      <c r="J126">
        <v>44</v>
      </c>
      <c r="K126">
        <v>34</v>
      </c>
      <c r="L126" s="2">
        <v>0.77300000000000002</v>
      </c>
      <c r="M126">
        <v>239</v>
      </c>
      <c r="N126">
        <v>7</v>
      </c>
      <c r="O126">
        <v>2</v>
      </c>
      <c r="P126">
        <v>80</v>
      </c>
      <c r="Q126">
        <v>2.6</v>
      </c>
      <c r="R126">
        <v>18.399999999999999</v>
      </c>
      <c r="S126">
        <v>1</v>
      </c>
    </row>
    <row r="127" spans="1:19" x14ac:dyDescent="0.25">
      <c r="A127">
        <v>2015</v>
      </c>
      <c r="B127">
        <v>127</v>
      </c>
      <c r="C127" t="s">
        <v>1122</v>
      </c>
      <c r="D127" t="str">
        <f>IFERROR(INDEX('Draft Master List'!E:F,MATCH(C127,'Draft Master List'!E:E,0),2),"N/A")</f>
        <v>N/A</v>
      </c>
      <c r="E127" t="s">
        <v>18</v>
      </c>
      <c r="F127">
        <v>26</v>
      </c>
      <c r="G127" t="s">
        <v>77</v>
      </c>
      <c r="H127">
        <v>16</v>
      </c>
      <c r="I127">
        <v>3</v>
      </c>
      <c r="J127">
        <v>50</v>
      </c>
      <c r="K127">
        <v>34</v>
      </c>
      <c r="L127" s="2">
        <v>0.68</v>
      </c>
      <c r="M127">
        <v>442</v>
      </c>
      <c r="N127">
        <v>13</v>
      </c>
      <c r="O127">
        <v>0</v>
      </c>
      <c r="P127">
        <v>52</v>
      </c>
      <c r="Q127">
        <v>2.1</v>
      </c>
      <c r="R127">
        <v>27.6</v>
      </c>
      <c r="S127">
        <v>1</v>
      </c>
    </row>
    <row r="128" spans="1:19" x14ac:dyDescent="0.25">
      <c r="A128">
        <v>2015</v>
      </c>
      <c r="B128">
        <v>128</v>
      </c>
      <c r="C128" t="s">
        <v>1635</v>
      </c>
      <c r="D128" t="str">
        <f>IFERROR(INDEX('Draft Master List'!E:F,MATCH(C128,'Draft Master List'!E:E,0),2),"N/A")</f>
        <v>N/A</v>
      </c>
      <c r="E128" t="s">
        <v>3</v>
      </c>
      <c r="F128">
        <v>24</v>
      </c>
      <c r="G128" t="s">
        <v>108</v>
      </c>
      <c r="H128">
        <v>10</v>
      </c>
      <c r="I128">
        <v>10</v>
      </c>
      <c r="J128">
        <v>47</v>
      </c>
      <c r="K128">
        <v>33</v>
      </c>
      <c r="L128" s="2">
        <v>0.70199999999999996</v>
      </c>
      <c r="M128">
        <v>412</v>
      </c>
      <c r="N128">
        <v>12.5</v>
      </c>
      <c r="O128">
        <v>4</v>
      </c>
      <c r="P128">
        <v>46</v>
      </c>
      <c r="Q128">
        <v>3.3</v>
      </c>
      <c r="R128">
        <v>41.2</v>
      </c>
      <c r="S128">
        <v>0</v>
      </c>
    </row>
    <row r="129" spans="1:19" x14ac:dyDescent="0.25">
      <c r="A129">
        <v>2015</v>
      </c>
      <c r="B129">
        <v>129</v>
      </c>
      <c r="C129" t="s">
        <v>948</v>
      </c>
      <c r="D129" t="str">
        <f>IFERROR(INDEX('Draft Master List'!E:F,MATCH(C129,'Draft Master List'!E:E,0),2),"N/A")</f>
        <v>N/A</v>
      </c>
      <c r="E129" t="s">
        <v>13</v>
      </c>
      <c r="F129">
        <v>22</v>
      </c>
      <c r="G129" t="s">
        <v>76</v>
      </c>
      <c r="H129">
        <v>14</v>
      </c>
      <c r="I129">
        <v>13</v>
      </c>
      <c r="J129">
        <v>37</v>
      </c>
      <c r="K129">
        <v>33</v>
      </c>
      <c r="L129" s="2">
        <v>0.89200000000000002</v>
      </c>
      <c r="M129">
        <v>192</v>
      </c>
      <c r="N129">
        <v>5.8</v>
      </c>
      <c r="O129">
        <v>0</v>
      </c>
      <c r="P129">
        <v>18</v>
      </c>
      <c r="Q129">
        <v>2.4</v>
      </c>
      <c r="R129">
        <v>13.7</v>
      </c>
      <c r="S129">
        <v>6</v>
      </c>
    </row>
    <row r="130" spans="1:19" x14ac:dyDescent="0.25">
      <c r="A130">
        <v>2015</v>
      </c>
      <c r="B130">
        <v>130</v>
      </c>
      <c r="C130" t="s">
        <v>1232</v>
      </c>
      <c r="D130" t="str">
        <f>IFERROR(INDEX('Draft Master List'!E:F,MATCH(C130,'Draft Master List'!E:E,0),2),"N/A")</f>
        <v>N/A</v>
      </c>
      <c r="E130" t="s">
        <v>14</v>
      </c>
      <c r="F130">
        <v>32</v>
      </c>
      <c r="G130" t="s">
        <v>74</v>
      </c>
      <c r="H130">
        <v>10</v>
      </c>
      <c r="I130">
        <v>9</v>
      </c>
      <c r="J130">
        <v>62</v>
      </c>
      <c r="K130">
        <v>33</v>
      </c>
      <c r="L130" s="2">
        <v>0.53200000000000003</v>
      </c>
      <c r="M130">
        <v>543</v>
      </c>
      <c r="N130">
        <v>16.5</v>
      </c>
      <c r="O130">
        <v>3</v>
      </c>
      <c r="P130">
        <v>36</v>
      </c>
      <c r="Q130">
        <v>3.3</v>
      </c>
      <c r="R130">
        <v>54.3</v>
      </c>
      <c r="S130">
        <v>0</v>
      </c>
    </row>
    <row r="131" spans="1:19" x14ac:dyDescent="0.25">
      <c r="A131">
        <v>2015</v>
      </c>
      <c r="B131">
        <v>131</v>
      </c>
      <c r="C131" t="s">
        <v>1126</v>
      </c>
      <c r="D131" t="str">
        <f>IFERROR(INDEX('Draft Master List'!E:F,MATCH(C131,'Draft Master List'!E:E,0),2),"N/A")</f>
        <v>N/A</v>
      </c>
      <c r="E131" t="s">
        <v>14</v>
      </c>
      <c r="F131">
        <v>26</v>
      </c>
      <c r="G131" t="s">
        <v>76</v>
      </c>
      <c r="H131">
        <v>16</v>
      </c>
      <c r="I131">
        <v>16</v>
      </c>
      <c r="J131">
        <v>44</v>
      </c>
      <c r="K131">
        <v>33</v>
      </c>
      <c r="L131" s="2">
        <v>0.75</v>
      </c>
      <c r="M131">
        <v>271</v>
      </c>
      <c r="N131">
        <v>8.1999999999999993</v>
      </c>
      <c r="O131">
        <v>1</v>
      </c>
      <c r="P131">
        <v>25</v>
      </c>
      <c r="Q131">
        <v>2.1</v>
      </c>
      <c r="R131">
        <v>16.899999999999999</v>
      </c>
      <c r="S131">
        <v>5</v>
      </c>
    </row>
    <row r="132" spans="1:19" x14ac:dyDescent="0.25">
      <c r="A132">
        <v>2015</v>
      </c>
      <c r="B132">
        <v>132</v>
      </c>
      <c r="C132" t="s">
        <v>768</v>
      </c>
      <c r="D132" t="str">
        <f>IFERROR(INDEX('Draft Master List'!E:F,MATCH(C132,'Draft Master List'!E:E,0),2),"N/A")</f>
        <v>N/A</v>
      </c>
      <c r="E132" t="s">
        <v>15</v>
      </c>
      <c r="F132">
        <v>26</v>
      </c>
      <c r="G132" t="s">
        <v>77</v>
      </c>
      <c r="H132">
        <v>16</v>
      </c>
      <c r="I132">
        <v>4</v>
      </c>
      <c r="J132">
        <v>49</v>
      </c>
      <c r="K132">
        <v>33</v>
      </c>
      <c r="L132" s="2">
        <v>0.67300000000000004</v>
      </c>
      <c r="M132">
        <v>394</v>
      </c>
      <c r="N132">
        <v>11.9</v>
      </c>
      <c r="O132">
        <v>0</v>
      </c>
      <c r="P132">
        <v>52</v>
      </c>
      <c r="Q132">
        <v>2.1</v>
      </c>
      <c r="R132">
        <v>24.6</v>
      </c>
      <c r="S132">
        <v>2</v>
      </c>
    </row>
    <row r="133" spans="1:19" x14ac:dyDescent="0.25">
      <c r="A133">
        <v>2015</v>
      </c>
      <c r="B133">
        <v>133</v>
      </c>
      <c r="C133" t="s">
        <v>888</v>
      </c>
      <c r="D133" t="str">
        <f>IFERROR(INDEX('Draft Master List'!E:F,MATCH(C133,'Draft Master List'!E:E,0),2),"N/A")</f>
        <v>N/A</v>
      </c>
      <c r="E133" t="s">
        <v>34</v>
      </c>
      <c r="F133">
        <v>26</v>
      </c>
      <c r="G133" t="s">
        <v>588</v>
      </c>
      <c r="H133">
        <v>16</v>
      </c>
      <c r="I133">
        <v>12</v>
      </c>
      <c r="J133">
        <v>62</v>
      </c>
      <c r="K133">
        <v>33</v>
      </c>
      <c r="L133" s="2">
        <v>0.53200000000000003</v>
      </c>
      <c r="M133">
        <v>663</v>
      </c>
      <c r="N133">
        <v>20.100000000000001</v>
      </c>
      <c r="O133">
        <v>4</v>
      </c>
      <c r="P133">
        <v>76</v>
      </c>
      <c r="Q133">
        <v>2.1</v>
      </c>
      <c r="R133">
        <v>41.4</v>
      </c>
      <c r="S133">
        <v>0</v>
      </c>
    </row>
    <row r="134" spans="1:19" x14ac:dyDescent="0.25">
      <c r="A134">
        <v>2015</v>
      </c>
      <c r="B134">
        <v>134</v>
      </c>
      <c r="C134" t="s">
        <v>1636</v>
      </c>
      <c r="D134" t="str">
        <f>IFERROR(INDEX('Draft Master List'!E:F,MATCH(C134,'Draft Master List'!E:E,0),2),"N/A")</f>
        <v>N/A</v>
      </c>
      <c r="E134" t="s">
        <v>28</v>
      </c>
      <c r="F134">
        <v>22</v>
      </c>
      <c r="G134" t="s">
        <v>77</v>
      </c>
      <c r="H134">
        <v>16</v>
      </c>
      <c r="I134">
        <v>5</v>
      </c>
      <c r="J134">
        <v>67</v>
      </c>
      <c r="K134">
        <v>32</v>
      </c>
      <c r="L134" s="2">
        <v>0.47799999999999998</v>
      </c>
      <c r="M134">
        <v>549</v>
      </c>
      <c r="N134">
        <v>17.2</v>
      </c>
      <c r="O134">
        <v>4</v>
      </c>
      <c r="P134">
        <v>47</v>
      </c>
      <c r="Q134">
        <v>2</v>
      </c>
      <c r="R134">
        <v>34.299999999999997</v>
      </c>
      <c r="S134">
        <v>0</v>
      </c>
    </row>
    <row r="135" spans="1:19" x14ac:dyDescent="0.25">
      <c r="A135">
        <v>2015</v>
      </c>
      <c r="B135">
        <v>135</v>
      </c>
      <c r="C135" t="s">
        <v>721</v>
      </c>
      <c r="D135" t="str">
        <f>IFERROR(INDEX('Draft Master List'!E:F,MATCH(C135,'Draft Master List'!E:E,0),2),"N/A")</f>
        <v>N/A</v>
      </c>
      <c r="E135" t="s">
        <v>19</v>
      </c>
      <c r="F135">
        <v>34</v>
      </c>
      <c r="H135">
        <v>16</v>
      </c>
      <c r="I135">
        <v>0</v>
      </c>
      <c r="J135">
        <v>41</v>
      </c>
      <c r="K135">
        <v>32</v>
      </c>
      <c r="L135" s="2">
        <v>0.78</v>
      </c>
      <c r="M135">
        <v>257</v>
      </c>
      <c r="N135">
        <v>8</v>
      </c>
      <c r="O135">
        <v>2</v>
      </c>
      <c r="P135">
        <v>26</v>
      </c>
      <c r="Q135">
        <v>2</v>
      </c>
      <c r="R135">
        <v>16.100000000000001</v>
      </c>
      <c r="S135">
        <v>1</v>
      </c>
    </row>
    <row r="136" spans="1:19" x14ac:dyDescent="0.25">
      <c r="A136">
        <v>2015</v>
      </c>
      <c r="B136">
        <v>136</v>
      </c>
      <c r="C136" t="s">
        <v>327</v>
      </c>
      <c r="D136" t="str">
        <f>IFERROR(INDEX('Draft Master List'!E:F,MATCH(C136,'Draft Master List'!E:E,0),2),"N/A")</f>
        <v>532009</v>
      </c>
      <c r="E136" t="s">
        <v>29</v>
      </c>
      <c r="F136">
        <v>27</v>
      </c>
      <c r="G136" t="s">
        <v>76</v>
      </c>
      <c r="H136">
        <v>12</v>
      </c>
      <c r="I136">
        <v>12</v>
      </c>
      <c r="J136">
        <v>50</v>
      </c>
      <c r="K136">
        <v>32</v>
      </c>
      <c r="L136" s="2">
        <v>0.64</v>
      </c>
      <c r="M136">
        <v>292</v>
      </c>
      <c r="N136">
        <v>9.1</v>
      </c>
      <c r="O136">
        <v>2</v>
      </c>
      <c r="P136">
        <v>22</v>
      </c>
      <c r="Q136">
        <v>2.7</v>
      </c>
      <c r="R136">
        <v>24.3</v>
      </c>
      <c r="S136">
        <v>2</v>
      </c>
    </row>
    <row r="137" spans="1:19" x14ac:dyDescent="0.25">
      <c r="A137">
        <v>2015</v>
      </c>
      <c r="B137">
        <v>137</v>
      </c>
      <c r="C137" t="s">
        <v>1637</v>
      </c>
      <c r="D137" t="str">
        <f>IFERROR(INDEX('Draft Master List'!E:F,MATCH(C137,'Draft Master List'!E:E,0),2),"N/A")</f>
        <v>N/A</v>
      </c>
      <c r="E137" t="s">
        <v>16</v>
      </c>
      <c r="F137">
        <v>25</v>
      </c>
      <c r="H137">
        <v>16</v>
      </c>
      <c r="I137">
        <v>0</v>
      </c>
      <c r="J137">
        <v>46</v>
      </c>
      <c r="K137">
        <v>32</v>
      </c>
      <c r="L137" s="2">
        <v>0.69599999999999995</v>
      </c>
      <c r="M137">
        <v>280</v>
      </c>
      <c r="N137">
        <v>8.8000000000000007</v>
      </c>
      <c r="O137">
        <v>1</v>
      </c>
      <c r="P137">
        <v>29</v>
      </c>
      <c r="Q137">
        <v>2</v>
      </c>
      <c r="R137">
        <v>17.5</v>
      </c>
      <c r="S137">
        <v>2</v>
      </c>
    </row>
    <row r="138" spans="1:19" x14ac:dyDescent="0.25">
      <c r="A138">
        <v>2015</v>
      </c>
      <c r="B138">
        <v>138</v>
      </c>
      <c r="C138" t="s">
        <v>1638</v>
      </c>
      <c r="D138" t="str">
        <f>IFERROR(INDEX('Draft Master List'!E:F,MATCH(C138,'Draft Master List'!E:E,0),2),"N/A")</f>
        <v>N/A</v>
      </c>
      <c r="E138" t="s">
        <v>16</v>
      </c>
      <c r="F138">
        <v>24</v>
      </c>
      <c r="G138" t="s">
        <v>832</v>
      </c>
      <c r="H138">
        <v>16</v>
      </c>
      <c r="I138">
        <v>5</v>
      </c>
      <c r="J138">
        <v>55</v>
      </c>
      <c r="K138">
        <v>32</v>
      </c>
      <c r="L138" s="2">
        <v>0.58199999999999996</v>
      </c>
      <c r="M138">
        <v>480</v>
      </c>
      <c r="N138">
        <v>15</v>
      </c>
      <c r="O138">
        <v>5</v>
      </c>
      <c r="P138">
        <v>43</v>
      </c>
      <c r="Q138">
        <v>2</v>
      </c>
      <c r="R138">
        <v>30</v>
      </c>
      <c r="S138">
        <v>0</v>
      </c>
    </row>
    <row r="139" spans="1:19" x14ac:dyDescent="0.25">
      <c r="A139">
        <v>2015</v>
      </c>
      <c r="B139">
        <v>139</v>
      </c>
      <c r="C139" t="s">
        <v>836</v>
      </c>
      <c r="D139" t="str">
        <f>IFERROR(INDEX('Draft Master List'!E:F,MATCH(C139,'Draft Master List'!E:E,0),2),"N/A")</f>
        <v>N/A</v>
      </c>
      <c r="E139" t="s">
        <v>4</v>
      </c>
      <c r="F139">
        <v>28</v>
      </c>
      <c r="G139" t="s">
        <v>77</v>
      </c>
      <c r="H139">
        <v>11</v>
      </c>
      <c r="I139">
        <v>1</v>
      </c>
      <c r="J139">
        <v>45</v>
      </c>
      <c r="K139">
        <v>32</v>
      </c>
      <c r="L139" s="2">
        <v>0.71099999999999997</v>
      </c>
      <c r="M139">
        <v>368</v>
      </c>
      <c r="N139">
        <v>11.5</v>
      </c>
      <c r="O139">
        <v>1</v>
      </c>
      <c r="P139">
        <v>31</v>
      </c>
      <c r="Q139">
        <v>2.9</v>
      </c>
      <c r="R139">
        <v>33.5</v>
      </c>
      <c r="S139">
        <v>0</v>
      </c>
    </row>
    <row r="140" spans="1:19" x14ac:dyDescent="0.25">
      <c r="A140">
        <v>2015</v>
      </c>
      <c r="B140">
        <v>140</v>
      </c>
      <c r="C140" t="s">
        <v>1639</v>
      </c>
      <c r="D140" t="str">
        <f>IFERROR(INDEX('Draft Master List'!E:F,MATCH(C140,'Draft Master List'!E:E,0),2),"N/A")</f>
        <v>N/A</v>
      </c>
      <c r="E140" t="s">
        <v>3</v>
      </c>
      <c r="F140">
        <v>21</v>
      </c>
      <c r="G140" t="s">
        <v>1069</v>
      </c>
      <c r="H140">
        <v>14</v>
      </c>
      <c r="I140">
        <v>7</v>
      </c>
      <c r="J140">
        <v>48</v>
      </c>
      <c r="K140">
        <v>32</v>
      </c>
      <c r="L140" s="2">
        <v>0.66700000000000004</v>
      </c>
      <c r="M140">
        <v>268</v>
      </c>
      <c r="N140">
        <v>8.4</v>
      </c>
      <c r="O140">
        <v>1</v>
      </c>
      <c r="P140">
        <v>28</v>
      </c>
      <c r="Q140">
        <v>2.2999999999999998</v>
      </c>
      <c r="R140">
        <v>19.100000000000001</v>
      </c>
      <c r="S140">
        <v>1</v>
      </c>
    </row>
    <row r="141" spans="1:19" x14ac:dyDescent="0.25">
      <c r="A141">
        <v>2015</v>
      </c>
      <c r="B141">
        <v>141</v>
      </c>
      <c r="C141" t="s">
        <v>1035</v>
      </c>
      <c r="D141" t="str">
        <f>IFERROR(INDEX('Draft Master List'!E:F,MATCH(C141,'Draft Master List'!E:E,0),2),"N/A")</f>
        <v>N/A</v>
      </c>
      <c r="E141" t="s">
        <v>22</v>
      </c>
      <c r="F141">
        <v>24</v>
      </c>
      <c r="G141" t="s">
        <v>74</v>
      </c>
      <c r="H141">
        <v>14</v>
      </c>
      <c r="I141">
        <v>11</v>
      </c>
      <c r="J141">
        <v>54</v>
      </c>
      <c r="K141">
        <v>31</v>
      </c>
      <c r="L141" s="2">
        <v>0.57399999999999995</v>
      </c>
      <c r="M141">
        <v>447</v>
      </c>
      <c r="N141">
        <v>14.4</v>
      </c>
      <c r="O141">
        <v>4</v>
      </c>
      <c r="P141">
        <v>39</v>
      </c>
      <c r="Q141">
        <v>2.2000000000000002</v>
      </c>
      <c r="R141">
        <v>31.9</v>
      </c>
      <c r="S141">
        <v>0</v>
      </c>
    </row>
    <row r="142" spans="1:19" x14ac:dyDescent="0.25">
      <c r="A142">
        <v>2015</v>
      </c>
      <c r="B142">
        <v>142</v>
      </c>
      <c r="C142" t="s">
        <v>266</v>
      </c>
      <c r="D142" t="str">
        <f>IFERROR(INDEX('Draft Master List'!E:F,MATCH(C142,'Draft Master List'!E:E,0),2),"N/A")</f>
        <v>242010</v>
      </c>
      <c r="E142" t="s">
        <v>27</v>
      </c>
      <c r="F142">
        <v>27</v>
      </c>
      <c r="G142" t="s">
        <v>74</v>
      </c>
      <c r="H142">
        <v>9</v>
      </c>
      <c r="I142">
        <v>9</v>
      </c>
      <c r="J142">
        <v>72</v>
      </c>
      <c r="K142">
        <v>31</v>
      </c>
      <c r="L142" s="2">
        <v>0.43099999999999999</v>
      </c>
      <c r="M142">
        <v>401</v>
      </c>
      <c r="N142">
        <v>12.9</v>
      </c>
      <c r="O142">
        <v>3</v>
      </c>
      <c r="P142">
        <v>51</v>
      </c>
      <c r="Q142">
        <v>3.4</v>
      </c>
      <c r="R142">
        <v>44.6</v>
      </c>
      <c r="S142">
        <v>0</v>
      </c>
    </row>
    <row r="143" spans="1:19" x14ac:dyDescent="0.25">
      <c r="A143">
        <v>2015</v>
      </c>
      <c r="B143">
        <v>143</v>
      </c>
      <c r="C143" t="s">
        <v>1640</v>
      </c>
      <c r="D143" t="str">
        <f>IFERROR(INDEX('Draft Master List'!E:F,MATCH(C143,'Draft Master List'!E:E,0),2),"N/A")</f>
        <v>N/A</v>
      </c>
      <c r="E143" t="s">
        <v>3</v>
      </c>
      <c r="F143">
        <v>24</v>
      </c>
      <c r="H143">
        <v>8</v>
      </c>
      <c r="I143">
        <v>0</v>
      </c>
      <c r="J143">
        <v>44</v>
      </c>
      <c r="K143">
        <v>31</v>
      </c>
      <c r="L143" s="2">
        <v>0.70499999999999996</v>
      </c>
      <c r="M143">
        <v>363</v>
      </c>
      <c r="N143">
        <v>11.7</v>
      </c>
      <c r="O143">
        <v>0</v>
      </c>
      <c r="P143">
        <v>41</v>
      </c>
      <c r="Q143">
        <v>3.9</v>
      </c>
      <c r="R143">
        <v>45.4</v>
      </c>
      <c r="S143">
        <v>1</v>
      </c>
    </row>
    <row r="144" spans="1:19" x14ac:dyDescent="0.25">
      <c r="A144">
        <v>2015</v>
      </c>
      <c r="B144">
        <v>144</v>
      </c>
      <c r="C144" t="s">
        <v>92</v>
      </c>
      <c r="D144" t="str">
        <f>IFERROR(INDEX('Draft Master List'!E:F,MATCH(C144,'Draft Master List'!E:E,0),2),"N/A")</f>
        <v>2332008</v>
      </c>
      <c r="E144" t="s">
        <v>3</v>
      </c>
      <c r="F144">
        <v>30</v>
      </c>
      <c r="G144" t="s">
        <v>76</v>
      </c>
      <c r="H144">
        <v>10</v>
      </c>
      <c r="I144">
        <v>10</v>
      </c>
      <c r="J144">
        <v>41</v>
      </c>
      <c r="K144">
        <v>31</v>
      </c>
      <c r="L144" s="2">
        <v>0.75600000000000001</v>
      </c>
      <c r="M144">
        <v>153</v>
      </c>
      <c r="N144">
        <v>4.9000000000000004</v>
      </c>
      <c r="O144">
        <v>0</v>
      </c>
      <c r="P144">
        <v>32</v>
      </c>
      <c r="Q144">
        <v>3.1</v>
      </c>
      <c r="R144">
        <v>15.3</v>
      </c>
      <c r="S144">
        <v>0</v>
      </c>
    </row>
    <row r="145" spans="1:19" x14ac:dyDescent="0.25">
      <c r="A145">
        <v>2015</v>
      </c>
      <c r="B145">
        <v>145</v>
      </c>
      <c r="C145" t="s">
        <v>1641</v>
      </c>
      <c r="D145" t="str">
        <f>IFERROR(INDEX('Draft Master List'!E:F,MATCH(C145,'Draft Master List'!E:E,0),2),"N/A")</f>
        <v>N/A</v>
      </c>
      <c r="E145" t="s">
        <v>22</v>
      </c>
      <c r="F145">
        <v>21</v>
      </c>
      <c r="G145" t="s">
        <v>77</v>
      </c>
      <c r="H145">
        <v>16</v>
      </c>
      <c r="I145">
        <v>5</v>
      </c>
      <c r="J145">
        <v>63</v>
      </c>
      <c r="K145">
        <v>31</v>
      </c>
      <c r="L145" s="2">
        <v>0.49199999999999999</v>
      </c>
      <c r="M145">
        <v>473</v>
      </c>
      <c r="N145">
        <v>15.3</v>
      </c>
      <c r="O145">
        <v>5</v>
      </c>
      <c r="P145">
        <v>52</v>
      </c>
      <c r="Q145">
        <v>1.9</v>
      </c>
      <c r="R145">
        <v>29.6</v>
      </c>
      <c r="S145">
        <v>1</v>
      </c>
    </row>
    <row r="146" spans="1:19" x14ac:dyDescent="0.25">
      <c r="A146">
        <v>2015</v>
      </c>
      <c r="B146">
        <v>146</v>
      </c>
      <c r="C146" t="s">
        <v>106</v>
      </c>
      <c r="D146" t="str">
        <f>IFERROR(INDEX('Draft Master List'!E:F,MATCH(C146,'Draft Master List'!E:E,0),2),"N/A")</f>
        <v>362010</v>
      </c>
      <c r="E146" t="s">
        <v>28</v>
      </c>
      <c r="F146">
        <v>26</v>
      </c>
      <c r="G146" t="s">
        <v>643</v>
      </c>
      <c r="H146">
        <v>11</v>
      </c>
      <c r="I146">
        <v>2</v>
      </c>
      <c r="J146">
        <v>41</v>
      </c>
      <c r="K146">
        <v>31</v>
      </c>
      <c r="L146" s="2">
        <v>0.75600000000000001</v>
      </c>
      <c r="M146">
        <v>260</v>
      </c>
      <c r="N146">
        <v>8.4</v>
      </c>
      <c r="O146">
        <v>1</v>
      </c>
      <c r="P146">
        <v>35</v>
      </c>
      <c r="Q146">
        <v>2.8</v>
      </c>
      <c r="R146">
        <v>23.6</v>
      </c>
      <c r="S146">
        <v>2</v>
      </c>
    </row>
    <row r="147" spans="1:19" x14ac:dyDescent="0.25">
      <c r="A147">
        <v>2015</v>
      </c>
      <c r="B147">
        <v>147</v>
      </c>
      <c r="C147" t="s">
        <v>1642</v>
      </c>
      <c r="D147" t="str">
        <f>IFERROR(INDEX('Draft Master List'!E:F,MATCH(C147,'Draft Master List'!E:E,0),2),"N/A")</f>
        <v>N/A</v>
      </c>
      <c r="E147" t="s">
        <v>0</v>
      </c>
      <c r="F147">
        <v>23</v>
      </c>
      <c r="G147" t="s">
        <v>77</v>
      </c>
      <c r="H147">
        <v>16</v>
      </c>
      <c r="I147">
        <v>3</v>
      </c>
      <c r="J147">
        <v>49</v>
      </c>
      <c r="K147">
        <v>30</v>
      </c>
      <c r="L147" s="2">
        <v>0.61199999999999999</v>
      </c>
      <c r="M147">
        <v>454</v>
      </c>
      <c r="N147">
        <v>15.1</v>
      </c>
      <c r="O147">
        <v>2</v>
      </c>
      <c r="P147">
        <v>31</v>
      </c>
      <c r="Q147">
        <v>1.9</v>
      </c>
      <c r="R147">
        <v>28.4</v>
      </c>
      <c r="S147">
        <v>0</v>
      </c>
    </row>
    <row r="148" spans="1:19" x14ac:dyDescent="0.25">
      <c r="A148">
        <v>2015</v>
      </c>
      <c r="B148">
        <v>148</v>
      </c>
      <c r="C148" t="s">
        <v>1643</v>
      </c>
      <c r="D148" t="str">
        <f>IFERROR(INDEX('Draft Master List'!E:F,MATCH(C148,'Draft Master List'!E:E,0),2),"N/A")</f>
        <v>N/A</v>
      </c>
      <c r="E148" t="s">
        <v>13</v>
      </c>
      <c r="F148">
        <v>34</v>
      </c>
      <c r="G148" t="s">
        <v>74</v>
      </c>
      <c r="H148">
        <v>15</v>
      </c>
      <c r="I148">
        <v>13</v>
      </c>
      <c r="J148">
        <v>68</v>
      </c>
      <c r="K148">
        <v>30</v>
      </c>
      <c r="L148" s="2">
        <v>0.441</v>
      </c>
      <c r="M148">
        <v>561</v>
      </c>
      <c r="N148">
        <v>18.7</v>
      </c>
      <c r="O148">
        <v>3</v>
      </c>
      <c r="P148">
        <v>70</v>
      </c>
      <c r="Q148">
        <v>2</v>
      </c>
      <c r="R148">
        <v>37.4</v>
      </c>
      <c r="S148">
        <v>1</v>
      </c>
    </row>
    <row r="149" spans="1:19" x14ac:dyDescent="0.25">
      <c r="A149">
        <v>2015</v>
      </c>
      <c r="B149">
        <v>149</v>
      </c>
      <c r="C149" t="s">
        <v>1124</v>
      </c>
      <c r="D149" t="str">
        <f>IFERROR(INDEX('Draft Master List'!E:F,MATCH(C149,'Draft Master List'!E:E,0),2),"N/A")</f>
        <v>N/A</v>
      </c>
      <c r="E149" t="s">
        <v>32</v>
      </c>
      <c r="F149">
        <v>27</v>
      </c>
      <c r="G149" t="s">
        <v>76</v>
      </c>
      <c r="H149">
        <v>15</v>
      </c>
      <c r="I149">
        <v>14</v>
      </c>
      <c r="J149">
        <v>37</v>
      </c>
      <c r="K149">
        <v>30</v>
      </c>
      <c r="L149" s="2">
        <v>0.81100000000000005</v>
      </c>
      <c r="M149">
        <v>217</v>
      </c>
      <c r="N149">
        <v>7.2</v>
      </c>
      <c r="O149">
        <v>1</v>
      </c>
      <c r="P149">
        <v>36</v>
      </c>
      <c r="Q149">
        <v>2</v>
      </c>
      <c r="R149">
        <v>14.5</v>
      </c>
      <c r="S149">
        <v>4</v>
      </c>
    </row>
    <row r="150" spans="1:19" x14ac:dyDescent="0.25">
      <c r="A150">
        <v>2015</v>
      </c>
      <c r="B150">
        <v>150</v>
      </c>
      <c r="C150" t="s">
        <v>122</v>
      </c>
      <c r="D150" t="str">
        <f>IFERROR(INDEX('Draft Master List'!E:F,MATCH(C150,'Draft Master List'!E:E,0),2),"N/A")</f>
        <v>492008</v>
      </c>
      <c r="E150" t="s">
        <v>7</v>
      </c>
      <c r="F150">
        <v>29</v>
      </c>
      <c r="G150" t="s">
        <v>74</v>
      </c>
      <c r="H150">
        <v>10</v>
      </c>
      <c r="I150">
        <v>9</v>
      </c>
      <c r="J150">
        <v>49</v>
      </c>
      <c r="K150">
        <v>30</v>
      </c>
      <c r="L150" s="2">
        <v>0.61199999999999999</v>
      </c>
      <c r="M150">
        <v>528</v>
      </c>
      <c r="N150">
        <v>17.600000000000001</v>
      </c>
      <c r="O150">
        <v>4</v>
      </c>
      <c r="P150">
        <v>77</v>
      </c>
      <c r="Q150">
        <v>3</v>
      </c>
      <c r="R150">
        <v>52.8</v>
      </c>
      <c r="S150">
        <v>1</v>
      </c>
    </row>
    <row r="151" spans="1:19" x14ac:dyDescent="0.25">
      <c r="A151">
        <v>2015</v>
      </c>
      <c r="B151">
        <v>151</v>
      </c>
      <c r="C151" t="s">
        <v>1644</v>
      </c>
      <c r="D151" t="str">
        <f>IFERROR(INDEX('Draft Master List'!E:F,MATCH(C151,'Draft Master List'!E:E,0),2),"N/A")</f>
        <v>N/A</v>
      </c>
      <c r="E151" t="s">
        <v>34</v>
      </c>
      <c r="F151">
        <v>25</v>
      </c>
      <c r="G151" t="s">
        <v>1623</v>
      </c>
      <c r="H151">
        <v>14</v>
      </c>
      <c r="I151">
        <v>11</v>
      </c>
      <c r="J151">
        <v>46</v>
      </c>
      <c r="K151">
        <v>30</v>
      </c>
      <c r="L151" s="2">
        <v>0.65200000000000002</v>
      </c>
      <c r="M151">
        <v>326</v>
      </c>
      <c r="N151">
        <v>10.9</v>
      </c>
      <c r="O151">
        <v>3</v>
      </c>
      <c r="P151">
        <v>36</v>
      </c>
      <c r="Q151">
        <v>2.1</v>
      </c>
      <c r="R151">
        <v>23.3</v>
      </c>
      <c r="S151">
        <v>2</v>
      </c>
    </row>
    <row r="152" spans="1:19" x14ac:dyDescent="0.25">
      <c r="A152">
        <v>2015</v>
      </c>
      <c r="B152">
        <v>152</v>
      </c>
      <c r="C152" t="s">
        <v>1101</v>
      </c>
      <c r="D152" t="str">
        <f>IFERROR(INDEX('Draft Master List'!E:F,MATCH(C152,'Draft Master List'!E:E,0),2),"N/A")</f>
        <v>N/A</v>
      </c>
      <c r="E152" t="s">
        <v>34</v>
      </c>
      <c r="F152">
        <v>25</v>
      </c>
      <c r="G152" t="s">
        <v>77</v>
      </c>
      <c r="H152">
        <v>16</v>
      </c>
      <c r="I152">
        <v>4</v>
      </c>
      <c r="J152">
        <v>57</v>
      </c>
      <c r="K152">
        <v>30</v>
      </c>
      <c r="L152" s="2">
        <v>0.52600000000000002</v>
      </c>
      <c r="M152">
        <v>394</v>
      </c>
      <c r="N152">
        <v>13.1</v>
      </c>
      <c r="O152">
        <v>1</v>
      </c>
      <c r="P152">
        <v>41</v>
      </c>
      <c r="Q152">
        <v>1.9</v>
      </c>
      <c r="R152">
        <v>24.6</v>
      </c>
      <c r="S152">
        <v>0</v>
      </c>
    </row>
    <row r="153" spans="1:19" x14ac:dyDescent="0.25">
      <c r="A153">
        <v>2015</v>
      </c>
      <c r="B153">
        <v>153</v>
      </c>
      <c r="C153" t="s">
        <v>94</v>
      </c>
      <c r="D153" t="str">
        <f>IFERROR(INDEX('Draft Master List'!E:F,MATCH(C153,'Draft Master List'!E:E,0),2),"N/A")</f>
        <v>72007</v>
      </c>
      <c r="E153" t="s">
        <v>18</v>
      </c>
      <c r="F153">
        <v>30</v>
      </c>
      <c r="G153" t="s">
        <v>76</v>
      </c>
      <c r="H153">
        <v>16</v>
      </c>
      <c r="I153">
        <v>16</v>
      </c>
      <c r="J153">
        <v>36</v>
      </c>
      <c r="K153">
        <v>30</v>
      </c>
      <c r="L153" s="2">
        <v>0.83299999999999996</v>
      </c>
      <c r="M153">
        <v>222</v>
      </c>
      <c r="N153">
        <v>7.4</v>
      </c>
      <c r="O153">
        <v>0</v>
      </c>
      <c r="P153">
        <v>49</v>
      </c>
      <c r="Q153">
        <v>1.9</v>
      </c>
      <c r="R153">
        <v>13.9</v>
      </c>
      <c r="S153">
        <v>7</v>
      </c>
    </row>
    <row r="154" spans="1:19" x14ac:dyDescent="0.25">
      <c r="A154">
        <v>2015</v>
      </c>
      <c r="B154">
        <v>154</v>
      </c>
      <c r="C154" t="s">
        <v>840</v>
      </c>
      <c r="D154" t="str">
        <f>IFERROR(INDEX('Draft Master List'!E:F,MATCH(C154,'Draft Master List'!E:E,0),2),"N/A")</f>
        <v>N/A</v>
      </c>
      <c r="E154" t="s">
        <v>16</v>
      </c>
      <c r="F154">
        <v>30</v>
      </c>
      <c r="G154" t="s">
        <v>758</v>
      </c>
      <c r="H154">
        <v>15</v>
      </c>
      <c r="I154">
        <v>7</v>
      </c>
      <c r="J154">
        <v>37</v>
      </c>
      <c r="K154">
        <v>30</v>
      </c>
      <c r="L154" s="2">
        <v>0.81100000000000005</v>
      </c>
      <c r="M154">
        <v>269</v>
      </c>
      <c r="N154">
        <v>9</v>
      </c>
      <c r="O154">
        <v>3</v>
      </c>
      <c r="P154">
        <v>55</v>
      </c>
      <c r="Q154">
        <v>2</v>
      </c>
      <c r="R154">
        <v>17.899999999999999</v>
      </c>
      <c r="S154">
        <v>0</v>
      </c>
    </row>
    <row r="155" spans="1:19" x14ac:dyDescent="0.25">
      <c r="A155">
        <v>2015</v>
      </c>
      <c r="B155">
        <v>155</v>
      </c>
      <c r="C155" t="s">
        <v>1645</v>
      </c>
      <c r="D155" t="str">
        <f>IFERROR(INDEX('Draft Master List'!E:F,MATCH(C155,'Draft Master List'!E:E,0),2),"N/A")</f>
        <v>N/A</v>
      </c>
      <c r="E155" t="s">
        <v>9</v>
      </c>
      <c r="F155">
        <v>27</v>
      </c>
      <c r="G155" t="s">
        <v>108</v>
      </c>
      <c r="H155">
        <v>8</v>
      </c>
      <c r="I155">
        <v>8</v>
      </c>
      <c r="J155">
        <v>41</v>
      </c>
      <c r="K155">
        <v>29</v>
      </c>
      <c r="L155" s="2">
        <v>0.70699999999999996</v>
      </c>
      <c r="M155">
        <v>223</v>
      </c>
      <c r="N155">
        <v>7.7</v>
      </c>
      <c r="O155">
        <v>2</v>
      </c>
      <c r="P155">
        <v>22</v>
      </c>
      <c r="Q155">
        <v>3.6</v>
      </c>
      <c r="R155">
        <v>27.9</v>
      </c>
      <c r="S155">
        <v>0</v>
      </c>
    </row>
    <row r="156" spans="1:19" x14ac:dyDescent="0.25">
      <c r="A156">
        <v>2015</v>
      </c>
      <c r="B156">
        <v>156</v>
      </c>
      <c r="C156" t="s">
        <v>88</v>
      </c>
      <c r="D156" t="str">
        <f>IFERROR(INDEX('Draft Master List'!E:F,MATCH(C156,'Draft Master List'!E:E,0),2),"N/A")</f>
        <v>2502009</v>
      </c>
      <c r="E156" t="s">
        <v>9</v>
      </c>
      <c r="F156">
        <v>30</v>
      </c>
      <c r="G156" t="s">
        <v>76</v>
      </c>
      <c r="H156">
        <v>16</v>
      </c>
      <c r="I156">
        <v>16</v>
      </c>
      <c r="J156">
        <v>40</v>
      </c>
      <c r="K156">
        <v>29</v>
      </c>
      <c r="L156" s="2">
        <v>0.72499999999999998</v>
      </c>
      <c r="M156">
        <v>296</v>
      </c>
      <c r="N156">
        <v>10.199999999999999</v>
      </c>
      <c r="O156">
        <v>1</v>
      </c>
      <c r="P156">
        <v>51</v>
      </c>
      <c r="Q156">
        <v>1.8</v>
      </c>
      <c r="R156">
        <v>18.5</v>
      </c>
      <c r="S156">
        <v>2</v>
      </c>
    </row>
    <row r="157" spans="1:19" x14ac:dyDescent="0.25">
      <c r="A157">
        <v>2015</v>
      </c>
      <c r="B157">
        <v>157</v>
      </c>
      <c r="C157" t="s">
        <v>707</v>
      </c>
      <c r="D157" t="str">
        <f>IFERROR(INDEX('Draft Master List'!E:F,MATCH(C157,'Draft Master List'!E:E,0),2),"N/A")</f>
        <v>N/A</v>
      </c>
      <c r="E157" t="s">
        <v>12</v>
      </c>
      <c r="F157">
        <v>32</v>
      </c>
      <c r="G157" t="s">
        <v>74</v>
      </c>
      <c r="H157">
        <v>14</v>
      </c>
      <c r="I157">
        <v>8</v>
      </c>
      <c r="J157">
        <v>43</v>
      </c>
      <c r="K157">
        <v>29</v>
      </c>
      <c r="L157" s="2">
        <v>0.67400000000000004</v>
      </c>
      <c r="M157">
        <v>337</v>
      </c>
      <c r="N157">
        <v>11.6</v>
      </c>
      <c r="O157">
        <v>4</v>
      </c>
      <c r="P157">
        <v>42</v>
      </c>
      <c r="Q157">
        <v>2.1</v>
      </c>
      <c r="R157">
        <v>24.1</v>
      </c>
      <c r="S157">
        <v>1</v>
      </c>
    </row>
    <row r="158" spans="1:19" x14ac:dyDescent="0.25">
      <c r="A158">
        <v>2015</v>
      </c>
      <c r="B158">
        <v>158</v>
      </c>
      <c r="C158" t="s">
        <v>1150</v>
      </c>
      <c r="D158" t="str">
        <f>IFERROR(INDEX('Draft Master List'!E:F,MATCH(C158,'Draft Master List'!E:E,0),2),"N/A")</f>
        <v>N/A</v>
      </c>
      <c r="E158" t="s">
        <v>64</v>
      </c>
      <c r="F158">
        <v>24</v>
      </c>
      <c r="G158" t="s">
        <v>77</v>
      </c>
      <c r="H158">
        <v>13</v>
      </c>
      <c r="I158">
        <v>4</v>
      </c>
      <c r="J158">
        <v>48</v>
      </c>
      <c r="K158">
        <v>28</v>
      </c>
      <c r="L158" s="2">
        <v>0.58299999999999996</v>
      </c>
      <c r="M158">
        <v>241</v>
      </c>
      <c r="N158">
        <v>8.6</v>
      </c>
      <c r="O158">
        <v>0</v>
      </c>
      <c r="P158">
        <v>56</v>
      </c>
      <c r="Q158">
        <v>2.2000000000000002</v>
      </c>
      <c r="R158">
        <v>18.5</v>
      </c>
      <c r="S158">
        <v>1</v>
      </c>
    </row>
    <row r="159" spans="1:19" x14ac:dyDescent="0.25">
      <c r="A159">
        <v>2015</v>
      </c>
      <c r="B159">
        <v>159</v>
      </c>
      <c r="C159" t="s">
        <v>1646</v>
      </c>
      <c r="D159" t="str">
        <f>IFERROR(INDEX('Draft Master List'!E:F,MATCH(C159,'Draft Master List'!E:E,0),2),"N/A")</f>
        <v>N/A</v>
      </c>
      <c r="E159" t="s">
        <v>16</v>
      </c>
      <c r="F159">
        <v>24</v>
      </c>
      <c r="G159" t="s">
        <v>1069</v>
      </c>
      <c r="H159">
        <v>16</v>
      </c>
      <c r="I159">
        <v>2</v>
      </c>
      <c r="J159">
        <v>50</v>
      </c>
      <c r="K159">
        <v>28</v>
      </c>
      <c r="L159" s="2">
        <v>0.56000000000000005</v>
      </c>
      <c r="M159">
        <v>329</v>
      </c>
      <c r="N159">
        <v>11.8</v>
      </c>
      <c r="O159">
        <v>3</v>
      </c>
      <c r="P159">
        <v>33</v>
      </c>
      <c r="Q159">
        <v>1.8</v>
      </c>
      <c r="R159">
        <v>20.6</v>
      </c>
      <c r="S159">
        <v>0</v>
      </c>
    </row>
    <row r="160" spans="1:19" x14ac:dyDescent="0.25">
      <c r="A160">
        <v>2015</v>
      </c>
      <c r="B160">
        <v>160</v>
      </c>
      <c r="C160" t="s">
        <v>1647</v>
      </c>
      <c r="D160" t="str">
        <f>IFERROR(INDEX('Draft Master List'!E:F,MATCH(C160,'Draft Master List'!E:E,0),2),"N/A")</f>
        <v>N/A</v>
      </c>
      <c r="E160" t="s">
        <v>63</v>
      </c>
      <c r="F160">
        <v>23</v>
      </c>
      <c r="G160" t="s">
        <v>77</v>
      </c>
      <c r="H160">
        <v>11</v>
      </c>
      <c r="I160">
        <v>6</v>
      </c>
      <c r="J160">
        <v>51</v>
      </c>
      <c r="K160">
        <v>28</v>
      </c>
      <c r="L160" s="2">
        <v>0.54900000000000004</v>
      </c>
      <c r="M160">
        <v>464</v>
      </c>
      <c r="N160">
        <v>16.600000000000001</v>
      </c>
      <c r="O160">
        <v>1</v>
      </c>
      <c r="P160">
        <v>50</v>
      </c>
      <c r="Q160">
        <v>2.5</v>
      </c>
      <c r="R160">
        <v>42.2</v>
      </c>
      <c r="S160">
        <v>0</v>
      </c>
    </row>
    <row r="161" spans="1:19" x14ac:dyDescent="0.25">
      <c r="A161">
        <v>2015</v>
      </c>
      <c r="B161">
        <v>161</v>
      </c>
      <c r="C161" t="s">
        <v>1648</v>
      </c>
      <c r="D161" t="str">
        <f>IFERROR(INDEX('Draft Master List'!E:F,MATCH(C161,'Draft Master List'!E:E,0),2),"N/A")</f>
        <v>N/A</v>
      </c>
      <c r="E161" t="s">
        <v>6</v>
      </c>
      <c r="F161">
        <v>30</v>
      </c>
      <c r="G161" t="s">
        <v>108</v>
      </c>
      <c r="H161">
        <v>16</v>
      </c>
      <c r="I161">
        <v>13</v>
      </c>
      <c r="J161">
        <v>35</v>
      </c>
      <c r="K161">
        <v>27</v>
      </c>
      <c r="L161" s="2">
        <v>0.77100000000000002</v>
      </c>
      <c r="M161">
        <v>398</v>
      </c>
      <c r="N161">
        <v>14.7</v>
      </c>
      <c r="O161">
        <v>3</v>
      </c>
      <c r="P161">
        <v>60</v>
      </c>
      <c r="Q161">
        <v>1.7</v>
      </c>
      <c r="R161">
        <v>24.9</v>
      </c>
      <c r="S161">
        <v>1</v>
      </c>
    </row>
    <row r="162" spans="1:19" x14ac:dyDescent="0.25">
      <c r="A162">
        <v>2015</v>
      </c>
      <c r="B162">
        <v>162</v>
      </c>
      <c r="C162" t="s">
        <v>980</v>
      </c>
      <c r="D162" t="str">
        <f>IFERROR(INDEX('Draft Master List'!E:F,MATCH(C162,'Draft Master List'!E:E,0),2),"N/A")</f>
        <v>N/A</v>
      </c>
      <c r="E162" t="s">
        <v>669</v>
      </c>
      <c r="F162">
        <v>28</v>
      </c>
      <c r="H162">
        <v>11</v>
      </c>
      <c r="I162">
        <v>6</v>
      </c>
      <c r="J162">
        <v>35</v>
      </c>
      <c r="K162">
        <v>27</v>
      </c>
      <c r="L162" s="2">
        <v>0.77100000000000002</v>
      </c>
      <c r="M162">
        <v>176</v>
      </c>
      <c r="N162">
        <v>6.5</v>
      </c>
      <c r="O162">
        <v>0</v>
      </c>
      <c r="P162">
        <v>26</v>
      </c>
      <c r="Q162">
        <v>2.5</v>
      </c>
      <c r="R162">
        <v>16</v>
      </c>
      <c r="S162">
        <v>1</v>
      </c>
    </row>
    <row r="163" spans="1:19" x14ac:dyDescent="0.25">
      <c r="A163">
        <v>2015</v>
      </c>
      <c r="B163">
        <v>163</v>
      </c>
      <c r="C163" t="s">
        <v>1155</v>
      </c>
      <c r="D163" t="str">
        <f>IFERROR(INDEX('Draft Master List'!E:F,MATCH(C163,'Draft Master List'!E:E,0),2),"N/A")</f>
        <v>N/A</v>
      </c>
      <c r="E163" t="s">
        <v>64</v>
      </c>
      <c r="F163">
        <v>29</v>
      </c>
      <c r="G163" t="s">
        <v>74</v>
      </c>
      <c r="H163">
        <v>8</v>
      </c>
      <c r="I163">
        <v>8</v>
      </c>
      <c r="J163">
        <v>43</v>
      </c>
      <c r="K163">
        <v>27</v>
      </c>
      <c r="L163" s="2">
        <v>0.628</v>
      </c>
      <c r="M163">
        <v>276</v>
      </c>
      <c r="N163">
        <v>10.199999999999999</v>
      </c>
      <c r="O163">
        <v>0</v>
      </c>
      <c r="P163">
        <v>25</v>
      </c>
      <c r="Q163">
        <v>3.4</v>
      </c>
      <c r="R163">
        <v>34.5</v>
      </c>
      <c r="S163">
        <v>1</v>
      </c>
    </row>
    <row r="164" spans="1:19" x14ac:dyDescent="0.25">
      <c r="A164">
        <v>2015</v>
      </c>
      <c r="B164">
        <v>164</v>
      </c>
      <c r="C164" t="s">
        <v>1175</v>
      </c>
      <c r="D164" t="str">
        <f>IFERROR(INDEX('Draft Master List'!E:F,MATCH(C164,'Draft Master List'!E:E,0),2),"N/A")</f>
        <v>N/A</v>
      </c>
      <c r="E164" t="s">
        <v>6</v>
      </c>
      <c r="F164">
        <v>24</v>
      </c>
      <c r="G164" t="s">
        <v>77</v>
      </c>
      <c r="H164">
        <v>15</v>
      </c>
      <c r="I164">
        <v>4</v>
      </c>
      <c r="J164">
        <v>42</v>
      </c>
      <c r="K164">
        <v>27</v>
      </c>
      <c r="L164" s="2">
        <v>0.64300000000000002</v>
      </c>
      <c r="M164">
        <v>312</v>
      </c>
      <c r="N164">
        <v>11.6</v>
      </c>
      <c r="O164">
        <v>3</v>
      </c>
      <c r="P164">
        <v>41</v>
      </c>
      <c r="Q164">
        <v>1.8</v>
      </c>
      <c r="R164">
        <v>20.8</v>
      </c>
      <c r="S164">
        <v>0</v>
      </c>
    </row>
    <row r="165" spans="1:19" x14ac:dyDescent="0.25">
      <c r="A165">
        <v>2015</v>
      </c>
      <c r="B165">
        <v>165</v>
      </c>
      <c r="C165" t="s">
        <v>1649</v>
      </c>
      <c r="D165" t="str">
        <f>IFERROR(INDEX('Draft Master List'!E:F,MATCH(C165,'Draft Master List'!E:E,0),2),"N/A")</f>
        <v>N/A</v>
      </c>
      <c r="E165" t="s">
        <v>14</v>
      </c>
      <c r="F165">
        <v>22</v>
      </c>
      <c r="H165">
        <v>13</v>
      </c>
      <c r="I165">
        <v>0</v>
      </c>
      <c r="J165">
        <v>40</v>
      </c>
      <c r="K165">
        <v>27</v>
      </c>
      <c r="L165" s="2">
        <v>0.67500000000000004</v>
      </c>
      <c r="M165">
        <v>260</v>
      </c>
      <c r="N165">
        <v>9.6</v>
      </c>
      <c r="O165">
        <v>1</v>
      </c>
      <c r="P165">
        <v>27</v>
      </c>
      <c r="Q165">
        <v>2.1</v>
      </c>
      <c r="R165">
        <v>20</v>
      </c>
      <c r="S165">
        <v>0</v>
      </c>
    </row>
    <row r="166" spans="1:19" x14ac:dyDescent="0.25">
      <c r="A166">
        <v>2015</v>
      </c>
      <c r="B166">
        <v>166</v>
      </c>
      <c r="C166" t="s">
        <v>1188</v>
      </c>
      <c r="D166" t="str">
        <f>IFERROR(INDEX('Draft Master List'!E:F,MATCH(C166,'Draft Master List'!E:E,0),2),"N/A")</f>
        <v>N/A</v>
      </c>
      <c r="E166" t="s">
        <v>33</v>
      </c>
      <c r="F166">
        <v>23</v>
      </c>
      <c r="G166" t="s">
        <v>74</v>
      </c>
      <c r="H166">
        <v>16</v>
      </c>
      <c r="I166">
        <v>8</v>
      </c>
      <c r="J166">
        <v>63</v>
      </c>
      <c r="K166">
        <v>27</v>
      </c>
      <c r="L166" s="2">
        <v>0.42899999999999999</v>
      </c>
      <c r="M166">
        <v>440</v>
      </c>
      <c r="N166">
        <v>16.3</v>
      </c>
      <c r="O166">
        <v>3</v>
      </c>
      <c r="P166">
        <v>47</v>
      </c>
      <c r="Q166">
        <v>1.7</v>
      </c>
      <c r="R166">
        <v>27.5</v>
      </c>
      <c r="S166">
        <v>0</v>
      </c>
    </row>
    <row r="167" spans="1:19" x14ac:dyDescent="0.25">
      <c r="A167">
        <v>2015</v>
      </c>
      <c r="B167">
        <v>167</v>
      </c>
      <c r="C167" t="s">
        <v>1001</v>
      </c>
      <c r="D167" t="str">
        <f>IFERROR(INDEX('Draft Master List'!E:F,MATCH(C167,'Draft Master List'!E:E,0),2),"N/A")</f>
        <v>N/A</v>
      </c>
      <c r="E167" t="s">
        <v>223</v>
      </c>
      <c r="F167">
        <v>25</v>
      </c>
      <c r="G167" t="s">
        <v>643</v>
      </c>
      <c r="H167">
        <v>16</v>
      </c>
      <c r="I167">
        <v>1</v>
      </c>
      <c r="J167">
        <v>36</v>
      </c>
      <c r="K167">
        <v>26</v>
      </c>
      <c r="L167" s="2">
        <v>0.72199999999999998</v>
      </c>
      <c r="M167">
        <v>250</v>
      </c>
      <c r="N167">
        <v>9.6</v>
      </c>
      <c r="O167">
        <v>0</v>
      </c>
      <c r="P167">
        <v>42</v>
      </c>
      <c r="Q167">
        <v>1.6</v>
      </c>
      <c r="R167">
        <v>15.6</v>
      </c>
      <c r="S167">
        <v>1</v>
      </c>
    </row>
    <row r="168" spans="1:19" x14ac:dyDescent="0.25">
      <c r="A168">
        <v>2015</v>
      </c>
      <c r="B168">
        <v>168</v>
      </c>
      <c r="C168" t="s">
        <v>1650</v>
      </c>
      <c r="D168" t="str">
        <f>IFERROR(INDEX('Draft Master List'!E:F,MATCH(C168,'Draft Master List'!E:E,0),2),"N/A")</f>
        <v>N/A</v>
      </c>
      <c r="E168" t="s">
        <v>28</v>
      </c>
      <c r="F168">
        <v>31</v>
      </c>
      <c r="G168" t="s">
        <v>108</v>
      </c>
      <c r="H168">
        <v>16</v>
      </c>
      <c r="I168">
        <v>11</v>
      </c>
      <c r="J168">
        <v>42</v>
      </c>
      <c r="K168">
        <v>26</v>
      </c>
      <c r="L168" s="2">
        <v>0.61899999999999999</v>
      </c>
      <c r="M168">
        <v>289</v>
      </c>
      <c r="N168">
        <v>11.1</v>
      </c>
      <c r="O168">
        <v>2</v>
      </c>
      <c r="P168">
        <v>33</v>
      </c>
      <c r="Q168">
        <v>1.6</v>
      </c>
      <c r="R168">
        <v>18.100000000000001</v>
      </c>
      <c r="S168">
        <v>0</v>
      </c>
    </row>
    <row r="169" spans="1:19" x14ac:dyDescent="0.25">
      <c r="A169">
        <v>2015</v>
      </c>
      <c r="B169">
        <v>169</v>
      </c>
      <c r="C169" t="s">
        <v>833</v>
      </c>
      <c r="D169" t="str">
        <f>IFERROR(INDEX('Draft Master List'!E:F,MATCH(C169,'Draft Master List'!E:E,0),2),"N/A")</f>
        <v>N/A</v>
      </c>
      <c r="E169" t="s">
        <v>23</v>
      </c>
      <c r="F169">
        <v>26</v>
      </c>
      <c r="H169">
        <v>14</v>
      </c>
      <c r="I169">
        <v>0</v>
      </c>
      <c r="J169">
        <v>31</v>
      </c>
      <c r="K169">
        <v>26</v>
      </c>
      <c r="L169" s="2">
        <v>0.83899999999999997</v>
      </c>
      <c r="M169">
        <v>173</v>
      </c>
      <c r="N169">
        <v>6.7</v>
      </c>
      <c r="O169">
        <v>1</v>
      </c>
      <c r="P169">
        <v>19</v>
      </c>
      <c r="Q169">
        <v>1.9</v>
      </c>
      <c r="R169">
        <v>12.4</v>
      </c>
      <c r="S169">
        <v>0</v>
      </c>
    </row>
    <row r="170" spans="1:19" x14ac:dyDescent="0.25">
      <c r="A170">
        <v>2015</v>
      </c>
      <c r="B170">
        <v>170</v>
      </c>
      <c r="C170" t="s">
        <v>894</v>
      </c>
      <c r="D170" t="str">
        <f>IFERROR(INDEX('Draft Master List'!E:F,MATCH(C170,'Draft Master List'!E:E,0),2),"N/A")</f>
        <v>N/A</v>
      </c>
      <c r="E170" t="s">
        <v>704</v>
      </c>
      <c r="F170">
        <v>27</v>
      </c>
      <c r="H170">
        <v>10</v>
      </c>
      <c r="I170">
        <v>0</v>
      </c>
      <c r="J170">
        <v>46</v>
      </c>
      <c r="K170">
        <v>26</v>
      </c>
      <c r="L170" s="2">
        <v>0.56499999999999995</v>
      </c>
      <c r="M170">
        <v>327</v>
      </c>
      <c r="N170">
        <v>12.6</v>
      </c>
      <c r="O170">
        <v>3</v>
      </c>
      <c r="P170">
        <v>55</v>
      </c>
      <c r="Q170">
        <v>2.6</v>
      </c>
      <c r="R170">
        <v>32.700000000000003</v>
      </c>
      <c r="S170">
        <v>0</v>
      </c>
    </row>
    <row r="171" spans="1:19" x14ac:dyDescent="0.25">
      <c r="A171">
        <v>2015</v>
      </c>
      <c r="B171">
        <v>171</v>
      </c>
      <c r="C171" t="s">
        <v>1651</v>
      </c>
      <c r="D171" t="str">
        <f>IFERROR(INDEX('Draft Master List'!E:F,MATCH(C171,'Draft Master List'!E:E,0),2),"N/A")</f>
        <v>N/A</v>
      </c>
      <c r="E171" t="s">
        <v>33</v>
      </c>
      <c r="F171">
        <v>22</v>
      </c>
      <c r="G171" t="s">
        <v>77</v>
      </c>
      <c r="H171">
        <v>15</v>
      </c>
      <c r="I171">
        <v>4</v>
      </c>
      <c r="J171">
        <v>50</v>
      </c>
      <c r="K171">
        <v>26</v>
      </c>
      <c r="L171" s="2">
        <v>0.52</v>
      </c>
      <c r="M171">
        <v>494</v>
      </c>
      <c r="N171">
        <v>19</v>
      </c>
      <c r="O171">
        <v>3</v>
      </c>
      <c r="P171">
        <v>49</v>
      </c>
      <c r="Q171">
        <v>1.7</v>
      </c>
      <c r="R171">
        <v>32.9</v>
      </c>
      <c r="S171">
        <v>0</v>
      </c>
    </row>
    <row r="172" spans="1:19" x14ac:dyDescent="0.25">
      <c r="A172">
        <v>2015</v>
      </c>
      <c r="B172">
        <v>172</v>
      </c>
      <c r="C172" t="s">
        <v>966</v>
      </c>
      <c r="D172" t="str">
        <f>IFERROR(INDEX('Draft Master List'!E:F,MATCH(C172,'Draft Master List'!E:E,0),2),"N/A")</f>
        <v>N/A</v>
      </c>
      <c r="E172" t="s">
        <v>12</v>
      </c>
      <c r="F172">
        <v>22</v>
      </c>
      <c r="G172" t="s">
        <v>76</v>
      </c>
      <c r="H172">
        <v>16</v>
      </c>
      <c r="I172">
        <v>9</v>
      </c>
      <c r="J172">
        <v>38</v>
      </c>
      <c r="K172">
        <v>25</v>
      </c>
      <c r="L172" s="2">
        <v>0.65800000000000003</v>
      </c>
      <c r="M172">
        <v>183</v>
      </c>
      <c r="N172">
        <v>7.3</v>
      </c>
      <c r="O172">
        <v>1</v>
      </c>
      <c r="P172">
        <v>36</v>
      </c>
      <c r="Q172">
        <v>1.6</v>
      </c>
      <c r="R172">
        <v>11.4</v>
      </c>
      <c r="S172">
        <v>5</v>
      </c>
    </row>
    <row r="173" spans="1:19" x14ac:dyDescent="0.25">
      <c r="A173">
        <v>2015</v>
      </c>
      <c r="B173">
        <v>173</v>
      </c>
      <c r="C173" t="s">
        <v>954</v>
      </c>
      <c r="D173" t="str">
        <f>IFERROR(INDEX('Draft Master List'!E:F,MATCH(C173,'Draft Master List'!E:E,0),2),"N/A")</f>
        <v>N/A</v>
      </c>
      <c r="E173" t="s">
        <v>26</v>
      </c>
      <c r="F173">
        <v>24</v>
      </c>
      <c r="G173" t="s">
        <v>643</v>
      </c>
      <c r="H173">
        <v>15</v>
      </c>
      <c r="I173">
        <v>5</v>
      </c>
      <c r="J173">
        <v>36</v>
      </c>
      <c r="K173">
        <v>25</v>
      </c>
      <c r="L173" s="2">
        <v>0.69399999999999995</v>
      </c>
      <c r="M173">
        <v>183</v>
      </c>
      <c r="N173">
        <v>7.3</v>
      </c>
      <c r="O173">
        <v>0</v>
      </c>
      <c r="P173">
        <v>27</v>
      </c>
      <c r="Q173">
        <v>1.7</v>
      </c>
      <c r="R173">
        <v>12.2</v>
      </c>
      <c r="S173">
        <v>2</v>
      </c>
    </row>
    <row r="174" spans="1:19" x14ac:dyDescent="0.25">
      <c r="A174">
        <v>2015</v>
      </c>
      <c r="B174">
        <v>174</v>
      </c>
      <c r="C174" t="s">
        <v>1318</v>
      </c>
      <c r="D174" t="str">
        <f>IFERROR(INDEX('Draft Master List'!E:F,MATCH(C174,'Draft Master List'!E:E,0),2),"N/A")</f>
        <v>N/A</v>
      </c>
      <c r="E174" t="s">
        <v>223</v>
      </c>
      <c r="F174">
        <v>27</v>
      </c>
      <c r="G174" t="s">
        <v>1623</v>
      </c>
      <c r="H174">
        <v>15</v>
      </c>
      <c r="I174">
        <v>12</v>
      </c>
      <c r="J174">
        <v>36</v>
      </c>
      <c r="K174">
        <v>25</v>
      </c>
      <c r="L174" s="2">
        <v>0.69399999999999995</v>
      </c>
      <c r="M174">
        <v>245</v>
      </c>
      <c r="N174">
        <v>9.8000000000000007</v>
      </c>
      <c r="O174">
        <v>2</v>
      </c>
      <c r="P174">
        <v>37</v>
      </c>
      <c r="Q174">
        <v>1.7</v>
      </c>
      <c r="R174">
        <v>16.3</v>
      </c>
      <c r="S174">
        <v>0</v>
      </c>
    </row>
    <row r="175" spans="1:19" x14ac:dyDescent="0.25">
      <c r="A175">
        <v>2015</v>
      </c>
      <c r="B175">
        <v>175</v>
      </c>
      <c r="C175" t="s">
        <v>970</v>
      </c>
      <c r="D175" t="str">
        <f>IFERROR(INDEX('Draft Master List'!E:F,MATCH(C175,'Draft Master List'!E:E,0),2),"N/A")</f>
        <v>N/A</v>
      </c>
      <c r="E175" t="s">
        <v>24</v>
      </c>
      <c r="F175">
        <v>23</v>
      </c>
      <c r="G175" t="s">
        <v>643</v>
      </c>
      <c r="H175">
        <v>6</v>
      </c>
      <c r="I175">
        <v>6</v>
      </c>
      <c r="J175">
        <v>26</v>
      </c>
      <c r="K175">
        <v>24</v>
      </c>
      <c r="L175" s="2">
        <v>0.92300000000000004</v>
      </c>
      <c r="M175">
        <v>136</v>
      </c>
      <c r="N175">
        <v>5.7</v>
      </c>
      <c r="O175">
        <v>0</v>
      </c>
      <c r="P175">
        <v>20</v>
      </c>
      <c r="Q175">
        <v>4</v>
      </c>
      <c r="R175">
        <v>22.7</v>
      </c>
      <c r="S175">
        <v>0</v>
      </c>
    </row>
    <row r="176" spans="1:19" x14ac:dyDescent="0.25">
      <c r="A176">
        <v>2015</v>
      </c>
      <c r="B176">
        <v>176</v>
      </c>
      <c r="C176" t="s">
        <v>1087</v>
      </c>
      <c r="D176" t="str">
        <f>IFERROR(INDEX('Draft Master List'!E:F,MATCH(C176,'Draft Master List'!E:E,0),2),"N/A")</f>
        <v>N/A</v>
      </c>
      <c r="E176" t="s">
        <v>13</v>
      </c>
      <c r="F176">
        <v>24</v>
      </c>
      <c r="G176" t="s">
        <v>77</v>
      </c>
      <c r="H176">
        <v>8</v>
      </c>
      <c r="I176">
        <v>2</v>
      </c>
      <c r="J176">
        <v>33</v>
      </c>
      <c r="K176">
        <v>24</v>
      </c>
      <c r="L176" s="2">
        <v>0.72699999999999998</v>
      </c>
      <c r="M176">
        <v>195</v>
      </c>
      <c r="N176">
        <v>8.1</v>
      </c>
      <c r="O176">
        <v>0</v>
      </c>
      <c r="P176">
        <v>21</v>
      </c>
      <c r="Q176">
        <v>3</v>
      </c>
      <c r="R176">
        <v>24.4</v>
      </c>
      <c r="S176">
        <v>2</v>
      </c>
    </row>
    <row r="177" spans="1:19" x14ac:dyDescent="0.25">
      <c r="A177">
        <v>2015</v>
      </c>
      <c r="B177">
        <v>177</v>
      </c>
      <c r="C177" t="s">
        <v>943</v>
      </c>
      <c r="D177" t="str">
        <f>IFERROR(INDEX('Draft Master List'!E:F,MATCH(C177,'Draft Master List'!E:E,0),2),"N/A")</f>
        <v>N/A</v>
      </c>
      <c r="E177" t="s">
        <v>26</v>
      </c>
      <c r="F177">
        <v>24</v>
      </c>
      <c r="G177" t="s">
        <v>76</v>
      </c>
      <c r="H177">
        <v>16</v>
      </c>
      <c r="I177">
        <v>11</v>
      </c>
      <c r="J177">
        <v>35</v>
      </c>
      <c r="K177">
        <v>24</v>
      </c>
      <c r="L177" s="2">
        <v>0.68600000000000005</v>
      </c>
      <c r="M177">
        <v>111</v>
      </c>
      <c r="N177">
        <v>4.5999999999999996</v>
      </c>
      <c r="O177">
        <v>0</v>
      </c>
      <c r="P177">
        <v>14</v>
      </c>
      <c r="Q177">
        <v>1.5</v>
      </c>
      <c r="R177">
        <v>6.9</v>
      </c>
      <c r="S177">
        <v>3</v>
      </c>
    </row>
    <row r="178" spans="1:19" x14ac:dyDescent="0.25">
      <c r="A178">
        <v>2015</v>
      </c>
      <c r="B178">
        <v>178</v>
      </c>
      <c r="C178" t="s">
        <v>1094</v>
      </c>
      <c r="D178" t="str">
        <f>IFERROR(INDEX('Draft Master List'!E:F,MATCH(C178,'Draft Master List'!E:E,0),2),"N/A")</f>
        <v>N/A</v>
      </c>
      <c r="E178" t="s">
        <v>30</v>
      </c>
      <c r="F178">
        <v>25</v>
      </c>
      <c r="G178" t="s">
        <v>74</v>
      </c>
      <c r="H178">
        <v>9</v>
      </c>
      <c r="I178">
        <v>8</v>
      </c>
      <c r="J178">
        <v>37</v>
      </c>
      <c r="K178">
        <v>24</v>
      </c>
      <c r="L178" s="2">
        <v>0.64900000000000002</v>
      </c>
      <c r="M178">
        <v>269</v>
      </c>
      <c r="N178">
        <v>11.2</v>
      </c>
      <c r="O178">
        <v>2</v>
      </c>
      <c r="P178">
        <v>39</v>
      </c>
      <c r="Q178">
        <v>2.7</v>
      </c>
      <c r="R178">
        <v>29.9</v>
      </c>
      <c r="S178">
        <v>1</v>
      </c>
    </row>
    <row r="179" spans="1:19" x14ac:dyDescent="0.25">
      <c r="A179">
        <v>2015</v>
      </c>
      <c r="B179">
        <v>179</v>
      </c>
      <c r="C179" t="s">
        <v>1652</v>
      </c>
      <c r="D179" t="str">
        <f>IFERROR(INDEX('Draft Master List'!E:F,MATCH(C179,'Draft Master List'!E:E,0),2),"N/A")</f>
        <v>N/A</v>
      </c>
      <c r="E179" t="s">
        <v>6</v>
      </c>
      <c r="F179">
        <v>22</v>
      </c>
      <c r="G179" t="s">
        <v>74</v>
      </c>
      <c r="H179">
        <v>13</v>
      </c>
      <c r="I179">
        <v>12</v>
      </c>
      <c r="J179">
        <v>44</v>
      </c>
      <c r="K179">
        <v>23</v>
      </c>
      <c r="L179" s="2">
        <v>0.52300000000000002</v>
      </c>
      <c r="M179">
        <v>283</v>
      </c>
      <c r="N179">
        <v>12.3</v>
      </c>
      <c r="O179">
        <v>1</v>
      </c>
      <c r="P179">
        <v>53</v>
      </c>
      <c r="Q179">
        <v>1.8</v>
      </c>
      <c r="R179">
        <v>21.8</v>
      </c>
      <c r="S179">
        <v>1</v>
      </c>
    </row>
    <row r="180" spans="1:19" x14ac:dyDescent="0.25">
      <c r="A180">
        <v>2015</v>
      </c>
      <c r="B180">
        <v>180</v>
      </c>
      <c r="C180" t="s">
        <v>1653</v>
      </c>
      <c r="D180" t="str">
        <f>IFERROR(INDEX('Draft Master List'!E:F,MATCH(C180,'Draft Master List'!E:E,0),2),"N/A")</f>
        <v>N/A</v>
      </c>
      <c r="E180" t="s">
        <v>14</v>
      </c>
      <c r="F180">
        <v>24</v>
      </c>
      <c r="G180" t="s">
        <v>1069</v>
      </c>
      <c r="H180">
        <v>14</v>
      </c>
      <c r="I180">
        <v>4</v>
      </c>
      <c r="J180">
        <v>30</v>
      </c>
      <c r="K180">
        <v>23</v>
      </c>
      <c r="L180" s="2">
        <v>0.76700000000000002</v>
      </c>
      <c r="M180">
        <v>288</v>
      </c>
      <c r="N180">
        <v>12.5</v>
      </c>
      <c r="O180">
        <v>3</v>
      </c>
      <c r="P180">
        <v>46</v>
      </c>
      <c r="Q180">
        <v>1.6</v>
      </c>
      <c r="R180">
        <v>20.6</v>
      </c>
      <c r="S180">
        <v>0</v>
      </c>
    </row>
    <row r="181" spans="1:19" x14ac:dyDescent="0.25">
      <c r="A181">
        <v>2015</v>
      </c>
      <c r="B181">
        <v>181</v>
      </c>
      <c r="C181" t="s">
        <v>1654</v>
      </c>
      <c r="D181" t="str">
        <f>IFERROR(INDEX('Draft Master List'!E:F,MATCH(C181,'Draft Master List'!E:E,0),2),"N/A")</f>
        <v>N/A</v>
      </c>
      <c r="E181" t="s">
        <v>30</v>
      </c>
      <c r="F181">
        <v>30</v>
      </c>
      <c r="G181" t="s">
        <v>1069</v>
      </c>
      <c r="H181">
        <v>15</v>
      </c>
      <c r="I181">
        <v>4</v>
      </c>
      <c r="J181">
        <v>42</v>
      </c>
      <c r="K181">
        <v>23</v>
      </c>
      <c r="L181" s="2">
        <v>0.54800000000000004</v>
      </c>
      <c r="M181">
        <v>259</v>
      </c>
      <c r="N181">
        <v>11.3</v>
      </c>
      <c r="O181">
        <v>4</v>
      </c>
      <c r="P181">
        <v>30</v>
      </c>
      <c r="Q181">
        <v>1.5</v>
      </c>
      <c r="R181">
        <v>17.3</v>
      </c>
      <c r="S181">
        <v>0</v>
      </c>
    </row>
    <row r="182" spans="1:19" x14ac:dyDescent="0.25">
      <c r="A182">
        <v>2015</v>
      </c>
      <c r="B182">
        <v>182</v>
      </c>
      <c r="C182" t="s">
        <v>1253</v>
      </c>
      <c r="D182" t="str">
        <f>IFERROR(INDEX('Draft Master List'!E:F,MATCH(C182,'Draft Master List'!E:E,0),2),"N/A")</f>
        <v>N/A</v>
      </c>
      <c r="E182" t="s">
        <v>7</v>
      </c>
      <c r="F182">
        <v>25</v>
      </c>
      <c r="G182" t="s">
        <v>77</v>
      </c>
      <c r="H182">
        <v>16</v>
      </c>
      <c r="I182">
        <v>5</v>
      </c>
      <c r="J182">
        <v>42</v>
      </c>
      <c r="K182">
        <v>23</v>
      </c>
      <c r="L182" s="2">
        <v>0.54800000000000004</v>
      </c>
      <c r="M182">
        <v>268</v>
      </c>
      <c r="N182">
        <v>11.7</v>
      </c>
      <c r="O182">
        <v>2</v>
      </c>
      <c r="P182">
        <v>35</v>
      </c>
      <c r="Q182">
        <v>1.4</v>
      </c>
      <c r="R182">
        <v>16.8</v>
      </c>
      <c r="S182">
        <v>0</v>
      </c>
    </row>
    <row r="183" spans="1:19" x14ac:dyDescent="0.25">
      <c r="A183">
        <v>2015</v>
      </c>
      <c r="B183">
        <v>183</v>
      </c>
      <c r="C183" t="s">
        <v>977</v>
      </c>
      <c r="D183" t="str">
        <f>IFERROR(INDEX('Draft Master List'!E:F,MATCH(C183,'Draft Master List'!E:E,0),2),"N/A")</f>
        <v>N/A</v>
      </c>
      <c r="E183" t="s">
        <v>12</v>
      </c>
      <c r="F183">
        <v>29</v>
      </c>
      <c r="G183" t="s">
        <v>643</v>
      </c>
      <c r="H183">
        <v>13</v>
      </c>
      <c r="I183">
        <v>5</v>
      </c>
      <c r="J183">
        <v>27</v>
      </c>
      <c r="K183">
        <v>22</v>
      </c>
      <c r="L183" s="2">
        <v>0.81499999999999995</v>
      </c>
      <c r="M183">
        <v>286</v>
      </c>
      <c r="N183">
        <v>13</v>
      </c>
      <c r="O183">
        <v>0</v>
      </c>
      <c r="P183">
        <v>39</v>
      </c>
      <c r="Q183">
        <v>1.7</v>
      </c>
      <c r="R183">
        <v>22</v>
      </c>
      <c r="S183">
        <v>1</v>
      </c>
    </row>
    <row r="184" spans="1:19" x14ac:dyDescent="0.25">
      <c r="A184">
        <v>2015</v>
      </c>
      <c r="B184">
        <v>184</v>
      </c>
      <c r="C184" t="s">
        <v>1655</v>
      </c>
      <c r="D184" t="str">
        <f>IFERROR(INDEX('Draft Master List'!E:F,MATCH(C184,'Draft Master List'!E:E,0),2),"N/A")</f>
        <v>N/A</v>
      </c>
      <c r="E184" t="s">
        <v>32</v>
      </c>
      <c r="F184">
        <v>23</v>
      </c>
      <c r="G184" t="s">
        <v>77</v>
      </c>
      <c r="H184">
        <v>12</v>
      </c>
      <c r="I184">
        <v>6</v>
      </c>
      <c r="J184">
        <v>46</v>
      </c>
      <c r="K184">
        <v>22</v>
      </c>
      <c r="L184" s="2">
        <v>0.47799999999999998</v>
      </c>
      <c r="M184">
        <v>315</v>
      </c>
      <c r="N184">
        <v>14.3</v>
      </c>
      <c r="O184">
        <v>0</v>
      </c>
      <c r="P184">
        <v>48</v>
      </c>
      <c r="Q184">
        <v>1.8</v>
      </c>
      <c r="R184">
        <v>26.3</v>
      </c>
      <c r="S184">
        <v>0</v>
      </c>
    </row>
    <row r="185" spans="1:19" x14ac:dyDescent="0.25">
      <c r="A185">
        <v>2015</v>
      </c>
      <c r="B185">
        <v>185</v>
      </c>
      <c r="C185" t="s">
        <v>842</v>
      </c>
      <c r="D185" t="str">
        <f>IFERROR(INDEX('Draft Master List'!E:F,MATCH(C185,'Draft Master List'!E:E,0),2),"N/A")</f>
        <v>N/A</v>
      </c>
      <c r="E185" t="s">
        <v>23</v>
      </c>
      <c r="F185">
        <v>29</v>
      </c>
      <c r="G185" t="s">
        <v>643</v>
      </c>
      <c r="H185">
        <v>4</v>
      </c>
      <c r="I185">
        <v>4</v>
      </c>
      <c r="J185">
        <v>28</v>
      </c>
      <c r="K185">
        <v>22</v>
      </c>
      <c r="L185" s="2">
        <v>0.78600000000000003</v>
      </c>
      <c r="M185">
        <v>227</v>
      </c>
      <c r="N185">
        <v>10.3</v>
      </c>
      <c r="O185">
        <v>2</v>
      </c>
      <c r="P185">
        <v>32</v>
      </c>
      <c r="Q185">
        <v>5.5</v>
      </c>
      <c r="R185">
        <v>56.8</v>
      </c>
      <c r="S185">
        <v>2</v>
      </c>
    </row>
    <row r="186" spans="1:19" x14ac:dyDescent="0.25">
      <c r="A186">
        <v>2015</v>
      </c>
      <c r="B186">
        <v>186</v>
      </c>
      <c r="C186" t="s">
        <v>1656</v>
      </c>
      <c r="D186" t="str">
        <f>IFERROR(INDEX('Draft Master List'!E:F,MATCH(C186,'Draft Master List'!E:E,0),2),"N/A")</f>
        <v>N/A</v>
      </c>
      <c r="E186" t="s">
        <v>28</v>
      </c>
      <c r="F186">
        <v>24</v>
      </c>
      <c r="G186" t="s">
        <v>77</v>
      </c>
      <c r="H186">
        <v>9</v>
      </c>
      <c r="I186">
        <v>5</v>
      </c>
      <c r="J186">
        <v>31</v>
      </c>
      <c r="K186">
        <v>22</v>
      </c>
      <c r="L186" s="2">
        <v>0.71</v>
      </c>
      <c r="M186">
        <v>264</v>
      </c>
      <c r="N186">
        <v>12</v>
      </c>
      <c r="O186">
        <v>1</v>
      </c>
      <c r="P186">
        <v>29</v>
      </c>
      <c r="Q186">
        <v>2.4</v>
      </c>
      <c r="R186">
        <v>29.3</v>
      </c>
      <c r="S186">
        <v>0</v>
      </c>
    </row>
    <row r="187" spans="1:19" x14ac:dyDescent="0.25">
      <c r="A187">
        <v>2015</v>
      </c>
      <c r="B187">
        <v>187</v>
      </c>
      <c r="C187" t="s">
        <v>963</v>
      </c>
      <c r="D187" t="str">
        <f>IFERROR(INDEX('Draft Master List'!E:F,MATCH(C187,'Draft Master List'!E:E,0),2),"N/A")</f>
        <v>N/A</v>
      </c>
      <c r="E187" t="s">
        <v>63</v>
      </c>
      <c r="F187">
        <v>24</v>
      </c>
      <c r="G187" t="s">
        <v>643</v>
      </c>
      <c r="H187">
        <v>16</v>
      </c>
      <c r="I187">
        <v>2</v>
      </c>
      <c r="J187">
        <v>42</v>
      </c>
      <c r="K187">
        <v>22</v>
      </c>
      <c r="L187" s="2">
        <v>0.52400000000000002</v>
      </c>
      <c r="M187">
        <v>279</v>
      </c>
      <c r="N187">
        <v>12.7</v>
      </c>
      <c r="O187">
        <v>1</v>
      </c>
      <c r="P187">
        <v>83</v>
      </c>
      <c r="Q187">
        <v>1.4</v>
      </c>
      <c r="R187">
        <v>17.399999999999999</v>
      </c>
      <c r="S187">
        <v>0</v>
      </c>
    </row>
    <row r="188" spans="1:19" x14ac:dyDescent="0.25">
      <c r="A188">
        <v>2015</v>
      </c>
      <c r="B188">
        <v>188</v>
      </c>
      <c r="C188" t="s">
        <v>115</v>
      </c>
      <c r="D188" t="str">
        <f>IFERROR(INDEX('Draft Master List'!E:F,MATCH(C188,'Draft Master List'!E:E,0),2),"N/A")</f>
        <v>2222010</v>
      </c>
      <c r="E188" t="s">
        <v>63</v>
      </c>
      <c r="F188">
        <v>28</v>
      </c>
      <c r="G188" t="s">
        <v>77</v>
      </c>
      <c r="H188">
        <v>16</v>
      </c>
      <c r="I188">
        <v>5</v>
      </c>
      <c r="J188">
        <v>33</v>
      </c>
      <c r="K188">
        <v>22</v>
      </c>
      <c r="L188" s="2">
        <v>0.66700000000000004</v>
      </c>
      <c r="M188">
        <v>300</v>
      </c>
      <c r="N188">
        <v>13.6</v>
      </c>
      <c r="O188">
        <v>0</v>
      </c>
      <c r="P188">
        <v>26</v>
      </c>
      <c r="Q188">
        <v>1.4</v>
      </c>
      <c r="R188">
        <v>18.8</v>
      </c>
      <c r="S188">
        <v>3</v>
      </c>
    </row>
    <row r="189" spans="1:19" x14ac:dyDescent="0.25">
      <c r="A189">
        <v>2015</v>
      </c>
      <c r="B189">
        <v>189</v>
      </c>
      <c r="C189" t="s">
        <v>1282</v>
      </c>
      <c r="D189" t="str">
        <f>IFERROR(INDEX('Draft Master List'!E:F,MATCH(C189,'Draft Master List'!E:E,0),2),"N/A")</f>
        <v>N/A</v>
      </c>
      <c r="E189" t="s">
        <v>26</v>
      </c>
      <c r="F189">
        <v>29</v>
      </c>
      <c r="G189" t="s">
        <v>77</v>
      </c>
      <c r="H189">
        <v>11</v>
      </c>
      <c r="I189">
        <v>5</v>
      </c>
      <c r="J189">
        <v>32</v>
      </c>
      <c r="K189">
        <v>22</v>
      </c>
      <c r="L189" s="2">
        <v>0.68799999999999994</v>
      </c>
      <c r="M189">
        <v>207</v>
      </c>
      <c r="N189">
        <v>9.4</v>
      </c>
      <c r="O189">
        <v>0</v>
      </c>
      <c r="P189">
        <v>34</v>
      </c>
      <c r="Q189">
        <v>2</v>
      </c>
      <c r="R189">
        <v>18.8</v>
      </c>
      <c r="S189">
        <v>1</v>
      </c>
    </row>
    <row r="190" spans="1:19" x14ac:dyDescent="0.25">
      <c r="A190">
        <v>2015</v>
      </c>
      <c r="B190">
        <v>190</v>
      </c>
      <c r="C190" t="s">
        <v>829</v>
      </c>
      <c r="D190" t="str">
        <f>IFERROR(INDEX('Draft Master List'!E:F,MATCH(C190,'Draft Master List'!E:E,0),2),"N/A")</f>
        <v>N/A</v>
      </c>
      <c r="E190" t="s">
        <v>28</v>
      </c>
      <c r="F190">
        <v>23</v>
      </c>
      <c r="G190" t="s">
        <v>76</v>
      </c>
      <c r="H190">
        <v>14</v>
      </c>
      <c r="I190">
        <v>10</v>
      </c>
      <c r="J190">
        <v>29</v>
      </c>
      <c r="K190">
        <v>21</v>
      </c>
      <c r="L190" s="2">
        <v>0.72399999999999998</v>
      </c>
      <c r="M190">
        <v>174</v>
      </c>
      <c r="N190">
        <v>8.3000000000000007</v>
      </c>
      <c r="O190">
        <v>0</v>
      </c>
      <c r="P190">
        <v>23</v>
      </c>
      <c r="Q190">
        <v>1.5</v>
      </c>
      <c r="R190">
        <v>12.4</v>
      </c>
      <c r="S190">
        <v>1</v>
      </c>
    </row>
    <row r="191" spans="1:19" x14ac:dyDescent="0.25">
      <c r="A191">
        <v>2015</v>
      </c>
      <c r="B191">
        <v>191</v>
      </c>
      <c r="C191" t="s">
        <v>99</v>
      </c>
      <c r="D191" t="str">
        <f>IFERROR(INDEX('Draft Master List'!E:F,MATCH(C191,'Draft Master List'!E:E,0),2),"N/A")</f>
        <v>732008</v>
      </c>
      <c r="E191" t="s">
        <v>25</v>
      </c>
      <c r="F191">
        <v>29</v>
      </c>
      <c r="G191" t="s">
        <v>643</v>
      </c>
      <c r="H191">
        <v>5</v>
      </c>
      <c r="I191">
        <v>5</v>
      </c>
      <c r="J191">
        <v>29</v>
      </c>
      <c r="K191">
        <v>21</v>
      </c>
      <c r="L191" s="2">
        <v>0.72399999999999998</v>
      </c>
      <c r="M191">
        <v>177</v>
      </c>
      <c r="N191">
        <v>8.4</v>
      </c>
      <c r="O191">
        <v>1</v>
      </c>
      <c r="P191">
        <v>26</v>
      </c>
      <c r="Q191">
        <v>4.2</v>
      </c>
      <c r="R191">
        <v>35.4</v>
      </c>
      <c r="S191">
        <v>2</v>
      </c>
    </row>
    <row r="192" spans="1:19" x14ac:dyDescent="0.25">
      <c r="A192">
        <v>2015</v>
      </c>
      <c r="B192">
        <v>192</v>
      </c>
      <c r="C192" t="s">
        <v>291</v>
      </c>
      <c r="D192" t="str">
        <f>IFERROR(INDEX('Draft Master List'!E:F,MATCH(C192,'Draft Master List'!E:E,0),2),"N/A")</f>
        <v>1592010</v>
      </c>
      <c r="E192" t="s">
        <v>6</v>
      </c>
      <c r="F192">
        <v>28</v>
      </c>
      <c r="G192" t="s">
        <v>74</v>
      </c>
      <c r="H192">
        <v>16</v>
      </c>
      <c r="I192">
        <v>13</v>
      </c>
      <c r="J192">
        <v>41</v>
      </c>
      <c r="K192">
        <v>21</v>
      </c>
      <c r="L192" s="2">
        <v>0.51200000000000001</v>
      </c>
      <c r="M192">
        <v>327</v>
      </c>
      <c r="N192">
        <v>15.6</v>
      </c>
      <c r="O192">
        <v>2</v>
      </c>
      <c r="P192">
        <v>62</v>
      </c>
      <c r="Q192">
        <v>1.3</v>
      </c>
      <c r="R192">
        <v>20.399999999999999</v>
      </c>
      <c r="S192">
        <v>0</v>
      </c>
    </row>
    <row r="193" spans="1:19" x14ac:dyDescent="0.25">
      <c r="A193">
        <v>2015</v>
      </c>
      <c r="B193">
        <v>193</v>
      </c>
      <c r="C193" t="s">
        <v>1043</v>
      </c>
      <c r="D193" t="str">
        <f>IFERROR(INDEX('Draft Master List'!E:F,MATCH(C193,'Draft Master List'!E:E,0),2),"N/A")</f>
        <v>N/A</v>
      </c>
      <c r="E193" t="s">
        <v>27</v>
      </c>
      <c r="F193">
        <v>25</v>
      </c>
      <c r="H193">
        <v>4</v>
      </c>
      <c r="I193">
        <v>0</v>
      </c>
      <c r="J193">
        <v>23</v>
      </c>
      <c r="K193">
        <v>21</v>
      </c>
      <c r="L193" s="2">
        <v>0.91300000000000003</v>
      </c>
      <c r="M193">
        <v>215</v>
      </c>
      <c r="N193">
        <v>10.199999999999999</v>
      </c>
      <c r="O193">
        <v>0</v>
      </c>
      <c r="P193">
        <v>39</v>
      </c>
      <c r="Q193">
        <v>5.3</v>
      </c>
      <c r="R193">
        <v>53.8</v>
      </c>
      <c r="S193">
        <v>0</v>
      </c>
    </row>
    <row r="194" spans="1:19" x14ac:dyDescent="0.25">
      <c r="A194">
        <v>2015</v>
      </c>
      <c r="B194">
        <v>194</v>
      </c>
      <c r="C194" t="s">
        <v>1657</v>
      </c>
      <c r="D194" t="str">
        <f>IFERROR(INDEX('Draft Master List'!E:F,MATCH(C194,'Draft Master List'!E:E,0),2),"N/A")</f>
        <v>N/A</v>
      </c>
      <c r="E194" t="s">
        <v>10</v>
      </c>
      <c r="F194">
        <v>29</v>
      </c>
      <c r="G194" t="s">
        <v>108</v>
      </c>
      <c r="H194">
        <v>14</v>
      </c>
      <c r="I194">
        <v>12</v>
      </c>
      <c r="J194">
        <v>28</v>
      </c>
      <c r="K194">
        <v>21</v>
      </c>
      <c r="L194" s="2">
        <v>0.75</v>
      </c>
      <c r="M194">
        <v>311</v>
      </c>
      <c r="N194">
        <v>14.8</v>
      </c>
      <c r="O194">
        <v>3</v>
      </c>
      <c r="P194">
        <v>48</v>
      </c>
      <c r="Q194">
        <v>1.5</v>
      </c>
      <c r="R194">
        <v>22.2</v>
      </c>
      <c r="S194">
        <v>0</v>
      </c>
    </row>
    <row r="195" spans="1:19" x14ac:dyDescent="0.25">
      <c r="A195">
        <v>2015</v>
      </c>
      <c r="B195">
        <v>195</v>
      </c>
      <c r="C195" t="s">
        <v>1871</v>
      </c>
      <c r="D195" t="str">
        <f>IFERROR(INDEX('Draft Master List'!E:F,MATCH(C195,'Draft Master List'!E:E,0),2),"N/A")</f>
        <v>N/A</v>
      </c>
      <c r="E195" t="s">
        <v>223</v>
      </c>
      <c r="F195">
        <v>21</v>
      </c>
      <c r="G195" t="s">
        <v>76</v>
      </c>
      <c r="H195">
        <v>13</v>
      </c>
      <c r="I195">
        <v>12</v>
      </c>
      <c r="J195">
        <v>26</v>
      </c>
      <c r="K195">
        <v>21</v>
      </c>
      <c r="L195" s="2">
        <v>0.80800000000000005</v>
      </c>
      <c r="M195">
        <v>188</v>
      </c>
      <c r="N195">
        <v>9</v>
      </c>
      <c r="O195">
        <v>0</v>
      </c>
      <c r="P195">
        <v>31</v>
      </c>
      <c r="Q195">
        <v>1.6</v>
      </c>
      <c r="R195">
        <v>14.5</v>
      </c>
      <c r="S195">
        <v>3</v>
      </c>
    </row>
    <row r="196" spans="1:19" x14ac:dyDescent="0.25">
      <c r="A196">
        <v>2015</v>
      </c>
      <c r="B196">
        <v>196</v>
      </c>
      <c r="C196" t="s">
        <v>1658</v>
      </c>
      <c r="D196" t="str">
        <f>IFERROR(INDEX('Draft Master List'!E:F,MATCH(C196,'Draft Master List'!E:E,0),2),"N/A")</f>
        <v>N/A</v>
      </c>
      <c r="E196" t="s">
        <v>21</v>
      </c>
      <c r="F196">
        <v>24</v>
      </c>
      <c r="G196" t="s">
        <v>77</v>
      </c>
      <c r="H196">
        <v>9</v>
      </c>
      <c r="I196">
        <v>1</v>
      </c>
      <c r="J196">
        <v>36</v>
      </c>
      <c r="K196">
        <v>21</v>
      </c>
      <c r="L196" s="2">
        <v>0.58299999999999996</v>
      </c>
      <c r="M196">
        <v>194</v>
      </c>
      <c r="N196">
        <v>9.1999999999999993</v>
      </c>
      <c r="O196">
        <v>0</v>
      </c>
      <c r="P196">
        <v>23</v>
      </c>
      <c r="Q196">
        <v>2.2999999999999998</v>
      </c>
      <c r="R196">
        <v>21.6</v>
      </c>
      <c r="S196">
        <v>0</v>
      </c>
    </row>
    <row r="197" spans="1:19" x14ac:dyDescent="0.25">
      <c r="A197">
        <v>2015</v>
      </c>
      <c r="B197">
        <v>197</v>
      </c>
      <c r="C197" t="s">
        <v>112</v>
      </c>
      <c r="D197" t="str">
        <f>IFERROR(INDEX('Draft Master List'!E:F,MATCH(C197,'Draft Master List'!E:E,0),2),"N/A")</f>
        <v>72009</v>
      </c>
      <c r="E197" t="s">
        <v>24</v>
      </c>
      <c r="F197">
        <v>28</v>
      </c>
      <c r="G197" t="s">
        <v>77</v>
      </c>
      <c r="H197">
        <v>16</v>
      </c>
      <c r="I197">
        <v>4</v>
      </c>
      <c r="J197">
        <v>39</v>
      </c>
      <c r="K197">
        <v>21</v>
      </c>
      <c r="L197" s="2">
        <v>0.53800000000000003</v>
      </c>
      <c r="M197">
        <v>314</v>
      </c>
      <c r="N197">
        <v>15</v>
      </c>
      <c r="O197">
        <v>2</v>
      </c>
      <c r="P197">
        <v>66</v>
      </c>
      <c r="Q197">
        <v>1.3</v>
      </c>
      <c r="R197">
        <v>19.600000000000001</v>
      </c>
      <c r="S197">
        <v>0</v>
      </c>
    </row>
    <row r="198" spans="1:19" x14ac:dyDescent="0.25">
      <c r="A198">
        <v>2015</v>
      </c>
      <c r="B198">
        <v>198</v>
      </c>
      <c r="C198" t="s">
        <v>989</v>
      </c>
      <c r="D198" t="str">
        <f>IFERROR(INDEX('Draft Master List'!E:F,MATCH(C198,'Draft Master List'!E:E,0),2),"N/A")</f>
        <v>N/A</v>
      </c>
      <c r="E198" t="s">
        <v>18</v>
      </c>
      <c r="F198">
        <v>23</v>
      </c>
      <c r="H198">
        <v>16</v>
      </c>
      <c r="I198">
        <v>0</v>
      </c>
      <c r="J198">
        <v>29</v>
      </c>
      <c r="K198">
        <v>21</v>
      </c>
      <c r="L198" s="2">
        <v>0.72399999999999998</v>
      </c>
      <c r="M198">
        <v>173</v>
      </c>
      <c r="N198">
        <v>8.1999999999999993</v>
      </c>
      <c r="O198">
        <v>1</v>
      </c>
      <c r="P198">
        <v>30</v>
      </c>
      <c r="Q198">
        <v>1.3</v>
      </c>
      <c r="R198">
        <v>10.8</v>
      </c>
      <c r="S198">
        <v>0</v>
      </c>
    </row>
    <row r="199" spans="1:19" x14ac:dyDescent="0.25">
      <c r="A199">
        <v>2015</v>
      </c>
      <c r="B199">
        <v>199</v>
      </c>
      <c r="C199" t="s">
        <v>791</v>
      </c>
      <c r="D199" t="str">
        <f>IFERROR(INDEX('Draft Master List'!E:F,MATCH(C199,'Draft Master List'!E:E,0),2),"N/A")</f>
        <v>N/A</v>
      </c>
      <c r="E199" t="s">
        <v>4</v>
      </c>
      <c r="F199">
        <v>25</v>
      </c>
      <c r="G199" t="s">
        <v>643</v>
      </c>
      <c r="H199">
        <v>13</v>
      </c>
      <c r="I199">
        <v>3</v>
      </c>
      <c r="J199">
        <v>30</v>
      </c>
      <c r="K199">
        <v>21</v>
      </c>
      <c r="L199" s="2">
        <v>0.7</v>
      </c>
      <c r="M199">
        <v>164</v>
      </c>
      <c r="N199">
        <v>7.8</v>
      </c>
      <c r="O199">
        <v>0</v>
      </c>
      <c r="P199">
        <v>16</v>
      </c>
      <c r="Q199">
        <v>1.6</v>
      </c>
      <c r="R199">
        <v>12.6</v>
      </c>
      <c r="S199">
        <v>3</v>
      </c>
    </row>
    <row r="200" spans="1:19" x14ac:dyDescent="0.25">
      <c r="A200">
        <v>2015</v>
      </c>
      <c r="B200">
        <v>200</v>
      </c>
      <c r="C200" t="s">
        <v>1659</v>
      </c>
      <c r="D200" t="str">
        <f>IFERROR(INDEX('Draft Master List'!E:F,MATCH(C200,'Draft Master List'!E:E,0),2),"N/A")</f>
        <v>N/A</v>
      </c>
      <c r="E200" t="s">
        <v>14</v>
      </c>
      <c r="F200">
        <v>23</v>
      </c>
      <c r="G200" t="s">
        <v>1069</v>
      </c>
      <c r="H200">
        <v>7</v>
      </c>
      <c r="I200">
        <v>3</v>
      </c>
      <c r="J200">
        <v>39</v>
      </c>
      <c r="K200">
        <v>21</v>
      </c>
      <c r="L200" s="2">
        <v>0.53800000000000003</v>
      </c>
      <c r="M200">
        <v>338</v>
      </c>
      <c r="N200">
        <v>16.100000000000001</v>
      </c>
      <c r="O200">
        <v>4</v>
      </c>
      <c r="P200">
        <v>43</v>
      </c>
      <c r="Q200">
        <v>3</v>
      </c>
      <c r="R200">
        <v>48.3</v>
      </c>
      <c r="S200">
        <v>0</v>
      </c>
    </row>
    <row r="201" spans="1:19" x14ac:dyDescent="0.25">
      <c r="A201">
        <v>2015</v>
      </c>
      <c r="B201">
        <v>201</v>
      </c>
      <c r="C201" t="s">
        <v>1025</v>
      </c>
      <c r="D201" t="str">
        <f>IFERROR(INDEX('Draft Master List'!E:F,MATCH(C201,'Draft Master List'!E:E,0),2),"N/A")</f>
        <v>N/A</v>
      </c>
      <c r="E201" t="s">
        <v>33</v>
      </c>
      <c r="F201">
        <v>23</v>
      </c>
      <c r="H201">
        <v>16</v>
      </c>
      <c r="I201">
        <v>0</v>
      </c>
      <c r="J201">
        <v>28</v>
      </c>
      <c r="K201">
        <v>21</v>
      </c>
      <c r="L201" s="2">
        <v>0.75</v>
      </c>
      <c r="M201">
        <v>142</v>
      </c>
      <c r="N201">
        <v>6.8</v>
      </c>
      <c r="O201">
        <v>1</v>
      </c>
      <c r="P201">
        <v>23</v>
      </c>
      <c r="Q201">
        <v>1.3</v>
      </c>
      <c r="R201">
        <v>8.9</v>
      </c>
      <c r="S201">
        <v>2</v>
      </c>
    </row>
    <row r="202" spans="1:19" x14ac:dyDescent="0.25">
      <c r="A202">
        <v>2015</v>
      </c>
      <c r="B202">
        <v>202</v>
      </c>
      <c r="C202" t="s">
        <v>1054</v>
      </c>
      <c r="D202" t="str">
        <f>IFERROR(INDEX('Draft Master List'!E:F,MATCH(C202,'Draft Master List'!E:E,0),2),"N/A")</f>
        <v>N/A</v>
      </c>
      <c r="E202" t="s">
        <v>669</v>
      </c>
      <c r="F202">
        <v>26</v>
      </c>
      <c r="H202">
        <v>15</v>
      </c>
      <c r="I202">
        <v>6</v>
      </c>
      <c r="J202">
        <v>54</v>
      </c>
      <c r="K202">
        <v>20</v>
      </c>
      <c r="L202" s="2">
        <v>0.37</v>
      </c>
      <c r="M202">
        <v>353</v>
      </c>
      <c r="N202">
        <v>17.7</v>
      </c>
      <c r="O202">
        <v>1</v>
      </c>
      <c r="P202">
        <v>48</v>
      </c>
      <c r="Q202">
        <v>1.3</v>
      </c>
      <c r="R202">
        <v>23.5</v>
      </c>
      <c r="S202">
        <v>0</v>
      </c>
    </row>
    <row r="203" spans="1:19" x14ac:dyDescent="0.25">
      <c r="A203">
        <v>2015</v>
      </c>
      <c r="B203">
        <v>203</v>
      </c>
      <c r="C203" t="s">
        <v>1660</v>
      </c>
      <c r="D203" t="str">
        <f>IFERROR(INDEX('Draft Master List'!E:F,MATCH(C203,'Draft Master List'!E:E,0),2),"N/A")</f>
        <v>N/A</v>
      </c>
      <c r="E203" t="s">
        <v>23</v>
      </c>
      <c r="F203">
        <v>25</v>
      </c>
      <c r="G203" t="s">
        <v>1069</v>
      </c>
      <c r="H203">
        <v>9</v>
      </c>
      <c r="I203">
        <v>4</v>
      </c>
      <c r="J203">
        <v>34</v>
      </c>
      <c r="K203">
        <v>20</v>
      </c>
      <c r="L203" s="2">
        <v>0.58799999999999997</v>
      </c>
      <c r="M203">
        <v>251</v>
      </c>
      <c r="N203">
        <v>12.6</v>
      </c>
      <c r="O203">
        <v>2</v>
      </c>
      <c r="P203">
        <v>37</v>
      </c>
      <c r="Q203">
        <v>2.2000000000000002</v>
      </c>
      <c r="R203">
        <v>27.9</v>
      </c>
      <c r="S203">
        <v>0</v>
      </c>
    </row>
    <row r="204" spans="1:19" x14ac:dyDescent="0.25">
      <c r="A204">
        <v>2015</v>
      </c>
      <c r="B204">
        <v>204</v>
      </c>
      <c r="C204" t="s">
        <v>946</v>
      </c>
      <c r="D204" t="str">
        <f>IFERROR(INDEX('Draft Master List'!E:F,MATCH(C204,'Draft Master List'!E:E,0),2),"N/A")</f>
        <v>N/A</v>
      </c>
      <c r="E204" t="s">
        <v>5</v>
      </c>
      <c r="F204">
        <v>24</v>
      </c>
      <c r="G204" t="s">
        <v>76</v>
      </c>
      <c r="H204">
        <v>15</v>
      </c>
      <c r="I204">
        <v>12</v>
      </c>
      <c r="J204">
        <v>28</v>
      </c>
      <c r="K204">
        <v>20</v>
      </c>
      <c r="L204" s="2">
        <v>0.71399999999999997</v>
      </c>
      <c r="M204">
        <v>188</v>
      </c>
      <c r="N204">
        <v>9.4</v>
      </c>
      <c r="O204">
        <v>2</v>
      </c>
      <c r="P204">
        <v>28</v>
      </c>
      <c r="Q204">
        <v>1.3</v>
      </c>
      <c r="R204">
        <v>12.5</v>
      </c>
      <c r="S204">
        <v>4</v>
      </c>
    </row>
    <row r="205" spans="1:19" x14ac:dyDescent="0.25">
      <c r="A205">
        <v>2015</v>
      </c>
      <c r="B205">
        <v>205</v>
      </c>
      <c r="C205" t="s">
        <v>89</v>
      </c>
      <c r="D205" t="str">
        <f>IFERROR(INDEX('Draft Master List'!E:F,MATCH(C205,'Draft Master List'!E:E,0),2),"N/A")</f>
        <v>122010</v>
      </c>
      <c r="E205" t="s">
        <v>6</v>
      </c>
      <c r="F205">
        <v>28</v>
      </c>
      <c r="G205" t="s">
        <v>643</v>
      </c>
      <c r="H205">
        <v>13</v>
      </c>
      <c r="I205">
        <v>6</v>
      </c>
      <c r="J205">
        <v>28</v>
      </c>
      <c r="K205">
        <v>20</v>
      </c>
      <c r="L205" s="2">
        <v>0.71399999999999997</v>
      </c>
      <c r="M205">
        <v>146</v>
      </c>
      <c r="N205">
        <v>7.3</v>
      </c>
      <c r="O205">
        <v>1</v>
      </c>
      <c r="P205">
        <v>23</v>
      </c>
      <c r="Q205">
        <v>1.5</v>
      </c>
      <c r="R205">
        <v>11.2</v>
      </c>
      <c r="S205">
        <v>3</v>
      </c>
    </row>
    <row r="206" spans="1:19" x14ac:dyDescent="0.25">
      <c r="A206">
        <v>2015</v>
      </c>
      <c r="B206">
        <v>206</v>
      </c>
      <c r="C206" t="s">
        <v>952</v>
      </c>
      <c r="D206" t="str">
        <f>IFERROR(INDEX('Draft Master List'!E:F,MATCH(C206,'Draft Master List'!E:E,0),2),"N/A")</f>
        <v>N/A</v>
      </c>
      <c r="E206" t="s">
        <v>25</v>
      </c>
      <c r="F206">
        <v>24</v>
      </c>
      <c r="G206" t="s">
        <v>76</v>
      </c>
      <c r="H206">
        <v>15</v>
      </c>
      <c r="I206">
        <v>9</v>
      </c>
      <c r="J206">
        <v>34</v>
      </c>
      <c r="K206">
        <v>20</v>
      </c>
      <c r="L206" s="2">
        <v>0.58799999999999997</v>
      </c>
      <c r="M206">
        <v>214</v>
      </c>
      <c r="N206">
        <v>10.7</v>
      </c>
      <c r="O206">
        <v>1</v>
      </c>
      <c r="P206">
        <v>80</v>
      </c>
      <c r="Q206">
        <v>1.3</v>
      </c>
      <c r="R206">
        <v>14.3</v>
      </c>
      <c r="S206">
        <v>1</v>
      </c>
    </row>
    <row r="207" spans="1:19" x14ac:dyDescent="0.25">
      <c r="A207">
        <v>2015</v>
      </c>
      <c r="B207">
        <v>207</v>
      </c>
      <c r="C207" t="s">
        <v>1007</v>
      </c>
      <c r="D207" t="str">
        <f>IFERROR(INDEX('Draft Master List'!E:F,MATCH(C207,'Draft Master List'!E:E,0),2),"N/A")</f>
        <v>N/A</v>
      </c>
      <c r="E207" t="s">
        <v>18</v>
      </c>
      <c r="F207">
        <v>28</v>
      </c>
      <c r="H207">
        <v>16</v>
      </c>
      <c r="I207">
        <v>0</v>
      </c>
      <c r="J207">
        <v>22</v>
      </c>
      <c r="K207">
        <v>19</v>
      </c>
      <c r="L207" s="2">
        <v>0.86399999999999999</v>
      </c>
      <c r="M207">
        <v>132</v>
      </c>
      <c r="N207">
        <v>6.9</v>
      </c>
      <c r="O207">
        <v>0</v>
      </c>
      <c r="P207">
        <v>22</v>
      </c>
      <c r="Q207">
        <v>1.2</v>
      </c>
      <c r="R207">
        <v>8.3000000000000007</v>
      </c>
      <c r="S207">
        <v>0</v>
      </c>
    </row>
    <row r="208" spans="1:19" x14ac:dyDescent="0.25">
      <c r="A208">
        <v>2015</v>
      </c>
      <c r="B208">
        <v>208</v>
      </c>
      <c r="C208" t="s">
        <v>1661</v>
      </c>
      <c r="D208" t="str">
        <f>IFERROR(INDEX('Draft Master List'!E:F,MATCH(C208,'Draft Master List'!E:E,0),2),"N/A")</f>
        <v>N/A</v>
      </c>
      <c r="E208" t="s">
        <v>63</v>
      </c>
      <c r="F208">
        <v>26</v>
      </c>
      <c r="G208" t="s">
        <v>77</v>
      </c>
      <c r="H208">
        <v>16</v>
      </c>
      <c r="I208">
        <v>3</v>
      </c>
      <c r="J208">
        <v>34</v>
      </c>
      <c r="K208">
        <v>19</v>
      </c>
      <c r="L208" s="2">
        <v>0.55900000000000005</v>
      </c>
      <c r="M208">
        <v>224</v>
      </c>
      <c r="N208">
        <v>11.8</v>
      </c>
      <c r="O208">
        <v>2</v>
      </c>
      <c r="P208">
        <v>48</v>
      </c>
      <c r="Q208">
        <v>1.2</v>
      </c>
      <c r="R208">
        <v>14</v>
      </c>
      <c r="S208">
        <v>0</v>
      </c>
    </row>
    <row r="209" spans="1:19" x14ac:dyDescent="0.25">
      <c r="A209">
        <v>2015</v>
      </c>
      <c r="B209">
        <v>209</v>
      </c>
      <c r="C209" t="s">
        <v>984</v>
      </c>
      <c r="D209" t="str">
        <f>IFERROR(INDEX('Draft Master List'!E:F,MATCH(C209,'Draft Master List'!E:E,0),2),"N/A")</f>
        <v>N/A</v>
      </c>
      <c r="E209" t="s">
        <v>30</v>
      </c>
      <c r="F209">
        <v>25</v>
      </c>
      <c r="G209" t="s">
        <v>643</v>
      </c>
      <c r="H209">
        <v>15</v>
      </c>
      <c r="I209">
        <v>2</v>
      </c>
      <c r="J209">
        <v>30</v>
      </c>
      <c r="K209">
        <v>19</v>
      </c>
      <c r="L209" s="2">
        <v>0.63300000000000001</v>
      </c>
      <c r="M209">
        <v>180</v>
      </c>
      <c r="N209">
        <v>9.5</v>
      </c>
      <c r="O209">
        <v>2</v>
      </c>
      <c r="P209">
        <v>63</v>
      </c>
      <c r="Q209">
        <v>1.3</v>
      </c>
      <c r="R209">
        <v>12</v>
      </c>
      <c r="S209">
        <v>0</v>
      </c>
    </row>
    <row r="210" spans="1:19" x14ac:dyDescent="0.25">
      <c r="A210">
        <v>2015</v>
      </c>
      <c r="B210">
        <v>210</v>
      </c>
      <c r="C210" t="s">
        <v>1662</v>
      </c>
      <c r="D210" t="str">
        <f>IFERROR(INDEX('Draft Master List'!E:F,MATCH(C210,'Draft Master List'!E:E,0),2),"N/A")</f>
        <v>N/A</v>
      </c>
      <c r="E210" t="s">
        <v>34</v>
      </c>
      <c r="F210">
        <v>27</v>
      </c>
      <c r="G210" t="s">
        <v>108</v>
      </c>
      <c r="H210">
        <v>11</v>
      </c>
      <c r="I210">
        <v>8</v>
      </c>
      <c r="J210">
        <v>28</v>
      </c>
      <c r="K210">
        <v>19</v>
      </c>
      <c r="L210" s="2">
        <v>0.67900000000000005</v>
      </c>
      <c r="M210">
        <v>186</v>
      </c>
      <c r="N210">
        <v>9.8000000000000007</v>
      </c>
      <c r="O210">
        <v>3</v>
      </c>
      <c r="P210">
        <v>33</v>
      </c>
      <c r="Q210">
        <v>1.7</v>
      </c>
      <c r="R210">
        <v>16.899999999999999</v>
      </c>
      <c r="S210">
        <v>0</v>
      </c>
    </row>
    <row r="211" spans="1:19" x14ac:dyDescent="0.25">
      <c r="A211">
        <v>2015</v>
      </c>
      <c r="B211">
        <v>211</v>
      </c>
      <c r="C211" t="s">
        <v>947</v>
      </c>
      <c r="D211" t="str">
        <f>IFERROR(INDEX('Draft Master List'!E:F,MATCH(C211,'Draft Master List'!E:E,0),2),"N/A")</f>
        <v>N/A</v>
      </c>
      <c r="E211" t="s">
        <v>64</v>
      </c>
      <c r="F211">
        <v>22</v>
      </c>
      <c r="G211" t="s">
        <v>76</v>
      </c>
      <c r="H211">
        <v>16</v>
      </c>
      <c r="I211">
        <v>9</v>
      </c>
      <c r="J211">
        <v>22</v>
      </c>
      <c r="K211">
        <v>19</v>
      </c>
      <c r="L211" s="2">
        <v>0.86399999999999999</v>
      </c>
      <c r="M211">
        <v>182</v>
      </c>
      <c r="N211">
        <v>9.6</v>
      </c>
      <c r="O211">
        <v>1</v>
      </c>
      <c r="P211">
        <v>53</v>
      </c>
      <c r="Q211">
        <v>1.2</v>
      </c>
      <c r="R211">
        <v>11.4</v>
      </c>
      <c r="S211">
        <v>0</v>
      </c>
    </row>
    <row r="212" spans="1:19" x14ac:dyDescent="0.25">
      <c r="A212">
        <v>2015</v>
      </c>
      <c r="B212">
        <v>212</v>
      </c>
      <c r="C212" t="s">
        <v>1663</v>
      </c>
      <c r="D212" t="str">
        <f>IFERROR(INDEX('Draft Master List'!E:F,MATCH(C212,'Draft Master List'!E:E,0),2),"N/A")</f>
        <v>N/A</v>
      </c>
      <c r="E212" t="s">
        <v>4</v>
      </c>
      <c r="F212">
        <v>23</v>
      </c>
      <c r="H212">
        <v>9</v>
      </c>
      <c r="I212">
        <v>0</v>
      </c>
      <c r="J212">
        <v>35</v>
      </c>
      <c r="K212">
        <v>19</v>
      </c>
      <c r="L212" s="2">
        <v>0.54300000000000004</v>
      </c>
      <c r="M212">
        <v>93</v>
      </c>
      <c r="N212">
        <v>4.9000000000000004</v>
      </c>
      <c r="O212">
        <v>2</v>
      </c>
      <c r="P212">
        <v>18</v>
      </c>
      <c r="Q212">
        <v>2.1</v>
      </c>
      <c r="R212">
        <v>10.3</v>
      </c>
      <c r="S212">
        <v>1</v>
      </c>
    </row>
    <row r="213" spans="1:19" x14ac:dyDescent="0.25">
      <c r="A213">
        <v>2015</v>
      </c>
      <c r="B213">
        <v>213</v>
      </c>
      <c r="C213" t="s">
        <v>110</v>
      </c>
      <c r="D213" t="str">
        <f>IFERROR(INDEX('Draft Master List'!E:F,MATCH(C213,'Draft Master List'!E:E,0),2),"N/A")</f>
        <v>222009</v>
      </c>
      <c r="E213" t="s">
        <v>29</v>
      </c>
      <c r="F213">
        <v>27</v>
      </c>
      <c r="G213" t="s">
        <v>77</v>
      </c>
      <c r="H213">
        <v>5</v>
      </c>
      <c r="I213">
        <v>5</v>
      </c>
      <c r="J213">
        <v>30</v>
      </c>
      <c r="K213">
        <v>19</v>
      </c>
      <c r="L213" s="2">
        <v>0.63300000000000001</v>
      </c>
      <c r="M213">
        <v>218</v>
      </c>
      <c r="N213">
        <v>11.5</v>
      </c>
      <c r="O213">
        <v>1</v>
      </c>
      <c r="P213">
        <v>51</v>
      </c>
      <c r="Q213">
        <v>3.8</v>
      </c>
      <c r="R213">
        <v>43.6</v>
      </c>
      <c r="S213">
        <v>1</v>
      </c>
    </row>
    <row r="214" spans="1:19" x14ac:dyDescent="0.25">
      <c r="A214">
        <v>2015</v>
      </c>
      <c r="B214">
        <v>214</v>
      </c>
      <c r="C214" t="s">
        <v>517</v>
      </c>
      <c r="D214" t="str">
        <f>IFERROR(INDEX('Draft Master List'!E:F,MATCH(C214,'Draft Master List'!E:E,0),2),"N/A")</f>
        <v>522006</v>
      </c>
      <c r="E214" t="s">
        <v>33</v>
      </c>
      <c r="F214">
        <v>32</v>
      </c>
      <c r="G214" t="s">
        <v>77</v>
      </c>
      <c r="H214">
        <v>16</v>
      </c>
      <c r="I214">
        <v>5</v>
      </c>
      <c r="J214">
        <v>36</v>
      </c>
      <c r="K214">
        <v>19</v>
      </c>
      <c r="L214" s="2">
        <v>0.52800000000000002</v>
      </c>
      <c r="M214">
        <v>208</v>
      </c>
      <c r="N214">
        <v>10.9</v>
      </c>
      <c r="O214">
        <v>1</v>
      </c>
      <c r="P214">
        <v>31</v>
      </c>
      <c r="Q214">
        <v>1.2</v>
      </c>
      <c r="R214">
        <v>13</v>
      </c>
      <c r="S214">
        <v>0</v>
      </c>
    </row>
    <row r="215" spans="1:19" x14ac:dyDescent="0.25">
      <c r="A215">
        <v>2015</v>
      </c>
      <c r="B215">
        <v>215</v>
      </c>
      <c r="C215" t="s">
        <v>965</v>
      </c>
      <c r="D215" t="str">
        <f>IFERROR(INDEX('Draft Master List'!E:F,MATCH(C215,'Draft Master List'!E:E,0),2),"N/A")</f>
        <v>N/A</v>
      </c>
      <c r="E215" t="s">
        <v>7</v>
      </c>
      <c r="F215">
        <v>22</v>
      </c>
      <c r="H215">
        <v>13</v>
      </c>
      <c r="I215">
        <v>0</v>
      </c>
      <c r="J215">
        <v>25</v>
      </c>
      <c r="K215">
        <v>19</v>
      </c>
      <c r="L215" s="2">
        <v>0.76</v>
      </c>
      <c r="M215">
        <v>304</v>
      </c>
      <c r="N215">
        <v>16</v>
      </c>
      <c r="O215">
        <v>1</v>
      </c>
      <c r="P215">
        <v>78</v>
      </c>
      <c r="Q215">
        <v>1.5</v>
      </c>
      <c r="R215">
        <v>23.4</v>
      </c>
      <c r="S215">
        <v>5</v>
      </c>
    </row>
    <row r="216" spans="1:19" x14ac:dyDescent="0.25">
      <c r="A216">
        <v>2015</v>
      </c>
      <c r="B216">
        <v>216</v>
      </c>
      <c r="C216" t="s">
        <v>1664</v>
      </c>
      <c r="D216" t="str">
        <f>IFERROR(INDEX('Draft Master List'!E:F,MATCH(C216,'Draft Master List'!E:E,0),2),"N/A")</f>
        <v>N/A</v>
      </c>
      <c r="E216" t="s">
        <v>20</v>
      </c>
      <c r="F216">
        <v>25</v>
      </c>
      <c r="H216">
        <v>14</v>
      </c>
      <c r="I216">
        <v>0</v>
      </c>
      <c r="J216">
        <v>26</v>
      </c>
      <c r="K216">
        <v>19</v>
      </c>
      <c r="L216" s="2">
        <v>0.73099999999999998</v>
      </c>
      <c r="M216">
        <v>205</v>
      </c>
      <c r="N216">
        <v>10.8</v>
      </c>
      <c r="O216">
        <v>1</v>
      </c>
      <c r="P216">
        <v>38</v>
      </c>
      <c r="Q216">
        <v>1.4</v>
      </c>
      <c r="R216">
        <v>14.6</v>
      </c>
      <c r="S216">
        <v>4</v>
      </c>
    </row>
    <row r="217" spans="1:19" x14ac:dyDescent="0.25">
      <c r="A217">
        <v>2015</v>
      </c>
      <c r="B217">
        <v>217</v>
      </c>
      <c r="C217" t="s">
        <v>1665</v>
      </c>
      <c r="D217" t="str">
        <f>IFERROR(INDEX('Draft Master List'!E:F,MATCH(C217,'Draft Master List'!E:E,0),2),"N/A")</f>
        <v>N/A</v>
      </c>
      <c r="E217" t="s">
        <v>3</v>
      </c>
      <c r="F217">
        <v>22</v>
      </c>
      <c r="G217" t="s">
        <v>1069</v>
      </c>
      <c r="H217">
        <v>11</v>
      </c>
      <c r="I217">
        <v>2</v>
      </c>
      <c r="J217">
        <v>23</v>
      </c>
      <c r="K217">
        <v>18</v>
      </c>
      <c r="L217" s="2">
        <v>0.78300000000000003</v>
      </c>
      <c r="M217">
        <v>153</v>
      </c>
      <c r="N217">
        <v>8.5</v>
      </c>
      <c r="O217">
        <v>0</v>
      </c>
      <c r="P217">
        <v>25</v>
      </c>
      <c r="Q217">
        <v>1.6</v>
      </c>
      <c r="R217">
        <v>13.9</v>
      </c>
      <c r="S217">
        <v>0</v>
      </c>
    </row>
    <row r="218" spans="1:19" x14ac:dyDescent="0.25">
      <c r="A218">
        <v>2015</v>
      </c>
      <c r="B218">
        <v>218</v>
      </c>
      <c r="C218" t="s">
        <v>1063</v>
      </c>
      <c r="D218" t="str">
        <f>IFERROR(INDEX('Draft Master List'!E:F,MATCH(C218,'Draft Master List'!E:E,0),2),"N/A")</f>
        <v>N/A</v>
      </c>
      <c r="E218" t="s">
        <v>20</v>
      </c>
      <c r="F218">
        <v>22</v>
      </c>
      <c r="H218">
        <v>11</v>
      </c>
      <c r="I218">
        <v>0</v>
      </c>
      <c r="J218">
        <v>39</v>
      </c>
      <c r="K218">
        <v>18</v>
      </c>
      <c r="L218" s="2">
        <v>0.46200000000000002</v>
      </c>
      <c r="M218">
        <v>225</v>
      </c>
      <c r="N218">
        <v>12.5</v>
      </c>
      <c r="O218">
        <v>1</v>
      </c>
      <c r="P218">
        <v>35</v>
      </c>
      <c r="Q218">
        <v>1.6</v>
      </c>
      <c r="R218">
        <v>20.5</v>
      </c>
      <c r="S218">
        <v>2</v>
      </c>
    </row>
    <row r="219" spans="1:19" x14ac:dyDescent="0.25">
      <c r="A219">
        <v>2015</v>
      </c>
      <c r="B219">
        <v>219</v>
      </c>
      <c r="C219" t="s">
        <v>1666</v>
      </c>
      <c r="D219" t="str">
        <f>IFERROR(INDEX('Draft Master List'!E:F,MATCH(C219,'Draft Master List'!E:E,0),2),"N/A")</f>
        <v>N/A</v>
      </c>
      <c r="E219" t="s">
        <v>10</v>
      </c>
      <c r="F219">
        <v>27</v>
      </c>
      <c r="G219" t="s">
        <v>1623</v>
      </c>
      <c r="H219">
        <v>15</v>
      </c>
      <c r="I219">
        <v>12</v>
      </c>
      <c r="J219">
        <v>32</v>
      </c>
      <c r="K219">
        <v>18</v>
      </c>
      <c r="L219" s="2">
        <v>0.56299999999999994</v>
      </c>
      <c r="M219">
        <v>223</v>
      </c>
      <c r="N219">
        <v>12.4</v>
      </c>
      <c r="O219">
        <v>1</v>
      </c>
      <c r="P219">
        <v>22</v>
      </c>
      <c r="Q219">
        <v>1.2</v>
      </c>
      <c r="R219">
        <v>14.9</v>
      </c>
      <c r="S219">
        <v>0</v>
      </c>
    </row>
    <row r="220" spans="1:19" x14ac:dyDescent="0.25">
      <c r="A220">
        <v>2015</v>
      </c>
      <c r="B220">
        <v>220</v>
      </c>
      <c r="C220" t="s">
        <v>982</v>
      </c>
      <c r="D220" t="str">
        <f>IFERROR(INDEX('Draft Master List'!E:F,MATCH(C220,'Draft Master List'!E:E,0),2),"N/A")</f>
        <v>N/A</v>
      </c>
      <c r="E220" t="s">
        <v>223</v>
      </c>
      <c r="F220">
        <v>22</v>
      </c>
      <c r="G220" t="s">
        <v>643</v>
      </c>
      <c r="H220">
        <v>13</v>
      </c>
      <c r="I220">
        <v>3</v>
      </c>
      <c r="J220">
        <v>25</v>
      </c>
      <c r="K220">
        <v>18</v>
      </c>
      <c r="L220" s="2">
        <v>0.72</v>
      </c>
      <c r="M220">
        <v>88</v>
      </c>
      <c r="N220">
        <v>4.9000000000000004</v>
      </c>
      <c r="O220">
        <v>0</v>
      </c>
      <c r="P220">
        <v>16</v>
      </c>
      <c r="Q220">
        <v>1.4</v>
      </c>
      <c r="R220">
        <v>6.8</v>
      </c>
      <c r="S220">
        <v>3</v>
      </c>
    </row>
    <row r="221" spans="1:19" x14ac:dyDescent="0.25">
      <c r="A221">
        <v>2015</v>
      </c>
      <c r="B221">
        <v>221</v>
      </c>
      <c r="C221" t="s">
        <v>1667</v>
      </c>
      <c r="D221" t="str">
        <f>IFERROR(INDEX('Draft Master List'!E:F,MATCH(C221,'Draft Master List'!E:E,0),2),"N/A")</f>
        <v>N/A</v>
      </c>
      <c r="E221" t="s">
        <v>33</v>
      </c>
      <c r="F221">
        <v>24</v>
      </c>
      <c r="G221" t="s">
        <v>1069</v>
      </c>
      <c r="H221">
        <v>13</v>
      </c>
      <c r="I221">
        <v>4</v>
      </c>
      <c r="J221">
        <v>25</v>
      </c>
      <c r="K221">
        <v>18</v>
      </c>
      <c r="L221" s="2">
        <v>0.72</v>
      </c>
      <c r="M221">
        <v>127</v>
      </c>
      <c r="N221">
        <v>7.1</v>
      </c>
      <c r="O221">
        <v>1</v>
      </c>
      <c r="P221">
        <v>22</v>
      </c>
      <c r="Q221">
        <v>1.4</v>
      </c>
      <c r="R221">
        <v>9.8000000000000007</v>
      </c>
      <c r="S221">
        <v>1</v>
      </c>
    </row>
    <row r="222" spans="1:19" x14ac:dyDescent="0.25">
      <c r="A222">
        <v>2015</v>
      </c>
      <c r="B222">
        <v>222</v>
      </c>
      <c r="C222" t="s">
        <v>1131</v>
      </c>
      <c r="D222" t="str">
        <f>IFERROR(INDEX('Draft Master List'!E:F,MATCH(C222,'Draft Master List'!E:E,0),2),"N/A")</f>
        <v>N/A</v>
      </c>
      <c r="E222" t="s">
        <v>22</v>
      </c>
      <c r="F222">
        <v>30</v>
      </c>
      <c r="G222" t="s">
        <v>976</v>
      </c>
      <c r="H222">
        <v>16</v>
      </c>
      <c r="I222">
        <v>3</v>
      </c>
      <c r="J222">
        <v>23</v>
      </c>
      <c r="K222">
        <v>18</v>
      </c>
      <c r="L222" s="2">
        <v>0.78300000000000003</v>
      </c>
      <c r="M222">
        <v>154</v>
      </c>
      <c r="N222">
        <v>8.6</v>
      </c>
      <c r="O222">
        <v>3</v>
      </c>
      <c r="P222">
        <v>40</v>
      </c>
      <c r="Q222">
        <v>1.1000000000000001</v>
      </c>
      <c r="R222">
        <v>9.6</v>
      </c>
      <c r="S222">
        <v>0</v>
      </c>
    </row>
    <row r="223" spans="1:19" x14ac:dyDescent="0.25">
      <c r="A223">
        <v>2015</v>
      </c>
      <c r="B223">
        <v>223</v>
      </c>
      <c r="C223" t="s">
        <v>830</v>
      </c>
      <c r="D223" t="str">
        <f>IFERROR(INDEX('Draft Master List'!E:F,MATCH(C223,'Draft Master List'!E:E,0),2),"N/A")</f>
        <v>N/A</v>
      </c>
      <c r="E223" t="s">
        <v>704</v>
      </c>
      <c r="F223">
        <v>26</v>
      </c>
      <c r="H223">
        <v>7</v>
      </c>
      <c r="I223">
        <v>1</v>
      </c>
      <c r="J223">
        <v>22</v>
      </c>
      <c r="K223">
        <v>17</v>
      </c>
      <c r="L223" s="2">
        <v>0.77300000000000002</v>
      </c>
      <c r="M223">
        <v>214</v>
      </c>
      <c r="N223">
        <v>12.6</v>
      </c>
      <c r="O223">
        <v>1</v>
      </c>
      <c r="P223">
        <v>44</v>
      </c>
      <c r="Q223">
        <v>2.4</v>
      </c>
      <c r="R223">
        <v>30.6</v>
      </c>
      <c r="S223">
        <v>1</v>
      </c>
    </row>
    <row r="224" spans="1:19" x14ac:dyDescent="0.25">
      <c r="A224">
        <v>2015</v>
      </c>
      <c r="B224">
        <v>224</v>
      </c>
      <c r="C224" t="s">
        <v>1166</v>
      </c>
      <c r="D224" t="str">
        <f>IFERROR(INDEX('Draft Master List'!E:F,MATCH(C224,'Draft Master List'!E:E,0),2),"N/A")</f>
        <v>N/A</v>
      </c>
      <c r="E224" t="s">
        <v>7</v>
      </c>
      <c r="F224">
        <v>25</v>
      </c>
      <c r="G224" t="s">
        <v>1668</v>
      </c>
      <c r="H224">
        <v>12</v>
      </c>
      <c r="I224">
        <v>11</v>
      </c>
      <c r="J224">
        <v>22</v>
      </c>
      <c r="K224">
        <v>17</v>
      </c>
      <c r="L224" s="2">
        <v>0.77300000000000002</v>
      </c>
      <c r="M224">
        <v>141</v>
      </c>
      <c r="N224">
        <v>8.3000000000000007</v>
      </c>
      <c r="O224">
        <v>1</v>
      </c>
      <c r="P224">
        <v>20</v>
      </c>
      <c r="Q224">
        <v>1.4</v>
      </c>
      <c r="R224">
        <v>11.8</v>
      </c>
      <c r="S224">
        <v>0</v>
      </c>
    </row>
    <row r="225" spans="1:19" x14ac:dyDescent="0.25">
      <c r="A225">
        <v>2015</v>
      </c>
      <c r="B225">
        <v>225</v>
      </c>
      <c r="C225" t="s">
        <v>1669</v>
      </c>
      <c r="D225" t="str">
        <f>IFERROR(INDEX('Draft Master List'!E:F,MATCH(C225,'Draft Master List'!E:E,0),2),"N/A")</f>
        <v>N/A</v>
      </c>
      <c r="E225" t="s">
        <v>25</v>
      </c>
      <c r="F225">
        <v>23</v>
      </c>
      <c r="G225" t="s">
        <v>77</v>
      </c>
      <c r="H225">
        <v>16</v>
      </c>
      <c r="I225">
        <v>5</v>
      </c>
      <c r="J225">
        <v>31</v>
      </c>
      <c r="K225">
        <v>17</v>
      </c>
      <c r="L225" s="2">
        <v>0.54800000000000004</v>
      </c>
      <c r="M225">
        <v>199</v>
      </c>
      <c r="N225">
        <v>11.7</v>
      </c>
      <c r="O225">
        <v>1</v>
      </c>
      <c r="P225">
        <v>44</v>
      </c>
      <c r="Q225">
        <v>1.1000000000000001</v>
      </c>
      <c r="R225">
        <v>12.4</v>
      </c>
      <c r="S225">
        <v>0</v>
      </c>
    </row>
    <row r="226" spans="1:19" x14ac:dyDescent="0.25">
      <c r="A226">
        <v>2015</v>
      </c>
      <c r="B226">
        <v>226</v>
      </c>
      <c r="C226" t="s">
        <v>1670</v>
      </c>
      <c r="D226" t="str">
        <f>IFERROR(INDEX('Draft Master List'!E:F,MATCH(C226,'Draft Master List'!E:E,0),2),"N/A")</f>
        <v>N/A</v>
      </c>
      <c r="E226" t="s">
        <v>22</v>
      </c>
      <c r="F226">
        <v>28</v>
      </c>
      <c r="G226" t="s">
        <v>108</v>
      </c>
      <c r="H226">
        <v>16</v>
      </c>
      <c r="I226">
        <v>11</v>
      </c>
      <c r="J226">
        <v>26</v>
      </c>
      <c r="K226">
        <v>17</v>
      </c>
      <c r="L226" s="2">
        <v>0.65400000000000003</v>
      </c>
      <c r="M226">
        <v>121</v>
      </c>
      <c r="N226">
        <v>7.1</v>
      </c>
      <c r="O226">
        <v>2</v>
      </c>
      <c r="P226">
        <v>17</v>
      </c>
      <c r="Q226">
        <v>1.1000000000000001</v>
      </c>
      <c r="R226">
        <v>7.6</v>
      </c>
      <c r="S226">
        <v>0</v>
      </c>
    </row>
    <row r="227" spans="1:19" x14ac:dyDescent="0.25">
      <c r="A227">
        <v>2015</v>
      </c>
      <c r="B227">
        <v>227</v>
      </c>
      <c r="C227" t="s">
        <v>1671</v>
      </c>
      <c r="D227" t="str">
        <f>IFERROR(INDEX('Draft Master List'!E:F,MATCH(C227,'Draft Master List'!E:E,0),2),"N/A")</f>
        <v>N/A</v>
      </c>
      <c r="E227" t="s">
        <v>23</v>
      </c>
      <c r="F227">
        <v>24</v>
      </c>
      <c r="G227" t="s">
        <v>108</v>
      </c>
      <c r="H227">
        <v>16</v>
      </c>
      <c r="I227">
        <v>14</v>
      </c>
      <c r="J227">
        <v>24</v>
      </c>
      <c r="K227">
        <v>17</v>
      </c>
      <c r="L227" s="2">
        <v>0.70799999999999996</v>
      </c>
      <c r="M227">
        <v>167</v>
      </c>
      <c r="N227">
        <v>9.8000000000000007</v>
      </c>
      <c r="O227">
        <v>1</v>
      </c>
      <c r="P227">
        <v>25</v>
      </c>
      <c r="Q227">
        <v>1.1000000000000001</v>
      </c>
      <c r="R227">
        <v>10.4</v>
      </c>
      <c r="S227">
        <v>1</v>
      </c>
    </row>
    <row r="228" spans="1:19" x14ac:dyDescent="0.25">
      <c r="A228">
        <v>2015</v>
      </c>
      <c r="B228">
        <v>228</v>
      </c>
      <c r="C228" t="s">
        <v>986</v>
      </c>
      <c r="D228" t="str">
        <f>IFERROR(INDEX('Draft Master List'!E:F,MATCH(C228,'Draft Master List'!E:E,0),2),"N/A")</f>
        <v>N/A</v>
      </c>
      <c r="E228" t="s">
        <v>0</v>
      </c>
      <c r="F228">
        <v>26</v>
      </c>
      <c r="H228">
        <v>8</v>
      </c>
      <c r="I228">
        <v>0</v>
      </c>
      <c r="J228">
        <v>20</v>
      </c>
      <c r="K228">
        <v>17</v>
      </c>
      <c r="L228" s="2">
        <v>0.85</v>
      </c>
      <c r="M228">
        <v>115</v>
      </c>
      <c r="N228">
        <v>6.8</v>
      </c>
      <c r="O228">
        <v>0</v>
      </c>
      <c r="P228">
        <v>22</v>
      </c>
      <c r="Q228">
        <v>2.1</v>
      </c>
      <c r="R228">
        <v>14.4</v>
      </c>
      <c r="S228">
        <v>0</v>
      </c>
    </row>
    <row r="229" spans="1:19" x14ac:dyDescent="0.25">
      <c r="A229">
        <v>2015</v>
      </c>
      <c r="B229">
        <v>229</v>
      </c>
      <c r="C229" t="s">
        <v>1031</v>
      </c>
      <c r="D229" t="str">
        <f>IFERROR(INDEX('Draft Master List'!E:F,MATCH(C229,'Draft Master List'!E:E,0),2),"N/A")</f>
        <v>N/A</v>
      </c>
      <c r="E229" t="s">
        <v>25</v>
      </c>
      <c r="F229">
        <v>22</v>
      </c>
      <c r="G229" t="s">
        <v>77</v>
      </c>
      <c r="H229">
        <v>10</v>
      </c>
      <c r="I229">
        <v>1</v>
      </c>
      <c r="J229">
        <v>25</v>
      </c>
      <c r="K229">
        <v>17</v>
      </c>
      <c r="L229" s="2">
        <v>0.68</v>
      </c>
      <c r="M229">
        <v>140</v>
      </c>
      <c r="N229">
        <v>8.1999999999999993</v>
      </c>
      <c r="O229">
        <v>1</v>
      </c>
      <c r="P229">
        <v>36</v>
      </c>
      <c r="Q229">
        <v>1.7</v>
      </c>
      <c r="R229">
        <v>14</v>
      </c>
      <c r="S229">
        <v>2</v>
      </c>
    </row>
    <row r="230" spans="1:19" x14ac:dyDescent="0.25">
      <c r="A230">
        <v>2015</v>
      </c>
      <c r="B230">
        <v>230</v>
      </c>
      <c r="C230" t="s">
        <v>1161</v>
      </c>
      <c r="D230" t="str">
        <f>IFERROR(INDEX('Draft Master List'!E:F,MATCH(C230,'Draft Master List'!E:E,0),2),"N/A")</f>
        <v>N/A</v>
      </c>
      <c r="E230" t="s">
        <v>32</v>
      </c>
      <c r="F230">
        <v>27</v>
      </c>
      <c r="G230" t="s">
        <v>77</v>
      </c>
      <c r="H230">
        <v>7</v>
      </c>
      <c r="I230">
        <v>2</v>
      </c>
      <c r="J230">
        <v>33</v>
      </c>
      <c r="K230">
        <v>17</v>
      </c>
      <c r="L230" s="2">
        <v>0.51500000000000001</v>
      </c>
      <c r="M230">
        <v>165</v>
      </c>
      <c r="N230">
        <v>9.6999999999999993</v>
      </c>
      <c r="O230">
        <v>0</v>
      </c>
      <c r="P230">
        <v>43</v>
      </c>
      <c r="Q230">
        <v>2.4</v>
      </c>
      <c r="R230">
        <v>23.6</v>
      </c>
      <c r="S230">
        <v>0</v>
      </c>
    </row>
    <row r="231" spans="1:19" x14ac:dyDescent="0.25">
      <c r="A231">
        <v>2015</v>
      </c>
      <c r="B231">
        <v>231</v>
      </c>
      <c r="C231" t="s">
        <v>1672</v>
      </c>
      <c r="D231" t="str">
        <f>IFERROR(INDEX('Draft Master List'!E:F,MATCH(C231,'Draft Master List'!E:E,0),2),"N/A")</f>
        <v>N/A</v>
      </c>
      <c r="E231" t="s">
        <v>21</v>
      </c>
      <c r="F231">
        <v>25</v>
      </c>
      <c r="H231">
        <v>14</v>
      </c>
      <c r="I231">
        <v>0</v>
      </c>
      <c r="J231">
        <v>25</v>
      </c>
      <c r="K231">
        <v>17</v>
      </c>
      <c r="L231" s="2">
        <v>0.68</v>
      </c>
      <c r="M231">
        <v>159</v>
      </c>
      <c r="N231">
        <v>9.4</v>
      </c>
      <c r="O231">
        <v>2</v>
      </c>
      <c r="P231">
        <v>29</v>
      </c>
      <c r="Q231">
        <v>1.2</v>
      </c>
      <c r="R231">
        <v>11.4</v>
      </c>
      <c r="S231">
        <v>0</v>
      </c>
    </row>
    <row r="232" spans="1:19" x14ac:dyDescent="0.25">
      <c r="A232">
        <v>2015</v>
      </c>
      <c r="B232">
        <v>232</v>
      </c>
      <c r="C232" t="s">
        <v>1673</v>
      </c>
      <c r="D232" t="str">
        <f>IFERROR(INDEX('Draft Master List'!E:F,MATCH(C232,'Draft Master List'!E:E,0),2),"N/A")</f>
        <v>N/A</v>
      </c>
      <c r="E232" t="s">
        <v>19</v>
      </c>
      <c r="F232">
        <v>25</v>
      </c>
      <c r="G232" t="s">
        <v>1069</v>
      </c>
      <c r="H232">
        <v>14</v>
      </c>
      <c r="I232">
        <v>7</v>
      </c>
      <c r="J232">
        <v>26</v>
      </c>
      <c r="K232">
        <v>17</v>
      </c>
      <c r="L232" s="2">
        <v>0.65400000000000003</v>
      </c>
      <c r="M232">
        <v>213</v>
      </c>
      <c r="N232">
        <v>12.5</v>
      </c>
      <c r="O232">
        <v>1</v>
      </c>
      <c r="P232">
        <v>24</v>
      </c>
      <c r="Q232">
        <v>1.2</v>
      </c>
      <c r="R232">
        <v>15.2</v>
      </c>
      <c r="S232">
        <v>0</v>
      </c>
    </row>
    <row r="233" spans="1:19" x14ac:dyDescent="0.25">
      <c r="A233">
        <v>2015</v>
      </c>
      <c r="B233">
        <v>233</v>
      </c>
      <c r="C233" t="s">
        <v>1078</v>
      </c>
      <c r="D233" t="str">
        <f>IFERROR(INDEX('Draft Master List'!E:F,MATCH(C233,'Draft Master List'!E:E,0),2),"N/A")</f>
        <v>N/A</v>
      </c>
      <c r="E233" t="s">
        <v>20</v>
      </c>
      <c r="F233">
        <v>25</v>
      </c>
      <c r="G233" t="s">
        <v>108</v>
      </c>
      <c r="H233">
        <v>13</v>
      </c>
      <c r="I233">
        <v>12</v>
      </c>
      <c r="J233">
        <v>29</v>
      </c>
      <c r="K233">
        <v>16</v>
      </c>
      <c r="L233" s="2">
        <v>0.55200000000000005</v>
      </c>
      <c r="M233">
        <v>109</v>
      </c>
      <c r="N233">
        <v>6.8</v>
      </c>
      <c r="O233">
        <v>1</v>
      </c>
      <c r="P233">
        <v>21</v>
      </c>
      <c r="Q233">
        <v>1.2</v>
      </c>
      <c r="R233">
        <v>8.4</v>
      </c>
      <c r="S233">
        <v>0</v>
      </c>
    </row>
    <row r="234" spans="1:19" x14ac:dyDescent="0.25">
      <c r="A234">
        <v>2015</v>
      </c>
      <c r="B234">
        <v>234</v>
      </c>
      <c r="C234" t="s">
        <v>1674</v>
      </c>
      <c r="D234" t="str">
        <f>IFERROR(INDEX('Draft Master List'!E:F,MATCH(C234,'Draft Master List'!E:E,0),2),"N/A")</f>
        <v>N/A</v>
      </c>
      <c r="E234" t="s">
        <v>26</v>
      </c>
      <c r="F234">
        <v>24</v>
      </c>
      <c r="G234" t="s">
        <v>77</v>
      </c>
      <c r="H234">
        <v>16</v>
      </c>
      <c r="I234">
        <v>1</v>
      </c>
      <c r="J234">
        <v>25</v>
      </c>
      <c r="K234">
        <v>16</v>
      </c>
      <c r="L234" s="2">
        <v>0.64</v>
      </c>
      <c r="M234">
        <v>203</v>
      </c>
      <c r="N234">
        <v>12.7</v>
      </c>
      <c r="O234">
        <v>0</v>
      </c>
      <c r="P234">
        <v>41</v>
      </c>
      <c r="Q234">
        <v>1</v>
      </c>
      <c r="R234">
        <v>12.7</v>
      </c>
      <c r="S234">
        <v>0</v>
      </c>
    </row>
    <row r="235" spans="1:19" x14ac:dyDescent="0.25">
      <c r="A235">
        <v>2015</v>
      </c>
      <c r="B235">
        <v>235</v>
      </c>
      <c r="C235" t="s">
        <v>1230</v>
      </c>
      <c r="D235" t="str">
        <f>IFERROR(INDEX('Draft Master List'!E:F,MATCH(C235,'Draft Master List'!E:E,0),2),"N/A")</f>
        <v>N/A</v>
      </c>
      <c r="E235" t="s">
        <v>0</v>
      </c>
      <c r="F235">
        <v>25</v>
      </c>
      <c r="G235" t="s">
        <v>1069</v>
      </c>
      <c r="H235">
        <v>16</v>
      </c>
      <c r="I235">
        <v>7</v>
      </c>
      <c r="J235">
        <v>30</v>
      </c>
      <c r="K235">
        <v>16</v>
      </c>
      <c r="L235" s="2">
        <v>0.53300000000000003</v>
      </c>
      <c r="M235">
        <v>120</v>
      </c>
      <c r="N235">
        <v>7.5</v>
      </c>
      <c r="O235">
        <v>2</v>
      </c>
      <c r="P235">
        <v>19</v>
      </c>
      <c r="Q235">
        <v>1</v>
      </c>
      <c r="R235">
        <v>7.5</v>
      </c>
      <c r="S235">
        <v>0</v>
      </c>
    </row>
    <row r="236" spans="1:19" x14ac:dyDescent="0.25">
      <c r="A236">
        <v>2015</v>
      </c>
      <c r="B236">
        <v>236</v>
      </c>
      <c r="C236" t="s">
        <v>745</v>
      </c>
      <c r="D236" t="str">
        <f>IFERROR(INDEX('Draft Master List'!E:F,MATCH(C236,'Draft Master List'!E:E,0),2),"N/A")</f>
        <v>N/A</v>
      </c>
      <c r="E236" t="s">
        <v>32</v>
      </c>
      <c r="F236">
        <v>27</v>
      </c>
      <c r="G236" t="s">
        <v>77</v>
      </c>
      <c r="H236">
        <v>16</v>
      </c>
      <c r="I236">
        <v>1</v>
      </c>
      <c r="J236">
        <v>26</v>
      </c>
      <c r="K236">
        <v>16</v>
      </c>
      <c r="L236" s="2">
        <v>0.61499999999999999</v>
      </c>
      <c r="M236">
        <v>152</v>
      </c>
      <c r="N236">
        <v>9.5</v>
      </c>
      <c r="O236">
        <v>2</v>
      </c>
      <c r="P236">
        <v>25</v>
      </c>
      <c r="Q236">
        <v>1</v>
      </c>
      <c r="R236">
        <v>9.5</v>
      </c>
      <c r="S236">
        <v>1</v>
      </c>
    </row>
    <row r="237" spans="1:19" x14ac:dyDescent="0.25">
      <c r="A237">
        <v>2015</v>
      </c>
      <c r="B237">
        <v>237</v>
      </c>
      <c r="C237" t="s">
        <v>1675</v>
      </c>
      <c r="D237" t="str">
        <f>IFERROR(INDEX('Draft Master List'!E:F,MATCH(C237,'Draft Master List'!E:E,0),2),"N/A")</f>
        <v>N/A</v>
      </c>
      <c r="E237" t="s">
        <v>4</v>
      </c>
      <c r="F237">
        <v>31</v>
      </c>
      <c r="G237" t="s">
        <v>108</v>
      </c>
      <c r="H237">
        <v>16</v>
      </c>
      <c r="I237">
        <v>16</v>
      </c>
      <c r="J237">
        <v>37</v>
      </c>
      <c r="K237">
        <v>16</v>
      </c>
      <c r="L237" s="2">
        <v>0.432</v>
      </c>
      <c r="M237">
        <v>226</v>
      </c>
      <c r="N237">
        <v>14.1</v>
      </c>
      <c r="O237">
        <v>0</v>
      </c>
      <c r="P237">
        <v>45</v>
      </c>
      <c r="Q237">
        <v>1</v>
      </c>
      <c r="R237">
        <v>14.1</v>
      </c>
      <c r="S237">
        <v>0</v>
      </c>
    </row>
    <row r="238" spans="1:19" x14ac:dyDescent="0.25">
      <c r="A238">
        <v>2015</v>
      </c>
      <c r="B238">
        <v>238</v>
      </c>
      <c r="C238" t="s">
        <v>973</v>
      </c>
      <c r="D238" t="str">
        <f>IFERROR(INDEX('Draft Master List'!E:F,MATCH(C238,'Draft Master List'!E:E,0),2),"N/A")</f>
        <v>N/A</v>
      </c>
      <c r="E238" t="s">
        <v>23</v>
      </c>
      <c r="F238">
        <v>26</v>
      </c>
      <c r="G238" t="s">
        <v>643</v>
      </c>
      <c r="H238">
        <v>15</v>
      </c>
      <c r="I238">
        <v>2</v>
      </c>
      <c r="J238">
        <v>28</v>
      </c>
      <c r="K238">
        <v>16</v>
      </c>
      <c r="L238" s="2">
        <v>0.57099999999999995</v>
      </c>
      <c r="M238">
        <v>109</v>
      </c>
      <c r="N238">
        <v>6.8</v>
      </c>
      <c r="O238">
        <v>1</v>
      </c>
      <c r="P238">
        <v>12</v>
      </c>
      <c r="Q238">
        <v>1.1000000000000001</v>
      </c>
      <c r="R238">
        <v>7.3</v>
      </c>
      <c r="S238">
        <v>0</v>
      </c>
    </row>
    <row r="239" spans="1:19" x14ac:dyDescent="0.25">
      <c r="A239">
        <v>2015</v>
      </c>
      <c r="B239">
        <v>239</v>
      </c>
      <c r="C239" t="s">
        <v>87</v>
      </c>
      <c r="D239" t="str">
        <f>IFERROR(INDEX('Draft Master List'!E:F,MATCH(C239,'Draft Master List'!E:E,0),2),"N/A")</f>
        <v>132008</v>
      </c>
      <c r="E239" t="s">
        <v>22</v>
      </c>
      <c r="F239">
        <v>28</v>
      </c>
      <c r="G239" t="s">
        <v>76</v>
      </c>
      <c r="H239">
        <v>13</v>
      </c>
      <c r="I239">
        <v>13</v>
      </c>
      <c r="J239">
        <v>21</v>
      </c>
      <c r="K239">
        <v>16</v>
      </c>
      <c r="L239" s="2">
        <v>0.76200000000000001</v>
      </c>
      <c r="M239">
        <v>99</v>
      </c>
      <c r="N239">
        <v>6.2</v>
      </c>
      <c r="O239">
        <v>1</v>
      </c>
      <c r="P239">
        <v>15</v>
      </c>
      <c r="Q239">
        <v>1.2</v>
      </c>
      <c r="R239">
        <v>7.6</v>
      </c>
      <c r="S239">
        <v>3</v>
      </c>
    </row>
    <row r="240" spans="1:19" x14ac:dyDescent="0.25">
      <c r="A240">
        <v>2015</v>
      </c>
      <c r="B240">
        <v>240</v>
      </c>
      <c r="C240" t="s">
        <v>531</v>
      </c>
      <c r="D240" t="str">
        <f>IFERROR(INDEX('Draft Master List'!E:F,MATCH(C240,'Draft Master List'!E:E,0),2),"N/A")</f>
        <v>1092006</v>
      </c>
      <c r="E240" t="s">
        <v>25</v>
      </c>
      <c r="F240">
        <v>32</v>
      </c>
      <c r="G240" t="s">
        <v>77</v>
      </c>
      <c r="H240">
        <v>16</v>
      </c>
      <c r="I240">
        <v>1</v>
      </c>
      <c r="J240">
        <v>24</v>
      </c>
      <c r="K240">
        <v>15</v>
      </c>
      <c r="L240" s="2">
        <v>0.625</v>
      </c>
      <c r="M240">
        <v>119</v>
      </c>
      <c r="N240">
        <v>7.9</v>
      </c>
      <c r="O240">
        <v>0</v>
      </c>
      <c r="P240">
        <v>20</v>
      </c>
      <c r="Q240">
        <v>0.9</v>
      </c>
      <c r="R240">
        <v>7.4</v>
      </c>
      <c r="S240">
        <v>0</v>
      </c>
    </row>
    <row r="241" spans="1:19" x14ac:dyDescent="0.25">
      <c r="A241">
        <v>2015</v>
      </c>
      <c r="B241">
        <v>241</v>
      </c>
      <c r="C241" t="s">
        <v>1676</v>
      </c>
      <c r="D241" t="str">
        <f>IFERROR(INDEX('Draft Master List'!E:F,MATCH(C241,'Draft Master List'!E:E,0),2),"N/A")</f>
        <v>N/A</v>
      </c>
      <c r="E241" t="s">
        <v>34</v>
      </c>
      <c r="F241">
        <v>24</v>
      </c>
      <c r="G241" t="s">
        <v>1069</v>
      </c>
      <c r="H241">
        <v>14</v>
      </c>
      <c r="I241">
        <v>5</v>
      </c>
      <c r="J241">
        <v>25</v>
      </c>
      <c r="K241">
        <v>15</v>
      </c>
      <c r="L241" s="2">
        <v>0.6</v>
      </c>
      <c r="M241">
        <v>186</v>
      </c>
      <c r="N241">
        <v>12.4</v>
      </c>
      <c r="O241">
        <v>0</v>
      </c>
      <c r="P241">
        <v>48</v>
      </c>
      <c r="Q241">
        <v>1.1000000000000001</v>
      </c>
      <c r="R241">
        <v>13.3</v>
      </c>
      <c r="S241">
        <v>0</v>
      </c>
    </row>
    <row r="242" spans="1:19" x14ac:dyDescent="0.25">
      <c r="A242">
        <v>2015</v>
      </c>
      <c r="B242">
        <v>242</v>
      </c>
      <c r="C242" t="s">
        <v>949</v>
      </c>
      <c r="D242" t="str">
        <f>IFERROR(INDEX('Draft Master List'!E:F,MATCH(C242,'Draft Master List'!E:E,0),2),"N/A")</f>
        <v>N/A</v>
      </c>
      <c r="E242" t="s">
        <v>23</v>
      </c>
      <c r="F242">
        <v>24</v>
      </c>
      <c r="G242" t="s">
        <v>76</v>
      </c>
      <c r="H242">
        <v>15</v>
      </c>
      <c r="I242">
        <v>9</v>
      </c>
      <c r="J242">
        <v>16</v>
      </c>
      <c r="K242">
        <v>15</v>
      </c>
      <c r="L242" s="2">
        <v>0.93799999999999994</v>
      </c>
      <c r="M242">
        <v>109</v>
      </c>
      <c r="N242">
        <v>7.3</v>
      </c>
      <c r="O242">
        <v>1</v>
      </c>
      <c r="P242">
        <v>21</v>
      </c>
      <c r="Q242">
        <v>1</v>
      </c>
      <c r="R242">
        <v>7.3</v>
      </c>
      <c r="S242">
        <v>2</v>
      </c>
    </row>
    <row r="243" spans="1:19" x14ac:dyDescent="0.25">
      <c r="A243">
        <v>2015</v>
      </c>
      <c r="B243">
        <v>243</v>
      </c>
      <c r="C243" t="s">
        <v>996</v>
      </c>
      <c r="D243" t="str">
        <f>IFERROR(INDEX('Draft Master List'!E:F,MATCH(C243,'Draft Master List'!E:E,0),2),"N/A")</f>
        <v>N/A</v>
      </c>
      <c r="E243" t="s">
        <v>10</v>
      </c>
      <c r="F243">
        <v>26</v>
      </c>
      <c r="G243" t="s">
        <v>997</v>
      </c>
      <c r="H243">
        <v>10</v>
      </c>
      <c r="I243">
        <v>3</v>
      </c>
      <c r="J243">
        <v>24</v>
      </c>
      <c r="K243">
        <v>15</v>
      </c>
      <c r="L243" s="2">
        <v>0.625</v>
      </c>
      <c r="M243">
        <v>148</v>
      </c>
      <c r="N243">
        <v>9.9</v>
      </c>
      <c r="O243">
        <v>0</v>
      </c>
      <c r="P243">
        <v>32</v>
      </c>
      <c r="Q243">
        <v>1.5</v>
      </c>
      <c r="R243">
        <v>14.8</v>
      </c>
      <c r="S243">
        <v>1</v>
      </c>
    </row>
    <row r="244" spans="1:19" x14ac:dyDescent="0.25">
      <c r="A244">
        <v>2015</v>
      </c>
      <c r="B244">
        <v>244</v>
      </c>
      <c r="C244" t="s">
        <v>942</v>
      </c>
      <c r="D244" t="str">
        <f>IFERROR(INDEX('Draft Master List'!E:F,MATCH(C244,'Draft Master List'!E:E,0),2),"N/A")</f>
        <v>N/A</v>
      </c>
      <c r="E244" t="s">
        <v>15</v>
      </c>
      <c r="F244">
        <v>23</v>
      </c>
      <c r="G244" t="s">
        <v>76</v>
      </c>
      <c r="H244">
        <v>16</v>
      </c>
      <c r="I244">
        <v>15</v>
      </c>
      <c r="J244">
        <v>19</v>
      </c>
      <c r="K244">
        <v>15</v>
      </c>
      <c r="L244" s="2">
        <v>0.78900000000000003</v>
      </c>
      <c r="M244">
        <v>79</v>
      </c>
      <c r="N244">
        <v>5.3</v>
      </c>
      <c r="O244">
        <v>1</v>
      </c>
      <c r="P244">
        <v>14</v>
      </c>
      <c r="Q244">
        <v>0.9</v>
      </c>
      <c r="R244">
        <v>4.9000000000000004</v>
      </c>
      <c r="S244">
        <v>3</v>
      </c>
    </row>
    <row r="245" spans="1:19" x14ac:dyDescent="0.25">
      <c r="A245">
        <v>2015</v>
      </c>
      <c r="B245">
        <v>245</v>
      </c>
      <c r="C245" t="s">
        <v>1046</v>
      </c>
      <c r="D245" t="str">
        <f>IFERROR(INDEX('Draft Master List'!E:F,MATCH(C245,'Draft Master List'!E:E,0),2),"N/A")</f>
        <v>N/A</v>
      </c>
      <c r="E245" t="s">
        <v>4</v>
      </c>
      <c r="F245">
        <v>24</v>
      </c>
      <c r="G245" t="s">
        <v>77</v>
      </c>
      <c r="H245">
        <v>10</v>
      </c>
      <c r="I245">
        <v>1</v>
      </c>
      <c r="J245">
        <v>32</v>
      </c>
      <c r="K245">
        <v>15</v>
      </c>
      <c r="L245" s="2">
        <v>0.46899999999999997</v>
      </c>
      <c r="M245">
        <v>191</v>
      </c>
      <c r="N245">
        <v>12.7</v>
      </c>
      <c r="O245">
        <v>1</v>
      </c>
      <c r="P245">
        <v>30</v>
      </c>
      <c r="Q245">
        <v>1.5</v>
      </c>
      <c r="R245">
        <v>19.100000000000001</v>
      </c>
      <c r="S245">
        <v>0</v>
      </c>
    </row>
    <row r="246" spans="1:19" x14ac:dyDescent="0.25">
      <c r="A246">
        <v>2015</v>
      </c>
      <c r="B246">
        <v>246</v>
      </c>
      <c r="C246" t="s">
        <v>1064</v>
      </c>
      <c r="D246" t="str">
        <f>IFERROR(INDEX('Draft Master List'!E:F,MATCH(C246,'Draft Master List'!E:E,0),2),"N/A")</f>
        <v>N/A</v>
      </c>
      <c r="E246" t="s">
        <v>5</v>
      </c>
      <c r="F246">
        <v>22</v>
      </c>
      <c r="G246" t="s">
        <v>77</v>
      </c>
      <c r="H246">
        <v>6</v>
      </c>
      <c r="I246">
        <v>3</v>
      </c>
      <c r="J246">
        <v>19</v>
      </c>
      <c r="K246">
        <v>15</v>
      </c>
      <c r="L246" s="2">
        <v>0.78900000000000003</v>
      </c>
      <c r="M246">
        <v>136</v>
      </c>
      <c r="N246">
        <v>9.1</v>
      </c>
      <c r="O246">
        <v>2</v>
      </c>
      <c r="P246">
        <v>31</v>
      </c>
      <c r="Q246">
        <v>2.5</v>
      </c>
      <c r="R246">
        <v>22.7</v>
      </c>
      <c r="S246">
        <v>0</v>
      </c>
    </row>
    <row r="247" spans="1:19" x14ac:dyDescent="0.25">
      <c r="A247">
        <v>2015</v>
      </c>
      <c r="B247">
        <v>247</v>
      </c>
      <c r="C247" t="s">
        <v>1225</v>
      </c>
      <c r="D247" t="str">
        <f>IFERROR(INDEX('Draft Master List'!E:F,MATCH(C247,'Draft Master List'!E:E,0),2),"N/A")</f>
        <v>N/A</v>
      </c>
      <c r="E247" t="s">
        <v>3</v>
      </c>
      <c r="F247">
        <v>24</v>
      </c>
      <c r="G247" t="s">
        <v>77</v>
      </c>
      <c r="H247">
        <v>10</v>
      </c>
      <c r="I247">
        <v>2</v>
      </c>
      <c r="J247">
        <v>30</v>
      </c>
      <c r="K247">
        <v>14</v>
      </c>
      <c r="L247" s="2">
        <v>0.46700000000000003</v>
      </c>
      <c r="M247">
        <v>112</v>
      </c>
      <c r="N247">
        <v>8</v>
      </c>
      <c r="O247">
        <v>0</v>
      </c>
      <c r="P247">
        <v>22</v>
      </c>
      <c r="Q247">
        <v>1.4</v>
      </c>
      <c r="R247">
        <v>11.2</v>
      </c>
      <c r="S247">
        <v>0</v>
      </c>
    </row>
    <row r="248" spans="1:19" x14ac:dyDescent="0.25">
      <c r="A248">
        <v>2015</v>
      </c>
      <c r="B248">
        <v>248</v>
      </c>
      <c r="C248" t="s">
        <v>1677</v>
      </c>
      <c r="D248" t="str">
        <f>IFERROR(INDEX('Draft Master List'!E:F,MATCH(C248,'Draft Master List'!E:E,0),2),"N/A")</f>
        <v>N/A</v>
      </c>
      <c r="E248" t="s">
        <v>4</v>
      </c>
      <c r="F248">
        <v>28</v>
      </c>
      <c r="G248" t="s">
        <v>1069</v>
      </c>
      <c r="H248">
        <v>15</v>
      </c>
      <c r="I248">
        <v>2</v>
      </c>
      <c r="J248">
        <v>20</v>
      </c>
      <c r="K248">
        <v>14</v>
      </c>
      <c r="L248" s="2">
        <v>0.7</v>
      </c>
      <c r="M248">
        <v>149</v>
      </c>
      <c r="N248">
        <v>10.6</v>
      </c>
      <c r="O248">
        <v>1</v>
      </c>
      <c r="P248">
        <v>26</v>
      </c>
      <c r="Q248">
        <v>0.9</v>
      </c>
      <c r="R248">
        <v>9.9</v>
      </c>
      <c r="S248">
        <v>0</v>
      </c>
    </row>
    <row r="249" spans="1:19" x14ac:dyDescent="0.25">
      <c r="A249">
        <v>2015</v>
      </c>
      <c r="B249">
        <v>249</v>
      </c>
      <c r="C249" t="s">
        <v>1678</v>
      </c>
      <c r="D249" t="str">
        <f>IFERROR(INDEX('Draft Master List'!E:F,MATCH(C249,'Draft Master List'!E:E,0),2),"N/A")</f>
        <v>N/A</v>
      </c>
      <c r="E249" t="s">
        <v>16</v>
      </c>
      <c r="F249">
        <v>27</v>
      </c>
      <c r="G249" t="s">
        <v>77</v>
      </c>
      <c r="H249">
        <v>16</v>
      </c>
      <c r="I249">
        <v>1</v>
      </c>
      <c r="J249">
        <v>33</v>
      </c>
      <c r="K249">
        <v>14</v>
      </c>
      <c r="L249" s="2">
        <v>0.42399999999999999</v>
      </c>
      <c r="M249">
        <v>201</v>
      </c>
      <c r="N249">
        <v>14.4</v>
      </c>
      <c r="O249">
        <v>4</v>
      </c>
      <c r="P249">
        <v>49</v>
      </c>
      <c r="Q249">
        <v>0.9</v>
      </c>
      <c r="R249">
        <v>12.6</v>
      </c>
      <c r="S249">
        <v>0</v>
      </c>
    </row>
    <row r="250" spans="1:19" x14ac:dyDescent="0.25">
      <c r="A250">
        <v>2015</v>
      </c>
      <c r="B250">
        <v>250</v>
      </c>
      <c r="C250" t="s">
        <v>1679</v>
      </c>
      <c r="D250" t="str">
        <f>IFERROR(INDEX('Draft Master List'!E:F,MATCH(C250,'Draft Master List'!E:E,0),2),"N/A")</f>
        <v>N/A</v>
      </c>
      <c r="E250" t="s">
        <v>64</v>
      </c>
      <c r="F250">
        <v>23</v>
      </c>
      <c r="G250" t="s">
        <v>77</v>
      </c>
      <c r="H250">
        <v>4</v>
      </c>
      <c r="I250">
        <v>1</v>
      </c>
      <c r="J250">
        <v>21</v>
      </c>
      <c r="K250">
        <v>14</v>
      </c>
      <c r="L250" s="2">
        <v>0.66700000000000004</v>
      </c>
      <c r="M250">
        <v>117</v>
      </c>
      <c r="N250">
        <v>8.4</v>
      </c>
      <c r="O250">
        <v>0</v>
      </c>
      <c r="P250">
        <v>16</v>
      </c>
      <c r="Q250">
        <v>3.5</v>
      </c>
      <c r="R250">
        <v>29.3</v>
      </c>
      <c r="S250">
        <v>1</v>
      </c>
    </row>
    <row r="251" spans="1:19" x14ac:dyDescent="0.25">
      <c r="A251">
        <v>2015</v>
      </c>
      <c r="B251">
        <v>251</v>
      </c>
      <c r="C251" t="s">
        <v>1680</v>
      </c>
      <c r="D251" t="str">
        <f>IFERROR(INDEX('Draft Master List'!E:F,MATCH(C251,'Draft Master List'!E:E,0),2),"N/A")</f>
        <v>N/A</v>
      </c>
      <c r="E251" t="s">
        <v>23</v>
      </c>
      <c r="F251">
        <v>23</v>
      </c>
      <c r="G251" t="s">
        <v>77</v>
      </c>
      <c r="H251">
        <v>16</v>
      </c>
      <c r="I251">
        <v>3</v>
      </c>
      <c r="J251">
        <v>32</v>
      </c>
      <c r="K251">
        <v>14</v>
      </c>
      <c r="L251" s="2">
        <v>0.438</v>
      </c>
      <c r="M251">
        <v>129</v>
      </c>
      <c r="N251">
        <v>9.1999999999999993</v>
      </c>
      <c r="O251">
        <v>0</v>
      </c>
      <c r="P251">
        <v>26</v>
      </c>
      <c r="Q251">
        <v>0.9</v>
      </c>
      <c r="R251">
        <v>8.1</v>
      </c>
      <c r="S251">
        <v>3</v>
      </c>
    </row>
    <row r="252" spans="1:19" x14ac:dyDescent="0.25">
      <c r="A252">
        <v>2015</v>
      </c>
      <c r="B252">
        <v>252</v>
      </c>
      <c r="C252" t="s">
        <v>994</v>
      </c>
      <c r="D252" t="str">
        <f>IFERROR(INDEX('Draft Master List'!E:F,MATCH(C252,'Draft Master List'!E:E,0),2),"N/A")</f>
        <v>N/A</v>
      </c>
      <c r="E252" t="s">
        <v>28</v>
      </c>
      <c r="F252">
        <v>23</v>
      </c>
      <c r="G252" t="s">
        <v>643</v>
      </c>
      <c r="H252">
        <v>13</v>
      </c>
      <c r="I252">
        <v>3</v>
      </c>
      <c r="J252">
        <v>22</v>
      </c>
      <c r="K252">
        <v>14</v>
      </c>
      <c r="L252" s="2">
        <v>0.63600000000000001</v>
      </c>
      <c r="M252">
        <v>139</v>
      </c>
      <c r="N252">
        <v>9.9</v>
      </c>
      <c r="O252">
        <v>1</v>
      </c>
      <c r="P252">
        <v>30</v>
      </c>
      <c r="Q252">
        <v>1.1000000000000001</v>
      </c>
      <c r="R252">
        <v>10.7</v>
      </c>
      <c r="S252">
        <v>2</v>
      </c>
    </row>
    <row r="253" spans="1:19" x14ac:dyDescent="0.25">
      <c r="A253">
        <v>2015</v>
      </c>
      <c r="B253">
        <v>253</v>
      </c>
      <c r="C253" t="s">
        <v>1681</v>
      </c>
      <c r="D253" t="str">
        <f>IFERROR(INDEX('Draft Master List'!E:F,MATCH(C253,'Draft Master List'!E:E,0),2),"N/A")</f>
        <v>N/A</v>
      </c>
      <c r="E253" t="s">
        <v>23</v>
      </c>
      <c r="F253">
        <v>21</v>
      </c>
      <c r="G253" t="s">
        <v>77</v>
      </c>
      <c r="H253">
        <v>10</v>
      </c>
      <c r="I253">
        <v>1</v>
      </c>
      <c r="J253">
        <v>24</v>
      </c>
      <c r="K253">
        <v>14</v>
      </c>
      <c r="L253" s="2">
        <v>0.58299999999999996</v>
      </c>
      <c r="M253">
        <v>161</v>
      </c>
      <c r="N253">
        <v>11.5</v>
      </c>
      <c r="O253">
        <v>3</v>
      </c>
      <c r="P253">
        <v>42</v>
      </c>
      <c r="Q253">
        <v>1.4</v>
      </c>
      <c r="R253">
        <v>16.100000000000001</v>
      </c>
      <c r="S253">
        <v>0</v>
      </c>
    </row>
    <row r="254" spans="1:19" x14ac:dyDescent="0.25">
      <c r="A254">
        <v>2015</v>
      </c>
      <c r="B254">
        <v>254</v>
      </c>
      <c r="C254" t="s">
        <v>1303</v>
      </c>
      <c r="D254" t="str">
        <f>IFERROR(INDEX('Draft Master List'!E:F,MATCH(C254,'Draft Master List'!E:E,0),2),"N/A")</f>
        <v>N/A</v>
      </c>
      <c r="E254" t="s">
        <v>6</v>
      </c>
      <c r="F254">
        <v>31</v>
      </c>
      <c r="G254" t="s">
        <v>77</v>
      </c>
      <c r="H254">
        <v>11</v>
      </c>
      <c r="I254">
        <v>1</v>
      </c>
      <c r="J254">
        <v>31</v>
      </c>
      <c r="K254">
        <v>13</v>
      </c>
      <c r="L254" s="2">
        <v>0.41899999999999998</v>
      </c>
      <c r="M254">
        <v>224</v>
      </c>
      <c r="N254">
        <v>17.2</v>
      </c>
      <c r="O254">
        <v>1</v>
      </c>
      <c r="P254">
        <v>39</v>
      </c>
      <c r="Q254">
        <v>1.2</v>
      </c>
      <c r="R254">
        <v>20.399999999999999</v>
      </c>
      <c r="S254">
        <v>0</v>
      </c>
    </row>
    <row r="255" spans="1:19" x14ac:dyDescent="0.25">
      <c r="A255">
        <v>2015</v>
      </c>
      <c r="B255">
        <v>255</v>
      </c>
      <c r="C255" t="s">
        <v>1790</v>
      </c>
      <c r="D255" t="str">
        <f>IFERROR(INDEX('Draft Master List'!E:F,MATCH(C255,'Draft Master List'!E:E,0),2),"N/A")</f>
        <v>N/A</v>
      </c>
      <c r="E255" t="s">
        <v>21</v>
      </c>
      <c r="F255">
        <v>26</v>
      </c>
      <c r="G255" t="s">
        <v>976</v>
      </c>
      <c r="H255">
        <v>16</v>
      </c>
      <c r="I255">
        <v>8</v>
      </c>
      <c r="J255">
        <v>17</v>
      </c>
      <c r="K255">
        <v>13</v>
      </c>
      <c r="L255" s="2">
        <v>0.76500000000000001</v>
      </c>
      <c r="M255">
        <v>110</v>
      </c>
      <c r="N255">
        <v>8.5</v>
      </c>
      <c r="O255">
        <v>2</v>
      </c>
      <c r="P255">
        <v>19</v>
      </c>
      <c r="Q255">
        <v>0.8</v>
      </c>
      <c r="R255">
        <v>6.9</v>
      </c>
      <c r="S255">
        <v>0</v>
      </c>
    </row>
    <row r="256" spans="1:19" x14ac:dyDescent="0.25">
      <c r="A256">
        <v>2015</v>
      </c>
      <c r="B256">
        <v>256</v>
      </c>
      <c r="C256" t="s">
        <v>1682</v>
      </c>
      <c r="D256" t="str">
        <f>IFERROR(INDEX('Draft Master List'!E:F,MATCH(C256,'Draft Master List'!E:E,0),2),"N/A")</f>
        <v>N/A</v>
      </c>
      <c r="E256" t="s">
        <v>30</v>
      </c>
      <c r="F256">
        <v>24</v>
      </c>
      <c r="G256" t="s">
        <v>77</v>
      </c>
      <c r="H256">
        <v>8</v>
      </c>
      <c r="I256">
        <v>3</v>
      </c>
      <c r="J256">
        <v>21</v>
      </c>
      <c r="K256">
        <v>13</v>
      </c>
      <c r="L256" s="2">
        <v>0.61899999999999999</v>
      </c>
      <c r="M256">
        <v>141</v>
      </c>
      <c r="N256">
        <v>10.8</v>
      </c>
      <c r="O256">
        <v>0</v>
      </c>
      <c r="P256">
        <v>24</v>
      </c>
      <c r="Q256">
        <v>1.6</v>
      </c>
      <c r="R256">
        <v>17.600000000000001</v>
      </c>
      <c r="S256">
        <v>0</v>
      </c>
    </row>
    <row r="257" spans="1:19" x14ac:dyDescent="0.25">
      <c r="A257">
        <v>2015</v>
      </c>
      <c r="B257">
        <v>257</v>
      </c>
      <c r="C257" t="s">
        <v>1084</v>
      </c>
      <c r="D257" t="str">
        <f>IFERROR(INDEX('Draft Master List'!E:F,MATCH(C257,'Draft Master List'!E:E,0),2),"N/A")</f>
        <v>N/A</v>
      </c>
      <c r="E257" t="s">
        <v>34</v>
      </c>
      <c r="F257">
        <v>24</v>
      </c>
      <c r="H257">
        <v>13</v>
      </c>
      <c r="I257">
        <v>0</v>
      </c>
      <c r="J257">
        <v>19</v>
      </c>
      <c r="K257">
        <v>13</v>
      </c>
      <c r="L257" s="2">
        <v>0.68400000000000005</v>
      </c>
      <c r="M257">
        <v>153</v>
      </c>
      <c r="N257">
        <v>11.8</v>
      </c>
      <c r="O257">
        <v>0</v>
      </c>
      <c r="P257">
        <v>44</v>
      </c>
      <c r="Q257">
        <v>1</v>
      </c>
      <c r="R257">
        <v>11.8</v>
      </c>
      <c r="S257">
        <v>3</v>
      </c>
    </row>
    <row r="258" spans="1:19" x14ac:dyDescent="0.25">
      <c r="A258">
        <v>2015</v>
      </c>
      <c r="B258">
        <v>258</v>
      </c>
      <c r="C258" t="s">
        <v>1683</v>
      </c>
      <c r="D258" t="str">
        <f>IFERROR(INDEX('Draft Master List'!E:F,MATCH(C258,'Draft Master List'!E:E,0),2),"N/A")</f>
        <v>N/A</v>
      </c>
      <c r="E258" t="s">
        <v>19</v>
      </c>
      <c r="F258">
        <v>26</v>
      </c>
      <c r="G258" t="s">
        <v>1069</v>
      </c>
      <c r="H258">
        <v>13</v>
      </c>
      <c r="I258">
        <v>2</v>
      </c>
      <c r="J258">
        <v>22</v>
      </c>
      <c r="K258">
        <v>13</v>
      </c>
      <c r="L258" s="2">
        <v>0.59099999999999997</v>
      </c>
      <c r="M258">
        <v>130</v>
      </c>
      <c r="N258">
        <v>10</v>
      </c>
      <c r="O258">
        <v>0</v>
      </c>
      <c r="P258">
        <v>20</v>
      </c>
      <c r="Q258">
        <v>1</v>
      </c>
      <c r="R258">
        <v>10</v>
      </c>
      <c r="S258">
        <v>0</v>
      </c>
    </row>
    <row r="259" spans="1:19" x14ac:dyDescent="0.25">
      <c r="A259">
        <v>2015</v>
      </c>
      <c r="B259">
        <v>259</v>
      </c>
      <c r="C259" t="s">
        <v>439</v>
      </c>
      <c r="D259" t="str">
        <f>IFERROR(INDEX('Draft Master List'!E:F,MATCH(C259,'Draft Master List'!E:E,0),2),"N/A")</f>
        <v>122007</v>
      </c>
      <c r="E259" t="s">
        <v>19</v>
      </c>
      <c r="F259">
        <v>29</v>
      </c>
      <c r="G259" t="s">
        <v>643</v>
      </c>
      <c r="H259">
        <v>7</v>
      </c>
      <c r="I259">
        <v>6</v>
      </c>
      <c r="J259">
        <v>21</v>
      </c>
      <c r="K259">
        <v>13</v>
      </c>
      <c r="L259" s="2">
        <v>0.61899999999999999</v>
      </c>
      <c r="M259">
        <v>80</v>
      </c>
      <c r="N259">
        <v>6.2</v>
      </c>
      <c r="O259">
        <v>0</v>
      </c>
      <c r="P259">
        <v>19</v>
      </c>
      <c r="Q259">
        <v>1.9</v>
      </c>
      <c r="R259">
        <v>11.4</v>
      </c>
      <c r="S259">
        <v>0</v>
      </c>
    </row>
    <row r="260" spans="1:19" x14ac:dyDescent="0.25">
      <c r="A260">
        <v>2015</v>
      </c>
      <c r="B260">
        <v>260</v>
      </c>
      <c r="C260" t="s">
        <v>1684</v>
      </c>
      <c r="D260" t="str">
        <f>IFERROR(INDEX('Draft Master List'!E:F,MATCH(C260,'Draft Master List'!E:E,0),2),"N/A")</f>
        <v>N/A</v>
      </c>
      <c r="E260" t="s">
        <v>223</v>
      </c>
      <c r="F260">
        <v>23</v>
      </c>
      <c r="G260" t="s">
        <v>77</v>
      </c>
      <c r="H260">
        <v>16</v>
      </c>
      <c r="I260">
        <v>1</v>
      </c>
      <c r="J260">
        <v>22</v>
      </c>
      <c r="K260">
        <v>13</v>
      </c>
      <c r="L260" s="2">
        <v>0.59099999999999997</v>
      </c>
      <c r="M260">
        <v>88</v>
      </c>
      <c r="N260">
        <v>6.8</v>
      </c>
      <c r="O260">
        <v>0</v>
      </c>
      <c r="P260">
        <v>14</v>
      </c>
      <c r="Q260">
        <v>0.8</v>
      </c>
      <c r="R260">
        <v>5.5</v>
      </c>
      <c r="S260">
        <v>1</v>
      </c>
    </row>
    <row r="261" spans="1:19" x14ac:dyDescent="0.25">
      <c r="A261">
        <v>2015</v>
      </c>
      <c r="B261">
        <v>261</v>
      </c>
      <c r="C261" t="s">
        <v>1685</v>
      </c>
      <c r="D261" t="str">
        <f>IFERROR(INDEX('Draft Master List'!E:F,MATCH(C261,'Draft Master List'!E:E,0),2),"N/A")</f>
        <v>N/A</v>
      </c>
      <c r="E261" t="s">
        <v>669</v>
      </c>
      <c r="F261">
        <v>26</v>
      </c>
      <c r="H261">
        <v>13</v>
      </c>
      <c r="I261">
        <v>0</v>
      </c>
      <c r="J261">
        <v>25</v>
      </c>
      <c r="K261">
        <v>13</v>
      </c>
      <c r="L261" s="2">
        <v>0.52</v>
      </c>
      <c r="M261">
        <v>151</v>
      </c>
      <c r="N261">
        <v>11.6</v>
      </c>
      <c r="O261">
        <v>1</v>
      </c>
      <c r="P261">
        <v>21</v>
      </c>
      <c r="Q261">
        <v>1</v>
      </c>
      <c r="R261">
        <v>11.6</v>
      </c>
      <c r="S261">
        <v>0</v>
      </c>
    </row>
    <row r="262" spans="1:19" x14ac:dyDescent="0.25">
      <c r="A262">
        <v>2015</v>
      </c>
      <c r="B262">
        <v>262</v>
      </c>
      <c r="C262" t="s">
        <v>1005</v>
      </c>
      <c r="D262" t="str">
        <f>IFERROR(INDEX('Draft Master List'!E:F,MATCH(C262,'Draft Master List'!E:E,0),2),"N/A")</f>
        <v>N/A</v>
      </c>
      <c r="E262" t="s">
        <v>13</v>
      </c>
      <c r="F262">
        <v>24</v>
      </c>
      <c r="G262" t="s">
        <v>643</v>
      </c>
      <c r="H262">
        <v>8</v>
      </c>
      <c r="I262">
        <v>1</v>
      </c>
      <c r="J262">
        <v>15</v>
      </c>
      <c r="K262">
        <v>13</v>
      </c>
      <c r="L262" s="2">
        <v>0.86699999999999999</v>
      </c>
      <c r="M262">
        <v>112</v>
      </c>
      <c r="N262">
        <v>8.6</v>
      </c>
      <c r="O262">
        <v>0</v>
      </c>
      <c r="P262">
        <v>17</v>
      </c>
      <c r="Q262">
        <v>1.6</v>
      </c>
      <c r="R262">
        <v>14</v>
      </c>
      <c r="S262">
        <v>0</v>
      </c>
    </row>
    <row r="263" spans="1:19" x14ac:dyDescent="0.25">
      <c r="A263">
        <v>2015</v>
      </c>
      <c r="B263">
        <v>263</v>
      </c>
      <c r="C263" t="s">
        <v>1498</v>
      </c>
      <c r="D263" t="str">
        <f>IFERROR(INDEX('Draft Master List'!E:F,MATCH(C263,'Draft Master List'!E:E,0),2),"N/A")</f>
        <v>N/A</v>
      </c>
      <c r="E263" t="s">
        <v>223</v>
      </c>
      <c r="F263">
        <v>34</v>
      </c>
      <c r="H263">
        <v>8</v>
      </c>
      <c r="I263">
        <v>0</v>
      </c>
      <c r="J263">
        <v>22</v>
      </c>
      <c r="K263">
        <v>13</v>
      </c>
      <c r="L263" s="2">
        <v>0.59099999999999997</v>
      </c>
      <c r="M263">
        <v>102</v>
      </c>
      <c r="N263">
        <v>7.8</v>
      </c>
      <c r="O263">
        <v>0</v>
      </c>
      <c r="P263">
        <v>14</v>
      </c>
      <c r="Q263">
        <v>1.6</v>
      </c>
      <c r="R263">
        <v>12.8</v>
      </c>
      <c r="S263">
        <v>0</v>
      </c>
    </row>
    <row r="264" spans="1:19" x14ac:dyDescent="0.25">
      <c r="A264">
        <v>2015</v>
      </c>
      <c r="B264">
        <v>264</v>
      </c>
      <c r="C264" t="s">
        <v>1162</v>
      </c>
      <c r="D264" t="str">
        <f>IFERROR(INDEX('Draft Master List'!E:F,MATCH(C264,'Draft Master List'!E:E,0),2),"N/A")</f>
        <v>N/A</v>
      </c>
      <c r="E264" t="s">
        <v>223</v>
      </c>
      <c r="F264">
        <v>25</v>
      </c>
      <c r="G264" t="s">
        <v>77</v>
      </c>
      <c r="H264">
        <v>8</v>
      </c>
      <c r="I264">
        <v>3</v>
      </c>
      <c r="J264">
        <v>25</v>
      </c>
      <c r="K264">
        <v>12</v>
      </c>
      <c r="L264" s="2">
        <v>0.48</v>
      </c>
      <c r="M264">
        <v>182</v>
      </c>
      <c r="N264">
        <v>15.2</v>
      </c>
      <c r="O264">
        <v>1</v>
      </c>
      <c r="P264">
        <v>68</v>
      </c>
      <c r="Q264">
        <v>1.5</v>
      </c>
      <c r="R264">
        <v>22.8</v>
      </c>
      <c r="S264">
        <v>0</v>
      </c>
    </row>
    <row r="265" spans="1:19" x14ac:dyDescent="0.25">
      <c r="A265">
        <v>2015</v>
      </c>
      <c r="B265">
        <v>265</v>
      </c>
      <c r="C265" t="s">
        <v>1686</v>
      </c>
      <c r="D265" t="str">
        <f>IFERROR(INDEX('Draft Master List'!E:F,MATCH(C265,'Draft Master List'!E:E,0),2),"N/A")</f>
        <v>N/A</v>
      </c>
      <c r="E265" t="s">
        <v>27</v>
      </c>
      <c r="F265">
        <v>25</v>
      </c>
      <c r="G265" t="s">
        <v>77</v>
      </c>
      <c r="H265">
        <v>7</v>
      </c>
      <c r="I265">
        <v>2</v>
      </c>
      <c r="J265">
        <v>26</v>
      </c>
      <c r="K265">
        <v>12</v>
      </c>
      <c r="L265" s="2">
        <v>0.46200000000000002</v>
      </c>
      <c r="M265">
        <v>258</v>
      </c>
      <c r="N265">
        <v>21.5</v>
      </c>
      <c r="O265">
        <v>0</v>
      </c>
      <c r="P265">
        <v>67</v>
      </c>
      <c r="Q265">
        <v>1.7</v>
      </c>
      <c r="R265">
        <v>36.9</v>
      </c>
      <c r="S265">
        <v>0</v>
      </c>
    </row>
    <row r="266" spans="1:19" x14ac:dyDescent="0.25">
      <c r="A266">
        <v>2015</v>
      </c>
      <c r="B266">
        <v>266</v>
      </c>
      <c r="C266" t="s">
        <v>1687</v>
      </c>
      <c r="D266" t="str">
        <f>IFERROR(INDEX('Draft Master List'!E:F,MATCH(C266,'Draft Master List'!E:E,0),2),"N/A")</f>
        <v>N/A</v>
      </c>
      <c r="E266" t="s">
        <v>20</v>
      </c>
      <c r="F266">
        <v>25</v>
      </c>
      <c r="G266" t="s">
        <v>1069</v>
      </c>
      <c r="H266">
        <v>16</v>
      </c>
      <c r="I266">
        <v>2</v>
      </c>
      <c r="J266">
        <v>14</v>
      </c>
      <c r="K266">
        <v>12</v>
      </c>
      <c r="L266" s="2">
        <v>0.85699999999999998</v>
      </c>
      <c r="M266">
        <v>72</v>
      </c>
      <c r="N266">
        <v>6</v>
      </c>
      <c r="O266">
        <v>1</v>
      </c>
      <c r="P266">
        <v>19</v>
      </c>
      <c r="Q266">
        <v>0.8</v>
      </c>
      <c r="R266">
        <v>4.5</v>
      </c>
      <c r="S266">
        <v>0</v>
      </c>
    </row>
    <row r="267" spans="1:19" x14ac:dyDescent="0.25">
      <c r="A267">
        <v>2015</v>
      </c>
      <c r="B267">
        <v>267</v>
      </c>
      <c r="C267" t="s">
        <v>1688</v>
      </c>
      <c r="D267" t="str">
        <f>IFERROR(INDEX('Draft Master List'!E:F,MATCH(C267,'Draft Master List'!E:E,0),2),"N/A")</f>
        <v>N/A</v>
      </c>
      <c r="E267" t="s">
        <v>29</v>
      </c>
      <c r="F267">
        <v>25</v>
      </c>
      <c r="G267" t="s">
        <v>1069</v>
      </c>
      <c r="H267">
        <v>13</v>
      </c>
      <c r="I267">
        <v>4</v>
      </c>
      <c r="J267">
        <v>20</v>
      </c>
      <c r="K267">
        <v>12</v>
      </c>
      <c r="L267" s="2">
        <v>0.6</v>
      </c>
      <c r="M267">
        <v>150</v>
      </c>
      <c r="N267">
        <v>12.5</v>
      </c>
      <c r="O267">
        <v>0</v>
      </c>
      <c r="P267">
        <v>29</v>
      </c>
      <c r="Q267">
        <v>0.9</v>
      </c>
      <c r="R267">
        <v>11.5</v>
      </c>
      <c r="S267">
        <v>0</v>
      </c>
    </row>
    <row r="268" spans="1:19" x14ac:dyDescent="0.25">
      <c r="A268">
        <v>2015</v>
      </c>
      <c r="B268">
        <v>268</v>
      </c>
      <c r="C268" t="s">
        <v>1159</v>
      </c>
      <c r="D268" t="str">
        <f>IFERROR(INDEX('Draft Master List'!E:F,MATCH(C268,'Draft Master List'!E:E,0),2),"N/A")</f>
        <v>N/A</v>
      </c>
      <c r="E268" t="s">
        <v>26</v>
      </c>
      <c r="F268">
        <v>27</v>
      </c>
      <c r="G268" t="s">
        <v>758</v>
      </c>
      <c r="H268">
        <v>16</v>
      </c>
      <c r="I268">
        <v>5</v>
      </c>
      <c r="J268">
        <v>15</v>
      </c>
      <c r="K268">
        <v>12</v>
      </c>
      <c r="L268" s="2">
        <v>0.8</v>
      </c>
      <c r="M268">
        <v>173</v>
      </c>
      <c r="N268">
        <v>14.4</v>
      </c>
      <c r="O268">
        <v>1</v>
      </c>
      <c r="P268">
        <v>32</v>
      </c>
      <c r="Q268">
        <v>0.8</v>
      </c>
      <c r="R268">
        <v>10.8</v>
      </c>
      <c r="S268">
        <v>0</v>
      </c>
    </row>
    <row r="269" spans="1:19" x14ac:dyDescent="0.25">
      <c r="A269">
        <v>2015</v>
      </c>
      <c r="B269">
        <v>269</v>
      </c>
      <c r="C269" t="s">
        <v>90</v>
      </c>
      <c r="D269" t="str">
        <f>IFERROR(INDEX('Draft Master List'!E:F,MATCH(C269,'Draft Master List'!E:E,0),2),"N/A")</f>
        <v>1492008</v>
      </c>
      <c r="E269" t="s">
        <v>0</v>
      </c>
      <c r="F269">
        <v>29</v>
      </c>
      <c r="G269" t="s">
        <v>643</v>
      </c>
      <c r="H269">
        <v>8</v>
      </c>
      <c r="I269">
        <v>3</v>
      </c>
      <c r="J269">
        <v>13</v>
      </c>
      <c r="K269">
        <v>12</v>
      </c>
      <c r="L269" s="2">
        <v>0.92300000000000004</v>
      </c>
      <c r="M269">
        <v>129</v>
      </c>
      <c r="N269">
        <v>10.8</v>
      </c>
      <c r="O269">
        <v>0</v>
      </c>
      <c r="P269">
        <v>27</v>
      </c>
      <c r="Q269">
        <v>1.5</v>
      </c>
      <c r="R269">
        <v>16.100000000000001</v>
      </c>
      <c r="S269">
        <v>0</v>
      </c>
    </row>
    <row r="270" spans="1:19" x14ac:dyDescent="0.25">
      <c r="A270">
        <v>2015</v>
      </c>
      <c r="B270">
        <v>270</v>
      </c>
      <c r="C270" t="s">
        <v>1689</v>
      </c>
      <c r="D270" t="str">
        <f>IFERROR(INDEX('Draft Master List'!E:F,MATCH(C270,'Draft Master List'!E:E,0),2),"N/A")</f>
        <v>N/A</v>
      </c>
      <c r="E270" t="s">
        <v>14</v>
      </c>
      <c r="F270">
        <v>30</v>
      </c>
      <c r="G270" t="s">
        <v>758</v>
      </c>
      <c r="H270">
        <v>11</v>
      </c>
      <c r="I270">
        <v>6</v>
      </c>
      <c r="J270">
        <v>17</v>
      </c>
      <c r="K270">
        <v>12</v>
      </c>
      <c r="L270" s="2">
        <v>0.70599999999999996</v>
      </c>
      <c r="M270">
        <v>127</v>
      </c>
      <c r="N270">
        <v>10.6</v>
      </c>
      <c r="O270">
        <v>0</v>
      </c>
      <c r="P270">
        <v>17</v>
      </c>
      <c r="Q270">
        <v>1.1000000000000001</v>
      </c>
      <c r="R270">
        <v>11.5</v>
      </c>
      <c r="S270">
        <v>0</v>
      </c>
    </row>
    <row r="271" spans="1:19" x14ac:dyDescent="0.25">
      <c r="A271">
        <v>2015</v>
      </c>
      <c r="B271">
        <v>271</v>
      </c>
      <c r="C271" t="s">
        <v>1690</v>
      </c>
      <c r="D271" t="str">
        <f>IFERROR(INDEX('Draft Master List'!E:F,MATCH(C271,'Draft Master List'!E:E,0),2),"N/A")</f>
        <v>N/A</v>
      </c>
      <c r="E271" t="s">
        <v>16</v>
      </c>
      <c r="F271">
        <v>28</v>
      </c>
      <c r="G271" t="s">
        <v>108</v>
      </c>
      <c r="H271">
        <v>15</v>
      </c>
      <c r="I271">
        <v>15</v>
      </c>
      <c r="J271">
        <v>13</v>
      </c>
      <c r="K271">
        <v>12</v>
      </c>
      <c r="L271" s="2">
        <v>0.92300000000000004</v>
      </c>
      <c r="M271">
        <v>70</v>
      </c>
      <c r="N271">
        <v>5.8</v>
      </c>
      <c r="O271">
        <v>1</v>
      </c>
      <c r="P271">
        <v>17</v>
      </c>
      <c r="Q271">
        <v>0.8</v>
      </c>
      <c r="R271">
        <v>4.7</v>
      </c>
      <c r="S271">
        <v>0</v>
      </c>
    </row>
    <row r="272" spans="1:19" x14ac:dyDescent="0.25">
      <c r="A272">
        <v>2015</v>
      </c>
      <c r="B272">
        <v>272</v>
      </c>
      <c r="C272" t="s">
        <v>1691</v>
      </c>
      <c r="D272" t="str">
        <f>IFERROR(INDEX('Draft Master List'!E:F,MATCH(C272,'Draft Master List'!E:E,0),2),"N/A")</f>
        <v>N/A</v>
      </c>
      <c r="E272" t="s">
        <v>28</v>
      </c>
      <c r="F272">
        <v>31</v>
      </c>
      <c r="G272" t="s">
        <v>108</v>
      </c>
      <c r="H272">
        <v>16</v>
      </c>
      <c r="I272">
        <v>11</v>
      </c>
      <c r="J272">
        <v>16</v>
      </c>
      <c r="K272">
        <v>12</v>
      </c>
      <c r="L272" s="2">
        <v>0.75</v>
      </c>
      <c r="M272">
        <v>121</v>
      </c>
      <c r="N272">
        <v>10.1</v>
      </c>
      <c r="O272">
        <v>2</v>
      </c>
      <c r="P272">
        <v>27</v>
      </c>
      <c r="Q272">
        <v>0.8</v>
      </c>
      <c r="R272">
        <v>7.6</v>
      </c>
      <c r="S272">
        <v>0</v>
      </c>
    </row>
    <row r="273" spans="1:19" x14ac:dyDescent="0.25">
      <c r="A273">
        <v>2015</v>
      </c>
      <c r="B273">
        <v>273</v>
      </c>
      <c r="C273" t="s">
        <v>1058</v>
      </c>
      <c r="D273" t="str">
        <f>IFERROR(INDEX('Draft Master List'!E:F,MATCH(C273,'Draft Master List'!E:E,0),2),"N/A")</f>
        <v>N/A</v>
      </c>
      <c r="E273" t="s">
        <v>18</v>
      </c>
      <c r="F273">
        <v>25</v>
      </c>
      <c r="G273" t="s">
        <v>77</v>
      </c>
      <c r="H273">
        <v>16</v>
      </c>
      <c r="I273">
        <v>2</v>
      </c>
      <c r="J273">
        <v>18</v>
      </c>
      <c r="K273">
        <v>12</v>
      </c>
      <c r="L273" s="2">
        <v>0.66700000000000004</v>
      </c>
      <c r="M273">
        <v>144</v>
      </c>
      <c r="N273">
        <v>12</v>
      </c>
      <c r="O273">
        <v>0</v>
      </c>
      <c r="P273">
        <v>30</v>
      </c>
      <c r="Q273">
        <v>0.8</v>
      </c>
      <c r="R273">
        <v>9</v>
      </c>
      <c r="S273">
        <v>0</v>
      </c>
    </row>
    <row r="274" spans="1:19" x14ac:dyDescent="0.25">
      <c r="A274">
        <v>2015</v>
      </c>
      <c r="B274">
        <v>274</v>
      </c>
      <c r="C274" t="s">
        <v>1014</v>
      </c>
      <c r="D274" t="str">
        <f>IFERROR(INDEX('Draft Master List'!E:F,MATCH(C274,'Draft Master List'!E:E,0),2),"N/A")</f>
        <v>N/A</v>
      </c>
      <c r="E274" t="s">
        <v>22</v>
      </c>
      <c r="F274">
        <v>26</v>
      </c>
      <c r="G274" t="s">
        <v>643</v>
      </c>
      <c r="H274">
        <v>15</v>
      </c>
      <c r="I274">
        <v>1</v>
      </c>
      <c r="J274">
        <v>15</v>
      </c>
      <c r="K274">
        <v>12</v>
      </c>
      <c r="L274" s="2">
        <v>0.8</v>
      </c>
      <c r="M274">
        <v>64</v>
      </c>
      <c r="N274">
        <v>5.3</v>
      </c>
      <c r="O274">
        <v>0</v>
      </c>
      <c r="P274">
        <v>15</v>
      </c>
      <c r="Q274">
        <v>0.8</v>
      </c>
      <c r="R274">
        <v>4.3</v>
      </c>
      <c r="S274">
        <v>0</v>
      </c>
    </row>
    <row r="275" spans="1:19" x14ac:dyDescent="0.25">
      <c r="A275">
        <v>2015</v>
      </c>
      <c r="B275">
        <v>275</v>
      </c>
      <c r="C275" t="s">
        <v>1692</v>
      </c>
      <c r="D275" t="str">
        <f>IFERROR(INDEX('Draft Master List'!E:F,MATCH(C275,'Draft Master List'!E:E,0),2),"N/A")</f>
        <v>N/A</v>
      </c>
      <c r="E275" t="s">
        <v>10</v>
      </c>
      <c r="F275">
        <v>25</v>
      </c>
      <c r="H275">
        <v>16</v>
      </c>
      <c r="I275">
        <v>0</v>
      </c>
      <c r="J275">
        <v>23</v>
      </c>
      <c r="K275">
        <v>11</v>
      </c>
      <c r="L275" s="2">
        <v>0.47799999999999998</v>
      </c>
      <c r="M275">
        <v>144</v>
      </c>
      <c r="N275">
        <v>13.1</v>
      </c>
      <c r="O275">
        <v>1</v>
      </c>
      <c r="P275">
        <v>39</v>
      </c>
      <c r="Q275">
        <v>0.7</v>
      </c>
      <c r="R275">
        <v>9</v>
      </c>
      <c r="S275">
        <v>0</v>
      </c>
    </row>
    <row r="276" spans="1:19" x14ac:dyDescent="0.25">
      <c r="A276">
        <v>2015</v>
      </c>
      <c r="B276">
        <v>276</v>
      </c>
      <c r="C276" t="s">
        <v>1693</v>
      </c>
      <c r="D276" t="str">
        <f>IFERROR(INDEX('Draft Master List'!E:F,MATCH(C276,'Draft Master List'!E:E,0),2),"N/A")</f>
        <v>N/A</v>
      </c>
      <c r="E276" t="s">
        <v>14</v>
      </c>
      <c r="F276">
        <v>22</v>
      </c>
      <c r="G276" t="s">
        <v>77</v>
      </c>
      <c r="H276">
        <v>10</v>
      </c>
      <c r="I276">
        <v>6</v>
      </c>
      <c r="J276">
        <v>30</v>
      </c>
      <c r="K276">
        <v>11</v>
      </c>
      <c r="L276" s="2">
        <v>0.36699999999999999</v>
      </c>
      <c r="M276">
        <v>132</v>
      </c>
      <c r="N276">
        <v>12</v>
      </c>
      <c r="O276">
        <v>1</v>
      </c>
      <c r="P276">
        <v>44</v>
      </c>
      <c r="Q276">
        <v>1.1000000000000001</v>
      </c>
      <c r="R276">
        <v>13.2</v>
      </c>
      <c r="S276">
        <v>1</v>
      </c>
    </row>
    <row r="277" spans="1:19" x14ac:dyDescent="0.25">
      <c r="A277">
        <v>2015</v>
      </c>
      <c r="B277">
        <v>277</v>
      </c>
      <c r="C277" t="s">
        <v>1694</v>
      </c>
      <c r="D277" t="str">
        <f>IFERROR(INDEX('Draft Master List'!E:F,MATCH(C277,'Draft Master List'!E:E,0),2),"N/A")</f>
        <v>N/A</v>
      </c>
      <c r="E277" t="s">
        <v>18</v>
      </c>
      <c r="F277">
        <v>27</v>
      </c>
      <c r="G277" t="s">
        <v>108</v>
      </c>
      <c r="H277">
        <v>15</v>
      </c>
      <c r="I277">
        <v>9</v>
      </c>
      <c r="J277">
        <v>19</v>
      </c>
      <c r="K277">
        <v>11</v>
      </c>
      <c r="L277" s="2">
        <v>0.57899999999999996</v>
      </c>
      <c r="M277">
        <v>124</v>
      </c>
      <c r="N277">
        <v>11.3</v>
      </c>
      <c r="O277">
        <v>1</v>
      </c>
      <c r="P277">
        <v>41</v>
      </c>
      <c r="Q277">
        <v>0.7</v>
      </c>
      <c r="R277">
        <v>8.3000000000000007</v>
      </c>
      <c r="S277">
        <v>0</v>
      </c>
    </row>
    <row r="278" spans="1:19" x14ac:dyDescent="0.25">
      <c r="A278">
        <v>2015</v>
      </c>
      <c r="B278">
        <v>278</v>
      </c>
      <c r="C278" t="s">
        <v>1088</v>
      </c>
      <c r="D278" t="str">
        <f>IFERROR(INDEX('Draft Master List'!E:F,MATCH(C278,'Draft Master List'!E:E,0),2),"N/A")</f>
        <v>N/A</v>
      </c>
      <c r="E278" t="s">
        <v>669</v>
      </c>
      <c r="F278">
        <v>27</v>
      </c>
      <c r="H278">
        <v>14</v>
      </c>
      <c r="I278">
        <v>8</v>
      </c>
      <c r="J278">
        <v>16</v>
      </c>
      <c r="K278">
        <v>11</v>
      </c>
      <c r="L278" s="2">
        <v>0.68799999999999994</v>
      </c>
      <c r="M278">
        <v>76</v>
      </c>
      <c r="N278">
        <v>6.9</v>
      </c>
      <c r="O278">
        <v>3</v>
      </c>
      <c r="P278">
        <v>19</v>
      </c>
      <c r="Q278">
        <v>0.8</v>
      </c>
      <c r="R278">
        <v>5.4</v>
      </c>
      <c r="S278">
        <v>1</v>
      </c>
    </row>
    <row r="279" spans="1:19" x14ac:dyDescent="0.25">
      <c r="A279">
        <v>2015</v>
      </c>
      <c r="B279">
        <v>279</v>
      </c>
      <c r="C279" t="s">
        <v>969</v>
      </c>
      <c r="D279" t="str">
        <f>IFERROR(INDEX('Draft Master List'!E:F,MATCH(C279,'Draft Master List'!E:E,0),2),"N/A")</f>
        <v>N/A</v>
      </c>
      <c r="E279" t="s">
        <v>34</v>
      </c>
      <c r="F279">
        <v>25</v>
      </c>
      <c r="G279" t="s">
        <v>643</v>
      </c>
      <c r="H279">
        <v>7</v>
      </c>
      <c r="I279">
        <v>7</v>
      </c>
      <c r="J279">
        <v>15</v>
      </c>
      <c r="K279">
        <v>11</v>
      </c>
      <c r="L279" s="2">
        <v>0.73299999999999998</v>
      </c>
      <c r="M279">
        <v>53</v>
      </c>
      <c r="N279">
        <v>4.8</v>
      </c>
      <c r="O279">
        <v>0</v>
      </c>
      <c r="P279">
        <v>11</v>
      </c>
      <c r="Q279">
        <v>1.6</v>
      </c>
      <c r="R279">
        <v>7.6</v>
      </c>
      <c r="S279">
        <v>1</v>
      </c>
    </row>
    <row r="280" spans="1:19" x14ac:dyDescent="0.25">
      <c r="A280">
        <v>2015</v>
      </c>
      <c r="B280">
        <v>280</v>
      </c>
      <c r="C280" t="s">
        <v>1695</v>
      </c>
      <c r="D280" t="str">
        <f>IFERROR(INDEX('Draft Master List'!E:F,MATCH(C280,'Draft Master List'!E:E,0),2),"N/A")</f>
        <v>N/A</v>
      </c>
      <c r="E280" t="s">
        <v>15</v>
      </c>
      <c r="F280">
        <v>23</v>
      </c>
      <c r="G280" t="s">
        <v>1069</v>
      </c>
      <c r="H280">
        <v>16</v>
      </c>
      <c r="I280">
        <v>6</v>
      </c>
      <c r="J280">
        <v>15</v>
      </c>
      <c r="K280">
        <v>11</v>
      </c>
      <c r="L280" s="2">
        <v>0.73299999999999998</v>
      </c>
      <c r="M280">
        <v>129</v>
      </c>
      <c r="N280">
        <v>11.7</v>
      </c>
      <c r="O280">
        <v>1</v>
      </c>
      <c r="P280">
        <v>22</v>
      </c>
      <c r="Q280">
        <v>0.7</v>
      </c>
      <c r="R280">
        <v>8.1</v>
      </c>
      <c r="S280">
        <v>0</v>
      </c>
    </row>
    <row r="281" spans="1:19" x14ac:dyDescent="0.25">
      <c r="A281">
        <v>2015</v>
      </c>
      <c r="B281">
        <v>281</v>
      </c>
      <c r="C281" t="s">
        <v>1696</v>
      </c>
      <c r="D281" t="str">
        <f>IFERROR(INDEX('Draft Master List'!E:F,MATCH(C281,'Draft Master List'!E:E,0),2),"N/A")</f>
        <v>N/A</v>
      </c>
      <c r="E281" t="s">
        <v>63</v>
      </c>
      <c r="F281">
        <v>23</v>
      </c>
      <c r="H281">
        <v>11</v>
      </c>
      <c r="I281">
        <v>0</v>
      </c>
      <c r="J281">
        <v>16</v>
      </c>
      <c r="K281">
        <v>11</v>
      </c>
      <c r="L281" s="2">
        <v>0.68799999999999994</v>
      </c>
      <c r="M281">
        <v>120</v>
      </c>
      <c r="N281">
        <v>10.9</v>
      </c>
      <c r="O281">
        <v>0</v>
      </c>
      <c r="P281">
        <v>22</v>
      </c>
      <c r="Q281">
        <v>1</v>
      </c>
      <c r="R281">
        <v>10.9</v>
      </c>
      <c r="S281">
        <v>0</v>
      </c>
    </row>
    <row r="282" spans="1:19" x14ac:dyDescent="0.25">
      <c r="A282">
        <v>2015</v>
      </c>
      <c r="B282">
        <v>282</v>
      </c>
      <c r="C282" t="s">
        <v>1099</v>
      </c>
      <c r="D282" t="str">
        <f>IFERROR(INDEX('Draft Master List'!E:F,MATCH(C282,'Draft Master List'!E:E,0),2),"N/A")</f>
        <v>N/A</v>
      </c>
      <c r="E282" t="s">
        <v>10</v>
      </c>
      <c r="F282">
        <v>23</v>
      </c>
      <c r="G282" t="s">
        <v>77</v>
      </c>
      <c r="H282">
        <v>11</v>
      </c>
      <c r="I282">
        <v>2</v>
      </c>
      <c r="J282">
        <v>27</v>
      </c>
      <c r="K282">
        <v>11</v>
      </c>
      <c r="L282" s="2">
        <v>0.40699999999999997</v>
      </c>
      <c r="M282">
        <v>299</v>
      </c>
      <c r="N282">
        <v>27.2</v>
      </c>
      <c r="O282">
        <v>2</v>
      </c>
      <c r="P282">
        <v>64</v>
      </c>
      <c r="Q282">
        <v>1</v>
      </c>
      <c r="R282">
        <v>27.2</v>
      </c>
      <c r="S282">
        <v>1</v>
      </c>
    </row>
    <row r="283" spans="1:19" x14ac:dyDescent="0.25">
      <c r="A283">
        <v>2015</v>
      </c>
      <c r="B283">
        <v>283</v>
      </c>
      <c r="C283" t="s">
        <v>1697</v>
      </c>
      <c r="D283" t="str">
        <f>IFERROR(INDEX('Draft Master List'!E:F,MATCH(C283,'Draft Master List'!E:E,0),2),"N/A")</f>
        <v>N/A</v>
      </c>
      <c r="E283" t="s">
        <v>5</v>
      </c>
      <c r="F283">
        <v>24</v>
      </c>
      <c r="H283">
        <v>9</v>
      </c>
      <c r="I283">
        <v>0</v>
      </c>
      <c r="J283">
        <v>13</v>
      </c>
      <c r="K283">
        <v>11</v>
      </c>
      <c r="L283" s="2">
        <v>0.84599999999999997</v>
      </c>
      <c r="M283">
        <v>102</v>
      </c>
      <c r="N283">
        <v>9.3000000000000007</v>
      </c>
      <c r="O283">
        <v>1</v>
      </c>
      <c r="P283">
        <v>24</v>
      </c>
      <c r="Q283">
        <v>1.2</v>
      </c>
      <c r="R283">
        <v>11.3</v>
      </c>
      <c r="S283">
        <v>0</v>
      </c>
    </row>
    <row r="284" spans="1:19" x14ac:dyDescent="0.25">
      <c r="A284">
        <v>2015</v>
      </c>
      <c r="B284">
        <v>284</v>
      </c>
      <c r="C284" t="s">
        <v>125</v>
      </c>
      <c r="D284" t="str">
        <f>IFERROR(INDEX('Draft Master List'!E:F,MATCH(C284,'Draft Master List'!E:E,0),2),"N/A")</f>
        <v>882010</v>
      </c>
      <c r="E284" t="s">
        <v>7</v>
      </c>
      <c r="F284">
        <v>27</v>
      </c>
      <c r="H284">
        <v>9</v>
      </c>
      <c r="I284">
        <v>0</v>
      </c>
      <c r="J284">
        <v>21</v>
      </c>
      <c r="K284">
        <v>11</v>
      </c>
      <c r="L284" s="2">
        <v>0.52400000000000002</v>
      </c>
      <c r="M284">
        <v>135</v>
      </c>
      <c r="N284">
        <v>12.3</v>
      </c>
      <c r="O284">
        <v>0</v>
      </c>
      <c r="P284">
        <v>38</v>
      </c>
      <c r="Q284">
        <v>1.2</v>
      </c>
      <c r="R284">
        <v>15</v>
      </c>
      <c r="S284">
        <v>0</v>
      </c>
    </row>
    <row r="285" spans="1:19" x14ac:dyDescent="0.25">
      <c r="A285">
        <v>2015</v>
      </c>
      <c r="B285">
        <v>285</v>
      </c>
      <c r="C285" t="s">
        <v>975</v>
      </c>
      <c r="D285" t="str">
        <f>IFERROR(INDEX('Draft Master List'!E:F,MATCH(C285,'Draft Master List'!E:E,0),2),"N/A")</f>
        <v>N/A</v>
      </c>
      <c r="E285" t="s">
        <v>29</v>
      </c>
      <c r="F285">
        <v>22</v>
      </c>
      <c r="G285" t="s">
        <v>976</v>
      </c>
      <c r="H285">
        <v>11</v>
      </c>
      <c r="I285">
        <v>3</v>
      </c>
      <c r="J285">
        <v>14</v>
      </c>
      <c r="K285">
        <v>11</v>
      </c>
      <c r="L285" s="2">
        <v>0.78600000000000003</v>
      </c>
      <c r="M285">
        <v>96</v>
      </c>
      <c r="N285">
        <v>8.6999999999999993</v>
      </c>
      <c r="O285">
        <v>2</v>
      </c>
      <c r="P285">
        <v>26</v>
      </c>
      <c r="Q285">
        <v>1</v>
      </c>
      <c r="R285">
        <v>8.6999999999999993</v>
      </c>
      <c r="S285">
        <v>2</v>
      </c>
    </row>
    <row r="286" spans="1:19" x14ac:dyDescent="0.25">
      <c r="A286">
        <v>2015</v>
      </c>
      <c r="B286">
        <v>286</v>
      </c>
      <c r="C286" t="s">
        <v>507</v>
      </c>
      <c r="D286" t="str">
        <f>IFERROR(INDEX('Draft Master List'!E:F,MATCH(C286,'Draft Master List'!E:E,0),2),"N/A")</f>
        <v>2502007</v>
      </c>
      <c r="E286" t="s">
        <v>20</v>
      </c>
      <c r="F286">
        <v>29</v>
      </c>
      <c r="H286">
        <v>6</v>
      </c>
      <c r="I286">
        <v>0</v>
      </c>
      <c r="J286">
        <v>14</v>
      </c>
      <c r="K286">
        <v>10</v>
      </c>
      <c r="L286" s="2">
        <v>0.71399999999999997</v>
      </c>
      <c r="M286">
        <v>64</v>
      </c>
      <c r="N286">
        <v>6.4</v>
      </c>
      <c r="O286">
        <v>3</v>
      </c>
      <c r="P286">
        <v>10</v>
      </c>
      <c r="Q286">
        <v>1.7</v>
      </c>
      <c r="R286">
        <v>10.7</v>
      </c>
      <c r="S286">
        <v>0</v>
      </c>
    </row>
    <row r="287" spans="1:19" x14ac:dyDescent="0.25">
      <c r="A287">
        <v>2015</v>
      </c>
      <c r="B287">
        <v>287</v>
      </c>
      <c r="C287" t="s">
        <v>1052</v>
      </c>
      <c r="D287" t="str">
        <f>IFERROR(INDEX('Draft Master List'!E:F,MATCH(C287,'Draft Master List'!E:E,0),2),"N/A")</f>
        <v>N/A</v>
      </c>
      <c r="E287" t="s">
        <v>15</v>
      </c>
      <c r="F287">
        <v>25</v>
      </c>
      <c r="H287">
        <v>16</v>
      </c>
      <c r="I287">
        <v>0</v>
      </c>
      <c r="J287">
        <v>15</v>
      </c>
      <c r="K287">
        <v>10</v>
      </c>
      <c r="L287" s="2">
        <v>0.66700000000000004</v>
      </c>
      <c r="M287">
        <v>94</v>
      </c>
      <c r="N287">
        <v>9.4</v>
      </c>
      <c r="O287">
        <v>1</v>
      </c>
      <c r="P287">
        <v>27</v>
      </c>
      <c r="Q287">
        <v>0.6</v>
      </c>
      <c r="R287">
        <v>5.9</v>
      </c>
      <c r="S287">
        <v>1</v>
      </c>
    </row>
    <row r="288" spans="1:19" x14ac:dyDescent="0.25">
      <c r="A288">
        <v>2015</v>
      </c>
      <c r="B288">
        <v>288</v>
      </c>
      <c r="C288" t="s">
        <v>395</v>
      </c>
      <c r="D288" t="str">
        <f>IFERROR(INDEX('Draft Master List'!E:F,MATCH(C288,'Draft Master List'!E:E,0),2),"N/A")</f>
        <v>972008</v>
      </c>
      <c r="E288" t="s">
        <v>26</v>
      </c>
      <c r="F288">
        <v>30</v>
      </c>
      <c r="H288">
        <v>14</v>
      </c>
      <c r="I288">
        <v>0</v>
      </c>
      <c r="J288">
        <v>22</v>
      </c>
      <c r="K288">
        <v>10</v>
      </c>
      <c r="L288" s="2">
        <v>0.45500000000000002</v>
      </c>
      <c r="M288">
        <v>72</v>
      </c>
      <c r="N288">
        <v>7.2</v>
      </c>
      <c r="O288">
        <v>2</v>
      </c>
      <c r="P288">
        <v>24</v>
      </c>
      <c r="Q288">
        <v>0.7</v>
      </c>
      <c r="R288">
        <v>5.0999999999999996</v>
      </c>
      <c r="S288">
        <v>0</v>
      </c>
    </row>
    <row r="289" spans="1:19" x14ac:dyDescent="0.25">
      <c r="A289">
        <v>2015</v>
      </c>
      <c r="B289">
        <v>289</v>
      </c>
      <c r="C289" t="s">
        <v>1090</v>
      </c>
      <c r="D289" t="str">
        <f>IFERROR(INDEX('Draft Master List'!E:F,MATCH(C289,'Draft Master List'!E:E,0),2),"N/A")</f>
        <v>N/A</v>
      </c>
      <c r="E289" t="s">
        <v>12</v>
      </c>
      <c r="F289">
        <v>23</v>
      </c>
      <c r="H289">
        <v>10</v>
      </c>
      <c r="I289">
        <v>0</v>
      </c>
      <c r="J289">
        <v>18</v>
      </c>
      <c r="K289">
        <v>10</v>
      </c>
      <c r="L289" s="2">
        <v>0.55600000000000005</v>
      </c>
      <c r="M289">
        <v>132</v>
      </c>
      <c r="N289">
        <v>13.2</v>
      </c>
      <c r="O289">
        <v>1</v>
      </c>
      <c r="P289">
        <v>29</v>
      </c>
      <c r="Q289">
        <v>1</v>
      </c>
      <c r="R289">
        <v>13.2</v>
      </c>
      <c r="S289">
        <v>2</v>
      </c>
    </row>
    <row r="290" spans="1:19" x14ac:dyDescent="0.25">
      <c r="A290">
        <v>2015</v>
      </c>
      <c r="B290">
        <v>290</v>
      </c>
      <c r="C290" t="s">
        <v>1038</v>
      </c>
      <c r="D290" t="str">
        <f>IFERROR(INDEX('Draft Master List'!E:F,MATCH(C290,'Draft Master List'!E:E,0),2),"N/A")</f>
        <v>N/A</v>
      </c>
      <c r="E290" t="s">
        <v>34</v>
      </c>
      <c r="F290">
        <v>28</v>
      </c>
      <c r="G290" t="s">
        <v>732</v>
      </c>
      <c r="H290">
        <v>16</v>
      </c>
      <c r="I290">
        <v>5</v>
      </c>
      <c r="J290">
        <v>14</v>
      </c>
      <c r="K290">
        <v>10</v>
      </c>
      <c r="L290" s="2">
        <v>0.71399999999999997</v>
      </c>
      <c r="M290">
        <v>135</v>
      </c>
      <c r="N290">
        <v>13.5</v>
      </c>
      <c r="O290">
        <v>0</v>
      </c>
      <c r="P290">
        <v>52</v>
      </c>
      <c r="Q290">
        <v>0.6</v>
      </c>
      <c r="R290">
        <v>8.4</v>
      </c>
      <c r="S290">
        <v>0</v>
      </c>
    </row>
    <row r="291" spans="1:19" x14ac:dyDescent="0.25">
      <c r="A291">
        <v>2015</v>
      </c>
      <c r="B291">
        <v>291</v>
      </c>
      <c r="C291" t="s">
        <v>944</v>
      </c>
      <c r="D291" t="str">
        <f>IFERROR(INDEX('Draft Master List'!E:F,MATCH(C291,'Draft Master List'!E:E,0),2),"N/A")</f>
        <v>N/A</v>
      </c>
      <c r="E291" t="s">
        <v>7</v>
      </c>
      <c r="F291">
        <v>27</v>
      </c>
      <c r="G291" t="s">
        <v>76</v>
      </c>
      <c r="H291">
        <v>16</v>
      </c>
      <c r="I291">
        <v>16</v>
      </c>
      <c r="J291">
        <v>13</v>
      </c>
      <c r="K291">
        <v>10</v>
      </c>
      <c r="L291" s="2">
        <v>0.76900000000000002</v>
      </c>
      <c r="M291">
        <v>55</v>
      </c>
      <c r="N291">
        <v>5.5</v>
      </c>
      <c r="O291">
        <v>0</v>
      </c>
      <c r="P291">
        <v>12</v>
      </c>
      <c r="Q291">
        <v>0.6</v>
      </c>
      <c r="R291">
        <v>3.4</v>
      </c>
      <c r="S291">
        <v>0</v>
      </c>
    </row>
    <row r="292" spans="1:19" x14ac:dyDescent="0.25">
      <c r="A292">
        <v>2015</v>
      </c>
      <c r="B292">
        <v>292</v>
      </c>
      <c r="C292" t="s">
        <v>339</v>
      </c>
      <c r="D292" t="str">
        <f>IFERROR(INDEX('Draft Master List'!E:F,MATCH(C292,'Draft Master List'!E:E,0),2),"N/A")</f>
        <v>1242009</v>
      </c>
      <c r="E292" t="s">
        <v>14</v>
      </c>
      <c r="F292">
        <v>28</v>
      </c>
      <c r="G292" t="s">
        <v>77</v>
      </c>
      <c r="H292">
        <v>6</v>
      </c>
      <c r="I292">
        <v>1</v>
      </c>
      <c r="J292">
        <v>18</v>
      </c>
      <c r="K292">
        <v>10</v>
      </c>
      <c r="L292" s="2">
        <v>0.55600000000000005</v>
      </c>
      <c r="M292">
        <v>198</v>
      </c>
      <c r="N292">
        <v>19.8</v>
      </c>
      <c r="O292">
        <v>0</v>
      </c>
      <c r="P292">
        <v>54</v>
      </c>
      <c r="Q292">
        <v>1.7</v>
      </c>
      <c r="R292">
        <v>33</v>
      </c>
      <c r="S292">
        <v>0</v>
      </c>
    </row>
    <row r="293" spans="1:19" x14ac:dyDescent="0.25">
      <c r="A293">
        <v>2015</v>
      </c>
      <c r="B293">
        <v>293</v>
      </c>
      <c r="C293" t="s">
        <v>1698</v>
      </c>
      <c r="D293" t="str">
        <f>IFERROR(INDEX('Draft Master List'!E:F,MATCH(C293,'Draft Master List'!E:E,0),2),"N/A")</f>
        <v>N/A</v>
      </c>
      <c r="E293" t="s">
        <v>13</v>
      </c>
      <c r="F293">
        <v>28</v>
      </c>
      <c r="G293" t="s">
        <v>1069</v>
      </c>
      <c r="H293">
        <v>16</v>
      </c>
      <c r="I293">
        <v>5</v>
      </c>
      <c r="J293">
        <v>11</v>
      </c>
      <c r="K293">
        <v>10</v>
      </c>
      <c r="L293" s="2">
        <v>0.90900000000000003</v>
      </c>
      <c r="M293">
        <v>69</v>
      </c>
      <c r="N293">
        <v>6.9</v>
      </c>
      <c r="O293">
        <v>1</v>
      </c>
      <c r="P293">
        <v>15</v>
      </c>
      <c r="Q293">
        <v>0.6</v>
      </c>
      <c r="R293">
        <v>4.3</v>
      </c>
      <c r="S293">
        <v>0</v>
      </c>
    </row>
    <row r="294" spans="1:19" x14ac:dyDescent="0.25">
      <c r="A294">
        <v>2015</v>
      </c>
      <c r="B294">
        <v>294</v>
      </c>
      <c r="C294" t="s">
        <v>1699</v>
      </c>
      <c r="D294" t="str">
        <f>IFERROR(INDEX('Draft Master List'!E:F,MATCH(C294,'Draft Master List'!E:E,0),2),"N/A")</f>
        <v>N/A</v>
      </c>
      <c r="E294" t="s">
        <v>18</v>
      </c>
      <c r="F294">
        <v>23</v>
      </c>
      <c r="G294" t="s">
        <v>1069</v>
      </c>
      <c r="H294">
        <v>16</v>
      </c>
      <c r="I294">
        <v>3</v>
      </c>
      <c r="J294">
        <v>16</v>
      </c>
      <c r="K294">
        <v>10</v>
      </c>
      <c r="L294" s="2">
        <v>0.625</v>
      </c>
      <c r="M294">
        <v>89</v>
      </c>
      <c r="N294">
        <v>8.9</v>
      </c>
      <c r="O294">
        <v>0</v>
      </c>
      <c r="P294">
        <v>32</v>
      </c>
      <c r="Q294">
        <v>0.6</v>
      </c>
      <c r="R294">
        <v>5.6</v>
      </c>
      <c r="S294">
        <v>0</v>
      </c>
    </row>
    <row r="295" spans="1:19" x14ac:dyDescent="0.25">
      <c r="A295">
        <v>2015</v>
      </c>
      <c r="B295">
        <v>295</v>
      </c>
      <c r="C295" t="s">
        <v>1700</v>
      </c>
      <c r="D295" t="str">
        <f>IFERROR(INDEX('Draft Master List'!E:F,MATCH(C295,'Draft Master List'!E:E,0),2),"N/A")</f>
        <v>N/A</v>
      </c>
      <c r="E295" t="s">
        <v>223</v>
      </c>
      <c r="F295">
        <v>26</v>
      </c>
      <c r="G295" t="s">
        <v>77</v>
      </c>
      <c r="H295">
        <v>13</v>
      </c>
      <c r="I295">
        <v>3</v>
      </c>
      <c r="J295">
        <v>32</v>
      </c>
      <c r="K295">
        <v>10</v>
      </c>
      <c r="L295" s="2">
        <v>0.313</v>
      </c>
      <c r="M295">
        <v>102</v>
      </c>
      <c r="N295">
        <v>10.199999999999999</v>
      </c>
      <c r="O295">
        <v>0</v>
      </c>
      <c r="P295">
        <v>37</v>
      </c>
      <c r="Q295">
        <v>0.8</v>
      </c>
      <c r="R295">
        <v>7.8</v>
      </c>
      <c r="S295">
        <v>0</v>
      </c>
    </row>
    <row r="296" spans="1:19" x14ac:dyDescent="0.25">
      <c r="A296">
        <v>2015</v>
      </c>
      <c r="B296">
        <v>296</v>
      </c>
      <c r="C296" t="s">
        <v>981</v>
      </c>
      <c r="D296" t="str">
        <f>IFERROR(INDEX('Draft Master List'!E:F,MATCH(C296,'Draft Master List'!E:E,0),2),"N/A")</f>
        <v>N/A</v>
      </c>
      <c r="E296" t="s">
        <v>27</v>
      </c>
      <c r="F296">
        <v>24</v>
      </c>
      <c r="G296" t="s">
        <v>643</v>
      </c>
      <c r="H296">
        <v>6</v>
      </c>
      <c r="I296">
        <v>6</v>
      </c>
      <c r="J296">
        <v>10</v>
      </c>
      <c r="K296">
        <v>10</v>
      </c>
      <c r="L296" s="2">
        <v>1</v>
      </c>
      <c r="M296">
        <v>86</v>
      </c>
      <c r="N296">
        <v>8.6</v>
      </c>
      <c r="O296">
        <v>0</v>
      </c>
      <c r="P296">
        <v>25</v>
      </c>
      <c r="Q296">
        <v>1.7</v>
      </c>
      <c r="R296">
        <v>14.3</v>
      </c>
      <c r="S296">
        <v>1</v>
      </c>
    </row>
    <row r="297" spans="1:19" x14ac:dyDescent="0.25">
      <c r="A297">
        <v>2015</v>
      </c>
      <c r="B297">
        <v>297</v>
      </c>
      <c r="C297" t="s">
        <v>1701</v>
      </c>
      <c r="D297" t="str">
        <f>IFERROR(INDEX('Draft Master List'!E:F,MATCH(C297,'Draft Master List'!E:E,0),2),"N/A")</f>
        <v>N/A</v>
      </c>
      <c r="E297" t="s">
        <v>5</v>
      </c>
      <c r="F297">
        <v>25</v>
      </c>
      <c r="H297">
        <v>9</v>
      </c>
      <c r="I297">
        <v>0</v>
      </c>
      <c r="J297">
        <v>16</v>
      </c>
      <c r="K297">
        <v>9</v>
      </c>
      <c r="L297" s="2">
        <v>0.56299999999999994</v>
      </c>
      <c r="M297">
        <v>111</v>
      </c>
      <c r="N297">
        <v>12.3</v>
      </c>
      <c r="O297">
        <v>0</v>
      </c>
      <c r="P297">
        <v>32</v>
      </c>
      <c r="Q297">
        <v>1</v>
      </c>
      <c r="R297">
        <v>12.3</v>
      </c>
      <c r="S297">
        <v>1</v>
      </c>
    </row>
    <row r="298" spans="1:19" x14ac:dyDescent="0.25">
      <c r="A298">
        <v>2015</v>
      </c>
      <c r="B298">
        <v>298</v>
      </c>
      <c r="C298" t="s">
        <v>1009</v>
      </c>
      <c r="D298" t="str">
        <f>IFERROR(INDEX('Draft Master List'!E:F,MATCH(C298,'Draft Master List'!E:E,0),2),"N/A")</f>
        <v>N/A</v>
      </c>
      <c r="E298" t="s">
        <v>6</v>
      </c>
      <c r="F298">
        <v>26</v>
      </c>
      <c r="H298">
        <v>11</v>
      </c>
      <c r="I298">
        <v>0</v>
      </c>
      <c r="J298">
        <v>12</v>
      </c>
      <c r="K298">
        <v>9</v>
      </c>
      <c r="L298" s="2">
        <v>0.75</v>
      </c>
      <c r="M298">
        <v>22</v>
      </c>
      <c r="N298">
        <v>2.4</v>
      </c>
      <c r="O298">
        <v>0</v>
      </c>
      <c r="P298">
        <v>12</v>
      </c>
      <c r="Q298">
        <v>0.8</v>
      </c>
      <c r="R298">
        <v>2</v>
      </c>
      <c r="S298">
        <v>1</v>
      </c>
    </row>
    <row r="299" spans="1:19" x14ac:dyDescent="0.25">
      <c r="A299">
        <v>2015</v>
      </c>
      <c r="B299">
        <v>299</v>
      </c>
      <c r="C299" t="s">
        <v>1702</v>
      </c>
      <c r="D299" t="str">
        <f>IFERROR(INDEX('Draft Master List'!E:F,MATCH(C299,'Draft Master List'!E:E,0),2),"N/A")</f>
        <v>N/A</v>
      </c>
      <c r="E299" t="s">
        <v>22</v>
      </c>
      <c r="F299">
        <v>25</v>
      </c>
      <c r="G299" t="s">
        <v>77</v>
      </c>
      <c r="H299">
        <v>9</v>
      </c>
      <c r="I299">
        <v>2</v>
      </c>
      <c r="J299">
        <v>11</v>
      </c>
      <c r="K299">
        <v>9</v>
      </c>
      <c r="L299" s="2">
        <v>0.81799999999999995</v>
      </c>
      <c r="M299">
        <v>119</v>
      </c>
      <c r="N299">
        <v>13.2</v>
      </c>
      <c r="O299">
        <v>0</v>
      </c>
      <c r="P299">
        <v>30</v>
      </c>
      <c r="Q299">
        <v>1</v>
      </c>
      <c r="R299">
        <v>13.2</v>
      </c>
      <c r="S299">
        <v>1</v>
      </c>
    </row>
    <row r="300" spans="1:19" x14ac:dyDescent="0.25">
      <c r="A300">
        <v>2015</v>
      </c>
      <c r="B300">
        <v>300</v>
      </c>
      <c r="C300" t="s">
        <v>1703</v>
      </c>
      <c r="D300" t="str">
        <f>IFERROR(INDEX('Draft Master List'!E:F,MATCH(C300,'Draft Master List'!E:E,0),2),"N/A")</f>
        <v>N/A</v>
      </c>
      <c r="E300" t="s">
        <v>27</v>
      </c>
      <c r="F300">
        <v>26</v>
      </c>
      <c r="G300" t="s">
        <v>1069</v>
      </c>
      <c r="H300">
        <v>14</v>
      </c>
      <c r="I300">
        <v>7</v>
      </c>
      <c r="J300">
        <v>14</v>
      </c>
      <c r="K300">
        <v>9</v>
      </c>
      <c r="L300" s="2">
        <v>0.64300000000000002</v>
      </c>
      <c r="M300">
        <v>79</v>
      </c>
      <c r="N300">
        <v>8.8000000000000007</v>
      </c>
      <c r="O300">
        <v>0</v>
      </c>
      <c r="P300">
        <v>17</v>
      </c>
      <c r="Q300">
        <v>0.6</v>
      </c>
      <c r="R300">
        <v>5.6</v>
      </c>
      <c r="S300">
        <v>0</v>
      </c>
    </row>
    <row r="301" spans="1:19" x14ac:dyDescent="0.25">
      <c r="A301">
        <v>2015</v>
      </c>
      <c r="B301">
        <v>301</v>
      </c>
      <c r="C301" t="s">
        <v>992</v>
      </c>
      <c r="D301" t="str">
        <f>IFERROR(INDEX('Draft Master List'!E:F,MATCH(C301,'Draft Master List'!E:E,0),2),"N/A")</f>
        <v>N/A</v>
      </c>
      <c r="E301" t="s">
        <v>669</v>
      </c>
      <c r="F301">
        <v>27</v>
      </c>
      <c r="H301">
        <v>4</v>
      </c>
      <c r="I301">
        <v>1</v>
      </c>
      <c r="J301">
        <v>14</v>
      </c>
      <c r="K301">
        <v>9</v>
      </c>
      <c r="L301" s="2">
        <v>0.64300000000000002</v>
      </c>
      <c r="M301">
        <v>97</v>
      </c>
      <c r="N301">
        <v>10.8</v>
      </c>
      <c r="O301">
        <v>0</v>
      </c>
      <c r="P301">
        <v>31</v>
      </c>
      <c r="Q301">
        <v>2.2999999999999998</v>
      </c>
      <c r="R301">
        <v>24.3</v>
      </c>
      <c r="S301">
        <v>1</v>
      </c>
    </row>
    <row r="302" spans="1:19" x14ac:dyDescent="0.25">
      <c r="A302">
        <v>2015</v>
      </c>
      <c r="B302">
        <v>302</v>
      </c>
      <c r="C302" t="s">
        <v>898</v>
      </c>
      <c r="D302" t="str">
        <f>IFERROR(INDEX('Draft Master List'!E:F,MATCH(C302,'Draft Master List'!E:E,0),2),"N/A")</f>
        <v>N/A</v>
      </c>
      <c r="E302" t="s">
        <v>16</v>
      </c>
      <c r="F302">
        <v>27</v>
      </c>
      <c r="H302">
        <v>9</v>
      </c>
      <c r="I302">
        <v>0</v>
      </c>
      <c r="J302">
        <v>16</v>
      </c>
      <c r="K302">
        <v>9</v>
      </c>
      <c r="L302" s="2">
        <v>0.56299999999999994</v>
      </c>
      <c r="M302">
        <v>75</v>
      </c>
      <c r="N302">
        <v>8.3000000000000007</v>
      </c>
      <c r="O302">
        <v>1</v>
      </c>
      <c r="P302">
        <v>15</v>
      </c>
      <c r="Q302">
        <v>1</v>
      </c>
      <c r="R302">
        <v>8.3000000000000007</v>
      </c>
      <c r="S302">
        <v>0</v>
      </c>
    </row>
    <row r="303" spans="1:19" x14ac:dyDescent="0.25">
      <c r="A303">
        <v>2015</v>
      </c>
      <c r="B303">
        <v>303</v>
      </c>
      <c r="C303" t="s">
        <v>1013</v>
      </c>
      <c r="D303" t="str">
        <f>IFERROR(INDEX('Draft Master List'!E:F,MATCH(C303,'Draft Master List'!E:E,0),2),"N/A")</f>
        <v>N/A</v>
      </c>
      <c r="E303" t="s">
        <v>669</v>
      </c>
      <c r="F303">
        <v>26</v>
      </c>
      <c r="H303">
        <v>10</v>
      </c>
      <c r="I303">
        <v>0</v>
      </c>
      <c r="J303">
        <v>10</v>
      </c>
      <c r="K303">
        <v>9</v>
      </c>
      <c r="L303" s="2">
        <v>0.9</v>
      </c>
      <c r="M303">
        <v>47</v>
      </c>
      <c r="N303">
        <v>5.2</v>
      </c>
      <c r="O303">
        <v>0</v>
      </c>
      <c r="P303">
        <v>9</v>
      </c>
      <c r="Q303">
        <v>0.9</v>
      </c>
      <c r="R303">
        <v>4.7</v>
      </c>
      <c r="S303">
        <v>1</v>
      </c>
    </row>
    <row r="304" spans="1:19" x14ac:dyDescent="0.25">
      <c r="A304">
        <v>2015</v>
      </c>
      <c r="B304">
        <v>304</v>
      </c>
      <c r="C304" t="s">
        <v>1176</v>
      </c>
      <c r="D304" t="str">
        <f>IFERROR(INDEX('Draft Master List'!E:F,MATCH(C304,'Draft Master List'!E:E,0),2),"N/A")</f>
        <v>N/A</v>
      </c>
      <c r="E304" t="s">
        <v>18</v>
      </c>
      <c r="F304">
        <v>26</v>
      </c>
      <c r="G304" t="s">
        <v>77</v>
      </c>
      <c r="H304">
        <v>11</v>
      </c>
      <c r="I304">
        <v>4</v>
      </c>
      <c r="J304">
        <v>13</v>
      </c>
      <c r="K304">
        <v>9</v>
      </c>
      <c r="L304" s="2">
        <v>0.69199999999999995</v>
      </c>
      <c r="M304">
        <v>127</v>
      </c>
      <c r="N304">
        <v>14.1</v>
      </c>
      <c r="O304">
        <v>0</v>
      </c>
      <c r="P304">
        <v>35</v>
      </c>
      <c r="Q304">
        <v>0.8</v>
      </c>
      <c r="R304">
        <v>11.5</v>
      </c>
      <c r="S304">
        <v>0</v>
      </c>
    </row>
    <row r="305" spans="1:19" x14ac:dyDescent="0.25">
      <c r="A305">
        <v>2015</v>
      </c>
      <c r="B305">
        <v>305</v>
      </c>
      <c r="C305" t="s">
        <v>1015</v>
      </c>
      <c r="D305" t="str">
        <f>IFERROR(INDEX('Draft Master List'!E:F,MATCH(C305,'Draft Master List'!E:E,0),2),"N/A")</f>
        <v>N/A</v>
      </c>
      <c r="E305" t="s">
        <v>16</v>
      </c>
      <c r="F305">
        <v>26</v>
      </c>
      <c r="G305" t="s">
        <v>732</v>
      </c>
      <c r="H305">
        <v>14</v>
      </c>
      <c r="I305">
        <v>3</v>
      </c>
      <c r="J305">
        <v>11</v>
      </c>
      <c r="K305">
        <v>9</v>
      </c>
      <c r="L305" s="2">
        <v>0.81799999999999995</v>
      </c>
      <c r="M305">
        <v>84</v>
      </c>
      <c r="N305">
        <v>9.3000000000000007</v>
      </c>
      <c r="O305">
        <v>0</v>
      </c>
      <c r="P305">
        <v>15</v>
      </c>
      <c r="Q305">
        <v>0.6</v>
      </c>
      <c r="R305">
        <v>6</v>
      </c>
      <c r="S305">
        <v>0</v>
      </c>
    </row>
    <row r="306" spans="1:19" x14ac:dyDescent="0.25">
      <c r="A306">
        <v>2015</v>
      </c>
      <c r="B306">
        <v>306</v>
      </c>
      <c r="C306" t="s">
        <v>964</v>
      </c>
      <c r="D306" t="str">
        <f>IFERROR(INDEX('Draft Master List'!E:F,MATCH(C306,'Draft Master List'!E:E,0),2),"N/A")</f>
        <v>N/A</v>
      </c>
      <c r="E306" t="s">
        <v>19</v>
      </c>
      <c r="F306">
        <v>22</v>
      </c>
      <c r="G306" t="s">
        <v>643</v>
      </c>
      <c r="H306">
        <v>13</v>
      </c>
      <c r="I306">
        <v>7</v>
      </c>
      <c r="J306">
        <v>11</v>
      </c>
      <c r="K306">
        <v>9</v>
      </c>
      <c r="L306" s="2">
        <v>0.81799999999999995</v>
      </c>
      <c r="M306">
        <v>76</v>
      </c>
      <c r="N306">
        <v>8.4</v>
      </c>
      <c r="O306">
        <v>1</v>
      </c>
      <c r="P306">
        <v>31</v>
      </c>
      <c r="Q306">
        <v>0.7</v>
      </c>
      <c r="R306">
        <v>5.8</v>
      </c>
      <c r="S306">
        <v>1</v>
      </c>
    </row>
    <row r="307" spans="1:19" x14ac:dyDescent="0.25">
      <c r="A307">
        <v>2015</v>
      </c>
      <c r="B307">
        <v>307</v>
      </c>
      <c r="C307" t="s">
        <v>1109</v>
      </c>
      <c r="D307" t="str">
        <f>IFERROR(INDEX('Draft Master List'!E:F,MATCH(C307,'Draft Master List'!E:E,0),2),"N/A")</f>
        <v>N/A</v>
      </c>
      <c r="E307" t="s">
        <v>669</v>
      </c>
      <c r="F307">
        <v>27</v>
      </c>
      <c r="H307">
        <v>11</v>
      </c>
      <c r="I307">
        <v>0</v>
      </c>
      <c r="J307">
        <v>14</v>
      </c>
      <c r="K307">
        <v>9</v>
      </c>
      <c r="L307" s="2">
        <v>0.64300000000000002</v>
      </c>
      <c r="M307">
        <v>88</v>
      </c>
      <c r="N307">
        <v>9.8000000000000007</v>
      </c>
      <c r="O307">
        <v>0</v>
      </c>
      <c r="P307">
        <v>18</v>
      </c>
      <c r="Q307">
        <v>0.8</v>
      </c>
      <c r="R307">
        <v>8</v>
      </c>
      <c r="S307">
        <v>4</v>
      </c>
    </row>
    <row r="308" spans="1:19" x14ac:dyDescent="0.25">
      <c r="A308">
        <v>2015</v>
      </c>
      <c r="B308">
        <v>308</v>
      </c>
      <c r="C308" t="s">
        <v>1704</v>
      </c>
      <c r="D308" t="str">
        <f>IFERROR(INDEX('Draft Master List'!E:F,MATCH(C308,'Draft Master List'!E:E,0),2),"N/A")</f>
        <v>N/A</v>
      </c>
      <c r="E308" t="s">
        <v>32</v>
      </c>
      <c r="F308">
        <v>23</v>
      </c>
      <c r="G308" t="s">
        <v>77</v>
      </c>
      <c r="H308">
        <v>10</v>
      </c>
      <c r="I308">
        <v>3</v>
      </c>
      <c r="J308">
        <v>28</v>
      </c>
      <c r="K308">
        <v>9</v>
      </c>
      <c r="L308" s="2">
        <v>0.32100000000000001</v>
      </c>
      <c r="M308">
        <v>115</v>
      </c>
      <c r="N308">
        <v>12.8</v>
      </c>
      <c r="O308">
        <v>1</v>
      </c>
      <c r="P308">
        <v>22</v>
      </c>
      <c r="Q308">
        <v>0.9</v>
      </c>
      <c r="R308">
        <v>11.5</v>
      </c>
      <c r="S308">
        <v>1</v>
      </c>
    </row>
    <row r="309" spans="1:19" x14ac:dyDescent="0.25">
      <c r="A309">
        <v>2015</v>
      </c>
      <c r="B309">
        <v>309</v>
      </c>
      <c r="C309" t="s">
        <v>1006</v>
      </c>
      <c r="D309" t="str">
        <f>IFERROR(INDEX('Draft Master List'!E:F,MATCH(C309,'Draft Master List'!E:E,0),2),"N/A")</f>
        <v>N/A</v>
      </c>
      <c r="E309" t="s">
        <v>32</v>
      </c>
      <c r="F309">
        <v>24</v>
      </c>
      <c r="H309">
        <v>8</v>
      </c>
      <c r="I309">
        <v>0</v>
      </c>
      <c r="J309">
        <v>12</v>
      </c>
      <c r="K309">
        <v>9</v>
      </c>
      <c r="L309" s="2">
        <v>0.75</v>
      </c>
      <c r="M309">
        <v>65</v>
      </c>
      <c r="N309">
        <v>7.2</v>
      </c>
      <c r="O309">
        <v>0</v>
      </c>
      <c r="P309">
        <v>16</v>
      </c>
      <c r="Q309">
        <v>1.1000000000000001</v>
      </c>
      <c r="R309">
        <v>8.1</v>
      </c>
      <c r="S309">
        <v>0</v>
      </c>
    </row>
    <row r="310" spans="1:19" x14ac:dyDescent="0.25">
      <c r="A310">
        <v>2015</v>
      </c>
      <c r="B310">
        <v>310</v>
      </c>
      <c r="C310" t="s">
        <v>1705</v>
      </c>
      <c r="D310" t="str">
        <f>IFERROR(INDEX('Draft Master List'!E:F,MATCH(C310,'Draft Master List'!E:E,0),2),"N/A")</f>
        <v>N/A</v>
      </c>
      <c r="E310" t="s">
        <v>14</v>
      </c>
      <c r="F310">
        <v>27</v>
      </c>
      <c r="G310" t="s">
        <v>108</v>
      </c>
      <c r="H310">
        <v>14</v>
      </c>
      <c r="I310">
        <v>13</v>
      </c>
      <c r="J310">
        <v>13</v>
      </c>
      <c r="K310">
        <v>9</v>
      </c>
      <c r="L310" s="2">
        <v>0.69199999999999995</v>
      </c>
      <c r="M310">
        <v>61</v>
      </c>
      <c r="N310">
        <v>6.8</v>
      </c>
      <c r="O310">
        <v>1</v>
      </c>
      <c r="P310">
        <v>14</v>
      </c>
      <c r="Q310">
        <v>0.6</v>
      </c>
      <c r="R310">
        <v>4.4000000000000004</v>
      </c>
      <c r="S310">
        <v>0</v>
      </c>
    </row>
    <row r="311" spans="1:19" x14ac:dyDescent="0.25">
      <c r="A311">
        <v>2015</v>
      </c>
      <c r="B311">
        <v>311</v>
      </c>
      <c r="C311" t="s">
        <v>1027</v>
      </c>
      <c r="D311" t="str">
        <f>IFERROR(INDEX('Draft Master List'!E:F,MATCH(C311,'Draft Master List'!E:E,0),2),"N/A")</f>
        <v>N/A</v>
      </c>
      <c r="E311" t="s">
        <v>669</v>
      </c>
      <c r="F311">
        <v>31</v>
      </c>
      <c r="H311">
        <v>5</v>
      </c>
      <c r="I311">
        <v>0</v>
      </c>
      <c r="J311">
        <v>11</v>
      </c>
      <c r="K311">
        <v>9</v>
      </c>
      <c r="L311" s="2">
        <v>0.81799999999999995</v>
      </c>
      <c r="M311">
        <v>84</v>
      </c>
      <c r="N311">
        <v>9.3000000000000007</v>
      </c>
      <c r="O311">
        <v>0</v>
      </c>
      <c r="P311">
        <v>15</v>
      </c>
      <c r="Q311">
        <v>1.8</v>
      </c>
      <c r="R311">
        <v>16.8</v>
      </c>
      <c r="S311">
        <v>0</v>
      </c>
    </row>
    <row r="312" spans="1:19" x14ac:dyDescent="0.25">
      <c r="A312">
        <v>2015</v>
      </c>
      <c r="B312">
        <v>312</v>
      </c>
      <c r="C312" t="s">
        <v>1008</v>
      </c>
      <c r="D312" t="str">
        <f>IFERROR(INDEX('Draft Master List'!E:F,MATCH(C312,'Draft Master List'!E:E,0),2),"N/A")</f>
        <v>N/A</v>
      </c>
      <c r="E312" t="s">
        <v>21</v>
      </c>
      <c r="F312">
        <v>23</v>
      </c>
      <c r="H312">
        <v>13</v>
      </c>
      <c r="I312">
        <v>0</v>
      </c>
      <c r="J312">
        <v>13</v>
      </c>
      <c r="K312">
        <v>9</v>
      </c>
      <c r="L312" s="2">
        <v>0.69199999999999995</v>
      </c>
      <c r="M312">
        <v>73</v>
      </c>
      <c r="N312">
        <v>8.1</v>
      </c>
      <c r="O312">
        <v>0</v>
      </c>
      <c r="P312">
        <v>18</v>
      </c>
      <c r="Q312">
        <v>0.7</v>
      </c>
      <c r="R312">
        <v>5.6</v>
      </c>
      <c r="S312">
        <v>0</v>
      </c>
    </row>
    <row r="313" spans="1:19" x14ac:dyDescent="0.25">
      <c r="A313">
        <v>2015</v>
      </c>
      <c r="B313">
        <v>313</v>
      </c>
      <c r="C313" t="s">
        <v>1246</v>
      </c>
      <c r="D313" t="str">
        <f>IFERROR(INDEX('Draft Master List'!E:F,MATCH(C313,'Draft Master List'!E:E,0),2),"N/A")</f>
        <v>N/A</v>
      </c>
      <c r="E313" t="s">
        <v>12</v>
      </c>
      <c r="F313">
        <v>25</v>
      </c>
      <c r="G313" t="s">
        <v>1069</v>
      </c>
      <c r="H313">
        <v>9</v>
      </c>
      <c r="I313">
        <v>1</v>
      </c>
      <c r="J313">
        <v>16</v>
      </c>
      <c r="K313">
        <v>9</v>
      </c>
      <c r="L313" s="2">
        <v>0.56299999999999994</v>
      </c>
      <c r="M313">
        <v>77</v>
      </c>
      <c r="N313">
        <v>8.6</v>
      </c>
      <c r="O313">
        <v>2</v>
      </c>
      <c r="P313">
        <v>26</v>
      </c>
      <c r="Q313">
        <v>1</v>
      </c>
      <c r="R313">
        <v>8.6</v>
      </c>
      <c r="S313">
        <v>0</v>
      </c>
    </row>
    <row r="314" spans="1:19" x14ac:dyDescent="0.25">
      <c r="A314">
        <v>2015</v>
      </c>
      <c r="B314">
        <v>314</v>
      </c>
      <c r="C314" t="s">
        <v>321</v>
      </c>
      <c r="D314" t="str">
        <f>IFERROR(INDEX('Draft Master List'!E:F,MATCH(C314,'Draft Master List'!E:E,0),2),"N/A")</f>
        <v>272009</v>
      </c>
      <c r="E314" t="s">
        <v>13</v>
      </c>
      <c r="F314">
        <v>28</v>
      </c>
      <c r="G314" t="s">
        <v>643</v>
      </c>
      <c r="H314">
        <v>9</v>
      </c>
      <c r="I314">
        <v>2</v>
      </c>
      <c r="J314">
        <v>13</v>
      </c>
      <c r="K314">
        <v>8</v>
      </c>
      <c r="L314" s="2">
        <v>0.61499999999999999</v>
      </c>
      <c r="M314">
        <v>88</v>
      </c>
      <c r="N314">
        <v>11</v>
      </c>
      <c r="O314">
        <v>0</v>
      </c>
      <c r="P314">
        <v>31</v>
      </c>
      <c r="Q314">
        <v>0.9</v>
      </c>
      <c r="R314">
        <v>9.8000000000000007</v>
      </c>
      <c r="S314">
        <v>1</v>
      </c>
    </row>
    <row r="315" spans="1:19" x14ac:dyDescent="0.25">
      <c r="A315">
        <v>2015</v>
      </c>
      <c r="B315">
        <v>315</v>
      </c>
      <c r="C315" t="s">
        <v>1706</v>
      </c>
      <c r="D315" t="str">
        <f>IFERROR(INDEX('Draft Master List'!E:F,MATCH(C315,'Draft Master List'!E:E,0),2),"N/A")</f>
        <v>N/A</v>
      </c>
      <c r="E315" t="s">
        <v>669</v>
      </c>
      <c r="F315">
        <v>29</v>
      </c>
      <c r="H315">
        <v>2</v>
      </c>
      <c r="I315">
        <v>0</v>
      </c>
      <c r="J315">
        <v>11</v>
      </c>
      <c r="K315">
        <v>8</v>
      </c>
      <c r="L315" s="2">
        <v>0.72699999999999998</v>
      </c>
      <c r="M315">
        <v>71</v>
      </c>
      <c r="N315">
        <v>8.9</v>
      </c>
      <c r="O315">
        <v>1</v>
      </c>
      <c r="P315">
        <v>16</v>
      </c>
      <c r="Q315">
        <v>4</v>
      </c>
      <c r="R315">
        <v>35.5</v>
      </c>
      <c r="S315">
        <v>0</v>
      </c>
    </row>
    <row r="316" spans="1:19" x14ac:dyDescent="0.25">
      <c r="A316">
        <v>2015</v>
      </c>
      <c r="B316">
        <v>316</v>
      </c>
      <c r="C316" t="s">
        <v>1707</v>
      </c>
      <c r="D316" t="str">
        <f>IFERROR(INDEX('Draft Master List'!E:F,MATCH(C316,'Draft Master List'!E:E,0),2),"N/A")</f>
        <v>N/A</v>
      </c>
      <c r="E316" t="s">
        <v>9</v>
      </c>
      <c r="F316">
        <v>24</v>
      </c>
      <c r="G316" t="s">
        <v>758</v>
      </c>
      <c r="H316">
        <v>9</v>
      </c>
      <c r="I316">
        <v>3</v>
      </c>
      <c r="J316">
        <v>16</v>
      </c>
      <c r="K316">
        <v>8</v>
      </c>
      <c r="L316" s="2">
        <v>0.5</v>
      </c>
      <c r="M316">
        <v>59</v>
      </c>
      <c r="N316">
        <v>7.4</v>
      </c>
      <c r="O316">
        <v>0</v>
      </c>
      <c r="P316">
        <v>16</v>
      </c>
      <c r="Q316">
        <v>0.9</v>
      </c>
      <c r="R316">
        <v>6.6</v>
      </c>
      <c r="S316">
        <v>0</v>
      </c>
    </row>
    <row r="317" spans="1:19" x14ac:dyDescent="0.25">
      <c r="A317">
        <v>2015</v>
      </c>
      <c r="B317">
        <v>317</v>
      </c>
      <c r="C317" t="s">
        <v>1708</v>
      </c>
      <c r="D317" t="str">
        <f>IFERROR(INDEX('Draft Master List'!E:F,MATCH(C317,'Draft Master List'!E:E,0),2),"N/A")</f>
        <v>N/A</v>
      </c>
      <c r="E317" t="s">
        <v>27</v>
      </c>
      <c r="F317">
        <v>24</v>
      </c>
      <c r="G317" t="s">
        <v>1069</v>
      </c>
      <c r="H317">
        <v>14</v>
      </c>
      <c r="I317">
        <v>4</v>
      </c>
      <c r="J317">
        <v>13</v>
      </c>
      <c r="K317">
        <v>8</v>
      </c>
      <c r="L317" s="2">
        <v>0.61499999999999999</v>
      </c>
      <c r="M317">
        <v>64</v>
      </c>
      <c r="N317">
        <v>8</v>
      </c>
      <c r="O317">
        <v>1</v>
      </c>
      <c r="P317">
        <v>22</v>
      </c>
      <c r="Q317">
        <v>0.6</v>
      </c>
      <c r="R317">
        <v>4.5999999999999996</v>
      </c>
      <c r="S317">
        <v>1</v>
      </c>
    </row>
    <row r="318" spans="1:19" x14ac:dyDescent="0.25">
      <c r="A318">
        <v>2015</v>
      </c>
      <c r="B318">
        <v>318</v>
      </c>
      <c r="C318" t="s">
        <v>1024</v>
      </c>
      <c r="D318" t="str">
        <f>IFERROR(INDEX('Draft Master List'!E:F,MATCH(C318,'Draft Master List'!E:E,0),2),"N/A")</f>
        <v>N/A</v>
      </c>
      <c r="E318" t="s">
        <v>34</v>
      </c>
      <c r="F318">
        <v>25</v>
      </c>
      <c r="H318">
        <v>9</v>
      </c>
      <c r="I318">
        <v>0</v>
      </c>
      <c r="J318">
        <v>10</v>
      </c>
      <c r="K318">
        <v>8</v>
      </c>
      <c r="L318" s="2">
        <v>0.8</v>
      </c>
      <c r="M318">
        <v>69</v>
      </c>
      <c r="N318">
        <v>8.6</v>
      </c>
      <c r="O318">
        <v>0</v>
      </c>
      <c r="P318">
        <v>16</v>
      </c>
      <c r="Q318">
        <v>0.9</v>
      </c>
      <c r="R318">
        <v>7.7</v>
      </c>
      <c r="S318">
        <v>0</v>
      </c>
    </row>
    <row r="319" spans="1:19" x14ac:dyDescent="0.25">
      <c r="A319">
        <v>2015</v>
      </c>
      <c r="B319">
        <v>319</v>
      </c>
      <c r="C319" t="s">
        <v>1173</v>
      </c>
      <c r="D319" t="str">
        <f>IFERROR(INDEX('Draft Master List'!E:F,MATCH(C319,'Draft Master List'!E:E,0),2),"N/A")</f>
        <v>N/A</v>
      </c>
      <c r="E319" t="s">
        <v>15</v>
      </c>
      <c r="F319">
        <v>24</v>
      </c>
      <c r="G319" t="s">
        <v>1709</v>
      </c>
      <c r="H319">
        <v>15</v>
      </c>
      <c r="I319">
        <v>12</v>
      </c>
      <c r="J319">
        <v>12</v>
      </c>
      <c r="K319">
        <v>8</v>
      </c>
      <c r="L319" s="2">
        <v>0.66700000000000004</v>
      </c>
      <c r="M319">
        <v>99</v>
      </c>
      <c r="N319">
        <v>12.4</v>
      </c>
      <c r="O319">
        <v>0</v>
      </c>
      <c r="P319">
        <v>22</v>
      </c>
      <c r="Q319">
        <v>0.5</v>
      </c>
      <c r="R319">
        <v>6.6</v>
      </c>
      <c r="S319">
        <v>0</v>
      </c>
    </row>
    <row r="320" spans="1:19" x14ac:dyDescent="0.25">
      <c r="A320">
        <v>2015</v>
      </c>
      <c r="B320">
        <v>320</v>
      </c>
      <c r="C320" t="s">
        <v>1710</v>
      </c>
      <c r="D320" t="str">
        <f>IFERROR(INDEX('Draft Master List'!E:F,MATCH(C320,'Draft Master List'!E:E,0),2),"N/A")</f>
        <v>N/A</v>
      </c>
      <c r="E320" t="s">
        <v>24</v>
      </c>
      <c r="F320">
        <v>21</v>
      </c>
      <c r="G320" t="s">
        <v>1069</v>
      </c>
      <c r="H320">
        <v>8</v>
      </c>
      <c r="I320">
        <v>2</v>
      </c>
      <c r="J320">
        <v>11</v>
      </c>
      <c r="K320">
        <v>8</v>
      </c>
      <c r="L320" s="2">
        <v>0.72699999999999998</v>
      </c>
      <c r="M320">
        <v>56</v>
      </c>
      <c r="N320">
        <v>7</v>
      </c>
      <c r="O320">
        <v>1</v>
      </c>
      <c r="P320">
        <v>20</v>
      </c>
      <c r="Q320">
        <v>1</v>
      </c>
      <c r="R320">
        <v>7</v>
      </c>
      <c r="S320">
        <v>0</v>
      </c>
    </row>
    <row r="321" spans="1:19" x14ac:dyDescent="0.25">
      <c r="A321">
        <v>2015</v>
      </c>
      <c r="B321">
        <v>321</v>
      </c>
      <c r="C321" t="s">
        <v>1711</v>
      </c>
      <c r="D321" t="str">
        <f>IFERROR(INDEX('Draft Master List'!E:F,MATCH(C321,'Draft Master List'!E:E,0),2),"N/A")</f>
        <v>N/A</v>
      </c>
      <c r="E321" t="s">
        <v>7</v>
      </c>
      <c r="F321">
        <v>25</v>
      </c>
      <c r="H321">
        <v>13</v>
      </c>
      <c r="I321">
        <v>0</v>
      </c>
      <c r="J321">
        <v>13</v>
      </c>
      <c r="K321">
        <v>8</v>
      </c>
      <c r="L321" s="2">
        <v>0.61499999999999999</v>
      </c>
      <c r="M321">
        <v>184</v>
      </c>
      <c r="N321">
        <v>23</v>
      </c>
      <c r="O321">
        <v>1</v>
      </c>
      <c r="P321">
        <v>71</v>
      </c>
      <c r="Q321">
        <v>0.6</v>
      </c>
      <c r="R321">
        <v>14.2</v>
      </c>
      <c r="S321">
        <v>0</v>
      </c>
    </row>
    <row r="322" spans="1:19" x14ac:dyDescent="0.25">
      <c r="A322">
        <v>2015</v>
      </c>
      <c r="B322">
        <v>322</v>
      </c>
      <c r="C322" t="s">
        <v>991</v>
      </c>
      <c r="D322" t="str">
        <f>IFERROR(INDEX('Draft Master List'!E:F,MATCH(C322,'Draft Master List'!E:E,0),2),"N/A")</f>
        <v>N/A</v>
      </c>
      <c r="E322" t="s">
        <v>33</v>
      </c>
      <c r="F322">
        <v>22</v>
      </c>
      <c r="H322">
        <v>9</v>
      </c>
      <c r="I322">
        <v>0</v>
      </c>
      <c r="J322">
        <v>11</v>
      </c>
      <c r="K322">
        <v>7</v>
      </c>
      <c r="L322" s="2">
        <v>0.63600000000000001</v>
      </c>
      <c r="M322">
        <v>90</v>
      </c>
      <c r="N322">
        <v>12.9</v>
      </c>
      <c r="O322">
        <v>0</v>
      </c>
      <c r="P322">
        <v>20</v>
      </c>
      <c r="Q322">
        <v>0.8</v>
      </c>
      <c r="R322">
        <v>10</v>
      </c>
      <c r="S322">
        <v>0</v>
      </c>
    </row>
    <row r="323" spans="1:19" x14ac:dyDescent="0.25">
      <c r="A323">
        <v>2015</v>
      </c>
      <c r="B323">
        <v>323</v>
      </c>
      <c r="C323" t="s">
        <v>1003</v>
      </c>
      <c r="D323" t="str">
        <f>IFERROR(INDEX('Draft Master List'!E:F,MATCH(C323,'Draft Master List'!E:E,0),2),"N/A")</f>
        <v>N/A</v>
      </c>
      <c r="E323" t="s">
        <v>34</v>
      </c>
      <c r="F323">
        <v>23</v>
      </c>
      <c r="H323">
        <v>6</v>
      </c>
      <c r="I323">
        <v>0</v>
      </c>
      <c r="J323">
        <v>13</v>
      </c>
      <c r="K323">
        <v>7</v>
      </c>
      <c r="L323" s="2">
        <v>0.53800000000000003</v>
      </c>
      <c r="M323">
        <v>38</v>
      </c>
      <c r="N323">
        <v>5.4</v>
      </c>
      <c r="O323">
        <v>0</v>
      </c>
      <c r="P323">
        <v>11</v>
      </c>
      <c r="Q323">
        <v>1.2</v>
      </c>
      <c r="R323">
        <v>6.3</v>
      </c>
      <c r="S323">
        <v>0</v>
      </c>
    </row>
    <row r="324" spans="1:19" x14ac:dyDescent="0.25">
      <c r="A324">
        <v>2015</v>
      </c>
      <c r="B324">
        <v>324</v>
      </c>
      <c r="C324" t="s">
        <v>998</v>
      </c>
      <c r="D324" t="str">
        <f>IFERROR(INDEX('Draft Master List'!E:F,MATCH(C324,'Draft Master List'!E:E,0),2),"N/A")</f>
        <v>N/A</v>
      </c>
      <c r="E324" t="s">
        <v>669</v>
      </c>
      <c r="F324">
        <v>25</v>
      </c>
      <c r="H324">
        <v>8</v>
      </c>
      <c r="I324">
        <v>0</v>
      </c>
      <c r="J324">
        <v>8</v>
      </c>
      <c r="K324">
        <v>7</v>
      </c>
      <c r="L324" s="2">
        <v>0.875</v>
      </c>
      <c r="M324">
        <v>76</v>
      </c>
      <c r="N324">
        <v>10.9</v>
      </c>
      <c r="O324">
        <v>0</v>
      </c>
      <c r="P324">
        <v>25</v>
      </c>
      <c r="Q324">
        <v>0.9</v>
      </c>
      <c r="R324">
        <v>9.5</v>
      </c>
      <c r="S324">
        <v>0</v>
      </c>
    </row>
    <row r="325" spans="1:19" x14ac:dyDescent="0.25">
      <c r="A325">
        <v>2015</v>
      </c>
      <c r="B325">
        <v>325</v>
      </c>
      <c r="C325" t="s">
        <v>1712</v>
      </c>
      <c r="D325" t="str">
        <f>IFERROR(INDEX('Draft Master List'!E:F,MATCH(C325,'Draft Master List'!E:E,0),2),"N/A")</f>
        <v>N/A</v>
      </c>
      <c r="E325" t="s">
        <v>25</v>
      </c>
      <c r="F325">
        <v>24</v>
      </c>
      <c r="G325" t="s">
        <v>108</v>
      </c>
      <c r="H325">
        <v>16</v>
      </c>
      <c r="I325">
        <v>9</v>
      </c>
      <c r="J325">
        <v>11</v>
      </c>
      <c r="K325">
        <v>7</v>
      </c>
      <c r="L325" s="2">
        <v>0.63600000000000001</v>
      </c>
      <c r="M325">
        <v>74</v>
      </c>
      <c r="N325">
        <v>10.6</v>
      </c>
      <c r="O325">
        <v>1</v>
      </c>
      <c r="P325">
        <v>25</v>
      </c>
      <c r="Q325">
        <v>0.4</v>
      </c>
      <c r="R325">
        <v>4.5999999999999996</v>
      </c>
      <c r="S325">
        <v>0</v>
      </c>
    </row>
    <row r="326" spans="1:19" x14ac:dyDescent="0.25">
      <c r="A326">
        <v>2015</v>
      </c>
      <c r="B326">
        <v>326</v>
      </c>
      <c r="C326" t="s">
        <v>906</v>
      </c>
      <c r="D326" t="str">
        <f>IFERROR(INDEX('Draft Master List'!E:F,MATCH(C326,'Draft Master List'!E:E,0),2),"N/A")</f>
        <v>N/A</v>
      </c>
      <c r="E326" t="s">
        <v>16</v>
      </c>
      <c r="F326">
        <v>27</v>
      </c>
      <c r="H326">
        <v>12</v>
      </c>
      <c r="I326">
        <v>0</v>
      </c>
      <c r="J326">
        <v>9</v>
      </c>
      <c r="K326">
        <v>7</v>
      </c>
      <c r="L326" s="2">
        <v>0.77800000000000002</v>
      </c>
      <c r="M326">
        <v>106</v>
      </c>
      <c r="N326">
        <v>15.1</v>
      </c>
      <c r="O326">
        <v>1</v>
      </c>
      <c r="P326">
        <v>59</v>
      </c>
      <c r="Q326">
        <v>0.6</v>
      </c>
      <c r="R326">
        <v>8.8000000000000007</v>
      </c>
      <c r="S326">
        <v>2</v>
      </c>
    </row>
    <row r="327" spans="1:19" x14ac:dyDescent="0.25">
      <c r="A327">
        <v>2015</v>
      </c>
      <c r="B327">
        <v>327</v>
      </c>
      <c r="C327" t="s">
        <v>1237</v>
      </c>
      <c r="D327" t="str">
        <f>IFERROR(INDEX('Draft Master List'!E:F,MATCH(C327,'Draft Master List'!E:E,0),2),"N/A")</f>
        <v>N/A</v>
      </c>
      <c r="E327" t="s">
        <v>64</v>
      </c>
      <c r="F327">
        <v>28</v>
      </c>
      <c r="G327" t="s">
        <v>77</v>
      </c>
      <c r="H327">
        <v>14</v>
      </c>
      <c r="I327">
        <v>2</v>
      </c>
      <c r="J327">
        <v>10</v>
      </c>
      <c r="K327">
        <v>7</v>
      </c>
      <c r="L327" s="2">
        <v>0.7</v>
      </c>
      <c r="M327">
        <v>81</v>
      </c>
      <c r="N327">
        <v>11.6</v>
      </c>
      <c r="O327">
        <v>1</v>
      </c>
      <c r="P327">
        <v>20</v>
      </c>
      <c r="Q327">
        <v>0.5</v>
      </c>
      <c r="R327">
        <v>5.8</v>
      </c>
      <c r="S327">
        <v>0</v>
      </c>
    </row>
    <row r="328" spans="1:19" x14ac:dyDescent="0.25">
      <c r="A328">
        <v>2015</v>
      </c>
      <c r="B328">
        <v>328</v>
      </c>
      <c r="C328" t="s">
        <v>322</v>
      </c>
      <c r="D328" t="str">
        <f>IFERROR(INDEX('Draft Master List'!E:F,MATCH(C328,'Draft Master List'!E:E,0),2),"N/A")</f>
        <v>292009</v>
      </c>
      <c r="E328" t="s">
        <v>9</v>
      </c>
      <c r="F328">
        <v>27</v>
      </c>
      <c r="G328" t="s">
        <v>77</v>
      </c>
      <c r="H328">
        <v>6</v>
      </c>
      <c r="I328">
        <v>2</v>
      </c>
      <c r="J328">
        <v>14</v>
      </c>
      <c r="K328">
        <v>7</v>
      </c>
      <c r="L328" s="2">
        <v>0.5</v>
      </c>
      <c r="M328">
        <v>54</v>
      </c>
      <c r="N328">
        <v>7.7</v>
      </c>
      <c r="O328">
        <v>0</v>
      </c>
      <c r="P328">
        <v>19</v>
      </c>
      <c r="Q328">
        <v>1.2</v>
      </c>
      <c r="R328">
        <v>9</v>
      </c>
      <c r="S328">
        <v>0</v>
      </c>
    </row>
    <row r="329" spans="1:19" x14ac:dyDescent="0.25">
      <c r="A329">
        <v>2015</v>
      </c>
      <c r="B329">
        <v>329</v>
      </c>
      <c r="C329" t="s">
        <v>1713</v>
      </c>
      <c r="D329" t="str">
        <f>IFERROR(INDEX('Draft Master List'!E:F,MATCH(C329,'Draft Master List'!E:E,0),2),"N/A")</f>
        <v>N/A</v>
      </c>
      <c r="E329" t="s">
        <v>12</v>
      </c>
      <c r="F329">
        <v>30</v>
      </c>
      <c r="G329" t="s">
        <v>108</v>
      </c>
      <c r="H329">
        <v>8</v>
      </c>
      <c r="I329">
        <v>8</v>
      </c>
      <c r="J329">
        <v>15</v>
      </c>
      <c r="K329">
        <v>7</v>
      </c>
      <c r="L329" s="2">
        <v>0.46700000000000003</v>
      </c>
      <c r="M329">
        <v>67</v>
      </c>
      <c r="N329">
        <v>9.6</v>
      </c>
      <c r="O329">
        <v>1</v>
      </c>
      <c r="P329">
        <v>21</v>
      </c>
      <c r="Q329">
        <v>0.9</v>
      </c>
      <c r="R329">
        <v>8.4</v>
      </c>
      <c r="S329">
        <v>0</v>
      </c>
    </row>
    <row r="330" spans="1:19" x14ac:dyDescent="0.25">
      <c r="A330">
        <v>2015</v>
      </c>
      <c r="B330">
        <v>330</v>
      </c>
      <c r="C330" t="s">
        <v>1714</v>
      </c>
      <c r="D330" t="str">
        <f>IFERROR(INDEX('Draft Master List'!E:F,MATCH(C330,'Draft Master List'!E:E,0),2),"N/A")</f>
        <v>N/A</v>
      </c>
      <c r="E330" t="s">
        <v>27</v>
      </c>
      <c r="F330">
        <v>24</v>
      </c>
      <c r="G330" t="s">
        <v>77</v>
      </c>
      <c r="H330">
        <v>14</v>
      </c>
      <c r="I330">
        <v>2</v>
      </c>
      <c r="J330">
        <v>13</v>
      </c>
      <c r="K330">
        <v>7</v>
      </c>
      <c r="L330" s="2">
        <v>0.53800000000000003</v>
      </c>
      <c r="M330">
        <v>114</v>
      </c>
      <c r="N330">
        <v>16.3</v>
      </c>
      <c r="O330">
        <v>1</v>
      </c>
      <c r="P330">
        <v>25</v>
      </c>
      <c r="Q330">
        <v>0.5</v>
      </c>
      <c r="R330">
        <v>8.1</v>
      </c>
      <c r="S330">
        <v>1</v>
      </c>
    </row>
    <row r="331" spans="1:19" x14ac:dyDescent="0.25">
      <c r="A331">
        <v>2015</v>
      </c>
      <c r="B331">
        <v>331</v>
      </c>
      <c r="C331" t="s">
        <v>1715</v>
      </c>
      <c r="D331" t="str">
        <f>IFERROR(INDEX('Draft Master List'!E:F,MATCH(C331,'Draft Master List'!E:E,0),2),"N/A")</f>
        <v>N/A</v>
      </c>
      <c r="E331" t="s">
        <v>21</v>
      </c>
      <c r="F331">
        <v>24</v>
      </c>
      <c r="G331" t="s">
        <v>108</v>
      </c>
      <c r="H331">
        <v>16</v>
      </c>
      <c r="I331">
        <v>15</v>
      </c>
      <c r="J331">
        <v>12</v>
      </c>
      <c r="K331">
        <v>7</v>
      </c>
      <c r="L331" s="2">
        <v>0.58299999999999996</v>
      </c>
      <c r="M331">
        <v>44</v>
      </c>
      <c r="N331">
        <v>6.3</v>
      </c>
      <c r="O331">
        <v>0</v>
      </c>
      <c r="P331">
        <v>11</v>
      </c>
      <c r="Q331">
        <v>0.4</v>
      </c>
      <c r="R331">
        <v>2.8</v>
      </c>
      <c r="S331">
        <v>0</v>
      </c>
    </row>
    <row r="332" spans="1:19" x14ac:dyDescent="0.25">
      <c r="A332">
        <v>2015</v>
      </c>
      <c r="B332">
        <v>332</v>
      </c>
      <c r="C332" t="s">
        <v>990</v>
      </c>
      <c r="D332" t="str">
        <f>IFERROR(INDEX('Draft Master List'!E:F,MATCH(C332,'Draft Master List'!E:E,0),2),"N/A")</f>
        <v>N/A</v>
      </c>
      <c r="E332" t="s">
        <v>669</v>
      </c>
      <c r="F332">
        <v>26</v>
      </c>
      <c r="H332">
        <v>10</v>
      </c>
      <c r="I332">
        <v>0</v>
      </c>
      <c r="J332">
        <v>10</v>
      </c>
      <c r="K332">
        <v>7</v>
      </c>
      <c r="L332" s="2">
        <v>0.7</v>
      </c>
      <c r="M332">
        <v>23</v>
      </c>
      <c r="N332">
        <v>3.3</v>
      </c>
      <c r="O332">
        <v>0</v>
      </c>
      <c r="P332">
        <v>15</v>
      </c>
      <c r="Q332">
        <v>0.7</v>
      </c>
      <c r="R332">
        <v>2.2999999999999998</v>
      </c>
      <c r="S332">
        <v>0</v>
      </c>
    </row>
    <row r="333" spans="1:19" x14ac:dyDescent="0.25">
      <c r="A333">
        <v>2015</v>
      </c>
      <c r="B333">
        <v>333</v>
      </c>
      <c r="C333" t="s">
        <v>1716</v>
      </c>
      <c r="D333" t="str">
        <f>IFERROR(INDEX('Draft Master List'!E:F,MATCH(C333,'Draft Master List'!E:E,0),2),"N/A")</f>
        <v>N/A</v>
      </c>
      <c r="E333" t="s">
        <v>9</v>
      </c>
      <c r="F333">
        <v>25</v>
      </c>
      <c r="H333">
        <v>12</v>
      </c>
      <c r="I333">
        <v>0</v>
      </c>
      <c r="J333">
        <v>20</v>
      </c>
      <c r="K333">
        <v>7</v>
      </c>
      <c r="L333" s="2">
        <v>0.35</v>
      </c>
      <c r="M333">
        <v>88</v>
      </c>
      <c r="N333">
        <v>12.6</v>
      </c>
      <c r="O333">
        <v>1</v>
      </c>
      <c r="P333">
        <v>28</v>
      </c>
      <c r="Q333">
        <v>0.6</v>
      </c>
      <c r="R333">
        <v>7.3</v>
      </c>
      <c r="S333">
        <v>0</v>
      </c>
    </row>
    <row r="334" spans="1:19" x14ac:dyDescent="0.25">
      <c r="A334">
        <v>2015</v>
      </c>
      <c r="B334">
        <v>334</v>
      </c>
      <c r="C334" t="s">
        <v>951</v>
      </c>
      <c r="D334" t="str">
        <f>IFERROR(INDEX('Draft Master List'!E:F,MATCH(C334,'Draft Master List'!E:E,0),2),"N/A")</f>
        <v>N/A</v>
      </c>
      <c r="E334" t="s">
        <v>30</v>
      </c>
      <c r="F334">
        <v>29</v>
      </c>
      <c r="G334" t="s">
        <v>643</v>
      </c>
      <c r="H334">
        <v>12</v>
      </c>
      <c r="I334">
        <v>6</v>
      </c>
      <c r="J334">
        <v>7</v>
      </c>
      <c r="K334">
        <v>6</v>
      </c>
      <c r="L334" s="2">
        <v>0.85699999999999998</v>
      </c>
      <c r="M334">
        <v>43</v>
      </c>
      <c r="N334">
        <v>7.2</v>
      </c>
      <c r="O334">
        <v>1</v>
      </c>
      <c r="P334">
        <v>14</v>
      </c>
      <c r="Q334">
        <v>0.5</v>
      </c>
      <c r="R334">
        <v>3.6</v>
      </c>
      <c r="S334">
        <v>1</v>
      </c>
    </row>
    <row r="335" spans="1:19" x14ac:dyDescent="0.25">
      <c r="A335">
        <v>2015</v>
      </c>
      <c r="B335">
        <v>335</v>
      </c>
      <c r="C335" t="s">
        <v>1717</v>
      </c>
      <c r="D335" t="str">
        <f>IFERROR(INDEX('Draft Master List'!E:F,MATCH(C335,'Draft Master List'!E:E,0),2),"N/A")</f>
        <v>N/A</v>
      </c>
      <c r="E335" t="s">
        <v>3</v>
      </c>
      <c r="F335">
        <v>23</v>
      </c>
      <c r="G335" t="s">
        <v>77</v>
      </c>
      <c r="H335">
        <v>6</v>
      </c>
      <c r="I335">
        <v>1</v>
      </c>
      <c r="J335">
        <v>11</v>
      </c>
      <c r="K335">
        <v>6</v>
      </c>
      <c r="L335" s="2">
        <v>0.54500000000000004</v>
      </c>
      <c r="M335">
        <v>64</v>
      </c>
      <c r="N335">
        <v>10.7</v>
      </c>
      <c r="O335">
        <v>0</v>
      </c>
      <c r="P335">
        <v>31</v>
      </c>
      <c r="Q335">
        <v>1</v>
      </c>
      <c r="R335">
        <v>10.7</v>
      </c>
      <c r="S335">
        <v>0</v>
      </c>
    </row>
    <row r="336" spans="1:19" x14ac:dyDescent="0.25">
      <c r="A336">
        <v>2015</v>
      </c>
      <c r="B336">
        <v>336</v>
      </c>
      <c r="C336" t="s">
        <v>1053</v>
      </c>
      <c r="D336" t="str">
        <f>IFERROR(INDEX('Draft Master List'!E:F,MATCH(C336,'Draft Master List'!E:E,0),2),"N/A")</f>
        <v>N/A</v>
      </c>
      <c r="E336" t="s">
        <v>12</v>
      </c>
      <c r="F336">
        <v>23</v>
      </c>
      <c r="G336" t="s">
        <v>758</v>
      </c>
      <c r="H336">
        <v>16</v>
      </c>
      <c r="I336">
        <v>7</v>
      </c>
      <c r="J336">
        <v>6</v>
      </c>
      <c r="K336">
        <v>6</v>
      </c>
      <c r="L336" s="2">
        <v>1</v>
      </c>
      <c r="M336">
        <v>39</v>
      </c>
      <c r="N336">
        <v>6.5</v>
      </c>
      <c r="O336">
        <v>1</v>
      </c>
      <c r="P336">
        <v>12</v>
      </c>
      <c r="Q336">
        <v>0.4</v>
      </c>
      <c r="R336">
        <v>2.4</v>
      </c>
      <c r="S336">
        <v>0</v>
      </c>
    </row>
    <row r="337" spans="1:19" x14ac:dyDescent="0.25">
      <c r="A337">
        <v>2015</v>
      </c>
      <c r="B337">
        <v>337</v>
      </c>
      <c r="C337" t="s">
        <v>295</v>
      </c>
      <c r="D337" t="str">
        <f>IFERROR(INDEX('Draft Master List'!E:F,MATCH(C337,'Draft Master List'!E:E,0),2),"N/A")</f>
        <v>1732010</v>
      </c>
      <c r="E337" t="s">
        <v>29</v>
      </c>
      <c r="F337">
        <v>28</v>
      </c>
      <c r="G337" t="s">
        <v>643</v>
      </c>
      <c r="H337">
        <v>16</v>
      </c>
      <c r="I337">
        <v>1</v>
      </c>
      <c r="J337">
        <v>7</v>
      </c>
      <c r="K337">
        <v>6</v>
      </c>
      <c r="L337" s="2">
        <v>0.85699999999999998</v>
      </c>
      <c r="M337">
        <v>44</v>
      </c>
      <c r="N337">
        <v>7.3</v>
      </c>
      <c r="O337">
        <v>0</v>
      </c>
      <c r="P337">
        <v>14</v>
      </c>
      <c r="Q337">
        <v>0.4</v>
      </c>
      <c r="R337">
        <v>2.8</v>
      </c>
      <c r="S337">
        <v>0</v>
      </c>
    </row>
    <row r="338" spans="1:19" x14ac:dyDescent="0.25">
      <c r="A338">
        <v>2015</v>
      </c>
      <c r="B338">
        <v>338</v>
      </c>
      <c r="C338" t="s">
        <v>1718</v>
      </c>
      <c r="D338" t="str">
        <f>IFERROR(INDEX('Draft Master List'!E:F,MATCH(C338,'Draft Master List'!E:E,0),2),"N/A")</f>
        <v>N/A</v>
      </c>
      <c r="E338" t="s">
        <v>64</v>
      </c>
      <c r="F338">
        <v>29</v>
      </c>
      <c r="G338" t="s">
        <v>1601</v>
      </c>
      <c r="H338">
        <v>16</v>
      </c>
      <c r="I338">
        <v>10</v>
      </c>
      <c r="J338">
        <v>16</v>
      </c>
      <c r="K338">
        <v>6</v>
      </c>
      <c r="L338" s="2">
        <v>0.375</v>
      </c>
      <c r="M338">
        <v>61</v>
      </c>
      <c r="N338">
        <v>10.199999999999999</v>
      </c>
      <c r="O338">
        <v>0</v>
      </c>
      <c r="P338">
        <v>18</v>
      </c>
      <c r="Q338">
        <v>0.4</v>
      </c>
      <c r="R338">
        <v>3.8</v>
      </c>
      <c r="S338">
        <v>0</v>
      </c>
    </row>
    <row r="339" spans="1:19" x14ac:dyDescent="0.25">
      <c r="A339">
        <v>2015</v>
      </c>
      <c r="B339">
        <v>339</v>
      </c>
      <c r="C339" t="s">
        <v>1719</v>
      </c>
      <c r="D339" t="str">
        <f>IFERROR(INDEX('Draft Master List'!E:F,MATCH(C339,'Draft Master List'!E:E,0),2),"N/A")</f>
        <v>N/A</v>
      </c>
      <c r="E339" t="s">
        <v>9</v>
      </c>
      <c r="F339">
        <v>32</v>
      </c>
      <c r="G339" t="s">
        <v>1069</v>
      </c>
      <c r="H339">
        <v>2</v>
      </c>
      <c r="I339">
        <v>1</v>
      </c>
      <c r="J339">
        <v>7</v>
      </c>
      <c r="K339">
        <v>6</v>
      </c>
      <c r="L339" s="2">
        <v>0.85699999999999998</v>
      </c>
      <c r="M339">
        <v>60</v>
      </c>
      <c r="N339">
        <v>10</v>
      </c>
      <c r="O339">
        <v>0</v>
      </c>
      <c r="P339">
        <v>23</v>
      </c>
      <c r="Q339">
        <v>3</v>
      </c>
      <c r="R339">
        <v>30</v>
      </c>
      <c r="S339">
        <v>0</v>
      </c>
    </row>
    <row r="340" spans="1:19" x14ac:dyDescent="0.25">
      <c r="A340">
        <v>2015</v>
      </c>
      <c r="B340">
        <v>340</v>
      </c>
      <c r="C340" t="s">
        <v>993</v>
      </c>
      <c r="D340" t="str">
        <f>IFERROR(INDEX('Draft Master List'!E:F,MATCH(C340,'Draft Master List'!E:E,0),2),"N/A")</f>
        <v>N/A</v>
      </c>
      <c r="E340" t="s">
        <v>29</v>
      </c>
      <c r="F340">
        <v>25</v>
      </c>
      <c r="G340" t="s">
        <v>643</v>
      </c>
      <c r="H340">
        <v>5</v>
      </c>
      <c r="I340">
        <v>1</v>
      </c>
      <c r="J340">
        <v>7</v>
      </c>
      <c r="K340">
        <v>6</v>
      </c>
      <c r="L340" s="2">
        <v>0.85699999999999998</v>
      </c>
      <c r="M340">
        <v>29</v>
      </c>
      <c r="N340">
        <v>4.8</v>
      </c>
      <c r="O340">
        <v>0</v>
      </c>
      <c r="P340">
        <v>14</v>
      </c>
      <c r="Q340">
        <v>1.2</v>
      </c>
      <c r="R340">
        <v>5.8</v>
      </c>
      <c r="S340">
        <v>1</v>
      </c>
    </row>
    <row r="341" spans="1:19" x14ac:dyDescent="0.25">
      <c r="A341">
        <v>2015</v>
      </c>
      <c r="B341">
        <v>341</v>
      </c>
      <c r="C341" t="s">
        <v>1019</v>
      </c>
      <c r="D341" t="str">
        <f>IFERROR(INDEX('Draft Master List'!E:F,MATCH(C341,'Draft Master List'!E:E,0),2),"N/A")</f>
        <v>N/A</v>
      </c>
      <c r="E341" t="s">
        <v>34</v>
      </c>
      <c r="F341">
        <v>27</v>
      </c>
      <c r="G341" t="s">
        <v>643</v>
      </c>
      <c r="H341">
        <v>8</v>
      </c>
      <c r="I341">
        <v>1</v>
      </c>
      <c r="J341">
        <v>7</v>
      </c>
      <c r="K341">
        <v>6</v>
      </c>
      <c r="L341" s="2">
        <v>0.85699999999999998</v>
      </c>
      <c r="M341">
        <v>27</v>
      </c>
      <c r="N341">
        <v>4.5</v>
      </c>
      <c r="O341">
        <v>0</v>
      </c>
      <c r="P341">
        <v>7</v>
      </c>
      <c r="Q341">
        <v>0.8</v>
      </c>
      <c r="R341">
        <v>3.4</v>
      </c>
      <c r="S341">
        <v>3</v>
      </c>
    </row>
    <row r="342" spans="1:19" x14ac:dyDescent="0.25">
      <c r="A342">
        <v>2015</v>
      </c>
      <c r="B342">
        <v>342</v>
      </c>
      <c r="C342" t="s">
        <v>1020</v>
      </c>
      <c r="D342" t="str">
        <f>IFERROR(INDEX('Draft Master List'!E:F,MATCH(C342,'Draft Master List'!E:E,0),2),"N/A")</f>
        <v>N/A</v>
      </c>
      <c r="E342" t="s">
        <v>23</v>
      </c>
      <c r="F342">
        <v>22</v>
      </c>
      <c r="G342" t="s">
        <v>643</v>
      </c>
      <c r="H342">
        <v>7</v>
      </c>
      <c r="I342">
        <v>1</v>
      </c>
      <c r="J342">
        <v>10</v>
      </c>
      <c r="K342">
        <v>6</v>
      </c>
      <c r="L342" s="2">
        <v>0.6</v>
      </c>
      <c r="M342">
        <v>39</v>
      </c>
      <c r="N342">
        <v>6.5</v>
      </c>
      <c r="O342">
        <v>0</v>
      </c>
      <c r="P342">
        <v>27</v>
      </c>
      <c r="Q342">
        <v>0.9</v>
      </c>
      <c r="R342">
        <v>5.6</v>
      </c>
      <c r="S342">
        <v>0</v>
      </c>
    </row>
    <row r="343" spans="1:19" x14ac:dyDescent="0.25">
      <c r="A343">
        <v>2015</v>
      </c>
      <c r="B343">
        <v>343</v>
      </c>
      <c r="C343" t="s">
        <v>95</v>
      </c>
      <c r="D343" t="str">
        <f>IFERROR(INDEX('Draft Master List'!E:F,MATCH(C343,'Draft Master List'!E:E,0),2),"N/A")</f>
        <v>242008</v>
      </c>
      <c r="E343" t="s">
        <v>10</v>
      </c>
      <c r="F343">
        <v>30</v>
      </c>
      <c r="G343" t="s">
        <v>76</v>
      </c>
      <c r="H343">
        <v>11</v>
      </c>
      <c r="I343">
        <v>9</v>
      </c>
      <c r="J343">
        <v>13</v>
      </c>
      <c r="K343">
        <v>6</v>
      </c>
      <c r="L343" s="2">
        <v>0.46200000000000002</v>
      </c>
      <c r="M343">
        <v>58</v>
      </c>
      <c r="N343">
        <v>9.6999999999999993</v>
      </c>
      <c r="O343">
        <v>0</v>
      </c>
      <c r="P343">
        <v>40</v>
      </c>
      <c r="Q343">
        <v>0.5</v>
      </c>
      <c r="R343">
        <v>5.3</v>
      </c>
      <c r="S343">
        <v>2</v>
      </c>
    </row>
    <row r="344" spans="1:19" x14ac:dyDescent="0.25">
      <c r="A344">
        <v>2015</v>
      </c>
      <c r="B344">
        <v>344</v>
      </c>
      <c r="C344" t="s">
        <v>1202</v>
      </c>
      <c r="D344" t="str">
        <f>IFERROR(INDEX('Draft Master List'!E:F,MATCH(C344,'Draft Master List'!E:E,0),2),"N/A")</f>
        <v>N/A</v>
      </c>
      <c r="E344" t="s">
        <v>5</v>
      </c>
      <c r="F344">
        <v>33</v>
      </c>
      <c r="G344" t="s">
        <v>732</v>
      </c>
      <c r="H344">
        <v>16</v>
      </c>
      <c r="I344">
        <v>6</v>
      </c>
      <c r="J344">
        <v>10</v>
      </c>
      <c r="K344">
        <v>6</v>
      </c>
      <c r="L344" s="2">
        <v>0.6</v>
      </c>
      <c r="M344">
        <v>56</v>
      </c>
      <c r="N344">
        <v>9.3000000000000007</v>
      </c>
      <c r="O344">
        <v>0</v>
      </c>
      <c r="P344">
        <v>19</v>
      </c>
      <c r="Q344">
        <v>0.4</v>
      </c>
      <c r="R344">
        <v>3.5</v>
      </c>
      <c r="S344">
        <v>0</v>
      </c>
    </row>
    <row r="345" spans="1:19" x14ac:dyDescent="0.25">
      <c r="A345">
        <v>2015</v>
      </c>
      <c r="B345">
        <v>345</v>
      </c>
      <c r="C345" t="s">
        <v>1071</v>
      </c>
      <c r="D345" t="str">
        <f>IFERROR(INDEX('Draft Master List'!E:F,MATCH(C345,'Draft Master List'!E:E,0),2),"N/A")</f>
        <v>N/A</v>
      </c>
      <c r="E345" t="s">
        <v>26</v>
      </c>
      <c r="F345">
        <v>23</v>
      </c>
      <c r="G345" t="s">
        <v>77</v>
      </c>
      <c r="H345">
        <v>14</v>
      </c>
      <c r="I345">
        <v>1</v>
      </c>
      <c r="J345">
        <v>11</v>
      </c>
      <c r="K345">
        <v>6</v>
      </c>
      <c r="L345" s="2">
        <v>0.54500000000000004</v>
      </c>
      <c r="M345">
        <v>59</v>
      </c>
      <c r="N345">
        <v>9.8000000000000007</v>
      </c>
      <c r="O345">
        <v>1</v>
      </c>
      <c r="P345">
        <v>15</v>
      </c>
      <c r="Q345">
        <v>0.4</v>
      </c>
      <c r="R345">
        <v>4.2</v>
      </c>
      <c r="S345">
        <v>0</v>
      </c>
    </row>
    <row r="346" spans="1:19" x14ac:dyDescent="0.25">
      <c r="A346">
        <v>2015</v>
      </c>
      <c r="B346">
        <v>346</v>
      </c>
      <c r="C346" t="s">
        <v>1037</v>
      </c>
      <c r="D346" t="str">
        <f>IFERROR(INDEX('Draft Master List'!E:F,MATCH(C346,'Draft Master List'!E:E,0),2),"N/A")</f>
        <v>N/A</v>
      </c>
      <c r="E346" t="s">
        <v>18</v>
      </c>
      <c r="F346">
        <v>25</v>
      </c>
      <c r="G346" t="s">
        <v>758</v>
      </c>
      <c r="H346">
        <v>16</v>
      </c>
      <c r="I346">
        <v>5</v>
      </c>
      <c r="J346">
        <v>9</v>
      </c>
      <c r="K346">
        <v>6</v>
      </c>
      <c r="L346" s="2">
        <v>0.66700000000000004</v>
      </c>
      <c r="M346">
        <v>95</v>
      </c>
      <c r="N346">
        <v>15.8</v>
      </c>
      <c r="O346">
        <v>1</v>
      </c>
      <c r="P346">
        <v>49</v>
      </c>
      <c r="Q346">
        <v>0.4</v>
      </c>
      <c r="R346">
        <v>5.9</v>
      </c>
      <c r="S346">
        <v>0</v>
      </c>
    </row>
    <row r="347" spans="1:19" x14ac:dyDescent="0.25">
      <c r="A347">
        <v>2015</v>
      </c>
      <c r="B347">
        <v>347</v>
      </c>
      <c r="C347" t="s">
        <v>1720</v>
      </c>
      <c r="D347" t="str">
        <f>IFERROR(INDEX('Draft Master List'!E:F,MATCH(C347,'Draft Master List'!E:E,0),2),"N/A")</f>
        <v>N/A</v>
      </c>
      <c r="E347" t="s">
        <v>25</v>
      </c>
      <c r="F347">
        <v>23</v>
      </c>
      <c r="G347" t="s">
        <v>1069</v>
      </c>
      <c r="H347">
        <v>7</v>
      </c>
      <c r="I347">
        <v>3</v>
      </c>
      <c r="J347">
        <v>9</v>
      </c>
      <c r="K347">
        <v>6</v>
      </c>
      <c r="L347" s="2">
        <v>0.66700000000000004</v>
      </c>
      <c r="M347">
        <v>87</v>
      </c>
      <c r="N347">
        <v>14.5</v>
      </c>
      <c r="O347">
        <v>0</v>
      </c>
      <c r="P347">
        <v>30</v>
      </c>
      <c r="Q347">
        <v>0.9</v>
      </c>
      <c r="R347">
        <v>12.4</v>
      </c>
      <c r="S347">
        <v>0</v>
      </c>
    </row>
    <row r="348" spans="1:19" x14ac:dyDescent="0.25">
      <c r="A348">
        <v>2015</v>
      </c>
      <c r="B348">
        <v>348</v>
      </c>
      <c r="C348" t="s">
        <v>1182</v>
      </c>
      <c r="D348" t="str">
        <f>IFERROR(INDEX('Draft Master List'!E:F,MATCH(C348,'Draft Master List'!E:E,0),2),"N/A")</f>
        <v>N/A</v>
      </c>
      <c r="E348" t="s">
        <v>32</v>
      </c>
      <c r="F348">
        <v>25</v>
      </c>
      <c r="G348" t="s">
        <v>77</v>
      </c>
      <c r="H348">
        <v>3</v>
      </c>
      <c r="I348">
        <v>2</v>
      </c>
      <c r="J348">
        <v>13</v>
      </c>
      <c r="K348">
        <v>6</v>
      </c>
      <c r="L348" s="2">
        <v>0.46200000000000002</v>
      </c>
      <c r="M348">
        <v>80</v>
      </c>
      <c r="N348">
        <v>13.3</v>
      </c>
      <c r="O348">
        <v>0</v>
      </c>
      <c r="P348">
        <v>43</v>
      </c>
      <c r="Q348">
        <v>2</v>
      </c>
      <c r="R348">
        <v>26.7</v>
      </c>
      <c r="S348">
        <v>0</v>
      </c>
    </row>
    <row r="349" spans="1:19" x14ac:dyDescent="0.25">
      <c r="A349">
        <v>2015</v>
      </c>
      <c r="B349">
        <v>349</v>
      </c>
      <c r="C349" t="s">
        <v>1021</v>
      </c>
      <c r="D349" t="str">
        <f>IFERROR(INDEX('Draft Master List'!E:F,MATCH(C349,'Draft Master List'!E:E,0),2),"N/A")</f>
        <v>N/A</v>
      </c>
      <c r="E349" t="s">
        <v>20</v>
      </c>
      <c r="F349">
        <v>23</v>
      </c>
      <c r="H349">
        <v>5</v>
      </c>
      <c r="I349">
        <v>0</v>
      </c>
      <c r="J349">
        <v>6</v>
      </c>
      <c r="K349">
        <v>6</v>
      </c>
      <c r="L349" s="2">
        <v>1</v>
      </c>
      <c r="M349">
        <v>33</v>
      </c>
      <c r="N349">
        <v>5.5</v>
      </c>
      <c r="O349">
        <v>0</v>
      </c>
      <c r="P349">
        <v>9</v>
      </c>
      <c r="Q349">
        <v>1.2</v>
      </c>
      <c r="R349">
        <v>6.6</v>
      </c>
      <c r="S349">
        <v>1</v>
      </c>
    </row>
    <row r="350" spans="1:19" x14ac:dyDescent="0.25">
      <c r="A350">
        <v>2015</v>
      </c>
      <c r="B350">
        <v>350</v>
      </c>
      <c r="C350" t="s">
        <v>1017</v>
      </c>
      <c r="D350" t="str">
        <f>IFERROR(INDEX('Draft Master List'!E:F,MATCH(C350,'Draft Master List'!E:E,0),2),"N/A")</f>
        <v>N/A</v>
      </c>
      <c r="E350" t="s">
        <v>26</v>
      </c>
      <c r="F350">
        <v>23</v>
      </c>
      <c r="G350" t="s">
        <v>732</v>
      </c>
      <c r="H350">
        <v>15</v>
      </c>
      <c r="I350">
        <v>1</v>
      </c>
      <c r="J350">
        <v>9</v>
      </c>
      <c r="K350">
        <v>6</v>
      </c>
      <c r="L350" s="2">
        <v>0.66700000000000004</v>
      </c>
      <c r="M350">
        <v>51</v>
      </c>
      <c r="N350">
        <v>8.5</v>
      </c>
      <c r="O350">
        <v>0</v>
      </c>
      <c r="P350">
        <v>16</v>
      </c>
      <c r="Q350">
        <v>0.4</v>
      </c>
      <c r="R350">
        <v>3.4</v>
      </c>
      <c r="S350">
        <v>0</v>
      </c>
    </row>
    <row r="351" spans="1:19" x14ac:dyDescent="0.25">
      <c r="A351">
        <v>2015</v>
      </c>
      <c r="B351">
        <v>351</v>
      </c>
      <c r="C351" t="s">
        <v>983</v>
      </c>
      <c r="D351" t="str">
        <f>IFERROR(INDEX('Draft Master List'!E:F,MATCH(C351,'Draft Master List'!E:E,0),2),"N/A")</f>
        <v>N/A</v>
      </c>
      <c r="E351" t="s">
        <v>25</v>
      </c>
      <c r="F351">
        <v>24</v>
      </c>
      <c r="G351" t="s">
        <v>643</v>
      </c>
      <c r="H351">
        <v>11</v>
      </c>
      <c r="I351">
        <v>2</v>
      </c>
      <c r="J351">
        <v>6</v>
      </c>
      <c r="K351">
        <v>6</v>
      </c>
      <c r="L351" s="2">
        <v>1</v>
      </c>
      <c r="M351">
        <v>5</v>
      </c>
      <c r="N351">
        <v>0.8</v>
      </c>
      <c r="O351">
        <v>0</v>
      </c>
      <c r="P351">
        <v>5</v>
      </c>
      <c r="Q351">
        <v>0.5</v>
      </c>
      <c r="R351">
        <v>0.5</v>
      </c>
      <c r="S351">
        <v>0</v>
      </c>
    </row>
    <row r="352" spans="1:19" x14ac:dyDescent="0.25">
      <c r="A352">
        <v>2015</v>
      </c>
      <c r="B352">
        <v>352</v>
      </c>
      <c r="C352" t="s">
        <v>1029</v>
      </c>
      <c r="D352" t="str">
        <f>IFERROR(INDEX('Draft Master List'!E:F,MATCH(C352,'Draft Master List'!E:E,0),2),"N/A")</f>
        <v>N/A</v>
      </c>
      <c r="E352" t="s">
        <v>27</v>
      </c>
      <c r="F352">
        <v>23</v>
      </c>
      <c r="G352" t="s">
        <v>77</v>
      </c>
      <c r="H352">
        <v>15</v>
      </c>
      <c r="I352">
        <v>1</v>
      </c>
      <c r="J352">
        <v>8</v>
      </c>
      <c r="K352">
        <v>6</v>
      </c>
      <c r="L352" s="2">
        <v>0.75</v>
      </c>
      <c r="M352">
        <v>16</v>
      </c>
      <c r="N352">
        <v>2.7</v>
      </c>
      <c r="O352">
        <v>0</v>
      </c>
      <c r="P352">
        <v>8</v>
      </c>
      <c r="Q352">
        <v>0.4</v>
      </c>
      <c r="R352">
        <v>1.1000000000000001</v>
      </c>
      <c r="S352">
        <v>1</v>
      </c>
    </row>
    <row r="353" spans="1:19" x14ac:dyDescent="0.25">
      <c r="A353">
        <v>2015</v>
      </c>
      <c r="B353">
        <v>353</v>
      </c>
      <c r="C353" t="s">
        <v>1041</v>
      </c>
      <c r="D353" t="str">
        <f>IFERROR(INDEX('Draft Master List'!E:F,MATCH(C353,'Draft Master List'!E:E,0),2),"N/A")</f>
        <v>N/A</v>
      </c>
      <c r="E353" t="s">
        <v>7</v>
      </c>
      <c r="F353">
        <v>28</v>
      </c>
      <c r="G353" t="s">
        <v>732</v>
      </c>
      <c r="H353">
        <v>16</v>
      </c>
      <c r="I353">
        <v>3</v>
      </c>
      <c r="J353">
        <v>6</v>
      </c>
      <c r="K353">
        <v>6</v>
      </c>
      <c r="L353" s="2">
        <v>1</v>
      </c>
      <c r="M353">
        <v>22</v>
      </c>
      <c r="N353">
        <v>3.7</v>
      </c>
      <c r="O353">
        <v>0</v>
      </c>
      <c r="P353">
        <v>8</v>
      </c>
      <c r="Q353">
        <v>0.4</v>
      </c>
      <c r="R353">
        <v>1.4</v>
      </c>
      <c r="S353">
        <v>1</v>
      </c>
    </row>
    <row r="354" spans="1:19" x14ac:dyDescent="0.25">
      <c r="A354">
        <v>2015</v>
      </c>
      <c r="B354">
        <v>354</v>
      </c>
      <c r="C354" t="s">
        <v>995</v>
      </c>
      <c r="D354" t="str">
        <f>IFERROR(INDEX('Draft Master List'!E:F,MATCH(C354,'Draft Master List'!E:E,0),2),"N/A")</f>
        <v>N/A</v>
      </c>
      <c r="E354" t="s">
        <v>22</v>
      </c>
      <c r="F354">
        <v>23</v>
      </c>
      <c r="H354">
        <v>7</v>
      </c>
      <c r="I354">
        <v>0</v>
      </c>
      <c r="J354">
        <v>5</v>
      </c>
      <c r="K354">
        <v>5</v>
      </c>
      <c r="L354" s="2">
        <v>1</v>
      </c>
      <c r="M354">
        <v>58</v>
      </c>
      <c r="N354">
        <v>11.6</v>
      </c>
      <c r="O354">
        <v>0</v>
      </c>
      <c r="P354">
        <v>20</v>
      </c>
      <c r="Q354">
        <v>0.7</v>
      </c>
      <c r="R354">
        <v>8.3000000000000007</v>
      </c>
      <c r="S354">
        <v>0</v>
      </c>
    </row>
    <row r="355" spans="1:19" x14ac:dyDescent="0.25">
      <c r="A355">
        <v>2015</v>
      </c>
      <c r="B355">
        <v>355</v>
      </c>
      <c r="C355" t="s">
        <v>441</v>
      </c>
      <c r="D355" t="str">
        <f>IFERROR(INDEX('Draft Master List'!E:F,MATCH(C355,'Draft Master List'!E:E,0),2),"N/A")</f>
        <v>232007</v>
      </c>
      <c r="E355" t="s">
        <v>64</v>
      </c>
      <c r="F355">
        <v>31</v>
      </c>
      <c r="H355">
        <v>7</v>
      </c>
      <c r="I355">
        <v>0</v>
      </c>
      <c r="J355">
        <v>13</v>
      </c>
      <c r="K355">
        <v>5</v>
      </c>
      <c r="L355" s="2">
        <v>0.38500000000000001</v>
      </c>
      <c r="M355">
        <v>53</v>
      </c>
      <c r="N355">
        <v>10.6</v>
      </c>
      <c r="O355">
        <v>0</v>
      </c>
      <c r="P355">
        <v>16</v>
      </c>
      <c r="Q355">
        <v>0.7</v>
      </c>
      <c r="R355">
        <v>7.6</v>
      </c>
      <c r="S355">
        <v>0</v>
      </c>
    </row>
    <row r="356" spans="1:19" x14ac:dyDescent="0.25">
      <c r="A356">
        <v>2015</v>
      </c>
      <c r="B356">
        <v>356</v>
      </c>
      <c r="C356" t="s">
        <v>1068</v>
      </c>
      <c r="D356" t="str">
        <f>IFERROR(INDEX('Draft Master List'!E:F,MATCH(C356,'Draft Master List'!E:E,0),2),"N/A")</f>
        <v>N/A</v>
      </c>
      <c r="E356" t="s">
        <v>3</v>
      </c>
      <c r="F356">
        <v>24</v>
      </c>
      <c r="H356">
        <v>4</v>
      </c>
      <c r="I356">
        <v>0</v>
      </c>
      <c r="J356">
        <v>6</v>
      </c>
      <c r="K356">
        <v>5</v>
      </c>
      <c r="L356" s="2">
        <v>0.83299999999999996</v>
      </c>
      <c r="M356">
        <v>35</v>
      </c>
      <c r="N356">
        <v>7</v>
      </c>
      <c r="O356">
        <v>0</v>
      </c>
      <c r="P356">
        <v>11</v>
      </c>
      <c r="Q356">
        <v>1.3</v>
      </c>
      <c r="R356">
        <v>8.8000000000000007</v>
      </c>
      <c r="S356">
        <v>0</v>
      </c>
    </row>
    <row r="357" spans="1:19" x14ac:dyDescent="0.25">
      <c r="A357">
        <v>2015</v>
      </c>
      <c r="B357">
        <v>357</v>
      </c>
      <c r="C357" t="s">
        <v>1721</v>
      </c>
      <c r="D357" t="str">
        <f>IFERROR(INDEX('Draft Master List'!E:F,MATCH(C357,'Draft Master List'!E:E,0),2),"N/A")</f>
        <v>N/A</v>
      </c>
      <c r="E357" t="s">
        <v>32</v>
      </c>
      <c r="F357">
        <v>28</v>
      </c>
      <c r="G357" t="s">
        <v>1069</v>
      </c>
      <c r="H357">
        <v>15</v>
      </c>
      <c r="I357">
        <v>6</v>
      </c>
      <c r="J357">
        <v>14</v>
      </c>
      <c r="K357">
        <v>5</v>
      </c>
      <c r="L357" s="2">
        <v>0.35699999999999998</v>
      </c>
      <c r="M357">
        <v>77</v>
      </c>
      <c r="N357">
        <v>15.4</v>
      </c>
      <c r="O357">
        <v>0</v>
      </c>
      <c r="P357">
        <v>44</v>
      </c>
      <c r="Q357">
        <v>0.3</v>
      </c>
      <c r="R357">
        <v>5.0999999999999996</v>
      </c>
      <c r="S357">
        <v>0</v>
      </c>
    </row>
    <row r="358" spans="1:19" x14ac:dyDescent="0.25">
      <c r="A358">
        <v>2015</v>
      </c>
      <c r="B358">
        <v>358</v>
      </c>
      <c r="C358" t="s">
        <v>1034</v>
      </c>
      <c r="D358" t="str">
        <f>IFERROR(INDEX('Draft Master List'!E:F,MATCH(C358,'Draft Master List'!E:E,0),2),"N/A")</f>
        <v>N/A</v>
      </c>
      <c r="E358" t="s">
        <v>28</v>
      </c>
      <c r="F358">
        <v>25</v>
      </c>
      <c r="H358">
        <v>16</v>
      </c>
      <c r="I358">
        <v>0</v>
      </c>
      <c r="J358">
        <v>6</v>
      </c>
      <c r="K358">
        <v>5</v>
      </c>
      <c r="L358" s="2">
        <v>0.83299999999999996</v>
      </c>
      <c r="M358">
        <v>44</v>
      </c>
      <c r="N358">
        <v>8.8000000000000007</v>
      </c>
      <c r="O358">
        <v>1</v>
      </c>
      <c r="P358">
        <v>19</v>
      </c>
      <c r="Q358">
        <v>0.3</v>
      </c>
      <c r="R358">
        <v>2.8</v>
      </c>
      <c r="S358">
        <v>0</v>
      </c>
    </row>
    <row r="359" spans="1:19" x14ac:dyDescent="0.25">
      <c r="A359">
        <v>2015</v>
      </c>
      <c r="B359">
        <v>359</v>
      </c>
      <c r="C359" t="s">
        <v>1722</v>
      </c>
      <c r="D359" t="str">
        <f>IFERROR(INDEX('Draft Master List'!E:F,MATCH(C359,'Draft Master List'!E:E,0),2),"N/A")</f>
        <v>N/A</v>
      </c>
      <c r="E359" t="s">
        <v>223</v>
      </c>
      <c r="F359">
        <v>25</v>
      </c>
      <c r="G359" t="s">
        <v>758</v>
      </c>
      <c r="H359">
        <v>16</v>
      </c>
      <c r="I359">
        <v>6</v>
      </c>
      <c r="J359">
        <v>6</v>
      </c>
      <c r="K359">
        <v>5</v>
      </c>
      <c r="L359" s="2">
        <v>0.83299999999999996</v>
      </c>
      <c r="M359">
        <v>26</v>
      </c>
      <c r="N359">
        <v>5.2</v>
      </c>
      <c r="O359">
        <v>0</v>
      </c>
      <c r="P359">
        <v>12</v>
      </c>
      <c r="Q359">
        <v>0.3</v>
      </c>
      <c r="R359">
        <v>1.6</v>
      </c>
      <c r="S359">
        <v>0</v>
      </c>
    </row>
    <row r="360" spans="1:19" x14ac:dyDescent="0.25">
      <c r="A360">
        <v>2015</v>
      </c>
      <c r="B360">
        <v>360</v>
      </c>
      <c r="C360" t="s">
        <v>1056</v>
      </c>
      <c r="D360" t="str">
        <f>IFERROR(INDEX('Draft Master List'!E:F,MATCH(C360,'Draft Master List'!E:E,0),2),"N/A")</f>
        <v>N/A</v>
      </c>
      <c r="E360" t="s">
        <v>0</v>
      </c>
      <c r="F360">
        <v>26</v>
      </c>
      <c r="G360" t="s">
        <v>732</v>
      </c>
      <c r="H360">
        <v>10</v>
      </c>
      <c r="I360">
        <v>1</v>
      </c>
      <c r="J360">
        <v>8</v>
      </c>
      <c r="K360">
        <v>5</v>
      </c>
      <c r="L360" s="2">
        <v>0.625</v>
      </c>
      <c r="M360">
        <v>30</v>
      </c>
      <c r="N360">
        <v>6</v>
      </c>
      <c r="O360">
        <v>0</v>
      </c>
      <c r="P360">
        <v>12</v>
      </c>
      <c r="Q360">
        <v>0.5</v>
      </c>
      <c r="R360">
        <v>3</v>
      </c>
      <c r="S360">
        <v>0</v>
      </c>
    </row>
    <row r="361" spans="1:19" x14ac:dyDescent="0.25">
      <c r="A361">
        <v>2015</v>
      </c>
      <c r="B361">
        <v>361</v>
      </c>
      <c r="C361" t="s">
        <v>1283</v>
      </c>
      <c r="D361" t="str">
        <f>IFERROR(INDEX('Draft Master List'!E:F,MATCH(C361,'Draft Master List'!E:E,0),2),"N/A")</f>
        <v>N/A</v>
      </c>
      <c r="E361" t="s">
        <v>9</v>
      </c>
      <c r="F361">
        <v>28</v>
      </c>
      <c r="G361" t="s">
        <v>77</v>
      </c>
      <c r="H361">
        <v>2</v>
      </c>
      <c r="I361">
        <v>1</v>
      </c>
      <c r="J361">
        <v>12</v>
      </c>
      <c r="K361">
        <v>5</v>
      </c>
      <c r="L361" s="2">
        <v>0.41699999999999998</v>
      </c>
      <c r="M361">
        <v>43</v>
      </c>
      <c r="N361">
        <v>8.6</v>
      </c>
      <c r="O361">
        <v>0</v>
      </c>
      <c r="P361">
        <v>15</v>
      </c>
      <c r="Q361">
        <v>2.5</v>
      </c>
      <c r="R361">
        <v>21.5</v>
      </c>
      <c r="S361">
        <v>0</v>
      </c>
    </row>
    <row r="362" spans="1:19" x14ac:dyDescent="0.25">
      <c r="A362">
        <v>2015</v>
      </c>
      <c r="B362">
        <v>362</v>
      </c>
      <c r="C362" t="s">
        <v>381</v>
      </c>
      <c r="D362" t="str">
        <f>IFERROR(INDEX('Draft Master List'!E:F,MATCH(C362,'Draft Master List'!E:E,0),2),"N/A")</f>
        <v>462008</v>
      </c>
      <c r="E362" t="s">
        <v>34</v>
      </c>
      <c r="F362">
        <v>29</v>
      </c>
      <c r="G362" t="s">
        <v>77</v>
      </c>
      <c r="H362">
        <v>5</v>
      </c>
      <c r="I362">
        <v>1</v>
      </c>
      <c r="J362">
        <v>19</v>
      </c>
      <c r="K362">
        <v>5</v>
      </c>
      <c r="L362" s="2">
        <v>0.26300000000000001</v>
      </c>
      <c r="M362">
        <v>54</v>
      </c>
      <c r="N362">
        <v>10.8</v>
      </c>
      <c r="O362">
        <v>1</v>
      </c>
      <c r="P362">
        <v>16</v>
      </c>
      <c r="Q362">
        <v>1</v>
      </c>
      <c r="R362">
        <v>10.8</v>
      </c>
      <c r="S362">
        <v>0</v>
      </c>
    </row>
    <row r="363" spans="1:19" x14ac:dyDescent="0.25">
      <c r="A363">
        <v>2015</v>
      </c>
      <c r="B363">
        <v>363</v>
      </c>
      <c r="C363" t="s">
        <v>1723</v>
      </c>
      <c r="D363" t="str">
        <f>IFERROR(INDEX('Draft Master List'!E:F,MATCH(C363,'Draft Master List'!E:E,0),2),"N/A")</f>
        <v>N/A</v>
      </c>
      <c r="E363" t="s">
        <v>33</v>
      </c>
      <c r="F363">
        <v>26</v>
      </c>
      <c r="G363" t="s">
        <v>1069</v>
      </c>
      <c r="H363">
        <v>11</v>
      </c>
      <c r="I363">
        <v>1</v>
      </c>
      <c r="J363">
        <v>5</v>
      </c>
      <c r="K363">
        <v>5</v>
      </c>
      <c r="L363" s="2">
        <v>1</v>
      </c>
      <c r="M363">
        <v>47</v>
      </c>
      <c r="N363">
        <v>9.4</v>
      </c>
      <c r="O363">
        <v>2</v>
      </c>
      <c r="P363">
        <v>13</v>
      </c>
      <c r="Q363">
        <v>0.5</v>
      </c>
      <c r="R363">
        <v>4.3</v>
      </c>
      <c r="S363">
        <v>0</v>
      </c>
    </row>
    <row r="364" spans="1:19" x14ac:dyDescent="0.25">
      <c r="A364">
        <v>2015</v>
      </c>
      <c r="B364">
        <v>364</v>
      </c>
      <c r="C364" t="s">
        <v>1028</v>
      </c>
      <c r="D364" t="str">
        <f>IFERROR(INDEX('Draft Master List'!E:F,MATCH(C364,'Draft Master List'!E:E,0),2),"N/A")</f>
        <v>N/A</v>
      </c>
      <c r="E364" t="s">
        <v>3</v>
      </c>
      <c r="F364">
        <v>24</v>
      </c>
      <c r="H364">
        <v>3</v>
      </c>
      <c r="I364">
        <v>0</v>
      </c>
      <c r="J364">
        <v>5</v>
      </c>
      <c r="K364">
        <v>5</v>
      </c>
      <c r="L364" s="2">
        <v>1</v>
      </c>
      <c r="M364">
        <v>29</v>
      </c>
      <c r="N364">
        <v>5.8</v>
      </c>
      <c r="O364">
        <v>0</v>
      </c>
      <c r="P364">
        <v>11</v>
      </c>
      <c r="Q364">
        <v>1.7</v>
      </c>
      <c r="R364">
        <v>9.6999999999999993</v>
      </c>
      <c r="S364">
        <v>0</v>
      </c>
    </row>
    <row r="365" spans="1:19" x14ac:dyDescent="0.25">
      <c r="A365">
        <v>2015</v>
      </c>
      <c r="B365">
        <v>365</v>
      </c>
      <c r="C365" t="s">
        <v>1047</v>
      </c>
      <c r="D365" t="str">
        <f>IFERROR(INDEX('Draft Master List'!E:F,MATCH(C365,'Draft Master List'!E:E,0),2),"N/A")</f>
        <v>N/A</v>
      </c>
      <c r="E365" t="s">
        <v>20</v>
      </c>
      <c r="F365">
        <v>25</v>
      </c>
      <c r="H365">
        <v>10</v>
      </c>
      <c r="I365">
        <v>0</v>
      </c>
      <c r="J365">
        <v>8</v>
      </c>
      <c r="K365">
        <v>5</v>
      </c>
      <c r="L365" s="2">
        <v>0.625</v>
      </c>
      <c r="M365">
        <v>57</v>
      </c>
      <c r="N365">
        <v>11.4</v>
      </c>
      <c r="O365">
        <v>0</v>
      </c>
      <c r="P365">
        <v>27</v>
      </c>
      <c r="Q365">
        <v>0.5</v>
      </c>
      <c r="R365">
        <v>5.7</v>
      </c>
      <c r="S365">
        <v>0</v>
      </c>
    </row>
    <row r="366" spans="1:19" x14ac:dyDescent="0.25">
      <c r="A366">
        <v>2015</v>
      </c>
      <c r="B366">
        <v>366</v>
      </c>
      <c r="C366" t="s">
        <v>1067</v>
      </c>
      <c r="D366" t="str">
        <f>IFERROR(INDEX('Draft Master List'!E:F,MATCH(C366,'Draft Master List'!E:E,0),2),"N/A")</f>
        <v>N/A</v>
      </c>
      <c r="E366" t="s">
        <v>32</v>
      </c>
      <c r="F366">
        <v>25</v>
      </c>
      <c r="G366" t="s">
        <v>732</v>
      </c>
      <c r="H366">
        <v>16</v>
      </c>
      <c r="I366">
        <v>4</v>
      </c>
      <c r="J366">
        <v>8</v>
      </c>
      <c r="K366">
        <v>4</v>
      </c>
      <c r="L366" s="2">
        <v>0.5</v>
      </c>
      <c r="M366">
        <v>56</v>
      </c>
      <c r="N366">
        <v>14</v>
      </c>
      <c r="O366">
        <v>0</v>
      </c>
      <c r="P366">
        <v>23</v>
      </c>
      <c r="Q366">
        <v>0.3</v>
      </c>
      <c r="R366">
        <v>3.5</v>
      </c>
      <c r="S366">
        <v>0</v>
      </c>
    </row>
    <row r="367" spans="1:19" x14ac:dyDescent="0.25">
      <c r="A367">
        <v>2015</v>
      </c>
      <c r="B367">
        <v>367</v>
      </c>
      <c r="C367" t="s">
        <v>98</v>
      </c>
      <c r="D367" t="str">
        <f>IFERROR(INDEX('Draft Master List'!E:F,MATCH(C367,'Draft Master List'!E:E,0),2),"N/A")</f>
        <v>22006</v>
      </c>
      <c r="E367" t="s">
        <v>34</v>
      </c>
      <c r="F367">
        <v>30</v>
      </c>
      <c r="G367" t="s">
        <v>643</v>
      </c>
      <c r="H367">
        <v>5</v>
      </c>
      <c r="I367">
        <v>1</v>
      </c>
      <c r="J367">
        <v>10</v>
      </c>
      <c r="K367">
        <v>4</v>
      </c>
      <c r="L367" s="2">
        <v>0.4</v>
      </c>
      <c r="M367">
        <v>19</v>
      </c>
      <c r="N367">
        <v>4.8</v>
      </c>
      <c r="O367">
        <v>0</v>
      </c>
      <c r="P367">
        <v>8</v>
      </c>
      <c r="Q367">
        <v>0.8</v>
      </c>
      <c r="R367">
        <v>3.8</v>
      </c>
      <c r="S367">
        <v>0</v>
      </c>
    </row>
    <row r="368" spans="1:19" x14ac:dyDescent="0.25">
      <c r="A368">
        <v>2015</v>
      </c>
      <c r="B368">
        <v>368</v>
      </c>
      <c r="C368" t="s">
        <v>1724</v>
      </c>
      <c r="D368" t="str">
        <f>IFERROR(INDEX('Draft Master List'!E:F,MATCH(C368,'Draft Master List'!E:E,0),2),"N/A")</f>
        <v>N/A</v>
      </c>
      <c r="E368" t="s">
        <v>12</v>
      </c>
      <c r="F368">
        <v>25</v>
      </c>
      <c r="H368">
        <v>12</v>
      </c>
      <c r="I368">
        <v>0</v>
      </c>
      <c r="J368">
        <v>9</v>
      </c>
      <c r="K368">
        <v>4</v>
      </c>
      <c r="L368" s="2">
        <v>0.44400000000000001</v>
      </c>
      <c r="M368">
        <v>76</v>
      </c>
      <c r="N368">
        <v>19</v>
      </c>
      <c r="O368">
        <v>0</v>
      </c>
      <c r="P368">
        <v>48</v>
      </c>
      <c r="Q368">
        <v>0.3</v>
      </c>
      <c r="R368">
        <v>6.3</v>
      </c>
      <c r="S368">
        <v>1</v>
      </c>
    </row>
    <row r="369" spans="1:19" x14ac:dyDescent="0.25">
      <c r="A369">
        <v>2015</v>
      </c>
      <c r="B369">
        <v>369</v>
      </c>
      <c r="C369" t="s">
        <v>1725</v>
      </c>
      <c r="D369" t="str">
        <f>IFERROR(INDEX('Draft Master List'!E:F,MATCH(C369,'Draft Master List'!E:E,0),2),"N/A")</f>
        <v>N/A</v>
      </c>
      <c r="E369" t="s">
        <v>23</v>
      </c>
      <c r="F369">
        <v>29</v>
      </c>
      <c r="G369" t="s">
        <v>758</v>
      </c>
      <c r="H369">
        <v>8</v>
      </c>
      <c r="I369">
        <v>2</v>
      </c>
      <c r="J369">
        <v>19</v>
      </c>
      <c r="K369">
        <v>4</v>
      </c>
      <c r="L369" s="2">
        <v>0.21099999999999999</v>
      </c>
      <c r="M369">
        <v>30</v>
      </c>
      <c r="N369">
        <v>7.5</v>
      </c>
      <c r="O369">
        <v>1</v>
      </c>
      <c r="P369">
        <v>9</v>
      </c>
      <c r="Q369">
        <v>0.5</v>
      </c>
      <c r="R369">
        <v>3.8</v>
      </c>
      <c r="S369">
        <v>0</v>
      </c>
    </row>
    <row r="370" spans="1:19" x14ac:dyDescent="0.25">
      <c r="A370">
        <v>2015</v>
      </c>
      <c r="B370">
        <v>370</v>
      </c>
      <c r="C370" t="s">
        <v>1209</v>
      </c>
      <c r="D370" t="str">
        <f>IFERROR(INDEX('Draft Master List'!E:F,MATCH(C370,'Draft Master List'!E:E,0),2),"N/A")</f>
        <v>N/A</v>
      </c>
      <c r="E370" t="s">
        <v>0</v>
      </c>
      <c r="F370">
        <v>26</v>
      </c>
      <c r="H370">
        <v>4</v>
      </c>
      <c r="I370">
        <v>0</v>
      </c>
      <c r="J370">
        <v>4</v>
      </c>
      <c r="K370">
        <v>4</v>
      </c>
      <c r="L370" s="2">
        <v>1</v>
      </c>
      <c r="M370">
        <v>24</v>
      </c>
      <c r="N370">
        <v>6</v>
      </c>
      <c r="O370">
        <v>0</v>
      </c>
      <c r="P370">
        <v>18</v>
      </c>
      <c r="Q370">
        <v>1</v>
      </c>
      <c r="R370">
        <v>6</v>
      </c>
      <c r="S370">
        <v>0</v>
      </c>
    </row>
    <row r="371" spans="1:19" x14ac:dyDescent="0.25">
      <c r="A371">
        <v>2015</v>
      </c>
      <c r="B371">
        <v>371</v>
      </c>
      <c r="C371" t="s">
        <v>1174</v>
      </c>
      <c r="D371" t="str">
        <f>IFERROR(INDEX('Draft Master List'!E:F,MATCH(C371,'Draft Master List'!E:E,0),2),"N/A")</f>
        <v>N/A</v>
      </c>
      <c r="E371" t="s">
        <v>669</v>
      </c>
      <c r="F371">
        <v>27</v>
      </c>
      <c r="H371">
        <v>10</v>
      </c>
      <c r="I371">
        <v>0</v>
      </c>
      <c r="J371">
        <v>7</v>
      </c>
      <c r="K371">
        <v>4</v>
      </c>
      <c r="L371" s="2">
        <v>0.57099999999999995</v>
      </c>
      <c r="M371">
        <v>33</v>
      </c>
      <c r="N371">
        <v>8.3000000000000007</v>
      </c>
      <c r="O371">
        <v>0</v>
      </c>
      <c r="P371">
        <v>12</v>
      </c>
      <c r="Q371">
        <v>0.4</v>
      </c>
      <c r="R371">
        <v>3.3</v>
      </c>
      <c r="S371">
        <v>0</v>
      </c>
    </row>
    <row r="372" spans="1:19" x14ac:dyDescent="0.25">
      <c r="A372">
        <v>2015</v>
      </c>
      <c r="B372">
        <v>372</v>
      </c>
      <c r="C372" t="s">
        <v>1726</v>
      </c>
      <c r="D372" t="str">
        <f>IFERROR(INDEX('Draft Master List'!E:F,MATCH(C372,'Draft Master List'!E:E,0),2),"N/A")</f>
        <v>N/A</v>
      </c>
      <c r="E372" t="s">
        <v>64</v>
      </c>
      <c r="F372">
        <v>23</v>
      </c>
      <c r="G372" t="s">
        <v>732</v>
      </c>
      <c r="H372">
        <v>12</v>
      </c>
      <c r="I372">
        <v>5</v>
      </c>
      <c r="J372">
        <v>6</v>
      </c>
      <c r="K372">
        <v>4</v>
      </c>
      <c r="L372" s="2">
        <v>0.66700000000000004</v>
      </c>
      <c r="M372">
        <v>15</v>
      </c>
      <c r="N372">
        <v>3.8</v>
      </c>
      <c r="O372">
        <v>0</v>
      </c>
      <c r="P372">
        <v>8</v>
      </c>
      <c r="Q372">
        <v>0.3</v>
      </c>
      <c r="R372">
        <v>1.3</v>
      </c>
      <c r="S372">
        <v>0</v>
      </c>
    </row>
    <row r="373" spans="1:19" x14ac:dyDescent="0.25">
      <c r="A373">
        <v>2015</v>
      </c>
      <c r="B373">
        <v>373</v>
      </c>
      <c r="C373" t="s">
        <v>1177</v>
      </c>
      <c r="D373" t="str">
        <f>IFERROR(INDEX('Draft Master List'!E:F,MATCH(C373,'Draft Master List'!E:E,0),2),"N/A")</f>
        <v>N/A</v>
      </c>
      <c r="E373" t="s">
        <v>19</v>
      </c>
      <c r="F373">
        <v>29</v>
      </c>
      <c r="H373">
        <v>8</v>
      </c>
      <c r="I373">
        <v>0</v>
      </c>
      <c r="J373">
        <v>7</v>
      </c>
      <c r="K373">
        <v>4</v>
      </c>
      <c r="L373" s="2">
        <v>0.57099999999999995</v>
      </c>
      <c r="M373">
        <v>69</v>
      </c>
      <c r="N373">
        <v>17.3</v>
      </c>
      <c r="O373">
        <v>1</v>
      </c>
      <c r="P373">
        <v>40</v>
      </c>
      <c r="Q373">
        <v>0.5</v>
      </c>
      <c r="R373">
        <v>8.6</v>
      </c>
      <c r="S373">
        <v>0</v>
      </c>
    </row>
    <row r="374" spans="1:19" x14ac:dyDescent="0.25">
      <c r="A374">
        <v>2015</v>
      </c>
      <c r="B374">
        <v>374</v>
      </c>
      <c r="C374" t="s">
        <v>1727</v>
      </c>
      <c r="D374" t="str">
        <f>IFERROR(INDEX('Draft Master List'!E:F,MATCH(C374,'Draft Master List'!E:E,0),2),"N/A")</f>
        <v>N/A</v>
      </c>
      <c r="E374" t="s">
        <v>10</v>
      </c>
      <c r="F374">
        <v>23</v>
      </c>
      <c r="G374" t="s">
        <v>1069</v>
      </c>
      <c r="H374">
        <v>16</v>
      </c>
      <c r="I374">
        <v>3</v>
      </c>
      <c r="J374">
        <v>4</v>
      </c>
      <c r="K374">
        <v>4</v>
      </c>
      <c r="L374" s="2">
        <v>1</v>
      </c>
      <c r="M374">
        <v>33</v>
      </c>
      <c r="N374">
        <v>8.3000000000000007</v>
      </c>
      <c r="O374">
        <v>2</v>
      </c>
      <c r="P374">
        <v>13</v>
      </c>
      <c r="Q374">
        <v>0.3</v>
      </c>
      <c r="R374">
        <v>2.1</v>
      </c>
      <c r="S374">
        <v>0</v>
      </c>
    </row>
    <row r="375" spans="1:19" x14ac:dyDescent="0.25">
      <c r="A375">
        <v>2015</v>
      </c>
      <c r="B375">
        <v>375</v>
      </c>
      <c r="C375" t="s">
        <v>1728</v>
      </c>
      <c r="D375" t="str">
        <f>IFERROR(INDEX('Draft Master List'!E:F,MATCH(C375,'Draft Master List'!E:E,0),2),"N/A")</f>
        <v>N/A</v>
      </c>
      <c r="E375" t="s">
        <v>5</v>
      </c>
      <c r="F375">
        <v>27</v>
      </c>
      <c r="G375" t="s">
        <v>1069</v>
      </c>
      <c r="H375">
        <v>5</v>
      </c>
      <c r="I375">
        <v>1</v>
      </c>
      <c r="J375">
        <v>5</v>
      </c>
      <c r="K375">
        <v>4</v>
      </c>
      <c r="L375" s="2">
        <v>0.8</v>
      </c>
      <c r="M375">
        <v>31</v>
      </c>
      <c r="N375">
        <v>7.8</v>
      </c>
      <c r="O375">
        <v>0</v>
      </c>
      <c r="P375">
        <v>13</v>
      </c>
      <c r="Q375">
        <v>0.8</v>
      </c>
      <c r="R375">
        <v>6.2</v>
      </c>
      <c r="S375">
        <v>0</v>
      </c>
    </row>
    <row r="376" spans="1:19" x14ac:dyDescent="0.25">
      <c r="A376">
        <v>2015</v>
      </c>
      <c r="B376">
        <v>376</v>
      </c>
      <c r="C376" t="s">
        <v>892</v>
      </c>
      <c r="D376" t="str">
        <f>IFERROR(INDEX('Draft Master List'!E:F,MATCH(C376,'Draft Master List'!E:E,0),2),"N/A")</f>
        <v>N/A</v>
      </c>
      <c r="E376" t="s">
        <v>32</v>
      </c>
      <c r="F376">
        <v>26</v>
      </c>
      <c r="G376" t="s">
        <v>643</v>
      </c>
      <c r="H376">
        <v>9</v>
      </c>
      <c r="I376">
        <v>1</v>
      </c>
      <c r="J376">
        <v>5</v>
      </c>
      <c r="K376">
        <v>4</v>
      </c>
      <c r="L376" s="2">
        <v>0.8</v>
      </c>
      <c r="M376">
        <v>-2</v>
      </c>
      <c r="N376">
        <v>-0.5</v>
      </c>
      <c r="O376">
        <v>0</v>
      </c>
      <c r="P376">
        <v>3</v>
      </c>
      <c r="Q376">
        <v>0.4</v>
      </c>
      <c r="R376">
        <v>-0.2</v>
      </c>
      <c r="S376">
        <v>0</v>
      </c>
    </row>
    <row r="377" spans="1:19" x14ac:dyDescent="0.25">
      <c r="A377">
        <v>2015</v>
      </c>
      <c r="B377">
        <v>377</v>
      </c>
      <c r="C377" t="s">
        <v>910</v>
      </c>
      <c r="D377" t="str">
        <f>IFERROR(INDEX('Draft Master List'!E:F,MATCH(C377,'Draft Master List'!E:E,0),2),"N/A")</f>
        <v>N/A</v>
      </c>
      <c r="E377" t="s">
        <v>25</v>
      </c>
      <c r="F377">
        <v>27</v>
      </c>
      <c r="G377" t="s">
        <v>732</v>
      </c>
      <c r="H377">
        <v>16</v>
      </c>
      <c r="I377">
        <v>2</v>
      </c>
      <c r="J377">
        <v>5</v>
      </c>
      <c r="K377">
        <v>4</v>
      </c>
      <c r="L377" s="2">
        <v>0.8</v>
      </c>
      <c r="M377">
        <v>34</v>
      </c>
      <c r="N377">
        <v>8.5</v>
      </c>
      <c r="O377">
        <v>0</v>
      </c>
      <c r="P377">
        <v>18</v>
      </c>
      <c r="Q377">
        <v>0.3</v>
      </c>
      <c r="R377">
        <v>2.1</v>
      </c>
      <c r="S377">
        <v>0</v>
      </c>
    </row>
    <row r="378" spans="1:19" x14ac:dyDescent="0.25">
      <c r="A378">
        <v>2015</v>
      </c>
      <c r="B378">
        <v>378</v>
      </c>
      <c r="C378" t="s">
        <v>985</v>
      </c>
      <c r="D378" t="str">
        <f>IFERROR(INDEX('Draft Master List'!E:F,MATCH(C378,'Draft Master List'!E:E,0),2),"N/A")</f>
        <v>N/A</v>
      </c>
      <c r="E378" t="s">
        <v>669</v>
      </c>
      <c r="F378">
        <v>24</v>
      </c>
      <c r="H378">
        <v>8</v>
      </c>
      <c r="I378">
        <v>0</v>
      </c>
      <c r="J378">
        <v>5</v>
      </c>
      <c r="K378">
        <v>4</v>
      </c>
      <c r="L378" s="2">
        <v>0.8</v>
      </c>
      <c r="M378">
        <v>21</v>
      </c>
      <c r="N378">
        <v>5.3</v>
      </c>
      <c r="O378">
        <v>0</v>
      </c>
      <c r="P378">
        <v>8</v>
      </c>
      <c r="Q378">
        <v>0.5</v>
      </c>
      <c r="R378">
        <v>2.6</v>
      </c>
      <c r="S378">
        <v>2</v>
      </c>
    </row>
    <row r="379" spans="1:19" x14ac:dyDescent="0.25">
      <c r="A379">
        <v>2015</v>
      </c>
      <c r="B379">
        <v>379</v>
      </c>
      <c r="C379" t="s">
        <v>1147</v>
      </c>
      <c r="D379" t="str">
        <f>IFERROR(INDEX('Draft Master List'!E:F,MATCH(C379,'Draft Master List'!E:E,0),2),"N/A")</f>
        <v>N/A</v>
      </c>
      <c r="E379" t="s">
        <v>6</v>
      </c>
      <c r="F379">
        <v>24</v>
      </c>
      <c r="H379">
        <v>16</v>
      </c>
      <c r="I379">
        <v>0</v>
      </c>
      <c r="J379">
        <v>4</v>
      </c>
      <c r="K379">
        <v>3</v>
      </c>
      <c r="L379" s="2">
        <v>0.75</v>
      </c>
      <c r="M379">
        <v>54</v>
      </c>
      <c r="N379">
        <v>18</v>
      </c>
      <c r="O379">
        <v>0</v>
      </c>
      <c r="P379">
        <v>43</v>
      </c>
      <c r="Q379">
        <v>0.2</v>
      </c>
      <c r="R379">
        <v>3.4</v>
      </c>
      <c r="S379">
        <v>0</v>
      </c>
    </row>
    <row r="380" spans="1:19" x14ac:dyDescent="0.25">
      <c r="A380">
        <v>2015</v>
      </c>
      <c r="B380">
        <v>380</v>
      </c>
      <c r="C380" t="s">
        <v>999</v>
      </c>
      <c r="D380" t="str">
        <f>IFERROR(INDEX('Draft Master List'!E:F,MATCH(C380,'Draft Master List'!E:E,0),2),"N/A")</f>
        <v>N/A</v>
      </c>
      <c r="E380" t="s">
        <v>63</v>
      </c>
      <c r="F380">
        <v>23</v>
      </c>
      <c r="G380" t="s">
        <v>643</v>
      </c>
      <c r="H380">
        <v>10</v>
      </c>
      <c r="I380">
        <v>1</v>
      </c>
      <c r="J380">
        <v>3</v>
      </c>
      <c r="K380">
        <v>3</v>
      </c>
      <c r="L380" s="2">
        <v>1</v>
      </c>
      <c r="M380">
        <v>19</v>
      </c>
      <c r="N380">
        <v>6.3</v>
      </c>
      <c r="O380">
        <v>1</v>
      </c>
      <c r="P380">
        <v>11</v>
      </c>
      <c r="Q380">
        <v>0.3</v>
      </c>
      <c r="R380">
        <v>1.9</v>
      </c>
      <c r="S380">
        <v>1</v>
      </c>
    </row>
    <row r="381" spans="1:19" x14ac:dyDescent="0.25">
      <c r="A381">
        <v>2015</v>
      </c>
      <c r="B381">
        <v>381</v>
      </c>
      <c r="C381" t="s">
        <v>1002</v>
      </c>
      <c r="D381" t="str">
        <f>IFERROR(INDEX('Draft Master List'!E:F,MATCH(C381,'Draft Master List'!E:E,0),2),"N/A")</f>
        <v>N/A</v>
      </c>
      <c r="E381" t="s">
        <v>9</v>
      </c>
      <c r="F381">
        <v>23</v>
      </c>
      <c r="H381">
        <v>16</v>
      </c>
      <c r="I381">
        <v>0</v>
      </c>
      <c r="J381">
        <v>5</v>
      </c>
      <c r="K381">
        <v>3</v>
      </c>
      <c r="L381" s="2">
        <v>0.6</v>
      </c>
      <c r="M381">
        <v>31</v>
      </c>
      <c r="N381">
        <v>10.3</v>
      </c>
      <c r="O381">
        <v>0</v>
      </c>
      <c r="P381">
        <v>15</v>
      </c>
      <c r="Q381">
        <v>0.2</v>
      </c>
      <c r="R381">
        <v>1.9</v>
      </c>
      <c r="S381">
        <v>0</v>
      </c>
    </row>
    <row r="382" spans="1:19" x14ac:dyDescent="0.25">
      <c r="A382">
        <v>2015</v>
      </c>
      <c r="B382">
        <v>382</v>
      </c>
      <c r="C382" t="s">
        <v>1729</v>
      </c>
      <c r="D382" t="str">
        <f>IFERROR(INDEX('Draft Master List'!E:F,MATCH(C382,'Draft Master List'!E:E,0),2),"N/A")</f>
        <v>N/A</v>
      </c>
      <c r="E382" t="s">
        <v>32</v>
      </c>
      <c r="F382">
        <v>30</v>
      </c>
      <c r="G382" t="s">
        <v>758</v>
      </c>
      <c r="H382">
        <v>16</v>
      </c>
      <c r="I382">
        <v>9</v>
      </c>
      <c r="J382">
        <v>11</v>
      </c>
      <c r="K382">
        <v>3</v>
      </c>
      <c r="L382" s="2">
        <v>0.27300000000000002</v>
      </c>
      <c r="M382">
        <v>18</v>
      </c>
      <c r="N382">
        <v>6</v>
      </c>
      <c r="O382">
        <v>1</v>
      </c>
      <c r="P382">
        <v>9</v>
      </c>
      <c r="Q382">
        <v>0.2</v>
      </c>
      <c r="R382">
        <v>1.1000000000000001</v>
      </c>
      <c r="S382">
        <v>0</v>
      </c>
    </row>
    <row r="383" spans="1:19" x14ac:dyDescent="0.25">
      <c r="A383">
        <v>2015</v>
      </c>
      <c r="B383">
        <v>383</v>
      </c>
      <c r="C383" t="s">
        <v>270</v>
      </c>
      <c r="D383" t="str">
        <f>IFERROR(INDEX('Draft Master List'!E:F,MATCH(C383,'Draft Master List'!E:E,0),2),"N/A")</f>
        <v>512010</v>
      </c>
      <c r="E383" t="s">
        <v>4</v>
      </c>
      <c r="F383">
        <v>28</v>
      </c>
      <c r="G383" t="s">
        <v>643</v>
      </c>
      <c r="H383">
        <v>7</v>
      </c>
      <c r="I383">
        <v>1</v>
      </c>
      <c r="J383">
        <v>5</v>
      </c>
      <c r="K383">
        <v>3</v>
      </c>
      <c r="L383" s="2">
        <v>0.6</v>
      </c>
      <c r="M383">
        <v>23</v>
      </c>
      <c r="N383">
        <v>7.7</v>
      </c>
      <c r="O383">
        <v>0</v>
      </c>
      <c r="P383">
        <v>8</v>
      </c>
      <c r="Q383">
        <v>0.4</v>
      </c>
      <c r="R383">
        <v>3.3</v>
      </c>
      <c r="S383">
        <v>0</v>
      </c>
    </row>
    <row r="384" spans="1:19" x14ac:dyDescent="0.25">
      <c r="A384">
        <v>2015</v>
      </c>
      <c r="B384">
        <v>384</v>
      </c>
      <c r="C384" t="s">
        <v>1730</v>
      </c>
      <c r="D384" t="str">
        <f>IFERROR(INDEX('Draft Master List'!E:F,MATCH(C384,'Draft Master List'!E:E,0),2),"N/A")</f>
        <v>N/A</v>
      </c>
      <c r="E384" t="s">
        <v>9</v>
      </c>
      <c r="F384">
        <v>23</v>
      </c>
      <c r="H384">
        <v>2</v>
      </c>
      <c r="I384">
        <v>0</v>
      </c>
      <c r="J384">
        <v>3</v>
      </c>
      <c r="K384">
        <v>3</v>
      </c>
      <c r="L384" s="2">
        <v>1</v>
      </c>
      <c r="M384">
        <v>22</v>
      </c>
      <c r="N384">
        <v>7.3</v>
      </c>
      <c r="O384">
        <v>0</v>
      </c>
      <c r="P384">
        <v>10</v>
      </c>
      <c r="Q384">
        <v>1.5</v>
      </c>
      <c r="R384">
        <v>11</v>
      </c>
      <c r="S384">
        <v>0</v>
      </c>
    </row>
    <row r="385" spans="1:19" x14ac:dyDescent="0.25">
      <c r="A385">
        <v>2015</v>
      </c>
      <c r="B385">
        <v>385</v>
      </c>
      <c r="C385" t="s">
        <v>987</v>
      </c>
      <c r="D385" t="str">
        <f>IFERROR(INDEX('Draft Master List'!E:F,MATCH(C385,'Draft Master List'!E:E,0),2),"N/A")</f>
        <v>N/A</v>
      </c>
      <c r="E385" t="s">
        <v>669</v>
      </c>
      <c r="F385">
        <v>25</v>
      </c>
      <c r="H385">
        <v>8</v>
      </c>
      <c r="I385">
        <v>2</v>
      </c>
      <c r="J385">
        <v>6</v>
      </c>
      <c r="K385">
        <v>3</v>
      </c>
      <c r="L385" s="2">
        <v>0.5</v>
      </c>
      <c r="M385">
        <v>16</v>
      </c>
      <c r="N385">
        <v>5.3</v>
      </c>
      <c r="O385">
        <v>0</v>
      </c>
      <c r="P385">
        <v>11</v>
      </c>
      <c r="Q385">
        <v>0.4</v>
      </c>
      <c r="R385">
        <v>2</v>
      </c>
      <c r="S385">
        <v>0</v>
      </c>
    </row>
    <row r="386" spans="1:19" x14ac:dyDescent="0.25">
      <c r="A386">
        <v>2015</v>
      </c>
      <c r="B386">
        <v>386</v>
      </c>
      <c r="C386" t="s">
        <v>1731</v>
      </c>
      <c r="D386" t="str">
        <f>IFERROR(INDEX('Draft Master List'!E:F,MATCH(C386,'Draft Master List'!E:E,0),2),"N/A")</f>
        <v>N/A</v>
      </c>
      <c r="E386" t="s">
        <v>21</v>
      </c>
      <c r="F386">
        <v>28</v>
      </c>
      <c r="H386">
        <v>10</v>
      </c>
      <c r="I386">
        <v>0</v>
      </c>
      <c r="J386">
        <v>5</v>
      </c>
      <c r="K386">
        <v>3</v>
      </c>
      <c r="L386" s="2">
        <v>0.6</v>
      </c>
      <c r="M386">
        <v>58</v>
      </c>
      <c r="N386">
        <v>19.3</v>
      </c>
      <c r="O386">
        <v>1</v>
      </c>
      <c r="P386">
        <v>42</v>
      </c>
      <c r="Q386">
        <v>0.3</v>
      </c>
      <c r="R386">
        <v>5.8</v>
      </c>
      <c r="S386">
        <v>0</v>
      </c>
    </row>
    <row r="387" spans="1:19" x14ac:dyDescent="0.25">
      <c r="A387">
        <v>2015</v>
      </c>
      <c r="B387">
        <v>387</v>
      </c>
      <c r="C387" t="s">
        <v>1039</v>
      </c>
      <c r="D387" t="str">
        <f>IFERROR(INDEX('Draft Master List'!E:F,MATCH(C387,'Draft Master List'!E:E,0),2),"N/A")</f>
        <v>N/A</v>
      </c>
      <c r="E387" t="s">
        <v>4</v>
      </c>
      <c r="F387">
        <v>25</v>
      </c>
      <c r="H387">
        <v>7</v>
      </c>
      <c r="I387">
        <v>0</v>
      </c>
      <c r="J387">
        <v>5</v>
      </c>
      <c r="K387">
        <v>3</v>
      </c>
      <c r="L387" s="2">
        <v>0.6</v>
      </c>
      <c r="M387">
        <v>7</v>
      </c>
      <c r="N387">
        <v>2.2999999999999998</v>
      </c>
      <c r="O387">
        <v>0</v>
      </c>
      <c r="P387">
        <v>6</v>
      </c>
      <c r="Q387">
        <v>0.4</v>
      </c>
      <c r="R387">
        <v>1</v>
      </c>
      <c r="S387">
        <v>0</v>
      </c>
    </row>
    <row r="388" spans="1:19" x14ac:dyDescent="0.25">
      <c r="A388">
        <v>2015</v>
      </c>
      <c r="B388">
        <v>388</v>
      </c>
      <c r="C388" t="s">
        <v>789</v>
      </c>
      <c r="D388" t="str">
        <f>IFERROR(INDEX('Draft Master List'!E:F,MATCH(C388,'Draft Master List'!E:E,0),2),"N/A")</f>
        <v>N/A</v>
      </c>
      <c r="E388" t="s">
        <v>14</v>
      </c>
      <c r="F388">
        <v>28</v>
      </c>
      <c r="H388">
        <v>16</v>
      </c>
      <c r="I388">
        <v>0</v>
      </c>
      <c r="J388">
        <v>3</v>
      </c>
      <c r="K388">
        <v>3</v>
      </c>
      <c r="L388" s="2">
        <v>1</v>
      </c>
      <c r="M388">
        <v>16</v>
      </c>
      <c r="N388">
        <v>5.3</v>
      </c>
      <c r="O388">
        <v>0</v>
      </c>
      <c r="P388">
        <v>8</v>
      </c>
      <c r="Q388">
        <v>0.2</v>
      </c>
      <c r="R388">
        <v>1</v>
      </c>
      <c r="S388">
        <v>8</v>
      </c>
    </row>
    <row r="389" spans="1:19" x14ac:dyDescent="0.25">
      <c r="A389">
        <v>2015</v>
      </c>
      <c r="B389">
        <v>389</v>
      </c>
      <c r="C389" t="s">
        <v>901</v>
      </c>
      <c r="D389" t="str">
        <f>IFERROR(INDEX('Draft Master List'!E:F,MATCH(C389,'Draft Master List'!E:E,0),2),"N/A")</f>
        <v>N/A</v>
      </c>
      <c r="E389" t="s">
        <v>29</v>
      </c>
      <c r="F389">
        <v>27</v>
      </c>
      <c r="H389">
        <v>2</v>
      </c>
      <c r="I389">
        <v>0</v>
      </c>
      <c r="J389">
        <v>5</v>
      </c>
      <c r="K389">
        <v>3</v>
      </c>
      <c r="L389" s="2">
        <v>0.6</v>
      </c>
      <c r="M389">
        <v>41</v>
      </c>
      <c r="N389">
        <v>13.7</v>
      </c>
      <c r="O389">
        <v>0</v>
      </c>
      <c r="P389">
        <v>20</v>
      </c>
      <c r="Q389">
        <v>1.5</v>
      </c>
      <c r="R389">
        <v>20.5</v>
      </c>
      <c r="S389">
        <v>0</v>
      </c>
    </row>
    <row r="390" spans="1:19" x14ac:dyDescent="0.25">
      <c r="A390">
        <v>2015</v>
      </c>
      <c r="B390">
        <v>390</v>
      </c>
      <c r="C390" t="s">
        <v>1732</v>
      </c>
      <c r="D390" t="str">
        <f>IFERROR(INDEX('Draft Master List'!E:F,MATCH(C390,'Draft Master List'!E:E,0),2),"N/A")</f>
        <v>N/A</v>
      </c>
      <c r="E390" t="s">
        <v>14</v>
      </c>
      <c r="F390">
        <v>25</v>
      </c>
      <c r="G390" t="s">
        <v>77</v>
      </c>
      <c r="H390">
        <v>13</v>
      </c>
      <c r="I390">
        <v>1</v>
      </c>
      <c r="J390">
        <v>9</v>
      </c>
      <c r="K390">
        <v>3</v>
      </c>
      <c r="L390" s="2">
        <v>0.33300000000000002</v>
      </c>
      <c r="M390">
        <v>28</v>
      </c>
      <c r="N390">
        <v>9.3000000000000007</v>
      </c>
      <c r="O390">
        <v>1</v>
      </c>
      <c r="P390">
        <v>18</v>
      </c>
      <c r="Q390">
        <v>0.2</v>
      </c>
      <c r="R390">
        <v>2.2000000000000002</v>
      </c>
      <c r="S390">
        <v>0</v>
      </c>
    </row>
    <row r="391" spans="1:19" x14ac:dyDescent="0.25">
      <c r="A391">
        <v>2015</v>
      </c>
      <c r="B391">
        <v>391</v>
      </c>
      <c r="C391" t="s">
        <v>387</v>
      </c>
      <c r="D391" t="str">
        <f>IFERROR(INDEX('Draft Master List'!E:F,MATCH(C391,'Draft Master List'!E:E,0),2),"N/A")</f>
        <v>642008</v>
      </c>
      <c r="E391" t="s">
        <v>19</v>
      </c>
      <c r="F391">
        <v>24</v>
      </c>
      <c r="G391" t="s">
        <v>77</v>
      </c>
      <c r="H391">
        <v>7</v>
      </c>
      <c r="I391">
        <v>1</v>
      </c>
      <c r="J391">
        <v>5</v>
      </c>
      <c r="K391">
        <v>3</v>
      </c>
      <c r="L391" s="2">
        <v>0.6</v>
      </c>
      <c r="M391">
        <v>43</v>
      </c>
      <c r="N391">
        <v>14.3</v>
      </c>
      <c r="O391">
        <v>0</v>
      </c>
      <c r="P391">
        <v>21</v>
      </c>
      <c r="Q391">
        <v>0.4</v>
      </c>
      <c r="R391">
        <v>6.1</v>
      </c>
      <c r="S391">
        <v>0</v>
      </c>
    </row>
    <row r="392" spans="1:19" x14ac:dyDescent="0.25">
      <c r="A392">
        <v>2015</v>
      </c>
      <c r="B392">
        <v>392</v>
      </c>
      <c r="C392" t="s">
        <v>1733</v>
      </c>
      <c r="D392" t="str">
        <f>IFERROR(INDEX('Draft Master List'!E:F,MATCH(C392,'Draft Master List'!E:E,0),2),"N/A")</f>
        <v>N/A</v>
      </c>
      <c r="E392" t="s">
        <v>28</v>
      </c>
      <c r="F392">
        <v>25</v>
      </c>
      <c r="G392" t="s">
        <v>1069</v>
      </c>
      <c r="H392">
        <v>16</v>
      </c>
      <c r="I392">
        <v>1</v>
      </c>
      <c r="J392">
        <v>4</v>
      </c>
      <c r="K392">
        <v>3</v>
      </c>
      <c r="L392" s="2">
        <v>0.75</v>
      </c>
      <c r="M392">
        <v>32</v>
      </c>
      <c r="N392">
        <v>10.7</v>
      </c>
      <c r="O392">
        <v>0</v>
      </c>
      <c r="P392">
        <v>16</v>
      </c>
      <c r="Q392">
        <v>0.2</v>
      </c>
      <c r="R392">
        <v>2</v>
      </c>
      <c r="S392">
        <v>1</v>
      </c>
    </row>
    <row r="393" spans="1:19" x14ac:dyDescent="0.25">
      <c r="A393">
        <v>2015</v>
      </c>
      <c r="B393">
        <v>393</v>
      </c>
      <c r="C393" t="s">
        <v>1734</v>
      </c>
      <c r="D393" t="str">
        <f>IFERROR(INDEX('Draft Master List'!E:F,MATCH(C393,'Draft Master List'!E:E,0),2),"N/A")</f>
        <v>N/A</v>
      </c>
      <c r="E393" t="s">
        <v>30</v>
      </c>
      <c r="F393">
        <v>25</v>
      </c>
      <c r="G393" t="s">
        <v>1611</v>
      </c>
      <c r="H393">
        <v>15</v>
      </c>
      <c r="I393">
        <v>9</v>
      </c>
      <c r="J393">
        <v>6</v>
      </c>
      <c r="K393">
        <v>3</v>
      </c>
      <c r="L393" s="2">
        <v>0.5</v>
      </c>
      <c r="M393">
        <v>26</v>
      </c>
      <c r="N393">
        <v>8.6999999999999993</v>
      </c>
      <c r="O393">
        <v>0</v>
      </c>
      <c r="P393">
        <v>15</v>
      </c>
      <c r="Q393">
        <v>0.2</v>
      </c>
      <c r="R393">
        <v>1.7</v>
      </c>
      <c r="S393">
        <v>0</v>
      </c>
    </row>
    <row r="394" spans="1:19" x14ac:dyDescent="0.25">
      <c r="A394">
        <v>2015</v>
      </c>
      <c r="B394">
        <v>394</v>
      </c>
      <c r="C394" t="s">
        <v>1735</v>
      </c>
      <c r="D394" t="str">
        <f>IFERROR(INDEX('Draft Master List'!E:F,MATCH(C394,'Draft Master List'!E:E,0),2),"N/A")</f>
        <v>N/A</v>
      </c>
      <c r="E394" t="s">
        <v>23</v>
      </c>
      <c r="F394">
        <v>22</v>
      </c>
      <c r="H394">
        <v>3</v>
      </c>
      <c r="I394">
        <v>0</v>
      </c>
      <c r="J394">
        <v>4</v>
      </c>
      <c r="K394">
        <v>3</v>
      </c>
      <c r="L394" s="2">
        <v>0.75</v>
      </c>
      <c r="M394">
        <v>14</v>
      </c>
      <c r="N394">
        <v>4.7</v>
      </c>
      <c r="O394">
        <v>0</v>
      </c>
      <c r="P394">
        <v>12</v>
      </c>
      <c r="Q394">
        <v>1</v>
      </c>
      <c r="R394">
        <v>4.7</v>
      </c>
      <c r="S394">
        <v>1</v>
      </c>
    </row>
    <row r="395" spans="1:19" x14ac:dyDescent="0.25">
      <c r="A395">
        <v>2015</v>
      </c>
      <c r="B395">
        <v>395</v>
      </c>
      <c r="C395" t="s">
        <v>1079</v>
      </c>
      <c r="D395" t="str">
        <f>IFERROR(INDEX('Draft Master List'!E:F,MATCH(C395,'Draft Master List'!E:E,0),2),"N/A")</f>
        <v>N/A</v>
      </c>
      <c r="E395" t="s">
        <v>4</v>
      </c>
      <c r="F395">
        <v>28</v>
      </c>
      <c r="G395" t="s">
        <v>1080</v>
      </c>
      <c r="H395">
        <v>16</v>
      </c>
      <c r="I395">
        <v>14</v>
      </c>
      <c r="J395">
        <v>3</v>
      </c>
      <c r="K395">
        <v>2</v>
      </c>
      <c r="L395" s="2">
        <v>0.66700000000000004</v>
      </c>
      <c r="M395">
        <v>19</v>
      </c>
      <c r="N395">
        <v>9.5</v>
      </c>
      <c r="O395">
        <v>0</v>
      </c>
      <c r="P395">
        <v>16</v>
      </c>
      <c r="Q395">
        <v>0.1</v>
      </c>
      <c r="R395">
        <v>1.2</v>
      </c>
      <c r="S395">
        <v>0</v>
      </c>
    </row>
    <row r="396" spans="1:19" x14ac:dyDescent="0.25">
      <c r="A396">
        <v>2015</v>
      </c>
      <c r="B396">
        <v>396</v>
      </c>
      <c r="C396" t="s">
        <v>979</v>
      </c>
      <c r="D396" t="str">
        <f>IFERROR(INDEX('Draft Master List'!E:F,MATCH(C396,'Draft Master List'!E:E,0),2),"N/A")</f>
        <v>N/A</v>
      </c>
      <c r="E396" t="s">
        <v>21</v>
      </c>
      <c r="F396">
        <v>22</v>
      </c>
      <c r="G396" t="s">
        <v>643</v>
      </c>
      <c r="H396">
        <v>12</v>
      </c>
      <c r="I396">
        <v>3</v>
      </c>
      <c r="J396">
        <v>11</v>
      </c>
      <c r="K396">
        <v>2</v>
      </c>
      <c r="L396" s="2">
        <v>0.182</v>
      </c>
      <c r="M396">
        <v>14</v>
      </c>
      <c r="N396">
        <v>7</v>
      </c>
      <c r="O396">
        <v>0</v>
      </c>
      <c r="P396">
        <v>10</v>
      </c>
      <c r="Q396">
        <v>0.2</v>
      </c>
      <c r="R396">
        <v>1.2</v>
      </c>
      <c r="S396">
        <v>3</v>
      </c>
    </row>
    <row r="397" spans="1:19" x14ac:dyDescent="0.25">
      <c r="A397">
        <v>2015</v>
      </c>
      <c r="B397">
        <v>397</v>
      </c>
      <c r="C397" t="s">
        <v>827</v>
      </c>
      <c r="D397" t="str">
        <f>IFERROR(INDEX('Draft Master List'!E:F,MATCH(C397,'Draft Master List'!E:E,0),2),"N/A")</f>
        <v>N/A</v>
      </c>
      <c r="E397" t="s">
        <v>669</v>
      </c>
      <c r="F397">
        <v>27</v>
      </c>
      <c r="H397">
        <v>8</v>
      </c>
      <c r="I397">
        <v>0</v>
      </c>
      <c r="J397">
        <v>2</v>
      </c>
      <c r="K397">
        <v>2</v>
      </c>
      <c r="L397" s="2">
        <v>1</v>
      </c>
      <c r="M397">
        <v>18</v>
      </c>
      <c r="N397">
        <v>9</v>
      </c>
      <c r="O397">
        <v>0</v>
      </c>
      <c r="P397">
        <v>12</v>
      </c>
      <c r="Q397">
        <v>0.3</v>
      </c>
      <c r="R397">
        <v>2.2999999999999998</v>
      </c>
      <c r="S397">
        <v>0</v>
      </c>
    </row>
    <row r="398" spans="1:19" x14ac:dyDescent="0.25">
      <c r="A398">
        <v>2015</v>
      </c>
      <c r="B398">
        <v>398</v>
      </c>
      <c r="C398" t="s">
        <v>1736</v>
      </c>
      <c r="D398" t="str">
        <f>IFERROR(INDEX('Draft Master List'!E:F,MATCH(C398,'Draft Master List'!E:E,0),2),"N/A")</f>
        <v>N/A</v>
      </c>
      <c r="E398" t="s">
        <v>9</v>
      </c>
      <c r="F398">
        <v>23</v>
      </c>
      <c r="H398">
        <v>10</v>
      </c>
      <c r="I398">
        <v>0</v>
      </c>
      <c r="J398">
        <v>3</v>
      </c>
      <c r="K398">
        <v>2</v>
      </c>
      <c r="L398" s="2">
        <v>0.66700000000000004</v>
      </c>
      <c r="M398">
        <v>21</v>
      </c>
      <c r="N398">
        <v>10.5</v>
      </c>
      <c r="O398">
        <v>0</v>
      </c>
      <c r="P398">
        <v>16</v>
      </c>
      <c r="Q398">
        <v>0.2</v>
      </c>
      <c r="R398">
        <v>2.1</v>
      </c>
      <c r="S398">
        <v>0</v>
      </c>
    </row>
    <row r="399" spans="1:19" x14ac:dyDescent="0.25">
      <c r="A399">
        <v>2015</v>
      </c>
      <c r="B399">
        <v>399</v>
      </c>
      <c r="C399" t="s">
        <v>1010</v>
      </c>
      <c r="D399" t="str">
        <f>IFERROR(INDEX('Draft Master List'!E:F,MATCH(C399,'Draft Master List'!E:E,0),2),"N/A")</f>
        <v>N/A</v>
      </c>
      <c r="E399" t="s">
        <v>25</v>
      </c>
      <c r="F399">
        <v>24</v>
      </c>
      <c r="H399">
        <v>14</v>
      </c>
      <c r="I399">
        <v>0</v>
      </c>
      <c r="J399">
        <v>3</v>
      </c>
      <c r="K399">
        <v>2</v>
      </c>
      <c r="L399" s="2">
        <v>0.66700000000000004</v>
      </c>
      <c r="M399">
        <v>24</v>
      </c>
      <c r="N399">
        <v>12</v>
      </c>
      <c r="O399">
        <v>0</v>
      </c>
      <c r="P399">
        <v>12</v>
      </c>
      <c r="Q399">
        <v>0.1</v>
      </c>
      <c r="R399">
        <v>1.7</v>
      </c>
      <c r="S399">
        <v>0</v>
      </c>
    </row>
    <row r="400" spans="1:19" x14ac:dyDescent="0.25">
      <c r="A400">
        <v>2015</v>
      </c>
      <c r="B400">
        <v>400</v>
      </c>
      <c r="C400" t="s">
        <v>1154</v>
      </c>
      <c r="D400" t="str">
        <f>IFERROR(INDEX('Draft Master List'!E:F,MATCH(C400,'Draft Master List'!E:E,0),2),"N/A")</f>
        <v>N/A</v>
      </c>
      <c r="E400" t="s">
        <v>29</v>
      </c>
      <c r="F400">
        <v>25</v>
      </c>
      <c r="H400">
        <v>2</v>
      </c>
      <c r="I400">
        <v>0</v>
      </c>
      <c r="J400">
        <v>2</v>
      </c>
      <c r="K400">
        <v>2</v>
      </c>
      <c r="L400" s="2">
        <v>1</v>
      </c>
      <c r="M400">
        <v>24</v>
      </c>
      <c r="N400">
        <v>12</v>
      </c>
      <c r="O400">
        <v>0</v>
      </c>
      <c r="P400">
        <v>14</v>
      </c>
      <c r="Q400">
        <v>1</v>
      </c>
      <c r="R400">
        <v>12</v>
      </c>
      <c r="S400">
        <v>0</v>
      </c>
    </row>
    <row r="401" spans="1:19" x14ac:dyDescent="0.25">
      <c r="A401">
        <v>2015</v>
      </c>
      <c r="B401">
        <v>401</v>
      </c>
      <c r="C401" t="s">
        <v>1036</v>
      </c>
      <c r="D401" t="str">
        <f>IFERROR(INDEX('Draft Master List'!E:F,MATCH(C401,'Draft Master List'!E:E,0),2),"N/A")</f>
        <v>N/A</v>
      </c>
      <c r="E401" t="s">
        <v>4</v>
      </c>
      <c r="F401">
        <v>27</v>
      </c>
      <c r="H401">
        <v>6</v>
      </c>
      <c r="I401">
        <v>0</v>
      </c>
      <c r="J401">
        <v>3</v>
      </c>
      <c r="K401">
        <v>2</v>
      </c>
      <c r="L401" s="2">
        <v>0.66700000000000004</v>
      </c>
      <c r="M401">
        <v>13</v>
      </c>
      <c r="N401">
        <v>6.5</v>
      </c>
      <c r="O401">
        <v>0</v>
      </c>
      <c r="P401">
        <v>8</v>
      </c>
      <c r="Q401">
        <v>0.3</v>
      </c>
      <c r="R401">
        <v>2.2000000000000002</v>
      </c>
      <c r="S401">
        <v>1</v>
      </c>
    </row>
    <row r="402" spans="1:19" x14ac:dyDescent="0.25">
      <c r="A402">
        <v>2015</v>
      </c>
      <c r="B402">
        <v>402</v>
      </c>
      <c r="C402" t="s">
        <v>1737</v>
      </c>
      <c r="D402" t="str">
        <f>IFERROR(INDEX('Draft Master List'!E:F,MATCH(C402,'Draft Master List'!E:E,0),2),"N/A")</f>
        <v>N/A</v>
      </c>
      <c r="E402" t="s">
        <v>5</v>
      </c>
      <c r="F402">
        <v>24</v>
      </c>
      <c r="H402">
        <v>16</v>
      </c>
      <c r="I402">
        <v>0</v>
      </c>
      <c r="J402">
        <v>12</v>
      </c>
      <c r="K402">
        <v>2</v>
      </c>
      <c r="L402" s="2">
        <v>0.16700000000000001</v>
      </c>
      <c r="M402">
        <v>79</v>
      </c>
      <c r="N402">
        <v>39.5</v>
      </c>
      <c r="O402">
        <v>0</v>
      </c>
      <c r="P402">
        <v>46</v>
      </c>
      <c r="Q402">
        <v>0.1</v>
      </c>
      <c r="R402">
        <v>4.9000000000000004</v>
      </c>
      <c r="S402">
        <v>0</v>
      </c>
    </row>
    <row r="403" spans="1:19" x14ac:dyDescent="0.25">
      <c r="A403">
        <v>2015</v>
      </c>
      <c r="B403">
        <v>403</v>
      </c>
      <c r="C403" t="s">
        <v>1057</v>
      </c>
      <c r="D403" t="str">
        <f>IFERROR(INDEX('Draft Master List'!E:F,MATCH(C403,'Draft Master List'!E:E,0),2),"N/A")</f>
        <v>N/A</v>
      </c>
      <c r="E403" t="s">
        <v>24</v>
      </c>
      <c r="F403">
        <v>26</v>
      </c>
      <c r="G403" t="s">
        <v>732</v>
      </c>
      <c r="H403">
        <v>16</v>
      </c>
      <c r="I403">
        <v>4</v>
      </c>
      <c r="J403">
        <v>4</v>
      </c>
      <c r="K403">
        <v>2</v>
      </c>
      <c r="L403" s="2">
        <v>0.5</v>
      </c>
      <c r="M403">
        <v>16</v>
      </c>
      <c r="N403">
        <v>8</v>
      </c>
      <c r="O403">
        <v>0</v>
      </c>
      <c r="P403">
        <v>11</v>
      </c>
      <c r="Q403">
        <v>0.1</v>
      </c>
      <c r="R403">
        <v>1</v>
      </c>
      <c r="S403">
        <v>0</v>
      </c>
    </row>
    <row r="404" spans="1:19" x14ac:dyDescent="0.25">
      <c r="A404">
        <v>2015</v>
      </c>
      <c r="B404">
        <v>404</v>
      </c>
      <c r="C404" t="s">
        <v>1738</v>
      </c>
      <c r="D404" t="str">
        <f>IFERROR(INDEX('Draft Master List'!E:F,MATCH(C404,'Draft Master List'!E:E,0),2),"N/A")</f>
        <v>N/A</v>
      </c>
      <c r="E404" t="s">
        <v>6</v>
      </c>
      <c r="F404">
        <v>23</v>
      </c>
      <c r="H404">
        <v>2</v>
      </c>
      <c r="I404">
        <v>0</v>
      </c>
      <c r="J404">
        <v>4</v>
      </c>
      <c r="K404">
        <v>2</v>
      </c>
      <c r="L404" s="2">
        <v>0.5</v>
      </c>
      <c r="M404">
        <v>11</v>
      </c>
      <c r="N404">
        <v>5.5</v>
      </c>
      <c r="O404">
        <v>0</v>
      </c>
      <c r="P404">
        <v>7</v>
      </c>
      <c r="Q404">
        <v>1</v>
      </c>
      <c r="R404">
        <v>5.5</v>
      </c>
      <c r="S404">
        <v>0</v>
      </c>
    </row>
    <row r="405" spans="1:19" x14ac:dyDescent="0.25">
      <c r="A405">
        <v>2015</v>
      </c>
      <c r="B405">
        <v>405</v>
      </c>
      <c r="C405" t="s">
        <v>1091</v>
      </c>
      <c r="D405" t="str">
        <f>IFERROR(INDEX('Draft Master List'!E:F,MATCH(C405,'Draft Master List'!E:E,0),2),"N/A")</f>
        <v>N/A</v>
      </c>
      <c r="E405" t="s">
        <v>14</v>
      </c>
      <c r="F405">
        <v>28</v>
      </c>
      <c r="G405" t="s">
        <v>732</v>
      </c>
      <c r="H405">
        <v>16</v>
      </c>
      <c r="I405">
        <v>6</v>
      </c>
      <c r="J405">
        <v>2</v>
      </c>
      <c r="K405">
        <v>2</v>
      </c>
      <c r="L405" s="2">
        <v>1</v>
      </c>
      <c r="M405">
        <v>13</v>
      </c>
      <c r="N405">
        <v>6.5</v>
      </c>
      <c r="O405">
        <v>0</v>
      </c>
      <c r="P405">
        <v>8</v>
      </c>
      <c r="Q405">
        <v>0.1</v>
      </c>
      <c r="R405">
        <v>0.8</v>
      </c>
      <c r="S405">
        <v>0</v>
      </c>
    </row>
    <row r="406" spans="1:19" x14ac:dyDescent="0.25">
      <c r="A406">
        <v>2015</v>
      </c>
      <c r="B406">
        <v>406</v>
      </c>
      <c r="C406" t="s">
        <v>1096</v>
      </c>
      <c r="D406" t="str">
        <f>IFERROR(INDEX('Draft Master List'!E:F,MATCH(C406,'Draft Master List'!E:E,0),2),"N/A")</f>
        <v>N/A</v>
      </c>
      <c r="E406" t="s">
        <v>28</v>
      </c>
      <c r="F406">
        <v>23</v>
      </c>
      <c r="H406">
        <v>7</v>
      </c>
      <c r="I406">
        <v>0</v>
      </c>
      <c r="J406">
        <v>4</v>
      </c>
      <c r="K406">
        <v>2</v>
      </c>
      <c r="L406" s="2">
        <v>0.5</v>
      </c>
      <c r="M406">
        <v>8</v>
      </c>
      <c r="N406">
        <v>4</v>
      </c>
      <c r="O406">
        <v>1</v>
      </c>
      <c r="P406">
        <v>7</v>
      </c>
      <c r="Q406">
        <v>0.3</v>
      </c>
      <c r="R406">
        <v>1.1000000000000001</v>
      </c>
      <c r="S406">
        <v>0</v>
      </c>
    </row>
    <row r="407" spans="1:19" x14ac:dyDescent="0.25">
      <c r="A407">
        <v>2015</v>
      </c>
      <c r="B407">
        <v>407</v>
      </c>
      <c r="C407" t="s">
        <v>1739</v>
      </c>
      <c r="D407" t="str">
        <f>IFERROR(INDEX('Draft Master List'!E:F,MATCH(C407,'Draft Master List'!E:E,0),2),"N/A")</f>
        <v>N/A</v>
      </c>
      <c r="E407" t="s">
        <v>24</v>
      </c>
      <c r="F407">
        <v>23</v>
      </c>
      <c r="G407" t="s">
        <v>732</v>
      </c>
      <c r="H407">
        <v>15</v>
      </c>
      <c r="I407">
        <v>3</v>
      </c>
      <c r="J407">
        <v>3</v>
      </c>
      <c r="K407">
        <v>2</v>
      </c>
      <c r="L407" s="2">
        <v>0.66700000000000004</v>
      </c>
      <c r="M407">
        <v>16</v>
      </c>
      <c r="N407">
        <v>8</v>
      </c>
      <c r="O407">
        <v>0</v>
      </c>
      <c r="P407">
        <v>10</v>
      </c>
      <c r="Q407">
        <v>0.1</v>
      </c>
      <c r="R407">
        <v>1.1000000000000001</v>
      </c>
      <c r="S407">
        <v>0</v>
      </c>
    </row>
    <row r="408" spans="1:19" x14ac:dyDescent="0.25">
      <c r="A408">
        <v>2015</v>
      </c>
      <c r="B408">
        <v>408</v>
      </c>
      <c r="C408" t="s">
        <v>1073</v>
      </c>
      <c r="D408" t="str">
        <f>IFERROR(INDEX('Draft Master List'!E:F,MATCH(C408,'Draft Master List'!E:E,0),2),"N/A")</f>
        <v>N/A</v>
      </c>
      <c r="E408" t="s">
        <v>18</v>
      </c>
      <c r="F408">
        <v>24</v>
      </c>
      <c r="G408" t="s">
        <v>77</v>
      </c>
      <c r="H408">
        <v>16</v>
      </c>
      <c r="I408">
        <v>1</v>
      </c>
      <c r="J408">
        <v>2</v>
      </c>
      <c r="K408">
        <v>2</v>
      </c>
      <c r="L408" s="2">
        <v>1</v>
      </c>
      <c r="M408">
        <v>10</v>
      </c>
      <c r="N408">
        <v>5</v>
      </c>
      <c r="O408">
        <v>0</v>
      </c>
      <c r="P408">
        <v>9</v>
      </c>
      <c r="Q408">
        <v>0.1</v>
      </c>
      <c r="R408">
        <v>0.6</v>
      </c>
      <c r="S408">
        <v>1</v>
      </c>
    </row>
    <row r="409" spans="1:19" x14ac:dyDescent="0.25">
      <c r="A409">
        <v>2015</v>
      </c>
      <c r="B409">
        <v>409</v>
      </c>
      <c r="C409" t="s">
        <v>1740</v>
      </c>
      <c r="D409" t="str">
        <f>IFERROR(INDEX('Draft Master List'!E:F,MATCH(C409,'Draft Master List'!E:E,0),2),"N/A")</f>
        <v>N/A</v>
      </c>
      <c r="E409" t="s">
        <v>24</v>
      </c>
      <c r="F409">
        <v>32</v>
      </c>
      <c r="G409" t="s">
        <v>1069</v>
      </c>
      <c r="H409">
        <v>13</v>
      </c>
      <c r="I409">
        <v>7</v>
      </c>
      <c r="J409">
        <v>3</v>
      </c>
      <c r="K409">
        <v>2</v>
      </c>
      <c r="L409" s="2">
        <v>0.66700000000000004</v>
      </c>
      <c r="M409">
        <v>10</v>
      </c>
      <c r="N409">
        <v>5</v>
      </c>
      <c r="O409">
        <v>0</v>
      </c>
      <c r="P409">
        <v>6</v>
      </c>
      <c r="Q409">
        <v>0.2</v>
      </c>
      <c r="R409">
        <v>0.8</v>
      </c>
      <c r="S409">
        <v>0</v>
      </c>
    </row>
    <row r="410" spans="1:19" x14ac:dyDescent="0.25">
      <c r="A410">
        <v>2015</v>
      </c>
      <c r="B410">
        <v>410</v>
      </c>
      <c r="C410" t="s">
        <v>107</v>
      </c>
      <c r="D410" t="str">
        <f>IFERROR(INDEX('Draft Master List'!E:F,MATCH(C410,'Draft Master List'!E:E,0),2),"N/A")</f>
        <v>832009</v>
      </c>
      <c r="E410" t="s">
        <v>15</v>
      </c>
      <c r="F410">
        <v>28</v>
      </c>
      <c r="H410">
        <v>16</v>
      </c>
      <c r="I410">
        <v>0</v>
      </c>
      <c r="J410">
        <v>3</v>
      </c>
      <c r="K410">
        <v>2</v>
      </c>
      <c r="L410" s="2">
        <v>0.66700000000000004</v>
      </c>
      <c r="M410">
        <v>59</v>
      </c>
      <c r="N410">
        <v>29.5</v>
      </c>
      <c r="O410">
        <v>1</v>
      </c>
      <c r="P410">
        <v>55</v>
      </c>
      <c r="Q410">
        <v>0.1</v>
      </c>
      <c r="R410">
        <v>3.7</v>
      </c>
      <c r="S410">
        <v>1</v>
      </c>
    </row>
    <row r="411" spans="1:19" x14ac:dyDescent="0.25">
      <c r="A411">
        <v>2015</v>
      </c>
      <c r="B411">
        <v>411</v>
      </c>
      <c r="C411" t="s">
        <v>1741</v>
      </c>
      <c r="D411" t="str">
        <f>IFERROR(INDEX('Draft Master List'!E:F,MATCH(C411,'Draft Master List'!E:E,0),2),"N/A")</f>
        <v>N/A</v>
      </c>
      <c r="E411" t="s">
        <v>63</v>
      </c>
      <c r="F411">
        <v>26</v>
      </c>
      <c r="H411">
        <v>7</v>
      </c>
      <c r="I411">
        <v>0</v>
      </c>
      <c r="J411">
        <v>3</v>
      </c>
      <c r="K411">
        <v>2</v>
      </c>
      <c r="L411" s="2">
        <v>0.66700000000000004</v>
      </c>
      <c r="M411">
        <v>81</v>
      </c>
      <c r="N411">
        <v>40.5</v>
      </c>
      <c r="O411">
        <v>0</v>
      </c>
      <c r="P411">
        <v>45</v>
      </c>
      <c r="Q411">
        <v>0.3</v>
      </c>
      <c r="R411">
        <v>11.6</v>
      </c>
      <c r="S411">
        <v>0</v>
      </c>
    </row>
    <row r="412" spans="1:19" x14ac:dyDescent="0.25">
      <c r="A412">
        <v>2015</v>
      </c>
      <c r="B412">
        <v>412</v>
      </c>
      <c r="C412" t="s">
        <v>1742</v>
      </c>
      <c r="D412" t="str">
        <f>IFERROR(INDEX('Draft Master List'!E:F,MATCH(C412,'Draft Master List'!E:E,0),2),"N/A")</f>
        <v>N/A</v>
      </c>
      <c r="E412" t="s">
        <v>28</v>
      </c>
      <c r="H412">
        <v>3</v>
      </c>
      <c r="I412">
        <v>0</v>
      </c>
      <c r="J412">
        <v>2</v>
      </c>
      <c r="K412">
        <v>2</v>
      </c>
      <c r="L412" s="2">
        <v>1</v>
      </c>
      <c r="M412">
        <v>25</v>
      </c>
      <c r="N412">
        <v>12.5</v>
      </c>
      <c r="O412">
        <v>0</v>
      </c>
      <c r="P412">
        <v>18</v>
      </c>
      <c r="Q412">
        <v>0.7</v>
      </c>
      <c r="R412">
        <v>8.3000000000000007</v>
      </c>
      <c r="S412">
        <v>0</v>
      </c>
    </row>
    <row r="413" spans="1:19" x14ac:dyDescent="0.25">
      <c r="A413">
        <v>2015</v>
      </c>
      <c r="B413">
        <v>413</v>
      </c>
      <c r="C413" t="s">
        <v>1743</v>
      </c>
      <c r="D413" t="str">
        <f>IFERROR(INDEX('Draft Master List'!E:F,MATCH(C413,'Draft Master List'!E:E,0),2),"N/A")</f>
        <v>N/A</v>
      </c>
      <c r="E413" t="s">
        <v>3</v>
      </c>
      <c r="F413">
        <v>23</v>
      </c>
      <c r="G413" t="s">
        <v>77</v>
      </c>
      <c r="H413">
        <v>6</v>
      </c>
      <c r="I413">
        <v>1</v>
      </c>
      <c r="J413">
        <v>6</v>
      </c>
      <c r="K413">
        <v>2</v>
      </c>
      <c r="L413" s="2">
        <v>0.33300000000000002</v>
      </c>
      <c r="M413">
        <v>18</v>
      </c>
      <c r="N413">
        <v>9</v>
      </c>
      <c r="O413">
        <v>0</v>
      </c>
      <c r="P413">
        <v>17</v>
      </c>
      <c r="Q413">
        <v>0.3</v>
      </c>
      <c r="R413">
        <v>3</v>
      </c>
      <c r="S413">
        <v>0</v>
      </c>
    </row>
    <row r="414" spans="1:19" x14ac:dyDescent="0.25">
      <c r="A414">
        <v>2015</v>
      </c>
      <c r="B414">
        <v>414</v>
      </c>
      <c r="C414" t="s">
        <v>1744</v>
      </c>
      <c r="D414" t="str">
        <f>IFERROR(INDEX('Draft Master List'!E:F,MATCH(C414,'Draft Master List'!E:E,0),2),"N/A")</f>
        <v>N/A</v>
      </c>
      <c r="E414" t="s">
        <v>34</v>
      </c>
      <c r="H414">
        <v>4</v>
      </c>
      <c r="I414">
        <v>0</v>
      </c>
      <c r="J414">
        <v>2</v>
      </c>
      <c r="K414">
        <v>2</v>
      </c>
      <c r="L414" s="2">
        <v>1</v>
      </c>
      <c r="M414">
        <v>18</v>
      </c>
      <c r="N414">
        <v>9</v>
      </c>
      <c r="O414">
        <v>0</v>
      </c>
      <c r="P414">
        <v>10</v>
      </c>
      <c r="Q414">
        <v>0.5</v>
      </c>
      <c r="R414">
        <v>4.5</v>
      </c>
      <c r="S414">
        <v>1</v>
      </c>
    </row>
    <row r="415" spans="1:19" x14ac:dyDescent="0.25">
      <c r="A415">
        <v>2015</v>
      </c>
      <c r="B415">
        <v>415</v>
      </c>
      <c r="C415" t="s">
        <v>1011</v>
      </c>
      <c r="D415" t="str">
        <f>IFERROR(INDEX('Draft Master List'!E:F,MATCH(C415,'Draft Master List'!E:E,0),2),"N/A")</f>
        <v>N/A</v>
      </c>
      <c r="E415" t="s">
        <v>10</v>
      </c>
      <c r="F415">
        <v>24</v>
      </c>
      <c r="H415">
        <v>6</v>
      </c>
      <c r="I415">
        <v>0</v>
      </c>
      <c r="J415">
        <v>2</v>
      </c>
      <c r="K415">
        <v>2</v>
      </c>
      <c r="L415" s="2">
        <v>1</v>
      </c>
      <c r="M415">
        <v>16</v>
      </c>
      <c r="N415">
        <v>8</v>
      </c>
      <c r="O415">
        <v>0</v>
      </c>
      <c r="P415">
        <v>12</v>
      </c>
      <c r="Q415">
        <v>0.3</v>
      </c>
      <c r="R415">
        <v>2.7</v>
      </c>
      <c r="S415">
        <v>1</v>
      </c>
    </row>
    <row r="416" spans="1:19" x14ac:dyDescent="0.25">
      <c r="A416">
        <v>2015</v>
      </c>
      <c r="B416">
        <v>416</v>
      </c>
      <c r="C416" t="s">
        <v>1745</v>
      </c>
      <c r="D416" t="str">
        <f>IFERROR(INDEX('Draft Master List'!E:F,MATCH(C416,'Draft Master List'!E:E,0),2),"N/A")</f>
        <v>N/A</v>
      </c>
      <c r="E416" t="s">
        <v>13</v>
      </c>
      <c r="F416">
        <v>23</v>
      </c>
      <c r="H416">
        <v>4</v>
      </c>
      <c r="I416">
        <v>0</v>
      </c>
      <c r="J416">
        <v>5</v>
      </c>
      <c r="K416">
        <v>2</v>
      </c>
      <c r="L416" s="2">
        <v>0.4</v>
      </c>
      <c r="M416">
        <v>90</v>
      </c>
      <c r="N416">
        <v>45</v>
      </c>
      <c r="O416">
        <v>1</v>
      </c>
      <c r="P416">
        <v>80</v>
      </c>
      <c r="Q416">
        <v>0.5</v>
      </c>
      <c r="R416">
        <v>22.5</v>
      </c>
      <c r="S416">
        <v>0</v>
      </c>
    </row>
    <row r="417" spans="1:19" x14ac:dyDescent="0.25">
      <c r="A417">
        <v>2015</v>
      </c>
      <c r="B417">
        <v>417</v>
      </c>
      <c r="C417" t="s">
        <v>1023</v>
      </c>
      <c r="D417" t="str">
        <f>IFERROR(INDEX('Draft Master List'!E:F,MATCH(C417,'Draft Master List'!E:E,0),2),"N/A")</f>
        <v>N/A</v>
      </c>
      <c r="E417" t="s">
        <v>12</v>
      </c>
      <c r="F417">
        <v>24</v>
      </c>
      <c r="G417" t="s">
        <v>643</v>
      </c>
      <c r="H417">
        <v>6</v>
      </c>
      <c r="I417">
        <v>1</v>
      </c>
      <c r="J417">
        <v>3</v>
      </c>
      <c r="K417">
        <v>2</v>
      </c>
      <c r="L417" s="2">
        <v>0.66700000000000004</v>
      </c>
      <c r="M417">
        <v>11</v>
      </c>
      <c r="N417">
        <v>5.5</v>
      </c>
      <c r="O417">
        <v>0</v>
      </c>
      <c r="P417">
        <v>7</v>
      </c>
      <c r="Q417">
        <v>0.3</v>
      </c>
      <c r="R417">
        <v>1.8</v>
      </c>
      <c r="S417">
        <v>0</v>
      </c>
    </row>
    <row r="418" spans="1:19" x14ac:dyDescent="0.25">
      <c r="A418">
        <v>2015</v>
      </c>
      <c r="B418">
        <v>418</v>
      </c>
      <c r="C418" t="s">
        <v>1746</v>
      </c>
      <c r="D418" t="str">
        <f>IFERROR(INDEX('Draft Master List'!E:F,MATCH(C418,'Draft Master List'!E:E,0),2),"N/A")</f>
        <v>N/A</v>
      </c>
      <c r="E418" t="s">
        <v>6</v>
      </c>
      <c r="F418">
        <v>28</v>
      </c>
      <c r="H418">
        <v>13</v>
      </c>
      <c r="I418">
        <v>0</v>
      </c>
      <c r="J418">
        <v>3</v>
      </c>
      <c r="K418">
        <v>1</v>
      </c>
      <c r="L418" s="2">
        <v>0.33300000000000002</v>
      </c>
      <c r="M418">
        <v>4</v>
      </c>
      <c r="N418">
        <v>4</v>
      </c>
      <c r="O418">
        <v>0</v>
      </c>
      <c r="P418">
        <v>4</v>
      </c>
      <c r="Q418">
        <v>0.1</v>
      </c>
      <c r="R418">
        <v>0.3</v>
      </c>
      <c r="S418">
        <v>0</v>
      </c>
    </row>
    <row r="419" spans="1:19" x14ac:dyDescent="0.25">
      <c r="A419">
        <v>2015</v>
      </c>
      <c r="B419">
        <v>419</v>
      </c>
      <c r="C419" t="s">
        <v>1747</v>
      </c>
      <c r="D419" t="str">
        <f>IFERROR(INDEX('Draft Master List'!E:F,MATCH(C419,'Draft Master List'!E:E,0),2),"N/A")</f>
        <v>N/A</v>
      </c>
      <c r="E419" t="s">
        <v>15</v>
      </c>
      <c r="F419">
        <v>23</v>
      </c>
      <c r="H419">
        <v>1</v>
      </c>
      <c r="I419">
        <v>0</v>
      </c>
      <c r="J419">
        <v>1</v>
      </c>
      <c r="K419">
        <v>1</v>
      </c>
      <c r="L419" s="2">
        <v>1</v>
      </c>
      <c r="M419">
        <v>15</v>
      </c>
      <c r="N419">
        <v>15</v>
      </c>
      <c r="O419">
        <v>0</v>
      </c>
      <c r="P419">
        <v>15</v>
      </c>
      <c r="Q419">
        <v>1</v>
      </c>
      <c r="R419">
        <v>15</v>
      </c>
      <c r="S419">
        <v>0</v>
      </c>
    </row>
    <row r="420" spans="1:19" x14ac:dyDescent="0.25">
      <c r="A420">
        <v>2015</v>
      </c>
      <c r="B420">
        <v>420</v>
      </c>
      <c r="C420" t="s">
        <v>1748</v>
      </c>
      <c r="D420" t="str">
        <f>IFERROR(INDEX('Draft Master List'!E:F,MATCH(C420,'Draft Master List'!E:E,0),2),"N/A")</f>
        <v>N/A</v>
      </c>
      <c r="E420" t="s">
        <v>64</v>
      </c>
      <c r="F420">
        <v>24</v>
      </c>
      <c r="H420">
        <v>7</v>
      </c>
      <c r="I420">
        <v>0</v>
      </c>
      <c r="J420">
        <v>2</v>
      </c>
      <c r="K420">
        <v>1</v>
      </c>
      <c r="L420" s="2">
        <v>0.5</v>
      </c>
      <c r="M420">
        <v>7</v>
      </c>
      <c r="N420">
        <v>7</v>
      </c>
      <c r="O420">
        <v>0</v>
      </c>
      <c r="P420">
        <v>7</v>
      </c>
      <c r="Q420">
        <v>0.1</v>
      </c>
      <c r="R420">
        <v>1</v>
      </c>
      <c r="S420">
        <v>0</v>
      </c>
    </row>
    <row r="421" spans="1:19" x14ac:dyDescent="0.25">
      <c r="A421">
        <v>2015</v>
      </c>
      <c r="B421">
        <v>421</v>
      </c>
      <c r="C421" t="s">
        <v>646</v>
      </c>
      <c r="D421" t="str">
        <f>IFERROR(INDEX('Draft Master List'!E:F,MATCH(C421,'Draft Master List'!E:E,0),2),"N/A")</f>
        <v>N/A</v>
      </c>
      <c r="E421" t="s">
        <v>30</v>
      </c>
      <c r="F421">
        <v>38</v>
      </c>
      <c r="G421" t="s">
        <v>1</v>
      </c>
      <c r="H421">
        <v>16</v>
      </c>
      <c r="I421">
        <v>16</v>
      </c>
      <c r="J421">
        <v>1</v>
      </c>
      <c r="K421">
        <v>1</v>
      </c>
      <c r="L421" s="2">
        <v>1</v>
      </c>
      <c r="M421">
        <v>36</v>
      </c>
      <c r="N421">
        <v>36</v>
      </c>
      <c r="O421">
        <v>0</v>
      </c>
      <c r="P421">
        <v>36</v>
      </c>
      <c r="Q421">
        <v>0.1</v>
      </c>
      <c r="R421">
        <v>2.2999999999999998</v>
      </c>
      <c r="S421">
        <v>6</v>
      </c>
    </row>
    <row r="422" spans="1:19" x14ac:dyDescent="0.25">
      <c r="A422">
        <v>2015</v>
      </c>
      <c r="B422">
        <v>422</v>
      </c>
      <c r="C422" t="s">
        <v>1051</v>
      </c>
      <c r="D422" t="str">
        <f>IFERROR(INDEX('Draft Master List'!E:F,MATCH(C422,'Draft Master List'!E:E,0),2),"N/A")</f>
        <v>N/A</v>
      </c>
      <c r="E422" t="s">
        <v>223</v>
      </c>
      <c r="H422">
        <v>1</v>
      </c>
      <c r="I422">
        <v>0</v>
      </c>
      <c r="J422">
        <v>1</v>
      </c>
      <c r="K422">
        <v>1</v>
      </c>
      <c r="L422" s="2">
        <v>1</v>
      </c>
      <c r="M422">
        <v>-2</v>
      </c>
      <c r="N422">
        <v>-2</v>
      </c>
      <c r="O422">
        <v>0</v>
      </c>
      <c r="P422">
        <v>-2</v>
      </c>
      <c r="Q422">
        <v>1</v>
      </c>
      <c r="R422">
        <v>-2</v>
      </c>
      <c r="S422">
        <v>0</v>
      </c>
    </row>
    <row r="423" spans="1:19" x14ac:dyDescent="0.25">
      <c r="A423">
        <v>2015</v>
      </c>
      <c r="B423">
        <v>423</v>
      </c>
      <c r="C423" t="s">
        <v>895</v>
      </c>
      <c r="D423" t="str">
        <f>IFERROR(INDEX('Draft Master List'!E:F,MATCH(C423,'Draft Master List'!E:E,0),2),"N/A")</f>
        <v>N/A</v>
      </c>
      <c r="E423" t="s">
        <v>13</v>
      </c>
      <c r="F423">
        <v>26</v>
      </c>
      <c r="H423">
        <v>1</v>
      </c>
      <c r="I423">
        <v>0</v>
      </c>
      <c r="J423">
        <v>2</v>
      </c>
      <c r="K423">
        <v>1</v>
      </c>
      <c r="L423" s="2">
        <v>0.5</v>
      </c>
      <c r="M423">
        <v>22</v>
      </c>
      <c r="N423">
        <v>22</v>
      </c>
      <c r="O423">
        <v>0</v>
      </c>
      <c r="P423">
        <v>22</v>
      </c>
      <c r="Q423">
        <v>1</v>
      </c>
      <c r="R423">
        <v>22</v>
      </c>
      <c r="S423">
        <v>0</v>
      </c>
    </row>
    <row r="424" spans="1:19" x14ac:dyDescent="0.25">
      <c r="A424">
        <v>2015</v>
      </c>
      <c r="B424">
        <v>424</v>
      </c>
      <c r="C424" t="s">
        <v>1749</v>
      </c>
      <c r="D424" t="str">
        <f>IFERROR(INDEX('Draft Master List'!E:F,MATCH(C424,'Draft Master List'!E:E,0),2),"N/A")</f>
        <v>N/A</v>
      </c>
      <c r="E424" t="s">
        <v>30</v>
      </c>
      <c r="F424">
        <v>23</v>
      </c>
      <c r="G424" t="s">
        <v>1069</v>
      </c>
      <c r="H424">
        <v>4</v>
      </c>
      <c r="I424">
        <v>1</v>
      </c>
      <c r="J424">
        <v>1</v>
      </c>
      <c r="K424">
        <v>1</v>
      </c>
      <c r="L424" s="2">
        <v>1</v>
      </c>
      <c r="M424">
        <v>1</v>
      </c>
      <c r="N424">
        <v>1</v>
      </c>
      <c r="O424">
        <v>0</v>
      </c>
      <c r="P424">
        <v>1</v>
      </c>
      <c r="Q424">
        <v>0.3</v>
      </c>
      <c r="R424">
        <v>0.3</v>
      </c>
      <c r="S424">
        <v>0</v>
      </c>
    </row>
    <row r="425" spans="1:19" x14ac:dyDescent="0.25">
      <c r="A425">
        <v>2015</v>
      </c>
      <c r="B425">
        <v>425</v>
      </c>
      <c r="C425" t="s">
        <v>1750</v>
      </c>
      <c r="D425" t="str">
        <f>IFERROR(INDEX('Draft Master List'!E:F,MATCH(C425,'Draft Master List'!E:E,0),2),"N/A")</f>
        <v>N/A</v>
      </c>
      <c r="E425" t="s">
        <v>27</v>
      </c>
      <c r="F425">
        <v>31</v>
      </c>
      <c r="G425" t="s">
        <v>732</v>
      </c>
      <c r="H425">
        <v>16</v>
      </c>
      <c r="I425">
        <v>5</v>
      </c>
      <c r="J425">
        <v>1</v>
      </c>
      <c r="K425">
        <v>1</v>
      </c>
      <c r="L425" s="2">
        <v>1</v>
      </c>
      <c r="M425">
        <v>4</v>
      </c>
      <c r="N425">
        <v>4</v>
      </c>
      <c r="O425">
        <v>0</v>
      </c>
      <c r="P425">
        <v>4</v>
      </c>
      <c r="Q425">
        <v>0.1</v>
      </c>
      <c r="R425">
        <v>0.3</v>
      </c>
      <c r="S425">
        <v>0</v>
      </c>
    </row>
    <row r="426" spans="1:19" x14ac:dyDescent="0.25">
      <c r="A426">
        <v>2015</v>
      </c>
      <c r="B426">
        <v>426</v>
      </c>
      <c r="C426" t="s">
        <v>1751</v>
      </c>
      <c r="D426" t="str">
        <f>IFERROR(INDEX('Draft Master List'!E:F,MATCH(C426,'Draft Master List'!E:E,0),2),"N/A")</f>
        <v>N/A</v>
      </c>
      <c r="E426" t="s">
        <v>24</v>
      </c>
      <c r="F426">
        <v>22</v>
      </c>
      <c r="H426">
        <v>7</v>
      </c>
      <c r="I426">
        <v>0</v>
      </c>
      <c r="J426">
        <v>2</v>
      </c>
      <c r="K426">
        <v>1</v>
      </c>
      <c r="L426" s="2">
        <v>0.5</v>
      </c>
      <c r="M426">
        <v>11</v>
      </c>
      <c r="N426">
        <v>11</v>
      </c>
      <c r="O426">
        <v>0</v>
      </c>
      <c r="P426">
        <v>11</v>
      </c>
      <c r="Q426">
        <v>0.1</v>
      </c>
      <c r="R426">
        <v>1.6</v>
      </c>
      <c r="S426">
        <v>0</v>
      </c>
    </row>
    <row r="427" spans="1:19" x14ac:dyDescent="0.25">
      <c r="A427">
        <v>2015</v>
      </c>
      <c r="B427">
        <v>427</v>
      </c>
      <c r="C427" t="s">
        <v>988</v>
      </c>
      <c r="D427" t="str">
        <f>IFERROR(INDEX('Draft Master List'!E:F,MATCH(C427,'Draft Master List'!E:E,0),2),"N/A")</f>
        <v>N/A</v>
      </c>
      <c r="E427" t="s">
        <v>28</v>
      </c>
      <c r="F427">
        <v>22</v>
      </c>
      <c r="G427" t="s">
        <v>643</v>
      </c>
      <c r="H427">
        <v>7</v>
      </c>
      <c r="I427">
        <v>1</v>
      </c>
      <c r="J427">
        <v>2</v>
      </c>
      <c r="K427">
        <v>1</v>
      </c>
      <c r="L427" s="2">
        <v>0.5</v>
      </c>
      <c r="M427">
        <v>-2</v>
      </c>
      <c r="N427">
        <v>-2</v>
      </c>
      <c r="O427">
        <v>0</v>
      </c>
      <c r="P427">
        <v>-2</v>
      </c>
      <c r="Q427">
        <v>0.1</v>
      </c>
      <c r="R427">
        <v>-0.3</v>
      </c>
      <c r="S427">
        <v>0</v>
      </c>
    </row>
    <row r="428" spans="1:19" x14ac:dyDescent="0.25">
      <c r="A428">
        <v>2015</v>
      </c>
      <c r="B428">
        <v>428</v>
      </c>
      <c r="C428" t="s">
        <v>1032</v>
      </c>
      <c r="D428" t="str">
        <f>IFERROR(INDEX('Draft Master List'!E:F,MATCH(C428,'Draft Master List'!E:E,0),2),"N/A")</f>
        <v>N/A</v>
      </c>
      <c r="E428" t="s">
        <v>19</v>
      </c>
      <c r="F428">
        <v>25</v>
      </c>
      <c r="G428" t="s">
        <v>976</v>
      </c>
      <c r="H428">
        <v>14</v>
      </c>
      <c r="I428">
        <v>3</v>
      </c>
      <c r="J428">
        <v>1</v>
      </c>
      <c r="K428">
        <v>1</v>
      </c>
      <c r="L428" s="2">
        <v>1</v>
      </c>
      <c r="M428">
        <v>0</v>
      </c>
      <c r="N428">
        <v>0</v>
      </c>
      <c r="O428">
        <v>0</v>
      </c>
      <c r="P428">
        <v>0</v>
      </c>
      <c r="Q428">
        <v>0.1</v>
      </c>
      <c r="R428">
        <v>0</v>
      </c>
      <c r="S428">
        <v>0</v>
      </c>
    </row>
    <row r="429" spans="1:19" x14ac:dyDescent="0.25">
      <c r="A429">
        <v>2015</v>
      </c>
      <c r="B429">
        <v>429</v>
      </c>
      <c r="C429" t="s">
        <v>1752</v>
      </c>
      <c r="D429" t="str">
        <f>IFERROR(INDEX('Draft Master List'!E:F,MATCH(C429,'Draft Master List'!E:E,0),2),"N/A")</f>
        <v>N/A</v>
      </c>
      <c r="E429" t="s">
        <v>223</v>
      </c>
      <c r="F429">
        <v>26</v>
      </c>
      <c r="H429">
        <v>16</v>
      </c>
      <c r="I429">
        <v>0</v>
      </c>
      <c r="J429">
        <v>2</v>
      </c>
      <c r="K429">
        <v>1</v>
      </c>
      <c r="L429" s="2">
        <v>0.5</v>
      </c>
      <c r="M429">
        <v>20</v>
      </c>
      <c r="N429">
        <v>20</v>
      </c>
      <c r="O429">
        <v>0</v>
      </c>
      <c r="P429">
        <v>20</v>
      </c>
      <c r="Q429">
        <v>0.1</v>
      </c>
      <c r="R429">
        <v>1.3</v>
      </c>
      <c r="S429">
        <v>1</v>
      </c>
    </row>
    <row r="430" spans="1:19" x14ac:dyDescent="0.25">
      <c r="A430">
        <v>2015</v>
      </c>
      <c r="B430">
        <v>430</v>
      </c>
      <c r="C430" t="s">
        <v>282</v>
      </c>
      <c r="D430" t="str">
        <f>IFERROR(INDEX('Draft Master List'!E:F,MATCH(C430,'Draft Master List'!E:E,0),2),"N/A")</f>
        <v>1072010</v>
      </c>
      <c r="E430" t="s">
        <v>29</v>
      </c>
      <c r="F430">
        <v>28</v>
      </c>
      <c r="H430">
        <v>13</v>
      </c>
      <c r="I430">
        <v>0</v>
      </c>
      <c r="J430">
        <v>3</v>
      </c>
      <c r="K430">
        <v>1</v>
      </c>
      <c r="L430" s="2">
        <v>0.33300000000000002</v>
      </c>
      <c r="M430">
        <v>58</v>
      </c>
      <c r="N430">
        <v>58</v>
      </c>
      <c r="O430">
        <v>1</v>
      </c>
      <c r="P430">
        <v>58</v>
      </c>
      <c r="Q430">
        <v>0.1</v>
      </c>
      <c r="R430">
        <v>4.5</v>
      </c>
      <c r="S430">
        <v>0</v>
      </c>
    </row>
    <row r="431" spans="1:19" x14ac:dyDescent="0.25">
      <c r="A431">
        <v>2015</v>
      </c>
      <c r="B431">
        <v>431</v>
      </c>
      <c r="C431" t="s">
        <v>1753</v>
      </c>
      <c r="D431" t="str">
        <f>IFERROR(INDEX('Draft Master List'!E:F,MATCH(C431,'Draft Master List'!E:E,0),2),"N/A")</f>
        <v>N/A</v>
      </c>
      <c r="E431" t="s">
        <v>9</v>
      </c>
      <c r="F431">
        <v>23</v>
      </c>
      <c r="H431">
        <v>2</v>
      </c>
      <c r="I431">
        <v>0</v>
      </c>
      <c r="J431">
        <v>2</v>
      </c>
      <c r="K431">
        <v>1</v>
      </c>
      <c r="L431" s="2">
        <v>0.5</v>
      </c>
      <c r="M431">
        <v>9</v>
      </c>
      <c r="N431">
        <v>9</v>
      </c>
      <c r="O431">
        <v>0</v>
      </c>
      <c r="P431">
        <v>9</v>
      </c>
      <c r="Q431">
        <v>0.5</v>
      </c>
      <c r="R431">
        <v>4.5</v>
      </c>
      <c r="S431">
        <v>0</v>
      </c>
    </row>
    <row r="432" spans="1:19" x14ac:dyDescent="0.25">
      <c r="A432">
        <v>2015</v>
      </c>
      <c r="B432">
        <v>432</v>
      </c>
      <c r="C432" t="s">
        <v>102</v>
      </c>
      <c r="D432" t="str">
        <f>IFERROR(INDEX('Draft Master List'!E:F,MATCH(C432,'Draft Master List'!E:E,0),2),"N/A")</f>
        <v>1462008</v>
      </c>
      <c r="E432" t="s">
        <v>29</v>
      </c>
      <c r="F432">
        <v>29</v>
      </c>
      <c r="G432" t="s">
        <v>212</v>
      </c>
      <c r="H432">
        <v>16</v>
      </c>
      <c r="I432">
        <v>8</v>
      </c>
      <c r="J432">
        <v>2</v>
      </c>
      <c r="K432">
        <v>1</v>
      </c>
      <c r="L432" s="2">
        <v>0.5</v>
      </c>
      <c r="M432">
        <v>12</v>
      </c>
      <c r="N432">
        <v>12</v>
      </c>
      <c r="O432">
        <v>0</v>
      </c>
      <c r="P432">
        <v>12</v>
      </c>
      <c r="Q432">
        <v>0.1</v>
      </c>
      <c r="R432">
        <v>0.8</v>
      </c>
      <c r="S432">
        <v>0</v>
      </c>
    </row>
    <row r="433" spans="1:19" x14ac:dyDescent="0.25">
      <c r="A433">
        <v>2015</v>
      </c>
      <c r="B433">
        <v>433</v>
      </c>
      <c r="C433" t="s">
        <v>1754</v>
      </c>
      <c r="D433" t="str">
        <f>IFERROR(INDEX('Draft Master List'!E:F,MATCH(C433,'Draft Master List'!E:E,0),2),"N/A")</f>
        <v>N/A</v>
      </c>
      <c r="E433" t="s">
        <v>15</v>
      </c>
      <c r="F433">
        <v>22</v>
      </c>
      <c r="G433" t="s">
        <v>1069</v>
      </c>
      <c r="H433">
        <v>14</v>
      </c>
      <c r="I433">
        <v>1</v>
      </c>
      <c r="J433">
        <v>5</v>
      </c>
      <c r="K433">
        <v>1</v>
      </c>
      <c r="L433" s="2">
        <v>0.2</v>
      </c>
      <c r="M433">
        <v>31</v>
      </c>
      <c r="N433">
        <v>31</v>
      </c>
      <c r="O433">
        <v>0</v>
      </c>
      <c r="P433">
        <v>31</v>
      </c>
      <c r="Q433">
        <v>0.1</v>
      </c>
      <c r="R433">
        <v>2.2000000000000002</v>
      </c>
      <c r="S433">
        <v>0</v>
      </c>
    </row>
    <row r="434" spans="1:19" x14ac:dyDescent="0.25">
      <c r="A434">
        <v>2015</v>
      </c>
      <c r="B434">
        <v>434</v>
      </c>
      <c r="C434" t="s">
        <v>1755</v>
      </c>
      <c r="D434" t="str">
        <f>IFERROR(INDEX('Draft Master List'!E:F,MATCH(C434,'Draft Master List'!E:E,0),2),"N/A")</f>
        <v>N/A</v>
      </c>
      <c r="E434" t="s">
        <v>9</v>
      </c>
      <c r="F434">
        <v>21</v>
      </c>
      <c r="G434" t="s">
        <v>1756</v>
      </c>
      <c r="H434">
        <v>15</v>
      </c>
      <c r="I434">
        <v>15</v>
      </c>
      <c r="J434">
        <v>1</v>
      </c>
      <c r="K434">
        <v>1</v>
      </c>
      <c r="L434" s="2">
        <v>1</v>
      </c>
      <c r="M434">
        <v>-11</v>
      </c>
      <c r="N434">
        <v>-11</v>
      </c>
      <c r="O434">
        <v>0</v>
      </c>
      <c r="P434">
        <v>-11</v>
      </c>
      <c r="Q434">
        <v>0.1</v>
      </c>
      <c r="R434">
        <v>-0.7</v>
      </c>
      <c r="S434">
        <v>0</v>
      </c>
    </row>
    <row r="435" spans="1:19" x14ac:dyDescent="0.25">
      <c r="A435">
        <v>2015</v>
      </c>
      <c r="B435">
        <v>435</v>
      </c>
      <c r="C435" t="s">
        <v>1757</v>
      </c>
      <c r="D435" t="str">
        <f>IFERROR(INDEX('Draft Master List'!E:F,MATCH(C435,'Draft Master List'!E:E,0),2),"N/A")</f>
        <v>N/A</v>
      </c>
      <c r="E435" t="s">
        <v>10</v>
      </c>
      <c r="F435">
        <v>27</v>
      </c>
      <c r="H435">
        <v>16</v>
      </c>
      <c r="I435">
        <v>0</v>
      </c>
      <c r="J435">
        <v>1</v>
      </c>
      <c r="K435">
        <v>1</v>
      </c>
      <c r="L435" s="2">
        <v>1</v>
      </c>
      <c r="M435">
        <v>5</v>
      </c>
      <c r="N435">
        <v>5</v>
      </c>
      <c r="O435">
        <v>0</v>
      </c>
      <c r="P435">
        <v>5</v>
      </c>
      <c r="Q435">
        <v>0.1</v>
      </c>
      <c r="R435">
        <v>0.3</v>
      </c>
      <c r="S435">
        <v>1</v>
      </c>
    </row>
    <row r="436" spans="1:19" x14ac:dyDescent="0.25">
      <c r="A436">
        <v>2015</v>
      </c>
      <c r="B436">
        <v>436</v>
      </c>
      <c r="C436" t="s">
        <v>1207</v>
      </c>
      <c r="D436" t="str">
        <f>IFERROR(INDEX('Draft Master List'!E:F,MATCH(C436,'Draft Master List'!E:E,0),2),"N/A")</f>
        <v>N/A</v>
      </c>
      <c r="E436" t="s">
        <v>29</v>
      </c>
      <c r="F436">
        <v>26</v>
      </c>
      <c r="H436">
        <v>4</v>
      </c>
      <c r="I436">
        <v>0</v>
      </c>
      <c r="J436">
        <v>1</v>
      </c>
      <c r="K436">
        <v>1</v>
      </c>
      <c r="L436" s="2">
        <v>1</v>
      </c>
      <c r="M436">
        <v>2</v>
      </c>
      <c r="N436">
        <v>2</v>
      </c>
      <c r="O436">
        <v>0</v>
      </c>
      <c r="P436">
        <v>2</v>
      </c>
      <c r="Q436">
        <v>0.3</v>
      </c>
      <c r="R436">
        <v>0.5</v>
      </c>
      <c r="S436">
        <v>0</v>
      </c>
    </row>
    <row r="437" spans="1:19" x14ac:dyDescent="0.25">
      <c r="A437">
        <v>2015</v>
      </c>
      <c r="B437">
        <v>437</v>
      </c>
      <c r="C437" t="s">
        <v>1758</v>
      </c>
      <c r="D437" t="str">
        <f>IFERROR(INDEX('Draft Master List'!E:F,MATCH(C437,'Draft Master List'!E:E,0),2),"N/A")</f>
        <v>N/A</v>
      </c>
      <c r="E437" t="s">
        <v>30</v>
      </c>
      <c r="F437">
        <v>22</v>
      </c>
      <c r="H437">
        <v>5</v>
      </c>
      <c r="I437">
        <v>0</v>
      </c>
      <c r="J437">
        <v>3</v>
      </c>
      <c r="K437">
        <v>1</v>
      </c>
      <c r="L437" s="2">
        <v>0.33300000000000002</v>
      </c>
      <c r="M437">
        <v>6</v>
      </c>
      <c r="N437">
        <v>6</v>
      </c>
      <c r="O437">
        <v>0</v>
      </c>
      <c r="P437">
        <v>6</v>
      </c>
      <c r="Q437">
        <v>0.2</v>
      </c>
      <c r="R437">
        <v>1.2</v>
      </c>
      <c r="S437">
        <v>1</v>
      </c>
    </row>
    <row r="438" spans="1:19" x14ac:dyDescent="0.25">
      <c r="A438">
        <v>2015</v>
      </c>
      <c r="B438">
        <v>438</v>
      </c>
      <c r="C438" t="s">
        <v>2218</v>
      </c>
      <c r="D438" t="str">
        <f>IFERROR(INDEX('Draft Master List'!E:F,MATCH(C438,'Draft Master List'!E:E,0),2),"N/A")</f>
        <v>N/A</v>
      </c>
      <c r="E438" t="s">
        <v>10</v>
      </c>
      <c r="F438">
        <v>28</v>
      </c>
      <c r="G438" t="s">
        <v>1512</v>
      </c>
      <c r="H438">
        <v>13</v>
      </c>
      <c r="I438">
        <v>13</v>
      </c>
      <c r="J438">
        <v>1</v>
      </c>
      <c r="K438">
        <v>1</v>
      </c>
      <c r="L438" s="2">
        <v>1</v>
      </c>
      <c r="M438">
        <v>10</v>
      </c>
      <c r="N438">
        <v>10</v>
      </c>
      <c r="O438">
        <v>0</v>
      </c>
      <c r="P438">
        <v>10</v>
      </c>
      <c r="Q438">
        <v>0.1</v>
      </c>
      <c r="R438">
        <v>0.8</v>
      </c>
      <c r="S438">
        <v>0</v>
      </c>
    </row>
    <row r="439" spans="1:19" x14ac:dyDescent="0.25">
      <c r="A439">
        <v>2015</v>
      </c>
      <c r="B439">
        <v>439</v>
      </c>
      <c r="C439" t="s">
        <v>582</v>
      </c>
      <c r="D439" t="str">
        <f>IFERROR(INDEX('Draft Master List'!E:F,MATCH(C439,'Draft Master List'!E:E,0),2),"N/A")</f>
        <v>N/A</v>
      </c>
      <c r="E439" t="s">
        <v>30</v>
      </c>
      <c r="F439">
        <v>32</v>
      </c>
      <c r="G439" t="s">
        <v>643</v>
      </c>
      <c r="H439">
        <v>2</v>
      </c>
      <c r="I439">
        <v>1</v>
      </c>
      <c r="J439">
        <v>1</v>
      </c>
      <c r="K439">
        <v>1</v>
      </c>
      <c r="L439" s="2">
        <v>1</v>
      </c>
      <c r="M439">
        <v>20</v>
      </c>
      <c r="N439">
        <v>20</v>
      </c>
      <c r="O439">
        <v>0</v>
      </c>
      <c r="P439">
        <v>20</v>
      </c>
      <c r="Q439">
        <v>0.5</v>
      </c>
      <c r="R439">
        <v>10</v>
      </c>
      <c r="S439">
        <v>0</v>
      </c>
    </row>
    <row r="440" spans="1:19" x14ac:dyDescent="0.25">
      <c r="A440">
        <v>2015</v>
      </c>
      <c r="B440">
        <v>440</v>
      </c>
      <c r="C440" t="s">
        <v>1759</v>
      </c>
      <c r="D440" t="str">
        <f>IFERROR(INDEX('Draft Master List'!E:F,MATCH(C440,'Draft Master List'!E:E,0),2),"N/A")</f>
        <v>N/A</v>
      </c>
      <c r="E440" t="s">
        <v>4</v>
      </c>
      <c r="F440">
        <v>24</v>
      </c>
      <c r="G440" t="s">
        <v>1069</v>
      </c>
      <c r="H440">
        <v>11</v>
      </c>
      <c r="I440">
        <v>3</v>
      </c>
      <c r="J440">
        <v>3</v>
      </c>
      <c r="K440">
        <v>1</v>
      </c>
      <c r="L440" s="2">
        <v>0.33300000000000002</v>
      </c>
      <c r="M440">
        <v>6</v>
      </c>
      <c r="N440">
        <v>6</v>
      </c>
      <c r="O440">
        <v>0</v>
      </c>
      <c r="P440">
        <v>6</v>
      </c>
      <c r="Q440">
        <v>0.1</v>
      </c>
      <c r="R440">
        <v>0.5</v>
      </c>
      <c r="S440">
        <v>0</v>
      </c>
    </row>
    <row r="441" spans="1:19" x14ac:dyDescent="0.25">
      <c r="A441">
        <v>2015</v>
      </c>
      <c r="B441">
        <v>441</v>
      </c>
      <c r="C441" t="s">
        <v>968</v>
      </c>
      <c r="D441" t="str">
        <f>IFERROR(INDEX('Draft Master List'!E:F,MATCH(C441,'Draft Master List'!E:E,0),2),"N/A")</f>
        <v>N/A</v>
      </c>
      <c r="E441" t="s">
        <v>13</v>
      </c>
      <c r="F441">
        <v>28</v>
      </c>
      <c r="G441" t="s">
        <v>1069</v>
      </c>
      <c r="H441">
        <v>16</v>
      </c>
      <c r="I441">
        <v>4</v>
      </c>
      <c r="J441">
        <v>2</v>
      </c>
      <c r="K441">
        <v>1</v>
      </c>
      <c r="L441" s="2">
        <v>0.5</v>
      </c>
      <c r="M441">
        <v>4</v>
      </c>
      <c r="N441">
        <v>4</v>
      </c>
      <c r="O441">
        <v>0</v>
      </c>
      <c r="P441">
        <v>4</v>
      </c>
      <c r="Q441">
        <v>0.1</v>
      </c>
      <c r="R441">
        <v>0.3</v>
      </c>
      <c r="S441">
        <v>1</v>
      </c>
    </row>
    <row r="442" spans="1:19" x14ac:dyDescent="0.25">
      <c r="A442">
        <v>2015</v>
      </c>
      <c r="B442">
        <v>442</v>
      </c>
      <c r="C442" t="s">
        <v>1760</v>
      </c>
      <c r="D442" t="str">
        <f>IFERROR(INDEX('Draft Master List'!E:F,MATCH(C442,'Draft Master List'!E:E,0),2),"N/A")</f>
        <v>N/A</v>
      </c>
      <c r="E442" t="s">
        <v>32</v>
      </c>
      <c r="F442">
        <v>24</v>
      </c>
      <c r="G442" t="s">
        <v>1761</v>
      </c>
      <c r="H442">
        <v>10</v>
      </c>
      <c r="I442">
        <v>1</v>
      </c>
      <c r="J442">
        <v>1</v>
      </c>
      <c r="K442">
        <v>1</v>
      </c>
      <c r="L442" s="2">
        <v>1</v>
      </c>
      <c r="M442">
        <v>-5</v>
      </c>
      <c r="N442">
        <v>-5</v>
      </c>
      <c r="O442">
        <v>0</v>
      </c>
      <c r="P442">
        <v>-5</v>
      </c>
      <c r="Q442">
        <v>0.1</v>
      </c>
      <c r="R442">
        <v>-0.5</v>
      </c>
      <c r="S442">
        <v>0</v>
      </c>
    </row>
    <row r="443" spans="1:19" x14ac:dyDescent="0.25">
      <c r="A443">
        <v>2015</v>
      </c>
      <c r="B443">
        <v>443</v>
      </c>
      <c r="C443" t="s">
        <v>1762</v>
      </c>
      <c r="D443" t="str">
        <f>IFERROR(INDEX('Draft Master List'!E:F,MATCH(C443,'Draft Master List'!E:E,0),2),"N/A")</f>
        <v>N/A</v>
      </c>
      <c r="E443" t="s">
        <v>23</v>
      </c>
      <c r="F443">
        <v>23</v>
      </c>
      <c r="G443" t="s">
        <v>1763</v>
      </c>
      <c r="H443">
        <v>15</v>
      </c>
      <c r="I443">
        <v>4</v>
      </c>
      <c r="J443">
        <v>1</v>
      </c>
      <c r="K443">
        <v>1</v>
      </c>
      <c r="L443" s="2">
        <v>1</v>
      </c>
      <c r="M443">
        <v>7</v>
      </c>
      <c r="N443">
        <v>7</v>
      </c>
      <c r="O443">
        <v>0</v>
      </c>
      <c r="P443">
        <v>7</v>
      </c>
      <c r="Q443">
        <v>0.1</v>
      </c>
      <c r="R443">
        <v>0.5</v>
      </c>
      <c r="S443">
        <v>0</v>
      </c>
    </row>
    <row r="444" spans="1:19" x14ac:dyDescent="0.25">
      <c r="A444">
        <v>2015</v>
      </c>
      <c r="B444">
        <v>444</v>
      </c>
      <c r="C444" t="s">
        <v>1764</v>
      </c>
      <c r="D444" t="str">
        <f>IFERROR(INDEX('Draft Master List'!E:F,MATCH(C444,'Draft Master List'!E:E,0),2),"N/A")</f>
        <v>N/A</v>
      </c>
      <c r="E444" t="s">
        <v>63</v>
      </c>
      <c r="F444">
        <v>23</v>
      </c>
      <c r="G444" t="s">
        <v>1069</v>
      </c>
      <c r="H444">
        <v>16</v>
      </c>
      <c r="I444">
        <v>7</v>
      </c>
      <c r="J444">
        <v>3</v>
      </c>
      <c r="K444">
        <v>1</v>
      </c>
      <c r="L444" s="2">
        <v>0.33300000000000002</v>
      </c>
      <c r="M444">
        <v>7</v>
      </c>
      <c r="N444">
        <v>7</v>
      </c>
      <c r="O444">
        <v>0</v>
      </c>
      <c r="P444">
        <v>7</v>
      </c>
      <c r="Q444">
        <v>0.1</v>
      </c>
      <c r="R444">
        <v>0.4</v>
      </c>
      <c r="S444">
        <v>0</v>
      </c>
    </row>
    <row r="445" spans="1:19" x14ac:dyDescent="0.25">
      <c r="A445">
        <v>2015</v>
      </c>
      <c r="B445">
        <v>445</v>
      </c>
      <c r="C445" t="s">
        <v>1765</v>
      </c>
      <c r="D445" t="str">
        <f>IFERROR(INDEX('Draft Master List'!E:F,MATCH(C445,'Draft Master List'!E:E,0),2),"N/A")</f>
        <v>N/A</v>
      </c>
      <c r="E445" t="s">
        <v>34</v>
      </c>
      <c r="F445">
        <v>25</v>
      </c>
      <c r="H445">
        <v>4</v>
      </c>
      <c r="I445">
        <v>0</v>
      </c>
      <c r="J445">
        <v>1</v>
      </c>
      <c r="K445">
        <v>1</v>
      </c>
      <c r="L445" s="2">
        <v>1</v>
      </c>
      <c r="M445">
        <v>4</v>
      </c>
      <c r="N445">
        <v>4</v>
      </c>
      <c r="O445">
        <v>0</v>
      </c>
      <c r="P445">
        <v>4</v>
      </c>
      <c r="Q445">
        <v>0.3</v>
      </c>
      <c r="R445">
        <v>1</v>
      </c>
      <c r="S445">
        <v>0</v>
      </c>
    </row>
    <row r="446" spans="1:19" x14ac:dyDescent="0.25">
      <c r="A446">
        <v>2015</v>
      </c>
      <c r="B446">
        <v>446</v>
      </c>
      <c r="C446" t="s">
        <v>1072</v>
      </c>
      <c r="D446" t="str">
        <f>IFERROR(INDEX('Draft Master List'!E:F,MATCH(C446,'Draft Master List'!E:E,0),2),"N/A")</f>
        <v>N/A</v>
      </c>
      <c r="E446" t="s">
        <v>3</v>
      </c>
      <c r="F446">
        <v>22</v>
      </c>
      <c r="H446">
        <v>3</v>
      </c>
      <c r="I446">
        <v>0</v>
      </c>
      <c r="J446">
        <v>1</v>
      </c>
      <c r="K446">
        <v>1</v>
      </c>
      <c r="L446" s="2">
        <v>1</v>
      </c>
      <c r="M446">
        <v>2</v>
      </c>
      <c r="N446">
        <v>2</v>
      </c>
      <c r="O446">
        <v>0</v>
      </c>
      <c r="P446">
        <v>2</v>
      </c>
      <c r="Q446">
        <v>0.3</v>
      </c>
      <c r="R446">
        <v>0.7</v>
      </c>
      <c r="S446">
        <v>0</v>
      </c>
    </row>
    <row r="447" spans="1:19" x14ac:dyDescent="0.25">
      <c r="A447">
        <v>2015</v>
      </c>
      <c r="B447">
        <v>447</v>
      </c>
      <c r="C447" t="s">
        <v>818</v>
      </c>
      <c r="D447" t="str">
        <f>IFERROR(INDEX('Draft Master List'!E:F,MATCH(C447,'Draft Master List'!E:E,0),2),"N/A")</f>
        <v>N/A</v>
      </c>
      <c r="E447" t="s">
        <v>28</v>
      </c>
      <c r="F447">
        <v>22</v>
      </c>
      <c r="G447" t="s">
        <v>1</v>
      </c>
      <c r="H447">
        <v>12</v>
      </c>
      <c r="I447">
        <v>12</v>
      </c>
      <c r="J447">
        <v>1</v>
      </c>
      <c r="K447">
        <v>1</v>
      </c>
      <c r="L447" s="2">
        <v>1</v>
      </c>
      <c r="M447">
        <v>41</v>
      </c>
      <c r="N447">
        <v>41</v>
      </c>
      <c r="O447">
        <v>1</v>
      </c>
      <c r="P447">
        <v>41</v>
      </c>
      <c r="Q447">
        <v>0.1</v>
      </c>
      <c r="R447">
        <v>3.4</v>
      </c>
      <c r="S447">
        <v>10</v>
      </c>
    </row>
    <row r="448" spans="1:19" x14ac:dyDescent="0.25">
      <c r="A448">
        <v>2015</v>
      </c>
      <c r="B448">
        <v>448</v>
      </c>
      <c r="C448" t="s">
        <v>1766</v>
      </c>
      <c r="D448" t="str">
        <f>IFERROR(INDEX('Draft Master List'!E:F,MATCH(C448,'Draft Master List'!E:E,0),2),"N/A")</f>
        <v>N/A</v>
      </c>
      <c r="E448" t="s">
        <v>29</v>
      </c>
      <c r="F448">
        <v>30</v>
      </c>
      <c r="G448" t="s">
        <v>1069</v>
      </c>
      <c r="H448">
        <v>12</v>
      </c>
      <c r="I448">
        <v>5</v>
      </c>
      <c r="J448">
        <v>1</v>
      </c>
      <c r="K448">
        <v>1</v>
      </c>
      <c r="L448" s="2">
        <v>1</v>
      </c>
      <c r="M448">
        <v>2</v>
      </c>
      <c r="N448">
        <v>2</v>
      </c>
      <c r="O448">
        <v>0</v>
      </c>
      <c r="P448">
        <v>2</v>
      </c>
      <c r="Q448">
        <v>0.1</v>
      </c>
      <c r="R448">
        <v>0.2</v>
      </c>
      <c r="S448">
        <v>0</v>
      </c>
    </row>
    <row r="449" spans="1:19" x14ac:dyDescent="0.25">
      <c r="A449">
        <v>2015</v>
      </c>
      <c r="B449">
        <v>449</v>
      </c>
      <c r="C449" t="s">
        <v>1767</v>
      </c>
      <c r="D449" t="str">
        <f>IFERROR(INDEX('Draft Master List'!E:F,MATCH(C449,'Draft Master List'!E:E,0),2),"N/A")</f>
        <v>N/A</v>
      </c>
      <c r="E449" t="s">
        <v>24</v>
      </c>
      <c r="F449">
        <v>23</v>
      </c>
      <c r="H449">
        <v>2</v>
      </c>
      <c r="I449">
        <v>0</v>
      </c>
      <c r="J449">
        <v>1</v>
      </c>
      <c r="K449">
        <v>1</v>
      </c>
      <c r="L449" s="2">
        <v>1</v>
      </c>
      <c r="M449">
        <v>16</v>
      </c>
      <c r="N449">
        <v>16</v>
      </c>
      <c r="O449">
        <v>0</v>
      </c>
      <c r="P449">
        <v>16</v>
      </c>
      <c r="Q449">
        <v>0.5</v>
      </c>
      <c r="R449">
        <v>8</v>
      </c>
      <c r="S449">
        <v>0</v>
      </c>
    </row>
    <row r="450" spans="1:19" x14ac:dyDescent="0.25">
      <c r="A450">
        <v>2015</v>
      </c>
      <c r="B450">
        <v>450</v>
      </c>
      <c r="C450" t="s">
        <v>1768</v>
      </c>
      <c r="D450" t="str">
        <f>IFERROR(INDEX('Draft Master List'!E:F,MATCH(C450,'Draft Master List'!E:E,0),2),"N/A")</f>
        <v>N/A</v>
      </c>
      <c r="E450" t="s">
        <v>29</v>
      </c>
      <c r="F450">
        <v>23</v>
      </c>
      <c r="H450">
        <v>4</v>
      </c>
      <c r="I450">
        <v>0</v>
      </c>
      <c r="J450">
        <v>3</v>
      </c>
      <c r="K450">
        <v>1</v>
      </c>
      <c r="L450" s="2">
        <v>0.33300000000000002</v>
      </c>
      <c r="M450">
        <v>37</v>
      </c>
      <c r="N450">
        <v>37</v>
      </c>
      <c r="O450">
        <v>0</v>
      </c>
      <c r="P450">
        <v>37</v>
      </c>
      <c r="Q450">
        <v>0.3</v>
      </c>
      <c r="R450">
        <v>9.3000000000000007</v>
      </c>
      <c r="S450">
        <v>0</v>
      </c>
    </row>
    <row r="451" spans="1:19" x14ac:dyDescent="0.25">
      <c r="A451">
        <v>2015</v>
      </c>
      <c r="B451">
        <v>451</v>
      </c>
      <c r="C451" t="s">
        <v>1769</v>
      </c>
      <c r="D451" t="str">
        <f>IFERROR(INDEX('Draft Master List'!E:F,MATCH(C451,'Draft Master List'!E:E,0),2),"N/A")</f>
        <v>N/A</v>
      </c>
      <c r="E451" t="s">
        <v>25</v>
      </c>
      <c r="F451">
        <v>23</v>
      </c>
      <c r="H451">
        <v>9</v>
      </c>
      <c r="I451">
        <v>0</v>
      </c>
      <c r="J451">
        <v>2</v>
      </c>
      <c r="K451">
        <v>1</v>
      </c>
      <c r="L451" s="2">
        <v>0.5</v>
      </c>
      <c r="M451">
        <v>6</v>
      </c>
      <c r="N451">
        <v>6</v>
      </c>
      <c r="O451">
        <v>0</v>
      </c>
      <c r="P451">
        <v>6</v>
      </c>
      <c r="Q451">
        <v>0.1</v>
      </c>
      <c r="R451">
        <v>0.7</v>
      </c>
      <c r="S451">
        <v>0</v>
      </c>
    </row>
    <row r="452" spans="1:19" x14ac:dyDescent="0.25">
      <c r="A452">
        <v>2015</v>
      </c>
      <c r="B452">
        <v>452</v>
      </c>
      <c r="C452" t="s">
        <v>1770</v>
      </c>
      <c r="D452" t="str">
        <f>IFERROR(INDEX('Draft Master List'!E:F,MATCH(C452,'Draft Master List'!E:E,0),2),"N/A")</f>
        <v>N/A</v>
      </c>
      <c r="E452" t="s">
        <v>16</v>
      </c>
      <c r="F452">
        <v>32</v>
      </c>
      <c r="G452" t="s">
        <v>1756</v>
      </c>
      <c r="H452">
        <v>16</v>
      </c>
      <c r="I452">
        <v>16</v>
      </c>
      <c r="J452">
        <v>1</v>
      </c>
      <c r="K452">
        <v>1</v>
      </c>
      <c r="L452" s="2">
        <v>1</v>
      </c>
      <c r="M452">
        <v>3</v>
      </c>
      <c r="N452">
        <v>3</v>
      </c>
      <c r="O452">
        <v>0</v>
      </c>
      <c r="P452">
        <v>3</v>
      </c>
      <c r="Q452">
        <v>0.1</v>
      </c>
      <c r="R452">
        <v>0.2</v>
      </c>
      <c r="S452">
        <v>0</v>
      </c>
    </row>
    <row r="453" spans="1:19" x14ac:dyDescent="0.25">
      <c r="A453">
        <v>2015</v>
      </c>
      <c r="B453">
        <v>453</v>
      </c>
      <c r="C453" t="s">
        <v>757</v>
      </c>
      <c r="D453" t="str">
        <f>IFERROR(INDEX('Draft Master List'!E:F,MATCH(C453,'Draft Master List'!E:E,0),2),"N/A")</f>
        <v>N/A</v>
      </c>
      <c r="E453" t="s">
        <v>64</v>
      </c>
      <c r="F453">
        <v>26</v>
      </c>
      <c r="G453" t="s">
        <v>77</v>
      </c>
      <c r="H453">
        <v>3</v>
      </c>
      <c r="I453">
        <v>2</v>
      </c>
      <c r="J453">
        <v>8</v>
      </c>
      <c r="K453">
        <v>1</v>
      </c>
      <c r="L453" s="2">
        <v>0.125</v>
      </c>
      <c r="M453">
        <v>42</v>
      </c>
      <c r="N453">
        <v>42</v>
      </c>
      <c r="O453">
        <v>0</v>
      </c>
      <c r="P453">
        <v>42</v>
      </c>
      <c r="Q453">
        <v>0.3</v>
      </c>
      <c r="R453">
        <v>14</v>
      </c>
      <c r="S453">
        <v>0</v>
      </c>
    </row>
    <row r="454" spans="1:19" x14ac:dyDescent="0.25">
      <c r="A454">
        <v>2015</v>
      </c>
      <c r="B454">
        <v>454</v>
      </c>
      <c r="C454" t="s">
        <v>1771</v>
      </c>
      <c r="D454" t="str">
        <f>IFERROR(INDEX('Draft Master List'!E:F,MATCH(C454,'Draft Master List'!E:E,0),2),"N/A")</f>
        <v>N/A</v>
      </c>
      <c r="E454" t="s">
        <v>19</v>
      </c>
      <c r="F454">
        <v>23</v>
      </c>
      <c r="H454">
        <v>1</v>
      </c>
      <c r="I454">
        <v>0</v>
      </c>
      <c r="J454">
        <v>1</v>
      </c>
      <c r="K454">
        <v>1</v>
      </c>
      <c r="L454" s="2">
        <v>1</v>
      </c>
      <c r="M454">
        <v>40</v>
      </c>
      <c r="N454">
        <v>40</v>
      </c>
      <c r="O454">
        <v>0</v>
      </c>
      <c r="P454">
        <v>40</v>
      </c>
      <c r="Q454">
        <v>1</v>
      </c>
      <c r="R454">
        <v>40</v>
      </c>
      <c r="S454">
        <v>0</v>
      </c>
    </row>
    <row r="455" spans="1:19" x14ac:dyDescent="0.25">
      <c r="A455">
        <v>2015</v>
      </c>
      <c r="B455">
        <v>455</v>
      </c>
      <c r="C455" t="s">
        <v>1772</v>
      </c>
      <c r="D455" t="str">
        <f>IFERROR(INDEX('Draft Master List'!E:F,MATCH(C455,'Draft Master List'!E:E,0),2),"N/A")</f>
        <v>N/A</v>
      </c>
      <c r="E455" t="s">
        <v>5</v>
      </c>
      <c r="F455">
        <v>23</v>
      </c>
      <c r="H455">
        <v>15</v>
      </c>
      <c r="I455">
        <v>0</v>
      </c>
      <c r="J455">
        <v>1</v>
      </c>
      <c r="K455">
        <v>1</v>
      </c>
      <c r="L455" s="2">
        <v>1</v>
      </c>
      <c r="M455">
        <v>18</v>
      </c>
      <c r="N455">
        <v>18</v>
      </c>
      <c r="O455">
        <v>0</v>
      </c>
      <c r="P455">
        <v>18</v>
      </c>
      <c r="Q455">
        <v>0.1</v>
      </c>
      <c r="R455">
        <v>1.2</v>
      </c>
      <c r="S455">
        <v>0</v>
      </c>
    </row>
    <row r="456" spans="1:19" x14ac:dyDescent="0.25">
      <c r="A456">
        <v>2015</v>
      </c>
      <c r="B456">
        <v>456</v>
      </c>
      <c r="C456" t="s">
        <v>911</v>
      </c>
      <c r="D456" t="str">
        <f>IFERROR(INDEX('Draft Master List'!E:F,MATCH(C456,'Draft Master List'!E:E,0),2),"N/A")</f>
        <v>N/A</v>
      </c>
      <c r="E456" t="s">
        <v>63</v>
      </c>
      <c r="F456">
        <v>25</v>
      </c>
      <c r="H456">
        <v>5</v>
      </c>
      <c r="I456">
        <v>0</v>
      </c>
      <c r="J456">
        <v>3</v>
      </c>
      <c r="K456">
        <v>1</v>
      </c>
      <c r="L456" s="2">
        <v>0.33300000000000002</v>
      </c>
      <c r="M456">
        <v>10</v>
      </c>
      <c r="N456">
        <v>10</v>
      </c>
      <c r="O456">
        <v>0</v>
      </c>
      <c r="P456">
        <v>10</v>
      </c>
      <c r="Q456">
        <v>0.2</v>
      </c>
      <c r="R456">
        <v>2</v>
      </c>
      <c r="S456">
        <v>0</v>
      </c>
    </row>
    <row r="457" spans="1:19" x14ac:dyDescent="0.25">
      <c r="A457">
        <v>2015</v>
      </c>
      <c r="B457">
        <v>457</v>
      </c>
      <c r="C457" t="s">
        <v>1773</v>
      </c>
      <c r="D457" t="str">
        <f>IFERROR(INDEX('Draft Master List'!E:F,MATCH(C457,'Draft Master List'!E:E,0),2),"N/A")</f>
        <v>N/A</v>
      </c>
      <c r="E457" t="s">
        <v>22</v>
      </c>
      <c r="F457">
        <v>23</v>
      </c>
      <c r="H457">
        <v>9</v>
      </c>
      <c r="I457">
        <v>0</v>
      </c>
      <c r="J457">
        <v>1</v>
      </c>
      <c r="K457">
        <v>1</v>
      </c>
      <c r="L457" s="2">
        <v>1</v>
      </c>
      <c r="M457">
        <v>10</v>
      </c>
      <c r="N457">
        <v>10</v>
      </c>
      <c r="O457">
        <v>0</v>
      </c>
      <c r="P457">
        <v>10</v>
      </c>
      <c r="Q457">
        <v>0.1</v>
      </c>
      <c r="R457">
        <v>1.1000000000000001</v>
      </c>
      <c r="S457">
        <v>0</v>
      </c>
    </row>
    <row r="458" spans="1:19" x14ac:dyDescent="0.25">
      <c r="A458">
        <v>2015</v>
      </c>
      <c r="B458">
        <v>458</v>
      </c>
      <c r="C458" t="s">
        <v>1075</v>
      </c>
      <c r="D458" t="str">
        <f>IFERROR(INDEX('Draft Master List'!E:F,MATCH(C458,'Draft Master List'!E:E,0),2),"N/A")</f>
        <v>N/A</v>
      </c>
      <c r="E458" t="s">
        <v>669</v>
      </c>
      <c r="F458">
        <v>21</v>
      </c>
      <c r="H458">
        <v>11</v>
      </c>
      <c r="I458">
        <v>0</v>
      </c>
      <c r="J458">
        <v>2</v>
      </c>
      <c r="K458">
        <v>1</v>
      </c>
      <c r="L458" s="2">
        <v>0.5</v>
      </c>
      <c r="M458">
        <v>6</v>
      </c>
      <c r="N458">
        <v>6</v>
      </c>
      <c r="O458">
        <v>0</v>
      </c>
      <c r="P458">
        <v>6</v>
      </c>
      <c r="Q458">
        <v>0.1</v>
      </c>
      <c r="R458">
        <v>0.5</v>
      </c>
      <c r="S458">
        <v>0</v>
      </c>
    </row>
    <row r="459" spans="1:19" x14ac:dyDescent="0.25">
      <c r="A459">
        <v>2015</v>
      </c>
      <c r="B459">
        <v>459</v>
      </c>
      <c r="C459" t="s">
        <v>11</v>
      </c>
      <c r="D459" t="str">
        <f>IFERROR(INDEX('Draft Master List'!E:F,MATCH(C459,'Draft Master List'!E:E,0),2),"N/A")</f>
        <v>12009</v>
      </c>
      <c r="E459" t="s">
        <v>12</v>
      </c>
      <c r="F459">
        <v>27</v>
      </c>
      <c r="G459" t="s">
        <v>1</v>
      </c>
      <c r="H459">
        <v>16</v>
      </c>
      <c r="I459">
        <v>16</v>
      </c>
      <c r="J459">
        <v>1</v>
      </c>
      <c r="K459">
        <v>1</v>
      </c>
      <c r="L459" s="2">
        <v>1</v>
      </c>
      <c r="M459">
        <v>-6</v>
      </c>
      <c r="N459">
        <v>-6</v>
      </c>
      <c r="O459">
        <v>0</v>
      </c>
      <c r="P459">
        <v>-6</v>
      </c>
      <c r="Q459">
        <v>0.1</v>
      </c>
      <c r="R459">
        <v>-0.4</v>
      </c>
      <c r="S459">
        <v>4</v>
      </c>
    </row>
    <row r="460" spans="1:19" x14ac:dyDescent="0.25">
      <c r="A460">
        <v>2015</v>
      </c>
      <c r="B460">
        <v>460</v>
      </c>
      <c r="C460" t="s">
        <v>1221</v>
      </c>
      <c r="D460" t="str">
        <f>IFERROR(INDEX('Draft Master List'!E:F,MATCH(C460,'Draft Master List'!E:E,0),2),"N/A")</f>
        <v>N/A</v>
      </c>
      <c r="E460" t="s">
        <v>16</v>
      </c>
      <c r="F460">
        <v>27</v>
      </c>
      <c r="H460">
        <v>1</v>
      </c>
      <c r="I460">
        <v>0</v>
      </c>
      <c r="J460">
        <v>1</v>
      </c>
      <c r="K460">
        <v>1</v>
      </c>
      <c r="L460" s="2">
        <v>1</v>
      </c>
      <c r="M460">
        <v>8</v>
      </c>
      <c r="N460">
        <v>8</v>
      </c>
      <c r="O460">
        <v>0</v>
      </c>
      <c r="P460">
        <v>8</v>
      </c>
      <c r="Q460">
        <v>1</v>
      </c>
      <c r="R460">
        <v>8</v>
      </c>
      <c r="S460">
        <v>0</v>
      </c>
    </row>
    <row r="461" spans="1:19" x14ac:dyDescent="0.25">
      <c r="A461">
        <v>2015</v>
      </c>
      <c r="B461">
        <v>461</v>
      </c>
      <c r="C461" t="s">
        <v>1774</v>
      </c>
      <c r="D461" t="str">
        <f>IFERROR(INDEX('Draft Master List'!E:F,MATCH(C461,'Draft Master List'!E:E,0),2),"N/A")</f>
        <v>N/A</v>
      </c>
      <c r="E461" t="s">
        <v>27</v>
      </c>
      <c r="F461">
        <v>22</v>
      </c>
      <c r="G461" t="s">
        <v>1069</v>
      </c>
      <c r="H461">
        <v>4</v>
      </c>
      <c r="I461">
        <v>1</v>
      </c>
      <c r="J461">
        <v>1</v>
      </c>
      <c r="K461">
        <v>1</v>
      </c>
      <c r="L461" s="2">
        <v>1</v>
      </c>
      <c r="M461">
        <v>0</v>
      </c>
      <c r="N461">
        <v>0</v>
      </c>
      <c r="O461">
        <v>0</v>
      </c>
      <c r="P461">
        <v>0</v>
      </c>
      <c r="Q461">
        <v>0.3</v>
      </c>
      <c r="R461">
        <v>0</v>
      </c>
      <c r="S461">
        <v>0</v>
      </c>
    </row>
    <row r="462" spans="1:19" x14ac:dyDescent="0.25">
      <c r="A462">
        <v>2015</v>
      </c>
      <c r="B462">
        <v>462</v>
      </c>
      <c r="C462" t="s">
        <v>751</v>
      </c>
      <c r="D462" t="str">
        <f>IFERROR(INDEX('Draft Master List'!E:F,MATCH(C462,'Draft Master List'!E:E,0),2),"N/A")</f>
        <v>N/A</v>
      </c>
      <c r="E462" t="s">
        <v>33</v>
      </c>
      <c r="F462">
        <v>27</v>
      </c>
      <c r="G462" t="s">
        <v>1</v>
      </c>
      <c r="H462">
        <v>16</v>
      </c>
      <c r="I462">
        <v>16</v>
      </c>
      <c r="J462">
        <v>1</v>
      </c>
      <c r="K462">
        <v>1</v>
      </c>
      <c r="L462" s="2">
        <v>1</v>
      </c>
      <c r="M462">
        <v>9</v>
      </c>
      <c r="N462">
        <v>9</v>
      </c>
      <c r="O462">
        <v>0</v>
      </c>
      <c r="P462">
        <v>9</v>
      </c>
      <c r="Q462">
        <v>0.1</v>
      </c>
      <c r="R462">
        <v>0.6</v>
      </c>
      <c r="S462">
        <v>10</v>
      </c>
    </row>
    <row r="463" spans="1:19" x14ac:dyDescent="0.25">
      <c r="A463">
        <v>2015</v>
      </c>
      <c r="B463">
        <v>463</v>
      </c>
      <c r="C463" t="s">
        <v>1022</v>
      </c>
      <c r="D463" t="str">
        <f>IFERROR(INDEX('Draft Master List'!E:F,MATCH(C463,'Draft Master List'!E:E,0),2),"N/A")</f>
        <v>N/A</v>
      </c>
      <c r="E463" t="s">
        <v>10</v>
      </c>
      <c r="F463">
        <v>24</v>
      </c>
      <c r="H463">
        <v>16</v>
      </c>
      <c r="I463">
        <v>0</v>
      </c>
      <c r="J463">
        <v>3</v>
      </c>
      <c r="K463">
        <v>1</v>
      </c>
      <c r="L463" s="2">
        <v>0.33300000000000002</v>
      </c>
      <c r="M463">
        <v>4</v>
      </c>
      <c r="N463">
        <v>4</v>
      </c>
      <c r="O463">
        <v>0</v>
      </c>
      <c r="P463">
        <v>4</v>
      </c>
      <c r="Q463">
        <v>0.1</v>
      </c>
      <c r="R463">
        <v>0.3</v>
      </c>
      <c r="S463">
        <v>0</v>
      </c>
    </row>
    <row r="464" spans="1:19" x14ac:dyDescent="0.25">
      <c r="A464">
        <v>2015</v>
      </c>
      <c r="B464">
        <v>464</v>
      </c>
      <c r="C464" t="s">
        <v>747</v>
      </c>
      <c r="D464" t="str">
        <f>IFERROR(INDEX('Draft Master List'!E:F,MATCH(C464,'Draft Master List'!E:E,0),2),"N/A")</f>
        <v>N/A</v>
      </c>
      <c r="E464" t="s">
        <v>29</v>
      </c>
      <c r="F464">
        <v>26</v>
      </c>
      <c r="G464" t="s">
        <v>817</v>
      </c>
      <c r="H464">
        <v>14</v>
      </c>
      <c r="I464">
        <v>14</v>
      </c>
      <c r="J464">
        <v>1</v>
      </c>
      <c r="K464">
        <v>1</v>
      </c>
      <c r="L464" s="2">
        <v>1</v>
      </c>
      <c r="M464">
        <v>4</v>
      </c>
      <c r="N464">
        <v>4</v>
      </c>
      <c r="O464">
        <v>0</v>
      </c>
      <c r="P464">
        <v>4</v>
      </c>
      <c r="Q464">
        <v>0.1</v>
      </c>
      <c r="R464">
        <v>0.3</v>
      </c>
      <c r="S464">
        <v>9</v>
      </c>
    </row>
    <row r="465" spans="1:19" x14ac:dyDescent="0.25">
      <c r="A465">
        <v>2015</v>
      </c>
      <c r="B465">
        <v>465</v>
      </c>
      <c r="C465" t="s">
        <v>1059</v>
      </c>
      <c r="D465" t="str">
        <f>IFERROR(INDEX('Draft Master List'!E:F,MATCH(C465,'Draft Master List'!E:E,0),2),"N/A")</f>
        <v>N/A</v>
      </c>
      <c r="E465" t="s">
        <v>19</v>
      </c>
      <c r="F465">
        <v>31</v>
      </c>
      <c r="G465" t="s">
        <v>732</v>
      </c>
      <c r="H465">
        <v>14</v>
      </c>
      <c r="I465">
        <v>1</v>
      </c>
      <c r="J465">
        <v>1</v>
      </c>
      <c r="K465">
        <v>1</v>
      </c>
      <c r="L465" s="2">
        <v>1</v>
      </c>
      <c r="M465">
        <v>7</v>
      </c>
      <c r="N465">
        <v>7</v>
      </c>
      <c r="O465">
        <v>1</v>
      </c>
      <c r="P465">
        <v>7</v>
      </c>
      <c r="Q465">
        <v>0.1</v>
      </c>
      <c r="R465">
        <v>0.5</v>
      </c>
      <c r="S465">
        <v>1</v>
      </c>
    </row>
    <row r="466" spans="1:19" x14ac:dyDescent="0.25">
      <c r="A466">
        <v>2015</v>
      </c>
      <c r="B466">
        <v>466</v>
      </c>
      <c r="C466" t="s">
        <v>1775</v>
      </c>
      <c r="D466" t="str">
        <f>IFERROR(INDEX('Draft Master List'!E:F,MATCH(C466,'Draft Master List'!E:E,0),2),"N/A")</f>
        <v>N/A</v>
      </c>
      <c r="E466" t="s">
        <v>15</v>
      </c>
      <c r="F466">
        <v>23</v>
      </c>
      <c r="H466">
        <v>5</v>
      </c>
      <c r="I466">
        <v>0</v>
      </c>
      <c r="J466">
        <v>1</v>
      </c>
      <c r="K466">
        <v>1</v>
      </c>
      <c r="L466" s="2">
        <v>1</v>
      </c>
      <c r="M466">
        <v>4</v>
      </c>
      <c r="N466">
        <v>4</v>
      </c>
      <c r="O466">
        <v>0</v>
      </c>
      <c r="P466">
        <v>4</v>
      </c>
      <c r="Q466">
        <v>0.2</v>
      </c>
      <c r="R466">
        <v>0.8</v>
      </c>
      <c r="S466">
        <v>0</v>
      </c>
    </row>
    <row r="467" spans="1:19" x14ac:dyDescent="0.25">
      <c r="A467">
        <v>2015</v>
      </c>
      <c r="B467">
        <v>467</v>
      </c>
      <c r="C467" t="s">
        <v>1114</v>
      </c>
      <c r="D467" t="str">
        <f>IFERROR(INDEX('Draft Master List'!E:F,MATCH(C467,'Draft Master List'!E:E,0),2),"N/A")</f>
        <v>N/A</v>
      </c>
      <c r="E467" t="s">
        <v>20</v>
      </c>
      <c r="F467">
        <v>22</v>
      </c>
      <c r="H467">
        <v>3</v>
      </c>
      <c r="I467">
        <v>0</v>
      </c>
      <c r="J467">
        <v>2</v>
      </c>
      <c r="K467">
        <v>1</v>
      </c>
      <c r="L467" s="2">
        <v>0.5</v>
      </c>
      <c r="M467">
        <v>18</v>
      </c>
      <c r="N467">
        <v>18</v>
      </c>
      <c r="O467">
        <v>0</v>
      </c>
      <c r="P467">
        <v>18</v>
      </c>
      <c r="Q467">
        <v>0.3</v>
      </c>
      <c r="R467">
        <v>6</v>
      </c>
      <c r="S467">
        <v>0</v>
      </c>
    </row>
    <row r="468" spans="1:19" x14ac:dyDescent="0.25">
      <c r="A468">
        <v>2015</v>
      </c>
      <c r="B468">
        <v>468</v>
      </c>
      <c r="C468" t="s">
        <v>1117</v>
      </c>
      <c r="D468" t="str">
        <f>IFERROR(INDEX('Draft Master List'!E:F,MATCH(C468,'Draft Master List'!E:E,0),2),"N/A")</f>
        <v>N/A</v>
      </c>
      <c r="E468" t="s">
        <v>21</v>
      </c>
      <c r="F468">
        <v>30</v>
      </c>
      <c r="H468">
        <v>16</v>
      </c>
      <c r="I468">
        <v>0</v>
      </c>
      <c r="J468">
        <v>1</v>
      </c>
      <c r="K468">
        <v>1</v>
      </c>
      <c r="L468" s="2">
        <v>1</v>
      </c>
      <c r="M468">
        <v>11</v>
      </c>
      <c r="N468">
        <v>11</v>
      </c>
      <c r="O468">
        <v>0</v>
      </c>
      <c r="P468">
        <v>11</v>
      </c>
      <c r="Q468">
        <v>0.1</v>
      </c>
      <c r="R468">
        <v>0.7</v>
      </c>
      <c r="S468">
        <v>0</v>
      </c>
    </row>
    <row r="469" spans="1:19" x14ac:dyDescent="0.25">
      <c r="A469">
        <v>2015</v>
      </c>
      <c r="B469">
        <v>469</v>
      </c>
      <c r="C469" t="s">
        <v>978</v>
      </c>
      <c r="D469" t="str">
        <f>IFERROR(INDEX('Draft Master List'!E:F,MATCH(C469,'Draft Master List'!E:E,0),2),"N/A")</f>
        <v>N/A</v>
      </c>
      <c r="E469" t="s">
        <v>9</v>
      </c>
      <c r="F469">
        <v>23</v>
      </c>
      <c r="H469">
        <v>16</v>
      </c>
      <c r="I469">
        <v>0</v>
      </c>
      <c r="J469">
        <v>3</v>
      </c>
      <c r="K469">
        <v>1</v>
      </c>
      <c r="L469" s="2">
        <v>0.33300000000000002</v>
      </c>
      <c r="M469">
        <v>7</v>
      </c>
      <c r="N469">
        <v>7</v>
      </c>
      <c r="O469">
        <v>0</v>
      </c>
      <c r="P469">
        <v>7</v>
      </c>
      <c r="Q469">
        <v>0.1</v>
      </c>
      <c r="R469">
        <v>0.4</v>
      </c>
      <c r="S469">
        <v>0</v>
      </c>
    </row>
    <row r="470" spans="1:19" x14ac:dyDescent="0.25">
      <c r="A470">
        <v>2015</v>
      </c>
      <c r="B470">
        <v>470</v>
      </c>
      <c r="C470" t="s">
        <v>1118</v>
      </c>
      <c r="D470" t="str">
        <f>IFERROR(INDEX('Draft Master List'!E:F,MATCH(C470,'Draft Master List'!E:E,0),2),"N/A")</f>
        <v>N/A</v>
      </c>
      <c r="E470" t="s">
        <v>19</v>
      </c>
      <c r="H470">
        <v>2</v>
      </c>
      <c r="I470">
        <v>0</v>
      </c>
      <c r="J470">
        <v>1</v>
      </c>
      <c r="K470">
        <v>1</v>
      </c>
      <c r="L470" s="2">
        <v>1</v>
      </c>
      <c r="M470">
        <v>8</v>
      </c>
      <c r="N470">
        <v>8</v>
      </c>
      <c r="O470">
        <v>0</v>
      </c>
      <c r="P470">
        <v>8</v>
      </c>
      <c r="Q470">
        <v>0.5</v>
      </c>
      <c r="R470">
        <v>4</v>
      </c>
      <c r="S470">
        <v>0</v>
      </c>
    </row>
    <row r="471" spans="1:19" x14ac:dyDescent="0.25">
      <c r="A471">
        <v>2015</v>
      </c>
      <c r="B471">
        <v>471</v>
      </c>
      <c r="C471" t="s">
        <v>1077</v>
      </c>
      <c r="D471" t="str">
        <f>IFERROR(INDEX('Draft Master List'!E:F,MATCH(C471,'Draft Master List'!E:E,0),2),"N/A")</f>
        <v>N/A</v>
      </c>
      <c r="E471" t="s">
        <v>29</v>
      </c>
      <c r="F471">
        <v>24</v>
      </c>
      <c r="H471">
        <v>2</v>
      </c>
      <c r="I471">
        <v>0</v>
      </c>
      <c r="J471">
        <v>1</v>
      </c>
      <c r="K471">
        <v>1</v>
      </c>
      <c r="L471" s="2">
        <v>1</v>
      </c>
      <c r="M471">
        <v>-6</v>
      </c>
      <c r="N471">
        <v>-6</v>
      </c>
      <c r="O471">
        <v>0</v>
      </c>
      <c r="P471">
        <v>-6</v>
      </c>
      <c r="Q471">
        <v>0.5</v>
      </c>
      <c r="R471">
        <v>-3</v>
      </c>
      <c r="S471">
        <v>0</v>
      </c>
    </row>
    <row r="472" spans="1:19" x14ac:dyDescent="0.25">
      <c r="A472">
        <v>2014</v>
      </c>
      <c r="B472">
        <v>1</v>
      </c>
      <c r="C472" t="s">
        <v>304</v>
      </c>
      <c r="D472" t="str">
        <f>IFERROR(INDEX('Draft Master List'!E:F,MATCH(C472,'Draft Master List'!E:E,0),2),"N/A")</f>
        <v>1952010</v>
      </c>
      <c r="E472" t="s">
        <v>24</v>
      </c>
      <c r="F472">
        <v>26</v>
      </c>
      <c r="G472" t="s">
        <v>74</v>
      </c>
      <c r="H472">
        <v>16</v>
      </c>
      <c r="I472">
        <v>16</v>
      </c>
      <c r="J472">
        <v>181</v>
      </c>
      <c r="K472">
        <v>129</v>
      </c>
      <c r="L472" s="2">
        <v>0.71299999999999997</v>
      </c>
      <c r="M472">
        <v>1698</v>
      </c>
      <c r="N472">
        <v>13.2</v>
      </c>
      <c r="O472">
        <v>13</v>
      </c>
      <c r="P472">
        <v>63</v>
      </c>
      <c r="Q472">
        <v>8.1</v>
      </c>
      <c r="R472">
        <v>106.1</v>
      </c>
      <c r="S472">
        <v>2</v>
      </c>
    </row>
    <row r="473" spans="1:19" x14ac:dyDescent="0.25">
      <c r="A473">
        <v>2014</v>
      </c>
      <c r="B473">
        <v>2</v>
      </c>
      <c r="C473" t="s">
        <v>265</v>
      </c>
      <c r="D473" t="str">
        <f>IFERROR(INDEX('Draft Master List'!E:F,MATCH(C473,'Draft Master List'!E:E,0),2),"N/A")</f>
        <v>222010</v>
      </c>
      <c r="E473" t="s">
        <v>26</v>
      </c>
      <c r="F473">
        <v>27</v>
      </c>
      <c r="G473" t="s">
        <v>74</v>
      </c>
      <c r="H473">
        <v>16</v>
      </c>
      <c r="I473">
        <v>16</v>
      </c>
      <c r="J473">
        <v>184</v>
      </c>
      <c r="K473">
        <v>111</v>
      </c>
      <c r="L473" s="2">
        <v>0.60299999999999998</v>
      </c>
      <c r="M473">
        <v>1619</v>
      </c>
      <c r="N473">
        <v>14.6</v>
      </c>
      <c r="O473">
        <v>11</v>
      </c>
      <c r="P473">
        <v>86</v>
      </c>
      <c r="Q473">
        <v>6.9</v>
      </c>
      <c r="R473">
        <v>101.2</v>
      </c>
      <c r="S473">
        <v>0</v>
      </c>
    </row>
    <row r="474" spans="1:19" x14ac:dyDescent="0.25">
      <c r="A474">
        <v>2014</v>
      </c>
      <c r="B474">
        <v>3</v>
      </c>
      <c r="C474" t="s">
        <v>881</v>
      </c>
      <c r="D474" t="str">
        <f>IFERROR(INDEX('Draft Master List'!E:F,MATCH(C474,'Draft Master List'!E:E,0),2),"N/A")</f>
        <v>N/A</v>
      </c>
      <c r="E474" t="s">
        <v>21</v>
      </c>
      <c r="F474">
        <v>25</v>
      </c>
      <c r="G474" t="s">
        <v>74</v>
      </c>
      <c r="H474">
        <v>15</v>
      </c>
      <c r="I474">
        <v>15</v>
      </c>
      <c r="J474">
        <v>163</v>
      </c>
      <c r="K474">
        <v>104</v>
      </c>
      <c r="L474" s="2">
        <v>0.63800000000000001</v>
      </c>
      <c r="M474">
        <v>1593</v>
      </c>
      <c r="N474">
        <v>15.3</v>
      </c>
      <c r="O474">
        <v>6</v>
      </c>
      <c r="P474">
        <v>79</v>
      </c>
      <c r="Q474">
        <v>6.9</v>
      </c>
      <c r="R474">
        <v>106.2</v>
      </c>
      <c r="S474">
        <v>2</v>
      </c>
    </row>
    <row r="475" spans="1:19" x14ac:dyDescent="0.25">
      <c r="A475">
        <v>2014</v>
      </c>
      <c r="B475">
        <v>4</v>
      </c>
      <c r="C475" t="s">
        <v>86</v>
      </c>
      <c r="D475" t="str">
        <f>IFERROR(INDEX('Draft Master List'!E:F,MATCH(C475,'Draft Master List'!E:E,0),2),"N/A")</f>
        <v>442008</v>
      </c>
      <c r="E475" t="s">
        <v>63</v>
      </c>
      <c r="F475">
        <v>29</v>
      </c>
      <c r="G475" t="s">
        <v>76</v>
      </c>
      <c r="H475">
        <v>16</v>
      </c>
      <c r="I475">
        <v>16</v>
      </c>
      <c r="J475">
        <v>130</v>
      </c>
      <c r="K475">
        <v>102</v>
      </c>
      <c r="L475" s="2">
        <v>0.78500000000000003</v>
      </c>
      <c r="M475">
        <v>808</v>
      </c>
      <c r="N475">
        <v>7.9</v>
      </c>
      <c r="O475">
        <v>4</v>
      </c>
      <c r="P475">
        <v>56</v>
      </c>
      <c r="Q475">
        <v>6.4</v>
      </c>
      <c r="R475">
        <v>50.5</v>
      </c>
      <c r="S475">
        <v>2</v>
      </c>
    </row>
    <row r="476" spans="1:19" x14ac:dyDescent="0.25">
      <c r="A476">
        <v>2014</v>
      </c>
      <c r="B476">
        <v>5</v>
      </c>
      <c r="C476" t="s">
        <v>274</v>
      </c>
      <c r="D476" t="str">
        <f>IFERROR(INDEX('Draft Master List'!E:F,MATCH(C476,'Draft Master List'!E:E,0),2),"N/A")</f>
        <v>822010</v>
      </c>
      <c r="E476" t="s">
        <v>26</v>
      </c>
      <c r="F476">
        <v>27</v>
      </c>
      <c r="G476" t="s">
        <v>74</v>
      </c>
      <c r="H476">
        <v>16</v>
      </c>
      <c r="I476">
        <v>16</v>
      </c>
      <c r="J476">
        <v>141</v>
      </c>
      <c r="K476">
        <v>101</v>
      </c>
      <c r="L476" s="2">
        <v>0.71599999999999997</v>
      </c>
      <c r="M476">
        <v>1404</v>
      </c>
      <c r="N476">
        <v>13.9</v>
      </c>
      <c r="O476">
        <v>9</v>
      </c>
      <c r="P476">
        <v>48</v>
      </c>
      <c r="Q476">
        <v>6.3</v>
      </c>
      <c r="R476">
        <v>87.8</v>
      </c>
      <c r="S476">
        <v>1</v>
      </c>
    </row>
    <row r="477" spans="1:19" x14ac:dyDescent="0.25">
      <c r="A477">
        <v>2014</v>
      </c>
      <c r="B477">
        <v>6</v>
      </c>
      <c r="C477" t="s">
        <v>101</v>
      </c>
      <c r="D477" t="str">
        <f>IFERROR(INDEX('Draft Master List'!E:F,MATCH(C477,'Draft Master List'!E:E,0),2),"N/A")</f>
        <v>602010</v>
      </c>
      <c r="E477" t="s">
        <v>12</v>
      </c>
      <c r="F477">
        <v>26</v>
      </c>
      <c r="G477" t="s">
        <v>74</v>
      </c>
      <c r="H477">
        <v>16</v>
      </c>
      <c r="I477">
        <v>16</v>
      </c>
      <c r="J477">
        <v>144</v>
      </c>
      <c r="K477">
        <v>99</v>
      </c>
      <c r="L477" s="2">
        <v>0.68799999999999994</v>
      </c>
      <c r="M477">
        <v>1331</v>
      </c>
      <c r="N477">
        <v>13.4</v>
      </c>
      <c r="O477">
        <v>4</v>
      </c>
      <c r="P477">
        <v>73</v>
      </c>
      <c r="Q477">
        <v>6.2</v>
      </c>
      <c r="R477">
        <v>83.2</v>
      </c>
      <c r="S477">
        <v>1</v>
      </c>
    </row>
    <row r="478" spans="1:19" x14ac:dyDescent="0.25">
      <c r="A478">
        <v>2014</v>
      </c>
      <c r="B478">
        <v>7</v>
      </c>
      <c r="C478" t="s">
        <v>116</v>
      </c>
      <c r="D478" t="str">
        <f>IFERROR(INDEX('Draft Master List'!E:F,MATCH(C478,'Draft Master List'!E:E,0),2),"N/A")</f>
        <v>362008</v>
      </c>
      <c r="E478" t="s">
        <v>5</v>
      </c>
      <c r="F478">
        <v>29</v>
      </c>
      <c r="G478" t="s">
        <v>74</v>
      </c>
      <c r="H478">
        <v>16</v>
      </c>
      <c r="I478">
        <v>16</v>
      </c>
      <c r="J478">
        <v>151</v>
      </c>
      <c r="K478">
        <v>98</v>
      </c>
      <c r="L478" s="2">
        <v>0.64900000000000002</v>
      </c>
      <c r="M478">
        <v>1519</v>
      </c>
      <c r="N478">
        <v>15.5</v>
      </c>
      <c r="O478">
        <v>13</v>
      </c>
      <c r="P478">
        <v>80</v>
      </c>
      <c r="Q478">
        <v>6.1</v>
      </c>
      <c r="R478">
        <v>94.9</v>
      </c>
      <c r="S478">
        <v>0</v>
      </c>
    </row>
    <row r="479" spans="1:19" x14ac:dyDescent="0.25">
      <c r="A479">
        <v>2014</v>
      </c>
      <c r="B479">
        <v>8</v>
      </c>
      <c r="C479" t="s">
        <v>100</v>
      </c>
      <c r="D479" t="str">
        <f>IFERROR(INDEX('Draft Master List'!E:F,MATCH(C479,'Draft Master List'!E:E,0),2),"N/A")</f>
        <v>2322009</v>
      </c>
      <c r="E479" t="s">
        <v>30</v>
      </c>
      <c r="F479">
        <v>28</v>
      </c>
      <c r="G479" t="s">
        <v>74</v>
      </c>
      <c r="H479">
        <v>14</v>
      </c>
      <c r="I479">
        <v>13</v>
      </c>
      <c r="J479">
        <v>134</v>
      </c>
      <c r="K479">
        <v>92</v>
      </c>
      <c r="L479" s="2">
        <v>0.68700000000000006</v>
      </c>
      <c r="M479">
        <v>972</v>
      </c>
      <c r="N479">
        <v>10.6</v>
      </c>
      <c r="O479">
        <v>4</v>
      </c>
      <c r="P479">
        <v>69</v>
      </c>
      <c r="Q479">
        <v>6.6</v>
      </c>
      <c r="R479">
        <v>69.400000000000006</v>
      </c>
      <c r="S479">
        <v>5</v>
      </c>
    </row>
    <row r="480" spans="1:19" x14ac:dyDescent="0.25">
      <c r="A480">
        <v>2014</v>
      </c>
      <c r="B480">
        <v>9</v>
      </c>
      <c r="C480" t="s">
        <v>841</v>
      </c>
      <c r="D480" t="str">
        <f>IFERROR(INDEX('Draft Master List'!E:F,MATCH(C480,'Draft Master List'!E:E,0),2),"N/A")</f>
        <v>N/A</v>
      </c>
      <c r="E480" t="s">
        <v>9</v>
      </c>
      <c r="F480">
        <v>22</v>
      </c>
      <c r="G480" t="s">
        <v>74</v>
      </c>
      <c r="H480">
        <v>12</v>
      </c>
      <c r="I480">
        <v>11</v>
      </c>
      <c r="J480">
        <v>130</v>
      </c>
      <c r="K480">
        <v>91</v>
      </c>
      <c r="L480" s="2">
        <v>0.7</v>
      </c>
      <c r="M480">
        <v>1305</v>
      </c>
      <c r="N480">
        <v>14.3</v>
      </c>
      <c r="O480">
        <v>12</v>
      </c>
      <c r="P480">
        <v>80</v>
      </c>
      <c r="Q480">
        <v>7.6</v>
      </c>
      <c r="R480">
        <v>108.8</v>
      </c>
      <c r="S480">
        <v>1</v>
      </c>
    </row>
    <row r="481" spans="1:19" x14ac:dyDescent="0.25">
      <c r="A481">
        <v>2014</v>
      </c>
      <c r="B481">
        <v>10</v>
      </c>
      <c r="C481" t="s">
        <v>742</v>
      </c>
      <c r="D481" t="str">
        <f>IFERROR(INDEX('Draft Master List'!E:F,MATCH(C481,'Draft Master List'!E:E,0),2),"N/A")</f>
        <v>N/A</v>
      </c>
      <c r="E481" t="s">
        <v>5</v>
      </c>
      <c r="F481">
        <v>24</v>
      </c>
      <c r="G481" t="s">
        <v>74</v>
      </c>
      <c r="H481">
        <v>16</v>
      </c>
      <c r="I481">
        <v>16</v>
      </c>
      <c r="J481">
        <v>127</v>
      </c>
      <c r="K481">
        <v>91</v>
      </c>
      <c r="L481" s="2">
        <v>0.71699999999999997</v>
      </c>
      <c r="M481">
        <v>1287</v>
      </c>
      <c r="N481">
        <v>14.1</v>
      </c>
      <c r="O481">
        <v>12</v>
      </c>
      <c r="P481">
        <v>70</v>
      </c>
      <c r="Q481">
        <v>5.7</v>
      </c>
      <c r="R481">
        <v>80.400000000000006</v>
      </c>
      <c r="S481">
        <v>4</v>
      </c>
    </row>
    <row r="482" spans="1:19" x14ac:dyDescent="0.25">
      <c r="A482">
        <v>2014</v>
      </c>
      <c r="B482">
        <v>11</v>
      </c>
      <c r="C482" t="s">
        <v>1624</v>
      </c>
      <c r="D482" t="str">
        <f>IFERROR(INDEX('Draft Master List'!E:F,MATCH(C482,'Draft Master List'!E:E,0),2),"N/A")</f>
        <v>N/A</v>
      </c>
      <c r="E482" t="s">
        <v>63</v>
      </c>
      <c r="F482">
        <v>27</v>
      </c>
      <c r="G482" t="s">
        <v>108</v>
      </c>
      <c r="H482">
        <v>16</v>
      </c>
      <c r="I482">
        <v>15</v>
      </c>
      <c r="J482">
        <v>128</v>
      </c>
      <c r="K482">
        <v>90</v>
      </c>
      <c r="L482" s="2">
        <v>0.70299999999999996</v>
      </c>
      <c r="M482">
        <v>916</v>
      </c>
      <c r="N482">
        <v>10.199999999999999</v>
      </c>
      <c r="O482">
        <v>6</v>
      </c>
      <c r="P482">
        <v>37</v>
      </c>
      <c r="Q482">
        <v>5.6</v>
      </c>
      <c r="R482">
        <v>57.3</v>
      </c>
      <c r="S482">
        <v>0</v>
      </c>
    </row>
    <row r="483" spans="1:19" x14ac:dyDescent="0.25">
      <c r="A483">
        <v>2014</v>
      </c>
      <c r="B483">
        <v>12</v>
      </c>
      <c r="C483" t="s">
        <v>266</v>
      </c>
      <c r="D483" t="str">
        <f>IFERROR(INDEX('Draft Master List'!E:F,MATCH(C483,'Draft Master List'!E:E,0),2),"N/A")</f>
        <v>242010</v>
      </c>
      <c r="E483" t="s">
        <v>27</v>
      </c>
      <c r="F483">
        <v>26</v>
      </c>
      <c r="G483" t="s">
        <v>74</v>
      </c>
      <c r="H483">
        <v>16</v>
      </c>
      <c r="I483">
        <v>16</v>
      </c>
      <c r="J483">
        <v>136</v>
      </c>
      <c r="K483">
        <v>88</v>
      </c>
      <c r="L483" s="2">
        <v>0.64700000000000002</v>
      </c>
      <c r="M483">
        <v>1320</v>
      </c>
      <c r="N483">
        <v>15</v>
      </c>
      <c r="O483">
        <v>16</v>
      </c>
      <c r="P483">
        <v>68</v>
      </c>
      <c r="Q483">
        <v>5.5</v>
      </c>
      <c r="R483">
        <v>82.5</v>
      </c>
      <c r="S483">
        <v>1</v>
      </c>
    </row>
    <row r="484" spans="1:19" x14ac:dyDescent="0.25">
      <c r="A484">
        <v>2014</v>
      </c>
      <c r="B484">
        <v>13</v>
      </c>
      <c r="C484" t="s">
        <v>1360</v>
      </c>
      <c r="D484" t="str">
        <f>IFERROR(INDEX('Draft Master List'!E:F,MATCH(C484,'Draft Master List'!E:E,0),2),"N/A")</f>
        <v>N/A</v>
      </c>
      <c r="E484" t="s">
        <v>0</v>
      </c>
      <c r="F484">
        <v>28</v>
      </c>
      <c r="G484" t="s">
        <v>108</v>
      </c>
      <c r="H484">
        <v>16</v>
      </c>
      <c r="I484">
        <v>13</v>
      </c>
      <c r="J484">
        <v>125</v>
      </c>
      <c r="K484">
        <v>85</v>
      </c>
      <c r="L484" s="2">
        <v>0.68</v>
      </c>
      <c r="M484">
        <v>889</v>
      </c>
      <c r="N484">
        <v>10.5</v>
      </c>
      <c r="O484">
        <v>10</v>
      </c>
      <c r="P484">
        <v>29</v>
      </c>
      <c r="Q484">
        <v>5.3</v>
      </c>
      <c r="R484">
        <v>55.6</v>
      </c>
      <c r="S484">
        <v>2</v>
      </c>
    </row>
    <row r="485" spans="1:19" x14ac:dyDescent="0.25">
      <c r="A485">
        <v>2014</v>
      </c>
      <c r="B485">
        <v>14</v>
      </c>
      <c r="C485" t="s">
        <v>1144</v>
      </c>
      <c r="D485" t="str">
        <f>IFERROR(INDEX('Draft Master List'!E:F,MATCH(C485,'Draft Master List'!E:E,0),2),"N/A")</f>
        <v>N/A</v>
      </c>
      <c r="E485" t="s">
        <v>63</v>
      </c>
      <c r="F485">
        <v>24</v>
      </c>
      <c r="G485" t="s">
        <v>74</v>
      </c>
      <c r="H485">
        <v>16</v>
      </c>
      <c r="I485">
        <v>16</v>
      </c>
      <c r="J485">
        <v>145</v>
      </c>
      <c r="K485">
        <v>85</v>
      </c>
      <c r="L485" s="2">
        <v>0.58599999999999997</v>
      </c>
      <c r="M485">
        <v>1133</v>
      </c>
      <c r="N485">
        <v>13.3</v>
      </c>
      <c r="O485">
        <v>10</v>
      </c>
      <c r="P485">
        <v>74</v>
      </c>
      <c r="Q485">
        <v>5.3</v>
      </c>
      <c r="R485">
        <v>70.8</v>
      </c>
      <c r="S485">
        <v>1</v>
      </c>
    </row>
    <row r="486" spans="1:19" x14ac:dyDescent="0.25">
      <c r="A486">
        <v>2014</v>
      </c>
      <c r="B486">
        <v>15</v>
      </c>
      <c r="C486" t="s">
        <v>1315</v>
      </c>
      <c r="D486" t="str">
        <f>IFERROR(INDEX('Draft Master List'!E:F,MATCH(C486,'Draft Master List'!E:E,0),2),"N/A")</f>
        <v>N/A</v>
      </c>
      <c r="E486" t="s">
        <v>23</v>
      </c>
      <c r="F486">
        <v>33</v>
      </c>
      <c r="G486" t="s">
        <v>74</v>
      </c>
      <c r="H486">
        <v>15</v>
      </c>
      <c r="I486">
        <v>15</v>
      </c>
      <c r="J486">
        <v>146</v>
      </c>
      <c r="K486">
        <v>85</v>
      </c>
      <c r="L486" s="2">
        <v>0.58199999999999996</v>
      </c>
      <c r="M486">
        <v>936</v>
      </c>
      <c r="N486">
        <v>11</v>
      </c>
      <c r="O486">
        <v>3</v>
      </c>
      <c r="P486">
        <v>35</v>
      </c>
      <c r="Q486">
        <v>5.7</v>
      </c>
      <c r="R486">
        <v>62.4</v>
      </c>
      <c r="S486">
        <v>3</v>
      </c>
    </row>
    <row r="487" spans="1:19" x14ac:dyDescent="0.25">
      <c r="A487">
        <v>2014</v>
      </c>
      <c r="B487">
        <v>16</v>
      </c>
      <c r="C487" t="s">
        <v>79</v>
      </c>
      <c r="D487" t="str">
        <f>IFERROR(INDEX('Draft Master List'!E:F,MATCH(C487,'Draft Master List'!E:E,0),2),"N/A")</f>
        <v>192009</v>
      </c>
      <c r="E487" t="s">
        <v>6</v>
      </c>
      <c r="F487">
        <v>26</v>
      </c>
      <c r="G487" t="s">
        <v>74</v>
      </c>
      <c r="H487">
        <v>16</v>
      </c>
      <c r="I487">
        <v>16</v>
      </c>
      <c r="J487">
        <v>143</v>
      </c>
      <c r="K487">
        <v>85</v>
      </c>
      <c r="L487" s="2">
        <v>0.59399999999999997</v>
      </c>
      <c r="M487">
        <v>1318</v>
      </c>
      <c r="N487">
        <v>15.5</v>
      </c>
      <c r="O487">
        <v>10</v>
      </c>
      <c r="P487">
        <v>72</v>
      </c>
      <c r="Q487">
        <v>5.3</v>
      </c>
      <c r="R487">
        <v>82.4</v>
      </c>
      <c r="S487">
        <v>0</v>
      </c>
    </row>
    <row r="488" spans="1:19" x14ac:dyDescent="0.25">
      <c r="A488">
        <v>2014</v>
      </c>
      <c r="B488">
        <v>17</v>
      </c>
      <c r="C488" t="s">
        <v>844</v>
      </c>
      <c r="D488" t="str">
        <f>IFERROR(INDEX('Draft Master List'!E:F,MATCH(C488,'Draft Master List'!E:E,0),2),"N/A")</f>
        <v>N/A</v>
      </c>
      <c r="E488" t="s">
        <v>33</v>
      </c>
      <c r="F488">
        <v>22</v>
      </c>
      <c r="G488" t="s">
        <v>74</v>
      </c>
      <c r="H488">
        <v>16</v>
      </c>
      <c r="I488">
        <v>11</v>
      </c>
      <c r="J488">
        <v>112</v>
      </c>
      <c r="K488">
        <v>84</v>
      </c>
      <c r="L488" s="2">
        <v>0.75</v>
      </c>
      <c r="M488">
        <v>758</v>
      </c>
      <c r="N488">
        <v>9</v>
      </c>
      <c r="O488">
        <v>5</v>
      </c>
      <c r="P488">
        <v>25</v>
      </c>
      <c r="Q488">
        <v>5.3</v>
      </c>
      <c r="R488">
        <v>47.4</v>
      </c>
      <c r="S488">
        <v>7</v>
      </c>
    </row>
    <row r="489" spans="1:19" x14ac:dyDescent="0.25">
      <c r="A489">
        <v>2014</v>
      </c>
      <c r="B489">
        <v>18</v>
      </c>
      <c r="C489" t="s">
        <v>1825</v>
      </c>
      <c r="D489" t="str">
        <f>IFERROR(INDEX('Draft Master List'!E:F,MATCH(C489,'Draft Master List'!E:E,0),2),"N/A")</f>
        <v>N/A</v>
      </c>
      <c r="E489" t="s">
        <v>22</v>
      </c>
      <c r="F489">
        <v>29</v>
      </c>
      <c r="G489" t="s">
        <v>108</v>
      </c>
      <c r="H489">
        <v>16</v>
      </c>
      <c r="I489">
        <v>16</v>
      </c>
      <c r="J489">
        <v>123</v>
      </c>
      <c r="K489">
        <v>84</v>
      </c>
      <c r="L489" s="2">
        <v>0.68300000000000005</v>
      </c>
      <c r="M489">
        <v>1008</v>
      </c>
      <c r="N489">
        <v>12</v>
      </c>
      <c r="O489">
        <v>6</v>
      </c>
      <c r="P489">
        <v>38</v>
      </c>
      <c r="Q489">
        <v>5.3</v>
      </c>
      <c r="R489">
        <v>63</v>
      </c>
      <c r="S489">
        <v>1</v>
      </c>
    </row>
    <row r="490" spans="1:19" x14ac:dyDescent="0.25">
      <c r="A490">
        <v>2014</v>
      </c>
      <c r="B490">
        <v>19</v>
      </c>
      <c r="C490" t="s">
        <v>970</v>
      </c>
      <c r="D490" t="str">
        <f>IFERROR(INDEX('Draft Master List'!E:F,MATCH(C490,'Draft Master List'!E:E,0),2),"N/A")</f>
        <v>N/A</v>
      </c>
      <c r="E490" t="s">
        <v>24</v>
      </c>
      <c r="F490">
        <v>22</v>
      </c>
      <c r="G490" t="s">
        <v>76</v>
      </c>
      <c r="H490">
        <v>16</v>
      </c>
      <c r="I490">
        <v>16</v>
      </c>
      <c r="J490">
        <v>105</v>
      </c>
      <c r="K490">
        <v>83</v>
      </c>
      <c r="L490" s="2">
        <v>0.79</v>
      </c>
      <c r="M490">
        <v>854</v>
      </c>
      <c r="N490">
        <v>10.3</v>
      </c>
      <c r="O490">
        <v>3</v>
      </c>
      <c r="P490">
        <v>48</v>
      </c>
      <c r="Q490">
        <v>5.2</v>
      </c>
      <c r="R490">
        <v>53.4</v>
      </c>
      <c r="S490">
        <v>0</v>
      </c>
    </row>
    <row r="491" spans="1:19" x14ac:dyDescent="0.25">
      <c r="A491">
        <v>2014</v>
      </c>
      <c r="B491">
        <v>20</v>
      </c>
      <c r="C491" t="s">
        <v>641</v>
      </c>
      <c r="D491" t="str">
        <f>IFERROR(INDEX('Draft Master List'!E:F,MATCH(C491,'Draft Master List'!E:E,0),2),"N/A")</f>
        <v>N/A</v>
      </c>
      <c r="E491" t="s">
        <v>34</v>
      </c>
      <c r="F491">
        <v>34</v>
      </c>
      <c r="G491" t="s">
        <v>74</v>
      </c>
      <c r="H491">
        <v>16</v>
      </c>
      <c r="I491">
        <v>16</v>
      </c>
      <c r="J491">
        <v>130</v>
      </c>
      <c r="K491">
        <v>83</v>
      </c>
      <c r="L491" s="2">
        <v>0.63800000000000001</v>
      </c>
      <c r="M491">
        <v>1062</v>
      </c>
      <c r="N491">
        <v>12.8</v>
      </c>
      <c r="O491">
        <v>5</v>
      </c>
      <c r="P491">
        <v>76</v>
      </c>
      <c r="Q491">
        <v>5.2</v>
      </c>
      <c r="R491">
        <v>66.400000000000006</v>
      </c>
      <c r="S491">
        <v>0</v>
      </c>
    </row>
    <row r="492" spans="1:19" x14ac:dyDescent="0.25">
      <c r="A492">
        <v>2014</v>
      </c>
      <c r="B492">
        <v>21</v>
      </c>
      <c r="C492" t="s">
        <v>1826</v>
      </c>
      <c r="D492" t="str">
        <f>IFERROR(INDEX('Draft Master List'!E:F,MATCH(C492,'Draft Master List'!E:E,0),2),"N/A")</f>
        <v>N/A</v>
      </c>
      <c r="E492" t="s">
        <v>30</v>
      </c>
      <c r="F492">
        <v>25</v>
      </c>
      <c r="G492" t="s">
        <v>108</v>
      </c>
      <c r="H492">
        <v>15</v>
      </c>
      <c r="I492">
        <v>10</v>
      </c>
      <c r="J492">
        <v>131</v>
      </c>
      <c r="K492">
        <v>82</v>
      </c>
      <c r="L492" s="2">
        <v>0.626</v>
      </c>
      <c r="M492">
        <v>1124</v>
      </c>
      <c r="N492">
        <v>13.7</v>
      </c>
      <c r="O492">
        <v>12</v>
      </c>
      <c r="P492">
        <v>46</v>
      </c>
      <c r="Q492">
        <v>5.5</v>
      </c>
      <c r="R492">
        <v>74.900000000000006</v>
      </c>
      <c r="S492">
        <v>0</v>
      </c>
    </row>
    <row r="493" spans="1:19" x14ac:dyDescent="0.25">
      <c r="A493">
        <v>2014</v>
      </c>
      <c r="B493">
        <v>22</v>
      </c>
      <c r="C493" t="s">
        <v>765</v>
      </c>
      <c r="D493" t="str">
        <f>IFERROR(INDEX('Draft Master List'!E:F,MATCH(C493,'Draft Master List'!E:E,0),2),"N/A")</f>
        <v>N/A</v>
      </c>
      <c r="E493" t="s">
        <v>20</v>
      </c>
      <c r="F493">
        <v>25</v>
      </c>
      <c r="G493" t="s">
        <v>74</v>
      </c>
      <c r="H493">
        <v>15</v>
      </c>
      <c r="I493">
        <v>15</v>
      </c>
      <c r="J493">
        <v>131</v>
      </c>
      <c r="K493">
        <v>82</v>
      </c>
      <c r="L493" s="2">
        <v>0.626</v>
      </c>
      <c r="M493">
        <v>1345</v>
      </c>
      <c r="N493">
        <v>16.399999999999999</v>
      </c>
      <c r="O493">
        <v>7</v>
      </c>
      <c r="P493">
        <v>73</v>
      </c>
      <c r="Q493">
        <v>5.5</v>
      </c>
      <c r="R493">
        <v>89.7</v>
      </c>
      <c r="S493">
        <v>3</v>
      </c>
    </row>
    <row r="494" spans="1:19" x14ac:dyDescent="0.25">
      <c r="A494">
        <v>2014</v>
      </c>
      <c r="B494">
        <v>23</v>
      </c>
      <c r="C494" t="s">
        <v>1529</v>
      </c>
      <c r="D494" t="str">
        <f>IFERROR(INDEX('Draft Master List'!E:F,MATCH(C494,'Draft Master List'!E:E,0),2),"N/A")</f>
        <v>N/A</v>
      </c>
      <c r="E494" t="s">
        <v>21</v>
      </c>
      <c r="F494">
        <v>33</v>
      </c>
      <c r="G494" t="s">
        <v>74</v>
      </c>
      <c r="H494">
        <v>14</v>
      </c>
      <c r="I494">
        <v>14</v>
      </c>
      <c r="J494">
        <v>125</v>
      </c>
      <c r="K494">
        <v>80</v>
      </c>
      <c r="L494" s="2">
        <v>0.64</v>
      </c>
      <c r="M494">
        <v>921</v>
      </c>
      <c r="N494">
        <v>11.5</v>
      </c>
      <c r="O494">
        <v>7</v>
      </c>
      <c r="P494">
        <v>39</v>
      </c>
      <c r="Q494">
        <v>5.7</v>
      </c>
      <c r="R494">
        <v>65.8</v>
      </c>
      <c r="S494">
        <v>3</v>
      </c>
    </row>
    <row r="495" spans="1:19" x14ac:dyDescent="0.25">
      <c r="A495">
        <v>2014</v>
      </c>
      <c r="B495">
        <v>25</v>
      </c>
      <c r="C495" t="s">
        <v>1617</v>
      </c>
      <c r="D495" t="str">
        <f>IFERROR(INDEX('Draft Master List'!E:F,MATCH(C495,'Draft Master List'!E:E,0),2),"N/A")</f>
        <v>N/A</v>
      </c>
      <c r="E495" t="s">
        <v>13</v>
      </c>
      <c r="F495">
        <v>22</v>
      </c>
      <c r="G495" t="s">
        <v>74</v>
      </c>
      <c r="H495">
        <v>14</v>
      </c>
      <c r="I495">
        <v>14</v>
      </c>
      <c r="J495">
        <v>121</v>
      </c>
      <c r="K495">
        <v>77</v>
      </c>
      <c r="L495" s="2">
        <v>0.63600000000000001</v>
      </c>
      <c r="M495">
        <v>783</v>
      </c>
      <c r="N495">
        <v>10.199999999999999</v>
      </c>
      <c r="O495">
        <v>4</v>
      </c>
      <c r="P495">
        <v>35</v>
      </c>
      <c r="Q495">
        <v>5.5</v>
      </c>
      <c r="R495">
        <v>55.9</v>
      </c>
      <c r="S495">
        <v>2</v>
      </c>
    </row>
    <row r="496" spans="1:19" x14ac:dyDescent="0.25">
      <c r="A496">
        <v>2014</v>
      </c>
      <c r="B496">
        <v>26</v>
      </c>
      <c r="C496" t="s">
        <v>1777</v>
      </c>
      <c r="D496" t="str">
        <f>IFERROR(INDEX('Draft Master List'!E:F,MATCH(C496,'Draft Master List'!E:E,0),2),"N/A")</f>
        <v>N/A</v>
      </c>
      <c r="E496" t="s">
        <v>23</v>
      </c>
      <c r="F496">
        <v>22</v>
      </c>
      <c r="G496" t="s">
        <v>74</v>
      </c>
      <c r="H496">
        <v>16</v>
      </c>
      <c r="I496">
        <v>16</v>
      </c>
      <c r="J496">
        <v>127</v>
      </c>
      <c r="K496">
        <v>76</v>
      </c>
      <c r="L496" s="2">
        <v>0.59799999999999998</v>
      </c>
      <c r="M496">
        <v>1210</v>
      </c>
      <c r="N496">
        <v>15.9</v>
      </c>
      <c r="O496">
        <v>6</v>
      </c>
      <c r="P496">
        <v>76</v>
      </c>
      <c r="Q496">
        <v>4.8</v>
      </c>
      <c r="R496">
        <v>75.599999999999994</v>
      </c>
      <c r="S496">
        <v>2</v>
      </c>
    </row>
    <row r="497" spans="1:19" x14ac:dyDescent="0.25">
      <c r="A497">
        <v>2014</v>
      </c>
      <c r="B497">
        <v>27</v>
      </c>
      <c r="C497" t="s">
        <v>126</v>
      </c>
      <c r="D497" t="str">
        <f>IFERROR(INDEX('Draft Master List'!E:F,MATCH(C497,'Draft Master List'!E:E,0),2),"N/A")</f>
        <v>872010</v>
      </c>
      <c r="E497" t="s">
        <v>32</v>
      </c>
      <c r="F497">
        <v>27</v>
      </c>
      <c r="G497" t="s">
        <v>74</v>
      </c>
      <c r="H497">
        <v>15</v>
      </c>
      <c r="I497">
        <v>15</v>
      </c>
      <c r="J497">
        <v>115</v>
      </c>
      <c r="K497">
        <v>74</v>
      </c>
      <c r="L497" s="2">
        <v>0.64300000000000002</v>
      </c>
      <c r="M497">
        <v>962</v>
      </c>
      <c r="N497">
        <v>13</v>
      </c>
      <c r="O497">
        <v>5</v>
      </c>
      <c r="P497">
        <v>74</v>
      </c>
      <c r="Q497">
        <v>4.9000000000000004</v>
      </c>
      <c r="R497">
        <v>64.099999999999994</v>
      </c>
      <c r="S497">
        <v>0</v>
      </c>
    </row>
    <row r="498" spans="1:19" x14ac:dyDescent="0.25">
      <c r="A498">
        <v>2014</v>
      </c>
      <c r="B498">
        <v>28</v>
      </c>
      <c r="C498" t="s">
        <v>114</v>
      </c>
      <c r="D498" t="str">
        <f>IFERROR(INDEX('Draft Master List'!E:F,MATCH(C498,'Draft Master List'!E:E,0),2),"N/A")</f>
        <v>782010</v>
      </c>
      <c r="E498" t="s">
        <v>30</v>
      </c>
      <c r="F498">
        <v>28</v>
      </c>
      <c r="G498" t="s">
        <v>74</v>
      </c>
      <c r="H498">
        <v>16</v>
      </c>
      <c r="I498">
        <v>13</v>
      </c>
      <c r="J498">
        <v>119</v>
      </c>
      <c r="K498">
        <v>74</v>
      </c>
      <c r="L498" s="2">
        <v>0.622</v>
      </c>
      <c r="M498">
        <v>953</v>
      </c>
      <c r="N498">
        <v>12.9</v>
      </c>
      <c r="O498">
        <v>7</v>
      </c>
      <c r="P498">
        <v>56</v>
      </c>
      <c r="Q498">
        <v>4.5999999999999996</v>
      </c>
      <c r="R498">
        <v>59.6</v>
      </c>
      <c r="S498">
        <v>1</v>
      </c>
    </row>
    <row r="499" spans="1:19" x14ac:dyDescent="0.25">
      <c r="A499">
        <v>2014</v>
      </c>
      <c r="B499">
        <v>29</v>
      </c>
      <c r="C499" t="s">
        <v>1778</v>
      </c>
      <c r="D499" t="str">
        <f>IFERROR(INDEX('Draft Master List'!E:F,MATCH(C499,'Draft Master List'!E:E,0),2),"N/A")</f>
        <v>N/A</v>
      </c>
      <c r="E499" t="s">
        <v>22</v>
      </c>
      <c r="F499">
        <v>23</v>
      </c>
      <c r="G499" t="s">
        <v>74</v>
      </c>
      <c r="H499">
        <v>16</v>
      </c>
      <c r="I499">
        <v>15</v>
      </c>
      <c r="J499">
        <v>145</v>
      </c>
      <c r="K499">
        <v>73</v>
      </c>
      <c r="L499" s="2">
        <v>0.503</v>
      </c>
      <c r="M499">
        <v>1008</v>
      </c>
      <c r="N499">
        <v>13.8</v>
      </c>
      <c r="O499">
        <v>9</v>
      </c>
      <c r="P499">
        <v>51</v>
      </c>
      <c r="Q499">
        <v>4.5999999999999996</v>
      </c>
      <c r="R499">
        <v>63</v>
      </c>
      <c r="S499">
        <v>1</v>
      </c>
    </row>
    <row r="500" spans="1:19" x14ac:dyDescent="0.25">
      <c r="A500">
        <v>2014</v>
      </c>
      <c r="B500">
        <v>30</v>
      </c>
      <c r="C500" t="s">
        <v>460</v>
      </c>
      <c r="D500" t="str">
        <f>IFERROR(INDEX('Draft Master List'!E:F,MATCH(C500,'Draft Master List'!E:E,0),2),"N/A")</f>
        <v>782007</v>
      </c>
      <c r="E500" t="s">
        <v>16</v>
      </c>
      <c r="F500">
        <v>30</v>
      </c>
      <c r="G500" t="s">
        <v>74</v>
      </c>
      <c r="H500">
        <v>16</v>
      </c>
      <c r="I500">
        <v>10</v>
      </c>
      <c r="J500">
        <v>112</v>
      </c>
      <c r="K500">
        <v>73</v>
      </c>
      <c r="L500" s="2">
        <v>0.65200000000000002</v>
      </c>
      <c r="M500">
        <v>666</v>
      </c>
      <c r="N500">
        <v>9.1</v>
      </c>
      <c r="O500">
        <v>6</v>
      </c>
      <c r="P500">
        <v>42</v>
      </c>
      <c r="Q500">
        <v>4.5999999999999996</v>
      </c>
      <c r="R500">
        <v>41.6</v>
      </c>
      <c r="S500">
        <v>3</v>
      </c>
    </row>
    <row r="501" spans="1:19" x14ac:dyDescent="0.25">
      <c r="A501">
        <v>2014</v>
      </c>
      <c r="B501">
        <v>31</v>
      </c>
      <c r="C501" t="s">
        <v>438</v>
      </c>
      <c r="D501" t="str">
        <f>IFERROR(INDEX('Draft Master List'!E:F,MATCH(C501,'Draft Master List'!E:E,0),2),"N/A")</f>
        <v>22007</v>
      </c>
      <c r="E501" t="s">
        <v>12</v>
      </c>
      <c r="F501">
        <v>29</v>
      </c>
      <c r="G501" t="s">
        <v>74</v>
      </c>
      <c r="H501">
        <v>13</v>
      </c>
      <c r="I501">
        <v>13</v>
      </c>
      <c r="J501">
        <v>128</v>
      </c>
      <c r="K501">
        <v>71</v>
      </c>
      <c r="L501" s="2">
        <v>0.55500000000000005</v>
      </c>
      <c r="M501">
        <v>1077</v>
      </c>
      <c r="N501">
        <v>15.2</v>
      </c>
      <c r="O501">
        <v>8</v>
      </c>
      <c r="P501">
        <v>67</v>
      </c>
      <c r="Q501">
        <v>5.5</v>
      </c>
      <c r="R501">
        <v>82.8</v>
      </c>
      <c r="S501">
        <v>0</v>
      </c>
    </row>
    <row r="502" spans="1:19" x14ac:dyDescent="0.25">
      <c r="A502">
        <v>2014</v>
      </c>
      <c r="B502">
        <v>32</v>
      </c>
      <c r="C502" t="s">
        <v>1620</v>
      </c>
      <c r="D502" t="str">
        <f>IFERROR(INDEX('Draft Master List'!E:F,MATCH(C502,'Draft Master List'!E:E,0),2),"N/A")</f>
        <v>N/A</v>
      </c>
      <c r="E502" t="s">
        <v>9</v>
      </c>
      <c r="F502">
        <v>23</v>
      </c>
      <c r="G502" t="s">
        <v>74</v>
      </c>
      <c r="H502">
        <v>16</v>
      </c>
      <c r="I502">
        <v>13</v>
      </c>
      <c r="J502">
        <v>127</v>
      </c>
      <c r="K502">
        <v>71</v>
      </c>
      <c r="L502" s="2">
        <v>0.55900000000000005</v>
      </c>
      <c r="M502">
        <v>938</v>
      </c>
      <c r="N502">
        <v>13.2</v>
      </c>
      <c r="O502">
        <v>3</v>
      </c>
      <c r="P502">
        <v>49</v>
      </c>
      <c r="Q502">
        <v>4.4000000000000004</v>
      </c>
      <c r="R502">
        <v>58.6</v>
      </c>
      <c r="S502">
        <v>0</v>
      </c>
    </row>
    <row r="503" spans="1:19" x14ac:dyDescent="0.25">
      <c r="A503">
        <v>2014</v>
      </c>
      <c r="B503">
        <v>33</v>
      </c>
      <c r="C503" t="s">
        <v>1232</v>
      </c>
      <c r="D503" t="str">
        <f>IFERROR(INDEX('Draft Master List'!E:F,MATCH(C503,'Draft Master List'!E:E,0),2),"N/A")</f>
        <v>N/A</v>
      </c>
      <c r="E503" t="s">
        <v>14</v>
      </c>
      <c r="F503">
        <v>31</v>
      </c>
      <c r="G503" t="s">
        <v>74</v>
      </c>
      <c r="H503">
        <v>16</v>
      </c>
      <c r="I503">
        <v>16</v>
      </c>
      <c r="J503">
        <v>142</v>
      </c>
      <c r="K503">
        <v>70</v>
      </c>
      <c r="L503" s="2">
        <v>0.49299999999999999</v>
      </c>
      <c r="M503">
        <v>1002</v>
      </c>
      <c r="N503">
        <v>14.3</v>
      </c>
      <c r="O503">
        <v>2</v>
      </c>
      <c r="P503">
        <v>50</v>
      </c>
      <c r="Q503">
        <v>4.4000000000000004</v>
      </c>
      <c r="R503">
        <v>62.6</v>
      </c>
      <c r="S503">
        <v>1</v>
      </c>
    </row>
    <row r="504" spans="1:19" x14ac:dyDescent="0.25">
      <c r="A504">
        <v>2014</v>
      </c>
      <c r="B504">
        <v>34</v>
      </c>
      <c r="C504" t="s">
        <v>1621</v>
      </c>
      <c r="D504" t="str">
        <f>IFERROR(INDEX('Draft Master List'!E:F,MATCH(C504,'Draft Master List'!E:E,0),2),"N/A")</f>
        <v>N/A</v>
      </c>
      <c r="E504" t="s">
        <v>13</v>
      </c>
      <c r="F504">
        <v>34</v>
      </c>
      <c r="G504" t="s">
        <v>108</v>
      </c>
      <c r="H504">
        <v>16</v>
      </c>
      <c r="I504">
        <v>14</v>
      </c>
      <c r="J504">
        <v>98</v>
      </c>
      <c r="K504">
        <v>69</v>
      </c>
      <c r="L504" s="2">
        <v>0.70399999999999996</v>
      </c>
      <c r="M504">
        <v>821</v>
      </c>
      <c r="N504">
        <v>11.9</v>
      </c>
      <c r="O504">
        <v>12</v>
      </c>
      <c r="P504">
        <v>34</v>
      </c>
      <c r="Q504">
        <v>4.3</v>
      </c>
      <c r="R504">
        <v>51.3</v>
      </c>
      <c r="S504">
        <v>1</v>
      </c>
    </row>
    <row r="505" spans="1:19" x14ac:dyDescent="0.25">
      <c r="A505">
        <v>2014</v>
      </c>
      <c r="B505">
        <v>35</v>
      </c>
      <c r="C505" t="s">
        <v>880</v>
      </c>
      <c r="D505" t="str">
        <f>IFERROR(INDEX('Draft Master List'!E:F,MATCH(C505,'Draft Master List'!E:E,0),2),"N/A")</f>
        <v>N/A</v>
      </c>
      <c r="E505" t="s">
        <v>15</v>
      </c>
      <c r="F505">
        <v>26</v>
      </c>
      <c r="G505" t="s">
        <v>74</v>
      </c>
      <c r="H505">
        <v>13</v>
      </c>
      <c r="I505">
        <v>13</v>
      </c>
      <c r="J505">
        <v>117</v>
      </c>
      <c r="K505">
        <v>69</v>
      </c>
      <c r="L505" s="2">
        <v>0.59</v>
      </c>
      <c r="M505">
        <v>1041</v>
      </c>
      <c r="N505">
        <v>15.1</v>
      </c>
      <c r="O505">
        <v>6</v>
      </c>
      <c r="P505">
        <v>81</v>
      </c>
      <c r="Q505">
        <v>5.3</v>
      </c>
      <c r="R505">
        <v>80.099999999999994</v>
      </c>
      <c r="S505">
        <v>3</v>
      </c>
    </row>
    <row r="506" spans="1:19" x14ac:dyDescent="0.25">
      <c r="A506">
        <v>2014</v>
      </c>
      <c r="B506">
        <v>36</v>
      </c>
      <c r="C506" t="s">
        <v>117</v>
      </c>
      <c r="D506" t="str">
        <f>IFERROR(INDEX('Draft Master List'!E:F,MATCH(C506,'Draft Master List'!E:E,0),2),"N/A")</f>
        <v>102009</v>
      </c>
      <c r="E506" t="s">
        <v>34</v>
      </c>
      <c r="F506">
        <v>27</v>
      </c>
      <c r="G506" t="s">
        <v>74</v>
      </c>
      <c r="H506">
        <v>16</v>
      </c>
      <c r="I506">
        <v>16</v>
      </c>
      <c r="J506">
        <v>108</v>
      </c>
      <c r="K506">
        <v>68</v>
      </c>
      <c r="L506" s="2">
        <v>0.63</v>
      </c>
      <c r="M506">
        <v>698</v>
      </c>
      <c r="N506">
        <v>10.3</v>
      </c>
      <c r="O506">
        <v>4</v>
      </c>
      <c r="P506">
        <v>51</v>
      </c>
      <c r="Q506">
        <v>4.3</v>
      </c>
      <c r="R506">
        <v>43.6</v>
      </c>
      <c r="S506">
        <v>0</v>
      </c>
    </row>
    <row r="507" spans="1:19" x14ac:dyDescent="0.25">
      <c r="A507">
        <v>2014</v>
      </c>
      <c r="B507">
        <v>37</v>
      </c>
      <c r="C507" t="s">
        <v>1615</v>
      </c>
      <c r="D507" t="str">
        <f>IFERROR(INDEX('Draft Master List'!E:F,MATCH(C507,'Draft Master List'!E:E,0),2),"N/A")</f>
        <v>N/A</v>
      </c>
      <c r="E507" t="s">
        <v>14</v>
      </c>
      <c r="F507">
        <v>21</v>
      </c>
      <c r="G507" t="s">
        <v>74</v>
      </c>
      <c r="H507">
        <v>15</v>
      </c>
      <c r="I507">
        <v>15</v>
      </c>
      <c r="J507">
        <v>122</v>
      </c>
      <c r="K507">
        <v>68</v>
      </c>
      <c r="L507" s="2">
        <v>0.55700000000000005</v>
      </c>
      <c r="M507">
        <v>1051</v>
      </c>
      <c r="N507">
        <v>15.5</v>
      </c>
      <c r="O507">
        <v>12</v>
      </c>
      <c r="P507">
        <v>56</v>
      </c>
      <c r="Q507">
        <v>4.5</v>
      </c>
      <c r="R507">
        <v>70.099999999999994</v>
      </c>
      <c r="S507">
        <v>0</v>
      </c>
    </row>
    <row r="508" spans="1:19" x14ac:dyDescent="0.25">
      <c r="A508">
        <v>2014</v>
      </c>
      <c r="B508">
        <v>38</v>
      </c>
      <c r="C508" t="s">
        <v>118</v>
      </c>
      <c r="D508" t="str">
        <f>IFERROR(INDEX('Draft Master List'!E:F,MATCH(C508,'Draft Master List'!E:E,0),2),"N/A")</f>
        <v>2052008</v>
      </c>
      <c r="E508" t="s">
        <v>7</v>
      </c>
      <c r="F508">
        <v>28</v>
      </c>
      <c r="G508" t="s">
        <v>74</v>
      </c>
      <c r="H508">
        <v>16</v>
      </c>
      <c r="I508">
        <v>14</v>
      </c>
      <c r="J508">
        <v>105</v>
      </c>
      <c r="K508">
        <v>68</v>
      </c>
      <c r="L508" s="2">
        <v>0.64800000000000002</v>
      </c>
      <c r="M508">
        <v>752</v>
      </c>
      <c r="N508">
        <v>11.1</v>
      </c>
      <c r="O508">
        <v>3</v>
      </c>
      <c r="P508">
        <v>70</v>
      </c>
      <c r="Q508">
        <v>4.3</v>
      </c>
      <c r="R508">
        <v>47</v>
      </c>
      <c r="S508">
        <v>0</v>
      </c>
    </row>
    <row r="509" spans="1:19" x14ac:dyDescent="0.25">
      <c r="A509">
        <v>2014</v>
      </c>
      <c r="B509">
        <v>39</v>
      </c>
      <c r="C509" t="s">
        <v>1779</v>
      </c>
      <c r="D509" t="str">
        <f>IFERROR(INDEX('Draft Master List'!E:F,MATCH(C509,'Draft Master List'!E:E,0),2),"N/A")</f>
        <v>N/A</v>
      </c>
      <c r="E509" t="s">
        <v>25</v>
      </c>
      <c r="F509">
        <v>25</v>
      </c>
      <c r="G509" t="s">
        <v>108</v>
      </c>
      <c r="H509">
        <v>16</v>
      </c>
      <c r="I509">
        <v>11</v>
      </c>
      <c r="J509">
        <v>87</v>
      </c>
      <c r="K509">
        <v>67</v>
      </c>
      <c r="L509" s="2">
        <v>0.77</v>
      </c>
      <c r="M509">
        <v>862</v>
      </c>
      <c r="N509">
        <v>12.9</v>
      </c>
      <c r="O509">
        <v>5</v>
      </c>
      <c r="P509">
        <v>34</v>
      </c>
      <c r="Q509">
        <v>4.2</v>
      </c>
      <c r="R509">
        <v>53.9</v>
      </c>
      <c r="S509">
        <v>4</v>
      </c>
    </row>
    <row r="510" spans="1:19" x14ac:dyDescent="0.25">
      <c r="A510">
        <v>2014</v>
      </c>
      <c r="B510">
        <v>40</v>
      </c>
      <c r="C510" t="s">
        <v>1612</v>
      </c>
      <c r="D510" t="str">
        <f>IFERROR(INDEX('Draft Master List'!E:F,MATCH(C510,'Draft Master List'!E:E,0),2),"N/A")</f>
        <v>N/A</v>
      </c>
      <c r="E510" t="s">
        <v>6</v>
      </c>
      <c r="F510">
        <v>22</v>
      </c>
      <c r="G510" t="s">
        <v>74</v>
      </c>
      <c r="H510">
        <v>16</v>
      </c>
      <c r="I510">
        <v>10</v>
      </c>
      <c r="J510">
        <v>103</v>
      </c>
      <c r="K510">
        <v>67</v>
      </c>
      <c r="L510" s="2">
        <v>0.65</v>
      </c>
      <c r="M510">
        <v>872</v>
      </c>
      <c r="N510">
        <v>13</v>
      </c>
      <c r="O510">
        <v>8</v>
      </c>
      <c r="P510">
        <v>44</v>
      </c>
      <c r="Q510">
        <v>4.2</v>
      </c>
      <c r="R510">
        <v>54.5</v>
      </c>
      <c r="S510">
        <v>0</v>
      </c>
    </row>
    <row r="511" spans="1:19" x14ac:dyDescent="0.25">
      <c r="A511">
        <v>2014</v>
      </c>
      <c r="B511">
        <v>41</v>
      </c>
      <c r="C511" t="s">
        <v>105</v>
      </c>
      <c r="D511" t="str">
        <f>IFERROR(INDEX('Draft Master List'!E:F,MATCH(C511,'Draft Master List'!E:E,0),2),"N/A")</f>
        <v>842009</v>
      </c>
      <c r="E511" t="s">
        <v>33</v>
      </c>
      <c r="F511">
        <v>28</v>
      </c>
      <c r="G511" t="s">
        <v>74</v>
      </c>
      <c r="H511">
        <v>16</v>
      </c>
      <c r="I511">
        <v>16</v>
      </c>
      <c r="J511">
        <v>115</v>
      </c>
      <c r="K511">
        <v>67</v>
      </c>
      <c r="L511" s="2">
        <v>0.58299999999999996</v>
      </c>
      <c r="M511">
        <v>862</v>
      </c>
      <c r="N511">
        <v>12.9</v>
      </c>
      <c r="O511">
        <v>10</v>
      </c>
      <c r="P511">
        <v>50</v>
      </c>
      <c r="Q511">
        <v>4.2</v>
      </c>
      <c r="R511">
        <v>53.9</v>
      </c>
      <c r="S511">
        <v>2</v>
      </c>
    </row>
    <row r="512" spans="1:19" x14ac:dyDescent="0.25">
      <c r="A512">
        <v>2014</v>
      </c>
      <c r="B512">
        <v>42</v>
      </c>
      <c r="C512" t="s">
        <v>1164</v>
      </c>
      <c r="D512" t="str">
        <f>IFERROR(INDEX('Draft Master List'!E:F,MATCH(C512,'Draft Master List'!E:E,0),2),"N/A")</f>
        <v>N/A</v>
      </c>
      <c r="E512" t="s">
        <v>19</v>
      </c>
      <c r="F512">
        <v>26</v>
      </c>
      <c r="G512" t="s">
        <v>74</v>
      </c>
      <c r="H512">
        <v>16</v>
      </c>
      <c r="I512">
        <v>16</v>
      </c>
      <c r="J512">
        <v>98</v>
      </c>
      <c r="K512">
        <v>66</v>
      </c>
      <c r="L512" s="2">
        <v>0.67300000000000004</v>
      </c>
      <c r="M512">
        <v>825</v>
      </c>
      <c r="N512">
        <v>12.5</v>
      </c>
      <c r="O512">
        <v>3</v>
      </c>
      <c r="P512">
        <v>49</v>
      </c>
      <c r="Q512">
        <v>4.0999999999999996</v>
      </c>
      <c r="R512">
        <v>51.6</v>
      </c>
      <c r="S512">
        <v>1</v>
      </c>
    </row>
    <row r="513" spans="1:19" x14ac:dyDescent="0.25">
      <c r="A513">
        <v>2014</v>
      </c>
      <c r="B513">
        <v>43</v>
      </c>
      <c r="C513" t="s">
        <v>721</v>
      </c>
      <c r="D513" t="str">
        <f>IFERROR(INDEX('Draft Master List'!E:F,MATCH(C513,'Draft Master List'!E:E,0),2),"N/A")</f>
        <v>N/A</v>
      </c>
      <c r="E513" t="s">
        <v>29</v>
      </c>
      <c r="F513">
        <v>33</v>
      </c>
      <c r="G513" t="s">
        <v>76</v>
      </c>
      <c r="H513">
        <v>14</v>
      </c>
      <c r="I513">
        <v>9</v>
      </c>
      <c r="J513">
        <v>90</v>
      </c>
      <c r="K513">
        <v>66</v>
      </c>
      <c r="L513" s="2">
        <v>0.73299999999999998</v>
      </c>
      <c r="M513">
        <v>501</v>
      </c>
      <c r="N513">
        <v>7.6</v>
      </c>
      <c r="O513">
        <v>1</v>
      </c>
      <c r="P513">
        <v>34</v>
      </c>
      <c r="Q513">
        <v>4.7</v>
      </c>
      <c r="R513">
        <v>35.799999999999997</v>
      </c>
      <c r="S513">
        <v>5</v>
      </c>
    </row>
    <row r="514" spans="1:19" x14ac:dyDescent="0.25">
      <c r="A514">
        <v>2014</v>
      </c>
      <c r="B514">
        <v>44</v>
      </c>
      <c r="C514" t="s">
        <v>1097</v>
      </c>
      <c r="D514" t="str">
        <f>IFERROR(INDEX('Draft Master List'!E:F,MATCH(C514,'Draft Master List'!E:E,0),2),"N/A")</f>
        <v>N/A</v>
      </c>
      <c r="E514" t="s">
        <v>24</v>
      </c>
      <c r="F514">
        <v>32</v>
      </c>
      <c r="G514" t="s">
        <v>108</v>
      </c>
      <c r="H514">
        <v>16</v>
      </c>
      <c r="I514">
        <v>16</v>
      </c>
      <c r="J514">
        <v>91</v>
      </c>
      <c r="K514">
        <v>66</v>
      </c>
      <c r="L514" s="2">
        <v>0.72499999999999998</v>
      </c>
      <c r="M514">
        <v>761</v>
      </c>
      <c r="N514">
        <v>11.5</v>
      </c>
      <c r="O514">
        <v>3</v>
      </c>
      <c r="P514">
        <v>49</v>
      </c>
      <c r="Q514">
        <v>4.0999999999999996</v>
      </c>
      <c r="R514">
        <v>47.6</v>
      </c>
      <c r="S514">
        <v>2</v>
      </c>
    </row>
    <row r="515" spans="1:19" x14ac:dyDescent="0.25">
      <c r="A515">
        <v>2014</v>
      </c>
      <c r="B515">
        <v>45</v>
      </c>
      <c r="C515" t="s">
        <v>1116</v>
      </c>
      <c r="D515" t="str">
        <f>IFERROR(INDEX('Draft Master List'!E:F,MATCH(C515,'Draft Master List'!E:E,0),2),"N/A")</f>
        <v>N/A</v>
      </c>
      <c r="E515" t="s">
        <v>29</v>
      </c>
      <c r="F515">
        <v>21</v>
      </c>
      <c r="G515" t="s">
        <v>74</v>
      </c>
      <c r="H515">
        <v>16</v>
      </c>
      <c r="I515">
        <v>16</v>
      </c>
      <c r="J515">
        <v>128</v>
      </c>
      <c r="K515">
        <v>65</v>
      </c>
      <c r="L515" s="2">
        <v>0.50800000000000001</v>
      </c>
      <c r="M515">
        <v>982</v>
      </c>
      <c r="N515">
        <v>15.1</v>
      </c>
      <c r="O515">
        <v>6</v>
      </c>
      <c r="P515">
        <v>84</v>
      </c>
      <c r="Q515">
        <v>4.0999999999999996</v>
      </c>
      <c r="R515">
        <v>61.4</v>
      </c>
      <c r="S515">
        <v>1</v>
      </c>
    </row>
    <row r="516" spans="1:19" x14ac:dyDescent="0.25">
      <c r="A516">
        <v>2014</v>
      </c>
      <c r="B516">
        <v>46</v>
      </c>
      <c r="C516" t="s">
        <v>1120</v>
      </c>
      <c r="D516" t="str">
        <f>IFERROR(INDEX('Draft Master List'!E:F,MATCH(C516,'Draft Master List'!E:E,0),2),"N/A")</f>
        <v>N/A</v>
      </c>
      <c r="E516" t="s">
        <v>29</v>
      </c>
      <c r="F516">
        <v>22</v>
      </c>
      <c r="G516" t="s">
        <v>74</v>
      </c>
      <c r="H516">
        <v>16</v>
      </c>
      <c r="I516">
        <v>15</v>
      </c>
      <c r="J516">
        <v>104</v>
      </c>
      <c r="K516">
        <v>65</v>
      </c>
      <c r="L516" s="2">
        <v>0.625</v>
      </c>
      <c r="M516">
        <v>699</v>
      </c>
      <c r="N516">
        <v>10.8</v>
      </c>
      <c r="O516">
        <v>5</v>
      </c>
      <c r="P516">
        <v>37</v>
      </c>
      <c r="Q516">
        <v>4.0999999999999996</v>
      </c>
      <c r="R516">
        <v>43.7</v>
      </c>
      <c r="S516">
        <v>1</v>
      </c>
    </row>
    <row r="517" spans="1:19" x14ac:dyDescent="0.25">
      <c r="A517">
        <v>2014</v>
      </c>
      <c r="B517">
        <v>47</v>
      </c>
      <c r="C517" t="s">
        <v>839</v>
      </c>
      <c r="D517" t="str">
        <f>IFERROR(INDEX('Draft Master List'!E:F,MATCH(C517,'Draft Master List'!E:E,0),2),"N/A")</f>
        <v>N/A</v>
      </c>
      <c r="E517" t="s">
        <v>20</v>
      </c>
      <c r="F517">
        <v>36</v>
      </c>
      <c r="G517" t="s">
        <v>74</v>
      </c>
      <c r="H517">
        <v>15</v>
      </c>
      <c r="I517">
        <v>15</v>
      </c>
      <c r="J517">
        <v>116</v>
      </c>
      <c r="K517">
        <v>64</v>
      </c>
      <c r="L517" s="2">
        <v>0.55200000000000005</v>
      </c>
      <c r="M517">
        <v>779</v>
      </c>
      <c r="N517">
        <v>12.2</v>
      </c>
      <c r="O517">
        <v>2</v>
      </c>
      <c r="P517">
        <v>80</v>
      </c>
      <c r="Q517">
        <v>4.3</v>
      </c>
      <c r="R517">
        <v>51.9</v>
      </c>
      <c r="S517">
        <v>1</v>
      </c>
    </row>
    <row r="518" spans="1:19" x14ac:dyDescent="0.25">
      <c r="A518">
        <v>2014</v>
      </c>
      <c r="B518">
        <v>48</v>
      </c>
      <c r="C518" t="s">
        <v>838</v>
      </c>
      <c r="D518" t="str">
        <f>IFERROR(INDEX('Draft Master List'!E:F,MATCH(C518,'Draft Master List'!E:E,0),2),"N/A")</f>
        <v>N/A</v>
      </c>
      <c r="E518" t="s">
        <v>27</v>
      </c>
      <c r="F518">
        <v>32</v>
      </c>
      <c r="G518" t="s">
        <v>108</v>
      </c>
      <c r="H518">
        <v>16</v>
      </c>
      <c r="I518">
        <v>16</v>
      </c>
      <c r="J518">
        <v>90</v>
      </c>
      <c r="K518">
        <v>64</v>
      </c>
      <c r="L518" s="2">
        <v>0.71099999999999997</v>
      </c>
      <c r="M518">
        <v>703</v>
      </c>
      <c r="N518">
        <v>11</v>
      </c>
      <c r="O518">
        <v>5</v>
      </c>
      <c r="P518">
        <v>34</v>
      </c>
      <c r="Q518">
        <v>4</v>
      </c>
      <c r="R518">
        <v>43.9</v>
      </c>
      <c r="S518">
        <v>0</v>
      </c>
    </row>
    <row r="519" spans="1:19" x14ac:dyDescent="0.25">
      <c r="A519">
        <v>2014</v>
      </c>
      <c r="B519">
        <v>49</v>
      </c>
      <c r="C519" t="s">
        <v>1645</v>
      </c>
      <c r="D519" t="str">
        <f>IFERROR(INDEX('Draft Master List'!E:F,MATCH(C519,'Draft Master List'!E:E,0),2),"N/A")</f>
        <v>N/A</v>
      </c>
      <c r="E519" t="s">
        <v>9</v>
      </c>
      <c r="F519">
        <v>26</v>
      </c>
      <c r="G519" t="s">
        <v>108</v>
      </c>
      <c r="H519">
        <v>16</v>
      </c>
      <c r="I519">
        <v>12</v>
      </c>
      <c r="J519">
        <v>92</v>
      </c>
      <c r="K519">
        <v>63</v>
      </c>
      <c r="L519" s="2">
        <v>0.68500000000000005</v>
      </c>
      <c r="M519">
        <v>623</v>
      </c>
      <c r="N519">
        <v>9.9</v>
      </c>
      <c r="O519">
        <v>6</v>
      </c>
      <c r="P519">
        <v>32</v>
      </c>
      <c r="Q519">
        <v>3.9</v>
      </c>
      <c r="R519">
        <v>38.9</v>
      </c>
      <c r="S519">
        <v>4</v>
      </c>
    </row>
    <row r="520" spans="1:19" x14ac:dyDescent="0.25">
      <c r="A520">
        <v>2014</v>
      </c>
      <c r="B520">
        <v>50</v>
      </c>
      <c r="C520" t="s">
        <v>578</v>
      </c>
      <c r="D520" t="str">
        <f>IFERROR(INDEX('Draft Master List'!E:F,MATCH(C520,'Draft Master List'!E:E,0),2),"N/A")</f>
        <v>N/A</v>
      </c>
      <c r="E520" t="s">
        <v>10</v>
      </c>
      <c r="F520">
        <v>31</v>
      </c>
      <c r="G520" t="s">
        <v>74</v>
      </c>
      <c r="H520">
        <v>14</v>
      </c>
      <c r="I520">
        <v>13</v>
      </c>
      <c r="J520">
        <v>103</v>
      </c>
      <c r="K520">
        <v>63</v>
      </c>
      <c r="L520" s="2">
        <v>0.61199999999999999</v>
      </c>
      <c r="M520">
        <v>784</v>
      </c>
      <c r="N520">
        <v>12.4</v>
      </c>
      <c r="O520">
        <v>2</v>
      </c>
      <c r="P520">
        <v>80</v>
      </c>
      <c r="Q520">
        <v>4.5</v>
      </c>
      <c r="R520">
        <v>56</v>
      </c>
      <c r="S520">
        <v>1</v>
      </c>
    </row>
    <row r="521" spans="1:19" x14ac:dyDescent="0.25">
      <c r="A521">
        <v>2014</v>
      </c>
      <c r="B521">
        <v>51</v>
      </c>
      <c r="C521" t="s">
        <v>1155</v>
      </c>
      <c r="D521" t="str">
        <f>IFERROR(INDEX('Draft Master List'!E:F,MATCH(C521,'Draft Master List'!E:E,0),2),"N/A")</f>
        <v>N/A</v>
      </c>
      <c r="E521" t="s">
        <v>64</v>
      </c>
      <c r="F521">
        <v>28</v>
      </c>
      <c r="G521" t="s">
        <v>74</v>
      </c>
      <c r="H521">
        <v>15</v>
      </c>
      <c r="I521">
        <v>15</v>
      </c>
      <c r="J521">
        <v>112</v>
      </c>
      <c r="K521">
        <v>63</v>
      </c>
      <c r="L521" s="2">
        <v>0.56299999999999994</v>
      </c>
      <c r="M521">
        <v>824</v>
      </c>
      <c r="N521">
        <v>13.1</v>
      </c>
      <c r="O521">
        <v>2</v>
      </c>
      <c r="P521">
        <v>65</v>
      </c>
      <c r="Q521">
        <v>4.2</v>
      </c>
      <c r="R521">
        <v>54.9</v>
      </c>
      <c r="S521">
        <v>0</v>
      </c>
    </row>
    <row r="522" spans="1:19" x14ac:dyDescent="0.25">
      <c r="A522">
        <v>2014</v>
      </c>
      <c r="B522">
        <v>52</v>
      </c>
      <c r="C522" t="s">
        <v>1188</v>
      </c>
      <c r="D522" t="str">
        <f>IFERROR(INDEX('Draft Master List'!E:F,MATCH(C522,'Draft Master List'!E:E,0),2),"N/A")</f>
        <v>N/A</v>
      </c>
      <c r="E522" t="s">
        <v>0</v>
      </c>
      <c r="F522">
        <v>22</v>
      </c>
      <c r="G522" t="s">
        <v>77</v>
      </c>
      <c r="H522">
        <v>15</v>
      </c>
      <c r="I522">
        <v>7</v>
      </c>
      <c r="J522">
        <v>83</v>
      </c>
      <c r="K522">
        <v>63</v>
      </c>
      <c r="L522" s="2">
        <v>0.75900000000000001</v>
      </c>
      <c r="M522">
        <v>931</v>
      </c>
      <c r="N522">
        <v>14.8</v>
      </c>
      <c r="O522">
        <v>3</v>
      </c>
      <c r="P522">
        <v>69</v>
      </c>
      <c r="Q522">
        <v>4.2</v>
      </c>
      <c r="R522">
        <v>62.1</v>
      </c>
      <c r="S522">
        <v>1</v>
      </c>
    </row>
    <row r="523" spans="1:19" x14ac:dyDescent="0.25">
      <c r="A523">
        <v>2014</v>
      </c>
      <c r="B523">
        <v>53</v>
      </c>
      <c r="C523" t="s">
        <v>546</v>
      </c>
      <c r="D523" t="str">
        <f>IFERROR(INDEX('Draft Master List'!E:F,MATCH(C523,'Draft Master List'!E:E,0),2),"N/A")</f>
        <v>1752006</v>
      </c>
      <c r="E523" t="s">
        <v>28</v>
      </c>
      <c r="F523">
        <v>30</v>
      </c>
      <c r="G523" t="s">
        <v>108</v>
      </c>
      <c r="H523">
        <v>15</v>
      </c>
      <c r="I523">
        <v>14</v>
      </c>
      <c r="J523">
        <v>106</v>
      </c>
      <c r="K523">
        <v>63</v>
      </c>
      <c r="L523" s="2">
        <v>0.59399999999999997</v>
      </c>
      <c r="M523">
        <v>890</v>
      </c>
      <c r="N523">
        <v>14.1</v>
      </c>
      <c r="O523">
        <v>4</v>
      </c>
      <c r="P523">
        <v>68</v>
      </c>
      <c r="Q523">
        <v>4.2</v>
      </c>
      <c r="R523">
        <v>59.3</v>
      </c>
      <c r="S523">
        <v>2</v>
      </c>
    </row>
    <row r="524" spans="1:19" x14ac:dyDescent="0.25">
      <c r="A524">
        <v>2014</v>
      </c>
      <c r="B524">
        <v>54</v>
      </c>
      <c r="C524" t="s">
        <v>1666</v>
      </c>
      <c r="D524" t="str">
        <f>IFERROR(INDEX('Draft Master List'!E:F,MATCH(C524,'Draft Master List'!E:E,0),2),"N/A")</f>
        <v>N/A</v>
      </c>
      <c r="E524" t="s">
        <v>15</v>
      </c>
      <c r="F524">
        <v>26</v>
      </c>
      <c r="G524" t="s">
        <v>108</v>
      </c>
      <c r="H524">
        <v>15</v>
      </c>
      <c r="I524">
        <v>15</v>
      </c>
      <c r="J524">
        <v>79</v>
      </c>
      <c r="K524">
        <v>62</v>
      </c>
      <c r="L524" s="2">
        <v>0.78500000000000003</v>
      </c>
      <c r="M524">
        <v>460</v>
      </c>
      <c r="N524">
        <v>7.4</v>
      </c>
      <c r="O524">
        <v>5</v>
      </c>
      <c r="P524">
        <v>23</v>
      </c>
      <c r="Q524">
        <v>4.0999999999999996</v>
      </c>
      <c r="R524">
        <v>30.7</v>
      </c>
      <c r="S524">
        <v>3</v>
      </c>
    </row>
    <row r="525" spans="1:19" x14ac:dyDescent="0.25">
      <c r="A525">
        <v>2014</v>
      </c>
      <c r="B525">
        <v>55</v>
      </c>
      <c r="C525" t="s">
        <v>123</v>
      </c>
      <c r="D525" t="str">
        <f>IFERROR(INDEX('Draft Master List'!E:F,MATCH(C525,'Draft Master List'!E:E,0),2),"N/A")</f>
        <v>422008</v>
      </c>
      <c r="E525" t="s">
        <v>13</v>
      </c>
      <c r="F525">
        <v>28</v>
      </c>
      <c r="G525" t="s">
        <v>74</v>
      </c>
      <c r="H525">
        <v>16</v>
      </c>
      <c r="I525">
        <v>11</v>
      </c>
      <c r="J525">
        <v>91</v>
      </c>
      <c r="K525">
        <v>62</v>
      </c>
      <c r="L525" s="2">
        <v>0.68100000000000005</v>
      </c>
      <c r="M525">
        <v>778</v>
      </c>
      <c r="N525">
        <v>12.5</v>
      </c>
      <c r="O525">
        <v>7</v>
      </c>
      <c r="P525">
        <v>47</v>
      </c>
      <c r="Q525">
        <v>3.9</v>
      </c>
      <c r="R525">
        <v>48.6</v>
      </c>
      <c r="S525">
        <v>1</v>
      </c>
    </row>
    <row r="526" spans="1:19" x14ac:dyDescent="0.25">
      <c r="A526">
        <v>2014</v>
      </c>
      <c r="B526">
        <v>56</v>
      </c>
      <c r="C526" t="s">
        <v>121</v>
      </c>
      <c r="D526" t="str">
        <f>IFERROR(INDEX('Draft Master List'!E:F,MATCH(C526,'Draft Master List'!E:E,0),2),"N/A")</f>
        <v>1192006</v>
      </c>
      <c r="E526" t="s">
        <v>63</v>
      </c>
      <c r="F526">
        <v>30</v>
      </c>
      <c r="G526" t="s">
        <v>74</v>
      </c>
      <c r="H526">
        <v>13</v>
      </c>
      <c r="I526">
        <v>13</v>
      </c>
      <c r="J526">
        <v>106</v>
      </c>
      <c r="K526">
        <v>61</v>
      </c>
      <c r="L526" s="2">
        <v>0.57499999999999996</v>
      </c>
      <c r="M526">
        <v>721</v>
      </c>
      <c r="N526">
        <v>11.8</v>
      </c>
      <c r="O526">
        <v>8</v>
      </c>
      <c r="P526">
        <v>47</v>
      </c>
      <c r="Q526">
        <v>4.7</v>
      </c>
      <c r="R526">
        <v>55.5</v>
      </c>
      <c r="S526">
        <v>1</v>
      </c>
    </row>
    <row r="527" spans="1:19" x14ac:dyDescent="0.25">
      <c r="A527">
        <v>2014</v>
      </c>
      <c r="B527">
        <v>57</v>
      </c>
      <c r="C527" t="s">
        <v>441</v>
      </c>
      <c r="D527" t="str">
        <f>IFERROR(INDEX('Draft Master List'!E:F,MATCH(C527,'Draft Master List'!E:E,0),2),"N/A")</f>
        <v>232007</v>
      </c>
      <c r="E527" t="s">
        <v>25</v>
      </c>
      <c r="F527">
        <v>30</v>
      </c>
      <c r="G527" t="s">
        <v>74</v>
      </c>
      <c r="H527">
        <v>15</v>
      </c>
      <c r="I527">
        <v>15</v>
      </c>
      <c r="J527">
        <v>95</v>
      </c>
      <c r="K527">
        <v>60</v>
      </c>
      <c r="L527" s="2">
        <v>0.63200000000000001</v>
      </c>
      <c r="M527">
        <v>754</v>
      </c>
      <c r="N527">
        <v>12.6</v>
      </c>
      <c r="O527">
        <v>0</v>
      </c>
      <c r="P527">
        <v>37</v>
      </c>
      <c r="Q527">
        <v>4</v>
      </c>
      <c r="R527">
        <v>50.3</v>
      </c>
      <c r="S527">
        <v>2</v>
      </c>
    </row>
    <row r="528" spans="1:19" x14ac:dyDescent="0.25">
      <c r="A528">
        <v>2014</v>
      </c>
      <c r="B528">
        <v>58</v>
      </c>
      <c r="C528" t="s">
        <v>564</v>
      </c>
      <c r="D528" t="str">
        <f>IFERROR(INDEX('Draft Master List'!E:F,MATCH(C528,'Draft Master List'!E:E,0),2),"N/A")</f>
        <v>2522006</v>
      </c>
      <c r="E528" t="s">
        <v>0</v>
      </c>
      <c r="F528">
        <v>31</v>
      </c>
      <c r="G528" t="s">
        <v>74</v>
      </c>
      <c r="H528">
        <v>16</v>
      </c>
      <c r="I528">
        <v>13</v>
      </c>
      <c r="J528">
        <v>100</v>
      </c>
      <c r="K528">
        <v>59</v>
      </c>
      <c r="L528" s="2">
        <v>0.59</v>
      </c>
      <c r="M528">
        <v>902</v>
      </c>
      <c r="N528">
        <v>15.3</v>
      </c>
      <c r="O528">
        <v>5</v>
      </c>
      <c r="P528">
        <v>57</v>
      </c>
      <c r="Q528">
        <v>3.7</v>
      </c>
      <c r="R528">
        <v>56.4</v>
      </c>
      <c r="S528">
        <v>1</v>
      </c>
    </row>
    <row r="529" spans="1:19" x14ac:dyDescent="0.25">
      <c r="A529">
        <v>2014</v>
      </c>
      <c r="B529">
        <v>59</v>
      </c>
      <c r="C529" t="s">
        <v>517</v>
      </c>
      <c r="D529" t="str">
        <f>IFERROR(INDEX('Draft Master List'!E:F,MATCH(C529,'Draft Master List'!E:E,0),2),"N/A")</f>
        <v>522006</v>
      </c>
      <c r="E529" t="s">
        <v>18</v>
      </c>
      <c r="F529">
        <v>31</v>
      </c>
      <c r="G529" t="s">
        <v>74</v>
      </c>
      <c r="H529">
        <v>16</v>
      </c>
      <c r="I529">
        <v>13</v>
      </c>
      <c r="J529">
        <v>92</v>
      </c>
      <c r="K529">
        <v>59</v>
      </c>
      <c r="L529" s="2">
        <v>0.64100000000000001</v>
      </c>
      <c r="M529">
        <v>742</v>
      </c>
      <c r="N529">
        <v>12.6</v>
      </c>
      <c r="O529">
        <v>6</v>
      </c>
      <c r="P529">
        <v>38</v>
      </c>
      <c r="Q529">
        <v>3.7</v>
      </c>
      <c r="R529">
        <v>46.4</v>
      </c>
      <c r="S529">
        <v>1</v>
      </c>
    </row>
    <row r="530" spans="1:19" x14ac:dyDescent="0.25">
      <c r="A530">
        <v>2014</v>
      </c>
      <c r="B530">
        <v>60</v>
      </c>
      <c r="C530" t="s">
        <v>1206</v>
      </c>
      <c r="D530" t="str">
        <f>IFERROR(INDEX('Draft Master List'!E:F,MATCH(C530,'Draft Master List'!E:E,0),2),"N/A")</f>
        <v>N/A</v>
      </c>
      <c r="E530" t="s">
        <v>33</v>
      </c>
      <c r="F530">
        <v>25</v>
      </c>
      <c r="G530" t="s">
        <v>108</v>
      </c>
      <c r="H530">
        <v>14</v>
      </c>
      <c r="I530">
        <v>14</v>
      </c>
      <c r="J530">
        <v>84</v>
      </c>
      <c r="K530">
        <v>58</v>
      </c>
      <c r="L530" s="2">
        <v>0.69</v>
      </c>
      <c r="M530">
        <v>605</v>
      </c>
      <c r="N530">
        <v>10.4</v>
      </c>
      <c r="O530">
        <v>3</v>
      </c>
      <c r="P530">
        <v>41</v>
      </c>
      <c r="Q530">
        <v>4.0999999999999996</v>
      </c>
      <c r="R530">
        <v>43.2</v>
      </c>
      <c r="S530">
        <v>0</v>
      </c>
    </row>
    <row r="531" spans="1:19" x14ac:dyDescent="0.25">
      <c r="A531">
        <v>2014</v>
      </c>
      <c r="B531">
        <v>61</v>
      </c>
      <c r="C531" t="s">
        <v>1614</v>
      </c>
      <c r="D531" t="str">
        <f>IFERROR(INDEX('Draft Master List'!E:F,MATCH(C531,'Draft Master List'!E:E,0),2),"N/A")</f>
        <v>N/A</v>
      </c>
      <c r="E531" t="s">
        <v>6</v>
      </c>
      <c r="F531">
        <v>24</v>
      </c>
      <c r="G531" t="s">
        <v>660</v>
      </c>
      <c r="H531">
        <v>16</v>
      </c>
      <c r="I531">
        <v>5</v>
      </c>
      <c r="J531">
        <v>89</v>
      </c>
      <c r="K531">
        <v>58</v>
      </c>
      <c r="L531" s="2">
        <v>0.65200000000000002</v>
      </c>
      <c r="M531">
        <v>702</v>
      </c>
      <c r="N531">
        <v>12.1</v>
      </c>
      <c r="O531">
        <v>3</v>
      </c>
      <c r="P531">
        <v>35</v>
      </c>
      <c r="Q531">
        <v>3.6</v>
      </c>
      <c r="R531">
        <v>43.9</v>
      </c>
      <c r="S531">
        <v>1</v>
      </c>
    </row>
    <row r="532" spans="1:19" x14ac:dyDescent="0.25">
      <c r="A532">
        <v>2014</v>
      </c>
      <c r="B532">
        <v>62</v>
      </c>
      <c r="C532" t="s">
        <v>1637</v>
      </c>
      <c r="D532" t="str">
        <f>IFERROR(INDEX('Draft Master List'!E:F,MATCH(C532,'Draft Master List'!E:E,0),2),"N/A")</f>
        <v>N/A</v>
      </c>
      <c r="E532" t="s">
        <v>16</v>
      </c>
      <c r="F532">
        <v>24</v>
      </c>
      <c r="G532" t="s">
        <v>108</v>
      </c>
      <c r="H532">
        <v>16</v>
      </c>
      <c r="I532">
        <v>10</v>
      </c>
      <c r="J532">
        <v>99</v>
      </c>
      <c r="K532">
        <v>58</v>
      </c>
      <c r="L532" s="2">
        <v>0.58599999999999997</v>
      </c>
      <c r="M532">
        <v>534</v>
      </c>
      <c r="N532">
        <v>9.1999999999999993</v>
      </c>
      <c r="O532">
        <v>4</v>
      </c>
      <c r="P532">
        <v>33</v>
      </c>
      <c r="Q532">
        <v>3.6</v>
      </c>
      <c r="R532">
        <v>33.4</v>
      </c>
      <c r="S532">
        <v>3</v>
      </c>
    </row>
    <row r="533" spans="1:19" x14ac:dyDescent="0.25">
      <c r="A533">
        <v>2014</v>
      </c>
      <c r="B533">
        <v>63</v>
      </c>
      <c r="C533" t="s">
        <v>891</v>
      </c>
      <c r="D533" t="str">
        <f>IFERROR(INDEX('Draft Master List'!E:F,MATCH(C533,'Draft Master List'!E:E,0),2),"N/A")</f>
        <v>N/A</v>
      </c>
      <c r="E533" t="s">
        <v>27</v>
      </c>
      <c r="F533">
        <v>26</v>
      </c>
      <c r="G533" t="s">
        <v>76</v>
      </c>
      <c r="H533">
        <v>16</v>
      </c>
      <c r="I533">
        <v>16</v>
      </c>
      <c r="J533">
        <v>64</v>
      </c>
      <c r="K533">
        <v>57</v>
      </c>
      <c r="L533" s="2">
        <v>0.89100000000000001</v>
      </c>
      <c r="M533">
        <v>416</v>
      </c>
      <c r="N533">
        <v>7.3</v>
      </c>
      <c r="O533">
        <v>0</v>
      </c>
      <c r="P533">
        <v>34</v>
      </c>
      <c r="Q533">
        <v>3.6</v>
      </c>
      <c r="R533">
        <v>26</v>
      </c>
      <c r="S533">
        <v>6</v>
      </c>
    </row>
    <row r="534" spans="1:19" x14ac:dyDescent="0.25">
      <c r="A534">
        <v>2014</v>
      </c>
      <c r="B534">
        <v>64</v>
      </c>
      <c r="C534" t="s">
        <v>1049</v>
      </c>
      <c r="D534" t="str">
        <f>IFERROR(INDEX('Draft Master List'!E:F,MATCH(C534,'Draft Master List'!E:E,0),2),"N/A")</f>
        <v>N/A</v>
      </c>
      <c r="E534" t="s">
        <v>28</v>
      </c>
      <c r="F534">
        <v>25</v>
      </c>
      <c r="G534" t="s">
        <v>74</v>
      </c>
      <c r="H534">
        <v>14</v>
      </c>
      <c r="I534">
        <v>11</v>
      </c>
      <c r="J534">
        <v>93</v>
      </c>
      <c r="K534">
        <v>57</v>
      </c>
      <c r="L534" s="2">
        <v>0.61299999999999999</v>
      </c>
      <c r="M534">
        <v>715</v>
      </c>
      <c r="N534">
        <v>12.5</v>
      </c>
      <c r="O534">
        <v>6</v>
      </c>
      <c r="P534">
        <v>48</v>
      </c>
      <c r="Q534">
        <v>4.0999999999999996</v>
      </c>
      <c r="R534">
        <v>51.1</v>
      </c>
      <c r="S534">
        <v>1</v>
      </c>
    </row>
    <row r="535" spans="1:19" x14ac:dyDescent="0.25">
      <c r="A535">
        <v>2014</v>
      </c>
      <c r="B535">
        <v>65</v>
      </c>
      <c r="C535" t="s">
        <v>122</v>
      </c>
      <c r="D535" t="str">
        <f>IFERROR(INDEX('Draft Master List'!E:F,MATCH(C535,'Draft Master List'!E:E,0),2),"N/A")</f>
        <v>492008</v>
      </c>
      <c r="E535" t="s">
        <v>7</v>
      </c>
      <c r="F535">
        <v>28</v>
      </c>
      <c r="G535" t="s">
        <v>588</v>
      </c>
      <c r="H535">
        <v>15</v>
      </c>
      <c r="I535">
        <v>13</v>
      </c>
      <c r="J535">
        <v>95</v>
      </c>
      <c r="K535">
        <v>56</v>
      </c>
      <c r="L535" s="2">
        <v>0.58899999999999997</v>
      </c>
      <c r="M535">
        <v>1169</v>
      </c>
      <c r="N535">
        <v>20.9</v>
      </c>
      <c r="O535">
        <v>6</v>
      </c>
      <c r="P535">
        <v>81</v>
      </c>
      <c r="Q535">
        <v>3.7</v>
      </c>
      <c r="R535">
        <v>77.900000000000006</v>
      </c>
      <c r="S535">
        <v>0</v>
      </c>
    </row>
    <row r="536" spans="1:19" x14ac:dyDescent="0.25">
      <c r="A536">
        <v>2014</v>
      </c>
      <c r="B536">
        <v>66</v>
      </c>
      <c r="C536" t="s">
        <v>768</v>
      </c>
      <c r="D536" t="str">
        <f>IFERROR(INDEX('Draft Master List'!E:F,MATCH(C536,'Draft Master List'!E:E,0),2),"N/A")</f>
        <v>N/A</v>
      </c>
      <c r="E536" t="s">
        <v>15</v>
      </c>
      <c r="F536">
        <v>25</v>
      </c>
      <c r="G536" t="s">
        <v>74</v>
      </c>
      <c r="H536">
        <v>16</v>
      </c>
      <c r="I536">
        <v>13</v>
      </c>
      <c r="J536">
        <v>98</v>
      </c>
      <c r="K536">
        <v>56</v>
      </c>
      <c r="L536" s="2">
        <v>0.57099999999999995</v>
      </c>
      <c r="M536">
        <v>790</v>
      </c>
      <c r="N536">
        <v>14.1</v>
      </c>
      <c r="O536">
        <v>5</v>
      </c>
      <c r="P536">
        <v>76</v>
      </c>
      <c r="Q536">
        <v>3.5</v>
      </c>
      <c r="R536">
        <v>49.4</v>
      </c>
      <c r="S536">
        <v>0</v>
      </c>
    </row>
    <row r="537" spans="1:19" x14ac:dyDescent="0.25">
      <c r="A537">
        <v>2014</v>
      </c>
      <c r="B537">
        <v>67</v>
      </c>
      <c r="C537" t="s">
        <v>291</v>
      </c>
      <c r="D537" t="str">
        <f>IFERROR(INDEX('Draft Master List'!E:F,MATCH(C537,'Draft Master List'!E:E,0),2),"N/A")</f>
        <v>1592010</v>
      </c>
      <c r="E537" t="s">
        <v>6</v>
      </c>
      <c r="F537">
        <v>27</v>
      </c>
      <c r="G537" t="s">
        <v>74</v>
      </c>
      <c r="H537">
        <v>16</v>
      </c>
      <c r="I537">
        <v>16</v>
      </c>
      <c r="J537">
        <v>95</v>
      </c>
      <c r="K537">
        <v>55</v>
      </c>
      <c r="L537" s="2">
        <v>0.57899999999999996</v>
      </c>
      <c r="M537">
        <v>577</v>
      </c>
      <c r="N537">
        <v>10.5</v>
      </c>
      <c r="O537">
        <v>3</v>
      </c>
      <c r="P537">
        <v>50</v>
      </c>
      <c r="Q537">
        <v>3.4</v>
      </c>
      <c r="R537">
        <v>36.1</v>
      </c>
      <c r="S537">
        <v>1</v>
      </c>
    </row>
    <row r="538" spans="1:19" x14ac:dyDescent="0.25">
      <c r="A538">
        <v>2014</v>
      </c>
      <c r="B538">
        <v>68</v>
      </c>
      <c r="C538" t="s">
        <v>1033</v>
      </c>
      <c r="D538" t="str">
        <f>IFERROR(INDEX('Draft Master List'!E:F,MATCH(C538,'Draft Master List'!E:E,0),2),"N/A")</f>
        <v>N/A</v>
      </c>
      <c r="E538" t="s">
        <v>0</v>
      </c>
      <c r="F538">
        <v>21</v>
      </c>
      <c r="G538" t="s">
        <v>77</v>
      </c>
      <c r="H538">
        <v>10</v>
      </c>
      <c r="I538">
        <v>7</v>
      </c>
      <c r="J538">
        <v>69</v>
      </c>
      <c r="K538">
        <v>53</v>
      </c>
      <c r="L538" s="2">
        <v>0.76800000000000002</v>
      </c>
      <c r="M538">
        <v>550</v>
      </c>
      <c r="N538">
        <v>10.4</v>
      </c>
      <c r="O538">
        <v>3</v>
      </c>
      <c r="P538">
        <v>50</v>
      </c>
      <c r="Q538">
        <v>5.3</v>
      </c>
      <c r="R538">
        <v>55</v>
      </c>
      <c r="S538">
        <v>1</v>
      </c>
    </row>
    <row r="539" spans="1:19" x14ac:dyDescent="0.25">
      <c r="A539">
        <v>2014</v>
      </c>
      <c r="B539">
        <v>69</v>
      </c>
      <c r="C539" t="s">
        <v>807</v>
      </c>
      <c r="D539" t="str">
        <f>IFERROR(INDEX('Draft Master List'!E:F,MATCH(C539,'Draft Master List'!E:E,0),2),"N/A")</f>
        <v>N/A</v>
      </c>
      <c r="E539" t="s">
        <v>4</v>
      </c>
      <c r="F539">
        <v>27</v>
      </c>
      <c r="G539" t="s">
        <v>74</v>
      </c>
      <c r="H539">
        <v>13</v>
      </c>
      <c r="I539">
        <v>12</v>
      </c>
      <c r="J539">
        <v>110</v>
      </c>
      <c r="K539">
        <v>53</v>
      </c>
      <c r="L539" s="2">
        <v>0.48199999999999998</v>
      </c>
      <c r="M539">
        <v>557</v>
      </c>
      <c r="N539">
        <v>10.5</v>
      </c>
      <c r="O539">
        <v>1</v>
      </c>
      <c r="P539">
        <v>53</v>
      </c>
      <c r="Q539">
        <v>4.0999999999999996</v>
      </c>
      <c r="R539">
        <v>42.8</v>
      </c>
      <c r="S539">
        <v>1</v>
      </c>
    </row>
    <row r="540" spans="1:19" x14ac:dyDescent="0.25">
      <c r="A540">
        <v>2014</v>
      </c>
      <c r="B540">
        <v>70</v>
      </c>
      <c r="C540" t="s">
        <v>1152</v>
      </c>
      <c r="D540" t="str">
        <f>IFERROR(INDEX('Draft Master List'!E:F,MATCH(C540,'Draft Master List'!E:E,0),2),"N/A")</f>
        <v>N/A</v>
      </c>
      <c r="E540" t="s">
        <v>24</v>
      </c>
      <c r="F540">
        <v>23</v>
      </c>
      <c r="G540" t="s">
        <v>74</v>
      </c>
      <c r="H540">
        <v>16</v>
      </c>
      <c r="I540">
        <v>11</v>
      </c>
      <c r="J540">
        <v>86</v>
      </c>
      <c r="K540">
        <v>53</v>
      </c>
      <c r="L540" s="2">
        <v>0.61599999999999999</v>
      </c>
      <c r="M540">
        <v>644</v>
      </c>
      <c r="N540">
        <v>12.2</v>
      </c>
      <c r="O540">
        <v>2</v>
      </c>
      <c r="P540">
        <v>47</v>
      </c>
      <c r="Q540">
        <v>3.3</v>
      </c>
      <c r="R540">
        <v>40.299999999999997</v>
      </c>
      <c r="S540">
        <v>0</v>
      </c>
    </row>
    <row r="541" spans="1:19" x14ac:dyDescent="0.25">
      <c r="A541">
        <v>2014</v>
      </c>
      <c r="B541">
        <v>71</v>
      </c>
      <c r="C541" t="s">
        <v>1167</v>
      </c>
      <c r="D541" t="str">
        <f>IFERROR(INDEX('Draft Master List'!E:F,MATCH(C541,'Draft Master List'!E:E,0),2),"N/A")</f>
        <v>N/A</v>
      </c>
      <c r="E541" t="s">
        <v>223</v>
      </c>
      <c r="F541">
        <v>27</v>
      </c>
      <c r="G541" t="s">
        <v>1069</v>
      </c>
      <c r="H541">
        <v>16</v>
      </c>
      <c r="I541">
        <v>6</v>
      </c>
      <c r="J541">
        <v>99</v>
      </c>
      <c r="K541">
        <v>52</v>
      </c>
      <c r="L541" s="2">
        <v>0.52500000000000002</v>
      </c>
      <c r="M541">
        <v>634</v>
      </c>
      <c r="N541">
        <v>12.2</v>
      </c>
      <c r="O541">
        <v>3</v>
      </c>
      <c r="P541">
        <v>59</v>
      </c>
      <c r="Q541">
        <v>3.3</v>
      </c>
      <c r="R541">
        <v>39.6</v>
      </c>
      <c r="S541">
        <v>0</v>
      </c>
    </row>
    <row r="542" spans="1:19" x14ac:dyDescent="0.25">
      <c r="A542">
        <v>2014</v>
      </c>
      <c r="B542">
        <v>72</v>
      </c>
      <c r="C542" t="s">
        <v>1643</v>
      </c>
      <c r="D542" t="str">
        <f>IFERROR(INDEX('Draft Master List'!E:F,MATCH(C542,'Draft Master List'!E:E,0),2),"N/A")</f>
        <v>N/A</v>
      </c>
      <c r="E542" t="s">
        <v>13</v>
      </c>
      <c r="F542">
        <v>33</v>
      </c>
      <c r="G542" t="s">
        <v>74</v>
      </c>
      <c r="H542">
        <v>16</v>
      </c>
      <c r="I542">
        <v>16</v>
      </c>
      <c r="J542">
        <v>92</v>
      </c>
      <c r="K542">
        <v>52</v>
      </c>
      <c r="L542" s="2">
        <v>0.56499999999999995</v>
      </c>
      <c r="M542">
        <v>856</v>
      </c>
      <c r="N542">
        <v>16.5</v>
      </c>
      <c r="O542">
        <v>6</v>
      </c>
      <c r="P542">
        <v>59</v>
      </c>
      <c r="Q542">
        <v>3.3</v>
      </c>
      <c r="R542">
        <v>53.5</v>
      </c>
      <c r="S542">
        <v>0</v>
      </c>
    </row>
    <row r="543" spans="1:19" x14ac:dyDescent="0.25">
      <c r="A543">
        <v>2014</v>
      </c>
      <c r="B543">
        <v>73</v>
      </c>
      <c r="C543" t="s">
        <v>886</v>
      </c>
      <c r="D543" t="str">
        <f>IFERROR(INDEX('Draft Master List'!E:F,MATCH(C543,'Draft Master List'!E:E,0),2),"N/A")</f>
        <v>N/A</v>
      </c>
      <c r="E543" t="s">
        <v>30</v>
      </c>
      <c r="F543">
        <v>25</v>
      </c>
      <c r="G543" t="s">
        <v>643</v>
      </c>
      <c r="H543">
        <v>16</v>
      </c>
      <c r="I543">
        <v>6</v>
      </c>
      <c r="J543">
        <v>77</v>
      </c>
      <c r="K543">
        <v>52</v>
      </c>
      <c r="L543" s="2">
        <v>0.67500000000000004</v>
      </c>
      <c r="M543">
        <v>447</v>
      </c>
      <c r="N543">
        <v>8.6</v>
      </c>
      <c r="O543">
        <v>3</v>
      </c>
      <c r="P543">
        <v>49</v>
      </c>
      <c r="Q543">
        <v>3.3</v>
      </c>
      <c r="R543">
        <v>27.9</v>
      </c>
      <c r="S543">
        <v>0</v>
      </c>
    </row>
    <row r="544" spans="1:19" x14ac:dyDescent="0.25">
      <c r="A544">
        <v>2014</v>
      </c>
      <c r="B544">
        <v>74</v>
      </c>
      <c r="C544" t="s">
        <v>124</v>
      </c>
      <c r="D544" t="str">
        <f>IFERROR(INDEX('Draft Master List'!E:F,MATCH(C544,'Draft Master List'!E:E,0),2),"N/A")</f>
        <v>842008</v>
      </c>
      <c r="E544" t="s">
        <v>21</v>
      </c>
      <c r="F544">
        <v>30</v>
      </c>
      <c r="G544" t="s">
        <v>77</v>
      </c>
      <c r="H544">
        <v>12</v>
      </c>
      <c r="I544">
        <v>6</v>
      </c>
      <c r="J544">
        <v>74</v>
      </c>
      <c r="K544">
        <v>51</v>
      </c>
      <c r="L544" s="2">
        <v>0.68899999999999995</v>
      </c>
      <c r="M544">
        <v>556</v>
      </c>
      <c r="N544">
        <v>10.9</v>
      </c>
      <c r="O544">
        <v>2</v>
      </c>
      <c r="P544">
        <v>41</v>
      </c>
      <c r="Q544">
        <v>4.3</v>
      </c>
      <c r="R544">
        <v>46.3</v>
      </c>
      <c r="S544">
        <v>0</v>
      </c>
    </row>
    <row r="545" spans="1:19" x14ac:dyDescent="0.25">
      <c r="A545">
        <v>2014</v>
      </c>
      <c r="B545">
        <v>75</v>
      </c>
      <c r="C545" t="s">
        <v>1622</v>
      </c>
      <c r="D545" t="str">
        <f>IFERROR(INDEX('Draft Master List'!E:F,MATCH(C545,'Draft Master List'!E:E,0),2),"N/A")</f>
        <v>N/A</v>
      </c>
      <c r="E545" t="s">
        <v>20</v>
      </c>
      <c r="F545">
        <v>26</v>
      </c>
      <c r="G545" t="s">
        <v>108</v>
      </c>
      <c r="H545">
        <v>16</v>
      </c>
      <c r="I545">
        <v>12</v>
      </c>
      <c r="J545">
        <v>92</v>
      </c>
      <c r="K545">
        <v>51</v>
      </c>
      <c r="L545" s="2">
        <v>0.55400000000000005</v>
      </c>
      <c r="M545">
        <v>774</v>
      </c>
      <c r="N545">
        <v>15.2</v>
      </c>
      <c r="O545">
        <v>8</v>
      </c>
      <c r="P545">
        <v>73</v>
      </c>
      <c r="Q545">
        <v>3.2</v>
      </c>
      <c r="R545">
        <v>48.4</v>
      </c>
      <c r="S545">
        <v>0</v>
      </c>
    </row>
    <row r="546" spans="1:19" x14ac:dyDescent="0.25">
      <c r="A546">
        <v>2014</v>
      </c>
      <c r="B546">
        <v>76</v>
      </c>
      <c r="C546" t="s">
        <v>110</v>
      </c>
      <c r="D546" t="str">
        <f>IFERROR(INDEX('Draft Master List'!E:F,MATCH(C546,'Draft Master List'!E:E,0),2),"N/A")</f>
        <v>222009</v>
      </c>
      <c r="E546" t="s">
        <v>669</v>
      </c>
      <c r="F546">
        <v>26</v>
      </c>
      <c r="H546">
        <v>13</v>
      </c>
      <c r="I546">
        <v>12</v>
      </c>
      <c r="J546">
        <v>78</v>
      </c>
      <c r="K546">
        <v>51</v>
      </c>
      <c r="L546" s="2">
        <v>0.65400000000000003</v>
      </c>
      <c r="M546">
        <v>483</v>
      </c>
      <c r="N546">
        <v>9.5</v>
      </c>
      <c r="O546">
        <v>1</v>
      </c>
      <c r="P546">
        <v>45</v>
      </c>
      <c r="Q546">
        <v>3.9</v>
      </c>
      <c r="R546">
        <v>37.200000000000003</v>
      </c>
      <c r="S546">
        <v>3</v>
      </c>
    </row>
    <row r="547" spans="1:19" x14ac:dyDescent="0.25">
      <c r="A547">
        <v>2014</v>
      </c>
      <c r="B547">
        <v>77</v>
      </c>
      <c r="C547" t="s">
        <v>1618</v>
      </c>
      <c r="D547" t="str">
        <f>IFERROR(INDEX('Draft Master List'!E:F,MATCH(C547,'Draft Master List'!E:E,0),2),"N/A")</f>
        <v>N/A</v>
      </c>
      <c r="E547" t="s">
        <v>4</v>
      </c>
      <c r="F547">
        <v>23</v>
      </c>
      <c r="G547" t="s">
        <v>660</v>
      </c>
      <c r="H547">
        <v>16</v>
      </c>
      <c r="I547">
        <v>8</v>
      </c>
      <c r="J547">
        <v>97</v>
      </c>
      <c r="K547">
        <v>51</v>
      </c>
      <c r="L547" s="2">
        <v>0.52600000000000002</v>
      </c>
      <c r="M547">
        <v>677</v>
      </c>
      <c r="N547">
        <v>13.3</v>
      </c>
      <c r="O547">
        <v>6</v>
      </c>
      <c r="P547">
        <v>63</v>
      </c>
      <c r="Q547">
        <v>3.2</v>
      </c>
      <c r="R547">
        <v>42.3</v>
      </c>
      <c r="S547">
        <v>0</v>
      </c>
    </row>
    <row r="548" spans="1:19" x14ac:dyDescent="0.25">
      <c r="A548">
        <v>2014</v>
      </c>
      <c r="B548">
        <v>78</v>
      </c>
      <c r="C548" t="s">
        <v>1239</v>
      </c>
      <c r="D548" t="str">
        <f>IFERROR(INDEX('Draft Master List'!E:F,MATCH(C548,'Draft Master List'!E:E,0),2),"N/A")</f>
        <v>N/A</v>
      </c>
      <c r="E548" t="s">
        <v>7</v>
      </c>
      <c r="F548">
        <v>24</v>
      </c>
      <c r="G548" t="s">
        <v>1069</v>
      </c>
      <c r="H548">
        <v>11</v>
      </c>
      <c r="I548">
        <v>2</v>
      </c>
      <c r="J548">
        <v>65</v>
      </c>
      <c r="K548">
        <v>50</v>
      </c>
      <c r="L548" s="2">
        <v>0.76900000000000002</v>
      </c>
      <c r="M548">
        <v>465</v>
      </c>
      <c r="N548">
        <v>9.3000000000000007</v>
      </c>
      <c r="O548">
        <v>0</v>
      </c>
      <c r="P548">
        <v>30</v>
      </c>
      <c r="Q548">
        <v>4.5</v>
      </c>
      <c r="R548">
        <v>42.3</v>
      </c>
      <c r="S548">
        <v>1</v>
      </c>
    </row>
    <row r="549" spans="1:19" x14ac:dyDescent="0.25">
      <c r="A549">
        <v>2014</v>
      </c>
      <c r="B549">
        <v>79</v>
      </c>
      <c r="C549" t="s">
        <v>888</v>
      </c>
      <c r="D549" t="str">
        <f>IFERROR(INDEX('Draft Master List'!E:F,MATCH(C549,'Draft Master List'!E:E,0),2),"N/A")</f>
        <v>N/A</v>
      </c>
      <c r="E549" t="s">
        <v>3</v>
      </c>
      <c r="F549">
        <v>25</v>
      </c>
      <c r="G549" t="s">
        <v>74</v>
      </c>
      <c r="H549">
        <v>16</v>
      </c>
      <c r="I549">
        <v>16</v>
      </c>
      <c r="J549">
        <v>92</v>
      </c>
      <c r="K549">
        <v>49</v>
      </c>
      <c r="L549" s="2">
        <v>0.53300000000000003</v>
      </c>
      <c r="M549">
        <v>767</v>
      </c>
      <c r="N549">
        <v>15.7</v>
      </c>
      <c r="O549">
        <v>11</v>
      </c>
      <c r="P549">
        <v>53</v>
      </c>
      <c r="Q549">
        <v>3.1</v>
      </c>
      <c r="R549">
        <v>47.9</v>
      </c>
      <c r="S549">
        <v>0</v>
      </c>
    </row>
    <row r="550" spans="1:19" x14ac:dyDescent="0.25">
      <c r="A550">
        <v>2014</v>
      </c>
      <c r="B550">
        <v>80</v>
      </c>
      <c r="C550" t="s">
        <v>1498</v>
      </c>
      <c r="D550" t="str">
        <f>IFERROR(INDEX('Draft Master List'!E:F,MATCH(C550,'Draft Master List'!E:E,0),2),"N/A")</f>
        <v>N/A</v>
      </c>
      <c r="E550" t="s">
        <v>26</v>
      </c>
      <c r="F550">
        <v>33</v>
      </c>
      <c r="G550" t="s">
        <v>74</v>
      </c>
      <c r="H550">
        <v>14</v>
      </c>
      <c r="I550">
        <v>8</v>
      </c>
      <c r="J550">
        <v>64</v>
      </c>
      <c r="K550">
        <v>49</v>
      </c>
      <c r="L550" s="2">
        <v>0.76600000000000001</v>
      </c>
      <c r="M550">
        <v>464</v>
      </c>
      <c r="N550">
        <v>9.5</v>
      </c>
      <c r="O550">
        <v>2</v>
      </c>
      <c r="P550">
        <v>39</v>
      </c>
      <c r="Q550">
        <v>3.5</v>
      </c>
      <c r="R550">
        <v>33.1</v>
      </c>
      <c r="S550">
        <v>0</v>
      </c>
    </row>
    <row r="551" spans="1:19" x14ac:dyDescent="0.25">
      <c r="A551">
        <v>2014</v>
      </c>
      <c r="B551">
        <v>81</v>
      </c>
      <c r="C551" t="s">
        <v>120</v>
      </c>
      <c r="D551" t="str">
        <f>IFERROR(INDEX('Draft Master List'!E:F,MATCH(C551,'Draft Master List'!E:E,0),2),"N/A")</f>
        <v>302009</v>
      </c>
      <c r="E551" t="s">
        <v>223</v>
      </c>
      <c r="F551">
        <v>26</v>
      </c>
      <c r="G551" t="s">
        <v>74</v>
      </c>
      <c r="H551">
        <v>16</v>
      </c>
      <c r="I551">
        <v>13</v>
      </c>
      <c r="J551">
        <v>84</v>
      </c>
      <c r="K551">
        <v>48</v>
      </c>
      <c r="L551" s="2">
        <v>0.57099999999999995</v>
      </c>
      <c r="M551">
        <v>748</v>
      </c>
      <c r="N551">
        <v>15.6</v>
      </c>
      <c r="O551">
        <v>3</v>
      </c>
      <c r="P551">
        <v>63</v>
      </c>
      <c r="Q551">
        <v>3</v>
      </c>
      <c r="R551">
        <v>46.8</v>
      </c>
      <c r="S551">
        <v>0</v>
      </c>
    </row>
    <row r="552" spans="1:19" x14ac:dyDescent="0.25">
      <c r="A552">
        <v>2014</v>
      </c>
      <c r="B552">
        <v>82</v>
      </c>
      <c r="C552" t="s">
        <v>1061</v>
      </c>
      <c r="D552" t="str">
        <f>IFERROR(INDEX('Draft Master List'!E:F,MATCH(C552,'Draft Master List'!E:E,0),2),"N/A")</f>
        <v>N/A</v>
      </c>
      <c r="E552" t="s">
        <v>10</v>
      </c>
      <c r="F552">
        <v>24</v>
      </c>
      <c r="G552" t="s">
        <v>77</v>
      </c>
      <c r="H552">
        <v>16</v>
      </c>
      <c r="I552">
        <v>5</v>
      </c>
      <c r="J552">
        <v>102</v>
      </c>
      <c r="K552">
        <v>48</v>
      </c>
      <c r="L552" s="2">
        <v>0.47099999999999997</v>
      </c>
      <c r="M552">
        <v>696</v>
      </c>
      <c r="N552">
        <v>14.5</v>
      </c>
      <c r="O552">
        <v>5</v>
      </c>
      <c r="P552">
        <v>75</v>
      </c>
      <c r="Q552">
        <v>3</v>
      </c>
      <c r="R552">
        <v>43.5</v>
      </c>
      <c r="S552">
        <v>0</v>
      </c>
    </row>
    <row r="553" spans="1:19" x14ac:dyDescent="0.25">
      <c r="A553">
        <v>2014</v>
      </c>
      <c r="B553">
        <v>83</v>
      </c>
      <c r="C553" t="s">
        <v>1083</v>
      </c>
      <c r="D553" t="str">
        <f>IFERROR(INDEX('Draft Master List'!E:F,MATCH(C553,'Draft Master List'!E:E,0),2),"N/A")</f>
        <v>N/A</v>
      </c>
      <c r="E553" t="s">
        <v>22</v>
      </c>
      <c r="F553">
        <v>32</v>
      </c>
      <c r="G553" t="s">
        <v>74</v>
      </c>
      <c r="H553">
        <v>15</v>
      </c>
      <c r="I553">
        <v>13</v>
      </c>
      <c r="J553">
        <v>78</v>
      </c>
      <c r="K553">
        <v>48</v>
      </c>
      <c r="L553" s="2">
        <v>0.61499999999999999</v>
      </c>
      <c r="M553">
        <v>580</v>
      </c>
      <c r="N553">
        <v>12.1</v>
      </c>
      <c r="O553">
        <v>1</v>
      </c>
      <c r="P553">
        <v>47</v>
      </c>
      <c r="Q553">
        <v>3.2</v>
      </c>
      <c r="R553">
        <v>38.700000000000003</v>
      </c>
      <c r="S553">
        <v>0</v>
      </c>
    </row>
    <row r="554" spans="1:19" x14ac:dyDescent="0.25">
      <c r="A554">
        <v>2014</v>
      </c>
      <c r="B554">
        <v>84</v>
      </c>
      <c r="C554" t="s">
        <v>1629</v>
      </c>
      <c r="D554" t="str">
        <f>IFERROR(INDEX('Draft Master List'!E:F,MATCH(C554,'Draft Master List'!E:E,0),2),"N/A")</f>
        <v>N/A</v>
      </c>
      <c r="E554" t="s">
        <v>3</v>
      </c>
      <c r="F554">
        <v>32</v>
      </c>
      <c r="G554" t="s">
        <v>108</v>
      </c>
      <c r="H554">
        <v>15</v>
      </c>
      <c r="I554">
        <v>13</v>
      </c>
      <c r="J554">
        <v>79</v>
      </c>
      <c r="K554">
        <v>48</v>
      </c>
      <c r="L554" s="2">
        <v>0.60799999999999998</v>
      </c>
      <c r="M554">
        <v>527</v>
      </c>
      <c r="N554">
        <v>11</v>
      </c>
      <c r="O554">
        <v>4</v>
      </c>
      <c r="P554">
        <v>39</v>
      </c>
      <c r="Q554">
        <v>3.2</v>
      </c>
      <c r="R554">
        <v>35.1</v>
      </c>
      <c r="S554">
        <v>0</v>
      </c>
    </row>
    <row r="555" spans="1:19" x14ac:dyDescent="0.25">
      <c r="A555">
        <v>2014</v>
      </c>
      <c r="B555">
        <v>85</v>
      </c>
      <c r="C555" t="s">
        <v>1780</v>
      </c>
      <c r="D555" t="str">
        <f>IFERROR(INDEX('Draft Master List'!E:F,MATCH(C555,'Draft Master List'!E:E,0),2),"N/A")</f>
        <v>N/A</v>
      </c>
      <c r="E555" t="s">
        <v>4</v>
      </c>
      <c r="F555">
        <v>21</v>
      </c>
      <c r="G555" t="s">
        <v>74</v>
      </c>
      <c r="H555">
        <v>10</v>
      </c>
      <c r="I555">
        <v>8</v>
      </c>
      <c r="J555">
        <v>81</v>
      </c>
      <c r="K555">
        <v>48</v>
      </c>
      <c r="L555" s="2">
        <v>0.59299999999999997</v>
      </c>
      <c r="M555">
        <v>548</v>
      </c>
      <c r="N555">
        <v>11.4</v>
      </c>
      <c r="O555">
        <v>2</v>
      </c>
      <c r="P555">
        <v>54</v>
      </c>
      <c r="Q555">
        <v>4.8</v>
      </c>
      <c r="R555">
        <v>54.8</v>
      </c>
      <c r="S555">
        <v>0</v>
      </c>
    </row>
    <row r="556" spans="1:19" x14ac:dyDescent="0.25">
      <c r="A556">
        <v>2014</v>
      </c>
      <c r="B556">
        <v>86</v>
      </c>
      <c r="C556" t="s">
        <v>1303</v>
      </c>
      <c r="D556" t="str">
        <f>IFERROR(INDEX('Draft Master List'!E:F,MATCH(C556,'Draft Master List'!E:E,0),2),"N/A")</f>
        <v>N/A</v>
      </c>
      <c r="E556" t="s">
        <v>64</v>
      </c>
      <c r="F556">
        <v>30</v>
      </c>
      <c r="G556" t="s">
        <v>74</v>
      </c>
      <c r="H556">
        <v>12</v>
      </c>
      <c r="I556">
        <v>11</v>
      </c>
      <c r="J556">
        <v>73</v>
      </c>
      <c r="K556">
        <v>47</v>
      </c>
      <c r="L556" s="2">
        <v>0.64400000000000002</v>
      </c>
      <c r="M556">
        <v>568</v>
      </c>
      <c r="N556">
        <v>12.1</v>
      </c>
      <c r="O556">
        <v>2</v>
      </c>
      <c r="P556">
        <v>31</v>
      </c>
      <c r="Q556">
        <v>3.9</v>
      </c>
      <c r="R556">
        <v>47.3</v>
      </c>
      <c r="S556">
        <v>0</v>
      </c>
    </row>
    <row r="557" spans="1:19" x14ac:dyDescent="0.25">
      <c r="A557">
        <v>2014</v>
      </c>
      <c r="B557">
        <v>87</v>
      </c>
      <c r="C557" t="s">
        <v>1654</v>
      </c>
      <c r="D557" t="str">
        <f>IFERROR(INDEX('Draft Master List'!E:F,MATCH(C557,'Draft Master List'!E:E,0),2),"N/A")</f>
        <v>N/A</v>
      </c>
      <c r="E557" t="s">
        <v>29</v>
      </c>
      <c r="F557">
        <v>29</v>
      </c>
      <c r="G557" t="s">
        <v>1069</v>
      </c>
      <c r="H557">
        <v>16</v>
      </c>
      <c r="I557">
        <v>5</v>
      </c>
      <c r="J557">
        <v>70</v>
      </c>
      <c r="K557">
        <v>47</v>
      </c>
      <c r="L557" s="2">
        <v>0.67100000000000004</v>
      </c>
      <c r="M557">
        <v>497</v>
      </c>
      <c r="N557">
        <v>10.6</v>
      </c>
      <c r="O557">
        <v>3</v>
      </c>
      <c r="P557">
        <v>37</v>
      </c>
      <c r="Q557">
        <v>2.9</v>
      </c>
      <c r="R557">
        <v>31.1</v>
      </c>
      <c r="S557">
        <v>0</v>
      </c>
    </row>
    <row r="558" spans="1:19" x14ac:dyDescent="0.25">
      <c r="A558">
        <v>2014</v>
      </c>
      <c r="B558">
        <v>88</v>
      </c>
      <c r="C558" t="s">
        <v>1171</v>
      </c>
      <c r="D558" t="str">
        <f>IFERROR(INDEX('Draft Master List'!E:F,MATCH(C558,'Draft Master List'!E:E,0),2),"N/A")</f>
        <v>N/A</v>
      </c>
      <c r="E558" t="s">
        <v>10</v>
      </c>
      <c r="F558">
        <v>25</v>
      </c>
      <c r="G558" t="s">
        <v>74</v>
      </c>
      <c r="H558">
        <v>16</v>
      </c>
      <c r="I558">
        <v>14</v>
      </c>
      <c r="J558">
        <v>99</v>
      </c>
      <c r="K558">
        <v>47</v>
      </c>
      <c r="L558" s="2">
        <v>0.47499999999999998</v>
      </c>
      <c r="M558">
        <v>841</v>
      </c>
      <c r="N558">
        <v>17.899999999999999</v>
      </c>
      <c r="O558">
        <v>6</v>
      </c>
      <c r="P558">
        <v>63</v>
      </c>
      <c r="Q558">
        <v>2.9</v>
      </c>
      <c r="R558">
        <v>52.6</v>
      </c>
      <c r="S558">
        <v>4</v>
      </c>
    </row>
    <row r="559" spans="1:19" x14ac:dyDescent="0.25">
      <c r="A559">
        <v>2014</v>
      </c>
      <c r="B559">
        <v>89</v>
      </c>
      <c r="C559" t="s">
        <v>1678</v>
      </c>
      <c r="D559" t="str">
        <f>IFERROR(INDEX('Draft Master List'!E:F,MATCH(C559,'Draft Master List'!E:E,0),2),"N/A")</f>
        <v>N/A</v>
      </c>
      <c r="E559" t="s">
        <v>16</v>
      </c>
      <c r="F559">
        <v>26</v>
      </c>
      <c r="G559" t="s">
        <v>74</v>
      </c>
      <c r="H559">
        <v>16</v>
      </c>
      <c r="I559">
        <v>13</v>
      </c>
      <c r="J559">
        <v>99</v>
      </c>
      <c r="K559">
        <v>47</v>
      </c>
      <c r="L559" s="2">
        <v>0.47499999999999998</v>
      </c>
      <c r="M559">
        <v>693</v>
      </c>
      <c r="N559">
        <v>14.7</v>
      </c>
      <c r="O559">
        <v>4</v>
      </c>
      <c r="P559">
        <v>77</v>
      </c>
      <c r="Q559">
        <v>2.9</v>
      </c>
      <c r="R559">
        <v>43.3</v>
      </c>
      <c r="S559">
        <v>0</v>
      </c>
    </row>
    <row r="560" spans="1:19" x14ac:dyDescent="0.25">
      <c r="A560">
        <v>2014</v>
      </c>
      <c r="B560">
        <v>90</v>
      </c>
      <c r="C560" t="s">
        <v>996</v>
      </c>
      <c r="D560" t="str">
        <f>IFERROR(INDEX('Draft Master List'!E:F,MATCH(C560,'Draft Master List'!E:E,0),2),"N/A")</f>
        <v>N/A</v>
      </c>
      <c r="E560" t="s">
        <v>10</v>
      </c>
      <c r="F560">
        <v>25</v>
      </c>
      <c r="G560" t="s">
        <v>76</v>
      </c>
      <c r="H560">
        <v>12</v>
      </c>
      <c r="I560">
        <v>12</v>
      </c>
      <c r="J560">
        <v>64</v>
      </c>
      <c r="K560">
        <v>46</v>
      </c>
      <c r="L560" s="2">
        <v>0.71899999999999997</v>
      </c>
      <c r="M560">
        <v>395</v>
      </c>
      <c r="N560">
        <v>8.6</v>
      </c>
      <c r="O560">
        <v>2</v>
      </c>
      <c r="P560">
        <v>81</v>
      </c>
      <c r="Q560">
        <v>3.8</v>
      </c>
      <c r="R560">
        <v>32.9</v>
      </c>
      <c r="S560">
        <v>2</v>
      </c>
    </row>
    <row r="561" spans="1:19" x14ac:dyDescent="0.25">
      <c r="A561">
        <v>2014</v>
      </c>
      <c r="B561">
        <v>91</v>
      </c>
      <c r="C561" t="s">
        <v>1001</v>
      </c>
      <c r="D561" t="str">
        <f>IFERROR(INDEX('Draft Master List'!E:F,MATCH(C561,'Draft Master List'!E:E,0),2),"N/A")</f>
        <v>N/A</v>
      </c>
      <c r="E561" t="s">
        <v>223</v>
      </c>
      <c r="F561">
        <v>24</v>
      </c>
      <c r="G561" t="s">
        <v>643</v>
      </c>
      <c r="H561">
        <v>16</v>
      </c>
      <c r="I561">
        <v>2</v>
      </c>
      <c r="J561">
        <v>52</v>
      </c>
      <c r="K561">
        <v>45</v>
      </c>
      <c r="L561" s="2">
        <v>0.86499999999999999</v>
      </c>
      <c r="M561">
        <v>352</v>
      </c>
      <c r="N561">
        <v>7.8</v>
      </c>
      <c r="O561">
        <v>1</v>
      </c>
      <c r="P561">
        <v>19</v>
      </c>
      <c r="Q561">
        <v>2.8</v>
      </c>
      <c r="R561">
        <v>22</v>
      </c>
      <c r="S561">
        <v>2</v>
      </c>
    </row>
    <row r="562" spans="1:19" x14ac:dyDescent="0.25">
      <c r="A562">
        <v>2014</v>
      </c>
      <c r="B562">
        <v>92</v>
      </c>
      <c r="C562" t="s">
        <v>1027</v>
      </c>
      <c r="D562" t="str">
        <f>IFERROR(INDEX('Draft Master List'!E:F,MATCH(C562,'Draft Master List'!E:E,0),2),"N/A")</f>
        <v>N/A</v>
      </c>
      <c r="E562" t="s">
        <v>0</v>
      </c>
      <c r="F562">
        <v>30</v>
      </c>
      <c r="G562" t="s">
        <v>643</v>
      </c>
      <c r="H562">
        <v>11</v>
      </c>
      <c r="I562">
        <v>3</v>
      </c>
      <c r="J562">
        <v>55</v>
      </c>
      <c r="K562">
        <v>45</v>
      </c>
      <c r="L562" s="2">
        <v>0.81799999999999995</v>
      </c>
      <c r="M562">
        <v>378</v>
      </c>
      <c r="N562">
        <v>8.4</v>
      </c>
      <c r="O562">
        <v>1</v>
      </c>
      <c r="P562">
        <v>39</v>
      </c>
      <c r="Q562">
        <v>4.0999999999999996</v>
      </c>
      <c r="R562">
        <v>34.4</v>
      </c>
      <c r="S562">
        <v>0</v>
      </c>
    </row>
    <row r="563" spans="1:19" x14ac:dyDescent="0.25">
      <c r="A563">
        <v>2014</v>
      </c>
      <c r="B563">
        <v>93</v>
      </c>
      <c r="C563" t="s">
        <v>1007</v>
      </c>
      <c r="D563" t="str">
        <f>IFERROR(INDEX('Draft Master List'!E:F,MATCH(C563,'Draft Master List'!E:E,0),2),"N/A")</f>
        <v>N/A</v>
      </c>
      <c r="E563" t="s">
        <v>18</v>
      </c>
      <c r="F563">
        <v>27</v>
      </c>
      <c r="G563" t="s">
        <v>703</v>
      </c>
      <c r="H563">
        <v>15</v>
      </c>
      <c r="I563">
        <v>9</v>
      </c>
      <c r="J563">
        <v>63</v>
      </c>
      <c r="K563">
        <v>44</v>
      </c>
      <c r="L563" s="2">
        <v>0.69799999999999995</v>
      </c>
      <c r="M563">
        <v>312</v>
      </c>
      <c r="N563">
        <v>7.1</v>
      </c>
      <c r="O563">
        <v>1</v>
      </c>
      <c r="P563">
        <v>41</v>
      </c>
      <c r="Q563">
        <v>2.9</v>
      </c>
      <c r="R563">
        <v>20.8</v>
      </c>
      <c r="S563">
        <v>1</v>
      </c>
    </row>
    <row r="564" spans="1:19" x14ac:dyDescent="0.25">
      <c r="A564">
        <v>2014</v>
      </c>
      <c r="B564">
        <v>94</v>
      </c>
      <c r="C564" t="s">
        <v>92</v>
      </c>
      <c r="D564" t="str">
        <f>IFERROR(INDEX('Draft Master List'!E:F,MATCH(C564,'Draft Master List'!E:E,0),2),"N/A")</f>
        <v>2332008</v>
      </c>
      <c r="E564" t="s">
        <v>3</v>
      </c>
      <c r="F564">
        <v>29</v>
      </c>
      <c r="G564" t="s">
        <v>76</v>
      </c>
      <c r="H564">
        <v>16</v>
      </c>
      <c r="I564">
        <v>14</v>
      </c>
      <c r="J564">
        <v>59</v>
      </c>
      <c r="K564">
        <v>44</v>
      </c>
      <c r="L564" s="2">
        <v>0.746</v>
      </c>
      <c r="M564">
        <v>263</v>
      </c>
      <c r="N564">
        <v>6</v>
      </c>
      <c r="O564">
        <v>0</v>
      </c>
      <c r="P564">
        <v>26</v>
      </c>
      <c r="Q564">
        <v>2.8</v>
      </c>
      <c r="R564">
        <v>16.399999999999999</v>
      </c>
      <c r="S564">
        <v>2</v>
      </c>
    </row>
    <row r="565" spans="1:19" x14ac:dyDescent="0.25">
      <c r="A565">
        <v>2014</v>
      </c>
      <c r="B565">
        <v>95</v>
      </c>
      <c r="C565" t="s">
        <v>953</v>
      </c>
      <c r="D565" t="str">
        <f>IFERROR(INDEX('Draft Master List'!E:F,MATCH(C565,'Draft Master List'!E:E,0),2),"N/A")</f>
        <v>N/A</v>
      </c>
      <c r="E565" t="s">
        <v>15</v>
      </c>
      <c r="F565">
        <v>23</v>
      </c>
      <c r="G565" t="s">
        <v>76</v>
      </c>
      <c r="H565">
        <v>13</v>
      </c>
      <c r="I565">
        <v>9</v>
      </c>
      <c r="J565">
        <v>59</v>
      </c>
      <c r="K565">
        <v>43</v>
      </c>
      <c r="L565" s="2">
        <v>0.72899999999999998</v>
      </c>
      <c r="M565">
        <v>349</v>
      </c>
      <c r="N565">
        <v>8.1</v>
      </c>
      <c r="O565">
        <v>2</v>
      </c>
      <c r="P565">
        <v>46</v>
      </c>
      <c r="Q565">
        <v>3.3</v>
      </c>
      <c r="R565">
        <v>26.8</v>
      </c>
      <c r="S565">
        <v>0</v>
      </c>
    </row>
    <row r="566" spans="1:19" x14ac:dyDescent="0.25">
      <c r="A566">
        <v>2014</v>
      </c>
      <c r="B566">
        <v>96</v>
      </c>
      <c r="C566" t="s">
        <v>1630</v>
      </c>
      <c r="D566" t="str">
        <f>IFERROR(INDEX('Draft Master List'!E:F,MATCH(C566,'Draft Master List'!E:E,0),2),"N/A")</f>
        <v>N/A</v>
      </c>
      <c r="E566" t="s">
        <v>26</v>
      </c>
      <c r="F566">
        <v>26</v>
      </c>
      <c r="G566" t="s">
        <v>108</v>
      </c>
      <c r="H566">
        <v>13</v>
      </c>
      <c r="I566">
        <v>10</v>
      </c>
      <c r="J566">
        <v>62</v>
      </c>
      <c r="K566">
        <v>43</v>
      </c>
      <c r="L566" s="2">
        <v>0.69399999999999995</v>
      </c>
      <c r="M566">
        <v>489</v>
      </c>
      <c r="N566">
        <v>11.4</v>
      </c>
      <c r="O566">
        <v>12</v>
      </c>
      <c r="P566">
        <v>35</v>
      </c>
      <c r="Q566">
        <v>3.3</v>
      </c>
      <c r="R566">
        <v>37.6</v>
      </c>
      <c r="S566">
        <v>1</v>
      </c>
    </row>
    <row r="567" spans="1:19" x14ac:dyDescent="0.25">
      <c r="A567">
        <v>2014</v>
      </c>
      <c r="B567">
        <v>97</v>
      </c>
      <c r="C567" t="s">
        <v>898</v>
      </c>
      <c r="D567" t="str">
        <f>IFERROR(INDEX('Draft Master List'!E:F,MATCH(C567,'Draft Master List'!E:E,0),2),"N/A")</f>
        <v>N/A</v>
      </c>
      <c r="E567" t="s">
        <v>7</v>
      </c>
      <c r="F567">
        <v>26</v>
      </c>
      <c r="H567">
        <v>14</v>
      </c>
      <c r="I567">
        <v>0</v>
      </c>
      <c r="J567">
        <v>47</v>
      </c>
      <c r="K567">
        <v>42</v>
      </c>
      <c r="L567" s="2">
        <v>0.89400000000000002</v>
      </c>
      <c r="M567">
        <v>477</v>
      </c>
      <c r="N567">
        <v>11.4</v>
      </c>
      <c r="O567">
        <v>2</v>
      </c>
      <c r="P567">
        <v>55</v>
      </c>
      <c r="Q567">
        <v>3</v>
      </c>
      <c r="R567">
        <v>34.1</v>
      </c>
      <c r="S567">
        <v>2</v>
      </c>
    </row>
    <row r="568" spans="1:19" x14ac:dyDescent="0.25">
      <c r="A568">
        <v>2014</v>
      </c>
      <c r="B568">
        <v>98</v>
      </c>
      <c r="C568" t="s">
        <v>946</v>
      </c>
      <c r="D568" t="str">
        <f>IFERROR(INDEX('Draft Master List'!E:F,MATCH(C568,'Draft Master List'!E:E,0),2),"N/A")</f>
        <v>N/A</v>
      </c>
      <c r="E568" t="s">
        <v>5</v>
      </c>
      <c r="F568">
        <v>23</v>
      </c>
      <c r="G568" t="s">
        <v>76</v>
      </c>
      <c r="H568">
        <v>16</v>
      </c>
      <c r="I568">
        <v>16</v>
      </c>
      <c r="J568">
        <v>55</v>
      </c>
      <c r="K568">
        <v>42</v>
      </c>
      <c r="L568" s="2">
        <v>0.76400000000000001</v>
      </c>
      <c r="M568">
        <v>427</v>
      </c>
      <c r="N568">
        <v>10.199999999999999</v>
      </c>
      <c r="O568">
        <v>4</v>
      </c>
      <c r="P568">
        <v>67</v>
      </c>
      <c r="Q568">
        <v>2.6</v>
      </c>
      <c r="R568">
        <v>26.7</v>
      </c>
      <c r="S568">
        <v>3</v>
      </c>
    </row>
    <row r="569" spans="1:19" x14ac:dyDescent="0.25">
      <c r="A569">
        <v>2014</v>
      </c>
      <c r="B569">
        <v>99</v>
      </c>
      <c r="C569" t="s">
        <v>1122</v>
      </c>
      <c r="D569" t="str">
        <f>IFERROR(INDEX('Draft Master List'!E:F,MATCH(C569,'Draft Master List'!E:E,0),2),"N/A")</f>
        <v>N/A</v>
      </c>
      <c r="E569" t="s">
        <v>18</v>
      </c>
      <c r="F569">
        <v>25</v>
      </c>
      <c r="G569" t="s">
        <v>660</v>
      </c>
      <c r="H569">
        <v>16</v>
      </c>
      <c r="I569">
        <v>7</v>
      </c>
      <c r="J569">
        <v>62</v>
      </c>
      <c r="K569">
        <v>42</v>
      </c>
      <c r="L569" s="2">
        <v>0.67700000000000005</v>
      </c>
      <c r="M569">
        <v>588</v>
      </c>
      <c r="N569">
        <v>14</v>
      </c>
      <c r="O569">
        <v>2</v>
      </c>
      <c r="P569">
        <v>87</v>
      </c>
      <c r="Q569">
        <v>2.6</v>
      </c>
      <c r="R569">
        <v>36.799999999999997</v>
      </c>
      <c r="S569">
        <v>0</v>
      </c>
    </row>
    <row r="570" spans="1:19" x14ac:dyDescent="0.25">
      <c r="A570">
        <v>2014</v>
      </c>
      <c r="B570">
        <v>100</v>
      </c>
      <c r="C570" t="s">
        <v>834</v>
      </c>
      <c r="D570" t="str">
        <f>IFERROR(INDEX('Draft Master List'!E:F,MATCH(C570,'Draft Master List'!E:E,0),2),"N/A")</f>
        <v>N/A</v>
      </c>
      <c r="E570" t="s">
        <v>29</v>
      </c>
      <c r="F570">
        <v>26</v>
      </c>
      <c r="G570" t="s">
        <v>77</v>
      </c>
      <c r="H570">
        <v>16</v>
      </c>
      <c r="I570">
        <v>2</v>
      </c>
      <c r="J570">
        <v>61</v>
      </c>
      <c r="K570">
        <v>41</v>
      </c>
      <c r="L570" s="2">
        <v>0.67200000000000004</v>
      </c>
      <c r="M570">
        <v>426</v>
      </c>
      <c r="N570">
        <v>10.4</v>
      </c>
      <c r="O570">
        <v>4</v>
      </c>
      <c r="P570">
        <v>31</v>
      </c>
      <c r="Q570">
        <v>2.6</v>
      </c>
      <c r="R570">
        <v>26.6</v>
      </c>
      <c r="S570">
        <v>2</v>
      </c>
    </row>
    <row r="571" spans="1:19" x14ac:dyDescent="0.25">
      <c r="A571">
        <v>2014</v>
      </c>
      <c r="B571">
        <v>101</v>
      </c>
      <c r="C571" t="s">
        <v>98</v>
      </c>
      <c r="D571" t="str">
        <f>IFERROR(INDEX('Draft Master List'!E:F,MATCH(C571,'Draft Master List'!E:E,0),2),"N/A")</f>
        <v>22006</v>
      </c>
      <c r="E571" t="s">
        <v>12</v>
      </c>
      <c r="F571">
        <v>29</v>
      </c>
      <c r="G571" t="s">
        <v>76</v>
      </c>
      <c r="H571">
        <v>11</v>
      </c>
      <c r="I571">
        <v>9</v>
      </c>
      <c r="J571">
        <v>56</v>
      </c>
      <c r="K571">
        <v>40</v>
      </c>
      <c r="L571" s="2">
        <v>0.71399999999999997</v>
      </c>
      <c r="M571">
        <v>253</v>
      </c>
      <c r="N571">
        <v>6.3</v>
      </c>
      <c r="O571">
        <v>0</v>
      </c>
      <c r="P571">
        <v>28</v>
      </c>
      <c r="Q571">
        <v>3.6</v>
      </c>
      <c r="R571">
        <v>23</v>
      </c>
      <c r="S571">
        <v>1</v>
      </c>
    </row>
    <row r="572" spans="1:19" x14ac:dyDescent="0.25">
      <c r="A572">
        <v>2014</v>
      </c>
      <c r="B572">
        <v>102</v>
      </c>
      <c r="C572" t="s">
        <v>99</v>
      </c>
      <c r="D572" t="str">
        <f>IFERROR(INDEX('Draft Master List'!E:F,MATCH(C572,'Draft Master List'!E:E,0),2),"N/A")</f>
        <v>732008</v>
      </c>
      <c r="E572" t="s">
        <v>25</v>
      </c>
      <c r="F572">
        <v>28</v>
      </c>
      <c r="G572" t="s">
        <v>76</v>
      </c>
      <c r="H572">
        <v>15</v>
      </c>
      <c r="I572">
        <v>15</v>
      </c>
      <c r="J572">
        <v>59</v>
      </c>
      <c r="K572">
        <v>40</v>
      </c>
      <c r="L572" s="2">
        <v>0.67800000000000005</v>
      </c>
      <c r="M572">
        <v>291</v>
      </c>
      <c r="N572">
        <v>7.3</v>
      </c>
      <c r="O572">
        <v>5</v>
      </c>
      <c r="P572">
        <v>30</v>
      </c>
      <c r="Q572">
        <v>2.7</v>
      </c>
      <c r="R572">
        <v>19.399999999999999</v>
      </c>
      <c r="S572">
        <v>5</v>
      </c>
    </row>
    <row r="573" spans="1:19" x14ac:dyDescent="0.25">
      <c r="A573">
        <v>2014</v>
      </c>
      <c r="B573">
        <v>103</v>
      </c>
      <c r="C573" t="s">
        <v>1196</v>
      </c>
      <c r="D573" t="str">
        <f>IFERROR(INDEX('Draft Master List'!E:F,MATCH(C573,'Draft Master List'!E:E,0),2),"N/A")</f>
        <v>N/A</v>
      </c>
      <c r="E573" t="s">
        <v>6</v>
      </c>
      <c r="F573">
        <v>31</v>
      </c>
      <c r="H573">
        <v>15</v>
      </c>
      <c r="I573">
        <v>0</v>
      </c>
      <c r="J573">
        <v>62</v>
      </c>
      <c r="K573">
        <v>40</v>
      </c>
      <c r="L573" s="2">
        <v>0.64500000000000002</v>
      </c>
      <c r="M573">
        <v>387</v>
      </c>
      <c r="N573">
        <v>9.6999999999999993</v>
      </c>
      <c r="O573">
        <v>0</v>
      </c>
      <c r="P573">
        <v>57</v>
      </c>
      <c r="Q573">
        <v>2.7</v>
      </c>
      <c r="R573">
        <v>25.8</v>
      </c>
      <c r="S573">
        <v>4</v>
      </c>
    </row>
    <row r="574" spans="1:19" x14ac:dyDescent="0.25">
      <c r="A574">
        <v>2014</v>
      </c>
      <c r="B574">
        <v>104</v>
      </c>
      <c r="C574" t="s">
        <v>1309</v>
      </c>
      <c r="D574" t="str">
        <f>IFERROR(INDEX('Draft Master List'!E:F,MATCH(C574,'Draft Master List'!E:E,0),2),"N/A")</f>
        <v>N/A</v>
      </c>
      <c r="E574" t="s">
        <v>28</v>
      </c>
      <c r="F574">
        <v>31</v>
      </c>
      <c r="G574" t="s">
        <v>74</v>
      </c>
      <c r="H574">
        <v>16</v>
      </c>
      <c r="I574">
        <v>11</v>
      </c>
      <c r="J574">
        <v>72</v>
      </c>
      <c r="K574">
        <v>40</v>
      </c>
      <c r="L574" s="2">
        <v>0.55600000000000005</v>
      </c>
      <c r="M574">
        <v>647</v>
      </c>
      <c r="N574">
        <v>16.2</v>
      </c>
      <c r="O574">
        <v>2</v>
      </c>
      <c r="P574">
        <v>80</v>
      </c>
      <c r="Q574">
        <v>2.5</v>
      </c>
      <c r="R574">
        <v>40.4</v>
      </c>
      <c r="S574">
        <v>0</v>
      </c>
    </row>
    <row r="575" spans="1:19" x14ac:dyDescent="0.25">
      <c r="A575">
        <v>2014</v>
      </c>
      <c r="B575">
        <v>105</v>
      </c>
      <c r="C575" t="s">
        <v>337</v>
      </c>
      <c r="D575" t="str">
        <f>IFERROR(INDEX('Draft Master List'!E:F,MATCH(C575,'Draft Master List'!E:E,0),2),"N/A")</f>
        <v>1082009</v>
      </c>
      <c r="E575" t="s">
        <v>33</v>
      </c>
      <c r="F575">
        <v>28</v>
      </c>
      <c r="G575" t="s">
        <v>74</v>
      </c>
      <c r="H575">
        <v>16</v>
      </c>
      <c r="I575">
        <v>16</v>
      </c>
      <c r="J575">
        <v>63</v>
      </c>
      <c r="K575">
        <v>39</v>
      </c>
      <c r="L575" s="2">
        <v>0.61899999999999999</v>
      </c>
      <c r="M575">
        <v>474</v>
      </c>
      <c r="N575">
        <v>12.2</v>
      </c>
      <c r="O575">
        <v>2</v>
      </c>
      <c r="P575">
        <v>35</v>
      </c>
      <c r="Q575">
        <v>2.4</v>
      </c>
      <c r="R575">
        <v>29.6</v>
      </c>
      <c r="S575">
        <v>0</v>
      </c>
    </row>
    <row r="576" spans="1:19" x14ac:dyDescent="0.25">
      <c r="A576">
        <v>2014</v>
      </c>
      <c r="B576">
        <v>106</v>
      </c>
      <c r="C576" t="s">
        <v>914</v>
      </c>
      <c r="D576" t="str">
        <f>IFERROR(INDEX('Draft Master List'!E:F,MATCH(C576,'Draft Master List'!E:E,0),2),"N/A")</f>
        <v>N/A</v>
      </c>
      <c r="E576" t="s">
        <v>7</v>
      </c>
      <c r="F576">
        <v>25</v>
      </c>
      <c r="G576" t="s">
        <v>660</v>
      </c>
      <c r="H576">
        <v>16</v>
      </c>
      <c r="I576">
        <v>7</v>
      </c>
      <c r="J576">
        <v>52</v>
      </c>
      <c r="K576">
        <v>39</v>
      </c>
      <c r="L576" s="2">
        <v>0.75</v>
      </c>
      <c r="M576">
        <v>507</v>
      </c>
      <c r="N576">
        <v>13</v>
      </c>
      <c r="O576">
        <v>1</v>
      </c>
      <c r="P576">
        <v>50</v>
      </c>
      <c r="Q576">
        <v>2.4</v>
      </c>
      <c r="R576">
        <v>31.7</v>
      </c>
      <c r="S576">
        <v>1</v>
      </c>
    </row>
    <row r="577" spans="1:19" x14ac:dyDescent="0.25">
      <c r="A577">
        <v>2014</v>
      </c>
      <c r="B577">
        <v>107</v>
      </c>
      <c r="C577" t="s">
        <v>1626</v>
      </c>
      <c r="D577" t="str">
        <f>IFERROR(INDEX('Draft Master List'!E:F,MATCH(C577,'Draft Master List'!E:E,0),2),"N/A")</f>
        <v>N/A</v>
      </c>
      <c r="E577" t="s">
        <v>5</v>
      </c>
      <c r="F577">
        <v>22</v>
      </c>
      <c r="G577" t="s">
        <v>588</v>
      </c>
      <c r="H577">
        <v>16</v>
      </c>
      <c r="I577">
        <v>11</v>
      </c>
      <c r="J577">
        <v>66</v>
      </c>
      <c r="K577">
        <v>38</v>
      </c>
      <c r="L577" s="2">
        <v>0.57599999999999996</v>
      </c>
      <c r="M577">
        <v>446</v>
      </c>
      <c r="N577">
        <v>11.7</v>
      </c>
      <c r="O577">
        <v>3</v>
      </c>
      <c r="P577">
        <v>45</v>
      </c>
      <c r="Q577">
        <v>2.4</v>
      </c>
      <c r="R577">
        <v>27.9</v>
      </c>
      <c r="S577">
        <v>0</v>
      </c>
    </row>
    <row r="578" spans="1:19" x14ac:dyDescent="0.25">
      <c r="A578">
        <v>2014</v>
      </c>
      <c r="B578">
        <v>108</v>
      </c>
      <c r="C578" t="s">
        <v>1781</v>
      </c>
      <c r="D578" t="str">
        <f>IFERROR(INDEX('Draft Master List'!E:F,MATCH(C578,'Draft Master List'!E:E,0),2),"N/A")</f>
        <v>N/A</v>
      </c>
      <c r="E578" t="s">
        <v>32</v>
      </c>
      <c r="F578">
        <v>22</v>
      </c>
      <c r="G578" t="s">
        <v>660</v>
      </c>
      <c r="H578">
        <v>14</v>
      </c>
      <c r="I578">
        <v>4</v>
      </c>
      <c r="J578">
        <v>53</v>
      </c>
      <c r="K578">
        <v>38</v>
      </c>
      <c r="L578" s="2">
        <v>0.71699999999999997</v>
      </c>
      <c r="M578">
        <v>345</v>
      </c>
      <c r="N578">
        <v>9.1</v>
      </c>
      <c r="O578">
        <v>2</v>
      </c>
      <c r="P578">
        <v>43</v>
      </c>
      <c r="Q578">
        <v>2.7</v>
      </c>
      <c r="R578">
        <v>24.6</v>
      </c>
      <c r="S578">
        <v>1</v>
      </c>
    </row>
    <row r="579" spans="1:19" x14ac:dyDescent="0.25">
      <c r="A579">
        <v>2014</v>
      </c>
      <c r="B579">
        <v>109</v>
      </c>
      <c r="C579" t="s">
        <v>507</v>
      </c>
      <c r="D579" t="str">
        <f>IFERROR(INDEX('Draft Master List'!E:F,MATCH(C579,'Draft Master List'!E:E,0),2),"N/A")</f>
        <v>2502007</v>
      </c>
      <c r="E579" t="s">
        <v>20</v>
      </c>
      <c r="F579">
        <v>28</v>
      </c>
      <c r="G579" t="s">
        <v>643</v>
      </c>
      <c r="H579">
        <v>10</v>
      </c>
      <c r="I579">
        <v>1</v>
      </c>
      <c r="J579">
        <v>47</v>
      </c>
      <c r="K579">
        <v>38</v>
      </c>
      <c r="L579" s="2">
        <v>0.80900000000000005</v>
      </c>
      <c r="M579">
        <v>300</v>
      </c>
      <c r="N579">
        <v>7.9</v>
      </c>
      <c r="O579">
        <v>6</v>
      </c>
      <c r="P579">
        <v>22</v>
      </c>
      <c r="Q579">
        <v>3.8</v>
      </c>
      <c r="R579">
        <v>30</v>
      </c>
      <c r="S579">
        <v>3</v>
      </c>
    </row>
    <row r="580" spans="1:19" x14ac:dyDescent="0.25">
      <c r="A580">
        <v>2014</v>
      </c>
      <c r="B580">
        <v>110</v>
      </c>
      <c r="C580" t="s">
        <v>830</v>
      </c>
      <c r="D580" t="str">
        <f>IFERROR(INDEX('Draft Master List'!E:F,MATCH(C580,'Draft Master List'!E:E,0),2),"N/A")</f>
        <v>N/A</v>
      </c>
      <c r="E580" t="s">
        <v>0</v>
      </c>
      <c r="F580">
        <v>25</v>
      </c>
      <c r="G580" t="s">
        <v>643</v>
      </c>
      <c r="H580">
        <v>15</v>
      </c>
      <c r="I580">
        <v>1</v>
      </c>
      <c r="J580">
        <v>51</v>
      </c>
      <c r="K580">
        <v>38</v>
      </c>
      <c r="L580" s="2">
        <v>0.745</v>
      </c>
      <c r="M580">
        <v>296</v>
      </c>
      <c r="N580">
        <v>7.8</v>
      </c>
      <c r="O580">
        <v>1</v>
      </c>
      <c r="P580">
        <v>31</v>
      </c>
      <c r="Q580">
        <v>2.5</v>
      </c>
      <c r="R580">
        <v>19.7</v>
      </c>
      <c r="S580">
        <v>2</v>
      </c>
    </row>
    <row r="581" spans="1:19" x14ac:dyDescent="0.25">
      <c r="A581">
        <v>2014</v>
      </c>
      <c r="B581">
        <v>111</v>
      </c>
      <c r="C581" t="s">
        <v>842</v>
      </c>
      <c r="D581" t="str">
        <f>IFERROR(INDEX('Draft Master List'!E:F,MATCH(C581,'Draft Master List'!E:E,0),2),"N/A")</f>
        <v>N/A</v>
      </c>
      <c r="E581" t="s">
        <v>23</v>
      </c>
      <c r="F581">
        <v>28</v>
      </c>
      <c r="G581" t="s">
        <v>76</v>
      </c>
      <c r="H581">
        <v>13</v>
      </c>
      <c r="I581">
        <v>13</v>
      </c>
      <c r="J581">
        <v>59</v>
      </c>
      <c r="K581">
        <v>38</v>
      </c>
      <c r="L581" s="2">
        <v>0.64400000000000002</v>
      </c>
      <c r="M581">
        <v>327</v>
      </c>
      <c r="N581">
        <v>8.6</v>
      </c>
      <c r="O581">
        <v>5</v>
      </c>
      <c r="P581">
        <v>56</v>
      </c>
      <c r="Q581">
        <v>2.9</v>
      </c>
      <c r="R581">
        <v>25.2</v>
      </c>
      <c r="S581">
        <v>2</v>
      </c>
    </row>
    <row r="582" spans="1:19" x14ac:dyDescent="0.25">
      <c r="A582">
        <v>2014</v>
      </c>
      <c r="B582">
        <v>112</v>
      </c>
      <c r="C582" t="s">
        <v>1264</v>
      </c>
      <c r="D582" t="str">
        <f>IFERROR(INDEX('Draft Master List'!E:F,MATCH(C582,'Draft Master List'!E:E,0),2),"N/A")</f>
        <v>N/A</v>
      </c>
      <c r="E582" t="s">
        <v>21</v>
      </c>
      <c r="F582">
        <v>32</v>
      </c>
      <c r="G582" t="s">
        <v>77</v>
      </c>
      <c r="H582">
        <v>16</v>
      </c>
      <c r="I582">
        <v>1</v>
      </c>
      <c r="J582">
        <v>59</v>
      </c>
      <c r="K582">
        <v>38</v>
      </c>
      <c r="L582" s="2">
        <v>0.64400000000000002</v>
      </c>
      <c r="M582">
        <v>504</v>
      </c>
      <c r="N582">
        <v>13.3</v>
      </c>
      <c r="O582">
        <v>2</v>
      </c>
      <c r="P582">
        <v>46</v>
      </c>
      <c r="Q582">
        <v>2.4</v>
      </c>
      <c r="R582">
        <v>31.5</v>
      </c>
      <c r="S582">
        <v>2</v>
      </c>
    </row>
    <row r="583" spans="1:19" x14ac:dyDescent="0.25">
      <c r="A583">
        <v>2014</v>
      </c>
      <c r="B583">
        <v>113</v>
      </c>
      <c r="C583" t="s">
        <v>812</v>
      </c>
      <c r="D583" t="str">
        <f>IFERROR(INDEX('Draft Master List'!E:F,MATCH(C583,'Draft Master List'!E:E,0),2),"N/A")</f>
        <v>N/A</v>
      </c>
      <c r="E583" t="s">
        <v>19</v>
      </c>
      <c r="F583">
        <v>24</v>
      </c>
      <c r="G583" t="s">
        <v>588</v>
      </c>
      <c r="H583">
        <v>15</v>
      </c>
      <c r="I583">
        <v>14</v>
      </c>
      <c r="J583">
        <v>69</v>
      </c>
      <c r="K583">
        <v>38</v>
      </c>
      <c r="L583" s="2">
        <v>0.55100000000000005</v>
      </c>
      <c r="M583">
        <v>537</v>
      </c>
      <c r="N583">
        <v>14.1</v>
      </c>
      <c r="O583">
        <v>1</v>
      </c>
      <c r="P583">
        <v>60</v>
      </c>
      <c r="Q583">
        <v>2.5</v>
      </c>
      <c r="R583">
        <v>35.799999999999997</v>
      </c>
      <c r="S583">
        <v>0</v>
      </c>
    </row>
    <row r="584" spans="1:19" x14ac:dyDescent="0.25">
      <c r="A584">
        <v>2014</v>
      </c>
      <c r="B584">
        <v>114</v>
      </c>
      <c r="C584" t="s">
        <v>745</v>
      </c>
      <c r="D584" t="str">
        <f>IFERROR(INDEX('Draft Master List'!E:F,MATCH(C584,'Draft Master List'!E:E,0),2),"N/A")</f>
        <v>N/A</v>
      </c>
      <c r="E584" t="s">
        <v>32</v>
      </c>
      <c r="F584">
        <v>26</v>
      </c>
      <c r="G584" t="s">
        <v>77</v>
      </c>
      <c r="H584">
        <v>16</v>
      </c>
      <c r="I584">
        <v>7</v>
      </c>
      <c r="J584">
        <v>75</v>
      </c>
      <c r="K584">
        <v>38</v>
      </c>
      <c r="L584" s="2">
        <v>0.50700000000000001</v>
      </c>
      <c r="M584">
        <v>409</v>
      </c>
      <c r="N584">
        <v>10.8</v>
      </c>
      <c r="O584">
        <v>1</v>
      </c>
      <c r="P584">
        <v>33</v>
      </c>
      <c r="Q584">
        <v>2.4</v>
      </c>
      <c r="R584">
        <v>25.6</v>
      </c>
      <c r="S584">
        <v>1</v>
      </c>
    </row>
    <row r="585" spans="1:19" x14ac:dyDescent="0.25">
      <c r="A585">
        <v>2014</v>
      </c>
      <c r="B585">
        <v>115</v>
      </c>
      <c r="C585" t="s">
        <v>945</v>
      </c>
      <c r="D585" t="str">
        <f>IFERROR(INDEX('Draft Master List'!E:F,MATCH(C585,'Draft Master List'!E:E,0),2),"N/A")</f>
        <v>N/A</v>
      </c>
      <c r="E585" t="s">
        <v>33</v>
      </c>
      <c r="F585">
        <v>23</v>
      </c>
      <c r="G585" t="s">
        <v>76</v>
      </c>
      <c r="H585">
        <v>16</v>
      </c>
      <c r="I585">
        <v>16</v>
      </c>
      <c r="J585">
        <v>52</v>
      </c>
      <c r="K585">
        <v>38</v>
      </c>
      <c r="L585" s="2">
        <v>0.73099999999999998</v>
      </c>
      <c r="M585">
        <v>275</v>
      </c>
      <c r="N585">
        <v>7.2</v>
      </c>
      <c r="O585">
        <v>1</v>
      </c>
      <c r="P585">
        <v>20</v>
      </c>
      <c r="Q585">
        <v>2.4</v>
      </c>
      <c r="R585">
        <v>17.2</v>
      </c>
      <c r="S585">
        <v>3</v>
      </c>
    </row>
    <row r="586" spans="1:19" x14ac:dyDescent="0.25">
      <c r="A586">
        <v>2014</v>
      </c>
      <c r="B586">
        <v>116</v>
      </c>
      <c r="C586" t="s">
        <v>322</v>
      </c>
      <c r="D586" t="str">
        <f>IFERROR(INDEX('Draft Master List'!E:F,MATCH(C586,'Draft Master List'!E:E,0),2),"N/A")</f>
        <v>292009</v>
      </c>
      <c r="E586" t="s">
        <v>20</v>
      </c>
      <c r="F586">
        <v>26</v>
      </c>
      <c r="G586" t="s">
        <v>77</v>
      </c>
      <c r="H586">
        <v>16</v>
      </c>
      <c r="I586">
        <v>6</v>
      </c>
      <c r="J586">
        <v>68</v>
      </c>
      <c r="K586">
        <v>38</v>
      </c>
      <c r="L586" s="2">
        <v>0.55900000000000005</v>
      </c>
      <c r="M586">
        <v>405</v>
      </c>
      <c r="N586">
        <v>10.7</v>
      </c>
      <c r="O586">
        <v>4</v>
      </c>
      <c r="P586">
        <v>29</v>
      </c>
      <c r="Q586">
        <v>2.4</v>
      </c>
      <c r="R586">
        <v>25.3</v>
      </c>
      <c r="S586">
        <v>0</v>
      </c>
    </row>
    <row r="587" spans="1:19" x14ac:dyDescent="0.25">
      <c r="A587">
        <v>2014</v>
      </c>
      <c r="B587">
        <v>117</v>
      </c>
      <c r="C587" t="s">
        <v>1625</v>
      </c>
      <c r="D587" t="str">
        <f>IFERROR(INDEX('Draft Master List'!E:F,MATCH(C587,'Draft Master List'!E:E,0),2),"N/A")</f>
        <v>N/A</v>
      </c>
      <c r="E587" t="s">
        <v>27</v>
      </c>
      <c r="F587">
        <v>25</v>
      </c>
      <c r="G587" t="s">
        <v>77</v>
      </c>
      <c r="H587">
        <v>16</v>
      </c>
      <c r="I587">
        <v>2</v>
      </c>
      <c r="J587">
        <v>49</v>
      </c>
      <c r="K587">
        <v>37</v>
      </c>
      <c r="L587" s="2">
        <v>0.755</v>
      </c>
      <c r="M587">
        <v>420</v>
      </c>
      <c r="N587">
        <v>11.4</v>
      </c>
      <c r="O587">
        <v>4</v>
      </c>
      <c r="P587">
        <v>45</v>
      </c>
      <c r="Q587">
        <v>2.2999999999999998</v>
      </c>
      <c r="R587">
        <v>26.3</v>
      </c>
      <c r="S587">
        <v>2</v>
      </c>
    </row>
    <row r="588" spans="1:19" x14ac:dyDescent="0.25">
      <c r="A588">
        <v>2014</v>
      </c>
      <c r="B588">
        <v>118</v>
      </c>
      <c r="C588" t="s">
        <v>1046</v>
      </c>
      <c r="D588" t="str">
        <f>IFERROR(INDEX('Draft Master List'!E:F,MATCH(C588,'Draft Master List'!E:E,0),2),"N/A")</f>
        <v>N/A</v>
      </c>
      <c r="E588" t="s">
        <v>4</v>
      </c>
      <c r="F588">
        <v>23</v>
      </c>
      <c r="G588" t="s">
        <v>74</v>
      </c>
      <c r="H588">
        <v>13</v>
      </c>
      <c r="I588">
        <v>8</v>
      </c>
      <c r="J588">
        <v>69</v>
      </c>
      <c r="K588">
        <v>37</v>
      </c>
      <c r="L588" s="2">
        <v>0.53600000000000003</v>
      </c>
      <c r="M588">
        <v>422</v>
      </c>
      <c r="N588">
        <v>11.4</v>
      </c>
      <c r="O588">
        <v>1</v>
      </c>
      <c r="P588">
        <v>37</v>
      </c>
      <c r="Q588">
        <v>2.8</v>
      </c>
      <c r="R588">
        <v>32.5</v>
      </c>
      <c r="S588">
        <v>0</v>
      </c>
    </row>
    <row r="589" spans="1:19" x14ac:dyDescent="0.25">
      <c r="A589">
        <v>2014</v>
      </c>
      <c r="B589">
        <v>119</v>
      </c>
      <c r="C589" t="s">
        <v>439</v>
      </c>
      <c r="D589" t="str">
        <f>IFERROR(INDEX('Draft Master List'!E:F,MATCH(C589,'Draft Master List'!E:E,0),2),"N/A")</f>
        <v>122007</v>
      </c>
      <c r="E589" t="s">
        <v>19</v>
      </c>
      <c r="F589">
        <v>28</v>
      </c>
      <c r="G589" t="s">
        <v>76</v>
      </c>
      <c r="H589">
        <v>16</v>
      </c>
      <c r="I589">
        <v>14</v>
      </c>
      <c r="J589">
        <v>48</v>
      </c>
      <c r="K589">
        <v>37</v>
      </c>
      <c r="L589" s="2">
        <v>0.77100000000000002</v>
      </c>
      <c r="M589">
        <v>367</v>
      </c>
      <c r="N589">
        <v>9.9</v>
      </c>
      <c r="O589">
        <v>4</v>
      </c>
      <c r="P589">
        <v>39</v>
      </c>
      <c r="Q589">
        <v>2.2999999999999998</v>
      </c>
      <c r="R589">
        <v>22.9</v>
      </c>
      <c r="S589">
        <v>4</v>
      </c>
    </row>
    <row r="590" spans="1:19" x14ac:dyDescent="0.25">
      <c r="A590">
        <v>2014</v>
      </c>
      <c r="B590">
        <v>120</v>
      </c>
      <c r="C590" t="s">
        <v>840</v>
      </c>
      <c r="D590" t="str">
        <f>IFERROR(INDEX('Draft Master List'!E:F,MATCH(C590,'Draft Master List'!E:E,0),2),"N/A")</f>
        <v>N/A</v>
      </c>
      <c r="E590" t="s">
        <v>16</v>
      </c>
      <c r="F590">
        <v>29</v>
      </c>
      <c r="G590" t="s">
        <v>212</v>
      </c>
      <c r="H590">
        <v>15</v>
      </c>
      <c r="I590">
        <v>15</v>
      </c>
      <c r="J590">
        <v>59</v>
      </c>
      <c r="K590">
        <v>37</v>
      </c>
      <c r="L590" s="2">
        <v>0.627</v>
      </c>
      <c r="M590">
        <v>265</v>
      </c>
      <c r="N590">
        <v>7.2</v>
      </c>
      <c r="O590">
        <v>1</v>
      </c>
      <c r="P590">
        <v>19</v>
      </c>
      <c r="Q590">
        <v>2.5</v>
      </c>
      <c r="R590">
        <v>17.7</v>
      </c>
      <c r="S590">
        <v>1</v>
      </c>
    </row>
    <row r="591" spans="1:19" x14ac:dyDescent="0.25">
      <c r="A591">
        <v>2014</v>
      </c>
      <c r="B591">
        <v>121</v>
      </c>
      <c r="C591" t="s">
        <v>1214</v>
      </c>
      <c r="D591" t="str">
        <f>IFERROR(INDEX('Draft Master List'!E:F,MATCH(C591,'Draft Master List'!E:E,0),2),"N/A")</f>
        <v>N/A</v>
      </c>
      <c r="E591" t="s">
        <v>27</v>
      </c>
      <c r="F591">
        <v>25</v>
      </c>
      <c r="G591" t="s">
        <v>74</v>
      </c>
      <c r="H591">
        <v>16</v>
      </c>
      <c r="I591">
        <v>16</v>
      </c>
      <c r="J591">
        <v>66</v>
      </c>
      <c r="K591">
        <v>37</v>
      </c>
      <c r="L591" s="2">
        <v>0.56100000000000005</v>
      </c>
      <c r="M591">
        <v>621</v>
      </c>
      <c r="N591">
        <v>16.8</v>
      </c>
      <c r="O591">
        <v>8</v>
      </c>
      <c r="P591">
        <v>51</v>
      </c>
      <c r="Q591">
        <v>2.2999999999999998</v>
      </c>
      <c r="R591">
        <v>38.799999999999997</v>
      </c>
      <c r="S591">
        <v>0</v>
      </c>
    </row>
    <row r="592" spans="1:19" x14ac:dyDescent="0.25">
      <c r="A592">
        <v>2014</v>
      </c>
      <c r="B592">
        <v>122</v>
      </c>
      <c r="C592" t="s">
        <v>1150</v>
      </c>
      <c r="D592" t="str">
        <f>IFERROR(INDEX('Draft Master List'!E:F,MATCH(C592,'Draft Master List'!E:E,0),2),"N/A")</f>
        <v>N/A</v>
      </c>
      <c r="E592" t="s">
        <v>64</v>
      </c>
      <c r="F592">
        <v>23</v>
      </c>
      <c r="G592" t="s">
        <v>77</v>
      </c>
      <c r="H592">
        <v>16</v>
      </c>
      <c r="I592">
        <v>2</v>
      </c>
      <c r="J592">
        <v>72</v>
      </c>
      <c r="K592">
        <v>36</v>
      </c>
      <c r="L592" s="2">
        <v>0.5</v>
      </c>
      <c r="M592">
        <v>621</v>
      </c>
      <c r="N592">
        <v>17.3</v>
      </c>
      <c r="O592">
        <v>1</v>
      </c>
      <c r="P592">
        <v>70</v>
      </c>
      <c r="Q592">
        <v>2.2999999999999998</v>
      </c>
      <c r="R592">
        <v>38.799999999999997</v>
      </c>
      <c r="S592">
        <v>0</v>
      </c>
    </row>
    <row r="593" spans="1:19" x14ac:dyDescent="0.25">
      <c r="A593">
        <v>2014</v>
      </c>
      <c r="B593">
        <v>123</v>
      </c>
      <c r="C593" t="s">
        <v>96</v>
      </c>
      <c r="D593" t="str">
        <f>IFERROR(INDEX('Draft Master List'!E:F,MATCH(C593,'Draft Master List'!E:E,0),2),"N/A")</f>
        <v>42008</v>
      </c>
      <c r="E593" t="s">
        <v>16</v>
      </c>
      <c r="F593">
        <v>27</v>
      </c>
      <c r="G593" t="s">
        <v>76</v>
      </c>
      <c r="H593">
        <v>16</v>
      </c>
      <c r="I593">
        <v>12</v>
      </c>
      <c r="J593">
        <v>56</v>
      </c>
      <c r="K593">
        <v>36</v>
      </c>
      <c r="L593" s="2">
        <v>0.64300000000000002</v>
      </c>
      <c r="M593">
        <v>212</v>
      </c>
      <c r="N593">
        <v>5.9</v>
      </c>
      <c r="O593">
        <v>0</v>
      </c>
      <c r="P593">
        <v>23</v>
      </c>
      <c r="Q593">
        <v>2.2999999999999998</v>
      </c>
      <c r="R593">
        <v>13.3</v>
      </c>
      <c r="S593">
        <v>1</v>
      </c>
    </row>
    <row r="594" spans="1:19" x14ac:dyDescent="0.25">
      <c r="A594">
        <v>2014</v>
      </c>
      <c r="B594">
        <v>124</v>
      </c>
      <c r="C594" t="s">
        <v>1005</v>
      </c>
      <c r="D594" t="str">
        <f>IFERROR(INDEX('Draft Master List'!E:F,MATCH(C594,'Draft Master List'!E:E,0),2),"N/A")</f>
        <v>N/A</v>
      </c>
      <c r="E594" t="s">
        <v>13</v>
      </c>
      <c r="F594">
        <v>23</v>
      </c>
      <c r="G594" t="s">
        <v>643</v>
      </c>
      <c r="H594">
        <v>14</v>
      </c>
      <c r="I594">
        <v>7</v>
      </c>
      <c r="J594">
        <v>45</v>
      </c>
      <c r="K594">
        <v>36</v>
      </c>
      <c r="L594" s="2">
        <v>0.8</v>
      </c>
      <c r="M594">
        <v>271</v>
      </c>
      <c r="N594">
        <v>7.5</v>
      </c>
      <c r="O594">
        <v>1</v>
      </c>
      <c r="P594">
        <v>50</v>
      </c>
      <c r="Q594">
        <v>2.6</v>
      </c>
      <c r="R594">
        <v>19.399999999999999</v>
      </c>
      <c r="S594">
        <v>0</v>
      </c>
    </row>
    <row r="595" spans="1:19" x14ac:dyDescent="0.25">
      <c r="A595">
        <v>2014</v>
      </c>
      <c r="B595">
        <v>125</v>
      </c>
      <c r="C595" t="s">
        <v>1283</v>
      </c>
      <c r="D595" t="str">
        <f>IFERROR(INDEX('Draft Master List'!E:F,MATCH(C595,'Draft Master List'!E:E,0),2),"N/A")</f>
        <v>N/A</v>
      </c>
      <c r="E595" t="s">
        <v>9</v>
      </c>
      <c r="F595">
        <v>27</v>
      </c>
      <c r="G595" t="s">
        <v>77</v>
      </c>
      <c r="H595">
        <v>16</v>
      </c>
      <c r="I595">
        <v>7</v>
      </c>
      <c r="J595">
        <v>56</v>
      </c>
      <c r="K595">
        <v>36</v>
      </c>
      <c r="L595" s="2">
        <v>0.64300000000000002</v>
      </c>
      <c r="M595">
        <v>418</v>
      </c>
      <c r="N595">
        <v>11.6</v>
      </c>
      <c r="O595">
        <v>2</v>
      </c>
      <c r="P595">
        <v>42</v>
      </c>
      <c r="Q595">
        <v>2.2999999999999998</v>
      </c>
      <c r="R595">
        <v>26.1</v>
      </c>
      <c r="S595">
        <v>2</v>
      </c>
    </row>
    <row r="596" spans="1:19" x14ac:dyDescent="0.25">
      <c r="A596">
        <v>2014</v>
      </c>
      <c r="B596">
        <v>126</v>
      </c>
      <c r="C596" t="s">
        <v>125</v>
      </c>
      <c r="D596" t="str">
        <f>IFERROR(INDEX('Draft Master List'!E:F,MATCH(C596,'Draft Master List'!E:E,0),2),"N/A")</f>
        <v>882010</v>
      </c>
      <c r="E596" t="s">
        <v>7</v>
      </c>
      <c r="F596">
        <v>26</v>
      </c>
      <c r="G596" t="s">
        <v>77</v>
      </c>
      <c r="H596">
        <v>16</v>
      </c>
      <c r="I596">
        <v>4</v>
      </c>
      <c r="J596">
        <v>73</v>
      </c>
      <c r="K596">
        <v>36</v>
      </c>
      <c r="L596" s="2">
        <v>0.49299999999999999</v>
      </c>
      <c r="M596">
        <v>453</v>
      </c>
      <c r="N596">
        <v>12.6</v>
      </c>
      <c r="O596">
        <v>2</v>
      </c>
      <c r="P596">
        <v>61</v>
      </c>
      <c r="Q596">
        <v>2.2999999999999998</v>
      </c>
      <c r="R596">
        <v>28.3</v>
      </c>
      <c r="S596">
        <v>4</v>
      </c>
    </row>
    <row r="597" spans="1:19" x14ac:dyDescent="0.25">
      <c r="A597">
        <v>2014</v>
      </c>
      <c r="B597">
        <v>127</v>
      </c>
      <c r="C597" t="s">
        <v>429</v>
      </c>
      <c r="D597" t="str">
        <f>IFERROR(INDEX('Draft Master List'!E:F,MATCH(C597,'Draft Master List'!E:E,0),2),"N/A")</f>
        <v>2242008</v>
      </c>
      <c r="E597" t="s">
        <v>34</v>
      </c>
      <c r="F597">
        <v>28</v>
      </c>
      <c r="G597" t="s">
        <v>77</v>
      </c>
      <c r="H597">
        <v>13</v>
      </c>
      <c r="I597">
        <v>1</v>
      </c>
      <c r="J597">
        <v>50</v>
      </c>
      <c r="K597">
        <v>35</v>
      </c>
      <c r="L597" s="2">
        <v>0.7</v>
      </c>
      <c r="M597">
        <v>435</v>
      </c>
      <c r="N597">
        <v>12.4</v>
      </c>
      <c r="O597">
        <v>3</v>
      </c>
      <c r="P597">
        <v>32</v>
      </c>
      <c r="Q597">
        <v>2.7</v>
      </c>
      <c r="R597">
        <v>33.5</v>
      </c>
      <c r="S597">
        <v>0</v>
      </c>
    </row>
    <row r="598" spans="1:19" x14ac:dyDescent="0.25">
      <c r="A598">
        <v>2014</v>
      </c>
      <c r="B598">
        <v>128</v>
      </c>
      <c r="C598" t="s">
        <v>954</v>
      </c>
      <c r="D598" t="str">
        <f>IFERROR(INDEX('Draft Master List'!E:F,MATCH(C598,'Draft Master List'!E:E,0),2),"N/A")</f>
        <v>N/A</v>
      </c>
      <c r="E598" t="s">
        <v>26</v>
      </c>
      <c r="F598">
        <v>23</v>
      </c>
      <c r="G598" t="s">
        <v>643</v>
      </c>
      <c r="H598">
        <v>15</v>
      </c>
      <c r="I598">
        <v>7</v>
      </c>
      <c r="J598">
        <v>44</v>
      </c>
      <c r="K598">
        <v>34</v>
      </c>
      <c r="L598" s="2">
        <v>0.77300000000000002</v>
      </c>
      <c r="M598">
        <v>324</v>
      </c>
      <c r="N598">
        <v>9.5</v>
      </c>
      <c r="O598">
        <v>2</v>
      </c>
      <c r="P598">
        <v>51</v>
      </c>
      <c r="Q598">
        <v>2.2999999999999998</v>
      </c>
      <c r="R598">
        <v>21.6</v>
      </c>
      <c r="S598">
        <v>1</v>
      </c>
    </row>
    <row r="599" spans="1:19" x14ac:dyDescent="0.25">
      <c r="A599">
        <v>2014</v>
      </c>
      <c r="B599">
        <v>129</v>
      </c>
      <c r="C599" t="s">
        <v>531</v>
      </c>
      <c r="D599" t="str">
        <f>IFERROR(INDEX('Draft Master List'!E:F,MATCH(C599,'Draft Master List'!E:E,0),2),"N/A")</f>
        <v>1092006</v>
      </c>
      <c r="E599" t="s">
        <v>669</v>
      </c>
      <c r="F599">
        <v>31</v>
      </c>
      <c r="H599">
        <v>16</v>
      </c>
      <c r="I599">
        <v>0</v>
      </c>
      <c r="J599">
        <v>62</v>
      </c>
      <c r="K599">
        <v>34</v>
      </c>
      <c r="L599" s="2">
        <v>0.54800000000000004</v>
      </c>
      <c r="M599">
        <v>353</v>
      </c>
      <c r="N599">
        <v>10.4</v>
      </c>
      <c r="O599">
        <v>1</v>
      </c>
      <c r="P599">
        <v>41</v>
      </c>
      <c r="Q599">
        <v>2.1</v>
      </c>
      <c r="R599">
        <v>22.1</v>
      </c>
      <c r="S599">
        <v>0</v>
      </c>
    </row>
    <row r="600" spans="1:19" x14ac:dyDescent="0.25">
      <c r="A600">
        <v>2014</v>
      </c>
      <c r="B600">
        <v>130</v>
      </c>
      <c r="C600" t="s">
        <v>977</v>
      </c>
      <c r="D600" t="str">
        <f>IFERROR(INDEX('Draft Master List'!E:F,MATCH(C600,'Draft Master List'!E:E,0),2),"N/A")</f>
        <v>N/A</v>
      </c>
      <c r="E600" t="s">
        <v>12</v>
      </c>
      <c r="F600">
        <v>28</v>
      </c>
      <c r="G600" t="s">
        <v>643</v>
      </c>
      <c r="H600">
        <v>15</v>
      </c>
      <c r="I600">
        <v>6</v>
      </c>
      <c r="J600">
        <v>53</v>
      </c>
      <c r="K600">
        <v>34</v>
      </c>
      <c r="L600" s="2">
        <v>0.64200000000000002</v>
      </c>
      <c r="M600">
        <v>322</v>
      </c>
      <c r="N600">
        <v>9.5</v>
      </c>
      <c r="O600">
        <v>1</v>
      </c>
      <c r="P600">
        <v>28</v>
      </c>
      <c r="Q600">
        <v>2.2999999999999998</v>
      </c>
      <c r="R600">
        <v>21.5</v>
      </c>
      <c r="S600">
        <v>5</v>
      </c>
    </row>
    <row r="601" spans="1:19" x14ac:dyDescent="0.25">
      <c r="A601">
        <v>2014</v>
      </c>
      <c r="B601">
        <v>131</v>
      </c>
      <c r="C601" t="s">
        <v>1000</v>
      </c>
      <c r="D601" t="str">
        <f>IFERROR(INDEX('Draft Master List'!E:F,MATCH(C601,'Draft Master List'!E:E,0),2),"N/A")</f>
        <v>N/A</v>
      </c>
      <c r="E601" t="s">
        <v>12</v>
      </c>
      <c r="F601">
        <v>23</v>
      </c>
      <c r="G601" t="s">
        <v>643</v>
      </c>
      <c r="H601">
        <v>14</v>
      </c>
      <c r="I601">
        <v>2</v>
      </c>
      <c r="J601">
        <v>50</v>
      </c>
      <c r="K601">
        <v>34</v>
      </c>
      <c r="L601" s="2">
        <v>0.68</v>
      </c>
      <c r="M601">
        <v>316</v>
      </c>
      <c r="N601">
        <v>9.3000000000000007</v>
      </c>
      <c r="O601">
        <v>4</v>
      </c>
      <c r="P601">
        <v>41</v>
      </c>
      <c r="Q601">
        <v>2.4</v>
      </c>
      <c r="R601">
        <v>22.6</v>
      </c>
      <c r="S601">
        <v>0</v>
      </c>
    </row>
    <row r="602" spans="1:19" x14ac:dyDescent="0.25">
      <c r="A602">
        <v>2014</v>
      </c>
      <c r="B602">
        <v>132</v>
      </c>
      <c r="C602" t="s">
        <v>1782</v>
      </c>
      <c r="D602" t="str">
        <f>IFERROR(INDEX('Draft Master List'!E:F,MATCH(C602,'Draft Master List'!E:E,0),2),"N/A")</f>
        <v>N/A</v>
      </c>
      <c r="E602" t="s">
        <v>10</v>
      </c>
      <c r="F602">
        <v>30</v>
      </c>
      <c r="G602" t="s">
        <v>1280</v>
      </c>
      <c r="H602">
        <v>16</v>
      </c>
      <c r="I602">
        <v>12</v>
      </c>
      <c r="J602">
        <v>55</v>
      </c>
      <c r="K602">
        <v>33</v>
      </c>
      <c r="L602" s="2">
        <v>0.6</v>
      </c>
      <c r="M602">
        <v>350</v>
      </c>
      <c r="N602">
        <v>10.6</v>
      </c>
      <c r="O602">
        <v>1</v>
      </c>
      <c r="P602">
        <v>32</v>
      </c>
      <c r="Q602">
        <v>2.1</v>
      </c>
      <c r="R602">
        <v>21.9</v>
      </c>
      <c r="S602">
        <v>0</v>
      </c>
    </row>
    <row r="603" spans="1:19" x14ac:dyDescent="0.25">
      <c r="A603">
        <v>2014</v>
      </c>
      <c r="B603">
        <v>133</v>
      </c>
      <c r="C603" t="s">
        <v>1073</v>
      </c>
      <c r="D603" t="str">
        <f>IFERROR(INDEX('Draft Master List'!E:F,MATCH(C603,'Draft Master List'!E:E,0),2),"N/A")</f>
        <v>N/A</v>
      </c>
      <c r="E603" t="s">
        <v>18</v>
      </c>
      <c r="F603">
        <v>23</v>
      </c>
      <c r="G603" t="s">
        <v>77</v>
      </c>
      <c r="H603">
        <v>16</v>
      </c>
      <c r="I603">
        <v>7</v>
      </c>
      <c r="J603">
        <v>67</v>
      </c>
      <c r="K603">
        <v>33</v>
      </c>
      <c r="L603" s="2">
        <v>0.49299999999999999</v>
      </c>
      <c r="M603">
        <v>384</v>
      </c>
      <c r="N603">
        <v>11.6</v>
      </c>
      <c r="O603">
        <v>1</v>
      </c>
      <c r="P603">
        <v>28</v>
      </c>
      <c r="Q603">
        <v>2.1</v>
      </c>
      <c r="R603">
        <v>24</v>
      </c>
      <c r="S603">
        <v>1</v>
      </c>
    </row>
    <row r="604" spans="1:19" x14ac:dyDescent="0.25">
      <c r="A604">
        <v>2014</v>
      </c>
      <c r="B604">
        <v>134</v>
      </c>
      <c r="C604" t="s">
        <v>789</v>
      </c>
      <c r="D604" t="str">
        <f>IFERROR(INDEX('Draft Master List'!E:F,MATCH(C604,'Draft Master List'!E:E,0),2),"N/A")</f>
        <v>N/A</v>
      </c>
      <c r="E604" t="s">
        <v>14</v>
      </c>
      <c r="F604">
        <v>27</v>
      </c>
      <c r="G604" t="s">
        <v>643</v>
      </c>
      <c r="H604">
        <v>15</v>
      </c>
      <c r="I604">
        <v>5</v>
      </c>
      <c r="J604">
        <v>45</v>
      </c>
      <c r="K604">
        <v>33</v>
      </c>
      <c r="L604" s="2">
        <v>0.73299999999999998</v>
      </c>
      <c r="M604">
        <v>315</v>
      </c>
      <c r="N604">
        <v>9.5</v>
      </c>
      <c r="O604">
        <v>1</v>
      </c>
      <c r="P604">
        <v>34</v>
      </c>
      <c r="Q604">
        <v>2.2000000000000002</v>
      </c>
      <c r="R604">
        <v>21</v>
      </c>
      <c r="S604">
        <v>3</v>
      </c>
    </row>
    <row r="605" spans="1:19" x14ac:dyDescent="0.25">
      <c r="A605">
        <v>2014</v>
      </c>
      <c r="B605">
        <v>135</v>
      </c>
      <c r="C605" t="s">
        <v>1648</v>
      </c>
      <c r="D605" t="str">
        <f>IFERROR(INDEX('Draft Master List'!E:F,MATCH(C605,'Draft Master List'!E:E,0),2),"N/A")</f>
        <v>N/A</v>
      </c>
      <c r="E605" t="s">
        <v>6</v>
      </c>
      <c r="F605">
        <v>29</v>
      </c>
      <c r="G605" t="s">
        <v>108</v>
      </c>
      <c r="H605">
        <v>16</v>
      </c>
      <c r="I605">
        <v>15</v>
      </c>
      <c r="J605">
        <v>51</v>
      </c>
      <c r="K605">
        <v>32</v>
      </c>
      <c r="L605" s="2">
        <v>0.627</v>
      </c>
      <c r="M605">
        <v>340</v>
      </c>
      <c r="N605">
        <v>10.6</v>
      </c>
      <c r="O605">
        <v>1</v>
      </c>
      <c r="P605">
        <v>37</v>
      </c>
      <c r="Q605">
        <v>2</v>
      </c>
      <c r="R605">
        <v>21.3</v>
      </c>
      <c r="S605">
        <v>1</v>
      </c>
    </row>
    <row r="606" spans="1:19" x14ac:dyDescent="0.25">
      <c r="A606">
        <v>2014</v>
      </c>
      <c r="B606">
        <v>136</v>
      </c>
      <c r="C606" t="s">
        <v>1151</v>
      </c>
      <c r="D606" t="str">
        <f>IFERROR(INDEX('Draft Master List'!E:F,MATCH(C606,'Draft Master List'!E:E,0),2),"N/A")</f>
        <v>N/A</v>
      </c>
      <c r="E606" t="s">
        <v>20</v>
      </c>
      <c r="F606">
        <v>21</v>
      </c>
      <c r="G606" t="s">
        <v>77</v>
      </c>
      <c r="H606">
        <v>16</v>
      </c>
      <c r="I606">
        <v>2</v>
      </c>
      <c r="J606">
        <v>49</v>
      </c>
      <c r="K606">
        <v>32</v>
      </c>
      <c r="L606" s="2">
        <v>0.65300000000000002</v>
      </c>
      <c r="M606">
        <v>444</v>
      </c>
      <c r="N606">
        <v>13.9</v>
      </c>
      <c r="O606">
        <v>3</v>
      </c>
      <c r="P606">
        <v>79</v>
      </c>
      <c r="Q606">
        <v>2</v>
      </c>
      <c r="R606">
        <v>27.8</v>
      </c>
      <c r="S606">
        <v>0</v>
      </c>
    </row>
    <row r="607" spans="1:19" x14ac:dyDescent="0.25">
      <c r="A607">
        <v>2014</v>
      </c>
      <c r="B607">
        <v>137</v>
      </c>
      <c r="C607" t="s">
        <v>782</v>
      </c>
      <c r="D607" t="str">
        <f>IFERROR(INDEX('Draft Master List'!E:F,MATCH(C607,'Draft Master List'!E:E,0),2),"N/A")</f>
        <v>N/A</v>
      </c>
      <c r="E607" t="s">
        <v>223</v>
      </c>
      <c r="F607">
        <v>23</v>
      </c>
      <c r="G607" t="s">
        <v>74</v>
      </c>
      <c r="H607">
        <v>15</v>
      </c>
      <c r="I607">
        <v>8</v>
      </c>
      <c r="J607">
        <v>44</v>
      </c>
      <c r="K607">
        <v>31</v>
      </c>
      <c r="L607" s="2">
        <v>0.70499999999999996</v>
      </c>
      <c r="M607">
        <v>242</v>
      </c>
      <c r="N607">
        <v>7.8</v>
      </c>
      <c r="O607">
        <v>0</v>
      </c>
      <c r="P607">
        <v>28</v>
      </c>
      <c r="Q607">
        <v>2.1</v>
      </c>
      <c r="R607">
        <v>16.100000000000001</v>
      </c>
      <c r="S607">
        <v>5</v>
      </c>
    </row>
    <row r="608" spans="1:19" x14ac:dyDescent="0.25">
      <c r="A608">
        <v>2014</v>
      </c>
      <c r="B608">
        <v>138</v>
      </c>
      <c r="C608" t="s">
        <v>1176</v>
      </c>
      <c r="D608" t="str">
        <f>IFERROR(INDEX('Draft Master List'!E:F,MATCH(C608,'Draft Master List'!E:E,0),2),"N/A")</f>
        <v>N/A</v>
      </c>
      <c r="E608" t="s">
        <v>18</v>
      </c>
      <c r="F608">
        <v>25</v>
      </c>
      <c r="G608" t="s">
        <v>77</v>
      </c>
      <c r="H608">
        <v>12</v>
      </c>
      <c r="I608">
        <v>6</v>
      </c>
      <c r="J608">
        <v>59</v>
      </c>
      <c r="K608">
        <v>31</v>
      </c>
      <c r="L608" s="2">
        <v>0.52500000000000002</v>
      </c>
      <c r="M608">
        <v>475</v>
      </c>
      <c r="N608">
        <v>15.3</v>
      </c>
      <c r="O608">
        <v>2</v>
      </c>
      <c r="P608">
        <v>56</v>
      </c>
      <c r="Q608">
        <v>2.6</v>
      </c>
      <c r="R608">
        <v>39.6</v>
      </c>
      <c r="S608">
        <v>1</v>
      </c>
    </row>
    <row r="609" spans="1:19" x14ac:dyDescent="0.25">
      <c r="A609">
        <v>2014</v>
      </c>
      <c r="B609">
        <v>139</v>
      </c>
      <c r="C609" t="s">
        <v>1089</v>
      </c>
      <c r="D609" t="str">
        <f>IFERROR(INDEX('Draft Master List'!E:F,MATCH(C609,'Draft Master List'!E:E,0),2),"N/A")</f>
        <v>N/A</v>
      </c>
      <c r="E609" t="s">
        <v>23</v>
      </c>
      <c r="F609">
        <v>25</v>
      </c>
      <c r="G609" t="s">
        <v>74</v>
      </c>
      <c r="H609">
        <v>16</v>
      </c>
      <c r="I609">
        <v>8</v>
      </c>
      <c r="J609">
        <v>49</v>
      </c>
      <c r="K609">
        <v>31</v>
      </c>
      <c r="L609" s="2">
        <v>0.63300000000000001</v>
      </c>
      <c r="M609">
        <v>331</v>
      </c>
      <c r="N609">
        <v>10.7</v>
      </c>
      <c r="O609">
        <v>1</v>
      </c>
      <c r="P609">
        <v>44</v>
      </c>
      <c r="Q609">
        <v>1.9</v>
      </c>
      <c r="R609">
        <v>20.7</v>
      </c>
      <c r="S609">
        <v>2</v>
      </c>
    </row>
    <row r="610" spans="1:19" x14ac:dyDescent="0.25">
      <c r="A610">
        <v>2014</v>
      </c>
      <c r="B610">
        <v>140</v>
      </c>
      <c r="C610" t="s">
        <v>339</v>
      </c>
      <c r="D610" t="str">
        <f>IFERROR(INDEX('Draft Master List'!E:F,MATCH(C610,'Draft Master List'!E:E,0),2),"N/A")</f>
        <v>1242009</v>
      </c>
      <c r="E610" t="s">
        <v>14</v>
      </c>
      <c r="F610">
        <v>27</v>
      </c>
      <c r="G610" t="s">
        <v>77</v>
      </c>
      <c r="H610">
        <v>11</v>
      </c>
      <c r="I610">
        <v>3</v>
      </c>
      <c r="J610">
        <v>56</v>
      </c>
      <c r="K610">
        <v>31</v>
      </c>
      <c r="L610" s="2">
        <v>0.55400000000000005</v>
      </c>
      <c r="M610">
        <v>380</v>
      </c>
      <c r="N610">
        <v>12.3</v>
      </c>
      <c r="O610">
        <v>2</v>
      </c>
      <c r="P610">
        <v>54</v>
      </c>
      <c r="Q610">
        <v>2.8</v>
      </c>
      <c r="R610">
        <v>34.5</v>
      </c>
      <c r="S610">
        <v>1</v>
      </c>
    </row>
    <row r="611" spans="1:19" x14ac:dyDescent="0.25">
      <c r="A611">
        <v>2014</v>
      </c>
      <c r="B611">
        <v>141</v>
      </c>
      <c r="C611" t="s">
        <v>1715</v>
      </c>
      <c r="D611" t="str">
        <f>IFERROR(INDEX('Draft Master List'!E:F,MATCH(C611,'Draft Master List'!E:E,0),2),"N/A")</f>
        <v>N/A</v>
      </c>
      <c r="E611" t="s">
        <v>21</v>
      </c>
      <c r="F611">
        <v>23</v>
      </c>
      <c r="G611" t="s">
        <v>108</v>
      </c>
      <c r="H611">
        <v>16</v>
      </c>
      <c r="I611">
        <v>16</v>
      </c>
      <c r="J611">
        <v>54</v>
      </c>
      <c r="K611">
        <v>31</v>
      </c>
      <c r="L611" s="2">
        <v>0.57399999999999995</v>
      </c>
      <c r="M611">
        <v>238</v>
      </c>
      <c r="N611">
        <v>7.7</v>
      </c>
      <c r="O611">
        <v>2</v>
      </c>
      <c r="P611">
        <v>20</v>
      </c>
      <c r="Q611">
        <v>1.9</v>
      </c>
      <c r="R611">
        <v>14.9</v>
      </c>
      <c r="S611">
        <v>1</v>
      </c>
    </row>
    <row r="612" spans="1:19" x14ac:dyDescent="0.25">
      <c r="A612">
        <v>2014</v>
      </c>
      <c r="B612">
        <v>142</v>
      </c>
      <c r="C612" t="s">
        <v>1162</v>
      </c>
      <c r="D612" t="str">
        <f>IFERROR(INDEX('Draft Master List'!E:F,MATCH(C612,'Draft Master List'!E:E,0),2),"N/A")</f>
        <v>N/A</v>
      </c>
      <c r="E612" t="s">
        <v>223</v>
      </c>
      <c r="F612">
        <v>24</v>
      </c>
      <c r="G612" t="s">
        <v>77</v>
      </c>
      <c r="H612">
        <v>14</v>
      </c>
      <c r="I612">
        <v>3</v>
      </c>
      <c r="J612">
        <v>46</v>
      </c>
      <c r="K612">
        <v>30</v>
      </c>
      <c r="L612" s="2">
        <v>0.65200000000000002</v>
      </c>
      <c r="M612">
        <v>435</v>
      </c>
      <c r="N612">
        <v>14.5</v>
      </c>
      <c r="O612">
        <v>1</v>
      </c>
      <c r="P612">
        <v>38</v>
      </c>
      <c r="Q612">
        <v>2.1</v>
      </c>
      <c r="R612">
        <v>31.1</v>
      </c>
      <c r="S612">
        <v>0</v>
      </c>
    </row>
    <row r="613" spans="1:19" x14ac:dyDescent="0.25">
      <c r="A613">
        <v>2014</v>
      </c>
      <c r="B613">
        <v>143</v>
      </c>
      <c r="C613" t="s">
        <v>1129</v>
      </c>
      <c r="D613" t="str">
        <f>IFERROR(INDEX('Draft Master List'!E:F,MATCH(C613,'Draft Master List'!E:E,0),2),"N/A")</f>
        <v>N/A</v>
      </c>
      <c r="E613" t="s">
        <v>21</v>
      </c>
      <c r="F613">
        <v>22</v>
      </c>
      <c r="H613">
        <v>16</v>
      </c>
      <c r="I613">
        <v>0</v>
      </c>
      <c r="J613">
        <v>37</v>
      </c>
      <c r="K613">
        <v>30</v>
      </c>
      <c r="L613" s="2">
        <v>0.81100000000000005</v>
      </c>
      <c r="M613">
        <v>225</v>
      </c>
      <c r="N613">
        <v>7.5</v>
      </c>
      <c r="O613">
        <v>1</v>
      </c>
      <c r="P613">
        <v>36</v>
      </c>
      <c r="Q613">
        <v>1.9</v>
      </c>
      <c r="R613">
        <v>14.1</v>
      </c>
      <c r="S613">
        <v>1</v>
      </c>
    </row>
    <row r="614" spans="1:19" x14ac:dyDescent="0.25">
      <c r="A614">
        <v>2014</v>
      </c>
      <c r="B614">
        <v>144</v>
      </c>
      <c r="C614" t="s">
        <v>88</v>
      </c>
      <c r="D614" t="str">
        <f>IFERROR(INDEX('Draft Master List'!E:F,MATCH(C614,'Draft Master List'!E:E,0),2),"N/A")</f>
        <v>2502009</v>
      </c>
      <c r="E614" t="s">
        <v>9</v>
      </c>
      <c r="F614">
        <v>29</v>
      </c>
      <c r="G614" t="s">
        <v>76</v>
      </c>
      <c r="H614">
        <v>11</v>
      </c>
      <c r="I614">
        <v>9</v>
      </c>
      <c r="J614">
        <v>41</v>
      </c>
      <c r="K614">
        <v>30</v>
      </c>
      <c r="L614" s="2">
        <v>0.73199999999999998</v>
      </c>
      <c r="M614">
        <v>226</v>
      </c>
      <c r="N614">
        <v>7.5</v>
      </c>
      <c r="O614">
        <v>0</v>
      </c>
      <c r="P614">
        <v>27</v>
      </c>
      <c r="Q614">
        <v>2.7</v>
      </c>
      <c r="R614">
        <v>20.5</v>
      </c>
      <c r="S614">
        <v>1</v>
      </c>
    </row>
    <row r="615" spans="1:19" x14ac:dyDescent="0.25">
      <c r="A615">
        <v>2014</v>
      </c>
      <c r="B615">
        <v>145</v>
      </c>
      <c r="C615" t="s">
        <v>1078</v>
      </c>
      <c r="D615" t="str">
        <f>IFERROR(INDEX('Draft Master List'!E:F,MATCH(C615,'Draft Master List'!E:E,0),2),"N/A")</f>
        <v>N/A</v>
      </c>
      <c r="E615" t="s">
        <v>20</v>
      </c>
      <c r="F615">
        <v>24</v>
      </c>
      <c r="G615" t="s">
        <v>1601</v>
      </c>
      <c r="H615">
        <v>13</v>
      </c>
      <c r="I615">
        <v>13</v>
      </c>
      <c r="J615">
        <v>50</v>
      </c>
      <c r="K615">
        <v>29</v>
      </c>
      <c r="L615" s="2">
        <v>0.57999999999999996</v>
      </c>
      <c r="M615">
        <v>395</v>
      </c>
      <c r="N615">
        <v>13.6</v>
      </c>
      <c r="O615">
        <v>8</v>
      </c>
      <c r="P615">
        <v>41</v>
      </c>
      <c r="Q615">
        <v>2.2000000000000002</v>
      </c>
      <c r="R615">
        <v>30.4</v>
      </c>
      <c r="S615">
        <v>1</v>
      </c>
    </row>
    <row r="616" spans="1:19" x14ac:dyDescent="0.25">
      <c r="A616">
        <v>2014</v>
      </c>
      <c r="B616">
        <v>146</v>
      </c>
      <c r="C616" t="s">
        <v>321</v>
      </c>
      <c r="D616" t="str">
        <f>IFERROR(INDEX('Draft Master List'!E:F,MATCH(C616,'Draft Master List'!E:E,0),2),"N/A")</f>
        <v>272009</v>
      </c>
      <c r="E616" t="s">
        <v>13</v>
      </c>
      <c r="F616">
        <v>27</v>
      </c>
      <c r="G616" t="s">
        <v>643</v>
      </c>
      <c r="H616">
        <v>13</v>
      </c>
      <c r="I616">
        <v>3</v>
      </c>
      <c r="J616">
        <v>41</v>
      </c>
      <c r="K616">
        <v>29</v>
      </c>
      <c r="L616" s="2">
        <v>0.70699999999999996</v>
      </c>
      <c r="M616">
        <v>211</v>
      </c>
      <c r="N616">
        <v>7.3</v>
      </c>
      <c r="O616">
        <v>0</v>
      </c>
      <c r="P616">
        <v>24</v>
      </c>
      <c r="Q616">
        <v>2.2000000000000002</v>
      </c>
      <c r="R616">
        <v>16.2</v>
      </c>
      <c r="S616">
        <v>1</v>
      </c>
    </row>
    <row r="617" spans="1:19" x14ac:dyDescent="0.25">
      <c r="A617">
        <v>2014</v>
      </c>
      <c r="B617">
        <v>147</v>
      </c>
      <c r="C617" t="s">
        <v>357</v>
      </c>
      <c r="D617" t="str">
        <f>IFERROR(INDEX('Draft Master List'!E:F,MATCH(C617,'Draft Master List'!E:E,0),2),"N/A")</f>
        <v>1942009</v>
      </c>
      <c r="E617" t="s">
        <v>33</v>
      </c>
      <c r="F617">
        <v>27</v>
      </c>
      <c r="G617" t="s">
        <v>77</v>
      </c>
      <c r="H617">
        <v>14</v>
      </c>
      <c r="I617">
        <v>5</v>
      </c>
      <c r="J617">
        <v>51</v>
      </c>
      <c r="K617">
        <v>29</v>
      </c>
      <c r="L617" s="2">
        <v>0.56899999999999995</v>
      </c>
      <c r="M617">
        <v>295</v>
      </c>
      <c r="N617">
        <v>10.199999999999999</v>
      </c>
      <c r="O617">
        <v>1</v>
      </c>
      <c r="P617">
        <v>40</v>
      </c>
      <c r="Q617">
        <v>2.1</v>
      </c>
      <c r="R617">
        <v>21.1</v>
      </c>
      <c r="S617">
        <v>2</v>
      </c>
    </row>
    <row r="618" spans="1:19" x14ac:dyDescent="0.25">
      <c r="A618">
        <v>2014</v>
      </c>
      <c r="B618">
        <v>148</v>
      </c>
      <c r="C618" t="s">
        <v>883</v>
      </c>
      <c r="D618" t="str">
        <f>IFERROR(INDEX('Draft Master List'!E:F,MATCH(C618,'Draft Master List'!E:E,0),2),"N/A")</f>
        <v>N/A</v>
      </c>
      <c r="E618" t="s">
        <v>0</v>
      </c>
      <c r="F618">
        <v>25</v>
      </c>
      <c r="G618" t="s">
        <v>76</v>
      </c>
      <c r="H618">
        <v>13</v>
      </c>
      <c r="I618">
        <v>9</v>
      </c>
      <c r="J618">
        <v>36</v>
      </c>
      <c r="K618">
        <v>29</v>
      </c>
      <c r="L618" s="2">
        <v>0.80600000000000005</v>
      </c>
      <c r="M618">
        <v>145</v>
      </c>
      <c r="N618">
        <v>5</v>
      </c>
      <c r="O618">
        <v>0</v>
      </c>
      <c r="P618">
        <v>14</v>
      </c>
      <c r="Q618">
        <v>2.2000000000000002</v>
      </c>
      <c r="R618">
        <v>11.2</v>
      </c>
      <c r="S618">
        <v>3</v>
      </c>
    </row>
    <row r="619" spans="1:19" x14ac:dyDescent="0.25">
      <c r="A619">
        <v>2014</v>
      </c>
      <c r="B619">
        <v>149</v>
      </c>
      <c r="C619" t="s">
        <v>1728</v>
      </c>
      <c r="D619" t="str">
        <f>IFERROR(INDEX('Draft Master List'!E:F,MATCH(C619,'Draft Master List'!E:E,0),2),"N/A")</f>
        <v>N/A</v>
      </c>
      <c r="E619" t="s">
        <v>5</v>
      </c>
      <c r="F619">
        <v>26</v>
      </c>
      <c r="G619" t="s">
        <v>108</v>
      </c>
      <c r="H619">
        <v>16</v>
      </c>
      <c r="I619">
        <v>11</v>
      </c>
      <c r="J619">
        <v>46</v>
      </c>
      <c r="K619">
        <v>29</v>
      </c>
      <c r="L619" s="2">
        <v>0.63</v>
      </c>
      <c r="M619">
        <v>323</v>
      </c>
      <c r="N619">
        <v>11.1</v>
      </c>
      <c r="O619">
        <v>3</v>
      </c>
      <c r="P619">
        <v>34</v>
      </c>
      <c r="Q619">
        <v>1.8</v>
      </c>
      <c r="R619">
        <v>20.2</v>
      </c>
      <c r="S619">
        <v>0</v>
      </c>
    </row>
    <row r="620" spans="1:19" x14ac:dyDescent="0.25">
      <c r="A620">
        <v>2014</v>
      </c>
      <c r="B620">
        <v>150</v>
      </c>
      <c r="C620" t="s">
        <v>1771</v>
      </c>
      <c r="D620" t="str">
        <f>IFERROR(INDEX('Draft Master List'!E:F,MATCH(C620,'Draft Master List'!E:E,0),2),"N/A")</f>
        <v>N/A</v>
      </c>
      <c r="E620" t="s">
        <v>19</v>
      </c>
      <c r="F620">
        <v>22</v>
      </c>
      <c r="G620" t="s">
        <v>77</v>
      </c>
      <c r="H620">
        <v>15</v>
      </c>
      <c r="I620">
        <v>6</v>
      </c>
      <c r="J620">
        <v>44</v>
      </c>
      <c r="K620">
        <v>29</v>
      </c>
      <c r="L620" s="2">
        <v>0.65900000000000003</v>
      </c>
      <c r="M620">
        <v>271</v>
      </c>
      <c r="N620">
        <v>9.3000000000000007</v>
      </c>
      <c r="O620">
        <v>1</v>
      </c>
      <c r="P620">
        <v>32</v>
      </c>
      <c r="Q620">
        <v>1.9</v>
      </c>
      <c r="R620">
        <v>18.100000000000001</v>
      </c>
      <c r="S620">
        <v>1</v>
      </c>
    </row>
    <row r="621" spans="1:19" x14ac:dyDescent="0.25">
      <c r="A621">
        <v>2014</v>
      </c>
      <c r="B621">
        <v>151</v>
      </c>
      <c r="C621" t="s">
        <v>911</v>
      </c>
      <c r="D621" t="str">
        <f>IFERROR(INDEX('Draft Master List'!E:F,MATCH(C621,'Draft Master List'!E:E,0),2),"N/A")</f>
        <v>N/A</v>
      </c>
      <c r="E621" t="s">
        <v>21</v>
      </c>
      <c r="F621">
        <v>24</v>
      </c>
      <c r="G621" t="s">
        <v>643</v>
      </c>
      <c r="H621">
        <v>16</v>
      </c>
      <c r="I621">
        <v>1</v>
      </c>
      <c r="J621">
        <v>40</v>
      </c>
      <c r="K621">
        <v>29</v>
      </c>
      <c r="L621" s="2">
        <v>0.72499999999999998</v>
      </c>
      <c r="M621">
        <v>173</v>
      </c>
      <c r="N621">
        <v>6</v>
      </c>
      <c r="O621">
        <v>1</v>
      </c>
      <c r="P621">
        <v>14</v>
      </c>
      <c r="Q621">
        <v>1.8</v>
      </c>
      <c r="R621">
        <v>10.8</v>
      </c>
      <c r="S621">
        <v>1</v>
      </c>
    </row>
    <row r="622" spans="1:19" x14ac:dyDescent="0.25">
      <c r="A622">
        <v>2014</v>
      </c>
      <c r="B622">
        <v>152</v>
      </c>
      <c r="C622" t="s">
        <v>1656</v>
      </c>
      <c r="D622" t="str">
        <f>IFERROR(INDEX('Draft Master List'!E:F,MATCH(C622,'Draft Master List'!E:E,0),2),"N/A")</f>
        <v>N/A</v>
      </c>
      <c r="E622" t="s">
        <v>28</v>
      </c>
      <c r="F622">
        <v>23</v>
      </c>
      <c r="G622" t="s">
        <v>74</v>
      </c>
      <c r="H622">
        <v>12</v>
      </c>
      <c r="I622">
        <v>8</v>
      </c>
      <c r="J622">
        <v>67</v>
      </c>
      <c r="K622">
        <v>28</v>
      </c>
      <c r="L622" s="2">
        <v>0.41799999999999998</v>
      </c>
      <c r="M622">
        <v>498</v>
      </c>
      <c r="N622">
        <v>17.8</v>
      </c>
      <c r="O622">
        <v>3</v>
      </c>
      <c r="P622">
        <v>75</v>
      </c>
      <c r="Q622">
        <v>2.2999999999999998</v>
      </c>
      <c r="R622">
        <v>41.5</v>
      </c>
      <c r="S622">
        <v>0</v>
      </c>
    </row>
    <row r="623" spans="1:19" x14ac:dyDescent="0.25">
      <c r="A623">
        <v>2014</v>
      </c>
      <c r="B623">
        <v>153</v>
      </c>
      <c r="C623" t="s">
        <v>327</v>
      </c>
      <c r="D623" t="str">
        <f>IFERROR(INDEX('Draft Master List'!E:F,MATCH(C623,'Draft Master List'!E:E,0),2),"N/A")</f>
        <v>532009</v>
      </c>
      <c r="E623" t="s">
        <v>6</v>
      </c>
      <c r="F623">
        <v>26</v>
      </c>
      <c r="G623" t="s">
        <v>76</v>
      </c>
      <c r="H623">
        <v>16</v>
      </c>
      <c r="I623">
        <v>16</v>
      </c>
      <c r="J623">
        <v>37</v>
      </c>
      <c r="K623">
        <v>28</v>
      </c>
      <c r="L623" s="2">
        <v>0.75700000000000001</v>
      </c>
      <c r="M623">
        <v>155</v>
      </c>
      <c r="N623">
        <v>5.5</v>
      </c>
      <c r="O623">
        <v>0</v>
      </c>
      <c r="P623">
        <v>18</v>
      </c>
      <c r="Q623">
        <v>1.8</v>
      </c>
      <c r="R623">
        <v>9.6999999999999993</v>
      </c>
      <c r="S623">
        <v>4</v>
      </c>
    </row>
    <row r="624" spans="1:19" x14ac:dyDescent="0.25">
      <c r="A624">
        <v>2014</v>
      </c>
      <c r="B624">
        <v>154</v>
      </c>
      <c r="C624" t="s">
        <v>828</v>
      </c>
      <c r="D624" t="str">
        <f>IFERROR(INDEX('Draft Master List'!E:F,MATCH(C624,'Draft Master List'!E:E,0),2),"N/A")</f>
        <v>N/A</v>
      </c>
      <c r="E624" t="s">
        <v>30</v>
      </c>
      <c r="F624">
        <v>29</v>
      </c>
      <c r="G624" t="s">
        <v>77</v>
      </c>
      <c r="H624">
        <v>16</v>
      </c>
      <c r="I624">
        <v>4</v>
      </c>
      <c r="J624">
        <v>42</v>
      </c>
      <c r="K624">
        <v>27</v>
      </c>
      <c r="L624" s="2">
        <v>0.64300000000000002</v>
      </c>
      <c r="M624">
        <v>200</v>
      </c>
      <c r="N624">
        <v>7.4</v>
      </c>
      <c r="O624">
        <v>1</v>
      </c>
      <c r="P624">
        <v>21</v>
      </c>
      <c r="Q624">
        <v>1.7</v>
      </c>
      <c r="R624">
        <v>12.5</v>
      </c>
      <c r="S624">
        <v>1</v>
      </c>
    </row>
    <row r="625" spans="1:19" x14ac:dyDescent="0.25">
      <c r="A625">
        <v>2014</v>
      </c>
      <c r="B625">
        <v>155</v>
      </c>
      <c r="C625" t="s">
        <v>942</v>
      </c>
      <c r="D625" t="str">
        <f>IFERROR(INDEX('Draft Master List'!E:F,MATCH(C625,'Draft Master List'!E:E,0),2),"N/A")</f>
        <v>N/A</v>
      </c>
      <c r="E625" t="s">
        <v>15</v>
      </c>
      <c r="F625">
        <v>22</v>
      </c>
      <c r="G625" t="s">
        <v>76</v>
      </c>
      <c r="H625">
        <v>16</v>
      </c>
      <c r="I625">
        <v>8</v>
      </c>
      <c r="J625">
        <v>32</v>
      </c>
      <c r="K625">
        <v>27</v>
      </c>
      <c r="L625" s="2">
        <v>0.84399999999999997</v>
      </c>
      <c r="M625">
        <v>215</v>
      </c>
      <c r="N625">
        <v>8</v>
      </c>
      <c r="O625">
        <v>0</v>
      </c>
      <c r="P625">
        <v>38</v>
      </c>
      <c r="Q625">
        <v>1.7</v>
      </c>
      <c r="R625">
        <v>13.4</v>
      </c>
      <c r="S625">
        <v>5</v>
      </c>
    </row>
    <row r="626" spans="1:19" x14ac:dyDescent="0.25">
      <c r="A626">
        <v>2014</v>
      </c>
      <c r="B626">
        <v>156</v>
      </c>
      <c r="C626" t="s">
        <v>1318</v>
      </c>
      <c r="D626" t="str">
        <f>IFERROR(INDEX('Draft Master List'!E:F,MATCH(C626,'Draft Master List'!E:E,0),2),"N/A")</f>
        <v>N/A</v>
      </c>
      <c r="E626" t="s">
        <v>223</v>
      </c>
      <c r="F626">
        <v>26</v>
      </c>
      <c r="G626" t="s">
        <v>1623</v>
      </c>
      <c r="H626">
        <v>16</v>
      </c>
      <c r="I626">
        <v>14</v>
      </c>
      <c r="J626">
        <v>38</v>
      </c>
      <c r="K626">
        <v>27</v>
      </c>
      <c r="L626" s="2">
        <v>0.71099999999999997</v>
      </c>
      <c r="M626">
        <v>259</v>
      </c>
      <c r="N626">
        <v>9.6</v>
      </c>
      <c r="O626">
        <v>5</v>
      </c>
      <c r="P626">
        <v>23</v>
      </c>
      <c r="Q626">
        <v>1.7</v>
      </c>
      <c r="R626">
        <v>16.2</v>
      </c>
      <c r="S626">
        <v>0</v>
      </c>
    </row>
    <row r="627" spans="1:19" x14ac:dyDescent="0.25">
      <c r="A627">
        <v>2014</v>
      </c>
      <c r="B627">
        <v>157</v>
      </c>
      <c r="C627" t="s">
        <v>989</v>
      </c>
      <c r="D627" t="str">
        <f>IFERROR(INDEX('Draft Master List'!E:F,MATCH(C627,'Draft Master List'!E:E,0),2),"N/A")</f>
        <v>N/A</v>
      </c>
      <c r="E627" t="s">
        <v>18</v>
      </c>
      <c r="F627">
        <v>22</v>
      </c>
      <c r="G627" t="s">
        <v>643</v>
      </c>
      <c r="H627">
        <v>11</v>
      </c>
      <c r="I627">
        <v>6</v>
      </c>
      <c r="J627">
        <v>41</v>
      </c>
      <c r="K627">
        <v>27</v>
      </c>
      <c r="L627" s="2">
        <v>0.65900000000000003</v>
      </c>
      <c r="M627">
        <v>135</v>
      </c>
      <c r="N627">
        <v>5</v>
      </c>
      <c r="O627">
        <v>0</v>
      </c>
      <c r="P627">
        <v>17</v>
      </c>
      <c r="Q627">
        <v>2.5</v>
      </c>
      <c r="R627">
        <v>12.3</v>
      </c>
      <c r="S627">
        <v>0</v>
      </c>
    </row>
    <row r="628" spans="1:19" x14ac:dyDescent="0.25">
      <c r="A628">
        <v>2014</v>
      </c>
      <c r="B628">
        <v>158</v>
      </c>
      <c r="C628" t="s">
        <v>1125</v>
      </c>
      <c r="D628" t="str">
        <f>IFERROR(INDEX('Draft Master List'!E:F,MATCH(C628,'Draft Master List'!E:E,0),2),"N/A")</f>
        <v>N/A</v>
      </c>
      <c r="E628" t="s">
        <v>20</v>
      </c>
      <c r="F628">
        <v>24</v>
      </c>
      <c r="G628" t="s">
        <v>76</v>
      </c>
      <c r="H628">
        <v>15</v>
      </c>
      <c r="I628">
        <v>12</v>
      </c>
      <c r="J628">
        <v>34</v>
      </c>
      <c r="K628">
        <v>27</v>
      </c>
      <c r="L628" s="2">
        <v>0.79400000000000004</v>
      </c>
      <c r="M628">
        <v>229</v>
      </c>
      <c r="N628">
        <v>8.5</v>
      </c>
      <c r="O628">
        <v>0</v>
      </c>
      <c r="P628">
        <v>24</v>
      </c>
      <c r="Q628">
        <v>1.8</v>
      </c>
      <c r="R628">
        <v>15.3</v>
      </c>
      <c r="S628">
        <v>2</v>
      </c>
    </row>
    <row r="629" spans="1:19" x14ac:dyDescent="0.25">
      <c r="A629">
        <v>2014</v>
      </c>
      <c r="B629">
        <v>159</v>
      </c>
      <c r="C629" t="s">
        <v>1042</v>
      </c>
      <c r="D629" t="str">
        <f>IFERROR(INDEX('Draft Master List'!E:F,MATCH(C629,'Draft Master List'!E:E,0),2),"N/A")</f>
        <v>N/A</v>
      </c>
      <c r="E629" t="s">
        <v>24</v>
      </c>
      <c r="F629">
        <v>23</v>
      </c>
      <c r="G629" t="s">
        <v>77</v>
      </c>
      <c r="H629">
        <v>10</v>
      </c>
      <c r="I629">
        <v>3</v>
      </c>
      <c r="J629">
        <v>48</v>
      </c>
      <c r="K629">
        <v>26</v>
      </c>
      <c r="L629" s="2">
        <v>0.54200000000000004</v>
      </c>
      <c r="M629">
        <v>549</v>
      </c>
      <c r="N629">
        <v>21.1</v>
      </c>
      <c r="O629">
        <v>8</v>
      </c>
      <c r="P629">
        <v>94</v>
      </c>
      <c r="Q629">
        <v>2.6</v>
      </c>
      <c r="R629">
        <v>54.9</v>
      </c>
      <c r="S629">
        <v>0</v>
      </c>
    </row>
    <row r="630" spans="1:19" x14ac:dyDescent="0.25">
      <c r="A630">
        <v>2014</v>
      </c>
      <c r="B630">
        <v>160</v>
      </c>
      <c r="C630" t="s">
        <v>1170</v>
      </c>
      <c r="D630" t="str">
        <f>IFERROR(INDEX('Draft Master List'!E:F,MATCH(C630,'Draft Master List'!E:E,0),2),"N/A")</f>
        <v>N/A</v>
      </c>
      <c r="E630" t="s">
        <v>34</v>
      </c>
      <c r="F630">
        <v>30</v>
      </c>
      <c r="G630" t="s">
        <v>108</v>
      </c>
      <c r="H630">
        <v>14</v>
      </c>
      <c r="I630">
        <v>14</v>
      </c>
      <c r="J630">
        <v>50</v>
      </c>
      <c r="K630">
        <v>26</v>
      </c>
      <c r="L630" s="2">
        <v>0.52</v>
      </c>
      <c r="M630">
        <v>245</v>
      </c>
      <c r="N630">
        <v>9.4</v>
      </c>
      <c r="O630">
        <v>2</v>
      </c>
      <c r="P630">
        <v>29</v>
      </c>
      <c r="Q630">
        <v>1.9</v>
      </c>
      <c r="R630">
        <v>17.5</v>
      </c>
      <c r="S630">
        <v>0</v>
      </c>
    </row>
    <row r="631" spans="1:19" x14ac:dyDescent="0.25">
      <c r="A631">
        <v>2014</v>
      </c>
      <c r="B631">
        <v>161</v>
      </c>
      <c r="C631" t="s">
        <v>1677</v>
      </c>
      <c r="D631" t="str">
        <f>IFERROR(INDEX('Draft Master List'!E:F,MATCH(C631,'Draft Master List'!E:E,0),2),"N/A")</f>
        <v>N/A</v>
      </c>
      <c r="E631" t="s">
        <v>4</v>
      </c>
      <c r="F631">
        <v>27</v>
      </c>
      <c r="G631" t="s">
        <v>108</v>
      </c>
      <c r="H631">
        <v>13</v>
      </c>
      <c r="I631">
        <v>8</v>
      </c>
      <c r="J631">
        <v>35</v>
      </c>
      <c r="K631">
        <v>26</v>
      </c>
      <c r="L631" s="2">
        <v>0.74299999999999999</v>
      </c>
      <c r="M631">
        <v>289</v>
      </c>
      <c r="N631">
        <v>11.1</v>
      </c>
      <c r="O631">
        <v>1</v>
      </c>
      <c r="P631">
        <v>59</v>
      </c>
      <c r="Q631">
        <v>2</v>
      </c>
      <c r="R631">
        <v>22.2</v>
      </c>
      <c r="S631">
        <v>0</v>
      </c>
    </row>
    <row r="632" spans="1:19" x14ac:dyDescent="0.25">
      <c r="A632">
        <v>2014</v>
      </c>
      <c r="B632">
        <v>162</v>
      </c>
      <c r="C632" t="s">
        <v>106</v>
      </c>
      <c r="D632" t="str">
        <f>IFERROR(INDEX('Draft Master List'!E:F,MATCH(C632,'Draft Master List'!E:E,0),2),"N/A")</f>
        <v>362010</v>
      </c>
      <c r="E632" t="s">
        <v>28</v>
      </c>
      <c r="F632">
        <v>25</v>
      </c>
      <c r="G632" t="s">
        <v>643</v>
      </c>
      <c r="H632">
        <v>14</v>
      </c>
      <c r="I632">
        <v>2</v>
      </c>
      <c r="J632">
        <v>36</v>
      </c>
      <c r="K632">
        <v>26</v>
      </c>
      <c r="L632" s="2">
        <v>0.72199999999999998</v>
      </c>
      <c r="M632">
        <v>197</v>
      </c>
      <c r="N632">
        <v>7.6</v>
      </c>
      <c r="O632">
        <v>1</v>
      </c>
      <c r="P632">
        <v>25</v>
      </c>
      <c r="Q632">
        <v>1.9</v>
      </c>
      <c r="R632">
        <v>14.1</v>
      </c>
      <c r="S632">
        <v>1</v>
      </c>
    </row>
    <row r="633" spans="1:19" x14ac:dyDescent="0.25">
      <c r="A633">
        <v>2014</v>
      </c>
      <c r="B633">
        <v>163</v>
      </c>
      <c r="C633" t="s">
        <v>1246</v>
      </c>
      <c r="D633" t="str">
        <f>IFERROR(INDEX('Draft Master List'!E:F,MATCH(C633,'Draft Master List'!E:E,0),2),"N/A")</f>
        <v>N/A</v>
      </c>
      <c r="E633" t="s">
        <v>30</v>
      </c>
      <c r="F633">
        <v>24</v>
      </c>
      <c r="G633" t="s">
        <v>660</v>
      </c>
      <c r="H633">
        <v>16</v>
      </c>
      <c r="I633">
        <v>2</v>
      </c>
      <c r="J633">
        <v>33</v>
      </c>
      <c r="K633">
        <v>26</v>
      </c>
      <c r="L633" s="2">
        <v>0.78800000000000003</v>
      </c>
      <c r="M633">
        <v>259</v>
      </c>
      <c r="N633">
        <v>10</v>
      </c>
      <c r="O633">
        <v>6</v>
      </c>
      <c r="P633">
        <v>30</v>
      </c>
      <c r="Q633">
        <v>1.6</v>
      </c>
      <c r="R633">
        <v>16.2</v>
      </c>
      <c r="S633">
        <v>0</v>
      </c>
    </row>
    <row r="634" spans="1:19" x14ac:dyDescent="0.25">
      <c r="A634">
        <v>2014</v>
      </c>
      <c r="B634">
        <v>164</v>
      </c>
      <c r="C634" t="s">
        <v>1628</v>
      </c>
      <c r="D634" t="str">
        <f>IFERROR(INDEX('Draft Master List'!E:F,MATCH(C634,'Draft Master List'!E:E,0),2),"N/A")</f>
        <v>N/A</v>
      </c>
      <c r="E634" t="s">
        <v>12</v>
      </c>
      <c r="F634">
        <v>21</v>
      </c>
      <c r="G634" t="s">
        <v>1069</v>
      </c>
      <c r="H634">
        <v>13</v>
      </c>
      <c r="I634">
        <v>7</v>
      </c>
      <c r="J634">
        <v>47</v>
      </c>
      <c r="K634">
        <v>25</v>
      </c>
      <c r="L634" s="2">
        <v>0.53200000000000003</v>
      </c>
      <c r="M634">
        <v>248</v>
      </c>
      <c r="N634">
        <v>9.9</v>
      </c>
      <c r="O634">
        <v>1</v>
      </c>
      <c r="P634">
        <v>22</v>
      </c>
      <c r="Q634">
        <v>1.9</v>
      </c>
      <c r="R634">
        <v>19.100000000000001</v>
      </c>
      <c r="S634">
        <v>0</v>
      </c>
    </row>
    <row r="635" spans="1:19" x14ac:dyDescent="0.25">
      <c r="A635">
        <v>2014</v>
      </c>
      <c r="B635">
        <v>165</v>
      </c>
      <c r="C635" t="s">
        <v>1650</v>
      </c>
      <c r="D635" t="str">
        <f>IFERROR(INDEX('Draft Master List'!E:F,MATCH(C635,'Draft Master List'!E:E,0),2),"N/A")</f>
        <v>N/A</v>
      </c>
      <c r="E635" t="s">
        <v>25</v>
      </c>
      <c r="F635">
        <v>30</v>
      </c>
      <c r="G635" t="s">
        <v>108</v>
      </c>
      <c r="H635">
        <v>15</v>
      </c>
      <c r="I635">
        <v>13</v>
      </c>
      <c r="J635">
        <v>36</v>
      </c>
      <c r="K635">
        <v>25</v>
      </c>
      <c r="L635" s="2">
        <v>0.69399999999999995</v>
      </c>
      <c r="M635">
        <v>226</v>
      </c>
      <c r="N635">
        <v>9</v>
      </c>
      <c r="O635">
        <v>4</v>
      </c>
      <c r="P635">
        <v>22</v>
      </c>
      <c r="Q635">
        <v>1.7</v>
      </c>
      <c r="R635">
        <v>15.1</v>
      </c>
      <c r="S635">
        <v>0</v>
      </c>
    </row>
    <row r="636" spans="1:19" x14ac:dyDescent="0.25">
      <c r="A636">
        <v>2014</v>
      </c>
      <c r="B636">
        <v>166</v>
      </c>
      <c r="C636" t="s">
        <v>1700</v>
      </c>
      <c r="D636" t="str">
        <f>IFERROR(INDEX('Draft Master List'!E:F,MATCH(C636,'Draft Master List'!E:E,0),2),"N/A")</f>
        <v>N/A</v>
      </c>
      <c r="E636" t="s">
        <v>223</v>
      </c>
      <c r="F636">
        <v>25</v>
      </c>
      <c r="G636" t="s">
        <v>77</v>
      </c>
      <c r="H636">
        <v>7</v>
      </c>
      <c r="I636">
        <v>7</v>
      </c>
      <c r="J636">
        <v>39</v>
      </c>
      <c r="K636">
        <v>25</v>
      </c>
      <c r="L636" s="2">
        <v>0.64100000000000001</v>
      </c>
      <c r="M636">
        <v>375</v>
      </c>
      <c r="N636">
        <v>15</v>
      </c>
      <c r="O636">
        <v>3</v>
      </c>
      <c r="P636">
        <v>51</v>
      </c>
      <c r="Q636">
        <v>3.6</v>
      </c>
      <c r="R636">
        <v>53.6</v>
      </c>
      <c r="S636">
        <v>0</v>
      </c>
    </row>
    <row r="637" spans="1:19" x14ac:dyDescent="0.25">
      <c r="A637">
        <v>2014</v>
      </c>
      <c r="B637">
        <v>167</v>
      </c>
      <c r="C637" t="s">
        <v>87</v>
      </c>
      <c r="D637" t="str">
        <f>IFERROR(INDEX('Draft Master List'!E:F,MATCH(C637,'Draft Master List'!E:E,0),2),"N/A")</f>
        <v>132008</v>
      </c>
      <c r="E637" t="s">
        <v>22</v>
      </c>
      <c r="F637">
        <v>27</v>
      </c>
      <c r="G637" t="s">
        <v>76</v>
      </c>
      <c r="H637">
        <v>13</v>
      </c>
      <c r="I637">
        <v>8</v>
      </c>
      <c r="J637">
        <v>31</v>
      </c>
      <c r="K637">
        <v>25</v>
      </c>
      <c r="L637" s="2">
        <v>0.80600000000000005</v>
      </c>
      <c r="M637">
        <v>181</v>
      </c>
      <c r="N637">
        <v>7.2</v>
      </c>
      <c r="O637">
        <v>1</v>
      </c>
      <c r="P637">
        <v>22</v>
      </c>
      <c r="Q637">
        <v>1.9</v>
      </c>
      <c r="R637">
        <v>13.9</v>
      </c>
      <c r="S637">
        <v>3</v>
      </c>
    </row>
    <row r="638" spans="1:19" x14ac:dyDescent="0.25">
      <c r="A638">
        <v>2014</v>
      </c>
      <c r="B638">
        <v>168</v>
      </c>
      <c r="C638" t="s">
        <v>919</v>
      </c>
      <c r="D638" t="str">
        <f>IFERROR(INDEX('Draft Master List'!E:F,MATCH(C638,'Draft Master List'!E:E,0),2),"N/A")</f>
        <v>N/A</v>
      </c>
      <c r="E638" t="s">
        <v>4</v>
      </c>
      <c r="F638">
        <v>24</v>
      </c>
      <c r="G638" t="s">
        <v>643</v>
      </c>
      <c r="H638">
        <v>16</v>
      </c>
      <c r="I638">
        <v>1</v>
      </c>
      <c r="J638">
        <v>37</v>
      </c>
      <c r="K638">
        <v>25</v>
      </c>
      <c r="L638" s="2">
        <v>0.67600000000000005</v>
      </c>
      <c r="M638">
        <v>198</v>
      </c>
      <c r="N638">
        <v>7.9</v>
      </c>
      <c r="O638">
        <v>1</v>
      </c>
      <c r="P638">
        <v>26</v>
      </c>
      <c r="Q638">
        <v>1.6</v>
      </c>
      <c r="R638">
        <v>12.4</v>
      </c>
      <c r="S638">
        <v>0</v>
      </c>
    </row>
    <row r="639" spans="1:19" x14ac:dyDescent="0.25">
      <c r="A639">
        <v>2014</v>
      </c>
      <c r="B639">
        <v>169</v>
      </c>
      <c r="C639" t="s">
        <v>1613</v>
      </c>
      <c r="D639" t="str">
        <f>IFERROR(INDEX('Draft Master List'!E:F,MATCH(C639,'Draft Master List'!E:E,0),2),"N/A")</f>
        <v>N/A</v>
      </c>
      <c r="E639" t="s">
        <v>3</v>
      </c>
      <c r="F639">
        <v>25</v>
      </c>
      <c r="H639">
        <v>16</v>
      </c>
      <c r="I639">
        <v>0</v>
      </c>
      <c r="J639">
        <v>32</v>
      </c>
      <c r="K639">
        <v>24</v>
      </c>
      <c r="L639" s="2">
        <v>0.75</v>
      </c>
      <c r="M639">
        <v>267</v>
      </c>
      <c r="N639">
        <v>11.1</v>
      </c>
      <c r="O639">
        <v>3</v>
      </c>
      <c r="P639">
        <v>24</v>
      </c>
      <c r="Q639">
        <v>1.5</v>
      </c>
      <c r="R639">
        <v>16.7</v>
      </c>
      <c r="S639">
        <v>0</v>
      </c>
    </row>
    <row r="640" spans="1:19" x14ac:dyDescent="0.25">
      <c r="A640">
        <v>2014</v>
      </c>
      <c r="B640">
        <v>170</v>
      </c>
      <c r="C640" t="s">
        <v>1225</v>
      </c>
      <c r="D640" t="str">
        <f>IFERROR(INDEX('Draft Master List'!E:F,MATCH(C640,'Draft Master List'!E:E,0),2),"N/A")</f>
        <v>N/A</v>
      </c>
      <c r="E640" t="s">
        <v>3</v>
      </c>
      <c r="F640">
        <v>23</v>
      </c>
      <c r="G640" t="s">
        <v>77</v>
      </c>
      <c r="H640">
        <v>14</v>
      </c>
      <c r="I640">
        <v>1</v>
      </c>
      <c r="J640">
        <v>31</v>
      </c>
      <c r="K640">
        <v>24</v>
      </c>
      <c r="L640" s="2">
        <v>0.77400000000000002</v>
      </c>
      <c r="M640">
        <v>255</v>
      </c>
      <c r="N640">
        <v>10.6</v>
      </c>
      <c r="O640">
        <v>0</v>
      </c>
      <c r="P640">
        <v>22</v>
      </c>
      <c r="Q640">
        <v>1.7</v>
      </c>
      <c r="R640">
        <v>18.2</v>
      </c>
      <c r="S640">
        <v>0</v>
      </c>
    </row>
    <row r="641" spans="1:19" x14ac:dyDescent="0.25">
      <c r="A641">
        <v>2014</v>
      </c>
      <c r="B641">
        <v>171</v>
      </c>
      <c r="C641" t="s">
        <v>1633</v>
      </c>
      <c r="D641" t="str">
        <f>IFERROR(INDEX('Draft Master List'!E:F,MATCH(C641,'Draft Master List'!E:E,0),2),"N/A")</f>
        <v>N/A</v>
      </c>
      <c r="E641" t="s">
        <v>64</v>
      </c>
      <c r="F641">
        <v>26</v>
      </c>
      <c r="G641" t="s">
        <v>108</v>
      </c>
      <c r="H641">
        <v>10</v>
      </c>
      <c r="I641">
        <v>9</v>
      </c>
      <c r="J641">
        <v>48</v>
      </c>
      <c r="K641">
        <v>24</v>
      </c>
      <c r="L641" s="2">
        <v>0.5</v>
      </c>
      <c r="M641">
        <v>424</v>
      </c>
      <c r="N641">
        <v>17.7</v>
      </c>
      <c r="O641">
        <v>2</v>
      </c>
      <c r="P641">
        <v>81</v>
      </c>
      <c r="Q641">
        <v>2.4</v>
      </c>
      <c r="R641">
        <v>42.4</v>
      </c>
      <c r="S641">
        <v>0</v>
      </c>
    </row>
    <row r="642" spans="1:19" x14ac:dyDescent="0.25">
      <c r="A642">
        <v>2014</v>
      </c>
      <c r="B642">
        <v>172</v>
      </c>
      <c r="C642" t="s">
        <v>810</v>
      </c>
      <c r="D642" t="str">
        <f>IFERROR(INDEX('Draft Master List'!E:F,MATCH(C642,'Draft Master List'!E:E,0),2),"N/A")</f>
        <v>N/A</v>
      </c>
      <c r="E642" t="s">
        <v>64</v>
      </c>
      <c r="F642">
        <v>23</v>
      </c>
      <c r="G642" t="s">
        <v>77</v>
      </c>
      <c r="H642">
        <v>5</v>
      </c>
      <c r="I642">
        <v>5</v>
      </c>
      <c r="J642">
        <v>47</v>
      </c>
      <c r="K642">
        <v>24</v>
      </c>
      <c r="L642" s="2">
        <v>0.51100000000000001</v>
      </c>
      <c r="M642">
        <v>303</v>
      </c>
      <c r="N642">
        <v>12.6</v>
      </c>
      <c r="O642">
        <v>0</v>
      </c>
      <c r="P642">
        <v>32</v>
      </c>
      <c r="Q642">
        <v>4.8</v>
      </c>
      <c r="R642">
        <v>60.6</v>
      </c>
      <c r="S642">
        <v>0</v>
      </c>
    </row>
    <row r="643" spans="1:19" x14ac:dyDescent="0.25">
      <c r="A643">
        <v>2014</v>
      </c>
      <c r="B643">
        <v>173</v>
      </c>
      <c r="C643" t="s">
        <v>95</v>
      </c>
      <c r="D643" t="str">
        <f>IFERROR(INDEX('Draft Master List'!E:F,MATCH(C643,'Draft Master List'!E:E,0),2),"N/A")</f>
        <v>242008</v>
      </c>
      <c r="E643" t="s">
        <v>32</v>
      </c>
      <c r="F643">
        <v>29</v>
      </c>
      <c r="G643" t="s">
        <v>643</v>
      </c>
      <c r="H643">
        <v>16</v>
      </c>
      <c r="I643">
        <v>6</v>
      </c>
      <c r="J643">
        <v>34</v>
      </c>
      <c r="K643">
        <v>24</v>
      </c>
      <c r="L643" s="2">
        <v>0.70599999999999996</v>
      </c>
      <c r="M643">
        <v>151</v>
      </c>
      <c r="N643">
        <v>6.3</v>
      </c>
      <c r="O643">
        <v>1</v>
      </c>
      <c r="P643">
        <v>26</v>
      </c>
      <c r="Q643">
        <v>1.5</v>
      </c>
      <c r="R643">
        <v>9.4</v>
      </c>
      <c r="S643">
        <v>1</v>
      </c>
    </row>
    <row r="644" spans="1:19" x14ac:dyDescent="0.25">
      <c r="A644">
        <v>2014</v>
      </c>
      <c r="B644">
        <v>174</v>
      </c>
      <c r="C644" t="s">
        <v>1109</v>
      </c>
      <c r="D644" t="str">
        <f>IFERROR(INDEX('Draft Master List'!E:F,MATCH(C644,'Draft Master List'!E:E,0),2),"N/A")</f>
        <v>N/A</v>
      </c>
      <c r="E644" t="s">
        <v>12</v>
      </c>
      <c r="F644">
        <v>26</v>
      </c>
      <c r="G644" t="s">
        <v>658</v>
      </c>
      <c r="H644">
        <v>16</v>
      </c>
      <c r="I644">
        <v>13</v>
      </c>
      <c r="J644">
        <v>35</v>
      </c>
      <c r="K644">
        <v>24</v>
      </c>
      <c r="L644" s="2">
        <v>0.68600000000000005</v>
      </c>
      <c r="M644">
        <v>314</v>
      </c>
      <c r="N644">
        <v>13.1</v>
      </c>
      <c r="O644">
        <v>1</v>
      </c>
      <c r="P644">
        <v>59</v>
      </c>
      <c r="Q644">
        <v>1.5</v>
      </c>
      <c r="R644">
        <v>19.600000000000001</v>
      </c>
      <c r="S644">
        <v>5</v>
      </c>
    </row>
    <row r="645" spans="1:19" x14ac:dyDescent="0.25">
      <c r="A645">
        <v>2014</v>
      </c>
      <c r="B645">
        <v>175</v>
      </c>
      <c r="C645" t="s">
        <v>1627</v>
      </c>
      <c r="D645" t="str">
        <f>IFERROR(INDEX('Draft Master List'!E:F,MATCH(C645,'Draft Master List'!E:E,0),2),"N/A")</f>
        <v>N/A</v>
      </c>
      <c r="E645" t="s">
        <v>18</v>
      </c>
      <c r="F645">
        <v>25</v>
      </c>
      <c r="G645" t="s">
        <v>108</v>
      </c>
      <c r="H645">
        <v>9</v>
      </c>
      <c r="I645">
        <v>8</v>
      </c>
      <c r="J645">
        <v>34</v>
      </c>
      <c r="K645">
        <v>24</v>
      </c>
      <c r="L645" s="2">
        <v>0.70599999999999996</v>
      </c>
      <c r="M645">
        <v>231</v>
      </c>
      <c r="N645">
        <v>9.6</v>
      </c>
      <c r="O645">
        <v>2</v>
      </c>
      <c r="P645">
        <v>23</v>
      </c>
      <c r="Q645">
        <v>2.7</v>
      </c>
      <c r="R645">
        <v>25.7</v>
      </c>
      <c r="S645">
        <v>1</v>
      </c>
    </row>
    <row r="646" spans="1:19" x14ac:dyDescent="0.25">
      <c r="A646">
        <v>2014</v>
      </c>
      <c r="B646">
        <v>176</v>
      </c>
      <c r="C646" t="s">
        <v>1667</v>
      </c>
      <c r="D646" t="str">
        <f>IFERROR(INDEX('Draft Master List'!E:F,MATCH(C646,'Draft Master List'!E:E,0),2),"N/A")</f>
        <v>N/A</v>
      </c>
      <c r="E646" t="s">
        <v>33</v>
      </c>
      <c r="F646">
        <v>23</v>
      </c>
      <c r="G646" t="s">
        <v>660</v>
      </c>
      <c r="H646">
        <v>14</v>
      </c>
      <c r="I646">
        <v>2</v>
      </c>
      <c r="J646">
        <v>36</v>
      </c>
      <c r="K646">
        <v>24</v>
      </c>
      <c r="L646" s="2">
        <v>0.66700000000000004</v>
      </c>
      <c r="M646">
        <v>284</v>
      </c>
      <c r="N646">
        <v>11.8</v>
      </c>
      <c r="O646">
        <v>2</v>
      </c>
      <c r="P646">
        <v>38</v>
      </c>
      <c r="Q646">
        <v>1.7</v>
      </c>
      <c r="R646">
        <v>20.3</v>
      </c>
      <c r="S646">
        <v>0</v>
      </c>
    </row>
    <row r="647" spans="1:19" x14ac:dyDescent="0.25">
      <c r="A647">
        <v>2014</v>
      </c>
      <c r="B647">
        <v>177</v>
      </c>
      <c r="C647" t="s">
        <v>1312</v>
      </c>
      <c r="D647" t="str">
        <f>IFERROR(INDEX('Draft Master List'!E:F,MATCH(C647,'Draft Master List'!E:E,0),2),"N/A")</f>
        <v>N/A</v>
      </c>
      <c r="E647" t="s">
        <v>9</v>
      </c>
      <c r="F647">
        <v>28</v>
      </c>
      <c r="G647" t="s">
        <v>77</v>
      </c>
      <c r="H647">
        <v>6</v>
      </c>
      <c r="I647">
        <v>6</v>
      </c>
      <c r="J647">
        <v>41</v>
      </c>
      <c r="K647">
        <v>23</v>
      </c>
      <c r="L647" s="2">
        <v>0.56100000000000005</v>
      </c>
      <c r="M647">
        <v>337</v>
      </c>
      <c r="N647">
        <v>14.7</v>
      </c>
      <c r="O647">
        <v>1</v>
      </c>
      <c r="P647">
        <v>61</v>
      </c>
      <c r="Q647">
        <v>3.8</v>
      </c>
      <c r="R647">
        <v>56.2</v>
      </c>
      <c r="S647">
        <v>0</v>
      </c>
    </row>
    <row r="648" spans="1:19" x14ac:dyDescent="0.25">
      <c r="A648">
        <v>2014</v>
      </c>
      <c r="B648">
        <v>178</v>
      </c>
      <c r="C648" t="s">
        <v>1721</v>
      </c>
      <c r="D648" t="str">
        <f>IFERROR(INDEX('Draft Master List'!E:F,MATCH(C648,'Draft Master List'!E:E,0),2),"N/A")</f>
        <v>N/A</v>
      </c>
      <c r="E648" t="s">
        <v>32</v>
      </c>
      <c r="F648">
        <v>27</v>
      </c>
      <c r="G648" t="s">
        <v>108</v>
      </c>
      <c r="H648">
        <v>16</v>
      </c>
      <c r="I648">
        <v>14</v>
      </c>
      <c r="J648">
        <v>47</v>
      </c>
      <c r="K648">
        <v>23</v>
      </c>
      <c r="L648" s="2">
        <v>0.48899999999999999</v>
      </c>
      <c r="M648">
        <v>247</v>
      </c>
      <c r="N648">
        <v>10.7</v>
      </c>
      <c r="O648">
        <v>3</v>
      </c>
      <c r="P648">
        <v>28</v>
      </c>
      <c r="Q648">
        <v>1.4</v>
      </c>
      <c r="R648">
        <v>15.4</v>
      </c>
      <c r="S648">
        <v>0</v>
      </c>
    </row>
    <row r="649" spans="1:19" x14ac:dyDescent="0.25">
      <c r="A649">
        <v>2014</v>
      </c>
      <c r="B649">
        <v>179</v>
      </c>
      <c r="C649" t="s">
        <v>1783</v>
      </c>
      <c r="D649" t="str">
        <f>IFERROR(INDEX('Draft Master List'!E:F,MATCH(C649,'Draft Master List'!E:E,0),2),"N/A")</f>
        <v>N/A</v>
      </c>
      <c r="E649" t="s">
        <v>18</v>
      </c>
      <c r="F649">
        <v>24</v>
      </c>
      <c r="G649" t="s">
        <v>1069</v>
      </c>
      <c r="H649">
        <v>11</v>
      </c>
      <c r="I649">
        <v>5</v>
      </c>
      <c r="J649">
        <v>35</v>
      </c>
      <c r="K649">
        <v>23</v>
      </c>
      <c r="L649" s="2">
        <v>0.65700000000000003</v>
      </c>
      <c r="M649">
        <v>258</v>
      </c>
      <c r="N649">
        <v>11.2</v>
      </c>
      <c r="O649">
        <v>1</v>
      </c>
      <c r="P649">
        <v>22</v>
      </c>
      <c r="Q649">
        <v>2.1</v>
      </c>
      <c r="R649">
        <v>23.5</v>
      </c>
      <c r="S649">
        <v>0</v>
      </c>
    </row>
    <row r="650" spans="1:19" x14ac:dyDescent="0.25">
      <c r="A650">
        <v>2014</v>
      </c>
      <c r="B650">
        <v>180</v>
      </c>
      <c r="C650" t="s">
        <v>791</v>
      </c>
      <c r="D650" t="str">
        <f>IFERROR(INDEX('Draft Master List'!E:F,MATCH(C650,'Draft Master List'!E:E,0),2),"N/A")</f>
        <v>N/A</v>
      </c>
      <c r="E650" t="s">
        <v>4</v>
      </c>
      <c r="F650">
        <v>24</v>
      </c>
      <c r="G650" t="s">
        <v>76</v>
      </c>
      <c r="H650">
        <v>13</v>
      </c>
      <c r="I650">
        <v>9</v>
      </c>
      <c r="J650">
        <v>31</v>
      </c>
      <c r="K650">
        <v>23</v>
      </c>
      <c r="L650" s="2">
        <v>0.74199999999999999</v>
      </c>
      <c r="M650">
        <v>124</v>
      </c>
      <c r="N650">
        <v>5.4</v>
      </c>
      <c r="O650">
        <v>0</v>
      </c>
      <c r="P650">
        <v>19</v>
      </c>
      <c r="Q650">
        <v>1.8</v>
      </c>
      <c r="R650">
        <v>9.5</v>
      </c>
      <c r="S650">
        <v>2</v>
      </c>
    </row>
    <row r="651" spans="1:19" x14ac:dyDescent="0.25">
      <c r="A651">
        <v>2014</v>
      </c>
      <c r="B651">
        <v>181</v>
      </c>
      <c r="C651" t="s">
        <v>1031</v>
      </c>
      <c r="D651" t="str">
        <f>IFERROR(INDEX('Draft Master List'!E:F,MATCH(C651,'Draft Master List'!E:E,0),2),"N/A")</f>
        <v>N/A</v>
      </c>
      <c r="E651" t="s">
        <v>25</v>
      </c>
      <c r="F651">
        <v>21</v>
      </c>
      <c r="G651" t="s">
        <v>77</v>
      </c>
      <c r="H651">
        <v>12</v>
      </c>
      <c r="I651">
        <v>3</v>
      </c>
      <c r="J651">
        <v>31</v>
      </c>
      <c r="K651">
        <v>23</v>
      </c>
      <c r="L651" s="2">
        <v>0.74199999999999999</v>
      </c>
      <c r="M651">
        <v>156</v>
      </c>
      <c r="N651">
        <v>6.8</v>
      </c>
      <c r="O651">
        <v>0</v>
      </c>
      <c r="P651">
        <v>30</v>
      </c>
      <c r="Q651">
        <v>1.9</v>
      </c>
      <c r="R651">
        <v>13</v>
      </c>
      <c r="S651">
        <v>0</v>
      </c>
    </row>
    <row r="652" spans="1:19" x14ac:dyDescent="0.25">
      <c r="A652">
        <v>2014</v>
      </c>
      <c r="B652">
        <v>182</v>
      </c>
      <c r="C652" t="s">
        <v>1692</v>
      </c>
      <c r="D652" t="str">
        <f>IFERROR(INDEX('Draft Master List'!E:F,MATCH(C652,'Draft Master List'!E:E,0),2),"N/A")</f>
        <v>N/A</v>
      </c>
      <c r="E652" t="s">
        <v>10</v>
      </c>
      <c r="F652">
        <v>24</v>
      </c>
      <c r="G652" t="s">
        <v>77</v>
      </c>
      <c r="H652">
        <v>16</v>
      </c>
      <c r="I652">
        <v>2</v>
      </c>
      <c r="J652">
        <v>32</v>
      </c>
      <c r="K652">
        <v>22</v>
      </c>
      <c r="L652" s="2">
        <v>0.68799999999999994</v>
      </c>
      <c r="M652">
        <v>229</v>
      </c>
      <c r="N652">
        <v>10.4</v>
      </c>
      <c r="O652">
        <v>2</v>
      </c>
      <c r="P652">
        <v>26</v>
      </c>
      <c r="Q652">
        <v>1.4</v>
      </c>
      <c r="R652">
        <v>14.3</v>
      </c>
      <c r="S652">
        <v>1</v>
      </c>
    </row>
    <row r="653" spans="1:19" x14ac:dyDescent="0.25">
      <c r="A653">
        <v>2014</v>
      </c>
      <c r="B653">
        <v>183</v>
      </c>
      <c r="C653" t="s">
        <v>1689</v>
      </c>
      <c r="D653" t="str">
        <f>IFERROR(INDEX('Draft Master List'!E:F,MATCH(C653,'Draft Master List'!E:E,0),2),"N/A")</f>
        <v>N/A</v>
      </c>
      <c r="E653" t="s">
        <v>14</v>
      </c>
      <c r="F653">
        <v>29</v>
      </c>
      <c r="G653" t="s">
        <v>660</v>
      </c>
      <c r="H653">
        <v>14</v>
      </c>
      <c r="I653">
        <v>6</v>
      </c>
      <c r="J653">
        <v>32</v>
      </c>
      <c r="K653">
        <v>22</v>
      </c>
      <c r="L653" s="2">
        <v>0.68799999999999994</v>
      </c>
      <c r="M653">
        <v>190</v>
      </c>
      <c r="N653">
        <v>8.6</v>
      </c>
      <c r="O653">
        <v>0</v>
      </c>
      <c r="P653">
        <v>26</v>
      </c>
      <c r="Q653">
        <v>1.6</v>
      </c>
      <c r="R653">
        <v>13.6</v>
      </c>
      <c r="S653">
        <v>0</v>
      </c>
    </row>
    <row r="654" spans="1:19" x14ac:dyDescent="0.25">
      <c r="A654">
        <v>2014</v>
      </c>
      <c r="B654">
        <v>184</v>
      </c>
      <c r="C654" t="s">
        <v>533</v>
      </c>
      <c r="D654" t="str">
        <f>IFERROR(INDEX('Draft Master List'!E:F,MATCH(C654,'Draft Master List'!E:E,0),2),"N/A")</f>
        <v>1172006</v>
      </c>
      <c r="E654" t="s">
        <v>28</v>
      </c>
      <c r="F654">
        <v>32</v>
      </c>
      <c r="H654">
        <v>16</v>
      </c>
      <c r="I654">
        <v>0</v>
      </c>
      <c r="J654">
        <v>31</v>
      </c>
      <c r="K654">
        <v>22</v>
      </c>
      <c r="L654" s="2">
        <v>0.71</v>
      </c>
      <c r="M654">
        <v>159</v>
      </c>
      <c r="N654">
        <v>7.2</v>
      </c>
      <c r="O654">
        <v>2</v>
      </c>
      <c r="P654">
        <v>25</v>
      </c>
      <c r="Q654">
        <v>1.4</v>
      </c>
      <c r="R654">
        <v>9.9</v>
      </c>
      <c r="S654">
        <v>3</v>
      </c>
    </row>
    <row r="655" spans="1:19" x14ac:dyDescent="0.25">
      <c r="A655">
        <v>2014</v>
      </c>
      <c r="B655">
        <v>185</v>
      </c>
      <c r="C655" t="s">
        <v>1673</v>
      </c>
      <c r="D655" t="str">
        <f>IFERROR(INDEX('Draft Master List'!E:F,MATCH(C655,'Draft Master List'!E:E,0),2),"N/A")</f>
        <v>N/A</v>
      </c>
      <c r="E655" t="s">
        <v>19</v>
      </c>
      <c r="F655">
        <v>24</v>
      </c>
      <c r="G655" t="s">
        <v>108</v>
      </c>
      <c r="H655">
        <v>15</v>
      </c>
      <c r="I655">
        <v>10</v>
      </c>
      <c r="J655">
        <v>40</v>
      </c>
      <c r="K655">
        <v>22</v>
      </c>
      <c r="L655" s="2">
        <v>0.55000000000000004</v>
      </c>
      <c r="M655">
        <v>362</v>
      </c>
      <c r="N655">
        <v>16.5</v>
      </c>
      <c r="O655">
        <v>3</v>
      </c>
      <c r="P655">
        <v>80</v>
      </c>
      <c r="Q655">
        <v>1.5</v>
      </c>
      <c r="R655">
        <v>24.1</v>
      </c>
      <c r="S655">
        <v>0</v>
      </c>
    </row>
    <row r="656" spans="1:19" x14ac:dyDescent="0.25">
      <c r="A656">
        <v>2014</v>
      </c>
      <c r="B656">
        <v>186</v>
      </c>
      <c r="C656" t="s">
        <v>1035</v>
      </c>
      <c r="D656" t="str">
        <f>IFERROR(INDEX('Draft Master List'!E:F,MATCH(C656,'Draft Master List'!E:E,0),2),"N/A")</f>
        <v>N/A</v>
      </c>
      <c r="E656" t="s">
        <v>22</v>
      </c>
      <c r="F656">
        <v>23</v>
      </c>
      <c r="G656" t="s">
        <v>77</v>
      </c>
      <c r="H656">
        <v>13</v>
      </c>
      <c r="I656">
        <v>3</v>
      </c>
      <c r="J656">
        <v>36</v>
      </c>
      <c r="K656">
        <v>21</v>
      </c>
      <c r="L656" s="2">
        <v>0.58299999999999996</v>
      </c>
      <c r="M656">
        <v>296</v>
      </c>
      <c r="N656">
        <v>14.1</v>
      </c>
      <c r="O656">
        <v>2</v>
      </c>
      <c r="P656">
        <v>47</v>
      </c>
      <c r="Q656">
        <v>1.6</v>
      </c>
      <c r="R656">
        <v>22.8</v>
      </c>
      <c r="S656">
        <v>3</v>
      </c>
    </row>
    <row r="657" spans="1:19" x14ac:dyDescent="0.25">
      <c r="A657">
        <v>2014</v>
      </c>
      <c r="B657">
        <v>187</v>
      </c>
      <c r="C657" t="s">
        <v>1686</v>
      </c>
      <c r="D657" t="str">
        <f>IFERROR(INDEX('Draft Master List'!E:F,MATCH(C657,'Draft Master List'!E:E,0),2),"N/A")</f>
        <v>N/A</v>
      </c>
      <c r="E657" t="s">
        <v>16</v>
      </c>
      <c r="F657">
        <v>24</v>
      </c>
      <c r="H657">
        <v>15</v>
      </c>
      <c r="I657">
        <v>0</v>
      </c>
      <c r="J657">
        <v>35</v>
      </c>
      <c r="K657">
        <v>21</v>
      </c>
      <c r="L657" s="2">
        <v>0.6</v>
      </c>
      <c r="M657">
        <v>280</v>
      </c>
      <c r="N657">
        <v>13.3</v>
      </c>
      <c r="O657">
        <v>2</v>
      </c>
      <c r="P657">
        <v>55</v>
      </c>
      <c r="Q657">
        <v>1.4</v>
      </c>
      <c r="R657">
        <v>18.7</v>
      </c>
      <c r="S657">
        <v>0</v>
      </c>
    </row>
    <row r="658" spans="1:19" x14ac:dyDescent="0.25">
      <c r="A658">
        <v>2014</v>
      </c>
      <c r="B658">
        <v>188</v>
      </c>
      <c r="C658" t="s">
        <v>1013</v>
      </c>
      <c r="D658" t="str">
        <f>IFERROR(INDEX('Draft Master List'!E:F,MATCH(C658,'Draft Master List'!E:E,0),2),"N/A")</f>
        <v>N/A</v>
      </c>
      <c r="E658" t="s">
        <v>20</v>
      </c>
      <c r="F658">
        <v>25</v>
      </c>
      <c r="G658" t="s">
        <v>643</v>
      </c>
      <c r="H658">
        <v>16</v>
      </c>
      <c r="I658">
        <v>3</v>
      </c>
      <c r="J658">
        <v>26</v>
      </c>
      <c r="K658">
        <v>21</v>
      </c>
      <c r="L658" s="2">
        <v>0.80800000000000005</v>
      </c>
      <c r="M658">
        <v>173</v>
      </c>
      <c r="N658">
        <v>8.1999999999999993</v>
      </c>
      <c r="O658">
        <v>0</v>
      </c>
      <c r="P658">
        <v>26</v>
      </c>
      <c r="Q658">
        <v>1.3</v>
      </c>
      <c r="R658">
        <v>10.8</v>
      </c>
      <c r="S658">
        <v>4</v>
      </c>
    </row>
    <row r="659" spans="1:19" x14ac:dyDescent="0.25">
      <c r="A659">
        <v>2014</v>
      </c>
      <c r="B659">
        <v>189</v>
      </c>
      <c r="C659" t="s">
        <v>943</v>
      </c>
      <c r="D659" t="str">
        <f>IFERROR(INDEX('Draft Master List'!E:F,MATCH(C659,'Draft Master List'!E:E,0),2),"N/A")</f>
        <v>N/A</v>
      </c>
      <c r="E659" t="s">
        <v>26</v>
      </c>
      <c r="F659">
        <v>23</v>
      </c>
      <c r="G659" t="s">
        <v>643</v>
      </c>
      <c r="H659">
        <v>8</v>
      </c>
      <c r="I659">
        <v>4</v>
      </c>
      <c r="J659">
        <v>34</v>
      </c>
      <c r="K659">
        <v>21</v>
      </c>
      <c r="L659" s="2">
        <v>0.61799999999999999</v>
      </c>
      <c r="M659">
        <v>139</v>
      </c>
      <c r="N659">
        <v>6.6</v>
      </c>
      <c r="O659">
        <v>1</v>
      </c>
      <c r="P659">
        <v>16</v>
      </c>
      <c r="Q659">
        <v>2.6</v>
      </c>
      <c r="R659">
        <v>17.399999999999999</v>
      </c>
      <c r="S659">
        <v>1</v>
      </c>
    </row>
    <row r="660" spans="1:19" x14ac:dyDescent="0.25">
      <c r="A660">
        <v>2014</v>
      </c>
      <c r="B660">
        <v>190</v>
      </c>
      <c r="C660" t="s">
        <v>1659</v>
      </c>
      <c r="D660" t="str">
        <f>IFERROR(INDEX('Draft Master List'!E:F,MATCH(C660,'Draft Master List'!E:E,0),2),"N/A")</f>
        <v>N/A</v>
      </c>
      <c r="E660" t="s">
        <v>14</v>
      </c>
      <c r="F660">
        <v>22</v>
      </c>
      <c r="G660" t="s">
        <v>108</v>
      </c>
      <c r="H660">
        <v>9</v>
      </c>
      <c r="I660">
        <v>9</v>
      </c>
      <c r="J660">
        <v>38</v>
      </c>
      <c r="K660">
        <v>21</v>
      </c>
      <c r="L660" s="2">
        <v>0.55300000000000005</v>
      </c>
      <c r="M660">
        <v>221</v>
      </c>
      <c r="N660">
        <v>10.5</v>
      </c>
      <c r="O660">
        <v>2</v>
      </c>
      <c r="P660">
        <v>30</v>
      </c>
      <c r="Q660">
        <v>2.2999999999999998</v>
      </c>
      <c r="R660">
        <v>24.6</v>
      </c>
      <c r="S660">
        <v>1</v>
      </c>
    </row>
    <row r="661" spans="1:19" x14ac:dyDescent="0.25">
      <c r="A661">
        <v>2014</v>
      </c>
      <c r="B661">
        <v>191</v>
      </c>
      <c r="C661" t="s">
        <v>1161</v>
      </c>
      <c r="D661" t="str">
        <f>IFERROR(INDEX('Draft Master List'!E:F,MATCH(C661,'Draft Master List'!E:E,0),2),"N/A")</f>
        <v>N/A</v>
      </c>
      <c r="E661" t="s">
        <v>669</v>
      </c>
      <c r="F661">
        <v>26</v>
      </c>
      <c r="H661">
        <v>14</v>
      </c>
      <c r="I661">
        <v>7</v>
      </c>
      <c r="J661">
        <v>48</v>
      </c>
      <c r="K661">
        <v>21</v>
      </c>
      <c r="L661" s="2">
        <v>0.438</v>
      </c>
      <c r="M661">
        <v>262</v>
      </c>
      <c r="N661">
        <v>12.5</v>
      </c>
      <c r="O661">
        <v>0</v>
      </c>
      <c r="P661">
        <v>50</v>
      </c>
      <c r="Q661">
        <v>1.5</v>
      </c>
      <c r="R661">
        <v>18.7</v>
      </c>
      <c r="S661">
        <v>0</v>
      </c>
    </row>
    <row r="662" spans="1:19" x14ac:dyDescent="0.25">
      <c r="A662">
        <v>2014</v>
      </c>
      <c r="B662">
        <v>192</v>
      </c>
      <c r="C662" t="s">
        <v>1025</v>
      </c>
      <c r="D662" t="str">
        <f>IFERROR(INDEX('Draft Master List'!E:F,MATCH(C662,'Draft Master List'!E:E,0),2),"N/A")</f>
        <v>N/A</v>
      </c>
      <c r="E662" t="s">
        <v>33</v>
      </c>
      <c r="F662">
        <v>22</v>
      </c>
      <c r="H662">
        <v>16</v>
      </c>
      <c r="I662">
        <v>0</v>
      </c>
      <c r="J662">
        <v>27</v>
      </c>
      <c r="K662">
        <v>21</v>
      </c>
      <c r="L662" s="2">
        <v>0.77800000000000002</v>
      </c>
      <c r="M662">
        <v>187</v>
      </c>
      <c r="N662">
        <v>8.9</v>
      </c>
      <c r="O662">
        <v>1</v>
      </c>
      <c r="P662">
        <v>32</v>
      </c>
      <c r="Q662">
        <v>1.3</v>
      </c>
      <c r="R662">
        <v>11.7</v>
      </c>
      <c r="S662">
        <v>0</v>
      </c>
    </row>
    <row r="663" spans="1:19" x14ac:dyDescent="0.25">
      <c r="A663">
        <v>2014</v>
      </c>
      <c r="B663">
        <v>193</v>
      </c>
      <c r="C663" t="s">
        <v>270</v>
      </c>
      <c r="D663" t="str">
        <f>IFERROR(INDEX('Draft Master List'!E:F,MATCH(C663,'Draft Master List'!E:E,0),2),"N/A")</f>
        <v>512010</v>
      </c>
      <c r="E663" t="s">
        <v>4</v>
      </c>
      <c r="F663">
        <v>27</v>
      </c>
      <c r="G663" t="s">
        <v>976</v>
      </c>
      <c r="H663">
        <v>14</v>
      </c>
      <c r="I663">
        <v>7</v>
      </c>
      <c r="J663">
        <v>24</v>
      </c>
      <c r="K663">
        <v>20</v>
      </c>
      <c r="L663" s="2">
        <v>0.83299999999999996</v>
      </c>
      <c r="M663">
        <v>186</v>
      </c>
      <c r="N663">
        <v>9.3000000000000007</v>
      </c>
      <c r="O663">
        <v>0</v>
      </c>
      <c r="P663">
        <v>26</v>
      </c>
      <c r="Q663">
        <v>1.4</v>
      </c>
      <c r="R663">
        <v>13.3</v>
      </c>
      <c r="S663">
        <v>1</v>
      </c>
    </row>
    <row r="664" spans="1:19" x14ac:dyDescent="0.25">
      <c r="A664">
        <v>2014</v>
      </c>
      <c r="B664">
        <v>194</v>
      </c>
      <c r="C664" t="s">
        <v>582</v>
      </c>
      <c r="D664" t="str">
        <f>IFERROR(INDEX('Draft Master List'!E:F,MATCH(C664,'Draft Master List'!E:E,0),2),"N/A")</f>
        <v>N/A</v>
      </c>
      <c r="E664" t="s">
        <v>21</v>
      </c>
      <c r="F664">
        <v>31</v>
      </c>
      <c r="G664" t="s">
        <v>76</v>
      </c>
      <c r="H664">
        <v>15</v>
      </c>
      <c r="I664">
        <v>15</v>
      </c>
      <c r="J664">
        <v>27</v>
      </c>
      <c r="K664">
        <v>20</v>
      </c>
      <c r="L664" s="2">
        <v>0.74099999999999999</v>
      </c>
      <c r="M664">
        <v>148</v>
      </c>
      <c r="N664">
        <v>7.4</v>
      </c>
      <c r="O664">
        <v>0</v>
      </c>
      <c r="P664">
        <v>17</v>
      </c>
      <c r="Q664">
        <v>1.3</v>
      </c>
      <c r="R664">
        <v>9.9</v>
      </c>
      <c r="S664">
        <v>0</v>
      </c>
    </row>
    <row r="665" spans="1:19" x14ac:dyDescent="0.25">
      <c r="A665">
        <v>2014</v>
      </c>
      <c r="B665">
        <v>195</v>
      </c>
      <c r="C665" t="s">
        <v>1108</v>
      </c>
      <c r="D665" t="str">
        <f>IFERROR(INDEX('Draft Master List'!E:F,MATCH(C665,'Draft Master List'!E:E,0),2),"N/A")</f>
        <v>N/A</v>
      </c>
      <c r="E665" t="s">
        <v>5</v>
      </c>
      <c r="F665">
        <v>22</v>
      </c>
      <c r="G665" t="s">
        <v>1069</v>
      </c>
      <c r="H665">
        <v>16</v>
      </c>
      <c r="I665">
        <v>5</v>
      </c>
      <c r="J665">
        <v>30</v>
      </c>
      <c r="K665">
        <v>20</v>
      </c>
      <c r="L665" s="2">
        <v>0.66700000000000004</v>
      </c>
      <c r="M665">
        <v>225</v>
      </c>
      <c r="N665">
        <v>11.3</v>
      </c>
      <c r="O665">
        <v>2</v>
      </c>
      <c r="P665">
        <v>43</v>
      </c>
      <c r="Q665">
        <v>1.3</v>
      </c>
      <c r="R665">
        <v>14.1</v>
      </c>
      <c r="S665">
        <v>0</v>
      </c>
    </row>
    <row r="666" spans="1:19" x14ac:dyDescent="0.25">
      <c r="A666">
        <v>2014</v>
      </c>
      <c r="B666">
        <v>196</v>
      </c>
      <c r="C666" t="s">
        <v>1372</v>
      </c>
      <c r="D666" t="str">
        <f>IFERROR(INDEX('Draft Master List'!E:F,MATCH(C666,'Draft Master List'!E:E,0),2),"N/A")</f>
        <v>N/A</v>
      </c>
      <c r="E666" t="s">
        <v>0</v>
      </c>
      <c r="F666">
        <v>34</v>
      </c>
      <c r="G666" t="s">
        <v>108</v>
      </c>
      <c r="H666">
        <v>16</v>
      </c>
      <c r="I666">
        <v>8</v>
      </c>
      <c r="J666">
        <v>31</v>
      </c>
      <c r="K666">
        <v>20</v>
      </c>
      <c r="L666" s="2">
        <v>0.64500000000000002</v>
      </c>
      <c r="M666">
        <v>136</v>
      </c>
      <c r="N666">
        <v>6.8</v>
      </c>
      <c r="O666">
        <v>2</v>
      </c>
      <c r="P666">
        <v>15</v>
      </c>
      <c r="Q666">
        <v>1.3</v>
      </c>
      <c r="R666">
        <v>8.5</v>
      </c>
      <c r="S666">
        <v>0</v>
      </c>
    </row>
    <row r="667" spans="1:19" x14ac:dyDescent="0.25">
      <c r="A667">
        <v>2014</v>
      </c>
      <c r="B667">
        <v>197</v>
      </c>
      <c r="C667" t="s">
        <v>1694</v>
      </c>
      <c r="D667" t="str">
        <f>IFERROR(INDEX('Draft Master List'!E:F,MATCH(C667,'Draft Master List'!E:E,0),2),"N/A")</f>
        <v>N/A</v>
      </c>
      <c r="E667" t="s">
        <v>18</v>
      </c>
      <c r="F667">
        <v>26</v>
      </c>
      <c r="G667" t="s">
        <v>108</v>
      </c>
      <c r="H667">
        <v>16</v>
      </c>
      <c r="I667">
        <v>13</v>
      </c>
      <c r="J667">
        <v>26</v>
      </c>
      <c r="K667">
        <v>19</v>
      </c>
      <c r="L667" s="2">
        <v>0.73099999999999998</v>
      </c>
      <c r="M667">
        <v>208</v>
      </c>
      <c r="N667">
        <v>10.9</v>
      </c>
      <c r="O667">
        <v>1</v>
      </c>
      <c r="P667">
        <v>40</v>
      </c>
      <c r="Q667">
        <v>1.2</v>
      </c>
      <c r="R667">
        <v>13</v>
      </c>
      <c r="S667">
        <v>0</v>
      </c>
    </row>
    <row r="668" spans="1:19" x14ac:dyDescent="0.25">
      <c r="A668">
        <v>2014</v>
      </c>
      <c r="B668">
        <v>198</v>
      </c>
      <c r="C668" t="s">
        <v>1632</v>
      </c>
      <c r="D668" t="str">
        <f>IFERROR(INDEX('Draft Master List'!E:F,MATCH(C668,'Draft Master List'!E:E,0),2),"N/A")</f>
        <v>N/A</v>
      </c>
      <c r="E668" t="s">
        <v>13</v>
      </c>
      <c r="F668">
        <v>24</v>
      </c>
      <c r="G668" t="s">
        <v>1069</v>
      </c>
      <c r="H668">
        <v>14</v>
      </c>
      <c r="I668">
        <v>4</v>
      </c>
      <c r="J668">
        <v>25</v>
      </c>
      <c r="K668">
        <v>19</v>
      </c>
      <c r="L668" s="2">
        <v>0.76</v>
      </c>
      <c r="M668">
        <v>226</v>
      </c>
      <c r="N668">
        <v>11.9</v>
      </c>
      <c r="O668">
        <v>0</v>
      </c>
      <c r="P668">
        <v>28</v>
      </c>
      <c r="Q668">
        <v>1.4</v>
      </c>
      <c r="R668">
        <v>16.100000000000001</v>
      </c>
      <c r="S668">
        <v>0</v>
      </c>
    </row>
    <row r="669" spans="1:19" x14ac:dyDescent="0.25">
      <c r="A669">
        <v>2014</v>
      </c>
      <c r="B669">
        <v>199</v>
      </c>
      <c r="C669" t="s">
        <v>523</v>
      </c>
      <c r="D669" t="str">
        <f>IFERROR(INDEX('Draft Master List'!E:F,MATCH(C669,'Draft Master List'!E:E,0),2),"N/A")</f>
        <v>822006</v>
      </c>
      <c r="E669" t="s">
        <v>28</v>
      </c>
      <c r="F669">
        <v>30</v>
      </c>
      <c r="G669" t="s">
        <v>77</v>
      </c>
      <c r="H669">
        <v>16</v>
      </c>
      <c r="I669">
        <v>3</v>
      </c>
      <c r="J669">
        <v>34</v>
      </c>
      <c r="K669">
        <v>19</v>
      </c>
      <c r="L669" s="2">
        <v>0.55900000000000005</v>
      </c>
      <c r="M669">
        <v>254</v>
      </c>
      <c r="N669">
        <v>13.4</v>
      </c>
      <c r="O669">
        <v>1</v>
      </c>
      <c r="P669">
        <v>38</v>
      </c>
      <c r="Q669">
        <v>1.2</v>
      </c>
      <c r="R669">
        <v>15.9</v>
      </c>
      <c r="S669">
        <v>0</v>
      </c>
    </row>
    <row r="670" spans="1:19" x14ac:dyDescent="0.25">
      <c r="A670">
        <v>2014</v>
      </c>
      <c r="B670">
        <v>200</v>
      </c>
      <c r="C670" t="s">
        <v>1070</v>
      </c>
      <c r="D670" t="str">
        <f>IFERROR(INDEX('Draft Master List'!E:F,MATCH(C670,'Draft Master List'!E:E,0),2),"N/A")</f>
        <v>N/A</v>
      </c>
      <c r="E670" t="s">
        <v>3</v>
      </c>
      <c r="F670">
        <v>23</v>
      </c>
      <c r="G670" t="s">
        <v>212</v>
      </c>
      <c r="H670">
        <v>16</v>
      </c>
      <c r="I670">
        <v>14</v>
      </c>
      <c r="J670">
        <v>27</v>
      </c>
      <c r="K670">
        <v>19</v>
      </c>
      <c r="L670" s="2">
        <v>0.70399999999999996</v>
      </c>
      <c r="M670">
        <v>182</v>
      </c>
      <c r="N670">
        <v>9.6</v>
      </c>
      <c r="O670">
        <v>1</v>
      </c>
      <c r="P670">
        <v>33</v>
      </c>
      <c r="Q670">
        <v>1.2</v>
      </c>
      <c r="R670">
        <v>11.4</v>
      </c>
      <c r="S670">
        <v>3</v>
      </c>
    </row>
    <row r="671" spans="1:19" x14ac:dyDescent="0.25">
      <c r="A671">
        <v>2014</v>
      </c>
      <c r="B671">
        <v>201</v>
      </c>
      <c r="C671" t="s">
        <v>971</v>
      </c>
      <c r="D671" t="str">
        <f>IFERROR(INDEX('Draft Master List'!E:F,MATCH(C671,'Draft Master List'!E:E,0),2),"N/A")</f>
        <v>N/A</v>
      </c>
      <c r="E671" t="s">
        <v>14</v>
      </c>
      <c r="F671">
        <v>24</v>
      </c>
      <c r="H671">
        <v>8</v>
      </c>
      <c r="I671">
        <v>0</v>
      </c>
      <c r="J671">
        <v>27</v>
      </c>
      <c r="K671">
        <v>19</v>
      </c>
      <c r="L671" s="2">
        <v>0.70399999999999996</v>
      </c>
      <c r="M671">
        <v>190</v>
      </c>
      <c r="N671">
        <v>10</v>
      </c>
      <c r="O671">
        <v>0</v>
      </c>
      <c r="P671">
        <v>24</v>
      </c>
      <c r="Q671">
        <v>2.4</v>
      </c>
      <c r="R671">
        <v>23.8</v>
      </c>
      <c r="S671">
        <v>2</v>
      </c>
    </row>
    <row r="672" spans="1:19" x14ac:dyDescent="0.25">
      <c r="A672">
        <v>2014</v>
      </c>
      <c r="B672">
        <v>202</v>
      </c>
      <c r="C672" t="s">
        <v>104</v>
      </c>
      <c r="D672" t="str">
        <f>IFERROR(INDEX('Draft Master List'!E:F,MATCH(C672,'Draft Master List'!E:E,0),2),"N/A")</f>
        <v>92010</v>
      </c>
      <c r="E672" t="s">
        <v>29</v>
      </c>
      <c r="F672">
        <v>27</v>
      </c>
      <c r="G672" t="s">
        <v>643</v>
      </c>
      <c r="H672">
        <v>9</v>
      </c>
      <c r="I672">
        <v>5</v>
      </c>
      <c r="J672">
        <v>22</v>
      </c>
      <c r="K672">
        <v>19</v>
      </c>
      <c r="L672" s="2">
        <v>0.86399999999999999</v>
      </c>
      <c r="M672">
        <v>125</v>
      </c>
      <c r="N672">
        <v>6.6</v>
      </c>
      <c r="O672">
        <v>1</v>
      </c>
      <c r="P672">
        <v>25</v>
      </c>
      <c r="Q672">
        <v>2.1</v>
      </c>
      <c r="R672">
        <v>13.9</v>
      </c>
      <c r="S672">
        <v>3</v>
      </c>
    </row>
    <row r="673" spans="1:19" x14ac:dyDescent="0.25">
      <c r="A673">
        <v>2014</v>
      </c>
      <c r="B673">
        <v>203</v>
      </c>
      <c r="C673" t="s">
        <v>1050</v>
      </c>
      <c r="D673" t="str">
        <f>IFERROR(INDEX('Draft Master List'!E:F,MATCH(C673,'Draft Master List'!E:E,0),2),"N/A")</f>
        <v>N/A</v>
      </c>
      <c r="E673" t="s">
        <v>64</v>
      </c>
      <c r="F673">
        <v>25</v>
      </c>
      <c r="H673">
        <v>16</v>
      </c>
      <c r="I673">
        <v>0</v>
      </c>
      <c r="J673">
        <v>46</v>
      </c>
      <c r="K673">
        <v>18</v>
      </c>
      <c r="L673" s="2">
        <v>0.39100000000000001</v>
      </c>
      <c r="M673">
        <v>314</v>
      </c>
      <c r="N673">
        <v>17.399999999999999</v>
      </c>
      <c r="O673">
        <v>3</v>
      </c>
      <c r="P673">
        <v>43</v>
      </c>
      <c r="Q673">
        <v>1.1000000000000001</v>
      </c>
      <c r="R673">
        <v>19.600000000000001</v>
      </c>
      <c r="S673">
        <v>2</v>
      </c>
    </row>
    <row r="674" spans="1:19" x14ac:dyDescent="0.25">
      <c r="A674">
        <v>2014</v>
      </c>
      <c r="B674">
        <v>204</v>
      </c>
      <c r="C674" t="s">
        <v>1687</v>
      </c>
      <c r="D674" t="str">
        <f>IFERROR(INDEX('Draft Master List'!E:F,MATCH(C674,'Draft Master List'!E:E,0),2),"N/A")</f>
        <v>N/A</v>
      </c>
      <c r="E674" t="s">
        <v>20</v>
      </c>
      <c r="F674">
        <v>24</v>
      </c>
      <c r="G674" t="s">
        <v>1069</v>
      </c>
      <c r="H674">
        <v>16</v>
      </c>
      <c r="I674">
        <v>1</v>
      </c>
      <c r="J674">
        <v>22</v>
      </c>
      <c r="K674">
        <v>18</v>
      </c>
      <c r="L674" s="2">
        <v>0.81799999999999995</v>
      </c>
      <c r="M674">
        <v>118</v>
      </c>
      <c r="N674">
        <v>6.6</v>
      </c>
      <c r="O674">
        <v>2</v>
      </c>
      <c r="P674">
        <v>20</v>
      </c>
      <c r="Q674">
        <v>1.1000000000000001</v>
      </c>
      <c r="R674">
        <v>7.4</v>
      </c>
      <c r="S674">
        <v>0</v>
      </c>
    </row>
    <row r="675" spans="1:19" x14ac:dyDescent="0.25">
      <c r="A675">
        <v>2014</v>
      </c>
      <c r="B675">
        <v>205</v>
      </c>
      <c r="C675" t="s">
        <v>1043</v>
      </c>
      <c r="D675" t="str">
        <f>IFERROR(INDEX('Draft Master List'!E:F,MATCH(C675,'Draft Master List'!E:E,0),2),"N/A")</f>
        <v>N/A</v>
      </c>
      <c r="E675" t="s">
        <v>27</v>
      </c>
      <c r="F675">
        <v>24</v>
      </c>
      <c r="H675">
        <v>16</v>
      </c>
      <c r="I675">
        <v>0</v>
      </c>
      <c r="J675">
        <v>22</v>
      </c>
      <c r="K675">
        <v>18</v>
      </c>
      <c r="L675" s="2">
        <v>0.81799999999999995</v>
      </c>
      <c r="M675">
        <v>217</v>
      </c>
      <c r="N675">
        <v>12.1</v>
      </c>
      <c r="O675">
        <v>0</v>
      </c>
      <c r="P675">
        <v>40</v>
      </c>
      <c r="Q675">
        <v>1.1000000000000001</v>
      </c>
      <c r="R675">
        <v>13.6</v>
      </c>
      <c r="S675">
        <v>0</v>
      </c>
    </row>
    <row r="676" spans="1:19" x14ac:dyDescent="0.25">
      <c r="A676">
        <v>2014</v>
      </c>
      <c r="B676">
        <v>206</v>
      </c>
      <c r="C676" t="s">
        <v>1725</v>
      </c>
      <c r="D676" t="str">
        <f>IFERROR(INDEX('Draft Master List'!E:F,MATCH(C676,'Draft Master List'!E:E,0),2),"N/A")</f>
        <v>N/A</v>
      </c>
      <c r="E676" t="s">
        <v>23</v>
      </c>
      <c r="F676">
        <v>28</v>
      </c>
      <c r="G676" t="s">
        <v>108</v>
      </c>
      <c r="H676">
        <v>11</v>
      </c>
      <c r="I676">
        <v>9</v>
      </c>
      <c r="J676">
        <v>28</v>
      </c>
      <c r="K676">
        <v>18</v>
      </c>
      <c r="L676" s="2">
        <v>0.64300000000000002</v>
      </c>
      <c r="M676">
        <v>197</v>
      </c>
      <c r="N676">
        <v>10.9</v>
      </c>
      <c r="O676">
        <v>1</v>
      </c>
      <c r="P676">
        <v>26</v>
      </c>
      <c r="Q676">
        <v>1.6</v>
      </c>
      <c r="R676">
        <v>17.899999999999999</v>
      </c>
      <c r="S676">
        <v>0</v>
      </c>
    </row>
    <row r="677" spans="1:19" x14ac:dyDescent="0.25">
      <c r="A677">
        <v>2014</v>
      </c>
      <c r="B677">
        <v>207</v>
      </c>
      <c r="C677" t="s">
        <v>1124</v>
      </c>
      <c r="D677" t="str">
        <f>IFERROR(INDEX('Draft Master List'!E:F,MATCH(C677,'Draft Master List'!E:E,0),2),"N/A")</f>
        <v>N/A</v>
      </c>
      <c r="E677" t="s">
        <v>32</v>
      </c>
      <c r="F677">
        <v>26</v>
      </c>
      <c r="G677" t="s">
        <v>76</v>
      </c>
      <c r="H677">
        <v>16</v>
      </c>
      <c r="I677">
        <v>10</v>
      </c>
      <c r="J677">
        <v>27</v>
      </c>
      <c r="K677">
        <v>18</v>
      </c>
      <c r="L677" s="2">
        <v>0.66700000000000004</v>
      </c>
      <c r="M677">
        <v>123</v>
      </c>
      <c r="N677">
        <v>6.8</v>
      </c>
      <c r="O677">
        <v>1</v>
      </c>
      <c r="P677">
        <v>23</v>
      </c>
      <c r="Q677">
        <v>1.1000000000000001</v>
      </c>
      <c r="R677">
        <v>7.7</v>
      </c>
      <c r="S677">
        <v>2</v>
      </c>
    </row>
    <row r="678" spans="1:19" x14ac:dyDescent="0.25">
      <c r="A678">
        <v>2014</v>
      </c>
      <c r="B678">
        <v>208</v>
      </c>
      <c r="C678" t="s">
        <v>1675</v>
      </c>
      <c r="D678" t="str">
        <f>IFERROR(INDEX('Draft Master List'!E:F,MATCH(C678,'Draft Master List'!E:E,0),2),"N/A")</f>
        <v>N/A</v>
      </c>
      <c r="E678" t="s">
        <v>4</v>
      </c>
      <c r="F678">
        <v>30</v>
      </c>
      <c r="G678" t="s">
        <v>108</v>
      </c>
      <c r="H678">
        <v>8</v>
      </c>
      <c r="I678">
        <v>8</v>
      </c>
      <c r="J678">
        <v>31</v>
      </c>
      <c r="K678">
        <v>18</v>
      </c>
      <c r="L678" s="2">
        <v>0.58099999999999996</v>
      </c>
      <c r="M678">
        <v>206</v>
      </c>
      <c r="N678">
        <v>11.4</v>
      </c>
      <c r="O678">
        <v>2</v>
      </c>
      <c r="P678">
        <v>63</v>
      </c>
      <c r="Q678">
        <v>2.2999999999999998</v>
      </c>
      <c r="R678">
        <v>25.8</v>
      </c>
      <c r="S678">
        <v>0</v>
      </c>
    </row>
    <row r="679" spans="1:19" x14ac:dyDescent="0.25">
      <c r="A679">
        <v>2014</v>
      </c>
      <c r="B679">
        <v>209</v>
      </c>
      <c r="C679" t="s">
        <v>1038</v>
      </c>
      <c r="D679" t="str">
        <f>IFERROR(INDEX('Draft Master List'!E:F,MATCH(C679,'Draft Master List'!E:E,0),2),"N/A")</f>
        <v>N/A</v>
      </c>
      <c r="E679" t="s">
        <v>34</v>
      </c>
      <c r="F679">
        <v>27</v>
      </c>
      <c r="G679" t="s">
        <v>212</v>
      </c>
      <c r="H679">
        <v>16</v>
      </c>
      <c r="I679">
        <v>8</v>
      </c>
      <c r="J679">
        <v>25</v>
      </c>
      <c r="K679">
        <v>18</v>
      </c>
      <c r="L679" s="2">
        <v>0.72</v>
      </c>
      <c r="M679">
        <v>189</v>
      </c>
      <c r="N679">
        <v>10.5</v>
      </c>
      <c r="O679">
        <v>2</v>
      </c>
      <c r="P679">
        <v>22</v>
      </c>
      <c r="Q679">
        <v>1.1000000000000001</v>
      </c>
      <c r="R679">
        <v>11.8</v>
      </c>
      <c r="S679">
        <v>1</v>
      </c>
    </row>
    <row r="680" spans="1:19" x14ac:dyDescent="0.25">
      <c r="A680">
        <v>2014</v>
      </c>
      <c r="B680">
        <v>210</v>
      </c>
      <c r="C680" t="s">
        <v>994</v>
      </c>
      <c r="D680" t="str">
        <f>IFERROR(INDEX('Draft Master List'!E:F,MATCH(C680,'Draft Master List'!E:E,0),2),"N/A")</f>
        <v>N/A</v>
      </c>
      <c r="E680" t="s">
        <v>28</v>
      </c>
      <c r="F680">
        <v>22</v>
      </c>
      <c r="G680" t="s">
        <v>76</v>
      </c>
      <c r="H680">
        <v>16</v>
      </c>
      <c r="I680">
        <v>9</v>
      </c>
      <c r="J680">
        <v>23</v>
      </c>
      <c r="K680">
        <v>18</v>
      </c>
      <c r="L680" s="2">
        <v>0.78300000000000003</v>
      </c>
      <c r="M680">
        <v>133</v>
      </c>
      <c r="N680">
        <v>7.4</v>
      </c>
      <c r="O680">
        <v>0</v>
      </c>
      <c r="P680">
        <v>18</v>
      </c>
      <c r="Q680">
        <v>1.1000000000000001</v>
      </c>
      <c r="R680">
        <v>8.3000000000000007</v>
      </c>
      <c r="S680">
        <v>2</v>
      </c>
    </row>
    <row r="681" spans="1:19" x14ac:dyDescent="0.25">
      <c r="A681">
        <v>2014</v>
      </c>
      <c r="B681">
        <v>211</v>
      </c>
      <c r="C681" t="s">
        <v>1006</v>
      </c>
      <c r="D681" t="str">
        <f>IFERROR(INDEX('Draft Master List'!E:F,MATCH(C681,'Draft Master List'!E:E,0),2),"N/A")</f>
        <v>N/A</v>
      </c>
      <c r="E681" t="s">
        <v>223</v>
      </c>
      <c r="F681">
        <v>23</v>
      </c>
      <c r="G681" t="s">
        <v>643</v>
      </c>
      <c r="H681">
        <v>13</v>
      </c>
      <c r="I681">
        <v>5</v>
      </c>
      <c r="J681">
        <v>23</v>
      </c>
      <c r="K681">
        <v>18</v>
      </c>
      <c r="L681" s="2">
        <v>0.78300000000000003</v>
      </c>
      <c r="M681">
        <v>152</v>
      </c>
      <c r="N681">
        <v>8.4</v>
      </c>
      <c r="O681">
        <v>0</v>
      </c>
      <c r="P681">
        <v>17</v>
      </c>
      <c r="Q681">
        <v>1.4</v>
      </c>
      <c r="R681">
        <v>11.7</v>
      </c>
      <c r="S681">
        <v>2</v>
      </c>
    </row>
    <row r="682" spans="1:19" x14ac:dyDescent="0.25">
      <c r="A682">
        <v>2014</v>
      </c>
      <c r="B682">
        <v>212</v>
      </c>
      <c r="C682" t="s">
        <v>93</v>
      </c>
      <c r="D682" t="str">
        <f>IFERROR(INDEX('Draft Master List'!E:F,MATCH(C682,'Draft Master List'!E:E,0),2),"N/A")</f>
        <v>1932010</v>
      </c>
      <c r="E682" t="s">
        <v>5</v>
      </c>
      <c r="F682">
        <v>28</v>
      </c>
      <c r="H682">
        <v>16</v>
      </c>
      <c r="I682">
        <v>0</v>
      </c>
      <c r="J682">
        <v>29</v>
      </c>
      <c r="K682">
        <v>18</v>
      </c>
      <c r="L682" s="2">
        <v>0.621</v>
      </c>
      <c r="M682">
        <v>140</v>
      </c>
      <c r="N682">
        <v>7.8</v>
      </c>
      <c r="O682">
        <v>0</v>
      </c>
      <c r="P682">
        <v>28</v>
      </c>
      <c r="Q682">
        <v>1.1000000000000001</v>
      </c>
      <c r="R682">
        <v>8.8000000000000007</v>
      </c>
      <c r="S682">
        <v>1</v>
      </c>
    </row>
    <row r="683" spans="1:19" x14ac:dyDescent="0.25">
      <c r="A683">
        <v>2014</v>
      </c>
      <c r="B683">
        <v>213</v>
      </c>
      <c r="C683" t="s">
        <v>978</v>
      </c>
      <c r="D683" t="str">
        <f>IFERROR(INDEX('Draft Master List'!E:F,MATCH(C683,'Draft Master List'!E:E,0),2),"N/A")</f>
        <v>N/A</v>
      </c>
      <c r="E683" t="s">
        <v>9</v>
      </c>
      <c r="F683">
        <v>22</v>
      </c>
      <c r="G683" t="s">
        <v>664</v>
      </c>
      <c r="H683">
        <v>16</v>
      </c>
      <c r="I683">
        <v>7</v>
      </c>
      <c r="J683">
        <v>37</v>
      </c>
      <c r="K683">
        <v>18</v>
      </c>
      <c r="L683" s="2">
        <v>0.48599999999999999</v>
      </c>
      <c r="M683">
        <v>130</v>
      </c>
      <c r="N683">
        <v>7.2</v>
      </c>
      <c r="O683">
        <v>0</v>
      </c>
      <c r="P683">
        <v>24</v>
      </c>
      <c r="Q683">
        <v>1.1000000000000001</v>
      </c>
      <c r="R683">
        <v>8.1</v>
      </c>
      <c r="S683">
        <v>1</v>
      </c>
    </row>
    <row r="684" spans="1:19" x14ac:dyDescent="0.25">
      <c r="A684">
        <v>2014</v>
      </c>
      <c r="B684">
        <v>214</v>
      </c>
      <c r="C684" t="s">
        <v>1718</v>
      </c>
      <c r="D684" t="str">
        <f>IFERROR(INDEX('Draft Master List'!E:F,MATCH(C684,'Draft Master List'!E:E,0),2),"N/A")</f>
        <v>N/A</v>
      </c>
      <c r="E684" t="s">
        <v>64</v>
      </c>
      <c r="F684">
        <v>28</v>
      </c>
      <c r="G684" t="s">
        <v>108</v>
      </c>
      <c r="H684">
        <v>16</v>
      </c>
      <c r="I684">
        <v>8</v>
      </c>
      <c r="J684">
        <v>27</v>
      </c>
      <c r="K684">
        <v>17</v>
      </c>
      <c r="L684" s="2">
        <v>0.63</v>
      </c>
      <c r="M684">
        <v>242</v>
      </c>
      <c r="N684">
        <v>14.2</v>
      </c>
      <c r="O684">
        <v>1</v>
      </c>
      <c r="P684">
        <v>31</v>
      </c>
      <c r="Q684">
        <v>1.1000000000000001</v>
      </c>
      <c r="R684">
        <v>15.1</v>
      </c>
      <c r="S684">
        <v>0</v>
      </c>
    </row>
    <row r="685" spans="1:19" x14ac:dyDescent="0.25">
      <c r="A685">
        <v>2014</v>
      </c>
      <c r="B685">
        <v>215</v>
      </c>
      <c r="C685" t="s">
        <v>944</v>
      </c>
      <c r="D685" t="str">
        <f>IFERROR(INDEX('Draft Master List'!E:F,MATCH(C685,'Draft Master List'!E:E,0),2),"N/A")</f>
        <v>N/A</v>
      </c>
      <c r="E685" t="s">
        <v>7</v>
      </c>
      <c r="F685">
        <v>26</v>
      </c>
      <c r="G685" t="s">
        <v>76</v>
      </c>
      <c r="H685">
        <v>16</v>
      </c>
      <c r="I685">
        <v>16</v>
      </c>
      <c r="J685">
        <v>26</v>
      </c>
      <c r="K685">
        <v>17</v>
      </c>
      <c r="L685" s="2">
        <v>0.65400000000000003</v>
      </c>
      <c r="M685">
        <v>155</v>
      </c>
      <c r="N685">
        <v>9.1</v>
      </c>
      <c r="O685">
        <v>0</v>
      </c>
      <c r="P685">
        <v>26</v>
      </c>
      <c r="Q685">
        <v>1.1000000000000001</v>
      </c>
      <c r="R685">
        <v>9.6999999999999993</v>
      </c>
      <c r="S685">
        <v>2</v>
      </c>
    </row>
    <row r="686" spans="1:19" x14ac:dyDescent="0.25">
      <c r="A686">
        <v>2014</v>
      </c>
      <c r="B686">
        <v>216</v>
      </c>
      <c r="C686" t="s">
        <v>1127</v>
      </c>
      <c r="D686" t="str">
        <f>IFERROR(INDEX('Draft Master List'!E:F,MATCH(C686,'Draft Master List'!E:E,0),2),"N/A")</f>
        <v>N/A</v>
      </c>
      <c r="E686" t="s">
        <v>16</v>
      </c>
      <c r="F686">
        <v>24</v>
      </c>
      <c r="G686" t="s">
        <v>643</v>
      </c>
      <c r="H686">
        <v>15</v>
      </c>
      <c r="I686">
        <v>3</v>
      </c>
      <c r="J686">
        <v>23</v>
      </c>
      <c r="K686">
        <v>17</v>
      </c>
      <c r="L686" s="2">
        <v>0.73899999999999999</v>
      </c>
      <c r="M686">
        <v>143</v>
      </c>
      <c r="N686">
        <v>8.4</v>
      </c>
      <c r="O686">
        <v>0</v>
      </c>
      <c r="P686">
        <v>46</v>
      </c>
      <c r="Q686">
        <v>1.1000000000000001</v>
      </c>
      <c r="R686">
        <v>9.5</v>
      </c>
      <c r="S686">
        <v>1</v>
      </c>
    </row>
    <row r="687" spans="1:19" x14ac:dyDescent="0.25">
      <c r="A687">
        <v>2014</v>
      </c>
      <c r="B687">
        <v>217</v>
      </c>
      <c r="C687" t="s">
        <v>107</v>
      </c>
      <c r="D687" t="str">
        <f>IFERROR(INDEX('Draft Master List'!E:F,MATCH(C687,'Draft Master List'!E:E,0),2),"N/A")</f>
        <v>832009</v>
      </c>
      <c r="E687" t="s">
        <v>15</v>
      </c>
      <c r="F687">
        <v>27</v>
      </c>
      <c r="G687" t="s">
        <v>77</v>
      </c>
      <c r="H687">
        <v>16</v>
      </c>
      <c r="I687">
        <v>4</v>
      </c>
      <c r="J687">
        <v>26</v>
      </c>
      <c r="K687">
        <v>17</v>
      </c>
      <c r="L687" s="2">
        <v>0.65400000000000003</v>
      </c>
      <c r="M687">
        <v>193</v>
      </c>
      <c r="N687">
        <v>11.4</v>
      </c>
      <c r="O687">
        <v>1</v>
      </c>
      <c r="P687">
        <v>50</v>
      </c>
      <c r="Q687">
        <v>1.1000000000000001</v>
      </c>
      <c r="R687">
        <v>12.1</v>
      </c>
      <c r="S687">
        <v>2</v>
      </c>
    </row>
    <row r="688" spans="1:19" x14ac:dyDescent="0.25">
      <c r="A688">
        <v>2014</v>
      </c>
      <c r="B688">
        <v>218</v>
      </c>
      <c r="C688" t="s">
        <v>1189</v>
      </c>
      <c r="D688" t="str">
        <f>IFERROR(INDEX('Draft Master List'!E:F,MATCH(C688,'Draft Master List'!E:E,0),2),"N/A")</f>
        <v>N/A</v>
      </c>
      <c r="E688" t="s">
        <v>0</v>
      </c>
      <c r="F688">
        <v>26</v>
      </c>
      <c r="G688" t="s">
        <v>77</v>
      </c>
      <c r="H688">
        <v>8</v>
      </c>
      <c r="I688">
        <v>2</v>
      </c>
      <c r="J688">
        <v>23</v>
      </c>
      <c r="K688">
        <v>17</v>
      </c>
      <c r="L688" s="2">
        <v>0.73899999999999999</v>
      </c>
      <c r="M688">
        <v>215</v>
      </c>
      <c r="N688">
        <v>12.6</v>
      </c>
      <c r="O688">
        <v>1</v>
      </c>
      <c r="P688">
        <v>24</v>
      </c>
      <c r="Q688">
        <v>2.1</v>
      </c>
      <c r="R688">
        <v>26.9</v>
      </c>
      <c r="S688">
        <v>1</v>
      </c>
    </row>
    <row r="689" spans="1:19" x14ac:dyDescent="0.25">
      <c r="A689">
        <v>2014</v>
      </c>
      <c r="B689">
        <v>219</v>
      </c>
      <c r="C689" t="s">
        <v>1647</v>
      </c>
      <c r="D689" t="str">
        <f>IFERROR(INDEX('Draft Master List'!E:F,MATCH(C689,'Draft Master List'!E:E,0),2),"N/A")</f>
        <v>N/A</v>
      </c>
      <c r="E689" t="s">
        <v>63</v>
      </c>
      <c r="F689">
        <v>22</v>
      </c>
      <c r="G689" t="s">
        <v>77</v>
      </c>
      <c r="H689">
        <v>7</v>
      </c>
      <c r="I689">
        <v>6</v>
      </c>
      <c r="J689">
        <v>32</v>
      </c>
      <c r="K689">
        <v>17</v>
      </c>
      <c r="L689" s="2">
        <v>0.53100000000000003</v>
      </c>
      <c r="M689">
        <v>140</v>
      </c>
      <c r="N689">
        <v>8.1999999999999993</v>
      </c>
      <c r="O689">
        <v>1</v>
      </c>
      <c r="P689">
        <v>17</v>
      </c>
      <c r="Q689">
        <v>2.4</v>
      </c>
      <c r="R689">
        <v>20</v>
      </c>
      <c r="S689">
        <v>0</v>
      </c>
    </row>
    <row r="690" spans="1:19" x14ac:dyDescent="0.25">
      <c r="A690">
        <v>2014</v>
      </c>
      <c r="B690">
        <v>220</v>
      </c>
      <c r="C690" t="s">
        <v>1012</v>
      </c>
      <c r="D690" t="str">
        <f>IFERROR(INDEX('Draft Master List'!E:F,MATCH(C690,'Draft Master List'!E:E,0),2),"N/A")</f>
        <v>N/A</v>
      </c>
      <c r="E690" t="s">
        <v>29</v>
      </c>
      <c r="F690">
        <v>23</v>
      </c>
      <c r="G690" t="s">
        <v>643</v>
      </c>
      <c r="H690">
        <v>7</v>
      </c>
      <c r="I690">
        <v>2</v>
      </c>
      <c r="J690">
        <v>25</v>
      </c>
      <c r="K690">
        <v>16</v>
      </c>
      <c r="L690" s="2">
        <v>0.64</v>
      </c>
      <c r="M690">
        <v>176</v>
      </c>
      <c r="N690">
        <v>11</v>
      </c>
      <c r="O690">
        <v>0</v>
      </c>
      <c r="P690">
        <v>40</v>
      </c>
      <c r="Q690">
        <v>2.2999999999999998</v>
      </c>
      <c r="R690">
        <v>25.1</v>
      </c>
      <c r="S690">
        <v>1</v>
      </c>
    </row>
    <row r="691" spans="1:19" x14ac:dyDescent="0.25">
      <c r="A691">
        <v>2014</v>
      </c>
      <c r="B691">
        <v>221</v>
      </c>
      <c r="C691" t="s">
        <v>1010</v>
      </c>
      <c r="D691" t="str">
        <f>IFERROR(INDEX('Draft Master List'!E:F,MATCH(C691,'Draft Master List'!E:E,0),2),"N/A")</f>
        <v>N/A</v>
      </c>
      <c r="E691" t="s">
        <v>25</v>
      </c>
      <c r="F691">
        <v>23</v>
      </c>
      <c r="G691" t="s">
        <v>643</v>
      </c>
      <c r="H691">
        <v>16</v>
      </c>
      <c r="I691">
        <v>1</v>
      </c>
      <c r="J691">
        <v>25</v>
      </c>
      <c r="K691">
        <v>16</v>
      </c>
      <c r="L691" s="2">
        <v>0.64</v>
      </c>
      <c r="M691">
        <v>147</v>
      </c>
      <c r="N691">
        <v>9.1999999999999993</v>
      </c>
      <c r="O691">
        <v>1</v>
      </c>
      <c r="P691">
        <v>70</v>
      </c>
      <c r="Q691">
        <v>1</v>
      </c>
      <c r="R691">
        <v>9.1999999999999993</v>
      </c>
      <c r="S691">
        <v>4</v>
      </c>
    </row>
    <row r="692" spans="1:19" x14ac:dyDescent="0.25">
      <c r="A692">
        <v>2014</v>
      </c>
      <c r="B692">
        <v>222</v>
      </c>
      <c r="C692" t="s">
        <v>1719</v>
      </c>
      <c r="D692" t="str">
        <f>IFERROR(INDEX('Draft Master List'!E:F,MATCH(C692,'Draft Master List'!E:E,0),2),"N/A")</f>
        <v>N/A</v>
      </c>
      <c r="E692" t="s">
        <v>9</v>
      </c>
      <c r="F692">
        <v>31</v>
      </c>
      <c r="G692" t="s">
        <v>108</v>
      </c>
      <c r="H692">
        <v>16</v>
      </c>
      <c r="I692">
        <v>9</v>
      </c>
      <c r="J692">
        <v>20</v>
      </c>
      <c r="K692">
        <v>16</v>
      </c>
      <c r="L692" s="2">
        <v>0.8</v>
      </c>
      <c r="M692">
        <v>188</v>
      </c>
      <c r="N692">
        <v>11.8</v>
      </c>
      <c r="O692">
        <v>4</v>
      </c>
      <c r="P692">
        <v>27</v>
      </c>
      <c r="Q692">
        <v>1</v>
      </c>
      <c r="R692">
        <v>11.8</v>
      </c>
      <c r="S692">
        <v>1</v>
      </c>
    </row>
    <row r="693" spans="1:19" x14ac:dyDescent="0.25">
      <c r="A693">
        <v>2014</v>
      </c>
      <c r="B693">
        <v>223</v>
      </c>
      <c r="C693" t="s">
        <v>982</v>
      </c>
      <c r="D693" t="str">
        <f>IFERROR(INDEX('Draft Master List'!E:F,MATCH(C693,'Draft Master List'!E:E,0),2),"N/A")</f>
        <v>N/A</v>
      </c>
      <c r="E693" t="s">
        <v>223</v>
      </c>
      <c r="F693">
        <v>21</v>
      </c>
      <c r="G693" t="s">
        <v>76</v>
      </c>
      <c r="H693">
        <v>12</v>
      </c>
      <c r="I693">
        <v>9</v>
      </c>
      <c r="J693">
        <v>26</v>
      </c>
      <c r="K693">
        <v>16</v>
      </c>
      <c r="L693" s="2">
        <v>0.61499999999999999</v>
      </c>
      <c r="M693">
        <v>148</v>
      </c>
      <c r="N693">
        <v>9.3000000000000007</v>
      </c>
      <c r="O693">
        <v>1</v>
      </c>
      <c r="P693">
        <v>35</v>
      </c>
      <c r="Q693">
        <v>1.3</v>
      </c>
      <c r="R693">
        <v>12.3</v>
      </c>
      <c r="S693">
        <v>2</v>
      </c>
    </row>
    <row r="694" spans="1:19" x14ac:dyDescent="0.25">
      <c r="A694">
        <v>2014</v>
      </c>
      <c r="B694">
        <v>224</v>
      </c>
      <c r="C694" t="s">
        <v>1784</v>
      </c>
      <c r="D694" t="str">
        <f>IFERROR(INDEX('Draft Master List'!E:F,MATCH(C694,'Draft Master List'!E:E,0),2),"N/A")</f>
        <v>N/A</v>
      </c>
      <c r="E694" t="s">
        <v>3</v>
      </c>
      <c r="F694">
        <v>29</v>
      </c>
      <c r="G694" t="s">
        <v>1069</v>
      </c>
      <c r="H694">
        <v>3</v>
      </c>
      <c r="I694">
        <v>3</v>
      </c>
      <c r="J694">
        <v>21</v>
      </c>
      <c r="K694">
        <v>16</v>
      </c>
      <c r="L694" s="2">
        <v>0.76200000000000001</v>
      </c>
      <c r="M694">
        <v>125</v>
      </c>
      <c r="N694">
        <v>7.8</v>
      </c>
      <c r="O694">
        <v>0</v>
      </c>
      <c r="P694">
        <v>24</v>
      </c>
      <c r="Q694">
        <v>5.3</v>
      </c>
      <c r="R694">
        <v>41.7</v>
      </c>
      <c r="S694">
        <v>0</v>
      </c>
    </row>
    <row r="695" spans="1:19" x14ac:dyDescent="0.25">
      <c r="A695">
        <v>2014</v>
      </c>
      <c r="B695">
        <v>225</v>
      </c>
      <c r="C695" t="s">
        <v>1364</v>
      </c>
      <c r="D695" t="str">
        <f>IFERROR(INDEX('Draft Master List'!E:F,MATCH(C695,'Draft Master List'!E:E,0),2),"N/A")</f>
        <v>N/A</v>
      </c>
      <c r="E695" t="s">
        <v>63</v>
      </c>
      <c r="F695">
        <v>30</v>
      </c>
      <c r="G695" t="s">
        <v>758</v>
      </c>
      <c r="H695">
        <v>16</v>
      </c>
      <c r="I695">
        <v>3</v>
      </c>
      <c r="J695">
        <v>22</v>
      </c>
      <c r="K695">
        <v>16</v>
      </c>
      <c r="L695" s="2">
        <v>0.72699999999999998</v>
      </c>
      <c r="M695">
        <v>116</v>
      </c>
      <c r="N695">
        <v>7.3</v>
      </c>
      <c r="O695">
        <v>0</v>
      </c>
      <c r="P695">
        <v>22</v>
      </c>
      <c r="Q695">
        <v>1</v>
      </c>
      <c r="R695">
        <v>7.3</v>
      </c>
      <c r="S695">
        <v>1</v>
      </c>
    </row>
    <row r="696" spans="1:19" x14ac:dyDescent="0.25">
      <c r="A696">
        <v>2014</v>
      </c>
      <c r="B696">
        <v>226</v>
      </c>
      <c r="C696" t="s">
        <v>990</v>
      </c>
      <c r="D696" t="str">
        <f>IFERROR(INDEX('Draft Master List'!E:F,MATCH(C696,'Draft Master List'!E:E,0),2),"N/A")</f>
        <v>N/A</v>
      </c>
      <c r="E696" t="s">
        <v>19</v>
      </c>
      <c r="F696">
        <v>25</v>
      </c>
      <c r="G696" t="s">
        <v>976</v>
      </c>
      <c r="H696">
        <v>16</v>
      </c>
      <c r="I696">
        <v>3</v>
      </c>
      <c r="J696">
        <v>20</v>
      </c>
      <c r="K696">
        <v>16</v>
      </c>
      <c r="L696" s="2">
        <v>0.8</v>
      </c>
      <c r="M696">
        <v>186</v>
      </c>
      <c r="N696">
        <v>11.6</v>
      </c>
      <c r="O696">
        <v>2</v>
      </c>
      <c r="P696">
        <v>34</v>
      </c>
      <c r="Q696">
        <v>1</v>
      </c>
      <c r="R696">
        <v>11.6</v>
      </c>
      <c r="S696">
        <v>1</v>
      </c>
    </row>
    <row r="697" spans="1:19" x14ac:dyDescent="0.25">
      <c r="A697">
        <v>2014</v>
      </c>
      <c r="B697">
        <v>227</v>
      </c>
      <c r="C697" t="s">
        <v>1048</v>
      </c>
      <c r="D697" t="str">
        <f>IFERROR(INDEX('Draft Master List'!E:F,MATCH(C697,'Draft Master List'!E:E,0),2),"N/A")</f>
        <v>N/A</v>
      </c>
      <c r="E697" t="s">
        <v>25</v>
      </c>
      <c r="F697">
        <v>22</v>
      </c>
      <c r="G697" t="s">
        <v>77</v>
      </c>
      <c r="H697">
        <v>12</v>
      </c>
      <c r="I697">
        <v>2</v>
      </c>
      <c r="J697">
        <v>28</v>
      </c>
      <c r="K697">
        <v>16</v>
      </c>
      <c r="L697" s="2">
        <v>0.57099999999999995</v>
      </c>
      <c r="M697">
        <v>260</v>
      </c>
      <c r="N697">
        <v>16.3</v>
      </c>
      <c r="O697">
        <v>0</v>
      </c>
      <c r="P697">
        <v>48</v>
      </c>
      <c r="Q697">
        <v>1.3</v>
      </c>
      <c r="R697">
        <v>21.7</v>
      </c>
      <c r="S697">
        <v>0</v>
      </c>
    </row>
    <row r="698" spans="1:19" x14ac:dyDescent="0.25">
      <c r="A698">
        <v>2014</v>
      </c>
      <c r="B698">
        <v>228</v>
      </c>
      <c r="C698" t="s">
        <v>378</v>
      </c>
      <c r="D698" t="str">
        <f>IFERROR(INDEX('Draft Master List'!E:F,MATCH(C698,'Draft Master List'!E:E,0),2),"N/A")</f>
        <v>332008</v>
      </c>
      <c r="E698" t="s">
        <v>25</v>
      </c>
      <c r="F698">
        <v>30</v>
      </c>
      <c r="G698" t="s">
        <v>77</v>
      </c>
      <c r="H698">
        <v>6</v>
      </c>
      <c r="I698">
        <v>3</v>
      </c>
      <c r="J698">
        <v>26</v>
      </c>
      <c r="K698">
        <v>15</v>
      </c>
      <c r="L698" s="2">
        <v>0.57699999999999996</v>
      </c>
      <c r="M698">
        <v>176</v>
      </c>
      <c r="N698">
        <v>11.7</v>
      </c>
      <c r="O698">
        <v>0</v>
      </c>
      <c r="P698">
        <v>27</v>
      </c>
      <c r="Q698">
        <v>2.5</v>
      </c>
      <c r="R698">
        <v>29.3</v>
      </c>
      <c r="S698">
        <v>1</v>
      </c>
    </row>
    <row r="699" spans="1:19" x14ac:dyDescent="0.25">
      <c r="A699">
        <v>2014</v>
      </c>
      <c r="B699">
        <v>229</v>
      </c>
      <c r="C699" t="s">
        <v>949</v>
      </c>
      <c r="D699" t="str">
        <f>IFERROR(INDEX('Draft Master List'!E:F,MATCH(C699,'Draft Master List'!E:E,0),2),"N/A")</f>
        <v>N/A</v>
      </c>
      <c r="E699" t="s">
        <v>23</v>
      </c>
      <c r="F699">
        <v>23</v>
      </c>
      <c r="G699" t="s">
        <v>643</v>
      </c>
      <c r="H699">
        <v>16</v>
      </c>
      <c r="I699">
        <v>3</v>
      </c>
      <c r="J699">
        <v>18</v>
      </c>
      <c r="K699">
        <v>15</v>
      </c>
      <c r="L699" s="2">
        <v>0.83299999999999996</v>
      </c>
      <c r="M699">
        <v>113</v>
      </c>
      <c r="N699">
        <v>7.5</v>
      </c>
      <c r="O699">
        <v>1</v>
      </c>
      <c r="P699">
        <v>22</v>
      </c>
      <c r="Q699">
        <v>0.9</v>
      </c>
      <c r="R699">
        <v>7.1</v>
      </c>
      <c r="S699">
        <v>0</v>
      </c>
    </row>
    <row r="700" spans="1:19" x14ac:dyDescent="0.25">
      <c r="A700">
        <v>2014</v>
      </c>
      <c r="B700">
        <v>230</v>
      </c>
      <c r="C700" t="s">
        <v>1724</v>
      </c>
      <c r="D700" t="str">
        <f>IFERROR(INDEX('Draft Master List'!E:F,MATCH(C700,'Draft Master List'!E:E,0),2),"N/A")</f>
        <v>N/A</v>
      </c>
      <c r="E700" t="s">
        <v>12</v>
      </c>
      <c r="F700">
        <v>24</v>
      </c>
      <c r="G700" t="s">
        <v>77</v>
      </c>
      <c r="H700">
        <v>16</v>
      </c>
      <c r="I700">
        <v>2</v>
      </c>
      <c r="J700">
        <v>31</v>
      </c>
      <c r="K700">
        <v>14</v>
      </c>
      <c r="L700" s="2">
        <v>0.45200000000000001</v>
      </c>
      <c r="M700">
        <v>212</v>
      </c>
      <c r="N700">
        <v>15.1</v>
      </c>
      <c r="O700">
        <v>1</v>
      </c>
      <c r="P700">
        <v>52</v>
      </c>
      <c r="Q700">
        <v>0.9</v>
      </c>
      <c r="R700">
        <v>13.3</v>
      </c>
      <c r="S700">
        <v>1</v>
      </c>
    </row>
    <row r="701" spans="1:19" x14ac:dyDescent="0.25">
      <c r="A701">
        <v>2014</v>
      </c>
      <c r="B701">
        <v>231</v>
      </c>
      <c r="C701" t="s">
        <v>97</v>
      </c>
      <c r="D701" t="str">
        <f>IFERROR(INDEX('Draft Master List'!E:F,MATCH(C701,'Draft Master List'!E:E,0),2),"N/A")</f>
        <v>92007</v>
      </c>
      <c r="E701" t="s">
        <v>10</v>
      </c>
      <c r="F701">
        <v>29</v>
      </c>
      <c r="H701">
        <v>16</v>
      </c>
      <c r="I701">
        <v>0</v>
      </c>
      <c r="J701">
        <v>26</v>
      </c>
      <c r="K701">
        <v>14</v>
      </c>
      <c r="L701" s="2">
        <v>0.53800000000000003</v>
      </c>
      <c r="M701">
        <v>190</v>
      </c>
      <c r="N701">
        <v>13.6</v>
      </c>
      <c r="O701">
        <v>0</v>
      </c>
      <c r="P701">
        <v>27</v>
      </c>
      <c r="Q701">
        <v>0.9</v>
      </c>
      <c r="R701">
        <v>11.9</v>
      </c>
      <c r="S701">
        <v>3</v>
      </c>
    </row>
    <row r="702" spans="1:19" x14ac:dyDescent="0.25">
      <c r="A702">
        <v>2014</v>
      </c>
      <c r="B702">
        <v>232</v>
      </c>
      <c r="C702" t="s">
        <v>1230</v>
      </c>
      <c r="D702" t="str">
        <f>IFERROR(INDEX('Draft Master List'!E:F,MATCH(C702,'Draft Master List'!E:E,0),2),"N/A")</f>
        <v>N/A</v>
      </c>
      <c r="E702" t="s">
        <v>0</v>
      </c>
      <c r="F702">
        <v>24</v>
      </c>
      <c r="G702" t="s">
        <v>1069</v>
      </c>
      <c r="H702">
        <v>16</v>
      </c>
      <c r="I702">
        <v>3</v>
      </c>
      <c r="J702">
        <v>20</v>
      </c>
      <c r="K702">
        <v>14</v>
      </c>
      <c r="L702" s="2">
        <v>0.7</v>
      </c>
      <c r="M702">
        <v>176</v>
      </c>
      <c r="N702">
        <v>12.6</v>
      </c>
      <c r="O702">
        <v>5</v>
      </c>
      <c r="P702">
        <v>37</v>
      </c>
      <c r="Q702">
        <v>0.9</v>
      </c>
      <c r="R702">
        <v>11</v>
      </c>
      <c r="S702">
        <v>0</v>
      </c>
    </row>
    <row r="703" spans="1:19" x14ac:dyDescent="0.25">
      <c r="A703">
        <v>2014</v>
      </c>
      <c r="B703">
        <v>233</v>
      </c>
      <c r="C703" t="s">
        <v>746</v>
      </c>
      <c r="D703" t="str">
        <f>IFERROR(INDEX('Draft Master List'!E:F,MATCH(C703,'Draft Master List'!E:E,0),2),"N/A")</f>
        <v>N/A</v>
      </c>
      <c r="E703" t="s">
        <v>34</v>
      </c>
      <c r="F703">
        <v>33</v>
      </c>
      <c r="G703" t="s">
        <v>660</v>
      </c>
      <c r="H703">
        <v>14</v>
      </c>
      <c r="I703">
        <v>3</v>
      </c>
      <c r="J703">
        <v>35</v>
      </c>
      <c r="K703">
        <v>14</v>
      </c>
      <c r="L703" s="2">
        <v>0.4</v>
      </c>
      <c r="M703">
        <v>294</v>
      </c>
      <c r="N703">
        <v>21</v>
      </c>
      <c r="O703">
        <v>1</v>
      </c>
      <c r="P703">
        <v>80</v>
      </c>
      <c r="Q703">
        <v>1</v>
      </c>
      <c r="R703">
        <v>21</v>
      </c>
      <c r="S703">
        <v>0</v>
      </c>
    </row>
    <row r="704" spans="1:19" x14ac:dyDescent="0.25">
      <c r="A704">
        <v>2014</v>
      </c>
      <c r="B704">
        <v>234</v>
      </c>
      <c r="C704" t="s">
        <v>707</v>
      </c>
      <c r="D704" t="str">
        <f>IFERROR(INDEX('Draft Master List'!E:F,MATCH(C704,'Draft Master List'!E:E,0),2),"N/A")</f>
        <v>N/A</v>
      </c>
      <c r="E704" t="s">
        <v>24</v>
      </c>
      <c r="F704">
        <v>31</v>
      </c>
      <c r="G704" t="s">
        <v>77</v>
      </c>
      <c r="H704">
        <v>14</v>
      </c>
      <c r="I704">
        <v>2</v>
      </c>
      <c r="J704">
        <v>26</v>
      </c>
      <c r="K704">
        <v>14</v>
      </c>
      <c r="L704" s="2">
        <v>0.53800000000000003</v>
      </c>
      <c r="M704">
        <v>198</v>
      </c>
      <c r="N704">
        <v>14.1</v>
      </c>
      <c r="O704">
        <v>2</v>
      </c>
      <c r="P704">
        <v>29</v>
      </c>
      <c r="Q704">
        <v>1</v>
      </c>
      <c r="R704">
        <v>14.1</v>
      </c>
      <c r="S704">
        <v>0</v>
      </c>
    </row>
    <row r="705" spans="1:19" x14ac:dyDescent="0.25">
      <c r="A705">
        <v>2014</v>
      </c>
      <c r="B705">
        <v>235</v>
      </c>
      <c r="C705" t="s">
        <v>1619</v>
      </c>
      <c r="D705" t="str">
        <f>IFERROR(INDEX('Draft Master List'!E:F,MATCH(C705,'Draft Master List'!E:E,0),2),"N/A")</f>
        <v>N/A</v>
      </c>
      <c r="E705" t="s">
        <v>26</v>
      </c>
      <c r="F705">
        <v>29</v>
      </c>
      <c r="H705">
        <v>15</v>
      </c>
      <c r="I705">
        <v>0</v>
      </c>
      <c r="J705">
        <v>28</v>
      </c>
      <c r="K705">
        <v>14</v>
      </c>
      <c r="L705" s="2">
        <v>0.5</v>
      </c>
      <c r="M705">
        <v>109</v>
      </c>
      <c r="N705">
        <v>7.8</v>
      </c>
      <c r="O705">
        <v>2</v>
      </c>
      <c r="P705">
        <v>26</v>
      </c>
      <c r="Q705">
        <v>0.9</v>
      </c>
      <c r="R705">
        <v>7.3</v>
      </c>
      <c r="S705">
        <v>1</v>
      </c>
    </row>
    <row r="706" spans="1:19" x14ac:dyDescent="0.25">
      <c r="A706">
        <v>2014</v>
      </c>
      <c r="B706">
        <v>236</v>
      </c>
      <c r="C706" t="s">
        <v>1785</v>
      </c>
      <c r="D706" t="str">
        <f>IFERROR(INDEX('Draft Master List'!E:F,MATCH(C706,'Draft Master List'!E:E,0),2),"N/A")</f>
        <v>N/A</v>
      </c>
      <c r="E706" t="s">
        <v>64</v>
      </c>
      <c r="F706">
        <v>29</v>
      </c>
      <c r="G706" t="s">
        <v>1069</v>
      </c>
      <c r="H706">
        <v>13</v>
      </c>
      <c r="I706">
        <v>2</v>
      </c>
      <c r="J706">
        <v>25</v>
      </c>
      <c r="K706">
        <v>13</v>
      </c>
      <c r="L706" s="2">
        <v>0.52</v>
      </c>
      <c r="M706">
        <v>156</v>
      </c>
      <c r="N706">
        <v>12</v>
      </c>
      <c r="O706">
        <v>0</v>
      </c>
      <c r="P706">
        <v>28</v>
      </c>
      <c r="Q706">
        <v>1</v>
      </c>
      <c r="R706">
        <v>12</v>
      </c>
      <c r="S706">
        <v>0</v>
      </c>
    </row>
    <row r="707" spans="1:19" x14ac:dyDescent="0.25">
      <c r="A707">
        <v>2014</v>
      </c>
      <c r="B707">
        <v>237</v>
      </c>
      <c r="C707" t="s">
        <v>1702</v>
      </c>
      <c r="D707" t="str">
        <f>IFERROR(INDEX('Draft Master List'!E:F,MATCH(C707,'Draft Master List'!E:E,0),2),"N/A")</f>
        <v>N/A</v>
      </c>
      <c r="E707" t="s">
        <v>22</v>
      </c>
      <c r="F707">
        <v>24</v>
      </c>
      <c r="G707" t="s">
        <v>77</v>
      </c>
      <c r="H707">
        <v>15</v>
      </c>
      <c r="I707">
        <v>1</v>
      </c>
      <c r="J707">
        <v>20</v>
      </c>
      <c r="K707">
        <v>13</v>
      </c>
      <c r="L707" s="2">
        <v>0.65</v>
      </c>
      <c r="M707">
        <v>151</v>
      </c>
      <c r="N707">
        <v>11.6</v>
      </c>
      <c r="O707">
        <v>1</v>
      </c>
      <c r="P707">
        <v>29</v>
      </c>
      <c r="Q707">
        <v>0.9</v>
      </c>
      <c r="R707">
        <v>10.1</v>
      </c>
      <c r="S707">
        <v>3</v>
      </c>
    </row>
    <row r="708" spans="1:19" x14ac:dyDescent="0.25">
      <c r="A708">
        <v>2014</v>
      </c>
      <c r="B708">
        <v>238</v>
      </c>
      <c r="C708" t="s">
        <v>1126</v>
      </c>
      <c r="D708" t="str">
        <f>IFERROR(INDEX('Draft Master List'!E:F,MATCH(C708,'Draft Master List'!E:E,0),2),"N/A")</f>
        <v>N/A</v>
      </c>
      <c r="E708" t="s">
        <v>14</v>
      </c>
      <c r="F708">
        <v>25</v>
      </c>
      <c r="G708" t="s">
        <v>76</v>
      </c>
      <c r="H708">
        <v>11</v>
      </c>
      <c r="I708">
        <v>11</v>
      </c>
      <c r="J708">
        <v>20</v>
      </c>
      <c r="K708">
        <v>13</v>
      </c>
      <c r="L708" s="2">
        <v>0.65</v>
      </c>
      <c r="M708">
        <v>64</v>
      </c>
      <c r="N708">
        <v>4.9000000000000004</v>
      </c>
      <c r="O708">
        <v>0</v>
      </c>
      <c r="P708">
        <v>20</v>
      </c>
      <c r="Q708">
        <v>1.2</v>
      </c>
      <c r="R708">
        <v>5.8</v>
      </c>
      <c r="S708">
        <v>0</v>
      </c>
    </row>
    <row r="709" spans="1:19" x14ac:dyDescent="0.25">
      <c r="A709">
        <v>2014</v>
      </c>
      <c r="B709">
        <v>239</v>
      </c>
      <c r="C709" t="s">
        <v>1786</v>
      </c>
      <c r="D709" t="str">
        <f>IFERROR(INDEX('Draft Master List'!E:F,MATCH(C709,'Draft Master List'!E:E,0),2),"N/A")</f>
        <v>N/A</v>
      </c>
      <c r="E709" t="s">
        <v>7</v>
      </c>
      <c r="F709">
        <v>27</v>
      </c>
      <c r="G709" t="s">
        <v>1623</v>
      </c>
      <c r="H709">
        <v>16</v>
      </c>
      <c r="I709">
        <v>12</v>
      </c>
      <c r="J709">
        <v>16</v>
      </c>
      <c r="K709">
        <v>13</v>
      </c>
      <c r="L709" s="2">
        <v>0.81299999999999994</v>
      </c>
      <c r="M709">
        <v>78</v>
      </c>
      <c r="N709">
        <v>6</v>
      </c>
      <c r="O709">
        <v>1</v>
      </c>
      <c r="P709">
        <v>16</v>
      </c>
      <c r="Q709">
        <v>0.8</v>
      </c>
      <c r="R709">
        <v>4.9000000000000004</v>
      </c>
      <c r="S709">
        <v>1</v>
      </c>
    </row>
    <row r="710" spans="1:19" x14ac:dyDescent="0.25">
      <c r="A710">
        <v>2014</v>
      </c>
      <c r="B710">
        <v>240</v>
      </c>
      <c r="C710" t="s">
        <v>1112</v>
      </c>
      <c r="D710" t="str">
        <f>IFERROR(INDEX('Draft Master List'!E:F,MATCH(C710,'Draft Master List'!E:E,0),2),"N/A")</f>
        <v>N/A</v>
      </c>
      <c r="E710" t="s">
        <v>21</v>
      </c>
      <c r="F710">
        <v>29</v>
      </c>
      <c r="H710">
        <v>10</v>
      </c>
      <c r="I710">
        <v>0</v>
      </c>
      <c r="J710">
        <v>15</v>
      </c>
      <c r="K710">
        <v>13</v>
      </c>
      <c r="L710" s="2">
        <v>0.86699999999999999</v>
      </c>
      <c r="M710">
        <v>222</v>
      </c>
      <c r="N710">
        <v>17.100000000000001</v>
      </c>
      <c r="O710">
        <v>3</v>
      </c>
      <c r="P710">
        <v>74</v>
      </c>
      <c r="Q710">
        <v>1.3</v>
      </c>
      <c r="R710">
        <v>22.2</v>
      </c>
      <c r="S710">
        <v>1</v>
      </c>
    </row>
    <row r="711" spans="1:19" x14ac:dyDescent="0.25">
      <c r="A711">
        <v>2014</v>
      </c>
      <c r="B711">
        <v>241</v>
      </c>
      <c r="C711" t="s">
        <v>890</v>
      </c>
      <c r="D711" t="str">
        <f>IFERROR(INDEX('Draft Master List'!E:F,MATCH(C711,'Draft Master List'!E:E,0),2),"N/A")</f>
        <v>N/A</v>
      </c>
      <c r="E711" t="s">
        <v>33</v>
      </c>
      <c r="F711">
        <v>27</v>
      </c>
      <c r="H711">
        <v>12</v>
      </c>
      <c r="I711">
        <v>0</v>
      </c>
      <c r="J711">
        <v>19</v>
      </c>
      <c r="K711">
        <v>13</v>
      </c>
      <c r="L711" s="2">
        <v>0.68400000000000005</v>
      </c>
      <c r="M711">
        <v>121</v>
      </c>
      <c r="N711">
        <v>9.3000000000000007</v>
      </c>
      <c r="O711">
        <v>0</v>
      </c>
      <c r="P711">
        <v>25</v>
      </c>
      <c r="Q711">
        <v>1.1000000000000001</v>
      </c>
      <c r="R711">
        <v>10.1</v>
      </c>
      <c r="S711">
        <v>1</v>
      </c>
    </row>
    <row r="712" spans="1:19" x14ac:dyDescent="0.25">
      <c r="A712">
        <v>2014</v>
      </c>
      <c r="B712">
        <v>242</v>
      </c>
      <c r="C712" t="s">
        <v>1787</v>
      </c>
      <c r="D712" t="str">
        <f>IFERROR(INDEX('Draft Master List'!E:F,MATCH(C712,'Draft Master List'!E:E,0),2),"N/A")</f>
        <v>N/A</v>
      </c>
      <c r="E712" t="s">
        <v>24</v>
      </c>
      <c r="F712">
        <v>23</v>
      </c>
      <c r="G712" t="s">
        <v>77</v>
      </c>
      <c r="H712">
        <v>8</v>
      </c>
      <c r="I712">
        <v>1</v>
      </c>
      <c r="J712">
        <v>21</v>
      </c>
      <c r="K712">
        <v>12</v>
      </c>
      <c r="L712" s="2">
        <v>0.57099999999999995</v>
      </c>
      <c r="M712">
        <v>94</v>
      </c>
      <c r="N712">
        <v>7.8</v>
      </c>
      <c r="O712">
        <v>0</v>
      </c>
      <c r="P712">
        <v>18</v>
      </c>
      <c r="Q712">
        <v>1.5</v>
      </c>
      <c r="R712">
        <v>11.8</v>
      </c>
      <c r="S712">
        <v>1</v>
      </c>
    </row>
    <row r="713" spans="1:19" x14ac:dyDescent="0.25">
      <c r="A713">
        <v>2014</v>
      </c>
      <c r="B713">
        <v>243</v>
      </c>
      <c r="C713" t="s">
        <v>895</v>
      </c>
      <c r="D713" t="str">
        <f>IFERROR(INDEX('Draft Master List'!E:F,MATCH(C713,'Draft Master List'!E:E,0),2),"N/A")</f>
        <v>N/A</v>
      </c>
      <c r="E713" t="s">
        <v>16</v>
      </c>
      <c r="F713">
        <v>25</v>
      </c>
      <c r="H713">
        <v>7</v>
      </c>
      <c r="I713">
        <v>0</v>
      </c>
      <c r="J713">
        <v>21</v>
      </c>
      <c r="K713">
        <v>12</v>
      </c>
      <c r="L713" s="2">
        <v>0.57099999999999995</v>
      </c>
      <c r="M713">
        <v>118</v>
      </c>
      <c r="N713">
        <v>9.8000000000000007</v>
      </c>
      <c r="O713">
        <v>0</v>
      </c>
      <c r="P713">
        <v>20</v>
      </c>
      <c r="Q713">
        <v>1.7</v>
      </c>
      <c r="R713">
        <v>16.899999999999999</v>
      </c>
      <c r="S713">
        <v>0</v>
      </c>
    </row>
    <row r="714" spans="1:19" x14ac:dyDescent="0.25">
      <c r="A714">
        <v>2014</v>
      </c>
      <c r="B714">
        <v>244</v>
      </c>
      <c r="C714" t="s">
        <v>1683</v>
      </c>
      <c r="D714" t="str">
        <f>IFERROR(INDEX('Draft Master List'!E:F,MATCH(C714,'Draft Master List'!E:E,0),2),"N/A")</f>
        <v>N/A</v>
      </c>
      <c r="E714" t="s">
        <v>19</v>
      </c>
      <c r="F714">
        <v>25</v>
      </c>
      <c r="G714" t="s">
        <v>1069</v>
      </c>
      <c r="H714">
        <v>10</v>
      </c>
      <c r="I714">
        <v>2</v>
      </c>
      <c r="J714">
        <v>24</v>
      </c>
      <c r="K714">
        <v>12</v>
      </c>
      <c r="L714" s="2">
        <v>0.5</v>
      </c>
      <c r="M714">
        <v>185</v>
      </c>
      <c r="N714">
        <v>15.4</v>
      </c>
      <c r="O714">
        <v>2</v>
      </c>
      <c r="P714">
        <v>36</v>
      </c>
      <c r="Q714">
        <v>1.2</v>
      </c>
      <c r="R714">
        <v>18.5</v>
      </c>
      <c r="S714">
        <v>0</v>
      </c>
    </row>
    <row r="715" spans="1:19" x14ac:dyDescent="0.25">
      <c r="A715">
        <v>2014</v>
      </c>
      <c r="B715">
        <v>245</v>
      </c>
      <c r="C715" t="s">
        <v>1788</v>
      </c>
      <c r="D715" t="str">
        <f>IFERROR(INDEX('Draft Master List'!E:F,MATCH(C715,'Draft Master List'!E:E,0),2),"N/A")</f>
        <v>N/A</v>
      </c>
      <c r="E715" t="s">
        <v>25</v>
      </c>
      <c r="F715">
        <v>26</v>
      </c>
      <c r="G715" t="s">
        <v>77</v>
      </c>
      <c r="H715">
        <v>14</v>
      </c>
      <c r="I715">
        <v>1</v>
      </c>
      <c r="J715">
        <v>22</v>
      </c>
      <c r="K715">
        <v>12</v>
      </c>
      <c r="L715" s="2">
        <v>0.54500000000000004</v>
      </c>
      <c r="M715">
        <v>108</v>
      </c>
      <c r="N715">
        <v>9</v>
      </c>
      <c r="O715">
        <v>0</v>
      </c>
      <c r="P715">
        <v>17</v>
      </c>
      <c r="Q715">
        <v>0.9</v>
      </c>
      <c r="R715">
        <v>7.7</v>
      </c>
      <c r="S715">
        <v>0</v>
      </c>
    </row>
    <row r="716" spans="1:19" x14ac:dyDescent="0.25">
      <c r="A716">
        <v>2014</v>
      </c>
      <c r="B716">
        <v>246</v>
      </c>
      <c r="C716" t="s">
        <v>969</v>
      </c>
      <c r="D716" t="str">
        <f>IFERROR(INDEX('Draft Master List'!E:F,MATCH(C716,'Draft Master List'!E:E,0),2),"N/A")</f>
        <v>N/A</v>
      </c>
      <c r="E716" t="s">
        <v>34</v>
      </c>
      <c r="F716">
        <v>24</v>
      </c>
      <c r="H716">
        <v>14</v>
      </c>
      <c r="I716">
        <v>0</v>
      </c>
      <c r="J716">
        <v>16</v>
      </c>
      <c r="K716">
        <v>12</v>
      </c>
      <c r="L716" s="2">
        <v>0.75</v>
      </c>
      <c r="M716">
        <v>68</v>
      </c>
      <c r="N716">
        <v>5.7</v>
      </c>
      <c r="O716">
        <v>0</v>
      </c>
      <c r="P716">
        <v>16</v>
      </c>
      <c r="Q716">
        <v>0.9</v>
      </c>
      <c r="R716">
        <v>4.9000000000000004</v>
      </c>
      <c r="S716">
        <v>1</v>
      </c>
    </row>
    <row r="717" spans="1:19" x14ac:dyDescent="0.25">
      <c r="A717">
        <v>2014</v>
      </c>
      <c r="B717">
        <v>247</v>
      </c>
      <c r="C717" t="s">
        <v>1634</v>
      </c>
      <c r="D717" t="str">
        <f>IFERROR(INDEX('Draft Master List'!E:F,MATCH(C717,'Draft Master List'!E:E,0),2),"N/A")</f>
        <v>N/A</v>
      </c>
      <c r="E717" t="s">
        <v>13</v>
      </c>
      <c r="F717">
        <v>25</v>
      </c>
      <c r="H717">
        <v>7</v>
      </c>
      <c r="I717">
        <v>0</v>
      </c>
      <c r="J717">
        <v>17</v>
      </c>
      <c r="K717">
        <v>12</v>
      </c>
      <c r="L717" s="2">
        <v>0.70599999999999996</v>
      </c>
      <c r="M717">
        <v>158</v>
      </c>
      <c r="N717">
        <v>13.2</v>
      </c>
      <c r="O717">
        <v>0</v>
      </c>
      <c r="P717">
        <v>28</v>
      </c>
      <c r="Q717">
        <v>1.7</v>
      </c>
      <c r="R717">
        <v>22.6</v>
      </c>
      <c r="S717">
        <v>0</v>
      </c>
    </row>
    <row r="718" spans="1:19" x14ac:dyDescent="0.25">
      <c r="A718">
        <v>2014</v>
      </c>
      <c r="B718">
        <v>248</v>
      </c>
      <c r="C718" t="s">
        <v>1095</v>
      </c>
      <c r="D718" t="str">
        <f>IFERROR(INDEX('Draft Master List'!E:F,MATCH(C718,'Draft Master List'!E:E,0),2),"N/A")</f>
        <v>N/A</v>
      </c>
      <c r="E718" t="s">
        <v>33</v>
      </c>
      <c r="F718">
        <v>25</v>
      </c>
      <c r="H718">
        <v>14</v>
      </c>
      <c r="I718">
        <v>0</v>
      </c>
      <c r="J718">
        <v>22</v>
      </c>
      <c r="K718">
        <v>12</v>
      </c>
      <c r="L718" s="2">
        <v>0.54500000000000004</v>
      </c>
      <c r="M718">
        <v>135</v>
      </c>
      <c r="N718">
        <v>11.3</v>
      </c>
      <c r="O718">
        <v>2</v>
      </c>
      <c r="P718">
        <v>23</v>
      </c>
      <c r="Q718">
        <v>0.9</v>
      </c>
      <c r="R718">
        <v>9.6</v>
      </c>
      <c r="S718">
        <v>1</v>
      </c>
    </row>
    <row r="719" spans="1:19" x14ac:dyDescent="0.25">
      <c r="A719">
        <v>2014</v>
      </c>
      <c r="B719">
        <v>249</v>
      </c>
      <c r="C719" t="s">
        <v>912</v>
      </c>
      <c r="D719" t="str">
        <f>IFERROR(INDEX('Draft Master List'!E:F,MATCH(C719,'Draft Master List'!E:E,0),2),"N/A")</f>
        <v>N/A</v>
      </c>
      <c r="E719" t="s">
        <v>16</v>
      </c>
      <c r="F719">
        <v>26</v>
      </c>
      <c r="G719" t="s">
        <v>77</v>
      </c>
      <c r="H719">
        <v>10</v>
      </c>
      <c r="I719">
        <v>2</v>
      </c>
      <c r="J719">
        <v>27</v>
      </c>
      <c r="K719">
        <v>12</v>
      </c>
      <c r="L719" s="2">
        <v>0.44400000000000001</v>
      </c>
      <c r="M719">
        <v>115</v>
      </c>
      <c r="N719">
        <v>9.6</v>
      </c>
      <c r="O719">
        <v>0</v>
      </c>
      <c r="P719">
        <v>28</v>
      </c>
      <c r="Q719">
        <v>1.2</v>
      </c>
      <c r="R719">
        <v>11.5</v>
      </c>
      <c r="S719">
        <v>1</v>
      </c>
    </row>
    <row r="720" spans="1:19" x14ac:dyDescent="0.25">
      <c r="A720">
        <v>2014</v>
      </c>
      <c r="B720">
        <v>250</v>
      </c>
      <c r="C720" t="s">
        <v>893</v>
      </c>
      <c r="D720" t="str">
        <f>IFERROR(INDEX('Draft Master List'!E:F,MATCH(C720,'Draft Master List'!E:E,0),2),"N/A")</f>
        <v>N/A</v>
      </c>
      <c r="E720" t="s">
        <v>669</v>
      </c>
      <c r="F720">
        <v>26</v>
      </c>
      <c r="H720">
        <v>9</v>
      </c>
      <c r="I720">
        <v>0</v>
      </c>
      <c r="J720">
        <v>17</v>
      </c>
      <c r="K720">
        <v>12</v>
      </c>
      <c r="L720" s="2">
        <v>0.70599999999999996</v>
      </c>
      <c r="M720">
        <v>118</v>
      </c>
      <c r="N720">
        <v>9.8000000000000007</v>
      </c>
      <c r="O720">
        <v>1</v>
      </c>
      <c r="P720">
        <v>27</v>
      </c>
      <c r="Q720">
        <v>1.3</v>
      </c>
      <c r="R720">
        <v>13.1</v>
      </c>
      <c r="S720">
        <v>0</v>
      </c>
    </row>
    <row r="721" spans="1:19" x14ac:dyDescent="0.25">
      <c r="A721">
        <v>2014</v>
      </c>
      <c r="B721">
        <v>251</v>
      </c>
      <c r="C721" t="s">
        <v>1131</v>
      </c>
      <c r="D721" t="str">
        <f>IFERROR(INDEX('Draft Master List'!E:F,MATCH(C721,'Draft Master List'!E:E,0),2),"N/A")</f>
        <v>N/A</v>
      </c>
      <c r="E721" t="s">
        <v>22</v>
      </c>
      <c r="F721">
        <v>29</v>
      </c>
      <c r="G721" t="s">
        <v>732</v>
      </c>
      <c r="H721">
        <v>8</v>
      </c>
      <c r="I721">
        <v>6</v>
      </c>
      <c r="J721">
        <v>17</v>
      </c>
      <c r="K721">
        <v>12</v>
      </c>
      <c r="L721" s="2">
        <v>0.70599999999999996</v>
      </c>
      <c r="M721">
        <v>93</v>
      </c>
      <c r="N721">
        <v>7.8</v>
      </c>
      <c r="O721">
        <v>0</v>
      </c>
      <c r="P721">
        <v>18</v>
      </c>
      <c r="Q721">
        <v>1.5</v>
      </c>
      <c r="R721">
        <v>11.6</v>
      </c>
      <c r="S721">
        <v>0</v>
      </c>
    </row>
    <row r="722" spans="1:19" x14ac:dyDescent="0.25">
      <c r="A722">
        <v>2014</v>
      </c>
      <c r="B722">
        <v>252</v>
      </c>
      <c r="C722" t="s">
        <v>1054</v>
      </c>
      <c r="D722" t="str">
        <f>IFERROR(INDEX('Draft Master List'!E:F,MATCH(C722,'Draft Master List'!E:E,0),2),"N/A")</f>
        <v>N/A</v>
      </c>
      <c r="E722" t="s">
        <v>223</v>
      </c>
      <c r="F722">
        <v>25</v>
      </c>
      <c r="H722">
        <v>14</v>
      </c>
      <c r="I722">
        <v>0</v>
      </c>
      <c r="J722">
        <v>20</v>
      </c>
      <c r="K722">
        <v>11</v>
      </c>
      <c r="L722" s="2">
        <v>0.55000000000000004</v>
      </c>
      <c r="M722">
        <v>159</v>
      </c>
      <c r="N722">
        <v>14.5</v>
      </c>
      <c r="O722">
        <v>1</v>
      </c>
      <c r="P722">
        <v>47</v>
      </c>
      <c r="Q722">
        <v>0.8</v>
      </c>
      <c r="R722">
        <v>11.4</v>
      </c>
      <c r="S722">
        <v>0</v>
      </c>
    </row>
    <row r="723" spans="1:19" x14ac:dyDescent="0.25">
      <c r="A723">
        <v>2014</v>
      </c>
      <c r="B723">
        <v>253</v>
      </c>
      <c r="C723" t="s">
        <v>941</v>
      </c>
      <c r="D723" t="str">
        <f>IFERROR(INDEX('Draft Master List'!E:F,MATCH(C723,'Draft Master List'!E:E,0),2),"N/A")</f>
        <v>N/A</v>
      </c>
      <c r="E723" t="s">
        <v>34</v>
      </c>
      <c r="F723">
        <v>31</v>
      </c>
      <c r="G723" t="s">
        <v>76</v>
      </c>
      <c r="H723">
        <v>16</v>
      </c>
      <c r="I723">
        <v>16</v>
      </c>
      <c r="J723">
        <v>19</v>
      </c>
      <c r="K723">
        <v>11</v>
      </c>
      <c r="L723" s="2">
        <v>0.57899999999999996</v>
      </c>
      <c r="M723">
        <v>111</v>
      </c>
      <c r="N723">
        <v>10.1</v>
      </c>
      <c r="O723">
        <v>1</v>
      </c>
      <c r="P723">
        <v>55</v>
      </c>
      <c r="Q723">
        <v>0.7</v>
      </c>
      <c r="R723">
        <v>6.9</v>
      </c>
      <c r="S723">
        <v>2</v>
      </c>
    </row>
    <row r="724" spans="1:19" x14ac:dyDescent="0.25">
      <c r="A724">
        <v>2014</v>
      </c>
      <c r="B724">
        <v>254</v>
      </c>
      <c r="C724" t="s">
        <v>518</v>
      </c>
      <c r="D724" t="str">
        <f>IFERROR(INDEX('Draft Master List'!E:F,MATCH(C724,'Draft Master List'!E:E,0),2),"N/A")</f>
        <v>602006</v>
      </c>
      <c r="E724" t="s">
        <v>16</v>
      </c>
      <c r="F724">
        <v>29</v>
      </c>
      <c r="G724" t="s">
        <v>643</v>
      </c>
      <c r="H724">
        <v>12</v>
      </c>
      <c r="I724">
        <v>1</v>
      </c>
      <c r="J724">
        <v>16</v>
      </c>
      <c r="K724">
        <v>11</v>
      </c>
      <c r="L724" s="2">
        <v>0.68799999999999994</v>
      </c>
      <c r="M724">
        <v>71</v>
      </c>
      <c r="N724">
        <v>6.5</v>
      </c>
      <c r="O724">
        <v>0</v>
      </c>
      <c r="P724">
        <v>12</v>
      </c>
      <c r="Q724">
        <v>0.9</v>
      </c>
      <c r="R724">
        <v>5.9</v>
      </c>
      <c r="S724">
        <v>1</v>
      </c>
    </row>
    <row r="725" spans="1:19" x14ac:dyDescent="0.25">
      <c r="A725">
        <v>2014</v>
      </c>
      <c r="B725">
        <v>255</v>
      </c>
      <c r="C725" t="s">
        <v>1177</v>
      </c>
      <c r="D725" t="str">
        <f>IFERROR(INDEX('Draft Master List'!E:F,MATCH(C725,'Draft Master List'!E:E,0),2),"N/A")</f>
        <v>N/A</v>
      </c>
      <c r="E725" t="s">
        <v>19</v>
      </c>
      <c r="F725">
        <v>28</v>
      </c>
      <c r="H725">
        <v>16</v>
      </c>
      <c r="I725">
        <v>0</v>
      </c>
      <c r="J725">
        <v>15</v>
      </c>
      <c r="K725">
        <v>11</v>
      </c>
      <c r="L725" s="2">
        <v>0.73299999999999998</v>
      </c>
      <c r="M725">
        <v>195</v>
      </c>
      <c r="N725">
        <v>17.7</v>
      </c>
      <c r="O725">
        <v>2</v>
      </c>
      <c r="P725">
        <v>48</v>
      </c>
      <c r="Q725">
        <v>0.7</v>
      </c>
      <c r="R725">
        <v>12.2</v>
      </c>
      <c r="S725">
        <v>0</v>
      </c>
    </row>
    <row r="726" spans="1:19" x14ac:dyDescent="0.25">
      <c r="A726">
        <v>2014</v>
      </c>
      <c r="B726">
        <v>256</v>
      </c>
      <c r="C726" t="s">
        <v>788</v>
      </c>
      <c r="D726" t="str">
        <f>IFERROR(INDEX('Draft Master List'!E:F,MATCH(C726,'Draft Master List'!E:E,0),2),"N/A")</f>
        <v>N/A</v>
      </c>
      <c r="E726" t="s">
        <v>32</v>
      </c>
      <c r="F726">
        <v>26</v>
      </c>
      <c r="G726" t="s">
        <v>643</v>
      </c>
      <c r="H726">
        <v>15</v>
      </c>
      <c r="I726">
        <v>1</v>
      </c>
      <c r="J726">
        <v>15</v>
      </c>
      <c r="K726">
        <v>11</v>
      </c>
      <c r="L726" s="2">
        <v>0.73299999999999998</v>
      </c>
      <c r="M726">
        <v>92</v>
      </c>
      <c r="N726">
        <v>8.4</v>
      </c>
      <c r="O726">
        <v>0</v>
      </c>
      <c r="P726">
        <v>20</v>
      </c>
      <c r="Q726">
        <v>0.7</v>
      </c>
      <c r="R726">
        <v>6.1</v>
      </c>
      <c r="S726">
        <v>0</v>
      </c>
    </row>
    <row r="727" spans="1:19" x14ac:dyDescent="0.25">
      <c r="A727">
        <v>2014</v>
      </c>
      <c r="B727">
        <v>257</v>
      </c>
      <c r="C727" t="s">
        <v>271</v>
      </c>
      <c r="D727" t="str">
        <f>IFERROR(INDEX('Draft Master List'!E:F,MATCH(C727,'Draft Master List'!E:E,0),2),"N/A")</f>
        <v>582010</v>
      </c>
      <c r="E727" t="s">
        <v>704</v>
      </c>
      <c r="F727">
        <v>26</v>
      </c>
      <c r="H727">
        <v>11</v>
      </c>
      <c r="I727">
        <v>7</v>
      </c>
      <c r="J727">
        <v>12</v>
      </c>
      <c r="K727">
        <v>11</v>
      </c>
      <c r="L727" s="2">
        <v>0.91700000000000004</v>
      </c>
      <c r="M727">
        <v>69</v>
      </c>
      <c r="N727">
        <v>6.3</v>
      </c>
      <c r="O727">
        <v>0</v>
      </c>
      <c r="P727">
        <v>23</v>
      </c>
      <c r="Q727">
        <v>1</v>
      </c>
      <c r="R727">
        <v>6.3</v>
      </c>
      <c r="S727">
        <v>1</v>
      </c>
    </row>
    <row r="728" spans="1:19" x14ac:dyDescent="0.25">
      <c r="A728">
        <v>2014</v>
      </c>
      <c r="B728">
        <v>258</v>
      </c>
      <c r="C728" t="s">
        <v>1022</v>
      </c>
      <c r="D728" t="str">
        <f>IFERROR(INDEX('Draft Master List'!E:F,MATCH(C728,'Draft Master List'!E:E,0),2),"N/A")</f>
        <v>N/A</v>
      </c>
      <c r="E728" t="s">
        <v>10</v>
      </c>
      <c r="F728">
        <v>23</v>
      </c>
      <c r="G728" t="s">
        <v>643</v>
      </c>
      <c r="H728">
        <v>14</v>
      </c>
      <c r="I728">
        <v>4</v>
      </c>
      <c r="J728">
        <v>15</v>
      </c>
      <c r="K728">
        <v>11</v>
      </c>
      <c r="L728" s="2">
        <v>0.73299999999999998</v>
      </c>
      <c r="M728">
        <v>79</v>
      </c>
      <c r="N728">
        <v>7.2</v>
      </c>
      <c r="O728">
        <v>3</v>
      </c>
      <c r="P728">
        <v>18</v>
      </c>
      <c r="Q728">
        <v>0.8</v>
      </c>
      <c r="R728">
        <v>5.6</v>
      </c>
      <c r="S728">
        <v>0</v>
      </c>
    </row>
    <row r="729" spans="1:19" x14ac:dyDescent="0.25">
      <c r="A729">
        <v>2014</v>
      </c>
      <c r="B729">
        <v>259</v>
      </c>
      <c r="C729" t="s">
        <v>985</v>
      </c>
      <c r="D729" t="str">
        <f>IFERROR(INDEX('Draft Master List'!E:F,MATCH(C729,'Draft Master List'!E:E,0),2),"N/A")</f>
        <v>N/A</v>
      </c>
      <c r="E729" t="s">
        <v>64</v>
      </c>
      <c r="F729">
        <v>23</v>
      </c>
      <c r="G729" t="s">
        <v>643</v>
      </c>
      <c r="H729">
        <v>14</v>
      </c>
      <c r="I729">
        <v>6</v>
      </c>
      <c r="J729">
        <v>13</v>
      </c>
      <c r="K729">
        <v>11</v>
      </c>
      <c r="L729" s="2">
        <v>0.84599999999999997</v>
      </c>
      <c r="M729">
        <v>64</v>
      </c>
      <c r="N729">
        <v>5.8</v>
      </c>
      <c r="O729">
        <v>1</v>
      </c>
      <c r="P729">
        <v>11</v>
      </c>
      <c r="Q729">
        <v>0.8</v>
      </c>
      <c r="R729">
        <v>4.5999999999999996</v>
      </c>
      <c r="S729">
        <v>2</v>
      </c>
    </row>
    <row r="730" spans="1:19" x14ac:dyDescent="0.25">
      <c r="A730">
        <v>2014</v>
      </c>
      <c r="B730">
        <v>260</v>
      </c>
      <c r="C730" t="s">
        <v>1041</v>
      </c>
      <c r="D730" t="str">
        <f>IFERROR(INDEX('Draft Master List'!E:F,MATCH(C730,'Draft Master List'!E:E,0),2),"N/A")</f>
        <v>N/A</v>
      </c>
      <c r="E730" t="s">
        <v>7</v>
      </c>
      <c r="F730">
        <v>27</v>
      </c>
      <c r="G730" t="s">
        <v>212</v>
      </c>
      <c r="H730">
        <v>16</v>
      </c>
      <c r="I730">
        <v>10</v>
      </c>
      <c r="J730">
        <v>14</v>
      </c>
      <c r="K730">
        <v>11</v>
      </c>
      <c r="L730" s="2">
        <v>0.78600000000000003</v>
      </c>
      <c r="M730">
        <v>81</v>
      </c>
      <c r="N730">
        <v>7.4</v>
      </c>
      <c r="O730">
        <v>2</v>
      </c>
      <c r="P730">
        <v>20</v>
      </c>
      <c r="Q730">
        <v>0.7</v>
      </c>
      <c r="R730">
        <v>5.0999999999999996</v>
      </c>
      <c r="S730">
        <v>0</v>
      </c>
    </row>
    <row r="731" spans="1:19" x14ac:dyDescent="0.25">
      <c r="A731">
        <v>2014</v>
      </c>
      <c r="B731">
        <v>261</v>
      </c>
      <c r="C731" t="s">
        <v>951</v>
      </c>
      <c r="D731" t="str">
        <f>IFERROR(INDEX('Draft Master List'!E:F,MATCH(C731,'Draft Master List'!E:E,0),2),"N/A")</f>
        <v>N/A</v>
      </c>
      <c r="E731" t="s">
        <v>669</v>
      </c>
      <c r="F731">
        <v>28</v>
      </c>
      <c r="H731">
        <v>16</v>
      </c>
      <c r="I731">
        <v>1</v>
      </c>
      <c r="J731">
        <v>12</v>
      </c>
      <c r="K731">
        <v>10</v>
      </c>
      <c r="L731" s="2">
        <v>0.83299999999999996</v>
      </c>
      <c r="M731">
        <v>54</v>
      </c>
      <c r="N731">
        <v>5.4</v>
      </c>
      <c r="O731">
        <v>0</v>
      </c>
      <c r="P731">
        <v>13</v>
      </c>
      <c r="Q731">
        <v>0.6</v>
      </c>
      <c r="R731">
        <v>3.4</v>
      </c>
      <c r="S731">
        <v>1</v>
      </c>
    </row>
    <row r="732" spans="1:19" x14ac:dyDescent="0.25">
      <c r="A732">
        <v>2014</v>
      </c>
      <c r="B732">
        <v>262</v>
      </c>
      <c r="C732" t="s">
        <v>1670</v>
      </c>
      <c r="D732" t="str">
        <f>IFERROR(INDEX('Draft Master List'!E:F,MATCH(C732,'Draft Master List'!E:E,0),2),"N/A")</f>
        <v>N/A</v>
      </c>
      <c r="E732" t="s">
        <v>22</v>
      </c>
      <c r="F732">
        <v>27</v>
      </c>
      <c r="G732" t="s">
        <v>1789</v>
      </c>
      <c r="H732">
        <v>16</v>
      </c>
      <c r="I732">
        <v>10</v>
      </c>
      <c r="J732">
        <v>17</v>
      </c>
      <c r="K732">
        <v>10</v>
      </c>
      <c r="L732" s="2">
        <v>0.58799999999999997</v>
      </c>
      <c r="M732">
        <v>115</v>
      </c>
      <c r="N732">
        <v>11.5</v>
      </c>
      <c r="O732">
        <v>1</v>
      </c>
      <c r="P732">
        <v>34</v>
      </c>
      <c r="Q732">
        <v>0.6</v>
      </c>
      <c r="R732">
        <v>7.2</v>
      </c>
      <c r="S732">
        <v>1</v>
      </c>
    </row>
    <row r="733" spans="1:19" x14ac:dyDescent="0.25">
      <c r="A733">
        <v>2014</v>
      </c>
      <c r="B733">
        <v>263</v>
      </c>
      <c r="C733" t="s">
        <v>1635</v>
      </c>
      <c r="D733" t="str">
        <f>IFERROR(INDEX('Draft Master List'!E:F,MATCH(C733,'Draft Master List'!E:E,0),2),"N/A")</f>
        <v>N/A</v>
      </c>
      <c r="E733" t="s">
        <v>3</v>
      </c>
      <c r="F733">
        <v>23</v>
      </c>
      <c r="G733" t="s">
        <v>1069</v>
      </c>
      <c r="H733">
        <v>15</v>
      </c>
      <c r="I733">
        <v>1</v>
      </c>
      <c r="J733">
        <v>15</v>
      </c>
      <c r="K733">
        <v>10</v>
      </c>
      <c r="L733" s="2">
        <v>0.66700000000000004</v>
      </c>
      <c r="M733">
        <v>121</v>
      </c>
      <c r="N733">
        <v>12.1</v>
      </c>
      <c r="O733">
        <v>1</v>
      </c>
      <c r="P733">
        <v>22</v>
      </c>
      <c r="Q733">
        <v>0.7</v>
      </c>
      <c r="R733">
        <v>8.1</v>
      </c>
      <c r="S733">
        <v>0</v>
      </c>
    </row>
    <row r="734" spans="1:19" x14ac:dyDescent="0.25">
      <c r="A734">
        <v>2014</v>
      </c>
      <c r="B734">
        <v>264</v>
      </c>
      <c r="C734" t="s">
        <v>1660</v>
      </c>
      <c r="D734" t="str">
        <f>IFERROR(INDEX('Draft Master List'!E:F,MATCH(C734,'Draft Master List'!E:E,0),2),"N/A")</f>
        <v>N/A</v>
      </c>
      <c r="E734" t="s">
        <v>23</v>
      </c>
      <c r="F734">
        <v>24</v>
      </c>
      <c r="G734" t="s">
        <v>1069</v>
      </c>
      <c r="H734">
        <v>16</v>
      </c>
      <c r="I734">
        <v>2</v>
      </c>
      <c r="J734">
        <v>16</v>
      </c>
      <c r="K734">
        <v>10</v>
      </c>
      <c r="L734" s="2">
        <v>0.625</v>
      </c>
      <c r="M734">
        <v>91</v>
      </c>
      <c r="N734">
        <v>9.1</v>
      </c>
      <c r="O734">
        <v>1</v>
      </c>
      <c r="P734">
        <v>25</v>
      </c>
      <c r="Q734">
        <v>0.6</v>
      </c>
      <c r="R734">
        <v>5.7</v>
      </c>
      <c r="S734">
        <v>0</v>
      </c>
    </row>
    <row r="735" spans="1:19" x14ac:dyDescent="0.25">
      <c r="A735">
        <v>2014</v>
      </c>
      <c r="B735">
        <v>265</v>
      </c>
      <c r="C735" t="s">
        <v>1173</v>
      </c>
      <c r="D735" t="str">
        <f>IFERROR(INDEX('Draft Master List'!E:F,MATCH(C735,'Draft Master List'!E:E,0),2),"N/A")</f>
        <v>N/A</v>
      </c>
      <c r="E735" t="s">
        <v>15</v>
      </c>
      <c r="F735">
        <v>23</v>
      </c>
      <c r="G735" t="s">
        <v>703</v>
      </c>
      <c r="H735">
        <v>16</v>
      </c>
      <c r="I735">
        <v>11</v>
      </c>
      <c r="J735">
        <v>15</v>
      </c>
      <c r="K735">
        <v>10</v>
      </c>
      <c r="L735" s="2">
        <v>0.66700000000000004</v>
      </c>
      <c r="M735">
        <v>86</v>
      </c>
      <c r="N735">
        <v>8.6</v>
      </c>
      <c r="O735">
        <v>0</v>
      </c>
      <c r="P735">
        <v>19</v>
      </c>
      <c r="Q735">
        <v>0.6</v>
      </c>
      <c r="R735">
        <v>5.4</v>
      </c>
      <c r="S735">
        <v>0</v>
      </c>
    </row>
    <row r="736" spans="1:19" x14ac:dyDescent="0.25">
      <c r="A736">
        <v>2014</v>
      </c>
      <c r="B736">
        <v>266</v>
      </c>
      <c r="C736" t="s">
        <v>431</v>
      </c>
      <c r="D736" t="str">
        <f>IFERROR(INDEX('Draft Master List'!E:F,MATCH(C736,'Draft Master List'!E:E,0),2),"N/A")</f>
        <v>2272008</v>
      </c>
      <c r="E736" t="s">
        <v>9</v>
      </c>
      <c r="F736">
        <v>28</v>
      </c>
      <c r="H736">
        <v>9</v>
      </c>
      <c r="I736">
        <v>0</v>
      </c>
      <c r="J736">
        <v>16</v>
      </c>
      <c r="K736">
        <v>10</v>
      </c>
      <c r="L736" s="2">
        <v>0.625</v>
      </c>
      <c r="M736">
        <v>87</v>
      </c>
      <c r="N736">
        <v>8.6999999999999993</v>
      </c>
      <c r="O736">
        <v>0</v>
      </c>
      <c r="P736">
        <v>26</v>
      </c>
      <c r="Q736">
        <v>1.1000000000000001</v>
      </c>
      <c r="R736">
        <v>9.6999999999999993</v>
      </c>
      <c r="S736">
        <v>0</v>
      </c>
    </row>
    <row r="737" spans="1:19" x14ac:dyDescent="0.25">
      <c r="A737">
        <v>2014</v>
      </c>
      <c r="B737">
        <v>267</v>
      </c>
      <c r="C737" t="s">
        <v>413</v>
      </c>
      <c r="D737" t="str">
        <f>IFERROR(INDEX('Draft Master List'!E:F,MATCH(C737,'Draft Master List'!E:E,0),2),"N/A")</f>
        <v>1742008</v>
      </c>
      <c r="E737" t="s">
        <v>63</v>
      </c>
      <c r="F737">
        <v>29</v>
      </c>
      <c r="G737" t="s">
        <v>77</v>
      </c>
      <c r="H737">
        <v>14</v>
      </c>
      <c r="I737">
        <v>7</v>
      </c>
      <c r="J737">
        <v>19</v>
      </c>
      <c r="K737">
        <v>10</v>
      </c>
      <c r="L737" s="2">
        <v>0.52600000000000002</v>
      </c>
      <c r="M737">
        <v>70</v>
      </c>
      <c r="N737">
        <v>7</v>
      </c>
      <c r="O737">
        <v>1</v>
      </c>
      <c r="P737">
        <v>13</v>
      </c>
      <c r="Q737">
        <v>0.7</v>
      </c>
      <c r="R737">
        <v>5</v>
      </c>
      <c r="S737">
        <v>0</v>
      </c>
    </row>
    <row r="738" spans="1:19" x14ac:dyDescent="0.25">
      <c r="A738">
        <v>2014</v>
      </c>
      <c r="B738">
        <v>268</v>
      </c>
      <c r="C738" t="s">
        <v>1213</v>
      </c>
      <c r="D738" t="str">
        <f>IFERROR(INDEX('Draft Master List'!E:F,MATCH(C738,'Draft Master List'!E:E,0),2),"N/A")</f>
        <v>N/A</v>
      </c>
      <c r="E738" t="s">
        <v>7</v>
      </c>
      <c r="F738">
        <v>35</v>
      </c>
      <c r="H738">
        <v>10</v>
      </c>
      <c r="I738">
        <v>0</v>
      </c>
      <c r="J738">
        <v>15</v>
      </c>
      <c r="K738">
        <v>10</v>
      </c>
      <c r="L738" s="2">
        <v>0.66700000000000004</v>
      </c>
      <c r="M738">
        <v>116</v>
      </c>
      <c r="N738">
        <v>11.6</v>
      </c>
      <c r="O738">
        <v>0</v>
      </c>
      <c r="P738">
        <v>19</v>
      </c>
      <c r="Q738">
        <v>1</v>
      </c>
      <c r="R738">
        <v>11.6</v>
      </c>
      <c r="S738">
        <v>0</v>
      </c>
    </row>
    <row r="739" spans="1:19" x14ac:dyDescent="0.25">
      <c r="A739">
        <v>2014</v>
      </c>
      <c r="B739">
        <v>269</v>
      </c>
      <c r="C739" t="s">
        <v>1713</v>
      </c>
      <c r="D739" t="str">
        <f>IFERROR(INDEX('Draft Master List'!E:F,MATCH(C739,'Draft Master List'!E:E,0),2),"N/A")</f>
        <v>N/A</v>
      </c>
      <c r="E739" t="s">
        <v>12</v>
      </c>
      <c r="F739">
        <v>29</v>
      </c>
      <c r="G739" t="s">
        <v>108</v>
      </c>
      <c r="H739">
        <v>14</v>
      </c>
      <c r="I739">
        <v>9</v>
      </c>
      <c r="J739">
        <v>15</v>
      </c>
      <c r="K739">
        <v>10</v>
      </c>
      <c r="L739" s="2">
        <v>0.66700000000000004</v>
      </c>
      <c r="M739">
        <v>70</v>
      </c>
      <c r="N739">
        <v>7</v>
      </c>
      <c r="O739">
        <v>0</v>
      </c>
      <c r="P739">
        <v>13</v>
      </c>
      <c r="Q739">
        <v>0.7</v>
      </c>
      <c r="R739">
        <v>5</v>
      </c>
      <c r="S739">
        <v>0</v>
      </c>
    </row>
    <row r="740" spans="1:19" x14ac:dyDescent="0.25">
      <c r="A740">
        <v>2014</v>
      </c>
      <c r="B740">
        <v>270</v>
      </c>
      <c r="C740" t="s">
        <v>910</v>
      </c>
      <c r="D740" t="str">
        <f>IFERROR(INDEX('Draft Master List'!E:F,MATCH(C740,'Draft Master List'!E:E,0),2),"N/A")</f>
        <v>N/A</v>
      </c>
      <c r="E740" t="s">
        <v>25</v>
      </c>
      <c r="F740">
        <v>26</v>
      </c>
      <c r="G740" t="s">
        <v>732</v>
      </c>
      <c r="H740">
        <v>16</v>
      </c>
      <c r="I740">
        <v>6</v>
      </c>
      <c r="J740">
        <v>14</v>
      </c>
      <c r="K740">
        <v>10</v>
      </c>
      <c r="L740" s="2">
        <v>0.71399999999999997</v>
      </c>
      <c r="M740">
        <v>71</v>
      </c>
      <c r="N740">
        <v>7.1</v>
      </c>
      <c r="O740">
        <v>1</v>
      </c>
      <c r="P740">
        <v>24</v>
      </c>
      <c r="Q740">
        <v>0.6</v>
      </c>
      <c r="R740">
        <v>4.4000000000000004</v>
      </c>
      <c r="S740">
        <v>0</v>
      </c>
    </row>
    <row r="741" spans="1:19" x14ac:dyDescent="0.25">
      <c r="A741">
        <v>2014</v>
      </c>
      <c r="B741">
        <v>271</v>
      </c>
      <c r="C741" t="s">
        <v>1117</v>
      </c>
      <c r="D741" t="str">
        <f>IFERROR(INDEX('Draft Master List'!E:F,MATCH(C741,'Draft Master List'!E:E,0),2),"N/A")</f>
        <v>N/A</v>
      </c>
      <c r="E741" t="s">
        <v>21</v>
      </c>
      <c r="F741">
        <v>29</v>
      </c>
      <c r="H741">
        <v>16</v>
      </c>
      <c r="I741">
        <v>0</v>
      </c>
      <c r="J741">
        <v>11</v>
      </c>
      <c r="K741">
        <v>10</v>
      </c>
      <c r="L741" s="2">
        <v>0.90900000000000003</v>
      </c>
      <c r="M741">
        <v>102</v>
      </c>
      <c r="N741">
        <v>10.199999999999999</v>
      </c>
      <c r="O741">
        <v>2</v>
      </c>
      <c r="P741">
        <v>40</v>
      </c>
      <c r="Q741">
        <v>0.6</v>
      </c>
      <c r="R741">
        <v>6.4</v>
      </c>
      <c r="S741">
        <v>0</v>
      </c>
    </row>
    <row r="742" spans="1:19" x14ac:dyDescent="0.25">
      <c r="A742">
        <v>2014</v>
      </c>
      <c r="B742">
        <v>272</v>
      </c>
      <c r="C742" t="s">
        <v>1130</v>
      </c>
      <c r="D742" t="str">
        <f>IFERROR(INDEX('Draft Master List'!E:F,MATCH(C742,'Draft Master List'!E:E,0),2),"N/A")</f>
        <v>N/A</v>
      </c>
      <c r="E742" t="s">
        <v>26</v>
      </c>
      <c r="F742">
        <v>24</v>
      </c>
      <c r="G742" t="s">
        <v>643</v>
      </c>
      <c r="H742">
        <v>5</v>
      </c>
      <c r="I742">
        <v>3</v>
      </c>
      <c r="J742">
        <v>13</v>
      </c>
      <c r="K742">
        <v>9</v>
      </c>
      <c r="L742" s="2">
        <v>0.69199999999999995</v>
      </c>
      <c r="M742">
        <v>62</v>
      </c>
      <c r="N742">
        <v>6.9</v>
      </c>
      <c r="O742">
        <v>0</v>
      </c>
      <c r="P742">
        <v>16</v>
      </c>
      <c r="Q742">
        <v>1.8</v>
      </c>
      <c r="R742">
        <v>12.4</v>
      </c>
      <c r="S742">
        <v>1</v>
      </c>
    </row>
    <row r="743" spans="1:19" x14ac:dyDescent="0.25">
      <c r="A743">
        <v>2014</v>
      </c>
      <c r="B743">
        <v>273</v>
      </c>
      <c r="C743" t="s">
        <v>1134</v>
      </c>
      <c r="D743" t="str">
        <f>IFERROR(INDEX('Draft Master List'!E:F,MATCH(C743,'Draft Master List'!E:E,0),2),"N/A")</f>
        <v>N/A</v>
      </c>
      <c r="E743" t="s">
        <v>18</v>
      </c>
      <c r="F743">
        <v>26</v>
      </c>
      <c r="H743">
        <v>15</v>
      </c>
      <c r="I743">
        <v>0</v>
      </c>
      <c r="J743">
        <v>11</v>
      </c>
      <c r="K743">
        <v>9</v>
      </c>
      <c r="L743" s="2">
        <v>0.81799999999999995</v>
      </c>
      <c r="M743">
        <v>62</v>
      </c>
      <c r="N743">
        <v>6.9</v>
      </c>
      <c r="O743">
        <v>0</v>
      </c>
      <c r="P743">
        <v>12</v>
      </c>
      <c r="Q743">
        <v>0.6</v>
      </c>
      <c r="R743">
        <v>4.0999999999999996</v>
      </c>
      <c r="S743">
        <v>0</v>
      </c>
    </row>
    <row r="744" spans="1:19" x14ac:dyDescent="0.25">
      <c r="A744">
        <v>2014</v>
      </c>
      <c r="B744">
        <v>274</v>
      </c>
      <c r="C744" t="s">
        <v>1166</v>
      </c>
      <c r="D744" t="str">
        <f>IFERROR(INDEX('Draft Master List'!E:F,MATCH(C744,'Draft Master List'!E:E,0),2),"N/A")</f>
        <v>N/A</v>
      </c>
      <c r="E744" t="s">
        <v>34</v>
      </c>
      <c r="F744">
        <v>24</v>
      </c>
      <c r="G744" t="s">
        <v>1069</v>
      </c>
      <c r="H744">
        <v>11</v>
      </c>
      <c r="I744">
        <v>1</v>
      </c>
      <c r="J744">
        <v>14</v>
      </c>
      <c r="K744">
        <v>9</v>
      </c>
      <c r="L744" s="2">
        <v>0.64300000000000002</v>
      </c>
      <c r="M744">
        <v>105</v>
      </c>
      <c r="N744">
        <v>11.7</v>
      </c>
      <c r="O744">
        <v>0</v>
      </c>
      <c r="P744">
        <v>23</v>
      </c>
      <c r="Q744">
        <v>0.8</v>
      </c>
      <c r="R744">
        <v>9.5</v>
      </c>
      <c r="S744">
        <v>1</v>
      </c>
    </row>
    <row r="745" spans="1:19" x14ac:dyDescent="0.25">
      <c r="A745">
        <v>2014</v>
      </c>
      <c r="B745">
        <v>275</v>
      </c>
      <c r="C745" t="s">
        <v>947</v>
      </c>
      <c r="D745" t="str">
        <f>IFERROR(INDEX('Draft Master List'!E:F,MATCH(C745,'Draft Master List'!E:E,0),2),"N/A")</f>
        <v>N/A</v>
      </c>
      <c r="E745" t="s">
        <v>64</v>
      </c>
      <c r="F745">
        <v>21</v>
      </c>
      <c r="G745" t="s">
        <v>643</v>
      </c>
      <c r="H745">
        <v>16</v>
      </c>
      <c r="I745">
        <v>4</v>
      </c>
      <c r="J745">
        <v>14</v>
      </c>
      <c r="K745">
        <v>9</v>
      </c>
      <c r="L745" s="2">
        <v>0.64300000000000002</v>
      </c>
      <c r="M745">
        <v>87</v>
      </c>
      <c r="N745">
        <v>9.6999999999999993</v>
      </c>
      <c r="O745">
        <v>0</v>
      </c>
      <c r="P745">
        <v>19</v>
      </c>
      <c r="Q745">
        <v>0.6</v>
      </c>
      <c r="R745">
        <v>5.4</v>
      </c>
      <c r="S745">
        <v>3</v>
      </c>
    </row>
    <row r="746" spans="1:19" x14ac:dyDescent="0.25">
      <c r="A746">
        <v>2014</v>
      </c>
      <c r="B746">
        <v>276</v>
      </c>
      <c r="C746" t="s">
        <v>1790</v>
      </c>
      <c r="D746" t="str">
        <f>IFERROR(INDEX('Draft Master List'!E:F,MATCH(C746,'Draft Master List'!E:E,0),2),"N/A")</f>
        <v>N/A</v>
      </c>
      <c r="E746" t="s">
        <v>21</v>
      </c>
      <c r="F746">
        <v>25</v>
      </c>
      <c r="G746" t="s">
        <v>732</v>
      </c>
      <c r="H746">
        <v>16</v>
      </c>
      <c r="I746">
        <v>7</v>
      </c>
      <c r="J746">
        <v>14</v>
      </c>
      <c r="K746">
        <v>9</v>
      </c>
      <c r="L746" s="2">
        <v>0.64300000000000002</v>
      </c>
      <c r="M746">
        <v>62</v>
      </c>
      <c r="N746">
        <v>6.9</v>
      </c>
      <c r="O746">
        <v>1</v>
      </c>
      <c r="P746">
        <v>16</v>
      </c>
      <c r="Q746">
        <v>0.6</v>
      </c>
      <c r="R746">
        <v>3.9</v>
      </c>
      <c r="S746">
        <v>0</v>
      </c>
    </row>
    <row r="747" spans="1:19" x14ac:dyDescent="0.25">
      <c r="A747">
        <v>2014</v>
      </c>
      <c r="B747">
        <v>277</v>
      </c>
      <c r="C747" t="s">
        <v>1708</v>
      </c>
      <c r="D747" t="str">
        <f>IFERROR(INDEX('Draft Master List'!E:F,MATCH(C747,'Draft Master List'!E:E,0),2),"N/A")</f>
        <v>N/A</v>
      </c>
      <c r="E747" t="s">
        <v>27</v>
      </c>
      <c r="F747">
        <v>23</v>
      </c>
      <c r="G747" t="s">
        <v>1069</v>
      </c>
      <c r="H747">
        <v>16</v>
      </c>
      <c r="I747">
        <v>1</v>
      </c>
      <c r="J747">
        <v>13</v>
      </c>
      <c r="K747">
        <v>9</v>
      </c>
      <c r="L747" s="2">
        <v>0.69199999999999995</v>
      </c>
      <c r="M747">
        <v>105</v>
      </c>
      <c r="N747">
        <v>11.7</v>
      </c>
      <c r="O747">
        <v>4</v>
      </c>
      <c r="P747">
        <v>26</v>
      </c>
      <c r="Q747">
        <v>0.6</v>
      </c>
      <c r="R747">
        <v>6.6</v>
      </c>
      <c r="S747">
        <v>0</v>
      </c>
    </row>
    <row r="748" spans="1:19" x14ac:dyDescent="0.25">
      <c r="A748">
        <v>2014</v>
      </c>
      <c r="B748">
        <v>278</v>
      </c>
      <c r="C748" t="s">
        <v>1207</v>
      </c>
      <c r="D748" t="str">
        <f>IFERROR(INDEX('Draft Master List'!E:F,MATCH(C748,'Draft Master List'!E:E,0),2),"N/A")</f>
        <v>N/A</v>
      </c>
      <c r="E748" t="s">
        <v>669</v>
      </c>
      <c r="F748">
        <v>25</v>
      </c>
      <c r="H748">
        <v>13</v>
      </c>
      <c r="I748">
        <v>5</v>
      </c>
      <c r="J748">
        <v>11</v>
      </c>
      <c r="K748">
        <v>9</v>
      </c>
      <c r="L748" s="2">
        <v>0.81799999999999995</v>
      </c>
      <c r="M748">
        <v>134</v>
      </c>
      <c r="N748">
        <v>14.9</v>
      </c>
      <c r="O748">
        <v>0</v>
      </c>
      <c r="P748">
        <v>41</v>
      </c>
      <c r="Q748">
        <v>0.7</v>
      </c>
      <c r="R748">
        <v>10.3</v>
      </c>
      <c r="S748">
        <v>0</v>
      </c>
    </row>
    <row r="749" spans="1:19" x14ac:dyDescent="0.25">
      <c r="A749">
        <v>2014</v>
      </c>
      <c r="B749">
        <v>279</v>
      </c>
      <c r="C749" t="s">
        <v>1174</v>
      </c>
      <c r="D749" t="str">
        <f>IFERROR(INDEX('Draft Master List'!E:F,MATCH(C749,'Draft Master List'!E:E,0),2),"N/A")</f>
        <v>N/A</v>
      </c>
      <c r="E749" t="s">
        <v>10</v>
      </c>
      <c r="F749">
        <v>26</v>
      </c>
      <c r="G749" t="s">
        <v>1069</v>
      </c>
      <c r="H749">
        <v>15</v>
      </c>
      <c r="I749">
        <v>7</v>
      </c>
      <c r="J749">
        <v>17</v>
      </c>
      <c r="K749">
        <v>9</v>
      </c>
      <c r="L749" s="2">
        <v>0.52900000000000003</v>
      </c>
      <c r="M749">
        <v>129</v>
      </c>
      <c r="N749">
        <v>14.3</v>
      </c>
      <c r="O749">
        <v>0</v>
      </c>
      <c r="P749">
        <v>27</v>
      </c>
      <c r="Q749">
        <v>0.6</v>
      </c>
      <c r="R749">
        <v>8.6</v>
      </c>
      <c r="S749">
        <v>1</v>
      </c>
    </row>
    <row r="750" spans="1:19" x14ac:dyDescent="0.25">
      <c r="A750">
        <v>2014</v>
      </c>
      <c r="B750">
        <v>280</v>
      </c>
      <c r="C750" t="s">
        <v>1160</v>
      </c>
      <c r="D750" t="str">
        <f>IFERROR(INDEX('Draft Master List'!E:F,MATCH(C750,'Draft Master List'!E:E,0),2),"N/A")</f>
        <v>N/A</v>
      </c>
      <c r="E750" t="s">
        <v>25</v>
      </c>
      <c r="F750">
        <v>25</v>
      </c>
      <c r="G750" t="s">
        <v>77</v>
      </c>
      <c r="H750">
        <v>9</v>
      </c>
      <c r="I750">
        <v>2</v>
      </c>
      <c r="J750">
        <v>15</v>
      </c>
      <c r="K750">
        <v>9</v>
      </c>
      <c r="L750" s="2">
        <v>0.6</v>
      </c>
      <c r="M750">
        <v>93</v>
      </c>
      <c r="N750">
        <v>10.3</v>
      </c>
      <c r="O750">
        <v>0</v>
      </c>
      <c r="P750">
        <v>27</v>
      </c>
      <c r="Q750">
        <v>1</v>
      </c>
      <c r="R750">
        <v>10.3</v>
      </c>
      <c r="S750">
        <v>1</v>
      </c>
    </row>
    <row r="751" spans="1:19" x14ac:dyDescent="0.25">
      <c r="A751">
        <v>2014</v>
      </c>
      <c r="B751">
        <v>281</v>
      </c>
      <c r="C751" t="s">
        <v>455</v>
      </c>
      <c r="D751" t="str">
        <f>IFERROR(INDEX('Draft Master List'!E:F,MATCH(C751,'Draft Master List'!E:E,0),2),"N/A")</f>
        <v>732007</v>
      </c>
      <c r="E751" t="s">
        <v>3</v>
      </c>
      <c r="F751">
        <v>30</v>
      </c>
      <c r="H751">
        <v>16</v>
      </c>
      <c r="I751">
        <v>0</v>
      </c>
      <c r="J751">
        <v>18</v>
      </c>
      <c r="K751">
        <v>9</v>
      </c>
      <c r="L751" s="2">
        <v>0.5</v>
      </c>
      <c r="M751">
        <v>131</v>
      </c>
      <c r="N751">
        <v>14.6</v>
      </c>
      <c r="O751">
        <v>0</v>
      </c>
      <c r="P751">
        <v>31</v>
      </c>
      <c r="Q751">
        <v>0.6</v>
      </c>
      <c r="R751">
        <v>8.1999999999999993</v>
      </c>
      <c r="S751">
        <v>4</v>
      </c>
    </row>
    <row r="752" spans="1:19" x14ac:dyDescent="0.25">
      <c r="A752">
        <v>2014</v>
      </c>
      <c r="B752">
        <v>282</v>
      </c>
      <c r="C752" t="s">
        <v>1156</v>
      </c>
      <c r="D752" t="str">
        <f>IFERROR(INDEX('Draft Master List'!E:F,MATCH(C752,'Draft Master List'!E:E,0),2),"N/A")</f>
        <v>N/A</v>
      </c>
      <c r="E752" t="s">
        <v>0</v>
      </c>
      <c r="F752">
        <v>28</v>
      </c>
      <c r="G752" t="s">
        <v>732</v>
      </c>
      <c r="H752">
        <v>10</v>
      </c>
      <c r="I752">
        <v>6</v>
      </c>
      <c r="J752">
        <v>10</v>
      </c>
      <c r="K752">
        <v>9</v>
      </c>
      <c r="L752" s="2">
        <v>0.9</v>
      </c>
      <c r="M752">
        <v>27</v>
      </c>
      <c r="N752">
        <v>3</v>
      </c>
      <c r="O752">
        <v>1</v>
      </c>
      <c r="P752">
        <v>14</v>
      </c>
      <c r="Q752">
        <v>0.9</v>
      </c>
      <c r="R752">
        <v>2.7</v>
      </c>
      <c r="S752">
        <v>1</v>
      </c>
    </row>
    <row r="753" spans="1:19" x14ac:dyDescent="0.25">
      <c r="A753">
        <v>2014</v>
      </c>
      <c r="B753">
        <v>283</v>
      </c>
      <c r="C753" t="s">
        <v>89</v>
      </c>
      <c r="D753" t="str">
        <f>IFERROR(INDEX('Draft Master List'!E:F,MATCH(C753,'Draft Master List'!E:E,0),2),"N/A")</f>
        <v>122010</v>
      </c>
      <c r="E753" t="s">
        <v>13</v>
      </c>
      <c r="F753">
        <v>27</v>
      </c>
      <c r="G753" t="s">
        <v>1128</v>
      </c>
      <c r="H753">
        <v>6</v>
      </c>
      <c r="I753">
        <v>6</v>
      </c>
      <c r="J753">
        <v>10</v>
      </c>
      <c r="K753">
        <v>9</v>
      </c>
      <c r="L753" s="2">
        <v>0.9</v>
      </c>
      <c r="M753">
        <v>69</v>
      </c>
      <c r="N753">
        <v>7.7</v>
      </c>
      <c r="O753">
        <v>0</v>
      </c>
      <c r="P753">
        <v>16</v>
      </c>
      <c r="Q753">
        <v>1.5</v>
      </c>
      <c r="R753">
        <v>11.5</v>
      </c>
      <c r="S753">
        <v>1</v>
      </c>
    </row>
    <row r="754" spans="1:19" x14ac:dyDescent="0.25">
      <c r="A754">
        <v>2014</v>
      </c>
      <c r="B754">
        <v>284</v>
      </c>
      <c r="C754" t="s">
        <v>1791</v>
      </c>
      <c r="D754" t="str">
        <f>IFERROR(INDEX('Draft Master List'!E:F,MATCH(C754,'Draft Master List'!E:E,0),2),"N/A")</f>
        <v>N/A</v>
      </c>
      <c r="E754" t="s">
        <v>19</v>
      </c>
      <c r="F754">
        <v>25</v>
      </c>
      <c r="G754" t="s">
        <v>77</v>
      </c>
      <c r="H754">
        <v>9</v>
      </c>
      <c r="I754">
        <v>2</v>
      </c>
      <c r="J754">
        <v>10</v>
      </c>
      <c r="K754">
        <v>9</v>
      </c>
      <c r="L754" s="2">
        <v>0.9</v>
      </c>
      <c r="M754">
        <v>102</v>
      </c>
      <c r="N754">
        <v>11.3</v>
      </c>
      <c r="O754">
        <v>0</v>
      </c>
      <c r="P754">
        <v>31</v>
      </c>
      <c r="Q754">
        <v>1</v>
      </c>
      <c r="R754">
        <v>11.3</v>
      </c>
      <c r="S754">
        <v>0</v>
      </c>
    </row>
    <row r="755" spans="1:19" x14ac:dyDescent="0.25">
      <c r="A755">
        <v>2014</v>
      </c>
      <c r="B755">
        <v>285</v>
      </c>
      <c r="C755" t="s">
        <v>1186</v>
      </c>
      <c r="D755" t="str">
        <f>IFERROR(INDEX('Draft Master List'!E:F,MATCH(C755,'Draft Master List'!E:E,0),2),"N/A")</f>
        <v>N/A</v>
      </c>
      <c r="E755" t="s">
        <v>15</v>
      </c>
      <c r="F755">
        <v>26</v>
      </c>
      <c r="G755" t="s">
        <v>77</v>
      </c>
      <c r="H755">
        <v>10</v>
      </c>
      <c r="I755">
        <v>1</v>
      </c>
      <c r="J755">
        <v>15</v>
      </c>
      <c r="K755">
        <v>9</v>
      </c>
      <c r="L755" s="2">
        <v>0.6</v>
      </c>
      <c r="M755">
        <v>105</v>
      </c>
      <c r="N755">
        <v>11.7</v>
      </c>
      <c r="O755">
        <v>0</v>
      </c>
      <c r="P755">
        <v>26</v>
      </c>
      <c r="Q755">
        <v>0.9</v>
      </c>
      <c r="R755">
        <v>10.5</v>
      </c>
      <c r="S755">
        <v>1</v>
      </c>
    </row>
    <row r="756" spans="1:19" x14ac:dyDescent="0.25">
      <c r="A756">
        <v>2014</v>
      </c>
      <c r="B756">
        <v>286</v>
      </c>
      <c r="C756" t="s">
        <v>1221</v>
      </c>
      <c r="D756" t="str">
        <f>IFERROR(INDEX('Draft Master List'!E:F,MATCH(C756,'Draft Master List'!E:E,0),2),"N/A")</f>
        <v>N/A</v>
      </c>
      <c r="E756" t="s">
        <v>16</v>
      </c>
      <c r="F756">
        <v>26</v>
      </c>
      <c r="G756" t="s">
        <v>77</v>
      </c>
      <c r="H756">
        <v>3</v>
      </c>
      <c r="I756">
        <v>3</v>
      </c>
      <c r="J756">
        <v>13</v>
      </c>
      <c r="K756">
        <v>9</v>
      </c>
      <c r="L756" s="2">
        <v>0.69199999999999995</v>
      </c>
      <c r="M756">
        <v>84</v>
      </c>
      <c r="N756">
        <v>9.3000000000000007</v>
      </c>
      <c r="O756">
        <v>1</v>
      </c>
      <c r="P756">
        <v>17</v>
      </c>
      <c r="Q756">
        <v>3</v>
      </c>
      <c r="R756">
        <v>28</v>
      </c>
      <c r="S756">
        <v>0</v>
      </c>
    </row>
    <row r="757" spans="1:19" x14ac:dyDescent="0.25">
      <c r="A757">
        <v>2014</v>
      </c>
      <c r="B757">
        <v>287</v>
      </c>
      <c r="C757" t="s">
        <v>295</v>
      </c>
      <c r="D757" t="str">
        <f>IFERROR(INDEX('Draft Master List'!E:F,MATCH(C757,'Draft Master List'!E:E,0),2),"N/A")</f>
        <v>1732010</v>
      </c>
      <c r="E757" t="s">
        <v>29</v>
      </c>
      <c r="F757">
        <v>27</v>
      </c>
      <c r="H757">
        <v>16</v>
      </c>
      <c r="I757">
        <v>0</v>
      </c>
      <c r="J757">
        <v>9</v>
      </c>
      <c r="K757">
        <v>8</v>
      </c>
      <c r="L757" s="2">
        <v>0.88900000000000001</v>
      </c>
      <c r="M757">
        <v>49</v>
      </c>
      <c r="N757">
        <v>6.1</v>
      </c>
      <c r="O757">
        <v>0</v>
      </c>
      <c r="P757">
        <v>10</v>
      </c>
      <c r="Q757">
        <v>0.5</v>
      </c>
      <c r="R757">
        <v>3.1</v>
      </c>
      <c r="S757">
        <v>1</v>
      </c>
    </row>
    <row r="758" spans="1:19" x14ac:dyDescent="0.25">
      <c r="A758">
        <v>2014</v>
      </c>
      <c r="B758">
        <v>288</v>
      </c>
      <c r="C758" t="s">
        <v>1722</v>
      </c>
      <c r="D758" t="str">
        <f>IFERROR(INDEX('Draft Master List'!E:F,MATCH(C758,'Draft Master List'!E:E,0),2),"N/A")</f>
        <v>N/A</v>
      </c>
      <c r="E758" t="s">
        <v>223</v>
      </c>
      <c r="F758">
        <v>24</v>
      </c>
      <c r="G758" t="s">
        <v>1601</v>
      </c>
      <c r="H758">
        <v>16</v>
      </c>
      <c r="I758">
        <v>13</v>
      </c>
      <c r="J758">
        <v>11</v>
      </c>
      <c r="K758">
        <v>8</v>
      </c>
      <c r="L758" s="2">
        <v>0.72699999999999998</v>
      </c>
      <c r="M758">
        <v>55</v>
      </c>
      <c r="N758">
        <v>6.9</v>
      </c>
      <c r="O758">
        <v>1</v>
      </c>
      <c r="P758">
        <v>21</v>
      </c>
      <c r="Q758">
        <v>0.5</v>
      </c>
      <c r="R758">
        <v>3.4</v>
      </c>
      <c r="S758">
        <v>0</v>
      </c>
    </row>
    <row r="759" spans="1:19" x14ac:dyDescent="0.25">
      <c r="A759">
        <v>2014</v>
      </c>
      <c r="B759">
        <v>289</v>
      </c>
      <c r="C759" t="s">
        <v>512</v>
      </c>
      <c r="D759" t="str">
        <f>IFERROR(INDEX('Draft Master List'!E:F,MATCH(C759,'Draft Master List'!E:E,0),2),"N/A")</f>
        <v>252006</v>
      </c>
      <c r="E759" t="s">
        <v>63</v>
      </c>
      <c r="F759">
        <v>30</v>
      </c>
      <c r="G759" t="s">
        <v>77</v>
      </c>
      <c r="H759">
        <v>9</v>
      </c>
      <c r="I759">
        <v>2</v>
      </c>
      <c r="J759">
        <v>14</v>
      </c>
      <c r="K759">
        <v>8</v>
      </c>
      <c r="L759" s="2">
        <v>0.57099999999999995</v>
      </c>
      <c r="M759">
        <v>67</v>
      </c>
      <c r="N759">
        <v>8.4</v>
      </c>
      <c r="O759">
        <v>0</v>
      </c>
      <c r="P759">
        <v>15</v>
      </c>
      <c r="Q759">
        <v>0.9</v>
      </c>
      <c r="R759">
        <v>7.4</v>
      </c>
      <c r="S759">
        <v>1</v>
      </c>
    </row>
    <row r="760" spans="1:19" x14ac:dyDescent="0.25">
      <c r="A760">
        <v>2014</v>
      </c>
      <c r="B760">
        <v>290</v>
      </c>
      <c r="C760" t="s">
        <v>1175</v>
      </c>
      <c r="D760" t="str">
        <f>IFERROR(INDEX('Draft Master List'!E:F,MATCH(C760,'Draft Master List'!E:E,0),2),"N/A")</f>
        <v>N/A</v>
      </c>
      <c r="E760" t="s">
        <v>6</v>
      </c>
      <c r="F760">
        <v>23</v>
      </c>
      <c r="H760">
        <v>12</v>
      </c>
      <c r="I760">
        <v>0</v>
      </c>
      <c r="J760">
        <v>18</v>
      </c>
      <c r="K760">
        <v>8</v>
      </c>
      <c r="L760" s="2">
        <v>0.44400000000000001</v>
      </c>
      <c r="M760">
        <v>98</v>
      </c>
      <c r="N760">
        <v>12.3</v>
      </c>
      <c r="O760">
        <v>0</v>
      </c>
      <c r="P760">
        <v>44</v>
      </c>
      <c r="Q760">
        <v>0.7</v>
      </c>
      <c r="R760">
        <v>8.1999999999999993</v>
      </c>
      <c r="S760">
        <v>1</v>
      </c>
    </row>
    <row r="761" spans="1:19" x14ac:dyDescent="0.25">
      <c r="A761">
        <v>2014</v>
      </c>
      <c r="B761">
        <v>291</v>
      </c>
      <c r="C761" t="s">
        <v>1140</v>
      </c>
      <c r="D761" t="str">
        <f>IFERROR(INDEX('Draft Master List'!E:F,MATCH(C761,'Draft Master List'!E:E,0),2),"N/A")</f>
        <v>N/A</v>
      </c>
      <c r="E761" t="s">
        <v>10</v>
      </c>
      <c r="F761">
        <v>25</v>
      </c>
      <c r="G761" t="s">
        <v>976</v>
      </c>
      <c r="H761">
        <v>16</v>
      </c>
      <c r="I761">
        <v>4</v>
      </c>
      <c r="J761">
        <v>12</v>
      </c>
      <c r="K761">
        <v>8</v>
      </c>
      <c r="L761" s="2">
        <v>0.66700000000000004</v>
      </c>
      <c r="M761">
        <v>140</v>
      </c>
      <c r="N761">
        <v>17.5</v>
      </c>
      <c r="O761">
        <v>0</v>
      </c>
      <c r="P761">
        <v>49</v>
      </c>
      <c r="Q761">
        <v>0.5</v>
      </c>
      <c r="R761">
        <v>8.8000000000000007</v>
      </c>
      <c r="S761">
        <v>0</v>
      </c>
    </row>
    <row r="762" spans="1:19" x14ac:dyDescent="0.25">
      <c r="A762">
        <v>2014</v>
      </c>
      <c r="B762">
        <v>292</v>
      </c>
      <c r="C762" t="s">
        <v>1731</v>
      </c>
      <c r="D762" t="str">
        <f>IFERROR(INDEX('Draft Master List'!E:F,MATCH(C762,'Draft Master List'!E:E,0),2),"N/A")</f>
        <v>N/A</v>
      </c>
      <c r="E762" t="s">
        <v>19</v>
      </c>
      <c r="F762">
        <v>27</v>
      </c>
      <c r="G762" t="s">
        <v>1069</v>
      </c>
      <c r="H762">
        <v>6</v>
      </c>
      <c r="I762">
        <v>2</v>
      </c>
      <c r="J762">
        <v>13</v>
      </c>
      <c r="K762">
        <v>8</v>
      </c>
      <c r="L762" s="2">
        <v>0.61499999999999999</v>
      </c>
      <c r="M762">
        <v>134</v>
      </c>
      <c r="N762">
        <v>16.8</v>
      </c>
      <c r="O762">
        <v>1</v>
      </c>
      <c r="P762">
        <v>63</v>
      </c>
      <c r="Q762">
        <v>1.3</v>
      </c>
      <c r="R762">
        <v>22.3</v>
      </c>
      <c r="S762">
        <v>0</v>
      </c>
    </row>
    <row r="763" spans="1:19" x14ac:dyDescent="0.25">
      <c r="A763">
        <v>2014</v>
      </c>
      <c r="B763">
        <v>293</v>
      </c>
      <c r="C763" t="s">
        <v>1792</v>
      </c>
      <c r="D763" t="str">
        <f>IFERROR(INDEX('Draft Master List'!E:F,MATCH(C763,'Draft Master List'!E:E,0),2),"N/A")</f>
        <v>N/A</v>
      </c>
      <c r="E763" t="s">
        <v>32</v>
      </c>
      <c r="F763">
        <v>28</v>
      </c>
      <c r="G763" t="s">
        <v>77</v>
      </c>
      <c r="H763">
        <v>6</v>
      </c>
      <c r="I763">
        <v>5</v>
      </c>
      <c r="J763">
        <v>16</v>
      </c>
      <c r="K763">
        <v>8</v>
      </c>
      <c r="L763" s="2">
        <v>0.5</v>
      </c>
      <c r="M763">
        <v>65</v>
      </c>
      <c r="N763">
        <v>8.1</v>
      </c>
      <c r="O763">
        <v>0</v>
      </c>
      <c r="P763">
        <v>17</v>
      </c>
      <c r="Q763">
        <v>1.3</v>
      </c>
      <c r="R763">
        <v>10.8</v>
      </c>
      <c r="S763">
        <v>2</v>
      </c>
    </row>
    <row r="764" spans="1:19" x14ac:dyDescent="0.25">
      <c r="A764">
        <v>2014</v>
      </c>
      <c r="B764">
        <v>294</v>
      </c>
      <c r="C764" t="s">
        <v>1135</v>
      </c>
      <c r="D764" t="str">
        <f>IFERROR(INDEX('Draft Master List'!E:F,MATCH(C764,'Draft Master List'!E:E,0),2),"N/A")</f>
        <v>N/A</v>
      </c>
      <c r="E764" t="s">
        <v>7</v>
      </c>
      <c r="F764">
        <v>22</v>
      </c>
      <c r="H764">
        <v>15</v>
      </c>
      <c r="I764">
        <v>0</v>
      </c>
      <c r="J764">
        <v>10</v>
      </c>
      <c r="K764">
        <v>8</v>
      </c>
      <c r="L764" s="2">
        <v>0.8</v>
      </c>
      <c r="M764">
        <v>107</v>
      </c>
      <c r="N764">
        <v>13.4</v>
      </c>
      <c r="O764">
        <v>0</v>
      </c>
      <c r="P764">
        <v>37</v>
      </c>
      <c r="Q764">
        <v>0.5</v>
      </c>
      <c r="R764">
        <v>7.1</v>
      </c>
      <c r="S764">
        <v>1</v>
      </c>
    </row>
    <row r="765" spans="1:19" x14ac:dyDescent="0.25">
      <c r="A765">
        <v>2014</v>
      </c>
      <c r="B765">
        <v>295</v>
      </c>
      <c r="C765" t="s">
        <v>986</v>
      </c>
      <c r="D765" t="str">
        <f>IFERROR(INDEX('Draft Master List'!E:F,MATCH(C765,'Draft Master List'!E:E,0),2),"N/A")</f>
        <v>N/A</v>
      </c>
      <c r="E765" t="s">
        <v>0</v>
      </c>
      <c r="F765">
        <v>25</v>
      </c>
      <c r="G765" t="s">
        <v>643</v>
      </c>
      <c r="H765">
        <v>10</v>
      </c>
      <c r="I765">
        <v>3</v>
      </c>
      <c r="J765">
        <v>11</v>
      </c>
      <c r="K765">
        <v>8</v>
      </c>
      <c r="L765" s="2">
        <v>0.72699999999999998</v>
      </c>
      <c r="M765">
        <v>63</v>
      </c>
      <c r="N765">
        <v>7.9</v>
      </c>
      <c r="O765">
        <v>0</v>
      </c>
      <c r="P765">
        <v>17</v>
      </c>
      <c r="Q765">
        <v>0.8</v>
      </c>
      <c r="R765">
        <v>6.3</v>
      </c>
      <c r="S765">
        <v>2</v>
      </c>
    </row>
    <row r="766" spans="1:19" x14ac:dyDescent="0.25">
      <c r="A766">
        <v>2014</v>
      </c>
      <c r="B766">
        <v>296</v>
      </c>
      <c r="C766" t="s">
        <v>901</v>
      </c>
      <c r="D766" t="str">
        <f>IFERROR(INDEX('Draft Master List'!E:F,MATCH(C766,'Draft Master List'!E:E,0),2),"N/A")</f>
        <v>N/A</v>
      </c>
      <c r="E766" t="s">
        <v>32</v>
      </c>
      <c r="F766">
        <v>26</v>
      </c>
      <c r="G766" t="s">
        <v>77</v>
      </c>
      <c r="H766">
        <v>10</v>
      </c>
      <c r="I766">
        <v>2</v>
      </c>
      <c r="J766">
        <v>23</v>
      </c>
      <c r="K766">
        <v>8</v>
      </c>
      <c r="L766" s="2">
        <v>0.34799999999999998</v>
      </c>
      <c r="M766">
        <v>167</v>
      </c>
      <c r="N766">
        <v>20.9</v>
      </c>
      <c r="O766">
        <v>0</v>
      </c>
      <c r="P766">
        <v>51</v>
      </c>
      <c r="Q766">
        <v>0.8</v>
      </c>
      <c r="R766">
        <v>16.7</v>
      </c>
      <c r="S766">
        <v>0</v>
      </c>
    </row>
    <row r="767" spans="1:19" x14ac:dyDescent="0.25">
      <c r="A767">
        <v>2014</v>
      </c>
      <c r="B767">
        <v>297</v>
      </c>
      <c r="C767" t="s">
        <v>1028</v>
      </c>
      <c r="D767" t="str">
        <f>IFERROR(INDEX('Draft Master List'!E:F,MATCH(C767,'Draft Master List'!E:E,0),2),"N/A")</f>
        <v>N/A</v>
      </c>
      <c r="E767" t="s">
        <v>3</v>
      </c>
      <c r="F767">
        <v>23</v>
      </c>
      <c r="H767">
        <v>13</v>
      </c>
      <c r="I767">
        <v>0</v>
      </c>
      <c r="J767">
        <v>10</v>
      </c>
      <c r="K767">
        <v>8</v>
      </c>
      <c r="L767" s="2">
        <v>0.8</v>
      </c>
      <c r="M767">
        <v>114</v>
      </c>
      <c r="N767">
        <v>14.3</v>
      </c>
      <c r="O767">
        <v>0</v>
      </c>
      <c r="P767">
        <v>29</v>
      </c>
      <c r="Q767">
        <v>0.6</v>
      </c>
      <c r="R767">
        <v>8.8000000000000007</v>
      </c>
      <c r="S767">
        <v>1</v>
      </c>
    </row>
    <row r="768" spans="1:19" x14ac:dyDescent="0.25">
      <c r="A768">
        <v>2014</v>
      </c>
      <c r="B768">
        <v>298</v>
      </c>
      <c r="C768" t="s">
        <v>1058</v>
      </c>
      <c r="D768" t="str">
        <f>IFERROR(INDEX('Draft Master List'!E:F,MATCH(C768,'Draft Master List'!E:E,0),2),"N/A")</f>
        <v>N/A</v>
      </c>
      <c r="E768" t="s">
        <v>18</v>
      </c>
      <c r="F768">
        <v>24</v>
      </c>
      <c r="G768" t="s">
        <v>77</v>
      </c>
      <c r="H768">
        <v>16</v>
      </c>
      <c r="I768">
        <v>2</v>
      </c>
      <c r="J768">
        <v>13</v>
      </c>
      <c r="K768">
        <v>8</v>
      </c>
      <c r="L768" s="2">
        <v>0.61499999999999999</v>
      </c>
      <c r="M768">
        <v>137</v>
      </c>
      <c r="N768">
        <v>17.100000000000001</v>
      </c>
      <c r="O768">
        <v>1</v>
      </c>
      <c r="P768">
        <v>44</v>
      </c>
      <c r="Q768">
        <v>0.5</v>
      </c>
      <c r="R768">
        <v>8.6</v>
      </c>
      <c r="S768">
        <v>0</v>
      </c>
    </row>
    <row r="769" spans="1:19" x14ac:dyDescent="0.25">
      <c r="A769">
        <v>2014</v>
      </c>
      <c r="B769">
        <v>299</v>
      </c>
      <c r="C769" t="s">
        <v>281</v>
      </c>
      <c r="D769" t="str">
        <f>IFERROR(INDEX('Draft Master List'!E:F,MATCH(C769,'Draft Master List'!E:E,0),2),"N/A")</f>
        <v>1012010</v>
      </c>
      <c r="E769" t="s">
        <v>29</v>
      </c>
      <c r="F769">
        <v>27</v>
      </c>
      <c r="H769">
        <v>9</v>
      </c>
      <c r="I769">
        <v>0</v>
      </c>
      <c r="J769">
        <v>19</v>
      </c>
      <c r="K769">
        <v>8</v>
      </c>
      <c r="L769" s="2">
        <v>0.42099999999999999</v>
      </c>
      <c r="M769">
        <v>142</v>
      </c>
      <c r="N769">
        <v>17.8</v>
      </c>
      <c r="O769">
        <v>1</v>
      </c>
      <c r="P769">
        <v>80</v>
      </c>
      <c r="Q769">
        <v>0.9</v>
      </c>
      <c r="R769">
        <v>15.8</v>
      </c>
      <c r="S769">
        <v>0</v>
      </c>
    </row>
    <row r="770" spans="1:19" x14ac:dyDescent="0.25">
      <c r="A770">
        <v>2014</v>
      </c>
      <c r="B770">
        <v>300</v>
      </c>
      <c r="C770" t="s">
        <v>1136</v>
      </c>
      <c r="D770" t="str">
        <f>IFERROR(INDEX('Draft Master List'!E:F,MATCH(C770,'Draft Master List'!E:E,0),2),"N/A")</f>
        <v>N/A</v>
      </c>
      <c r="E770" t="s">
        <v>24</v>
      </c>
      <c r="F770">
        <v>23</v>
      </c>
      <c r="H770">
        <v>12</v>
      </c>
      <c r="I770">
        <v>0</v>
      </c>
      <c r="J770">
        <v>10</v>
      </c>
      <c r="K770">
        <v>7</v>
      </c>
      <c r="L770" s="2">
        <v>0.7</v>
      </c>
      <c r="M770">
        <v>23</v>
      </c>
      <c r="N770">
        <v>3.3</v>
      </c>
      <c r="O770">
        <v>0</v>
      </c>
      <c r="P770">
        <v>15</v>
      </c>
      <c r="Q770">
        <v>0.6</v>
      </c>
      <c r="R770">
        <v>1.9</v>
      </c>
      <c r="S770">
        <v>0</v>
      </c>
    </row>
    <row r="771" spans="1:19" x14ac:dyDescent="0.25">
      <c r="A771">
        <v>2014</v>
      </c>
      <c r="B771">
        <v>301</v>
      </c>
      <c r="C771" t="s">
        <v>1793</v>
      </c>
      <c r="D771" t="str">
        <f>IFERROR(INDEX('Draft Master List'!E:F,MATCH(C771,'Draft Master List'!E:E,0),2),"N/A")</f>
        <v>N/A</v>
      </c>
      <c r="E771" t="s">
        <v>4</v>
      </c>
      <c r="F771">
        <v>25</v>
      </c>
      <c r="G771" t="s">
        <v>77</v>
      </c>
      <c r="H771">
        <v>5</v>
      </c>
      <c r="I771">
        <v>1</v>
      </c>
      <c r="J771">
        <v>15</v>
      </c>
      <c r="K771">
        <v>7</v>
      </c>
      <c r="L771" s="2">
        <v>0.46700000000000003</v>
      </c>
      <c r="M771">
        <v>88</v>
      </c>
      <c r="N771">
        <v>12.6</v>
      </c>
      <c r="O771">
        <v>0</v>
      </c>
      <c r="P771">
        <v>17</v>
      </c>
      <c r="Q771">
        <v>1.4</v>
      </c>
      <c r="R771">
        <v>17.600000000000001</v>
      </c>
      <c r="S771">
        <v>1</v>
      </c>
    </row>
    <row r="772" spans="1:19" x14ac:dyDescent="0.25">
      <c r="A772">
        <v>2014</v>
      </c>
      <c r="B772">
        <v>302</v>
      </c>
      <c r="C772" t="s">
        <v>1052</v>
      </c>
      <c r="D772" t="str">
        <f>IFERROR(INDEX('Draft Master List'!E:F,MATCH(C772,'Draft Master List'!E:E,0),2),"N/A")</f>
        <v>N/A</v>
      </c>
      <c r="E772" t="s">
        <v>15</v>
      </c>
      <c r="F772">
        <v>24</v>
      </c>
      <c r="H772">
        <v>9</v>
      </c>
      <c r="I772">
        <v>0</v>
      </c>
      <c r="J772">
        <v>10</v>
      </c>
      <c r="K772">
        <v>7</v>
      </c>
      <c r="L772" s="2">
        <v>0.7</v>
      </c>
      <c r="M772">
        <v>49</v>
      </c>
      <c r="N772">
        <v>7</v>
      </c>
      <c r="O772">
        <v>0</v>
      </c>
      <c r="P772">
        <v>15</v>
      </c>
      <c r="Q772">
        <v>0.8</v>
      </c>
      <c r="R772">
        <v>5.4</v>
      </c>
      <c r="S772">
        <v>0</v>
      </c>
    </row>
    <row r="773" spans="1:19" x14ac:dyDescent="0.25">
      <c r="A773">
        <v>2014</v>
      </c>
      <c r="B773">
        <v>303</v>
      </c>
      <c r="C773" t="s">
        <v>1068</v>
      </c>
      <c r="D773" t="str">
        <f>IFERROR(INDEX('Draft Master List'!E:F,MATCH(C773,'Draft Master List'!E:E,0),2),"N/A")</f>
        <v>N/A</v>
      </c>
      <c r="E773" t="s">
        <v>3</v>
      </c>
      <c r="F773">
        <v>23</v>
      </c>
      <c r="H773">
        <v>4</v>
      </c>
      <c r="I773">
        <v>0</v>
      </c>
      <c r="J773">
        <v>9</v>
      </c>
      <c r="K773">
        <v>7</v>
      </c>
      <c r="L773" s="2">
        <v>0.77800000000000002</v>
      </c>
      <c r="M773">
        <v>102</v>
      </c>
      <c r="N773">
        <v>14.6</v>
      </c>
      <c r="O773">
        <v>1</v>
      </c>
      <c r="P773">
        <v>19</v>
      </c>
      <c r="Q773">
        <v>1.8</v>
      </c>
      <c r="R773">
        <v>25.5</v>
      </c>
      <c r="S773">
        <v>0</v>
      </c>
    </row>
    <row r="774" spans="1:19" x14ac:dyDescent="0.25">
      <c r="A774">
        <v>2014</v>
      </c>
      <c r="B774">
        <v>304</v>
      </c>
      <c r="C774" t="s">
        <v>1688</v>
      </c>
      <c r="D774" t="str">
        <f>IFERROR(INDEX('Draft Master List'!E:F,MATCH(C774,'Draft Master List'!E:E,0),2),"N/A")</f>
        <v>N/A</v>
      </c>
      <c r="E774" t="s">
        <v>29</v>
      </c>
      <c r="F774">
        <v>24</v>
      </c>
      <c r="G774" t="s">
        <v>660</v>
      </c>
      <c r="H774">
        <v>10</v>
      </c>
      <c r="I774">
        <v>5</v>
      </c>
      <c r="J774">
        <v>10</v>
      </c>
      <c r="K774">
        <v>7</v>
      </c>
      <c r="L774" s="2">
        <v>0.7</v>
      </c>
      <c r="M774">
        <v>48</v>
      </c>
      <c r="N774">
        <v>6.9</v>
      </c>
      <c r="O774">
        <v>1</v>
      </c>
      <c r="P774">
        <v>14</v>
      </c>
      <c r="Q774">
        <v>0.7</v>
      </c>
      <c r="R774">
        <v>4.8</v>
      </c>
      <c r="S774">
        <v>0</v>
      </c>
    </row>
    <row r="775" spans="1:19" x14ac:dyDescent="0.25">
      <c r="A775">
        <v>2014</v>
      </c>
      <c r="B775">
        <v>305</v>
      </c>
      <c r="C775" t="s">
        <v>1253</v>
      </c>
      <c r="D775" t="str">
        <f>IFERROR(INDEX('Draft Master List'!E:F,MATCH(C775,'Draft Master List'!E:E,0),2),"N/A")</f>
        <v>N/A</v>
      </c>
      <c r="E775" t="s">
        <v>7</v>
      </c>
      <c r="F775">
        <v>24</v>
      </c>
      <c r="G775" t="s">
        <v>77</v>
      </c>
      <c r="H775">
        <v>16</v>
      </c>
      <c r="I775">
        <v>2</v>
      </c>
      <c r="J775">
        <v>15</v>
      </c>
      <c r="K775">
        <v>7</v>
      </c>
      <c r="L775" s="2">
        <v>0.46700000000000003</v>
      </c>
      <c r="M775">
        <v>68</v>
      </c>
      <c r="N775">
        <v>9.6999999999999993</v>
      </c>
      <c r="O775">
        <v>0</v>
      </c>
      <c r="P775">
        <v>21</v>
      </c>
      <c r="Q775">
        <v>0.4</v>
      </c>
      <c r="R775">
        <v>4.3</v>
      </c>
      <c r="S775">
        <v>0</v>
      </c>
    </row>
    <row r="776" spans="1:19" x14ac:dyDescent="0.25">
      <c r="A776">
        <v>2014</v>
      </c>
      <c r="B776">
        <v>306</v>
      </c>
      <c r="C776" t="s">
        <v>811</v>
      </c>
      <c r="D776" t="str">
        <f>IFERROR(INDEX('Draft Master List'!E:F,MATCH(C776,'Draft Master List'!E:E,0),2),"N/A")</f>
        <v>N/A</v>
      </c>
      <c r="E776" t="s">
        <v>10</v>
      </c>
      <c r="F776">
        <v>23</v>
      </c>
      <c r="H776">
        <v>10</v>
      </c>
      <c r="I776">
        <v>0</v>
      </c>
      <c r="J776">
        <v>11</v>
      </c>
      <c r="K776">
        <v>7</v>
      </c>
      <c r="L776" s="2">
        <v>0.63600000000000001</v>
      </c>
      <c r="M776">
        <v>29</v>
      </c>
      <c r="N776">
        <v>4.0999999999999996</v>
      </c>
      <c r="O776">
        <v>0</v>
      </c>
      <c r="P776">
        <v>15</v>
      </c>
      <c r="Q776">
        <v>0.7</v>
      </c>
      <c r="R776">
        <v>2.9</v>
      </c>
      <c r="S776">
        <v>0</v>
      </c>
    </row>
    <row r="777" spans="1:19" x14ac:dyDescent="0.25">
      <c r="A777">
        <v>2014</v>
      </c>
      <c r="B777">
        <v>307</v>
      </c>
      <c r="C777" t="s">
        <v>916</v>
      </c>
      <c r="D777" t="str">
        <f>IFERROR(INDEX('Draft Master List'!E:F,MATCH(C777,'Draft Master List'!E:E,0),2),"N/A")</f>
        <v>N/A</v>
      </c>
      <c r="E777" t="s">
        <v>27</v>
      </c>
      <c r="F777">
        <v>27</v>
      </c>
      <c r="H777">
        <v>16</v>
      </c>
      <c r="I777">
        <v>0</v>
      </c>
      <c r="J777">
        <v>12</v>
      </c>
      <c r="K777">
        <v>7</v>
      </c>
      <c r="L777" s="2">
        <v>0.58299999999999996</v>
      </c>
      <c r="M777">
        <v>116</v>
      </c>
      <c r="N777">
        <v>16.600000000000001</v>
      </c>
      <c r="O777">
        <v>0</v>
      </c>
      <c r="P777">
        <v>56</v>
      </c>
      <c r="Q777">
        <v>0.4</v>
      </c>
      <c r="R777">
        <v>7.3</v>
      </c>
      <c r="S777">
        <v>4</v>
      </c>
    </row>
    <row r="778" spans="1:19" x14ac:dyDescent="0.25">
      <c r="A778">
        <v>2014</v>
      </c>
      <c r="B778">
        <v>308</v>
      </c>
      <c r="C778" t="s">
        <v>442</v>
      </c>
      <c r="D778" t="str">
        <f>IFERROR(INDEX('Draft Master List'!E:F,MATCH(C778,'Draft Master List'!E:E,0),2),"N/A")</f>
        <v>272007</v>
      </c>
      <c r="E778" t="s">
        <v>0</v>
      </c>
      <c r="F778">
        <v>30</v>
      </c>
      <c r="G778" t="s">
        <v>77</v>
      </c>
      <c r="H778">
        <v>11</v>
      </c>
      <c r="I778">
        <v>2</v>
      </c>
      <c r="J778">
        <v>20</v>
      </c>
      <c r="K778">
        <v>7</v>
      </c>
      <c r="L778" s="2">
        <v>0.35</v>
      </c>
      <c r="M778">
        <v>114</v>
      </c>
      <c r="N778">
        <v>16.3</v>
      </c>
      <c r="O778">
        <v>0</v>
      </c>
      <c r="P778">
        <v>25</v>
      </c>
      <c r="Q778">
        <v>0.6</v>
      </c>
      <c r="R778">
        <v>10.4</v>
      </c>
      <c r="S778">
        <v>0</v>
      </c>
    </row>
    <row r="779" spans="1:19" x14ac:dyDescent="0.25">
      <c r="A779">
        <v>2014</v>
      </c>
      <c r="B779">
        <v>309</v>
      </c>
      <c r="C779" t="s">
        <v>1690</v>
      </c>
      <c r="D779" t="str">
        <f>IFERROR(INDEX('Draft Master List'!E:F,MATCH(C779,'Draft Master List'!E:E,0),2),"N/A")</f>
        <v>N/A</v>
      </c>
      <c r="E779" t="s">
        <v>29</v>
      </c>
      <c r="F779">
        <v>27</v>
      </c>
      <c r="G779" t="s">
        <v>108</v>
      </c>
      <c r="H779">
        <v>14</v>
      </c>
      <c r="I779">
        <v>10</v>
      </c>
      <c r="J779">
        <v>8</v>
      </c>
      <c r="K779">
        <v>7</v>
      </c>
      <c r="L779" s="2">
        <v>0.875</v>
      </c>
      <c r="M779">
        <v>42</v>
      </c>
      <c r="N779">
        <v>6</v>
      </c>
      <c r="O779">
        <v>1</v>
      </c>
      <c r="P779">
        <v>18</v>
      </c>
      <c r="Q779">
        <v>0.5</v>
      </c>
      <c r="R779">
        <v>3</v>
      </c>
      <c r="S779">
        <v>0</v>
      </c>
    </row>
    <row r="780" spans="1:19" x14ac:dyDescent="0.25">
      <c r="A780">
        <v>2014</v>
      </c>
      <c r="B780">
        <v>310</v>
      </c>
      <c r="C780" t="s">
        <v>1705</v>
      </c>
      <c r="D780" t="str">
        <f>IFERROR(INDEX('Draft Master List'!E:F,MATCH(C780,'Draft Master List'!E:E,0),2),"N/A")</f>
        <v>N/A</v>
      </c>
      <c r="E780" t="s">
        <v>14</v>
      </c>
      <c r="F780">
        <v>26</v>
      </c>
      <c r="G780" t="s">
        <v>660</v>
      </c>
      <c r="H780">
        <v>13</v>
      </c>
      <c r="I780">
        <v>7</v>
      </c>
      <c r="J780">
        <v>11</v>
      </c>
      <c r="K780">
        <v>7</v>
      </c>
      <c r="L780" s="2">
        <v>0.63600000000000001</v>
      </c>
      <c r="M780">
        <v>41</v>
      </c>
      <c r="N780">
        <v>5.9</v>
      </c>
      <c r="O780">
        <v>0</v>
      </c>
      <c r="P780">
        <v>11</v>
      </c>
      <c r="Q780">
        <v>0.5</v>
      </c>
      <c r="R780">
        <v>3.2</v>
      </c>
      <c r="S780">
        <v>0</v>
      </c>
    </row>
    <row r="781" spans="1:19" x14ac:dyDescent="0.25">
      <c r="A781">
        <v>2014</v>
      </c>
      <c r="B781">
        <v>311</v>
      </c>
      <c r="C781" t="s">
        <v>1243</v>
      </c>
      <c r="D781" t="str">
        <f>IFERROR(INDEX('Draft Master List'!E:F,MATCH(C781,'Draft Master List'!E:E,0),2),"N/A")</f>
        <v>N/A</v>
      </c>
      <c r="E781" t="s">
        <v>4</v>
      </c>
      <c r="F781">
        <v>28</v>
      </c>
      <c r="G781" t="s">
        <v>732</v>
      </c>
      <c r="H781">
        <v>16</v>
      </c>
      <c r="I781">
        <v>4</v>
      </c>
      <c r="J781">
        <v>8</v>
      </c>
      <c r="K781">
        <v>7</v>
      </c>
      <c r="L781" s="2">
        <v>0.875</v>
      </c>
      <c r="M781">
        <v>81</v>
      </c>
      <c r="N781">
        <v>11.6</v>
      </c>
      <c r="O781">
        <v>0</v>
      </c>
      <c r="P781">
        <v>26</v>
      </c>
      <c r="Q781">
        <v>0.4</v>
      </c>
      <c r="R781">
        <v>5.0999999999999996</v>
      </c>
      <c r="S781">
        <v>0</v>
      </c>
    </row>
    <row r="782" spans="1:19" x14ac:dyDescent="0.25">
      <c r="A782">
        <v>2014</v>
      </c>
      <c r="B782">
        <v>312</v>
      </c>
      <c r="C782" t="s">
        <v>1706</v>
      </c>
      <c r="D782" t="str">
        <f>IFERROR(INDEX('Draft Master List'!E:F,MATCH(C782,'Draft Master List'!E:E,0),2),"N/A")</f>
        <v>N/A</v>
      </c>
      <c r="E782" t="s">
        <v>28</v>
      </c>
      <c r="F782">
        <v>28</v>
      </c>
      <c r="G782" t="s">
        <v>1069</v>
      </c>
      <c r="H782">
        <v>13</v>
      </c>
      <c r="I782">
        <v>3</v>
      </c>
      <c r="J782">
        <v>14</v>
      </c>
      <c r="K782">
        <v>6</v>
      </c>
      <c r="L782" s="2">
        <v>0.42899999999999999</v>
      </c>
      <c r="M782">
        <v>64</v>
      </c>
      <c r="N782">
        <v>10.7</v>
      </c>
      <c r="O782">
        <v>1</v>
      </c>
      <c r="P782">
        <v>18</v>
      </c>
      <c r="Q782">
        <v>0.5</v>
      </c>
      <c r="R782">
        <v>4.9000000000000004</v>
      </c>
      <c r="S782">
        <v>0</v>
      </c>
    </row>
    <row r="783" spans="1:19" x14ac:dyDescent="0.25">
      <c r="A783">
        <v>2014</v>
      </c>
      <c r="B783">
        <v>313</v>
      </c>
      <c r="C783" t="s">
        <v>1153</v>
      </c>
      <c r="D783" t="str">
        <f>IFERROR(INDEX('Draft Master List'!E:F,MATCH(C783,'Draft Master List'!E:E,0),2),"N/A")</f>
        <v>N/A</v>
      </c>
      <c r="E783" t="s">
        <v>30</v>
      </c>
      <c r="F783">
        <v>26</v>
      </c>
      <c r="G783" t="s">
        <v>976</v>
      </c>
      <c r="H783">
        <v>16</v>
      </c>
      <c r="I783">
        <v>4</v>
      </c>
      <c r="J783">
        <v>8</v>
      </c>
      <c r="K783">
        <v>6</v>
      </c>
      <c r="L783" s="2">
        <v>0.75</v>
      </c>
      <c r="M783">
        <v>43</v>
      </c>
      <c r="N783">
        <v>7.2</v>
      </c>
      <c r="O783">
        <v>0</v>
      </c>
      <c r="P783">
        <v>13</v>
      </c>
      <c r="Q783">
        <v>0.4</v>
      </c>
      <c r="R783">
        <v>2.7</v>
      </c>
      <c r="S783">
        <v>1</v>
      </c>
    </row>
    <row r="784" spans="1:19" x14ac:dyDescent="0.25">
      <c r="A784">
        <v>2014</v>
      </c>
      <c r="B784">
        <v>314</v>
      </c>
      <c r="C784" t="s">
        <v>899</v>
      </c>
      <c r="D784" t="str">
        <f>IFERROR(INDEX('Draft Master List'!E:F,MATCH(C784,'Draft Master List'!E:E,0),2),"N/A")</f>
        <v>N/A</v>
      </c>
      <c r="E784" t="s">
        <v>28</v>
      </c>
      <c r="F784">
        <v>26</v>
      </c>
      <c r="H784">
        <v>4</v>
      </c>
      <c r="I784">
        <v>0</v>
      </c>
      <c r="J784">
        <v>11</v>
      </c>
      <c r="K784">
        <v>6</v>
      </c>
      <c r="L784" s="2">
        <v>0.54500000000000004</v>
      </c>
      <c r="M784">
        <v>54</v>
      </c>
      <c r="N784">
        <v>9</v>
      </c>
      <c r="O784">
        <v>0</v>
      </c>
      <c r="P784">
        <v>14</v>
      </c>
      <c r="Q784">
        <v>1.5</v>
      </c>
      <c r="R784">
        <v>13.5</v>
      </c>
      <c r="S784">
        <v>0</v>
      </c>
    </row>
    <row r="785" spans="1:19" x14ac:dyDescent="0.25">
      <c r="A785">
        <v>2014</v>
      </c>
      <c r="B785">
        <v>315</v>
      </c>
      <c r="C785" t="s">
        <v>1084</v>
      </c>
      <c r="D785" t="str">
        <f>IFERROR(INDEX('Draft Master List'!E:F,MATCH(C785,'Draft Master List'!E:E,0),2),"N/A")</f>
        <v>N/A</v>
      </c>
      <c r="E785" t="s">
        <v>34</v>
      </c>
      <c r="F785">
        <v>23</v>
      </c>
      <c r="H785">
        <v>13</v>
      </c>
      <c r="I785">
        <v>0</v>
      </c>
      <c r="J785">
        <v>12</v>
      </c>
      <c r="K785">
        <v>6</v>
      </c>
      <c r="L785" s="2">
        <v>0.5</v>
      </c>
      <c r="M785">
        <v>62</v>
      </c>
      <c r="N785">
        <v>10.3</v>
      </c>
      <c r="O785">
        <v>2</v>
      </c>
      <c r="P785">
        <v>20</v>
      </c>
      <c r="Q785">
        <v>0.5</v>
      </c>
      <c r="R785">
        <v>4.8</v>
      </c>
      <c r="S785">
        <v>1</v>
      </c>
    </row>
    <row r="786" spans="1:19" x14ac:dyDescent="0.25">
      <c r="A786">
        <v>2014</v>
      </c>
      <c r="B786">
        <v>316</v>
      </c>
      <c r="C786" t="s">
        <v>1794</v>
      </c>
      <c r="D786" t="str">
        <f>IFERROR(INDEX('Draft Master List'!E:F,MATCH(C786,'Draft Master List'!E:E,0),2),"N/A")</f>
        <v>N/A</v>
      </c>
      <c r="E786" t="s">
        <v>12</v>
      </c>
      <c r="F786">
        <v>24</v>
      </c>
      <c r="H786">
        <v>7</v>
      </c>
      <c r="I786">
        <v>0</v>
      </c>
      <c r="J786">
        <v>12</v>
      </c>
      <c r="K786">
        <v>6</v>
      </c>
      <c r="L786" s="2">
        <v>0.5</v>
      </c>
      <c r="M786">
        <v>74</v>
      </c>
      <c r="N786">
        <v>12.3</v>
      </c>
      <c r="O786">
        <v>1</v>
      </c>
      <c r="P786">
        <v>26</v>
      </c>
      <c r="Q786">
        <v>0.9</v>
      </c>
      <c r="R786">
        <v>10.6</v>
      </c>
      <c r="S786">
        <v>0</v>
      </c>
    </row>
    <row r="787" spans="1:19" x14ac:dyDescent="0.25">
      <c r="A787">
        <v>2014</v>
      </c>
      <c r="B787">
        <v>317</v>
      </c>
      <c r="C787" t="s">
        <v>1159</v>
      </c>
      <c r="D787" t="str">
        <f>IFERROR(INDEX('Draft Master List'!E:F,MATCH(C787,'Draft Master List'!E:E,0),2),"N/A")</f>
        <v>N/A</v>
      </c>
      <c r="E787" t="s">
        <v>26</v>
      </c>
      <c r="F787">
        <v>26</v>
      </c>
      <c r="G787" t="s">
        <v>108</v>
      </c>
      <c r="H787">
        <v>13</v>
      </c>
      <c r="I787">
        <v>9</v>
      </c>
      <c r="J787">
        <v>6</v>
      </c>
      <c r="K787">
        <v>6</v>
      </c>
      <c r="L787" s="2">
        <v>1</v>
      </c>
      <c r="M787">
        <v>74</v>
      </c>
      <c r="N787">
        <v>12.3</v>
      </c>
      <c r="O787">
        <v>1</v>
      </c>
      <c r="P787">
        <v>38</v>
      </c>
      <c r="Q787">
        <v>0.5</v>
      </c>
      <c r="R787">
        <v>5.7</v>
      </c>
      <c r="S787">
        <v>0</v>
      </c>
    </row>
    <row r="788" spans="1:19" x14ac:dyDescent="0.25">
      <c r="A788">
        <v>2014</v>
      </c>
      <c r="B788">
        <v>318</v>
      </c>
      <c r="C788" t="s">
        <v>833</v>
      </c>
      <c r="D788" t="str">
        <f>IFERROR(INDEX('Draft Master List'!E:F,MATCH(C788,'Draft Master List'!E:E,0),2),"N/A")</f>
        <v>N/A</v>
      </c>
      <c r="E788" t="s">
        <v>23</v>
      </c>
      <c r="F788">
        <v>25</v>
      </c>
      <c r="H788">
        <v>16</v>
      </c>
      <c r="I788">
        <v>0</v>
      </c>
      <c r="J788">
        <v>8</v>
      </c>
      <c r="K788">
        <v>6</v>
      </c>
      <c r="L788" s="2">
        <v>0.75</v>
      </c>
      <c r="M788">
        <v>86</v>
      </c>
      <c r="N788">
        <v>14.3</v>
      </c>
      <c r="O788">
        <v>0</v>
      </c>
      <c r="P788">
        <v>31</v>
      </c>
      <c r="Q788">
        <v>0.4</v>
      </c>
      <c r="R788">
        <v>5.4</v>
      </c>
      <c r="S788">
        <v>0</v>
      </c>
    </row>
    <row r="789" spans="1:19" x14ac:dyDescent="0.25">
      <c r="A789">
        <v>2014</v>
      </c>
      <c r="B789">
        <v>319</v>
      </c>
      <c r="C789" t="s">
        <v>1172</v>
      </c>
      <c r="D789" t="str">
        <f>IFERROR(INDEX('Draft Master List'!E:F,MATCH(C789,'Draft Master List'!E:E,0),2),"N/A")</f>
        <v>N/A</v>
      </c>
      <c r="E789" t="s">
        <v>14</v>
      </c>
      <c r="F789">
        <v>22</v>
      </c>
      <c r="H789">
        <v>8</v>
      </c>
      <c r="I789">
        <v>0</v>
      </c>
      <c r="J789">
        <v>12</v>
      </c>
      <c r="K789">
        <v>6</v>
      </c>
      <c r="L789" s="2">
        <v>0.5</v>
      </c>
      <c r="M789">
        <v>58</v>
      </c>
      <c r="N789">
        <v>9.6999999999999993</v>
      </c>
      <c r="O789">
        <v>1</v>
      </c>
      <c r="P789">
        <v>16</v>
      </c>
      <c r="Q789">
        <v>0.8</v>
      </c>
      <c r="R789">
        <v>7.3</v>
      </c>
      <c r="S789">
        <v>0</v>
      </c>
    </row>
    <row r="790" spans="1:19" x14ac:dyDescent="0.25">
      <c r="A790">
        <v>2014</v>
      </c>
      <c r="B790">
        <v>320</v>
      </c>
      <c r="C790" t="s">
        <v>896</v>
      </c>
      <c r="D790" t="str">
        <f>IFERROR(INDEX('Draft Master List'!E:F,MATCH(C790,'Draft Master List'!E:E,0),2),"N/A")</f>
        <v>N/A</v>
      </c>
      <c r="E790" t="s">
        <v>9</v>
      </c>
      <c r="F790">
        <v>25</v>
      </c>
      <c r="G790" t="s">
        <v>77</v>
      </c>
      <c r="H790">
        <v>2</v>
      </c>
      <c r="I790">
        <v>1</v>
      </c>
      <c r="J790">
        <v>9</v>
      </c>
      <c r="K790">
        <v>6</v>
      </c>
      <c r="L790" s="2">
        <v>0.66700000000000004</v>
      </c>
      <c r="M790">
        <v>40</v>
      </c>
      <c r="N790">
        <v>6.7</v>
      </c>
      <c r="O790">
        <v>0</v>
      </c>
      <c r="P790">
        <v>11</v>
      </c>
      <c r="Q790">
        <v>3</v>
      </c>
      <c r="R790">
        <v>20</v>
      </c>
      <c r="S790">
        <v>0</v>
      </c>
    </row>
    <row r="791" spans="1:19" x14ac:dyDescent="0.25">
      <c r="A791">
        <v>2014</v>
      </c>
      <c r="B791">
        <v>321</v>
      </c>
      <c r="C791" t="s">
        <v>1057</v>
      </c>
      <c r="D791" t="str">
        <f>IFERROR(INDEX('Draft Master List'!E:F,MATCH(C791,'Draft Master List'!E:E,0),2),"N/A")</f>
        <v>N/A</v>
      </c>
      <c r="E791" t="s">
        <v>24</v>
      </c>
      <c r="F791">
        <v>25</v>
      </c>
      <c r="G791" t="s">
        <v>732</v>
      </c>
      <c r="H791">
        <v>16</v>
      </c>
      <c r="I791">
        <v>5</v>
      </c>
      <c r="J791">
        <v>9</v>
      </c>
      <c r="K791">
        <v>6</v>
      </c>
      <c r="L791" s="2">
        <v>0.66700000000000004</v>
      </c>
      <c r="M791">
        <v>41</v>
      </c>
      <c r="N791">
        <v>6.8</v>
      </c>
      <c r="O791">
        <v>0</v>
      </c>
      <c r="P791">
        <v>18</v>
      </c>
      <c r="Q791">
        <v>0.4</v>
      </c>
      <c r="R791">
        <v>2.6</v>
      </c>
      <c r="S791">
        <v>0</v>
      </c>
    </row>
    <row r="792" spans="1:19" x14ac:dyDescent="0.25">
      <c r="A792">
        <v>2014</v>
      </c>
      <c r="B792">
        <v>322</v>
      </c>
      <c r="C792" t="s">
        <v>1765</v>
      </c>
      <c r="D792" t="str">
        <f>IFERROR(INDEX('Draft Master List'!E:F,MATCH(C792,'Draft Master List'!E:E,0),2),"N/A")</f>
        <v>N/A</v>
      </c>
      <c r="E792" t="s">
        <v>16</v>
      </c>
      <c r="F792">
        <v>24</v>
      </c>
      <c r="G792" t="s">
        <v>1069</v>
      </c>
      <c r="H792">
        <v>12</v>
      </c>
      <c r="I792">
        <v>3</v>
      </c>
      <c r="J792">
        <v>8</v>
      </c>
      <c r="K792">
        <v>6</v>
      </c>
      <c r="L792" s="2">
        <v>0.75</v>
      </c>
      <c r="M792">
        <v>35</v>
      </c>
      <c r="N792">
        <v>5.8</v>
      </c>
      <c r="O792">
        <v>1</v>
      </c>
      <c r="P792">
        <v>12</v>
      </c>
      <c r="Q792">
        <v>0.5</v>
      </c>
      <c r="R792">
        <v>2.9</v>
      </c>
      <c r="S792">
        <v>0</v>
      </c>
    </row>
    <row r="793" spans="1:19" x14ac:dyDescent="0.25">
      <c r="A793">
        <v>2014</v>
      </c>
      <c r="B793">
        <v>323</v>
      </c>
      <c r="C793" t="s">
        <v>889</v>
      </c>
      <c r="D793" t="str">
        <f>IFERROR(INDEX('Draft Master List'!E:F,MATCH(C793,'Draft Master List'!E:E,0),2),"N/A")</f>
        <v>N/A</v>
      </c>
      <c r="E793" t="s">
        <v>15</v>
      </c>
      <c r="F793">
        <v>25</v>
      </c>
      <c r="G793" t="s">
        <v>77</v>
      </c>
      <c r="H793">
        <v>6</v>
      </c>
      <c r="I793">
        <v>1</v>
      </c>
      <c r="J793">
        <v>12</v>
      </c>
      <c r="K793">
        <v>6</v>
      </c>
      <c r="L793" s="2">
        <v>0.5</v>
      </c>
      <c r="M793">
        <v>69</v>
      </c>
      <c r="N793">
        <v>11.5</v>
      </c>
      <c r="O793">
        <v>0</v>
      </c>
      <c r="P793">
        <v>21</v>
      </c>
      <c r="Q793">
        <v>1</v>
      </c>
      <c r="R793">
        <v>11.5</v>
      </c>
      <c r="S793">
        <v>0</v>
      </c>
    </row>
    <row r="794" spans="1:19" x14ac:dyDescent="0.25">
      <c r="A794">
        <v>2014</v>
      </c>
      <c r="B794">
        <v>324</v>
      </c>
      <c r="C794" t="s">
        <v>1094</v>
      </c>
      <c r="D794" t="str">
        <f>IFERROR(INDEX('Draft Master List'!E:F,MATCH(C794,'Draft Master List'!E:E,0),2),"N/A")</f>
        <v>N/A</v>
      </c>
      <c r="E794" t="s">
        <v>23</v>
      </c>
      <c r="F794">
        <v>24</v>
      </c>
      <c r="H794">
        <v>16</v>
      </c>
      <c r="I794">
        <v>0</v>
      </c>
      <c r="J794">
        <v>12</v>
      </c>
      <c r="K794">
        <v>6</v>
      </c>
      <c r="L794" s="2">
        <v>0.5</v>
      </c>
      <c r="M794">
        <v>78</v>
      </c>
      <c r="N794">
        <v>13</v>
      </c>
      <c r="O794">
        <v>0</v>
      </c>
      <c r="P794">
        <v>32</v>
      </c>
      <c r="Q794">
        <v>0.4</v>
      </c>
      <c r="R794">
        <v>4.9000000000000004</v>
      </c>
      <c r="S794">
        <v>0</v>
      </c>
    </row>
    <row r="795" spans="1:19" x14ac:dyDescent="0.25">
      <c r="A795">
        <v>2014</v>
      </c>
      <c r="B795">
        <v>325</v>
      </c>
      <c r="C795" t="s">
        <v>284</v>
      </c>
      <c r="D795" t="str">
        <f>IFERROR(INDEX('Draft Master List'!E:F,MATCH(C795,'Draft Master List'!E:E,0),2),"N/A")</f>
        <v>1122010</v>
      </c>
      <c r="E795" t="s">
        <v>25</v>
      </c>
      <c r="F795">
        <v>26</v>
      </c>
      <c r="H795">
        <v>2</v>
      </c>
      <c r="I795">
        <v>0</v>
      </c>
      <c r="J795">
        <v>7</v>
      </c>
      <c r="K795">
        <v>6</v>
      </c>
      <c r="L795" s="2">
        <v>0.85699999999999998</v>
      </c>
      <c r="M795">
        <v>64</v>
      </c>
      <c r="N795">
        <v>10.7</v>
      </c>
      <c r="O795">
        <v>2</v>
      </c>
      <c r="P795">
        <v>26</v>
      </c>
      <c r="Q795">
        <v>3</v>
      </c>
      <c r="R795">
        <v>32</v>
      </c>
      <c r="S795">
        <v>0</v>
      </c>
    </row>
    <row r="796" spans="1:19" x14ac:dyDescent="0.25">
      <c r="A796">
        <v>2014</v>
      </c>
      <c r="B796">
        <v>326</v>
      </c>
      <c r="C796" t="s">
        <v>1351</v>
      </c>
      <c r="D796" t="str">
        <f>IFERROR(INDEX('Draft Master List'!E:F,MATCH(C796,'Draft Master List'!E:E,0),2),"N/A")</f>
        <v>N/A</v>
      </c>
      <c r="E796" t="s">
        <v>19</v>
      </c>
      <c r="F796">
        <v>29</v>
      </c>
      <c r="G796" t="s">
        <v>1069</v>
      </c>
      <c r="H796">
        <v>3</v>
      </c>
      <c r="I796">
        <v>3</v>
      </c>
      <c r="J796">
        <v>7</v>
      </c>
      <c r="K796">
        <v>6</v>
      </c>
      <c r="L796" s="2">
        <v>0.85699999999999998</v>
      </c>
      <c r="M796">
        <v>76</v>
      </c>
      <c r="N796">
        <v>12.7</v>
      </c>
      <c r="O796">
        <v>0</v>
      </c>
      <c r="P796">
        <v>24</v>
      </c>
      <c r="Q796">
        <v>2</v>
      </c>
      <c r="R796">
        <v>25.3</v>
      </c>
      <c r="S796">
        <v>0</v>
      </c>
    </row>
    <row r="797" spans="1:19" x14ac:dyDescent="0.25">
      <c r="A797">
        <v>2014</v>
      </c>
      <c r="B797">
        <v>327</v>
      </c>
      <c r="C797" t="s">
        <v>1182</v>
      </c>
      <c r="D797" t="str">
        <f>IFERROR(INDEX('Draft Master List'!E:F,MATCH(C797,'Draft Master List'!E:E,0),2),"N/A")</f>
        <v>N/A</v>
      </c>
      <c r="E797" t="s">
        <v>669</v>
      </c>
      <c r="F797">
        <v>24</v>
      </c>
      <c r="H797">
        <v>8</v>
      </c>
      <c r="I797">
        <v>0</v>
      </c>
      <c r="J797">
        <v>6</v>
      </c>
      <c r="K797">
        <v>6</v>
      </c>
      <c r="L797" s="2">
        <v>1</v>
      </c>
      <c r="M797">
        <v>78</v>
      </c>
      <c r="N797">
        <v>13</v>
      </c>
      <c r="O797">
        <v>1</v>
      </c>
      <c r="P797">
        <v>36</v>
      </c>
      <c r="Q797">
        <v>0.8</v>
      </c>
      <c r="R797">
        <v>9.8000000000000007</v>
      </c>
      <c r="S797">
        <v>0</v>
      </c>
    </row>
    <row r="798" spans="1:19" x14ac:dyDescent="0.25">
      <c r="A798">
        <v>2014</v>
      </c>
      <c r="B798">
        <v>328</v>
      </c>
      <c r="C798" t="s">
        <v>792</v>
      </c>
      <c r="D798" t="str">
        <f>IFERROR(INDEX('Draft Master List'!E:F,MATCH(C798,'Draft Master List'!E:E,0),2),"N/A")</f>
        <v>N/A</v>
      </c>
      <c r="E798" t="s">
        <v>4</v>
      </c>
      <c r="F798">
        <v>23</v>
      </c>
      <c r="H798">
        <v>12</v>
      </c>
      <c r="I798">
        <v>0</v>
      </c>
      <c r="J798">
        <v>7</v>
      </c>
      <c r="K798">
        <v>6</v>
      </c>
      <c r="L798" s="2">
        <v>0.85699999999999998</v>
      </c>
      <c r="M798">
        <v>55</v>
      </c>
      <c r="N798">
        <v>9.1999999999999993</v>
      </c>
      <c r="O798">
        <v>0</v>
      </c>
      <c r="P798">
        <v>24</v>
      </c>
      <c r="Q798">
        <v>0.5</v>
      </c>
      <c r="R798">
        <v>4.5999999999999996</v>
      </c>
      <c r="S798">
        <v>2</v>
      </c>
    </row>
    <row r="799" spans="1:19" x14ac:dyDescent="0.25">
      <c r="A799">
        <v>2014</v>
      </c>
      <c r="B799">
        <v>329</v>
      </c>
      <c r="C799" t="s">
        <v>1004</v>
      </c>
      <c r="D799" t="str">
        <f>IFERROR(INDEX('Draft Master List'!E:F,MATCH(C799,'Draft Master List'!E:E,0),2),"N/A")</f>
        <v>N/A</v>
      </c>
      <c r="E799" t="s">
        <v>7</v>
      </c>
      <c r="F799">
        <v>24</v>
      </c>
      <c r="H799">
        <v>2</v>
      </c>
      <c r="I799">
        <v>0</v>
      </c>
      <c r="J799">
        <v>7</v>
      </c>
      <c r="K799">
        <v>6</v>
      </c>
      <c r="L799" s="2">
        <v>0.85699999999999998</v>
      </c>
      <c r="M799">
        <v>27</v>
      </c>
      <c r="N799">
        <v>4.5</v>
      </c>
      <c r="O799">
        <v>1</v>
      </c>
      <c r="P799">
        <v>9</v>
      </c>
      <c r="Q799">
        <v>3</v>
      </c>
      <c r="R799">
        <v>13.5</v>
      </c>
      <c r="S799">
        <v>0</v>
      </c>
    </row>
    <row r="800" spans="1:19" x14ac:dyDescent="0.25">
      <c r="A800">
        <v>2014</v>
      </c>
      <c r="B800">
        <v>330</v>
      </c>
      <c r="C800" t="s">
        <v>1047</v>
      </c>
      <c r="D800" t="str">
        <f>IFERROR(INDEX('Draft Master List'!E:F,MATCH(C800,'Draft Master List'!E:E,0),2),"N/A")</f>
        <v>N/A</v>
      </c>
      <c r="E800" t="s">
        <v>20</v>
      </c>
      <c r="F800">
        <v>24</v>
      </c>
      <c r="H800">
        <v>6</v>
      </c>
      <c r="I800">
        <v>0</v>
      </c>
      <c r="J800">
        <v>6</v>
      </c>
      <c r="K800">
        <v>6</v>
      </c>
      <c r="L800" s="2">
        <v>1</v>
      </c>
      <c r="M800">
        <v>68</v>
      </c>
      <c r="N800">
        <v>11.3</v>
      </c>
      <c r="O800">
        <v>1</v>
      </c>
      <c r="P800">
        <v>32</v>
      </c>
      <c r="Q800">
        <v>1</v>
      </c>
      <c r="R800">
        <v>11.3</v>
      </c>
      <c r="S800">
        <v>0</v>
      </c>
    </row>
    <row r="801" spans="1:19" x14ac:dyDescent="0.25">
      <c r="A801">
        <v>2014</v>
      </c>
      <c r="B801">
        <v>331</v>
      </c>
      <c r="C801" t="s">
        <v>836</v>
      </c>
      <c r="D801" t="str">
        <f>IFERROR(INDEX('Draft Master List'!E:F,MATCH(C801,'Draft Master List'!E:E,0),2),"N/A")</f>
        <v>N/A</v>
      </c>
      <c r="E801" t="s">
        <v>19</v>
      </c>
      <c r="F801">
        <v>27</v>
      </c>
      <c r="H801">
        <v>13</v>
      </c>
      <c r="I801">
        <v>0</v>
      </c>
      <c r="J801">
        <v>11</v>
      </c>
      <c r="K801">
        <v>6</v>
      </c>
      <c r="L801" s="2">
        <v>0.54500000000000004</v>
      </c>
      <c r="M801">
        <v>57</v>
      </c>
      <c r="N801">
        <v>9.5</v>
      </c>
      <c r="O801">
        <v>0</v>
      </c>
      <c r="P801">
        <v>17</v>
      </c>
      <c r="Q801">
        <v>0.5</v>
      </c>
      <c r="R801">
        <v>4.4000000000000004</v>
      </c>
      <c r="S801">
        <v>0</v>
      </c>
    </row>
    <row r="802" spans="1:19" x14ac:dyDescent="0.25">
      <c r="A802">
        <v>2014</v>
      </c>
      <c r="B802">
        <v>332</v>
      </c>
      <c r="C802" t="s">
        <v>1146</v>
      </c>
      <c r="D802" t="str">
        <f>IFERROR(INDEX('Draft Master List'!E:F,MATCH(C802,'Draft Master List'!E:E,0),2),"N/A")</f>
        <v>N/A</v>
      </c>
      <c r="E802" t="s">
        <v>28</v>
      </c>
      <c r="F802">
        <v>31</v>
      </c>
      <c r="G802" t="s">
        <v>732</v>
      </c>
      <c r="H802">
        <v>16</v>
      </c>
      <c r="I802">
        <v>1</v>
      </c>
      <c r="J802">
        <v>5</v>
      </c>
      <c r="K802">
        <v>5</v>
      </c>
      <c r="L802" s="2">
        <v>1</v>
      </c>
      <c r="M802">
        <v>28</v>
      </c>
      <c r="N802">
        <v>5.6</v>
      </c>
      <c r="O802">
        <v>0</v>
      </c>
      <c r="P802">
        <v>12</v>
      </c>
      <c r="Q802">
        <v>0.3</v>
      </c>
      <c r="R802">
        <v>1.8</v>
      </c>
      <c r="S802">
        <v>0</v>
      </c>
    </row>
    <row r="803" spans="1:19" x14ac:dyDescent="0.25">
      <c r="A803">
        <v>2014</v>
      </c>
      <c r="B803">
        <v>333</v>
      </c>
      <c r="C803" t="s">
        <v>1795</v>
      </c>
      <c r="D803" t="str">
        <f>IFERROR(INDEX('Draft Master List'!E:F,MATCH(C803,'Draft Master List'!E:E,0),2),"N/A")</f>
        <v>N/A</v>
      </c>
      <c r="E803" t="s">
        <v>15</v>
      </c>
      <c r="F803">
        <v>28</v>
      </c>
      <c r="G803" t="s">
        <v>1069</v>
      </c>
      <c r="H803">
        <v>14</v>
      </c>
      <c r="I803">
        <v>2</v>
      </c>
      <c r="J803">
        <v>6</v>
      </c>
      <c r="K803">
        <v>5</v>
      </c>
      <c r="L803" s="2">
        <v>0.83299999999999996</v>
      </c>
      <c r="M803">
        <v>21</v>
      </c>
      <c r="N803">
        <v>4.2</v>
      </c>
      <c r="O803">
        <v>0</v>
      </c>
      <c r="P803">
        <v>10</v>
      </c>
      <c r="Q803">
        <v>0.4</v>
      </c>
      <c r="R803">
        <v>1.5</v>
      </c>
      <c r="S803">
        <v>0</v>
      </c>
    </row>
    <row r="804" spans="1:19" x14ac:dyDescent="0.25">
      <c r="A804">
        <v>2014</v>
      </c>
      <c r="B804">
        <v>334</v>
      </c>
      <c r="C804" t="s">
        <v>566</v>
      </c>
      <c r="D804" t="str">
        <f>IFERROR(INDEX('Draft Master List'!E:F,MATCH(C804,'Draft Master List'!E:E,0),2),"N/A")</f>
        <v>N/A</v>
      </c>
      <c r="E804" t="s">
        <v>669</v>
      </c>
      <c r="F804">
        <v>33</v>
      </c>
      <c r="H804">
        <v>10</v>
      </c>
      <c r="I804">
        <v>0</v>
      </c>
      <c r="J804">
        <v>8</v>
      </c>
      <c r="K804">
        <v>5</v>
      </c>
      <c r="L804" s="2">
        <v>0.625</v>
      </c>
      <c r="M804">
        <v>44</v>
      </c>
      <c r="N804">
        <v>8.8000000000000007</v>
      </c>
      <c r="O804">
        <v>0</v>
      </c>
      <c r="P804">
        <v>24</v>
      </c>
      <c r="Q804">
        <v>0.5</v>
      </c>
      <c r="R804">
        <v>4.4000000000000004</v>
      </c>
      <c r="S804">
        <v>0</v>
      </c>
    </row>
    <row r="805" spans="1:19" x14ac:dyDescent="0.25">
      <c r="A805">
        <v>2014</v>
      </c>
      <c r="B805">
        <v>335</v>
      </c>
      <c r="C805" t="s">
        <v>395</v>
      </c>
      <c r="D805" t="str">
        <f>IFERROR(INDEX('Draft Master List'!E:F,MATCH(C805,'Draft Master List'!E:E,0),2),"N/A")</f>
        <v>972008</v>
      </c>
      <c r="E805" t="s">
        <v>26</v>
      </c>
      <c r="F805">
        <v>29</v>
      </c>
      <c r="G805" t="s">
        <v>77</v>
      </c>
      <c r="H805">
        <v>16</v>
      </c>
      <c r="I805">
        <v>2</v>
      </c>
      <c r="J805">
        <v>15</v>
      </c>
      <c r="K805">
        <v>5</v>
      </c>
      <c r="L805" s="2">
        <v>0.33300000000000002</v>
      </c>
      <c r="M805">
        <v>47</v>
      </c>
      <c r="N805">
        <v>9.4</v>
      </c>
      <c r="O805">
        <v>0</v>
      </c>
      <c r="P805">
        <v>15</v>
      </c>
      <c r="Q805">
        <v>0.3</v>
      </c>
      <c r="R805">
        <v>2.9</v>
      </c>
      <c r="S805">
        <v>0</v>
      </c>
    </row>
    <row r="806" spans="1:19" x14ac:dyDescent="0.25">
      <c r="A806">
        <v>2014</v>
      </c>
      <c r="B806">
        <v>336</v>
      </c>
      <c r="C806" t="s">
        <v>999</v>
      </c>
      <c r="D806" t="str">
        <f>IFERROR(INDEX('Draft Master List'!E:F,MATCH(C806,'Draft Master List'!E:E,0),2),"N/A")</f>
        <v>N/A</v>
      </c>
      <c r="E806" t="s">
        <v>63</v>
      </c>
      <c r="F806">
        <v>22</v>
      </c>
      <c r="H806">
        <v>14</v>
      </c>
      <c r="I806">
        <v>0</v>
      </c>
      <c r="J806">
        <v>6</v>
      </c>
      <c r="K806">
        <v>5</v>
      </c>
      <c r="L806" s="2">
        <v>0.83299999999999996</v>
      </c>
      <c r="M806">
        <v>57</v>
      </c>
      <c r="N806">
        <v>11.4</v>
      </c>
      <c r="O806">
        <v>0</v>
      </c>
      <c r="P806">
        <v>18</v>
      </c>
      <c r="Q806">
        <v>0.4</v>
      </c>
      <c r="R806">
        <v>4.0999999999999996</v>
      </c>
      <c r="S806">
        <v>0</v>
      </c>
    </row>
    <row r="807" spans="1:19" x14ac:dyDescent="0.25">
      <c r="A807">
        <v>2014</v>
      </c>
      <c r="B807">
        <v>337</v>
      </c>
      <c r="C807" t="s">
        <v>1138</v>
      </c>
      <c r="D807" t="str">
        <f>IFERROR(INDEX('Draft Master List'!E:F,MATCH(C807,'Draft Master List'!E:E,0),2),"N/A")</f>
        <v>N/A</v>
      </c>
      <c r="E807" t="s">
        <v>12</v>
      </c>
      <c r="F807">
        <v>28</v>
      </c>
      <c r="G807" t="s">
        <v>732</v>
      </c>
      <c r="H807">
        <v>16</v>
      </c>
      <c r="I807">
        <v>2</v>
      </c>
      <c r="J807">
        <v>6</v>
      </c>
      <c r="K807">
        <v>5</v>
      </c>
      <c r="L807" s="2">
        <v>0.83299999999999996</v>
      </c>
      <c r="M807">
        <v>39</v>
      </c>
      <c r="N807">
        <v>7.8</v>
      </c>
      <c r="O807">
        <v>1</v>
      </c>
      <c r="P807">
        <v>24</v>
      </c>
      <c r="Q807">
        <v>0.3</v>
      </c>
      <c r="R807">
        <v>2.4</v>
      </c>
      <c r="S807">
        <v>0</v>
      </c>
    </row>
    <row r="808" spans="1:19" x14ac:dyDescent="0.25">
      <c r="A808">
        <v>2014</v>
      </c>
      <c r="B808">
        <v>338</v>
      </c>
      <c r="C808" t="s">
        <v>1002</v>
      </c>
      <c r="D808" t="str">
        <f>IFERROR(INDEX('Draft Master List'!E:F,MATCH(C808,'Draft Master List'!E:E,0),2),"N/A")</f>
        <v>N/A</v>
      </c>
      <c r="E808" t="s">
        <v>669</v>
      </c>
      <c r="F808">
        <v>22</v>
      </c>
      <c r="H808">
        <v>11</v>
      </c>
      <c r="I808">
        <v>0</v>
      </c>
      <c r="J808">
        <v>6</v>
      </c>
      <c r="K808">
        <v>5</v>
      </c>
      <c r="L808" s="2">
        <v>0.83299999999999996</v>
      </c>
      <c r="M808">
        <v>48</v>
      </c>
      <c r="N808">
        <v>9.6</v>
      </c>
      <c r="O808">
        <v>0</v>
      </c>
      <c r="P808">
        <v>17</v>
      </c>
      <c r="Q808">
        <v>0.5</v>
      </c>
      <c r="R808">
        <v>4.4000000000000004</v>
      </c>
      <c r="S808">
        <v>0</v>
      </c>
    </row>
    <row r="809" spans="1:19" x14ac:dyDescent="0.25">
      <c r="A809">
        <v>2014</v>
      </c>
      <c r="B809">
        <v>339</v>
      </c>
      <c r="C809" t="s">
        <v>1657</v>
      </c>
      <c r="D809" t="str">
        <f>IFERROR(INDEX('Draft Master List'!E:F,MATCH(C809,'Draft Master List'!E:E,0),2),"N/A")</f>
        <v>N/A</v>
      </c>
      <c r="E809" t="s">
        <v>10</v>
      </c>
      <c r="F809">
        <v>28</v>
      </c>
      <c r="G809" t="s">
        <v>1069</v>
      </c>
      <c r="H809">
        <v>10</v>
      </c>
      <c r="I809">
        <v>5</v>
      </c>
      <c r="J809">
        <v>12</v>
      </c>
      <c r="K809">
        <v>5</v>
      </c>
      <c r="L809" s="2">
        <v>0.41699999999999998</v>
      </c>
      <c r="M809">
        <v>71</v>
      </c>
      <c r="N809">
        <v>14.2</v>
      </c>
      <c r="O809">
        <v>0</v>
      </c>
      <c r="P809">
        <v>24</v>
      </c>
      <c r="Q809">
        <v>0.5</v>
      </c>
      <c r="R809">
        <v>7.1</v>
      </c>
      <c r="S809">
        <v>0</v>
      </c>
    </row>
    <row r="810" spans="1:19" x14ac:dyDescent="0.25">
      <c r="A810">
        <v>2014</v>
      </c>
      <c r="B810">
        <v>340</v>
      </c>
      <c r="C810" t="s">
        <v>1796</v>
      </c>
      <c r="D810" t="str">
        <f>IFERROR(INDEX('Draft Master List'!E:F,MATCH(C810,'Draft Master List'!E:E,0),2),"N/A")</f>
        <v>N/A</v>
      </c>
      <c r="E810" t="s">
        <v>6</v>
      </c>
      <c r="F810">
        <v>25</v>
      </c>
      <c r="H810">
        <v>8</v>
      </c>
      <c r="I810">
        <v>0</v>
      </c>
      <c r="J810">
        <v>5</v>
      </c>
      <c r="K810">
        <v>5</v>
      </c>
      <c r="L810" s="2">
        <v>1</v>
      </c>
      <c r="M810">
        <v>46</v>
      </c>
      <c r="N810">
        <v>9.1999999999999993</v>
      </c>
      <c r="O810">
        <v>0</v>
      </c>
      <c r="P810">
        <v>15</v>
      </c>
      <c r="Q810">
        <v>0.6</v>
      </c>
      <c r="R810">
        <v>5.8</v>
      </c>
      <c r="S810">
        <v>0</v>
      </c>
    </row>
    <row r="811" spans="1:19" x14ac:dyDescent="0.25">
      <c r="A811">
        <v>2014</v>
      </c>
      <c r="B811">
        <v>341</v>
      </c>
      <c r="C811" t="s">
        <v>1266</v>
      </c>
      <c r="D811" t="str">
        <f>IFERROR(INDEX('Draft Master List'!E:F,MATCH(C811,'Draft Master List'!E:E,0),2),"N/A")</f>
        <v>N/A</v>
      </c>
      <c r="E811" t="s">
        <v>9</v>
      </c>
      <c r="F811">
        <v>27</v>
      </c>
      <c r="H811">
        <v>7</v>
      </c>
      <c r="I811">
        <v>0</v>
      </c>
      <c r="J811">
        <v>9</v>
      </c>
      <c r="K811">
        <v>5</v>
      </c>
      <c r="L811" s="2">
        <v>0.55600000000000005</v>
      </c>
      <c r="M811">
        <v>50</v>
      </c>
      <c r="N811">
        <v>10</v>
      </c>
      <c r="O811">
        <v>0</v>
      </c>
      <c r="P811">
        <v>15</v>
      </c>
      <c r="Q811">
        <v>0.7</v>
      </c>
      <c r="R811">
        <v>7.1</v>
      </c>
      <c r="S811">
        <v>0</v>
      </c>
    </row>
    <row r="812" spans="1:19" x14ac:dyDescent="0.25">
      <c r="A812">
        <v>2014</v>
      </c>
      <c r="B812">
        <v>342</v>
      </c>
      <c r="C812" t="s">
        <v>1015</v>
      </c>
      <c r="D812" t="str">
        <f>IFERROR(INDEX('Draft Master List'!E:F,MATCH(C812,'Draft Master List'!E:E,0),2),"N/A")</f>
        <v>N/A</v>
      </c>
      <c r="E812" t="s">
        <v>16</v>
      </c>
      <c r="F812">
        <v>25</v>
      </c>
      <c r="H812">
        <v>16</v>
      </c>
      <c r="I812">
        <v>0</v>
      </c>
      <c r="J812">
        <v>6</v>
      </c>
      <c r="K812">
        <v>5</v>
      </c>
      <c r="L812" s="2">
        <v>0.83299999999999996</v>
      </c>
      <c r="M812">
        <v>18</v>
      </c>
      <c r="N812">
        <v>3.6</v>
      </c>
      <c r="O812">
        <v>2</v>
      </c>
      <c r="P812">
        <v>7</v>
      </c>
      <c r="Q812">
        <v>0.3</v>
      </c>
      <c r="R812">
        <v>1.1000000000000001</v>
      </c>
      <c r="S812">
        <v>0</v>
      </c>
    </row>
    <row r="813" spans="1:19" x14ac:dyDescent="0.25">
      <c r="A813">
        <v>2014</v>
      </c>
      <c r="B813">
        <v>343</v>
      </c>
      <c r="C813" t="s">
        <v>1132</v>
      </c>
      <c r="D813" t="str">
        <f>IFERROR(INDEX('Draft Master List'!E:F,MATCH(C813,'Draft Master List'!E:E,0),2),"N/A")</f>
        <v>N/A</v>
      </c>
      <c r="E813" t="s">
        <v>22</v>
      </c>
      <c r="F813">
        <v>21</v>
      </c>
      <c r="G813" t="s">
        <v>643</v>
      </c>
      <c r="H813">
        <v>6</v>
      </c>
      <c r="I813">
        <v>1</v>
      </c>
      <c r="J813">
        <v>8</v>
      </c>
      <c r="K813">
        <v>5</v>
      </c>
      <c r="L813" s="2">
        <v>0.625</v>
      </c>
      <c r="M813">
        <v>31</v>
      </c>
      <c r="N813">
        <v>6.2</v>
      </c>
      <c r="O813">
        <v>0</v>
      </c>
      <c r="P813">
        <v>16</v>
      </c>
      <c r="Q813">
        <v>0.8</v>
      </c>
      <c r="R813">
        <v>5.2</v>
      </c>
      <c r="S813">
        <v>0</v>
      </c>
    </row>
    <row r="814" spans="1:19" x14ac:dyDescent="0.25">
      <c r="A814">
        <v>2014</v>
      </c>
      <c r="B814">
        <v>344</v>
      </c>
      <c r="C814" t="s">
        <v>1797</v>
      </c>
      <c r="D814" t="str">
        <f>IFERROR(INDEX('Draft Master List'!E:F,MATCH(C814,'Draft Master List'!E:E,0),2),"N/A")</f>
        <v>N/A</v>
      </c>
      <c r="E814" t="s">
        <v>9</v>
      </c>
      <c r="F814">
        <v>26</v>
      </c>
      <c r="G814" t="s">
        <v>1069</v>
      </c>
      <c r="H814">
        <v>16</v>
      </c>
      <c r="I814">
        <v>1</v>
      </c>
      <c r="J814">
        <v>7</v>
      </c>
      <c r="K814">
        <v>5</v>
      </c>
      <c r="L814" s="2">
        <v>0.71399999999999997</v>
      </c>
      <c r="M814">
        <v>50</v>
      </c>
      <c r="N814">
        <v>10</v>
      </c>
      <c r="O814">
        <v>1</v>
      </c>
      <c r="P814">
        <v>29</v>
      </c>
      <c r="Q814">
        <v>0.3</v>
      </c>
      <c r="R814">
        <v>3.1</v>
      </c>
      <c r="S814">
        <v>0</v>
      </c>
    </row>
    <row r="815" spans="1:19" x14ac:dyDescent="0.25">
      <c r="A815">
        <v>2014</v>
      </c>
      <c r="B815">
        <v>345</v>
      </c>
      <c r="C815" t="s">
        <v>1798</v>
      </c>
      <c r="D815" t="str">
        <f>IFERROR(INDEX('Draft Master List'!E:F,MATCH(C815,'Draft Master List'!E:E,0),2),"N/A")</f>
        <v>N/A</v>
      </c>
      <c r="E815" t="s">
        <v>32</v>
      </c>
      <c r="F815">
        <v>25</v>
      </c>
      <c r="G815" t="s">
        <v>758</v>
      </c>
      <c r="H815">
        <v>16</v>
      </c>
      <c r="I815">
        <v>3</v>
      </c>
      <c r="J815">
        <v>7</v>
      </c>
      <c r="K815">
        <v>5</v>
      </c>
      <c r="L815" s="2">
        <v>0.71399999999999997</v>
      </c>
      <c r="M815">
        <v>85</v>
      </c>
      <c r="N815">
        <v>17</v>
      </c>
      <c r="O815">
        <v>0</v>
      </c>
      <c r="P815">
        <v>38</v>
      </c>
      <c r="Q815">
        <v>0.3</v>
      </c>
      <c r="R815">
        <v>5.3</v>
      </c>
      <c r="S815">
        <v>0</v>
      </c>
    </row>
    <row r="816" spans="1:19" x14ac:dyDescent="0.25">
      <c r="A816">
        <v>2014</v>
      </c>
      <c r="B816">
        <v>346</v>
      </c>
      <c r="C816" t="s">
        <v>350</v>
      </c>
      <c r="D816" t="str">
        <f>IFERROR(INDEX('Draft Master List'!E:F,MATCH(C816,'Draft Master List'!E:E,0),2),"N/A")</f>
        <v>1692009</v>
      </c>
      <c r="E816" t="s">
        <v>29</v>
      </c>
      <c r="F816">
        <v>29</v>
      </c>
      <c r="G816" t="s">
        <v>732</v>
      </c>
      <c r="H816">
        <v>10</v>
      </c>
      <c r="I816">
        <v>6</v>
      </c>
      <c r="J816">
        <v>8</v>
      </c>
      <c r="K816">
        <v>5</v>
      </c>
      <c r="L816" s="2">
        <v>0.625</v>
      </c>
      <c r="M816">
        <v>9</v>
      </c>
      <c r="N816">
        <v>1.8</v>
      </c>
      <c r="O816">
        <v>0</v>
      </c>
      <c r="P816">
        <v>4</v>
      </c>
      <c r="Q816">
        <v>0.5</v>
      </c>
      <c r="R816">
        <v>0.9</v>
      </c>
      <c r="S816">
        <v>0</v>
      </c>
    </row>
    <row r="817" spans="1:19" x14ac:dyDescent="0.25">
      <c r="A817">
        <v>2014</v>
      </c>
      <c r="B817">
        <v>347</v>
      </c>
      <c r="C817" t="s">
        <v>1799</v>
      </c>
      <c r="D817" t="str">
        <f>IFERROR(INDEX('Draft Master List'!E:F,MATCH(C817,'Draft Master List'!E:E,0),2),"N/A")</f>
        <v>N/A</v>
      </c>
      <c r="E817" t="s">
        <v>30</v>
      </c>
      <c r="F817">
        <v>25</v>
      </c>
      <c r="G817" t="s">
        <v>77</v>
      </c>
      <c r="H817">
        <v>11</v>
      </c>
      <c r="I817">
        <v>2</v>
      </c>
      <c r="J817">
        <v>11</v>
      </c>
      <c r="K817">
        <v>5</v>
      </c>
      <c r="L817" s="2">
        <v>0.45500000000000002</v>
      </c>
      <c r="M817">
        <v>82</v>
      </c>
      <c r="N817">
        <v>16.399999999999999</v>
      </c>
      <c r="O817">
        <v>1</v>
      </c>
      <c r="P817">
        <v>43</v>
      </c>
      <c r="Q817">
        <v>0.5</v>
      </c>
      <c r="R817">
        <v>7.5</v>
      </c>
      <c r="S817">
        <v>0</v>
      </c>
    </row>
    <row r="818" spans="1:19" x14ac:dyDescent="0.25">
      <c r="A818">
        <v>2014</v>
      </c>
      <c r="B818">
        <v>348</v>
      </c>
      <c r="C818" t="s">
        <v>1800</v>
      </c>
      <c r="D818" t="str">
        <f>IFERROR(INDEX('Draft Master List'!E:F,MATCH(C818,'Draft Master List'!E:E,0),2),"N/A")</f>
        <v>N/A</v>
      </c>
      <c r="E818" t="s">
        <v>9</v>
      </c>
      <c r="F818">
        <v>23</v>
      </c>
      <c r="H818">
        <v>14</v>
      </c>
      <c r="I818">
        <v>0</v>
      </c>
      <c r="J818">
        <v>8</v>
      </c>
      <c r="K818">
        <v>5</v>
      </c>
      <c r="L818" s="2">
        <v>0.625</v>
      </c>
      <c r="M818">
        <v>52</v>
      </c>
      <c r="N818">
        <v>10.4</v>
      </c>
      <c r="O818">
        <v>1</v>
      </c>
      <c r="P818">
        <v>20</v>
      </c>
      <c r="Q818">
        <v>0.4</v>
      </c>
      <c r="R818">
        <v>3.7</v>
      </c>
      <c r="S818">
        <v>0</v>
      </c>
    </row>
    <row r="819" spans="1:19" x14ac:dyDescent="0.25">
      <c r="A819">
        <v>2014</v>
      </c>
      <c r="B819">
        <v>349</v>
      </c>
      <c r="C819" t="s">
        <v>1016</v>
      </c>
      <c r="D819" t="str">
        <f>IFERROR(INDEX('Draft Master List'!E:F,MATCH(C819,'Draft Master List'!E:E,0),2),"N/A")</f>
        <v>N/A</v>
      </c>
      <c r="E819" t="s">
        <v>30</v>
      </c>
      <c r="F819">
        <v>22</v>
      </c>
      <c r="H819">
        <v>3</v>
      </c>
      <c r="I819">
        <v>0</v>
      </c>
      <c r="J819">
        <v>5</v>
      </c>
      <c r="K819">
        <v>5</v>
      </c>
      <c r="L819" s="2">
        <v>1</v>
      </c>
      <c r="M819">
        <v>23</v>
      </c>
      <c r="N819">
        <v>4.5999999999999996</v>
      </c>
      <c r="O819">
        <v>0</v>
      </c>
      <c r="P819">
        <v>11</v>
      </c>
      <c r="Q819">
        <v>1.7</v>
      </c>
      <c r="R819">
        <v>7.7</v>
      </c>
      <c r="S819">
        <v>0</v>
      </c>
    </row>
    <row r="820" spans="1:19" x14ac:dyDescent="0.25">
      <c r="A820">
        <v>2014</v>
      </c>
      <c r="B820">
        <v>350</v>
      </c>
      <c r="C820" t="s">
        <v>1014</v>
      </c>
      <c r="D820" t="str">
        <f>IFERROR(INDEX('Draft Master List'!E:F,MATCH(C820,'Draft Master List'!E:E,0),2),"N/A")</f>
        <v>N/A</v>
      </c>
      <c r="E820" t="s">
        <v>22</v>
      </c>
      <c r="F820">
        <v>25</v>
      </c>
      <c r="G820" t="s">
        <v>643</v>
      </c>
      <c r="H820">
        <v>10</v>
      </c>
      <c r="I820">
        <v>1</v>
      </c>
      <c r="J820">
        <v>6</v>
      </c>
      <c r="K820">
        <v>5</v>
      </c>
      <c r="L820" s="2">
        <v>0.83299999999999996</v>
      </c>
      <c r="M820">
        <v>60</v>
      </c>
      <c r="N820">
        <v>12</v>
      </c>
      <c r="O820">
        <v>1</v>
      </c>
      <c r="P820">
        <v>26</v>
      </c>
      <c r="Q820">
        <v>0.5</v>
      </c>
      <c r="R820">
        <v>6</v>
      </c>
      <c r="S820">
        <v>0</v>
      </c>
    </row>
    <row r="821" spans="1:19" x14ac:dyDescent="0.25">
      <c r="A821">
        <v>2014</v>
      </c>
      <c r="B821">
        <v>351</v>
      </c>
      <c r="C821" t="s">
        <v>91</v>
      </c>
      <c r="D821" t="str">
        <f>IFERROR(INDEX('Draft Master List'!E:F,MATCH(C821,'Draft Master List'!E:E,0),2),"N/A")</f>
        <v>272006</v>
      </c>
      <c r="E821" t="s">
        <v>22</v>
      </c>
      <c r="F821">
        <v>31</v>
      </c>
      <c r="G821" t="s">
        <v>643</v>
      </c>
      <c r="H821">
        <v>6</v>
      </c>
      <c r="I821">
        <v>6</v>
      </c>
      <c r="J821">
        <v>6</v>
      </c>
      <c r="K821">
        <v>5</v>
      </c>
      <c r="L821" s="2">
        <v>0.83299999999999996</v>
      </c>
      <c r="M821">
        <v>44</v>
      </c>
      <c r="N821">
        <v>8.8000000000000007</v>
      </c>
      <c r="O821">
        <v>0</v>
      </c>
      <c r="P821">
        <v>30</v>
      </c>
      <c r="Q821">
        <v>0.8</v>
      </c>
      <c r="R821">
        <v>7.3</v>
      </c>
      <c r="S821">
        <v>1</v>
      </c>
    </row>
    <row r="822" spans="1:19" x14ac:dyDescent="0.25">
      <c r="A822">
        <v>2014</v>
      </c>
      <c r="B822">
        <v>352</v>
      </c>
      <c r="C822" t="s">
        <v>974</v>
      </c>
      <c r="D822" t="str">
        <f>IFERROR(INDEX('Draft Master List'!E:F,MATCH(C822,'Draft Master List'!E:E,0),2),"N/A")</f>
        <v>N/A</v>
      </c>
      <c r="E822" t="s">
        <v>13</v>
      </c>
      <c r="F822">
        <v>29</v>
      </c>
      <c r="H822">
        <v>3</v>
      </c>
      <c r="I822">
        <v>0</v>
      </c>
      <c r="J822">
        <v>6</v>
      </c>
      <c r="K822">
        <v>5</v>
      </c>
      <c r="L822" s="2">
        <v>0.83299999999999996</v>
      </c>
      <c r="M822">
        <v>34</v>
      </c>
      <c r="N822">
        <v>6.8</v>
      </c>
      <c r="O822">
        <v>0</v>
      </c>
      <c r="P822">
        <v>14</v>
      </c>
      <c r="Q822">
        <v>1.7</v>
      </c>
      <c r="R822">
        <v>11.3</v>
      </c>
      <c r="S822">
        <v>0</v>
      </c>
    </row>
    <row r="823" spans="1:19" x14ac:dyDescent="0.25">
      <c r="A823">
        <v>2014</v>
      </c>
      <c r="B823">
        <v>353</v>
      </c>
      <c r="C823" t="s">
        <v>1157</v>
      </c>
      <c r="D823" t="str">
        <f>IFERROR(INDEX('Draft Master List'!E:F,MATCH(C823,'Draft Master List'!E:E,0),2),"N/A")</f>
        <v>N/A</v>
      </c>
      <c r="E823" t="s">
        <v>15</v>
      </c>
      <c r="F823">
        <v>23</v>
      </c>
      <c r="H823">
        <v>11</v>
      </c>
      <c r="I823">
        <v>0</v>
      </c>
      <c r="J823">
        <v>16</v>
      </c>
      <c r="K823">
        <v>5</v>
      </c>
      <c r="L823" s="2">
        <v>0.313</v>
      </c>
      <c r="M823">
        <v>91</v>
      </c>
      <c r="N823">
        <v>18.2</v>
      </c>
      <c r="O823">
        <v>0</v>
      </c>
      <c r="P823">
        <v>30</v>
      </c>
      <c r="Q823">
        <v>0.5</v>
      </c>
      <c r="R823">
        <v>8.3000000000000007</v>
      </c>
      <c r="S823">
        <v>0</v>
      </c>
    </row>
    <row r="824" spans="1:19" x14ac:dyDescent="0.25">
      <c r="A824">
        <v>2014</v>
      </c>
      <c r="B824">
        <v>354</v>
      </c>
      <c r="C824" t="s">
        <v>1746</v>
      </c>
      <c r="D824" t="str">
        <f>IFERROR(INDEX('Draft Master List'!E:F,MATCH(C824,'Draft Master List'!E:E,0),2),"N/A")</f>
        <v>N/A</v>
      </c>
      <c r="E824" t="s">
        <v>13</v>
      </c>
      <c r="F824">
        <v>27</v>
      </c>
      <c r="G824" t="s">
        <v>77</v>
      </c>
      <c r="H824">
        <v>16</v>
      </c>
      <c r="I824">
        <v>1</v>
      </c>
      <c r="J824">
        <v>12</v>
      </c>
      <c r="K824">
        <v>4</v>
      </c>
      <c r="L824" s="2">
        <v>0.33300000000000002</v>
      </c>
      <c r="M824">
        <v>45</v>
      </c>
      <c r="N824">
        <v>11.3</v>
      </c>
      <c r="O824">
        <v>0</v>
      </c>
      <c r="P824">
        <v>17</v>
      </c>
      <c r="Q824">
        <v>0.3</v>
      </c>
      <c r="R824">
        <v>2.8</v>
      </c>
      <c r="S824">
        <v>0</v>
      </c>
    </row>
    <row r="825" spans="1:19" x14ac:dyDescent="0.25">
      <c r="A825">
        <v>2014</v>
      </c>
      <c r="B825">
        <v>355</v>
      </c>
      <c r="C825" t="s">
        <v>1671</v>
      </c>
      <c r="D825" t="str">
        <f>IFERROR(INDEX('Draft Master List'!E:F,MATCH(C825,'Draft Master List'!E:E,0),2),"N/A")</f>
        <v>N/A</v>
      </c>
      <c r="E825" t="s">
        <v>23</v>
      </c>
      <c r="F825">
        <v>23</v>
      </c>
      <c r="G825" t="s">
        <v>108</v>
      </c>
      <c r="H825">
        <v>15</v>
      </c>
      <c r="I825">
        <v>8</v>
      </c>
      <c r="J825">
        <v>7</v>
      </c>
      <c r="K825">
        <v>4</v>
      </c>
      <c r="L825" s="2">
        <v>0.57099999999999995</v>
      </c>
      <c r="M825">
        <v>28</v>
      </c>
      <c r="N825">
        <v>7</v>
      </c>
      <c r="O825">
        <v>1</v>
      </c>
      <c r="P825">
        <v>9</v>
      </c>
      <c r="Q825">
        <v>0.3</v>
      </c>
      <c r="R825">
        <v>1.9</v>
      </c>
      <c r="S825">
        <v>0</v>
      </c>
    </row>
    <row r="826" spans="1:19" x14ac:dyDescent="0.25">
      <c r="A826">
        <v>2014</v>
      </c>
      <c r="B826">
        <v>356</v>
      </c>
      <c r="C826" t="s">
        <v>1801</v>
      </c>
      <c r="D826" t="str">
        <f>IFERROR(INDEX('Draft Master List'!E:F,MATCH(C826,'Draft Master List'!E:E,0),2),"N/A")</f>
        <v>N/A</v>
      </c>
      <c r="E826" t="s">
        <v>25</v>
      </c>
      <c r="F826">
        <v>24</v>
      </c>
      <c r="G826" t="s">
        <v>77</v>
      </c>
      <c r="H826">
        <v>16</v>
      </c>
      <c r="I826">
        <v>3</v>
      </c>
      <c r="J826">
        <v>11</v>
      </c>
      <c r="K826">
        <v>4</v>
      </c>
      <c r="L826" s="2">
        <v>0.36399999999999999</v>
      </c>
      <c r="M826">
        <v>45</v>
      </c>
      <c r="N826">
        <v>11.3</v>
      </c>
      <c r="O826">
        <v>0</v>
      </c>
      <c r="P826">
        <v>22</v>
      </c>
      <c r="Q826">
        <v>0.3</v>
      </c>
      <c r="R826">
        <v>2.8</v>
      </c>
      <c r="S826">
        <v>0</v>
      </c>
    </row>
    <row r="827" spans="1:19" x14ac:dyDescent="0.25">
      <c r="A827">
        <v>2014</v>
      </c>
      <c r="B827">
        <v>357</v>
      </c>
      <c r="C827" t="s">
        <v>1703</v>
      </c>
      <c r="D827" t="str">
        <f>IFERROR(INDEX('Draft Master List'!E:F,MATCH(C827,'Draft Master List'!E:E,0),2),"N/A")</f>
        <v>N/A</v>
      </c>
      <c r="E827" t="s">
        <v>27</v>
      </c>
      <c r="F827">
        <v>25</v>
      </c>
      <c r="G827" t="s">
        <v>108</v>
      </c>
      <c r="H827">
        <v>16</v>
      </c>
      <c r="I827">
        <v>12</v>
      </c>
      <c r="J827">
        <v>6</v>
      </c>
      <c r="K827">
        <v>4</v>
      </c>
      <c r="L827" s="2">
        <v>0.66700000000000004</v>
      </c>
      <c r="M827">
        <v>48</v>
      </c>
      <c r="N827">
        <v>12</v>
      </c>
      <c r="O827">
        <v>0</v>
      </c>
      <c r="P827">
        <v>27</v>
      </c>
      <c r="Q827">
        <v>0.3</v>
      </c>
      <c r="R827">
        <v>3</v>
      </c>
      <c r="S827">
        <v>0</v>
      </c>
    </row>
    <row r="828" spans="1:19" x14ac:dyDescent="0.25">
      <c r="A828">
        <v>2014</v>
      </c>
      <c r="B828">
        <v>358</v>
      </c>
      <c r="C828" t="s">
        <v>1202</v>
      </c>
      <c r="D828" t="str">
        <f>IFERROR(INDEX('Draft Master List'!E:F,MATCH(C828,'Draft Master List'!E:E,0),2),"N/A")</f>
        <v>N/A</v>
      </c>
      <c r="E828" t="s">
        <v>5</v>
      </c>
      <c r="F828">
        <v>32</v>
      </c>
      <c r="G828" t="s">
        <v>732</v>
      </c>
      <c r="H828">
        <v>16</v>
      </c>
      <c r="I828">
        <v>2</v>
      </c>
      <c r="J828">
        <v>4</v>
      </c>
      <c r="K828">
        <v>4</v>
      </c>
      <c r="L828" s="2">
        <v>1</v>
      </c>
      <c r="M828">
        <v>23</v>
      </c>
      <c r="N828">
        <v>5.8</v>
      </c>
      <c r="O828">
        <v>0</v>
      </c>
      <c r="P828">
        <v>9</v>
      </c>
      <c r="Q828">
        <v>0.3</v>
      </c>
      <c r="R828">
        <v>1.4</v>
      </c>
      <c r="S828">
        <v>0</v>
      </c>
    </row>
    <row r="829" spans="1:19" x14ac:dyDescent="0.25">
      <c r="A829">
        <v>2014</v>
      </c>
      <c r="B829">
        <v>359</v>
      </c>
      <c r="C829" t="s">
        <v>1179</v>
      </c>
      <c r="D829" t="str">
        <f>IFERROR(INDEX('Draft Master List'!E:F,MATCH(C829,'Draft Master List'!E:E,0),2),"N/A")</f>
        <v>N/A</v>
      </c>
      <c r="E829" t="s">
        <v>0</v>
      </c>
      <c r="F829">
        <v>26</v>
      </c>
      <c r="G829" t="s">
        <v>77</v>
      </c>
      <c r="H829">
        <v>5</v>
      </c>
      <c r="I829">
        <v>2</v>
      </c>
      <c r="J829">
        <v>10</v>
      </c>
      <c r="K829">
        <v>4</v>
      </c>
      <c r="L829" s="2">
        <v>0.4</v>
      </c>
      <c r="M829">
        <v>92</v>
      </c>
      <c r="N829">
        <v>23</v>
      </c>
      <c r="O829">
        <v>0</v>
      </c>
      <c r="P829">
        <v>62</v>
      </c>
      <c r="Q829">
        <v>0.8</v>
      </c>
      <c r="R829">
        <v>18.399999999999999</v>
      </c>
      <c r="S829">
        <v>0</v>
      </c>
    </row>
    <row r="830" spans="1:19" x14ac:dyDescent="0.25">
      <c r="A830">
        <v>2014</v>
      </c>
      <c r="B830">
        <v>360</v>
      </c>
      <c r="C830" t="s">
        <v>981</v>
      </c>
      <c r="D830" t="str">
        <f>IFERROR(INDEX('Draft Master List'!E:F,MATCH(C830,'Draft Master List'!E:E,0),2),"N/A")</f>
        <v>N/A</v>
      </c>
      <c r="E830" t="s">
        <v>27</v>
      </c>
      <c r="F830">
        <v>23</v>
      </c>
      <c r="H830">
        <v>16</v>
      </c>
      <c r="I830">
        <v>0</v>
      </c>
      <c r="J830">
        <v>5</v>
      </c>
      <c r="K830">
        <v>4</v>
      </c>
      <c r="L830" s="2">
        <v>0.8</v>
      </c>
      <c r="M830">
        <v>23</v>
      </c>
      <c r="N830">
        <v>5.8</v>
      </c>
      <c r="O830">
        <v>0</v>
      </c>
      <c r="P830">
        <v>14</v>
      </c>
      <c r="Q830">
        <v>0.3</v>
      </c>
      <c r="R830">
        <v>1.4</v>
      </c>
      <c r="S830">
        <v>2</v>
      </c>
    </row>
    <row r="831" spans="1:19" x14ac:dyDescent="0.25">
      <c r="A831">
        <v>2014</v>
      </c>
      <c r="B831">
        <v>361</v>
      </c>
      <c r="C831" t="s">
        <v>892</v>
      </c>
      <c r="D831" t="str">
        <f>IFERROR(INDEX('Draft Master List'!E:F,MATCH(C831,'Draft Master List'!E:E,0),2),"N/A")</f>
        <v>N/A</v>
      </c>
      <c r="E831" t="s">
        <v>30</v>
      </c>
      <c r="F831">
        <v>25</v>
      </c>
      <c r="G831" t="s">
        <v>643</v>
      </c>
      <c r="H831">
        <v>6</v>
      </c>
      <c r="I831">
        <v>5</v>
      </c>
      <c r="J831">
        <v>5</v>
      </c>
      <c r="K831">
        <v>4</v>
      </c>
      <c r="L831" s="2">
        <v>0.8</v>
      </c>
      <c r="M831">
        <v>20</v>
      </c>
      <c r="N831">
        <v>5</v>
      </c>
      <c r="O831">
        <v>0</v>
      </c>
      <c r="P831">
        <v>7</v>
      </c>
      <c r="Q831">
        <v>0.7</v>
      </c>
      <c r="R831">
        <v>3.3</v>
      </c>
      <c r="S831">
        <v>0</v>
      </c>
    </row>
    <row r="832" spans="1:19" x14ac:dyDescent="0.25">
      <c r="A832">
        <v>2014</v>
      </c>
      <c r="B832">
        <v>362</v>
      </c>
      <c r="C832" t="s">
        <v>1732</v>
      </c>
      <c r="D832" t="str">
        <f>IFERROR(INDEX('Draft Master List'!E:F,MATCH(C832,'Draft Master List'!E:E,0),2),"N/A")</f>
        <v>N/A</v>
      </c>
      <c r="E832" t="s">
        <v>14</v>
      </c>
      <c r="F832">
        <v>24</v>
      </c>
      <c r="H832">
        <v>16</v>
      </c>
      <c r="I832">
        <v>0</v>
      </c>
      <c r="J832">
        <v>8</v>
      </c>
      <c r="K832">
        <v>4</v>
      </c>
      <c r="L832" s="2">
        <v>0.5</v>
      </c>
      <c r="M832">
        <v>63</v>
      </c>
      <c r="N832">
        <v>15.8</v>
      </c>
      <c r="O832">
        <v>0</v>
      </c>
      <c r="P832">
        <v>23</v>
      </c>
      <c r="Q832">
        <v>0.3</v>
      </c>
      <c r="R832">
        <v>3.9</v>
      </c>
      <c r="S832">
        <v>0</v>
      </c>
    </row>
    <row r="833" spans="1:19" x14ac:dyDescent="0.25">
      <c r="A833">
        <v>2014</v>
      </c>
      <c r="B833">
        <v>363</v>
      </c>
      <c r="C833" t="s">
        <v>1017</v>
      </c>
      <c r="D833" t="str">
        <f>IFERROR(INDEX('Draft Master List'!E:F,MATCH(C833,'Draft Master List'!E:E,0),2),"N/A")</f>
        <v>N/A</v>
      </c>
      <c r="E833" t="s">
        <v>26</v>
      </c>
      <c r="F833">
        <v>22</v>
      </c>
      <c r="H833">
        <v>15</v>
      </c>
      <c r="I833">
        <v>0</v>
      </c>
      <c r="J833">
        <v>7</v>
      </c>
      <c r="K833">
        <v>4</v>
      </c>
      <c r="L833" s="2">
        <v>0.57099999999999995</v>
      </c>
      <c r="M833">
        <v>25</v>
      </c>
      <c r="N833">
        <v>6.3</v>
      </c>
      <c r="O833">
        <v>0</v>
      </c>
      <c r="P833">
        <v>14</v>
      </c>
      <c r="Q833">
        <v>0.3</v>
      </c>
      <c r="R833">
        <v>1.7</v>
      </c>
      <c r="S833">
        <v>1</v>
      </c>
    </row>
    <row r="834" spans="1:19" x14ac:dyDescent="0.25">
      <c r="A834">
        <v>2014</v>
      </c>
      <c r="B834">
        <v>364</v>
      </c>
      <c r="C834" t="s">
        <v>129</v>
      </c>
      <c r="D834" t="str">
        <f>IFERROR(INDEX('Draft Master List'!E:F,MATCH(C834,'Draft Master List'!E:E,0),2),"N/A")</f>
        <v>842006</v>
      </c>
      <c r="E834" t="s">
        <v>22</v>
      </c>
      <c r="F834">
        <v>27</v>
      </c>
      <c r="H834">
        <v>14</v>
      </c>
      <c r="I834">
        <v>0</v>
      </c>
      <c r="J834">
        <v>8</v>
      </c>
      <c r="K834">
        <v>4</v>
      </c>
      <c r="L834" s="2">
        <v>0.5</v>
      </c>
      <c r="M834">
        <v>44</v>
      </c>
      <c r="N834">
        <v>11</v>
      </c>
      <c r="O834">
        <v>0</v>
      </c>
      <c r="P834">
        <v>16</v>
      </c>
      <c r="Q834">
        <v>0.3</v>
      </c>
      <c r="R834">
        <v>3.1</v>
      </c>
      <c r="S834">
        <v>0</v>
      </c>
    </row>
    <row r="835" spans="1:19" x14ac:dyDescent="0.25">
      <c r="A835">
        <v>2014</v>
      </c>
      <c r="B835">
        <v>365</v>
      </c>
      <c r="C835" t="s">
        <v>1158</v>
      </c>
      <c r="D835" t="str">
        <f>IFERROR(INDEX('Draft Master List'!E:F,MATCH(C835,'Draft Master List'!E:E,0),2),"N/A")</f>
        <v>N/A</v>
      </c>
      <c r="E835" t="s">
        <v>64</v>
      </c>
      <c r="F835">
        <v>23</v>
      </c>
      <c r="G835" t="s">
        <v>212</v>
      </c>
      <c r="H835">
        <v>12</v>
      </c>
      <c r="I835">
        <v>9</v>
      </c>
      <c r="J835">
        <v>9</v>
      </c>
      <c r="K835">
        <v>3</v>
      </c>
      <c r="L835" s="2">
        <v>0.33300000000000002</v>
      </c>
      <c r="M835">
        <v>15</v>
      </c>
      <c r="N835">
        <v>5</v>
      </c>
      <c r="O835">
        <v>0</v>
      </c>
      <c r="P835">
        <v>12</v>
      </c>
      <c r="Q835">
        <v>0.3</v>
      </c>
      <c r="R835">
        <v>1.3</v>
      </c>
      <c r="S835">
        <v>0</v>
      </c>
    </row>
    <row r="836" spans="1:19" x14ac:dyDescent="0.25">
      <c r="A836">
        <v>2014</v>
      </c>
      <c r="B836">
        <v>366</v>
      </c>
      <c r="C836" t="s">
        <v>1802</v>
      </c>
      <c r="D836" t="str">
        <f>IFERROR(INDEX('Draft Master List'!E:F,MATCH(C836,'Draft Master List'!E:E,0),2),"N/A")</f>
        <v>N/A</v>
      </c>
      <c r="E836" t="s">
        <v>5</v>
      </c>
      <c r="F836">
        <v>25</v>
      </c>
      <c r="G836" t="s">
        <v>77</v>
      </c>
      <c r="H836">
        <v>13</v>
      </c>
      <c r="I836">
        <v>3</v>
      </c>
      <c r="J836">
        <v>12</v>
      </c>
      <c r="K836">
        <v>3</v>
      </c>
      <c r="L836" s="2">
        <v>0.25</v>
      </c>
      <c r="M836">
        <v>23</v>
      </c>
      <c r="N836">
        <v>7.7</v>
      </c>
      <c r="O836">
        <v>0</v>
      </c>
      <c r="P836">
        <v>11</v>
      </c>
      <c r="Q836">
        <v>0.2</v>
      </c>
      <c r="R836">
        <v>1.8</v>
      </c>
      <c r="S836">
        <v>0</v>
      </c>
    </row>
    <row r="837" spans="1:19" x14ac:dyDescent="0.25">
      <c r="A837">
        <v>2014</v>
      </c>
      <c r="B837">
        <v>367</v>
      </c>
      <c r="C837" t="s">
        <v>1269</v>
      </c>
      <c r="D837" t="str">
        <f>IFERROR(INDEX('Draft Master List'!E:F,MATCH(C837,'Draft Master List'!E:E,0),2),"N/A")</f>
        <v>N/A</v>
      </c>
      <c r="E837" t="s">
        <v>6</v>
      </c>
      <c r="F837">
        <v>30</v>
      </c>
      <c r="G837" t="s">
        <v>1069</v>
      </c>
      <c r="H837">
        <v>16</v>
      </c>
      <c r="I837">
        <v>2</v>
      </c>
      <c r="J837">
        <v>3</v>
      </c>
      <c r="K837">
        <v>3</v>
      </c>
      <c r="L837" s="2">
        <v>1</v>
      </c>
      <c r="M837">
        <v>59</v>
      </c>
      <c r="N837">
        <v>19.7</v>
      </c>
      <c r="O837">
        <v>2</v>
      </c>
      <c r="P837">
        <v>26</v>
      </c>
      <c r="Q837">
        <v>0.2</v>
      </c>
      <c r="R837">
        <v>3.7</v>
      </c>
      <c r="S837">
        <v>0</v>
      </c>
    </row>
    <row r="838" spans="1:19" x14ac:dyDescent="0.25">
      <c r="A838">
        <v>2014</v>
      </c>
      <c r="B838">
        <v>368</v>
      </c>
      <c r="C838" t="s">
        <v>1682</v>
      </c>
      <c r="D838" t="str">
        <f>IFERROR(INDEX('Draft Master List'!E:F,MATCH(C838,'Draft Master List'!E:E,0),2),"N/A")</f>
        <v>N/A</v>
      </c>
      <c r="E838" t="s">
        <v>30</v>
      </c>
      <c r="F838">
        <v>23</v>
      </c>
      <c r="G838" t="s">
        <v>77</v>
      </c>
      <c r="H838">
        <v>4</v>
      </c>
      <c r="I838">
        <v>1</v>
      </c>
      <c r="J838">
        <v>5</v>
      </c>
      <c r="K838">
        <v>3</v>
      </c>
      <c r="L838" s="2">
        <v>0.6</v>
      </c>
      <c r="M838">
        <v>38</v>
      </c>
      <c r="N838">
        <v>12.7</v>
      </c>
      <c r="O838">
        <v>0</v>
      </c>
      <c r="P838">
        <v>16</v>
      </c>
      <c r="Q838">
        <v>0.8</v>
      </c>
      <c r="R838">
        <v>9.5</v>
      </c>
      <c r="S838">
        <v>0</v>
      </c>
    </row>
    <row r="839" spans="1:19" x14ac:dyDescent="0.25">
      <c r="A839">
        <v>2014</v>
      </c>
      <c r="B839">
        <v>369</v>
      </c>
      <c r="C839" t="s">
        <v>1803</v>
      </c>
      <c r="D839" t="str">
        <f>IFERROR(INDEX('Draft Master List'!E:F,MATCH(C839,'Draft Master List'!E:E,0),2),"N/A")</f>
        <v>N/A</v>
      </c>
      <c r="E839" t="s">
        <v>15</v>
      </c>
      <c r="F839">
        <v>24</v>
      </c>
      <c r="G839" t="s">
        <v>1069</v>
      </c>
      <c r="H839">
        <v>1</v>
      </c>
      <c r="I839">
        <v>1</v>
      </c>
      <c r="J839">
        <v>3</v>
      </c>
      <c r="K839">
        <v>3</v>
      </c>
      <c r="L839" s="2">
        <v>1</v>
      </c>
      <c r="M839">
        <v>37</v>
      </c>
      <c r="N839">
        <v>12.3</v>
      </c>
      <c r="O839">
        <v>0</v>
      </c>
      <c r="P839">
        <v>20</v>
      </c>
      <c r="Q839">
        <v>3</v>
      </c>
      <c r="R839">
        <v>37</v>
      </c>
      <c r="S839">
        <v>0</v>
      </c>
    </row>
    <row r="840" spans="1:19" x14ac:dyDescent="0.25">
      <c r="A840">
        <v>2014</v>
      </c>
      <c r="B840">
        <v>370</v>
      </c>
      <c r="C840" t="s">
        <v>1209</v>
      </c>
      <c r="D840" t="str">
        <f>IFERROR(INDEX('Draft Master List'!E:F,MATCH(C840,'Draft Master List'!E:E,0),2),"N/A")</f>
        <v>N/A</v>
      </c>
      <c r="E840" t="s">
        <v>32</v>
      </c>
      <c r="F840">
        <v>25</v>
      </c>
      <c r="H840">
        <v>12</v>
      </c>
      <c r="I840">
        <v>0</v>
      </c>
      <c r="J840">
        <v>8</v>
      </c>
      <c r="K840">
        <v>3</v>
      </c>
      <c r="L840" s="2">
        <v>0.375</v>
      </c>
      <c r="M840">
        <v>87</v>
      </c>
      <c r="N840">
        <v>29</v>
      </c>
      <c r="O840">
        <v>1</v>
      </c>
      <c r="P840">
        <v>67</v>
      </c>
      <c r="Q840">
        <v>0.3</v>
      </c>
      <c r="R840">
        <v>7.3</v>
      </c>
      <c r="S840">
        <v>0</v>
      </c>
    </row>
    <row r="841" spans="1:19" x14ac:dyDescent="0.25">
      <c r="A841">
        <v>2014</v>
      </c>
      <c r="B841">
        <v>371</v>
      </c>
      <c r="C841" t="s">
        <v>1712</v>
      </c>
      <c r="D841" t="str">
        <f>IFERROR(INDEX('Draft Master List'!E:F,MATCH(C841,'Draft Master List'!E:E,0),2),"N/A")</f>
        <v>N/A</v>
      </c>
      <c r="E841" t="s">
        <v>25</v>
      </c>
      <c r="F841">
        <v>23</v>
      </c>
      <c r="G841" t="s">
        <v>1069</v>
      </c>
      <c r="H841">
        <v>8</v>
      </c>
      <c r="I841">
        <v>3</v>
      </c>
      <c r="J841">
        <v>5</v>
      </c>
      <c r="K841">
        <v>3</v>
      </c>
      <c r="L841" s="2">
        <v>0.6</v>
      </c>
      <c r="M841">
        <v>20</v>
      </c>
      <c r="N841">
        <v>6.7</v>
      </c>
      <c r="O841">
        <v>0</v>
      </c>
      <c r="P841">
        <v>10</v>
      </c>
      <c r="Q841">
        <v>0.4</v>
      </c>
      <c r="R841">
        <v>2.5</v>
      </c>
      <c r="S841">
        <v>0</v>
      </c>
    </row>
    <row r="842" spans="1:19" x14ac:dyDescent="0.25">
      <c r="A842">
        <v>2014</v>
      </c>
      <c r="B842">
        <v>372</v>
      </c>
      <c r="C842" t="s">
        <v>112</v>
      </c>
      <c r="D842" t="str">
        <f>IFERROR(INDEX('Draft Master List'!E:F,MATCH(C842,'Draft Master List'!E:E,0),2),"N/A")</f>
        <v>72009</v>
      </c>
      <c r="E842" t="s">
        <v>24</v>
      </c>
      <c r="F842">
        <v>27</v>
      </c>
      <c r="G842" t="s">
        <v>77</v>
      </c>
      <c r="H842">
        <v>16</v>
      </c>
      <c r="I842">
        <v>1</v>
      </c>
      <c r="J842">
        <v>5</v>
      </c>
      <c r="K842">
        <v>3</v>
      </c>
      <c r="L842" s="2">
        <v>0.6</v>
      </c>
      <c r="M842">
        <v>33</v>
      </c>
      <c r="N842">
        <v>11</v>
      </c>
      <c r="O842">
        <v>0</v>
      </c>
      <c r="P842">
        <v>17</v>
      </c>
      <c r="Q842">
        <v>0.2</v>
      </c>
      <c r="R842">
        <v>2.1</v>
      </c>
      <c r="S842">
        <v>1</v>
      </c>
    </row>
    <row r="843" spans="1:19" x14ac:dyDescent="0.25">
      <c r="A843">
        <v>2014</v>
      </c>
      <c r="B843">
        <v>373</v>
      </c>
      <c r="C843" t="s">
        <v>1088</v>
      </c>
      <c r="D843" t="str">
        <f>IFERROR(INDEX('Draft Master List'!E:F,MATCH(C843,'Draft Master List'!E:E,0),2),"N/A")</f>
        <v>N/A</v>
      </c>
      <c r="E843" t="s">
        <v>30</v>
      </c>
      <c r="F843">
        <v>26</v>
      </c>
      <c r="G843" t="s">
        <v>108</v>
      </c>
      <c r="H843">
        <v>16</v>
      </c>
      <c r="I843">
        <v>12</v>
      </c>
      <c r="J843">
        <v>6</v>
      </c>
      <c r="K843">
        <v>3</v>
      </c>
      <c r="L843" s="2">
        <v>0.5</v>
      </c>
      <c r="M843">
        <v>44</v>
      </c>
      <c r="N843">
        <v>14.7</v>
      </c>
      <c r="O843">
        <v>0</v>
      </c>
      <c r="P843">
        <v>23</v>
      </c>
      <c r="Q843">
        <v>0.2</v>
      </c>
      <c r="R843">
        <v>2.8</v>
      </c>
      <c r="S843">
        <v>0</v>
      </c>
    </row>
    <row r="844" spans="1:19" x14ac:dyDescent="0.25">
      <c r="A844">
        <v>2014</v>
      </c>
      <c r="B844">
        <v>374</v>
      </c>
      <c r="C844" t="s">
        <v>1804</v>
      </c>
      <c r="D844" t="str">
        <f>IFERROR(INDEX('Draft Master List'!E:F,MATCH(C844,'Draft Master List'!E:E,0),2),"N/A")</f>
        <v>N/A</v>
      </c>
      <c r="E844" t="s">
        <v>669</v>
      </c>
      <c r="F844">
        <v>23</v>
      </c>
      <c r="H844">
        <v>15</v>
      </c>
      <c r="I844">
        <v>0</v>
      </c>
      <c r="J844">
        <v>4</v>
      </c>
      <c r="K844">
        <v>3</v>
      </c>
      <c r="L844" s="2">
        <v>0.75</v>
      </c>
      <c r="M844">
        <v>21</v>
      </c>
      <c r="N844">
        <v>7</v>
      </c>
      <c r="O844">
        <v>0</v>
      </c>
      <c r="P844">
        <v>14</v>
      </c>
      <c r="Q844">
        <v>0.2</v>
      </c>
      <c r="R844">
        <v>1.4</v>
      </c>
      <c r="S844">
        <v>0</v>
      </c>
    </row>
    <row r="845" spans="1:19" x14ac:dyDescent="0.25">
      <c r="A845">
        <v>2014</v>
      </c>
      <c r="B845">
        <v>375</v>
      </c>
      <c r="C845" t="s">
        <v>1727</v>
      </c>
      <c r="D845" t="str">
        <f>IFERROR(INDEX('Draft Master List'!E:F,MATCH(C845,'Draft Master List'!E:E,0),2),"N/A")</f>
        <v>N/A</v>
      </c>
      <c r="E845" t="s">
        <v>10</v>
      </c>
      <c r="F845">
        <v>22</v>
      </c>
      <c r="G845" t="s">
        <v>1069</v>
      </c>
      <c r="H845">
        <v>7</v>
      </c>
      <c r="I845">
        <v>2</v>
      </c>
      <c r="J845">
        <v>3</v>
      </c>
      <c r="K845">
        <v>3</v>
      </c>
      <c r="L845" s="2">
        <v>1</v>
      </c>
      <c r="M845">
        <v>38</v>
      </c>
      <c r="N845">
        <v>12.7</v>
      </c>
      <c r="O845">
        <v>0</v>
      </c>
      <c r="P845">
        <v>17</v>
      </c>
      <c r="Q845">
        <v>0.4</v>
      </c>
      <c r="R845">
        <v>5.4</v>
      </c>
      <c r="S845">
        <v>0</v>
      </c>
    </row>
    <row r="846" spans="1:19" x14ac:dyDescent="0.25">
      <c r="A846">
        <v>2014</v>
      </c>
      <c r="B846">
        <v>376</v>
      </c>
      <c r="C846" t="s">
        <v>1101</v>
      </c>
      <c r="D846" t="str">
        <f>IFERROR(INDEX('Draft Master List'!E:F,MATCH(C846,'Draft Master List'!E:E,0),2),"N/A")</f>
        <v>N/A</v>
      </c>
      <c r="E846" t="s">
        <v>34</v>
      </c>
      <c r="F846">
        <v>24</v>
      </c>
      <c r="H846">
        <v>4</v>
      </c>
      <c r="I846">
        <v>0</v>
      </c>
      <c r="J846">
        <v>8</v>
      </c>
      <c r="K846">
        <v>3</v>
      </c>
      <c r="L846" s="2">
        <v>0.375</v>
      </c>
      <c r="M846">
        <v>44</v>
      </c>
      <c r="N846">
        <v>14.7</v>
      </c>
      <c r="O846">
        <v>0</v>
      </c>
      <c r="P846">
        <v>35</v>
      </c>
      <c r="Q846">
        <v>0.8</v>
      </c>
      <c r="R846">
        <v>11</v>
      </c>
      <c r="S846">
        <v>1</v>
      </c>
    </row>
    <row r="847" spans="1:19" x14ac:dyDescent="0.25">
      <c r="A847">
        <v>2014</v>
      </c>
      <c r="B847">
        <v>377</v>
      </c>
      <c r="C847" t="s">
        <v>103</v>
      </c>
      <c r="D847" t="str">
        <f>IFERROR(INDEX('Draft Master List'!E:F,MATCH(C847,'Draft Master List'!E:E,0),2),"N/A")</f>
        <v>1852009</v>
      </c>
      <c r="E847" t="s">
        <v>15</v>
      </c>
      <c r="F847">
        <v>28</v>
      </c>
      <c r="H847">
        <v>16</v>
      </c>
      <c r="I847">
        <v>0</v>
      </c>
      <c r="J847">
        <v>5</v>
      </c>
      <c r="K847">
        <v>3</v>
      </c>
      <c r="L847" s="2">
        <v>0.6</v>
      </c>
      <c r="M847">
        <v>27</v>
      </c>
      <c r="N847">
        <v>9</v>
      </c>
      <c r="O847">
        <v>0</v>
      </c>
      <c r="P847">
        <v>17</v>
      </c>
      <c r="Q847">
        <v>0.2</v>
      </c>
      <c r="R847">
        <v>1.7</v>
      </c>
      <c r="S847">
        <v>1</v>
      </c>
    </row>
    <row r="848" spans="1:19" x14ac:dyDescent="0.25">
      <c r="A848">
        <v>2014</v>
      </c>
      <c r="B848">
        <v>378</v>
      </c>
      <c r="C848" t="s">
        <v>1142</v>
      </c>
      <c r="D848" t="str">
        <f>IFERROR(INDEX('Draft Master List'!E:F,MATCH(C848,'Draft Master List'!E:E,0),2),"N/A")</f>
        <v>N/A</v>
      </c>
      <c r="E848" t="s">
        <v>34</v>
      </c>
      <c r="F848">
        <v>27</v>
      </c>
      <c r="H848">
        <v>6</v>
      </c>
      <c r="I848">
        <v>0</v>
      </c>
      <c r="J848">
        <v>4</v>
      </c>
      <c r="K848">
        <v>3</v>
      </c>
      <c r="L848" s="2">
        <v>0.75</v>
      </c>
      <c r="M848">
        <v>11</v>
      </c>
      <c r="N848">
        <v>3.7</v>
      </c>
      <c r="O848">
        <v>0</v>
      </c>
      <c r="P848">
        <v>5</v>
      </c>
      <c r="Q848">
        <v>0.5</v>
      </c>
      <c r="R848">
        <v>1.8</v>
      </c>
      <c r="S848">
        <v>0</v>
      </c>
    </row>
    <row r="849" spans="1:19" x14ac:dyDescent="0.25">
      <c r="A849">
        <v>2014</v>
      </c>
      <c r="B849">
        <v>379</v>
      </c>
      <c r="C849" t="s">
        <v>1740</v>
      </c>
      <c r="D849" t="str">
        <f>IFERROR(INDEX('Draft Master List'!E:F,MATCH(C849,'Draft Master List'!E:E,0),2),"N/A")</f>
        <v>N/A</v>
      </c>
      <c r="E849" t="s">
        <v>24</v>
      </c>
      <c r="F849">
        <v>31</v>
      </c>
      <c r="G849" t="s">
        <v>660</v>
      </c>
      <c r="H849">
        <v>15</v>
      </c>
      <c r="I849">
        <v>8</v>
      </c>
      <c r="J849">
        <v>4</v>
      </c>
      <c r="K849">
        <v>3</v>
      </c>
      <c r="L849" s="2">
        <v>0.75</v>
      </c>
      <c r="M849">
        <v>46</v>
      </c>
      <c r="N849">
        <v>15.3</v>
      </c>
      <c r="O849">
        <v>1</v>
      </c>
      <c r="P849">
        <v>33</v>
      </c>
      <c r="Q849">
        <v>0.2</v>
      </c>
      <c r="R849">
        <v>3.1</v>
      </c>
      <c r="S849">
        <v>0</v>
      </c>
    </row>
    <row r="850" spans="1:19" x14ac:dyDescent="0.25">
      <c r="A850">
        <v>2014</v>
      </c>
      <c r="B850">
        <v>380</v>
      </c>
      <c r="C850" t="s">
        <v>1733</v>
      </c>
      <c r="D850" t="str">
        <f>IFERROR(INDEX('Draft Master List'!E:F,MATCH(C850,'Draft Master List'!E:E,0),2),"N/A")</f>
        <v>N/A</v>
      </c>
      <c r="E850" t="s">
        <v>669</v>
      </c>
      <c r="F850">
        <v>24</v>
      </c>
      <c r="H850">
        <v>8</v>
      </c>
      <c r="I850">
        <v>1</v>
      </c>
      <c r="J850">
        <v>3</v>
      </c>
      <c r="K850">
        <v>3</v>
      </c>
      <c r="L850" s="2">
        <v>1</v>
      </c>
      <c r="M850">
        <v>30</v>
      </c>
      <c r="N850">
        <v>10</v>
      </c>
      <c r="O850">
        <v>0</v>
      </c>
      <c r="P850">
        <v>29</v>
      </c>
      <c r="Q850">
        <v>0.4</v>
      </c>
      <c r="R850">
        <v>3.8</v>
      </c>
      <c r="S850">
        <v>0</v>
      </c>
    </row>
    <row r="851" spans="1:19" x14ac:dyDescent="0.25">
      <c r="A851">
        <v>2014</v>
      </c>
      <c r="B851">
        <v>381</v>
      </c>
      <c r="C851" t="s">
        <v>1018</v>
      </c>
      <c r="D851" t="str">
        <f>IFERROR(INDEX('Draft Master List'!E:F,MATCH(C851,'Draft Master List'!E:E,0),2),"N/A")</f>
        <v>N/A</v>
      </c>
      <c r="E851" t="s">
        <v>3</v>
      </c>
      <c r="F851">
        <v>24</v>
      </c>
      <c r="H851">
        <v>4</v>
      </c>
      <c r="I851">
        <v>0</v>
      </c>
      <c r="J851">
        <v>6</v>
      </c>
      <c r="K851">
        <v>3</v>
      </c>
      <c r="L851" s="2">
        <v>0.5</v>
      </c>
      <c r="M851">
        <v>27</v>
      </c>
      <c r="N851">
        <v>9</v>
      </c>
      <c r="O851">
        <v>0</v>
      </c>
      <c r="P851">
        <v>15</v>
      </c>
      <c r="Q851">
        <v>0.8</v>
      </c>
      <c r="R851">
        <v>6.8</v>
      </c>
      <c r="S851">
        <v>0</v>
      </c>
    </row>
    <row r="852" spans="1:19" x14ac:dyDescent="0.25">
      <c r="A852">
        <v>2014</v>
      </c>
      <c r="B852">
        <v>382</v>
      </c>
      <c r="C852" t="s">
        <v>2219</v>
      </c>
      <c r="D852" t="str">
        <f>IFERROR(INDEX('Draft Master List'!E:F,MATCH(C852,'Draft Master List'!E:E,0),2),"N/A")</f>
        <v>N/A</v>
      </c>
      <c r="E852" t="s">
        <v>23</v>
      </c>
      <c r="F852">
        <v>25</v>
      </c>
      <c r="G852" t="s">
        <v>1805</v>
      </c>
      <c r="H852">
        <v>16</v>
      </c>
      <c r="I852">
        <v>16</v>
      </c>
      <c r="J852">
        <v>3</v>
      </c>
      <c r="K852">
        <v>3</v>
      </c>
      <c r="L852" s="2">
        <v>1</v>
      </c>
      <c r="M852">
        <v>4</v>
      </c>
      <c r="N852">
        <v>1.3</v>
      </c>
      <c r="O852">
        <v>3</v>
      </c>
      <c r="P852">
        <v>2</v>
      </c>
      <c r="Q852">
        <v>0.2</v>
      </c>
      <c r="R852">
        <v>0.3</v>
      </c>
      <c r="S852">
        <v>0</v>
      </c>
    </row>
    <row r="853" spans="1:19" x14ac:dyDescent="0.25">
      <c r="A853">
        <v>2014</v>
      </c>
      <c r="B853">
        <v>383</v>
      </c>
      <c r="C853" t="s">
        <v>1143</v>
      </c>
      <c r="D853" t="str">
        <f>IFERROR(INDEX('Draft Master List'!E:F,MATCH(C853,'Draft Master List'!E:E,0),2),"N/A")</f>
        <v>N/A</v>
      </c>
      <c r="E853" t="s">
        <v>223</v>
      </c>
      <c r="F853">
        <v>23</v>
      </c>
      <c r="H853">
        <v>14</v>
      </c>
      <c r="I853">
        <v>0</v>
      </c>
      <c r="J853">
        <v>4</v>
      </c>
      <c r="K853">
        <v>3</v>
      </c>
      <c r="L853" s="2">
        <v>0.75</v>
      </c>
      <c r="M853">
        <v>18</v>
      </c>
      <c r="N853">
        <v>6</v>
      </c>
      <c r="O853">
        <v>0</v>
      </c>
      <c r="P853">
        <v>11</v>
      </c>
      <c r="Q853">
        <v>0.2</v>
      </c>
      <c r="R853">
        <v>1.3</v>
      </c>
      <c r="S853">
        <v>0</v>
      </c>
    </row>
    <row r="854" spans="1:19" x14ac:dyDescent="0.25">
      <c r="A854">
        <v>2014</v>
      </c>
      <c r="B854">
        <v>384</v>
      </c>
      <c r="C854" t="s">
        <v>829</v>
      </c>
      <c r="D854" t="str">
        <f>IFERROR(INDEX('Draft Master List'!E:F,MATCH(C854,'Draft Master List'!E:E,0),2),"N/A")</f>
        <v>N/A</v>
      </c>
      <c r="E854" t="s">
        <v>28</v>
      </c>
      <c r="F854">
        <v>22</v>
      </c>
      <c r="H854">
        <v>4</v>
      </c>
      <c r="I854">
        <v>0</v>
      </c>
      <c r="J854">
        <v>2</v>
      </c>
      <c r="K854">
        <v>2</v>
      </c>
      <c r="L854" s="2">
        <v>1</v>
      </c>
      <c r="M854">
        <v>11</v>
      </c>
      <c r="N854">
        <v>5.5</v>
      </c>
      <c r="O854">
        <v>0</v>
      </c>
      <c r="P854">
        <v>6</v>
      </c>
      <c r="Q854">
        <v>0.5</v>
      </c>
      <c r="R854">
        <v>2.8</v>
      </c>
      <c r="S854">
        <v>0</v>
      </c>
    </row>
    <row r="855" spans="1:19" x14ac:dyDescent="0.25">
      <c r="A855">
        <v>2014</v>
      </c>
      <c r="B855">
        <v>385</v>
      </c>
      <c r="C855" t="s">
        <v>927</v>
      </c>
      <c r="D855" t="str">
        <f>IFERROR(INDEX('Draft Master List'!E:F,MATCH(C855,'Draft Master List'!E:E,0),2),"N/A")</f>
        <v>N/A</v>
      </c>
      <c r="E855" t="s">
        <v>16</v>
      </c>
      <c r="F855">
        <v>27</v>
      </c>
      <c r="H855">
        <v>6</v>
      </c>
      <c r="I855">
        <v>0</v>
      </c>
      <c r="J855">
        <v>4</v>
      </c>
      <c r="K855">
        <v>2</v>
      </c>
      <c r="L855" s="2">
        <v>0.5</v>
      </c>
      <c r="M855">
        <v>14</v>
      </c>
      <c r="N855">
        <v>7</v>
      </c>
      <c r="O855">
        <v>0</v>
      </c>
      <c r="P855">
        <v>7</v>
      </c>
      <c r="Q855">
        <v>0.3</v>
      </c>
      <c r="R855">
        <v>2.2999999999999998</v>
      </c>
      <c r="S855">
        <v>0</v>
      </c>
    </row>
    <row r="856" spans="1:19" x14ac:dyDescent="0.25">
      <c r="A856">
        <v>2014</v>
      </c>
      <c r="B856">
        <v>386</v>
      </c>
      <c r="C856" t="s">
        <v>1067</v>
      </c>
      <c r="D856" t="str">
        <f>IFERROR(INDEX('Draft Master List'!E:F,MATCH(C856,'Draft Master List'!E:E,0),2),"N/A")</f>
        <v>N/A</v>
      </c>
      <c r="E856" t="s">
        <v>32</v>
      </c>
      <c r="F856">
        <v>24</v>
      </c>
      <c r="G856" t="s">
        <v>732</v>
      </c>
      <c r="H856">
        <v>4</v>
      </c>
      <c r="I856">
        <v>2</v>
      </c>
      <c r="J856">
        <v>2</v>
      </c>
      <c r="K856">
        <v>2</v>
      </c>
      <c r="L856" s="2">
        <v>1</v>
      </c>
      <c r="M856">
        <v>30</v>
      </c>
      <c r="N856">
        <v>15</v>
      </c>
      <c r="O856">
        <v>0</v>
      </c>
      <c r="P856">
        <v>16</v>
      </c>
      <c r="Q856">
        <v>0.5</v>
      </c>
      <c r="R856">
        <v>7.5</v>
      </c>
      <c r="S856">
        <v>0</v>
      </c>
    </row>
    <row r="857" spans="1:19" x14ac:dyDescent="0.25">
      <c r="A857">
        <v>2014</v>
      </c>
      <c r="B857">
        <v>387</v>
      </c>
      <c r="C857" t="s">
        <v>984</v>
      </c>
      <c r="D857" t="str">
        <f>IFERROR(INDEX('Draft Master List'!E:F,MATCH(C857,'Draft Master List'!E:E,0),2),"N/A")</f>
        <v>N/A</v>
      </c>
      <c r="E857" t="s">
        <v>30</v>
      </c>
      <c r="F857">
        <v>24</v>
      </c>
      <c r="G857" t="s">
        <v>643</v>
      </c>
      <c r="H857">
        <v>16</v>
      </c>
      <c r="I857">
        <v>2</v>
      </c>
      <c r="J857">
        <v>6</v>
      </c>
      <c r="K857">
        <v>2</v>
      </c>
      <c r="L857" s="2">
        <v>0.33300000000000002</v>
      </c>
      <c r="M857">
        <v>8</v>
      </c>
      <c r="N857">
        <v>4</v>
      </c>
      <c r="O857">
        <v>0</v>
      </c>
      <c r="P857">
        <v>4</v>
      </c>
      <c r="Q857">
        <v>0.1</v>
      </c>
      <c r="R857">
        <v>0.5</v>
      </c>
      <c r="S857">
        <v>0</v>
      </c>
    </row>
    <row r="858" spans="1:19" x14ac:dyDescent="0.25">
      <c r="A858">
        <v>2014</v>
      </c>
      <c r="B858">
        <v>388</v>
      </c>
      <c r="C858" t="s">
        <v>1806</v>
      </c>
      <c r="D858" t="str">
        <f>IFERROR(INDEX('Draft Master List'!E:F,MATCH(C858,'Draft Master List'!E:E,0),2),"N/A")</f>
        <v>N/A</v>
      </c>
      <c r="E858" t="s">
        <v>5</v>
      </c>
      <c r="F858">
        <v>25</v>
      </c>
      <c r="H858">
        <v>13</v>
      </c>
      <c r="I858">
        <v>0</v>
      </c>
      <c r="J858">
        <v>4</v>
      </c>
      <c r="K858">
        <v>2</v>
      </c>
      <c r="L858" s="2">
        <v>0.5</v>
      </c>
      <c r="M858">
        <v>3</v>
      </c>
      <c r="N858">
        <v>1.5</v>
      </c>
      <c r="O858">
        <v>1</v>
      </c>
      <c r="P858">
        <v>2</v>
      </c>
      <c r="Q858">
        <v>0.2</v>
      </c>
      <c r="R858">
        <v>0.2</v>
      </c>
      <c r="S858">
        <v>0</v>
      </c>
    </row>
    <row r="859" spans="1:19" x14ac:dyDescent="0.25">
      <c r="A859">
        <v>2014</v>
      </c>
      <c r="B859">
        <v>389</v>
      </c>
      <c r="C859" t="s">
        <v>1807</v>
      </c>
      <c r="D859" t="str">
        <f>IFERROR(INDEX('Draft Master List'!E:F,MATCH(C859,'Draft Master List'!E:E,0),2),"N/A")</f>
        <v>N/A</v>
      </c>
      <c r="E859" t="s">
        <v>12</v>
      </c>
      <c r="F859">
        <v>26</v>
      </c>
      <c r="H859">
        <v>5</v>
      </c>
      <c r="I859">
        <v>0</v>
      </c>
      <c r="J859">
        <v>5</v>
      </c>
      <c r="K859">
        <v>2</v>
      </c>
      <c r="L859" s="2">
        <v>0.4</v>
      </c>
      <c r="M859">
        <v>25</v>
      </c>
      <c r="N859">
        <v>12.5</v>
      </c>
      <c r="O859">
        <v>0</v>
      </c>
      <c r="P859">
        <v>21</v>
      </c>
      <c r="Q859">
        <v>0.4</v>
      </c>
      <c r="R859">
        <v>5</v>
      </c>
      <c r="S859">
        <v>0</v>
      </c>
    </row>
    <row r="860" spans="1:19" x14ac:dyDescent="0.25">
      <c r="A860">
        <v>2014</v>
      </c>
      <c r="B860">
        <v>390</v>
      </c>
      <c r="C860" t="s">
        <v>1662</v>
      </c>
      <c r="D860" t="str">
        <f>IFERROR(INDEX('Draft Master List'!E:F,MATCH(C860,'Draft Master List'!E:E,0),2),"N/A")</f>
        <v>N/A</v>
      </c>
      <c r="E860" t="s">
        <v>34</v>
      </c>
      <c r="F860">
        <v>26</v>
      </c>
      <c r="G860" t="s">
        <v>1069</v>
      </c>
      <c r="H860">
        <v>3</v>
      </c>
      <c r="I860">
        <v>1</v>
      </c>
      <c r="J860">
        <v>2</v>
      </c>
      <c r="K860">
        <v>2</v>
      </c>
      <c r="L860" s="2">
        <v>1</v>
      </c>
      <c r="M860">
        <v>53</v>
      </c>
      <c r="N860">
        <v>26.5</v>
      </c>
      <c r="O860">
        <v>0</v>
      </c>
      <c r="P860">
        <v>31</v>
      </c>
      <c r="Q860">
        <v>0.7</v>
      </c>
      <c r="R860">
        <v>17.7</v>
      </c>
      <c r="S860">
        <v>0</v>
      </c>
    </row>
    <row r="861" spans="1:19" x14ac:dyDescent="0.25">
      <c r="A861">
        <v>2014</v>
      </c>
      <c r="B861">
        <v>391</v>
      </c>
      <c r="C861" t="s">
        <v>1032</v>
      </c>
      <c r="D861" t="str">
        <f>IFERROR(INDEX('Draft Master List'!E:F,MATCH(C861,'Draft Master List'!E:E,0),2),"N/A")</f>
        <v>N/A</v>
      </c>
      <c r="E861" t="s">
        <v>19</v>
      </c>
      <c r="F861">
        <v>24</v>
      </c>
      <c r="G861" t="s">
        <v>732</v>
      </c>
      <c r="H861">
        <v>5</v>
      </c>
      <c r="I861">
        <v>1</v>
      </c>
      <c r="J861">
        <v>2</v>
      </c>
      <c r="K861">
        <v>2</v>
      </c>
      <c r="L861" s="2">
        <v>1</v>
      </c>
      <c r="M861">
        <v>29</v>
      </c>
      <c r="N861">
        <v>14.5</v>
      </c>
      <c r="O861">
        <v>1</v>
      </c>
      <c r="P861">
        <v>15</v>
      </c>
      <c r="Q861">
        <v>0.4</v>
      </c>
      <c r="R861">
        <v>5.8</v>
      </c>
      <c r="S861">
        <v>0</v>
      </c>
    </row>
    <row r="862" spans="1:19" x14ac:dyDescent="0.25">
      <c r="A862">
        <v>2014</v>
      </c>
      <c r="B862">
        <v>392</v>
      </c>
      <c r="C862" t="s">
        <v>287</v>
      </c>
      <c r="D862" t="str">
        <f>IFERROR(INDEX('Draft Master List'!E:F,MATCH(C862,'Draft Master List'!E:E,0),2),"N/A")</f>
        <v>1392010</v>
      </c>
      <c r="E862" t="s">
        <v>32</v>
      </c>
      <c r="F862">
        <v>27</v>
      </c>
      <c r="G862" t="s">
        <v>732</v>
      </c>
      <c r="H862">
        <v>12</v>
      </c>
      <c r="I862">
        <v>3</v>
      </c>
      <c r="J862">
        <v>3</v>
      </c>
      <c r="K862">
        <v>2</v>
      </c>
      <c r="L862" s="2">
        <v>0.66700000000000004</v>
      </c>
      <c r="M862">
        <v>35</v>
      </c>
      <c r="N862">
        <v>17.5</v>
      </c>
      <c r="O862">
        <v>1</v>
      </c>
      <c r="P862">
        <v>26</v>
      </c>
      <c r="Q862">
        <v>0.2</v>
      </c>
      <c r="R862">
        <v>2.9</v>
      </c>
      <c r="S862">
        <v>0</v>
      </c>
    </row>
    <row r="863" spans="1:19" x14ac:dyDescent="0.25">
      <c r="A863">
        <v>2014</v>
      </c>
      <c r="B863">
        <v>393</v>
      </c>
      <c r="C863" t="s">
        <v>1149</v>
      </c>
      <c r="D863" t="str">
        <f>IFERROR(INDEX('Draft Master List'!E:F,MATCH(C863,'Draft Master List'!E:E,0),2),"N/A")</f>
        <v>N/A</v>
      </c>
      <c r="E863" t="s">
        <v>9</v>
      </c>
      <c r="F863">
        <v>26</v>
      </c>
      <c r="H863">
        <v>4</v>
      </c>
      <c r="I863">
        <v>0</v>
      </c>
      <c r="J863">
        <v>3</v>
      </c>
      <c r="K863">
        <v>2</v>
      </c>
      <c r="L863" s="2">
        <v>0.66700000000000004</v>
      </c>
      <c r="M863">
        <v>9</v>
      </c>
      <c r="N863">
        <v>4.5</v>
      </c>
      <c r="O863">
        <v>0</v>
      </c>
      <c r="P863">
        <v>9</v>
      </c>
      <c r="Q863">
        <v>0.5</v>
      </c>
      <c r="R863">
        <v>2.2999999999999998</v>
      </c>
      <c r="S863">
        <v>0</v>
      </c>
    </row>
    <row r="864" spans="1:19" x14ac:dyDescent="0.25">
      <c r="A864">
        <v>2014</v>
      </c>
      <c r="B864">
        <v>394</v>
      </c>
      <c r="C864" t="s">
        <v>301</v>
      </c>
      <c r="D864" t="str">
        <f>IFERROR(INDEX('Draft Master List'!E:F,MATCH(C864,'Draft Master List'!E:E,0),2),"N/A")</f>
        <v>1882010</v>
      </c>
      <c r="E864" t="s">
        <v>10</v>
      </c>
      <c r="F864">
        <v>25</v>
      </c>
      <c r="H864">
        <v>2</v>
      </c>
      <c r="I864">
        <v>0</v>
      </c>
      <c r="J864">
        <v>3</v>
      </c>
      <c r="K864">
        <v>2</v>
      </c>
      <c r="L864" s="2">
        <v>0.66700000000000004</v>
      </c>
      <c r="M864">
        <v>8</v>
      </c>
      <c r="N864">
        <v>4</v>
      </c>
      <c r="O864">
        <v>0</v>
      </c>
      <c r="P864">
        <v>5</v>
      </c>
      <c r="Q864">
        <v>1</v>
      </c>
      <c r="R864">
        <v>4</v>
      </c>
      <c r="S864">
        <v>0</v>
      </c>
    </row>
    <row r="865" spans="1:19" x14ac:dyDescent="0.25">
      <c r="A865">
        <v>2014</v>
      </c>
      <c r="B865">
        <v>395</v>
      </c>
      <c r="C865" t="s">
        <v>1808</v>
      </c>
      <c r="D865" t="str">
        <f>IFERROR(INDEX('Draft Master List'!E:F,MATCH(C865,'Draft Master List'!E:E,0),2),"N/A")</f>
        <v>N/A</v>
      </c>
      <c r="E865" t="s">
        <v>16</v>
      </c>
      <c r="F865">
        <v>23</v>
      </c>
      <c r="G865" t="s">
        <v>1512</v>
      </c>
      <c r="H865">
        <v>13</v>
      </c>
      <c r="I865">
        <v>12</v>
      </c>
      <c r="J865">
        <v>2</v>
      </c>
      <c r="K865">
        <v>2</v>
      </c>
      <c r="L865" s="2">
        <v>1</v>
      </c>
      <c r="M865">
        <v>-5</v>
      </c>
      <c r="N865">
        <v>-2.5</v>
      </c>
      <c r="O865">
        <v>0</v>
      </c>
      <c r="P865">
        <v>1</v>
      </c>
      <c r="Q865">
        <v>0.2</v>
      </c>
      <c r="R865">
        <v>-0.4</v>
      </c>
      <c r="S865">
        <v>0</v>
      </c>
    </row>
    <row r="866" spans="1:19" x14ac:dyDescent="0.25">
      <c r="A866">
        <v>2014</v>
      </c>
      <c r="B866">
        <v>396</v>
      </c>
      <c r="C866" t="s">
        <v>1759</v>
      </c>
      <c r="D866" t="str">
        <f>IFERROR(INDEX('Draft Master List'!E:F,MATCH(C866,'Draft Master List'!E:E,0),2),"N/A")</f>
        <v>N/A</v>
      </c>
      <c r="E866" t="s">
        <v>4</v>
      </c>
      <c r="F866">
        <v>23</v>
      </c>
      <c r="G866" t="s">
        <v>1069</v>
      </c>
      <c r="H866">
        <v>13</v>
      </c>
      <c r="I866">
        <v>4</v>
      </c>
      <c r="J866">
        <v>3</v>
      </c>
      <c r="K866">
        <v>2</v>
      </c>
      <c r="L866" s="2">
        <v>0.66700000000000004</v>
      </c>
      <c r="M866">
        <v>16</v>
      </c>
      <c r="N866">
        <v>8</v>
      </c>
      <c r="O866">
        <v>1</v>
      </c>
      <c r="P866">
        <v>14</v>
      </c>
      <c r="Q866">
        <v>0.2</v>
      </c>
      <c r="R866">
        <v>1.2</v>
      </c>
      <c r="S866">
        <v>0</v>
      </c>
    </row>
    <row r="867" spans="1:19" x14ac:dyDescent="0.25">
      <c r="A867">
        <v>2014</v>
      </c>
      <c r="B867">
        <v>397</v>
      </c>
      <c r="C867" t="s">
        <v>1737</v>
      </c>
      <c r="D867" t="str">
        <f>IFERROR(INDEX('Draft Master List'!E:F,MATCH(C867,'Draft Master List'!E:E,0),2),"N/A")</f>
        <v>N/A</v>
      </c>
      <c r="E867" t="s">
        <v>5</v>
      </c>
      <c r="F867">
        <v>23</v>
      </c>
      <c r="H867">
        <v>3</v>
      </c>
      <c r="I867">
        <v>0</v>
      </c>
      <c r="J867">
        <v>2</v>
      </c>
      <c r="K867">
        <v>2</v>
      </c>
      <c r="L867" s="2">
        <v>1</v>
      </c>
      <c r="M867">
        <v>16</v>
      </c>
      <c r="N867">
        <v>8</v>
      </c>
      <c r="O867">
        <v>0</v>
      </c>
      <c r="P867">
        <v>9</v>
      </c>
      <c r="Q867">
        <v>0.7</v>
      </c>
      <c r="R867">
        <v>5.3</v>
      </c>
      <c r="S867">
        <v>0</v>
      </c>
    </row>
    <row r="868" spans="1:19" x14ac:dyDescent="0.25">
      <c r="A868">
        <v>2014</v>
      </c>
      <c r="B868">
        <v>398</v>
      </c>
      <c r="C868" t="s">
        <v>1056</v>
      </c>
      <c r="D868" t="str">
        <f>IFERROR(INDEX('Draft Master List'!E:F,MATCH(C868,'Draft Master List'!E:E,0),2),"N/A")</f>
        <v>N/A</v>
      </c>
      <c r="E868" t="s">
        <v>0</v>
      </c>
      <c r="F868">
        <v>25</v>
      </c>
      <c r="G868" t="s">
        <v>732</v>
      </c>
      <c r="H868">
        <v>7</v>
      </c>
      <c r="I868">
        <v>1</v>
      </c>
      <c r="J868">
        <v>2</v>
      </c>
      <c r="K868">
        <v>2</v>
      </c>
      <c r="L868" s="2">
        <v>1</v>
      </c>
      <c r="M868">
        <v>15</v>
      </c>
      <c r="N868">
        <v>7.5</v>
      </c>
      <c r="O868">
        <v>1</v>
      </c>
      <c r="P868">
        <v>13</v>
      </c>
      <c r="Q868">
        <v>0.3</v>
      </c>
      <c r="R868">
        <v>2.1</v>
      </c>
      <c r="S868">
        <v>0</v>
      </c>
    </row>
    <row r="869" spans="1:19" x14ac:dyDescent="0.25">
      <c r="A869">
        <v>2014</v>
      </c>
      <c r="B869">
        <v>399</v>
      </c>
      <c r="C869" t="s">
        <v>1809</v>
      </c>
      <c r="D869" t="str">
        <f>IFERROR(INDEX('Draft Master List'!E:F,MATCH(C869,'Draft Master List'!E:E,0),2),"N/A")</f>
        <v>N/A</v>
      </c>
      <c r="E869" t="s">
        <v>14</v>
      </c>
      <c r="F869">
        <v>24</v>
      </c>
      <c r="H869">
        <v>2</v>
      </c>
      <c r="I869">
        <v>0</v>
      </c>
      <c r="J869">
        <v>3</v>
      </c>
      <c r="K869">
        <v>2</v>
      </c>
      <c r="L869" s="2">
        <v>0.66700000000000004</v>
      </c>
      <c r="M869">
        <v>13</v>
      </c>
      <c r="N869">
        <v>6.5</v>
      </c>
      <c r="O869">
        <v>0</v>
      </c>
      <c r="P869">
        <v>7</v>
      </c>
      <c r="Q869">
        <v>1</v>
      </c>
      <c r="R869">
        <v>6.5</v>
      </c>
      <c r="S869">
        <v>0</v>
      </c>
    </row>
    <row r="870" spans="1:19" x14ac:dyDescent="0.25">
      <c r="A870">
        <v>2014</v>
      </c>
      <c r="B870">
        <v>400</v>
      </c>
      <c r="C870" t="s">
        <v>1071</v>
      </c>
      <c r="D870" t="str">
        <f>IFERROR(INDEX('Draft Master List'!E:F,MATCH(C870,'Draft Master List'!E:E,0),2),"N/A")</f>
        <v>N/A</v>
      </c>
      <c r="E870" t="s">
        <v>26</v>
      </c>
      <c r="F870">
        <v>22</v>
      </c>
      <c r="H870">
        <v>8</v>
      </c>
      <c r="I870">
        <v>0</v>
      </c>
      <c r="J870">
        <v>4</v>
      </c>
      <c r="K870">
        <v>2</v>
      </c>
      <c r="L870" s="2">
        <v>0.5</v>
      </c>
      <c r="M870">
        <v>23</v>
      </c>
      <c r="N870">
        <v>11.5</v>
      </c>
      <c r="O870">
        <v>0</v>
      </c>
      <c r="P870">
        <v>14</v>
      </c>
      <c r="Q870">
        <v>0.3</v>
      </c>
      <c r="R870">
        <v>2.9</v>
      </c>
      <c r="S870">
        <v>0</v>
      </c>
    </row>
    <row r="871" spans="1:19" x14ac:dyDescent="0.25">
      <c r="A871">
        <v>2014</v>
      </c>
      <c r="B871">
        <v>401</v>
      </c>
      <c r="C871" t="s">
        <v>1644</v>
      </c>
      <c r="D871" t="str">
        <f>IFERROR(INDEX('Draft Master List'!E:F,MATCH(C871,'Draft Master List'!E:E,0),2),"N/A")</f>
        <v>N/A</v>
      </c>
      <c r="E871" t="s">
        <v>34</v>
      </c>
      <c r="F871">
        <v>24</v>
      </c>
      <c r="G871" t="s">
        <v>1069</v>
      </c>
      <c r="H871">
        <v>8</v>
      </c>
      <c r="I871">
        <v>4</v>
      </c>
      <c r="J871">
        <v>8</v>
      </c>
      <c r="K871">
        <v>2</v>
      </c>
      <c r="L871" s="2">
        <v>0.25</v>
      </c>
      <c r="M871">
        <v>30</v>
      </c>
      <c r="N871">
        <v>15</v>
      </c>
      <c r="O871">
        <v>0</v>
      </c>
      <c r="P871">
        <v>21</v>
      </c>
      <c r="Q871">
        <v>0.3</v>
      </c>
      <c r="R871">
        <v>3.8</v>
      </c>
      <c r="S871">
        <v>1</v>
      </c>
    </row>
    <row r="872" spans="1:19" x14ac:dyDescent="0.25">
      <c r="A872">
        <v>2014</v>
      </c>
      <c r="B872">
        <v>402</v>
      </c>
      <c r="C872" t="s">
        <v>1238</v>
      </c>
      <c r="D872" t="str">
        <f>IFERROR(INDEX('Draft Master List'!E:F,MATCH(C872,'Draft Master List'!E:E,0),2),"N/A")</f>
        <v>N/A</v>
      </c>
      <c r="E872" t="s">
        <v>21</v>
      </c>
      <c r="F872">
        <v>28</v>
      </c>
      <c r="G872" t="s">
        <v>1069</v>
      </c>
      <c r="H872">
        <v>16</v>
      </c>
      <c r="I872">
        <v>2</v>
      </c>
      <c r="J872">
        <v>2</v>
      </c>
      <c r="K872">
        <v>2</v>
      </c>
      <c r="L872" s="2">
        <v>1</v>
      </c>
      <c r="M872">
        <v>3</v>
      </c>
      <c r="N872">
        <v>1.5</v>
      </c>
      <c r="O872">
        <v>1</v>
      </c>
      <c r="P872">
        <v>2</v>
      </c>
      <c r="Q872">
        <v>0.1</v>
      </c>
      <c r="R872">
        <v>0.2</v>
      </c>
      <c r="S872">
        <v>0</v>
      </c>
    </row>
    <row r="873" spans="1:19" x14ac:dyDescent="0.25">
      <c r="A873">
        <v>2014</v>
      </c>
      <c r="B873">
        <v>403</v>
      </c>
      <c r="C873" t="s">
        <v>94</v>
      </c>
      <c r="D873" t="str">
        <f>IFERROR(INDEX('Draft Master List'!E:F,MATCH(C873,'Draft Master List'!E:E,0),2),"N/A")</f>
        <v>72007</v>
      </c>
      <c r="E873" t="s">
        <v>18</v>
      </c>
      <c r="F873">
        <v>29</v>
      </c>
      <c r="G873" t="s">
        <v>643</v>
      </c>
      <c r="H873">
        <v>1</v>
      </c>
      <c r="I873">
        <v>1</v>
      </c>
      <c r="J873">
        <v>3</v>
      </c>
      <c r="K873">
        <v>2</v>
      </c>
      <c r="L873" s="2">
        <v>0.66700000000000004</v>
      </c>
      <c r="M873">
        <v>18</v>
      </c>
      <c r="N873">
        <v>9</v>
      </c>
      <c r="O873">
        <v>0</v>
      </c>
      <c r="P873">
        <v>9</v>
      </c>
      <c r="Q873">
        <v>2</v>
      </c>
      <c r="R873">
        <v>18</v>
      </c>
      <c r="S873">
        <v>0</v>
      </c>
    </row>
    <row r="874" spans="1:19" x14ac:dyDescent="0.25">
      <c r="A874">
        <v>2014</v>
      </c>
      <c r="B874">
        <v>404</v>
      </c>
      <c r="C874" t="s">
        <v>1039</v>
      </c>
      <c r="D874" t="str">
        <f>IFERROR(INDEX('Draft Master List'!E:F,MATCH(C874,'Draft Master List'!E:E,0),2),"N/A")</f>
        <v>N/A</v>
      </c>
      <c r="E874" t="s">
        <v>3</v>
      </c>
      <c r="F874">
        <v>24</v>
      </c>
      <c r="G874" t="s">
        <v>643</v>
      </c>
      <c r="H874">
        <v>13</v>
      </c>
      <c r="I874">
        <v>2</v>
      </c>
      <c r="J874">
        <v>6</v>
      </c>
      <c r="K874">
        <v>2</v>
      </c>
      <c r="L874" s="2">
        <v>0.33300000000000002</v>
      </c>
      <c r="M874">
        <v>13</v>
      </c>
      <c r="N874">
        <v>6.5</v>
      </c>
      <c r="O874">
        <v>0</v>
      </c>
      <c r="P874">
        <v>7</v>
      </c>
      <c r="Q874">
        <v>0.2</v>
      </c>
      <c r="R874">
        <v>1</v>
      </c>
      <c r="S874">
        <v>1</v>
      </c>
    </row>
    <row r="875" spans="1:19" x14ac:dyDescent="0.25">
      <c r="A875">
        <v>2014</v>
      </c>
      <c r="B875">
        <v>405</v>
      </c>
      <c r="C875" t="s">
        <v>973</v>
      </c>
      <c r="D875" t="str">
        <f>IFERROR(INDEX('Draft Master List'!E:F,MATCH(C875,'Draft Master List'!E:E,0),2),"N/A")</f>
        <v>N/A</v>
      </c>
      <c r="E875" t="s">
        <v>6</v>
      </c>
      <c r="F875">
        <v>25</v>
      </c>
      <c r="H875">
        <v>14</v>
      </c>
      <c r="I875">
        <v>0</v>
      </c>
      <c r="J875">
        <v>3</v>
      </c>
      <c r="K875">
        <v>2</v>
      </c>
      <c r="L875" s="2">
        <v>0.66700000000000004</v>
      </c>
      <c r="M875">
        <v>16</v>
      </c>
      <c r="N875">
        <v>8</v>
      </c>
      <c r="O875">
        <v>0</v>
      </c>
      <c r="P875">
        <v>15</v>
      </c>
      <c r="Q875">
        <v>0.1</v>
      </c>
      <c r="R875">
        <v>1.1000000000000001</v>
      </c>
      <c r="S875">
        <v>1</v>
      </c>
    </row>
    <row r="876" spans="1:19" x14ac:dyDescent="0.25">
      <c r="A876">
        <v>2014</v>
      </c>
      <c r="B876">
        <v>406</v>
      </c>
      <c r="C876" t="s">
        <v>1691</v>
      </c>
      <c r="D876" t="str">
        <f>IFERROR(INDEX('Draft Master List'!E:F,MATCH(C876,'Draft Master List'!E:E,0),2),"N/A")</f>
        <v>N/A</v>
      </c>
      <c r="E876" t="s">
        <v>28</v>
      </c>
      <c r="F876">
        <v>30</v>
      </c>
      <c r="G876" t="s">
        <v>1069</v>
      </c>
      <c r="H876">
        <v>5</v>
      </c>
      <c r="I876">
        <v>4</v>
      </c>
      <c r="J876">
        <v>2</v>
      </c>
      <c r="K876">
        <v>2</v>
      </c>
      <c r="L876" s="2">
        <v>1</v>
      </c>
      <c r="M876">
        <v>26</v>
      </c>
      <c r="N876">
        <v>13</v>
      </c>
      <c r="O876">
        <v>0</v>
      </c>
      <c r="P876">
        <v>20</v>
      </c>
      <c r="Q876">
        <v>0.4</v>
      </c>
      <c r="R876">
        <v>5.2</v>
      </c>
      <c r="S876">
        <v>0</v>
      </c>
    </row>
    <row r="877" spans="1:19" x14ac:dyDescent="0.25">
      <c r="A877">
        <v>2014</v>
      </c>
      <c r="B877">
        <v>407</v>
      </c>
      <c r="C877" t="s">
        <v>1714</v>
      </c>
      <c r="D877" t="str">
        <f>IFERROR(INDEX('Draft Master List'!E:F,MATCH(C877,'Draft Master List'!E:E,0),2),"N/A")</f>
        <v>N/A</v>
      </c>
      <c r="E877" t="s">
        <v>27</v>
      </c>
      <c r="F877">
        <v>23</v>
      </c>
      <c r="H877">
        <v>16</v>
      </c>
      <c r="I877">
        <v>0</v>
      </c>
      <c r="J877">
        <v>7</v>
      </c>
      <c r="K877">
        <v>2</v>
      </c>
      <c r="L877" s="2">
        <v>0.28599999999999998</v>
      </c>
      <c r="M877">
        <v>18</v>
      </c>
      <c r="N877">
        <v>9</v>
      </c>
      <c r="O877">
        <v>0</v>
      </c>
      <c r="P877">
        <v>9</v>
      </c>
      <c r="Q877">
        <v>0.1</v>
      </c>
      <c r="R877">
        <v>1.1000000000000001</v>
      </c>
      <c r="S877">
        <v>0</v>
      </c>
    </row>
    <row r="878" spans="1:19" x14ac:dyDescent="0.25">
      <c r="A878">
        <v>2014</v>
      </c>
      <c r="B878">
        <v>408</v>
      </c>
      <c r="C878" t="s">
        <v>1810</v>
      </c>
      <c r="D878" t="str">
        <f>IFERROR(INDEX('Draft Master List'!E:F,MATCH(C878,'Draft Master List'!E:E,0),2),"N/A")</f>
        <v>N/A</v>
      </c>
      <c r="E878" t="s">
        <v>28</v>
      </c>
      <c r="F878">
        <v>25</v>
      </c>
      <c r="G878" t="s">
        <v>1069</v>
      </c>
      <c r="H878">
        <v>3</v>
      </c>
      <c r="I878">
        <v>1</v>
      </c>
      <c r="J878">
        <v>4</v>
      </c>
      <c r="K878">
        <v>2</v>
      </c>
      <c r="L878" s="2">
        <v>0.5</v>
      </c>
      <c r="M878">
        <v>24</v>
      </c>
      <c r="N878">
        <v>12</v>
      </c>
      <c r="O878">
        <v>0</v>
      </c>
      <c r="P878">
        <v>13</v>
      </c>
      <c r="Q878">
        <v>0.7</v>
      </c>
      <c r="R878">
        <v>8</v>
      </c>
      <c r="S878">
        <v>0</v>
      </c>
    </row>
    <row r="879" spans="1:19" x14ac:dyDescent="0.25">
      <c r="A879">
        <v>2014</v>
      </c>
      <c r="B879">
        <v>409</v>
      </c>
      <c r="C879" t="s">
        <v>1664</v>
      </c>
      <c r="D879" t="str">
        <f>IFERROR(INDEX('Draft Master List'!E:F,MATCH(C879,'Draft Master List'!E:E,0),2),"N/A")</f>
        <v>N/A</v>
      </c>
      <c r="E879" t="s">
        <v>20</v>
      </c>
      <c r="F879">
        <v>24</v>
      </c>
      <c r="H879">
        <v>10</v>
      </c>
      <c r="I879">
        <v>0</v>
      </c>
      <c r="J879">
        <v>3</v>
      </c>
      <c r="K879">
        <v>2</v>
      </c>
      <c r="L879" s="2">
        <v>0.66700000000000004</v>
      </c>
      <c r="M879">
        <v>23</v>
      </c>
      <c r="N879">
        <v>11.5</v>
      </c>
      <c r="O879">
        <v>0</v>
      </c>
      <c r="P879">
        <v>18</v>
      </c>
      <c r="Q879">
        <v>0.2</v>
      </c>
      <c r="R879">
        <v>2.2999999999999998</v>
      </c>
      <c r="S879">
        <v>2</v>
      </c>
    </row>
    <row r="880" spans="1:19" x14ac:dyDescent="0.25">
      <c r="A880">
        <v>2014</v>
      </c>
      <c r="B880">
        <v>410</v>
      </c>
      <c r="C880" t="s">
        <v>1011</v>
      </c>
      <c r="D880" t="str">
        <f>IFERROR(INDEX('Draft Master List'!E:F,MATCH(C880,'Draft Master List'!E:E,0),2),"N/A")</f>
        <v>N/A</v>
      </c>
      <c r="E880" t="s">
        <v>10</v>
      </c>
      <c r="F880">
        <v>23</v>
      </c>
      <c r="H880">
        <v>5</v>
      </c>
      <c r="I880">
        <v>0</v>
      </c>
      <c r="J880">
        <v>6</v>
      </c>
      <c r="K880">
        <v>2</v>
      </c>
      <c r="L880" s="2">
        <v>0.33300000000000002</v>
      </c>
      <c r="M880">
        <v>11</v>
      </c>
      <c r="N880">
        <v>5.5</v>
      </c>
      <c r="O880">
        <v>0</v>
      </c>
      <c r="P880">
        <v>6</v>
      </c>
      <c r="Q880">
        <v>0.4</v>
      </c>
      <c r="R880">
        <v>2.2000000000000002</v>
      </c>
      <c r="S880">
        <v>1</v>
      </c>
    </row>
    <row r="881" spans="1:19" x14ac:dyDescent="0.25">
      <c r="A881">
        <v>2014</v>
      </c>
      <c r="B881">
        <v>411</v>
      </c>
      <c r="C881" t="s">
        <v>1065</v>
      </c>
      <c r="D881" t="str">
        <f>IFERROR(INDEX('Draft Master List'!E:F,MATCH(C881,'Draft Master List'!E:E,0),2),"N/A")</f>
        <v>N/A</v>
      </c>
      <c r="E881" t="s">
        <v>12</v>
      </c>
      <c r="F881">
        <v>25</v>
      </c>
      <c r="G881" t="s">
        <v>1811</v>
      </c>
      <c r="H881">
        <v>16</v>
      </c>
      <c r="I881">
        <v>4</v>
      </c>
      <c r="J881">
        <v>1</v>
      </c>
      <c r="K881">
        <v>1</v>
      </c>
      <c r="L881" s="2">
        <v>1</v>
      </c>
      <c r="M881">
        <v>3</v>
      </c>
      <c r="N881">
        <v>3</v>
      </c>
      <c r="O881">
        <v>0</v>
      </c>
      <c r="P881">
        <v>3</v>
      </c>
      <c r="Q881">
        <v>0.1</v>
      </c>
      <c r="R881">
        <v>0.2</v>
      </c>
      <c r="S881">
        <v>0</v>
      </c>
    </row>
    <row r="882" spans="1:19" x14ac:dyDescent="0.25">
      <c r="A882">
        <v>2014</v>
      </c>
      <c r="B882">
        <v>412</v>
      </c>
      <c r="C882" t="s">
        <v>1812</v>
      </c>
      <c r="D882" t="str">
        <f>IFERROR(INDEX('Draft Master List'!E:F,MATCH(C882,'Draft Master List'!E:E,0),2),"N/A")</f>
        <v>N/A</v>
      </c>
      <c r="E882" t="s">
        <v>16</v>
      </c>
      <c r="F882">
        <v>32</v>
      </c>
      <c r="G882" t="s">
        <v>1813</v>
      </c>
      <c r="H882">
        <v>14</v>
      </c>
      <c r="I882">
        <v>13</v>
      </c>
      <c r="J882">
        <v>1</v>
      </c>
      <c r="K882">
        <v>1</v>
      </c>
      <c r="L882" s="2">
        <v>1</v>
      </c>
      <c r="M882">
        <v>1</v>
      </c>
      <c r="N882">
        <v>1</v>
      </c>
      <c r="O882">
        <v>0</v>
      </c>
      <c r="P882">
        <v>1</v>
      </c>
      <c r="Q882">
        <v>0.1</v>
      </c>
      <c r="R882">
        <v>0.1</v>
      </c>
      <c r="S882">
        <v>1</v>
      </c>
    </row>
    <row r="883" spans="1:19" x14ac:dyDescent="0.25">
      <c r="A883">
        <v>2014</v>
      </c>
      <c r="B883">
        <v>413</v>
      </c>
      <c r="C883" t="s">
        <v>1814</v>
      </c>
      <c r="D883" t="str">
        <f>IFERROR(INDEX('Draft Master List'!E:F,MATCH(C883,'Draft Master List'!E:E,0),2),"N/A")</f>
        <v>N/A</v>
      </c>
      <c r="E883" t="s">
        <v>24</v>
      </c>
      <c r="F883">
        <v>24</v>
      </c>
      <c r="G883" t="s">
        <v>1815</v>
      </c>
      <c r="H883">
        <v>16</v>
      </c>
      <c r="I883">
        <v>1</v>
      </c>
      <c r="J883">
        <v>1</v>
      </c>
      <c r="K883">
        <v>1</v>
      </c>
      <c r="L883" s="2">
        <v>1</v>
      </c>
      <c r="M883">
        <v>25</v>
      </c>
      <c r="N883">
        <v>25</v>
      </c>
      <c r="O883">
        <v>0</v>
      </c>
      <c r="P883">
        <v>25</v>
      </c>
      <c r="Q883">
        <v>0.1</v>
      </c>
      <c r="R883">
        <v>1.6</v>
      </c>
      <c r="S883">
        <v>0</v>
      </c>
    </row>
    <row r="884" spans="1:19" x14ac:dyDescent="0.25">
      <c r="A884">
        <v>2014</v>
      </c>
      <c r="B884">
        <v>414</v>
      </c>
      <c r="C884" t="s">
        <v>1653</v>
      </c>
      <c r="D884" t="str">
        <f>IFERROR(INDEX('Draft Master List'!E:F,MATCH(C884,'Draft Master List'!E:E,0),2),"N/A")</f>
        <v>N/A</v>
      </c>
      <c r="E884" t="s">
        <v>14</v>
      </c>
      <c r="F884">
        <v>23</v>
      </c>
      <c r="G884" t="s">
        <v>1069</v>
      </c>
      <c r="H884">
        <v>5</v>
      </c>
      <c r="I884">
        <v>1</v>
      </c>
      <c r="J884">
        <v>1</v>
      </c>
      <c r="K884">
        <v>1</v>
      </c>
      <c r="L884" s="2">
        <v>1</v>
      </c>
      <c r="M884">
        <v>17</v>
      </c>
      <c r="N884">
        <v>17</v>
      </c>
      <c r="O884">
        <v>0</v>
      </c>
      <c r="P884">
        <v>17</v>
      </c>
      <c r="Q884">
        <v>0.2</v>
      </c>
      <c r="R884">
        <v>3.4</v>
      </c>
      <c r="S884">
        <v>0</v>
      </c>
    </row>
    <row r="885" spans="1:19" x14ac:dyDescent="0.25">
      <c r="A885">
        <v>2014</v>
      </c>
      <c r="B885">
        <v>415</v>
      </c>
      <c r="C885" t="s">
        <v>593</v>
      </c>
      <c r="D885" t="str">
        <f>IFERROR(INDEX('Draft Master List'!E:F,MATCH(C885,'Draft Master List'!E:E,0),2),"N/A")</f>
        <v>N/A</v>
      </c>
      <c r="E885" t="s">
        <v>0</v>
      </c>
      <c r="F885">
        <v>35</v>
      </c>
      <c r="G885" t="s">
        <v>1</v>
      </c>
      <c r="H885">
        <v>16</v>
      </c>
      <c r="I885">
        <v>16</v>
      </c>
      <c r="J885">
        <v>1</v>
      </c>
      <c r="K885">
        <v>1</v>
      </c>
      <c r="L885" s="2">
        <v>1</v>
      </c>
      <c r="M885">
        <v>1</v>
      </c>
      <c r="N885">
        <v>1</v>
      </c>
      <c r="O885">
        <v>0</v>
      </c>
      <c r="P885">
        <v>1</v>
      </c>
      <c r="Q885">
        <v>0.1</v>
      </c>
      <c r="R885">
        <v>0.1</v>
      </c>
      <c r="S885">
        <v>7</v>
      </c>
    </row>
    <row r="886" spans="1:19" x14ac:dyDescent="0.25">
      <c r="A886">
        <v>2014</v>
      </c>
      <c r="B886">
        <v>416</v>
      </c>
      <c r="C886" t="s">
        <v>1816</v>
      </c>
      <c r="D886" t="str">
        <f>IFERROR(INDEX('Draft Master List'!E:F,MATCH(C886,'Draft Master List'!E:E,0),2),"N/A")</f>
        <v>N/A</v>
      </c>
      <c r="E886" t="s">
        <v>20</v>
      </c>
      <c r="F886">
        <v>26</v>
      </c>
      <c r="G886" t="s">
        <v>1756</v>
      </c>
      <c r="H886">
        <v>16</v>
      </c>
      <c r="I886">
        <v>16</v>
      </c>
      <c r="J886">
        <v>1</v>
      </c>
      <c r="K886">
        <v>1</v>
      </c>
      <c r="L886" s="2">
        <v>1</v>
      </c>
      <c r="M886">
        <v>1</v>
      </c>
      <c r="N886">
        <v>1</v>
      </c>
      <c r="O886">
        <v>1</v>
      </c>
      <c r="P886">
        <v>1</v>
      </c>
      <c r="Q886">
        <v>0.1</v>
      </c>
      <c r="R886">
        <v>0.1</v>
      </c>
      <c r="S886">
        <v>0</v>
      </c>
    </row>
    <row r="887" spans="1:19" x14ac:dyDescent="0.25">
      <c r="A887">
        <v>2014</v>
      </c>
      <c r="B887">
        <v>417</v>
      </c>
      <c r="C887" t="s">
        <v>1750</v>
      </c>
      <c r="D887" t="str">
        <f>IFERROR(INDEX('Draft Master List'!E:F,MATCH(C887,'Draft Master List'!E:E,0),2),"N/A")</f>
        <v>N/A</v>
      </c>
      <c r="E887" t="s">
        <v>27</v>
      </c>
      <c r="F887">
        <v>30</v>
      </c>
      <c r="G887" t="s">
        <v>732</v>
      </c>
      <c r="H887">
        <v>16</v>
      </c>
      <c r="I887">
        <v>1</v>
      </c>
      <c r="J887">
        <v>1</v>
      </c>
      <c r="K887">
        <v>1</v>
      </c>
      <c r="L887" s="2">
        <v>1</v>
      </c>
      <c r="M887">
        <v>1</v>
      </c>
      <c r="N887">
        <v>1</v>
      </c>
      <c r="O887">
        <v>0</v>
      </c>
      <c r="P887">
        <v>1</v>
      </c>
      <c r="Q887">
        <v>0.1</v>
      </c>
      <c r="R887">
        <v>0.1</v>
      </c>
      <c r="S887">
        <v>0</v>
      </c>
    </row>
    <row r="888" spans="1:19" x14ac:dyDescent="0.25">
      <c r="A888">
        <v>2014</v>
      </c>
      <c r="B888">
        <v>418</v>
      </c>
      <c r="C888" t="s">
        <v>665</v>
      </c>
      <c r="D888" t="str">
        <f>IFERROR(INDEX('Draft Master List'!E:F,MATCH(C888,'Draft Master List'!E:E,0),2),"N/A")</f>
        <v>N/A</v>
      </c>
      <c r="E888" t="s">
        <v>20</v>
      </c>
      <c r="F888">
        <v>31</v>
      </c>
      <c r="H888">
        <v>6</v>
      </c>
      <c r="I888">
        <v>0</v>
      </c>
      <c r="J888">
        <v>1</v>
      </c>
      <c r="K888">
        <v>1</v>
      </c>
      <c r="L888" s="2">
        <v>1</v>
      </c>
      <c r="M888">
        <v>8</v>
      </c>
      <c r="N888">
        <v>8</v>
      </c>
      <c r="O888">
        <v>0</v>
      </c>
      <c r="P888">
        <v>8</v>
      </c>
      <c r="Q888">
        <v>0.2</v>
      </c>
      <c r="R888">
        <v>1.3</v>
      </c>
      <c r="S888">
        <v>3</v>
      </c>
    </row>
    <row r="889" spans="1:19" x14ac:dyDescent="0.25">
      <c r="A889">
        <v>2014</v>
      </c>
      <c r="B889">
        <v>419</v>
      </c>
      <c r="C889" t="s">
        <v>748</v>
      </c>
      <c r="D889" t="str">
        <f>IFERROR(INDEX('Draft Master List'!E:F,MATCH(C889,'Draft Master List'!E:E,0),2),"N/A")</f>
        <v>N/A</v>
      </c>
      <c r="E889" t="s">
        <v>15</v>
      </c>
      <c r="F889">
        <v>27</v>
      </c>
      <c r="G889" t="s">
        <v>1</v>
      </c>
      <c r="H889">
        <v>16</v>
      </c>
      <c r="I889">
        <v>16</v>
      </c>
      <c r="J889">
        <v>1</v>
      </c>
      <c r="K889">
        <v>1</v>
      </c>
      <c r="L889" s="2">
        <v>1</v>
      </c>
      <c r="M889">
        <v>18</v>
      </c>
      <c r="N889">
        <v>18</v>
      </c>
      <c r="O889">
        <v>1</v>
      </c>
      <c r="P889">
        <v>18</v>
      </c>
      <c r="Q889">
        <v>0.1</v>
      </c>
      <c r="R889">
        <v>1.1000000000000001</v>
      </c>
      <c r="S889">
        <v>4</v>
      </c>
    </row>
    <row r="890" spans="1:19" x14ac:dyDescent="0.25">
      <c r="A890">
        <v>2014</v>
      </c>
      <c r="B890">
        <v>420</v>
      </c>
      <c r="C890" t="s">
        <v>1817</v>
      </c>
      <c r="D890" t="str">
        <f>IFERROR(INDEX('Draft Master List'!E:F,MATCH(C890,'Draft Master List'!E:E,0),2),"N/A")</f>
        <v>N/A</v>
      </c>
      <c r="E890" t="s">
        <v>5</v>
      </c>
      <c r="F890">
        <v>24</v>
      </c>
      <c r="H890">
        <v>3</v>
      </c>
      <c r="I890">
        <v>0</v>
      </c>
      <c r="J890">
        <v>2</v>
      </c>
      <c r="K890">
        <v>1</v>
      </c>
      <c r="L890" s="2">
        <v>0.5</v>
      </c>
      <c r="M890">
        <v>4</v>
      </c>
      <c r="N890">
        <v>4</v>
      </c>
      <c r="O890">
        <v>0</v>
      </c>
      <c r="P890">
        <v>4</v>
      </c>
      <c r="Q890">
        <v>0.3</v>
      </c>
      <c r="R890">
        <v>1.3</v>
      </c>
      <c r="S890">
        <v>0</v>
      </c>
    </row>
    <row r="891" spans="1:19" x14ac:dyDescent="0.25">
      <c r="A891">
        <v>2014</v>
      </c>
      <c r="B891">
        <v>421</v>
      </c>
      <c r="C891" t="s">
        <v>1154</v>
      </c>
      <c r="D891" t="str">
        <f>IFERROR(INDEX('Draft Master List'!E:F,MATCH(C891,'Draft Master List'!E:E,0),2),"N/A")</f>
        <v>N/A</v>
      </c>
      <c r="E891" t="s">
        <v>29</v>
      </c>
      <c r="F891">
        <v>24</v>
      </c>
      <c r="H891">
        <v>10</v>
      </c>
      <c r="I891">
        <v>0</v>
      </c>
      <c r="J891">
        <v>9</v>
      </c>
      <c r="K891">
        <v>1</v>
      </c>
      <c r="L891" s="2">
        <v>0.111</v>
      </c>
      <c r="M891">
        <v>42</v>
      </c>
      <c r="N891">
        <v>42</v>
      </c>
      <c r="O891">
        <v>0</v>
      </c>
      <c r="P891">
        <v>42</v>
      </c>
      <c r="Q891">
        <v>0.1</v>
      </c>
      <c r="R891">
        <v>4.2</v>
      </c>
      <c r="S891">
        <v>1</v>
      </c>
    </row>
    <row r="892" spans="1:19" x14ac:dyDescent="0.25">
      <c r="A892">
        <v>2014</v>
      </c>
      <c r="B892">
        <v>422</v>
      </c>
      <c r="C892" t="s">
        <v>998</v>
      </c>
      <c r="D892" t="str">
        <f>IFERROR(INDEX('Draft Master List'!E:F,MATCH(C892,'Draft Master List'!E:E,0),2),"N/A")</f>
        <v>N/A</v>
      </c>
      <c r="E892" t="s">
        <v>30</v>
      </c>
      <c r="F892">
        <v>24</v>
      </c>
      <c r="G892" t="s">
        <v>643</v>
      </c>
      <c r="H892">
        <v>8</v>
      </c>
      <c r="I892">
        <v>3</v>
      </c>
      <c r="J892">
        <v>3</v>
      </c>
      <c r="K892">
        <v>1</v>
      </c>
      <c r="L892" s="2">
        <v>0.33300000000000002</v>
      </c>
      <c r="M892">
        <v>7</v>
      </c>
      <c r="N892">
        <v>7</v>
      </c>
      <c r="O892">
        <v>0</v>
      </c>
      <c r="P892">
        <v>7</v>
      </c>
      <c r="Q892">
        <v>0.1</v>
      </c>
      <c r="R892">
        <v>0.9</v>
      </c>
      <c r="S892">
        <v>0</v>
      </c>
    </row>
    <row r="893" spans="1:19" x14ac:dyDescent="0.25">
      <c r="A893">
        <v>2014</v>
      </c>
      <c r="B893">
        <v>423</v>
      </c>
      <c r="C893" t="s">
        <v>328</v>
      </c>
      <c r="D893" t="str">
        <f>IFERROR(INDEX('Draft Master List'!E:F,MATCH(C893,'Draft Master List'!E:E,0),2),"N/A")</f>
        <v>652009</v>
      </c>
      <c r="E893" t="s">
        <v>28</v>
      </c>
      <c r="F893">
        <v>29</v>
      </c>
      <c r="G893" t="s">
        <v>643</v>
      </c>
      <c r="H893">
        <v>13</v>
      </c>
      <c r="I893">
        <v>5</v>
      </c>
      <c r="J893">
        <v>3</v>
      </c>
      <c r="K893">
        <v>1</v>
      </c>
      <c r="L893" s="2">
        <v>0.33300000000000002</v>
      </c>
      <c r="M893">
        <v>13</v>
      </c>
      <c r="N893">
        <v>13</v>
      </c>
      <c r="O893">
        <v>0</v>
      </c>
      <c r="P893">
        <v>13</v>
      </c>
      <c r="Q893">
        <v>0.1</v>
      </c>
      <c r="R893">
        <v>1</v>
      </c>
      <c r="S893">
        <v>1</v>
      </c>
    </row>
    <row r="894" spans="1:19" x14ac:dyDescent="0.25">
      <c r="A894">
        <v>2014</v>
      </c>
      <c r="B894">
        <v>424</v>
      </c>
      <c r="C894" t="s">
        <v>992</v>
      </c>
      <c r="D894" t="str">
        <f>IFERROR(INDEX('Draft Master List'!E:F,MATCH(C894,'Draft Master List'!E:E,0),2),"N/A")</f>
        <v>N/A</v>
      </c>
      <c r="E894" t="s">
        <v>5</v>
      </c>
      <c r="F894">
        <v>26</v>
      </c>
      <c r="H894">
        <v>15</v>
      </c>
      <c r="I894">
        <v>0</v>
      </c>
      <c r="J894">
        <v>2</v>
      </c>
      <c r="K894">
        <v>1</v>
      </c>
      <c r="L894" s="2">
        <v>0.5</v>
      </c>
      <c r="M894">
        <v>11</v>
      </c>
      <c r="N894">
        <v>11</v>
      </c>
      <c r="O894">
        <v>0</v>
      </c>
      <c r="P894">
        <v>11</v>
      </c>
      <c r="Q894">
        <v>0.1</v>
      </c>
      <c r="R894">
        <v>0.7</v>
      </c>
      <c r="S894">
        <v>0</v>
      </c>
    </row>
    <row r="895" spans="1:19" x14ac:dyDescent="0.25">
      <c r="A895">
        <v>2014</v>
      </c>
      <c r="B895">
        <v>425</v>
      </c>
      <c r="C895" t="s">
        <v>686</v>
      </c>
      <c r="D895" t="str">
        <f>IFERROR(INDEX('Draft Master List'!E:F,MATCH(C895,'Draft Master List'!E:E,0),2),"N/A")</f>
        <v>N/A</v>
      </c>
      <c r="E895" t="s">
        <v>223</v>
      </c>
      <c r="F895">
        <v>34</v>
      </c>
      <c r="G895" t="s">
        <v>1</v>
      </c>
      <c r="H895">
        <v>9</v>
      </c>
      <c r="I895">
        <v>8</v>
      </c>
      <c r="J895">
        <v>1</v>
      </c>
      <c r="K895">
        <v>1</v>
      </c>
      <c r="L895" s="2">
        <v>1</v>
      </c>
      <c r="M895">
        <v>0</v>
      </c>
      <c r="N895">
        <v>0</v>
      </c>
      <c r="O895">
        <v>0</v>
      </c>
      <c r="P895">
        <v>0</v>
      </c>
      <c r="Q895">
        <v>0.1</v>
      </c>
      <c r="R895">
        <v>0</v>
      </c>
      <c r="S895">
        <v>7</v>
      </c>
    </row>
    <row r="896" spans="1:19" x14ac:dyDescent="0.25">
      <c r="A896">
        <v>2014</v>
      </c>
      <c r="B896">
        <v>426</v>
      </c>
      <c r="C896" t="s">
        <v>784</v>
      </c>
      <c r="D896" t="str">
        <f>IFERROR(INDEX('Draft Master List'!E:F,MATCH(C896,'Draft Master List'!E:E,0),2),"N/A")</f>
        <v>N/A</v>
      </c>
      <c r="E896" t="s">
        <v>14</v>
      </c>
      <c r="F896">
        <v>23</v>
      </c>
      <c r="H896">
        <v>11</v>
      </c>
      <c r="I896">
        <v>0</v>
      </c>
      <c r="J896">
        <v>1</v>
      </c>
      <c r="K896">
        <v>1</v>
      </c>
      <c r="L896" s="2">
        <v>1</v>
      </c>
      <c r="M896">
        <v>-5</v>
      </c>
      <c r="N896">
        <v>-5</v>
      </c>
      <c r="O896">
        <v>0</v>
      </c>
      <c r="P896">
        <v>-5</v>
      </c>
      <c r="Q896">
        <v>0.1</v>
      </c>
      <c r="R896">
        <v>-0.5</v>
      </c>
      <c r="S896">
        <v>0</v>
      </c>
    </row>
    <row r="897" spans="1:19" x14ac:dyDescent="0.25">
      <c r="A897">
        <v>2014</v>
      </c>
      <c r="B897">
        <v>427</v>
      </c>
      <c r="C897" t="s">
        <v>1818</v>
      </c>
      <c r="D897" t="str">
        <f>IFERROR(INDEX('Draft Master List'!E:F,MATCH(C897,'Draft Master List'!E:E,0),2),"N/A")</f>
        <v>N/A</v>
      </c>
      <c r="E897" t="s">
        <v>4</v>
      </c>
      <c r="F897">
        <v>24</v>
      </c>
      <c r="H897">
        <v>1</v>
      </c>
      <c r="I897">
        <v>0</v>
      </c>
      <c r="J897">
        <v>1</v>
      </c>
      <c r="K897">
        <v>1</v>
      </c>
      <c r="L897" s="2">
        <v>1</v>
      </c>
      <c r="M897">
        <v>8</v>
      </c>
      <c r="N897">
        <v>8</v>
      </c>
      <c r="O897">
        <v>0</v>
      </c>
      <c r="P897">
        <v>8</v>
      </c>
      <c r="Q897">
        <v>1</v>
      </c>
      <c r="R897">
        <v>8</v>
      </c>
      <c r="S897">
        <v>0</v>
      </c>
    </row>
    <row r="898" spans="1:19" x14ac:dyDescent="0.25">
      <c r="A898">
        <v>2014</v>
      </c>
      <c r="B898">
        <v>428</v>
      </c>
      <c r="C898" t="s">
        <v>968</v>
      </c>
      <c r="D898" t="str">
        <f>IFERROR(INDEX('Draft Master List'!E:F,MATCH(C898,'Draft Master List'!E:E,0),2),"N/A")</f>
        <v>N/A</v>
      </c>
      <c r="E898" t="s">
        <v>13</v>
      </c>
      <c r="F898">
        <v>27</v>
      </c>
      <c r="H898">
        <v>14</v>
      </c>
      <c r="I898">
        <v>2</v>
      </c>
      <c r="K898">
        <v>1</v>
      </c>
      <c r="L898" s="2">
        <v>0</v>
      </c>
      <c r="M898">
        <v>4</v>
      </c>
      <c r="N898">
        <v>4</v>
      </c>
      <c r="O898">
        <v>0</v>
      </c>
      <c r="P898">
        <v>4</v>
      </c>
      <c r="Q898">
        <v>0.1</v>
      </c>
      <c r="R898">
        <v>0.3</v>
      </c>
      <c r="S898">
        <v>0</v>
      </c>
    </row>
    <row r="899" spans="1:19" x14ac:dyDescent="0.25">
      <c r="A899">
        <v>2014</v>
      </c>
      <c r="B899">
        <v>429</v>
      </c>
      <c r="C899" t="s">
        <v>1133</v>
      </c>
      <c r="D899" t="str">
        <f>IFERROR(INDEX('Draft Master List'!E:F,MATCH(C899,'Draft Master List'!E:E,0),2),"N/A")</f>
        <v>N/A</v>
      </c>
      <c r="E899" t="s">
        <v>4</v>
      </c>
      <c r="F899">
        <v>22</v>
      </c>
      <c r="G899" t="s">
        <v>643</v>
      </c>
      <c r="H899">
        <v>6</v>
      </c>
      <c r="I899">
        <v>1</v>
      </c>
      <c r="J899">
        <v>1</v>
      </c>
      <c r="K899">
        <v>1</v>
      </c>
      <c r="L899" s="2">
        <v>1</v>
      </c>
      <c r="M899">
        <v>-4</v>
      </c>
      <c r="N899">
        <v>-4</v>
      </c>
      <c r="O899">
        <v>0</v>
      </c>
      <c r="P899">
        <v>-4</v>
      </c>
      <c r="Q899">
        <v>0.2</v>
      </c>
      <c r="R899">
        <v>-0.7</v>
      </c>
      <c r="S899">
        <v>0</v>
      </c>
    </row>
    <row r="900" spans="1:19" x14ac:dyDescent="0.25">
      <c r="A900">
        <v>2014</v>
      </c>
      <c r="B900">
        <v>430</v>
      </c>
      <c r="C900" t="s">
        <v>1819</v>
      </c>
      <c r="D900" t="str">
        <f>IFERROR(INDEX('Draft Master List'!E:F,MATCH(C900,'Draft Master List'!E:E,0),2),"N/A")</f>
        <v>N/A</v>
      </c>
      <c r="E900" t="s">
        <v>28</v>
      </c>
      <c r="F900">
        <v>26</v>
      </c>
      <c r="H900">
        <v>16</v>
      </c>
      <c r="I900">
        <v>0</v>
      </c>
      <c r="J900">
        <v>1</v>
      </c>
      <c r="K900">
        <v>1</v>
      </c>
      <c r="L900" s="2">
        <v>1</v>
      </c>
      <c r="M900">
        <v>9</v>
      </c>
      <c r="N900">
        <v>9</v>
      </c>
      <c r="O900">
        <v>0</v>
      </c>
      <c r="P900">
        <v>9</v>
      </c>
      <c r="Q900">
        <v>0.1</v>
      </c>
      <c r="R900">
        <v>0.6</v>
      </c>
      <c r="S900">
        <v>0</v>
      </c>
    </row>
    <row r="901" spans="1:19" x14ac:dyDescent="0.25">
      <c r="A901">
        <v>2014</v>
      </c>
      <c r="B901">
        <v>431</v>
      </c>
      <c r="C901" t="s">
        <v>1091</v>
      </c>
      <c r="D901" t="str">
        <f>IFERROR(INDEX('Draft Master List'!E:F,MATCH(C901,'Draft Master List'!E:E,0),2),"N/A")</f>
        <v>N/A</v>
      </c>
      <c r="E901" t="s">
        <v>14</v>
      </c>
      <c r="F901">
        <v>27</v>
      </c>
      <c r="G901" t="s">
        <v>732</v>
      </c>
      <c r="H901">
        <v>9</v>
      </c>
      <c r="I901">
        <v>4</v>
      </c>
      <c r="J901">
        <v>1</v>
      </c>
      <c r="K901">
        <v>1</v>
      </c>
      <c r="L901" s="2">
        <v>1</v>
      </c>
      <c r="M901">
        <v>3</v>
      </c>
      <c r="N901">
        <v>3</v>
      </c>
      <c r="O901">
        <v>0</v>
      </c>
      <c r="P901">
        <v>3</v>
      </c>
      <c r="Q901">
        <v>0.1</v>
      </c>
      <c r="R901">
        <v>0.3</v>
      </c>
      <c r="S901">
        <v>0</v>
      </c>
    </row>
    <row r="902" spans="1:19" x14ac:dyDescent="0.25">
      <c r="A902">
        <v>2014</v>
      </c>
      <c r="B902">
        <v>432</v>
      </c>
      <c r="C902" t="s">
        <v>452</v>
      </c>
      <c r="D902" t="str">
        <f>IFERROR(INDEX('Draft Master List'!E:F,MATCH(C902,'Draft Master List'!E:E,0),2),"N/A")</f>
        <v>522007</v>
      </c>
      <c r="E902" t="s">
        <v>0</v>
      </c>
      <c r="F902">
        <v>30</v>
      </c>
      <c r="H902">
        <v>1</v>
      </c>
      <c r="I902">
        <v>0</v>
      </c>
      <c r="J902">
        <v>1</v>
      </c>
      <c r="K902">
        <v>1</v>
      </c>
      <c r="L902" s="2">
        <v>1</v>
      </c>
      <c r="M902">
        <v>15</v>
      </c>
      <c r="N902">
        <v>15</v>
      </c>
      <c r="O902">
        <v>0</v>
      </c>
      <c r="P902">
        <v>15</v>
      </c>
      <c r="Q902">
        <v>1</v>
      </c>
      <c r="R902">
        <v>15</v>
      </c>
      <c r="S902">
        <v>0</v>
      </c>
    </row>
    <row r="903" spans="1:19" x14ac:dyDescent="0.25">
      <c r="A903">
        <v>2014</v>
      </c>
      <c r="B903">
        <v>433</v>
      </c>
      <c r="C903" t="s">
        <v>987</v>
      </c>
      <c r="D903" t="str">
        <f>IFERROR(INDEX('Draft Master List'!E:F,MATCH(C903,'Draft Master List'!E:E,0),2),"N/A")</f>
        <v>N/A</v>
      </c>
      <c r="E903" t="s">
        <v>19</v>
      </c>
      <c r="F903">
        <v>24</v>
      </c>
      <c r="H903">
        <v>10</v>
      </c>
      <c r="I903">
        <v>0</v>
      </c>
      <c r="J903">
        <v>2</v>
      </c>
      <c r="K903">
        <v>1</v>
      </c>
      <c r="L903" s="2">
        <v>0.5</v>
      </c>
      <c r="M903">
        <v>12</v>
      </c>
      <c r="N903">
        <v>12</v>
      </c>
      <c r="O903">
        <v>0</v>
      </c>
      <c r="P903">
        <v>12</v>
      </c>
      <c r="Q903">
        <v>0.1</v>
      </c>
      <c r="R903">
        <v>1.2</v>
      </c>
      <c r="S903">
        <v>1</v>
      </c>
    </row>
    <row r="904" spans="1:19" x14ac:dyDescent="0.25">
      <c r="A904">
        <v>2014</v>
      </c>
      <c r="B904">
        <v>434</v>
      </c>
      <c r="C904" t="s">
        <v>319</v>
      </c>
      <c r="D904" t="str">
        <f>IFERROR(INDEX('Draft Master List'!E:F,MATCH(C904,'Draft Master List'!E:E,0),2),"N/A")</f>
        <v>122009</v>
      </c>
      <c r="E904" t="s">
        <v>33</v>
      </c>
      <c r="F904">
        <v>27</v>
      </c>
      <c r="H904">
        <v>3</v>
      </c>
      <c r="I904">
        <v>0</v>
      </c>
      <c r="J904">
        <v>1</v>
      </c>
      <c r="K904">
        <v>1</v>
      </c>
      <c r="L904" s="2">
        <v>1</v>
      </c>
      <c r="M904">
        <v>8</v>
      </c>
      <c r="N904">
        <v>8</v>
      </c>
      <c r="O904">
        <v>0</v>
      </c>
      <c r="P904">
        <v>8</v>
      </c>
      <c r="Q904">
        <v>0.3</v>
      </c>
      <c r="R904">
        <v>2.7</v>
      </c>
      <c r="S904">
        <v>0</v>
      </c>
    </row>
    <row r="905" spans="1:19" x14ac:dyDescent="0.25">
      <c r="A905">
        <v>2014</v>
      </c>
      <c r="B905">
        <v>435</v>
      </c>
      <c r="C905" t="s">
        <v>1820</v>
      </c>
      <c r="D905" t="str">
        <f>IFERROR(INDEX('Draft Master List'!E:F,MATCH(C905,'Draft Master List'!E:E,0),2),"N/A")</f>
        <v>N/A</v>
      </c>
      <c r="E905" t="s">
        <v>24</v>
      </c>
      <c r="F905">
        <v>26</v>
      </c>
      <c r="G905" t="s">
        <v>1069</v>
      </c>
      <c r="H905">
        <v>15</v>
      </c>
      <c r="I905">
        <v>1</v>
      </c>
      <c r="J905">
        <v>2</v>
      </c>
      <c r="K905">
        <v>1</v>
      </c>
      <c r="L905" s="2">
        <v>0.5</v>
      </c>
      <c r="M905">
        <v>1</v>
      </c>
      <c r="N905">
        <v>1</v>
      </c>
      <c r="O905">
        <v>1</v>
      </c>
      <c r="P905">
        <v>1</v>
      </c>
      <c r="Q905">
        <v>0.1</v>
      </c>
      <c r="R905">
        <v>0.1</v>
      </c>
      <c r="S905">
        <v>0</v>
      </c>
    </row>
    <row r="906" spans="1:19" x14ac:dyDescent="0.25">
      <c r="A906">
        <v>2014</v>
      </c>
      <c r="B906">
        <v>436</v>
      </c>
      <c r="C906" t="s">
        <v>1770</v>
      </c>
      <c r="D906" t="str">
        <f>IFERROR(INDEX('Draft Master List'!E:F,MATCH(C906,'Draft Master List'!E:E,0),2),"N/A")</f>
        <v>N/A</v>
      </c>
      <c r="E906" t="s">
        <v>16</v>
      </c>
      <c r="F906">
        <v>31</v>
      </c>
      <c r="G906" t="s">
        <v>1756</v>
      </c>
      <c r="H906">
        <v>16</v>
      </c>
      <c r="I906">
        <v>16</v>
      </c>
      <c r="J906">
        <v>1</v>
      </c>
      <c r="K906">
        <v>1</v>
      </c>
      <c r="L906" s="2">
        <v>1</v>
      </c>
      <c r="M906">
        <v>3</v>
      </c>
      <c r="N906">
        <v>3</v>
      </c>
      <c r="O906">
        <v>1</v>
      </c>
      <c r="P906">
        <v>3</v>
      </c>
      <c r="Q906">
        <v>0.1</v>
      </c>
      <c r="R906">
        <v>0.2</v>
      </c>
      <c r="S906">
        <v>0</v>
      </c>
    </row>
    <row r="907" spans="1:19" x14ac:dyDescent="0.25">
      <c r="A907">
        <v>2014</v>
      </c>
      <c r="B907">
        <v>437</v>
      </c>
      <c r="C907" t="s">
        <v>1821</v>
      </c>
      <c r="D907" t="str">
        <f>IFERROR(INDEX('Draft Master List'!E:F,MATCH(C907,'Draft Master List'!E:E,0),2),"N/A")</f>
        <v>N/A</v>
      </c>
      <c r="E907" t="s">
        <v>63</v>
      </c>
      <c r="F907">
        <v>23</v>
      </c>
      <c r="H907">
        <v>16</v>
      </c>
      <c r="I907">
        <v>0</v>
      </c>
      <c r="J907">
        <v>1</v>
      </c>
      <c r="K907">
        <v>1</v>
      </c>
      <c r="L907" s="2">
        <v>1</v>
      </c>
      <c r="M907">
        <v>-1</v>
      </c>
      <c r="N907">
        <v>-1</v>
      </c>
      <c r="O907">
        <v>0</v>
      </c>
      <c r="P907">
        <v>-1</v>
      </c>
      <c r="Q907">
        <v>0.1</v>
      </c>
      <c r="R907">
        <v>-0.1</v>
      </c>
      <c r="S907">
        <v>0</v>
      </c>
    </row>
    <row r="908" spans="1:19" x14ac:dyDescent="0.25">
      <c r="A908">
        <v>2014</v>
      </c>
      <c r="B908">
        <v>438</v>
      </c>
      <c r="C908" t="s">
        <v>1698</v>
      </c>
      <c r="D908" t="str">
        <f>IFERROR(INDEX('Draft Master List'!E:F,MATCH(C908,'Draft Master List'!E:E,0),2),"N/A")</f>
        <v>N/A</v>
      </c>
      <c r="E908" t="s">
        <v>13</v>
      </c>
      <c r="F908">
        <v>27</v>
      </c>
      <c r="G908" t="s">
        <v>1069</v>
      </c>
      <c r="H908">
        <v>16</v>
      </c>
      <c r="I908">
        <v>1</v>
      </c>
      <c r="J908">
        <v>1</v>
      </c>
      <c r="K908">
        <v>1</v>
      </c>
      <c r="L908" s="2">
        <v>1</v>
      </c>
      <c r="M908">
        <v>1</v>
      </c>
      <c r="N908">
        <v>1</v>
      </c>
      <c r="O908">
        <v>1</v>
      </c>
      <c r="P908">
        <v>1</v>
      </c>
      <c r="Q908">
        <v>0.1</v>
      </c>
      <c r="R908">
        <v>0.1</v>
      </c>
      <c r="S908">
        <v>0</v>
      </c>
    </row>
    <row r="909" spans="1:19" x14ac:dyDescent="0.25">
      <c r="A909">
        <v>2014</v>
      </c>
      <c r="B909">
        <v>439</v>
      </c>
      <c r="C909" t="s">
        <v>1284</v>
      </c>
      <c r="D909" t="str">
        <f>IFERROR(INDEX('Draft Master List'!E:F,MATCH(C909,'Draft Master List'!E:E,0),2),"N/A")</f>
        <v>N/A</v>
      </c>
      <c r="E909" t="s">
        <v>23</v>
      </c>
      <c r="F909">
        <v>25</v>
      </c>
      <c r="G909" t="s">
        <v>77</v>
      </c>
      <c r="H909">
        <v>1</v>
      </c>
      <c r="I909">
        <v>1</v>
      </c>
      <c r="J909">
        <v>1</v>
      </c>
      <c r="K909">
        <v>1</v>
      </c>
      <c r="L909" s="2">
        <v>1</v>
      </c>
      <c r="M909">
        <v>30</v>
      </c>
      <c r="N909">
        <v>30</v>
      </c>
      <c r="O909">
        <v>0</v>
      </c>
      <c r="P909">
        <v>30</v>
      </c>
      <c r="Q909">
        <v>1</v>
      </c>
      <c r="R909">
        <v>30</v>
      </c>
      <c r="S909">
        <v>0</v>
      </c>
    </row>
    <row r="910" spans="1:19" x14ac:dyDescent="0.25">
      <c r="A910">
        <v>2014</v>
      </c>
      <c r="B910">
        <v>440</v>
      </c>
      <c r="C910" t="s">
        <v>2220</v>
      </c>
      <c r="D910" t="str">
        <f>IFERROR(INDEX('Draft Master List'!E:F,MATCH(C910,'Draft Master List'!E:E,0),2),"N/A")</f>
        <v>N/A</v>
      </c>
      <c r="E910" t="s">
        <v>24</v>
      </c>
      <c r="F910">
        <v>25</v>
      </c>
      <c r="G910" t="s">
        <v>1366</v>
      </c>
      <c r="H910">
        <v>16</v>
      </c>
      <c r="I910">
        <v>16</v>
      </c>
      <c r="J910">
        <v>1</v>
      </c>
      <c r="K910">
        <v>1</v>
      </c>
      <c r="L910" s="2">
        <v>1</v>
      </c>
      <c r="M910">
        <v>0</v>
      </c>
      <c r="N910">
        <v>0</v>
      </c>
      <c r="O910">
        <v>0</v>
      </c>
      <c r="P910">
        <v>0</v>
      </c>
      <c r="Q910">
        <v>0.1</v>
      </c>
      <c r="R910">
        <v>0</v>
      </c>
      <c r="S910">
        <v>0</v>
      </c>
    </row>
    <row r="911" spans="1:19" x14ac:dyDescent="0.25">
      <c r="A911">
        <v>2014</v>
      </c>
      <c r="B911">
        <v>441</v>
      </c>
      <c r="C911" t="s">
        <v>1040</v>
      </c>
      <c r="D911" t="str">
        <f>IFERROR(INDEX('Draft Master List'!E:F,MATCH(C911,'Draft Master List'!E:E,0),2),"N/A")</f>
        <v>N/A</v>
      </c>
      <c r="E911" t="s">
        <v>23</v>
      </c>
      <c r="F911">
        <v>22</v>
      </c>
      <c r="G911" t="s">
        <v>732</v>
      </c>
      <c r="H911">
        <v>16</v>
      </c>
      <c r="I911">
        <v>5</v>
      </c>
      <c r="J911">
        <v>4</v>
      </c>
      <c r="K911">
        <v>1</v>
      </c>
      <c r="L911" s="2">
        <v>0.25</v>
      </c>
      <c r="M911">
        <v>24</v>
      </c>
      <c r="N911">
        <v>24</v>
      </c>
      <c r="O911">
        <v>0</v>
      </c>
      <c r="P911">
        <v>24</v>
      </c>
      <c r="Q911">
        <v>0.1</v>
      </c>
      <c r="R911">
        <v>1.5</v>
      </c>
      <c r="S911">
        <v>0</v>
      </c>
    </row>
    <row r="912" spans="1:19" x14ac:dyDescent="0.25">
      <c r="A912">
        <v>2014</v>
      </c>
      <c r="B912">
        <v>442</v>
      </c>
      <c r="C912" t="s">
        <v>918</v>
      </c>
      <c r="D912" t="str">
        <f>IFERROR(INDEX('Draft Master List'!E:F,MATCH(C912,'Draft Master List'!E:E,0),2),"N/A")</f>
        <v>N/A</v>
      </c>
      <c r="E912" t="s">
        <v>669</v>
      </c>
      <c r="F912">
        <v>26</v>
      </c>
      <c r="H912">
        <v>7</v>
      </c>
      <c r="I912">
        <v>0</v>
      </c>
      <c r="K912">
        <v>1</v>
      </c>
      <c r="L912" s="2">
        <v>0</v>
      </c>
      <c r="M912">
        <v>6</v>
      </c>
      <c r="N912">
        <v>6</v>
      </c>
      <c r="O912">
        <v>0</v>
      </c>
      <c r="P912">
        <v>6</v>
      </c>
      <c r="Q912">
        <v>0.1</v>
      </c>
      <c r="R912">
        <v>0.9</v>
      </c>
      <c r="S912">
        <v>0</v>
      </c>
    </row>
    <row r="913" spans="1:19" x14ac:dyDescent="0.25">
      <c r="A913">
        <v>2014</v>
      </c>
      <c r="B913">
        <v>443</v>
      </c>
      <c r="C913" t="s">
        <v>1599</v>
      </c>
      <c r="D913" t="str">
        <f>IFERROR(INDEX('Draft Master List'!E:F,MATCH(C913,'Draft Master List'!E:E,0),2),"N/A")</f>
        <v>N/A</v>
      </c>
      <c r="E913" t="s">
        <v>21</v>
      </c>
      <c r="F913">
        <v>31</v>
      </c>
      <c r="H913">
        <v>4</v>
      </c>
      <c r="I913">
        <v>0</v>
      </c>
      <c r="J913">
        <v>2</v>
      </c>
      <c r="K913">
        <v>1</v>
      </c>
      <c r="L913" s="2">
        <v>0.5</v>
      </c>
      <c r="M913">
        <v>11</v>
      </c>
      <c r="N913">
        <v>11</v>
      </c>
      <c r="O913">
        <v>0</v>
      </c>
      <c r="P913">
        <v>11</v>
      </c>
      <c r="Q913">
        <v>0.3</v>
      </c>
      <c r="R913">
        <v>2.8</v>
      </c>
      <c r="S913">
        <v>0</v>
      </c>
    </row>
    <row r="914" spans="1:19" x14ac:dyDescent="0.25">
      <c r="A914">
        <v>2014</v>
      </c>
      <c r="B914">
        <v>444</v>
      </c>
      <c r="C914" t="s">
        <v>1822</v>
      </c>
      <c r="D914" t="str">
        <f>IFERROR(INDEX('Draft Master List'!E:F,MATCH(C914,'Draft Master List'!E:E,0),2),"N/A")</f>
        <v>N/A</v>
      </c>
      <c r="E914" t="s">
        <v>1823</v>
      </c>
      <c r="F914">
        <v>22</v>
      </c>
      <c r="H914">
        <v>15</v>
      </c>
      <c r="I914">
        <v>0</v>
      </c>
      <c r="J914">
        <v>1</v>
      </c>
      <c r="K914">
        <v>1</v>
      </c>
      <c r="L914" s="2">
        <v>1</v>
      </c>
      <c r="M914">
        <v>7</v>
      </c>
      <c r="N914">
        <v>7</v>
      </c>
      <c r="O914">
        <v>0</v>
      </c>
      <c r="P914">
        <v>7</v>
      </c>
      <c r="Q914">
        <v>0.1</v>
      </c>
      <c r="R914">
        <v>0.5</v>
      </c>
      <c r="S914">
        <v>2</v>
      </c>
    </row>
    <row r="915" spans="1:19" x14ac:dyDescent="0.25">
      <c r="A915">
        <v>2014</v>
      </c>
      <c r="B915">
        <v>445</v>
      </c>
      <c r="C915" t="s">
        <v>1824</v>
      </c>
      <c r="D915" t="str">
        <f>IFERROR(INDEX('Draft Master List'!E:F,MATCH(C915,'Draft Master List'!E:E,0),2),"N/A")</f>
        <v>N/A</v>
      </c>
      <c r="E915" t="s">
        <v>28</v>
      </c>
      <c r="F915">
        <v>23</v>
      </c>
      <c r="G915" t="s">
        <v>1366</v>
      </c>
      <c r="H915">
        <v>11</v>
      </c>
      <c r="I915">
        <v>11</v>
      </c>
      <c r="J915">
        <v>1</v>
      </c>
      <c r="K915">
        <v>1</v>
      </c>
      <c r="L915" s="2">
        <v>1</v>
      </c>
      <c r="M915">
        <v>6</v>
      </c>
      <c r="N915">
        <v>6</v>
      </c>
      <c r="O915">
        <v>0</v>
      </c>
      <c r="P915">
        <v>6</v>
      </c>
      <c r="Q915">
        <v>0.1</v>
      </c>
      <c r="R915">
        <v>0.5</v>
      </c>
      <c r="S915">
        <v>1</v>
      </c>
    </row>
    <row r="916" spans="1:19" x14ac:dyDescent="0.25">
      <c r="A916">
        <v>2014</v>
      </c>
      <c r="B916">
        <v>446</v>
      </c>
      <c r="C916" t="s">
        <v>528</v>
      </c>
      <c r="D916" t="str">
        <f>IFERROR(INDEX('Draft Master List'!E:F,MATCH(C916,'Draft Master List'!E:E,0),2),"N/A")</f>
        <v>1032006</v>
      </c>
      <c r="E916" t="s">
        <v>6</v>
      </c>
      <c r="F916">
        <v>31</v>
      </c>
      <c r="H916">
        <v>13</v>
      </c>
      <c r="I916">
        <v>0</v>
      </c>
      <c r="J916">
        <v>3</v>
      </c>
      <c r="K916">
        <v>1</v>
      </c>
      <c r="L916" s="2">
        <v>0.33300000000000002</v>
      </c>
      <c r="M916">
        <v>11</v>
      </c>
      <c r="N916">
        <v>11</v>
      </c>
      <c r="O916">
        <v>0</v>
      </c>
      <c r="P916">
        <v>11</v>
      </c>
      <c r="Q916">
        <v>0.1</v>
      </c>
      <c r="R916">
        <v>0.8</v>
      </c>
      <c r="S916">
        <v>0</v>
      </c>
    </row>
    <row r="917" spans="1:19" x14ac:dyDescent="0.25">
      <c r="A917">
        <v>2014</v>
      </c>
      <c r="B917">
        <v>447</v>
      </c>
      <c r="C917" t="s">
        <v>723</v>
      </c>
      <c r="D917" t="str">
        <f>IFERROR(INDEX('Draft Master List'!E:F,MATCH(C917,'Draft Master List'!E:E,0),2),"N/A")</f>
        <v>N/A</v>
      </c>
      <c r="E917" t="s">
        <v>63</v>
      </c>
      <c r="F917">
        <v>31</v>
      </c>
      <c r="H917">
        <v>1</v>
      </c>
      <c r="I917">
        <v>0</v>
      </c>
      <c r="J917">
        <v>3</v>
      </c>
      <c r="K917">
        <v>1</v>
      </c>
      <c r="L917" s="2">
        <v>0.33300000000000002</v>
      </c>
      <c r="M917">
        <v>8</v>
      </c>
      <c r="N917">
        <v>8</v>
      </c>
      <c r="O917">
        <v>0</v>
      </c>
      <c r="P917">
        <v>8</v>
      </c>
      <c r="Q917">
        <v>1</v>
      </c>
      <c r="R917">
        <v>8</v>
      </c>
      <c r="S917">
        <v>0</v>
      </c>
    </row>
    <row r="918" spans="1:19" x14ac:dyDescent="0.25">
      <c r="A918">
        <v>2014</v>
      </c>
      <c r="B918">
        <v>448</v>
      </c>
      <c r="C918" t="s">
        <v>751</v>
      </c>
      <c r="D918" t="str">
        <f>IFERROR(INDEX('Draft Master List'!E:F,MATCH(C918,'Draft Master List'!E:E,0),2),"N/A")</f>
        <v>N/A</v>
      </c>
      <c r="E918" t="s">
        <v>33</v>
      </c>
      <c r="F918">
        <v>26</v>
      </c>
      <c r="G918" t="s">
        <v>1</v>
      </c>
      <c r="H918">
        <v>16</v>
      </c>
      <c r="I918">
        <v>16</v>
      </c>
      <c r="J918">
        <v>1</v>
      </c>
      <c r="K918">
        <v>1</v>
      </c>
      <c r="L918" s="2">
        <v>1</v>
      </c>
      <c r="M918">
        <v>-4</v>
      </c>
      <c r="N918">
        <v>-4</v>
      </c>
      <c r="O918">
        <v>0</v>
      </c>
      <c r="P918">
        <v>0</v>
      </c>
      <c r="Q918">
        <v>0.1</v>
      </c>
      <c r="R918">
        <v>-0.3</v>
      </c>
      <c r="S918">
        <v>10</v>
      </c>
    </row>
    <row r="919" spans="1:19" x14ac:dyDescent="0.25">
      <c r="A919">
        <v>2014</v>
      </c>
      <c r="B919">
        <v>449</v>
      </c>
      <c r="C919" t="s">
        <v>1059</v>
      </c>
      <c r="D919" t="str">
        <f>IFERROR(INDEX('Draft Master List'!E:F,MATCH(C919,'Draft Master List'!E:E,0),2),"N/A")</f>
        <v>N/A</v>
      </c>
      <c r="E919" t="s">
        <v>19</v>
      </c>
      <c r="F919">
        <v>30</v>
      </c>
      <c r="G919" t="s">
        <v>732</v>
      </c>
      <c r="H919">
        <v>9</v>
      </c>
      <c r="I919">
        <v>2</v>
      </c>
      <c r="J919">
        <v>2</v>
      </c>
      <c r="K919">
        <v>1</v>
      </c>
      <c r="L919" s="2">
        <v>0.5</v>
      </c>
      <c r="M919">
        <v>4</v>
      </c>
      <c r="N919">
        <v>4</v>
      </c>
      <c r="O919">
        <v>0</v>
      </c>
      <c r="P919">
        <v>4</v>
      </c>
      <c r="Q919">
        <v>0.1</v>
      </c>
      <c r="R919">
        <v>0.4</v>
      </c>
      <c r="S919">
        <v>0</v>
      </c>
    </row>
    <row r="920" spans="1:19" x14ac:dyDescent="0.25">
      <c r="A920">
        <v>2014</v>
      </c>
      <c r="B920">
        <v>450</v>
      </c>
      <c r="C920" t="s">
        <v>130</v>
      </c>
      <c r="D920" t="str">
        <f>IFERROR(INDEX('Draft Master List'!E:F,MATCH(C920,'Draft Master List'!E:E,0),2),"N/A")</f>
        <v>1992010</v>
      </c>
      <c r="E920" t="s">
        <v>22</v>
      </c>
      <c r="F920">
        <v>28</v>
      </c>
      <c r="H920">
        <v>7</v>
      </c>
      <c r="I920">
        <v>0</v>
      </c>
      <c r="J920">
        <v>3</v>
      </c>
      <c r="K920">
        <v>1</v>
      </c>
      <c r="L920" s="2">
        <v>0.33300000000000002</v>
      </c>
      <c r="M920">
        <v>16</v>
      </c>
      <c r="N920">
        <v>16</v>
      </c>
      <c r="O920">
        <v>0</v>
      </c>
      <c r="P920">
        <v>16</v>
      </c>
      <c r="Q920">
        <v>0.1</v>
      </c>
      <c r="R920">
        <v>2.2999999999999998</v>
      </c>
      <c r="S920">
        <v>0</v>
      </c>
    </row>
    <row r="921" spans="1:19" x14ac:dyDescent="0.25">
      <c r="A921">
        <v>2014</v>
      </c>
      <c r="B921">
        <v>451</v>
      </c>
      <c r="C921" t="s">
        <v>273</v>
      </c>
      <c r="D921" t="str">
        <f>IFERROR(INDEX('Draft Master List'!E:F,MATCH(C921,'Draft Master List'!E:E,0),2),"N/A")</f>
        <v>772010</v>
      </c>
      <c r="E921" t="s">
        <v>669</v>
      </c>
      <c r="F921">
        <v>26</v>
      </c>
      <c r="H921">
        <v>3</v>
      </c>
      <c r="I921">
        <v>0</v>
      </c>
      <c r="J921">
        <v>1</v>
      </c>
      <c r="K921">
        <v>1</v>
      </c>
      <c r="L921" s="2">
        <v>1</v>
      </c>
      <c r="M921">
        <v>14</v>
      </c>
      <c r="N921">
        <v>14</v>
      </c>
      <c r="O921">
        <v>0</v>
      </c>
      <c r="P921">
        <v>14</v>
      </c>
      <c r="Q921">
        <v>0.3</v>
      </c>
      <c r="R921">
        <v>4.7</v>
      </c>
      <c r="S921">
        <v>0</v>
      </c>
    </row>
    <row r="922" spans="1:19" x14ac:dyDescent="0.25">
      <c r="A922">
        <v>2014</v>
      </c>
      <c r="B922">
        <v>452</v>
      </c>
      <c r="C922" t="s">
        <v>795</v>
      </c>
      <c r="D922" t="str">
        <f>IFERROR(INDEX('Draft Master List'!E:F,MATCH(C922,'Draft Master List'!E:E,0),2),"N/A")</f>
        <v>N/A</v>
      </c>
      <c r="E922" t="s">
        <v>19</v>
      </c>
      <c r="F922">
        <v>26</v>
      </c>
      <c r="G922" t="s">
        <v>1</v>
      </c>
      <c r="H922">
        <v>16</v>
      </c>
      <c r="I922">
        <v>16</v>
      </c>
      <c r="J922">
        <v>1</v>
      </c>
      <c r="K922">
        <v>1</v>
      </c>
      <c r="L922" s="2">
        <v>1</v>
      </c>
      <c r="M922">
        <v>17</v>
      </c>
      <c r="N922">
        <v>17</v>
      </c>
      <c r="O922">
        <v>0</v>
      </c>
      <c r="P922">
        <v>17</v>
      </c>
      <c r="Q922">
        <v>0.1</v>
      </c>
      <c r="R922">
        <v>1.1000000000000001</v>
      </c>
      <c r="S922">
        <v>13</v>
      </c>
    </row>
    <row r="923" spans="1:19" x14ac:dyDescent="0.25">
      <c r="A923">
        <v>2013</v>
      </c>
      <c r="B923">
        <v>1</v>
      </c>
      <c r="C923" t="s">
        <v>118</v>
      </c>
      <c r="D923" t="str">
        <f>IFERROR(INDEX('Draft Master List'!E:F,MATCH(C923,'Draft Master List'!E:E,0),2),"N/A")</f>
        <v>2052008</v>
      </c>
      <c r="E923" t="s">
        <v>7</v>
      </c>
      <c r="F923">
        <v>27</v>
      </c>
      <c r="G923" t="s">
        <v>74</v>
      </c>
      <c r="H923">
        <v>16</v>
      </c>
      <c r="I923">
        <v>16</v>
      </c>
      <c r="J923">
        <v>181</v>
      </c>
      <c r="K923">
        <v>113</v>
      </c>
      <c r="L923" s="2">
        <v>0.624</v>
      </c>
      <c r="M923">
        <v>1346</v>
      </c>
      <c r="N923">
        <v>11.9</v>
      </c>
      <c r="O923">
        <v>5</v>
      </c>
      <c r="P923">
        <v>53</v>
      </c>
      <c r="Q923">
        <v>7.1</v>
      </c>
      <c r="R923">
        <v>84.1</v>
      </c>
      <c r="S923">
        <v>1</v>
      </c>
    </row>
    <row r="924" spans="1:19" x14ac:dyDescent="0.25">
      <c r="A924">
        <v>2013</v>
      </c>
      <c r="B924">
        <v>2</v>
      </c>
      <c r="C924" t="s">
        <v>304</v>
      </c>
      <c r="D924" t="str">
        <f>IFERROR(INDEX('Draft Master List'!E:F,MATCH(C924,'Draft Master List'!E:E,0),2),"N/A")</f>
        <v>1952010</v>
      </c>
      <c r="E924" t="s">
        <v>24</v>
      </c>
      <c r="F924">
        <v>25</v>
      </c>
      <c r="G924" t="s">
        <v>74</v>
      </c>
      <c r="H924">
        <v>16</v>
      </c>
      <c r="I924">
        <v>14</v>
      </c>
      <c r="J924">
        <v>167</v>
      </c>
      <c r="K924">
        <v>110</v>
      </c>
      <c r="L924" s="2">
        <v>0.65900000000000003</v>
      </c>
      <c r="M924">
        <v>1499</v>
      </c>
      <c r="N924">
        <v>13.6</v>
      </c>
      <c r="O924">
        <v>8</v>
      </c>
      <c r="P924">
        <v>56</v>
      </c>
      <c r="Q924">
        <v>6.9</v>
      </c>
      <c r="R924">
        <v>93.7</v>
      </c>
      <c r="S924">
        <v>1</v>
      </c>
    </row>
    <row r="925" spans="1:19" x14ac:dyDescent="0.25">
      <c r="A925">
        <v>2013</v>
      </c>
      <c r="B925">
        <v>3</v>
      </c>
      <c r="C925" t="s">
        <v>1315</v>
      </c>
      <c r="D925" t="str">
        <f>IFERROR(INDEX('Draft Master List'!E:F,MATCH(C925,'Draft Master List'!E:E,0),2),"N/A")</f>
        <v>N/A</v>
      </c>
      <c r="E925" t="s">
        <v>23</v>
      </c>
      <c r="F925">
        <v>32</v>
      </c>
      <c r="G925" t="s">
        <v>74</v>
      </c>
      <c r="H925">
        <v>16</v>
      </c>
      <c r="I925">
        <v>16</v>
      </c>
      <c r="J925">
        <v>181</v>
      </c>
      <c r="K925">
        <v>109</v>
      </c>
      <c r="L925" s="2">
        <v>0.60199999999999998</v>
      </c>
      <c r="M925">
        <v>1407</v>
      </c>
      <c r="N925">
        <v>12.9</v>
      </c>
      <c r="O925">
        <v>5</v>
      </c>
      <c r="P925">
        <v>62</v>
      </c>
      <c r="Q925">
        <v>6.8</v>
      </c>
      <c r="R925">
        <v>87.9</v>
      </c>
      <c r="S925">
        <v>0</v>
      </c>
    </row>
    <row r="926" spans="1:19" x14ac:dyDescent="0.25">
      <c r="A926">
        <v>2013</v>
      </c>
      <c r="B926">
        <v>4</v>
      </c>
      <c r="C926" t="s">
        <v>100</v>
      </c>
      <c r="D926" t="str">
        <f>IFERROR(INDEX('Draft Master List'!E:F,MATCH(C926,'Draft Master List'!E:E,0),2),"N/A")</f>
        <v>2322009</v>
      </c>
      <c r="E926" t="s">
        <v>30</v>
      </c>
      <c r="F926">
        <v>27</v>
      </c>
      <c r="G926" t="s">
        <v>74</v>
      </c>
      <c r="H926">
        <v>16</v>
      </c>
      <c r="I926">
        <v>11</v>
      </c>
      <c r="J926">
        <v>151</v>
      </c>
      <c r="K926">
        <v>105</v>
      </c>
      <c r="L926" s="2">
        <v>0.69499999999999995</v>
      </c>
      <c r="M926">
        <v>1056</v>
      </c>
      <c r="N926">
        <v>10.1</v>
      </c>
      <c r="O926">
        <v>6</v>
      </c>
      <c r="P926">
        <v>44</v>
      </c>
      <c r="Q926">
        <v>6.6</v>
      </c>
      <c r="R926">
        <v>66</v>
      </c>
      <c r="S926">
        <v>6</v>
      </c>
    </row>
    <row r="927" spans="1:19" x14ac:dyDescent="0.25">
      <c r="A927">
        <v>2013</v>
      </c>
      <c r="B927">
        <v>5</v>
      </c>
      <c r="C927" t="s">
        <v>121</v>
      </c>
      <c r="D927" t="str">
        <f>IFERROR(INDEX('Draft Master List'!E:F,MATCH(C927,'Draft Master List'!E:E,0),2),"N/A")</f>
        <v>1192006</v>
      </c>
      <c r="E927" t="s">
        <v>63</v>
      </c>
      <c r="F927">
        <v>29</v>
      </c>
      <c r="G927" t="s">
        <v>74</v>
      </c>
      <c r="H927">
        <v>16</v>
      </c>
      <c r="I927">
        <v>16</v>
      </c>
      <c r="J927">
        <v>164</v>
      </c>
      <c r="K927">
        <v>100</v>
      </c>
      <c r="L927" s="2">
        <v>0.61</v>
      </c>
      <c r="M927">
        <v>1295</v>
      </c>
      <c r="N927">
        <v>13</v>
      </c>
      <c r="O927">
        <v>12</v>
      </c>
      <c r="P927">
        <v>44</v>
      </c>
      <c r="Q927">
        <v>6.3</v>
      </c>
      <c r="R927">
        <v>80.900000000000006</v>
      </c>
      <c r="S927">
        <v>0</v>
      </c>
    </row>
    <row r="928" spans="1:19" x14ac:dyDescent="0.25">
      <c r="A928">
        <v>2013</v>
      </c>
      <c r="B928">
        <v>6</v>
      </c>
      <c r="C928" t="s">
        <v>880</v>
      </c>
      <c r="D928" t="str">
        <f>IFERROR(INDEX('Draft Master List'!E:F,MATCH(C928,'Draft Master List'!E:E,0),2),"N/A")</f>
        <v>N/A</v>
      </c>
      <c r="E928" t="s">
        <v>15</v>
      </c>
      <c r="F928">
        <v>25</v>
      </c>
      <c r="G928" t="s">
        <v>74</v>
      </c>
      <c r="H928">
        <v>16</v>
      </c>
      <c r="I928">
        <v>16</v>
      </c>
      <c r="J928">
        <v>178</v>
      </c>
      <c r="K928">
        <v>98</v>
      </c>
      <c r="L928" s="2">
        <v>0.55100000000000005</v>
      </c>
      <c r="M928">
        <v>1426</v>
      </c>
      <c r="N928">
        <v>14.6</v>
      </c>
      <c r="O928">
        <v>11</v>
      </c>
      <c r="P928">
        <v>82</v>
      </c>
      <c r="Q928">
        <v>6.1</v>
      </c>
      <c r="R928">
        <v>89.1</v>
      </c>
      <c r="S928">
        <v>1</v>
      </c>
    </row>
    <row r="929" spans="1:19" x14ac:dyDescent="0.25">
      <c r="A929">
        <v>2013</v>
      </c>
      <c r="B929">
        <v>7</v>
      </c>
      <c r="C929" t="s">
        <v>1049</v>
      </c>
      <c r="D929" t="str">
        <f>IFERROR(INDEX('Draft Master List'!E:F,MATCH(C929,'Draft Master List'!E:E,0),2),"N/A")</f>
        <v>N/A</v>
      </c>
      <c r="E929" t="s">
        <v>28</v>
      </c>
      <c r="F929">
        <v>24</v>
      </c>
      <c r="G929" t="s">
        <v>74</v>
      </c>
      <c r="H929">
        <v>16</v>
      </c>
      <c r="I929">
        <v>12</v>
      </c>
      <c r="J929">
        <v>139</v>
      </c>
      <c r="K929">
        <v>94</v>
      </c>
      <c r="L929" s="2">
        <v>0.67600000000000005</v>
      </c>
      <c r="M929">
        <v>1079</v>
      </c>
      <c r="N929">
        <v>11.5</v>
      </c>
      <c r="O929">
        <v>2</v>
      </c>
      <c r="P929">
        <v>45</v>
      </c>
      <c r="Q929">
        <v>5.9</v>
      </c>
      <c r="R929">
        <v>67.400000000000006</v>
      </c>
      <c r="S929">
        <v>2</v>
      </c>
    </row>
    <row r="930" spans="1:19" x14ac:dyDescent="0.25">
      <c r="A930">
        <v>2013</v>
      </c>
      <c r="B930">
        <v>8</v>
      </c>
      <c r="C930" t="s">
        <v>266</v>
      </c>
      <c r="D930" t="str">
        <f>IFERROR(INDEX('Draft Master List'!E:F,MATCH(C930,'Draft Master List'!E:E,0),2),"N/A")</f>
        <v>242010</v>
      </c>
      <c r="E930" t="s">
        <v>27</v>
      </c>
      <c r="F930">
        <v>25</v>
      </c>
      <c r="G930" t="s">
        <v>74</v>
      </c>
      <c r="H930">
        <v>16</v>
      </c>
      <c r="I930">
        <v>16</v>
      </c>
      <c r="J930">
        <v>159</v>
      </c>
      <c r="K930">
        <v>93</v>
      </c>
      <c r="L930" s="2">
        <v>0.58499999999999996</v>
      </c>
      <c r="M930">
        <v>1233</v>
      </c>
      <c r="N930">
        <v>13.3</v>
      </c>
      <c r="O930">
        <v>13</v>
      </c>
      <c r="P930">
        <v>79</v>
      </c>
      <c r="Q930">
        <v>5.8</v>
      </c>
      <c r="R930">
        <v>77.099999999999994</v>
      </c>
      <c r="S930">
        <v>3</v>
      </c>
    </row>
    <row r="931" spans="1:19" x14ac:dyDescent="0.25">
      <c r="A931">
        <v>2013</v>
      </c>
      <c r="B931">
        <v>9</v>
      </c>
      <c r="C931" t="s">
        <v>265</v>
      </c>
      <c r="D931" t="str">
        <f>IFERROR(INDEX('Draft Master List'!E:F,MATCH(C931,'Draft Master List'!E:E,0),2),"N/A")</f>
        <v>222010</v>
      </c>
      <c r="E931" t="s">
        <v>26</v>
      </c>
      <c r="F931">
        <v>26</v>
      </c>
      <c r="G931" t="s">
        <v>74</v>
      </c>
      <c r="H931">
        <v>16</v>
      </c>
      <c r="I931">
        <v>16</v>
      </c>
      <c r="J931">
        <v>142</v>
      </c>
      <c r="K931">
        <v>92</v>
      </c>
      <c r="L931" s="2">
        <v>0.64800000000000002</v>
      </c>
      <c r="M931">
        <v>1430</v>
      </c>
      <c r="N931">
        <v>15.5</v>
      </c>
      <c r="O931">
        <v>14</v>
      </c>
      <c r="P931">
        <v>78</v>
      </c>
      <c r="Q931">
        <v>5.8</v>
      </c>
      <c r="R931">
        <v>89.4</v>
      </c>
      <c r="S931">
        <v>2</v>
      </c>
    </row>
    <row r="932" spans="1:19" x14ac:dyDescent="0.25">
      <c r="A932">
        <v>2013</v>
      </c>
      <c r="B932">
        <v>10</v>
      </c>
      <c r="C932" t="s">
        <v>1144</v>
      </c>
      <c r="D932" t="str">
        <f>IFERROR(INDEX('Draft Master List'!E:F,MATCH(C932,'Draft Master List'!E:E,0),2),"N/A")</f>
        <v>N/A</v>
      </c>
      <c r="E932" t="s">
        <v>63</v>
      </c>
      <c r="F932">
        <v>23</v>
      </c>
      <c r="G932" t="s">
        <v>74</v>
      </c>
      <c r="H932">
        <v>16</v>
      </c>
      <c r="I932">
        <v>14</v>
      </c>
      <c r="J932">
        <v>148</v>
      </c>
      <c r="K932">
        <v>89</v>
      </c>
      <c r="L932" s="2">
        <v>0.60099999999999998</v>
      </c>
      <c r="M932">
        <v>1421</v>
      </c>
      <c r="N932">
        <v>16</v>
      </c>
      <c r="O932">
        <v>7</v>
      </c>
      <c r="P932">
        <v>80</v>
      </c>
      <c r="Q932">
        <v>5.6</v>
      </c>
      <c r="R932">
        <v>88.8</v>
      </c>
      <c r="S932">
        <v>3</v>
      </c>
    </row>
    <row r="933" spans="1:19" x14ac:dyDescent="0.25">
      <c r="A933">
        <v>2013</v>
      </c>
      <c r="B933">
        <v>11</v>
      </c>
      <c r="C933" t="s">
        <v>126</v>
      </c>
      <c r="D933" t="str">
        <f>IFERROR(INDEX('Draft Master List'!E:F,MATCH(C933,'Draft Master List'!E:E,0),2),"N/A")</f>
        <v>872010</v>
      </c>
      <c r="E933" t="s">
        <v>26</v>
      </c>
      <c r="F933">
        <v>26</v>
      </c>
      <c r="G933" t="s">
        <v>74</v>
      </c>
      <c r="H933">
        <v>16</v>
      </c>
      <c r="I933">
        <v>16</v>
      </c>
      <c r="J933">
        <v>136</v>
      </c>
      <c r="K933">
        <v>87</v>
      </c>
      <c r="L933" s="2">
        <v>0.64</v>
      </c>
      <c r="M933">
        <v>1288</v>
      </c>
      <c r="N933">
        <v>14.8</v>
      </c>
      <c r="O933">
        <v>11</v>
      </c>
      <c r="P933">
        <v>61</v>
      </c>
      <c r="Q933">
        <v>5.4</v>
      </c>
      <c r="R933">
        <v>80.5</v>
      </c>
      <c r="S933">
        <v>2</v>
      </c>
    </row>
    <row r="934" spans="1:19" x14ac:dyDescent="0.25">
      <c r="A934">
        <v>2013</v>
      </c>
      <c r="B934">
        <v>12</v>
      </c>
      <c r="C934" t="s">
        <v>810</v>
      </c>
      <c r="D934" t="str">
        <f>IFERROR(INDEX('Draft Master List'!E:F,MATCH(C934,'Draft Master List'!E:E,0),2),"N/A")</f>
        <v>N/A</v>
      </c>
      <c r="E934" t="s">
        <v>64</v>
      </c>
      <c r="F934">
        <v>22</v>
      </c>
      <c r="G934" t="s">
        <v>74</v>
      </c>
      <c r="H934">
        <v>14</v>
      </c>
      <c r="I934">
        <v>14</v>
      </c>
      <c r="J934">
        <v>159</v>
      </c>
      <c r="K934">
        <v>87</v>
      </c>
      <c r="L934" s="2">
        <v>0.54700000000000004</v>
      </c>
      <c r="M934">
        <v>1646</v>
      </c>
      <c r="N934">
        <v>18.899999999999999</v>
      </c>
      <c r="O934">
        <v>9</v>
      </c>
      <c r="P934">
        <v>95</v>
      </c>
      <c r="Q934">
        <v>6.2</v>
      </c>
      <c r="R934">
        <v>117.6</v>
      </c>
      <c r="S934">
        <v>0</v>
      </c>
    </row>
    <row r="935" spans="1:19" x14ac:dyDescent="0.25">
      <c r="A935">
        <v>2013</v>
      </c>
      <c r="B935">
        <v>13</v>
      </c>
      <c r="C935" t="s">
        <v>1360</v>
      </c>
      <c r="D935" t="str">
        <f>IFERROR(INDEX('Draft Master List'!E:F,MATCH(C935,'Draft Master List'!E:E,0),2),"N/A")</f>
        <v>N/A</v>
      </c>
      <c r="E935" t="s">
        <v>0</v>
      </c>
      <c r="F935">
        <v>27</v>
      </c>
      <c r="G935" t="s">
        <v>1623</v>
      </c>
      <c r="H935">
        <v>16</v>
      </c>
      <c r="I935">
        <v>12</v>
      </c>
      <c r="J935">
        <v>142</v>
      </c>
      <c r="K935">
        <v>86</v>
      </c>
      <c r="L935" s="2">
        <v>0.60599999999999998</v>
      </c>
      <c r="M935">
        <v>1215</v>
      </c>
      <c r="N935">
        <v>14.1</v>
      </c>
      <c r="O935">
        <v>16</v>
      </c>
      <c r="P935">
        <v>56</v>
      </c>
      <c r="Q935">
        <v>5.4</v>
      </c>
      <c r="R935">
        <v>75.900000000000006</v>
      </c>
      <c r="S935">
        <v>0</v>
      </c>
    </row>
    <row r="936" spans="1:19" x14ac:dyDescent="0.25">
      <c r="A936">
        <v>2013</v>
      </c>
      <c r="B936">
        <v>14</v>
      </c>
      <c r="C936" t="s">
        <v>641</v>
      </c>
      <c r="D936" t="str">
        <f>IFERROR(INDEX('Draft Master List'!E:F,MATCH(C936,'Draft Master List'!E:E,0),2),"N/A")</f>
        <v>N/A</v>
      </c>
      <c r="E936" t="s">
        <v>34</v>
      </c>
      <c r="F936">
        <v>33</v>
      </c>
      <c r="G936" t="s">
        <v>74</v>
      </c>
      <c r="H936">
        <v>16</v>
      </c>
      <c r="I936">
        <v>16</v>
      </c>
      <c r="J936">
        <v>129</v>
      </c>
      <c r="K936">
        <v>85</v>
      </c>
      <c r="L936" s="2">
        <v>0.65900000000000003</v>
      </c>
      <c r="M936">
        <v>1179</v>
      </c>
      <c r="N936">
        <v>13.9</v>
      </c>
      <c r="O936">
        <v>7</v>
      </c>
      <c r="P936">
        <v>63</v>
      </c>
      <c r="Q936">
        <v>5.3</v>
      </c>
      <c r="R936">
        <v>73.7</v>
      </c>
      <c r="S936">
        <v>0</v>
      </c>
    </row>
    <row r="937" spans="1:19" x14ac:dyDescent="0.25">
      <c r="A937">
        <v>2013</v>
      </c>
      <c r="B937">
        <v>15</v>
      </c>
      <c r="C937" t="s">
        <v>124</v>
      </c>
      <c r="D937" t="str">
        <f>IFERROR(INDEX('Draft Master List'!E:F,MATCH(C937,'Draft Master List'!E:E,0),2),"N/A")</f>
        <v>842008</v>
      </c>
      <c r="E937" t="s">
        <v>21</v>
      </c>
      <c r="F937">
        <v>29</v>
      </c>
      <c r="G937" t="s">
        <v>74</v>
      </c>
      <c r="H937">
        <v>16</v>
      </c>
      <c r="I937">
        <v>11</v>
      </c>
      <c r="J937">
        <v>132</v>
      </c>
      <c r="K937">
        <v>85</v>
      </c>
      <c r="L937" s="2">
        <v>0.64400000000000002</v>
      </c>
      <c r="M937">
        <v>1067</v>
      </c>
      <c r="N937">
        <v>12.6</v>
      </c>
      <c r="O937">
        <v>2</v>
      </c>
      <c r="P937">
        <v>80</v>
      </c>
      <c r="Q937">
        <v>5.3</v>
      </c>
      <c r="R937">
        <v>66.7</v>
      </c>
      <c r="S937">
        <v>3</v>
      </c>
    </row>
    <row r="938" spans="1:19" x14ac:dyDescent="0.25">
      <c r="A938">
        <v>2013</v>
      </c>
      <c r="B938">
        <v>16</v>
      </c>
      <c r="C938" t="s">
        <v>116</v>
      </c>
      <c r="D938" t="str">
        <f>IFERROR(INDEX('Draft Master List'!E:F,MATCH(C938,'Draft Master List'!E:E,0),2),"N/A")</f>
        <v>362008</v>
      </c>
      <c r="E938" t="s">
        <v>5</v>
      </c>
      <c r="F938">
        <v>28</v>
      </c>
      <c r="G938" t="s">
        <v>74</v>
      </c>
      <c r="H938">
        <v>16</v>
      </c>
      <c r="I938">
        <v>16</v>
      </c>
      <c r="J938">
        <v>127</v>
      </c>
      <c r="K938">
        <v>85</v>
      </c>
      <c r="L938" s="2">
        <v>0.66900000000000004</v>
      </c>
      <c r="M938">
        <v>1314</v>
      </c>
      <c r="N938">
        <v>15.5</v>
      </c>
      <c r="O938">
        <v>8</v>
      </c>
      <c r="P938">
        <v>76</v>
      </c>
      <c r="Q938">
        <v>5.3</v>
      </c>
      <c r="R938">
        <v>82.1</v>
      </c>
      <c r="S938">
        <v>0</v>
      </c>
    </row>
    <row r="939" spans="1:19" x14ac:dyDescent="0.25">
      <c r="A939">
        <v>2013</v>
      </c>
      <c r="B939">
        <v>17</v>
      </c>
      <c r="C939" t="s">
        <v>438</v>
      </c>
      <c r="D939" t="str">
        <f>IFERROR(INDEX('Draft Master List'!E:F,MATCH(C939,'Draft Master List'!E:E,0),2),"N/A")</f>
        <v>22007</v>
      </c>
      <c r="E939" t="s">
        <v>12</v>
      </c>
      <c r="F939">
        <v>28</v>
      </c>
      <c r="G939" t="s">
        <v>74</v>
      </c>
      <c r="H939">
        <v>14</v>
      </c>
      <c r="I939">
        <v>14</v>
      </c>
      <c r="J939">
        <v>156</v>
      </c>
      <c r="K939">
        <v>84</v>
      </c>
      <c r="L939" s="2">
        <v>0.53800000000000003</v>
      </c>
      <c r="M939">
        <v>1492</v>
      </c>
      <c r="N939">
        <v>17.8</v>
      </c>
      <c r="O939">
        <v>12</v>
      </c>
      <c r="P939">
        <v>87</v>
      </c>
      <c r="Q939">
        <v>6</v>
      </c>
      <c r="R939">
        <v>106.6</v>
      </c>
      <c r="S939">
        <v>1</v>
      </c>
    </row>
    <row r="940" spans="1:19" x14ac:dyDescent="0.25">
      <c r="A940">
        <v>2013</v>
      </c>
      <c r="B940">
        <v>18</v>
      </c>
      <c r="C940" t="s">
        <v>2044</v>
      </c>
      <c r="D940" t="str">
        <f>IFERROR(INDEX('Draft Master List'!E:F,MATCH(C940,'Draft Master List'!E:E,0),2),"N/A")</f>
        <v>N/A</v>
      </c>
      <c r="E940" t="s">
        <v>21</v>
      </c>
      <c r="F940">
        <v>37</v>
      </c>
      <c r="G940" t="s">
        <v>108</v>
      </c>
      <c r="H940">
        <v>16</v>
      </c>
      <c r="I940">
        <v>16</v>
      </c>
      <c r="J940">
        <v>121</v>
      </c>
      <c r="K940">
        <v>83</v>
      </c>
      <c r="L940" s="2">
        <v>0.68600000000000005</v>
      </c>
      <c r="M940">
        <v>859</v>
      </c>
      <c r="N940">
        <v>10.3</v>
      </c>
      <c r="O940">
        <v>8</v>
      </c>
      <c r="P940">
        <v>25</v>
      </c>
      <c r="Q940">
        <v>5.2</v>
      </c>
      <c r="R940">
        <v>53.7</v>
      </c>
      <c r="S940">
        <v>0</v>
      </c>
    </row>
    <row r="941" spans="1:19" x14ac:dyDescent="0.25">
      <c r="A941">
        <v>2013</v>
      </c>
      <c r="B941">
        <v>19</v>
      </c>
      <c r="C941" t="s">
        <v>578</v>
      </c>
      <c r="D941" t="str">
        <f>IFERROR(INDEX('Draft Master List'!E:F,MATCH(C941,'Draft Master List'!E:E,0),2),"N/A")</f>
        <v>N/A</v>
      </c>
      <c r="E941" t="s">
        <v>10</v>
      </c>
      <c r="F941">
        <v>30</v>
      </c>
      <c r="G941" t="s">
        <v>74</v>
      </c>
      <c r="H941">
        <v>16</v>
      </c>
      <c r="I941">
        <v>16</v>
      </c>
      <c r="J941">
        <v>135</v>
      </c>
      <c r="K941">
        <v>82</v>
      </c>
      <c r="L941" s="2">
        <v>0.60699999999999998</v>
      </c>
      <c r="M941">
        <v>954</v>
      </c>
      <c r="N941">
        <v>11.6</v>
      </c>
      <c r="O941">
        <v>10</v>
      </c>
      <c r="P941">
        <v>75</v>
      </c>
      <c r="Q941">
        <v>5.0999999999999996</v>
      </c>
      <c r="R941">
        <v>59.6</v>
      </c>
      <c r="S941">
        <v>1</v>
      </c>
    </row>
    <row r="942" spans="1:19" x14ac:dyDescent="0.25">
      <c r="A942">
        <v>2013</v>
      </c>
      <c r="B942">
        <v>20</v>
      </c>
      <c r="C942" t="s">
        <v>765</v>
      </c>
      <c r="D942" t="str">
        <f>IFERROR(INDEX('Draft Master List'!E:F,MATCH(C942,'Draft Master List'!E:E,0),2),"N/A")</f>
        <v>N/A</v>
      </c>
      <c r="E942" t="s">
        <v>20</v>
      </c>
      <c r="F942">
        <v>24</v>
      </c>
      <c r="G942" t="s">
        <v>74</v>
      </c>
      <c r="H942">
        <v>16</v>
      </c>
      <c r="I942">
        <v>10</v>
      </c>
      <c r="J942">
        <v>139</v>
      </c>
      <c r="K942">
        <v>82</v>
      </c>
      <c r="L942" s="2">
        <v>0.59</v>
      </c>
      <c r="M942">
        <v>1083</v>
      </c>
      <c r="N942">
        <v>13.2</v>
      </c>
      <c r="O942">
        <v>5</v>
      </c>
      <c r="P942">
        <v>73</v>
      </c>
      <c r="Q942">
        <v>5.0999999999999996</v>
      </c>
      <c r="R942">
        <v>67.7</v>
      </c>
      <c r="S942">
        <v>1</v>
      </c>
    </row>
    <row r="943" spans="1:19" x14ac:dyDescent="0.25">
      <c r="A943">
        <v>2013</v>
      </c>
      <c r="B943">
        <v>21</v>
      </c>
      <c r="C943" t="s">
        <v>122</v>
      </c>
      <c r="D943" t="str">
        <f>IFERROR(INDEX('Draft Master List'!E:F,MATCH(C943,'Draft Master List'!E:E,0),2),"N/A")</f>
        <v>492008</v>
      </c>
      <c r="E943" t="s">
        <v>6</v>
      </c>
      <c r="F943">
        <v>27</v>
      </c>
      <c r="G943" t="s">
        <v>74</v>
      </c>
      <c r="H943">
        <v>16</v>
      </c>
      <c r="I943">
        <v>16</v>
      </c>
      <c r="J943">
        <v>126</v>
      </c>
      <c r="K943">
        <v>82</v>
      </c>
      <c r="L943" s="2">
        <v>0.65100000000000002</v>
      </c>
      <c r="M943">
        <v>1332</v>
      </c>
      <c r="N943">
        <v>16.2</v>
      </c>
      <c r="O943">
        <v>9</v>
      </c>
      <c r="P943">
        <v>61</v>
      </c>
      <c r="Q943">
        <v>5.0999999999999996</v>
      </c>
      <c r="R943">
        <v>83.3</v>
      </c>
      <c r="S943">
        <v>1</v>
      </c>
    </row>
    <row r="944" spans="1:19" x14ac:dyDescent="0.25">
      <c r="A944">
        <v>2013</v>
      </c>
      <c r="B944">
        <v>22</v>
      </c>
      <c r="C944" t="s">
        <v>1633</v>
      </c>
      <c r="D944" t="str">
        <f>IFERROR(INDEX('Draft Master List'!E:F,MATCH(C944,'Draft Master List'!E:E,0),2),"N/A")</f>
        <v>N/A</v>
      </c>
      <c r="E944" t="s">
        <v>64</v>
      </c>
      <c r="F944">
        <v>25</v>
      </c>
      <c r="G944" t="s">
        <v>108</v>
      </c>
      <c r="H944">
        <v>15</v>
      </c>
      <c r="I944">
        <v>14</v>
      </c>
      <c r="J944">
        <v>118</v>
      </c>
      <c r="K944">
        <v>80</v>
      </c>
      <c r="L944" s="2">
        <v>0.67800000000000005</v>
      </c>
      <c r="M944">
        <v>917</v>
      </c>
      <c r="N944">
        <v>11.5</v>
      </c>
      <c r="O944">
        <v>7</v>
      </c>
      <c r="P944">
        <v>53</v>
      </c>
      <c r="Q944">
        <v>5.3</v>
      </c>
      <c r="R944">
        <v>61.1</v>
      </c>
      <c r="S944">
        <v>1</v>
      </c>
    </row>
    <row r="945" spans="1:19" x14ac:dyDescent="0.25">
      <c r="A945">
        <v>2013</v>
      </c>
      <c r="B945">
        <v>23</v>
      </c>
      <c r="C945" t="s">
        <v>1232</v>
      </c>
      <c r="D945" t="str">
        <f>IFERROR(INDEX('Draft Master List'!E:F,MATCH(C945,'Draft Master List'!E:E,0),2),"N/A")</f>
        <v>N/A</v>
      </c>
      <c r="E945" t="s">
        <v>14</v>
      </c>
      <c r="F945">
        <v>30</v>
      </c>
      <c r="G945" t="s">
        <v>74</v>
      </c>
      <c r="H945">
        <v>16</v>
      </c>
      <c r="I945">
        <v>16</v>
      </c>
      <c r="J945">
        <v>160</v>
      </c>
      <c r="K945">
        <v>78</v>
      </c>
      <c r="L945" s="2">
        <v>0.48799999999999999</v>
      </c>
      <c r="M945">
        <v>1224</v>
      </c>
      <c r="N945">
        <v>15.7</v>
      </c>
      <c r="O945">
        <v>7</v>
      </c>
      <c r="P945">
        <v>60</v>
      </c>
      <c r="Q945">
        <v>4.9000000000000004</v>
      </c>
      <c r="R945">
        <v>76.5</v>
      </c>
      <c r="S945">
        <v>1</v>
      </c>
    </row>
    <row r="946" spans="1:19" x14ac:dyDescent="0.25">
      <c r="A946">
        <v>2013</v>
      </c>
      <c r="B946">
        <v>24</v>
      </c>
      <c r="C946" t="s">
        <v>1621</v>
      </c>
      <c r="D946" t="str">
        <f>IFERROR(INDEX('Draft Master List'!E:F,MATCH(C946,'Draft Master List'!E:E,0),2),"N/A")</f>
        <v>N/A</v>
      </c>
      <c r="E946" t="s">
        <v>13</v>
      </c>
      <c r="F946">
        <v>33</v>
      </c>
      <c r="G946" t="s">
        <v>108</v>
      </c>
      <c r="H946">
        <v>16</v>
      </c>
      <c r="I946">
        <v>15</v>
      </c>
      <c r="J946">
        <v>114</v>
      </c>
      <c r="K946">
        <v>77</v>
      </c>
      <c r="L946" s="2">
        <v>0.67500000000000004</v>
      </c>
      <c r="M946">
        <v>872</v>
      </c>
      <c r="N946">
        <v>11.3</v>
      </c>
      <c r="O946">
        <v>4</v>
      </c>
      <c r="P946">
        <v>56</v>
      </c>
      <c r="Q946">
        <v>4.8</v>
      </c>
      <c r="R946">
        <v>54.5</v>
      </c>
      <c r="S946">
        <v>2</v>
      </c>
    </row>
    <row r="947" spans="1:19" x14ac:dyDescent="0.25">
      <c r="A947">
        <v>2013</v>
      </c>
      <c r="B947">
        <v>25</v>
      </c>
      <c r="C947" t="s">
        <v>1027</v>
      </c>
      <c r="D947" t="str">
        <f>IFERROR(INDEX('Draft Master List'!E:F,MATCH(C947,'Draft Master List'!E:E,0),2),"N/A")</f>
        <v>N/A</v>
      </c>
      <c r="E947" t="s">
        <v>0</v>
      </c>
      <c r="F947">
        <v>29</v>
      </c>
      <c r="G947" t="s">
        <v>76</v>
      </c>
      <c r="H947">
        <v>16</v>
      </c>
      <c r="I947">
        <v>9</v>
      </c>
      <c r="J947">
        <v>84</v>
      </c>
      <c r="K947">
        <v>77</v>
      </c>
      <c r="L947" s="2">
        <v>0.91700000000000004</v>
      </c>
      <c r="M947">
        <v>513</v>
      </c>
      <c r="N947">
        <v>6.7</v>
      </c>
      <c r="O947">
        <v>3</v>
      </c>
      <c r="P947">
        <v>29</v>
      </c>
      <c r="Q947">
        <v>4.8</v>
      </c>
      <c r="R947">
        <v>32.1</v>
      </c>
      <c r="S947">
        <v>2</v>
      </c>
    </row>
    <row r="948" spans="1:19" x14ac:dyDescent="0.25">
      <c r="A948">
        <v>2013</v>
      </c>
      <c r="B948">
        <v>26</v>
      </c>
      <c r="C948" t="s">
        <v>337</v>
      </c>
      <c r="D948" t="str">
        <f>IFERROR(INDEX('Draft Master List'!E:F,MATCH(C948,'Draft Master List'!E:E,0),2),"N/A")</f>
        <v>1082009</v>
      </c>
      <c r="E948" t="s">
        <v>33</v>
      </c>
      <c r="F948">
        <v>27</v>
      </c>
      <c r="G948" t="s">
        <v>74</v>
      </c>
      <c r="H948">
        <v>16</v>
      </c>
      <c r="I948">
        <v>15</v>
      </c>
      <c r="J948">
        <v>133</v>
      </c>
      <c r="K948">
        <v>76</v>
      </c>
      <c r="L948" s="2">
        <v>0.57099999999999995</v>
      </c>
      <c r="M948">
        <v>1016</v>
      </c>
      <c r="N948">
        <v>13.4</v>
      </c>
      <c r="O948">
        <v>4</v>
      </c>
      <c r="P948">
        <v>50</v>
      </c>
      <c r="Q948">
        <v>4.8</v>
      </c>
      <c r="R948">
        <v>63.5</v>
      </c>
      <c r="S948">
        <v>0</v>
      </c>
    </row>
    <row r="949" spans="1:19" x14ac:dyDescent="0.25">
      <c r="A949">
        <v>2013</v>
      </c>
      <c r="B949">
        <v>27</v>
      </c>
      <c r="C949" t="s">
        <v>974</v>
      </c>
      <c r="D949" t="str">
        <f>IFERROR(INDEX('Draft Master List'!E:F,MATCH(C949,'Draft Master List'!E:E,0),2),"N/A")</f>
        <v>N/A</v>
      </c>
      <c r="E949" t="s">
        <v>13</v>
      </c>
      <c r="F949">
        <v>28</v>
      </c>
      <c r="G949" t="s">
        <v>643</v>
      </c>
      <c r="H949">
        <v>16</v>
      </c>
      <c r="I949">
        <v>2</v>
      </c>
      <c r="J949">
        <v>88</v>
      </c>
      <c r="K949">
        <v>76</v>
      </c>
      <c r="L949" s="2">
        <v>0.86399999999999999</v>
      </c>
      <c r="M949">
        <v>605</v>
      </c>
      <c r="N949">
        <v>8</v>
      </c>
      <c r="O949">
        <v>6</v>
      </c>
      <c r="P949">
        <v>39</v>
      </c>
      <c r="Q949">
        <v>4.8</v>
      </c>
      <c r="R949">
        <v>37.799999999999997</v>
      </c>
      <c r="S949">
        <v>2</v>
      </c>
    </row>
    <row r="950" spans="1:19" x14ac:dyDescent="0.25">
      <c r="A950">
        <v>2013</v>
      </c>
      <c r="B950">
        <v>28</v>
      </c>
      <c r="C950" t="s">
        <v>564</v>
      </c>
      <c r="D950" t="str">
        <f>IFERROR(INDEX('Draft Master List'!E:F,MATCH(C950,'Draft Master List'!E:E,0),2),"N/A")</f>
        <v>2522006</v>
      </c>
      <c r="E950" t="s">
        <v>0</v>
      </c>
      <c r="F950">
        <v>30</v>
      </c>
      <c r="G950" t="s">
        <v>74</v>
      </c>
      <c r="H950">
        <v>15</v>
      </c>
      <c r="I950">
        <v>11</v>
      </c>
      <c r="J950">
        <v>111</v>
      </c>
      <c r="K950">
        <v>75</v>
      </c>
      <c r="L950" s="2">
        <v>0.67600000000000005</v>
      </c>
      <c r="M950">
        <v>943</v>
      </c>
      <c r="N950">
        <v>12.6</v>
      </c>
      <c r="O950">
        <v>5</v>
      </c>
      <c r="P950">
        <v>35</v>
      </c>
      <c r="Q950">
        <v>5</v>
      </c>
      <c r="R950">
        <v>62.9</v>
      </c>
      <c r="S950">
        <v>0</v>
      </c>
    </row>
    <row r="951" spans="1:19" x14ac:dyDescent="0.25">
      <c r="A951">
        <v>2013</v>
      </c>
      <c r="B951">
        <v>29</v>
      </c>
      <c r="C951" t="s">
        <v>86</v>
      </c>
      <c r="D951" t="str">
        <f>IFERROR(INDEX('Draft Master List'!E:F,MATCH(C951,'Draft Master List'!E:E,0),2),"N/A")</f>
        <v>442008</v>
      </c>
      <c r="E951" t="s">
        <v>63</v>
      </c>
      <c r="F951">
        <v>28</v>
      </c>
      <c r="G951" t="s">
        <v>76</v>
      </c>
      <c r="H951">
        <v>16</v>
      </c>
      <c r="I951">
        <v>16</v>
      </c>
      <c r="J951">
        <v>95</v>
      </c>
      <c r="K951">
        <v>74</v>
      </c>
      <c r="L951" s="2">
        <v>0.77900000000000003</v>
      </c>
      <c r="M951">
        <v>594</v>
      </c>
      <c r="N951">
        <v>8</v>
      </c>
      <c r="O951">
        <v>3</v>
      </c>
      <c r="P951">
        <v>34</v>
      </c>
      <c r="Q951">
        <v>4.5999999999999996</v>
      </c>
      <c r="R951">
        <v>37.1</v>
      </c>
      <c r="S951">
        <v>2</v>
      </c>
    </row>
    <row r="952" spans="1:19" x14ac:dyDescent="0.25">
      <c r="A952">
        <v>2013</v>
      </c>
      <c r="B952">
        <v>30</v>
      </c>
      <c r="C952" t="s">
        <v>1312</v>
      </c>
      <c r="D952" t="str">
        <f>IFERROR(INDEX('Draft Master List'!E:F,MATCH(C952,'Draft Master List'!E:E,0),2),"N/A")</f>
        <v>N/A</v>
      </c>
      <c r="E952" t="s">
        <v>9</v>
      </c>
      <c r="F952">
        <v>27</v>
      </c>
      <c r="G952" t="s">
        <v>74</v>
      </c>
      <c r="H952">
        <v>14</v>
      </c>
      <c r="I952">
        <v>12</v>
      </c>
      <c r="J952">
        <v>122</v>
      </c>
      <c r="K952">
        <v>73</v>
      </c>
      <c r="L952" s="2">
        <v>0.59799999999999998</v>
      </c>
      <c r="M952">
        <v>998</v>
      </c>
      <c r="N952">
        <v>13.7</v>
      </c>
      <c r="O952">
        <v>4</v>
      </c>
      <c r="P952">
        <v>70</v>
      </c>
      <c r="Q952">
        <v>5.2</v>
      </c>
      <c r="R952">
        <v>71.3</v>
      </c>
      <c r="S952">
        <v>1</v>
      </c>
    </row>
    <row r="953" spans="1:19" x14ac:dyDescent="0.25">
      <c r="A953">
        <v>2013</v>
      </c>
      <c r="B953">
        <v>31</v>
      </c>
      <c r="C953" t="s">
        <v>1825</v>
      </c>
      <c r="D953" t="str">
        <f>IFERROR(INDEX('Draft Master List'!E:F,MATCH(C953,'Draft Master List'!E:E,0),2),"N/A")</f>
        <v>N/A</v>
      </c>
      <c r="E953" t="s">
        <v>22</v>
      </c>
      <c r="F953">
        <v>28</v>
      </c>
      <c r="G953" t="s">
        <v>108</v>
      </c>
      <c r="H953">
        <v>16</v>
      </c>
      <c r="I953">
        <v>16</v>
      </c>
      <c r="J953">
        <v>111</v>
      </c>
      <c r="K953">
        <v>73</v>
      </c>
      <c r="L953" s="2">
        <v>0.65800000000000003</v>
      </c>
      <c r="M953">
        <v>816</v>
      </c>
      <c r="N953">
        <v>11.2</v>
      </c>
      <c r="O953">
        <v>6</v>
      </c>
      <c r="P953">
        <v>31</v>
      </c>
      <c r="Q953">
        <v>4.5999999999999996</v>
      </c>
      <c r="R953">
        <v>51</v>
      </c>
      <c r="S953">
        <v>0</v>
      </c>
    </row>
    <row r="954" spans="1:19" x14ac:dyDescent="0.25">
      <c r="A954">
        <v>2013</v>
      </c>
      <c r="B954">
        <v>32</v>
      </c>
      <c r="C954" t="s">
        <v>105</v>
      </c>
      <c r="D954" t="str">
        <f>IFERROR(INDEX('Draft Master List'!E:F,MATCH(C954,'Draft Master List'!E:E,0),2),"N/A")</f>
        <v>842009</v>
      </c>
      <c r="E954" t="s">
        <v>33</v>
      </c>
      <c r="F954">
        <v>27</v>
      </c>
      <c r="G954" t="s">
        <v>74</v>
      </c>
      <c r="H954">
        <v>16</v>
      </c>
      <c r="I954">
        <v>16</v>
      </c>
      <c r="J954">
        <v>141</v>
      </c>
      <c r="K954">
        <v>73</v>
      </c>
      <c r="L954" s="2">
        <v>0.51800000000000002</v>
      </c>
      <c r="M954">
        <v>930</v>
      </c>
      <c r="N954">
        <v>12.7</v>
      </c>
      <c r="O954">
        <v>5</v>
      </c>
      <c r="P954">
        <v>57</v>
      </c>
      <c r="Q954">
        <v>4.5999999999999996</v>
      </c>
      <c r="R954">
        <v>58.1</v>
      </c>
      <c r="S954">
        <v>0</v>
      </c>
    </row>
    <row r="955" spans="1:19" x14ac:dyDescent="0.25">
      <c r="A955">
        <v>2013</v>
      </c>
      <c r="B955">
        <v>33</v>
      </c>
      <c r="C955" t="s">
        <v>1498</v>
      </c>
      <c r="D955" t="str">
        <f>IFERROR(INDEX('Draft Master List'!E:F,MATCH(C955,'Draft Master List'!E:E,0),2),"N/A")</f>
        <v>N/A</v>
      </c>
      <c r="E955" t="s">
        <v>26</v>
      </c>
      <c r="F955">
        <v>32</v>
      </c>
      <c r="G955" t="s">
        <v>74</v>
      </c>
      <c r="H955">
        <v>13</v>
      </c>
      <c r="I955">
        <v>13</v>
      </c>
      <c r="J955">
        <v>111</v>
      </c>
      <c r="K955">
        <v>73</v>
      </c>
      <c r="L955" s="2">
        <v>0.65800000000000003</v>
      </c>
      <c r="M955">
        <v>778</v>
      </c>
      <c r="N955">
        <v>10.7</v>
      </c>
      <c r="O955">
        <v>10</v>
      </c>
      <c r="P955">
        <v>33</v>
      </c>
      <c r="Q955">
        <v>5.6</v>
      </c>
      <c r="R955">
        <v>59.8</v>
      </c>
      <c r="S955">
        <v>1</v>
      </c>
    </row>
    <row r="956" spans="1:19" x14ac:dyDescent="0.25">
      <c r="A956">
        <v>2013</v>
      </c>
      <c r="B956">
        <v>34</v>
      </c>
      <c r="C956" t="s">
        <v>838</v>
      </c>
      <c r="D956" t="str">
        <f>IFERROR(INDEX('Draft Master List'!E:F,MATCH(C956,'Draft Master List'!E:E,0),2),"N/A")</f>
        <v>N/A</v>
      </c>
      <c r="E956" t="s">
        <v>27</v>
      </c>
      <c r="F956">
        <v>31</v>
      </c>
      <c r="G956" t="s">
        <v>108</v>
      </c>
      <c r="H956">
        <v>16</v>
      </c>
      <c r="I956">
        <v>16</v>
      </c>
      <c r="J956">
        <v>111</v>
      </c>
      <c r="K956">
        <v>73</v>
      </c>
      <c r="L956" s="2">
        <v>0.65800000000000003</v>
      </c>
      <c r="M956">
        <v>851</v>
      </c>
      <c r="N956">
        <v>11.7</v>
      </c>
      <c r="O956">
        <v>8</v>
      </c>
      <c r="P956">
        <v>34</v>
      </c>
      <c r="Q956">
        <v>4.5999999999999996</v>
      </c>
      <c r="R956">
        <v>53.2</v>
      </c>
      <c r="S956">
        <v>0</v>
      </c>
    </row>
    <row r="957" spans="1:19" x14ac:dyDescent="0.25">
      <c r="A957">
        <v>2013</v>
      </c>
      <c r="B957">
        <v>35</v>
      </c>
      <c r="C957" t="s">
        <v>1617</v>
      </c>
      <c r="D957" t="str">
        <f>IFERROR(INDEX('Draft Master List'!E:F,MATCH(C957,'Draft Master List'!E:E,0),2),"N/A")</f>
        <v>N/A</v>
      </c>
      <c r="E957" t="s">
        <v>13</v>
      </c>
      <c r="F957">
        <v>21</v>
      </c>
      <c r="G957" t="s">
        <v>74</v>
      </c>
      <c r="H957">
        <v>15</v>
      </c>
      <c r="I957">
        <v>14</v>
      </c>
      <c r="J957">
        <v>105</v>
      </c>
      <c r="K957">
        <v>71</v>
      </c>
      <c r="L957" s="2">
        <v>0.67600000000000005</v>
      </c>
      <c r="M957">
        <v>1046</v>
      </c>
      <c r="N957">
        <v>14.7</v>
      </c>
      <c r="O957">
        <v>8</v>
      </c>
      <c r="P957">
        <v>43</v>
      </c>
      <c r="Q957">
        <v>4.7</v>
      </c>
      <c r="R957">
        <v>69.7</v>
      </c>
      <c r="S957">
        <v>2</v>
      </c>
    </row>
    <row r="958" spans="1:19" x14ac:dyDescent="0.25">
      <c r="A958">
        <v>2013</v>
      </c>
      <c r="B958">
        <v>36</v>
      </c>
      <c r="C958" t="s">
        <v>1196</v>
      </c>
      <c r="D958" t="str">
        <f>IFERROR(INDEX('Draft Master List'!E:F,MATCH(C958,'Draft Master List'!E:E,0),2),"N/A")</f>
        <v>N/A</v>
      </c>
      <c r="E958" t="s">
        <v>0</v>
      </c>
      <c r="F958">
        <v>30</v>
      </c>
      <c r="G958" t="s">
        <v>643</v>
      </c>
      <c r="H958">
        <v>15</v>
      </c>
      <c r="I958">
        <v>4</v>
      </c>
      <c r="J958">
        <v>89</v>
      </c>
      <c r="K958">
        <v>71</v>
      </c>
      <c r="L958" s="2">
        <v>0.79800000000000004</v>
      </c>
      <c r="M958">
        <v>604</v>
      </c>
      <c r="N958">
        <v>8.5</v>
      </c>
      <c r="O958">
        <v>2</v>
      </c>
      <c r="P958">
        <v>48</v>
      </c>
      <c r="Q958">
        <v>4.7</v>
      </c>
      <c r="R958">
        <v>40.299999999999997</v>
      </c>
      <c r="S958">
        <v>2</v>
      </c>
    </row>
    <row r="959" spans="1:19" x14ac:dyDescent="0.25">
      <c r="A959">
        <v>2013</v>
      </c>
      <c r="B959">
        <v>37</v>
      </c>
      <c r="C959" t="s">
        <v>99</v>
      </c>
      <c r="D959" t="str">
        <f>IFERROR(INDEX('Draft Master List'!E:F,MATCH(C959,'Draft Master List'!E:E,0),2),"N/A")</f>
        <v>732008</v>
      </c>
      <c r="E959" t="s">
        <v>25</v>
      </c>
      <c r="F959">
        <v>27</v>
      </c>
      <c r="G959" t="s">
        <v>76</v>
      </c>
      <c r="H959">
        <v>15</v>
      </c>
      <c r="I959">
        <v>15</v>
      </c>
      <c r="J959">
        <v>104</v>
      </c>
      <c r="K959">
        <v>70</v>
      </c>
      <c r="L959" s="2">
        <v>0.67300000000000004</v>
      </c>
      <c r="M959">
        <v>693</v>
      </c>
      <c r="N959">
        <v>9.9</v>
      </c>
      <c r="O959">
        <v>7</v>
      </c>
      <c r="P959">
        <v>71</v>
      </c>
      <c r="Q959">
        <v>4.7</v>
      </c>
      <c r="R959">
        <v>46.2</v>
      </c>
      <c r="S959">
        <v>4</v>
      </c>
    </row>
    <row r="960" spans="1:19" x14ac:dyDescent="0.25">
      <c r="A960">
        <v>2013</v>
      </c>
      <c r="B960">
        <v>38</v>
      </c>
      <c r="C960" t="s">
        <v>1206</v>
      </c>
      <c r="D960" t="str">
        <f>IFERROR(INDEX('Draft Master List'!E:F,MATCH(C960,'Draft Master List'!E:E,0),2),"N/A")</f>
        <v>N/A</v>
      </c>
      <c r="E960" t="s">
        <v>33</v>
      </c>
      <c r="F960">
        <v>24</v>
      </c>
      <c r="G960" t="s">
        <v>108</v>
      </c>
      <c r="H960">
        <v>16</v>
      </c>
      <c r="I960">
        <v>15</v>
      </c>
      <c r="J960">
        <v>102</v>
      </c>
      <c r="K960">
        <v>69</v>
      </c>
      <c r="L960" s="2">
        <v>0.67600000000000005</v>
      </c>
      <c r="M960">
        <v>759</v>
      </c>
      <c r="N960">
        <v>11</v>
      </c>
      <c r="O960">
        <v>6</v>
      </c>
      <c r="P960">
        <v>67</v>
      </c>
      <c r="Q960">
        <v>4.3</v>
      </c>
      <c r="R960">
        <v>47.4</v>
      </c>
      <c r="S960">
        <v>0</v>
      </c>
    </row>
    <row r="961" spans="1:19" x14ac:dyDescent="0.25">
      <c r="A961">
        <v>2013</v>
      </c>
      <c r="B961">
        <v>39</v>
      </c>
      <c r="C961" t="s">
        <v>517</v>
      </c>
      <c r="D961" t="str">
        <f>IFERROR(INDEX('Draft Master List'!E:F,MATCH(C961,'Draft Master List'!E:E,0),2),"N/A")</f>
        <v>522006</v>
      </c>
      <c r="E961" t="s">
        <v>18</v>
      </c>
      <c r="F961">
        <v>30</v>
      </c>
      <c r="G961" t="s">
        <v>74</v>
      </c>
      <c r="H961">
        <v>15</v>
      </c>
      <c r="I961">
        <v>15</v>
      </c>
      <c r="J961">
        <v>106</v>
      </c>
      <c r="K961">
        <v>68</v>
      </c>
      <c r="L961" s="2">
        <v>0.64200000000000002</v>
      </c>
      <c r="M961">
        <v>804</v>
      </c>
      <c r="N961">
        <v>11.8</v>
      </c>
      <c r="O961">
        <v>4</v>
      </c>
      <c r="P961">
        <v>70</v>
      </c>
      <c r="Q961">
        <v>4.5</v>
      </c>
      <c r="R961">
        <v>53.6</v>
      </c>
      <c r="S961">
        <v>0</v>
      </c>
    </row>
    <row r="962" spans="1:19" x14ac:dyDescent="0.25">
      <c r="A962">
        <v>2013</v>
      </c>
      <c r="B962">
        <v>40</v>
      </c>
      <c r="C962" t="s">
        <v>274</v>
      </c>
      <c r="D962" t="str">
        <f>IFERROR(INDEX('Draft Master List'!E:F,MATCH(C962,'Draft Master List'!E:E,0),2),"N/A")</f>
        <v>822010</v>
      </c>
      <c r="E962" t="s">
        <v>24</v>
      </c>
      <c r="F962">
        <v>26</v>
      </c>
      <c r="G962" t="s">
        <v>74</v>
      </c>
      <c r="H962">
        <v>16</v>
      </c>
      <c r="I962">
        <v>10</v>
      </c>
      <c r="J962">
        <v>113</v>
      </c>
      <c r="K962">
        <v>67</v>
      </c>
      <c r="L962" s="2">
        <v>0.59299999999999997</v>
      </c>
      <c r="M962">
        <v>740</v>
      </c>
      <c r="N962">
        <v>11</v>
      </c>
      <c r="O962">
        <v>6</v>
      </c>
      <c r="P962">
        <v>55</v>
      </c>
      <c r="Q962">
        <v>4.2</v>
      </c>
      <c r="R962">
        <v>46.3</v>
      </c>
      <c r="S962">
        <v>1</v>
      </c>
    </row>
    <row r="963" spans="1:19" x14ac:dyDescent="0.25">
      <c r="A963">
        <v>2013</v>
      </c>
      <c r="B963">
        <v>41</v>
      </c>
      <c r="C963" t="s">
        <v>807</v>
      </c>
      <c r="D963" t="str">
        <f>IFERROR(INDEX('Draft Master List'!E:F,MATCH(C963,'Draft Master List'!E:E,0),2),"N/A")</f>
        <v>N/A</v>
      </c>
      <c r="E963" t="s">
        <v>4</v>
      </c>
      <c r="F963">
        <v>26</v>
      </c>
      <c r="G963" t="s">
        <v>74</v>
      </c>
      <c r="H963">
        <v>13</v>
      </c>
      <c r="I963">
        <v>13</v>
      </c>
      <c r="J963">
        <v>123</v>
      </c>
      <c r="K963">
        <v>66</v>
      </c>
      <c r="L963" s="2">
        <v>0.53700000000000003</v>
      </c>
      <c r="M963">
        <v>777</v>
      </c>
      <c r="N963">
        <v>11.8</v>
      </c>
      <c r="O963">
        <v>3</v>
      </c>
      <c r="P963">
        <v>59</v>
      </c>
      <c r="Q963">
        <v>5.0999999999999996</v>
      </c>
      <c r="R963">
        <v>59.8</v>
      </c>
      <c r="S963">
        <v>0</v>
      </c>
    </row>
    <row r="964" spans="1:19" x14ac:dyDescent="0.25">
      <c r="A964">
        <v>2013</v>
      </c>
      <c r="B964">
        <v>42</v>
      </c>
      <c r="C964" t="s">
        <v>1624</v>
      </c>
      <c r="D964" t="str">
        <f>IFERROR(INDEX('Draft Master List'!E:F,MATCH(C964,'Draft Master List'!E:E,0),2),"N/A")</f>
        <v>N/A</v>
      </c>
      <c r="E964" t="s">
        <v>63</v>
      </c>
      <c r="F964">
        <v>26</v>
      </c>
      <c r="G964" t="s">
        <v>108</v>
      </c>
      <c r="H964">
        <v>16</v>
      </c>
      <c r="I964">
        <v>15</v>
      </c>
      <c r="J964">
        <v>94</v>
      </c>
      <c r="K964">
        <v>65</v>
      </c>
      <c r="L964" s="2">
        <v>0.69099999999999995</v>
      </c>
      <c r="M964">
        <v>759</v>
      </c>
      <c r="N964">
        <v>11.7</v>
      </c>
      <c r="O964">
        <v>5</v>
      </c>
      <c r="P964">
        <v>43</v>
      </c>
      <c r="Q964">
        <v>4.0999999999999996</v>
      </c>
      <c r="R964">
        <v>47.4</v>
      </c>
      <c r="S964">
        <v>1</v>
      </c>
    </row>
    <row r="965" spans="1:19" x14ac:dyDescent="0.25">
      <c r="A965">
        <v>2013</v>
      </c>
      <c r="B965">
        <v>43</v>
      </c>
      <c r="C965" t="s">
        <v>1171</v>
      </c>
      <c r="D965" t="str">
        <f>IFERROR(INDEX('Draft Master List'!E:F,MATCH(C965,'Draft Master List'!E:E,0),2),"N/A")</f>
        <v>N/A</v>
      </c>
      <c r="E965" t="s">
        <v>10</v>
      </c>
      <c r="F965">
        <v>24</v>
      </c>
      <c r="G965" t="s">
        <v>74</v>
      </c>
      <c r="H965">
        <v>16</v>
      </c>
      <c r="I965">
        <v>16</v>
      </c>
      <c r="J965">
        <v>113</v>
      </c>
      <c r="K965">
        <v>65</v>
      </c>
      <c r="L965" s="2">
        <v>0.57499999999999996</v>
      </c>
      <c r="M965">
        <v>1041</v>
      </c>
      <c r="N965">
        <v>16</v>
      </c>
      <c r="O965">
        <v>5</v>
      </c>
      <c r="P965">
        <v>91</v>
      </c>
      <c r="Q965">
        <v>4.0999999999999996</v>
      </c>
      <c r="R965">
        <v>65.099999999999994</v>
      </c>
      <c r="S965">
        <v>0</v>
      </c>
    </row>
    <row r="966" spans="1:19" x14ac:dyDescent="0.25">
      <c r="A966">
        <v>2013</v>
      </c>
      <c r="B966">
        <v>44</v>
      </c>
      <c r="C966" t="s">
        <v>888</v>
      </c>
      <c r="D966" t="str">
        <f>IFERROR(INDEX('Draft Master List'!E:F,MATCH(C966,'Draft Master List'!E:E,0),2),"N/A")</f>
        <v>N/A</v>
      </c>
      <c r="E966" t="s">
        <v>3</v>
      </c>
      <c r="F966">
        <v>24</v>
      </c>
      <c r="G966" t="s">
        <v>74</v>
      </c>
      <c r="H966">
        <v>16</v>
      </c>
      <c r="I966">
        <v>16</v>
      </c>
      <c r="J966">
        <v>137</v>
      </c>
      <c r="K966">
        <v>65</v>
      </c>
      <c r="L966" s="2">
        <v>0.47399999999999998</v>
      </c>
      <c r="M966">
        <v>1128</v>
      </c>
      <c r="N966">
        <v>17.399999999999999</v>
      </c>
      <c r="O966">
        <v>4</v>
      </c>
      <c r="P966">
        <v>74</v>
      </c>
      <c r="Q966">
        <v>4.0999999999999996</v>
      </c>
      <c r="R966">
        <v>70.5</v>
      </c>
      <c r="S966">
        <v>1</v>
      </c>
    </row>
    <row r="967" spans="1:19" x14ac:dyDescent="0.25">
      <c r="A967">
        <v>2013</v>
      </c>
      <c r="B967">
        <v>45</v>
      </c>
      <c r="C967" t="s">
        <v>1630</v>
      </c>
      <c r="D967" t="str">
        <f>IFERROR(INDEX('Draft Master List'!E:F,MATCH(C967,'Draft Master List'!E:E,0),2),"N/A")</f>
        <v>N/A</v>
      </c>
      <c r="E967" t="s">
        <v>26</v>
      </c>
      <c r="F967">
        <v>25</v>
      </c>
      <c r="G967" t="s">
        <v>108</v>
      </c>
      <c r="H967">
        <v>14</v>
      </c>
      <c r="I967">
        <v>14</v>
      </c>
      <c r="J967">
        <v>90</v>
      </c>
      <c r="K967">
        <v>65</v>
      </c>
      <c r="L967" s="2">
        <v>0.72199999999999998</v>
      </c>
      <c r="M967">
        <v>788</v>
      </c>
      <c r="N967">
        <v>12.1</v>
      </c>
      <c r="O967">
        <v>12</v>
      </c>
      <c r="P967">
        <v>74</v>
      </c>
      <c r="Q967">
        <v>4.5999999999999996</v>
      </c>
      <c r="R967">
        <v>56.3</v>
      </c>
      <c r="S967">
        <v>1</v>
      </c>
    </row>
    <row r="968" spans="1:19" x14ac:dyDescent="0.25">
      <c r="A968">
        <v>2013</v>
      </c>
      <c r="B968">
        <v>47</v>
      </c>
      <c r="C968" t="s">
        <v>101</v>
      </c>
      <c r="D968" t="str">
        <f>IFERROR(INDEX('Draft Master List'!E:F,MATCH(C968,'Draft Master List'!E:E,0),2),"N/A")</f>
        <v>602010</v>
      </c>
      <c r="E968" t="s">
        <v>19</v>
      </c>
      <c r="F968">
        <v>25</v>
      </c>
      <c r="G968" t="s">
        <v>74</v>
      </c>
      <c r="H968">
        <v>16</v>
      </c>
      <c r="I968">
        <v>13</v>
      </c>
      <c r="J968">
        <v>99</v>
      </c>
      <c r="K968">
        <v>64</v>
      </c>
      <c r="L968" s="2">
        <v>0.64600000000000002</v>
      </c>
      <c r="M968">
        <v>898</v>
      </c>
      <c r="N968">
        <v>14</v>
      </c>
      <c r="O968">
        <v>5</v>
      </c>
      <c r="P968">
        <v>80</v>
      </c>
      <c r="Q968">
        <v>4</v>
      </c>
      <c r="R968">
        <v>56.1</v>
      </c>
      <c r="S968">
        <v>3</v>
      </c>
    </row>
    <row r="969" spans="1:19" x14ac:dyDescent="0.25">
      <c r="A969">
        <v>2013</v>
      </c>
      <c r="B969">
        <v>48</v>
      </c>
      <c r="C969" t="s">
        <v>1529</v>
      </c>
      <c r="D969" t="str">
        <f>IFERROR(INDEX('Draft Master List'!E:F,MATCH(C969,'Draft Master List'!E:E,0),2),"N/A")</f>
        <v>N/A</v>
      </c>
      <c r="E969" t="s">
        <v>21</v>
      </c>
      <c r="F969">
        <v>32</v>
      </c>
      <c r="G969" t="s">
        <v>74</v>
      </c>
      <c r="H969">
        <v>13</v>
      </c>
      <c r="I969">
        <v>13</v>
      </c>
      <c r="J969">
        <v>97</v>
      </c>
      <c r="K969">
        <v>63</v>
      </c>
      <c r="L969" s="2">
        <v>0.64900000000000002</v>
      </c>
      <c r="M969">
        <v>711</v>
      </c>
      <c r="N969">
        <v>11.3</v>
      </c>
      <c r="O969">
        <v>3</v>
      </c>
      <c r="P969">
        <v>39</v>
      </c>
      <c r="Q969">
        <v>4.8</v>
      </c>
      <c r="R969">
        <v>54.7</v>
      </c>
      <c r="S969">
        <v>2</v>
      </c>
    </row>
    <row r="970" spans="1:19" x14ac:dyDescent="0.25">
      <c r="A970">
        <v>2013</v>
      </c>
      <c r="B970">
        <v>49</v>
      </c>
      <c r="C970" t="s">
        <v>319</v>
      </c>
      <c r="D970" t="str">
        <f>IFERROR(INDEX('Draft Master List'!E:F,MATCH(C970,'Draft Master List'!E:E,0),2),"N/A")</f>
        <v>122009</v>
      </c>
      <c r="E970" t="s">
        <v>26</v>
      </c>
      <c r="F970">
        <v>26</v>
      </c>
      <c r="G970" t="s">
        <v>76</v>
      </c>
      <c r="H970">
        <v>16</v>
      </c>
      <c r="I970">
        <v>15</v>
      </c>
      <c r="J970">
        <v>74</v>
      </c>
      <c r="K970">
        <v>60</v>
      </c>
      <c r="L970" s="2">
        <v>0.81100000000000005</v>
      </c>
      <c r="M970">
        <v>548</v>
      </c>
      <c r="N970">
        <v>9.1</v>
      </c>
      <c r="O970">
        <v>3</v>
      </c>
      <c r="P970">
        <v>35</v>
      </c>
      <c r="Q970">
        <v>3.8</v>
      </c>
      <c r="R970">
        <v>34.299999999999997</v>
      </c>
      <c r="S970">
        <v>2</v>
      </c>
    </row>
    <row r="971" spans="1:19" x14ac:dyDescent="0.25">
      <c r="A971">
        <v>2013</v>
      </c>
      <c r="B971">
        <v>50</v>
      </c>
      <c r="C971" t="s">
        <v>1221</v>
      </c>
      <c r="D971" t="str">
        <f>IFERROR(INDEX('Draft Master List'!E:F,MATCH(C971,'Draft Master List'!E:E,0),2),"N/A")</f>
        <v>N/A</v>
      </c>
      <c r="E971" t="s">
        <v>16</v>
      </c>
      <c r="F971">
        <v>25</v>
      </c>
      <c r="G971" t="s">
        <v>74</v>
      </c>
      <c r="H971">
        <v>16</v>
      </c>
      <c r="I971">
        <v>14</v>
      </c>
      <c r="J971">
        <v>100</v>
      </c>
      <c r="K971">
        <v>60</v>
      </c>
      <c r="L971" s="2">
        <v>0.6</v>
      </c>
      <c r="M971">
        <v>888</v>
      </c>
      <c r="N971">
        <v>14.8</v>
      </c>
      <c r="O971">
        <v>4</v>
      </c>
      <c r="P971">
        <v>66</v>
      </c>
      <c r="Q971">
        <v>3.8</v>
      </c>
      <c r="R971">
        <v>55.5</v>
      </c>
      <c r="S971">
        <v>1</v>
      </c>
    </row>
    <row r="972" spans="1:19" x14ac:dyDescent="0.25">
      <c r="A972">
        <v>2013</v>
      </c>
      <c r="B972">
        <v>51</v>
      </c>
      <c r="C972" t="s">
        <v>546</v>
      </c>
      <c r="D972" t="str">
        <f>IFERROR(INDEX('Draft Master List'!E:F,MATCH(C972,'Draft Master List'!E:E,0),2),"N/A")</f>
        <v>1752006</v>
      </c>
      <c r="E972" t="s">
        <v>28</v>
      </c>
      <c r="F972">
        <v>29</v>
      </c>
      <c r="G972" t="s">
        <v>108</v>
      </c>
      <c r="H972">
        <v>15</v>
      </c>
      <c r="I972">
        <v>11</v>
      </c>
      <c r="J972">
        <v>86</v>
      </c>
      <c r="K972">
        <v>60</v>
      </c>
      <c r="L972" s="2">
        <v>0.69799999999999995</v>
      </c>
      <c r="M972">
        <v>571</v>
      </c>
      <c r="N972">
        <v>9.5</v>
      </c>
      <c r="O972">
        <v>6</v>
      </c>
      <c r="P972">
        <v>33</v>
      </c>
      <c r="Q972">
        <v>4</v>
      </c>
      <c r="R972">
        <v>38.1</v>
      </c>
      <c r="S972">
        <v>1</v>
      </c>
    </row>
    <row r="973" spans="1:19" x14ac:dyDescent="0.25">
      <c r="A973">
        <v>2013</v>
      </c>
      <c r="B973">
        <v>52</v>
      </c>
      <c r="C973" t="s">
        <v>460</v>
      </c>
      <c r="D973" t="str">
        <f>IFERROR(INDEX('Draft Master List'!E:F,MATCH(C973,'Draft Master List'!E:E,0),2),"N/A")</f>
        <v>782007</v>
      </c>
      <c r="E973" t="s">
        <v>5</v>
      </c>
      <c r="F973">
        <v>29</v>
      </c>
      <c r="G973" t="s">
        <v>74</v>
      </c>
      <c r="H973">
        <v>14</v>
      </c>
      <c r="I973">
        <v>14</v>
      </c>
      <c r="J973">
        <v>93</v>
      </c>
      <c r="K973">
        <v>59</v>
      </c>
      <c r="L973" s="2">
        <v>0.63400000000000001</v>
      </c>
      <c r="M973">
        <v>817</v>
      </c>
      <c r="N973">
        <v>13.8</v>
      </c>
      <c r="O973">
        <v>3</v>
      </c>
      <c r="P973">
        <v>83</v>
      </c>
      <c r="Q973">
        <v>4.2</v>
      </c>
      <c r="R973">
        <v>58.4</v>
      </c>
      <c r="S973">
        <v>2</v>
      </c>
    </row>
    <row r="974" spans="1:19" x14ac:dyDescent="0.25">
      <c r="A974">
        <v>2013</v>
      </c>
      <c r="B974">
        <v>53</v>
      </c>
      <c r="C974" t="s">
        <v>1097</v>
      </c>
      <c r="D974" t="str">
        <f>IFERROR(INDEX('Draft Master List'!E:F,MATCH(C974,'Draft Master List'!E:E,0),2),"N/A")</f>
        <v>N/A</v>
      </c>
      <c r="E974" t="s">
        <v>24</v>
      </c>
      <c r="F974">
        <v>31</v>
      </c>
      <c r="G974" t="s">
        <v>108</v>
      </c>
      <c r="H974">
        <v>14</v>
      </c>
      <c r="I974">
        <v>14</v>
      </c>
      <c r="J974">
        <v>79</v>
      </c>
      <c r="K974">
        <v>58</v>
      </c>
      <c r="L974" s="2">
        <v>0.73399999999999999</v>
      </c>
      <c r="M974">
        <v>593</v>
      </c>
      <c r="N974">
        <v>10.199999999999999</v>
      </c>
      <c r="O974">
        <v>1</v>
      </c>
      <c r="P974">
        <v>31</v>
      </c>
      <c r="Q974">
        <v>4.0999999999999996</v>
      </c>
      <c r="R974">
        <v>42.4</v>
      </c>
      <c r="S974">
        <v>1</v>
      </c>
    </row>
    <row r="975" spans="1:19" x14ac:dyDescent="0.25">
      <c r="A975">
        <v>2013</v>
      </c>
      <c r="B975">
        <v>54</v>
      </c>
      <c r="C975" t="s">
        <v>384</v>
      </c>
      <c r="D975" t="str">
        <f>IFERROR(INDEX('Draft Master List'!E:F,MATCH(C975,'Draft Master List'!E:E,0),2),"N/A")</f>
        <v>552008</v>
      </c>
      <c r="E975" t="s">
        <v>3</v>
      </c>
      <c r="F975">
        <v>26</v>
      </c>
      <c r="G975" t="s">
        <v>76</v>
      </c>
      <c r="H975">
        <v>15</v>
      </c>
      <c r="I975">
        <v>15</v>
      </c>
      <c r="J975">
        <v>72</v>
      </c>
      <c r="K975">
        <v>58</v>
      </c>
      <c r="L975" s="2">
        <v>0.80600000000000005</v>
      </c>
      <c r="M975">
        <v>321</v>
      </c>
      <c r="N975">
        <v>5.5</v>
      </c>
      <c r="O975">
        <v>0</v>
      </c>
      <c r="P975">
        <v>22</v>
      </c>
      <c r="Q975">
        <v>3.9</v>
      </c>
      <c r="R975">
        <v>21.4</v>
      </c>
      <c r="S975">
        <v>2</v>
      </c>
    </row>
    <row r="976" spans="1:19" x14ac:dyDescent="0.25">
      <c r="A976">
        <v>2013</v>
      </c>
      <c r="B976">
        <v>55</v>
      </c>
      <c r="C976" t="s">
        <v>1309</v>
      </c>
      <c r="D976" t="str">
        <f>IFERROR(INDEX('Draft Master List'!E:F,MATCH(C976,'Draft Master List'!E:E,0),2),"N/A")</f>
        <v>N/A</v>
      </c>
      <c r="E976" t="s">
        <v>28</v>
      </c>
      <c r="F976">
        <v>30</v>
      </c>
      <c r="G976" t="s">
        <v>74</v>
      </c>
      <c r="H976">
        <v>16</v>
      </c>
      <c r="I976">
        <v>15</v>
      </c>
      <c r="J976">
        <v>105</v>
      </c>
      <c r="K976">
        <v>58</v>
      </c>
      <c r="L976" s="2">
        <v>0.55200000000000005</v>
      </c>
      <c r="M976">
        <v>919</v>
      </c>
      <c r="N976">
        <v>15.8</v>
      </c>
      <c r="O976">
        <v>3</v>
      </c>
      <c r="P976">
        <v>77</v>
      </c>
      <c r="Q976">
        <v>3.6</v>
      </c>
      <c r="R976">
        <v>57.4</v>
      </c>
      <c r="S976">
        <v>0</v>
      </c>
    </row>
    <row r="977" spans="1:19" x14ac:dyDescent="0.25">
      <c r="A977">
        <v>2013</v>
      </c>
      <c r="B977">
        <v>56</v>
      </c>
      <c r="C977" t="s">
        <v>441</v>
      </c>
      <c r="D977" t="str">
        <f>IFERROR(INDEX('Draft Master List'!E:F,MATCH(C977,'Draft Master List'!E:E,0),2),"N/A")</f>
        <v>232007</v>
      </c>
      <c r="E977" t="s">
        <v>25</v>
      </c>
      <c r="F977">
        <v>29</v>
      </c>
      <c r="G977" t="s">
        <v>74</v>
      </c>
      <c r="H977">
        <v>15</v>
      </c>
      <c r="I977">
        <v>15</v>
      </c>
      <c r="J977">
        <v>103</v>
      </c>
      <c r="K977">
        <v>57</v>
      </c>
      <c r="L977" s="2">
        <v>0.55300000000000005</v>
      </c>
      <c r="M977">
        <v>673</v>
      </c>
      <c r="N977">
        <v>11.8</v>
      </c>
      <c r="O977">
        <v>5</v>
      </c>
      <c r="P977">
        <v>34</v>
      </c>
      <c r="Q977">
        <v>3.8</v>
      </c>
      <c r="R977">
        <v>44.9</v>
      </c>
      <c r="S977">
        <v>0</v>
      </c>
    </row>
    <row r="978" spans="1:19" x14ac:dyDescent="0.25">
      <c r="A978">
        <v>2013</v>
      </c>
      <c r="B978">
        <v>57</v>
      </c>
      <c r="C978" t="s">
        <v>953</v>
      </c>
      <c r="D978" t="str">
        <f>IFERROR(INDEX('Draft Master List'!E:F,MATCH(C978,'Draft Master List'!E:E,0),2),"N/A")</f>
        <v>N/A</v>
      </c>
      <c r="E978" t="s">
        <v>15</v>
      </c>
      <c r="F978">
        <v>22</v>
      </c>
      <c r="H978">
        <v>16</v>
      </c>
      <c r="I978">
        <v>0</v>
      </c>
      <c r="J978">
        <v>71</v>
      </c>
      <c r="K978">
        <v>56</v>
      </c>
      <c r="L978" s="2">
        <v>0.78900000000000003</v>
      </c>
      <c r="M978">
        <v>514</v>
      </c>
      <c r="N978">
        <v>9.1999999999999993</v>
      </c>
      <c r="O978">
        <v>3</v>
      </c>
      <c r="P978">
        <v>41</v>
      </c>
      <c r="Q978">
        <v>3.5</v>
      </c>
      <c r="R978">
        <v>32.1</v>
      </c>
      <c r="S978">
        <v>2</v>
      </c>
    </row>
    <row r="979" spans="1:19" x14ac:dyDescent="0.25">
      <c r="A979">
        <v>2013</v>
      </c>
      <c r="B979">
        <v>58</v>
      </c>
      <c r="C979" t="s">
        <v>322</v>
      </c>
      <c r="D979" t="str">
        <f>IFERROR(INDEX('Draft Master List'!E:F,MATCH(C979,'Draft Master List'!E:E,0),2),"N/A")</f>
        <v>292009</v>
      </c>
      <c r="E979" t="s">
        <v>9</v>
      </c>
      <c r="F979">
        <v>25</v>
      </c>
      <c r="G979" t="s">
        <v>74</v>
      </c>
      <c r="H979">
        <v>15</v>
      </c>
      <c r="I979">
        <v>15</v>
      </c>
      <c r="J979">
        <v>101</v>
      </c>
      <c r="K979">
        <v>56</v>
      </c>
      <c r="L979" s="2">
        <v>0.55400000000000005</v>
      </c>
      <c r="M979">
        <v>896</v>
      </c>
      <c r="N979">
        <v>16</v>
      </c>
      <c r="O979">
        <v>0</v>
      </c>
      <c r="P979">
        <v>57</v>
      </c>
      <c r="Q979">
        <v>3.7</v>
      </c>
      <c r="R979">
        <v>59.7</v>
      </c>
      <c r="S979">
        <v>0</v>
      </c>
    </row>
    <row r="980" spans="1:19" x14ac:dyDescent="0.25">
      <c r="A980">
        <v>2013</v>
      </c>
      <c r="B980">
        <v>59</v>
      </c>
      <c r="C980" t="s">
        <v>828</v>
      </c>
      <c r="D980" t="str">
        <f>IFERROR(INDEX('Draft Master List'!E:F,MATCH(C980,'Draft Master List'!E:E,0),2),"N/A")</f>
        <v>N/A</v>
      </c>
      <c r="E980" t="s">
        <v>30</v>
      </c>
      <c r="F980">
        <v>28</v>
      </c>
      <c r="G980" t="s">
        <v>77</v>
      </c>
      <c r="H980">
        <v>12</v>
      </c>
      <c r="I980">
        <v>6</v>
      </c>
      <c r="J980">
        <v>83</v>
      </c>
      <c r="K980">
        <v>54</v>
      </c>
      <c r="L980" s="2">
        <v>0.65100000000000002</v>
      </c>
      <c r="M980">
        <v>633</v>
      </c>
      <c r="N980">
        <v>11.7</v>
      </c>
      <c r="O980">
        <v>2</v>
      </c>
      <c r="P980">
        <v>57</v>
      </c>
      <c r="Q980">
        <v>4.5</v>
      </c>
      <c r="R980">
        <v>52.8</v>
      </c>
      <c r="S980">
        <v>0</v>
      </c>
    </row>
    <row r="981" spans="1:19" x14ac:dyDescent="0.25">
      <c r="A981">
        <v>2013</v>
      </c>
      <c r="B981">
        <v>60</v>
      </c>
      <c r="C981" t="s">
        <v>98</v>
      </c>
      <c r="D981" t="str">
        <f>IFERROR(INDEX('Draft Master List'!E:F,MATCH(C981,'Draft Master List'!E:E,0),2),"N/A")</f>
        <v>22006</v>
      </c>
      <c r="E981" t="s">
        <v>12</v>
      </c>
      <c r="F981">
        <v>28</v>
      </c>
      <c r="G981" t="s">
        <v>76</v>
      </c>
      <c r="H981">
        <v>14</v>
      </c>
      <c r="I981">
        <v>14</v>
      </c>
      <c r="J981">
        <v>80</v>
      </c>
      <c r="K981">
        <v>54</v>
      </c>
      <c r="L981" s="2">
        <v>0.67500000000000004</v>
      </c>
      <c r="M981">
        <v>506</v>
      </c>
      <c r="N981">
        <v>9.4</v>
      </c>
      <c r="O981">
        <v>3</v>
      </c>
      <c r="P981">
        <v>77</v>
      </c>
      <c r="Q981">
        <v>3.9</v>
      </c>
      <c r="R981">
        <v>36.1</v>
      </c>
      <c r="S981">
        <v>5</v>
      </c>
    </row>
    <row r="982" spans="1:19" x14ac:dyDescent="0.25">
      <c r="A982">
        <v>2013</v>
      </c>
      <c r="B982">
        <v>61</v>
      </c>
      <c r="C982" t="s">
        <v>1246</v>
      </c>
      <c r="D982" t="str">
        <f>IFERROR(INDEX('Draft Master List'!E:F,MATCH(C982,'Draft Master List'!E:E,0),2),"N/A")</f>
        <v>N/A</v>
      </c>
      <c r="E982" t="s">
        <v>14</v>
      </c>
      <c r="F982">
        <v>23</v>
      </c>
      <c r="G982" t="s">
        <v>660</v>
      </c>
      <c r="H982">
        <v>16</v>
      </c>
      <c r="I982">
        <v>8</v>
      </c>
      <c r="J982">
        <v>76</v>
      </c>
      <c r="K982">
        <v>54</v>
      </c>
      <c r="L982" s="2">
        <v>0.71099999999999997</v>
      </c>
      <c r="M982">
        <v>571</v>
      </c>
      <c r="N982">
        <v>10.6</v>
      </c>
      <c r="O982">
        <v>5</v>
      </c>
      <c r="P982">
        <v>36</v>
      </c>
      <c r="Q982">
        <v>3.4</v>
      </c>
      <c r="R982">
        <v>35.700000000000003</v>
      </c>
      <c r="S982">
        <v>0</v>
      </c>
    </row>
    <row r="983" spans="1:19" x14ac:dyDescent="0.25">
      <c r="A983">
        <v>2013</v>
      </c>
      <c r="B983">
        <v>62</v>
      </c>
      <c r="C983" t="s">
        <v>977</v>
      </c>
      <c r="D983" t="str">
        <f>IFERROR(INDEX('Draft Master List'!E:F,MATCH(C983,'Draft Master List'!E:E,0),2),"N/A")</f>
        <v>N/A</v>
      </c>
      <c r="E983" t="s">
        <v>12</v>
      </c>
      <c r="F983">
        <v>27</v>
      </c>
      <c r="G983" t="s">
        <v>976</v>
      </c>
      <c r="H983">
        <v>16</v>
      </c>
      <c r="I983">
        <v>4</v>
      </c>
      <c r="J983">
        <v>69</v>
      </c>
      <c r="K983">
        <v>53</v>
      </c>
      <c r="L983" s="2">
        <v>0.76800000000000002</v>
      </c>
      <c r="M983">
        <v>547</v>
      </c>
      <c r="N983">
        <v>10.3</v>
      </c>
      <c r="O983">
        <v>0</v>
      </c>
      <c r="P983">
        <v>37</v>
      </c>
      <c r="Q983">
        <v>3.3</v>
      </c>
      <c r="R983">
        <v>34.200000000000003</v>
      </c>
      <c r="S983">
        <v>4</v>
      </c>
    </row>
    <row r="984" spans="1:19" x14ac:dyDescent="0.25">
      <c r="A984">
        <v>2013</v>
      </c>
      <c r="B984">
        <v>63</v>
      </c>
      <c r="C984" t="s">
        <v>1654</v>
      </c>
      <c r="D984" t="str">
        <f>IFERROR(INDEX('Draft Master List'!E:F,MATCH(C984,'Draft Master List'!E:E,0),2),"N/A")</f>
        <v>N/A</v>
      </c>
      <c r="E984" t="s">
        <v>29</v>
      </c>
      <c r="F984">
        <v>28</v>
      </c>
      <c r="G984" t="s">
        <v>1069</v>
      </c>
      <c r="H984">
        <v>16</v>
      </c>
      <c r="I984">
        <v>7</v>
      </c>
      <c r="J984">
        <v>81</v>
      </c>
      <c r="K984">
        <v>53</v>
      </c>
      <c r="L984" s="2">
        <v>0.65400000000000003</v>
      </c>
      <c r="M984">
        <v>655</v>
      </c>
      <c r="N984">
        <v>12.4</v>
      </c>
      <c r="O984">
        <v>2</v>
      </c>
      <c r="P984">
        <v>33</v>
      </c>
      <c r="Q984">
        <v>3.3</v>
      </c>
      <c r="R984">
        <v>40.9</v>
      </c>
      <c r="S984">
        <v>1</v>
      </c>
    </row>
    <row r="985" spans="1:19" x14ac:dyDescent="0.25">
      <c r="A985">
        <v>2013</v>
      </c>
      <c r="B985">
        <v>64</v>
      </c>
      <c r="C985" t="s">
        <v>106</v>
      </c>
      <c r="D985" t="str">
        <f>IFERROR(INDEX('Draft Master List'!E:F,MATCH(C985,'Draft Master List'!E:E,0),2),"N/A")</f>
        <v>362010</v>
      </c>
      <c r="E985" t="s">
        <v>25</v>
      </c>
      <c r="F985">
        <v>24</v>
      </c>
      <c r="G985" t="s">
        <v>77</v>
      </c>
      <c r="H985">
        <v>15</v>
      </c>
      <c r="I985">
        <v>6</v>
      </c>
      <c r="J985">
        <v>83</v>
      </c>
      <c r="K985">
        <v>53</v>
      </c>
      <c r="L985" s="2">
        <v>0.63900000000000001</v>
      </c>
      <c r="M985">
        <v>511</v>
      </c>
      <c r="N985">
        <v>9.6</v>
      </c>
      <c r="O985">
        <v>2</v>
      </c>
      <c r="P985">
        <v>43</v>
      </c>
      <c r="Q985">
        <v>3.5</v>
      </c>
      <c r="R985">
        <v>34.1</v>
      </c>
      <c r="S985">
        <v>2</v>
      </c>
    </row>
    <row r="986" spans="1:19" x14ac:dyDescent="0.25">
      <c r="A986">
        <v>2013</v>
      </c>
      <c r="B986">
        <v>65</v>
      </c>
      <c r="C986" t="s">
        <v>891</v>
      </c>
      <c r="D986" t="str">
        <f>IFERROR(INDEX('Draft Master List'!E:F,MATCH(C986,'Draft Master List'!E:E,0),2),"N/A")</f>
        <v>N/A</v>
      </c>
      <c r="E986" t="s">
        <v>27</v>
      </c>
      <c r="F986">
        <v>25</v>
      </c>
      <c r="G986" t="s">
        <v>76</v>
      </c>
      <c r="H986">
        <v>14</v>
      </c>
      <c r="I986">
        <v>14</v>
      </c>
      <c r="J986">
        <v>66</v>
      </c>
      <c r="K986">
        <v>53</v>
      </c>
      <c r="L986" s="2">
        <v>0.80300000000000005</v>
      </c>
      <c r="M986">
        <v>350</v>
      </c>
      <c r="N986">
        <v>6.6</v>
      </c>
      <c r="O986">
        <v>1</v>
      </c>
      <c r="P986">
        <v>22</v>
      </c>
      <c r="Q986">
        <v>3.8</v>
      </c>
      <c r="R986">
        <v>25</v>
      </c>
      <c r="S986">
        <v>3</v>
      </c>
    </row>
    <row r="987" spans="1:19" x14ac:dyDescent="0.25">
      <c r="A987">
        <v>2013</v>
      </c>
      <c r="B987">
        <v>66</v>
      </c>
      <c r="C987" t="s">
        <v>1170</v>
      </c>
      <c r="D987" t="str">
        <f>IFERROR(INDEX('Draft Master List'!E:F,MATCH(C987,'Draft Master List'!E:E,0),2),"N/A")</f>
        <v>N/A</v>
      </c>
      <c r="E987" t="s">
        <v>34</v>
      </c>
      <c r="F987">
        <v>29</v>
      </c>
      <c r="G987" t="s">
        <v>108</v>
      </c>
      <c r="H987">
        <v>15</v>
      </c>
      <c r="I987">
        <v>15</v>
      </c>
      <c r="J987">
        <v>84</v>
      </c>
      <c r="K987">
        <v>52</v>
      </c>
      <c r="L987" s="2">
        <v>0.61899999999999999</v>
      </c>
      <c r="M987">
        <v>850</v>
      </c>
      <c r="N987">
        <v>16.3</v>
      </c>
      <c r="O987">
        <v>13</v>
      </c>
      <c r="P987">
        <v>64</v>
      </c>
      <c r="Q987">
        <v>3.5</v>
      </c>
      <c r="R987">
        <v>56.7</v>
      </c>
      <c r="S987">
        <v>1</v>
      </c>
    </row>
    <row r="988" spans="1:19" x14ac:dyDescent="0.25">
      <c r="A988">
        <v>2013</v>
      </c>
      <c r="B988">
        <v>67</v>
      </c>
      <c r="C988" t="s">
        <v>1622</v>
      </c>
      <c r="D988" t="str">
        <f>IFERROR(INDEX('Draft Master List'!E:F,MATCH(C988,'Draft Master List'!E:E,0),2),"N/A")</f>
        <v>N/A</v>
      </c>
      <c r="E988" t="s">
        <v>20</v>
      </c>
      <c r="F988">
        <v>25</v>
      </c>
      <c r="G988" t="s">
        <v>108</v>
      </c>
      <c r="H988">
        <v>16</v>
      </c>
      <c r="I988">
        <v>12</v>
      </c>
      <c r="J988">
        <v>87</v>
      </c>
      <c r="K988">
        <v>52</v>
      </c>
      <c r="L988" s="2">
        <v>0.59799999999999998</v>
      </c>
      <c r="M988">
        <v>608</v>
      </c>
      <c r="N988">
        <v>11.7</v>
      </c>
      <c r="O988">
        <v>4</v>
      </c>
      <c r="P988">
        <v>44</v>
      </c>
      <c r="Q988">
        <v>3.3</v>
      </c>
      <c r="R988">
        <v>38</v>
      </c>
      <c r="S988">
        <v>1</v>
      </c>
    </row>
    <row r="989" spans="1:19" x14ac:dyDescent="0.25">
      <c r="A989">
        <v>2013</v>
      </c>
      <c r="B989">
        <v>68</v>
      </c>
      <c r="C989" t="s">
        <v>1777</v>
      </c>
      <c r="D989" t="str">
        <f>IFERROR(INDEX('Draft Master List'!E:F,MATCH(C989,'Draft Master List'!E:E,0),2),"N/A")</f>
        <v>N/A</v>
      </c>
      <c r="E989" t="s">
        <v>23</v>
      </c>
      <c r="F989">
        <v>21</v>
      </c>
      <c r="G989" t="s">
        <v>74</v>
      </c>
      <c r="H989">
        <v>16</v>
      </c>
      <c r="I989">
        <v>16</v>
      </c>
      <c r="J989">
        <v>91</v>
      </c>
      <c r="K989">
        <v>52</v>
      </c>
      <c r="L989" s="2">
        <v>0.57099999999999995</v>
      </c>
      <c r="M989">
        <v>802</v>
      </c>
      <c r="N989">
        <v>15.4</v>
      </c>
      <c r="O989">
        <v>2</v>
      </c>
      <c r="P989">
        <v>66</v>
      </c>
      <c r="Q989">
        <v>3.3</v>
      </c>
      <c r="R989">
        <v>50.1</v>
      </c>
      <c r="S989">
        <v>1</v>
      </c>
    </row>
    <row r="990" spans="1:19" x14ac:dyDescent="0.25">
      <c r="A990">
        <v>2013</v>
      </c>
      <c r="B990">
        <v>69</v>
      </c>
      <c r="C990" t="s">
        <v>429</v>
      </c>
      <c r="D990" t="str">
        <f>IFERROR(INDEX('Draft Master List'!E:F,MATCH(C990,'Draft Master List'!E:E,0),2),"N/A")</f>
        <v>2242008</v>
      </c>
      <c r="E990" t="s">
        <v>29</v>
      </c>
      <c r="F990">
        <v>27</v>
      </c>
      <c r="G990" t="s">
        <v>74</v>
      </c>
      <c r="H990">
        <v>12</v>
      </c>
      <c r="I990">
        <v>12</v>
      </c>
      <c r="J990">
        <v>101</v>
      </c>
      <c r="K990">
        <v>52</v>
      </c>
      <c r="L990" s="2">
        <v>0.51500000000000001</v>
      </c>
      <c r="M990">
        <v>597</v>
      </c>
      <c r="N990">
        <v>11.5</v>
      </c>
      <c r="O990">
        <v>3</v>
      </c>
      <c r="P990">
        <v>45</v>
      </c>
      <c r="Q990">
        <v>4.3</v>
      </c>
      <c r="R990">
        <v>49.8</v>
      </c>
      <c r="S990">
        <v>1</v>
      </c>
    </row>
    <row r="991" spans="1:19" x14ac:dyDescent="0.25">
      <c r="A991">
        <v>2013</v>
      </c>
      <c r="B991">
        <v>70</v>
      </c>
      <c r="C991" t="s">
        <v>327</v>
      </c>
      <c r="D991" t="str">
        <f>IFERROR(INDEX('Draft Master List'!E:F,MATCH(C991,'Draft Master List'!E:E,0),2),"N/A")</f>
        <v>532009</v>
      </c>
      <c r="E991" t="s">
        <v>6</v>
      </c>
      <c r="F991">
        <v>25</v>
      </c>
      <c r="G991" t="s">
        <v>76</v>
      </c>
      <c r="H991">
        <v>16</v>
      </c>
      <c r="I991">
        <v>16</v>
      </c>
      <c r="J991">
        <v>64</v>
      </c>
      <c r="K991">
        <v>52</v>
      </c>
      <c r="L991" s="2">
        <v>0.81299999999999994</v>
      </c>
      <c r="M991">
        <v>539</v>
      </c>
      <c r="N991">
        <v>10.4</v>
      </c>
      <c r="O991">
        <v>2</v>
      </c>
      <c r="P991">
        <v>70</v>
      </c>
      <c r="Q991">
        <v>3.3</v>
      </c>
      <c r="R991">
        <v>33.700000000000003</v>
      </c>
      <c r="S991">
        <v>1</v>
      </c>
    </row>
    <row r="992" spans="1:19" x14ac:dyDescent="0.25">
      <c r="A992">
        <v>2013</v>
      </c>
      <c r="B992">
        <v>71</v>
      </c>
      <c r="C992" t="s">
        <v>911</v>
      </c>
      <c r="D992" t="str">
        <f>IFERROR(INDEX('Draft Master List'!E:F,MATCH(C992,'Draft Master List'!E:E,0),2),"N/A")</f>
        <v>N/A</v>
      </c>
      <c r="E992" t="s">
        <v>21</v>
      </c>
      <c r="F992">
        <v>23</v>
      </c>
      <c r="G992" t="s">
        <v>643</v>
      </c>
      <c r="H992">
        <v>15</v>
      </c>
      <c r="I992">
        <v>4</v>
      </c>
      <c r="J992">
        <v>63</v>
      </c>
      <c r="K992">
        <v>52</v>
      </c>
      <c r="L992" s="2">
        <v>0.82499999999999996</v>
      </c>
      <c r="M992">
        <v>341</v>
      </c>
      <c r="N992">
        <v>6.6</v>
      </c>
      <c r="O992">
        <v>2</v>
      </c>
      <c r="P992">
        <v>22</v>
      </c>
      <c r="Q992">
        <v>3.5</v>
      </c>
      <c r="R992">
        <v>22.7</v>
      </c>
      <c r="S992">
        <v>1</v>
      </c>
    </row>
    <row r="993" spans="1:19" x14ac:dyDescent="0.25">
      <c r="A993">
        <v>2013</v>
      </c>
      <c r="B993">
        <v>72</v>
      </c>
      <c r="C993" t="s">
        <v>1167</v>
      </c>
      <c r="D993" t="str">
        <f>IFERROR(INDEX('Draft Master List'!E:F,MATCH(C993,'Draft Master List'!E:E,0),2),"N/A")</f>
        <v>N/A</v>
      </c>
      <c r="E993" t="s">
        <v>223</v>
      </c>
      <c r="F993">
        <v>26</v>
      </c>
      <c r="G993" t="s">
        <v>108</v>
      </c>
      <c r="H993">
        <v>16</v>
      </c>
      <c r="I993">
        <v>13</v>
      </c>
      <c r="J993">
        <v>85</v>
      </c>
      <c r="K993">
        <v>51</v>
      </c>
      <c r="L993" s="2">
        <v>0.6</v>
      </c>
      <c r="M993">
        <v>671</v>
      </c>
      <c r="N993">
        <v>13.2</v>
      </c>
      <c r="O993">
        <v>5</v>
      </c>
      <c r="P993">
        <v>47</v>
      </c>
      <c r="Q993">
        <v>3.2</v>
      </c>
      <c r="R993">
        <v>41.9</v>
      </c>
      <c r="S993">
        <v>1</v>
      </c>
    </row>
    <row r="994" spans="1:19" x14ac:dyDescent="0.25">
      <c r="A994">
        <v>2013</v>
      </c>
      <c r="B994">
        <v>73</v>
      </c>
      <c r="C994" t="s">
        <v>1044</v>
      </c>
      <c r="D994" t="str">
        <f>IFERROR(INDEX('Draft Master List'!E:F,MATCH(C994,'Draft Master List'!E:E,0),2),"N/A")</f>
        <v>N/A</v>
      </c>
      <c r="E994" t="s">
        <v>15</v>
      </c>
      <c r="F994">
        <v>23</v>
      </c>
      <c r="G994" t="s">
        <v>77</v>
      </c>
      <c r="H994">
        <v>16</v>
      </c>
      <c r="I994">
        <v>3</v>
      </c>
      <c r="J994">
        <v>80</v>
      </c>
      <c r="K994">
        <v>51</v>
      </c>
      <c r="L994" s="2">
        <v>0.63800000000000001</v>
      </c>
      <c r="M994">
        <v>712</v>
      </c>
      <c r="N994">
        <v>14</v>
      </c>
      <c r="O994">
        <v>10</v>
      </c>
      <c r="P994">
        <v>45</v>
      </c>
      <c r="Q994">
        <v>3.2</v>
      </c>
      <c r="R994">
        <v>44.5</v>
      </c>
      <c r="S994">
        <v>0</v>
      </c>
    </row>
    <row r="995" spans="1:19" x14ac:dyDescent="0.25">
      <c r="A995">
        <v>2013</v>
      </c>
      <c r="B995">
        <v>74</v>
      </c>
      <c r="C995" t="s">
        <v>792</v>
      </c>
      <c r="D995" t="str">
        <f>IFERROR(INDEX('Draft Master List'!E:F,MATCH(C995,'Draft Master List'!E:E,0),2),"N/A")</f>
        <v>N/A</v>
      </c>
      <c r="E995" t="s">
        <v>4</v>
      </c>
      <c r="F995">
        <v>22</v>
      </c>
      <c r="G995" t="s">
        <v>77</v>
      </c>
      <c r="H995">
        <v>15</v>
      </c>
      <c r="I995">
        <v>4</v>
      </c>
      <c r="J995">
        <v>87</v>
      </c>
      <c r="K995">
        <v>51</v>
      </c>
      <c r="L995" s="2">
        <v>0.58599999999999997</v>
      </c>
      <c r="M995">
        <v>484</v>
      </c>
      <c r="N995">
        <v>9.5</v>
      </c>
      <c r="O995">
        <v>1</v>
      </c>
      <c r="P995">
        <v>51</v>
      </c>
      <c r="Q995">
        <v>3.4</v>
      </c>
      <c r="R995">
        <v>32.299999999999997</v>
      </c>
      <c r="S995">
        <v>0</v>
      </c>
    </row>
    <row r="996" spans="1:19" x14ac:dyDescent="0.25">
      <c r="A996">
        <v>2013</v>
      </c>
      <c r="B996">
        <v>75</v>
      </c>
      <c r="C996" t="s">
        <v>1164</v>
      </c>
      <c r="D996" t="str">
        <f>IFERROR(INDEX('Draft Master List'!E:F,MATCH(C996,'Draft Master List'!E:E,0),2),"N/A")</f>
        <v>N/A</v>
      </c>
      <c r="E996" t="s">
        <v>19</v>
      </c>
      <c r="F996">
        <v>25</v>
      </c>
      <c r="G996" t="s">
        <v>74</v>
      </c>
      <c r="H996">
        <v>16</v>
      </c>
      <c r="I996">
        <v>9</v>
      </c>
      <c r="J996">
        <v>72</v>
      </c>
      <c r="K996">
        <v>50</v>
      </c>
      <c r="L996" s="2">
        <v>0.69399999999999995</v>
      </c>
      <c r="M996">
        <v>778</v>
      </c>
      <c r="N996">
        <v>15.6</v>
      </c>
      <c r="O996">
        <v>5</v>
      </c>
      <c r="P996">
        <v>52</v>
      </c>
      <c r="Q996">
        <v>3.1</v>
      </c>
      <c r="R996">
        <v>48.6</v>
      </c>
      <c r="S996">
        <v>0</v>
      </c>
    </row>
    <row r="997" spans="1:19" x14ac:dyDescent="0.25">
      <c r="A997">
        <v>2013</v>
      </c>
      <c r="B997">
        <v>76</v>
      </c>
      <c r="C997" t="s">
        <v>1802</v>
      </c>
      <c r="D997" t="str">
        <f>IFERROR(INDEX('Draft Master List'!E:F,MATCH(C997,'Draft Master List'!E:E,0),2),"N/A")</f>
        <v>N/A</v>
      </c>
      <c r="E997" t="s">
        <v>5</v>
      </c>
      <c r="F997">
        <v>24</v>
      </c>
      <c r="G997" t="s">
        <v>74</v>
      </c>
      <c r="H997">
        <v>16</v>
      </c>
      <c r="I997">
        <v>8</v>
      </c>
      <c r="J997">
        <v>83</v>
      </c>
      <c r="K997">
        <v>49</v>
      </c>
      <c r="L997" s="2">
        <v>0.59</v>
      </c>
      <c r="M997">
        <v>681</v>
      </c>
      <c r="N997">
        <v>13.9</v>
      </c>
      <c r="O997">
        <v>3</v>
      </c>
      <c r="P997">
        <v>52</v>
      </c>
      <c r="Q997">
        <v>3.1</v>
      </c>
      <c r="R997">
        <v>42.6</v>
      </c>
      <c r="S997">
        <v>0</v>
      </c>
    </row>
    <row r="998" spans="1:19" x14ac:dyDescent="0.25">
      <c r="A998">
        <v>2013</v>
      </c>
      <c r="B998">
        <v>77</v>
      </c>
      <c r="C998" t="s">
        <v>1225</v>
      </c>
      <c r="D998" t="str">
        <f>IFERROR(INDEX('Draft Master List'!E:F,MATCH(C998,'Draft Master List'!E:E,0),2),"N/A")</f>
        <v>N/A</v>
      </c>
      <c r="E998" t="s">
        <v>3</v>
      </c>
      <c r="F998">
        <v>22</v>
      </c>
      <c r="G998" t="s">
        <v>74</v>
      </c>
      <c r="H998">
        <v>14</v>
      </c>
      <c r="I998">
        <v>12</v>
      </c>
      <c r="J998">
        <v>82</v>
      </c>
      <c r="K998">
        <v>49</v>
      </c>
      <c r="L998" s="2">
        <v>0.59799999999999998</v>
      </c>
      <c r="M998">
        <v>524</v>
      </c>
      <c r="N998">
        <v>10.7</v>
      </c>
      <c r="O998">
        <v>7</v>
      </c>
      <c r="P998">
        <v>59</v>
      </c>
      <c r="Q998">
        <v>3.5</v>
      </c>
      <c r="R998">
        <v>37.4</v>
      </c>
      <c r="S998">
        <v>0</v>
      </c>
    </row>
    <row r="999" spans="1:19" x14ac:dyDescent="0.25">
      <c r="A999">
        <v>2013</v>
      </c>
      <c r="B999">
        <v>78</v>
      </c>
      <c r="C999" t="s">
        <v>1725</v>
      </c>
      <c r="D999" t="str">
        <f>IFERROR(INDEX('Draft Master List'!E:F,MATCH(C999,'Draft Master List'!E:E,0),2),"N/A")</f>
        <v>N/A</v>
      </c>
      <c r="E999" t="s">
        <v>23</v>
      </c>
      <c r="F999">
        <v>27</v>
      </c>
      <c r="G999" t="s">
        <v>108</v>
      </c>
      <c r="H999">
        <v>13</v>
      </c>
      <c r="I999">
        <v>11</v>
      </c>
      <c r="J999">
        <v>89</v>
      </c>
      <c r="K999">
        <v>49</v>
      </c>
      <c r="L999" s="2">
        <v>0.55100000000000005</v>
      </c>
      <c r="M999">
        <v>545</v>
      </c>
      <c r="N999">
        <v>11.1</v>
      </c>
      <c r="O999">
        <v>5</v>
      </c>
      <c r="P999">
        <v>42</v>
      </c>
      <c r="Q999">
        <v>3.8</v>
      </c>
      <c r="R999">
        <v>41.9</v>
      </c>
      <c r="S999">
        <v>2</v>
      </c>
    </row>
    <row r="1000" spans="1:19" x14ac:dyDescent="0.25">
      <c r="A1000">
        <v>2013</v>
      </c>
      <c r="B1000">
        <v>79</v>
      </c>
      <c r="C1000" t="s">
        <v>114</v>
      </c>
      <c r="D1000" t="str">
        <f>IFERROR(INDEX('Draft Master List'!E:F,MATCH(C1000,'Draft Master List'!E:E,0),2),"N/A")</f>
        <v>782010</v>
      </c>
      <c r="E1000" t="s">
        <v>22</v>
      </c>
      <c r="F1000">
        <v>27</v>
      </c>
      <c r="G1000" t="s">
        <v>74</v>
      </c>
      <c r="H1000">
        <v>16</v>
      </c>
      <c r="I1000">
        <v>16</v>
      </c>
      <c r="J1000">
        <v>85</v>
      </c>
      <c r="K1000">
        <v>49</v>
      </c>
      <c r="L1000" s="2">
        <v>0.57599999999999996</v>
      </c>
      <c r="M1000">
        <v>627</v>
      </c>
      <c r="N1000">
        <v>12.8</v>
      </c>
      <c r="O1000">
        <v>5</v>
      </c>
      <c r="P1000">
        <v>79</v>
      </c>
      <c r="Q1000">
        <v>3.1</v>
      </c>
      <c r="R1000">
        <v>39.200000000000003</v>
      </c>
      <c r="S1000">
        <v>1</v>
      </c>
    </row>
    <row r="1001" spans="1:19" x14ac:dyDescent="0.25">
      <c r="A1001">
        <v>2013</v>
      </c>
      <c r="B1001">
        <v>80</v>
      </c>
      <c r="C1001" t="s">
        <v>363</v>
      </c>
      <c r="D1001" t="str">
        <f>IFERROR(INDEX('Draft Master List'!E:F,MATCH(C1001,'Draft Master List'!E:E,0),2),"N/A")</f>
        <v>2112009</v>
      </c>
      <c r="E1001" t="s">
        <v>64</v>
      </c>
      <c r="F1001">
        <v>27</v>
      </c>
      <c r="G1001" t="s">
        <v>976</v>
      </c>
      <c r="H1001">
        <v>16</v>
      </c>
      <c r="I1001">
        <v>7</v>
      </c>
      <c r="J1001">
        <v>74</v>
      </c>
      <c r="K1001">
        <v>48</v>
      </c>
      <c r="L1001" s="2">
        <v>0.64900000000000002</v>
      </c>
      <c r="M1001">
        <v>343</v>
      </c>
      <c r="N1001">
        <v>7.1</v>
      </c>
      <c r="O1001">
        <v>2</v>
      </c>
      <c r="P1001">
        <v>17</v>
      </c>
      <c r="Q1001">
        <v>3</v>
      </c>
      <c r="R1001">
        <v>21.4</v>
      </c>
      <c r="S1001">
        <v>2</v>
      </c>
    </row>
    <row r="1002" spans="1:19" x14ac:dyDescent="0.25">
      <c r="A1002">
        <v>2013</v>
      </c>
      <c r="B1002">
        <v>81</v>
      </c>
      <c r="C1002" t="s">
        <v>381</v>
      </c>
      <c r="D1002" t="str">
        <f>IFERROR(INDEX('Draft Master List'!E:F,MATCH(C1002,'Draft Master List'!E:E,0),2),"N/A")</f>
        <v>462008</v>
      </c>
      <c r="E1002" t="s">
        <v>18</v>
      </c>
      <c r="F1002">
        <v>27</v>
      </c>
      <c r="G1002" t="s">
        <v>74</v>
      </c>
      <c r="H1002">
        <v>16</v>
      </c>
      <c r="I1002">
        <v>8</v>
      </c>
      <c r="J1002">
        <v>100</v>
      </c>
      <c r="K1002">
        <v>48</v>
      </c>
      <c r="L1002" s="2">
        <v>0.48</v>
      </c>
      <c r="M1002">
        <v>726</v>
      </c>
      <c r="N1002">
        <v>15.1</v>
      </c>
      <c r="O1002">
        <v>1</v>
      </c>
      <c r="P1002">
        <v>51</v>
      </c>
      <c r="Q1002">
        <v>3</v>
      </c>
      <c r="R1002">
        <v>45.4</v>
      </c>
      <c r="S1002">
        <v>1</v>
      </c>
    </row>
    <row r="1003" spans="1:19" x14ac:dyDescent="0.25">
      <c r="A1003">
        <v>2013</v>
      </c>
      <c r="B1003">
        <v>82</v>
      </c>
      <c r="C1003" t="s">
        <v>291</v>
      </c>
      <c r="D1003" t="str">
        <f>IFERROR(INDEX('Draft Master List'!E:F,MATCH(C1003,'Draft Master List'!E:E,0),2),"N/A")</f>
        <v>1592010</v>
      </c>
      <c r="E1003" t="s">
        <v>6</v>
      </c>
      <c r="F1003">
        <v>26</v>
      </c>
      <c r="G1003" t="s">
        <v>74</v>
      </c>
      <c r="H1003">
        <v>16</v>
      </c>
      <c r="I1003">
        <v>15</v>
      </c>
      <c r="J1003">
        <v>84</v>
      </c>
      <c r="K1003">
        <v>47</v>
      </c>
      <c r="L1003" s="2">
        <v>0.56000000000000005</v>
      </c>
      <c r="M1003">
        <v>835</v>
      </c>
      <c r="N1003">
        <v>17.8</v>
      </c>
      <c r="O1003">
        <v>8</v>
      </c>
      <c r="P1003">
        <v>63</v>
      </c>
      <c r="Q1003">
        <v>2.9</v>
      </c>
      <c r="R1003">
        <v>52.2</v>
      </c>
      <c r="S1003">
        <v>0</v>
      </c>
    </row>
    <row r="1004" spans="1:19" x14ac:dyDescent="0.25">
      <c r="A1004">
        <v>2013</v>
      </c>
      <c r="B1004">
        <v>83</v>
      </c>
      <c r="C1004" t="s">
        <v>721</v>
      </c>
      <c r="D1004" t="str">
        <f>IFERROR(INDEX('Draft Master List'!E:F,MATCH(C1004,'Draft Master List'!E:E,0),2),"N/A")</f>
        <v>N/A</v>
      </c>
      <c r="E1004" t="s">
        <v>29</v>
      </c>
      <c r="F1004">
        <v>32</v>
      </c>
      <c r="G1004" t="s">
        <v>643</v>
      </c>
      <c r="H1004">
        <v>16</v>
      </c>
      <c r="I1004">
        <v>6</v>
      </c>
      <c r="J1004">
        <v>65</v>
      </c>
      <c r="K1004">
        <v>47</v>
      </c>
      <c r="L1004" s="2">
        <v>0.72299999999999998</v>
      </c>
      <c r="M1004">
        <v>387</v>
      </c>
      <c r="N1004">
        <v>8.1999999999999993</v>
      </c>
      <c r="O1004">
        <v>1</v>
      </c>
      <c r="P1004">
        <v>37</v>
      </c>
      <c r="Q1004">
        <v>2.9</v>
      </c>
      <c r="R1004">
        <v>24.2</v>
      </c>
      <c r="S1004">
        <v>3</v>
      </c>
    </row>
    <row r="1005" spans="1:19" x14ac:dyDescent="0.25">
      <c r="A1005">
        <v>2013</v>
      </c>
      <c r="B1005">
        <v>84</v>
      </c>
      <c r="C1005" t="s">
        <v>1689</v>
      </c>
      <c r="D1005" t="str">
        <f>IFERROR(INDEX('Draft Master List'!E:F,MATCH(C1005,'Draft Master List'!E:E,0),2),"N/A")</f>
        <v>N/A</v>
      </c>
      <c r="E1005" t="s">
        <v>9</v>
      </c>
      <c r="F1005">
        <v>28</v>
      </c>
      <c r="G1005" t="s">
        <v>108</v>
      </c>
      <c r="H1005">
        <v>16</v>
      </c>
      <c r="I1005">
        <v>14</v>
      </c>
      <c r="J1005">
        <v>76</v>
      </c>
      <c r="K1005">
        <v>47</v>
      </c>
      <c r="L1005" s="2">
        <v>0.61799999999999999</v>
      </c>
      <c r="M1005">
        <v>522</v>
      </c>
      <c r="N1005">
        <v>11.1</v>
      </c>
      <c r="O1005">
        <v>4</v>
      </c>
      <c r="P1005">
        <v>27</v>
      </c>
      <c r="Q1005">
        <v>2.9</v>
      </c>
      <c r="R1005">
        <v>32.6</v>
      </c>
      <c r="S1005">
        <v>0</v>
      </c>
    </row>
    <row r="1006" spans="1:19" x14ac:dyDescent="0.25">
      <c r="A1006">
        <v>2013</v>
      </c>
      <c r="B1006">
        <v>85</v>
      </c>
      <c r="C1006" t="s">
        <v>123</v>
      </c>
      <c r="D1006" t="str">
        <f>IFERROR(INDEX('Draft Master List'!E:F,MATCH(C1006,'Draft Master List'!E:E,0),2),"N/A")</f>
        <v>422008</v>
      </c>
      <c r="E1006" t="s">
        <v>13</v>
      </c>
      <c r="F1006">
        <v>27</v>
      </c>
      <c r="G1006" t="s">
        <v>77</v>
      </c>
      <c r="H1006">
        <v>15</v>
      </c>
      <c r="I1006">
        <v>3</v>
      </c>
      <c r="J1006">
        <v>68</v>
      </c>
      <c r="K1006">
        <v>47</v>
      </c>
      <c r="L1006" s="2">
        <v>0.69099999999999995</v>
      </c>
      <c r="M1006">
        <v>631</v>
      </c>
      <c r="N1006">
        <v>13.4</v>
      </c>
      <c r="O1006">
        <v>8</v>
      </c>
      <c r="P1006">
        <v>54</v>
      </c>
      <c r="Q1006">
        <v>3.1</v>
      </c>
      <c r="R1006">
        <v>42.1</v>
      </c>
      <c r="S1006">
        <v>1</v>
      </c>
    </row>
    <row r="1007" spans="1:19" x14ac:dyDescent="0.25">
      <c r="A1007">
        <v>2013</v>
      </c>
      <c r="B1007">
        <v>86</v>
      </c>
      <c r="C1007" t="s">
        <v>768</v>
      </c>
      <c r="D1007" t="str">
        <f>IFERROR(INDEX('Draft Master List'!E:F,MATCH(C1007,'Draft Master List'!E:E,0),2),"N/A")</f>
        <v>N/A</v>
      </c>
      <c r="E1007" t="s">
        <v>15</v>
      </c>
      <c r="F1007">
        <v>24</v>
      </c>
      <c r="G1007" t="s">
        <v>74</v>
      </c>
      <c r="H1007">
        <v>16</v>
      </c>
      <c r="I1007">
        <v>14</v>
      </c>
      <c r="J1007">
        <v>77</v>
      </c>
      <c r="K1007">
        <v>47</v>
      </c>
      <c r="L1007" s="2">
        <v>0.61</v>
      </c>
      <c r="M1007">
        <v>455</v>
      </c>
      <c r="N1007">
        <v>9.6999999999999993</v>
      </c>
      <c r="O1007">
        <v>2</v>
      </c>
      <c r="P1007">
        <v>32</v>
      </c>
      <c r="Q1007">
        <v>2.9</v>
      </c>
      <c r="R1007">
        <v>28.4</v>
      </c>
      <c r="S1007">
        <v>1</v>
      </c>
    </row>
    <row r="1008" spans="1:19" x14ac:dyDescent="0.25">
      <c r="A1008">
        <v>2013</v>
      </c>
      <c r="B1008">
        <v>87</v>
      </c>
      <c r="C1008" t="s">
        <v>886</v>
      </c>
      <c r="D1008" t="str">
        <f>IFERROR(INDEX('Draft Master List'!E:F,MATCH(C1008,'Draft Master List'!E:E,0),2),"N/A")</f>
        <v>N/A</v>
      </c>
      <c r="E1008" t="s">
        <v>30</v>
      </c>
      <c r="F1008">
        <v>24</v>
      </c>
      <c r="G1008" t="s">
        <v>643</v>
      </c>
      <c r="H1008">
        <v>8</v>
      </c>
      <c r="I1008">
        <v>1</v>
      </c>
      <c r="J1008">
        <v>69</v>
      </c>
      <c r="K1008">
        <v>47</v>
      </c>
      <c r="L1008" s="2">
        <v>0.68100000000000005</v>
      </c>
      <c r="M1008">
        <v>427</v>
      </c>
      <c r="N1008">
        <v>9.1</v>
      </c>
      <c r="O1008">
        <v>3</v>
      </c>
      <c r="P1008">
        <v>50</v>
      </c>
      <c r="Q1008">
        <v>5.9</v>
      </c>
      <c r="R1008">
        <v>53.4</v>
      </c>
      <c r="S1008">
        <v>1</v>
      </c>
    </row>
    <row r="1009" spans="1:19" x14ac:dyDescent="0.25">
      <c r="A1009">
        <v>2013</v>
      </c>
      <c r="B1009">
        <v>88</v>
      </c>
      <c r="C1009" t="s">
        <v>1083</v>
      </c>
      <c r="D1009" t="str">
        <f>IFERROR(INDEX('Draft Master List'!E:F,MATCH(C1009,'Draft Master List'!E:E,0),2),"N/A")</f>
        <v>N/A</v>
      </c>
      <c r="E1009" t="s">
        <v>24</v>
      </c>
      <c r="F1009">
        <v>31</v>
      </c>
      <c r="G1009" t="s">
        <v>77</v>
      </c>
      <c r="H1009">
        <v>16</v>
      </c>
      <c r="I1009">
        <v>6</v>
      </c>
      <c r="J1009">
        <v>76</v>
      </c>
      <c r="K1009">
        <v>46</v>
      </c>
      <c r="L1009" s="2">
        <v>0.60499999999999998</v>
      </c>
      <c r="M1009">
        <v>602</v>
      </c>
      <c r="N1009">
        <v>13.1</v>
      </c>
      <c r="O1009">
        <v>10</v>
      </c>
      <c r="P1009">
        <v>36</v>
      </c>
      <c r="Q1009">
        <v>2.9</v>
      </c>
      <c r="R1009">
        <v>37.6</v>
      </c>
      <c r="S1009">
        <v>0</v>
      </c>
    </row>
    <row r="1010" spans="1:19" x14ac:dyDescent="0.25">
      <c r="A1010">
        <v>2013</v>
      </c>
      <c r="B1010">
        <v>89</v>
      </c>
      <c r="C1010" t="s">
        <v>1666</v>
      </c>
      <c r="D1010" t="str">
        <f>IFERROR(INDEX('Draft Master List'!E:F,MATCH(C1010,'Draft Master List'!E:E,0),2),"N/A")</f>
        <v>N/A</v>
      </c>
      <c r="E1010" t="s">
        <v>15</v>
      </c>
      <c r="F1010">
        <v>25</v>
      </c>
      <c r="G1010" t="s">
        <v>108</v>
      </c>
      <c r="H1010">
        <v>14</v>
      </c>
      <c r="I1010">
        <v>14</v>
      </c>
      <c r="J1010">
        <v>68</v>
      </c>
      <c r="K1010">
        <v>46</v>
      </c>
      <c r="L1010" s="2">
        <v>0.67600000000000005</v>
      </c>
      <c r="M1010">
        <v>458</v>
      </c>
      <c r="N1010">
        <v>10</v>
      </c>
      <c r="O1010">
        <v>4</v>
      </c>
      <c r="P1010">
        <v>30</v>
      </c>
      <c r="Q1010">
        <v>3.3</v>
      </c>
      <c r="R1010">
        <v>32.700000000000003</v>
      </c>
      <c r="S1010">
        <v>3</v>
      </c>
    </row>
    <row r="1011" spans="1:19" x14ac:dyDescent="0.25">
      <c r="A1011">
        <v>2013</v>
      </c>
      <c r="B1011">
        <v>90</v>
      </c>
      <c r="C1011" t="s">
        <v>912</v>
      </c>
      <c r="D1011" t="str">
        <f>IFERROR(INDEX('Draft Master List'!E:F,MATCH(C1011,'Draft Master List'!E:E,0),2),"N/A")</f>
        <v>N/A</v>
      </c>
      <c r="E1011" t="s">
        <v>16</v>
      </c>
      <c r="F1011">
        <v>25</v>
      </c>
      <c r="G1011" t="s">
        <v>74</v>
      </c>
      <c r="H1011">
        <v>13</v>
      </c>
      <c r="I1011">
        <v>10</v>
      </c>
      <c r="J1011">
        <v>86</v>
      </c>
      <c r="K1011">
        <v>46</v>
      </c>
      <c r="L1011" s="2">
        <v>0.53500000000000003</v>
      </c>
      <c r="M1011">
        <v>695</v>
      </c>
      <c r="N1011">
        <v>15.1</v>
      </c>
      <c r="O1011">
        <v>5</v>
      </c>
      <c r="P1011">
        <v>73</v>
      </c>
      <c r="Q1011">
        <v>3.5</v>
      </c>
      <c r="R1011">
        <v>53.5</v>
      </c>
      <c r="S1011">
        <v>0</v>
      </c>
    </row>
    <row r="1012" spans="1:19" x14ac:dyDescent="0.25">
      <c r="A1012">
        <v>2013</v>
      </c>
      <c r="B1012">
        <v>91</v>
      </c>
      <c r="C1012" t="s">
        <v>970</v>
      </c>
      <c r="D1012" t="str">
        <f>IFERROR(INDEX('Draft Master List'!E:F,MATCH(C1012,'Draft Master List'!E:E,0),2),"N/A")</f>
        <v>N/A</v>
      </c>
      <c r="E1012" t="s">
        <v>24</v>
      </c>
      <c r="F1012">
        <v>21</v>
      </c>
      <c r="G1012" t="s">
        <v>76</v>
      </c>
      <c r="H1012">
        <v>13</v>
      </c>
      <c r="I1012">
        <v>13</v>
      </c>
      <c r="J1012">
        <v>66</v>
      </c>
      <c r="K1012">
        <v>45</v>
      </c>
      <c r="L1012" s="2">
        <v>0.68200000000000005</v>
      </c>
      <c r="M1012">
        <v>399</v>
      </c>
      <c r="N1012">
        <v>8.9</v>
      </c>
      <c r="O1012">
        <v>0</v>
      </c>
      <c r="P1012">
        <v>43</v>
      </c>
      <c r="Q1012">
        <v>3.5</v>
      </c>
      <c r="R1012">
        <v>30.7</v>
      </c>
      <c r="S1012">
        <v>1</v>
      </c>
    </row>
    <row r="1013" spans="1:19" x14ac:dyDescent="0.25">
      <c r="A1013">
        <v>2013</v>
      </c>
      <c r="B1013">
        <v>92</v>
      </c>
      <c r="C1013" t="s">
        <v>1073</v>
      </c>
      <c r="D1013" t="str">
        <f>IFERROR(INDEX('Draft Master List'!E:F,MATCH(C1013,'Draft Master List'!E:E,0),2),"N/A")</f>
        <v>N/A</v>
      </c>
      <c r="E1013" t="s">
        <v>18</v>
      </c>
      <c r="F1013">
        <v>22</v>
      </c>
      <c r="G1013" t="s">
        <v>77</v>
      </c>
      <c r="H1013">
        <v>16</v>
      </c>
      <c r="I1013">
        <v>6</v>
      </c>
      <c r="J1013">
        <v>77</v>
      </c>
      <c r="K1013">
        <v>45</v>
      </c>
      <c r="L1013" s="2">
        <v>0.58399999999999996</v>
      </c>
      <c r="M1013">
        <v>469</v>
      </c>
      <c r="N1013">
        <v>10.4</v>
      </c>
      <c r="O1013">
        <v>4</v>
      </c>
      <c r="P1013">
        <v>79</v>
      </c>
      <c r="Q1013">
        <v>2.8</v>
      </c>
      <c r="R1013">
        <v>29.3</v>
      </c>
      <c r="S1013">
        <v>0</v>
      </c>
    </row>
    <row r="1014" spans="1:19" x14ac:dyDescent="0.25">
      <c r="A1014">
        <v>2013</v>
      </c>
      <c r="B1014">
        <v>93</v>
      </c>
      <c r="C1014" t="s">
        <v>1239</v>
      </c>
      <c r="D1014" t="str">
        <f>IFERROR(INDEX('Draft Master List'!E:F,MATCH(C1014,'Draft Master List'!E:E,0),2),"N/A")</f>
        <v>N/A</v>
      </c>
      <c r="E1014" t="s">
        <v>7</v>
      </c>
      <c r="F1014">
        <v>23</v>
      </c>
      <c r="G1014" t="s">
        <v>1069</v>
      </c>
      <c r="H1014">
        <v>9</v>
      </c>
      <c r="I1014">
        <v>4</v>
      </c>
      <c r="J1014">
        <v>59</v>
      </c>
      <c r="K1014">
        <v>45</v>
      </c>
      <c r="L1014" s="2">
        <v>0.76300000000000001</v>
      </c>
      <c r="M1014">
        <v>499</v>
      </c>
      <c r="N1014">
        <v>11.1</v>
      </c>
      <c r="O1014">
        <v>3</v>
      </c>
      <c r="P1014">
        <v>38</v>
      </c>
      <c r="Q1014">
        <v>5</v>
      </c>
      <c r="R1014">
        <v>55.4</v>
      </c>
      <c r="S1014">
        <v>0</v>
      </c>
    </row>
    <row r="1015" spans="1:19" x14ac:dyDescent="0.25">
      <c r="A1015">
        <v>2013</v>
      </c>
      <c r="B1015">
        <v>94</v>
      </c>
      <c r="C1015" t="s">
        <v>1214</v>
      </c>
      <c r="D1015" t="str">
        <f>IFERROR(INDEX('Draft Master List'!E:F,MATCH(C1015,'Draft Master List'!E:E,0),2),"N/A")</f>
        <v>N/A</v>
      </c>
      <c r="E1015" t="s">
        <v>27</v>
      </c>
      <c r="F1015">
        <v>24</v>
      </c>
      <c r="G1015" t="s">
        <v>660</v>
      </c>
      <c r="H1015">
        <v>16</v>
      </c>
      <c r="I1015">
        <v>8</v>
      </c>
      <c r="J1015">
        <v>74</v>
      </c>
      <c r="K1015">
        <v>44</v>
      </c>
      <c r="L1015" s="2">
        <v>0.59499999999999997</v>
      </c>
      <c r="M1015">
        <v>736</v>
      </c>
      <c r="N1015">
        <v>16.7</v>
      </c>
      <c r="O1015">
        <v>5</v>
      </c>
      <c r="P1015">
        <v>82</v>
      </c>
      <c r="Q1015">
        <v>2.8</v>
      </c>
      <c r="R1015">
        <v>46</v>
      </c>
      <c r="S1015">
        <v>2</v>
      </c>
    </row>
    <row r="1016" spans="1:19" x14ac:dyDescent="0.25">
      <c r="A1016">
        <v>2013</v>
      </c>
      <c r="B1016">
        <v>95</v>
      </c>
      <c r="C1016" t="s">
        <v>518</v>
      </c>
      <c r="D1016" t="str">
        <f>IFERROR(INDEX('Draft Master List'!E:F,MATCH(C1016,'Draft Master List'!E:E,0),2),"N/A")</f>
        <v>602006</v>
      </c>
      <c r="E1016" t="s">
        <v>4</v>
      </c>
      <c r="F1016">
        <v>28</v>
      </c>
      <c r="G1016" t="s">
        <v>76</v>
      </c>
      <c r="H1016">
        <v>15</v>
      </c>
      <c r="I1016">
        <v>15</v>
      </c>
      <c r="J1016">
        <v>60</v>
      </c>
      <c r="K1016">
        <v>43</v>
      </c>
      <c r="L1016" s="2">
        <v>0.71699999999999997</v>
      </c>
      <c r="M1016">
        <v>314</v>
      </c>
      <c r="N1016">
        <v>7.3</v>
      </c>
      <c r="O1016">
        <v>0</v>
      </c>
      <c r="P1016">
        <v>17</v>
      </c>
      <c r="Q1016">
        <v>2.9</v>
      </c>
      <c r="R1016">
        <v>20.9</v>
      </c>
      <c r="S1016">
        <v>1</v>
      </c>
    </row>
    <row r="1017" spans="1:19" x14ac:dyDescent="0.25">
      <c r="A1017">
        <v>2013</v>
      </c>
      <c r="B1017">
        <v>96</v>
      </c>
      <c r="C1017" t="s">
        <v>745</v>
      </c>
      <c r="D1017" t="str">
        <f>IFERROR(INDEX('Draft Master List'!E:F,MATCH(C1017,'Draft Master List'!E:E,0),2),"N/A")</f>
        <v>N/A</v>
      </c>
      <c r="E1017" t="s">
        <v>32</v>
      </c>
      <c r="F1017">
        <v>25</v>
      </c>
      <c r="G1017" t="s">
        <v>74</v>
      </c>
      <c r="H1017">
        <v>12</v>
      </c>
      <c r="I1017">
        <v>8</v>
      </c>
      <c r="J1017">
        <v>72</v>
      </c>
      <c r="K1017">
        <v>43</v>
      </c>
      <c r="L1017" s="2">
        <v>0.59699999999999998</v>
      </c>
      <c r="M1017">
        <v>523</v>
      </c>
      <c r="N1017">
        <v>12.2</v>
      </c>
      <c r="O1017">
        <v>3</v>
      </c>
      <c r="P1017">
        <v>26</v>
      </c>
      <c r="Q1017">
        <v>3.6</v>
      </c>
      <c r="R1017">
        <v>43.6</v>
      </c>
      <c r="S1017">
        <v>0</v>
      </c>
    </row>
    <row r="1018" spans="1:19" x14ac:dyDescent="0.25">
      <c r="A1018">
        <v>2013</v>
      </c>
      <c r="B1018">
        <v>97</v>
      </c>
      <c r="C1018" t="s">
        <v>125</v>
      </c>
      <c r="D1018" t="str">
        <f>IFERROR(INDEX('Draft Master List'!E:F,MATCH(C1018,'Draft Master List'!E:E,0),2),"N/A")</f>
        <v>882010</v>
      </c>
      <c r="E1018" t="s">
        <v>10</v>
      </c>
      <c r="F1018">
        <v>25</v>
      </c>
      <c r="G1018" t="s">
        <v>77</v>
      </c>
      <c r="H1018">
        <v>16</v>
      </c>
      <c r="I1018">
        <v>2</v>
      </c>
      <c r="J1018">
        <v>76</v>
      </c>
      <c r="K1018">
        <v>43</v>
      </c>
      <c r="L1018" s="2">
        <v>0.56599999999999995</v>
      </c>
      <c r="M1018">
        <v>471</v>
      </c>
      <c r="N1018">
        <v>11</v>
      </c>
      <c r="O1018">
        <v>2</v>
      </c>
      <c r="P1018">
        <v>34</v>
      </c>
      <c r="Q1018">
        <v>2.7</v>
      </c>
      <c r="R1018">
        <v>29.4</v>
      </c>
      <c r="S1018">
        <v>0</v>
      </c>
    </row>
    <row r="1019" spans="1:19" x14ac:dyDescent="0.25">
      <c r="A1019">
        <v>2013</v>
      </c>
      <c r="B1019">
        <v>98</v>
      </c>
      <c r="C1019" t="s">
        <v>1304</v>
      </c>
      <c r="D1019" t="str">
        <f>IFERROR(INDEX('Draft Master List'!E:F,MATCH(C1019,'Draft Master List'!E:E,0),2),"N/A")</f>
        <v>N/A</v>
      </c>
      <c r="E1019" t="s">
        <v>64</v>
      </c>
      <c r="F1019">
        <v>28</v>
      </c>
      <c r="G1019" t="s">
        <v>77</v>
      </c>
      <c r="H1019">
        <v>14</v>
      </c>
      <c r="I1019">
        <v>3</v>
      </c>
      <c r="J1019">
        <v>86</v>
      </c>
      <c r="K1019">
        <v>42</v>
      </c>
      <c r="L1019" s="2">
        <v>0.48799999999999999</v>
      </c>
      <c r="M1019">
        <v>362</v>
      </c>
      <c r="N1019">
        <v>8.6</v>
      </c>
      <c r="O1019">
        <v>2</v>
      </c>
      <c r="P1019">
        <v>20</v>
      </c>
      <c r="Q1019">
        <v>3</v>
      </c>
      <c r="R1019">
        <v>25.9</v>
      </c>
      <c r="S1019">
        <v>1</v>
      </c>
    </row>
    <row r="1020" spans="1:19" x14ac:dyDescent="0.25">
      <c r="A1020">
        <v>2013</v>
      </c>
      <c r="B1020">
        <v>99</v>
      </c>
      <c r="C1020" t="s">
        <v>95</v>
      </c>
      <c r="D1020" t="str">
        <f>IFERROR(INDEX('Draft Master List'!E:F,MATCH(C1020,'Draft Master List'!E:E,0),2),"N/A")</f>
        <v>242008</v>
      </c>
      <c r="E1020" t="s">
        <v>28</v>
      </c>
      <c r="F1020">
        <v>28</v>
      </c>
      <c r="G1020" t="s">
        <v>76</v>
      </c>
      <c r="H1020">
        <v>16</v>
      </c>
      <c r="I1020">
        <v>16</v>
      </c>
      <c r="J1020">
        <v>52</v>
      </c>
      <c r="K1020">
        <v>42</v>
      </c>
      <c r="L1020" s="2">
        <v>0.80800000000000005</v>
      </c>
      <c r="M1020">
        <v>345</v>
      </c>
      <c r="N1020">
        <v>8.1999999999999993</v>
      </c>
      <c r="O1020">
        <v>4</v>
      </c>
      <c r="P1020">
        <v>66</v>
      </c>
      <c r="Q1020">
        <v>2.6</v>
      </c>
      <c r="R1020">
        <v>21.6</v>
      </c>
      <c r="S1020">
        <v>3</v>
      </c>
    </row>
    <row r="1021" spans="1:19" x14ac:dyDescent="0.25">
      <c r="A1021">
        <v>2013</v>
      </c>
      <c r="B1021">
        <v>100</v>
      </c>
      <c r="C1021" t="s">
        <v>1213</v>
      </c>
      <c r="D1021" t="str">
        <f>IFERROR(INDEX('Draft Master List'!E:F,MATCH(C1021,'Draft Master List'!E:E,0),2),"N/A")</f>
        <v>N/A</v>
      </c>
      <c r="E1021" t="s">
        <v>7</v>
      </c>
      <c r="F1021">
        <v>34</v>
      </c>
      <c r="G1021" t="s">
        <v>77</v>
      </c>
      <c r="H1021">
        <v>16</v>
      </c>
      <c r="I1021">
        <v>1</v>
      </c>
      <c r="J1021">
        <v>79</v>
      </c>
      <c r="K1021">
        <v>42</v>
      </c>
      <c r="L1021" s="2">
        <v>0.53200000000000003</v>
      </c>
      <c r="M1021">
        <v>452</v>
      </c>
      <c r="N1021">
        <v>10.8</v>
      </c>
      <c r="O1021">
        <v>2</v>
      </c>
      <c r="P1021">
        <v>28</v>
      </c>
      <c r="Q1021">
        <v>2.6</v>
      </c>
      <c r="R1021">
        <v>28.3</v>
      </c>
      <c r="S1021">
        <v>2</v>
      </c>
    </row>
    <row r="1022" spans="1:19" x14ac:dyDescent="0.25">
      <c r="A1022">
        <v>2013</v>
      </c>
      <c r="B1022">
        <v>101</v>
      </c>
      <c r="C1022" t="s">
        <v>895</v>
      </c>
      <c r="D1022" t="str">
        <f>IFERROR(INDEX('Draft Master List'!E:F,MATCH(C1022,'Draft Master List'!E:E,0),2),"N/A")</f>
        <v>N/A</v>
      </c>
      <c r="E1022" t="s">
        <v>13</v>
      </c>
      <c r="F1022">
        <v>24</v>
      </c>
      <c r="G1022" t="s">
        <v>74</v>
      </c>
      <c r="H1022">
        <v>16</v>
      </c>
      <c r="I1022">
        <v>12</v>
      </c>
      <c r="J1022">
        <v>70</v>
      </c>
      <c r="K1022">
        <v>41</v>
      </c>
      <c r="L1022" s="2">
        <v>0.58599999999999997</v>
      </c>
      <c r="M1022">
        <v>472</v>
      </c>
      <c r="N1022">
        <v>11.5</v>
      </c>
      <c r="O1022">
        <v>1</v>
      </c>
      <c r="P1022">
        <v>51</v>
      </c>
      <c r="Q1022">
        <v>2.6</v>
      </c>
      <c r="R1022">
        <v>29.5</v>
      </c>
      <c r="S1022">
        <v>0</v>
      </c>
    </row>
    <row r="1023" spans="1:19" x14ac:dyDescent="0.25">
      <c r="A1023">
        <v>2013</v>
      </c>
      <c r="B1023">
        <v>102</v>
      </c>
      <c r="C1023" t="s">
        <v>881</v>
      </c>
      <c r="D1023" t="str">
        <f>IFERROR(INDEX('Draft Master List'!E:F,MATCH(C1023,'Draft Master List'!E:E,0),2),"N/A")</f>
        <v>N/A</v>
      </c>
      <c r="E1023" t="s">
        <v>21</v>
      </c>
      <c r="F1023">
        <v>24</v>
      </c>
      <c r="G1023" t="s">
        <v>77</v>
      </c>
      <c r="H1023">
        <v>5</v>
      </c>
      <c r="I1023">
        <v>5</v>
      </c>
      <c r="J1023">
        <v>59</v>
      </c>
      <c r="K1023">
        <v>41</v>
      </c>
      <c r="L1023" s="2">
        <v>0.69499999999999995</v>
      </c>
      <c r="M1023">
        <v>580</v>
      </c>
      <c r="N1023">
        <v>14.1</v>
      </c>
      <c r="O1023">
        <v>2</v>
      </c>
      <c r="P1023">
        <v>81</v>
      </c>
      <c r="Q1023">
        <v>8.1999999999999993</v>
      </c>
      <c r="R1023">
        <v>116</v>
      </c>
      <c r="S1023">
        <v>2</v>
      </c>
    </row>
    <row r="1024" spans="1:19" x14ac:dyDescent="0.25">
      <c r="A1024">
        <v>2013</v>
      </c>
      <c r="B1024">
        <v>103</v>
      </c>
      <c r="C1024" t="s">
        <v>889</v>
      </c>
      <c r="D1024" t="str">
        <f>IFERROR(INDEX('Draft Master List'!E:F,MATCH(C1024,'Draft Master List'!E:E,0),2),"N/A")</f>
        <v>N/A</v>
      </c>
      <c r="E1024" t="s">
        <v>64</v>
      </c>
      <c r="F1024">
        <v>24</v>
      </c>
      <c r="G1024" t="s">
        <v>74</v>
      </c>
      <c r="H1024">
        <v>16</v>
      </c>
      <c r="I1024">
        <v>13</v>
      </c>
      <c r="J1024">
        <v>99</v>
      </c>
      <c r="K1024">
        <v>41</v>
      </c>
      <c r="L1024" s="2">
        <v>0.41399999999999998</v>
      </c>
      <c r="M1024">
        <v>465</v>
      </c>
      <c r="N1024">
        <v>11.3</v>
      </c>
      <c r="O1024">
        <v>2</v>
      </c>
      <c r="P1024">
        <v>47</v>
      </c>
      <c r="Q1024">
        <v>2.6</v>
      </c>
      <c r="R1024">
        <v>29.1</v>
      </c>
      <c r="S1024">
        <v>0</v>
      </c>
    </row>
    <row r="1025" spans="1:19" x14ac:dyDescent="0.25">
      <c r="A1025">
        <v>2013</v>
      </c>
      <c r="B1025">
        <v>104</v>
      </c>
      <c r="C1025" t="s">
        <v>1095</v>
      </c>
      <c r="D1025" t="str">
        <f>IFERROR(INDEX('Draft Master List'!E:F,MATCH(C1025,'Draft Master List'!E:E,0),2),"N/A")</f>
        <v>N/A</v>
      </c>
      <c r="E1025" t="s">
        <v>33</v>
      </c>
      <c r="F1025">
        <v>24</v>
      </c>
      <c r="G1025" t="s">
        <v>77</v>
      </c>
      <c r="H1025">
        <v>16</v>
      </c>
      <c r="I1025">
        <v>5</v>
      </c>
      <c r="J1025">
        <v>67</v>
      </c>
      <c r="K1025">
        <v>41</v>
      </c>
      <c r="L1025" s="2">
        <v>0.61199999999999999</v>
      </c>
      <c r="M1025">
        <v>448</v>
      </c>
      <c r="N1025">
        <v>10.9</v>
      </c>
      <c r="O1025">
        <v>2</v>
      </c>
      <c r="P1025">
        <v>29</v>
      </c>
      <c r="Q1025">
        <v>2.6</v>
      </c>
      <c r="R1025">
        <v>28</v>
      </c>
      <c r="S1025">
        <v>0</v>
      </c>
    </row>
    <row r="1026" spans="1:19" x14ac:dyDescent="0.25">
      <c r="A1026">
        <v>2013</v>
      </c>
      <c r="B1026">
        <v>105</v>
      </c>
      <c r="C1026" t="s">
        <v>1713</v>
      </c>
      <c r="D1026" t="str">
        <f>IFERROR(INDEX('Draft Master List'!E:F,MATCH(C1026,'Draft Master List'!E:E,0),2),"N/A")</f>
        <v>N/A</v>
      </c>
      <c r="E1026" t="s">
        <v>12</v>
      </c>
      <c r="F1026">
        <v>28</v>
      </c>
      <c r="G1026" t="s">
        <v>108</v>
      </c>
      <c r="H1026">
        <v>14</v>
      </c>
      <c r="I1026">
        <v>14</v>
      </c>
      <c r="J1026">
        <v>63</v>
      </c>
      <c r="K1026">
        <v>41</v>
      </c>
      <c r="L1026" s="2">
        <v>0.65100000000000002</v>
      </c>
      <c r="M1026">
        <v>416</v>
      </c>
      <c r="N1026">
        <v>10.1</v>
      </c>
      <c r="O1026">
        <v>2</v>
      </c>
      <c r="P1026">
        <v>31</v>
      </c>
      <c r="Q1026">
        <v>2.9</v>
      </c>
      <c r="R1026">
        <v>29.7</v>
      </c>
      <c r="S1026">
        <v>1</v>
      </c>
    </row>
    <row r="1027" spans="1:19" x14ac:dyDescent="0.25">
      <c r="A1027">
        <v>2013</v>
      </c>
      <c r="B1027">
        <v>106</v>
      </c>
      <c r="C1027" t="s">
        <v>1620</v>
      </c>
      <c r="D1027" t="str">
        <f>IFERROR(INDEX('Draft Master List'!E:F,MATCH(C1027,'Draft Master List'!E:E,0),2),"N/A")</f>
        <v>N/A</v>
      </c>
      <c r="E1027" t="s">
        <v>9</v>
      </c>
      <c r="F1027">
        <v>22</v>
      </c>
      <c r="G1027" t="s">
        <v>77</v>
      </c>
      <c r="H1027">
        <v>16</v>
      </c>
      <c r="I1027">
        <v>3</v>
      </c>
      <c r="J1027">
        <v>78</v>
      </c>
      <c r="K1027">
        <v>41</v>
      </c>
      <c r="L1027" s="2">
        <v>0.52600000000000002</v>
      </c>
      <c r="M1027">
        <v>611</v>
      </c>
      <c r="N1027">
        <v>14.9</v>
      </c>
      <c r="O1027">
        <v>6</v>
      </c>
      <c r="P1027">
        <v>37</v>
      </c>
      <c r="Q1027">
        <v>2.6</v>
      </c>
      <c r="R1027">
        <v>38.200000000000003</v>
      </c>
      <c r="S1027">
        <v>3</v>
      </c>
    </row>
    <row r="1028" spans="1:19" x14ac:dyDescent="0.25">
      <c r="A1028">
        <v>2013</v>
      </c>
      <c r="B1028">
        <v>107</v>
      </c>
      <c r="C1028" t="s">
        <v>782</v>
      </c>
      <c r="D1028" t="str">
        <f>IFERROR(INDEX('Draft Master List'!E:F,MATCH(C1028,'Draft Master List'!E:E,0),2),"N/A")</f>
        <v>N/A</v>
      </c>
      <c r="E1028" t="s">
        <v>223</v>
      </c>
      <c r="F1028">
        <v>22</v>
      </c>
      <c r="G1028" t="s">
        <v>664</v>
      </c>
      <c r="H1028">
        <v>13</v>
      </c>
      <c r="I1028">
        <v>3</v>
      </c>
      <c r="J1028">
        <v>69</v>
      </c>
      <c r="K1028">
        <v>40</v>
      </c>
      <c r="L1028" s="2">
        <v>0.57999999999999996</v>
      </c>
      <c r="M1028">
        <v>418</v>
      </c>
      <c r="N1028">
        <v>10.5</v>
      </c>
      <c r="O1028">
        <v>4</v>
      </c>
      <c r="P1028">
        <v>81</v>
      </c>
      <c r="Q1028">
        <v>3.1</v>
      </c>
      <c r="R1028">
        <v>32.200000000000003</v>
      </c>
      <c r="S1028">
        <v>4</v>
      </c>
    </row>
    <row r="1029" spans="1:19" x14ac:dyDescent="0.25">
      <c r="A1029">
        <v>2013</v>
      </c>
      <c r="B1029">
        <v>108</v>
      </c>
      <c r="C1029" t="s">
        <v>378</v>
      </c>
      <c r="D1029" t="str">
        <f>IFERROR(INDEX('Draft Master List'!E:F,MATCH(C1029,'Draft Master List'!E:E,0),2),"N/A")</f>
        <v>332008</v>
      </c>
      <c r="E1029" t="s">
        <v>25</v>
      </c>
      <c r="F1029">
        <v>29</v>
      </c>
      <c r="G1029" t="s">
        <v>74</v>
      </c>
      <c r="H1029">
        <v>16</v>
      </c>
      <c r="I1029">
        <v>14</v>
      </c>
      <c r="J1029">
        <v>71</v>
      </c>
      <c r="K1029">
        <v>40</v>
      </c>
      <c r="L1029" s="2">
        <v>0.56299999999999994</v>
      </c>
      <c r="M1029">
        <v>596</v>
      </c>
      <c r="N1029">
        <v>14.9</v>
      </c>
      <c r="O1029">
        <v>2</v>
      </c>
      <c r="P1029">
        <v>51</v>
      </c>
      <c r="Q1029">
        <v>2.5</v>
      </c>
      <c r="R1029">
        <v>37.299999999999997</v>
      </c>
      <c r="S1029">
        <v>1</v>
      </c>
    </row>
    <row r="1030" spans="1:19" x14ac:dyDescent="0.25">
      <c r="A1030">
        <v>2013</v>
      </c>
      <c r="B1030">
        <v>109</v>
      </c>
      <c r="C1030" t="s">
        <v>1120</v>
      </c>
      <c r="D1030" t="str">
        <f>IFERROR(INDEX('Draft Master List'!E:F,MATCH(C1030,'Draft Master List'!E:E,0),2),"N/A")</f>
        <v>N/A</v>
      </c>
      <c r="E1030" t="s">
        <v>29</v>
      </c>
      <c r="F1030">
        <v>21</v>
      </c>
      <c r="G1030" t="s">
        <v>74</v>
      </c>
      <c r="H1030">
        <v>14</v>
      </c>
      <c r="I1030">
        <v>14</v>
      </c>
      <c r="J1030">
        <v>85</v>
      </c>
      <c r="K1030">
        <v>40</v>
      </c>
      <c r="L1030" s="2">
        <v>0.47099999999999997</v>
      </c>
      <c r="M1030">
        <v>587</v>
      </c>
      <c r="N1030">
        <v>14.7</v>
      </c>
      <c r="O1030">
        <v>3</v>
      </c>
      <c r="P1030">
        <v>57</v>
      </c>
      <c r="Q1030">
        <v>2.9</v>
      </c>
      <c r="R1030">
        <v>41.9</v>
      </c>
      <c r="S1030">
        <v>0</v>
      </c>
    </row>
    <row r="1031" spans="1:19" x14ac:dyDescent="0.25">
      <c r="A1031">
        <v>2013</v>
      </c>
      <c r="B1031">
        <v>110</v>
      </c>
      <c r="C1031" t="s">
        <v>1625</v>
      </c>
      <c r="D1031" t="str">
        <f>IFERROR(INDEX('Draft Master List'!E:F,MATCH(C1031,'Draft Master List'!E:E,0),2),"N/A")</f>
        <v>N/A</v>
      </c>
      <c r="E1031" t="s">
        <v>27</v>
      </c>
      <c r="F1031">
        <v>24</v>
      </c>
      <c r="G1031" t="s">
        <v>77</v>
      </c>
      <c r="H1031">
        <v>14</v>
      </c>
      <c r="I1031">
        <v>3</v>
      </c>
      <c r="J1031">
        <v>54</v>
      </c>
      <c r="K1031">
        <v>39</v>
      </c>
      <c r="L1031" s="2">
        <v>0.72199999999999998</v>
      </c>
      <c r="M1031">
        <v>368</v>
      </c>
      <c r="N1031">
        <v>9.4</v>
      </c>
      <c r="O1031">
        <v>2</v>
      </c>
      <c r="P1031">
        <v>23</v>
      </c>
      <c r="Q1031">
        <v>2.8</v>
      </c>
      <c r="R1031">
        <v>26.3</v>
      </c>
      <c r="S1031">
        <v>1</v>
      </c>
    </row>
    <row r="1032" spans="1:19" x14ac:dyDescent="0.25">
      <c r="A1032">
        <v>2013</v>
      </c>
      <c r="B1032">
        <v>111</v>
      </c>
      <c r="C1032" t="s">
        <v>1215</v>
      </c>
      <c r="D1032" t="str">
        <f>IFERROR(INDEX('Draft Master List'!E:F,MATCH(C1032,'Draft Master List'!E:E,0),2),"N/A")</f>
        <v>N/A</v>
      </c>
      <c r="E1032" t="s">
        <v>12</v>
      </c>
      <c r="F1032">
        <v>32</v>
      </c>
      <c r="G1032" t="s">
        <v>74</v>
      </c>
      <c r="H1032">
        <v>9</v>
      </c>
      <c r="I1032">
        <v>8</v>
      </c>
      <c r="J1032">
        <v>55</v>
      </c>
      <c r="K1032">
        <v>39</v>
      </c>
      <c r="L1032" s="2">
        <v>0.70899999999999996</v>
      </c>
      <c r="M1032">
        <v>461</v>
      </c>
      <c r="N1032">
        <v>11.8</v>
      </c>
      <c r="O1032">
        <v>1</v>
      </c>
      <c r="P1032">
        <v>47</v>
      </c>
      <c r="Q1032">
        <v>4.3</v>
      </c>
      <c r="R1032">
        <v>51.2</v>
      </c>
      <c r="S1032">
        <v>1</v>
      </c>
    </row>
    <row r="1033" spans="1:19" x14ac:dyDescent="0.25">
      <c r="A1033">
        <v>2013</v>
      </c>
      <c r="B1033">
        <v>112</v>
      </c>
      <c r="C1033" t="s">
        <v>1803</v>
      </c>
      <c r="D1033" t="str">
        <f>IFERROR(INDEX('Draft Master List'!E:F,MATCH(C1033,'Draft Master List'!E:E,0),2),"N/A")</f>
        <v>N/A</v>
      </c>
      <c r="E1033" t="s">
        <v>15</v>
      </c>
      <c r="F1033">
        <v>23</v>
      </c>
      <c r="G1033" t="s">
        <v>108</v>
      </c>
      <c r="H1033">
        <v>15</v>
      </c>
      <c r="I1033">
        <v>15</v>
      </c>
      <c r="J1033">
        <v>60</v>
      </c>
      <c r="K1033">
        <v>39</v>
      </c>
      <c r="L1033" s="2">
        <v>0.65</v>
      </c>
      <c r="M1033">
        <v>445</v>
      </c>
      <c r="N1033">
        <v>11.4</v>
      </c>
      <c r="O1033">
        <v>2</v>
      </c>
      <c r="P1033">
        <v>61</v>
      </c>
      <c r="Q1033">
        <v>2.6</v>
      </c>
      <c r="R1033">
        <v>29.7</v>
      </c>
      <c r="S1033">
        <v>0</v>
      </c>
    </row>
    <row r="1034" spans="1:19" x14ac:dyDescent="0.25">
      <c r="A1034">
        <v>2013</v>
      </c>
      <c r="B1034">
        <v>113</v>
      </c>
      <c r="C1034" t="s">
        <v>996</v>
      </c>
      <c r="D1034" t="str">
        <f>IFERROR(INDEX('Draft Master List'!E:F,MATCH(C1034,'Draft Master List'!E:E,0),2),"N/A")</f>
        <v>N/A</v>
      </c>
      <c r="E1034" t="s">
        <v>10</v>
      </c>
      <c r="F1034">
        <v>24</v>
      </c>
      <c r="G1034" t="s">
        <v>643</v>
      </c>
      <c r="H1034">
        <v>15</v>
      </c>
      <c r="I1034">
        <v>1</v>
      </c>
      <c r="J1034">
        <v>57</v>
      </c>
      <c r="K1034">
        <v>39</v>
      </c>
      <c r="L1034" s="2">
        <v>0.68400000000000005</v>
      </c>
      <c r="M1034">
        <v>371</v>
      </c>
      <c r="N1034">
        <v>9.5</v>
      </c>
      <c r="O1034">
        <v>1</v>
      </c>
      <c r="P1034">
        <v>38</v>
      </c>
      <c r="Q1034">
        <v>2.6</v>
      </c>
      <c r="R1034">
        <v>24.7</v>
      </c>
      <c r="S1034">
        <v>1</v>
      </c>
    </row>
    <row r="1035" spans="1:19" x14ac:dyDescent="0.25">
      <c r="A1035">
        <v>2013</v>
      </c>
      <c r="B1035">
        <v>114</v>
      </c>
      <c r="C1035" t="s">
        <v>1826</v>
      </c>
      <c r="D1035" t="str">
        <f>IFERROR(INDEX('Draft Master List'!E:F,MATCH(C1035,'Draft Master List'!E:E,0),2),"N/A")</f>
        <v>N/A</v>
      </c>
      <c r="E1035" t="s">
        <v>30</v>
      </c>
      <c r="F1035">
        <v>24</v>
      </c>
      <c r="G1035" t="s">
        <v>1069</v>
      </c>
      <c r="H1035">
        <v>7</v>
      </c>
      <c r="I1035">
        <v>6</v>
      </c>
      <c r="J1035">
        <v>66</v>
      </c>
      <c r="K1035">
        <v>39</v>
      </c>
      <c r="L1035" s="2">
        <v>0.59099999999999997</v>
      </c>
      <c r="M1035">
        <v>592</v>
      </c>
      <c r="N1035">
        <v>15.2</v>
      </c>
      <c r="O1035">
        <v>4</v>
      </c>
      <c r="P1035">
        <v>50</v>
      </c>
      <c r="Q1035">
        <v>5.6</v>
      </c>
      <c r="R1035">
        <v>84.6</v>
      </c>
      <c r="S1035">
        <v>0</v>
      </c>
    </row>
    <row r="1036" spans="1:19" x14ac:dyDescent="0.25">
      <c r="A1036">
        <v>2013</v>
      </c>
      <c r="B1036">
        <v>115</v>
      </c>
      <c r="C1036" t="s">
        <v>1174</v>
      </c>
      <c r="D1036" t="str">
        <f>IFERROR(INDEX('Draft Master List'!E:F,MATCH(C1036,'Draft Master List'!E:E,0),2),"N/A")</f>
        <v>N/A</v>
      </c>
      <c r="E1036" t="s">
        <v>10</v>
      </c>
      <c r="F1036">
        <v>25</v>
      </c>
      <c r="G1036" t="s">
        <v>108</v>
      </c>
      <c r="H1036">
        <v>13</v>
      </c>
      <c r="I1036">
        <v>10</v>
      </c>
      <c r="J1036">
        <v>57</v>
      </c>
      <c r="K1036">
        <v>39</v>
      </c>
      <c r="L1036" s="2">
        <v>0.68400000000000005</v>
      </c>
      <c r="M1036">
        <v>454</v>
      </c>
      <c r="N1036">
        <v>11.6</v>
      </c>
      <c r="O1036">
        <v>1</v>
      </c>
      <c r="P1036">
        <v>31</v>
      </c>
      <c r="Q1036">
        <v>3</v>
      </c>
      <c r="R1036">
        <v>34.9</v>
      </c>
      <c r="S1036">
        <v>1</v>
      </c>
    </row>
    <row r="1037" spans="1:19" x14ac:dyDescent="0.25">
      <c r="A1037">
        <v>2013</v>
      </c>
      <c r="B1037">
        <v>116</v>
      </c>
      <c r="C1037" t="s">
        <v>531</v>
      </c>
      <c r="D1037" t="str">
        <f>IFERROR(INDEX('Draft Master List'!E:F,MATCH(C1037,'Draft Master List'!E:E,0),2),"N/A")</f>
        <v>1092006</v>
      </c>
      <c r="E1037" t="s">
        <v>6</v>
      </c>
      <c r="F1037">
        <v>30</v>
      </c>
      <c r="G1037" t="s">
        <v>74</v>
      </c>
      <c r="H1037">
        <v>16</v>
      </c>
      <c r="I1037">
        <v>13</v>
      </c>
      <c r="J1037">
        <v>77</v>
      </c>
      <c r="K1037">
        <v>38</v>
      </c>
      <c r="L1037" s="2">
        <v>0.49399999999999999</v>
      </c>
      <c r="M1037">
        <v>447</v>
      </c>
      <c r="N1037">
        <v>11.8</v>
      </c>
      <c r="O1037">
        <v>2</v>
      </c>
      <c r="P1037">
        <v>31</v>
      </c>
      <c r="Q1037">
        <v>2.4</v>
      </c>
      <c r="R1037">
        <v>27.9</v>
      </c>
      <c r="S1037">
        <v>1</v>
      </c>
    </row>
    <row r="1038" spans="1:19" x14ac:dyDescent="0.25">
      <c r="A1038">
        <v>2013</v>
      </c>
      <c r="B1038">
        <v>117</v>
      </c>
      <c r="C1038" t="s">
        <v>899</v>
      </c>
      <c r="D1038" t="str">
        <f>IFERROR(INDEX('Draft Master List'!E:F,MATCH(C1038,'Draft Master List'!E:E,0),2),"N/A")</f>
        <v>N/A</v>
      </c>
      <c r="E1038" t="s">
        <v>12</v>
      </c>
      <c r="F1038">
        <v>25</v>
      </c>
      <c r="G1038" t="s">
        <v>74</v>
      </c>
      <c r="H1038">
        <v>16</v>
      </c>
      <c r="I1038">
        <v>13</v>
      </c>
      <c r="J1038">
        <v>85</v>
      </c>
      <c r="K1038">
        <v>38</v>
      </c>
      <c r="L1038" s="2">
        <v>0.44700000000000001</v>
      </c>
      <c r="M1038">
        <v>490</v>
      </c>
      <c r="N1038">
        <v>12.9</v>
      </c>
      <c r="O1038">
        <v>2</v>
      </c>
      <c r="P1038">
        <v>40</v>
      </c>
      <c r="Q1038">
        <v>2.4</v>
      </c>
      <c r="R1038">
        <v>30.6</v>
      </c>
      <c r="S1038">
        <v>1</v>
      </c>
    </row>
    <row r="1039" spans="1:19" x14ac:dyDescent="0.25">
      <c r="A1039">
        <v>2013</v>
      </c>
      <c r="B1039">
        <v>118</v>
      </c>
      <c r="C1039" t="s">
        <v>893</v>
      </c>
      <c r="D1039" t="str">
        <f>IFERROR(INDEX('Draft Master List'!E:F,MATCH(C1039,'Draft Master List'!E:E,0),2),"N/A")</f>
        <v>N/A</v>
      </c>
      <c r="E1039" t="s">
        <v>223</v>
      </c>
      <c r="F1039">
        <v>25</v>
      </c>
      <c r="G1039" t="s">
        <v>77</v>
      </c>
      <c r="H1039">
        <v>16</v>
      </c>
      <c r="I1039">
        <v>6</v>
      </c>
      <c r="J1039">
        <v>63</v>
      </c>
      <c r="K1039">
        <v>38</v>
      </c>
      <c r="L1039" s="2">
        <v>0.60299999999999998</v>
      </c>
      <c r="M1039">
        <v>399</v>
      </c>
      <c r="N1039">
        <v>10.5</v>
      </c>
      <c r="O1039">
        <v>4</v>
      </c>
      <c r="P1039">
        <v>31</v>
      </c>
      <c r="Q1039">
        <v>2.4</v>
      </c>
      <c r="R1039">
        <v>24.9</v>
      </c>
      <c r="S1039">
        <v>1</v>
      </c>
    </row>
    <row r="1040" spans="1:19" x14ac:dyDescent="0.25">
      <c r="A1040">
        <v>2013</v>
      </c>
      <c r="B1040">
        <v>119</v>
      </c>
      <c r="C1040" t="s">
        <v>1637</v>
      </c>
      <c r="D1040" t="str">
        <f>IFERROR(INDEX('Draft Master List'!E:F,MATCH(C1040,'Draft Master List'!E:E,0),2),"N/A")</f>
        <v>N/A</v>
      </c>
      <c r="E1040" t="s">
        <v>16</v>
      </c>
      <c r="F1040">
        <v>23</v>
      </c>
      <c r="G1040" t="s">
        <v>1069</v>
      </c>
      <c r="H1040">
        <v>16</v>
      </c>
      <c r="I1040">
        <v>3</v>
      </c>
      <c r="J1040">
        <v>60</v>
      </c>
      <c r="K1040">
        <v>38</v>
      </c>
      <c r="L1040" s="2">
        <v>0.63300000000000001</v>
      </c>
      <c r="M1040">
        <v>407</v>
      </c>
      <c r="N1040">
        <v>10.7</v>
      </c>
      <c r="O1040">
        <v>4</v>
      </c>
      <c r="P1040">
        <v>37</v>
      </c>
      <c r="Q1040">
        <v>2.4</v>
      </c>
      <c r="R1040">
        <v>25.4</v>
      </c>
      <c r="S1040">
        <v>0</v>
      </c>
    </row>
    <row r="1041" spans="1:19" x14ac:dyDescent="0.25">
      <c r="A1041">
        <v>2013</v>
      </c>
      <c r="B1041">
        <v>120</v>
      </c>
      <c r="C1041" t="s">
        <v>839</v>
      </c>
      <c r="D1041" t="str">
        <f>IFERROR(INDEX('Draft Master List'!E:F,MATCH(C1041,'Draft Master List'!E:E,0),2),"N/A")</f>
        <v>N/A</v>
      </c>
      <c r="E1041" t="s">
        <v>20</v>
      </c>
      <c r="F1041">
        <v>35</v>
      </c>
      <c r="G1041" t="s">
        <v>77</v>
      </c>
      <c r="H1041">
        <v>7</v>
      </c>
      <c r="I1041">
        <v>7</v>
      </c>
      <c r="J1041">
        <v>58</v>
      </c>
      <c r="K1041">
        <v>38</v>
      </c>
      <c r="L1041" s="2">
        <v>0.65500000000000003</v>
      </c>
      <c r="M1041">
        <v>503</v>
      </c>
      <c r="N1041">
        <v>13.2</v>
      </c>
      <c r="O1041">
        <v>2</v>
      </c>
      <c r="P1041">
        <v>35</v>
      </c>
      <c r="Q1041">
        <v>5.4</v>
      </c>
      <c r="R1041">
        <v>71.900000000000006</v>
      </c>
      <c r="S1041">
        <v>0</v>
      </c>
    </row>
    <row r="1042" spans="1:19" x14ac:dyDescent="0.25">
      <c r="A1042">
        <v>2013</v>
      </c>
      <c r="B1042">
        <v>121</v>
      </c>
      <c r="C1042" t="s">
        <v>1682</v>
      </c>
      <c r="D1042" t="str">
        <f>IFERROR(INDEX('Draft Master List'!E:F,MATCH(C1042,'Draft Master List'!E:E,0),2),"N/A")</f>
        <v>N/A</v>
      </c>
      <c r="E1042" t="s">
        <v>30</v>
      </c>
      <c r="F1042">
        <v>22</v>
      </c>
      <c r="G1042" t="s">
        <v>74</v>
      </c>
      <c r="H1042">
        <v>12</v>
      </c>
      <c r="I1042">
        <v>9</v>
      </c>
      <c r="J1042">
        <v>72</v>
      </c>
      <c r="K1042">
        <v>37</v>
      </c>
      <c r="L1042" s="2">
        <v>0.51400000000000001</v>
      </c>
      <c r="M1042">
        <v>519</v>
      </c>
      <c r="N1042">
        <v>14</v>
      </c>
      <c r="O1042">
        <v>4</v>
      </c>
      <c r="P1042">
        <v>81</v>
      </c>
      <c r="Q1042">
        <v>3.1</v>
      </c>
      <c r="R1042">
        <v>43.3</v>
      </c>
      <c r="S1042">
        <v>1</v>
      </c>
    </row>
    <row r="1043" spans="1:19" x14ac:dyDescent="0.25">
      <c r="A1043">
        <v>2013</v>
      </c>
      <c r="B1043">
        <v>122</v>
      </c>
      <c r="C1043" t="s">
        <v>455</v>
      </c>
      <c r="D1043" t="str">
        <f>IFERROR(INDEX('Draft Master List'!E:F,MATCH(C1043,'Draft Master List'!E:E,0),2),"N/A")</f>
        <v>732007</v>
      </c>
      <c r="E1043" t="s">
        <v>3</v>
      </c>
      <c r="F1043">
        <v>29</v>
      </c>
      <c r="G1043" t="s">
        <v>74</v>
      </c>
      <c r="H1043">
        <v>12</v>
      </c>
      <c r="I1043">
        <v>9</v>
      </c>
      <c r="J1043">
        <v>68</v>
      </c>
      <c r="K1043">
        <v>37</v>
      </c>
      <c r="L1043" s="2">
        <v>0.54400000000000004</v>
      </c>
      <c r="M1043">
        <v>455</v>
      </c>
      <c r="N1043">
        <v>12.3</v>
      </c>
      <c r="O1043">
        <v>2</v>
      </c>
      <c r="P1043">
        <v>66</v>
      </c>
      <c r="Q1043">
        <v>3.1</v>
      </c>
      <c r="R1043">
        <v>37.9</v>
      </c>
      <c r="S1043">
        <v>0</v>
      </c>
    </row>
    <row r="1044" spans="1:19" x14ac:dyDescent="0.25">
      <c r="A1044">
        <v>2013</v>
      </c>
      <c r="B1044">
        <v>123</v>
      </c>
      <c r="C1044" t="s">
        <v>707</v>
      </c>
      <c r="D1044" t="str">
        <f>IFERROR(INDEX('Draft Master List'!E:F,MATCH(C1044,'Draft Master List'!E:E,0),2),"N/A")</f>
        <v>N/A</v>
      </c>
      <c r="E1044" t="s">
        <v>0</v>
      </c>
      <c r="F1044">
        <v>30</v>
      </c>
      <c r="G1044" t="s">
        <v>77</v>
      </c>
      <c r="H1044">
        <v>13</v>
      </c>
      <c r="I1044">
        <v>5</v>
      </c>
      <c r="J1044">
        <v>54</v>
      </c>
      <c r="K1044">
        <v>37</v>
      </c>
      <c r="L1044" s="2">
        <v>0.68500000000000005</v>
      </c>
      <c r="M1044">
        <v>457</v>
      </c>
      <c r="N1044">
        <v>12.4</v>
      </c>
      <c r="O1044">
        <v>2</v>
      </c>
      <c r="P1044">
        <v>44</v>
      </c>
      <c r="Q1044">
        <v>2.8</v>
      </c>
      <c r="R1044">
        <v>35.200000000000003</v>
      </c>
      <c r="S1044">
        <v>1</v>
      </c>
    </row>
    <row r="1045" spans="1:19" x14ac:dyDescent="0.25">
      <c r="A1045">
        <v>2013</v>
      </c>
      <c r="B1045">
        <v>124</v>
      </c>
      <c r="C1045" t="s">
        <v>1614</v>
      </c>
      <c r="D1045" t="str">
        <f>IFERROR(INDEX('Draft Master List'!E:F,MATCH(C1045,'Draft Master List'!E:E,0),2),"N/A")</f>
        <v>N/A</v>
      </c>
      <c r="E1045" t="s">
        <v>6</v>
      </c>
      <c r="F1045">
        <v>23</v>
      </c>
      <c r="G1045" t="s">
        <v>1069</v>
      </c>
      <c r="H1045">
        <v>16</v>
      </c>
      <c r="I1045">
        <v>3</v>
      </c>
      <c r="J1045">
        <v>57</v>
      </c>
      <c r="K1045">
        <v>36</v>
      </c>
      <c r="L1045" s="2">
        <v>0.63200000000000001</v>
      </c>
      <c r="M1045">
        <v>469</v>
      </c>
      <c r="N1045">
        <v>13</v>
      </c>
      <c r="O1045">
        <v>4</v>
      </c>
      <c r="P1045">
        <v>38</v>
      </c>
      <c r="Q1045">
        <v>2.2999999999999998</v>
      </c>
      <c r="R1045">
        <v>29.3</v>
      </c>
      <c r="S1045">
        <v>0</v>
      </c>
    </row>
    <row r="1046" spans="1:19" x14ac:dyDescent="0.25">
      <c r="A1046">
        <v>2013</v>
      </c>
      <c r="B1046">
        <v>125</v>
      </c>
      <c r="C1046" t="s">
        <v>97</v>
      </c>
      <c r="D1046" t="str">
        <f>IFERROR(INDEX('Draft Master List'!E:F,MATCH(C1046,'Draft Master List'!E:E,0),2),"N/A")</f>
        <v>92007</v>
      </c>
      <c r="E1046" t="s">
        <v>22</v>
      </c>
      <c r="F1046">
        <v>28</v>
      </c>
      <c r="G1046" t="s">
        <v>77</v>
      </c>
      <c r="H1046">
        <v>16</v>
      </c>
      <c r="I1046">
        <v>2</v>
      </c>
      <c r="J1046">
        <v>68</v>
      </c>
      <c r="K1046">
        <v>36</v>
      </c>
      <c r="L1046" s="2">
        <v>0.52900000000000003</v>
      </c>
      <c r="M1046">
        <v>556</v>
      </c>
      <c r="N1046">
        <v>15.4</v>
      </c>
      <c r="O1046">
        <v>5</v>
      </c>
      <c r="P1046">
        <v>47</v>
      </c>
      <c r="Q1046">
        <v>2.2999999999999998</v>
      </c>
      <c r="R1046">
        <v>34.799999999999997</v>
      </c>
      <c r="S1046">
        <v>0</v>
      </c>
    </row>
    <row r="1047" spans="1:19" x14ac:dyDescent="0.25">
      <c r="A1047">
        <v>2013</v>
      </c>
      <c r="B1047">
        <v>126</v>
      </c>
      <c r="C1047" t="s">
        <v>88</v>
      </c>
      <c r="D1047" t="str">
        <f>IFERROR(INDEX('Draft Master List'!E:F,MATCH(C1047,'Draft Master List'!E:E,0),2),"N/A")</f>
        <v>2502009</v>
      </c>
      <c r="E1047" t="s">
        <v>16</v>
      </c>
      <c r="F1047">
        <v>28</v>
      </c>
      <c r="G1047" t="s">
        <v>76</v>
      </c>
      <c r="H1047">
        <v>15</v>
      </c>
      <c r="I1047">
        <v>8</v>
      </c>
      <c r="J1047">
        <v>48</v>
      </c>
      <c r="K1047">
        <v>36</v>
      </c>
      <c r="L1047" s="2">
        <v>0.75</v>
      </c>
      <c r="M1047">
        <v>292</v>
      </c>
      <c r="N1047">
        <v>8.1</v>
      </c>
      <c r="O1047">
        <v>0</v>
      </c>
      <c r="P1047">
        <v>24</v>
      </c>
      <c r="Q1047">
        <v>2.4</v>
      </c>
      <c r="R1047">
        <v>19.5</v>
      </c>
      <c r="S1047">
        <v>0</v>
      </c>
    </row>
    <row r="1048" spans="1:19" x14ac:dyDescent="0.25">
      <c r="A1048">
        <v>2013</v>
      </c>
      <c r="B1048">
        <v>127</v>
      </c>
      <c r="C1048" t="s">
        <v>439</v>
      </c>
      <c r="D1048" t="str">
        <f>IFERROR(INDEX('Draft Master List'!E:F,MATCH(C1048,'Draft Master List'!E:E,0),2),"N/A")</f>
        <v>122007</v>
      </c>
      <c r="E1048" t="s">
        <v>19</v>
      </c>
      <c r="F1048">
        <v>27</v>
      </c>
      <c r="G1048" t="s">
        <v>76</v>
      </c>
      <c r="H1048">
        <v>16</v>
      </c>
      <c r="I1048">
        <v>16</v>
      </c>
      <c r="J1048">
        <v>44</v>
      </c>
      <c r="K1048">
        <v>36</v>
      </c>
      <c r="L1048" s="2">
        <v>0.81799999999999995</v>
      </c>
      <c r="M1048">
        <v>316</v>
      </c>
      <c r="N1048">
        <v>8.8000000000000007</v>
      </c>
      <c r="O1048">
        <v>2</v>
      </c>
      <c r="P1048">
        <v>55</v>
      </c>
      <c r="Q1048">
        <v>2.2999999999999998</v>
      </c>
      <c r="R1048">
        <v>19.8</v>
      </c>
      <c r="S1048">
        <v>4</v>
      </c>
    </row>
    <row r="1049" spans="1:19" x14ac:dyDescent="0.25">
      <c r="A1049">
        <v>2013</v>
      </c>
      <c r="B1049">
        <v>128</v>
      </c>
      <c r="C1049" t="s">
        <v>1792</v>
      </c>
      <c r="D1049" t="str">
        <f>IFERROR(INDEX('Draft Master List'!E:F,MATCH(C1049,'Draft Master List'!E:E,0),2),"N/A")</f>
        <v>N/A</v>
      </c>
      <c r="E1049" t="s">
        <v>32</v>
      </c>
      <c r="F1049">
        <v>27</v>
      </c>
      <c r="G1049" t="s">
        <v>77</v>
      </c>
      <c r="H1049">
        <v>12</v>
      </c>
      <c r="I1049">
        <v>6</v>
      </c>
      <c r="J1049">
        <v>60</v>
      </c>
      <c r="K1049">
        <v>36</v>
      </c>
      <c r="L1049" s="2">
        <v>0.6</v>
      </c>
      <c r="M1049">
        <v>423</v>
      </c>
      <c r="N1049">
        <v>11.8</v>
      </c>
      <c r="O1049">
        <v>2</v>
      </c>
      <c r="P1049">
        <v>31</v>
      </c>
      <c r="Q1049">
        <v>3</v>
      </c>
      <c r="R1049">
        <v>35.299999999999997</v>
      </c>
      <c r="S1049">
        <v>0</v>
      </c>
    </row>
    <row r="1050" spans="1:19" x14ac:dyDescent="0.25">
      <c r="A1050">
        <v>2013</v>
      </c>
      <c r="B1050">
        <v>129</v>
      </c>
      <c r="C1050" t="s">
        <v>788</v>
      </c>
      <c r="D1050" t="str">
        <f>IFERROR(INDEX('Draft Master List'!E:F,MATCH(C1050,'Draft Master List'!E:E,0),2),"N/A")</f>
        <v>N/A</v>
      </c>
      <c r="E1050" t="s">
        <v>32</v>
      </c>
      <c r="F1050">
        <v>25</v>
      </c>
      <c r="G1050" t="s">
        <v>76</v>
      </c>
      <c r="H1050">
        <v>16</v>
      </c>
      <c r="I1050">
        <v>11</v>
      </c>
      <c r="J1050">
        <v>57</v>
      </c>
      <c r="K1050">
        <v>36</v>
      </c>
      <c r="L1050" s="2">
        <v>0.63200000000000001</v>
      </c>
      <c r="M1050">
        <v>272</v>
      </c>
      <c r="N1050">
        <v>7.6</v>
      </c>
      <c r="O1050">
        <v>0</v>
      </c>
      <c r="P1050">
        <v>36</v>
      </c>
      <c r="Q1050">
        <v>2.2999999999999998</v>
      </c>
      <c r="R1050">
        <v>17</v>
      </c>
      <c r="S1050">
        <v>1</v>
      </c>
    </row>
    <row r="1051" spans="1:19" x14ac:dyDescent="0.25">
      <c r="A1051">
        <v>2013</v>
      </c>
      <c r="B1051">
        <v>130</v>
      </c>
      <c r="C1051" t="s">
        <v>946</v>
      </c>
      <c r="D1051" t="str">
        <f>IFERROR(INDEX('Draft Master List'!E:F,MATCH(C1051,'Draft Master List'!E:E,0),2),"N/A")</f>
        <v>N/A</v>
      </c>
      <c r="E1051" t="s">
        <v>5</v>
      </c>
      <c r="F1051">
        <v>22</v>
      </c>
      <c r="G1051" t="s">
        <v>76</v>
      </c>
      <c r="H1051">
        <v>15</v>
      </c>
      <c r="I1051">
        <v>15</v>
      </c>
      <c r="J1051">
        <v>44</v>
      </c>
      <c r="K1051">
        <v>35</v>
      </c>
      <c r="L1051" s="2">
        <v>0.79500000000000004</v>
      </c>
      <c r="M1051">
        <v>257</v>
      </c>
      <c r="N1051">
        <v>7.3</v>
      </c>
      <c r="O1051">
        <v>0</v>
      </c>
      <c r="P1051">
        <v>34</v>
      </c>
      <c r="Q1051">
        <v>2.2999999999999998</v>
      </c>
      <c r="R1051">
        <v>17.100000000000001</v>
      </c>
      <c r="S1051">
        <v>1</v>
      </c>
    </row>
    <row r="1052" spans="1:19" x14ac:dyDescent="0.25">
      <c r="A1052">
        <v>2013</v>
      </c>
      <c r="B1052">
        <v>131</v>
      </c>
      <c r="C1052" t="s">
        <v>1125</v>
      </c>
      <c r="D1052" t="str">
        <f>IFERROR(INDEX('Draft Master List'!E:F,MATCH(C1052,'Draft Master List'!E:E,0),2),"N/A")</f>
        <v>N/A</v>
      </c>
      <c r="E1052" t="s">
        <v>669</v>
      </c>
      <c r="F1052">
        <v>23</v>
      </c>
      <c r="H1052">
        <v>16</v>
      </c>
      <c r="I1052">
        <v>10</v>
      </c>
      <c r="J1052">
        <v>52</v>
      </c>
      <c r="K1052">
        <v>35</v>
      </c>
      <c r="L1052" s="2">
        <v>0.67300000000000004</v>
      </c>
      <c r="M1052">
        <v>316</v>
      </c>
      <c r="N1052">
        <v>9</v>
      </c>
      <c r="O1052">
        <v>1</v>
      </c>
      <c r="P1052">
        <v>24</v>
      </c>
      <c r="Q1052">
        <v>2.2000000000000002</v>
      </c>
      <c r="R1052">
        <v>19.8</v>
      </c>
      <c r="S1052">
        <v>3</v>
      </c>
    </row>
    <row r="1053" spans="1:19" x14ac:dyDescent="0.25">
      <c r="A1053">
        <v>2013</v>
      </c>
      <c r="B1053">
        <v>132</v>
      </c>
      <c r="C1053" t="s">
        <v>1054</v>
      </c>
      <c r="D1053" t="str">
        <f>IFERROR(INDEX('Draft Master List'!E:F,MATCH(C1053,'Draft Master List'!E:E,0),2),"N/A")</f>
        <v>N/A</v>
      </c>
      <c r="E1053" t="s">
        <v>223</v>
      </c>
      <c r="F1053">
        <v>24</v>
      </c>
      <c r="G1053" t="s">
        <v>74</v>
      </c>
      <c r="H1053">
        <v>16</v>
      </c>
      <c r="I1053">
        <v>13</v>
      </c>
      <c r="J1053">
        <v>83</v>
      </c>
      <c r="K1053">
        <v>34</v>
      </c>
      <c r="L1053" s="2">
        <v>0.41</v>
      </c>
      <c r="M1053">
        <v>569</v>
      </c>
      <c r="N1053">
        <v>16.7</v>
      </c>
      <c r="O1053">
        <v>0</v>
      </c>
      <c r="P1053">
        <v>47</v>
      </c>
      <c r="Q1053">
        <v>2.1</v>
      </c>
      <c r="R1053">
        <v>35.6</v>
      </c>
      <c r="S1053">
        <v>1</v>
      </c>
    </row>
    <row r="1054" spans="1:19" x14ac:dyDescent="0.25">
      <c r="A1054">
        <v>2013</v>
      </c>
      <c r="B1054">
        <v>133</v>
      </c>
      <c r="C1054" t="s">
        <v>271</v>
      </c>
      <c r="D1054" t="str">
        <f>IFERROR(INDEX('Draft Master List'!E:F,MATCH(C1054,'Draft Master List'!E:E,0),2),"N/A")</f>
        <v>582010</v>
      </c>
      <c r="E1054" t="s">
        <v>23</v>
      </c>
      <c r="F1054">
        <v>25</v>
      </c>
      <c r="G1054" t="s">
        <v>643</v>
      </c>
      <c r="H1054">
        <v>14</v>
      </c>
      <c r="I1054">
        <v>7</v>
      </c>
      <c r="J1054">
        <v>49</v>
      </c>
      <c r="K1054">
        <v>34</v>
      </c>
      <c r="L1054" s="2">
        <v>0.69399999999999995</v>
      </c>
      <c r="M1054">
        <v>140</v>
      </c>
      <c r="N1054">
        <v>4.0999999999999996</v>
      </c>
      <c r="O1054">
        <v>0</v>
      </c>
      <c r="P1054">
        <v>10</v>
      </c>
      <c r="Q1054">
        <v>2.4</v>
      </c>
      <c r="R1054">
        <v>10</v>
      </c>
      <c r="S1054">
        <v>5</v>
      </c>
    </row>
    <row r="1055" spans="1:19" x14ac:dyDescent="0.25">
      <c r="A1055">
        <v>2013</v>
      </c>
      <c r="B1055">
        <v>134</v>
      </c>
      <c r="C1055" t="s">
        <v>582</v>
      </c>
      <c r="D1055" t="str">
        <f>IFERROR(INDEX('Draft Master List'!E:F,MATCH(C1055,'Draft Master List'!E:E,0),2),"N/A")</f>
        <v>N/A</v>
      </c>
      <c r="E1055" t="s">
        <v>21</v>
      </c>
      <c r="F1055">
        <v>30</v>
      </c>
      <c r="G1055" t="s">
        <v>76</v>
      </c>
      <c r="H1055">
        <v>12</v>
      </c>
      <c r="I1055">
        <v>12</v>
      </c>
      <c r="J1055">
        <v>49</v>
      </c>
      <c r="K1055">
        <v>33</v>
      </c>
      <c r="L1055" s="2">
        <v>0.67300000000000004</v>
      </c>
      <c r="M1055">
        <v>191</v>
      </c>
      <c r="N1055">
        <v>5.8</v>
      </c>
      <c r="O1055">
        <v>1</v>
      </c>
      <c r="P1055">
        <v>25</v>
      </c>
      <c r="Q1055">
        <v>2.8</v>
      </c>
      <c r="R1055">
        <v>15.9</v>
      </c>
      <c r="S1055">
        <v>0</v>
      </c>
    </row>
    <row r="1056" spans="1:19" x14ac:dyDescent="0.25">
      <c r="A1056">
        <v>2013</v>
      </c>
      <c r="B1056">
        <v>135</v>
      </c>
      <c r="C1056" t="s">
        <v>1351</v>
      </c>
      <c r="D1056" t="str">
        <f>IFERROR(INDEX('Draft Master List'!E:F,MATCH(C1056,'Draft Master List'!E:E,0),2),"N/A")</f>
        <v>N/A</v>
      </c>
      <c r="E1056" t="s">
        <v>19</v>
      </c>
      <c r="F1056">
        <v>28</v>
      </c>
      <c r="G1056" t="s">
        <v>108</v>
      </c>
      <c r="H1056">
        <v>14</v>
      </c>
      <c r="I1056">
        <v>12</v>
      </c>
      <c r="J1056">
        <v>56</v>
      </c>
      <c r="K1056">
        <v>33</v>
      </c>
      <c r="L1056" s="2">
        <v>0.58899999999999997</v>
      </c>
      <c r="M1056">
        <v>387</v>
      </c>
      <c r="N1056">
        <v>11.7</v>
      </c>
      <c r="O1056">
        <v>5</v>
      </c>
      <c r="P1056">
        <v>60</v>
      </c>
      <c r="Q1056">
        <v>2.4</v>
      </c>
      <c r="R1056">
        <v>27.6</v>
      </c>
      <c r="S1056">
        <v>0</v>
      </c>
    </row>
    <row r="1057" spans="1:19" x14ac:dyDescent="0.25">
      <c r="A1057">
        <v>2013</v>
      </c>
      <c r="B1057">
        <v>136</v>
      </c>
      <c r="C1057" t="s">
        <v>104</v>
      </c>
      <c r="D1057" t="str">
        <f>IFERROR(INDEX('Draft Master List'!E:F,MATCH(C1057,'Draft Master List'!E:E,0),2),"N/A")</f>
        <v>92010</v>
      </c>
      <c r="E1057" t="s">
        <v>29</v>
      </c>
      <c r="F1057">
        <v>26</v>
      </c>
      <c r="G1057" t="s">
        <v>76</v>
      </c>
      <c r="H1057">
        <v>15</v>
      </c>
      <c r="I1057">
        <v>10</v>
      </c>
      <c r="J1057">
        <v>41</v>
      </c>
      <c r="K1057">
        <v>33</v>
      </c>
      <c r="L1057" s="2">
        <v>0.80500000000000005</v>
      </c>
      <c r="M1057">
        <v>185</v>
      </c>
      <c r="N1057">
        <v>5.6</v>
      </c>
      <c r="O1057">
        <v>0</v>
      </c>
      <c r="P1057">
        <v>27</v>
      </c>
      <c r="Q1057">
        <v>2.2000000000000002</v>
      </c>
      <c r="R1057">
        <v>12.3</v>
      </c>
      <c r="S1057">
        <v>4</v>
      </c>
    </row>
    <row r="1058" spans="1:19" x14ac:dyDescent="0.25">
      <c r="A1058">
        <v>2013</v>
      </c>
      <c r="B1058">
        <v>137</v>
      </c>
      <c r="C1058" t="s">
        <v>390</v>
      </c>
      <c r="D1058" t="str">
        <f>IFERROR(INDEX('Draft Master List'!E:F,MATCH(C1058,'Draft Master List'!E:E,0),2),"N/A")</f>
        <v>702008</v>
      </c>
      <c r="E1058" t="s">
        <v>63</v>
      </c>
      <c r="F1058">
        <v>26</v>
      </c>
      <c r="G1058" t="s">
        <v>77</v>
      </c>
      <c r="H1058">
        <v>15</v>
      </c>
      <c r="I1058">
        <v>3</v>
      </c>
      <c r="J1058">
        <v>43</v>
      </c>
      <c r="K1058">
        <v>32</v>
      </c>
      <c r="L1058" s="2">
        <v>0.74399999999999999</v>
      </c>
      <c r="M1058">
        <v>243</v>
      </c>
      <c r="N1058">
        <v>7.6</v>
      </c>
      <c r="O1058">
        <v>4</v>
      </c>
      <c r="P1058">
        <v>17</v>
      </c>
      <c r="Q1058">
        <v>2.1</v>
      </c>
      <c r="R1058">
        <v>16.2</v>
      </c>
      <c r="S1058">
        <v>0</v>
      </c>
    </row>
    <row r="1059" spans="1:19" x14ac:dyDescent="0.25">
      <c r="A1059">
        <v>2013</v>
      </c>
      <c r="B1059">
        <v>138</v>
      </c>
      <c r="C1059" t="s">
        <v>1793</v>
      </c>
      <c r="D1059" t="str">
        <f>IFERROR(INDEX('Draft Master List'!E:F,MATCH(C1059,'Draft Master List'!E:E,0),2),"N/A")</f>
        <v>N/A</v>
      </c>
      <c r="E1059" t="s">
        <v>4</v>
      </c>
      <c r="F1059">
        <v>24</v>
      </c>
      <c r="G1059" t="s">
        <v>77</v>
      </c>
      <c r="H1059">
        <v>11</v>
      </c>
      <c r="I1059">
        <v>6</v>
      </c>
      <c r="J1059">
        <v>56</v>
      </c>
      <c r="K1059">
        <v>32</v>
      </c>
      <c r="L1059" s="2">
        <v>0.57099999999999995</v>
      </c>
      <c r="M1059">
        <v>446</v>
      </c>
      <c r="N1059">
        <v>13.9</v>
      </c>
      <c r="O1059">
        <v>2</v>
      </c>
      <c r="P1059">
        <v>43</v>
      </c>
      <c r="Q1059">
        <v>2.9</v>
      </c>
      <c r="R1059">
        <v>40.5</v>
      </c>
      <c r="S1059">
        <v>2</v>
      </c>
    </row>
    <row r="1060" spans="1:19" x14ac:dyDescent="0.25">
      <c r="A1060">
        <v>2013</v>
      </c>
      <c r="B1060">
        <v>139</v>
      </c>
      <c r="C1060" t="s">
        <v>1782</v>
      </c>
      <c r="D1060" t="str">
        <f>IFERROR(INDEX('Draft Master List'!E:F,MATCH(C1060,'Draft Master List'!E:E,0),2),"N/A")</f>
        <v>N/A</v>
      </c>
      <c r="E1060" t="s">
        <v>18</v>
      </c>
      <c r="F1060">
        <v>29</v>
      </c>
      <c r="G1060" t="s">
        <v>108</v>
      </c>
      <c r="H1060">
        <v>13</v>
      </c>
      <c r="I1060">
        <v>8</v>
      </c>
      <c r="J1060">
        <v>48</v>
      </c>
      <c r="K1060">
        <v>32</v>
      </c>
      <c r="L1060" s="2">
        <v>0.66700000000000004</v>
      </c>
      <c r="M1060">
        <v>344</v>
      </c>
      <c r="N1060">
        <v>10.8</v>
      </c>
      <c r="O1060">
        <v>1</v>
      </c>
      <c r="P1060">
        <v>30</v>
      </c>
      <c r="Q1060">
        <v>2.5</v>
      </c>
      <c r="R1060">
        <v>26.5</v>
      </c>
      <c r="S1060">
        <v>1</v>
      </c>
    </row>
    <row r="1061" spans="1:19" x14ac:dyDescent="0.25">
      <c r="A1061">
        <v>2013</v>
      </c>
      <c r="B1061">
        <v>140</v>
      </c>
      <c r="C1061" t="s">
        <v>1648</v>
      </c>
      <c r="D1061" t="str">
        <f>IFERROR(INDEX('Draft Master List'!E:F,MATCH(C1061,'Draft Master List'!E:E,0),2),"N/A")</f>
        <v>N/A</v>
      </c>
      <c r="E1061" t="s">
        <v>6</v>
      </c>
      <c r="F1061">
        <v>28</v>
      </c>
      <c r="G1061" t="s">
        <v>108</v>
      </c>
      <c r="H1061">
        <v>16</v>
      </c>
      <c r="I1061">
        <v>15</v>
      </c>
      <c r="J1061">
        <v>51</v>
      </c>
      <c r="K1061">
        <v>32</v>
      </c>
      <c r="L1061" s="2">
        <v>0.627</v>
      </c>
      <c r="M1061">
        <v>502</v>
      </c>
      <c r="N1061">
        <v>15.7</v>
      </c>
      <c r="O1061">
        <v>6</v>
      </c>
      <c r="P1061">
        <v>42</v>
      </c>
      <c r="Q1061">
        <v>2</v>
      </c>
      <c r="R1061">
        <v>31.4</v>
      </c>
      <c r="S1061">
        <v>1</v>
      </c>
    </row>
    <row r="1062" spans="1:19" x14ac:dyDescent="0.25">
      <c r="A1062">
        <v>2013</v>
      </c>
      <c r="B1062">
        <v>141</v>
      </c>
      <c r="C1062" t="s">
        <v>1318</v>
      </c>
      <c r="D1062" t="str">
        <f>IFERROR(INDEX('Draft Master List'!E:F,MATCH(C1062,'Draft Master List'!E:E,0),2),"N/A")</f>
        <v>N/A</v>
      </c>
      <c r="E1062" t="s">
        <v>223</v>
      </c>
      <c r="F1062">
        <v>25</v>
      </c>
      <c r="G1062" t="s">
        <v>108</v>
      </c>
      <c r="H1062">
        <v>15</v>
      </c>
      <c r="I1062">
        <v>13</v>
      </c>
      <c r="J1062">
        <v>46</v>
      </c>
      <c r="K1062">
        <v>32</v>
      </c>
      <c r="L1062" s="2">
        <v>0.69599999999999995</v>
      </c>
      <c r="M1062">
        <v>258</v>
      </c>
      <c r="N1062">
        <v>8.1</v>
      </c>
      <c r="O1062">
        <v>4</v>
      </c>
      <c r="P1062">
        <v>21</v>
      </c>
      <c r="Q1062">
        <v>2.1</v>
      </c>
      <c r="R1062">
        <v>17.2</v>
      </c>
      <c r="S1062">
        <v>0</v>
      </c>
    </row>
    <row r="1063" spans="1:19" x14ac:dyDescent="0.25">
      <c r="A1063">
        <v>2013</v>
      </c>
      <c r="B1063">
        <v>142</v>
      </c>
      <c r="C1063" t="s">
        <v>1728</v>
      </c>
      <c r="D1063" t="str">
        <f>IFERROR(INDEX('Draft Master List'!E:F,MATCH(C1063,'Draft Master List'!E:E,0),2),"N/A")</f>
        <v>N/A</v>
      </c>
      <c r="E1063" t="s">
        <v>5</v>
      </c>
      <c r="F1063">
        <v>25</v>
      </c>
      <c r="G1063" t="s">
        <v>108</v>
      </c>
      <c r="H1063">
        <v>16</v>
      </c>
      <c r="I1063">
        <v>10</v>
      </c>
      <c r="J1063">
        <v>53</v>
      </c>
      <c r="K1063">
        <v>32</v>
      </c>
      <c r="L1063" s="2">
        <v>0.60399999999999998</v>
      </c>
      <c r="M1063">
        <v>312</v>
      </c>
      <c r="N1063">
        <v>9.8000000000000007</v>
      </c>
      <c r="O1063">
        <v>2</v>
      </c>
      <c r="P1063">
        <v>22</v>
      </c>
      <c r="Q1063">
        <v>2</v>
      </c>
      <c r="R1063">
        <v>19.5</v>
      </c>
      <c r="S1063">
        <v>0</v>
      </c>
    </row>
    <row r="1064" spans="1:19" x14ac:dyDescent="0.25">
      <c r="A1064">
        <v>2013</v>
      </c>
      <c r="B1064">
        <v>143</v>
      </c>
      <c r="C1064" t="s">
        <v>840</v>
      </c>
      <c r="D1064" t="str">
        <f>IFERROR(INDEX('Draft Master List'!E:F,MATCH(C1064,'Draft Master List'!E:E,0),2),"N/A")</f>
        <v>N/A</v>
      </c>
      <c r="E1064" t="s">
        <v>16</v>
      </c>
      <c r="F1064">
        <v>28</v>
      </c>
      <c r="G1064" t="s">
        <v>790</v>
      </c>
      <c r="H1064">
        <v>16</v>
      </c>
      <c r="I1064">
        <v>15</v>
      </c>
      <c r="J1064">
        <v>54</v>
      </c>
      <c r="K1064">
        <v>32</v>
      </c>
      <c r="L1064" s="2">
        <v>0.59299999999999997</v>
      </c>
      <c r="M1064">
        <v>331</v>
      </c>
      <c r="N1064">
        <v>10.3</v>
      </c>
      <c r="O1064">
        <v>2</v>
      </c>
      <c r="P1064">
        <v>45</v>
      </c>
      <c r="Q1064">
        <v>2</v>
      </c>
      <c r="R1064">
        <v>20.7</v>
      </c>
      <c r="S1064">
        <v>0</v>
      </c>
    </row>
    <row r="1065" spans="1:19" x14ac:dyDescent="0.25">
      <c r="A1065">
        <v>2013</v>
      </c>
      <c r="B1065">
        <v>144</v>
      </c>
      <c r="C1065" t="s">
        <v>1188</v>
      </c>
      <c r="D1065" t="str">
        <f>IFERROR(INDEX('Draft Master List'!E:F,MATCH(C1065,'Draft Master List'!E:E,0),2),"N/A")</f>
        <v>N/A</v>
      </c>
      <c r="E1065" t="s">
        <v>0</v>
      </c>
      <c r="F1065">
        <v>21</v>
      </c>
      <c r="G1065" t="s">
        <v>74</v>
      </c>
      <c r="H1065">
        <v>16</v>
      </c>
      <c r="I1065">
        <v>10</v>
      </c>
      <c r="J1065">
        <v>50</v>
      </c>
      <c r="K1065">
        <v>32</v>
      </c>
      <c r="L1065" s="2">
        <v>0.64</v>
      </c>
      <c r="M1065">
        <v>641</v>
      </c>
      <c r="N1065">
        <v>20</v>
      </c>
      <c r="O1065">
        <v>5</v>
      </c>
      <c r="P1065">
        <v>76</v>
      </c>
      <c r="Q1065">
        <v>2</v>
      </c>
      <c r="R1065">
        <v>40.1</v>
      </c>
      <c r="S1065">
        <v>0</v>
      </c>
    </row>
    <row r="1066" spans="1:19" x14ac:dyDescent="0.25">
      <c r="A1066">
        <v>2013</v>
      </c>
      <c r="B1066">
        <v>145</v>
      </c>
      <c r="C1066" t="s">
        <v>1161</v>
      </c>
      <c r="D1066" t="str">
        <f>IFERROR(INDEX('Draft Master List'!E:F,MATCH(C1066,'Draft Master List'!E:E,0),2),"N/A")</f>
        <v>N/A</v>
      </c>
      <c r="E1066" t="s">
        <v>30</v>
      </c>
      <c r="F1066">
        <v>25</v>
      </c>
      <c r="G1066" t="s">
        <v>74</v>
      </c>
      <c r="H1066">
        <v>12</v>
      </c>
      <c r="I1066">
        <v>8</v>
      </c>
      <c r="J1066">
        <v>69</v>
      </c>
      <c r="K1066">
        <v>32</v>
      </c>
      <c r="L1066" s="2">
        <v>0.46400000000000002</v>
      </c>
      <c r="M1066">
        <v>466</v>
      </c>
      <c r="N1066">
        <v>14.6</v>
      </c>
      <c r="O1066">
        <v>4</v>
      </c>
      <c r="P1066">
        <v>49</v>
      </c>
      <c r="Q1066">
        <v>2.7</v>
      </c>
      <c r="R1066">
        <v>38.799999999999997</v>
      </c>
      <c r="S1066">
        <v>0</v>
      </c>
    </row>
    <row r="1067" spans="1:19" x14ac:dyDescent="0.25">
      <c r="A1067">
        <v>2013</v>
      </c>
      <c r="B1067">
        <v>146</v>
      </c>
      <c r="C1067" t="s">
        <v>1501</v>
      </c>
      <c r="D1067" t="str">
        <f>IFERROR(INDEX('Draft Master List'!E:F,MATCH(C1067,'Draft Master List'!E:E,0),2),"N/A")</f>
        <v>N/A</v>
      </c>
      <c r="E1067" t="s">
        <v>3</v>
      </c>
      <c r="F1067">
        <v>34</v>
      </c>
      <c r="H1067">
        <v>12</v>
      </c>
      <c r="I1067">
        <v>0</v>
      </c>
      <c r="J1067">
        <v>52</v>
      </c>
      <c r="K1067">
        <v>31</v>
      </c>
      <c r="L1067" s="2">
        <v>0.59599999999999997</v>
      </c>
      <c r="M1067">
        <v>343</v>
      </c>
      <c r="N1067">
        <v>11.1</v>
      </c>
      <c r="O1067">
        <v>3</v>
      </c>
      <c r="P1067">
        <v>45</v>
      </c>
      <c r="Q1067">
        <v>2.6</v>
      </c>
      <c r="R1067">
        <v>28.6</v>
      </c>
      <c r="S1067">
        <v>0</v>
      </c>
    </row>
    <row r="1068" spans="1:19" x14ac:dyDescent="0.25">
      <c r="A1068">
        <v>2013</v>
      </c>
      <c r="B1068">
        <v>147</v>
      </c>
      <c r="C1068" t="s">
        <v>742</v>
      </c>
      <c r="D1068" t="str">
        <f>IFERROR(INDEX('Draft Master List'!E:F,MATCH(C1068,'Draft Master List'!E:E,0),2),"N/A")</f>
        <v>N/A</v>
      </c>
      <c r="E1068" t="s">
        <v>5</v>
      </c>
      <c r="F1068">
        <v>23</v>
      </c>
      <c r="G1068" t="s">
        <v>77</v>
      </c>
      <c r="H1068">
        <v>6</v>
      </c>
      <c r="I1068">
        <v>4</v>
      </c>
      <c r="J1068">
        <v>47</v>
      </c>
      <c r="K1068">
        <v>31</v>
      </c>
      <c r="L1068" s="2">
        <v>0.66</v>
      </c>
      <c r="M1068">
        <v>433</v>
      </c>
      <c r="N1068">
        <v>14</v>
      </c>
      <c r="O1068">
        <v>4</v>
      </c>
      <c r="P1068">
        <v>48</v>
      </c>
      <c r="Q1068">
        <v>5.2</v>
      </c>
      <c r="R1068">
        <v>72.2</v>
      </c>
      <c r="S1068">
        <v>0</v>
      </c>
    </row>
    <row r="1069" spans="1:19" x14ac:dyDescent="0.25">
      <c r="A1069">
        <v>2013</v>
      </c>
      <c r="B1069">
        <v>148</v>
      </c>
      <c r="C1069" t="s">
        <v>898</v>
      </c>
      <c r="D1069" t="str">
        <f>IFERROR(INDEX('Draft Master List'!E:F,MATCH(C1069,'Draft Master List'!E:E,0),2),"N/A")</f>
        <v>N/A</v>
      </c>
      <c r="E1069" t="s">
        <v>7</v>
      </c>
      <c r="F1069">
        <v>25</v>
      </c>
      <c r="H1069">
        <v>16</v>
      </c>
      <c r="I1069">
        <v>0</v>
      </c>
      <c r="J1069">
        <v>42</v>
      </c>
      <c r="K1069">
        <v>31</v>
      </c>
      <c r="L1069" s="2">
        <v>0.73799999999999999</v>
      </c>
      <c r="M1069">
        <v>251</v>
      </c>
      <c r="N1069">
        <v>8.1</v>
      </c>
      <c r="O1069">
        <v>0</v>
      </c>
      <c r="P1069">
        <v>28</v>
      </c>
      <c r="Q1069">
        <v>1.9</v>
      </c>
      <c r="R1069">
        <v>15.7</v>
      </c>
      <c r="S1069">
        <v>2</v>
      </c>
    </row>
    <row r="1070" spans="1:19" x14ac:dyDescent="0.25">
      <c r="A1070">
        <v>2013</v>
      </c>
      <c r="B1070">
        <v>149</v>
      </c>
      <c r="C1070" t="s">
        <v>1417</v>
      </c>
      <c r="D1070" t="str">
        <f>IFERROR(INDEX('Draft Master List'!E:F,MATCH(C1070,'Draft Master List'!E:E,0),2),"N/A")</f>
        <v>N/A</v>
      </c>
      <c r="E1070" t="s">
        <v>32</v>
      </c>
      <c r="F1070">
        <v>30</v>
      </c>
      <c r="G1070" t="s">
        <v>1069</v>
      </c>
      <c r="H1070">
        <v>12</v>
      </c>
      <c r="I1070">
        <v>3</v>
      </c>
      <c r="J1070">
        <v>47</v>
      </c>
      <c r="K1070">
        <v>31</v>
      </c>
      <c r="L1070" s="2">
        <v>0.66</v>
      </c>
      <c r="M1070">
        <v>388</v>
      </c>
      <c r="N1070">
        <v>12.5</v>
      </c>
      <c r="O1070">
        <v>2</v>
      </c>
      <c r="P1070">
        <v>34</v>
      </c>
      <c r="Q1070">
        <v>2.6</v>
      </c>
      <c r="R1070">
        <v>32.299999999999997</v>
      </c>
      <c r="S1070">
        <v>0</v>
      </c>
    </row>
    <row r="1071" spans="1:19" x14ac:dyDescent="0.25">
      <c r="A1071">
        <v>2013</v>
      </c>
      <c r="B1071">
        <v>150</v>
      </c>
      <c r="C1071" t="s">
        <v>357</v>
      </c>
      <c r="D1071" t="str">
        <f>IFERROR(INDEX('Draft Master List'!E:F,MATCH(C1071,'Draft Master List'!E:E,0),2),"N/A")</f>
        <v>1942009</v>
      </c>
      <c r="E1071" t="s">
        <v>33</v>
      </c>
      <c r="F1071">
        <v>26</v>
      </c>
      <c r="G1071" t="s">
        <v>77</v>
      </c>
      <c r="H1071">
        <v>7</v>
      </c>
      <c r="I1071">
        <v>3</v>
      </c>
      <c r="J1071">
        <v>43</v>
      </c>
      <c r="K1071">
        <v>30</v>
      </c>
      <c r="L1071" s="2">
        <v>0.69799999999999995</v>
      </c>
      <c r="M1071">
        <v>326</v>
      </c>
      <c r="N1071">
        <v>10.9</v>
      </c>
      <c r="O1071">
        <v>3</v>
      </c>
      <c r="P1071">
        <v>46</v>
      </c>
      <c r="Q1071">
        <v>4.3</v>
      </c>
      <c r="R1071">
        <v>46.6</v>
      </c>
      <c r="S1071">
        <v>0</v>
      </c>
    </row>
    <row r="1072" spans="1:19" x14ac:dyDescent="0.25">
      <c r="A1072">
        <v>2013</v>
      </c>
      <c r="B1072">
        <v>151</v>
      </c>
      <c r="C1072" t="s">
        <v>894</v>
      </c>
      <c r="D1072" t="str">
        <f>IFERROR(INDEX('Draft Master List'!E:F,MATCH(C1072,'Draft Master List'!E:E,0),2),"N/A")</f>
        <v>N/A</v>
      </c>
      <c r="E1072" t="s">
        <v>7</v>
      </c>
      <c r="F1072">
        <v>25</v>
      </c>
      <c r="G1072" t="s">
        <v>77</v>
      </c>
      <c r="H1072">
        <v>10</v>
      </c>
      <c r="I1072">
        <v>7</v>
      </c>
      <c r="J1072">
        <v>50</v>
      </c>
      <c r="K1072">
        <v>30</v>
      </c>
      <c r="L1072" s="2">
        <v>0.6</v>
      </c>
      <c r="M1072">
        <v>375</v>
      </c>
      <c r="N1072">
        <v>12.5</v>
      </c>
      <c r="O1072">
        <v>3</v>
      </c>
      <c r="P1072">
        <v>29</v>
      </c>
      <c r="Q1072">
        <v>3</v>
      </c>
      <c r="R1072">
        <v>37.5</v>
      </c>
      <c r="S1072">
        <v>0</v>
      </c>
    </row>
    <row r="1073" spans="1:19" x14ac:dyDescent="0.25">
      <c r="A1073">
        <v>2013</v>
      </c>
      <c r="B1073">
        <v>152</v>
      </c>
      <c r="C1073" t="s">
        <v>1627</v>
      </c>
      <c r="D1073" t="str">
        <f>IFERROR(INDEX('Draft Master List'!E:F,MATCH(C1073,'Draft Master List'!E:E,0),2),"N/A")</f>
        <v>N/A</v>
      </c>
      <c r="E1073" t="s">
        <v>18</v>
      </c>
      <c r="F1073">
        <v>24</v>
      </c>
      <c r="G1073" t="s">
        <v>108</v>
      </c>
      <c r="H1073">
        <v>8</v>
      </c>
      <c r="I1073">
        <v>8</v>
      </c>
      <c r="J1073">
        <v>46</v>
      </c>
      <c r="K1073">
        <v>30</v>
      </c>
      <c r="L1073" s="2">
        <v>0.65200000000000002</v>
      </c>
      <c r="M1073">
        <v>313</v>
      </c>
      <c r="N1073">
        <v>10.4</v>
      </c>
      <c r="O1073">
        <v>3</v>
      </c>
      <c r="P1073">
        <v>31</v>
      </c>
      <c r="Q1073">
        <v>3.8</v>
      </c>
      <c r="R1073">
        <v>39.1</v>
      </c>
      <c r="S1073">
        <v>0</v>
      </c>
    </row>
    <row r="1074" spans="1:19" x14ac:dyDescent="0.25">
      <c r="A1074">
        <v>2013</v>
      </c>
      <c r="B1074">
        <v>153</v>
      </c>
      <c r="C1074" t="s">
        <v>1223</v>
      </c>
      <c r="D1074" t="str">
        <f>IFERROR(INDEX('Draft Master List'!E:F,MATCH(C1074,'Draft Master List'!E:E,0),2),"N/A")</f>
        <v>N/A</v>
      </c>
      <c r="E1074" t="s">
        <v>4</v>
      </c>
      <c r="F1074">
        <v>23</v>
      </c>
      <c r="G1074" t="s">
        <v>77</v>
      </c>
      <c r="H1074">
        <v>4</v>
      </c>
      <c r="I1074">
        <v>4</v>
      </c>
      <c r="J1074">
        <v>48</v>
      </c>
      <c r="K1074">
        <v>29</v>
      </c>
      <c r="L1074" s="2">
        <v>0.60399999999999998</v>
      </c>
      <c r="M1074">
        <v>415</v>
      </c>
      <c r="N1074">
        <v>14.3</v>
      </c>
      <c r="O1074">
        <v>1</v>
      </c>
      <c r="P1074">
        <v>67</v>
      </c>
      <c r="Q1074">
        <v>7.3</v>
      </c>
      <c r="R1074">
        <v>103.8</v>
      </c>
      <c r="S1074">
        <v>0</v>
      </c>
    </row>
    <row r="1075" spans="1:19" x14ac:dyDescent="0.25">
      <c r="A1075">
        <v>2013</v>
      </c>
      <c r="B1075">
        <v>154</v>
      </c>
      <c r="C1075" t="s">
        <v>112</v>
      </c>
      <c r="D1075" t="str">
        <f>IFERROR(INDEX('Draft Master List'!E:F,MATCH(C1075,'Draft Master List'!E:E,0),2),"N/A")</f>
        <v>72009</v>
      </c>
      <c r="E1075" t="s">
        <v>20</v>
      </c>
      <c r="F1075">
        <v>26</v>
      </c>
      <c r="G1075" t="s">
        <v>74</v>
      </c>
      <c r="H1075">
        <v>16</v>
      </c>
      <c r="I1075">
        <v>11</v>
      </c>
      <c r="J1075">
        <v>64</v>
      </c>
      <c r="K1075">
        <v>29</v>
      </c>
      <c r="L1075" s="2">
        <v>0.45300000000000001</v>
      </c>
      <c r="M1075">
        <v>309</v>
      </c>
      <c r="N1075">
        <v>10.7</v>
      </c>
      <c r="O1075">
        <v>1</v>
      </c>
      <c r="P1075">
        <v>27</v>
      </c>
      <c r="Q1075">
        <v>1.8</v>
      </c>
      <c r="R1075">
        <v>19.3</v>
      </c>
      <c r="S1075">
        <v>0</v>
      </c>
    </row>
    <row r="1076" spans="1:19" x14ac:dyDescent="0.25">
      <c r="A1076">
        <v>2013</v>
      </c>
      <c r="B1076">
        <v>155</v>
      </c>
      <c r="C1076" t="s">
        <v>896</v>
      </c>
      <c r="D1076" t="str">
        <f>IFERROR(INDEX('Draft Master List'!E:F,MATCH(C1076,'Draft Master List'!E:E,0),2),"N/A")</f>
        <v>N/A</v>
      </c>
      <c r="E1076" t="s">
        <v>9</v>
      </c>
      <c r="F1076">
        <v>24</v>
      </c>
      <c r="G1076" t="s">
        <v>77</v>
      </c>
      <c r="H1076">
        <v>15</v>
      </c>
      <c r="I1076">
        <v>3</v>
      </c>
      <c r="J1076">
        <v>45</v>
      </c>
      <c r="K1076">
        <v>29</v>
      </c>
      <c r="L1076" s="2">
        <v>0.64400000000000002</v>
      </c>
      <c r="M1076">
        <v>329</v>
      </c>
      <c r="N1076">
        <v>11.3</v>
      </c>
      <c r="O1076">
        <v>2</v>
      </c>
      <c r="P1076">
        <v>30</v>
      </c>
      <c r="Q1076">
        <v>1.9</v>
      </c>
      <c r="R1076">
        <v>21.9</v>
      </c>
      <c r="S1076">
        <v>1</v>
      </c>
    </row>
    <row r="1077" spans="1:19" x14ac:dyDescent="0.25">
      <c r="A1077">
        <v>2013</v>
      </c>
      <c r="B1077">
        <v>156</v>
      </c>
      <c r="C1077" t="s">
        <v>452</v>
      </c>
      <c r="D1077" t="str">
        <f>IFERROR(INDEX('Draft Master List'!E:F,MATCH(C1077,'Draft Master List'!E:E,0),2),"N/A")</f>
        <v>522007</v>
      </c>
      <c r="E1077" t="s">
        <v>14</v>
      </c>
      <c r="F1077">
        <v>29</v>
      </c>
      <c r="G1077" t="s">
        <v>643</v>
      </c>
      <c r="H1077">
        <v>16</v>
      </c>
      <c r="I1077">
        <v>1</v>
      </c>
      <c r="J1077">
        <v>37</v>
      </c>
      <c r="K1077">
        <v>29</v>
      </c>
      <c r="L1077" s="2">
        <v>0.78400000000000003</v>
      </c>
      <c r="M1077">
        <v>179</v>
      </c>
      <c r="N1077">
        <v>6.2</v>
      </c>
      <c r="O1077">
        <v>0</v>
      </c>
      <c r="P1077">
        <v>19</v>
      </c>
      <c r="Q1077">
        <v>1.8</v>
      </c>
      <c r="R1077">
        <v>11.2</v>
      </c>
      <c r="S1077">
        <v>0</v>
      </c>
    </row>
    <row r="1078" spans="1:19" x14ac:dyDescent="0.25">
      <c r="A1078">
        <v>2013</v>
      </c>
      <c r="B1078">
        <v>157</v>
      </c>
      <c r="C1078" t="s">
        <v>94</v>
      </c>
      <c r="D1078" t="str">
        <f>IFERROR(INDEX('Draft Master List'!E:F,MATCH(C1078,'Draft Master List'!E:E,0),2),"N/A")</f>
        <v>72007</v>
      </c>
      <c r="E1078" t="s">
        <v>18</v>
      </c>
      <c r="F1078">
        <v>28</v>
      </c>
      <c r="G1078" t="s">
        <v>76</v>
      </c>
      <c r="H1078">
        <v>14</v>
      </c>
      <c r="I1078">
        <v>14</v>
      </c>
      <c r="J1078">
        <v>40</v>
      </c>
      <c r="K1078">
        <v>29</v>
      </c>
      <c r="L1078" s="2">
        <v>0.72499999999999998</v>
      </c>
      <c r="M1078">
        <v>171</v>
      </c>
      <c r="N1078">
        <v>5.9</v>
      </c>
      <c r="O1078">
        <v>1</v>
      </c>
      <c r="P1078">
        <v>22</v>
      </c>
      <c r="Q1078">
        <v>2.1</v>
      </c>
      <c r="R1078">
        <v>12.2</v>
      </c>
      <c r="S1078">
        <v>5</v>
      </c>
    </row>
    <row r="1079" spans="1:19" x14ac:dyDescent="0.25">
      <c r="A1079">
        <v>2013</v>
      </c>
      <c r="B1079">
        <v>158</v>
      </c>
      <c r="C1079" t="s">
        <v>503</v>
      </c>
      <c r="D1079" t="str">
        <f>IFERROR(INDEX('Draft Master List'!E:F,MATCH(C1079,'Draft Master List'!E:E,0),2),"N/A")</f>
        <v>2442007</v>
      </c>
      <c r="E1079" t="s">
        <v>21</v>
      </c>
      <c r="F1079">
        <v>30</v>
      </c>
      <c r="G1079" t="s">
        <v>732</v>
      </c>
      <c r="H1079">
        <v>14</v>
      </c>
      <c r="I1079">
        <v>1</v>
      </c>
      <c r="J1079">
        <v>34</v>
      </c>
      <c r="K1079">
        <v>29</v>
      </c>
      <c r="L1079" s="2">
        <v>0.85299999999999998</v>
      </c>
      <c r="M1079">
        <v>216</v>
      </c>
      <c r="N1079">
        <v>7.4</v>
      </c>
      <c r="O1079">
        <v>3</v>
      </c>
      <c r="P1079">
        <v>34</v>
      </c>
      <c r="Q1079">
        <v>2.1</v>
      </c>
      <c r="R1079">
        <v>15.4</v>
      </c>
      <c r="S1079">
        <v>0</v>
      </c>
    </row>
    <row r="1080" spans="1:19" x14ac:dyDescent="0.25">
      <c r="A1080">
        <v>2013</v>
      </c>
      <c r="B1080">
        <v>159</v>
      </c>
      <c r="C1080" t="s">
        <v>1786</v>
      </c>
      <c r="D1080" t="str">
        <f>IFERROR(INDEX('Draft Master List'!E:F,MATCH(C1080,'Draft Master List'!E:E,0),2),"N/A")</f>
        <v>N/A</v>
      </c>
      <c r="E1080" t="s">
        <v>7</v>
      </c>
      <c r="F1080">
        <v>26</v>
      </c>
      <c r="G1080" t="s">
        <v>108</v>
      </c>
      <c r="H1080">
        <v>16</v>
      </c>
      <c r="I1080">
        <v>14</v>
      </c>
      <c r="J1080">
        <v>50</v>
      </c>
      <c r="K1080">
        <v>28</v>
      </c>
      <c r="L1080" s="2">
        <v>0.56000000000000005</v>
      </c>
      <c r="M1080">
        <v>267</v>
      </c>
      <c r="N1080">
        <v>9.5</v>
      </c>
      <c r="O1080">
        <v>3</v>
      </c>
      <c r="P1080">
        <v>33</v>
      </c>
      <c r="Q1080">
        <v>1.8</v>
      </c>
      <c r="R1080">
        <v>16.7</v>
      </c>
      <c r="S1080">
        <v>2</v>
      </c>
    </row>
    <row r="1081" spans="1:19" x14ac:dyDescent="0.25">
      <c r="A1081">
        <v>2013</v>
      </c>
      <c r="B1081">
        <v>160</v>
      </c>
      <c r="C1081" t="s">
        <v>321</v>
      </c>
      <c r="D1081" t="str">
        <f>IFERROR(INDEX('Draft Master List'!E:F,MATCH(C1081,'Draft Master List'!E:E,0),2),"N/A")</f>
        <v>272009</v>
      </c>
      <c r="E1081" t="s">
        <v>20</v>
      </c>
      <c r="F1081">
        <v>26</v>
      </c>
      <c r="G1081" t="s">
        <v>643</v>
      </c>
      <c r="H1081">
        <v>16</v>
      </c>
      <c r="I1081">
        <v>5</v>
      </c>
      <c r="J1081">
        <v>35</v>
      </c>
      <c r="K1081">
        <v>27</v>
      </c>
      <c r="L1081" s="2">
        <v>0.77100000000000002</v>
      </c>
      <c r="M1081">
        <v>214</v>
      </c>
      <c r="N1081">
        <v>7.9</v>
      </c>
      <c r="O1081">
        <v>2</v>
      </c>
      <c r="P1081">
        <v>33</v>
      </c>
      <c r="Q1081">
        <v>1.7</v>
      </c>
      <c r="R1081">
        <v>13.4</v>
      </c>
      <c r="S1081">
        <v>1</v>
      </c>
    </row>
    <row r="1082" spans="1:19" x14ac:dyDescent="0.25">
      <c r="A1082">
        <v>2013</v>
      </c>
      <c r="B1082">
        <v>161</v>
      </c>
      <c r="C1082" t="s">
        <v>1131</v>
      </c>
      <c r="D1082" t="str">
        <f>IFERROR(INDEX('Draft Master List'!E:F,MATCH(C1082,'Draft Master List'!E:E,0),2),"N/A")</f>
        <v>N/A</v>
      </c>
      <c r="E1082" t="s">
        <v>22</v>
      </c>
      <c r="F1082">
        <v>28</v>
      </c>
      <c r="G1082" t="s">
        <v>212</v>
      </c>
      <c r="H1082">
        <v>16</v>
      </c>
      <c r="I1082">
        <v>13</v>
      </c>
      <c r="J1082">
        <v>33</v>
      </c>
      <c r="K1082">
        <v>27</v>
      </c>
      <c r="L1082" s="2">
        <v>0.81799999999999995</v>
      </c>
      <c r="M1082">
        <v>184</v>
      </c>
      <c r="N1082">
        <v>6.8</v>
      </c>
      <c r="O1082">
        <v>2</v>
      </c>
      <c r="P1082">
        <v>18</v>
      </c>
      <c r="Q1082">
        <v>1.7</v>
      </c>
      <c r="R1082">
        <v>11.5</v>
      </c>
      <c r="S1082">
        <v>0</v>
      </c>
    </row>
    <row r="1083" spans="1:19" x14ac:dyDescent="0.25">
      <c r="A1083">
        <v>2013</v>
      </c>
      <c r="B1083">
        <v>162</v>
      </c>
      <c r="C1083" t="s">
        <v>1721</v>
      </c>
      <c r="D1083" t="str">
        <f>IFERROR(INDEX('Draft Master List'!E:F,MATCH(C1083,'Draft Master List'!E:E,0),2),"N/A")</f>
        <v>N/A</v>
      </c>
      <c r="E1083" t="s">
        <v>32</v>
      </c>
      <c r="F1083">
        <v>26</v>
      </c>
      <c r="G1083" t="s">
        <v>108</v>
      </c>
      <c r="H1083">
        <v>15</v>
      </c>
      <c r="I1083">
        <v>12</v>
      </c>
      <c r="J1083">
        <v>40</v>
      </c>
      <c r="K1083">
        <v>26</v>
      </c>
      <c r="L1083" s="2">
        <v>0.65</v>
      </c>
      <c r="M1083">
        <v>398</v>
      </c>
      <c r="N1083">
        <v>15.3</v>
      </c>
      <c r="O1083">
        <v>4</v>
      </c>
      <c r="P1083">
        <v>47</v>
      </c>
      <c r="Q1083">
        <v>1.7</v>
      </c>
      <c r="R1083">
        <v>26.5</v>
      </c>
      <c r="S1083">
        <v>0</v>
      </c>
    </row>
    <row r="1084" spans="1:19" x14ac:dyDescent="0.25">
      <c r="A1084">
        <v>2013</v>
      </c>
      <c r="B1084">
        <v>163</v>
      </c>
      <c r="C1084" t="s">
        <v>1718</v>
      </c>
      <c r="D1084" t="str">
        <f>IFERROR(INDEX('Draft Master List'!E:F,MATCH(C1084,'Draft Master List'!E:E,0),2),"N/A")</f>
        <v>N/A</v>
      </c>
      <c r="E1084" t="s">
        <v>10</v>
      </c>
      <c r="F1084">
        <v>27</v>
      </c>
      <c r="G1084" t="s">
        <v>108</v>
      </c>
      <c r="H1084">
        <v>16</v>
      </c>
      <c r="I1084">
        <v>15</v>
      </c>
      <c r="J1084">
        <v>32</v>
      </c>
      <c r="K1084">
        <v>26</v>
      </c>
      <c r="L1084" s="2">
        <v>0.81299999999999994</v>
      </c>
      <c r="M1084">
        <v>215</v>
      </c>
      <c r="N1084">
        <v>8.3000000000000007</v>
      </c>
      <c r="O1084">
        <v>2</v>
      </c>
      <c r="P1084">
        <v>18</v>
      </c>
      <c r="Q1084">
        <v>1.6</v>
      </c>
      <c r="R1084">
        <v>13.4</v>
      </c>
      <c r="S1084">
        <v>1</v>
      </c>
    </row>
    <row r="1085" spans="1:19" x14ac:dyDescent="0.25">
      <c r="A1085">
        <v>2013</v>
      </c>
      <c r="B1085">
        <v>164</v>
      </c>
      <c r="C1085" t="s">
        <v>89</v>
      </c>
      <c r="D1085" t="str">
        <f>IFERROR(INDEX('Draft Master List'!E:F,MATCH(C1085,'Draft Master List'!E:E,0),2),"N/A")</f>
        <v>122010</v>
      </c>
      <c r="E1085" t="s">
        <v>13</v>
      </c>
      <c r="F1085">
        <v>26</v>
      </c>
      <c r="G1085" t="s">
        <v>76</v>
      </c>
      <c r="H1085">
        <v>16</v>
      </c>
      <c r="I1085">
        <v>14</v>
      </c>
      <c r="J1085">
        <v>33</v>
      </c>
      <c r="K1085">
        <v>26</v>
      </c>
      <c r="L1085" s="2">
        <v>0.78800000000000003</v>
      </c>
      <c r="M1085">
        <v>189</v>
      </c>
      <c r="N1085">
        <v>7.3</v>
      </c>
      <c r="O1085">
        <v>1</v>
      </c>
      <c r="P1085">
        <v>17</v>
      </c>
      <c r="Q1085">
        <v>1.6</v>
      </c>
      <c r="R1085">
        <v>11.8</v>
      </c>
      <c r="S1085">
        <v>2</v>
      </c>
    </row>
    <row r="1086" spans="1:19" x14ac:dyDescent="0.25">
      <c r="A1086">
        <v>2013</v>
      </c>
      <c r="B1086">
        <v>165</v>
      </c>
      <c r="C1086" t="s">
        <v>1827</v>
      </c>
      <c r="D1086" t="str">
        <f>IFERROR(INDEX('Draft Master List'!E:F,MATCH(C1086,'Draft Master List'!E:E,0),2),"N/A")</f>
        <v>N/A</v>
      </c>
      <c r="E1086" t="s">
        <v>25</v>
      </c>
      <c r="F1086">
        <v>26</v>
      </c>
      <c r="G1086" t="s">
        <v>108</v>
      </c>
      <c r="H1086">
        <v>16</v>
      </c>
      <c r="I1086">
        <v>9</v>
      </c>
      <c r="J1086">
        <v>40</v>
      </c>
      <c r="K1086">
        <v>26</v>
      </c>
      <c r="L1086" s="2">
        <v>0.65</v>
      </c>
      <c r="M1086">
        <v>302</v>
      </c>
      <c r="N1086">
        <v>11.6</v>
      </c>
      <c r="O1086">
        <v>2</v>
      </c>
      <c r="P1086">
        <v>25</v>
      </c>
      <c r="Q1086">
        <v>1.6</v>
      </c>
      <c r="R1086">
        <v>18.899999999999999</v>
      </c>
      <c r="S1086">
        <v>0</v>
      </c>
    </row>
    <row r="1087" spans="1:19" x14ac:dyDescent="0.25">
      <c r="A1087">
        <v>2013</v>
      </c>
      <c r="B1087">
        <v>166</v>
      </c>
      <c r="C1087" t="s">
        <v>945</v>
      </c>
      <c r="D1087" t="str">
        <f>IFERROR(INDEX('Draft Master List'!E:F,MATCH(C1087,'Draft Master List'!E:E,0),2),"N/A")</f>
        <v>N/A</v>
      </c>
      <c r="E1087" t="s">
        <v>33</v>
      </c>
      <c r="F1087">
        <v>22</v>
      </c>
      <c r="G1087" t="s">
        <v>76</v>
      </c>
      <c r="H1087">
        <v>16</v>
      </c>
      <c r="I1087">
        <v>15</v>
      </c>
      <c r="J1087">
        <v>35</v>
      </c>
      <c r="K1087">
        <v>26</v>
      </c>
      <c r="L1087" s="2">
        <v>0.74299999999999999</v>
      </c>
      <c r="M1087">
        <v>170</v>
      </c>
      <c r="N1087">
        <v>6.5</v>
      </c>
      <c r="O1087">
        <v>0</v>
      </c>
      <c r="P1087">
        <v>22</v>
      </c>
      <c r="Q1087">
        <v>1.6</v>
      </c>
      <c r="R1087">
        <v>10.6</v>
      </c>
      <c r="S1087">
        <v>1</v>
      </c>
    </row>
    <row r="1088" spans="1:19" x14ac:dyDescent="0.25">
      <c r="A1088">
        <v>2013</v>
      </c>
      <c r="B1088">
        <v>167</v>
      </c>
      <c r="C1088" t="s">
        <v>1006</v>
      </c>
      <c r="D1088" t="str">
        <f>IFERROR(INDEX('Draft Master List'!E:F,MATCH(C1088,'Draft Master List'!E:E,0),2),"N/A")</f>
        <v>N/A</v>
      </c>
      <c r="E1088" t="s">
        <v>223</v>
      </c>
      <c r="F1088">
        <v>22</v>
      </c>
      <c r="G1088" t="s">
        <v>76</v>
      </c>
      <c r="H1088">
        <v>14</v>
      </c>
      <c r="I1088">
        <v>12</v>
      </c>
      <c r="J1088">
        <v>35</v>
      </c>
      <c r="K1088">
        <v>26</v>
      </c>
      <c r="L1088" s="2">
        <v>0.74299999999999999</v>
      </c>
      <c r="M1088">
        <v>141</v>
      </c>
      <c r="N1088">
        <v>5.4</v>
      </c>
      <c r="O1088">
        <v>1</v>
      </c>
      <c r="P1088">
        <v>25</v>
      </c>
      <c r="Q1088">
        <v>1.9</v>
      </c>
      <c r="R1088">
        <v>10.1</v>
      </c>
      <c r="S1088">
        <v>1</v>
      </c>
    </row>
    <row r="1089" spans="1:19" x14ac:dyDescent="0.25">
      <c r="A1089">
        <v>2013</v>
      </c>
      <c r="B1089">
        <v>168</v>
      </c>
      <c r="C1089" t="s">
        <v>91</v>
      </c>
      <c r="D1089" t="str">
        <f>IFERROR(INDEX('Draft Master List'!E:F,MATCH(C1089,'Draft Master List'!E:E,0),2),"N/A")</f>
        <v>272006</v>
      </c>
      <c r="E1089" t="s">
        <v>22</v>
      </c>
      <c r="F1089">
        <v>30</v>
      </c>
      <c r="G1089" t="s">
        <v>76</v>
      </c>
      <c r="H1089">
        <v>15</v>
      </c>
      <c r="I1089">
        <v>15</v>
      </c>
      <c r="J1089">
        <v>36</v>
      </c>
      <c r="K1089">
        <v>26</v>
      </c>
      <c r="L1089" s="2">
        <v>0.72199999999999998</v>
      </c>
      <c r="M1089">
        <v>333</v>
      </c>
      <c r="N1089">
        <v>12.8</v>
      </c>
      <c r="O1089">
        <v>1</v>
      </c>
      <c r="P1089">
        <v>72</v>
      </c>
      <c r="Q1089">
        <v>1.7</v>
      </c>
      <c r="R1089">
        <v>22.2</v>
      </c>
      <c r="S1089">
        <v>3</v>
      </c>
    </row>
    <row r="1090" spans="1:19" x14ac:dyDescent="0.25">
      <c r="A1090">
        <v>2013</v>
      </c>
      <c r="B1090">
        <v>169</v>
      </c>
      <c r="C1090" t="s">
        <v>1122</v>
      </c>
      <c r="D1090" t="str">
        <f>IFERROR(INDEX('Draft Master List'!E:F,MATCH(C1090,'Draft Master List'!E:E,0),2),"N/A")</f>
        <v>N/A</v>
      </c>
      <c r="E1090" t="s">
        <v>18</v>
      </c>
      <c r="F1090">
        <v>24</v>
      </c>
      <c r="G1090" t="s">
        <v>77</v>
      </c>
      <c r="H1090">
        <v>16</v>
      </c>
      <c r="I1090">
        <v>3</v>
      </c>
      <c r="J1090">
        <v>43</v>
      </c>
      <c r="K1090">
        <v>26</v>
      </c>
      <c r="L1090" s="2">
        <v>0.60499999999999998</v>
      </c>
      <c r="M1090">
        <v>434</v>
      </c>
      <c r="N1090">
        <v>16.7</v>
      </c>
      <c r="O1090">
        <v>3</v>
      </c>
      <c r="P1090">
        <v>42</v>
      </c>
      <c r="Q1090">
        <v>1.6</v>
      </c>
      <c r="R1090">
        <v>27.1</v>
      </c>
      <c r="S1090">
        <v>0</v>
      </c>
    </row>
    <row r="1091" spans="1:19" x14ac:dyDescent="0.25">
      <c r="A1091">
        <v>2013</v>
      </c>
      <c r="B1091">
        <v>170</v>
      </c>
      <c r="C1091" t="s">
        <v>1670</v>
      </c>
      <c r="D1091" t="str">
        <f>IFERROR(INDEX('Draft Master List'!E:F,MATCH(C1091,'Draft Master List'!E:E,0),2),"N/A")</f>
        <v>N/A</v>
      </c>
      <c r="E1091" t="s">
        <v>3</v>
      </c>
      <c r="F1091">
        <v>26</v>
      </c>
      <c r="G1091" t="s">
        <v>108</v>
      </c>
      <c r="H1091">
        <v>16</v>
      </c>
      <c r="I1091">
        <v>14</v>
      </c>
      <c r="J1091">
        <v>43</v>
      </c>
      <c r="K1091">
        <v>25</v>
      </c>
      <c r="L1091" s="2">
        <v>0.58099999999999996</v>
      </c>
      <c r="M1091">
        <v>273</v>
      </c>
      <c r="N1091">
        <v>10.9</v>
      </c>
      <c r="O1091">
        <v>1</v>
      </c>
      <c r="P1091">
        <v>43</v>
      </c>
      <c r="Q1091">
        <v>1.6</v>
      </c>
      <c r="R1091">
        <v>17.100000000000001</v>
      </c>
      <c r="S1091">
        <v>0</v>
      </c>
    </row>
    <row r="1092" spans="1:19" x14ac:dyDescent="0.25">
      <c r="A1092">
        <v>2013</v>
      </c>
      <c r="B1092">
        <v>171</v>
      </c>
      <c r="C1092" t="s">
        <v>1828</v>
      </c>
      <c r="D1092" t="str">
        <f>IFERROR(INDEX('Draft Master List'!E:F,MATCH(C1092,'Draft Master List'!E:E,0),2),"N/A")</f>
        <v>N/A</v>
      </c>
      <c r="E1092" t="s">
        <v>5</v>
      </c>
      <c r="F1092">
        <v>26</v>
      </c>
      <c r="G1092" t="s">
        <v>1069</v>
      </c>
      <c r="H1092">
        <v>6</v>
      </c>
      <c r="I1092">
        <v>5</v>
      </c>
      <c r="J1092">
        <v>34</v>
      </c>
      <c r="K1092">
        <v>25</v>
      </c>
      <c r="L1092" s="2">
        <v>0.73499999999999999</v>
      </c>
      <c r="M1092">
        <v>300</v>
      </c>
      <c r="N1092">
        <v>12</v>
      </c>
      <c r="O1092">
        <v>3</v>
      </c>
      <c r="P1092">
        <v>52</v>
      </c>
      <c r="Q1092">
        <v>4.2</v>
      </c>
      <c r="R1092">
        <v>50</v>
      </c>
      <c r="S1092">
        <v>0</v>
      </c>
    </row>
    <row r="1093" spans="1:19" x14ac:dyDescent="0.25">
      <c r="A1093">
        <v>2013</v>
      </c>
      <c r="B1093">
        <v>172</v>
      </c>
      <c r="C1093" t="s">
        <v>1678</v>
      </c>
      <c r="D1093" t="str">
        <f>IFERROR(INDEX('Draft Master List'!E:F,MATCH(C1093,'Draft Master List'!E:E,0),2),"N/A")</f>
        <v>N/A</v>
      </c>
      <c r="E1093" t="s">
        <v>16</v>
      </c>
      <c r="F1093">
        <v>25</v>
      </c>
      <c r="G1093" t="s">
        <v>77</v>
      </c>
      <c r="H1093">
        <v>10</v>
      </c>
      <c r="I1093">
        <v>4</v>
      </c>
      <c r="J1093">
        <v>52</v>
      </c>
      <c r="K1093">
        <v>25</v>
      </c>
      <c r="L1093" s="2">
        <v>0.48099999999999998</v>
      </c>
      <c r="M1093">
        <v>431</v>
      </c>
      <c r="N1093">
        <v>17.2</v>
      </c>
      <c r="O1093">
        <v>1</v>
      </c>
      <c r="P1093">
        <v>40</v>
      </c>
      <c r="Q1093">
        <v>2.5</v>
      </c>
      <c r="R1093">
        <v>43.1</v>
      </c>
      <c r="S1093">
        <v>0</v>
      </c>
    </row>
    <row r="1094" spans="1:19" x14ac:dyDescent="0.25">
      <c r="A1094">
        <v>2013</v>
      </c>
      <c r="B1094">
        <v>173</v>
      </c>
      <c r="C1094" t="s">
        <v>1675</v>
      </c>
      <c r="D1094" t="str">
        <f>IFERROR(INDEX('Draft Master List'!E:F,MATCH(C1094,'Draft Master List'!E:E,0),2),"N/A")</f>
        <v>N/A</v>
      </c>
      <c r="E1094" t="s">
        <v>4</v>
      </c>
      <c r="F1094">
        <v>29</v>
      </c>
      <c r="G1094" t="s">
        <v>108</v>
      </c>
      <c r="H1094">
        <v>11</v>
      </c>
      <c r="I1094">
        <v>11</v>
      </c>
      <c r="J1094">
        <v>47</v>
      </c>
      <c r="K1094">
        <v>25</v>
      </c>
      <c r="L1094" s="2">
        <v>0.53200000000000003</v>
      </c>
      <c r="M1094">
        <v>359</v>
      </c>
      <c r="N1094">
        <v>14.4</v>
      </c>
      <c r="O1094">
        <v>4</v>
      </c>
      <c r="P1094">
        <v>41</v>
      </c>
      <c r="Q1094">
        <v>2.2999999999999998</v>
      </c>
      <c r="R1094">
        <v>32.6</v>
      </c>
      <c r="S1094">
        <v>1</v>
      </c>
    </row>
    <row r="1095" spans="1:19" x14ac:dyDescent="0.25">
      <c r="A1095">
        <v>2013</v>
      </c>
      <c r="B1095">
        <v>174</v>
      </c>
      <c r="C1095" t="s">
        <v>1038</v>
      </c>
      <c r="D1095" t="str">
        <f>IFERROR(INDEX('Draft Master List'!E:F,MATCH(C1095,'Draft Master List'!E:E,0),2),"N/A")</f>
        <v>N/A</v>
      </c>
      <c r="E1095" t="s">
        <v>34</v>
      </c>
      <c r="F1095">
        <v>26</v>
      </c>
      <c r="G1095" t="s">
        <v>212</v>
      </c>
      <c r="H1095">
        <v>14</v>
      </c>
      <c r="I1095">
        <v>13</v>
      </c>
      <c r="J1095">
        <v>36</v>
      </c>
      <c r="K1095">
        <v>25</v>
      </c>
      <c r="L1095" s="2">
        <v>0.69399999999999995</v>
      </c>
      <c r="M1095">
        <v>243</v>
      </c>
      <c r="N1095">
        <v>9.6999999999999993</v>
      </c>
      <c r="O1095">
        <v>0</v>
      </c>
      <c r="P1095">
        <v>43</v>
      </c>
      <c r="Q1095">
        <v>1.8</v>
      </c>
      <c r="R1095">
        <v>17.399999999999999</v>
      </c>
      <c r="S1095">
        <v>1</v>
      </c>
    </row>
    <row r="1096" spans="1:19" x14ac:dyDescent="0.25">
      <c r="A1096">
        <v>2013</v>
      </c>
      <c r="B1096">
        <v>175</v>
      </c>
      <c r="C1096" t="s">
        <v>1303</v>
      </c>
      <c r="D1096" t="str">
        <f>IFERROR(INDEX('Draft Master List'!E:F,MATCH(C1096,'Draft Master List'!E:E,0),2),"N/A")</f>
        <v>N/A</v>
      </c>
      <c r="E1096" t="s">
        <v>27</v>
      </c>
      <c r="F1096">
        <v>29</v>
      </c>
      <c r="G1096" t="s">
        <v>74</v>
      </c>
      <c r="H1096">
        <v>11</v>
      </c>
      <c r="I1096">
        <v>8</v>
      </c>
      <c r="J1096">
        <v>49</v>
      </c>
      <c r="K1096">
        <v>24</v>
      </c>
      <c r="L1096" s="2">
        <v>0.49</v>
      </c>
      <c r="M1096">
        <v>244</v>
      </c>
      <c r="N1096">
        <v>10.199999999999999</v>
      </c>
      <c r="O1096">
        <v>0</v>
      </c>
      <c r="P1096">
        <v>20</v>
      </c>
      <c r="Q1096">
        <v>2.2000000000000002</v>
      </c>
      <c r="R1096">
        <v>22.2</v>
      </c>
      <c r="S1096">
        <v>0</v>
      </c>
    </row>
    <row r="1097" spans="1:19" x14ac:dyDescent="0.25">
      <c r="A1097">
        <v>2013</v>
      </c>
      <c r="B1097">
        <v>176</v>
      </c>
      <c r="C1097" t="s">
        <v>1629</v>
      </c>
      <c r="D1097" t="str">
        <f>IFERROR(INDEX('Draft Master List'!E:F,MATCH(C1097,'Draft Master List'!E:E,0),2),"N/A")</f>
        <v>N/A</v>
      </c>
      <c r="E1097" t="s">
        <v>23</v>
      </c>
      <c r="F1097">
        <v>31</v>
      </c>
      <c r="G1097" t="s">
        <v>1069</v>
      </c>
      <c r="H1097">
        <v>5</v>
      </c>
      <c r="I1097">
        <v>5</v>
      </c>
      <c r="J1097">
        <v>41</v>
      </c>
      <c r="K1097">
        <v>24</v>
      </c>
      <c r="L1097" s="2">
        <v>0.58499999999999996</v>
      </c>
      <c r="M1097">
        <v>252</v>
      </c>
      <c r="N1097">
        <v>10.5</v>
      </c>
      <c r="O1097">
        <v>3</v>
      </c>
      <c r="P1097">
        <v>28</v>
      </c>
      <c r="Q1097">
        <v>4.8</v>
      </c>
      <c r="R1097">
        <v>50.4</v>
      </c>
      <c r="S1097">
        <v>0</v>
      </c>
    </row>
    <row r="1098" spans="1:19" x14ac:dyDescent="0.25">
      <c r="A1098">
        <v>2013</v>
      </c>
      <c r="B1098">
        <v>177</v>
      </c>
      <c r="C1098" t="s">
        <v>1677</v>
      </c>
      <c r="D1098" t="str">
        <f>IFERROR(INDEX('Draft Master List'!E:F,MATCH(C1098,'Draft Master List'!E:E,0),2),"N/A")</f>
        <v>N/A</v>
      </c>
      <c r="E1098" t="s">
        <v>4</v>
      </c>
      <c r="F1098">
        <v>26</v>
      </c>
      <c r="G1098" t="s">
        <v>1069</v>
      </c>
      <c r="H1098">
        <v>16</v>
      </c>
      <c r="I1098">
        <v>7</v>
      </c>
      <c r="J1098">
        <v>35</v>
      </c>
      <c r="K1098">
        <v>24</v>
      </c>
      <c r="L1098" s="2">
        <v>0.68600000000000005</v>
      </c>
      <c r="M1098">
        <v>292</v>
      </c>
      <c r="N1098">
        <v>12.2</v>
      </c>
      <c r="O1098">
        <v>2</v>
      </c>
      <c r="P1098">
        <v>31</v>
      </c>
      <c r="Q1098">
        <v>1.5</v>
      </c>
      <c r="R1098">
        <v>18.3</v>
      </c>
      <c r="S1098">
        <v>2</v>
      </c>
    </row>
    <row r="1099" spans="1:19" x14ac:dyDescent="0.25">
      <c r="A1099">
        <v>2013</v>
      </c>
      <c r="B1099">
        <v>178</v>
      </c>
      <c r="C1099" t="s">
        <v>1829</v>
      </c>
      <c r="D1099" t="str">
        <f>IFERROR(INDEX('Draft Master List'!E:F,MATCH(C1099,'Draft Master List'!E:E,0),2),"N/A")</f>
        <v>N/A</v>
      </c>
      <c r="E1099" t="s">
        <v>32</v>
      </c>
      <c r="F1099">
        <v>22</v>
      </c>
      <c r="G1099" t="s">
        <v>74</v>
      </c>
      <c r="H1099">
        <v>12</v>
      </c>
      <c r="I1099">
        <v>11</v>
      </c>
      <c r="J1099">
        <v>59</v>
      </c>
      <c r="K1099">
        <v>24</v>
      </c>
      <c r="L1099" s="2">
        <v>0.40699999999999997</v>
      </c>
      <c r="M1099">
        <v>342</v>
      </c>
      <c r="N1099">
        <v>14.3</v>
      </c>
      <c r="O1099">
        <v>1</v>
      </c>
      <c r="P1099">
        <v>51</v>
      </c>
      <c r="Q1099">
        <v>2</v>
      </c>
      <c r="R1099">
        <v>28.5</v>
      </c>
      <c r="S1099">
        <v>1</v>
      </c>
    </row>
    <row r="1100" spans="1:19" x14ac:dyDescent="0.25">
      <c r="A1100">
        <v>2013</v>
      </c>
      <c r="B1100">
        <v>179</v>
      </c>
      <c r="C1100" t="s">
        <v>375</v>
      </c>
      <c r="D1100" t="str">
        <f>IFERROR(INDEX('Draft Master List'!E:F,MATCH(C1100,'Draft Master List'!E:E,0),2),"N/A")</f>
        <v>2532009</v>
      </c>
      <c r="E1100" t="s">
        <v>14</v>
      </c>
      <c r="F1100">
        <v>26</v>
      </c>
      <c r="G1100" t="s">
        <v>77</v>
      </c>
      <c r="H1100">
        <v>12</v>
      </c>
      <c r="I1100">
        <v>7</v>
      </c>
      <c r="J1100">
        <v>46</v>
      </c>
      <c r="K1100">
        <v>24</v>
      </c>
      <c r="L1100" s="2">
        <v>0.52200000000000002</v>
      </c>
      <c r="M1100">
        <v>440</v>
      </c>
      <c r="N1100">
        <v>18.3</v>
      </c>
      <c r="O1100">
        <v>4</v>
      </c>
      <c r="P1100">
        <v>85</v>
      </c>
      <c r="Q1100">
        <v>2</v>
      </c>
      <c r="R1100">
        <v>36.700000000000003</v>
      </c>
      <c r="S1100">
        <v>0</v>
      </c>
    </row>
    <row r="1101" spans="1:19" x14ac:dyDescent="0.25">
      <c r="A1101">
        <v>2013</v>
      </c>
      <c r="B1101">
        <v>180</v>
      </c>
      <c r="C1101" t="s">
        <v>1664</v>
      </c>
      <c r="D1101" t="str">
        <f>IFERROR(INDEX('Draft Master List'!E:F,MATCH(C1101,'Draft Master List'!E:E,0),2),"N/A")</f>
        <v>N/A</v>
      </c>
      <c r="E1101" t="s">
        <v>20</v>
      </c>
      <c r="F1101">
        <v>23</v>
      </c>
      <c r="G1101" t="s">
        <v>77</v>
      </c>
      <c r="H1101">
        <v>9</v>
      </c>
      <c r="I1101">
        <v>3</v>
      </c>
      <c r="J1101">
        <v>40</v>
      </c>
      <c r="K1101">
        <v>24</v>
      </c>
      <c r="L1101" s="2">
        <v>0.6</v>
      </c>
      <c r="M1101">
        <v>259</v>
      </c>
      <c r="N1101">
        <v>10.8</v>
      </c>
      <c r="O1101">
        <v>2</v>
      </c>
      <c r="P1101">
        <v>25</v>
      </c>
      <c r="Q1101">
        <v>2.7</v>
      </c>
      <c r="R1101">
        <v>28.8</v>
      </c>
      <c r="S1101">
        <v>0</v>
      </c>
    </row>
    <row r="1102" spans="1:19" x14ac:dyDescent="0.25">
      <c r="A1102">
        <v>2013</v>
      </c>
      <c r="B1102">
        <v>181</v>
      </c>
      <c r="C1102" t="s">
        <v>1650</v>
      </c>
      <c r="D1102" t="str">
        <f>IFERROR(INDEX('Draft Master List'!E:F,MATCH(C1102,'Draft Master List'!E:E,0),2),"N/A")</f>
        <v>N/A</v>
      </c>
      <c r="E1102" t="s">
        <v>25</v>
      </c>
      <c r="F1102">
        <v>29</v>
      </c>
      <c r="G1102" t="s">
        <v>108</v>
      </c>
      <c r="H1102">
        <v>9</v>
      </c>
      <c r="I1102">
        <v>9</v>
      </c>
      <c r="J1102">
        <v>33</v>
      </c>
      <c r="K1102">
        <v>23</v>
      </c>
      <c r="L1102" s="2">
        <v>0.69699999999999995</v>
      </c>
      <c r="M1102">
        <v>200</v>
      </c>
      <c r="N1102">
        <v>8.6999999999999993</v>
      </c>
      <c r="O1102">
        <v>3</v>
      </c>
      <c r="P1102">
        <v>20</v>
      </c>
      <c r="Q1102">
        <v>2.6</v>
      </c>
      <c r="R1102">
        <v>22.2</v>
      </c>
      <c r="S1102">
        <v>0</v>
      </c>
    </row>
    <row r="1103" spans="1:19" x14ac:dyDescent="0.25">
      <c r="A1103">
        <v>2013</v>
      </c>
      <c r="B1103">
        <v>182</v>
      </c>
      <c r="C1103" t="s">
        <v>1209</v>
      </c>
      <c r="D1103" t="str">
        <f>IFERROR(INDEX('Draft Master List'!E:F,MATCH(C1103,'Draft Master List'!E:E,0),2),"N/A")</f>
        <v>N/A</v>
      </c>
      <c r="E1103" t="s">
        <v>29</v>
      </c>
      <c r="F1103">
        <v>24</v>
      </c>
      <c r="G1103" t="s">
        <v>77</v>
      </c>
      <c r="H1103">
        <v>16</v>
      </c>
      <c r="I1103">
        <v>6</v>
      </c>
      <c r="J1103">
        <v>58</v>
      </c>
      <c r="K1103">
        <v>23</v>
      </c>
      <c r="L1103" s="2">
        <v>0.39700000000000002</v>
      </c>
      <c r="M1103">
        <v>361</v>
      </c>
      <c r="N1103">
        <v>15.7</v>
      </c>
      <c r="O1103">
        <v>2</v>
      </c>
      <c r="P1103">
        <v>47</v>
      </c>
      <c r="Q1103">
        <v>1.4</v>
      </c>
      <c r="R1103">
        <v>22.6</v>
      </c>
      <c r="S1103">
        <v>1</v>
      </c>
    </row>
    <row r="1104" spans="1:19" x14ac:dyDescent="0.25">
      <c r="A1104">
        <v>2013</v>
      </c>
      <c r="B1104">
        <v>183</v>
      </c>
      <c r="C1104" t="s">
        <v>512</v>
      </c>
      <c r="D1104" t="str">
        <f>IFERROR(INDEX('Draft Master List'!E:F,MATCH(C1104,'Draft Master List'!E:E,0),2),"N/A")</f>
        <v>252006</v>
      </c>
      <c r="E1104" t="s">
        <v>32</v>
      </c>
      <c r="F1104">
        <v>29</v>
      </c>
      <c r="G1104" t="s">
        <v>74</v>
      </c>
      <c r="H1104">
        <v>11</v>
      </c>
      <c r="I1104">
        <v>11</v>
      </c>
      <c r="J1104">
        <v>59</v>
      </c>
      <c r="K1104">
        <v>23</v>
      </c>
      <c r="L1104" s="2">
        <v>0.39</v>
      </c>
      <c r="M1104">
        <v>456</v>
      </c>
      <c r="N1104">
        <v>19.8</v>
      </c>
      <c r="O1104">
        <v>1</v>
      </c>
      <c r="P1104">
        <v>69</v>
      </c>
      <c r="Q1104">
        <v>2.1</v>
      </c>
      <c r="R1104">
        <v>41.5</v>
      </c>
      <c r="S1104">
        <v>0</v>
      </c>
    </row>
    <row r="1105" spans="1:19" x14ac:dyDescent="0.25">
      <c r="A1105">
        <v>2013</v>
      </c>
      <c r="B1105">
        <v>184</v>
      </c>
      <c r="C1105" t="s">
        <v>842</v>
      </c>
      <c r="D1105" t="str">
        <f>IFERROR(INDEX('Draft Master List'!E:F,MATCH(C1105,'Draft Master List'!E:E,0),2),"N/A")</f>
        <v>N/A</v>
      </c>
      <c r="E1105" t="s">
        <v>23</v>
      </c>
      <c r="F1105">
        <v>27</v>
      </c>
      <c r="G1105" t="s">
        <v>76</v>
      </c>
      <c r="H1105">
        <v>8</v>
      </c>
      <c r="I1105">
        <v>8</v>
      </c>
      <c r="J1105">
        <v>35</v>
      </c>
      <c r="K1105">
        <v>22</v>
      </c>
      <c r="L1105" s="2">
        <v>0.629</v>
      </c>
      <c r="M1105">
        <v>183</v>
      </c>
      <c r="N1105">
        <v>8.3000000000000007</v>
      </c>
      <c r="O1105">
        <v>1</v>
      </c>
      <c r="P1105">
        <v>41</v>
      </c>
      <c r="Q1105">
        <v>2.8</v>
      </c>
      <c r="R1105">
        <v>22.9</v>
      </c>
      <c r="S1105">
        <v>0</v>
      </c>
    </row>
    <row r="1106" spans="1:19" x14ac:dyDescent="0.25">
      <c r="A1106">
        <v>2013</v>
      </c>
      <c r="B1106">
        <v>185</v>
      </c>
      <c r="C1106" t="s">
        <v>1830</v>
      </c>
      <c r="D1106" t="str">
        <f>IFERROR(INDEX('Draft Master List'!E:F,MATCH(C1106,'Draft Master List'!E:E,0),2),"N/A")</f>
        <v>N/A</v>
      </c>
      <c r="E1106" t="s">
        <v>21</v>
      </c>
      <c r="F1106">
        <v>22</v>
      </c>
      <c r="G1106" t="s">
        <v>77</v>
      </c>
      <c r="H1106">
        <v>10</v>
      </c>
      <c r="I1106">
        <v>2</v>
      </c>
      <c r="J1106">
        <v>43</v>
      </c>
      <c r="K1106">
        <v>22</v>
      </c>
      <c r="L1106" s="2">
        <v>0.51200000000000001</v>
      </c>
      <c r="M1106">
        <v>210</v>
      </c>
      <c r="N1106">
        <v>9.5</v>
      </c>
      <c r="O1106">
        <v>1</v>
      </c>
      <c r="P1106">
        <v>17</v>
      </c>
      <c r="Q1106">
        <v>2.2000000000000002</v>
      </c>
      <c r="R1106">
        <v>21</v>
      </c>
      <c r="S1106">
        <v>1</v>
      </c>
    </row>
    <row r="1107" spans="1:19" x14ac:dyDescent="0.25">
      <c r="A1107">
        <v>2013</v>
      </c>
      <c r="B1107">
        <v>186</v>
      </c>
      <c r="C1107" t="s">
        <v>812</v>
      </c>
      <c r="D1107" t="str">
        <f>IFERROR(INDEX('Draft Master List'!E:F,MATCH(C1107,'Draft Master List'!E:E,0),2),"N/A")</f>
        <v>N/A</v>
      </c>
      <c r="E1107" t="s">
        <v>19</v>
      </c>
      <c r="F1107">
        <v>23</v>
      </c>
      <c r="G1107" t="s">
        <v>77</v>
      </c>
      <c r="H1107">
        <v>15</v>
      </c>
      <c r="I1107">
        <v>5</v>
      </c>
      <c r="J1107">
        <v>38</v>
      </c>
      <c r="K1107">
        <v>22</v>
      </c>
      <c r="L1107" s="2">
        <v>0.57899999999999996</v>
      </c>
      <c r="M1107">
        <v>346</v>
      </c>
      <c r="N1107">
        <v>15.7</v>
      </c>
      <c r="O1107">
        <v>4</v>
      </c>
      <c r="P1107">
        <v>43</v>
      </c>
      <c r="Q1107">
        <v>1.5</v>
      </c>
      <c r="R1107">
        <v>23.1</v>
      </c>
      <c r="S1107">
        <v>2</v>
      </c>
    </row>
    <row r="1108" spans="1:19" x14ac:dyDescent="0.25">
      <c r="A1108">
        <v>2013</v>
      </c>
      <c r="B1108">
        <v>187</v>
      </c>
      <c r="C1108" t="s">
        <v>1094</v>
      </c>
      <c r="D1108" t="str">
        <f>IFERROR(INDEX('Draft Master List'!E:F,MATCH(C1108,'Draft Master List'!E:E,0),2),"N/A")</f>
        <v>N/A</v>
      </c>
      <c r="E1108" t="s">
        <v>23</v>
      </c>
      <c r="F1108">
        <v>23</v>
      </c>
      <c r="G1108" t="s">
        <v>77</v>
      </c>
      <c r="H1108">
        <v>16</v>
      </c>
      <c r="I1108">
        <v>1</v>
      </c>
      <c r="J1108">
        <v>40</v>
      </c>
      <c r="K1108">
        <v>22</v>
      </c>
      <c r="L1108" s="2">
        <v>0.55000000000000004</v>
      </c>
      <c r="M1108">
        <v>253</v>
      </c>
      <c r="N1108">
        <v>11.5</v>
      </c>
      <c r="O1108">
        <v>2</v>
      </c>
      <c r="P1108">
        <v>32</v>
      </c>
      <c r="Q1108">
        <v>1.4</v>
      </c>
      <c r="R1108">
        <v>15.8</v>
      </c>
      <c r="S1108">
        <v>2</v>
      </c>
    </row>
    <row r="1109" spans="1:19" x14ac:dyDescent="0.25">
      <c r="A1109">
        <v>2013</v>
      </c>
      <c r="B1109">
        <v>188</v>
      </c>
      <c r="C1109" t="s">
        <v>1831</v>
      </c>
      <c r="D1109" t="str">
        <f>IFERROR(INDEX('Draft Master List'!E:F,MATCH(C1109,'Draft Master List'!E:E,0),2),"N/A")</f>
        <v>N/A</v>
      </c>
      <c r="E1109" t="s">
        <v>669</v>
      </c>
      <c r="F1109">
        <v>24</v>
      </c>
      <c r="H1109">
        <v>10</v>
      </c>
      <c r="I1109">
        <v>4</v>
      </c>
      <c r="J1109">
        <v>34</v>
      </c>
      <c r="K1109">
        <v>22</v>
      </c>
      <c r="L1109" s="2">
        <v>0.64700000000000002</v>
      </c>
      <c r="M1109">
        <v>229</v>
      </c>
      <c r="N1109">
        <v>10.4</v>
      </c>
      <c r="O1109">
        <v>1</v>
      </c>
      <c r="P1109">
        <v>17</v>
      </c>
      <c r="Q1109">
        <v>2.2000000000000002</v>
      </c>
      <c r="R1109">
        <v>22.9</v>
      </c>
      <c r="S1109">
        <v>0</v>
      </c>
    </row>
    <row r="1110" spans="1:19" x14ac:dyDescent="0.25">
      <c r="A1110">
        <v>2013</v>
      </c>
      <c r="B1110">
        <v>189</v>
      </c>
      <c r="C1110" t="s">
        <v>281</v>
      </c>
      <c r="D1110" t="str">
        <f>IFERROR(INDEX('Draft Master List'!E:F,MATCH(C1110,'Draft Master List'!E:E,0),2),"N/A")</f>
        <v>1012010</v>
      </c>
      <c r="E1110" t="s">
        <v>14</v>
      </c>
      <c r="F1110">
        <v>26</v>
      </c>
      <c r="G1110" t="s">
        <v>77</v>
      </c>
      <c r="H1110">
        <v>6</v>
      </c>
      <c r="I1110">
        <v>5</v>
      </c>
      <c r="J1110">
        <v>40</v>
      </c>
      <c r="K1110">
        <v>22</v>
      </c>
      <c r="L1110" s="2">
        <v>0.55000000000000004</v>
      </c>
      <c r="M1110">
        <v>216</v>
      </c>
      <c r="N1110">
        <v>9.8000000000000007</v>
      </c>
      <c r="O1110">
        <v>2</v>
      </c>
      <c r="P1110">
        <v>28</v>
      </c>
      <c r="Q1110">
        <v>3.7</v>
      </c>
      <c r="R1110">
        <v>36</v>
      </c>
      <c r="S1110">
        <v>0</v>
      </c>
    </row>
    <row r="1111" spans="1:19" x14ac:dyDescent="0.25">
      <c r="A1111">
        <v>2013</v>
      </c>
      <c r="B1111">
        <v>190</v>
      </c>
      <c r="C1111" t="s">
        <v>984</v>
      </c>
      <c r="D1111" t="str">
        <f>IFERROR(INDEX('Draft Master List'!E:F,MATCH(C1111,'Draft Master List'!E:E,0),2),"N/A")</f>
        <v>N/A</v>
      </c>
      <c r="E1111" t="s">
        <v>30</v>
      </c>
      <c r="F1111">
        <v>23</v>
      </c>
      <c r="G1111" t="s">
        <v>643</v>
      </c>
      <c r="H1111">
        <v>12</v>
      </c>
      <c r="I1111">
        <v>2</v>
      </c>
      <c r="J1111">
        <v>29</v>
      </c>
      <c r="K1111">
        <v>21</v>
      </c>
      <c r="L1111" s="2">
        <v>0.72399999999999998</v>
      </c>
      <c r="M1111">
        <v>152</v>
      </c>
      <c r="N1111">
        <v>7.2</v>
      </c>
      <c r="O1111">
        <v>0</v>
      </c>
      <c r="P1111">
        <v>18</v>
      </c>
      <c r="Q1111">
        <v>1.8</v>
      </c>
      <c r="R1111">
        <v>12.7</v>
      </c>
      <c r="S1111">
        <v>0</v>
      </c>
    </row>
    <row r="1112" spans="1:19" x14ac:dyDescent="0.25">
      <c r="A1112">
        <v>2013</v>
      </c>
      <c r="B1112">
        <v>191</v>
      </c>
      <c r="C1112" t="s">
        <v>1266</v>
      </c>
      <c r="D1112" t="str">
        <f>IFERROR(INDEX('Draft Master List'!E:F,MATCH(C1112,'Draft Master List'!E:E,0),2),"N/A")</f>
        <v>N/A</v>
      </c>
      <c r="E1112" t="s">
        <v>669</v>
      </c>
      <c r="F1112">
        <v>26</v>
      </c>
      <c r="H1112">
        <v>16</v>
      </c>
      <c r="I1112">
        <v>2</v>
      </c>
      <c r="J1112">
        <v>45</v>
      </c>
      <c r="K1112">
        <v>21</v>
      </c>
      <c r="L1112" s="2">
        <v>0.46700000000000003</v>
      </c>
      <c r="M1112">
        <v>269</v>
      </c>
      <c r="N1112">
        <v>12.8</v>
      </c>
      <c r="O1112">
        <v>2</v>
      </c>
      <c r="P1112">
        <v>43</v>
      </c>
      <c r="Q1112">
        <v>1.3</v>
      </c>
      <c r="R1112">
        <v>16.8</v>
      </c>
      <c r="S1112">
        <v>0</v>
      </c>
    </row>
    <row r="1113" spans="1:19" x14ac:dyDescent="0.25">
      <c r="A1113">
        <v>2013</v>
      </c>
      <c r="B1113">
        <v>192</v>
      </c>
      <c r="C1113" t="s">
        <v>1014</v>
      </c>
      <c r="D1113" t="str">
        <f>IFERROR(INDEX('Draft Master List'!E:F,MATCH(C1113,'Draft Master List'!E:E,0),2),"N/A")</f>
        <v>N/A</v>
      </c>
      <c r="E1113" t="s">
        <v>669</v>
      </c>
      <c r="F1113">
        <v>24</v>
      </c>
      <c r="H1113">
        <v>14</v>
      </c>
      <c r="I1113">
        <v>2</v>
      </c>
      <c r="J1113">
        <v>36</v>
      </c>
      <c r="K1113">
        <v>21</v>
      </c>
      <c r="L1113" s="2">
        <v>0.58299999999999996</v>
      </c>
      <c r="M1113">
        <v>155</v>
      </c>
      <c r="N1113">
        <v>7.4</v>
      </c>
      <c r="O1113">
        <v>2</v>
      </c>
      <c r="P1113">
        <v>35</v>
      </c>
      <c r="Q1113">
        <v>1.5</v>
      </c>
      <c r="R1113">
        <v>11.1</v>
      </c>
      <c r="S1113">
        <v>1</v>
      </c>
    </row>
    <row r="1114" spans="1:19" x14ac:dyDescent="0.25">
      <c r="A1114">
        <v>2013</v>
      </c>
      <c r="B1114">
        <v>193</v>
      </c>
      <c r="C1114" t="s">
        <v>1130</v>
      </c>
      <c r="D1114" t="str">
        <f>IFERROR(INDEX('Draft Master List'!E:F,MATCH(C1114,'Draft Master List'!E:E,0),2),"N/A")</f>
        <v>N/A</v>
      </c>
      <c r="E1114" t="s">
        <v>26</v>
      </c>
      <c r="F1114">
        <v>23</v>
      </c>
      <c r="H1114">
        <v>16</v>
      </c>
      <c r="I1114">
        <v>0</v>
      </c>
      <c r="J1114">
        <v>27</v>
      </c>
      <c r="K1114">
        <v>20</v>
      </c>
      <c r="L1114" s="2">
        <v>0.74099999999999999</v>
      </c>
      <c r="M1114">
        <v>145</v>
      </c>
      <c r="N1114">
        <v>7.3</v>
      </c>
      <c r="O1114">
        <v>0</v>
      </c>
      <c r="P1114">
        <v>31</v>
      </c>
      <c r="Q1114">
        <v>1.3</v>
      </c>
      <c r="R1114">
        <v>9.1</v>
      </c>
      <c r="S1114">
        <v>3</v>
      </c>
    </row>
    <row r="1115" spans="1:19" x14ac:dyDescent="0.25">
      <c r="A1115">
        <v>2013</v>
      </c>
      <c r="B1115">
        <v>194</v>
      </c>
      <c r="C1115" t="s">
        <v>342</v>
      </c>
      <c r="D1115" t="str">
        <f>IFERROR(INDEX('Draft Master List'!E:F,MATCH(C1115,'Draft Master List'!E:E,0),2),"N/A")</f>
        <v>1292009</v>
      </c>
      <c r="E1115" t="s">
        <v>9</v>
      </c>
      <c r="F1115">
        <v>27</v>
      </c>
      <c r="G1115" t="s">
        <v>76</v>
      </c>
      <c r="H1115">
        <v>8</v>
      </c>
      <c r="I1115">
        <v>8</v>
      </c>
      <c r="J1115">
        <v>29</v>
      </c>
      <c r="K1115">
        <v>20</v>
      </c>
      <c r="L1115" s="2">
        <v>0.69</v>
      </c>
      <c r="M1115">
        <v>103</v>
      </c>
      <c r="N1115">
        <v>5.2</v>
      </c>
      <c r="O1115">
        <v>0</v>
      </c>
      <c r="P1115">
        <v>14</v>
      </c>
      <c r="Q1115">
        <v>2.5</v>
      </c>
      <c r="R1115">
        <v>12.9</v>
      </c>
      <c r="S1115">
        <v>3</v>
      </c>
    </row>
    <row r="1116" spans="1:19" x14ac:dyDescent="0.25">
      <c r="A1116">
        <v>2013</v>
      </c>
      <c r="B1116">
        <v>195</v>
      </c>
      <c r="C1116" t="s">
        <v>413</v>
      </c>
      <c r="D1116" t="str">
        <f>IFERROR(INDEX('Draft Master List'!E:F,MATCH(C1116,'Draft Master List'!E:E,0),2),"N/A")</f>
        <v>1742008</v>
      </c>
      <c r="E1116" t="s">
        <v>7</v>
      </c>
      <c r="F1116">
        <v>28</v>
      </c>
      <c r="G1116" t="s">
        <v>77</v>
      </c>
      <c r="H1116">
        <v>14</v>
      </c>
      <c r="I1116">
        <v>7</v>
      </c>
      <c r="J1116">
        <v>34</v>
      </c>
      <c r="K1116">
        <v>20</v>
      </c>
      <c r="L1116" s="2">
        <v>0.58799999999999997</v>
      </c>
      <c r="M1116">
        <v>214</v>
      </c>
      <c r="N1116">
        <v>10.7</v>
      </c>
      <c r="O1116">
        <v>0</v>
      </c>
      <c r="P1116">
        <v>21</v>
      </c>
      <c r="Q1116">
        <v>1.4</v>
      </c>
      <c r="R1116">
        <v>15.3</v>
      </c>
      <c r="S1116">
        <v>2</v>
      </c>
    </row>
    <row r="1117" spans="1:19" x14ac:dyDescent="0.25">
      <c r="A1117">
        <v>2013</v>
      </c>
      <c r="B1117">
        <v>196</v>
      </c>
      <c r="C1117" t="s">
        <v>1039</v>
      </c>
      <c r="D1117" t="str">
        <f>IFERROR(INDEX('Draft Master List'!E:F,MATCH(C1117,'Draft Master List'!E:E,0),2),"N/A")</f>
        <v>N/A</v>
      </c>
      <c r="E1117" t="s">
        <v>3</v>
      </c>
      <c r="F1117">
        <v>23</v>
      </c>
      <c r="G1117" t="s">
        <v>643</v>
      </c>
      <c r="H1117">
        <v>16</v>
      </c>
      <c r="I1117">
        <v>1</v>
      </c>
      <c r="J1117">
        <v>25</v>
      </c>
      <c r="K1117">
        <v>20</v>
      </c>
      <c r="L1117" s="2">
        <v>0.8</v>
      </c>
      <c r="M1117">
        <v>104</v>
      </c>
      <c r="N1117">
        <v>5.2</v>
      </c>
      <c r="O1117">
        <v>0</v>
      </c>
      <c r="P1117">
        <v>15</v>
      </c>
      <c r="Q1117">
        <v>1.3</v>
      </c>
      <c r="R1117">
        <v>6.5</v>
      </c>
      <c r="S1117">
        <v>0</v>
      </c>
    </row>
    <row r="1118" spans="1:19" x14ac:dyDescent="0.25">
      <c r="A1118">
        <v>2013</v>
      </c>
      <c r="B1118">
        <v>197</v>
      </c>
      <c r="C1118" t="s">
        <v>1784</v>
      </c>
      <c r="D1118" t="str">
        <f>IFERROR(INDEX('Draft Master List'!E:F,MATCH(C1118,'Draft Master List'!E:E,0),2),"N/A")</f>
        <v>N/A</v>
      </c>
      <c r="E1118" t="s">
        <v>3</v>
      </c>
      <c r="F1118">
        <v>28</v>
      </c>
      <c r="G1118" t="s">
        <v>1069</v>
      </c>
      <c r="H1118">
        <v>4</v>
      </c>
      <c r="I1118">
        <v>1</v>
      </c>
      <c r="J1118">
        <v>33</v>
      </c>
      <c r="K1118">
        <v>20</v>
      </c>
      <c r="L1118" s="2">
        <v>0.60599999999999998</v>
      </c>
      <c r="M1118">
        <v>169</v>
      </c>
      <c r="N1118">
        <v>8.5</v>
      </c>
      <c r="O1118">
        <v>1</v>
      </c>
      <c r="P1118">
        <v>18</v>
      </c>
      <c r="Q1118">
        <v>5</v>
      </c>
      <c r="R1118">
        <v>42.3</v>
      </c>
      <c r="S1118">
        <v>0</v>
      </c>
    </row>
    <row r="1119" spans="1:19" x14ac:dyDescent="0.25">
      <c r="A1119">
        <v>2013</v>
      </c>
      <c r="B1119">
        <v>198</v>
      </c>
      <c r="C1119" t="s">
        <v>1619</v>
      </c>
      <c r="D1119" t="str">
        <f>IFERROR(INDEX('Draft Master List'!E:F,MATCH(C1119,'Draft Master List'!E:E,0),2),"N/A")</f>
        <v>N/A</v>
      </c>
      <c r="E1119" t="s">
        <v>26</v>
      </c>
      <c r="F1119">
        <v>28</v>
      </c>
      <c r="G1119" t="s">
        <v>1069</v>
      </c>
      <c r="H1119">
        <v>16</v>
      </c>
      <c r="I1119">
        <v>1</v>
      </c>
      <c r="J1119">
        <v>25</v>
      </c>
      <c r="K1119">
        <v>20</v>
      </c>
      <c r="L1119" s="2">
        <v>0.8</v>
      </c>
      <c r="M1119">
        <v>184</v>
      </c>
      <c r="N1119">
        <v>9.1999999999999993</v>
      </c>
      <c r="O1119">
        <v>1</v>
      </c>
      <c r="P1119">
        <v>15</v>
      </c>
      <c r="Q1119">
        <v>1.3</v>
      </c>
      <c r="R1119">
        <v>11.5</v>
      </c>
      <c r="S1119">
        <v>0</v>
      </c>
    </row>
    <row r="1120" spans="1:19" x14ac:dyDescent="0.25">
      <c r="A1120">
        <v>2013</v>
      </c>
      <c r="B1120">
        <v>199</v>
      </c>
      <c r="C1120" t="s">
        <v>1673</v>
      </c>
      <c r="D1120" t="str">
        <f>IFERROR(INDEX('Draft Master List'!E:F,MATCH(C1120,'Draft Master List'!E:E,0),2),"N/A")</f>
        <v>N/A</v>
      </c>
      <c r="E1120" t="s">
        <v>19</v>
      </c>
      <c r="F1120">
        <v>23</v>
      </c>
      <c r="G1120" t="s">
        <v>1789</v>
      </c>
      <c r="H1120">
        <v>16</v>
      </c>
      <c r="I1120">
        <v>7</v>
      </c>
      <c r="J1120">
        <v>28</v>
      </c>
      <c r="K1120">
        <v>20</v>
      </c>
      <c r="L1120" s="2">
        <v>0.71399999999999997</v>
      </c>
      <c r="M1120">
        <v>272</v>
      </c>
      <c r="N1120">
        <v>13.6</v>
      </c>
      <c r="O1120">
        <v>1</v>
      </c>
      <c r="P1120">
        <v>39</v>
      </c>
      <c r="Q1120">
        <v>1.3</v>
      </c>
      <c r="R1120">
        <v>17</v>
      </c>
      <c r="S1120">
        <v>0</v>
      </c>
    </row>
    <row r="1121" spans="1:19" x14ac:dyDescent="0.25">
      <c r="A1121">
        <v>2013</v>
      </c>
      <c r="B1121">
        <v>200</v>
      </c>
      <c r="C1121" t="s">
        <v>117</v>
      </c>
      <c r="D1121" t="str">
        <f>IFERROR(INDEX('Draft Master List'!E:F,MATCH(C1121,'Draft Master List'!E:E,0),2),"N/A")</f>
        <v>102009</v>
      </c>
      <c r="E1121" t="s">
        <v>34</v>
      </c>
      <c r="F1121">
        <v>26</v>
      </c>
      <c r="G1121" t="s">
        <v>77</v>
      </c>
      <c r="H1121">
        <v>5</v>
      </c>
      <c r="I1121">
        <v>5</v>
      </c>
      <c r="J1121">
        <v>33</v>
      </c>
      <c r="K1121">
        <v>19</v>
      </c>
      <c r="L1121" s="2">
        <v>0.57599999999999996</v>
      </c>
      <c r="M1121">
        <v>284</v>
      </c>
      <c r="N1121">
        <v>14.9</v>
      </c>
      <c r="O1121">
        <v>1</v>
      </c>
      <c r="P1121">
        <v>60</v>
      </c>
      <c r="Q1121">
        <v>3.8</v>
      </c>
      <c r="R1121">
        <v>56.8</v>
      </c>
      <c r="S1121">
        <v>1</v>
      </c>
    </row>
    <row r="1122" spans="1:19" x14ac:dyDescent="0.25">
      <c r="A1122">
        <v>2013</v>
      </c>
      <c r="B1122">
        <v>201</v>
      </c>
      <c r="C1122" t="s">
        <v>904</v>
      </c>
      <c r="D1122" t="str">
        <f>IFERROR(INDEX('Draft Master List'!E:F,MATCH(C1122,'Draft Master List'!E:E,0),2),"N/A")</f>
        <v>N/A</v>
      </c>
      <c r="E1122" t="s">
        <v>3</v>
      </c>
      <c r="F1122">
        <v>24</v>
      </c>
      <c r="G1122" t="s">
        <v>77</v>
      </c>
      <c r="H1122">
        <v>15</v>
      </c>
      <c r="I1122">
        <v>2</v>
      </c>
      <c r="J1122">
        <v>36</v>
      </c>
      <c r="K1122">
        <v>19</v>
      </c>
      <c r="L1122" s="2">
        <v>0.52800000000000002</v>
      </c>
      <c r="M1122">
        <v>305</v>
      </c>
      <c r="N1122">
        <v>16.100000000000001</v>
      </c>
      <c r="O1122">
        <v>0</v>
      </c>
      <c r="P1122">
        <v>63</v>
      </c>
      <c r="Q1122">
        <v>1.3</v>
      </c>
      <c r="R1122">
        <v>20.3</v>
      </c>
      <c r="S1122">
        <v>1</v>
      </c>
    </row>
    <row r="1123" spans="1:19" x14ac:dyDescent="0.25">
      <c r="A1123">
        <v>2013</v>
      </c>
      <c r="B1123">
        <v>202</v>
      </c>
      <c r="C1123" t="s">
        <v>1660</v>
      </c>
      <c r="D1123" t="str">
        <f>IFERROR(INDEX('Draft Master List'!E:F,MATCH(C1123,'Draft Master List'!E:E,0),2),"N/A")</f>
        <v>N/A</v>
      </c>
      <c r="E1123" t="s">
        <v>23</v>
      </c>
      <c r="F1123">
        <v>23</v>
      </c>
      <c r="G1123" t="s">
        <v>108</v>
      </c>
      <c r="H1123">
        <v>15</v>
      </c>
      <c r="I1123">
        <v>8</v>
      </c>
      <c r="J1123">
        <v>28</v>
      </c>
      <c r="K1123">
        <v>19</v>
      </c>
      <c r="L1123" s="2">
        <v>0.67900000000000005</v>
      </c>
      <c r="M1123">
        <v>244</v>
      </c>
      <c r="N1123">
        <v>12.8</v>
      </c>
      <c r="O1123">
        <v>1</v>
      </c>
      <c r="P1123">
        <v>40</v>
      </c>
      <c r="Q1123">
        <v>1.3</v>
      </c>
      <c r="R1123">
        <v>16.3</v>
      </c>
      <c r="S1123">
        <v>0</v>
      </c>
    </row>
    <row r="1124" spans="1:19" x14ac:dyDescent="0.25">
      <c r="A1124">
        <v>2013</v>
      </c>
      <c r="B1124">
        <v>203</v>
      </c>
      <c r="C1124" t="s">
        <v>1372</v>
      </c>
      <c r="D1124" t="str">
        <f>IFERROR(INDEX('Draft Master List'!E:F,MATCH(C1124,'Draft Master List'!E:E,0),2),"N/A")</f>
        <v>N/A</v>
      </c>
      <c r="E1124" t="s">
        <v>0</v>
      </c>
      <c r="F1124">
        <v>33</v>
      </c>
      <c r="G1124" t="s">
        <v>660</v>
      </c>
      <c r="H1124">
        <v>15</v>
      </c>
      <c r="I1124">
        <v>7</v>
      </c>
      <c r="J1124">
        <v>30</v>
      </c>
      <c r="K1124">
        <v>19</v>
      </c>
      <c r="L1124" s="2">
        <v>0.63300000000000001</v>
      </c>
      <c r="M1124">
        <v>226</v>
      </c>
      <c r="N1124">
        <v>11.9</v>
      </c>
      <c r="O1124">
        <v>2</v>
      </c>
      <c r="P1124">
        <v>32</v>
      </c>
      <c r="Q1124">
        <v>1.3</v>
      </c>
      <c r="R1124">
        <v>15.1</v>
      </c>
      <c r="S1124">
        <v>0</v>
      </c>
    </row>
    <row r="1125" spans="1:19" x14ac:dyDescent="0.25">
      <c r="A1125">
        <v>2013</v>
      </c>
      <c r="B1125">
        <v>204</v>
      </c>
      <c r="C1125" t="s">
        <v>1794</v>
      </c>
      <c r="D1125" t="str">
        <f>IFERROR(INDEX('Draft Master List'!E:F,MATCH(C1125,'Draft Master List'!E:E,0),2),"N/A")</f>
        <v>N/A</v>
      </c>
      <c r="E1125" t="s">
        <v>12</v>
      </c>
      <c r="F1125">
        <v>23</v>
      </c>
      <c r="G1125" t="s">
        <v>1069</v>
      </c>
      <c r="H1125">
        <v>16</v>
      </c>
      <c r="I1125">
        <v>2</v>
      </c>
      <c r="J1125">
        <v>30</v>
      </c>
      <c r="K1125">
        <v>18</v>
      </c>
      <c r="L1125" s="2">
        <v>0.6</v>
      </c>
      <c r="M1125">
        <v>207</v>
      </c>
      <c r="N1125">
        <v>11.5</v>
      </c>
      <c r="O1125">
        <v>7</v>
      </c>
      <c r="P1125">
        <v>25</v>
      </c>
      <c r="Q1125">
        <v>1.1000000000000001</v>
      </c>
      <c r="R1125">
        <v>12.9</v>
      </c>
      <c r="S1125">
        <v>0</v>
      </c>
    </row>
    <row r="1126" spans="1:19" x14ac:dyDescent="0.25">
      <c r="A1126">
        <v>2013</v>
      </c>
      <c r="B1126">
        <v>205</v>
      </c>
      <c r="C1126" t="s">
        <v>926</v>
      </c>
      <c r="D1126" t="str">
        <f>IFERROR(INDEX('Draft Master List'!E:F,MATCH(C1126,'Draft Master List'!E:E,0),2),"N/A")</f>
        <v>N/A</v>
      </c>
      <c r="E1126" t="s">
        <v>20</v>
      </c>
      <c r="F1126">
        <v>26</v>
      </c>
      <c r="G1126" t="s">
        <v>212</v>
      </c>
      <c r="H1126">
        <v>13</v>
      </c>
      <c r="I1126">
        <v>8</v>
      </c>
      <c r="J1126">
        <v>21</v>
      </c>
      <c r="K1126">
        <v>18</v>
      </c>
      <c r="L1126" s="2">
        <v>0.85699999999999998</v>
      </c>
      <c r="M1126">
        <v>128</v>
      </c>
      <c r="N1126">
        <v>7.1</v>
      </c>
      <c r="O1126">
        <v>1</v>
      </c>
      <c r="P1126">
        <v>20</v>
      </c>
      <c r="Q1126">
        <v>1.4</v>
      </c>
      <c r="R1126">
        <v>9.8000000000000007</v>
      </c>
      <c r="S1126">
        <v>0</v>
      </c>
    </row>
    <row r="1127" spans="1:19" x14ac:dyDescent="0.25">
      <c r="A1127">
        <v>2013</v>
      </c>
      <c r="B1127">
        <v>206</v>
      </c>
      <c r="C1127" t="s">
        <v>1656</v>
      </c>
      <c r="D1127" t="str">
        <f>IFERROR(INDEX('Draft Master List'!E:F,MATCH(C1127,'Draft Master List'!E:E,0),2),"N/A")</f>
        <v>N/A</v>
      </c>
      <c r="E1127" t="s">
        <v>28</v>
      </c>
      <c r="F1127">
        <v>22</v>
      </c>
      <c r="H1127">
        <v>14</v>
      </c>
      <c r="I1127">
        <v>0</v>
      </c>
      <c r="J1127">
        <v>42</v>
      </c>
      <c r="K1127">
        <v>18</v>
      </c>
      <c r="L1127" s="2">
        <v>0.42899999999999999</v>
      </c>
      <c r="M1127">
        <v>354</v>
      </c>
      <c r="N1127">
        <v>19.7</v>
      </c>
      <c r="O1127">
        <v>4</v>
      </c>
      <c r="P1127">
        <v>57</v>
      </c>
      <c r="Q1127">
        <v>1.3</v>
      </c>
      <c r="R1127">
        <v>25.3</v>
      </c>
      <c r="S1127">
        <v>0</v>
      </c>
    </row>
    <row r="1128" spans="1:19" x14ac:dyDescent="0.25">
      <c r="A1128">
        <v>2013</v>
      </c>
      <c r="B1128">
        <v>207</v>
      </c>
      <c r="C1128" t="s">
        <v>377</v>
      </c>
      <c r="D1128" t="str">
        <f>IFERROR(INDEX('Draft Master List'!E:F,MATCH(C1128,'Draft Master List'!E:E,0),2),"N/A")</f>
        <v>232008</v>
      </c>
      <c r="E1128" t="s">
        <v>10</v>
      </c>
      <c r="F1128">
        <v>26</v>
      </c>
      <c r="G1128" t="s">
        <v>76</v>
      </c>
      <c r="H1128">
        <v>15</v>
      </c>
      <c r="I1128">
        <v>15</v>
      </c>
      <c r="J1128">
        <v>21</v>
      </c>
      <c r="K1128">
        <v>18</v>
      </c>
      <c r="L1128" s="2">
        <v>0.85699999999999998</v>
      </c>
      <c r="M1128">
        <v>134</v>
      </c>
      <c r="N1128">
        <v>7.4</v>
      </c>
      <c r="O1128">
        <v>0</v>
      </c>
      <c r="P1128">
        <v>24</v>
      </c>
      <c r="Q1128">
        <v>1.2</v>
      </c>
      <c r="R1128">
        <v>8.9</v>
      </c>
      <c r="S1128">
        <v>4</v>
      </c>
    </row>
    <row r="1129" spans="1:19" x14ac:dyDescent="0.25">
      <c r="A1129">
        <v>2013</v>
      </c>
      <c r="B1129">
        <v>208</v>
      </c>
      <c r="C1129" t="s">
        <v>1700</v>
      </c>
      <c r="D1129" t="str">
        <f>IFERROR(INDEX('Draft Master List'!E:F,MATCH(C1129,'Draft Master List'!E:E,0),2),"N/A")</f>
        <v>N/A</v>
      </c>
      <c r="E1129" t="s">
        <v>223</v>
      </c>
      <c r="F1129">
        <v>24</v>
      </c>
      <c r="G1129" t="s">
        <v>77</v>
      </c>
      <c r="H1129">
        <v>16</v>
      </c>
      <c r="I1129">
        <v>5</v>
      </c>
      <c r="J1129">
        <v>35</v>
      </c>
      <c r="K1129">
        <v>18</v>
      </c>
      <c r="L1129" s="2">
        <v>0.51400000000000001</v>
      </c>
      <c r="M1129">
        <v>302</v>
      </c>
      <c r="N1129">
        <v>16.8</v>
      </c>
      <c r="O1129">
        <v>2</v>
      </c>
      <c r="P1129">
        <v>73</v>
      </c>
      <c r="Q1129">
        <v>1.1000000000000001</v>
      </c>
      <c r="R1129">
        <v>18.899999999999999</v>
      </c>
      <c r="S1129">
        <v>0</v>
      </c>
    </row>
    <row r="1130" spans="1:19" x14ac:dyDescent="0.25">
      <c r="A1130">
        <v>2013</v>
      </c>
      <c r="B1130">
        <v>209</v>
      </c>
      <c r="C1130" t="s">
        <v>918</v>
      </c>
      <c r="D1130" t="str">
        <f>IFERROR(INDEX('Draft Master List'!E:F,MATCH(C1130,'Draft Master List'!E:E,0),2),"N/A")</f>
        <v>N/A</v>
      </c>
      <c r="E1130" t="s">
        <v>7</v>
      </c>
      <c r="F1130">
        <v>25</v>
      </c>
      <c r="G1130" t="s">
        <v>77</v>
      </c>
      <c r="H1130">
        <v>16</v>
      </c>
      <c r="I1130">
        <v>1</v>
      </c>
      <c r="J1130">
        <v>46</v>
      </c>
      <c r="K1130">
        <v>18</v>
      </c>
      <c r="L1130" s="2">
        <v>0.39100000000000001</v>
      </c>
      <c r="M1130">
        <v>365</v>
      </c>
      <c r="N1130">
        <v>20.3</v>
      </c>
      <c r="O1130">
        <v>2</v>
      </c>
      <c r="P1130">
        <v>62</v>
      </c>
      <c r="Q1130">
        <v>1.1000000000000001</v>
      </c>
      <c r="R1130">
        <v>22.8</v>
      </c>
      <c r="S1130">
        <v>0</v>
      </c>
    </row>
    <row r="1131" spans="1:19" x14ac:dyDescent="0.25">
      <c r="A1131">
        <v>2013</v>
      </c>
      <c r="B1131">
        <v>210</v>
      </c>
      <c r="C1131" t="s">
        <v>910</v>
      </c>
      <c r="D1131" t="str">
        <f>IFERROR(INDEX('Draft Master List'!E:F,MATCH(C1131,'Draft Master List'!E:E,0),2),"N/A")</f>
        <v>N/A</v>
      </c>
      <c r="E1131" t="s">
        <v>25</v>
      </c>
      <c r="F1131">
        <v>25</v>
      </c>
      <c r="G1131" t="s">
        <v>212</v>
      </c>
      <c r="H1131">
        <v>16</v>
      </c>
      <c r="I1131">
        <v>8</v>
      </c>
      <c r="J1131">
        <v>24</v>
      </c>
      <c r="K1131">
        <v>18</v>
      </c>
      <c r="L1131" s="2">
        <v>0.75</v>
      </c>
      <c r="M1131">
        <v>155</v>
      </c>
      <c r="N1131">
        <v>8.6</v>
      </c>
      <c r="O1131">
        <v>1</v>
      </c>
      <c r="P1131">
        <v>26</v>
      </c>
      <c r="Q1131">
        <v>1.1000000000000001</v>
      </c>
      <c r="R1131">
        <v>9.6999999999999993</v>
      </c>
      <c r="S1131">
        <v>1</v>
      </c>
    </row>
    <row r="1132" spans="1:19" x14ac:dyDescent="0.25">
      <c r="A1132">
        <v>2013</v>
      </c>
      <c r="B1132">
        <v>211</v>
      </c>
      <c r="C1132" t="s">
        <v>1162</v>
      </c>
      <c r="D1132" t="str">
        <f>IFERROR(INDEX('Draft Master List'!E:F,MATCH(C1132,'Draft Master List'!E:E,0),2),"N/A")</f>
        <v>N/A</v>
      </c>
      <c r="E1132" t="s">
        <v>223</v>
      </c>
      <c r="F1132">
        <v>23</v>
      </c>
      <c r="G1132" t="s">
        <v>77</v>
      </c>
      <c r="H1132">
        <v>16</v>
      </c>
      <c r="I1132">
        <v>2</v>
      </c>
      <c r="J1132">
        <v>25</v>
      </c>
      <c r="K1132">
        <v>17</v>
      </c>
      <c r="L1132" s="2">
        <v>0.68</v>
      </c>
      <c r="M1132">
        <v>226</v>
      </c>
      <c r="N1132">
        <v>13.3</v>
      </c>
      <c r="O1132">
        <v>0</v>
      </c>
      <c r="P1132">
        <v>28</v>
      </c>
      <c r="Q1132">
        <v>1.1000000000000001</v>
      </c>
      <c r="R1132">
        <v>14.1</v>
      </c>
      <c r="S1132">
        <v>0</v>
      </c>
    </row>
    <row r="1133" spans="1:19" x14ac:dyDescent="0.25">
      <c r="A1133">
        <v>2013</v>
      </c>
      <c r="B1133">
        <v>212</v>
      </c>
      <c r="C1133" t="s">
        <v>1154</v>
      </c>
      <c r="D1133" t="str">
        <f>IFERROR(INDEX('Draft Master List'!E:F,MATCH(C1133,'Draft Master List'!E:E,0),2),"N/A")</f>
        <v>N/A</v>
      </c>
      <c r="E1133" t="s">
        <v>29</v>
      </c>
      <c r="F1133">
        <v>23</v>
      </c>
      <c r="G1133" t="s">
        <v>77</v>
      </c>
      <c r="H1133">
        <v>12</v>
      </c>
      <c r="I1133">
        <v>1</v>
      </c>
      <c r="J1133">
        <v>32</v>
      </c>
      <c r="K1133">
        <v>17</v>
      </c>
      <c r="L1133" s="2">
        <v>0.53100000000000003</v>
      </c>
      <c r="M1133">
        <v>283</v>
      </c>
      <c r="N1133">
        <v>16.600000000000001</v>
      </c>
      <c r="O1133">
        <v>3</v>
      </c>
      <c r="P1133">
        <v>59</v>
      </c>
      <c r="Q1133">
        <v>1.4</v>
      </c>
      <c r="R1133">
        <v>23.6</v>
      </c>
      <c r="S1133">
        <v>1</v>
      </c>
    </row>
    <row r="1134" spans="1:19" x14ac:dyDescent="0.25">
      <c r="A1134">
        <v>2013</v>
      </c>
      <c r="B1134">
        <v>213</v>
      </c>
      <c r="C1134" t="s">
        <v>1632</v>
      </c>
      <c r="D1134" t="str">
        <f>IFERROR(INDEX('Draft Master List'!E:F,MATCH(C1134,'Draft Master List'!E:E,0),2),"N/A")</f>
        <v>N/A</v>
      </c>
      <c r="E1134" t="s">
        <v>13</v>
      </c>
      <c r="F1134">
        <v>23</v>
      </c>
      <c r="G1134" t="s">
        <v>108</v>
      </c>
      <c r="H1134">
        <v>16</v>
      </c>
      <c r="I1134">
        <v>10</v>
      </c>
      <c r="J1134">
        <v>30</v>
      </c>
      <c r="K1134">
        <v>17</v>
      </c>
      <c r="L1134" s="2">
        <v>0.56699999999999995</v>
      </c>
      <c r="M1134">
        <v>376</v>
      </c>
      <c r="N1134">
        <v>22.1</v>
      </c>
      <c r="O1134">
        <v>3</v>
      </c>
      <c r="P1134">
        <v>60</v>
      </c>
      <c r="Q1134">
        <v>1.1000000000000001</v>
      </c>
      <c r="R1134">
        <v>23.5</v>
      </c>
      <c r="S1134">
        <v>0</v>
      </c>
    </row>
    <row r="1135" spans="1:19" x14ac:dyDescent="0.25">
      <c r="A1135">
        <v>2013</v>
      </c>
      <c r="B1135">
        <v>214</v>
      </c>
      <c r="C1135" t="s">
        <v>96</v>
      </c>
      <c r="D1135" t="str">
        <f>IFERROR(INDEX('Draft Master List'!E:F,MATCH(C1135,'Draft Master List'!E:E,0),2),"N/A")</f>
        <v>42008</v>
      </c>
      <c r="E1135" t="s">
        <v>16</v>
      </c>
      <c r="F1135">
        <v>26</v>
      </c>
      <c r="G1135" t="s">
        <v>643</v>
      </c>
      <c r="H1135">
        <v>10</v>
      </c>
      <c r="I1135">
        <v>7</v>
      </c>
      <c r="J1135">
        <v>25</v>
      </c>
      <c r="K1135">
        <v>17</v>
      </c>
      <c r="L1135" s="2">
        <v>0.68</v>
      </c>
      <c r="M1135">
        <v>108</v>
      </c>
      <c r="N1135">
        <v>6.4</v>
      </c>
      <c r="O1135">
        <v>0</v>
      </c>
      <c r="P1135">
        <v>16</v>
      </c>
      <c r="Q1135">
        <v>1.7</v>
      </c>
      <c r="R1135">
        <v>10.8</v>
      </c>
      <c r="S1135">
        <v>1</v>
      </c>
    </row>
    <row r="1136" spans="1:19" x14ac:dyDescent="0.25">
      <c r="A1136">
        <v>2013</v>
      </c>
      <c r="B1136">
        <v>215</v>
      </c>
      <c r="C1136" t="s">
        <v>395</v>
      </c>
      <c r="D1136" t="str">
        <f>IFERROR(INDEX('Draft Master List'!E:F,MATCH(C1136,'Draft Master List'!E:E,0),2),"N/A")</f>
        <v>972008</v>
      </c>
      <c r="E1136" t="s">
        <v>26</v>
      </c>
      <c r="F1136">
        <v>28</v>
      </c>
      <c r="G1136" t="s">
        <v>77</v>
      </c>
      <c r="H1136">
        <v>16</v>
      </c>
      <c r="I1136">
        <v>2</v>
      </c>
      <c r="J1136">
        <v>29</v>
      </c>
      <c r="K1136">
        <v>16</v>
      </c>
      <c r="L1136" s="2">
        <v>0.55200000000000005</v>
      </c>
      <c r="M1136">
        <v>200</v>
      </c>
      <c r="N1136">
        <v>12.5</v>
      </c>
      <c r="O1136">
        <v>3</v>
      </c>
      <c r="P1136">
        <v>36</v>
      </c>
      <c r="Q1136">
        <v>1</v>
      </c>
      <c r="R1136">
        <v>12.5</v>
      </c>
      <c r="S1136">
        <v>0</v>
      </c>
    </row>
    <row r="1137" spans="1:19" x14ac:dyDescent="0.25">
      <c r="A1137">
        <v>2013</v>
      </c>
      <c r="B1137">
        <v>216</v>
      </c>
      <c r="C1137" t="s">
        <v>941</v>
      </c>
      <c r="D1137" t="str">
        <f>IFERROR(INDEX('Draft Master List'!E:F,MATCH(C1137,'Draft Master List'!E:E,0),2),"N/A")</f>
        <v>N/A</v>
      </c>
      <c r="E1137" t="s">
        <v>34</v>
      </c>
      <c r="F1137">
        <v>30</v>
      </c>
      <c r="G1137" t="s">
        <v>76</v>
      </c>
      <c r="H1137">
        <v>16</v>
      </c>
      <c r="I1137">
        <v>16</v>
      </c>
      <c r="J1137">
        <v>27</v>
      </c>
      <c r="K1137">
        <v>16</v>
      </c>
      <c r="L1137" s="2">
        <v>0.59299999999999997</v>
      </c>
      <c r="M1137">
        <v>141</v>
      </c>
      <c r="N1137">
        <v>8.8000000000000007</v>
      </c>
      <c r="O1137">
        <v>0</v>
      </c>
      <c r="P1137">
        <v>29</v>
      </c>
      <c r="Q1137">
        <v>1</v>
      </c>
      <c r="R1137">
        <v>8.8000000000000007</v>
      </c>
      <c r="S1137">
        <v>3</v>
      </c>
    </row>
    <row r="1138" spans="1:19" x14ac:dyDescent="0.25">
      <c r="A1138">
        <v>2013</v>
      </c>
      <c r="B1138">
        <v>217</v>
      </c>
      <c r="C1138" t="s">
        <v>442</v>
      </c>
      <c r="D1138" t="str">
        <f>IFERROR(INDEX('Draft Master List'!E:F,MATCH(C1138,'Draft Master List'!E:E,0),2),"N/A")</f>
        <v>272007</v>
      </c>
      <c r="E1138" t="s">
        <v>0</v>
      </c>
      <c r="F1138">
        <v>29</v>
      </c>
      <c r="G1138" t="s">
        <v>77</v>
      </c>
      <c r="H1138">
        <v>15</v>
      </c>
      <c r="I1138">
        <v>5</v>
      </c>
      <c r="J1138">
        <v>30</v>
      </c>
      <c r="K1138">
        <v>16</v>
      </c>
      <c r="L1138" s="2">
        <v>0.53300000000000003</v>
      </c>
      <c r="M1138">
        <v>324</v>
      </c>
      <c r="N1138">
        <v>20.3</v>
      </c>
      <c r="O1138">
        <v>2</v>
      </c>
      <c r="P1138">
        <v>60</v>
      </c>
      <c r="Q1138">
        <v>1.1000000000000001</v>
      </c>
      <c r="R1138">
        <v>21.6</v>
      </c>
      <c r="S1138">
        <v>0</v>
      </c>
    </row>
    <row r="1139" spans="1:19" x14ac:dyDescent="0.25">
      <c r="A1139">
        <v>2013</v>
      </c>
      <c r="B1139">
        <v>218</v>
      </c>
      <c r="C1139" t="s">
        <v>92</v>
      </c>
      <c r="D1139" t="str">
        <f>IFERROR(INDEX('Draft Master List'!E:F,MATCH(C1139,'Draft Master List'!E:E,0),2),"N/A")</f>
        <v>2332008</v>
      </c>
      <c r="E1139" t="s">
        <v>4</v>
      </c>
      <c r="F1139">
        <v>28</v>
      </c>
      <c r="H1139">
        <v>9</v>
      </c>
      <c r="I1139">
        <v>0</v>
      </c>
      <c r="J1139">
        <v>16</v>
      </c>
      <c r="K1139">
        <v>15</v>
      </c>
      <c r="L1139" s="2">
        <v>0.93799999999999994</v>
      </c>
      <c r="M1139">
        <v>82</v>
      </c>
      <c r="N1139">
        <v>5.5</v>
      </c>
      <c r="O1139">
        <v>0</v>
      </c>
      <c r="P1139">
        <v>14</v>
      </c>
      <c r="Q1139">
        <v>1.7</v>
      </c>
      <c r="R1139">
        <v>9.1</v>
      </c>
      <c r="S1139">
        <v>1</v>
      </c>
    </row>
    <row r="1140" spans="1:19" x14ac:dyDescent="0.25">
      <c r="A1140">
        <v>2013</v>
      </c>
      <c r="B1140">
        <v>219</v>
      </c>
      <c r="C1140" t="s">
        <v>1284</v>
      </c>
      <c r="D1140" t="str">
        <f>IFERROR(INDEX('Draft Master List'!E:F,MATCH(C1140,'Draft Master List'!E:E,0),2),"N/A")</f>
        <v>N/A</v>
      </c>
      <c r="E1140" t="s">
        <v>23</v>
      </c>
      <c r="F1140">
        <v>24</v>
      </c>
      <c r="H1140">
        <v>14</v>
      </c>
      <c r="I1140">
        <v>0</v>
      </c>
      <c r="J1140">
        <v>25</v>
      </c>
      <c r="K1140">
        <v>15</v>
      </c>
      <c r="L1140" s="2">
        <v>0.6</v>
      </c>
      <c r="M1140">
        <v>155</v>
      </c>
      <c r="N1140">
        <v>10.3</v>
      </c>
      <c r="O1140">
        <v>0</v>
      </c>
      <c r="P1140">
        <v>42</v>
      </c>
      <c r="Q1140">
        <v>1.1000000000000001</v>
      </c>
      <c r="R1140">
        <v>11.1</v>
      </c>
      <c r="S1140">
        <v>0</v>
      </c>
    </row>
    <row r="1141" spans="1:19" x14ac:dyDescent="0.25">
      <c r="A1141">
        <v>2013</v>
      </c>
      <c r="B1141">
        <v>220</v>
      </c>
      <c r="C1141" t="s">
        <v>789</v>
      </c>
      <c r="D1141" t="str">
        <f>IFERROR(INDEX('Draft Master List'!E:F,MATCH(C1141,'Draft Master List'!E:E,0),2),"N/A")</f>
        <v>N/A</v>
      </c>
      <c r="E1141" t="s">
        <v>669</v>
      </c>
      <c r="F1141">
        <v>26</v>
      </c>
      <c r="H1141">
        <v>15</v>
      </c>
      <c r="I1141">
        <v>6</v>
      </c>
      <c r="J1141">
        <v>19</v>
      </c>
      <c r="K1141">
        <v>15</v>
      </c>
      <c r="L1141" s="2">
        <v>0.78900000000000003</v>
      </c>
      <c r="M1141">
        <v>46</v>
      </c>
      <c r="N1141">
        <v>3.1</v>
      </c>
      <c r="O1141">
        <v>1</v>
      </c>
      <c r="P1141">
        <v>15</v>
      </c>
      <c r="Q1141">
        <v>1</v>
      </c>
      <c r="R1141">
        <v>3.1</v>
      </c>
      <c r="S1141">
        <v>1</v>
      </c>
    </row>
    <row r="1142" spans="1:19" x14ac:dyDescent="0.25">
      <c r="A1142">
        <v>2013</v>
      </c>
      <c r="B1142">
        <v>221</v>
      </c>
      <c r="C1142" t="s">
        <v>448</v>
      </c>
      <c r="D1142" t="str">
        <f>IFERROR(INDEX('Draft Master List'!E:F,MATCH(C1142,'Draft Master List'!E:E,0),2),"N/A")</f>
        <v>442007</v>
      </c>
      <c r="E1142" t="s">
        <v>19</v>
      </c>
      <c r="F1142">
        <v>27</v>
      </c>
      <c r="G1142" t="s">
        <v>77</v>
      </c>
      <c r="H1142">
        <v>8</v>
      </c>
      <c r="I1142">
        <v>6</v>
      </c>
      <c r="J1142">
        <v>35</v>
      </c>
      <c r="K1142">
        <v>15</v>
      </c>
      <c r="L1142" s="2">
        <v>0.42899999999999999</v>
      </c>
      <c r="M1142">
        <v>231</v>
      </c>
      <c r="N1142">
        <v>15.4</v>
      </c>
      <c r="O1142">
        <v>3</v>
      </c>
      <c r="P1142">
        <v>31</v>
      </c>
      <c r="Q1142">
        <v>1.9</v>
      </c>
      <c r="R1142">
        <v>28.9</v>
      </c>
      <c r="S1142">
        <v>1</v>
      </c>
    </row>
    <row r="1143" spans="1:19" x14ac:dyDescent="0.25">
      <c r="A1143">
        <v>2013</v>
      </c>
      <c r="B1143">
        <v>222</v>
      </c>
      <c r="C1143" t="s">
        <v>890</v>
      </c>
      <c r="D1143" t="str">
        <f>IFERROR(INDEX('Draft Master List'!E:F,MATCH(C1143,'Draft Master List'!E:E,0),2),"N/A")</f>
        <v>N/A</v>
      </c>
      <c r="E1143" t="s">
        <v>33</v>
      </c>
      <c r="F1143">
        <v>26</v>
      </c>
      <c r="G1143" t="s">
        <v>643</v>
      </c>
      <c r="H1143">
        <v>15</v>
      </c>
      <c r="I1143">
        <v>1</v>
      </c>
      <c r="J1143">
        <v>17</v>
      </c>
      <c r="K1143">
        <v>15</v>
      </c>
      <c r="L1143" s="2">
        <v>0.88200000000000001</v>
      </c>
      <c r="M1143">
        <v>63</v>
      </c>
      <c r="N1143">
        <v>4.2</v>
      </c>
      <c r="O1143">
        <v>2</v>
      </c>
      <c r="P1143">
        <v>16</v>
      </c>
      <c r="Q1143">
        <v>1</v>
      </c>
      <c r="R1143">
        <v>4.2</v>
      </c>
      <c r="S1143">
        <v>0</v>
      </c>
    </row>
    <row r="1144" spans="1:19" x14ac:dyDescent="0.25">
      <c r="A1144">
        <v>2013</v>
      </c>
      <c r="B1144">
        <v>223</v>
      </c>
      <c r="C1144" t="s">
        <v>273</v>
      </c>
      <c r="D1144" t="str">
        <f>IFERROR(INDEX('Draft Master List'!E:F,MATCH(C1144,'Draft Master List'!E:E,0),2),"N/A")</f>
        <v>772010</v>
      </c>
      <c r="E1144" t="s">
        <v>28</v>
      </c>
      <c r="F1144">
        <v>25</v>
      </c>
      <c r="G1144" t="s">
        <v>77</v>
      </c>
      <c r="H1144">
        <v>10</v>
      </c>
      <c r="I1144">
        <v>1</v>
      </c>
      <c r="J1144">
        <v>23</v>
      </c>
      <c r="K1144">
        <v>15</v>
      </c>
      <c r="L1144" s="2">
        <v>0.65200000000000002</v>
      </c>
      <c r="M1144">
        <v>178</v>
      </c>
      <c r="N1144">
        <v>11.9</v>
      </c>
      <c r="O1144">
        <v>0</v>
      </c>
      <c r="P1144">
        <v>32</v>
      </c>
      <c r="Q1144">
        <v>1.5</v>
      </c>
      <c r="R1144">
        <v>17.8</v>
      </c>
      <c r="S1144">
        <v>2</v>
      </c>
    </row>
    <row r="1145" spans="1:19" x14ac:dyDescent="0.25">
      <c r="A1145">
        <v>2013</v>
      </c>
      <c r="B1145">
        <v>224</v>
      </c>
      <c r="C1145" t="s">
        <v>1138</v>
      </c>
      <c r="D1145" t="str">
        <f>IFERROR(INDEX('Draft Master List'!E:F,MATCH(C1145,'Draft Master List'!E:E,0),2),"N/A")</f>
        <v>N/A</v>
      </c>
      <c r="E1145" t="s">
        <v>0</v>
      </c>
      <c r="F1145">
        <v>27</v>
      </c>
      <c r="G1145" t="s">
        <v>212</v>
      </c>
      <c r="H1145">
        <v>16</v>
      </c>
      <c r="I1145">
        <v>8</v>
      </c>
      <c r="J1145">
        <v>17</v>
      </c>
      <c r="K1145">
        <v>14</v>
      </c>
      <c r="L1145" s="2">
        <v>0.82399999999999995</v>
      </c>
      <c r="M1145">
        <v>54</v>
      </c>
      <c r="N1145">
        <v>3.9</v>
      </c>
      <c r="O1145">
        <v>0</v>
      </c>
      <c r="P1145">
        <v>8</v>
      </c>
      <c r="Q1145">
        <v>0.9</v>
      </c>
      <c r="R1145">
        <v>3.4</v>
      </c>
      <c r="S1145">
        <v>0</v>
      </c>
    </row>
    <row r="1146" spans="1:19" x14ac:dyDescent="0.25">
      <c r="A1146">
        <v>2013</v>
      </c>
      <c r="B1146">
        <v>225</v>
      </c>
      <c r="C1146" t="s">
        <v>1194</v>
      </c>
      <c r="D1146" t="str">
        <f>IFERROR(INDEX('Draft Master List'!E:F,MATCH(C1146,'Draft Master List'!E:E,0),2),"N/A")</f>
        <v>N/A</v>
      </c>
      <c r="E1146" t="s">
        <v>223</v>
      </c>
      <c r="F1146">
        <v>23</v>
      </c>
      <c r="G1146" t="s">
        <v>643</v>
      </c>
      <c r="H1146">
        <v>8</v>
      </c>
      <c r="I1146">
        <v>3</v>
      </c>
      <c r="J1146">
        <v>18</v>
      </c>
      <c r="K1146">
        <v>14</v>
      </c>
      <c r="L1146" s="2">
        <v>0.77800000000000002</v>
      </c>
      <c r="M1146">
        <v>121</v>
      </c>
      <c r="N1146">
        <v>8.6</v>
      </c>
      <c r="O1146">
        <v>0</v>
      </c>
      <c r="P1146">
        <v>19</v>
      </c>
      <c r="Q1146">
        <v>1.8</v>
      </c>
      <c r="R1146">
        <v>15.1</v>
      </c>
      <c r="S1146">
        <v>0</v>
      </c>
    </row>
    <row r="1147" spans="1:19" x14ac:dyDescent="0.25">
      <c r="A1147">
        <v>2013</v>
      </c>
      <c r="B1147">
        <v>226</v>
      </c>
      <c r="C1147" t="s">
        <v>1241</v>
      </c>
      <c r="D1147" t="str">
        <f>IFERROR(INDEX('Draft Master List'!E:F,MATCH(C1147,'Draft Master List'!E:E,0),2),"N/A")</f>
        <v>N/A</v>
      </c>
      <c r="E1147" t="s">
        <v>20</v>
      </c>
      <c r="F1147">
        <v>22</v>
      </c>
      <c r="G1147" t="s">
        <v>77</v>
      </c>
      <c r="H1147">
        <v>5</v>
      </c>
      <c r="I1147">
        <v>3</v>
      </c>
      <c r="J1147">
        <v>23</v>
      </c>
      <c r="K1147">
        <v>14</v>
      </c>
      <c r="L1147" s="2">
        <v>0.60899999999999999</v>
      </c>
      <c r="M1147">
        <v>192</v>
      </c>
      <c r="N1147">
        <v>13.7</v>
      </c>
      <c r="O1147">
        <v>2</v>
      </c>
      <c r="P1147">
        <v>69</v>
      </c>
      <c r="Q1147">
        <v>2.8</v>
      </c>
      <c r="R1147">
        <v>38.4</v>
      </c>
      <c r="S1147">
        <v>0</v>
      </c>
    </row>
    <row r="1148" spans="1:19" x14ac:dyDescent="0.25">
      <c r="A1148">
        <v>2013</v>
      </c>
      <c r="B1148">
        <v>227</v>
      </c>
      <c r="C1148" t="s">
        <v>919</v>
      </c>
      <c r="D1148" t="str">
        <f>IFERROR(INDEX('Draft Master List'!E:F,MATCH(C1148,'Draft Master List'!E:E,0),2),"N/A")</f>
        <v>N/A</v>
      </c>
      <c r="E1148" t="s">
        <v>4</v>
      </c>
      <c r="F1148">
        <v>23</v>
      </c>
      <c r="G1148" t="s">
        <v>643</v>
      </c>
      <c r="H1148">
        <v>16</v>
      </c>
      <c r="I1148">
        <v>2</v>
      </c>
      <c r="J1148">
        <v>26</v>
      </c>
      <c r="K1148">
        <v>14</v>
      </c>
      <c r="L1148" s="2">
        <v>0.53800000000000003</v>
      </c>
      <c r="M1148">
        <v>116</v>
      </c>
      <c r="N1148">
        <v>8.3000000000000007</v>
      </c>
      <c r="O1148">
        <v>1</v>
      </c>
      <c r="P1148">
        <v>30</v>
      </c>
      <c r="Q1148">
        <v>0.9</v>
      </c>
      <c r="R1148">
        <v>7.3</v>
      </c>
      <c r="S1148">
        <v>0</v>
      </c>
    </row>
    <row r="1149" spans="1:19" x14ac:dyDescent="0.25">
      <c r="A1149">
        <v>2013</v>
      </c>
      <c r="B1149">
        <v>228</v>
      </c>
      <c r="C1149" t="s">
        <v>1785</v>
      </c>
      <c r="D1149" t="str">
        <f>IFERROR(INDEX('Draft Master List'!E:F,MATCH(C1149,'Draft Master List'!E:E,0),2),"N/A")</f>
        <v>N/A</v>
      </c>
      <c r="E1149" t="s">
        <v>64</v>
      </c>
      <c r="F1149">
        <v>28</v>
      </c>
      <c r="G1149" t="s">
        <v>108</v>
      </c>
      <c r="H1149">
        <v>16</v>
      </c>
      <c r="I1149">
        <v>12</v>
      </c>
      <c r="J1149">
        <v>18</v>
      </c>
      <c r="K1149">
        <v>13</v>
      </c>
      <c r="L1149" s="2">
        <v>0.72199999999999998</v>
      </c>
      <c r="M1149">
        <v>127</v>
      </c>
      <c r="N1149">
        <v>9.8000000000000007</v>
      </c>
      <c r="O1149">
        <v>2</v>
      </c>
      <c r="P1149">
        <v>40</v>
      </c>
      <c r="Q1149">
        <v>0.8</v>
      </c>
      <c r="R1149">
        <v>7.9</v>
      </c>
      <c r="S1149">
        <v>0</v>
      </c>
    </row>
    <row r="1150" spans="1:19" x14ac:dyDescent="0.25">
      <c r="A1150">
        <v>2013</v>
      </c>
      <c r="B1150">
        <v>229</v>
      </c>
      <c r="C1150" t="s">
        <v>283</v>
      </c>
      <c r="D1150" t="str">
        <f>IFERROR(INDEX('Draft Master List'!E:F,MATCH(C1150,'Draft Master List'!E:E,0),2),"N/A")</f>
        <v>1082010</v>
      </c>
      <c r="E1150" t="s">
        <v>16</v>
      </c>
      <c r="F1150">
        <v>26</v>
      </c>
      <c r="G1150" t="s">
        <v>77</v>
      </c>
      <c r="H1150">
        <v>14</v>
      </c>
      <c r="I1150">
        <v>1</v>
      </c>
      <c r="J1150">
        <v>24</v>
      </c>
      <c r="K1150">
        <v>13</v>
      </c>
      <c r="L1150" s="2">
        <v>0.54200000000000004</v>
      </c>
      <c r="M1150">
        <v>99</v>
      </c>
      <c r="N1150">
        <v>7.6</v>
      </c>
      <c r="O1150">
        <v>0</v>
      </c>
      <c r="P1150">
        <v>22</v>
      </c>
      <c r="Q1150">
        <v>0.9</v>
      </c>
      <c r="R1150">
        <v>7.1</v>
      </c>
      <c r="S1150">
        <v>4</v>
      </c>
    </row>
    <row r="1151" spans="1:19" x14ac:dyDescent="0.25">
      <c r="A1151">
        <v>2013</v>
      </c>
      <c r="B1151">
        <v>230</v>
      </c>
      <c r="C1151" t="s">
        <v>270</v>
      </c>
      <c r="D1151" t="str">
        <f>IFERROR(INDEX('Draft Master List'!E:F,MATCH(C1151,'Draft Master List'!E:E,0),2),"N/A")</f>
        <v>512010</v>
      </c>
      <c r="E1151" t="s">
        <v>18</v>
      </c>
      <c r="F1151">
        <v>26</v>
      </c>
      <c r="H1151">
        <v>14</v>
      </c>
      <c r="I1151">
        <v>0</v>
      </c>
      <c r="J1151">
        <v>19</v>
      </c>
      <c r="K1151">
        <v>13</v>
      </c>
      <c r="L1151" s="2">
        <v>0.68400000000000005</v>
      </c>
      <c r="M1151">
        <v>88</v>
      </c>
      <c r="N1151">
        <v>6.8</v>
      </c>
      <c r="O1151">
        <v>0</v>
      </c>
      <c r="P1151">
        <v>13</v>
      </c>
      <c r="Q1151">
        <v>0.9</v>
      </c>
      <c r="R1151">
        <v>6.3</v>
      </c>
      <c r="S1151">
        <v>1</v>
      </c>
    </row>
    <row r="1152" spans="1:19" x14ac:dyDescent="0.25">
      <c r="A1152">
        <v>2013</v>
      </c>
      <c r="B1152">
        <v>231</v>
      </c>
      <c r="C1152" t="s">
        <v>1722</v>
      </c>
      <c r="D1152" t="str">
        <f>IFERROR(INDEX('Draft Master List'!E:F,MATCH(C1152,'Draft Master List'!E:E,0),2),"N/A")</f>
        <v>N/A</v>
      </c>
      <c r="E1152" t="s">
        <v>223</v>
      </c>
      <c r="F1152">
        <v>23</v>
      </c>
      <c r="G1152" t="s">
        <v>1601</v>
      </c>
      <c r="H1152">
        <v>15</v>
      </c>
      <c r="I1152">
        <v>10</v>
      </c>
      <c r="J1152">
        <v>18</v>
      </c>
      <c r="K1152">
        <v>13</v>
      </c>
      <c r="L1152" s="2">
        <v>0.72199999999999998</v>
      </c>
      <c r="M1152">
        <v>113</v>
      </c>
      <c r="N1152">
        <v>8.6999999999999993</v>
      </c>
      <c r="O1152">
        <v>2</v>
      </c>
      <c r="P1152">
        <v>31</v>
      </c>
      <c r="Q1152">
        <v>0.9</v>
      </c>
      <c r="R1152">
        <v>7.5</v>
      </c>
      <c r="S1152">
        <v>0</v>
      </c>
    </row>
    <row r="1153" spans="1:19" x14ac:dyDescent="0.25">
      <c r="A1153">
        <v>2013</v>
      </c>
      <c r="B1153">
        <v>232</v>
      </c>
      <c r="C1153" t="s">
        <v>1788</v>
      </c>
      <c r="D1153" t="str">
        <f>IFERROR(INDEX('Draft Master List'!E:F,MATCH(C1153,'Draft Master List'!E:E,0),2),"N/A")</f>
        <v>N/A</v>
      </c>
      <c r="E1153" t="s">
        <v>25</v>
      </c>
      <c r="F1153">
        <v>25</v>
      </c>
      <c r="G1153" t="s">
        <v>77</v>
      </c>
      <c r="H1153">
        <v>16</v>
      </c>
      <c r="I1153">
        <v>2</v>
      </c>
      <c r="J1153">
        <v>20</v>
      </c>
      <c r="K1153">
        <v>13</v>
      </c>
      <c r="L1153" s="2">
        <v>0.65</v>
      </c>
      <c r="M1153">
        <v>125</v>
      </c>
      <c r="N1153">
        <v>9.6</v>
      </c>
      <c r="O1153">
        <v>2</v>
      </c>
      <c r="P1153">
        <v>24</v>
      </c>
      <c r="Q1153">
        <v>0.8</v>
      </c>
      <c r="R1153">
        <v>7.8</v>
      </c>
      <c r="S1153">
        <v>2</v>
      </c>
    </row>
    <row r="1154" spans="1:19" x14ac:dyDescent="0.25">
      <c r="A1154">
        <v>2013</v>
      </c>
      <c r="B1154">
        <v>233</v>
      </c>
      <c r="C1154" t="s">
        <v>431</v>
      </c>
      <c r="D1154" t="str">
        <f>IFERROR(INDEX('Draft Master List'!E:F,MATCH(C1154,'Draft Master List'!E:E,0),2),"N/A")</f>
        <v>2272008</v>
      </c>
      <c r="E1154" t="s">
        <v>9</v>
      </c>
      <c r="F1154">
        <v>27</v>
      </c>
      <c r="G1154" t="s">
        <v>643</v>
      </c>
      <c r="H1154">
        <v>7</v>
      </c>
      <c r="I1154">
        <v>1</v>
      </c>
      <c r="J1154">
        <v>21</v>
      </c>
      <c r="K1154">
        <v>13</v>
      </c>
      <c r="L1154" s="2">
        <v>0.61899999999999999</v>
      </c>
      <c r="M1154">
        <v>96</v>
      </c>
      <c r="N1154">
        <v>7.4</v>
      </c>
      <c r="O1154">
        <v>0</v>
      </c>
      <c r="P1154">
        <v>16</v>
      </c>
      <c r="Q1154">
        <v>1.9</v>
      </c>
      <c r="R1154">
        <v>13.7</v>
      </c>
      <c r="S1154">
        <v>2</v>
      </c>
    </row>
    <row r="1155" spans="1:19" x14ac:dyDescent="0.25">
      <c r="A1155">
        <v>2013</v>
      </c>
      <c r="B1155">
        <v>234</v>
      </c>
      <c r="C1155" t="s">
        <v>1202</v>
      </c>
      <c r="D1155" t="str">
        <f>IFERROR(INDEX('Draft Master List'!E:F,MATCH(C1155,'Draft Master List'!E:E,0),2),"N/A")</f>
        <v>N/A</v>
      </c>
      <c r="E1155" t="s">
        <v>5</v>
      </c>
      <c r="F1155">
        <v>31</v>
      </c>
      <c r="G1155" t="s">
        <v>732</v>
      </c>
      <c r="H1155">
        <v>15</v>
      </c>
      <c r="I1155">
        <v>6</v>
      </c>
      <c r="J1155">
        <v>19</v>
      </c>
      <c r="K1155">
        <v>13</v>
      </c>
      <c r="L1155" s="2">
        <v>0.68400000000000005</v>
      </c>
      <c r="M1155">
        <v>81</v>
      </c>
      <c r="N1155">
        <v>6.2</v>
      </c>
      <c r="O1155">
        <v>0</v>
      </c>
      <c r="P1155">
        <v>20</v>
      </c>
      <c r="Q1155">
        <v>0.9</v>
      </c>
      <c r="R1155">
        <v>5.4</v>
      </c>
      <c r="S1155">
        <v>2</v>
      </c>
    </row>
    <row r="1156" spans="1:19" x14ac:dyDescent="0.25">
      <c r="A1156">
        <v>2013</v>
      </c>
      <c r="B1156">
        <v>235</v>
      </c>
      <c r="C1156" t="s">
        <v>1182</v>
      </c>
      <c r="D1156" t="str">
        <f>IFERROR(INDEX('Draft Master List'!E:F,MATCH(C1156,'Draft Master List'!E:E,0),2),"N/A")</f>
        <v>N/A</v>
      </c>
      <c r="E1156" t="s">
        <v>14</v>
      </c>
      <c r="F1156">
        <v>23</v>
      </c>
      <c r="G1156" t="s">
        <v>77</v>
      </c>
      <c r="H1156">
        <v>9</v>
      </c>
      <c r="I1156">
        <v>4</v>
      </c>
      <c r="J1156">
        <v>20</v>
      </c>
      <c r="K1156">
        <v>13</v>
      </c>
      <c r="L1156" s="2">
        <v>0.65</v>
      </c>
      <c r="M1156">
        <v>114</v>
      </c>
      <c r="N1156">
        <v>8.8000000000000007</v>
      </c>
      <c r="O1156">
        <v>0</v>
      </c>
      <c r="P1156">
        <v>20</v>
      </c>
      <c r="Q1156">
        <v>1.4</v>
      </c>
      <c r="R1156">
        <v>12.7</v>
      </c>
      <c r="S1156">
        <v>0</v>
      </c>
    </row>
    <row r="1157" spans="1:19" x14ac:dyDescent="0.25">
      <c r="A1157">
        <v>2013</v>
      </c>
      <c r="B1157">
        <v>236</v>
      </c>
      <c r="C1157" t="s">
        <v>1526</v>
      </c>
      <c r="D1157" t="str">
        <f>IFERROR(INDEX('Draft Master List'!E:F,MATCH(C1157,'Draft Master List'!E:E,0),2),"N/A")</f>
        <v>N/A</v>
      </c>
      <c r="E1157" t="s">
        <v>3</v>
      </c>
      <c r="F1157">
        <v>37</v>
      </c>
      <c r="H1157">
        <v>6</v>
      </c>
      <c r="I1157">
        <v>0</v>
      </c>
      <c r="J1157">
        <v>21</v>
      </c>
      <c r="K1157">
        <v>13</v>
      </c>
      <c r="L1157" s="2">
        <v>0.61899999999999999</v>
      </c>
      <c r="M1157">
        <v>115</v>
      </c>
      <c r="N1157">
        <v>8.8000000000000007</v>
      </c>
      <c r="O1157">
        <v>0</v>
      </c>
      <c r="P1157">
        <v>18</v>
      </c>
      <c r="Q1157">
        <v>2.2000000000000002</v>
      </c>
      <c r="R1157">
        <v>19.2</v>
      </c>
      <c r="S1157">
        <v>0</v>
      </c>
    </row>
    <row r="1158" spans="1:19" x14ac:dyDescent="0.25">
      <c r="A1158">
        <v>2013</v>
      </c>
      <c r="B1158">
        <v>237</v>
      </c>
      <c r="C1158" t="s">
        <v>1832</v>
      </c>
      <c r="D1158" t="str">
        <f>IFERROR(INDEX('Draft Master List'!E:F,MATCH(C1158,'Draft Master List'!E:E,0),2),"N/A")</f>
        <v>N/A</v>
      </c>
      <c r="E1158" t="s">
        <v>20</v>
      </c>
      <c r="F1158">
        <v>24</v>
      </c>
      <c r="H1158">
        <v>10</v>
      </c>
      <c r="I1158">
        <v>0</v>
      </c>
      <c r="J1158">
        <v>27</v>
      </c>
      <c r="K1158">
        <v>12</v>
      </c>
      <c r="L1158" s="2">
        <v>0.44400000000000001</v>
      </c>
      <c r="M1158">
        <v>161</v>
      </c>
      <c r="N1158">
        <v>13.4</v>
      </c>
      <c r="O1158">
        <v>2</v>
      </c>
      <c r="P1158">
        <v>29</v>
      </c>
      <c r="Q1158">
        <v>1.2</v>
      </c>
      <c r="R1158">
        <v>16.100000000000001</v>
      </c>
      <c r="S1158">
        <v>1</v>
      </c>
    </row>
    <row r="1159" spans="1:19" x14ac:dyDescent="0.25">
      <c r="A1159">
        <v>2013</v>
      </c>
      <c r="B1159">
        <v>238</v>
      </c>
      <c r="C1159" t="s">
        <v>1833</v>
      </c>
      <c r="D1159" t="str">
        <f>IFERROR(INDEX('Draft Master List'!E:F,MATCH(C1159,'Draft Master List'!E:E,0),2),"N/A")</f>
        <v>N/A</v>
      </c>
      <c r="E1159" t="s">
        <v>21</v>
      </c>
      <c r="F1159">
        <v>24</v>
      </c>
      <c r="H1159">
        <v>16</v>
      </c>
      <c r="I1159">
        <v>3</v>
      </c>
      <c r="J1159">
        <v>19</v>
      </c>
      <c r="K1159">
        <v>12</v>
      </c>
      <c r="L1159" s="2">
        <v>0.63200000000000001</v>
      </c>
      <c r="M1159">
        <v>216</v>
      </c>
      <c r="N1159">
        <v>18</v>
      </c>
      <c r="O1159">
        <v>2</v>
      </c>
      <c r="P1159">
        <v>59</v>
      </c>
      <c r="Q1159">
        <v>0.8</v>
      </c>
      <c r="R1159">
        <v>13.5</v>
      </c>
      <c r="S1159">
        <v>0</v>
      </c>
    </row>
    <row r="1160" spans="1:19" x14ac:dyDescent="0.25">
      <c r="A1160">
        <v>2013</v>
      </c>
      <c r="B1160">
        <v>239</v>
      </c>
      <c r="C1160" t="s">
        <v>900</v>
      </c>
      <c r="D1160" t="str">
        <f>IFERROR(INDEX('Draft Master List'!E:F,MATCH(C1160,'Draft Master List'!E:E,0),2),"N/A")</f>
        <v>N/A</v>
      </c>
      <c r="E1160" t="s">
        <v>32</v>
      </c>
      <c r="F1160">
        <v>27</v>
      </c>
      <c r="G1160" t="s">
        <v>77</v>
      </c>
      <c r="H1160">
        <v>6</v>
      </c>
      <c r="I1160">
        <v>2</v>
      </c>
      <c r="J1160">
        <v>24</v>
      </c>
      <c r="K1160">
        <v>12</v>
      </c>
      <c r="L1160" s="2">
        <v>0.5</v>
      </c>
      <c r="M1160">
        <v>122</v>
      </c>
      <c r="N1160">
        <v>10.199999999999999</v>
      </c>
      <c r="O1160">
        <v>0</v>
      </c>
      <c r="P1160">
        <v>34</v>
      </c>
      <c r="Q1160">
        <v>2</v>
      </c>
      <c r="R1160">
        <v>20.3</v>
      </c>
      <c r="S1160">
        <v>0</v>
      </c>
    </row>
    <row r="1161" spans="1:19" x14ac:dyDescent="0.25">
      <c r="A1161">
        <v>2013</v>
      </c>
      <c r="B1161">
        <v>240</v>
      </c>
      <c r="C1161" t="s">
        <v>1703</v>
      </c>
      <c r="D1161" t="str">
        <f>IFERROR(INDEX('Draft Master List'!E:F,MATCH(C1161,'Draft Master List'!E:E,0),2),"N/A")</f>
        <v>N/A</v>
      </c>
      <c r="E1161" t="s">
        <v>27</v>
      </c>
      <c r="F1161">
        <v>24</v>
      </c>
      <c r="G1161" t="s">
        <v>108</v>
      </c>
      <c r="H1161">
        <v>16</v>
      </c>
      <c r="I1161">
        <v>8</v>
      </c>
      <c r="J1161">
        <v>15</v>
      </c>
      <c r="K1161">
        <v>12</v>
      </c>
      <c r="L1161" s="2">
        <v>0.8</v>
      </c>
      <c r="M1161">
        <v>73</v>
      </c>
      <c r="N1161">
        <v>6.1</v>
      </c>
      <c r="O1161">
        <v>0</v>
      </c>
      <c r="P1161">
        <v>21</v>
      </c>
      <c r="Q1161">
        <v>0.8</v>
      </c>
      <c r="R1161">
        <v>4.5999999999999996</v>
      </c>
      <c r="S1161">
        <v>0</v>
      </c>
    </row>
    <row r="1162" spans="1:19" x14ac:dyDescent="0.25">
      <c r="A1162">
        <v>2013</v>
      </c>
      <c r="B1162">
        <v>241</v>
      </c>
      <c r="C1162" t="s">
        <v>1155</v>
      </c>
      <c r="D1162" t="str">
        <f>IFERROR(INDEX('Draft Master List'!E:F,MATCH(C1162,'Draft Master List'!E:E,0),2),"N/A")</f>
        <v>N/A</v>
      </c>
      <c r="E1162" t="s">
        <v>15</v>
      </c>
      <c r="F1162">
        <v>27</v>
      </c>
      <c r="H1162">
        <v>8</v>
      </c>
      <c r="I1162">
        <v>0</v>
      </c>
      <c r="J1162">
        <v>18</v>
      </c>
      <c r="K1162">
        <v>12</v>
      </c>
      <c r="L1162" s="2">
        <v>0.66700000000000004</v>
      </c>
      <c r="M1162">
        <v>199</v>
      </c>
      <c r="N1162">
        <v>16.600000000000001</v>
      </c>
      <c r="O1162">
        <v>0</v>
      </c>
      <c r="P1162">
        <v>50</v>
      </c>
      <c r="Q1162">
        <v>1.5</v>
      </c>
      <c r="R1162">
        <v>24.9</v>
      </c>
      <c r="S1162">
        <v>1</v>
      </c>
    </row>
    <row r="1163" spans="1:19" x14ac:dyDescent="0.25">
      <c r="A1163">
        <v>2013</v>
      </c>
      <c r="B1163">
        <v>242</v>
      </c>
      <c r="C1163" t="s">
        <v>943</v>
      </c>
      <c r="D1163" t="str">
        <f>IFERROR(INDEX('Draft Master List'!E:F,MATCH(C1163,'Draft Master List'!E:E,0),2),"N/A")</f>
        <v>N/A</v>
      </c>
      <c r="E1163" t="s">
        <v>26</v>
      </c>
      <c r="F1163">
        <v>22</v>
      </c>
      <c r="H1163">
        <v>10</v>
      </c>
      <c r="I1163">
        <v>0</v>
      </c>
      <c r="J1163">
        <v>14</v>
      </c>
      <c r="K1163">
        <v>12</v>
      </c>
      <c r="L1163" s="2">
        <v>0.85699999999999998</v>
      </c>
      <c r="M1163">
        <v>119</v>
      </c>
      <c r="N1163">
        <v>9.9</v>
      </c>
      <c r="O1163">
        <v>0</v>
      </c>
      <c r="P1163">
        <v>19</v>
      </c>
      <c r="Q1163">
        <v>1.2</v>
      </c>
      <c r="R1163">
        <v>11.9</v>
      </c>
      <c r="S1163">
        <v>2</v>
      </c>
    </row>
    <row r="1164" spans="1:19" x14ac:dyDescent="0.25">
      <c r="A1164">
        <v>2013</v>
      </c>
      <c r="B1164">
        <v>243</v>
      </c>
      <c r="C1164" t="s">
        <v>1088</v>
      </c>
      <c r="D1164" t="str">
        <f>IFERROR(INDEX('Draft Master List'!E:F,MATCH(C1164,'Draft Master List'!E:E,0),2),"N/A")</f>
        <v>N/A</v>
      </c>
      <c r="E1164" t="s">
        <v>30</v>
      </c>
      <c r="F1164">
        <v>25</v>
      </c>
      <c r="G1164" t="s">
        <v>108</v>
      </c>
      <c r="H1164">
        <v>13</v>
      </c>
      <c r="I1164">
        <v>10</v>
      </c>
      <c r="J1164">
        <v>19</v>
      </c>
      <c r="K1164">
        <v>12</v>
      </c>
      <c r="L1164" s="2">
        <v>0.63200000000000001</v>
      </c>
      <c r="M1164">
        <v>136</v>
      </c>
      <c r="N1164">
        <v>11.3</v>
      </c>
      <c r="O1164">
        <v>1</v>
      </c>
      <c r="P1164">
        <v>19</v>
      </c>
      <c r="Q1164">
        <v>0.9</v>
      </c>
      <c r="R1164">
        <v>10.5</v>
      </c>
      <c r="S1164">
        <v>0</v>
      </c>
    </row>
    <row r="1165" spans="1:19" x14ac:dyDescent="0.25">
      <c r="A1165">
        <v>2013</v>
      </c>
      <c r="B1165">
        <v>244</v>
      </c>
      <c r="C1165" t="s">
        <v>1126</v>
      </c>
      <c r="D1165" t="str">
        <f>IFERROR(INDEX('Draft Master List'!E:F,MATCH(C1165,'Draft Master List'!E:E,0),2),"N/A")</f>
        <v>N/A</v>
      </c>
      <c r="E1165" t="s">
        <v>14</v>
      </c>
      <c r="F1165">
        <v>24</v>
      </c>
      <c r="G1165" t="s">
        <v>643</v>
      </c>
      <c r="H1165">
        <v>6</v>
      </c>
      <c r="I1165">
        <v>6</v>
      </c>
      <c r="J1165">
        <v>24</v>
      </c>
      <c r="K1165">
        <v>12</v>
      </c>
      <c r="L1165" s="2">
        <v>0.5</v>
      </c>
      <c r="M1165">
        <v>66</v>
      </c>
      <c r="N1165">
        <v>5.5</v>
      </c>
      <c r="O1165">
        <v>0</v>
      </c>
      <c r="P1165">
        <v>13</v>
      </c>
      <c r="Q1165">
        <v>2</v>
      </c>
      <c r="R1165">
        <v>11</v>
      </c>
      <c r="S1165">
        <v>2</v>
      </c>
    </row>
    <row r="1166" spans="1:19" x14ac:dyDescent="0.25">
      <c r="A1166">
        <v>2013</v>
      </c>
      <c r="B1166">
        <v>245</v>
      </c>
      <c r="C1166" t="s">
        <v>1238</v>
      </c>
      <c r="D1166" t="str">
        <f>IFERROR(INDEX('Draft Master List'!E:F,MATCH(C1166,'Draft Master List'!E:E,0),2),"N/A")</f>
        <v>N/A</v>
      </c>
      <c r="E1166" t="s">
        <v>9</v>
      </c>
      <c r="F1166">
        <v>27</v>
      </c>
      <c r="G1166" t="s">
        <v>758</v>
      </c>
      <c r="H1166">
        <v>16</v>
      </c>
      <c r="I1166">
        <v>6</v>
      </c>
      <c r="J1166">
        <v>20</v>
      </c>
      <c r="K1166">
        <v>12</v>
      </c>
      <c r="L1166" s="2">
        <v>0.6</v>
      </c>
      <c r="M1166">
        <v>81</v>
      </c>
      <c r="N1166">
        <v>6.8</v>
      </c>
      <c r="O1166">
        <v>0</v>
      </c>
      <c r="P1166">
        <v>14</v>
      </c>
      <c r="Q1166">
        <v>0.8</v>
      </c>
      <c r="R1166">
        <v>5.0999999999999996</v>
      </c>
      <c r="S1166">
        <v>0</v>
      </c>
    </row>
    <row r="1167" spans="1:19" x14ac:dyDescent="0.25">
      <c r="A1167">
        <v>2013</v>
      </c>
      <c r="B1167">
        <v>246</v>
      </c>
      <c r="C1167" t="s">
        <v>309</v>
      </c>
      <c r="D1167" t="str">
        <f>IFERROR(INDEX('Draft Master List'!E:F,MATCH(C1167,'Draft Master List'!E:E,0),2),"N/A")</f>
        <v>2062010</v>
      </c>
      <c r="E1167" t="s">
        <v>669</v>
      </c>
      <c r="F1167">
        <v>25</v>
      </c>
      <c r="H1167">
        <v>10</v>
      </c>
      <c r="I1167">
        <v>5</v>
      </c>
      <c r="J1167">
        <v>27</v>
      </c>
      <c r="K1167">
        <v>12</v>
      </c>
      <c r="L1167" s="2">
        <v>0.44400000000000001</v>
      </c>
      <c r="M1167">
        <v>113</v>
      </c>
      <c r="N1167">
        <v>9.4</v>
      </c>
      <c r="O1167">
        <v>0</v>
      </c>
      <c r="P1167">
        <v>16</v>
      </c>
      <c r="Q1167">
        <v>1.2</v>
      </c>
      <c r="R1167">
        <v>11.3</v>
      </c>
      <c r="S1167">
        <v>2</v>
      </c>
    </row>
    <row r="1168" spans="1:19" x14ac:dyDescent="0.25">
      <c r="A1168">
        <v>2013</v>
      </c>
      <c r="B1168">
        <v>247</v>
      </c>
      <c r="C1168" t="s">
        <v>1067</v>
      </c>
      <c r="D1168" t="str">
        <f>IFERROR(INDEX('Draft Master List'!E:F,MATCH(C1168,'Draft Master List'!E:E,0),2),"N/A")</f>
        <v>N/A</v>
      </c>
      <c r="E1168" t="s">
        <v>32</v>
      </c>
      <c r="F1168">
        <v>23</v>
      </c>
      <c r="G1168" t="s">
        <v>212</v>
      </c>
      <c r="H1168">
        <v>16</v>
      </c>
      <c r="I1168">
        <v>8</v>
      </c>
      <c r="J1168">
        <v>16</v>
      </c>
      <c r="K1168">
        <v>11</v>
      </c>
      <c r="L1168" s="2">
        <v>0.68799999999999994</v>
      </c>
      <c r="M1168">
        <v>69</v>
      </c>
      <c r="N1168">
        <v>6.3</v>
      </c>
      <c r="O1168">
        <v>0</v>
      </c>
      <c r="P1168">
        <v>21</v>
      </c>
      <c r="Q1168">
        <v>0.7</v>
      </c>
      <c r="R1168">
        <v>4.3</v>
      </c>
      <c r="S1168">
        <v>0</v>
      </c>
    </row>
    <row r="1169" spans="1:19" x14ac:dyDescent="0.25">
      <c r="A1169">
        <v>2013</v>
      </c>
      <c r="B1169">
        <v>248</v>
      </c>
      <c r="C1169" t="s">
        <v>120</v>
      </c>
      <c r="D1169" t="str">
        <f>IFERROR(INDEX('Draft Master List'!E:F,MATCH(C1169,'Draft Master List'!E:E,0),2),"N/A")</f>
        <v>302009</v>
      </c>
      <c r="E1169" t="s">
        <v>28</v>
      </c>
      <c r="F1169">
        <v>25</v>
      </c>
      <c r="G1169" t="s">
        <v>77</v>
      </c>
      <c r="H1169">
        <v>12</v>
      </c>
      <c r="I1169">
        <v>3</v>
      </c>
      <c r="J1169">
        <v>35</v>
      </c>
      <c r="K1169">
        <v>11</v>
      </c>
      <c r="L1169" s="2">
        <v>0.314</v>
      </c>
      <c r="M1169">
        <v>96</v>
      </c>
      <c r="N1169">
        <v>8.6999999999999993</v>
      </c>
      <c r="O1169">
        <v>0</v>
      </c>
      <c r="P1169">
        <v>15</v>
      </c>
      <c r="Q1169">
        <v>0.9</v>
      </c>
      <c r="R1169">
        <v>8</v>
      </c>
      <c r="S1169">
        <v>0</v>
      </c>
    </row>
    <row r="1170" spans="1:19" x14ac:dyDescent="0.25">
      <c r="A1170">
        <v>2013</v>
      </c>
      <c r="B1170">
        <v>249</v>
      </c>
      <c r="C1170" t="s">
        <v>1692</v>
      </c>
      <c r="D1170" t="str">
        <f>IFERROR(INDEX('Draft Master List'!E:F,MATCH(C1170,'Draft Master List'!E:E,0),2),"N/A")</f>
        <v>N/A</v>
      </c>
      <c r="E1170" t="s">
        <v>10</v>
      </c>
      <c r="F1170">
        <v>23</v>
      </c>
      <c r="H1170">
        <v>16</v>
      </c>
      <c r="I1170">
        <v>0</v>
      </c>
      <c r="J1170">
        <v>17</v>
      </c>
      <c r="K1170">
        <v>11</v>
      </c>
      <c r="L1170" s="2">
        <v>0.64700000000000002</v>
      </c>
      <c r="M1170">
        <v>140</v>
      </c>
      <c r="N1170">
        <v>12.7</v>
      </c>
      <c r="O1170">
        <v>1</v>
      </c>
      <c r="P1170">
        <v>32</v>
      </c>
      <c r="Q1170">
        <v>0.7</v>
      </c>
      <c r="R1170">
        <v>8.8000000000000007</v>
      </c>
      <c r="S1170">
        <v>0</v>
      </c>
    </row>
    <row r="1171" spans="1:19" x14ac:dyDescent="0.25">
      <c r="A1171">
        <v>2013</v>
      </c>
      <c r="B1171">
        <v>250</v>
      </c>
      <c r="C1171" t="s">
        <v>1010</v>
      </c>
      <c r="D1171" t="str">
        <f>IFERROR(INDEX('Draft Master List'!E:F,MATCH(C1171,'Draft Master List'!E:E,0),2),"N/A")</f>
        <v>N/A</v>
      </c>
      <c r="E1171" t="s">
        <v>25</v>
      </c>
      <c r="F1171">
        <v>22</v>
      </c>
      <c r="G1171" t="s">
        <v>643</v>
      </c>
      <c r="H1171">
        <v>16</v>
      </c>
      <c r="I1171">
        <v>1</v>
      </c>
      <c r="J1171">
        <v>15</v>
      </c>
      <c r="K1171">
        <v>11</v>
      </c>
      <c r="L1171" s="2">
        <v>0.73299999999999998</v>
      </c>
      <c r="M1171">
        <v>75</v>
      </c>
      <c r="N1171">
        <v>6.8</v>
      </c>
      <c r="O1171">
        <v>0</v>
      </c>
      <c r="P1171">
        <v>17</v>
      </c>
      <c r="Q1171">
        <v>0.7</v>
      </c>
      <c r="R1171">
        <v>4.7</v>
      </c>
      <c r="S1171">
        <v>3</v>
      </c>
    </row>
    <row r="1172" spans="1:19" x14ac:dyDescent="0.25">
      <c r="A1172">
        <v>2013</v>
      </c>
      <c r="B1172">
        <v>251</v>
      </c>
      <c r="C1172" t="s">
        <v>1783</v>
      </c>
      <c r="D1172" t="str">
        <f>IFERROR(INDEX('Draft Master List'!E:F,MATCH(C1172,'Draft Master List'!E:E,0),2),"N/A")</f>
        <v>N/A</v>
      </c>
      <c r="E1172" t="s">
        <v>18</v>
      </c>
      <c r="F1172">
        <v>23</v>
      </c>
      <c r="H1172">
        <v>9</v>
      </c>
      <c r="I1172">
        <v>0</v>
      </c>
      <c r="J1172">
        <v>16</v>
      </c>
      <c r="K1172">
        <v>11</v>
      </c>
      <c r="L1172" s="2">
        <v>0.68799999999999994</v>
      </c>
      <c r="M1172">
        <v>133</v>
      </c>
      <c r="N1172">
        <v>12.1</v>
      </c>
      <c r="O1172">
        <v>0</v>
      </c>
      <c r="P1172">
        <v>37</v>
      </c>
      <c r="Q1172">
        <v>1.2</v>
      </c>
      <c r="R1172">
        <v>14.8</v>
      </c>
      <c r="S1172">
        <v>0</v>
      </c>
    </row>
    <row r="1173" spans="1:19" x14ac:dyDescent="0.25">
      <c r="A1173">
        <v>2013</v>
      </c>
      <c r="B1173">
        <v>252</v>
      </c>
      <c r="C1173" t="s">
        <v>1201</v>
      </c>
      <c r="D1173" t="str">
        <f>IFERROR(INDEX('Draft Master List'!E:F,MATCH(C1173,'Draft Master List'!E:E,0),2),"N/A")</f>
        <v>N/A</v>
      </c>
      <c r="E1173" t="s">
        <v>3</v>
      </c>
      <c r="F1173">
        <v>32</v>
      </c>
      <c r="G1173" t="s">
        <v>732</v>
      </c>
      <c r="H1173">
        <v>16</v>
      </c>
      <c r="I1173">
        <v>7</v>
      </c>
      <c r="J1173">
        <v>20</v>
      </c>
      <c r="K1173">
        <v>11</v>
      </c>
      <c r="L1173" s="2">
        <v>0.55000000000000004</v>
      </c>
      <c r="M1173">
        <v>47</v>
      </c>
      <c r="N1173">
        <v>4.3</v>
      </c>
      <c r="O1173">
        <v>1</v>
      </c>
      <c r="P1173">
        <v>12</v>
      </c>
      <c r="Q1173">
        <v>0.7</v>
      </c>
      <c r="R1173">
        <v>2.9</v>
      </c>
      <c r="S1173">
        <v>1</v>
      </c>
    </row>
    <row r="1174" spans="1:19" x14ac:dyDescent="0.25">
      <c r="A1174">
        <v>2013</v>
      </c>
      <c r="B1174">
        <v>253</v>
      </c>
      <c r="C1174" t="s">
        <v>1156</v>
      </c>
      <c r="D1174" t="str">
        <f>IFERROR(INDEX('Draft Master List'!E:F,MATCH(C1174,'Draft Master List'!E:E,0),2),"N/A")</f>
        <v>N/A</v>
      </c>
      <c r="E1174" t="s">
        <v>14</v>
      </c>
      <c r="F1174">
        <v>27</v>
      </c>
      <c r="G1174" t="s">
        <v>1540</v>
      </c>
      <c r="H1174">
        <v>15</v>
      </c>
      <c r="I1174">
        <v>9</v>
      </c>
      <c r="J1174">
        <v>14</v>
      </c>
      <c r="K1174">
        <v>11</v>
      </c>
      <c r="L1174" s="2">
        <v>0.78600000000000003</v>
      </c>
      <c r="M1174">
        <v>47</v>
      </c>
      <c r="N1174">
        <v>4.3</v>
      </c>
      <c r="O1174">
        <v>0</v>
      </c>
      <c r="P1174">
        <v>20</v>
      </c>
      <c r="Q1174">
        <v>0.7</v>
      </c>
      <c r="R1174">
        <v>3.1</v>
      </c>
      <c r="S1174">
        <v>0</v>
      </c>
    </row>
    <row r="1175" spans="1:19" x14ac:dyDescent="0.25">
      <c r="A1175">
        <v>2013</v>
      </c>
      <c r="B1175">
        <v>254</v>
      </c>
      <c r="C1175" t="s">
        <v>1074</v>
      </c>
      <c r="D1175" t="str">
        <f>IFERROR(INDEX('Draft Master List'!E:F,MATCH(C1175,'Draft Master List'!E:E,0),2),"N/A")</f>
        <v>N/A</v>
      </c>
      <c r="E1175" t="s">
        <v>223</v>
      </c>
      <c r="F1175">
        <v>24</v>
      </c>
      <c r="H1175">
        <v>10</v>
      </c>
      <c r="I1175">
        <v>0</v>
      </c>
      <c r="J1175">
        <v>15</v>
      </c>
      <c r="K1175">
        <v>11</v>
      </c>
      <c r="L1175" s="2">
        <v>0.73299999999999998</v>
      </c>
      <c r="M1175">
        <v>78</v>
      </c>
      <c r="N1175">
        <v>7.1</v>
      </c>
      <c r="O1175">
        <v>0</v>
      </c>
      <c r="P1175">
        <v>14</v>
      </c>
      <c r="Q1175">
        <v>1.1000000000000001</v>
      </c>
      <c r="R1175">
        <v>7.8</v>
      </c>
      <c r="S1175">
        <v>0</v>
      </c>
    </row>
    <row r="1176" spans="1:19" x14ac:dyDescent="0.25">
      <c r="A1176">
        <v>2013</v>
      </c>
      <c r="B1176">
        <v>255</v>
      </c>
      <c r="C1176" t="s">
        <v>922</v>
      </c>
      <c r="D1176" t="str">
        <f>IFERROR(INDEX('Draft Master List'!E:F,MATCH(C1176,'Draft Master List'!E:E,0),2),"N/A")</f>
        <v>N/A</v>
      </c>
      <c r="E1176" t="s">
        <v>9</v>
      </c>
      <c r="F1176">
        <v>25</v>
      </c>
      <c r="G1176" t="s">
        <v>643</v>
      </c>
      <c r="H1176">
        <v>5</v>
      </c>
      <c r="I1176">
        <v>1</v>
      </c>
      <c r="J1176">
        <v>19</v>
      </c>
      <c r="K1176">
        <v>11</v>
      </c>
      <c r="L1176" s="2">
        <v>0.57899999999999996</v>
      </c>
      <c r="M1176">
        <v>102</v>
      </c>
      <c r="N1176">
        <v>9.3000000000000007</v>
      </c>
      <c r="O1176">
        <v>1</v>
      </c>
      <c r="P1176">
        <v>23</v>
      </c>
      <c r="Q1176">
        <v>2.2000000000000002</v>
      </c>
      <c r="R1176">
        <v>20.399999999999999</v>
      </c>
      <c r="S1176">
        <v>0</v>
      </c>
    </row>
    <row r="1177" spans="1:19" x14ac:dyDescent="0.25">
      <c r="A1177">
        <v>2013</v>
      </c>
      <c r="B1177">
        <v>256</v>
      </c>
      <c r="C1177" t="s">
        <v>1715</v>
      </c>
      <c r="D1177" t="str">
        <f>IFERROR(INDEX('Draft Master List'!E:F,MATCH(C1177,'Draft Master List'!E:E,0),2),"N/A")</f>
        <v>N/A</v>
      </c>
      <c r="E1177" t="s">
        <v>21</v>
      </c>
      <c r="F1177">
        <v>22</v>
      </c>
      <c r="G1177" t="s">
        <v>1069</v>
      </c>
      <c r="H1177">
        <v>16</v>
      </c>
      <c r="I1177">
        <v>3</v>
      </c>
      <c r="J1177">
        <v>15</v>
      </c>
      <c r="K1177">
        <v>11</v>
      </c>
      <c r="L1177" s="2">
        <v>0.73299999999999998</v>
      </c>
      <c r="M1177">
        <v>55</v>
      </c>
      <c r="N1177">
        <v>5</v>
      </c>
      <c r="O1177">
        <v>2</v>
      </c>
      <c r="P1177">
        <v>12</v>
      </c>
      <c r="Q1177">
        <v>0.7</v>
      </c>
      <c r="R1177">
        <v>3.4</v>
      </c>
      <c r="S1177">
        <v>0</v>
      </c>
    </row>
    <row r="1178" spans="1:19" x14ac:dyDescent="0.25">
      <c r="A1178">
        <v>2013</v>
      </c>
      <c r="B1178">
        <v>257</v>
      </c>
      <c r="C1178" t="s">
        <v>834</v>
      </c>
      <c r="D1178" t="str">
        <f>IFERROR(INDEX('Draft Master List'!E:F,MATCH(C1178,'Draft Master List'!E:E,0),2),"N/A")</f>
        <v>N/A</v>
      </c>
      <c r="E1178" t="s">
        <v>29</v>
      </c>
      <c r="F1178">
        <v>25</v>
      </c>
      <c r="H1178">
        <v>16</v>
      </c>
      <c r="I1178">
        <v>0</v>
      </c>
      <c r="J1178">
        <v>17</v>
      </c>
      <c r="K1178">
        <v>10</v>
      </c>
      <c r="L1178" s="2">
        <v>0.58799999999999997</v>
      </c>
      <c r="M1178">
        <v>83</v>
      </c>
      <c r="N1178">
        <v>8.3000000000000007</v>
      </c>
      <c r="O1178">
        <v>0</v>
      </c>
      <c r="P1178">
        <v>16</v>
      </c>
      <c r="Q1178">
        <v>0.6</v>
      </c>
      <c r="R1178">
        <v>5.2</v>
      </c>
      <c r="S1178">
        <v>0</v>
      </c>
    </row>
    <row r="1179" spans="1:19" x14ac:dyDescent="0.25">
      <c r="A1179">
        <v>2013</v>
      </c>
      <c r="B1179">
        <v>258</v>
      </c>
      <c r="C1179" t="s">
        <v>784</v>
      </c>
      <c r="D1179" t="str">
        <f>IFERROR(INDEX('Draft Master List'!E:F,MATCH(C1179,'Draft Master List'!E:E,0),2),"N/A")</f>
        <v>N/A</v>
      </c>
      <c r="E1179" t="s">
        <v>14</v>
      </c>
      <c r="F1179">
        <v>22</v>
      </c>
      <c r="G1179" t="s">
        <v>643</v>
      </c>
      <c r="H1179">
        <v>8</v>
      </c>
      <c r="I1179">
        <v>3</v>
      </c>
      <c r="J1179">
        <v>11</v>
      </c>
      <c r="K1179">
        <v>10</v>
      </c>
      <c r="L1179" s="2">
        <v>0.90900000000000003</v>
      </c>
      <c r="M1179">
        <v>43</v>
      </c>
      <c r="N1179">
        <v>4.3</v>
      </c>
      <c r="O1179">
        <v>0</v>
      </c>
      <c r="P1179">
        <v>20</v>
      </c>
      <c r="Q1179">
        <v>1.3</v>
      </c>
      <c r="R1179">
        <v>5.4</v>
      </c>
      <c r="S1179">
        <v>0</v>
      </c>
    </row>
    <row r="1180" spans="1:19" x14ac:dyDescent="0.25">
      <c r="A1180">
        <v>2013</v>
      </c>
      <c r="B1180">
        <v>259</v>
      </c>
      <c r="C1180" t="s">
        <v>892</v>
      </c>
      <c r="D1180" t="str">
        <f>IFERROR(INDEX('Draft Master List'!E:F,MATCH(C1180,'Draft Master List'!E:E,0),2),"N/A")</f>
        <v>N/A</v>
      </c>
      <c r="E1180" t="s">
        <v>30</v>
      </c>
      <c r="F1180">
        <v>24</v>
      </c>
      <c r="G1180" t="s">
        <v>643</v>
      </c>
      <c r="H1180">
        <v>14</v>
      </c>
      <c r="I1180">
        <v>6</v>
      </c>
      <c r="J1180">
        <v>12</v>
      </c>
      <c r="K1180">
        <v>10</v>
      </c>
      <c r="L1180" s="2">
        <v>0.83299999999999996</v>
      </c>
      <c r="M1180">
        <v>62</v>
      </c>
      <c r="N1180">
        <v>6.2</v>
      </c>
      <c r="O1180">
        <v>0</v>
      </c>
      <c r="P1180">
        <v>24</v>
      </c>
      <c r="Q1180">
        <v>0.7</v>
      </c>
      <c r="R1180">
        <v>4.4000000000000004</v>
      </c>
      <c r="S1180">
        <v>4</v>
      </c>
    </row>
    <row r="1181" spans="1:19" x14ac:dyDescent="0.25">
      <c r="A1181">
        <v>2013</v>
      </c>
      <c r="B1181">
        <v>260</v>
      </c>
      <c r="C1181" t="s">
        <v>1142</v>
      </c>
      <c r="D1181" t="str">
        <f>IFERROR(INDEX('Draft Master List'!E:F,MATCH(C1181,'Draft Master List'!E:E,0),2),"N/A")</f>
        <v>N/A</v>
      </c>
      <c r="E1181" t="s">
        <v>10</v>
      </c>
      <c r="F1181">
        <v>26</v>
      </c>
      <c r="H1181">
        <v>16</v>
      </c>
      <c r="I1181">
        <v>0</v>
      </c>
      <c r="J1181">
        <v>13</v>
      </c>
      <c r="K1181">
        <v>10</v>
      </c>
      <c r="L1181" s="2">
        <v>0.76900000000000002</v>
      </c>
      <c r="M1181">
        <v>68</v>
      </c>
      <c r="N1181">
        <v>6.8</v>
      </c>
      <c r="O1181">
        <v>0</v>
      </c>
      <c r="P1181">
        <v>10</v>
      </c>
      <c r="Q1181">
        <v>0.6</v>
      </c>
      <c r="R1181">
        <v>4.3</v>
      </c>
      <c r="S1181">
        <v>2</v>
      </c>
    </row>
    <row r="1182" spans="1:19" x14ac:dyDescent="0.25">
      <c r="A1182">
        <v>2013</v>
      </c>
      <c r="B1182">
        <v>261</v>
      </c>
      <c r="C1182" t="s">
        <v>93</v>
      </c>
      <c r="D1182" t="str">
        <f>IFERROR(INDEX('Draft Master List'!E:F,MATCH(C1182,'Draft Master List'!E:E,0),2),"N/A")</f>
        <v>1932010</v>
      </c>
      <c r="E1182" t="s">
        <v>5</v>
      </c>
      <c r="F1182">
        <v>27</v>
      </c>
      <c r="G1182" t="s">
        <v>643</v>
      </c>
      <c r="H1182">
        <v>13</v>
      </c>
      <c r="I1182">
        <v>1</v>
      </c>
      <c r="J1182">
        <v>13</v>
      </c>
      <c r="K1182">
        <v>10</v>
      </c>
      <c r="L1182" s="2">
        <v>0.76900000000000002</v>
      </c>
      <c r="M1182">
        <v>89</v>
      </c>
      <c r="N1182">
        <v>8.9</v>
      </c>
      <c r="O1182">
        <v>1</v>
      </c>
      <c r="P1182">
        <v>23</v>
      </c>
      <c r="Q1182">
        <v>0.8</v>
      </c>
      <c r="R1182">
        <v>6.8</v>
      </c>
      <c r="S1182">
        <v>1</v>
      </c>
    </row>
    <row r="1183" spans="1:19" x14ac:dyDescent="0.25">
      <c r="A1183">
        <v>2013</v>
      </c>
      <c r="B1183">
        <v>262</v>
      </c>
      <c r="C1183" t="s">
        <v>1243</v>
      </c>
      <c r="D1183" t="str">
        <f>IFERROR(INDEX('Draft Master List'!E:F,MATCH(C1183,'Draft Master List'!E:E,0),2),"N/A")</f>
        <v>N/A</v>
      </c>
      <c r="E1183" t="s">
        <v>4</v>
      </c>
      <c r="F1183">
        <v>27</v>
      </c>
      <c r="G1183" t="s">
        <v>732</v>
      </c>
      <c r="H1183">
        <v>16</v>
      </c>
      <c r="I1183">
        <v>7</v>
      </c>
      <c r="J1183">
        <v>15</v>
      </c>
      <c r="K1183">
        <v>10</v>
      </c>
      <c r="L1183" s="2">
        <v>0.66700000000000004</v>
      </c>
      <c r="M1183">
        <v>40</v>
      </c>
      <c r="N1183">
        <v>4</v>
      </c>
      <c r="O1183">
        <v>0</v>
      </c>
      <c r="P1183">
        <v>11</v>
      </c>
      <c r="Q1183">
        <v>0.6</v>
      </c>
      <c r="R1183">
        <v>2.5</v>
      </c>
      <c r="S1183">
        <v>0</v>
      </c>
    </row>
    <row r="1184" spans="1:19" x14ac:dyDescent="0.25">
      <c r="A1184">
        <v>2013</v>
      </c>
      <c r="B1184">
        <v>263</v>
      </c>
      <c r="C1184" t="s">
        <v>1741</v>
      </c>
      <c r="D1184" t="str">
        <f>IFERROR(INDEX('Draft Master List'!E:F,MATCH(C1184,'Draft Master List'!E:E,0),2),"N/A")</f>
        <v>N/A</v>
      </c>
      <c r="E1184" t="s">
        <v>3</v>
      </c>
      <c r="F1184">
        <v>24</v>
      </c>
      <c r="H1184">
        <v>7</v>
      </c>
      <c r="I1184">
        <v>0</v>
      </c>
      <c r="J1184">
        <v>20</v>
      </c>
      <c r="K1184">
        <v>10</v>
      </c>
      <c r="L1184" s="2">
        <v>0.5</v>
      </c>
      <c r="M1184">
        <v>96</v>
      </c>
      <c r="N1184">
        <v>9.6</v>
      </c>
      <c r="O1184">
        <v>0</v>
      </c>
      <c r="P1184">
        <v>33</v>
      </c>
      <c r="Q1184">
        <v>1.4</v>
      </c>
      <c r="R1184">
        <v>13.7</v>
      </c>
      <c r="S1184">
        <v>0</v>
      </c>
    </row>
    <row r="1185" spans="1:19" x14ac:dyDescent="0.25">
      <c r="A1185">
        <v>2013</v>
      </c>
      <c r="B1185">
        <v>264</v>
      </c>
      <c r="C1185" t="s">
        <v>1834</v>
      </c>
      <c r="D1185" t="str">
        <f>IFERROR(INDEX('Draft Master List'!E:F,MATCH(C1185,'Draft Master List'!E:E,0),2),"N/A")</f>
        <v>N/A</v>
      </c>
      <c r="E1185" t="s">
        <v>30</v>
      </c>
      <c r="F1185">
        <v>22</v>
      </c>
      <c r="G1185" t="s">
        <v>77</v>
      </c>
      <c r="H1185">
        <v>9</v>
      </c>
      <c r="I1185">
        <v>3</v>
      </c>
      <c r="J1185">
        <v>19</v>
      </c>
      <c r="K1185">
        <v>9</v>
      </c>
      <c r="L1185" s="2">
        <v>0.47399999999999998</v>
      </c>
      <c r="M1185">
        <v>121</v>
      </c>
      <c r="N1185">
        <v>13.4</v>
      </c>
      <c r="O1185">
        <v>0</v>
      </c>
      <c r="P1185">
        <v>30</v>
      </c>
      <c r="Q1185">
        <v>1</v>
      </c>
      <c r="R1185">
        <v>13.4</v>
      </c>
      <c r="S1185">
        <v>0</v>
      </c>
    </row>
    <row r="1186" spans="1:19" x14ac:dyDescent="0.25">
      <c r="A1186">
        <v>2013</v>
      </c>
      <c r="B1186">
        <v>265</v>
      </c>
      <c r="C1186" t="s">
        <v>1686</v>
      </c>
      <c r="D1186" t="str">
        <f>IFERROR(INDEX('Draft Master List'!E:F,MATCH(C1186,'Draft Master List'!E:E,0),2),"N/A")</f>
        <v>N/A</v>
      </c>
      <c r="E1186" t="s">
        <v>16</v>
      </c>
      <c r="F1186">
        <v>23</v>
      </c>
      <c r="G1186" t="s">
        <v>77</v>
      </c>
      <c r="H1186">
        <v>10</v>
      </c>
      <c r="I1186">
        <v>2</v>
      </c>
      <c r="J1186">
        <v>17</v>
      </c>
      <c r="K1186">
        <v>9</v>
      </c>
      <c r="L1186" s="2">
        <v>0.52900000000000003</v>
      </c>
      <c r="M1186">
        <v>103</v>
      </c>
      <c r="N1186">
        <v>11.4</v>
      </c>
      <c r="O1186">
        <v>0</v>
      </c>
      <c r="P1186">
        <v>29</v>
      </c>
      <c r="Q1186">
        <v>0.9</v>
      </c>
      <c r="R1186">
        <v>10.3</v>
      </c>
      <c r="S1186">
        <v>0</v>
      </c>
    </row>
    <row r="1187" spans="1:19" x14ac:dyDescent="0.25">
      <c r="A1187">
        <v>2013</v>
      </c>
      <c r="B1187">
        <v>266</v>
      </c>
      <c r="C1187" t="s">
        <v>1835</v>
      </c>
      <c r="D1187" t="str">
        <f>IFERROR(INDEX('Draft Master List'!E:F,MATCH(C1187,'Draft Master List'!E:E,0),2),"N/A")</f>
        <v>N/A</v>
      </c>
      <c r="E1187" t="s">
        <v>64</v>
      </c>
      <c r="F1187">
        <v>24</v>
      </c>
      <c r="H1187">
        <v>5</v>
      </c>
      <c r="I1187">
        <v>0</v>
      </c>
      <c r="J1187">
        <v>14</v>
      </c>
      <c r="K1187">
        <v>9</v>
      </c>
      <c r="L1187" s="2">
        <v>0.64300000000000002</v>
      </c>
      <c r="M1187">
        <v>60</v>
      </c>
      <c r="N1187">
        <v>6.7</v>
      </c>
      <c r="O1187">
        <v>0</v>
      </c>
      <c r="P1187">
        <v>16</v>
      </c>
      <c r="Q1187">
        <v>1.8</v>
      </c>
      <c r="R1187">
        <v>12</v>
      </c>
      <c r="S1187">
        <v>0</v>
      </c>
    </row>
    <row r="1188" spans="1:19" x14ac:dyDescent="0.25">
      <c r="A1188">
        <v>2013</v>
      </c>
      <c r="B1188">
        <v>267</v>
      </c>
      <c r="C1188" t="s">
        <v>1708</v>
      </c>
      <c r="D1188" t="str">
        <f>IFERROR(INDEX('Draft Master List'!E:F,MATCH(C1188,'Draft Master List'!E:E,0),2),"N/A")</f>
        <v>N/A</v>
      </c>
      <c r="E1188" t="s">
        <v>27</v>
      </c>
      <c r="F1188">
        <v>22</v>
      </c>
      <c r="G1188" t="s">
        <v>1069</v>
      </c>
      <c r="H1188">
        <v>16</v>
      </c>
      <c r="I1188">
        <v>1</v>
      </c>
      <c r="J1188">
        <v>15</v>
      </c>
      <c r="K1188">
        <v>9</v>
      </c>
      <c r="L1188" s="2">
        <v>0.6</v>
      </c>
      <c r="M1188">
        <v>134</v>
      </c>
      <c r="N1188">
        <v>14.9</v>
      </c>
      <c r="O1188">
        <v>2</v>
      </c>
      <c r="P1188">
        <v>25</v>
      </c>
      <c r="Q1188">
        <v>0.6</v>
      </c>
      <c r="R1188">
        <v>8.4</v>
      </c>
      <c r="S1188">
        <v>0</v>
      </c>
    </row>
    <row r="1189" spans="1:19" x14ac:dyDescent="0.25">
      <c r="A1189">
        <v>2013</v>
      </c>
      <c r="B1189">
        <v>268</v>
      </c>
      <c r="C1189" t="s">
        <v>1159</v>
      </c>
      <c r="D1189" t="str">
        <f>IFERROR(INDEX('Draft Master List'!E:F,MATCH(C1189,'Draft Master List'!E:E,0),2),"N/A")</f>
        <v>N/A</v>
      </c>
      <c r="E1189" t="s">
        <v>26</v>
      </c>
      <c r="F1189">
        <v>25</v>
      </c>
      <c r="G1189" t="s">
        <v>1069</v>
      </c>
      <c r="H1189">
        <v>16</v>
      </c>
      <c r="I1189">
        <v>3</v>
      </c>
      <c r="J1189">
        <v>12</v>
      </c>
      <c r="K1189">
        <v>9</v>
      </c>
      <c r="L1189" s="2">
        <v>0.75</v>
      </c>
      <c r="M1189">
        <v>45</v>
      </c>
      <c r="N1189">
        <v>5</v>
      </c>
      <c r="O1189">
        <v>0</v>
      </c>
      <c r="P1189">
        <v>10</v>
      </c>
      <c r="Q1189">
        <v>0.6</v>
      </c>
      <c r="R1189">
        <v>2.8</v>
      </c>
      <c r="S1189">
        <v>0</v>
      </c>
    </row>
    <row r="1190" spans="1:19" x14ac:dyDescent="0.25">
      <c r="A1190">
        <v>2013</v>
      </c>
      <c r="B1190">
        <v>269</v>
      </c>
      <c r="C1190" t="s">
        <v>916</v>
      </c>
      <c r="D1190" t="str">
        <f>IFERROR(INDEX('Draft Master List'!E:F,MATCH(C1190,'Draft Master List'!E:E,0),2),"N/A")</f>
        <v>N/A</v>
      </c>
      <c r="E1190" t="s">
        <v>27</v>
      </c>
      <c r="F1190">
        <v>26</v>
      </c>
      <c r="G1190" t="s">
        <v>77</v>
      </c>
      <c r="H1190">
        <v>13</v>
      </c>
      <c r="I1190">
        <v>3</v>
      </c>
      <c r="J1190">
        <v>14</v>
      </c>
      <c r="K1190">
        <v>9</v>
      </c>
      <c r="L1190" s="2">
        <v>0.64300000000000002</v>
      </c>
      <c r="M1190">
        <v>80</v>
      </c>
      <c r="N1190">
        <v>8.9</v>
      </c>
      <c r="O1190">
        <v>2</v>
      </c>
      <c r="P1190">
        <v>24</v>
      </c>
      <c r="Q1190">
        <v>0.7</v>
      </c>
      <c r="R1190">
        <v>6.2</v>
      </c>
      <c r="S1190">
        <v>2</v>
      </c>
    </row>
    <row r="1191" spans="1:19" x14ac:dyDescent="0.25">
      <c r="A1191">
        <v>2013</v>
      </c>
      <c r="B1191">
        <v>270</v>
      </c>
      <c r="C1191" t="s">
        <v>376</v>
      </c>
      <c r="D1191" t="str">
        <f>IFERROR(INDEX('Draft Master List'!E:F,MATCH(C1191,'Draft Master List'!E:E,0),2),"N/A")</f>
        <v>222008</v>
      </c>
      <c r="E1191" t="s">
        <v>24</v>
      </c>
      <c r="F1191">
        <v>26</v>
      </c>
      <c r="G1191" t="s">
        <v>643</v>
      </c>
      <c r="H1191">
        <v>16</v>
      </c>
      <c r="I1191">
        <v>2</v>
      </c>
      <c r="J1191">
        <v>13</v>
      </c>
      <c r="K1191">
        <v>9</v>
      </c>
      <c r="L1191" s="2">
        <v>0.69199999999999995</v>
      </c>
      <c r="M1191">
        <v>63</v>
      </c>
      <c r="N1191">
        <v>7</v>
      </c>
      <c r="O1191">
        <v>0</v>
      </c>
      <c r="P1191">
        <v>15</v>
      </c>
      <c r="Q1191">
        <v>0.6</v>
      </c>
      <c r="R1191">
        <v>3.9</v>
      </c>
      <c r="S1191">
        <v>1</v>
      </c>
    </row>
    <row r="1192" spans="1:19" x14ac:dyDescent="0.25">
      <c r="A1192">
        <v>2013</v>
      </c>
      <c r="B1192">
        <v>271</v>
      </c>
      <c r="C1192" t="s">
        <v>394</v>
      </c>
      <c r="D1192" t="str">
        <f>IFERROR(INDEX('Draft Master List'!E:F,MATCH(C1192,'Draft Master List'!E:E,0),2),"N/A")</f>
        <v>952008</v>
      </c>
      <c r="E1192" t="s">
        <v>34</v>
      </c>
      <c r="F1192">
        <v>27</v>
      </c>
      <c r="G1192" t="s">
        <v>77</v>
      </c>
      <c r="H1192">
        <v>6</v>
      </c>
      <c r="I1192">
        <v>3</v>
      </c>
      <c r="J1192">
        <v>23</v>
      </c>
      <c r="K1192">
        <v>9</v>
      </c>
      <c r="L1192" s="2">
        <v>0.39100000000000001</v>
      </c>
      <c r="M1192">
        <v>85</v>
      </c>
      <c r="N1192">
        <v>9.4</v>
      </c>
      <c r="O1192">
        <v>0</v>
      </c>
      <c r="P1192">
        <v>14</v>
      </c>
      <c r="Q1192">
        <v>1.5</v>
      </c>
      <c r="R1192">
        <v>14.2</v>
      </c>
      <c r="S1192">
        <v>0</v>
      </c>
    </row>
    <row r="1193" spans="1:19" x14ac:dyDescent="0.25">
      <c r="A1193">
        <v>2013</v>
      </c>
      <c r="B1193">
        <v>272</v>
      </c>
      <c r="C1193" t="s">
        <v>944</v>
      </c>
      <c r="D1193" t="str">
        <f>IFERROR(INDEX('Draft Master List'!E:F,MATCH(C1193,'Draft Master List'!E:E,0),2),"N/A")</f>
        <v>N/A</v>
      </c>
      <c r="E1193" t="s">
        <v>7</v>
      </c>
      <c r="F1193">
        <v>25</v>
      </c>
      <c r="G1193" t="s">
        <v>76</v>
      </c>
      <c r="H1193">
        <v>16</v>
      </c>
      <c r="I1193">
        <v>16</v>
      </c>
      <c r="J1193">
        <v>12</v>
      </c>
      <c r="K1193">
        <v>9</v>
      </c>
      <c r="L1193" s="2">
        <v>0.75</v>
      </c>
      <c r="M1193">
        <v>78</v>
      </c>
      <c r="N1193">
        <v>8.6999999999999993</v>
      </c>
      <c r="O1193">
        <v>0</v>
      </c>
      <c r="P1193">
        <v>17</v>
      </c>
      <c r="Q1193">
        <v>0.6</v>
      </c>
      <c r="R1193">
        <v>4.9000000000000004</v>
      </c>
      <c r="S1193">
        <v>5</v>
      </c>
    </row>
    <row r="1194" spans="1:19" x14ac:dyDescent="0.25">
      <c r="A1194">
        <v>2013</v>
      </c>
      <c r="B1194">
        <v>273</v>
      </c>
      <c r="C1194" t="s">
        <v>1716</v>
      </c>
      <c r="D1194" t="str">
        <f>IFERROR(INDEX('Draft Master List'!E:F,MATCH(C1194,'Draft Master List'!E:E,0),2),"N/A")</f>
        <v>N/A</v>
      </c>
      <c r="E1194" t="s">
        <v>5</v>
      </c>
      <c r="F1194">
        <v>23</v>
      </c>
      <c r="H1194">
        <v>7</v>
      </c>
      <c r="I1194">
        <v>0</v>
      </c>
      <c r="J1194">
        <v>12</v>
      </c>
      <c r="K1194">
        <v>9</v>
      </c>
      <c r="L1194" s="2">
        <v>0.75</v>
      </c>
      <c r="M1194">
        <v>66</v>
      </c>
      <c r="N1194">
        <v>7.3</v>
      </c>
      <c r="O1194">
        <v>0</v>
      </c>
      <c r="P1194">
        <v>15</v>
      </c>
      <c r="Q1194">
        <v>1.3</v>
      </c>
      <c r="R1194">
        <v>9.4</v>
      </c>
      <c r="S1194">
        <v>0</v>
      </c>
    </row>
    <row r="1195" spans="1:19" x14ac:dyDescent="0.25">
      <c r="A1195">
        <v>2013</v>
      </c>
      <c r="B1195">
        <v>274</v>
      </c>
      <c r="C1195" t="s">
        <v>1163</v>
      </c>
      <c r="D1195" t="str">
        <f>IFERROR(INDEX('Draft Master List'!E:F,MATCH(C1195,'Draft Master List'!E:E,0),2),"N/A")</f>
        <v>N/A</v>
      </c>
      <c r="E1195" t="s">
        <v>64</v>
      </c>
      <c r="F1195">
        <v>22</v>
      </c>
      <c r="G1195" t="s">
        <v>643</v>
      </c>
      <c r="H1195">
        <v>3</v>
      </c>
      <c r="I1195">
        <v>2</v>
      </c>
      <c r="J1195">
        <v>9</v>
      </c>
      <c r="K1195">
        <v>8</v>
      </c>
      <c r="L1195" s="2">
        <v>0.88900000000000001</v>
      </c>
      <c r="M1195">
        <v>57</v>
      </c>
      <c r="N1195">
        <v>7.1</v>
      </c>
      <c r="O1195">
        <v>0</v>
      </c>
      <c r="P1195">
        <v>16</v>
      </c>
      <c r="Q1195">
        <v>2.7</v>
      </c>
      <c r="R1195">
        <v>19</v>
      </c>
      <c r="S1195">
        <v>0</v>
      </c>
    </row>
    <row r="1196" spans="1:19" x14ac:dyDescent="0.25">
      <c r="A1196">
        <v>2013</v>
      </c>
      <c r="B1196">
        <v>275</v>
      </c>
      <c r="C1196" t="s">
        <v>1012</v>
      </c>
      <c r="D1196" t="str">
        <f>IFERROR(INDEX('Draft Master List'!E:F,MATCH(C1196,'Draft Master List'!E:E,0),2),"N/A")</f>
        <v>N/A</v>
      </c>
      <c r="E1196" t="s">
        <v>6</v>
      </c>
      <c r="F1196">
        <v>22</v>
      </c>
      <c r="G1196" t="s">
        <v>643</v>
      </c>
      <c r="H1196">
        <v>16</v>
      </c>
      <c r="I1196">
        <v>1</v>
      </c>
      <c r="J1196">
        <v>13</v>
      </c>
      <c r="K1196">
        <v>8</v>
      </c>
      <c r="L1196" s="2">
        <v>0.61499999999999999</v>
      </c>
      <c r="M1196">
        <v>84</v>
      </c>
      <c r="N1196">
        <v>10.5</v>
      </c>
      <c r="O1196">
        <v>0</v>
      </c>
      <c r="P1196">
        <v>35</v>
      </c>
      <c r="Q1196">
        <v>0.5</v>
      </c>
      <c r="R1196">
        <v>5.3</v>
      </c>
      <c r="S1196">
        <v>0</v>
      </c>
    </row>
    <row r="1197" spans="1:19" x14ac:dyDescent="0.25">
      <c r="A1197">
        <v>2013</v>
      </c>
      <c r="B1197">
        <v>276</v>
      </c>
      <c r="C1197" t="s">
        <v>566</v>
      </c>
      <c r="D1197" t="str">
        <f>IFERROR(INDEX('Draft Master List'!E:F,MATCH(C1197,'Draft Master List'!E:E,0),2),"N/A")</f>
        <v>N/A</v>
      </c>
      <c r="E1197" t="s">
        <v>13</v>
      </c>
      <c r="F1197">
        <v>32</v>
      </c>
      <c r="H1197">
        <v>16</v>
      </c>
      <c r="I1197">
        <v>0</v>
      </c>
      <c r="J1197">
        <v>8</v>
      </c>
      <c r="K1197">
        <v>8</v>
      </c>
      <c r="L1197" s="2">
        <v>1</v>
      </c>
      <c r="M1197">
        <v>60</v>
      </c>
      <c r="N1197">
        <v>7.5</v>
      </c>
      <c r="O1197">
        <v>0</v>
      </c>
      <c r="P1197">
        <v>15</v>
      </c>
      <c r="Q1197">
        <v>0.5</v>
      </c>
      <c r="R1197">
        <v>3.8</v>
      </c>
      <c r="S1197">
        <v>0</v>
      </c>
    </row>
    <row r="1198" spans="1:19" x14ac:dyDescent="0.25">
      <c r="A1198">
        <v>2013</v>
      </c>
      <c r="B1198">
        <v>277</v>
      </c>
      <c r="C1198" t="s">
        <v>1807</v>
      </c>
      <c r="D1198" t="str">
        <f>IFERROR(INDEX('Draft Master List'!E:F,MATCH(C1198,'Draft Master List'!E:E,0),2),"N/A")</f>
        <v>N/A</v>
      </c>
      <c r="E1198" t="s">
        <v>12</v>
      </c>
      <c r="F1198">
        <v>25</v>
      </c>
      <c r="G1198" t="s">
        <v>77</v>
      </c>
      <c r="H1198">
        <v>6</v>
      </c>
      <c r="I1198">
        <v>3</v>
      </c>
      <c r="J1198">
        <v>14</v>
      </c>
      <c r="K1198">
        <v>8</v>
      </c>
      <c r="L1198" s="2">
        <v>0.57099999999999995</v>
      </c>
      <c r="M1198">
        <v>85</v>
      </c>
      <c r="N1198">
        <v>10.6</v>
      </c>
      <c r="O1198">
        <v>0</v>
      </c>
      <c r="P1198">
        <v>22</v>
      </c>
      <c r="Q1198">
        <v>1.3</v>
      </c>
      <c r="R1198">
        <v>14.2</v>
      </c>
      <c r="S1198">
        <v>0</v>
      </c>
    </row>
    <row r="1199" spans="1:19" x14ac:dyDescent="0.25">
      <c r="A1199">
        <v>2013</v>
      </c>
      <c r="B1199">
        <v>278</v>
      </c>
      <c r="C1199" t="s">
        <v>925</v>
      </c>
      <c r="D1199" t="str">
        <f>IFERROR(INDEX('Draft Master List'!E:F,MATCH(C1199,'Draft Master List'!E:E,0),2),"N/A")</f>
        <v>N/A</v>
      </c>
      <c r="E1199" t="s">
        <v>4</v>
      </c>
      <c r="F1199">
        <v>24</v>
      </c>
      <c r="G1199" t="s">
        <v>77</v>
      </c>
      <c r="H1199">
        <v>4</v>
      </c>
      <c r="I1199">
        <v>2</v>
      </c>
      <c r="J1199">
        <v>13</v>
      </c>
      <c r="K1199">
        <v>8</v>
      </c>
      <c r="L1199" s="2">
        <v>0.61499999999999999</v>
      </c>
      <c r="M1199">
        <v>76</v>
      </c>
      <c r="N1199">
        <v>9.5</v>
      </c>
      <c r="O1199">
        <v>0</v>
      </c>
      <c r="P1199">
        <v>22</v>
      </c>
      <c r="Q1199">
        <v>2</v>
      </c>
      <c r="R1199">
        <v>19</v>
      </c>
      <c r="S1199">
        <v>0</v>
      </c>
    </row>
    <row r="1200" spans="1:19" x14ac:dyDescent="0.25">
      <c r="A1200">
        <v>2013</v>
      </c>
      <c r="B1200">
        <v>279</v>
      </c>
      <c r="C1200" t="s">
        <v>1032</v>
      </c>
      <c r="D1200" t="str">
        <f>IFERROR(INDEX('Draft Master List'!E:F,MATCH(C1200,'Draft Master List'!E:E,0),2),"N/A")</f>
        <v>N/A</v>
      </c>
      <c r="E1200" t="s">
        <v>19</v>
      </c>
      <c r="F1200">
        <v>23</v>
      </c>
      <c r="G1200" t="s">
        <v>732</v>
      </c>
      <c r="H1200">
        <v>12</v>
      </c>
      <c r="I1200">
        <v>3</v>
      </c>
      <c r="J1200">
        <v>8</v>
      </c>
      <c r="K1200">
        <v>8</v>
      </c>
      <c r="L1200" s="2">
        <v>1</v>
      </c>
      <c r="M1200">
        <v>62</v>
      </c>
      <c r="N1200">
        <v>7.8</v>
      </c>
      <c r="O1200">
        <v>1</v>
      </c>
      <c r="P1200">
        <v>12</v>
      </c>
      <c r="Q1200">
        <v>0.7</v>
      </c>
      <c r="R1200">
        <v>5.2</v>
      </c>
      <c r="S1200">
        <v>1</v>
      </c>
    </row>
    <row r="1201" spans="1:19" x14ac:dyDescent="0.25">
      <c r="A1201">
        <v>2013</v>
      </c>
      <c r="B1201">
        <v>280</v>
      </c>
      <c r="C1201" t="s">
        <v>1790</v>
      </c>
      <c r="D1201" t="str">
        <f>IFERROR(INDEX('Draft Master List'!E:F,MATCH(C1201,'Draft Master List'!E:E,0),2),"N/A")</f>
        <v>N/A</v>
      </c>
      <c r="E1201" t="s">
        <v>21</v>
      </c>
      <c r="F1201">
        <v>24</v>
      </c>
      <c r="G1201" t="s">
        <v>732</v>
      </c>
      <c r="H1201">
        <v>14</v>
      </c>
      <c r="I1201">
        <v>7</v>
      </c>
      <c r="J1201">
        <v>10</v>
      </c>
      <c r="K1201">
        <v>8</v>
      </c>
      <c r="L1201" s="2">
        <v>0.8</v>
      </c>
      <c r="M1201">
        <v>49</v>
      </c>
      <c r="N1201">
        <v>6.1</v>
      </c>
      <c r="O1201">
        <v>0</v>
      </c>
      <c r="P1201">
        <v>12</v>
      </c>
      <c r="Q1201">
        <v>0.6</v>
      </c>
      <c r="R1201">
        <v>3.5</v>
      </c>
      <c r="S1201">
        <v>0</v>
      </c>
    </row>
    <row r="1202" spans="1:19" x14ac:dyDescent="0.25">
      <c r="A1202">
        <v>2013</v>
      </c>
      <c r="B1202">
        <v>281</v>
      </c>
      <c r="C1202" t="s">
        <v>301</v>
      </c>
      <c r="D1202" t="str">
        <f>IFERROR(INDEX('Draft Master List'!E:F,MATCH(C1202,'Draft Master List'!E:E,0),2),"N/A")</f>
        <v>1882010</v>
      </c>
      <c r="E1202" t="s">
        <v>24</v>
      </c>
      <c r="F1202">
        <v>24</v>
      </c>
      <c r="H1202">
        <v>15</v>
      </c>
      <c r="I1202">
        <v>0</v>
      </c>
      <c r="J1202">
        <v>11</v>
      </c>
      <c r="K1202">
        <v>8</v>
      </c>
      <c r="L1202" s="2">
        <v>0.72699999999999998</v>
      </c>
      <c r="M1202">
        <v>64</v>
      </c>
      <c r="N1202">
        <v>8</v>
      </c>
      <c r="O1202">
        <v>0</v>
      </c>
      <c r="P1202">
        <v>23</v>
      </c>
      <c r="Q1202">
        <v>0.5</v>
      </c>
      <c r="R1202">
        <v>4.3</v>
      </c>
      <c r="S1202">
        <v>0</v>
      </c>
    </row>
    <row r="1203" spans="1:19" x14ac:dyDescent="0.25">
      <c r="A1203">
        <v>2013</v>
      </c>
      <c r="B1203">
        <v>282</v>
      </c>
      <c r="C1203" t="s">
        <v>1160</v>
      </c>
      <c r="D1203" t="str">
        <f>IFERROR(INDEX('Draft Master List'!E:F,MATCH(C1203,'Draft Master List'!E:E,0),2),"N/A")</f>
        <v>N/A</v>
      </c>
      <c r="E1203" t="s">
        <v>25</v>
      </c>
      <c r="F1203">
        <v>24</v>
      </c>
      <c r="G1203" t="s">
        <v>77</v>
      </c>
      <c r="H1203">
        <v>16</v>
      </c>
      <c r="I1203">
        <v>1</v>
      </c>
      <c r="J1203">
        <v>17</v>
      </c>
      <c r="K1203">
        <v>8</v>
      </c>
      <c r="L1203" s="2">
        <v>0.47099999999999997</v>
      </c>
      <c r="M1203">
        <v>130</v>
      </c>
      <c r="N1203">
        <v>16.3</v>
      </c>
      <c r="O1203">
        <v>0</v>
      </c>
      <c r="P1203">
        <v>48</v>
      </c>
      <c r="Q1203">
        <v>0.5</v>
      </c>
      <c r="R1203">
        <v>8.1</v>
      </c>
      <c r="S1203">
        <v>0</v>
      </c>
    </row>
    <row r="1204" spans="1:19" x14ac:dyDescent="0.25">
      <c r="A1204">
        <v>2013</v>
      </c>
      <c r="B1204">
        <v>283</v>
      </c>
      <c r="C1204" t="s">
        <v>1197</v>
      </c>
      <c r="D1204" t="str">
        <f>IFERROR(INDEX('Draft Master List'!E:F,MATCH(C1204,'Draft Master List'!E:E,0),2),"N/A")</f>
        <v>N/A</v>
      </c>
      <c r="E1204" t="s">
        <v>23</v>
      </c>
      <c r="F1204">
        <v>23</v>
      </c>
      <c r="G1204" t="s">
        <v>643</v>
      </c>
      <c r="H1204">
        <v>8</v>
      </c>
      <c r="I1204">
        <v>1</v>
      </c>
      <c r="J1204">
        <v>12</v>
      </c>
      <c r="K1204">
        <v>8</v>
      </c>
      <c r="L1204" s="2">
        <v>0.66700000000000004</v>
      </c>
      <c r="M1204">
        <v>46</v>
      </c>
      <c r="N1204">
        <v>5.8</v>
      </c>
      <c r="O1204">
        <v>0</v>
      </c>
      <c r="P1204">
        <v>14</v>
      </c>
      <c r="Q1204">
        <v>1</v>
      </c>
      <c r="R1204">
        <v>5.8</v>
      </c>
      <c r="S1204">
        <v>0</v>
      </c>
    </row>
    <row r="1205" spans="1:19" x14ac:dyDescent="0.25">
      <c r="A1205">
        <v>2013</v>
      </c>
      <c r="B1205">
        <v>284</v>
      </c>
      <c r="C1205" t="s">
        <v>1057</v>
      </c>
      <c r="D1205" t="str">
        <f>IFERROR(INDEX('Draft Master List'!E:F,MATCH(C1205,'Draft Master List'!E:E,0),2),"N/A")</f>
        <v>N/A</v>
      </c>
      <c r="E1205" t="s">
        <v>24</v>
      </c>
      <c r="F1205">
        <v>24</v>
      </c>
      <c r="G1205" t="s">
        <v>732</v>
      </c>
      <c r="H1205">
        <v>15</v>
      </c>
      <c r="I1205">
        <v>5</v>
      </c>
      <c r="J1205">
        <v>11</v>
      </c>
      <c r="K1205">
        <v>8</v>
      </c>
      <c r="L1205" s="2">
        <v>0.72699999999999998</v>
      </c>
      <c r="M1205">
        <v>41</v>
      </c>
      <c r="N1205">
        <v>5.0999999999999996</v>
      </c>
      <c r="O1205">
        <v>1</v>
      </c>
      <c r="P1205">
        <v>9</v>
      </c>
      <c r="Q1205">
        <v>0.5</v>
      </c>
      <c r="R1205">
        <v>2.7</v>
      </c>
      <c r="S1205">
        <v>0</v>
      </c>
    </row>
    <row r="1206" spans="1:19" x14ac:dyDescent="0.25">
      <c r="A1206">
        <v>2013</v>
      </c>
      <c r="B1206">
        <v>285</v>
      </c>
      <c r="C1206" t="s">
        <v>1644</v>
      </c>
      <c r="D1206" t="str">
        <f>IFERROR(INDEX('Draft Master List'!E:F,MATCH(C1206,'Draft Master List'!E:E,0),2),"N/A")</f>
        <v>N/A</v>
      </c>
      <c r="E1206" t="s">
        <v>34</v>
      </c>
      <c r="F1206">
        <v>23</v>
      </c>
      <c r="G1206" t="s">
        <v>1069</v>
      </c>
      <c r="H1206">
        <v>15</v>
      </c>
      <c r="I1206">
        <v>4</v>
      </c>
      <c r="J1206">
        <v>19</v>
      </c>
      <c r="K1206">
        <v>8</v>
      </c>
      <c r="L1206" s="2">
        <v>0.42099999999999999</v>
      </c>
      <c r="M1206">
        <v>119</v>
      </c>
      <c r="N1206">
        <v>14.9</v>
      </c>
      <c r="O1206">
        <v>0</v>
      </c>
      <c r="P1206">
        <v>25</v>
      </c>
      <c r="Q1206">
        <v>0.5</v>
      </c>
      <c r="R1206">
        <v>7.9</v>
      </c>
      <c r="S1206">
        <v>0</v>
      </c>
    </row>
    <row r="1207" spans="1:19" x14ac:dyDescent="0.25">
      <c r="A1207">
        <v>2013</v>
      </c>
      <c r="B1207">
        <v>286</v>
      </c>
      <c r="C1207" t="s">
        <v>1193</v>
      </c>
      <c r="D1207" t="str">
        <f>IFERROR(INDEX('Draft Master List'!E:F,MATCH(C1207,'Draft Master List'!E:E,0),2),"N/A")</f>
        <v>N/A</v>
      </c>
      <c r="E1207" t="s">
        <v>64</v>
      </c>
      <c r="F1207">
        <v>32</v>
      </c>
      <c r="G1207" t="s">
        <v>643</v>
      </c>
      <c r="H1207">
        <v>12</v>
      </c>
      <c r="I1207">
        <v>6</v>
      </c>
      <c r="J1207">
        <v>11</v>
      </c>
      <c r="K1207">
        <v>8</v>
      </c>
      <c r="L1207" s="2">
        <v>0.72699999999999998</v>
      </c>
      <c r="M1207">
        <v>20</v>
      </c>
      <c r="N1207">
        <v>2.5</v>
      </c>
      <c r="O1207">
        <v>0</v>
      </c>
      <c r="P1207">
        <v>9</v>
      </c>
      <c r="Q1207">
        <v>0.7</v>
      </c>
      <c r="R1207">
        <v>1.7</v>
      </c>
      <c r="S1207">
        <v>1</v>
      </c>
    </row>
    <row r="1208" spans="1:19" x14ac:dyDescent="0.25">
      <c r="A1208">
        <v>2013</v>
      </c>
      <c r="B1208">
        <v>287</v>
      </c>
      <c r="C1208" t="s">
        <v>981</v>
      </c>
      <c r="D1208" t="str">
        <f>IFERROR(INDEX('Draft Master List'!E:F,MATCH(C1208,'Draft Master List'!E:E,0),2),"N/A")</f>
        <v>N/A</v>
      </c>
      <c r="E1208" t="s">
        <v>27</v>
      </c>
      <c r="F1208">
        <v>22</v>
      </c>
      <c r="G1208" t="s">
        <v>643</v>
      </c>
      <c r="H1208">
        <v>13</v>
      </c>
      <c r="I1208">
        <v>2</v>
      </c>
      <c r="J1208">
        <v>10</v>
      </c>
      <c r="K1208">
        <v>8</v>
      </c>
      <c r="L1208" s="2">
        <v>0.8</v>
      </c>
      <c r="M1208">
        <v>61</v>
      </c>
      <c r="N1208">
        <v>7.6</v>
      </c>
      <c r="O1208">
        <v>0</v>
      </c>
      <c r="P1208">
        <v>13</v>
      </c>
      <c r="Q1208">
        <v>0.6</v>
      </c>
      <c r="R1208">
        <v>4.7</v>
      </c>
      <c r="S1208">
        <v>0</v>
      </c>
    </row>
    <row r="1209" spans="1:19" x14ac:dyDescent="0.25">
      <c r="A1209">
        <v>2013</v>
      </c>
      <c r="B1209">
        <v>288</v>
      </c>
      <c r="C1209" t="s">
        <v>901</v>
      </c>
      <c r="D1209" t="str">
        <f>IFERROR(INDEX('Draft Master List'!E:F,MATCH(C1209,'Draft Master List'!E:E,0),2),"N/A")</f>
        <v>N/A</v>
      </c>
      <c r="E1209" t="s">
        <v>32</v>
      </c>
      <c r="F1209">
        <v>25</v>
      </c>
      <c r="H1209">
        <v>8</v>
      </c>
      <c r="I1209">
        <v>0</v>
      </c>
      <c r="J1209">
        <v>13</v>
      </c>
      <c r="K1209">
        <v>8</v>
      </c>
      <c r="L1209" s="2">
        <v>0.61499999999999999</v>
      </c>
      <c r="M1209">
        <v>143</v>
      </c>
      <c r="N1209">
        <v>17.899999999999999</v>
      </c>
      <c r="O1209">
        <v>0</v>
      </c>
      <c r="P1209">
        <v>44</v>
      </c>
      <c r="Q1209">
        <v>1</v>
      </c>
      <c r="R1209">
        <v>17.899999999999999</v>
      </c>
      <c r="S1209">
        <v>0</v>
      </c>
    </row>
    <row r="1210" spans="1:19" x14ac:dyDescent="0.25">
      <c r="A1210">
        <v>2013</v>
      </c>
      <c r="B1210">
        <v>289</v>
      </c>
      <c r="C1210" t="s">
        <v>1022</v>
      </c>
      <c r="D1210" t="str">
        <f>IFERROR(INDEX('Draft Master List'!E:F,MATCH(C1210,'Draft Master List'!E:E,0),2),"N/A")</f>
        <v>N/A</v>
      </c>
      <c r="E1210" t="s">
        <v>10</v>
      </c>
      <c r="F1210">
        <v>22</v>
      </c>
      <c r="H1210">
        <v>16</v>
      </c>
      <c r="I1210">
        <v>0</v>
      </c>
      <c r="J1210">
        <v>9</v>
      </c>
      <c r="K1210">
        <v>8</v>
      </c>
      <c r="L1210" s="2">
        <v>0.88900000000000001</v>
      </c>
      <c r="M1210">
        <v>71</v>
      </c>
      <c r="N1210">
        <v>8.9</v>
      </c>
      <c r="O1210">
        <v>0</v>
      </c>
      <c r="P1210">
        <v>29</v>
      </c>
      <c r="Q1210">
        <v>0.5</v>
      </c>
      <c r="R1210">
        <v>4.4000000000000004</v>
      </c>
      <c r="S1210">
        <v>0</v>
      </c>
    </row>
    <row r="1211" spans="1:19" x14ac:dyDescent="0.25">
      <c r="A1211">
        <v>2013</v>
      </c>
      <c r="B1211">
        <v>290</v>
      </c>
      <c r="C1211" t="s">
        <v>1113</v>
      </c>
      <c r="D1211" t="str">
        <f>IFERROR(INDEX('Draft Master List'!E:F,MATCH(C1211,'Draft Master List'!E:E,0),2),"N/A")</f>
        <v>N/A</v>
      </c>
      <c r="E1211" t="s">
        <v>33</v>
      </c>
      <c r="F1211">
        <v>27</v>
      </c>
      <c r="H1211">
        <v>16</v>
      </c>
      <c r="I1211">
        <v>0</v>
      </c>
      <c r="J1211">
        <v>11</v>
      </c>
      <c r="K1211">
        <v>8</v>
      </c>
      <c r="L1211" s="2">
        <v>0.72699999999999998</v>
      </c>
      <c r="M1211">
        <v>97</v>
      </c>
      <c r="N1211">
        <v>12.1</v>
      </c>
      <c r="O1211">
        <v>1</v>
      </c>
      <c r="P1211">
        <v>50</v>
      </c>
      <c r="Q1211">
        <v>0.5</v>
      </c>
      <c r="R1211">
        <v>6.1</v>
      </c>
      <c r="S1211">
        <v>3</v>
      </c>
    </row>
    <row r="1212" spans="1:19" x14ac:dyDescent="0.25">
      <c r="A1212">
        <v>2013</v>
      </c>
      <c r="B1212">
        <v>291</v>
      </c>
      <c r="C1212" t="s">
        <v>990</v>
      </c>
      <c r="D1212" t="str">
        <f>IFERROR(INDEX('Draft Master List'!E:F,MATCH(C1212,'Draft Master List'!E:E,0),2),"N/A")</f>
        <v>N/A</v>
      </c>
      <c r="E1212" t="s">
        <v>19</v>
      </c>
      <c r="F1212">
        <v>24</v>
      </c>
      <c r="H1212">
        <v>16</v>
      </c>
      <c r="I1212">
        <v>0</v>
      </c>
      <c r="J1212">
        <v>12</v>
      </c>
      <c r="K1212">
        <v>8</v>
      </c>
      <c r="L1212" s="2">
        <v>0.66700000000000004</v>
      </c>
      <c r="M1212">
        <v>60</v>
      </c>
      <c r="N1212">
        <v>7.5</v>
      </c>
      <c r="O1212">
        <v>0</v>
      </c>
      <c r="P1212">
        <v>19</v>
      </c>
      <c r="Q1212">
        <v>0.5</v>
      </c>
      <c r="R1212">
        <v>3.8</v>
      </c>
      <c r="S1212">
        <v>1</v>
      </c>
    </row>
    <row r="1213" spans="1:19" x14ac:dyDescent="0.25">
      <c r="A1213">
        <v>2013</v>
      </c>
      <c r="B1213">
        <v>292</v>
      </c>
      <c r="C1213" t="s">
        <v>1836</v>
      </c>
      <c r="D1213" t="str">
        <f>IFERROR(INDEX('Draft Master List'!E:F,MATCH(C1213,'Draft Master List'!E:E,0),2),"N/A")</f>
        <v>N/A</v>
      </c>
      <c r="E1213" t="s">
        <v>10</v>
      </c>
      <c r="F1213">
        <v>26</v>
      </c>
      <c r="G1213" t="s">
        <v>1069</v>
      </c>
      <c r="H1213">
        <v>8</v>
      </c>
      <c r="I1213">
        <v>3</v>
      </c>
      <c r="J1213">
        <v>9</v>
      </c>
      <c r="K1213">
        <v>7</v>
      </c>
      <c r="L1213" s="2">
        <v>0.77800000000000002</v>
      </c>
      <c r="M1213">
        <v>75</v>
      </c>
      <c r="N1213">
        <v>10.7</v>
      </c>
      <c r="O1213">
        <v>2</v>
      </c>
      <c r="P1213">
        <v>29</v>
      </c>
      <c r="Q1213">
        <v>0.9</v>
      </c>
      <c r="R1213">
        <v>9.4</v>
      </c>
      <c r="S1213">
        <v>0</v>
      </c>
    </row>
    <row r="1214" spans="1:19" x14ac:dyDescent="0.25">
      <c r="A1214">
        <v>2013</v>
      </c>
      <c r="B1214">
        <v>293</v>
      </c>
      <c r="C1214" t="s">
        <v>1806</v>
      </c>
      <c r="D1214" t="str">
        <f>IFERROR(INDEX('Draft Master List'!E:F,MATCH(C1214,'Draft Master List'!E:E,0),2),"N/A")</f>
        <v>N/A</v>
      </c>
      <c r="E1214" t="s">
        <v>5</v>
      </c>
      <c r="F1214">
        <v>24</v>
      </c>
      <c r="H1214">
        <v>11</v>
      </c>
      <c r="I1214">
        <v>0</v>
      </c>
      <c r="J1214">
        <v>14</v>
      </c>
      <c r="K1214">
        <v>7</v>
      </c>
      <c r="L1214" s="2">
        <v>0.5</v>
      </c>
      <c r="M1214">
        <v>120</v>
      </c>
      <c r="N1214">
        <v>17.100000000000001</v>
      </c>
      <c r="O1214">
        <v>1</v>
      </c>
      <c r="P1214">
        <v>26</v>
      </c>
      <c r="Q1214">
        <v>0.6</v>
      </c>
      <c r="R1214">
        <v>10.9</v>
      </c>
      <c r="S1214">
        <v>0</v>
      </c>
    </row>
    <row r="1215" spans="1:19" x14ac:dyDescent="0.25">
      <c r="A1215">
        <v>2013</v>
      </c>
      <c r="B1215">
        <v>294</v>
      </c>
      <c r="C1215" t="s">
        <v>507</v>
      </c>
      <c r="D1215" t="str">
        <f>IFERROR(INDEX('Draft Master List'!E:F,MATCH(C1215,'Draft Master List'!E:E,0),2),"N/A")</f>
        <v>2502007</v>
      </c>
      <c r="E1215" t="s">
        <v>20</v>
      </c>
      <c r="F1215">
        <v>27</v>
      </c>
      <c r="G1215" t="s">
        <v>643</v>
      </c>
      <c r="H1215">
        <v>3</v>
      </c>
      <c r="I1215">
        <v>2</v>
      </c>
      <c r="J1215">
        <v>8</v>
      </c>
      <c r="K1215">
        <v>7</v>
      </c>
      <c r="L1215" s="2">
        <v>0.875</v>
      </c>
      <c r="M1215">
        <v>42</v>
      </c>
      <c r="N1215">
        <v>6</v>
      </c>
      <c r="O1215">
        <v>0</v>
      </c>
      <c r="P1215">
        <v>14</v>
      </c>
      <c r="Q1215">
        <v>2.2999999999999998</v>
      </c>
      <c r="R1215">
        <v>14</v>
      </c>
      <c r="S1215">
        <v>0</v>
      </c>
    </row>
    <row r="1216" spans="1:19" x14ac:dyDescent="0.25">
      <c r="A1216">
        <v>2013</v>
      </c>
      <c r="B1216">
        <v>295</v>
      </c>
      <c r="C1216" t="s">
        <v>1275</v>
      </c>
      <c r="D1216" t="str">
        <f>IFERROR(INDEX('Draft Master List'!E:F,MATCH(C1216,'Draft Master List'!E:E,0),2),"N/A")</f>
        <v>N/A</v>
      </c>
      <c r="E1216" t="s">
        <v>7</v>
      </c>
      <c r="F1216">
        <v>27</v>
      </c>
      <c r="G1216" t="s">
        <v>1069</v>
      </c>
      <c r="H1216">
        <v>10</v>
      </c>
      <c r="I1216">
        <v>3</v>
      </c>
      <c r="J1216">
        <v>18</v>
      </c>
      <c r="K1216">
        <v>7</v>
      </c>
      <c r="L1216" s="2">
        <v>0.38900000000000001</v>
      </c>
      <c r="M1216">
        <v>70</v>
      </c>
      <c r="N1216">
        <v>10</v>
      </c>
      <c r="O1216">
        <v>1</v>
      </c>
      <c r="P1216">
        <v>23</v>
      </c>
      <c r="Q1216">
        <v>0.7</v>
      </c>
      <c r="R1216">
        <v>7</v>
      </c>
      <c r="S1216">
        <v>0</v>
      </c>
    </row>
    <row r="1217" spans="1:19" x14ac:dyDescent="0.25">
      <c r="A1217">
        <v>2013</v>
      </c>
      <c r="B1217">
        <v>296</v>
      </c>
      <c r="C1217" t="s">
        <v>1837</v>
      </c>
      <c r="D1217" t="str">
        <f>IFERROR(INDEX('Draft Master List'!E:F,MATCH(C1217,'Draft Master List'!E:E,0),2),"N/A")</f>
        <v>N/A</v>
      </c>
      <c r="E1217" t="s">
        <v>26</v>
      </c>
      <c r="F1217">
        <v>31</v>
      </c>
      <c r="H1217">
        <v>13</v>
      </c>
      <c r="I1217">
        <v>0</v>
      </c>
      <c r="J1217">
        <v>9</v>
      </c>
      <c r="K1217">
        <v>7</v>
      </c>
      <c r="L1217" s="2">
        <v>0.77800000000000002</v>
      </c>
      <c r="M1217">
        <v>47</v>
      </c>
      <c r="N1217">
        <v>6.7</v>
      </c>
      <c r="O1217">
        <v>1</v>
      </c>
      <c r="P1217">
        <v>14</v>
      </c>
      <c r="Q1217">
        <v>0.5</v>
      </c>
      <c r="R1217">
        <v>3.6</v>
      </c>
      <c r="S1217">
        <v>0</v>
      </c>
    </row>
    <row r="1218" spans="1:19" x14ac:dyDescent="0.25">
      <c r="A1218">
        <v>2013</v>
      </c>
      <c r="B1218">
        <v>297</v>
      </c>
      <c r="C1218" t="s">
        <v>1043</v>
      </c>
      <c r="D1218" t="str">
        <f>IFERROR(INDEX('Draft Master List'!E:F,MATCH(C1218,'Draft Master List'!E:E,0),2),"N/A")</f>
        <v>N/A</v>
      </c>
      <c r="E1218" t="s">
        <v>27</v>
      </c>
      <c r="F1218">
        <v>23</v>
      </c>
      <c r="H1218">
        <v>9</v>
      </c>
      <c r="I1218">
        <v>0</v>
      </c>
      <c r="J1218">
        <v>7</v>
      </c>
      <c r="K1218">
        <v>7</v>
      </c>
      <c r="L1218" s="2">
        <v>1</v>
      </c>
      <c r="M1218">
        <v>59</v>
      </c>
      <c r="N1218">
        <v>8.4</v>
      </c>
      <c r="O1218">
        <v>0</v>
      </c>
      <c r="P1218">
        <v>17</v>
      </c>
      <c r="Q1218">
        <v>0.8</v>
      </c>
      <c r="R1218">
        <v>6.6</v>
      </c>
      <c r="S1218">
        <v>1</v>
      </c>
    </row>
    <row r="1219" spans="1:19" x14ac:dyDescent="0.25">
      <c r="A1219">
        <v>2013</v>
      </c>
      <c r="B1219">
        <v>298</v>
      </c>
      <c r="C1219" t="s">
        <v>1838</v>
      </c>
      <c r="D1219" t="str">
        <f>IFERROR(INDEX('Draft Master List'!E:F,MATCH(C1219,'Draft Master List'!E:E,0),2),"N/A")</f>
        <v>N/A</v>
      </c>
      <c r="E1219" t="s">
        <v>33</v>
      </c>
      <c r="F1219">
        <v>24</v>
      </c>
      <c r="G1219" t="s">
        <v>660</v>
      </c>
      <c r="H1219">
        <v>16</v>
      </c>
      <c r="I1219">
        <v>5</v>
      </c>
      <c r="J1219">
        <v>11</v>
      </c>
      <c r="K1219">
        <v>7</v>
      </c>
      <c r="L1219" s="2">
        <v>0.63600000000000001</v>
      </c>
      <c r="M1219">
        <v>69</v>
      </c>
      <c r="N1219">
        <v>9.9</v>
      </c>
      <c r="O1219">
        <v>0</v>
      </c>
      <c r="P1219">
        <v>14</v>
      </c>
      <c r="Q1219">
        <v>0.4</v>
      </c>
      <c r="R1219">
        <v>4.3</v>
      </c>
      <c r="S1219">
        <v>0</v>
      </c>
    </row>
    <row r="1220" spans="1:19" x14ac:dyDescent="0.25">
      <c r="A1220">
        <v>2013</v>
      </c>
      <c r="B1220">
        <v>299</v>
      </c>
      <c r="C1220" t="s">
        <v>1139</v>
      </c>
      <c r="D1220" t="str">
        <f>IFERROR(INDEX('Draft Master List'!E:F,MATCH(C1220,'Draft Master List'!E:E,0),2),"N/A")</f>
        <v>N/A</v>
      </c>
      <c r="E1220" t="s">
        <v>25</v>
      </c>
      <c r="F1220">
        <v>24</v>
      </c>
      <c r="H1220">
        <v>16</v>
      </c>
      <c r="I1220">
        <v>0</v>
      </c>
      <c r="J1220">
        <v>10</v>
      </c>
      <c r="K1220">
        <v>7</v>
      </c>
      <c r="L1220" s="2">
        <v>0.7</v>
      </c>
      <c r="M1220">
        <v>46</v>
      </c>
      <c r="N1220">
        <v>6.6</v>
      </c>
      <c r="O1220">
        <v>0</v>
      </c>
      <c r="P1220">
        <v>18</v>
      </c>
      <c r="Q1220">
        <v>0.4</v>
      </c>
      <c r="R1220">
        <v>2.9</v>
      </c>
      <c r="S1220">
        <v>0</v>
      </c>
    </row>
    <row r="1221" spans="1:19" x14ac:dyDescent="0.25">
      <c r="A1221">
        <v>2013</v>
      </c>
      <c r="B1221">
        <v>300</v>
      </c>
      <c r="C1221" t="s">
        <v>535</v>
      </c>
      <c r="D1221" t="str">
        <f>IFERROR(INDEX('Draft Master List'!E:F,MATCH(C1221,'Draft Master List'!E:E,0),2),"N/A")</f>
        <v>1302006</v>
      </c>
      <c r="E1221" t="s">
        <v>22</v>
      </c>
      <c r="F1221">
        <v>29</v>
      </c>
      <c r="H1221">
        <v>15</v>
      </c>
      <c r="I1221">
        <v>0</v>
      </c>
      <c r="J1221">
        <v>9</v>
      </c>
      <c r="K1221">
        <v>7</v>
      </c>
      <c r="L1221" s="2">
        <v>0.77800000000000002</v>
      </c>
      <c r="M1221">
        <v>55</v>
      </c>
      <c r="N1221">
        <v>7.9</v>
      </c>
      <c r="O1221">
        <v>1</v>
      </c>
      <c r="P1221">
        <v>14</v>
      </c>
      <c r="Q1221">
        <v>0.5</v>
      </c>
      <c r="R1221">
        <v>3.7</v>
      </c>
      <c r="S1221">
        <v>0</v>
      </c>
    </row>
    <row r="1222" spans="1:19" x14ac:dyDescent="0.25">
      <c r="A1222">
        <v>2013</v>
      </c>
      <c r="B1222">
        <v>301</v>
      </c>
      <c r="C1222" t="s">
        <v>883</v>
      </c>
      <c r="D1222" t="str">
        <f>IFERROR(INDEX('Draft Master List'!E:F,MATCH(C1222,'Draft Master List'!E:E,0),2),"N/A")</f>
        <v>N/A</v>
      </c>
      <c r="E1222" t="s">
        <v>0</v>
      </c>
      <c r="F1222">
        <v>24</v>
      </c>
      <c r="G1222" t="s">
        <v>643</v>
      </c>
      <c r="H1222">
        <v>11</v>
      </c>
      <c r="I1222">
        <v>3</v>
      </c>
      <c r="J1222">
        <v>11</v>
      </c>
      <c r="K1222">
        <v>7</v>
      </c>
      <c r="L1222" s="2">
        <v>0.63600000000000001</v>
      </c>
      <c r="M1222">
        <v>68</v>
      </c>
      <c r="N1222">
        <v>9.6999999999999993</v>
      </c>
      <c r="O1222">
        <v>0</v>
      </c>
      <c r="P1222">
        <v>23</v>
      </c>
      <c r="Q1222">
        <v>0.6</v>
      </c>
      <c r="R1222">
        <v>6.2</v>
      </c>
      <c r="S1222">
        <v>1</v>
      </c>
    </row>
    <row r="1223" spans="1:19" x14ac:dyDescent="0.25">
      <c r="A1223">
        <v>2013</v>
      </c>
      <c r="B1223">
        <v>302</v>
      </c>
      <c r="C1223" t="s">
        <v>1237</v>
      </c>
      <c r="D1223" t="str">
        <f>IFERROR(INDEX('Draft Master List'!E:F,MATCH(C1223,'Draft Master List'!E:E,0),2),"N/A")</f>
        <v>N/A</v>
      </c>
      <c r="E1223" t="s">
        <v>669</v>
      </c>
      <c r="F1223">
        <v>26</v>
      </c>
      <c r="H1223">
        <v>14</v>
      </c>
      <c r="I1223">
        <v>0</v>
      </c>
      <c r="J1223">
        <v>15</v>
      </c>
      <c r="K1223">
        <v>7</v>
      </c>
      <c r="L1223" s="2">
        <v>0.46700000000000003</v>
      </c>
      <c r="M1223">
        <v>62</v>
      </c>
      <c r="N1223">
        <v>8.9</v>
      </c>
      <c r="O1223">
        <v>0</v>
      </c>
      <c r="P1223">
        <v>13</v>
      </c>
      <c r="Q1223">
        <v>0.5</v>
      </c>
      <c r="R1223">
        <v>4.4000000000000004</v>
      </c>
      <c r="S1223">
        <v>0</v>
      </c>
    </row>
    <row r="1224" spans="1:19" x14ac:dyDescent="0.25">
      <c r="A1224">
        <v>2013</v>
      </c>
      <c r="B1224">
        <v>303</v>
      </c>
      <c r="C1224" t="s">
        <v>1015</v>
      </c>
      <c r="D1224" t="str">
        <f>IFERROR(INDEX('Draft Master List'!E:F,MATCH(C1224,'Draft Master List'!E:E,0),2),"N/A")</f>
        <v>N/A</v>
      </c>
      <c r="E1224" t="s">
        <v>16</v>
      </c>
      <c r="F1224">
        <v>24</v>
      </c>
      <c r="G1224" t="s">
        <v>732</v>
      </c>
      <c r="H1224">
        <v>16</v>
      </c>
      <c r="I1224">
        <v>1</v>
      </c>
      <c r="J1224">
        <v>11</v>
      </c>
      <c r="K1224">
        <v>7</v>
      </c>
      <c r="L1224" s="2">
        <v>0.63600000000000001</v>
      </c>
      <c r="M1224">
        <v>63</v>
      </c>
      <c r="N1224">
        <v>9</v>
      </c>
      <c r="O1224">
        <v>0</v>
      </c>
      <c r="P1224">
        <v>25</v>
      </c>
      <c r="Q1224">
        <v>0.4</v>
      </c>
      <c r="R1224">
        <v>3.9</v>
      </c>
      <c r="S1224">
        <v>0</v>
      </c>
    </row>
    <row r="1225" spans="1:19" x14ac:dyDescent="0.25">
      <c r="A1225">
        <v>2013</v>
      </c>
      <c r="B1225">
        <v>304</v>
      </c>
      <c r="C1225" t="s">
        <v>1322</v>
      </c>
      <c r="D1225" t="str">
        <f>IFERROR(INDEX('Draft Master List'!E:F,MATCH(C1225,'Draft Master List'!E:E,0),2),"N/A")</f>
        <v>N/A</v>
      </c>
      <c r="E1225" t="s">
        <v>12</v>
      </c>
      <c r="F1225">
        <v>30</v>
      </c>
      <c r="G1225" t="s">
        <v>1069</v>
      </c>
      <c r="H1225">
        <v>5</v>
      </c>
      <c r="I1225">
        <v>1</v>
      </c>
      <c r="J1225">
        <v>12</v>
      </c>
      <c r="K1225">
        <v>7</v>
      </c>
      <c r="L1225" s="2">
        <v>0.58299999999999996</v>
      </c>
      <c r="M1225">
        <v>82</v>
      </c>
      <c r="N1225">
        <v>11.7</v>
      </c>
      <c r="O1225">
        <v>0</v>
      </c>
      <c r="P1225">
        <v>22</v>
      </c>
      <c r="Q1225">
        <v>1.4</v>
      </c>
      <c r="R1225">
        <v>16.399999999999999</v>
      </c>
      <c r="S1225">
        <v>0</v>
      </c>
    </row>
    <row r="1226" spans="1:19" x14ac:dyDescent="0.25">
      <c r="A1226">
        <v>2013</v>
      </c>
      <c r="B1226">
        <v>305</v>
      </c>
      <c r="C1226" t="s">
        <v>87</v>
      </c>
      <c r="D1226" t="str">
        <f>IFERROR(INDEX('Draft Master List'!E:F,MATCH(C1226,'Draft Master List'!E:E,0),2),"N/A")</f>
        <v>132008</v>
      </c>
      <c r="E1226" t="s">
        <v>22</v>
      </c>
      <c r="F1226">
        <v>26</v>
      </c>
      <c r="G1226" t="s">
        <v>643</v>
      </c>
      <c r="H1226">
        <v>6</v>
      </c>
      <c r="I1226">
        <v>1</v>
      </c>
      <c r="J1226">
        <v>7</v>
      </c>
      <c r="K1226">
        <v>7</v>
      </c>
      <c r="L1226" s="2">
        <v>1</v>
      </c>
      <c r="M1226">
        <v>44</v>
      </c>
      <c r="N1226">
        <v>6.3</v>
      </c>
      <c r="O1226">
        <v>0</v>
      </c>
      <c r="P1226">
        <v>16</v>
      </c>
      <c r="Q1226">
        <v>1.2</v>
      </c>
      <c r="R1226">
        <v>7.3</v>
      </c>
      <c r="S1226">
        <v>1</v>
      </c>
    </row>
    <row r="1227" spans="1:19" x14ac:dyDescent="0.25">
      <c r="A1227">
        <v>2013</v>
      </c>
      <c r="B1227">
        <v>306</v>
      </c>
      <c r="C1227" t="s">
        <v>350</v>
      </c>
      <c r="D1227" t="str">
        <f>IFERROR(INDEX('Draft Master List'!E:F,MATCH(C1227,'Draft Master List'!E:E,0),2),"N/A")</f>
        <v>1692009</v>
      </c>
      <c r="E1227" t="s">
        <v>29</v>
      </c>
      <c r="F1227">
        <v>28</v>
      </c>
      <c r="G1227" t="s">
        <v>212</v>
      </c>
      <c r="H1227">
        <v>15</v>
      </c>
      <c r="I1227">
        <v>9</v>
      </c>
      <c r="J1227">
        <v>8</v>
      </c>
      <c r="K1227">
        <v>7</v>
      </c>
      <c r="L1227" s="2">
        <v>0.875</v>
      </c>
      <c r="M1227">
        <v>79</v>
      </c>
      <c r="N1227">
        <v>11.3</v>
      </c>
      <c r="O1227">
        <v>1</v>
      </c>
      <c r="P1227">
        <v>34</v>
      </c>
      <c r="Q1227">
        <v>0.5</v>
      </c>
      <c r="R1227">
        <v>5.3</v>
      </c>
      <c r="S1227">
        <v>0</v>
      </c>
    </row>
    <row r="1228" spans="1:19" x14ac:dyDescent="0.25">
      <c r="A1228">
        <v>2013</v>
      </c>
      <c r="B1228">
        <v>307</v>
      </c>
      <c r="C1228" t="s">
        <v>340</v>
      </c>
      <c r="D1228" t="str">
        <f>IFERROR(INDEX('Draft Master List'!E:F,MATCH(C1228,'Draft Master List'!E:E,0),2),"N/A")</f>
        <v>1272009</v>
      </c>
      <c r="E1228" t="s">
        <v>30</v>
      </c>
      <c r="F1228">
        <v>28</v>
      </c>
      <c r="G1228" t="s">
        <v>77</v>
      </c>
      <c r="H1228">
        <v>7</v>
      </c>
      <c r="I1228">
        <v>1</v>
      </c>
      <c r="J1228">
        <v>11</v>
      </c>
      <c r="K1228">
        <v>6</v>
      </c>
      <c r="L1228" s="2">
        <v>0.54500000000000004</v>
      </c>
      <c r="M1228">
        <v>63</v>
      </c>
      <c r="N1228">
        <v>10.5</v>
      </c>
      <c r="O1228">
        <v>0</v>
      </c>
      <c r="P1228">
        <v>19</v>
      </c>
      <c r="Q1228">
        <v>0.9</v>
      </c>
      <c r="R1228">
        <v>9</v>
      </c>
      <c r="S1228">
        <v>0</v>
      </c>
    </row>
    <row r="1229" spans="1:19" x14ac:dyDescent="0.25">
      <c r="A1229">
        <v>2013</v>
      </c>
      <c r="B1229">
        <v>308</v>
      </c>
      <c r="C1229" t="s">
        <v>287</v>
      </c>
      <c r="D1229" t="str">
        <f>IFERROR(INDEX('Draft Master List'!E:F,MATCH(C1229,'Draft Master List'!E:E,0),2),"N/A")</f>
        <v>1392010</v>
      </c>
      <c r="E1229" t="s">
        <v>9</v>
      </c>
      <c r="F1229">
        <v>26</v>
      </c>
      <c r="G1229" t="s">
        <v>732</v>
      </c>
      <c r="H1229">
        <v>13</v>
      </c>
      <c r="I1229">
        <v>7</v>
      </c>
      <c r="J1229">
        <v>11</v>
      </c>
      <c r="K1229">
        <v>6</v>
      </c>
      <c r="L1229" s="2">
        <v>0.54500000000000004</v>
      </c>
      <c r="M1229">
        <v>31</v>
      </c>
      <c r="N1229">
        <v>5.2</v>
      </c>
      <c r="O1229">
        <v>0</v>
      </c>
      <c r="P1229">
        <v>12</v>
      </c>
      <c r="Q1229">
        <v>0.5</v>
      </c>
      <c r="R1229">
        <v>2.4</v>
      </c>
      <c r="S1229">
        <v>0</v>
      </c>
    </row>
    <row r="1230" spans="1:19" x14ac:dyDescent="0.25">
      <c r="A1230">
        <v>2013</v>
      </c>
      <c r="B1230">
        <v>309</v>
      </c>
      <c r="C1230" t="s">
        <v>1001</v>
      </c>
      <c r="D1230" t="str">
        <f>IFERROR(INDEX('Draft Master List'!E:F,MATCH(C1230,'Draft Master List'!E:E,0),2),"N/A")</f>
        <v>N/A</v>
      </c>
      <c r="E1230" t="s">
        <v>223</v>
      </c>
      <c r="F1230">
        <v>23</v>
      </c>
      <c r="H1230">
        <v>14</v>
      </c>
      <c r="I1230">
        <v>0</v>
      </c>
      <c r="J1230">
        <v>10</v>
      </c>
      <c r="K1230">
        <v>6</v>
      </c>
      <c r="L1230" s="2">
        <v>0.6</v>
      </c>
      <c r="M1230">
        <v>59</v>
      </c>
      <c r="N1230">
        <v>9.8000000000000007</v>
      </c>
      <c r="O1230">
        <v>0</v>
      </c>
      <c r="P1230">
        <v>18</v>
      </c>
      <c r="Q1230">
        <v>0.4</v>
      </c>
      <c r="R1230">
        <v>4.2</v>
      </c>
      <c r="S1230">
        <v>2</v>
      </c>
    </row>
    <row r="1231" spans="1:19" x14ac:dyDescent="0.25">
      <c r="A1231">
        <v>2013</v>
      </c>
      <c r="B1231">
        <v>310</v>
      </c>
      <c r="C1231" t="s">
        <v>102</v>
      </c>
      <c r="D1231" t="str">
        <f>IFERROR(INDEX('Draft Master List'!E:F,MATCH(C1231,'Draft Master List'!E:E,0),2),"N/A")</f>
        <v>1462008</v>
      </c>
      <c r="E1231" t="s">
        <v>18</v>
      </c>
      <c r="F1231">
        <v>27</v>
      </c>
      <c r="G1231" t="s">
        <v>212</v>
      </c>
      <c r="H1231">
        <v>13</v>
      </c>
      <c r="I1231">
        <v>9</v>
      </c>
      <c r="J1231">
        <v>8</v>
      </c>
      <c r="K1231">
        <v>6</v>
      </c>
      <c r="L1231" s="2">
        <v>0.75</v>
      </c>
      <c r="M1231">
        <v>37</v>
      </c>
      <c r="N1231">
        <v>6.2</v>
      </c>
      <c r="O1231">
        <v>0</v>
      </c>
      <c r="P1231">
        <v>11</v>
      </c>
      <c r="Q1231">
        <v>0.5</v>
      </c>
      <c r="R1231">
        <v>2.8</v>
      </c>
      <c r="S1231">
        <v>0</v>
      </c>
    </row>
    <row r="1232" spans="1:19" x14ac:dyDescent="0.25">
      <c r="A1232">
        <v>2013</v>
      </c>
      <c r="B1232">
        <v>311</v>
      </c>
      <c r="C1232" t="s">
        <v>1643</v>
      </c>
      <c r="D1232" t="str">
        <f>IFERROR(INDEX('Draft Master List'!E:F,MATCH(C1232,'Draft Master List'!E:E,0),2),"N/A")</f>
        <v>N/A</v>
      </c>
      <c r="E1232" t="s">
        <v>13</v>
      </c>
      <c r="F1232">
        <v>32</v>
      </c>
      <c r="G1232" t="s">
        <v>77</v>
      </c>
      <c r="H1232">
        <v>2</v>
      </c>
      <c r="I1232">
        <v>2</v>
      </c>
      <c r="J1232">
        <v>11</v>
      </c>
      <c r="K1232">
        <v>6</v>
      </c>
      <c r="L1232" s="2">
        <v>0.54500000000000004</v>
      </c>
      <c r="M1232">
        <v>149</v>
      </c>
      <c r="N1232">
        <v>24.8</v>
      </c>
      <c r="O1232">
        <v>0</v>
      </c>
      <c r="P1232">
        <v>47</v>
      </c>
      <c r="Q1232">
        <v>3</v>
      </c>
      <c r="R1232">
        <v>74.5</v>
      </c>
      <c r="S1232">
        <v>0</v>
      </c>
    </row>
    <row r="1233" spans="1:19" x14ac:dyDescent="0.25">
      <c r="A1233">
        <v>2013</v>
      </c>
      <c r="B1233">
        <v>312</v>
      </c>
      <c r="C1233" t="s">
        <v>328</v>
      </c>
      <c r="D1233" t="str">
        <f>IFERROR(INDEX('Draft Master List'!E:F,MATCH(C1233,'Draft Master List'!E:E,0),2),"N/A")</f>
        <v>652009</v>
      </c>
      <c r="E1233" t="s">
        <v>28</v>
      </c>
      <c r="F1233">
        <v>28</v>
      </c>
      <c r="H1233">
        <v>11</v>
      </c>
      <c r="I1233">
        <v>0</v>
      </c>
      <c r="J1233">
        <v>8</v>
      </c>
      <c r="K1233">
        <v>6</v>
      </c>
      <c r="L1233" s="2">
        <v>0.75</v>
      </c>
      <c r="M1233">
        <v>39</v>
      </c>
      <c r="N1233">
        <v>6.5</v>
      </c>
      <c r="O1233">
        <v>0</v>
      </c>
      <c r="P1233">
        <v>28</v>
      </c>
      <c r="Q1233">
        <v>0.5</v>
      </c>
      <c r="R1233">
        <v>3.5</v>
      </c>
      <c r="S1233">
        <v>0</v>
      </c>
    </row>
    <row r="1234" spans="1:19" x14ac:dyDescent="0.25">
      <c r="A1234">
        <v>2013</v>
      </c>
      <c r="B1234">
        <v>313</v>
      </c>
      <c r="C1234" t="s">
        <v>833</v>
      </c>
      <c r="D1234" t="str">
        <f>IFERROR(INDEX('Draft Master List'!E:F,MATCH(C1234,'Draft Master List'!E:E,0),2),"N/A")</f>
        <v>N/A</v>
      </c>
      <c r="E1234" t="s">
        <v>23</v>
      </c>
      <c r="F1234">
        <v>24</v>
      </c>
      <c r="G1234" t="s">
        <v>643</v>
      </c>
      <c r="H1234">
        <v>2</v>
      </c>
      <c r="I1234">
        <v>1</v>
      </c>
      <c r="J1234">
        <v>6</v>
      </c>
      <c r="K1234">
        <v>6</v>
      </c>
      <c r="L1234" s="2">
        <v>1</v>
      </c>
      <c r="M1234">
        <v>76</v>
      </c>
      <c r="N1234">
        <v>12.7</v>
      </c>
      <c r="O1234">
        <v>0</v>
      </c>
      <c r="P1234">
        <v>31</v>
      </c>
      <c r="Q1234">
        <v>3</v>
      </c>
      <c r="R1234">
        <v>38</v>
      </c>
      <c r="S1234">
        <v>1</v>
      </c>
    </row>
    <row r="1235" spans="1:19" x14ac:dyDescent="0.25">
      <c r="A1235">
        <v>2013</v>
      </c>
      <c r="B1235">
        <v>314</v>
      </c>
      <c r="C1235" t="s">
        <v>1230</v>
      </c>
      <c r="D1235" t="str">
        <f>IFERROR(INDEX('Draft Master List'!E:F,MATCH(C1235,'Draft Master List'!E:E,0),2),"N/A")</f>
        <v>N/A</v>
      </c>
      <c r="E1235" t="s">
        <v>0</v>
      </c>
      <c r="F1235">
        <v>23</v>
      </c>
      <c r="G1235" t="s">
        <v>660</v>
      </c>
      <c r="H1235">
        <v>14</v>
      </c>
      <c r="I1235">
        <v>3</v>
      </c>
      <c r="J1235">
        <v>10</v>
      </c>
      <c r="K1235">
        <v>6</v>
      </c>
      <c r="L1235" s="2">
        <v>0.6</v>
      </c>
      <c r="M1235">
        <v>44</v>
      </c>
      <c r="N1235">
        <v>7.3</v>
      </c>
      <c r="O1235">
        <v>1</v>
      </c>
      <c r="P1235">
        <v>9</v>
      </c>
      <c r="Q1235">
        <v>0.4</v>
      </c>
      <c r="R1235">
        <v>3.1</v>
      </c>
      <c r="S1235">
        <v>0</v>
      </c>
    </row>
    <row r="1236" spans="1:19" x14ac:dyDescent="0.25">
      <c r="A1236">
        <v>2013</v>
      </c>
      <c r="B1236">
        <v>315</v>
      </c>
      <c r="C1236" t="s">
        <v>1839</v>
      </c>
      <c r="D1236" t="str">
        <f>IFERROR(INDEX('Draft Master List'!E:F,MATCH(C1236,'Draft Master List'!E:E,0),2),"N/A")</f>
        <v>N/A</v>
      </c>
      <c r="E1236" t="s">
        <v>16</v>
      </c>
      <c r="F1236">
        <v>26</v>
      </c>
      <c r="G1236" t="s">
        <v>108</v>
      </c>
      <c r="H1236">
        <v>16</v>
      </c>
      <c r="I1236">
        <v>12</v>
      </c>
      <c r="J1236">
        <v>13</v>
      </c>
      <c r="K1236">
        <v>6</v>
      </c>
      <c r="L1236" s="2">
        <v>0.46200000000000002</v>
      </c>
      <c r="M1236">
        <v>88</v>
      </c>
      <c r="N1236">
        <v>14.7</v>
      </c>
      <c r="O1236">
        <v>0</v>
      </c>
      <c r="P1236">
        <v>41</v>
      </c>
      <c r="Q1236">
        <v>0.4</v>
      </c>
      <c r="R1236">
        <v>5.5</v>
      </c>
      <c r="S1236">
        <v>0</v>
      </c>
    </row>
    <row r="1237" spans="1:19" x14ac:dyDescent="0.25">
      <c r="A1237">
        <v>2013</v>
      </c>
      <c r="B1237">
        <v>316</v>
      </c>
      <c r="C1237" t="s">
        <v>1262</v>
      </c>
      <c r="D1237" t="str">
        <f>IFERROR(INDEX('Draft Master List'!E:F,MATCH(C1237,'Draft Master List'!E:E,0),2),"N/A")</f>
        <v>N/A</v>
      </c>
      <c r="E1237" t="s">
        <v>28</v>
      </c>
      <c r="F1237">
        <v>27</v>
      </c>
      <c r="G1237" t="s">
        <v>732</v>
      </c>
      <c r="H1237">
        <v>12</v>
      </c>
      <c r="I1237">
        <v>4</v>
      </c>
      <c r="J1237">
        <v>6</v>
      </c>
      <c r="K1237">
        <v>6</v>
      </c>
      <c r="L1237" s="2">
        <v>1</v>
      </c>
      <c r="M1237">
        <v>32</v>
      </c>
      <c r="N1237">
        <v>5.3</v>
      </c>
      <c r="O1237">
        <v>0</v>
      </c>
      <c r="P1237">
        <v>22</v>
      </c>
      <c r="Q1237">
        <v>0.5</v>
      </c>
      <c r="R1237">
        <v>2.7</v>
      </c>
      <c r="S1237">
        <v>0</v>
      </c>
    </row>
    <row r="1238" spans="1:19" x14ac:dyDescent="0.25">
      <c r="A1238">
        <v>2013</v>
      </c>
      <c r="B1238">
        <v>317</v>
      </c>
      <c r="C1238" t="s">
        <v>339</v>
      </c>
      <c r="D1238" t="str">
        <f>IFERROR(INDEX('Draft Master List'!E:F,MATCH(C1238,'Draft Master List'!E:E,0),2),"N/A")</f>
        <v>1242009</v>
      </c>
      <c r="E1238" t="s">
        <v>9</v>
      </c>
      <c r="F1238">
        <v>26</v>
      </c>
      <c r="H1238">
        <v>14</v>
      </c>
      <c r="I1238">
        <v>0</v>
      </c>
      <c r="J1238">
        <v>13</v>
      </c>
      <c r="K1238">
        <v>6</v>
      </c>
      <c r="L1238" s="2">
        <v>0.46200000000000002</v>
      </c>
      <c r="M1238">
        <v>37</v>
      </c>
      <c r="N1238">
        <v>6.2</v>
      </c>
      <c r="O1238">
        <v>1</v>
      </c>
      <c r="P1238">
        <v>8</v>
      </c>
      <c r="Q1238">
        <v>0.4</v>
      </c>
      <c r="R1238">
        <v>2.6</v>
      </c>
      <c r="S1238">
        <v>1</v>
      </c>
    </row>
    <row r="1239" spans="1:19" x14ac:dyDescent="0.25">
      <c r="A1239">
        <v>2013</v>
      </c>
      <c r="B1239">
        <v>318</v>
      </c>
      <c r="C1239" t="s">
        <v>1840</v>
      </c>
      <c r="D1239" t="str">
        <f>IFERROR(INDEX('Draft Master List'!E:F,MATCH(C1239,'Draft Master List'!E:E,0),2),"N/A")</f>
        <v>N/A</v>
      </c>
      <c r="E1239" t="s">
        <v>24</v>
      </c>
      <c r="F1239">
        <v>24</v>
      </c>
      <c r="G1239" t="s">
        <v>1069</v>
      </c>
      <c r="H1239">
        <v>16</v>
      </c>
      <c r="I1239">
        <v>4</v>
      </c>
      <c r="J1239">
        <v>10</v>
      </c>
      <c r="K1239">
        <v>6</v>
      </c>
      <c r="L1239" s="2">
        <v>0.6</v>
      </c>
      <c r="M1239">
        <v>102</v>
      </c>
      <c r="N1239">
        <v>17</v>
      </c>
      <c r="O1239">
        <v>0</v>
      </c>
      <c r="P1239">
        <v>34</v>
      </c>
      <c r="Q1239">
        <v>0.4</v>
      </c>
      <c r="R1239">
        <v>6.4</v>
      </c>
      <c r="S1239">
        <v>1</v>
      </c>
    </row>
    <row r="1240" spans="1:19" x14ac:dyDescent="0.25">
      <c r="A1240">
        <v>2013</v>
      </c>
      <c r="B1240">
        <v>319</v>
      </c>
      <c r="C1240" t="s">
        <v>845</v>
      </c>
      <c r="D1240" t="str">
        <f>IFERROR(INDEX('Draft Master List'!E:F,MATCH(C1240,'Draft Master List'!E:E,0),2),"N/A")</f>
        <v>N/A</v>
      </c>
      <c r="E1240" t="s">
        <v>10</v>
      </c>
      <c r="F1240">
        <v>23</v>
      </c>
      <c r="G1240" t="s">
        <v>787</v>
      </c>
      <c r="H1240">
        <v>16</v>
      </c>
      <c r="I1240">
        <v>16</v>
      </c>
      <c r="J1240">
        <v>8</v>
      </c>
      <c r="K1240">
        <v>6</v>
      </c>
      <c r="L1240" s="2">
        <v>0.75</v>
      </c>
      <c r="M1240">
        <v>54</v>
      </c>
      <c r="N1240">
        <v>9</v>
      </c>
      <c r="O1240">
        <v>0</v>
      </c>
      <c r="P1240">
        <v>19</v>
      </c>
      <c r="Q1240">
        <v>0.4</v>
      </c>
      <c r="R1240">
        <v>3.4</v>
      </c>
      <c r="S1240">
        <v>3</v>
      </c>
    </row>
    <row r="1241" spans="1:19" x14ac:dyDescent="0.25">
      <c r="A1241">
        <v>2013</v>
      </c>
      <c r="B1241">
        <v>320</v>
      </c>
      <c r="C1241" t="s">
        <v>1109</v>
      </c>
      <c r="D1241" t="str">
        <f>IFERROR(INDEX('Draft Master List'!E:F,MATCH(C1241,'Draft Master List'!E:E,0),2),"N/A")</f>
        <v>N/A</v>
      </c>
      <c r="E1241" t="s">
        <v>669</v>
      </c>
      <c r="F1241">
        <v>25</v>
      </c>
      <c r="H1241">
        <v>13</v>
      </c>
      <c r="I1241">
        <v>2</v>
      </c>
      <c r="J1241">
        <v>12</v>
      </c>
      <c r="K1241">
        <v>6</v>
      </c>
      <c r="L1241" s="2">
        <v>0.5</v>
      </c>
      <c r="M1241">
        <v>67</v>
      </c>
      <c r="N1241">
        <v>11.2</v>
      </c>
      <c r="O1241">
        <v>1</v>
      </c>
      <c r="P1241">
        <v>19</v>
      </c>
      <c r="Q1241">
        <v>0.5</v>
      </c>
      <c r="R1241">
        <v>5.2</v>
      </c>
      <c r="S1241">
        <v>2</v>
      </c>
    </row>
    <row r="1242" spans="1:19" x14ac:dyDescent="0.25">
      <c r="A1242">
        <v>2013</v>
      </c>
      <c r="B1242">
        <v>321</v>
      </c>
      <c r="C1242" t="s">
        <v>1186</v>
      </c>
      <c r="D1242" t="str">
        <f>IFERROR(INDEX('Draft Master List'!E:F,MATCH(C1242,'Draft Master List'!E:E,0),2),"N/A")</f>
        <v>N/A</v>
      </c>
      <c r="E1242" t="s">
        <v>15</v>
      </c>
      <c r="F1242">
        <v>25</v>
      </c>
      <c r="G1242" t="s">
        <v>77</v>
      </c>
      <c r="H1242">
        <v>10</v>
      </c>
      <c r="I1242">
        <v>1</v>
      </c>
      <c r="J1242">
        <v>8</v>
      </c>
      <c r="K1242">
        <v>6</v>
      </c>
      <c r="L1242" s="2">
        <v>0.75</v>
      </c>
      <c r="M1242">
        <v>61</v>
      </c>
      <c r="N1242">
        <v>10.199999999999999</v>
      </c>
      <c r="O1242">
        <v>0</v>
      </c>
      <c r="P1242">
        <v>23</v>
      </c>
      <c r="Q1242">
        <v>0.6</v>
      </c>
      <c r="R1242">
        <v>6.1</v>
      </c>
      <c r="S1242">
        <v>0</v>
      </c>
    </row>
    <row r="1243" spans="1:19" x14ac:dyDescent="0.25">
      <c r="A1243">
        <v>2013</v>
      </c>
      <c r="B1243">
        <v>322</v>
      </c>
      <c r="C1243" t="s">
        <v>1667</v>
      </c>
      <c r="D1243" t="str">
        <f>IFERROR(INDEX('Draft Master List'!E:F,MATCH(C1243,'Draft Master List'!E:E,0),2),"N/A")</f>
        <v>N/A</v>
      </c>
      <c r="E1243" t="s">
        <v>33</v>
      </c>
      <c r="F1243">
        <v>22</v>
      </c>
      <c r="G1243" t="s">
        <v>660</v>
      </c>
      <c r="H1243">
        <v>15</v>
      </c>
      <c r="I1243">
        <v>5</v>
      </c>
      <c r="J1243">
        <v>10</v>
      </c>
      <c r="K1243">
        <v>6</v>
      </c>
      <c r="L1243" s="2">
        <v>0.6</v>
      </c>
      <c r="M1243">
        <v>32</v>
      </c>
      <c r="N1243">
        <v>5.3</v>
      </c>
      <c r="O1243">
        <v>1</v>
      </c>
      <c r="P1243">
        <v>8</v>
      </c>
      <c r="Q1243">
        <v>0.4</v>
      </c>
      <c r="R1243">
        <v>2.1</v>
      </c>
      <c r="S1243">
        <v>0</v>
      </c>
    </row>
    <row r="1244" spans="1:19" x14ac:dyDescent="0.25">
      <c r="A1244">
        <v>2013</v>
      </c>
      <c r="B1244">
        <v>323</v>
      </c>
      <c r="C1244" t="s">
        <v>1841</v>
      </c>
      <c r="D1244" t="str">
        <f>IFERROR(INDEX('Draft Master List'!E:F,MATCH(C1244,'Draft Master List'!E:E,0),2),"N/A")</f>
        <v>N/A</v>
      </c>
      <c r="E1244" t="s">
        <v>5</v>
      </c>
      <c r="F1244">
        <v>26</v>
      </c>
      <c r="G1244" t="s">
        <v>1069</v>
      </c>
      <c r="H1244">
        <v>14</v>
      </c>
      <c r="I1244">
        <v>1</v>
      </c>
      <c r="J1244">
        <v>9</v>
      </c>
      <c r="K1244">
        <v>6</v>
      </c>
      <c r="L1244" s="2">
        <v>0.66700000000000004</v>
      </c>
      <c r="M1244">
        <v>30</v>
      </c>
      <c r="N1244">
        <v>5</v>
      </c>
      <c r="O1244">
        <v>0</v>
      </c>
      <c r="P1244">
        <v>8</v>
      </c>
      <c r="Q1244">
        <v>0.4</v>
      </c>
      <c r="R1244">
        <v>2.1</v>
      </c>
      <c r="S1244">
        <v>1</v>
      </c>
    </row>
    <row r="1245" spans="1:19" x14ac:dyDescent="0.25">
      <c r="A1245">
        <v>2013</v>
      </c>
      <c r="B1245">
        <v>324</v>
      </c>
      <c r="C1245" t="s">
        <v>1152</v>
      </c>
      <c r="D1245" t="str">
        <f>IFERROR(INDEX('Draft Master List'!E:F,MATCH(C1245,'Draft Master List'!E:E,0),2),"N/A")</f>
        <v>N/A</v>
      </c>
      <c r="E1245" t="s">
        <v>24</v>
      </c>
      <c r="F1245">
        <v>22</v>
      </c>
      <c r="G1245" t="s">
        <v>77</v>
      </c>
      <c r="H1245">
        <v>12</v>
      </c>
      <c r="I1245">
        <v>1</v>
      </c>
      <c r="J1245">
        <v>13</v>
      </c>
      <c r="K1245">
        <v>6</v>
      </c>
      <c r="L1245" s="2">
        <v>0.46200000000000002</v>
      </c>
      <c r="M1245">
        <v>64</v>
      </c>
      <c r="N1245">
        <v>10.7</v>
      </c>
      <c r="O1245">
        <v>0</v>
      </c>
      <c r="P1245">
        <v>21</v>
      </c>
      <c r="Q1245">
        <v>0.5</v>
      </c>
      <c r="R1245">
        <v>5.3</v>
      </c>
      <c r="S1245">
        <v>0</v>
      </c>
    </row>
    <row r="1246" spans="1:19" x14ac:dyDescent="0.25">
      <c r="A1246">
        <v>2013</v>
      </c>
      <c r="B1246">
        <v>325</v>
      </c>
      <c r="C1246" t="s">
        <v>1007</v>
      </c>
      <c r="D1246" t="str">
        <f>IFERROR(INDEX('Draft Master List'!E:F,MATCH(C1246,'Draft Master List'!E:E,0),2),"N/A")</f>
        <v>N/A</v>
      </c>
      <c r="E1246" t="s">
        <v>18</v>
      </c>
      <c r="F1246">
        <v>26</v>
      </c>
      <c r="G1246" t="s">
        <v>643</v>
      </c>
      <c r="H1246">
        <v>11</v>
      </c>
      <c r="I1246">
        <v>1</v>
      </c>
      <c r="J1246">
        <v>8</v>
      </c>
      <c r="K1246">
        <v>5</v>
      </c>
      <c r="L1246" s="2">
        <v>0.625</v>
      </c>
      <c r="M1246">
        <v>13</v>
      </c>
      <c r="N1246">
        <v>2.6</v>
      </c>
      <c r="O1246">
        <v>0</v>
      </c>
      <c r="P1246">
        <v>8</v>
      </c>
      <c r="Q1246">
        <v>0.5</v>
      </c>
      <c r="R1246">
        <v>1.2</v>
      </c>
      <c r="S1246">
        <v>1</v>
      </c>
    </row>
    <row r="1247" spans="1:19" x14ac:dyDescent="0.25">
      <c r="A1247">
        <v>2013</v>
      </c>
      <c r="B1247">
        <v>326</v>
      </c>
      <c r="C1247" t="s">
        <v>1050</v>
      </c>
      <c r="D1247" t="str">
        <f>IFERROR(INDEX('Draft Master List'!E:F,MATCH(C1247,'Draft Master List'!E:E,0),2),"N/A")</f>
        <v>N/A</v>
      </c>
      <c r="E1247" t="s">
        <v>64</v>
      </c>
      <c r="F1247">
        <v>24</v>
      </c>
      <c r="G1247" t="s">
        <v>77</v>
      </c>
      <c r="H1247">
        <v>8</v>
      </c>
      <c r="I1247">
        <v>3</v>
      </c>
      <c r="J1247">
        <v>13</v>
      </c>
      <c r="K1247">
        <v>5</v>
      </c>
      <c r="L1247" s="2">
        <v>0.38500000000000001</v>
      </c>
      <c r="M1247">
        <v>105</v>
      </c>
      <c r="N1247">
        <v>21</v>
      </c>
      <c r="O1247">
        <v>0</v>
      </c>
      <c r="P1247">
        <v>39</v>
      </c>
      <c r="Q1247">
        <v>0.6</v>
      </c>
      <c r="R1247">
        <v>13.1</v>
      </c>
      <c r="S1247">
        <v>2</v>
      </c>
    </row>
    <row r="1248" spans="1:19" x14ac:dyDescent="0.25">
      <c r="A1248">
        <v>2013</v>
      </c>
      <c r="B1248">
        <v>327</v>
      </c>
      <c r="C1248" t="s">
        <v>398</v>
      </c>
      <c r="D1248" t="str">
        <f>IFERROR(INDEX('Draft Master List'!E:F,MATCH(C1248,'Draft Master List'!E:E,0),2),"N/A")</f>
        <v>1222008</v>
      </c>
      <c r="E1248" t="s">
        <v>669</v>
      </c>
      <c r="F1248">
        <v>29</v>
      </c>
      <c r="H1248">
        <v>15</v>
      </c>
      <c r="I1248">
        <v>0</v>
      </c>
      <c r="J1248">
        <v>9</v>
      </c>
      <c r="K1248">
        <v>5</v>
      </c>
      <c r="L1248" s="2">
        <v>0.55600000000000005</v>
      </c>
      <c r="M1248">
        <v>15</v>
      </c>
      <c r="N1248">
        <v>3</v>
      </c>
      <c r="O1248">
        <v>0</v>
      </c>
      <c r="P1248">
        <v>5</v>
      </c>
      <c r="Q1248">
        <v>0.3</v>
      </c>
      <c r="R1248">
        <v>1</v>
      </c>
      <c r="S1248">
        <v>0</v>
      </c>
    </row>
    <row r="1249" spans="1:19" x14ac:dyDescent="0.25">
      <c r="A1249">
        <v>2013</v>
      </c>
      <c r="B1249">
        <v>328</v>
      </c>
      <c r="C1249" t="s">
        <v>1687</v>
      </c>
      <c r="D1249" t="str">
        <f>IFERROR(INDEX('Draft Master List'!E:F,MATCH(C1249,'Draft Master List'!E:E,0),2),"N/A")</f>
        <v>N/A</v>
      </c>
      <c r="E1249" t="s">
        <v>20</v>
      </c>
      <c r="F1249">
        <v>23</v>
      </c>
      <c r="G1249" t="s">
        <v>1069</v>
      </c>
      <c r="H1249">
        <v>15</v>
      </c>
      <c r="I1249">
        <v>4</v>
      </c>
      <c r="J1249">
        <v>7</v>
      </c>
      <c r="K1249">
        <v>5</v>
      </c>
      <c r="L1249" s="2">
        <v>0.71399999999999997</v>
      </c>
      <c r="M1249">
        <v>19</v>
      </c>
      <c r="N1249">
        <v>3.8</v>
      </c>
      <c r="O1249">
        <v>0</v>
      </c>
      <c r="P1249">
        <v>8</v>
      </c>
      <c r="Q1249">
        <v>0.3</v>
      </c>
      <c r="R1249">
        <v>1.3</v>
      </c>
      <c r="S1249">
        <v>0</v>
      </c>
    </row>
    <row r="1250" spans="1:19" x14ac:dyDescent="0.25">
      <c r="A1250">
        <v>2013</v>
      </c>
      <c r="B1250">
        <v>329</v>
      </c>
      <c r="C1250" t="s">
        <v>1842</v>
      </c>
      <c r="D1250" t="str">
        <f>IFERROR(INDEX('Draft Master List'!E:F,MATCH(C1250,'Draft Master List'!E:E,0),2),"N/A")</f>
        <v>N/A</v>
      </c>
      <c r="E1250" t="s">
        <v>12</v>
      </c>
      <c r="F1250">
        <v>25</v>
      </c>
      <c r="G1250" t="s">
        <v>77</v>
      </c>
      <c r="H1250">
        <v>4</v>
      </c>
      <c r="I1250">
        <v>2</v>
      </c>
      <c r="J1250">
        <v>11</v>
      </c>
      <c r="K1250">
        <v>5</v>
      </c>
      <c r="L1250" s="2">
        <v>0.45500000000000002</v>
      </c>
      <c r="M1250">
        <v>46</v>
      </c>
      <c r="N1250">
        <v>9.1999999999999993</v>
      </c>
      <c r="O1250">
        <v>0</v>
      </c>
      <c r="P1250">
        <v>11</v>
      </c>
      <c r="Q1250">
        <v>1.3</v>
      </c>
      <c r="R1250">
        <v>11.5</v>
      </c>
      <c r="S1250">
        <v>0</v>
      </c>
    </row>
    <row r="1251" spans="1:19" x14ac:dyDescent="0.25">
      <c r="A1251">
        <v>2013</v>
      </c>
      <c r="B1251">
        <v>330</v>
      </c>
      <c r="C1251" t="s">
        <v>1694</v>
      </c>
      <c r="D1251" t="str">
        <f>IFERROR(INDEX('Draft Master List'!E:F,MATCH(C1251,'Draft Master List'!E:E,0),2),"N/A")</f>
        <v>N/A</v>
      </c>
      <c r="E1251" t="s">
        <v>18</v>
      </c>
      <c r="F1251">
        <v>25</v>
      </c>
      <c r="G1251" t="s">
        <v>758</v>
      </c>
      <c r="H1251">
        <v>11</v>
      </c>
      <c r="I1251">
        <v>6</v>
      </c>
      <c r="J1251">
        <v>10</v>
      </c>
      <c r="K1251">
        <v>5</v>
      </c>
      <c r="L1251" s="2">
        <v>0.5</v>
      </c>
      <c r="M1251">
        <v>61</v>
      </c>
      <c r="N1251">
        <v>12.2</v>
      </c>
      <c r="O1251">
        <v>1</v>
      </c>
      <c r="P1251">
        <v>17</v>
      </c>
      <c r="Q1251">
        <v>0.5</v>
      </c>
      <c r="R1251">
        <v>5.5</v>
      </c>
      <c r="S1251">
        <v>0</v>
      </c>
    </row>
    <row r="1252" spans="1:19" x14ac:dyDescent="0.25">
      <c r="A1252">
        <v>2013</v>
      </c>
      <c r="B1252">
        <v>331</v>
      </c>
      <c r="C1252" t="s">
        <v>1688</v>
      </c>
      <c r="D1252" t="str">
        <f>IFERROR(INDEX('Draft Master List'!E:F,MATCH(C1252,'Draft Master List'!E:E,0),2),"N/A")</f>
        <v>N/A</v>
      </c>
      <c r="E1252" t="s">
        <v>29</v>
      </c>
      <c r="F1252">
        <v>23</v>
      </c>
      <c r="G1252" t="s">
        <v>1069</v>
      </c>
      <c r="H1252">
        <v>9</v>
      </c>
      <c r="I1252">
        <v>1</v>
      </c>
      <c r="J1252">
        <v>7</v>
      </c>
      <c r="K1252">
        <v>5</v>
      </c>
      <c r="L1252" s="2">
        <v>0.71399999999999997</v>
      </c>
      <c r="M1252">
        <v>53</v>
      </c>
      <c r="N1252">
        <v>10.6</v>
      </c>
      <c r="O1252">
        <v>1</v>
      </c>
      <c r="P1252">
        <v>28</v>
      </c>
      <c r="Q1252">
        <v>0.6</v>
      </c>
      <c r="R1252">
        <v>5.9</v>
      </c>
      <c r="S1252">
        <v>0</v>
      </c>
    </row>
    <row r="1253" spans="1:19" x14ac:dyDescent="0.25">
      <c r="A1253">
        <v>2013</v>
      </c>
      <c r="B1253">
        <v>332</v>
      </c>
      <c r="C1253" t="s">
        <v>1218</v>
      </c>
      <c r="D1253" t="str">
        <f>IFERROR(INDEX('Draft Master List'!E:F,MATCH(C1253,'Draft Master List'!E:E,0),2),"N/A")</f>
        <v>N/A</v>
      </c>
      <c r="E1253" t="s">
        <v>23</v>
      </c>
      <c r="F1253">
        <v>32</v>
      </c>
      <c r="G1253" t="s">
        <v>732</v>
      </c>
      <c r="H1253">
        <v>16</v>
      </c>
      <c r="I1253">
        <v>5</v>
      </c>
      <c r="J1253">
        <v>11</v>
      </c>
      <c r="K1253">
        <v>5</v>
      </c>
      <c r="L1253" s="2">
        <v>0.45500000000000002</v>
      </c>
      <c r="M1253">
        <v>34</v>
      </c>
      <c r="N1253">
        <v>6.8</v>
      </c>
      <c r="O1253">
        <v>0</v>
      </c>
      <c r="P1253">
        <v>19</v>
      </c>
      <c r="Q1253">
        <v>0.3</v>
      </c>
      <c r="R1253">
        <v>2.1</v>
      </c>
      <c r="S1253">
        <v>0</v>
      </c>
    </row>
    <row r="1254" spans="1:19" x14ac:dyDescent="0.25">
      <c r="A1254">
        <v>2013</v>
      </c>
      <c r="B1254">
        <v>333</v>
      </c>
      <c r="C1254" t="s">
        <v>1177</v>
      </c>
      <c r="D1254" t="str">
        <f>IFERROR(INDEX('Draft Master List'!E:F,MATCH(C1254,'Draft Master List'!E:E,0),2),"N/A")</f>
        <v>N/A</v>
      </c>
      <c r="E1254" t="s">
        <v>19</v>
      </c>
      <c r="F1254">
        <v>27</v>
      </c>
      <c r="G1254" t="s">
        <v>77</v>
      </c>
      <c r="H1254">
        <v>8</v>
      </c>
      <c r="I1254">
        <v>1</v>
      </c>
      <c r="J1254">
        <v>7</v>
      </c>
      <c r="K1254">
        <v>5</v>
      </c>
      <c r="L1254" s="2">
        <v>0.71399999999999997</v>
      </c>
      <c r="M1254">
        <v>82</v>
      </c>
      <c r="N1254">
        <v>16.399999999999999</v>
      </c>
      <c r="O1254">
        <v>0</v>
      </c>
      <c r="P1254">
        <v>33</v>
      </c>
      <c r="Q1254">
        <v>0.6</v>
      </c>
      <c r="R1254">
        <v>10.3</v>
      </c>
      <c r="S1254">
        <v>0</v>
      </c>
    </row>
    <row r="1255" spans="1:19" x14ac:dyDescent="0.25">
      <c r="A1255">
        <v>2013</v>
      </c>
      <c r="B1255">
        <v>334</v>
      </c>
      <c r="C1255" t="s">
        <v>1843</v>
      </c>
      <c r="D1255" t="str">
        <f>IFERROR(INDEX('Draft Master List'!E:F,MATCH(C1255,'Draft Master List'!E:E,0),2),"N/A")</f>
        <v>N/A</v>
      </c>
      <c r="E1255" t="s">
        <v>28</v>
      </c>
      <c r="F1255">
        <v>24</v>
      </c>
      <c r="H1255">
        <v>7</v>
      </c>
      <c r="I1255">
        <v>0</v>
      </c>
      <c r="J1255">
        <v>7</v>
      </c>
      <c r="K1255">
        <v>5</v>
      </c>
      <c r="L1255" s="2">
        <v>0.71399999999999997</v>
      </c>
      <c r="M1255">
        <v>37</v>
      </c>
      <c r="N1255">
        <v>7.4</v>
      </c>
      <c r="O1255">
        <v>2</v>
      </c>
      <c r="P1255">
        <v>10</v>
      </c>
      <c r="Q1255">
        <v>0.7</v>
      </c>
      <c r="R1255">
        <v>5.3</v>
      </c>
      <c r="S1255">
        <v>0</v>
      </c>
    </row>
    <row r="1256" spans="1:19" x14ac:dyDescent="0.25">
      <c r="A1256">
        <v>2013</v>
      </c>
      <c r="B1256">
        <v>335</v>
      </c>
      <c r="C1256" t="s">
        <v>1844</v>
      </c>
      <c r="D1256" t="str">
        <f>IFERROR(INDEX('Draft Master List'!E:F,MATCH(C1256,'Draft Master List'!E:E,0),2),"N/A")</f>
        <v>N/A</v>
      </c>
      <c r="E1256" t="s">
        <v>4</v>
      </c>
      <c r="F1256">
        <v>25</v>
      </c>
      <c r="G1256" t="s">
        <v>1069</v>
      </c>
      <c r="H1256">
        <v>5</v>
      </c>
      <c r="I1256">
        <v>3</v>
      </c>
      <c r="J1256">
        <v>9</v>
      </c>
      <c r="K1256">
        <v>5</v>
      </c>
      <c r="L1256" s="2">
        <v>0.55600000000000005</v>
      </c>
      <c r="M1256">
        <v>40</v>
      </c>
      <c r="N1256">
        <v>8</v>
      </c>
      <c r="O1256">
        <v>0</v>
      </c>
      <c r="P1256">
        <v>16</v>
      </c>
      <c r="Q1256">
        <v>1</v>
      </c>
      <c r="R1256">
        <v>8</v>
      </c>
      <c r="S1256">
        <v>0</v>
      </c>
    </row>
    <row r="1257" spans="1:19" x14ac:dyDescent="0.25">
      <c r="A1257">
        <v>2013</v>
      </c>
      <c r="B1257">
        <v>336</v>
      </c>
      <c r="C1257" t="s">
        <v>1690</v>
      </c>
      <c r="D1257" t="str">
        <f>IFERROR(INDEX('Draft Master List'!E:F,MATCH(C1257,'Draft Master List'!E:E,0),2),"N/A")</f>
        <v>N/A</v>
      </c>
      <c r="E1257" t="s">
        <v>29</v>
      </c>
      <c r="F1257">
        <v>26</v>
      </c>
      <c r="G1257" t="s">
        <v>1601</v>
      </c>
      <c r="H1257">
        <v>16</v>
      </c>
      <c r="I1257">
        <v>14</v>
      </c>
      <c r="J1257">
        <v>9</v>
      </c>
      <c r="K1257">
        <v>5</v>
      </c>
      <c r="L1257" s="2">
        <v>0.55600000000000005</v>
      </c>
      <c r="M1257">
        <v>78</v>
      </c>
      <c r="N1257">
        <v>15.6</v>
      </c>
      <c r="O1257">
        <v>0</v>
      </c>
      <c r="P1257">
        <v>28</v>
      </c>
      <c r="Q1257">
        <v>0.3</v>
      </c>
      <c r="R1257">
        <v>4.9000000000000004</v>
      </c>
      <c r="S1257">
        <v>0</v>
      </c>
    </row>
    <row r="1258" spans="1:19" x14ac:dyDescent="0.25">
      <c r="A1258">
        <v>2013</v>
      </c>
      <c r="B1258">
        <v>337</v>
      </c>
      <c r="C1258" t="s">
        <v>1798</v>
      </c>
      <c r="D1258" t="str">
        <f>IFERROR(INDEX('Draft Master List'!E:F,MATCH(C1258,'Draft Master List'!E:E,0),2),"N/A")</f>
        <v>N/A</v>
      </c>
      <c r="E1258" t="s">
        <v>669</v>
      </c>
      <c r="F1258">
        <v>24</v>
      </c>
      <c r="H1258">
        <v>14</v>
      </c>
      <c r="I1258">
        <v>2</v>
      </c>
      <c r="J1258">
        <v>10</v>
      </c>
      <c r="K1258">
        <v>5</v>
      </c>
      <c r="L1258" s="2">
        <v>0.5</v>
      </c>
      <c r="M1258">
        <v>63</v>
      </c>
      <c r="N1258">
        <v>12.6</v>
      </c>
      <c r="O1258">
        <v>0</v>
      </c>
      <c r="P1258">
        <v>25</v>
      </c>
      <c r="Q1258">
        <v>0.4</v>
      </c>
      <c r="R1258">
        <v>4.5</v>
      </c>
      <c r="S1258">
        <v>0</v>
      </c>
    </row>
    <row r="1259" spans="1:19" x14ac:dyDescent="0.25">
      <c r="A1259">
        <v>2013</v>
      </c>
      <c r="B1259">
        <v>338</v>
      </c>
      <c r="C1259" t="s">
        <v>130</v>
      </c>
      <c r="D1259" t="str">
        <f>IFERROR(INDEX('Draft Master List'!E:F,MATCH(C1259,'Draft Master List'!E:E,0),2),"N/A")</f>
        <v>1992010</v>
      </c>
      <c r="E1259" t="s">
        <v>18</v>
      </c>
      <c r="F1259">
        <v>27</v>
      </c>
      <c r="G1259" t="s">
        <v>77</v>
      </c>
      <c r="H1259">
        <v>16</v>
      </c>
      <c r="I1259">
        <v>1</v>
      </c>
      <c r="J1259">
        <v>11</v>
      </c>
      <c r="K1259">
        <v>5</v>
      </c>
      <c r="L1259" s="2">
        <v>0.45500000000000002</v>
      </c>
      <c r="M1259">
        <v>33</v>
      </c>
      <c r="N1259">
        <v>6.6</v>
      </c>
      <c r="O1259">
        <v>0</v>
      </c>
      <c r="P1259">
        <v>15</v>
      </c>
      <c r="Q1259">
        <v>0.3</v>
      </c>
      <c r="R1259">
        <v>2.1</v>
      </c>
      <c r="S1259">
        <v>0</v>
      </c>
    </row>
    <row r="1260" spans="1:19" x14ac:dyDescent="0.25">
      <c r="A1260">
        <v>2013</v>
      </c>
      <c r="B1260">
        <v>339</v>
      </c>
      <c r="C1260" t="s">
        <v>1146</v>
      </c>
      <c r="D1260" t="str">
        <f>IFERROR(INDEX('Draft Master List'!E:F,MATCH(C1260,'Draft Master List'!E:E,0),2),"N/A")</f>
        <v>N/A</v>
      </c>
      <c r="E1260" t="s">
        <v>28</v>
      </c>
      <c r="F1260">
        <v>30</v>
      </c>
      <c r="H1260">
        <v>16</v>
      </c>
      <c r="I1260">
        <v>0</v>
      </c>
      <c r="J1260">
        <v>5</v>
      </c>
      <c r="K1260">
        <v>4</v>
      </c>
      <c r="L1260" s="2">
        <v>0.8</v>
      </c>
      <c r="M1260">
        <v>36</v>
      </c>
      <c r="N1260">
        <v>9</v>
      </c>
      <c r="O1260">
        <v>0</v>
      </c>
      <c r="P1260">
        <v>24</v>
      </c>
      <c r="Q1260">
        <v>0.3</v>
      </c>
      <c r="R1260">
        <v>2.2999999999999998</v>
      </c>
      <c r="S1260">
        <v>0</v>
      </c>
    </row>
    <row r="1261" spans="1:19" x14ac:dyDescent="0.25">
      <c r="A1261">
        <v>2013</v>
      </c>
      <c r="B1261">
        <v>340</v>
      </c>
      <c r="C1261" t="s">
        <v>467</v>
      </c>
      <c r="D1261" t="str">
        <f>IFERROR(INDEX('Draft Master List'!E:F,MATCH(C1261,'Draft Master List'!E:E,0),2),"N/A")</f>
        <v>1002007</v>
      </c>
      <c r="E1261" t="s">
        <v>63</v>
      </c>
      <c r="F1261">
        <v>29</v>
      </c>
      <c r="H1261">
        <v>15</v>
      </c>
      <c r="I1261">
        <v>0</v>
      </c>
      <c r="J1261">
        <v>8</v>
      </c>
      <c r="K1261">
        <v>4</v>
      </c>
      <c r="L1261" s="2">
        <v>0.5</v>
      </c>
      <c r="M1261">
        <v>48</v>
      </c>
      <c r="N1261">
        <v>12</v>
      </c>
      <c r="O1261">
        <v>1</v>
      </c>
      <c r="P1261">
        <v>17</v>
      </c>
      <c r="Q1261">
        <v>0.3</v>
      </c>
      <c r="R1261">
        <v>3.2</v>
      </c>
      <c r="S1261">
        <v>0</v>
      </c>
    </row>
    <row r="1262" spans="1:19" x14ac:dyDescent="0.25">
      <c r="A1262">
        <v>2013</v>
      </c>
      <c r="B1262">
        <v>341</v>
      </c>
      <c r="C1262" t="s">
        <v>1845</v>
      </c>
      <c r="D1262" t="str">
        <f>IFERROR(INDEX('Draft Master List'!E:F,MATCH(C1262,'Draft Master List'!E:E,0),2),"N/A")</f>
        <v>N/A</v>
      </c>
      <c r="E1262" t="s">
        <v>14</v>
      </c>
      <c r="F1262">
        <v>28</v>
      </c>
      <c r="G1262" t="s">
        <v>1069</v>
      </c>
      <c r="H1262">
        <v>7</v>
      </c>
      <c r="I1262">
        <v>5</v>
      </c>
      <c r="J1262">
        <v>7</v>
      </c>
      <c r="K1262">
        <v>4</v>
      </c>
      <c r="L1262" s="2">
        <v>0.57099999999999995</v>
      </c>
      <c r="M1262">
        <v>21</v>
      </c>
      <c r="N1262">
        <v>5.3</v>
      </c>
      <c r="O1262">
        <v>1</v>
      </c>
      <c r="P1262">
        <v>14</v>
      </c>
      <c r="Q1262">
        <v>0.6</v>
      </c>
      <c r="R1262">
        <v>3</v>
      </c>
      <c r="S1262">
        <v>0</v>
      </c>
    </row>
    <row r="1263" spans="1:19" x14ac:dyDescent="0.25">
      <c r="A1263">
        <v>2013</v>
      </c>
      <c r="B1263">
        <v>342</v>
      </c>
      <c r="C1263" t="s">
        <v>1153</v>
      </c>
      <c r="D1263" t="str">
        <f>IFERROR(INDEX('Draft Master List'!E:F,MATCH(C1263,'Draft Master List'!E:E,0),2),"N/A")</f>
        <v>N/A</v>
      </c>
      <c r="E1263" t="s">
        <v>30</v>
      </c>
      <c r="F1263">
        <v>25</v>
      </c>
      <c r="G1263" t="s">
        <v>976</v>
      </c>
      <c r="H1263">
        <v>16</v>
      </c>
      <c r="I1263">
        <v>6</v>
      </c>
      <c r="J1263">
        <v>4</v>
      </c>
      <c r="K1263">
        <v>4</v>
      </c>
      <c r="L1263" s="2">
        <v>1</v>
      </c>
      <c r="M1263">
        <v>62</v>
      </c>
      <c r="N1263">
        <v>15.5</v>
      </c>
      <c r="O1263">
        <v>0</v>
      </c>
      <c r="P1263">
        <v>31</v>
      </c>
      <c r="Q1263">
        <v>0.3</v>
      </c>
      <c r="R1263">
        <v>3.9</v>
      </c>
      <c r="S1263">
        <v>0</v>
      </c>
    </row>
    <row r="1264" spans="1:19" x14ac:dyDescent="0.25">
      <c r="A1264">
        <v>2013</v>
      </c>
      <c r="B1264">
        <v>343</v>
      </c>
      <c r="C1264" t="s">
        <v>341</v>
      </c>
      <c r="D1264" t="str">
        <f>IFERROR(INDEX('Draft Master List'!E:F,MATCH(C1264,'Draft Master List'!E:E,0),2),"N/A")</f>
        <v>1282009</v>
      </c>
      <c r="E1264" t="s">
        <v>63</v>
      </c>
      <c r="F1264">
        <v>27</v>
      </c>
      <c r="G1264" t="s">
        <v>732</v>
      </c>
      <c r="H1264">
        <v>16</v>
      </c>
      <c r="I1264">
        <v>7</v>
      </c>
      <c r="J1264">
        <v>6</v>
      </c>
      <c r="K1264">
        <v>4</v>
      </c>
      <c r="L1264" s="2">
        <v>0.66700000000000004</v>
      </c>
      <c r="M1264">
        <v>57</v>
      </c>
      <c r="N1264">
        <v>14.3</v>
      </c>
      <c r="O1264">
        <v>0</v>
      </c>
      <c r="P1264">
        <v>30</v>
      </c>
      <c r="Q1264">
        <v>0.3</v>
      </c>
      <c r="R1264">
        <v>3.6</v>
      </c>
      <c r="S1264">
        <v>0</v>
      </c>
    </row>
    <row r="1265" spans="1:19" x14ac:dyDescent="0.25">
      <c r="A1265">
        <v>2013</v>
      </c>
      <c r="B1265">
        <v>344</v>
      </c>
      <c r="C1265" t="s">
        <v>1199</v>
      </c>
      <c r="D1265" t="str">
        <f>IFERROR(INDEX('Draft Master List'!E:F,MATCH(C1265,'Draft Master List'!E:E,0),2),"N/A")</f>
        <v>N/A</v>
      </c>
      <c r="E1265" t="s">
        <v>5</v>
      </c>
      <c r="F1265">
        <v>24</v>
      </c>
      <c r="H1265">
        <v>11</v>
      </c>
      <c r="I1265">
        <v>0</v>
      </c>
      <c r="J1265">
        <v>5</v>
      </c>
      <c r="K1265">
        <v>4</v>
      </c>
      <c r="L1265" s="2">
        <v>0.8</v>
      </c>
      <c r="M1265">
        <v>30</v>
      </c>
      <c r="N1265">
        <v>7.5</v>
      </c>
      <c r="O1265">
        <v>0</v>
      </c>
      <c r="P1265">
        <v>10</v>
      </c>
      <c r="Q1265">
        <v>0.4</v>
      </c>
      <c r="R1265">
        <v>2.7</v>
      </c>
      <c r="S1265">
        <v>2</v>
      </c>
    </row>
    <row r="1266" spans="1:19" x14ac:dyDescent="0.25">
      <c r="A1266">
        <v>2013</v>
      </c>
      <c r="B1266">
        <v>345</v>
      </c>
      <c r="C1266" t="s">
        <v>1757</v>
      </c>
      <c r="D1266" t="str">
        <f>IFERROR(INDEX('Draft Master List'!E:F,MATCH(C1266,'Draft Master List'!E:E,0),2),"N/A")</f>
        <v>N/A</v>
      </c>
      <c r="E1266" t="s">
        <v>10</v>
      </c>
      <c r="F1266">
        <v>25</v>
      </c>
      <c r="H1266">
        <v>5</v>
      </c>
      <c r="I1266">
        <v>0</v>
      </c>
      <c r="J1266">
        <v>10</v>
      </c>
      <c r="K1266">
        <v>4</v>
      </c>
      <c r="L1266" s="2">
        <v>0.4</v>
      </c>
      <c r="M1266">
        <v>136</v>
      </c>
      <c r="N1266">
        <v>34</v>
      </c>
      <c r="O1266">
        <v>0</v>
      </c>
      <c r="P1266">
        <v>63</v>
      </c>
      <c r="Q1266">
        <v>0.8</v>
      </c>
      <c r="R1266">
        <v>27.2</v>
      </c>
      <c r="S1266">
        <v>0</v>
      </c>
    </row>
    <row r="1267" spans="1:19" x14ac:dyDescent="0.25">
      <c r="A1267">
        <v>2013</v>
      </c>
      <c r="B1267">
        <v>346</v>
      </c>
      <c r="C1267" t="s">
        <v>1192</v>
      </c>
      <c r="D1267" t="str">
        <f>IFERROR(INDEX('Draft Master List'!E:F,MATCH(C1267,'Draft Master List'!E:E,0),2),"N/A")</f>
        <v>N/A</v>
      </c>
      <c r="E1267" t="s">
        <v>15</v>
      </c>
      <c r="F1267">
        <v>28</v>
      </c>
      <c r="G1267" t="s">
        <v>76</v>
      </c>
      <c r="H1267">
        <v>16</v>
      </c>
      <c r="I1267">
        <v>16</v>
      </c>
      <c r="J1267">
        <v>8</v>
      </c>
      <c r="K1267">
        <v>4</v>
      </c>
      <c r="L1267" s="2">
        <v>0.5</v>
      </c>
      <c r="M1267">
        <v>22</v>
      </c>
      <c r="N1267">
        <v>5.5</v>
      </c>
      <c r="O1267">
        <v>0</v>
      </c>
      <c r="P1267">
        <v>10</v>
      </c>
      <c r="Q1267">
        <v>0.3</v>
      </c>
      <c r="R1267">
        <v>1.4</v>
      </c>
      <c r="S1267">
        <v>2</v>
      </c>
    </row>
    <row r="1268" spans="1:19" x14ac:dyDescent="0.25">
      <c r="A1268">
        <v>2013</v>
      </c>
      <c r="B1268">
        <v>347</v>
      </c>
      <c r="C1268" t="s">
        <v>1846</v>
      </c>
      <c r="D1268" t="str">
        <f>IFERROR(INDEX('Draft Master List'!E:F,MATCH(C1268,'Draft Master List'!E:E,0),2),"N/A")</f>
        <v>N/A</v>
      </c>
      <c r="E1268" t="s">
        <v>23</v>
      </c>
      <c r="F1268">
        <v>25</v>
      </c>
      <c r="H1268">
        <v>13</v>
      </c>
      <c r="I1268">
        <v>0</v>
      </c>
      <c r="J1268">
        <v>8</v>
      </c>
      <c r="K1268">
        <v>4</v>
      </c>
      <c r="L1268" s="2">
        <v>0.5</v>
      </c>
      <c r="M1268">
        <v>35</v>
      </c>
      <c r="N1268">
        <v>8.8000000000000007</v>
      </c>
      <c r="O1268">
        <v>0</v>
      </c>
      <c r="P1268">
        <v>11</v>
      </c>
      <c r="Q1268">
        <v>0.3</v>
      </c>
      <c r="R1268">
        <v>2.7</v>
      </c>
      <c r="S1268">
        <v>0</v>
      </c>
    </row>
    <row r="1269" spans="1:19" x14ac:dyDescent="0.25">
      <c r="A1269">
        <v>2013</v>
      </c>
      <c r="B1269">
        <v>348</v>
      </c>
      <c r="C1269" t="s">
        <v>968</v>
      </c>
      <c r="D1269" t="str">
        <f>IFERROR(INDEX('Draft Master List'!E:F,MATCH(C1269,'Draft Master List'!E:E,0),2),"N/A")</f>
        <v>N/A</v>
      </c>
      <c r="E1269" t="s">
        <v>24</v>
      </c>
      <c r="F1269">
        <v>26</v>
      </c>
      <c r="G1269" t="s">
        <v>660</v>
      </c>
      <c r="H1269">
        <v>5</v>
      </c>
      <c r="I1269">
        <v>2</v>
      </c>
      <c r="J1269">
        <v>6</v>
      </c>
      <c r="K1269">
        <v>4</v>
      </c>
      <c r="L1269" s="2">
        <v>0.66700000000000004</v>
      </c>
      <c r="M1269">
        <v>70</v>
      </c>
      <c r="N1269">
        <v>17.5</v>
      </c>
      <c r="O1269">
        <v>0</v>
      </c>
      <c r="P1269">
        <v>32</v>
      </c>
      <c r="Q1269">
        <v>0.8</v>
      </c>
      <c r="R1269">
        <v>14</v>
      </c>
      <c r="S1269">
        <v>0</v>
      </c>
    </row>
    <row r="1270" spans="1:19" x14ac:dyDescent="0.25">
      <c r="A1270">
        <v>2013</v>
      </c>
      <c r="B1270">
        <v>349</v>
      </c>
      <c r="C1270" t="s">
        <v>1796</v>
      </c>
      <c r="D1270" t="str">
        <f>IFERROR(INDEX('Draft Master List'!E:F,MATCH(C1270,'Draft Master List'!E:E,0),2),"N/A")</f>
        <v>N/A</v>
      </c>
      <c r="E1270" t="s">
        <v>6</v>
      </c>
      <c r="F1270">
        <v>24</v>
      </c>
      <c r="H1270">
        <v>16</v>
      </c>
      <c r="I1270">
        <v>0</v>
      </c>
      <c r="J1270">
        <v>9</v>
      </c>
      <c r="K1270">
        <v>4</v>
      </c>
      <c r="L1270" s="2">
        <v>0.44400000000000001</v>
      </c>
      <c r="M1270">
        <v>67</v>
      </c>
      <c r="N1270">
        <v>16.8</v>
      </c>
      <c r="O1270">
        <v>1</v>
      </c>
      <c r="P1270">
        <v>37</v>
      </c>
      <c r="Q1270">
        <v>0.3</v>
      </c>
      <c r="R1270">
        <v>4.2</v>
      </c>
      <c r="S1270">
        <v>0</v>
      </c>
    </row>
    <row r="1271" spans="1:19" x14ac:dyDescent="0.25">
      <c r="A1271">
        <v>2013</v>
      </c>
      <c r="B1271">
        <v>350</v>
      </c>
      <c r="C1271" t="s">
        <v>1220</v>
      </c>
      <c r="D1271" t="str">
        <f>IFERROR(INDEX('Draft Master List'!E:F,MATCH(C1271,'Draft Master List'!E:E,0),2),"N/A")</f>
        <v>N/A</v>
      </c>
      <c r="E1271" t="s">
        <v>14</v>
      </c>
      <c r="F1271">
        <v>22</v>
      </c>
      <c r="G1271" t="s">
        <v>77</v>
      </c>
      <c r="H1271">
        <v>16</v>
      </c>
      <c r="I1271">
        <v>1</v>
      </c>
      <c r="J1271">
        <v>9</v>
      </c>
      <c r="K1271">
        <v>4</v>
      </c>
      <c r="L1271" s="2">
        <v>0.44400000000000001</v>
      </c>
      <c r="M1271">
        <v>68</v>
      </c>
      <c r="N1271">
        <v>17</v>
      </c>
      <c r="O1271">
        <v>0</v>
      </c>
      <c r="P1271">
        <v>30</v>
      </c>
      <c r="Q1271">
        <v>0.3</v>
      </c>
      <c r="R1271">
        <v>4.3</v>
      </c>
      <c r="S1271">
        <v>3</v>
      </c>
    </row>
    <row r="1272" spans="1:19" x14ac:dyDescent="0.25">
      <c r="A1272">
        <v>2013</v>
      </c>
      <c r="B1272">
        <v>351</v>
      </c>
      <c r="C1272" t="s">
        <v>914</v>
      </c>
      <c r="D1272" t="str">
        <f>IFERROR(INDEX('Draft Master List'!E:F,MATCH(C1272,'Draft Master List'!E:E,0),2),"N/A")</f>
        <v>N/A</v>
      </c>
      <c r="E1272" t="s">
        <v>7</v>
      </c>
      <c r="F1272">
        <v>24</v>
      </c>
      <c r="G1272" t="s">
        <v>1789</v>
      </c>
      <c r="H1272">
        <v>15</v>
      </c>
      <c r="I1272">
        <v>4</v>
      </c>
      <c r="J1272">
        <v>8</v>
      </c>
      <c r="K1272">
        <v>4</v>
      </c>
      <c r="L1272" s="2">
        <v>0.5</v>
      </c>
      <c r="M1272">
        <v>51</v>
      </c>
      <c r="N1272">
        <v>12.8</v>
      </c>
      <c r="O1272">
        <v>0</v>
      </c>
      <c r="P1272">
        <v>25</v>
      </c>
      <c r="Q1272">
        <v>0.3</v>
      </c>
      <c r="R1272">
        <v>3.4</v>
      </c>
      <c r="S1272">
        <v>0</v>
      </c>
    </row>
    <row r="1273" spans="1:19" x14ac:dyDescent="0.25">
      <c r="A1273">
        <v>2013</v>
      </c>
      <c r="B1273">
        <v>352</v>
      </c>
      <c r="C1273" t="s">
        <v>1698</v>
      </c>
      <c r="D1273" t="str">
        <f>IFERROR(INDEX('Draft Master List'!E:F,MATCH(C1273,'Draft Master List'!E:E,0),2),"N/A")</f>
        <v>N/A</v>
      </c>
      <c r="E1273" t="s">
        <v>13</v>
      </c>
      <c r="F1273">
        <v>26</v>
      </c>
      <c r="G1273" t="s">
        <v>1069</v>
      </c>
      <c r="H1273">
        <v>15</v>
      </c>
      <c r="I1273">
        <v>6</v>
      </c>
      <c r="J1273">
        <v>6</v>
      </c>
      <c r="K1273">
        <v>4</v>
      </c>
      <c r="L1273" s="2">
        <v>0.66700000000000004</v>
      </c>
      <c r="M1273">
        <v>30</v>
      </c>
      <c r="N1273">
        <v>7.5</v>
      </c>
      <c r="O1273">
        <v>0</v>
      </c>
      <c r="P1273">
        <v>13</v>
      </c>
      <c r="Q1273">
        <v>0.3</v>
      </c>
      <c r="R1273">
        <v>2</v>
      </c>
      <c r="S1273">
        <v>0</v>
      </c>
    </row>
    <row r="1274" spans="1:19" x14ac:dyDescent="0.25">
      <c r="A1274">
        <v>2013</v>
      </c>
      <c r="B1274">
        <v>353</v>
      </c>
      <c r="C1274" t="s">
        <v>973</v>
      </c>
      <c r="D1274" t="str">
        <f>IFERROR(INDEX('Draft Master List'!E:F,MATCH(C1274,'Draft Master List'!E:E,0),2),"N/A")</f>
        <v>N/A</v>
      </c>
      <c r="E1274" t="s">
        <v>6</v>
      </c>
      <c r="F1274">
        <v>24</v>
      </c>
      <c r="H1274">
        <v>15</v>
      </c>
      <c r="I1274">
        <v>0</v>
      </c>
      <c r="J1274">
        <v>5</v>
      </c>
      <c r="K1274">
        <v>4</v>
      </c>
      <c r="L1274" s="2">
        <v>0.8</v>
      </c>
      <c r="M1274">
        <v>61</v>
      </c>
      <c r="N1274">
        <v>15.3</v>
      </c>
      <c r="O1274">
        <v>0</v>
      </c>
      <c r="P1274">
        <v>34</v>
      </c>
      <c r="Q1274">
        <v>0.3</v>
      </c>
      <c r="R1274">
        <v>4.0999999999999996</v>
      </c>
      <c r="S1274">
        <v>0</v>
      </c>
    </row>
    <row r="1275" spans="1:19" x14ac:dyDescent="0.25">
      <c r="A1275">
        <v>2013</v>
      </c>
      <c r="B1275">
        <v>354</v>
      </c>
      <c r="C1275" t="s">
        <v>1203</v>
      </c>
      <c r="D1275" t="str">
        <f>IFERROR(INDEX('Draft Master List'!E:F,MATCH(C1275,'Draft Master List'!E:E,0),2),"N/A")</f>
        <v>N/A</v>
      </c>
      <c r="E1275" t="s">
        <v>24</v>
      </c>
      <c r="F1275">
        <v>29</v>
      </c>
      <c r="G1275" t="s">
        <v>643</v>
      </c>
      <c r="H1275">
        <v>3</v>
      </c>
      <c r="I1275">
        <v>1</v>
      </c>
      <c r="J1275">
        <v>5</v>
      </c>
      <c r="K1275">
        <v>4</v>
      </c>
      <c r="L1275" s="2">
        <v>0.8</v>
      </c>
      <c r="M1275">
        <v>14</v>
      </c>
      <c r="N1275">
        <v>3.5</v>
      </c>
      <c r="O1275">
        <v>0</v>
      </c>
      <c r="P1275">
        <v>7</v>
      </c>
      <c r="Q1275">
        <v>1.3</v>
      </c>
      <c r="R1275">
        <v>4.7</v>
      </c>
      <c r="S1275">
        <v>1</v>
      </c>
    </row>
    <row r="1276" spans="1:19" x14ac:dyDescent="0.25">
      <c r="A1276">
        <v>2013</v>
      </c>
      <c r="B1276">
        <v>355</v>
      </c>
      <c r="C1276" t="s">
        <v>1000</v>
      </c>
      <c r="D1276" t="str">
        <f>IFERROR(INDEX('Draft Master List'!E:F,MATCH(C1276,'Draft Master List'!E:E,0),2),"N/A")</f>
        <v>N/A</v>
      </c>
      <c r="E1276" t="s">
        <v>12</v>
      </c>
      <c r="F1276">
        <v>22</v>
      </c>
      <c r="H1276">
        <v>14</v>
      </c>
      <c r="I1276">
        <v>0</v>
      </c>
      <c r="J1276">
        <v>8</v>
      </c>
      <c r="K1276">
        <v>4</v>
      </c>
      <c r="L1276" s="2">
        <v>0.5</v>
      </c>
      <c r="M1276">
        <v>26</v>
      </c>
      <c r="N1276">
        <v>6.5</v>
      </c>
      <c r="O1276">
        <v>0</v>
      </c>
      <c r="P1276">
        <v>8</v>
      </c>
      <c r="Q1276">
        <v>0.3</v>
      </c>
      <c r="R1276">
        <v>1.9</v>
      </c>
      <c r="S1276">
        <v>0</v>
      </c>
    </row>
    <row r="1277" spans="1:19" x14ac:dyDescent="0.25">
      <c r="A1277">
        <v>2013</v>
      </c>
      <c r="B1277">
        <v>356</v>
      </c>
      <c r="C1277" t="s">
        <v>1847</v>
      </c>
      <c r="D1277" t="str">
        <f>IFERROR(INDEX('Draft Master List'!E:F,MATCH(C1277,'Draft Master List'!E:E,0),2),"N/A")</f>
        <v>N/A</v>
      </c>
      <c r="E1277" t="s">
        <v>20</v>
      </c>
      <c r="F1277">
        <v>24</v>
      </c>
      <c r="G1277" t="s">
        <v>1069</v>
      </c>
      <c r="H1277">
        <v>6</v>
      </c>
      <c r="I1277">
        <v>1</v>
      </c>
      <c r="J1277">
        <v>11</v>
      </c>
      <c r="K1277">
        <v>4</v>
      </c>
      <c r="L1277" s="2">
        <v>0.36399999999999999</v>
      </c>
      <c r="M1277">
        <v>46</v>
      </c>
      <c r="N1277">
        <v>11.5</v>
      </c>
      <c r="O1277">
        <v>0</v>
      </c>
      <c r="P1277">
        <v>18</v>
      </c>
      <c r="Q1277">
        <v>0.7</v>
      </c>
      <c r="R1277">
        <v>7.7</v>
      </c>
      <c r="S1277">
        <v>0</v>
      </c>
    </row>
    <row r="1278" spans="1:19" x14ac:dyDescent="0.25">
      <c r="A1278">
        <v>2013</v>
      </c>
      <c r="B1278">
        <v>357</v>
      </c>
      <c r="C1278" t="s">
        <v>1189</v>
      </c>
      <c r="D1278" t="str">
        <f>IFERROR(INDEX('Draft Master List'!E:F,MATCH(C1278,'Draft Master List'!E:E,0),2),"N/A")</f>
        <v>N/A</v>
      </c>
      <c r="E1278" t="s">
        <v>0</v>
      </c>
      <c r="F1278">
        <v>25</v>
      </c>
      <c r="G1278" t="s">
        <v>77</v>
      </c>
      <c r="H1278">
        <v>8</v>
      </c>
      <c r="I1278">
        <v>3</v>
      </c>
      <c r="J1278">
        <v>12</v>
      </c>
      <c r="K1278">
        <v>4</v>
      </c>
      <c r="L1278" s="2">
        <v>0.33300000000000002</v>
      </c>
      <c r="M1278">
        <v>68</v>
      </c>
      <c r="N1278">
        <v>17</v>
      </c>
      <c r="O1278">
        <v>0</v>
      </c>
      <c r="P1278">
        <v>35</v>
      </c>
      <c r="Q1278">
        <v>0.5</v>
      </c>
      <c r="R1278">
        <v>8.5</v>
      </c>
      <c r="S1278">
        <v>0</v>
      </c>
    </row>
    <row r="1279" spans="1:19" x14ac:dyDescent="0.25">
      <c r="A1279">
        <v>2013</v>
      </c>
      <c r="B1279">
        <v>358</v>
      </c>
      <c r="C1279" t="s">
        <v>1041</v>
      </c>
      <c r="D1279" t="str">
        <f>IFERROR(INDEX('Draft Master List'!E:F,MATCH(C1279,'Draft Master List'!E:E,0),2),"N/A")</f>
        <v>N/A</v>
      </c>
      <c r="E1279" t="s">
        <v>7</v>
      </c>
      <c r="F1279">
        <v>26</v>
      </c>
      <c r="G1279" t="s">
        <v>732</v>
      </c>
      <c r="H1279">
        <v>13</v>
      </c>
      <c r="I1279">
        <v>7</v>
      </c>
      <c r="J1279">
        <v>9</v>
      </c>
      <c r="K1279">
        <v>4</v>
      </c>
      <c r="L1279" s="2">
        <v>0.44400000000000001</v>
      </c>
      <c r="M1279">
        <v>71</v>
      </c>
      <c r="N1279">
        <v>17.8</v>
      </c>
      <c r="O1279">
        <v>1</v>
      </c>
      <c r="P1279">
        <v>62</v>
      </c>
      <c r="Q1279">
        <v>0.3</v>
      </c>
      <c r="R1279">
        <v>5.5</v>
      </c>
      <c r="S1279">
        <v>0</v>
      </c>
    </row>
    <row r="1280" spans="1:19" x14ac:dyDescent="0.25">
      <c r="A1280">
        <v>2013</v>
      </c>
      <c r="B1280">
        <v>359</v>
      </c>
      <c r="C1280" t="s">
        <v>1746</v>
      </c>
      <c r="D1280" t="str">
        <f>IFERROR(INDEX('Draft Master List'!E:F,MATCH(C1280,'Draft Master List'!E:E,0),2),"N/A")</f>
        <v>N/A</v>
      </c>
      <c r="E1280" t="s">
        <v>13</v>
      </c>
      <c r="F1280">
        <v>26</v>
      </c>
      <c r="H1280">
        <v>14</v>
      </c>
      <c r="I1280">
        <v>0</v>
      </c>
      <c r="J1280">
        <v>4</v>
      </c>
      <c r="K1280">
        <v>3</v>
      </c>
      <c r="L1280" s="2">
        <v>0.75</v>
      </c>
      <c r="M1280">
        <v>64</v>
      </c>
      <c r="N1280">
        <v>21.3</v>
      </c>
      <c r="O1280">
        <v>1</v>
      </c>
      <c r="P1280">
        <v>26</v>
      </c>
      <c r="Q1280">
        <v>0.2</v>
      </c>
      <c r="R1280">
        <v>4.5999999999999996</v>
      </c>
      <c r="S1280">
        <v>0</v>
      </c>
    </row>
    <row r="1281" spans="1:19" x14ac:dyDescent="0.25">
      <c r="A1281">
        <v>2013</v>
      </c>
      <c r="B1281">
        <v>360</v>
      </c>
      <c r="C1281" t="s">
        <v>882</v>
      </c>
      <c r="D1281" t="str">
        <f>IFERROR(INDEX('Draft Master List'!E:F,MATCH(C1281,'Draft Master List'!E:E,0),2),"N/A")</f>
        <v>N/A</v>
      </c>
      <c r="E1281" t="s">
        <v>34</v>
      </c>
      <c r="F1281">
        <v>24</v>
      </c>
      <c r="G1281" t="s">
        <v>77</v>
      </c>
      <c r="H1281">
        <v>7</v>
      </c>
      <c r="I1281">
        <v>1</v>
      </c>
      <c r="J1281">
        <v>9</v>
      </c>
      <c r="K1281">
        <v>3</v>
      </c>
      <c r="L1281" s="2">
        <v>0.33300000000000002</v>
      </c>
      <c r="M1281">
        <v>28</v>
      </c>
      <c r="N1281">
        <v>9.3000000000000007</v>
      </c>
      <c r="O1281">
        <v>0</v>
      </c>
      <c r="P1281">
        <v>15</v>
      </c>
      <c r="Q1281">
        <v>0.4</v>
      </c>
      <c r="R1281">
        <v>4</v>
      </c>
      <c r="S1281">
        <v>0</v>
      </c>
    </row>
    <row r="1282" spans="1:19" x14ac:dyDescent="0.25">
      <c r="A1282">
        <v>2013</v>
      </c>
      <c r="B1282">
        <v>361</v>
      </c>
      <c r="C1282" t="s">
        <v>1795</v>
      </c>
      <c r="D1282" t="str">
        <f>IFERROR(INDEX('Draft Master List'!E:F,MATCH(C1282,'Draft Master List'!E:E,0),2),"N/A")</f>
        <v>N/A</v>
      </c>
      <c r="E1282" t="s">
        <v>669</v>
      </c>
      <c r="F1282">
        <v>27</v>
      </c>
      <c r="H1282">
        <v>8</v>
      </c>
      <c r="I1282">
        <v>0</v>
      </c>
      <c r="J1282">
        <v>6</v>
      </c>
      <c r="K1282">
        <v>3</v>
      </c>
      <c r="L1282" s="2">
        <v>0.5</v>
      </c>
      <c r="M1282">
        <v>36</v>
      </c>
      <c r="N1282">
        <v>12</v>
      </c>
      <c r="O1282">
        <v>0</v>
      </c>
      <c r="P1282">
        <v>25</v>
      </c>
      <c r="Q1282">
        <v>0.4</v>
      </c>
      <c r="R1282">
        <v>4.5</v>
      </c>
      <c r="S1282">
        <v>0</v>
      </c>
    </row>
    <row r="1283" spans="1:19" x14ac:dyDescent="0.25">
      <c r="A1283">
        <v>2013</v>
      </c>
      <c r="B1283">
        <v>362</v>
      </c>
      <c r="C1283" t="s">
        <v>1848</v>
      </c>
      <c r="D1283" t="str">
        <f>IFERROR(INDEX('Draft Master List'!E:F,MATCH(C1283,'Draft Master List'!E:E,0),2),"N/A")</f>
        <v>N/A</v>
      </c>
      <c r="E1283" t="s">
        <v>14</v>
      </c>
      <c r="F1283">
        <v>25</v>
      </c>
      <c r="G1283" t="s">
        <v>758</v>
      </c>
      <c r="H1283">
        <v>4</v>
      </c>
      <c r="I1283">
        <v>3</v>
      </c>
      <c r="J1283">
        <v>3</v>
      </c>
      <c r="K1283">
        <v>3</v>
      </c>
      <c r="L1283" s="2">
        <v>1</v>
      </c>
      <c r="M1283">
        <v>38</v>
      </c>
      <c r="N1283">
        <v>12.7</v>
      </c>
      <c r="O1283">
        <v>0</v>
      </c>
      <c r="P1283">
        <v>34</v>
      </c>
      <c r="Q1283">
        <v>0.8</v>
      </c>
      <c r="R1283">
        <v>9.5</v>
      </c>
      <c r="S1283">
        <v>0</v>
      </c>
    </row>
    <row r="1284" spans="1:19" x14ac:dyDescent="0.25">
      <c r="A1284">
        <v>2013</v>
      </c>
      <c r="B1284">
        <v>363</v>
      </c>
      <c r="C1284" t="s">
        <v>1269</v>
      </c>
      <c r="D1284" t="str">
        <f>IFERROR(INDEX('Draft Master List'!E:F,MATCH(C1284,'Draft Master List'!E:E,0),2),"N/A")</f>
        <v>N/A</v>
      </c>
      <c r="E1284" t="s">
        <v>6</v>
      </c>
      <c r="F1284">
        <v>29</v>
      </c>
      <c r="G1284" t="s">
        <v>1069</v>
      </c>
      <c r="H1284">
        <v>15</v>
      </c>
      <c r="I1284">
        <v>1</v>
      </c>
      <c r="J1284">
        <v>6</v>
      </c>
      <c r="K1284">
        <v>3</v>
      </c>
      <c r="L1284" s="2">
        <v>0.5</v>
      </c>
      <c r="M1284">
        <v>31</v>
      </c>
      <c r="N1284">
        <v>10.3</v>
      </c>
      <c r="O1284">
        <v>0</v>
      </c>
      <c r="P1284">
        <v>12</v>
      </c>
      <c r="Q1284">
        <v>0.2</v>
      </c>
      <c r="R1284">
        <v>2.1</v>
      </c>
      <c r="S1284">
        <v>0</v>
      </c>
    </row>
    <row r="1285" spans="1:19" x14ac:dyDescent="0.25">
      <c r="A1285">
        <v>2013</v>
      </c>
      <c r="B1285">
        <v>364</v>
      </c>
      <c r="C1285" t="s">
        <v>1149</v>
      </c>
      <c r="D1285" t="str">
        <f>IFERROR(INDEX('Draft Master List'!E:F,MATCH(C1285,'Draft Master List'!E:E,0),2),"N/A")</f>
        <v>N/A</v>
      </c>
      <c r="E1285" t="s">
        <v>9</v>
      </c>
      <c r="F1285">
        <v>25</v>
      </c>
      <c r="G1285" t="s">
        <v>643</v>
      </c>
      <c r="H1285">
        <v>14</v>
      </c>
      <c r="I1285">
        <v>1</v>
      </c>
      <c r="J1285">
        <v>3</v>
      </c>
      <c r="K1285">
        <v>3</v>
      </c>
      <c r="L1285" s="2">
        <v>1</v>
      </c>
      <c r="M1285">
        <v>12</v>
      </c>
      <c r="N1285">
        <v>4</v>
      </c>
      <c r="O1285">
        <v>0</v>
      </c>
      <c r="P1285">
        <v>11</v>
      </c>
      <c r="Q1285">
        <v>0.2</v>
      </c>
      <c r="R1285">
        <v>0.9</v>
      </c>
      <c r="S1285">
        <v>0</v>
      </c>
    </row>
    <row r="1286" spans="1:19" x14ac:dyDescent="0.25">
      <c r="A1286">
        <v>2013</v>
      </c>
      <c r="B1286">
        <v>365</v>
      </c>
      <c r="C1286" t="s">
        <v>1849</v>
      </c>
      <c r="D1286" t="str">
        <f>IFERROR(INDEX('Draft Master List'!E:F,MATCH(C1286,'Draft Master List'!E:E,0),2),"N/A")</f>
        <v>N/A</v>
      </c>
      <c r="E1286" t="s">
        <v>16</v>
      </c>
      <c r="F1286">
        <v>24</v>
      </c>
      <c r="H1286">
        <v>1</v>
      </c>
      <c r="I1286">
        <v>0</v>
      </c>
      <c r="J1286">
        <v>8</v>
      </c>
      <c r="K1286">
        <v>3</v>
      </c>
      <c r="L1286" s="2">
        <v>0.375</v>
      </c>
      <c r="M1286">
        <v>32</v>
      </c>
      <c r="N1286">
        <v>10.7</v>
      </c>
      <c r="O1286">
        <v>0</v>
      </c>
      <c r="P1286">
        <v>20</v>
      </c>
      <c r="Q1286">
        <v>3</v>
      </c>
      <c r="R1286">
        <v>32</v>
      </c>
      <c r="S1286">
        <v>0</v>
      </c>
    </row>
    <row r="1287" spans="1:19" x14ac:dyDescent="0.25">
      <c r="A1287">
        <v>2013</v>
      </c>
      <c r="B1287">
        <v>366</v>
      </c>
      <c r="C1287" t="s">
        <v>1729</v>
      </c>
      <c r="D1287" t="str">
        <f>IFERROR(INDEX('Draft Master List'!E:F,MATCH(C1287,'Draft Master List'!E:E,0),2),"N/A")</f>
        <v>N/A</v>
      </c>
      <c r="E1287" t="s">
        <v>19</v>
      </c>
      <c r="F1287">
        <v>28</v>
      </c>
      <c r="G1287" t="s">
        <v>660</v>
      </c>
      <c r="H1287">
        <v>15</v>
      </c>
      <c r="I1287">
        <v>4</v>
      </c>
      <c r="J1287">
        <v>4</v>
      </c>
      <c r="K1287">
        <v>3</v>
      </c>
      <c r="L1287" s="2">
        <v>0.75</v>
      </c>
      <c r="M1287">
        <v>32</v>
      </c>
      <c r="N1287">
        <v>10.7</v>
      </c>
      <c r="O1287">
        <v>1</v>
      </c>
      <c r="P1287">
        <v>23</v>
      </c>
      <c r="Q1287">
        <v>0.2</v>
      </c>
      <c r="R1287">
        <v>2.1</v>
      </c>
      <c r="S1287">
        <v>0</v>
      </c>
    </row>
    <row r="1288" spans="1:19" x14ac:dyDescent="0.25">
      <c r="A1288">
        <v>2013</v>
      </c>
      <c r="B1288">
        <v>367</v>
      </c>
      <c r="C1288" t="s">
        <v>1226</v>
      </c>
      <c r="D1288" t="str">
        <f>IFERROR(INDEX('Draft Master List'!E:F,MATCH(C1288,'Draft Master List'!E:E,0),2),"N/A")</f>
        <v>N/A</v>
      </c>
      <c r="E1288" t="s">
        <v>14</v>
      </c>
      <c r="F1288">
        <v>23</v>
      </c>
      <c r="H1288">
        <v>2</v>
      </c>
      <c r="I1288">
        <v>0</v>
      </c>
      <c r="J1288">
        <v>3</v>
      </c>
      <c r="K1288">
        <v>3</v>
      </c>
      <c r="L1288" s="2">
        <v>1</v>
      </c>
      <c r="M1288">
        <v>21</v>
      </c>
      <c r="N1288">
        <v>7</v>
      </c>
      <c r="O1288">
        <v>0</v>
      </c>
      <c r="P1288">
        <v>10</v>
      </c>
      <c r="Q1288">
        <v>1.5</v>
      </c>
      <c r="R1288">
        <v>10.5</v>
      </c>
      <c r="S1288">
        <v>0</v>
      </c>
    </row>
    <row r="1289" spans="1:19" x14ac:dyDescent="0.25">
      <c r="A1289">
        <v>2013</v>
      </c>
      <c r="B1289">
        <v>368</v>
      </c>
      <c r="C1289" t="s">
        <v>295</v>
      </c>
      <c r="D1289" t="str">
        <f>IFERROR(INDEX('Draft Master List'!E:F,MATCH(C1289,'Draft Master List'!E:E,0),2),"N/A")</f>
        <v>1732010</v>
      </c>
      <c r="E1289" t="s">
        <v>34</v>
      </c>
      <c r="F1289">
        <v>26</v>
      </c>
      <c r="G1289" t="s">
        <v>732</v>
      </c>
      <c r="H1289">
        <v>16</v>
      </c>
      <c r="I1289">
        <v>1</v>
      </c>
      <c r="J1289">
        <v>3</v>
      </c>
      <c r="K1289">
        <v>3</v>
      </c>
      <c r="L1289" s="2">
        <v>1</v>
      </c>
      <c r="M1289">
        <v>30</v>
      </c>
      <c r="N1289">
        <v>10</v>
      </c>
      <c r="O1289">
        <v>0</v>
      </c>
      <c r="P1289">
        <v>19</v>
      </c>
      <c r="Q1289">
        <v>0.2</v>
      </c>
      <c r="R1289">
        <v>1.9</v>
      </c>
      <c r="S1289">
        <v>0</v>
      </c>
    </row>
    <row r="1290" spans="1:19" x14ac:dyDescent="0.25">
      <c r="A1290">
        <v>2013</v>
      </c>
      <c r="B1290">
        <v>369</v>
      </c>
      <c r="C1290" t="s">
        <v>1645</v>
      </c>
      <c r="D1290" t="str">
        <f>IFERROR(INDEX('Draft Master List'!E:F,MATCH(C1290,'Draft Master List'!E:E,0),2),"N/A")</f>
        <v>N/A</v>
      </c>
      <c r="E1290" t="s">
        <v>9</v>
      </c>
      <c r="F1290">
        <v>25</v>
      </c>
      <c r="G1290" t="s">
        <v>1069</v>
      </c>
      <c r="H1290">
        <v>16</v>
      </c>
      <c r="I1290">
        <v>1</v>
      </c>
      <c r="J1290">
        <v>6</v>
      </c>
      <c r="K1290">
        <v>3</v>
      </c>
      <c r="L1290" s="2">
        <v>0.5</v>
      </c>
      <c r="M1290">
        <v>31</v>
      </c>
      <c r="N1290">
        <v>10.3</v>
      </c>
      <c r="O1290">
        <v>0</v>
      </c>
      <c r="P1290">
        <v>11</v>
      </c>
      <c r="Q1290">
        <v>0.2</v>
      </c>
      <c r="R1290">
        <v>1.9</v>
      </c>
      <c r="S1290">
        <v>0</v>
      </c>
    </row>
    <row r="1291" spans="1:19" x14ac:dyDescent="0.25">
      <c r="A1291">
        <v>2013</v>
      </c>
      <c r="B1291">
        <v>370</v>
      </c>
      <c r="C1291" t="s">
        <v>1850</v>
      </c>
      <c r="D1291" t="str">
        <f>IFERROR(INDEX('Draft Master List'!E:F,MATCH(C1291,'Draft Master List'!E:E,0),2),"N/A")</f>
        <v>N/A</v>
      </c>
      <c r="E1291" t="s">
        <v>4</v>
      </c>
      <c r="F1291">
        <v>24</v>
      </c>
      <c r="H1291">
        <v>5</v>
      </c>
      <c r="I1291">
        <v>0</v>
      </c>
      <c r="J1291">
        <v>8</v>
      </c>
      <c r="K1291">
        <v>3</v>
      </c>
      <c r="L1291" s="2">
        <v>0.375</v>
      </c>
      <c r="M1291">
        <v>18</v>
      </c>
      <c r="N1291">
        <v>6</v>
      </c>
      <c r="O1291">
        <v>0</v>
      </c>
      <c r="P1291">
        <v>8</v>
      </c>
      <c r="Q1291">
        <v>0.6</v>
      </c>
      <c r="R1291">
        <v>3.6</v>
      </c>
      <c r="S1291">
        <v>0</v>
      </c>
    </row>
    <row r="1292" spans="1:19" x14ac:dyDescent="0.25">
      <c r="A1292">
        <v>2013</v>
      </c>
      <c r="B1292">
        <v>371</v>
      </c>
      <c r="C1292" t="s">
        <v>1101</v>
      </c>
      <c r="D1292" t="str">
        <f>IFERROR(INDEX('Draft Master List'!E:F,MATCH(C1292,'Draft Master List'!E:E,0),2),"N/A")</f>
        <v>N/A</v>
      </c>
      <c r="E1292" t="s">
        <v>34</v>
      </c>
      <c r="F1292">
        <v>23</v>
      </c>
      <c r="H1292">
        <v>6</v>
      </c>
      <c r="I1292">
        <v>0</v>
      </c>
      <c r="J1292">
        <v>5</v>
      </c>
      <c r="K1292">
        <v>3</v>
      </c>
      <c r="L1292" s="2">
        <v>0.6</v>
      </c>
      <c r="M1292">
        <v>34</v>
      </c>
      <c r="N1292">
        <v>11.3</v>
      </c>
      <c r="O1292">
        <v>0</v>
      </c>
      <c r="P1292">
        <v>29</v>
      </c>
      <c r="Q1292">
        <v>0.5</v>
      </c>
      <c r="R1292">
        <v>5.7</v>
      </c>
      <c r="S1292">
        <v>0</v>
      </c>
    </row>
    <row r="1293" spans="1:19" x14ac:dyDescent="0.25">
      <c r="A1293">
        <v>2013</v>
      </c>
      <c r="B1293">
        <v>372</v>
      </c>
      <c r="C1293" t="s">
        <v>84</v>
      </c>
      <c r="D1293" t="str">
        <f>IFERROR(INDEX('Draft Master List'!E:F,MATCH(C1293,'Draft Master List'!E:E,0),2),"N/A")</f>
        <v>N/A</v>
      </c>
      <c r="E1293" t="s">
        <v>15</v>
      </c>
      <c r="F1293">
        <v>31</v>
      </c>
      <c r="G1293" t="s">
        <v>1069</v>
      </c>
      <c r="H1293">
        <v>16</v>
      </c>
      <c r="I1293">
        <v>1</v>
      </c>
      <c r="J1293">
        <v>6</v>
      </c>
      <c r="K1293">
        <v>3</v>
      </c>
      <c r="L1293" s="2">
        <v>0.5</v>
      </c>
      <c r="M1293">
        <v>12</v>
      </c>
      <c r="N1293">
        <v>4</v>
      </c>
      <c r="O1293">
        <v>1</v>
      </c>
      <c r="P1293">
        <v>7</v>
      </c>
      <c r="Q1293">
        <v>0.2</v>
      </c>
      <c r="R1293">
        <v>0.8</v>
      </c>
      <c r="S1293">
        <v>1</v>
      </c>
    </row>
    <row r="1294" spans="1:19" x14ac:dyDescent="0.25">
      <c r="A1294">
        <v>2013</v>
      </c>
      <c r="B1294">
        <v>373</v>
      </c>
      <c r="C1294" t="s">
        <v>1205</v>
      </c>
      <c r="D1294" t="str">
        <f>IFERROR(INDEX('Draft Master List'!E:F,MATCH(C1294,'Draft Master List'!E:E,0),2),"N/A")</f>
        <v>N/A</v>
      </c>
      <c r="E1294" t="s">
        <v>27</v>
      </c>
      <c r="F1294">
        <v>25</v>
      </c>
      <c r="H1294">
        <v>16</v>
      </c>
      <c r="I1294">
        <v>0</v>
      </c>
      <c r="J1294">
        <v>4</v>
      </c>
      <c r="K1294">
        <v>3</v>
      </c>
      <c r="L1294" s="2">
        <v>0.75</v>
      </c>
      <c r="M1294">
        <v>33</v>
      </c>
      <c r="N1294">
        <v>11</v>
      </c>
      <c r="O1294">
        <v>0</v>
      </c>
      <c r="P1294">
        <v>17</v>
      </c>
      <c r="Q1294">
        <v>0.2</v>
      </c>
      <c r="R1294">
        <v>2.1</v>
      </c>
      <c r="S1294">
        <v>1</v>
      </c>
    </row>
    <row r="1295" spans="1:19" x14ac:dyDescent="0.25">
      <c r="A1295">
        <v>2013</v>
      </c>
      <c r="B1295">
        <v>374</v>
      </c>
      <c r="C1295" t="s">
        <v>1810</v>
      </c>
      <c r="D1295" t="str">
        <f>IFERROR(INDEX('Draft Master List'!E:F,MATCH(C1295,'Draft Master List'!E:E,0),2),"N/A")</f>
        <v>N/A</v>
      </c>
      <c r="E1295" t="s">
        <v>28</v>
      </c>
      <c r="F1295">
        <v>24</v>
      </c>
      <c r="G1295" t="s">
        <v>1069</v>
      </c>
      <c r="H1295">
        <v>16</v>
      </c>
      <c r="I1295">
        <v>3</v>
      </c>
      <c r="J1295">
        <v>7</v>
      </c>
      <c r="K1295">
        <v>3</v>
      </c>
      <c r="L1295" s="2">
        <v>0.42899999999999999</v>
      </c>
      <c r="M1295">
        <v>13</v>
      </c>
      <c r="N1295">
        <v>4.3</v>
      </c>
      <c r="O1295">
        <v>1</v>
      </c>
      <c r="P1295">
        <v>9</v>
      </c>
      <c r="Q1295">
        <v>0.2</v>
      </c>
      <c r="R1295">
        <v>0.8</v>
      </c>
      <c r="S1295">
        <v>0</v>
      </c>
    </row>
    <row r="1296" spans="1:19" x14ac:dyDescent="0.25">
      <c r="A1296">
        <v>2013</v>
      </c>
      <c r="B1296">
        <v>375</v>
      </c>
      <c r="C1296" t="s">
        <v>1672</v>
      </c>
      <c r="D1296" t="str">
        <f>IFERROR(INDEX('Draft Master List'!E:F,MATCH(C1296,'Draft Master List'!E:E,0),2),"N/A")</f>
        <v>N/A</v>
      </c>
      <c r="E1296" t="s">
        <v>7</v>
      </c>
      <c r="F1296">
        <v>23</v>
      </c>
      <c r="H1296">
        <v>5</v>
      </c>
      <c r="I1296">
        <v>0</v>
      </c>
      <c r="J1296">
        <v>11</v>
      </c>
      <c r="K1296">
        <v>3</v>
      </c>
      <c r="L1296" s="2">
        <v>0.27300000000000002</v>
      </c>
      <c r="M1296">
        <v>15</v>
      </c>
      <c r="N1296">
        <v>5</v>
      </c>
      <c r="O1296">
        <v>0</v>
      </c>
      <c r="P1296">
        <v>6</v>
      </c>
      <c r="Q1296">
        <v>0.6</v>
      </c>
      <c r="R1296">
        <v>3</v>
      </c>
      <c r="S1296">
        <v>1</v>
      </c>
    </row>
    <row r="1297" spans="1:19" x14ac:dyDescent="0.25">
      <c r="A1297">
        <v>2013</v>
      </c>
      <c r="B1297">
        <v>376</v>
      </c>
      <c r="C1297" t="s">
        <v>1851</v>
      </c>
      <c r="D1297" t="str">
        <f>IFERROR(INDEX('Draft Master List'!E:F,MATCH(C1297,'Draft Master List'!E:E,0),2),"N/A")</f>
        <v>N/A</v>
      </c>
      <c r="E1297" t="s">
        <v>3</v>
      </c>
      <c r="F1297">
        <v>31</v>
      </c>
      <c r="G1297" t="s">
        <v>1069</v>
      </c>
      <c r="H1297">
        <v>6</v>
      </c>
      <c r="I1297">
        <v>1</v>
      </c>
      <c r="J1297">
        <v>2</v>
      </c>
      <c r="K1297">
        <v>2</v>
      </c>
      <c r="L1297" s="2">
        <v>1</v>
      </c>
      <c r="M1297">
        <v>18</v>
      </c>
      <c r="N1297">
        <v>9</v>
      </c>
      <c r="O1297">
        <v>0</v>
      </c>
      <c r="P1297">
        <v>18</v>
      </c>
      <c r="Q1297">
        <v>0.3</v>
      </c>
      <c r="R1297">
        <v>3</v>
      </c>
      <c r="S1297">
        <v>0</v>
      </c>
    </row>
    <row r="1298" spans="1:19" x14ac:dyDescent="0.25">
      <c r="A1298">
        <v>2013</v>
      </c>
      <c r="B1298">
        <v>377</v>
      </c>
      <c r="C1298" t="s">
        <v>1009</v>
      </c>
      <c r="D1298" t="str">
        <f>IFERROR(INDEX('Draft Master List'!E:F,MATCH(C1298,'Draft Master List'!E:E,0),2),"N/A")</f>
        <v>N/A</v>
      </c>
      <c r="E1298" t="s">
        <v>22</v>
      </c>
      <c r="F1298">
        <v>24</v>
      </c>
      <c r="H1298">
        <v>8</v>
      </c>
      <c r="I1298">
        <v>0</v>
      </c>
      <c r="J1298">
        <v>3</v>
      </c>
      <c r="K1298">
        <v>2</v>
      </c>
      <c r="L1298" s="2">
        <v>0.66700000000000004</v>
      </c>
      <c r="M1298">
        <v>7</v>
      </c>
      <c r="N1298">
        <v>3.5</v>
      </c>
      <c r="O1298">
        <v>0</v>
      </c>
      <c r="P1298">
        <v>5</v>
      </c>
      <c r="Q1298">
        <v>0.3</v>
      </c>
      <c r="R1298">
        <v>0.9</v>
      </c>
      <c r="S1298">
        <v>1</v>
      </c>
    </row>
    <row r="1299" spans="1:19" x14ac:dyDescent="0.25">
      <c r="A1299">
        <v>2013</v>
      </c>
      <c r="B1299">
        <v>378</v>
      </c>
      <c r="C1299" t="s">
        <v>951</v>
      </c>
      <c r="D1299" t="str">
        <f>IFERROR(INDEX('Draft Master List'!E:F,MATCH(C1299,'Draft Master List'!E:E,0),2),"N/A")</f>
        <v>N/A</v>
      </c>
      <c r="E1299" t="s">
        <v>30</v>
      </c>
      <c r="F1299">
        <v>27</v>
      </c>
      <c r="G1299" t="s">
        <v>643</v>
      </c>
      <c r="H1299">
        <v>16</v>
      </c>
      <c r="I1299">
        <v>7</v>
      </c>
      <c r="J1299">
        <v>5</v>
      </c>
      <c r="K1299">
        <v>2</v>
      </c>
      <c r="L1299" s="2">
        <v>0.4</v>
      </c>
      <c r="M1299">
        <v>38</v>
      </c>
      <c r="N1299">
        <v>19</v>
      </c>
      <c r="O1299">
        <v>0</v>
      </c>
      <c r="P1299">
        <v>32</v>
      </c>
      <c r="Q1299">
        <v>0.1</v>
      </c>
      <c r="R1299">
        <v>2.4</v>
      </c>
      <c r="S1299">
        <v>3</v>
      </c>
    </row>
    <row r="1300" spans="1:19" x14ac:dyDescent="0.25">
      <c r="A1300">
        <v>2013</v>
      </c>
      <c r="B1300">
        <v>379</v>
      </c>
      <c r="C1300" t="s">
        <v>830</v>
      </c>
      <c r="D1300" t="str">
        <f>IFERROR(INDEX('Draft Master List'!E:F,MATCH(C1300,'Draft Master List'!E:E,0),2),"N/A")</f>
        <v>N/A</v>
      </c>
      <c r="E1300" t="s">
        <v>0</v>
      </c>
      <c r="F1300">
        <v>24</v>
      </c>
      <c r="H1300">
        <v>13</v>
      </c>
      <c r="I1300">
        <v>0</v>
      </c>
      <c r="J1300">
        <v>2</v>
      </c>
      <c r="K1300">
        <v>2</v>
      </c>
      <c r="L1300" s="2">
        <v>1</v>
      </c>
      <c r="M1300">
        <v>5</v>
      </c>
      <c r="N1300">
        <v>2.5</v>
      </c>
      <c r="O1300">
        <v>1</v>
      </c>
      <c r="P1300">
        <v>3</v>
      </c>
      <c r="Q1300">
        <v>0.2</v>
      </c>
      <c r="R1300">
        <v>0.4</v>
      </c>
      <c r="S1300">
        <v>0</v>
      </c>
    </row>
    <row r="1301" spans="1:19" x14ac:dyDescent="0.25">
      <c r="A1301">
        <v>2013</v>
      </c>
      <c r="B1301">
        <v>380</v>
      </c>
      <c r="C1301" t="s">
        <v>1662</v>
      </c>
      <c r="D1301" t="str">
        <f>IFERROR(INDEX('Draft Master List'!E:F,MATCH(C1301,'Draft Master List'!E:E,0),2),"N/A")</f>
        <v>N/A</v>
      </c>
      <c r="E1301" t="s">
        <v>34</v>
      </c>
      <c r="F1301">
        <v>25</v>
      </c>
      <c r="G1301" t="s">
        <v>1069</v>
      </c>
      <c r="H1301">
        <v>12</v>
      </c>
      <c r="I1301">
        <v>1</v>
      </c>
      <c r="J1301">
        <v>4</v>
      </c>
      <c r="K1301">
        <v>2</v>
      </c>
      <c r="L1301" s="2">
        <v>0.5</v>
      </c>
      <c r="M1301">
        <v>38</v>
      </c>
      <c r="N1301">
        <v>19</v>
      </c>
      <c r="O1301">
        <v>0</v>
      </c>
      <c r="P1301">
        <v>30</v>
      </c>
      <c r="Q1301">
        <v>0.2</v>
      </c>
      <c r="R1301">
        <v>3.2</v>
      </c>
      <c r="S1301">
        <v>1</v>
      </c>
    </row>
    <row r="1302" spans="1:19" x14ac:dyDescent="0.25">
      <c r="A1302">
        <v>2013</v>
      </c>
      <c r="B1302">
        <v>381</v>
      </c>
      <c r="C1302" t="s">
        <v>665</v>
      </c>
      <c r="D1302" t="str">
        <f>IFERROR(INDEX('Draft Master List'!E:F,MATCH(C1302,'Draft Master List'!E:E,0),2),"N/A")</f>
        <v>N/A</v>
      </c>
      <c r="E1302" t="s">
        <v>32</v>
      </c>
      <c r="F1302">
        <v>30</v>
      </c>
      <c r="H1302">
        <v>6</v>
      </c>
      <c r="I1302">
        <v>0</v>
      </c>
      <c r="J1302">
        <v>2</v>
      </c>
      <c r="K1302">
        <v>2</v>
      </c>
      <c r="L1302" s="2">
        <v>1</v>
      </c>
      <c r="M1302">
        <v>6</v>
      </c>
      <c r="N1302">
        <v>3</v>
      </c>
      <c r="O1302">
        <v>0</v>
      </c>
      <c r="P1302">
        <v>5</v>
      </c>
      <c r="Q1302">
        <v>0.3</v>
      </c>
      <c r="R1302">
        <v>1</v>
      </c>
      <c r="S1302">
        <v>0</v>
      </c>
    </row>
    <row r="1303" spans="1:19" x14ac:dyDescent="0.25">
      <c r="A1303">
        <v>2013</v>
      </c>
      <c r="B1303">
        <v>382</v>
      </c>
      <c r="C1303" t="s">
        <v>1216</v>
      </c>
      <c r="D1303" t="str">
        <f>IFERROR(INDEX('Draft Master List'!E:F,MATCH(C1303,'Draft Master List'!E:E,0),2),"N/A")</f>
        <v>N/A</v>
      </c>
      <c r="E1303" t="s">
        <v>14</v>
      </c>
      <c r="F1303">
        <v>23</v>
      </c>
      <c r="H1303">
        <v>7</v>
      </c>
      <c r="I1303">
        <v>0</v>
      </c>
      <c r="J1303">
        <v>7</v>
      </c>
      <c r="K1303">
        <v>2</v>
      </c>
      <c r="L1303" s="2">
        <v>0.28599999999999998</v>
      </c>
      <c r="M1303">
        <v>12</v>
      </c>
      <c r="N1303">
        <v>6</v>
      </c>
      <c r="O1303">
        <v>0</v>
      </c>
      <c r="P1303">
        <v>9</v>
      </c>
      <c r="Q1303">
        <v>0.3</v>
      </c>
      <c r="R1303">
        <v>1.7</v>
      </c>
      <c r="S1303">
        <v>1</v>
      </c>
    </row>
    <row r="1304" spans="1:19" x14ac:dyDescent="0.25">
      <c r="A1304">
        <v>2013</v>
      </c>
      <c r="B1304">
        <v>383</v>
      </c>
      <c r="C1304" t="s">
        <v>312</v>
      </c>
      <c r="D1304" t="str">
        <f>IFERROR(INDEX('Draft Master List'!E:F,MATCH(C1304,'Draft Master List'!E:E,0),2),"N/A")</f>
        <v>2272010</v>
      </c>
      <c r="E1304" t="s">
        <v>12</v>
      </c>
      <c r="F1304">
        <v>25</v>
      </c>
      <c r="H1304">
        <v>5</v>
      </c>
      <c r="I1304">
        <v>0</v>
      </c>
      <c r="J1304">
        <v>5</v>
      </c>
      <c r="K1304">
        <v>2</v>
      </c>
      <c r="L1304" s="2">
        <v>0.4</v>
      </c>
      <c r="M1304">
        <v>34</v>
      </c>
      <c r="N1304">
        <v>17</v>
      </c>
      <c r="O1304">
        <v>0</v>
      </c>
      <c r="P1304">
        <v>26</v>
      </c>
      <c r="Q1304">
        <v>0.4</v>
      </c>
      <c r="R1304">
        <v>6.8</v>
      </c>
      <c r="S1304">
        <v>0</v>
      </c>
    </row>
    <row r="1305" spans="1:19" x14ac:dyDescent="0.25">
      <c r="A1305">
        <v>2013</v>
      </c>
      <c r="B1305">
        <v>384</v>
      </c>
      <c r="C1305" t="s">
        <v>282</v>
      </c>
      <c r="D1305" t="str">
        <f>IFERROR(INDEX('Draft Master List'!E:F,MATCH(C1305,'Draft Master List'!E:E,0),2),"N/A")</f>
        <v>1072010</v>
      </c>
      <c r="E1305" t="s">
        <v>29</v>
      </c>
      <c r="F1305">
        <v>26</v>
      </c>
      <c r="H1305">
        <v>16</v>
      </c>
      <c r="I1305">
        <v>0</v>
      </c>
      <c r="J1305">
        <v>5</v>
      </c>
      <c r="K1305">
        <v>2</v>
      </c>
      <c r="L1305" s="2">
        <v>0.4</v>
      </c>
      <c r="M1305">
        <v>13</v>
      </c>
      <c r="N1305">
        <v>6.5</v>
      </c>
      <c r="O1305">
        <v>0</v>
      </c>
      <c r="P1305">
        <v>9</v>
      </c>
      <c r="Q1305">
        <v>0.1</v>
      </c>
      <c r="R1305">
        <v>0.8</v>
      </c>
      <c r="S1305">
        <v>0</v>
      </c>
    </row>
    <row r="1306" spans="1:19" x14ac:dyDescent="0.25">
      <c r="A1306">
        <v>2013</v>
      </c>
      <c r="B1306">
        <v>385</v>
      </c>
      <c r="C1306" t="s">
        <v>1852</v>
      </c>
      <c r="D1306" t="str">
        <f>IFERROR(INDEX('Draft Master List'!E:F,MATCH(C1306,'Draft Master List'!E:E,0),2),"N/A")</f>
        <v>N/A</v>
      </c>
      <c r="E1306" t="s">
        <v>21</v>
      </c>
      <c r="F1306">
        <v>24</v>
      </c>
      <c r="G1306" t="s">
        <v>732</v>
      </c>
      <c r="H1306">
        <v>2</v>
      </c>
      <c r="I1306">
        <v>2</v>
      </c>
      <c r="J1306">
        <v>2</v>
      </c>
      <c r="K1306">
        <v>2</v>
      </c>
      <c r="L1306" s="2">
        <v>1</v>
      </c>
      <c r="M1306">
        <v>29</v>
      </c>
      <c r="N1306">
        <v>14.5</v>
      </c>
      <c r="O1306">
        <v>0</v>
      </c>
      <c r="P1306">
        <v>15</v>
      </c>
      <c r="Q1306">
        <v>1</v>
      </c>
      <c r="R1306">
        <v>14.5</v>
      </c>
      <c r="S1306">
        <v>0</v>
      </c>
    </row>
    <row r="1307" spans="1:19" x14ac:dyDescent="0.25">
      <c r="A1307">
        <v>2013</v>
      </c>
      <c r="B1307">
        <v>386</v>
      </c>
      <c r="C1307" t="s">
        <v>338</v>
      </c>
      <c r="D1307" t="str">
        <f>IFERROR(INDEX('Draft Master List'!E:F,MATCH(C1307,'Draft Master List'!E:E,0),2),"N/A")</f>
        <v>1112009</v>
      </c>
      <c r="E1307" t="s">
        <v>32</v>
      </c>
      <c r="F1307">
        <v>26</v>
      </c>
      <c r="H1307">
        <v>2</v>
      </c>
      <c r="I1307">
        <v>0</v>
      </c>
      <c r="J1307">
        <v>3</v>
      </c>
      <c r="K1307">
        <v>2</v>
      </c>
      <c r="L1307" s="2">
        <v>0.66700000000000004</v>
      </c>
      <c r="M1307">
        <v>19</v>
      </c>
      <c r="N1307">
        <v>9.5</v>
      </c>
      <c r="O1307">
        <v>0</v>
      </c>
      <c r="P1307">
        <v>10</v>
      </c>
      <c r="Q1307">
        <v>1</v>
      </c>
      <c r="R1307">
        <v>9.5</v>
      </c>
      <c r="S1307">
        <v>0</v>
      </c>
    </row>
    <row r="1308" spans="1:19" x14ac:dyDescent="0.25">
      <c r="A1308">
        <v>2013</v>
      </c>
      <c r="B1308">
        <v>387</v>
      </c>
      <c r="C1308" t="s">
        <v>1207</v>
      </c>
      <c r="D1308" t="str">
        <f>IFERROR(INDEX('Draft Master List'!E:F,MATCH(C1308,'Draft Master List'!E:E,0),2),"N/A")</f>
        <v>N/A</v>
      </c>
      <c r="E1308" t="s">
        <v>64</v>
      </c>
      <c r="F1308">
        <v>24</v>
      </c>
      <c r="G1308" t="s">
        <v>1069</v>
      </c>
      <c r="H1308">
        <v>12</v>
      </c>
      <c r="I1308">
        <v>2</v>
      </c>
      <c r="J1308">
        <v>9</v>
      </c>
      <c r="K1308">
        <v>2</v>
      </c>
      <c r="L1308" s="2">
        <v>0.222</v>
      </c>
      <c r="M1308">
        <v>8</v>
      </c>
      <c r="N1308">
        <v>4</v>
      </c>
      <c r="O1308">
        <v>0</v>
      </c>
      <c r="P1308">
        <v>5</v>
      </c>
      <c r="Q1308">
        <v>0.2</v>
      </c>
      <c r="R1308">
        <v>0.7</v>
      </c>
      <c r="S1308">
        <v>0</v>
      </c>
    </row>
    <row r="1309" spans="1:19" x14ac:dyDescent="0.25">
      <c r="A1309">
        <v>2013</v>
      </c>
      <c r="B1309">
        <v>388</v>
      </c>
      <c r="C1309" t="s">
        <v>897</v>
      </c>
      <c r="D1309" t="str">
        <f>IFERROR(INDEX('Draft Master List'!E:F,MATCH(C1309,'Draft Master List'!E:E,0),2),"N/A")</f>
        <v>N/A</v>
      </c>
      <c r="E1309" t="s">
        <v>32</v>
      </c>
      <c r="F1309">
        <v>25</v>
      </c>
      <c r="H1309">
        <v>13</v>
      </c>
      <c r="I1309">
        <v>0</v>
      </c>
      <c r="J1309">
        <v>2</v>
      </c>
      <c r="K1309">
        <v>2</v>
      </c>
      <c r="L1309" s="2">
        <v>1</v>
      </c>
      <c r="M1309">
        <v>8</v>
      </c>
      <c r="N1309">
        <v>4</v>
      </c>
      <c r="O1309">
        <v>0</v>
      </c>
      <c r="P1309">
        <v>7</v>
      </c>
      <c r="Q1309">
        <v>0.2</v>
      </c>
      <c r="R1309">
        <v>0.6</v>
      </c>
      <c r="S1309">
        <v>0</v>
      </c>
    </row>
    <row r="1310" spans="1:19" x14ac:dyDescent="0.25">
      <c r="A1310">
        <v>2013</v>
      </c>
      <c r="B1310">
        <v>389</v>
      </c>
      <c r="C1310" t="s">
        <v>1301</v>
      </c>
      <c r="D1310" t="str">
        <f>IFERROR(INDEX('Draft Master List'!E:F,MATCH(C1310,'Draft Master List'!E:E,0),2),"N/A")</f>
        <v>N/A</v>
      </c>
      <c r="E1310" t="s">
        <v>25</v>
      </c>
      <c r="F1310">
        <v>27</v>
      </c>
      <c r="H1310">
        <v>9</v>
      </c>
      <c r="I1310">
        <v>0</v>
      </c>
      <c r="J1310">
        <v>7</v>
      </c>
      <c r="K1310">
        <v>2</v>
      </c>
      <c r="L1310" s="2">
        <v>0.28599999999999998</v>
      </c>
      <c r="M1310">
        <v>20</v>
      </c>
      <c r="N1310">
        <v>10</v>
      </c>
      <c r="O1310">
        <v>0</v>
      </c>
      <c r="P1310">
        <v>11</v>
      </c>
      <c r="Q1310">
        <v>0.2</v>
      </c>
      <c r="R1310">
        <v>2.2000000000000002</v>
      </c>
      <c r="S1310">
        <v>0</v>
      </c>
    </row>
    <row r="1311" spans="1:19" x14ac:dyDescent="0.25">
      <c r="A1311">
        <v>2013</v>
      </c>
      <c r="B1311">
        <v>390</v>
      </c>
      <c r="C1311" t="s">
        <v>1204</v>
      </c>
      <c r="D1311" t="str">
        <f>IFERROR(INDEX('Draft Master List'!E:F,MATCH(C1311,'Draft Master List'!E:E,0),2),"N/A")</f>
        <v>N/A</v>
      </c>
      <c r="E1311" t="s">
        <v>669</v>
      </c>
      <c r="F1311">
        <v>24</v>
      </c>
      <c r="H1311">
        <v>8</v>
      </c>
      <c r="I1311">
        <v>0</v>
      </c>
      <c r="J1311">
        <v>2</v>
      </c>
      <c r="K1311">
        <v>2</v>
      </c>
      <c r="L1311" s="2">
        <v>1</v>
      </c>
      <c r="M1311">
        <v>23</v>
      </c>
      <c r="N1311">
        <v>11.5</v>
      </c>
      <c r="O1311">
        <v>0</v>
      </c>
      <c r="P1311">
        <v>12</v>
      </c>
      <c r="Q1311">
        <v>0.3</v>
      </c>
      <c r="R1311">
        <v>2.9</v>
      </c>
      <c r="S1311">
        <v>0</v>
      </c>
    </row>
    <row r="1312" spans="1:19" x14ac:dyDescent="0.25">
      <c r="A1312">
        <v>2013</v>
      </c>
      <c r="B1312">
        <v>391</v>
      </c>
      <c r="C1312" t="s">
        <v>902</v>
      </c>
      <c r="D1312" t="str">
        <f>IFERROR(INDEX('Draft Master List'!E:F,MATCH(C1312,'Draft Master List'!E:E,0),2),"N/A")</f>
        <v>N/A</v>
      </c>
      <c r="E1312" t="s">
        <v>34</v>
      </c>
      <c r="F1312">
        <v>25</v>
      </c>
      <c r="H1312">
        <v>16</v>
      </c>
      <c r="I1312">
        <v>0</v>
      </c>
      <c r="J1312">
        <v>4</v>
      </c>
      <c r="K1312">
        <v>2</v>
      </c>
      <c r="L1312" s="2">
        <v>0.5</v>
      </c>
      <c r="M1312">
        <v>13</v>
      </c>
      <c r="N1312">
        <v>6.5</v>
      </c>
      <c r="O1312">
        <v>0</v>
      </c>
      <c r="P1312">
        <v>9</v>
      </c>
      <c r="Q1312">
        <v>0.1</v>
      </c>
      <c r="R1312">
        <v>0.8</v>
      </c>
      <c r="S1312">
        <v>1</v>
      </c>
    </row>
    <row r="1313" spans="1:19" x14ac:dyDescent="0.25">
      <c r="A1313">
        <v>2013</v>
      </c>
      <c r="B1313">
        <v>392</v>
      </c>
      <c r="C1313" t="s">
        <v>1124</v>
      </c>
      <c r="D1313" t="str">
        <f>IFERROR(INDEX('Draft Master List'!E:F,MATCH(C1313,'Draft Master List'!E:E,0),2),"N/A")</f>
        <v>N/A</v>
      </c>
      <c r="E1313" t="s">
        <v>32</v>
      </c>
      <c r="F1313">
        <v>25</v>
      </c>
      <c r="G1313" t="s">
        <v>643</v>
      </c>
      <c r="H1313">
        <v>15</v>
      </c>
      <c r="I1313">
        <v>6</v>
      </c>
      <c r="J1313">
        <v>7</v>
      </c>
      <c r="K1313">
        <v>2</v>
      </c>
      <c r="L1313" s="2">
        <v>0.28599999999999998</v>
      </c>
      <c r="M1313">
        <v>10</v>
      </c>
      <c r="N1313">
        <v>5</v>
      </c>
      <c r="O1313">
        <v>0</v>
      </c>
      <c r="P1313">
        <v>12</v>
      </c>
      <c r="Q1313">
        <v>0.1</v>
      </c>
      <c r="R1313">
        <v>0.7</v>
      </c>
      <c r="S1313">
        <v>2</v>
      </c>
    </row>
    <row r="1314" spans="1:19" x14ac:dyDescent="0.25">
      <c r="A1314">
        <v>2013</v>
      </c>
      <c r="B1314">
        <v>393</v>
      </c>
      <c r="C1314" t="s">
        <v>1195</v>
      </c>
      <c r="D1314" t="str">
        <f>IFERROR(INDEX('Draft Master List'!E:F,MATCH(C1314,'Draft Master List'!E:E,0),2),"N/A")</f>
        <v>N/A</v>
      </c>
      <c r="E1314" t="s">
        <v>9</v>
      </c>
      <c r="F1314">
        <v>31</v>
      </c>
      <c r="G1314" t="s">
        <v>643</v>
      </c>
      <c r="H1314">
        <v>7</v>
      </c>
      <c r="I1314">
        <v>1</v>
      </c>
      <c r="J1314">
        <v>7</v>
      </c>
      <c r="K1314">
        <v>2</v>
      </c>
      <c r="L1314" s="2">
        <v>0.28599999999999998</v>
      </c>
      <c r="M1314">
        <v>13</v>
      </c>
      <c r="N1314">
        <v>6.5</v>
      </c>
      <c r="O1314">
        <v>0</v>
      </c>
      <c r="P1314">
        <v>8</v>
      </c>
      <c r="Q1314">
        <v>0.3</v>
      </c>
      <c r="R1314">
        <v>1.9</v>
      </c>
      <c r="S1314">
        <v>1</v>
      </c>
    </row>
    <row r="1315" spans="1:19" x14ac:dyDescent="0.25">
      <c r="A1315">
        <v>2013</v>
      </c>
      <c r="B1315">
        <v>394</v>
      </c>
      <c r="C1315" t="s">
        <v>1148</v>
      </c>
      <c r="D1315" t="str">
        <f>IFERROR(INDEX('Draft Master List'!E:F,MATCH(C1315,'Draft Master List'!E:E,0),2),"N/A")</f>
        <v>N/A</v>
      </c>
      <c r="E1315" t="s">
        <v>34</v>
      </c>
      <c r="F1315">
        <v>24</v>
      </c>
      <c r="H1315">
        <v>10</v>
      </c>
      <c r="I1315">
        <v>0</v>
      </c>
      <c r="J1315">
        <v>3</v>
      </c>
      <c r="K1315">
        <v>2</v>
      </c>
      <c r="L1315" s="2">
        <v>0.66700000000000004</v>
      </c>
      <c r="M1315">
        <v>16</v>
      </c>
      <c r="N1315">
        <v>8</v>
      </c>
      <c r="O1315">
        <v>0</v>
      </c>
      <c r="P1315">
        <v>12</v>
      </c>
      <c r="Q1315">
        <v>0.2</v>
      </c>
      <c r="R1315">
        <v>1.6</v>
      </c>
      <c r="S1315">
        <v>3</v>
      </c>
    </row>
    <row r="1316" spans="1:19" x14ac:dyDescent="0.25">
      <c r="A1316">
        <v>2013</v>
      </c>
      <c r="B1316">
        <v>395</v>
      </c>
      <c r="C1316" t="s">
        <v>1089</v>
      </c>
      <c r="D1316" t="str">
        <f>IFERROR(INDEX('Draft Master List'!E:F,MATCH(C1316,'Draft Master List'!E:E,0),2),"N/A")</f>
        <v>N/A</v>
      </c>
      <c r="E1316" t="s">
        <v>6</v>
      </c>
      <c r="F1316">
        <v>24</v>
      </c>
      <c r="H1316">
        <v>13</v>
      </c>
      <c r="I1316">
        <v>0</v>
      </c>
      <c r="J1316">
        <v>3</v>
      </c>
      <c r="K1316">
        <v>2</v>
      </c>
      <c r="L1316" s="2">
        <v>0.66700000000000004</v>
      </c>
      <c r="M1316">
        <v>14</v>
      </c>
      <c r="N1316">
        <v>7</v>
      </c>
      <c r="O1316">
        <v>0</v>
      </c>
      <c r="P1316">
        <v>8</v>
      </c>
      <c r="Q1316">
        <v>0.2</v>
      </c>
      <c r="R1316">
        <v>1.1000000000000001</v>
      </c>
      <c r="S1316">
        <v>1</v>
      </c>
    </row>
    <row r="1317" spans="1:19" x14ac:dyDescent="0.25">
      <c r="A1317">
        <v>2013</v>
      </c>
      <c r="B1317">
        <v>396</v>
      </c>
      <c r="C1317" t="s">
        <v>1853</v>
      </c>
      <c r="D1317" t="str">
        <f>IFERROR(INDEX('Draft Master List'!E:F,MATCH(C1317,'Draft Master List'!E:E,0),2),"N/A")</f>
        <v>N/A</v>
      </c>
      <c r="E1317" t="s">
        <v>669</v>
      </c>
      <c r="F1317">
        <v>26</v>
      </c>
      <c r="H1317">
        <v>8</v>
      </c>
      <c r="I1317">
        <v>2</v>
      </c>
      <c r="J1317">
        <v>3</v>
      </c>
      <c r="K1317">
        <v>2</v>
      </c>
      <c r="L1317" s="2">
        <v>0.66700000000000004</v>
      </c>
      <c r="M1317">
        <v>34</v>
      </c>
      <c r="N1317">
        <v>17</v>
      </c>
      <c r="O1317">
        <v>0</v>
      </c>
      <c r="P1317">
        <v>21</v>
      </c>
      <c r="Q1317">
        <v>0.3</v>
      </c>
      <c r="R1317">
        <v>4.3</v>
      </c>
      <c r="S1317">
        <v>0</v>
      </c>
    </row>
    <row r="1318" spans="1:19" x14ac:dyDescent="0.25">
      <c r="A1318">
        <v>2013</v>
      </c>
      <c r="B1318">
        <v>397</v>
      </c>
      <c r="C1318" t="s">
        <v>906</v>
      </c>
      <c r="D1318" t="str">
        <f>IFERROR(INDEX('Draft Master List'!E:F,MATCH(C1318,'Draft Master List'!E:E,0),2),"N/A")</f>
        <v>N/A</v>
      </c>
      <c r="E1318" t="s">
        <v>16</v>
      </c>
      <c r="F1318">
        <v>25</v>
      </c>
      <c r="H1318">
        <v>16</v>
      </c>
      <c r="I1318">
        <v>0</v>
      </c>
      <c r="J1318">
        <v>3</v>
      </c>
      <c r="K1318">
        <v>2</v>
      </c>
      <c r="L1318" s="2">
        <v>0.66700000000000004</v>
      </c>
      <c r="M1318">
        <v>55</v>
      </c>
      <c r="N1318">
        <v>27.5</v>
      </c>
      <c r="O1318">
        <v>0</v>
      </c>
      <c r="P1318">
        <v>52</v>
      </c>
      <c r="Q1318">
        <v>0.1</v>
      </c>
      <c r="R1318">
        <v>3.4</v>
      </c>
      <c r="S1318">
        <v>2</v>
      </c>
    </row>
    <row r="1319" spans="1:19" x14ac:dyDescent="0.25">
      <c r="A1319">
        <v>2013</v>
      </c>
      <c r="B1319">
        <v>398</v>
      </c>
      <c r="C1319" t="s">
        <v>474</v>
      </c>
      <c r="D1319" t="str">
        <f>IFERROR(INDEX('Draft Master List'!E:F,MATCH(C1319,'Draft Master List'!E:E,0),2),"N/A")</f>
        <v>1372007</v>
      </c>
      <c r="E1319" t="s">
        <v>13</v>
      </c>
      <c r="F1319">
        <v>29</v>
      </c>
      <c r="G1319" t="s">
        <v>732</v>
      </c>
      <c r="H1319">
        <v>16</v>
      </c>
      <c r="I1319">
        <v>2</v>
      </c>
      <c r="J1319">
        <v>4</v>
      </c>
      <c r="K1319">
        <v>2</v>
      </c>
      <c r="L1319" s="2">
        <v>0.5</v>
      </c>
      <c r="M1319">
        <v>-7</v>
      </c>
      <c r="N1319">
        <v>-3.5</v>
      </c>
      <c r="O1319">
        <v>0</v>
      </c>
      <c r="P1319">
        <v>7</v>
      </c>
      <c r="Q1319">
        <v>0.1</v>
      </c>
      <c r="R1319">
        <v>-0.4</v>
      </c>
      <c r="S1319">
        <v>0</v>
      </c>
    </row>
    <row r="1320" spans="1:19" x14ac:dyDescent="0.25">
      <c r="A1320">
        <v>2013</v>
      </c>
      <c r="B1320">
        <v>399</v>
      </c>
      <c r="C1320" t="s">
        <v>1854</v>
      </c>
      <c r="D1320" t="str">
        <f>IFERROR(INDEX('Draft Master List'!E:F,MATCH(C1320,'Draft Master List'!E:E,0),2),"N/A")</f>
        <v>N/A</v>
      </c>
      <c r="E1320" t="s">
        <v>24</v>
      </c>
      <c r="F1320">
        <v>25</v>
      </c>
      <c r="H1320">
        <v>7</v>
      </c>
      <c r="I1320">
        <v>0</v>
      </c>
      <c r="J1320">
        <v>6</v>
      </c>
      <c r="K1320">
        <v>2</v>
      </c>
      <c r="L1320" s="2">
        <v>0.33300000000000002</v>
      </c>
      <c r="M1320">
        <v>20</v>
      </c>
      <c r="N1320">
        <v>10</v>
      </c>
      <c r="O1320">
        <v>1</v>
      </c>
      <c r="P1320">
        <v>19</v>
      </c>
      <c r="Q1320">
        <v>0.3</v>
      </c>
      <c r="R1320">
        <v>2.9</v>
      </c>
      <c r="S1320">
        <v>0</v>
      </c>
    </row>
    <row r="1321" spans="1:19" x14ac:dyDescent="0.25">
      <c r="A1321">
        <v>2013</v>
      </c>
      <c r="B1321">
        <v>400</v>
      </c>
      <c r="C1321" t="s">
        <v>1766</v>
      </c>
      <c r="D1321" t="str">
        <f>IFERROR(INDEX('Draft Master List'!E:F,MATCH(C1321,'Draft Master List'!E:E,0),2),"N/A")</f>
        <v>N/A</v>
      </c>
      <c r="E1321" t="s">
        <v>30</v>
      </c>
      <c r="F1321">
        <v>28</v>
      </c>
      <c r="G1321" t="s">
        <v>1069</v>
      </c>
      <c r="H1321">
        <v>15</v>
      </c>
      <c r="I1321">
        <v>4</v>
      </c>
      <c r="J1321">
        <v>3</v>
      </c>
      <c r="K1321">
        <v>2</v>
      </c>
      <c r="L1321" s="2">
        <v>0.66700000000000004</v>
      </c>
      <c r="M1321">
        <v>16</v>
      </c>
      <c r="N1321">
        <v>8</v>
      </c>
      <c r="O1321">
        <v>1</v>
      </c>
      <c r="P1321">
        <v>15</v>
      </c>
      <c r="Q1321">
        <v>0.1</v>
      </c>
      <c r="R1321">
        <v>1.1000000000000001</v>
      </c>
      <c r="S1321">
        <v>0</v>
      </c>
    </row>
    <row r="1322" spans="1:19" x14ac:dyDescent="0.25">
      <c r="A1322">
        <v>2013</v>
      </c>
      <c r="B1322">
        <v>401</v>
      </c>
      <c r="C1322" t="s">
        <v>1855</v>
      </c>
      <c r="D1322" t="str">
        <f>IFERROR(INDEX('Draft Master List'!E:F,MATCH(C1322,'Draft Master List'!E:E,0),2),"N/A")</f>
        <v>N/A</v>
      </c>
      <c r="E1322" t="s">
        <v>4</v>
      </c>
      <c r="F1322">
        <v>24</v>
      </c>
      <c r="G1322" t="s">
        <v>1069</v>
      </c>
      <c r="H1322">
        <v>8</v>
      </c>
      <c r="I1322">
        <v>1</v>
      </c>
      <c r="J1322">
        <v>3</v>
      </c>
      <c r="K1322">
        <v>2</v>
      </c>
      <c r="L1322" s="2">
        <v>0.66700000000000004</v>
      </c>
      <c r="M1322">
        <v>63</v>
      </c>
      <c r="N1322">
        <v>31.5</v>
      </c>
      <c r="O1322">
        <v>1</v>
      </c>
      <c r="P1322">
        <v>62</v>
      </c>
      <c r="Q1322">
        <v>0.3</v>
      </c>
      <c r="R1322">
        <v>7.9</v>
      </c>
      <c r="S1322">
        <v>0</v>
      </c>
    </row>
    <row r="1323" spans="1:19" x14ac:dyDescent="0.25">
      <c r="A1323">
        <v>2013</v>
      </c>
      <c r="B1323">
        <v>402</v>
      </c>
      <c r="C1323" t="s">
        <v>527</v>
      </c>
      <c r="D1323" t="str">
        <f>IFERROR(INDEX('Draft Master List'!E:F,MATCH(C1323,'Draft Master List'!E:E,0),2),"N/A")</f>
        <v>1002006</v>
      </c>
      <c r="E1323" t="s">
        <v>19</v>
      </c>
      <c r="F1323">
        <v>30</v>
      </c>
      <c r="G1323" t="s">
        <v>732</v>
      </c>
      <c r="H1323">
        <v>9</v>
      </c>
      <c r="I1323">
        <v>3</v>
      </c>
      <c r="J1323">
        <v>3</v>
      </c>
      <c r="K1323">
        <v>2</v>
      </c>
      <c r="L1323" s="2">
        <v>0.66700000000000004</v>
      </c>
      <c r="M1323">
        <v>27</v>
      </c>
      <c r="N1323">
        <v>13.5</v>
      </c>
      <c r="O1323">
        <v>0</v>
      </c>
      <c r="P1323">
        <v>21</v>
      </c>
      <c r="Q1323">
        <v>0.2</v>
      </c>
      <c r="R1323">
        <v>3</v>
      </c>
      <c r="S1323">
        <v>0</v>
      </c>
    </row>
    <row r="1324" spans="1:19" x14ac:dyDescent="0.25">
      <c r="A1324">
        <v>2013</v>
      </c>
      <c r="B1324">
        <v>403</v>
      </c>
      <c r="C1324" t="s">
        <v>362</v>
      </c>
      <c r="D1324" t="str">
        <f>IFERROR(INDEX('Draft Master List'!E:F,MATCH(C1324,'Draft Master List'!E:E,0),2),"N/A")</f>
        <v>2092009</v>
      </c>
      <c r="E1324" t="s">
        <v>3</v>
      </c>
      <c r="F1324">
        <v>29</v>
      </c>
      <c r="H1324">
        <v>2</v>
      </c>
      <c r="I1324">
        <v>0</v>
      </c>
      <c r="J1324">
        <v>2</v>
      </c>
      <c r="K1324">
        <v>2</v>
      </c>
      <c r="L1324" s="2">
        <v>1</v>
      </c>
      <c r="M1324">
        <v>10</v>
      </c>
      <c r="N1324">
        <v>5</v>
      </c>
      <c r="O1324">
        <v>0</v>
      </c>
      <c r="P1324">
        <v>8</v>
      </c>
      <c r="Q1324">
        <v>1</v>
      </c>
      <c r="R1324">
        <v>5</v>
      </c>
      <c r="S1324">
        <v>0</v>
      </c>
    </row>
    <row r="1325" spans="1:19" x14ac:dyDescent="0.25">
      <c r="A1325">
        <v>2013</v>
      </c>
      <c r="B1325">
        <v>404</v>
      </c>
      <c r="C1325" t="s">
        <v>1856</v>
      </c>
      <c r="D1325" t="str">
        <f>IFERROR(INDEX('Draft Master List'!E:F,MATCH(C1325,'Draft Master List'!E:E,0),2),"N/A")</f>
        <v>N/A</v>
      </c>
      <c r="E1325" t="s">
        <v>28</v>
      </c>
      <c r="F1325">
        <v>33</v>
      </c>
      <c r="G1325" t="s">
        <v>1069</v>
      </c>
      <c r="H1325">
        <v>1</v>
      </c>
      <c r="I1325">
        <v>1</v>
      </c>
      <c r="J1325">
        <v>2</v>
      </c>
      <c r="K1325">
        <v>2</v>
      </c>
      <c r="L1325" s="2">
        <v>1</v>
      </c>
      <c r="M1325">
        <v>2</v>
      </c>
      <c r="N1325">
        <v>1</v>
      </c>
      <c r="O1325">
        <v>0</v>
      </c>
      <c r="P1325">
        <v>3</v>
      </c>
      <c r="Q1325">
        <v>2</v>
      </c>
      <c r="R1325">
        <v>2</v>
      </c>
      <c r="S1325">
        <v>0</v>
      </c>
    </row>
    <row r="1326" spans="1:19" x14ac:dyDescent="0.25">
      <c r="A1326">
        <v>2013</v>
      </c>
      <c r="B1326">
        <v>405</v>
      </c>
      <c r="C1326" t="s">
        <v>1112</v>
      </c>
      <c r="D1326" t="str">
        <f>IFERROR(INDEX('Draft Master List'!E:F,MATCH(C1326,'Draft Master List'!E:E,0),2),"N/A")</f>
        <v>N/A</v>
      </c>
      <c r="E1326" t="s">
        <v>21</v>
      </c>
      <c r="F1326">
        <v>28</v>
      </c>
      <c r="H1326">
        <v>15</v>
      </c>
      <c r="I1326">
        <v>0</v>
      </c>
      <c r="J1326">
        <v>3</v>
      </c>
      <c r="K1326">
        <v>2</v>
      </c>
      <c r="L1326" s="2">
        <v>0.66700000000000004</v>
      </c>
      <c r="M1326">
        <v>10</v>
      </c>
      <c r="N1326">
        <v>5</v>
      </c>
      <c r="O1326">
        <v>0</v>
      </c>
      <c r="P1326">
        <v>6</v>
      </c>
      <c r="Q1326">
        <v>0.1</v>
      </c>
      <c r="R1326">
        <v>0.7</v>
      </c>
      <c r="S1326">
        <v>0</v>
      </c>
    </row>
    <row r="1327" spans="1:19" x14ac:dyDescent="0.25">
      <c r="A1327">
        <v>2013</v>
      </c>
      <c r="B1327">
        <v>406</v>
      </c>
      <c r="C1327" t="s">
        <v>528</v>
      </c>
      <c r="D1327" t="str">
        <f>IFERROR(INDEX('Draft Master List'!E:F,MATCH(C1327,'Draft Master List'!E:E,0),2),"N/A")</f>
        <v>1032006</v>
      </c>
      <c r="E1327" t="s">
        <v>669</v>
      </c>
      <c r="F1327">
        <v>30</v>
      </c>
      <c r="H1327">
        <v>8</v>
      </c>
      <c r="I1327">
        <v>0</v>
      </c>
      <c r="J1327">
        <v>2</v>
      </c>
      <c r="K1327">
        <v>2</v>
      </c>
      <c r="L1327" s="2">
        <v>1</v>
      </c>
      <c r="M1327">
        <v>27</v>
      </c>
      <c r="N1327">
        <v>13.5</v>
      </c>
      <c r="O1327">
        <v>0</v>
      </c>
      <c r="P1327">
        <v>14</v>
      </c>
      <c r="Q1327">
        <v>0.3</v>
      </c>
      <c r="R1327">
        <v>3.4</v>
      </c>
      <c r="S1327">
        <v>1</v>
      </c>
    </row>
    <row r="1328" spans="1:19" x14ac:dyDescent="0.25">
      <c r="A1328">
        <v>2013</v>
      </c>
      <c r="B1328">
        <v>407</v>
      </c>
      <c r="C1328" t="s">
        <v>371</v>
      </c>
      <c r="D1328" t="str">
        <f>IFERROR(INDEX('Draft Master List'!E:F,MATCH(C1328,'Draft Master List'!E:E,0),2),"N/A")</f>
        <v>2402009</v>
      </c>
      <c r="E1328" t="s">
        <v>24</v>
      </c>
      <c r="F1328">
        <v>26</v>
      </c>
      <c r="H1328">
        <v>1</v>
      </c>
      <c r="I1328">
        <v>0</v>
      </c>
      <c r="J1328">
        <v>3</v>
      </c>
      <c r="K1328">
        <v>2</v>
      </c>
      <c r="L1328" s="2">
        <v>0.66700000000000004</v>
      </c>
      <c r="M1328">
        <v>11</v>
      </c>
      <c r="N1328">
        <v>5.5</v>
      </c>
      <c r="O1328">
        <v>0</v>
      </c>
      <c r="P1328">
        <v>7</v>
      </c>
      <c r="Q1328">
        <v>2</v>
      </c>
      <c r="R1328">
        <v>11</v>
      </c>
      <c r="S1328">
        <v>0</v>
      </c>
    </row>
    <row r="1329" spans="1:19" x14ac:dyDescent="0.25">
      <c r="A1329">
        <v>2013</v>
      </c>
      <c r="B1329">
        <v>408</v>
      </c>
      <c r="C1329" t="s">
        <v>1691</v>
      </c>
      <c r="D1329" t="str">
        <f>IFERROR(INDEX('Draft Master List'!E:F,MATCH(C1329,'Draft Master List'!E:E,0),2),"N/A")</f>
        <v>N/A</v>
      </c>
      <c r="E1329" t="s">
        <v>28</v>
      </c>
      <c r="F1329">
        <v>29</v>
      </c>
      <c r="G1329" t="s">
        <v>108</v>
      </c>
      <c r="H1329">
        <v>15</v>
      </c>
      <c r="I1329">
        <v>14</v>
      </c>
      <c r="J1329">
        <v>6</v>
      </c>
      <c r="K1329">
        <v>2</v>
      </c>
      <c r="L1329" s="2">
        <v>0.33300000000000002</v>
      </c>
      <c r="M1329">
        <v>5</v>
      </c>
      <c r="N1329">
        <v>2.5</v>
      </c>
      <c r="O1329">
        <v>0</v>
      </c>
      <c r="P1329">
        <v>6</v>
      </c>
      <c r="Q1329">
        <v>0.1</v>
      </c>
      <c r="R1329">
        <v>0.3</v>
      </c>
      <c r="S1329">
        <v>0</v>
      </c>
    </row>
    <row r="1330" spans="1:19" x14ac:dyDescent="0.25">
      <c r="A1330">
        <v>2013</v>
      </c>
      <c r="B1330">
        <v>409</v>
      </c>
      <c r="C1330" t="s">
        <v>1145</v>
      </c>
      <c r="D1330" t="str">
        <f>IFERROR(INDEX('Draft Master List'!E:F,MATCH(C1330,'Draft Master List'!E:E,0),2),"N/A")</f>
        <v>N/A</v>
      </c>
      <c r="E1330" t="s">
        <v>16</v>
      </c>
      <c r="F1330">
        <v>24</v>
      </c>
      <c r="H1330">
        <v>13</v>
      </c>
      <c r="I1330">
        <v>0</v>
      </c>
      <c r="J1330">
        <v>2</v>
      </c>
      <c r="K1330">
        <v>2</v>
      </c>
      <c r="L1330" s="2">
        <v>1</v>
      </c>
      <c r="M1330">
        <v>6</v>
      </c>
      <c r="N1330">
        <v>3</v>
      </c>
      <c r="O1330">
        <v>0</v>
      </c>
      <c r="P1330">
        <v>5</v>
      </c>
      <c r="Q1330">
        <v>0.2</v>
      </c>
      <c r="R1330">
        <v>0.5</v>
      </c>
      <c r="S1330">
        <v>0</v>
      </c>
    </row>
    <row r="1331" spans="1:19" x14ac:dyDescent="0.25">
      <c r="A1331">
        <v>2013</v>
      </c>
      <c r="B1331">
        <v>410</v>
      </c>
      <c r="C1331" t="s">
        <v>1857</v>
      </c>
      <c r="D1331" t="str">
        <f>IFERROR(INDEX('Draft Master List'!E:F,MATCH(C1331,'Draft Master List'!E:E,0),2),"N/A")</f>
        <v>N/A</v>
      </c>
      <c r="E1331" t="s">
        <v>4</v>
      </c>
      <c r="F1331">
        <v>23</v>
      </c>
      <c r="H1331">
        <v>2</v>
      </c>
      <c r="I1331">
        <v>0</v>
      </c>
      <c r="J1331">
        <v>3</v>
      </c>
      <c r="K1331">
        <v>2</v>
      </c>
      <c r="L1331" s="2">
        <v>0.66700000000000004</v>
      </c>
      <c r="M1331">
        <v>31</v>
      </c>
      <c r="N1331">
        <v>15.5</v>
      </c>
      <c r="O1331">
        <v>0</v>
      </c>
      <c r="P1331">
        <v>18</v>
      </c>
      <c r="Q1331">
        <v>1</v>
      </c>
      <c r="R1331">
        <v>15.5</v>
      </c>
      <c r="S1331">
        <v>0</v>
      </c>
    </row>
    <row r="1332" spans="1:19" x14ac:dyDescent="0.25">
      <c r="A1332">
        <v>2013</v>
      </c>
      <c r="B1332">
        <v>411</v>
      </c>
      <c r="C1332" t="s">
        <v>1799</v>
      </c>
      <c r="D1332" t="str">
        <f>IFERROR(INDEX('Draft Master List'!E:F,MATCH(C1332,'Draft Master List'!E:E,0),2),"N/A")</f>
        <v>N/A</v>
      </c>
      <c r="E1332" t="s">
        <v>64</v>
      </c>
      <c r="F1332">
        <v>24</v>
      </c>
      <c r="H1332">
        <v>7</v>
      </c>
      <c r="I1332">
        <v>0</v>
      </c>
      <c r="J1332">
        <v>5</v>
      </c>
      <c r="K1332">
        <v>2</v>
      </c>
      <c r="L1332" s="2">
        <v>0.4</v>
      </c>
      <c r="M1332">
        <v>12</v>
      </c>
      <c r="N1332">
        <v>6</v>
      </c>
      <c r="O1332">
        <v>0</v>
      </c>
      <c r="P1332">
        <v>6</v>
      </c>
      <c r="Q1332">
        <v>0.3</v>
      </c>
      <c r="R1332">
        <v>1.7</v>
      </c>
      <c r="S1332">
        <v>0</v>
      </c>
    </row>
    <row r="1333" spans="1:19" x14ac:dyDescent="0.25">
      <c r="A1333">
        <v>2013</v>
      </c>
      <c r="B1333">
        <v>412</v>
      </c>
      <c r="C1333" t="s">
        <v>1198</v>
      </c>
      <c r="D1333" t="str">
        <f>IFERROR(INDEX('Draft Master List'!E:F,MATCH(C1333,'Draft Master List'!E:E,0),2),"N/A")</f>
        <v>N/A</v>
      </c>
      <c r="E1333" t="s">
        <v>9</v>
      </c>
      <c r="F1333">
        <v>22</v>
      </c>
      <c r="G1333" t="s">
        <v>643</v>
      </c>
      <c r="H1333">
        <v>5</v>
      </c>
      <c r="I1333">
        <v>4</v>
      </c>
      <c r="J1333">
        <v>6</v>
      </c>
      <c r="K1333">
        <v>2</v>
      </c>
      <c r="L1333" s="2">
        <v>0.33300000000000002</v>
      </c>
      <c r="M1333">
        <v>8</v>
      </c>
      <c r="N1333">
        <v>4</v>
      </c>
      <c r="O1333">
        <v>0</v>
      </c>
      <c r="P1333">
        <v>6</v>
      </c>
      <c r="Q1333">
        <v>0.4</v>
      </c>
      <c r="R1333">
        <v>1.6</v>
      </c>
      <c r="S1333">
        <v>2</v>
      </c>
    </row>
    <row r="1334" spans="1:19" x14ac:dyDescent="0.25">
      <c r="A1334">
        <v>2013</v>
      </c>
      <c r="B1334">
        <v>413</v>
      </c>
      <c r="C1334" t="s">
        <v>1647</v>
      </c>
      <c r="D1334" t="str">
        <f>IFERROR(INDEX('Draft Master List'!E:F,MATCH(C1334,'Draft Master List'!E:E,0),2),"N/A")</f>
        <v>N/A</v>
      </c>
      <c r="E1334" t="s">
        <v>63</v>
      </c>
      <c r="F1334">
        <v>21</v>
      </c>
      <c r="G1334" t="s">
        <v>77</v>
      </c>
      <c r="H1334">
        <v>10</v>
      </c>
      <c r="I1334">
        <v>1</v>
      </c>
      <c r="J1334">
        <v>3</v>
      </c>
      <c r="K1334">
        <v>2</v>
      </c>
      <c r="L1334" s="2">
        <v>0.66700000000000004</v>
      </c>
      <c r="M1334">
        <v>13</v>
      </c>
      <c r="N1334">
        <v>6.5</v>
      </c>
      <c r="O1334">
        <v>0</v>
      </c>
      <c r="P1334">
        <v>10</v>
      </c>
      <c r="Q1334">
        <v>0.2</v>
      </c>
      <c r="R1334">
        <v>1.3</v>
      </c>
      <c r="S1334">
        <v>0</v>
      </c>
    </row>
    <row r="1335" spans="1:19" x14ac:dyDescent="0.25">
      <c r="A1335">
        <v>2013</v>
      </c>
      <c r="B1335">
        <v>414</v>
      </c>
      <c r="C1335" t="s">
        <v>1078</v>
      </c>
      <c r="D1335" t="str">
        <f>IFERROR(INDEX('Draft Master List'!E:F,MATCH(C1335,'Draft Master List'!E:E,0),2),"N/A")</f>
        <v>N/A</v>
      </c>
      <c r="E1335" t="s">
        <v>20</v>
      </c>
      <c r="F1335">
        <v>23</v>
      </c>
      <c r="G1335" t="s">
        <v>1069</v>
      </c>
      <c r="H1335">
        <v>1</v>
      </c>
      <c r="I1335">
        <v>1</v>
      </c>
      <c r="J1335">
        <v>2</v>
      </c>
      <c r="K1335">
        <v>1</v>
      </c>
      <c r="L1335" s="2">
        <v>0.5</v>
      </c>
      <c r="M1335">
        <v>20</v>
      </c>
      <c r="N1335">
        <v>20</v>
      </c>
      <c r="O1335">
        <v>1</v>
      </c>
      <c r="P1335">
        <v>20</v>
      </c>
      <c r="Q1335">
        <v>1</v>
      </c>
      <c r="R1335">
        <v>20</v>
      </c>
      <c r="S1335">
        <v>0</v>
      </c>
    </row>
    <row r="1336" spans="1:19" x14ac:dyDescent="0.25">
      <c r="A1336">
        <v>2013</v>
      </c>
      <c r="B1336">
        <v>415</v>
      </c>
      <c r="C1336" t="s">
        <v>1200</v>
      </c>
      <c r="D1336" t="str">
        <f>IFERROR(INDEX('Draft Master List'!E:F,MATCH(C1336,'Draft Master List'!E:E,0),2),"N/A")</f>
        <v>N/A</v>
      </c>
      <c r="E1336" t="s">
        <v>20</v>
      </c>
      <c r="F1336">
        <v>23</v>
      </c>
      <c r="G1336" t="s">
        <v>643</v>
      </c>
      <c r="H1336">
        <v>1</v>
      </c>
      <c r="I1336">
        <v>1</v>
      </c>
      <c r="J1336">
        <v>2</v>
      </c>
      <c r="K1336">
        <v>1</v>
      </c>
      <c r="L1336" s="2">
        <v>0.5</v>
      </c>
      <c r="M1336">
        <v>-5</v>
      </c>
      <c r="N1336">
        <v>-5</v>
      </c>
      <c r="O1336">
        <v>0</v>
      </c>
      <c r="P1336">
        <v>-5</v>
      </c>
      <c r="Q1336">
        <v>1</v>
      </c>
      <c r="R1336">
        <v>-5</v>
      </c>
      <c r="S1336">
        <v>0</v>
      </c>
    </row>
    <row r="1337" spans="1:19" x14ac:dyDescent="0.25">
      <c r="A1337">
        <v>2013</v>
      </c>
      <c r="B1337">
        <v>416</v>
      </c>
      <c r="C1337" t="s">
        <v>1134</v>
      </c>
      <c r="D1337" t="str">
        <f>IFERROR(INDEX('Draft Master List'!E:F,MATCH(C1337,'Draft Master List'!E:E,0),2),"N/A")</f>
        <v>N/A</v>
      </c>
      <c r="E1337" t="s">
        <v>18</v>
      </c>
      <c r="F1337">
        <v>25</v>
      </c>
      <c r="H1337">
        <v>3</v>
      </c>
      <c r="I1337">
        <v>0</v>
      </c>
      <c r="J1337">
        <v>1</v>
      </c>
      <c r="K1337">
        <v>1</v>
      </c>
      <c r="L1337" s="2">
        <v>1</v>
      </c>
      <c r="M1337">
        <v>11</v>
      </c>
      <c r="N1337">
        <v>11</v>
      </c>
      <c r="O1337">
        <v>0</v>
      </c>
      <c r="P1337">
        <v>11</v>
      </c>
      <c r="Q1337">
        <v>0.3</v>
      </c>
      <c r="R1337">
        <v>3.7</v>
      </c>
      <c r="S1337">
        <v>0</v>
      </c>
    </row>
    <row r="1338" spans="1:19" x14ac:dyDescent="0.25">
      <c r="A1338">
        <v>2013</v>
      </c>
      <c r="B1338">
        <v>417</v>
      </c>
      <c r="C1338" t="s">
        <v>1224</v>
      </c>
      <c r="D1338" t="str">
        <f>IFERROR(INDEX('Draft Master List'!E:F,MATCH(C1338,'Draft Master List'!E:E,0),2),"N/A")</f>
        <v>N/A</v>
      </c>
      <c r="E1338" t="s">
        <v>22</v>
      </c>
      <c r="F1338">
        <v>27</v>
      </c>
      <c r="H1338">
        <v>16</v>
      </c>
      <c r="I1338">
        <v>0</v>
      </c>
      <c r="J1338">
        <v>1</v>
      </c>
      <c r="K1338">
        <v>1</v>
      </c>
      <c r="L1338" s="2">
        <v>1</v>
      </c>
      <c r="M1338">
        <v>12</v>
      </c>
      <c r="N1338">
        <v>12</v>
      </c>
      <c r="O1338">
        <v>0</v>
      </c>
      <c r="P1338">
        <v>12</v>
      </c>
      <c r="Q1338">
        <v>0.1</v>
      </c>
      <c r="R1338">
        <v>0.8</v>
      </c>
      <c r="S1338">
        <v>1</v>
      </c>
    </row>
    <row r="1339" spans="1:19" x14ac:dyDescent="0.25">
      <c r="A1339">
        <v>2013</v>
      </c>
      <c r="B1339">
        <v>418</v>
      </c>
      <c r="C1339" t="s">
        <v>1858</v>
      </c>
      <c r="D1339" t="str">
        <f>IFERROR(INDEX('Draft Master List'!E:F,MATCH(C1339,'Draft Master List'!E:E,0),2),"N/A")</f>
        <v>N/A</v>
      </c>
      <c r="E1339" t="s">
        <v>15</v>
      </c>
      <c r="F1339">
        <v>22</v>
      </c>
      <c r="H1339">
        <v>13</v>
      </c>
      <c r="I1339">
        <v>0</v>
      </c>
      <c r="J1339">
        <v>2</v>
      </c>
      <c r="K1339">
        <v>1</v>
      </c>
      <c r="L1339" s="2">
        <v>0.5</v>
      </c>
      <c r="M1339">
        <v>8</v>
      </c>
      <c r="N1339">
        <v>8</v>
      </c>
      <c r="O1339">
        <v>0</v>
      </c>
      <c r="P1339">
        <v>8</v>
      </c>
      <c r="Q1339">
        <v>0.1</v>
      </c>
      <c r="R1339">
        <v>0.6</v>
      </c>
      <c r="S1339">
        <v>0</v>
      </c>
    </row>
    <row r="1340" spans="1:19" x14ac:dyDescent="0.25">
      <c r="A1340">
        <v>2013</v>
      </c>
      <c r="B1340">
        <v>419</v>
      </c>
      <c r="C1340" t="s">
        <v>1859</v>
      </c>
      <c r="D1340" t="str">
        <f>IFERROR(INDEX('Draft Master List'!E:F,MATCH(C1340,'Draft Master List'!E:E,0),2),"N/A")</f>
        <v>N/A</v>
      </c>
      <c r="E1340" t="s">
        <v>16</v>
      </c>
      <c r="F1340">
        <v>25</v>
      </c>
      <c r="G1340" t="s">
        <v>1815</v>
      </c>
      <c r="H1340">
        <v>15</v>
      </c>
      <c r="I1340">
        <v>1</v>
      </c>
      <c r="J1340">
        <v>1</v>
      </c>
      <c r="K1340">
        <v>1</v>
      </c>
      <c r="L1340" s="2">
        <v>1</v>
      </c>
      <c r="M1340">
        <v>22</v>
      </c>
      <c r="N1340">
        <v>22</v>
      </c>
      <c r="O1340">
        <v>0</v>
      </c>
      <c r="P1340">
        <v>22</v>
      </c>
      <c r="Q1340">
        <v>0.1</v>
      </c>
      <c r="R1340">
        <v>1.5</v>
      </c>
      <c r="S1340">
        <v>0</v>
      </c>
    </row>
    <row r="1341" spans="1:19" x14ac:dyDescent="0.25">
      <c r="A1341">
        <v>2013</v>
      </c>
      <c r="B1341">
        <v>420</v>
      </c>
      <c r="C1341" t="s">
        <v>1750</v>
      </c>
      <c r="D1341" t="str">
        <f>IFERROR(INDEX('Draft Master List'!E:F,MATCH(C1341,'Draft Master List'!E:E,0),2),"N/A")</f>
        <v>N/A</v>
      </c>
      <c r="E1341" t="s">
        <v>669</v>
      </c>
      <c r="F1341">
        <v>29</v>
      </c>
      <c r="H1341">
        <v>8</v>
      </c>
      <c r="I1341">
        <v>0</v>
      </c>
      <c r="J1341">
        <v>2</v>
      </c>
      <c r="K1341">
        <v>1</v>
      </c>
      <c r="L1341" s="2">
        <v>0.5</v>
      </c>
      <c r="M1341">
        <v>4</v>
      </c>
      <c r="N1341">
        <v>4</v>
      </c>
      <c r="O1341">
        <v>0</v>
      </c>
      <c r="P1341">
        <v>4</v>
      </c>
      <c r="Q1341">
        <v>0.1</v>
      </c>
      <c r="R1341">
        <v>0.5</v>
      </c>
      <c r="S1341">
        <v>1</v>
      </c>
    </row>
    <row r="1342" spans="1:19" x14ac:dyDescent="0.25">
      <c r="A1342">
        <v>2013</v>
      </c>
      <c r="B1342">
        <v>421</v>
      </c>
      <c r="C1342" t="s">
        <v>1860</v>
      </c>
      <c r="D1342" t="str">
        <f>IFERROR(INDEX('Draft Master List'!E:F,MATCH(C1342,'Draft Master List'!E:E,0),2),"N/A")</f>
        <v>N/A</v>
      </c>
      <c r="E1342" t="s">
        <v>21</v>
      </c>
      <c r="F1342">
        <v>25</v>
      </c>
      <c r="H1342">
        <v>16</v>
      </c>
      <c r="I1342">
        <v>0</v>
      </c>
      <c r="J1342">
        <v>1</v>
      </c>
      <c r="K1342">
        <v>1</v>
      </c>
      <c r="L1342" s="2">
        <v>1</v>
      </c>
      <c r="M1342">
        <v>12</v>
      </c>
      <c r="N1342">
        <v>12</v>
      </c>
      <c r="O1342">
        <v>0</v>
      </c>
      <c r="P1342">
        <v>12</v>
      </c>
      <c r="Q1342">
        <v>0.1</v>
      </c>
      <c r="R1342">
        <v>0.8</v>
      </c>
      <c r="S1342">
        <v>0</v>
      </c>
    </row>
    <row r="1343" spans="1:19" x14ac:dyDescent="0.25">
      <c r="A1343">
        <v>2013</v>
      </c>
      <c r="B1343">
        <v>422</v>
      </c>
      <c r="C1343" t="s">
        <v>1861</v>
      </c>
      <c r="D1343" t="str">
        <f>IFERROR(INDEX('Draft Master List'!E:F,MATCH(C1343,'Draft Master List'!E:E,0),2),"N/A")</f>
        <v>N/A</v>
      </c>
      <c r="E1343" t="s">
        <v>669</v>
      </c>
      <c r="F1343">
        <v>22</v>
      </c>
      <c r="H1343">
        <v>2</v>
      </c>
      <c r="I1343">
        <v>0</v>
      </c>
      <c r="J1343">
        <v>1</v>
      </c>
      <c r="K1343">
        <v>1</v>
      </c>
      <c r="L1343" s="2">
        <v>1</v>
      </c>
      <c r="M1343">
        <v>4</v>
      </c>
      <c r="N1343">
        <v>4</v>
      </c>
      <c r="O1343">
        <v>0</v>
      </c>
      <c r="P1343">
        <v>4</v>
      </c>
      <c r="Q1343">
        <v>0.5</v>
      </c>
      <c r="R1343">
        <v>2</v>
      </c>
      <c r="S1343">
        <v>0</v>
      </c>
    </row>
    <row r="1344" spans="1:19" x14ac:dyDescent="0.25">
      <c r="A1344">
        <v>2013</v>
      </c>
      <c r="B1344">
        <v>423</v>
      </c>
      <c r="C1344" t="s">
        <v>278</v>
      </c>
      <c r="D1344" t="str">
        <f>IFERROR(INDEX('Draft Master List'!E:F,MATCH(C1344,'Draft Master List'!E:E,0),2),"N/A")</f>
        <v>892010</v>
      </c>
      <c r="E1344" t="s">
        <v>669</v>
      </c>
      <c r="F1344">
        <v>25</v>
      </c>
      <c r="H1344">
        <v>6</v>
      </c>
      <c r="I1344">
        <v>0</v>
      </c>
      <c r="J1344">
        <v>5</v>
      </c>
      <c r="K1344">
        <v>1</v>
      </c>
      <c r="L1344" s="2">
        <v>0.2</v>
      </c>
      <c r="M1344">
        <v>10</v>
      </c>
      <c r="N1344">
        <v>10</v>
      </c>
      <c r="O1344">
        <v>0</v>
      </c>
      <c r="P1344">
        <v>10</v>
      </c>
      <c r="Q1344">
        <v>0.2</v>
      </c>
      <c r="R1344">
        <v>1.7</v>
      </c>
      <c r="S1344">
        <v>0</v>
      </c>
    </row>
    <row r="1345" spans="1:19" x14ac:dyDescent="0.25">
      <c r="A1345">
        <v>2013</v>
      </c>
      <c r="B1345">
        <v>424</v>
      </c>
      <c r="C1345" t="s">
        <v>31</v>
      </c>
      <c r="D1345" t="str">
        <f>IFERROR(INDEX('Draft Master List'!E:F,MATCH(C1345,'Draft Master List'!E:E,0),2),"N/A")</f>
        <v>N/A</v>
      </c>
      <c r="E1345" t="s">
        <v>28</v>
      </c>
      <c r="F1345">
        <v>31</v>
      </c>
      <c r="G1345" t="s">
        <v>1</v>
      </c>
      <c r="H1345">
        <v>11</v>
      </c>
      <c r="I1345">
        <v>9</v>
      </c>
      <c r="J1345">
        <v>1</v>
      </c>
      <c r="K1345">
        <v>1</v>
      </c>
      <c r="L1345" s="2">
        <v>1</v>
      </c>
      <c r="M1345">
        <v>0</v>
      </c>
      <c r="N1345">
        <v>0</v>
      </c>
      <c r="O1345">
        <v>0</v>
      </c>
      <c r="P1345">
        <v>0</v>
      </c>
      <c r="Q1345">
        <v>0.1</v>
      </c>
      <c r="R1345">
        <v>0</v>
      </c>
      <c r="S1345">
        <v>9</v>
      </c>
    </row>
    <row r="1346" spans="1:19" x14ac:dyDescent="0.25">
      <c r="A1346">
        <v>2013</v>
      </c>
      <c r="B1346">
        <v>425</v>
      </c>
      <c r="C1346" t="s">
        <v>1862</v>
      </c>
      <c r="D1346" t="str">
        <f>IFERROR(INDEX('Draft Master List'!E:F,MATCH(C1346,'Draft Master List'!E:E,0),2),"N/A")</f>
        <v>N/A</v>
      </c>
      <c r="E1346" t="s">
        <v>25</v>
      </c>
      <c r="F1346">
        <v>26</v>
      </c>
      <c r="H1346">
        <v>2</v>
      </c>
      <c r="I1346">
        <v>0</v>
      </c>
      <c r="J1346">
        <v>1</v>
      </c>
      <c r="K1346">
        <v>1</v>
      </c>
      <c r="L1346" s="2">
        <v>1</v>
      </c>
      <c r="M1346">
        <v>3</v>
      </c>
      <c r="N1346">
        <v>3</v>
      </c>
      <c r="O1346">
        <v>0</v>
      </c>
      <c r="P1346">
        <v>3</v>
      </c>
      <c r="Q1346">
        <v>0.5</v>
      </c>
      <c r="R1346">
        <v>1.5</v>
      </c>
      <c r="S1346">
        <v>0</v>
      </c>
    </row>
    <row r="1347" spans="1:19" x14ac:dyDescent="0.25">
      <c r="A1347">
        <v>2013</v>
      </c>
      <c r="B1347">
        <v>426</v>
      </c>
      <c r="C1347" t="s">
        <v>1208</v>
      </c>
      <c r="D1347" t="str">
        <f>IFERROR(INDEX('Draft Master List'!E:F,MATCH(C1347,'Draft Master List'!E:E,0),2),"N/A")</f>
        <v>N/A</v>
      </c>
      <c r="E1347" t="s">
        <v>23</v>
      </c>
      <c r="F1347">
        <v>23</v>
      </c>
      <c r="H1347">
        <v>1</v>
      </c>
      <c r="I1347">
        <v>0</v>
      </c>
      <c r="J1347">
        <v>3</v>
      </c>
      <c r="K1347">
        <v>1</v>
      </c>
      <c r="L1347" s="2">
        <v>0.33300000000000002</v>
      </c>
      <c r="M1347">
        <v>12</v>
      </c>
      <c r="N1347">
        <v>12</v>
      </c>
      <c r="O1347">
        <v>0</v>
      </c>
      <c r="P1347">
        <v>12</v>
      </c>
      <c r="Q1347">
        <v>1</v>
      </c>
      <c r="R1347">
        <v>12</v>
      </c>
      <c r="S1347">
        <v>0</v>
      </c>
    </row>
    <row r="1348" spans="1:19" x14ac:dyDescent="0.25">
      <c r="A1348">
        <v>2013</v>
      </c>
      <c r="B1348">
        <v>427</v>
      </c>
      <c r="C1348" t="s">
        <v>1863</v>
      </c>
      <c r="D1348" t="str">
        <f>IFERROR(INDEX('Draft Master List'!E:F,MATCH(C1348,'Draft Master List'!E:E,0),2),"N/A")</f>
        <v>N/A</v>
      </c>
      <c r="E1348" t="s">
        <v>64</v>
      </c>
      <c r="F1348">
        <v>26</v>
      </c>
      <c r="H1348">
        <v>3</v>
      </c>
      <c r="I1348">
        <v>0</v>
      </c>
      <c r="J1348">
        <v>3</v>
      </c>
      <c r="K1348">
        <v>1</v>
      </c>
      <c r="L1348" s="2">
        <v>0.33300000000000002</v>
      </c>
      <c r="M1348">
        <v>15</v>
      </c>
      <c r="N1348">
        <v>15</v>
      </c>
      <c r="O1348">
        <v>0</v>
      </c>
      <c r="P1348">
        <v>15</v>
      </c>
      <c r="Q1348">
        <v>0.3</v>
      </c>
      <c r="R1348">
        <v>5</v>
      </c>
      <c r="S1348">
        <v>0</v>
      </c>
    </row>
    <row r="1349" spans="1:19" x14ac:dyDescent="0.25">
      <c r="A1349">
        <v>2013</v>
      </c>
      <c r="B1349">
        <v>428</v>
      </c>
      <c r="C1349" t="s">
        <v>110</v>
      </c>
      <c r="D1349" t="str">
        <f>IFERROR(INDEX('Draft Master List'!E:F,MATCH(C1349,'Draft Master List'!E:E,0),2),"N/A")</f>
        <v>222009</v>
      </c>
      <c r="E1349" t="s">
        <v>19</v>
      </c>
      <c r="F1349">
        <v>25</v>
      </c>
      <c r="H1349">
        <v>1</v>
      </c>
      <c r="I1349">
        <v>0</v>
      </c>
      <c r="J1349">
        <v>1</v>
      </c>
      <c r="K1349">
        <v>1</v>
      </c>
      <c r="L1349" s="2">
        <v>1</v>
      </c>
      <c r="M1349">
        <v>17</v>
      </c>
      <c r="N1349">
        <v>17</v>
      </c>
      <c r="O1349">
        <v>0</v>
      </c>
      <c r="P1349">
        <v>17</v>
      </c>
      <c r="Q1349">
        <v>1</v>
      </c>
      <c r="R1349">
        <v>17</v>
      </c>
      <c r="S1349">
        <v>0</v>
      </c>
    </row>
    <row r="1350" spans="1:19" x14ac:dyDescent="0.25">
      <c r="A1350">
        <v>2013</v>
      </c>
      <c r="B1350">
        <v>429</v>
      </c>
      <c r="C1350" t="s">
        <v>1013</v>
      </c>
      <c r="D1350" t="str">
        <f>IFERROR(INDEX('Draft Master List'!E:F,MATCH(C1350,'Draft Master List'!E:E,0),2),"N/A")</f>
        <v>N/A</v>
      </c>
      <c r="E1350" t="s">
        <v>20</v>
      </c>
      <c r="F1350">
        <v>24</v>
      </c>
      <c r="H1350">
        <v>6</v>
      </c>
      <c r="I1350">
        <v>0</v>
      </c>
      <c r="J1350">
        <v>1</v>
      </c>
      <c r="K1350">
        <v>1</v>
      </c>
      <c r="L1350" s="2">
        <v>1</v>
      </c>
      <c r="M1350">
        <v>57</v>
      </c>
      <c r="N1350">
        <v>57</v>
      </c>
      <c r="O1350">
        <v>0</v>
      </c>
      <c r="P1350">
        <v>57</v>
      </c>
      <c r="Q1350">
        <v>0.2</v>
      </c>
      <c r="R1350">
        <v>9.5</v>
      </c>
      <c r="S1350">
        <v>0</v>
      </c>
    </row>
    <row r="1351" spans="1:19" x14ac:dyDescent="0.25">
      <c r="A1351">
        <v>2013</v>
      </c>
      <c r="B1351">
        <v>430</v>
      </c>
      <c r="C1351" t="s">
        <v>1140</v>
      </c>
      <c r="D1351" t="str">
        <f>IFERROR(INDEX('Draft Master List'!E:F,MATCH(C1351,'Draft Master List'!E:E,0),2),"N/A")</f>
        <v>N/A</v>
      </c>
      <c r="E1351" t="s">
        <v>669</v>
      </c>
      <c r="F1351">
        <v>24</v>
      </c>
      <c r="H1351">
        <v>2</v>
      </c>
      <c r="I1351">
        <v>0</v>
      </c>
      <c r="J1351">
        <v>2</v>
      </c>
      <c r="K1351">
        <v>1</v>
      </c>
      <c r="L1351" s="2">
        <v>0.5</v>
      </c>
      <c r="M1351">
        <v>6</v>
      </c>
      <c r="N1351">
        <v>6</v>
      </c>
      <c r="O1351">
        <v>0</v>
      </c>
      <c r="P1351">
        <v>6</v>
      </c>
      <c r="Q1351">
        <v>0.5</v>
      </c>
      <c r="R1351">
        <v>3</v>
      </c>
      <c r="S1351">
        <v>0</v>
      </c>
    </row>
    <row r="1352" spans="1:19" x14ac:dyDescent="0.25">
      <c r="A1352">
        <v>2013</v>
      </c>
      <c r="B1352">
        <v>431</v>
      </c>
      <c r="C1352" t="s">
        <v>1141</v>
      </c>
      <c r="D1352" t="str">
        <f>IFERROR(INDEX('Draft Master List'!E:F,MATCH(C1352,'Draft Master List'!E:E,0),2),"N/A")</f>
        <v>N/A</v>
      </c>
      <c r="E1352" t="s">
        <v>9</v>
      </c>
      <c r="F1352">
        <v>25</v>
      </c>
      <c r="G1352" t="s">
        <v>1069</v>
      </c>
      <c r="H1352">
        <v>3</v>
      </c>
      <c r="I1352">
        <v>2</v>
      </c>
      <c r="J1352">
        <v>2</v>
      </c>
      <c r="K1352">
        <v>1</v>
      </c>
      <c r="L1352" s="2">
        <v>0.5</v>
      </c>
      <c r="M1352">
        <v>5</v>
      </c>
      <c r="N1352">
        <v>5</v>
      </c>
      <c r="O1352">
        <v>0</v>
      </c>
      <c r="P1352">
        <v>5</v>
      </c>
      <c r="Q1352">
        <v>0.3</v>
      </c>
      <c r="R1352">
        <v>1.7</v>
      </c>
      <c r="S1352">
        <v>0</v>
      </c>
    </row>
    <row r="1353" spans="1:19" x14ac:dyDescent="0.25">
      <c r="A1353">
        <v>2013</v>
      </c>
      <c r="B1353">
        <v>432</v>
      </c>
      <c r="C1353" t="s">
        <v>299</v>
      </c>
      <c r="D1353" t="str">
        <f>IFERROR(INDEX('Draft Master List'!E:F,MATCH(C1353,'Draft Master List'!E:E,0),2),"N/A")</f>
        <v>1802010</v>
      </c>
      <c r="E1353" t="s">
        <v>23</v>
      </c>
      <c r="F1353">
        <v>27</v>
      </c>
      <c r="H1353">
        <v>7</v>
      </c>
      <c r="I1353">
        <v>0</v>
      </c>
      <c r="J1353">
        <v>2</v>
      </c>
      <c r="K1353">
        <v>1</v>
      </c>
      <c r="L1353" s="2">
        <v>0.5</v>
      </c>
      <c r="M1353">
        <v>-1</v>
      </c>
      <c r="N1353">
        <v>-1</v>
      </c>
      <c r="O1353">
        <v>0</v>
      </c>
      <c r="P1353">
        <v>-1</v>
      </c>
      <c r="Q1353">
        <v>0.1</v>
      </c>
      <c r="R1353">
        <v>-0.1</v>
      </c>
      <c r="S1353">
        <v>0</v>
      </c>
    </row>
    <row r="1354" spans="1:19" x14ac:dyDescent="0.25">
      <c r="A1354">
        <v>2013</v>
      </c>
      <c r="B1354">
        <v>433</v>
      </c>
      <c r="C1354" t="s">
        <v>1864</v>
      </c>
      <c r="D1354" t="str">
        <f>IFERROR(INDEX('Draft Master List'!E:F,MATCH(C1354,'Draft Master List'!E:E,0),2),"N/A")</f>
        <v>N/A</v>
      </c>
      <c r="E1354" t="s">
        <v>16</v>
      </c>
      <c r="F1354">
        <v>23</v>
      </c>
      <c r="G1354" t="s">
        <v>1069</v>
      </c>
      <c r="H1354">
        <v>16</v>
      </c>
      <c r="I1354">
        <v>1</v>
      </c>
      <c r="J1354">
        <v>5</v>
      </c>
      <c r="K1354">
        <v>1</v>
      </c>
      <c r="L1354" s="2">
        <v>0.2</v>
      </c>
      <c r="M1354">
        <v>9</v>
      </c>
      <c r="N1354">
        <v>9</v>
      </c>
      <c r="O1354">
        <v>1</v>
      </c>
      <c r="P1354">
        <v>9</v>
      </c>
      <c r="Q1354">
        <v>0.1</v>
      </c>
      <c r="R1354">
        <v>0.6</v>
      </c>
      <c r="S1354">
        <v>0</v>
      </c>
    </row>
    <row r="1355" spans="1:19" x14ac:dyDescent="0.25">
      <c r="A1355">
        <v>2013</v>
      </c>
      <c r="B1355">
        <v>434</v>
      </c>
      <c r="C1355" t="s">
        <v>1037</v>
      </c>
      <c r="D1355" t="str">
        <f>IFERROR(INDEX('Draft Master List'!E:F,MATCH(C1355,'Draft Master List'!E:E,0),2),"N/A")</f>
        <v>N/A</v>
      </c>
      <c r="E1355" t="s">
        <v>18</v>
      </c>
      <c r="F1355">
        <v>23</v>
      </c>
      <c r="G1355" t="s">
        <v>732</v>
      </c>
      <c r="H1355">
        <v>3</v>
      </c>
      <c r="I1355">
        <v>1</v>
      </c>
      <c r="J1355">
        <v>3</v>
      </c>
      <c r="K1355">
        <v>1</v>
      </c>
      <c r="L1355" s="2">
        <v>0.33300000000000002</v>
      </c>
      <c r="M1355">
        <v>8</v>
      </c>
      <c r="N1355">
        <v>8</v>
      </c>
      <c r="O1355">
        <v>0</v>
      </c>
      <c r="P1355">
        <v>8</v>
      </c>
      <c r="Q1355">
        <v>0.3</v>
      </c>
      <c r="R1355">
        <v>2.7</v>
      </c>
      <c r="S1355">
        <v>0</v>
      </c>
    </row>
    <row r="1356" spans="1:19" x14ac:dyDescent="0.25">
      <c r="A1356">
        <v>2013</v>
      </c>
      <c r="B1356">
        <v>435</v>
      </c>
      <c r="C1356" t="s">
        <v>2221</v>
      </c>
      <c r="D1356" t="str">
        <f>IFERROR(INDEX('Draft Master List'!E:F,MATCH(C1356,'Draft Master List'!E:E,0),2),"N/A")</f>
        <v>N/A</v>
      </c>
      <c r="E1356" t="s">
        <v>63</v>
      </c>
      <c r="F1356">
        <v>25</v>
      </c>
      <c r="G1356" t="s">
        <v>1865</v>
      </c>
      <c r="H1356">
        <v>16</v>
      </c>
      <c r="I1356">
        <v>16</v>
      </c>
      <c r="J1356">
        <v>1</v>
      </c>
      <c r="K1356">
        <v>1</v>
      </c>
      <c r="L1356" s="2">
        <v>1</v>
      </c>
      <c r="M1356">
        <v>-1</v>
      </c>
      <c r="N1356">
        <v>-1</v>
      </c>
      <c r="O1356">
        <v>0</v>
      </c>
      <c r="P1356">
        <v>-1</v>
      </c>
      <c r="Q1356">
        <v>0.1</v>
      </c>
      <c r="R1356">
        <v>-0.1</v>
      </c>
      <c r="S1356">
        <v>1</v>
      </c>
    </row>
    <row r="1357" spans="1:19" x14ac:dyDescent="0.25">
      <c r="A1357">
        <v>2013</v>
      </c>
      <c r="B1357">
        <v>436</v>
      </c>
      <c r="C1357" t="s">
        <v>1866</v>
      </c>
      <c r="D1357" t="str">
        <f>IFERROR(INDEX('Draft Master List'!E:F,MATCH(C1357,'Draft Master List'!E:E,0),2),"N/A")</f>
        <v>N/A</v>
      </c>
      <c r="E1357" t="s">
        <v>223</v>
      </c>
      <c r="F1357">
        <v>25</v>
      </c>
      <c r="H1357">
        <v>14</v>
      </c>
      <c r="I1357">
        <v>0</v>
      </c>
      <c r="J1357">
        <v>1</v>
      </c>
      <c r="K1357">
        <v>1</v>
      </c>
      <c r="L1357" s="2">
        <v>1</v>
      </c>
      <c r="M1357">
        <v>5</v>
      </c>
      <c r="N1357">
        <v>5</v>
      </c>
      <c r="O1357">
        <v>0</v>
      </c>
      <c r="P1357">
        <v>5</v>
      </c>
      <c r="Q1357">
        <v>0.1</v>
      </c>
      <c r="R1357">
        <v>0.4</v>
      </c>
      <c r="S1357">
        <v>0</v>
      </c>
    </row>
    <row r="1358" spans="1:19" x14ac:dyDescent="0.25">
      <c r="A1358">
        <v>2013</v>
      </c>
      <c r="B1358">
        <v>437</v>
      </c>
      <c r="C1358" t="s">
        <v>1867</v>
      </c>
      <c r="D1358" t="str">
        <f>IFERROR(INDEX('Draft Master List'!E:F,MATCH(C1358,'Draft Master List'!E:E,0),2),"N/A")</f>
        <v>N/A</v>
      </c>
      <c r="E1358" t="s">
        <v>4</v>
      </c>
      <c r="F1358">
        <v>36</v>
      </c>
      <c r="G1358" t="s">
        <v>1366</v>
      </c>
      <c r="H1358">
        <v>16</v>
      </c>
      <c r="I1358">
        <v>16</v>
      </c>
      <c r="J1358">
        <v>1</v>
      </c>
      <c r="K1358">
        <v>1</v>
      </c>
      <c r="L1358" s="2">
        <v>1</v>
      </c>
      <c r="M1358">
        <v>9</v>
      </c>
      <c r="N1358">
        <v>9</v>
      </c>
      <c r="O1358">
        <v>0</v>
      </c>
      <c r="P1358">
        <v>9</v>
      </c>
      <c r="Q1358">
        <v>0.1</v>
      </c>
      <c r="R1358">
        <v>0.6</v>
      </c>
      <c r="S1358">
        <v>2</v>
      </c>
    </row>
    <row r="1359" spans="1:19" x14ac:dyDescent="0.25">
      <c r="A1359">
        <v>2013</v>
      </c>
      <c r="B1359">
        <v>438</v>
      </c>
      <c r="C1359" t="s">
        <v>562</v>
      </c>
      <c r="D1359" t="str">
        <f>IFERROR(INDEX('Draft Master List'!E:F,MATCH(C1359,'Draft Master List'!E:E,0),2),"N/A")</f>
        <v>2492006</v>
      </c>
      <c r="E1359" t="s">
        <v>32</v>
      </c>
      <c r="F1359">
        <v>30</v>
      </c>
      <c r="H1359">
        <v>3</v>
      </c>
      <c r="I1359">
        <v>0</v>
      </c>
      <c r="J1359">
        <v>1</v>
      </c>
      <c r="K1359">
        <v>1</v>
      </c>
      <c r="L1359" s="2">
        <v>1</v>
      </c>
      <c r="M1359">
        <v>8</v>
      </c>
      <c r="N1359">
        <v>8</v>
      </c>
      <c r="O1359">
        <v>0</v>
      </c>
      <c r="P1359">
        <v>8</v>
      </c>
      <c r="Q1359">
        <v>0.3</v>
      </c>
      <c r="R1359">
        <v>2.7</v>
      </c>
      <c r="S1359">
        <v>0</v>
      </c>
    </row>
    <row r="1360" spans="1:19" x14ac:dyDescent="0.25">
      <c r="A1360">
        <v>2013</v>
      </c>
      <c r="B1360">
        <v>439</v>
      </c>
      <c r="C1360" t="s">
        <v>1610</v>
      </c>
      <c r="D1360" t="str">
        <f>IFERROR(INDEX('Draft Master List'!E:F,MATCH(C1360,'Draft Master List'!E:E,0),2),"N/A")</f>
        <v>N/A</v>
      </c>
      <c r="E1360" t="s">
        <v>34</v>
      </c>
      <c r="F1360">
        <v>33</v>
      </c>
      <c r="H1360">
        <v>14</v>
      </c>
      <c r="I1360">
        <v>0</v>
      </c>
      <c r="J1360">
        <v>1</v>
      </c>
      <c r="K1360">
        <v>1</v>
      </c>
      <c r="L1360" s="2">
        <v>1</v>
      </c>
      <c r="M1360">
        <v>17</v>
      </c>
      <c r="N1360">
        <v>17</v>
      </c>
      <c r="O1360">
        <v>0</v>
      </c>
      <c r="P1360">
        <v>17</v>
      </c>
      <c r="Q1360">
        <v>0.1</v>
      </c>
      <c r="R1360">
        <v>1.2</v>
      </c>
      <c r="S1360">
        <v>0</v>
      </c>
    </row>
    <row r="1361" spans="1:19" x14ac:dyDescent="0.25">
      <c r="A1361">
        <v>2013</v>
      </c>
      <c r="B1361">
        <v>440</v>
      </c>
      <c r="C1361" t="s">
        <v>1820</v>
      </c>
      <c r="D1361" t="str">
        <f>IFERROR(INDEX('Draft Master List'!E:F,MATCH(C1361,'Draft Master List'!E:E,0),2),"N/A")</f>
        <v>N/A</v>
      </c>
      <c r="E1361" t="s">
        <v>24</v>
      </c>
      <c r="F1361">
        <v>25</v>
      </c>
      <c r="H1361">
        <v>16</v>
      </c>
      <c r="I1361">
        <v>0</v>
      </c>
      <c r="J1361">
        <v>1</v>
      </c>
      <c r="K1361">
        <v>1</v>
      </c>
      <c r="L1361" s="2">
        <v>1</v>
      </c>
      <c r="M1361">
        <v>8</v>
      </c>
      <c r="N1361">
        <v>8</v>
      </c>
      <c r="O1361">
        <v>0</v>
      </c>
      <c r="P1361">
        <v>8</v>
      </c>
      <c r="Q1361">
        <v>0.1</v>
      </c>
      <c r="R1361">
        <v>0.5</v>
      </c>
      <c r="S1361">
        <v>0</v>
      </c>
    </row>
    <row r="1362" spans="1:19" x14ac:dyDescent="0.25">
      <c r="A1362">
        <v>2013</v>
      </c>
      <c r="B1362">
        <v>441</v>
      </c>
      <c r="C1362" t="s">
        <v>1770</v>
      </c>
      <c r="D1362" t="str">
        <f>IFERROR(INDEX('Draft Master List'!E:F,MATCH(C1362,'Draft Master List'!E:E,0),2),"N/A")</f>
        <v>N/A</v>
      </c>
      <c r="E1362" t="s">
        <v>14</v>
      </c>
      <c r="F1362">
        <v>30</v>
      </c>
      <c r="G1362" t="s">
        <v>1756</v>
      </c>
      <c r="H1362">
        <v>16</v>
      </c>
      <c r="I1362">
        <v>16</v>
      </c>
      <c r="J1362">
        <v>1</v>
      </c>
      <c r="K1362">
        <v>1</v>
      </c>
      <c r="L1362" s="2">
        <v>1</v>
      </c>
      <c r="M1362">
        <v>1</v>
      </c>
      <c r="N1362">
        <v>1</v>
      </c>
      <c r="O1362">
        <v>1</v>
      </c>
      <c r="P1362">
        <v>1</v>
      </c>
      <c r="Q1362">
        <v>0.1</v>
      </c>
      <c r="R1362">
        <v>0.1</v>
      </c>
      <c r="S1362">
        <v>0</v>
      </c>
    </row>
    <row r="1363" spans="1:19" x14ac:dyDescent="0.25">
      <c r="A1363">
        <v>2013</v>
      </c>
      <c r="B1363">
        <v>442</v>
      </c>
      <c r="C1363" t="s">
        <v>290</v>
      </c>
      <c r="D1363" t="str">
        <f>IFERROR(INDEX('Draft Master List'!E:F,MATCH(C1363,'Draft Master List'!E:E,0),2),"N/A")</f>
        <v>1562010</v>
      </c>
      <c r="E1363" t="s">
        <v>20</v>
      </c>
      <c r="F1363">
        <v>26</v>
      </c>
      <c r="H1363">
        <v>7</v>
      </c>
      <c r="I1363">
        <v>0</v>
      </c>
      <c r="J1363">
        <v>3</v>
      </c>
      <c r="K1363">
        <v>1</v>
      </c>
      <c r="L1363" s="2">
        <v>0.33300000000000002</v>
      </c>
      <c r="M1363">
        <v>2</v>
      </c>
      <c r="N1363">
        <v>2</v>
      </c>
      <c r="O1363">
        <v>0</v>
      </c>
      <c r="P1363">
        <v>2</v>
      </c>
      <c r="Q1363">
        <v>0.1</v>
      </c>
      <c r="R1363">
        <v>0.3</v>
      </c>
      <c r="S1363">
        <v>0</v>
      </c>
    </row>
    <row r="1364" spans="1:19" x14ac:dyDescent="0.25">
      <c r="A1364">
        <v>2013</v>
      </c>
      <c r="B1364">
        <v>443</v>
      </c>
      <c r="C1364" t="s">
        <v>1868</v>
      </c>
      <c r="D1364" t="str">
        <f>IFERROR(INDEX('Draft Master List'!E:F,MATCH(C1364,'Draft Master List'!E:E,0),2),"N/A")</f>
        <v>N/A</v>
      </c>
      <c r="E1364" t="s">
        <v>32</v>
      </c>
      <c r="F1364">
        <v>26</v>
      </c>
      <c r="H1364">
        <v>10</v>
      </c>
      <c r="I1364">
        <v>0</v>
      </c>
      <c r="J1364">
        <v>3</v>
      </c>
      <c r="K1364">
        <v>1</v>
      </c>
      <c r="L1364" s="2">
        <v>0.33300000000000002</v>
      </c>
      <c r="M1364">
        <v>7</v>
      </c>
      <c r="N1364">
        <v>7</v>
      </c>
      <c r="O1364">
        <v>0</v>
      </c>
      <c r="P1364">
        <v>7</v>
      </c>
      <c r="Q1364">
        <v>0.1</v>
      </c>
      <c r="R1364">
        <v>0.7</v>
      </c>
      <c r="S1364">
        <v>0</v>
      </c>
    </row>
    <row r="1365" spans="1:19" x14ac:dyDescent="0.25">
      <c r="A1365">
        <v>2013</v>
      </c>
      <c r="B1365">
        <v>444</v>
      </c>
      <c r="C1365" t="s">
        <v>1240</v>
      </c>
      <c r="D1365" t="str">
        <f>IFERROR(INDEX('Draft Master List'!E:F,MATCH(C1365,'Draft Master List'!E:E,0),2),"N/A")</f>
        <v>N/A</v>
      </c>
      <c r="E1365" t="s">
        <v>669</v>
      </c>
      <c r="F1365">
        <v>29</v>
      </c>
      <c r="H1365">
        <v>9</v>
      </c>
      <c r="I1365">
        <v>0</v>
      </c>
      <c r="J1365">
        <v>2</v>
      </c>
      <c r="K1365">
        <v>1</v>
      </c>
      <c r="L1365" s="2">
        <v>0.5</v>
      </c>
      <c r="M1365">
        <v>4</v>
      </c>
      <c r="N1365">
        <v>4</v>
      </c>
      <c r="O1365">
        <v>0</v>
      </c>
      <c r="P1365">
        <v>4</v>
      </c>
      <c r="Q1365">
        <v>0.1</v>
      </c>
      <c r="R1365">
        <v>0.4</v>
      </c>
      <c r="S1365">
        <v>1</v>
      </c>
    </row>
    <row r="1366" spans="1:19" x14ac:dyDescent="0.25">
      <c r="A1366">
        <v>2013</v>
      </c>
      <c r="B1366">
        <v>445</v>
      </c>
      <c r="C1366" t="s">
        <v>1364</v>
      </c>
      <c r="D1366" t="str">
        <f>IFERROR(INDEX('Draft Master List'!E:F,MATCH(C1366,'Draft Master List'!E:E,0),2),"N/A")</f>
        <v>N/A</v>
      </c>
      <c r="E1366" t="s">
        <v>63</v>
      </c>
      <c r="F1366">
        <v>29</v>
      </c>
      <c r="G1366" t="s">
        <v>1069</v>
      </c>
      <c r="H1366">
        <v>15</v>
      </c>
      <c r="I1366">
        <v>3</v>
      </c>
      <c r="J1366">
        <v>4</v>
      </c>
      <c r="K1366">
        <v>1</v>
      </c>
      <c r="L1366" s="2">
        <v>0.25</v>
      </c>
      <c r="M1366">
        <v>13</v>
      </c>
      <c r="N1366">
        <v>13</v>
      </c>
      <c r="O1366">
        <v>0</v>
      </c>
      <c r="P1366">
        <v>13</v>
      </c>
      <c r="Q1366">
        <v>0.1</v>
      </c>
      <c r="R1366">
        <v>0.9</v>
      </c>
      <c r="S1366">
        <v>0</v>
      </c>
    </row>
    <row r="1367" spans="1:19" x14ac:dyDescent="0.25">
      <c r="A1367">
        <v>2013</v>
      </c>
      <c r="B1367">
        <v>446</v>
      </c>
      <c r="C1367" t="s">
        <v>917</v>
      </c>
      <c r="D1367" t="str">
        <f>IFERROR(INDEX('Draft Master List'!E:F,MATCH(C1367,'Draft Master List'!E:E,0),2),"N/A")</f>
        <v>N/A</v>
      </c>
      <c r="E1367" t="s">
        <v>7</v>
      </c>
      <c r="F1367">
        <v>26</v>
      </c>
      <c r="H1367">
        <v>10</v>
      </c>
      <c r="I1367">
        <v>0</v>
      </c>
      <c r="J1367">
        <v>1</v>
      </c>
      <c r="K1367">
        <v>1</v>
      </c>
      <c r="L1367" s="2">
        <v>1</v>
      </c>
      <c r="M1367">
        <v>3</v>
      </c>
      <c r="N1367">
        <v>3</v>
      </c>
      <c r="O1367">
        <v>0</v>
      </c>
      <c r="P1367">
        <v>3</v>
      </c>
      <c r="Q1367">
        <v>0.1</v>
      </c>
      <c r="R1367">
        <v>0.3</v>
      </c>
      <c r="S1367">
        <v>0</v>
      </c>
    </row>
    <row r="1368" spans="1:19" x14ac:dyDescent="0.25">
      <c r="A1368">
        <v>2013</v>
      </c>
      <c r="B1368">
        <v>447</v>
      </c>
      <c r="C1368" t="s">
        <v>1365</v>
      </c>
      <c r="D1368" t="str">
        <f>IFERROR(INDEX('Draft Master List'!E:F,MATCH(C1368,'Draft Master List'!E:E,0),2),"N/A")</f>
        <v>N/A</v>
      </c>
      <c r="E1368" t="s">
        <v>20</v>
      </c>
      <c r="F1368">
        <v>29</v>
      </c>
      <c r="G1368" t="s">
        <v>1366</v>
      </c>
      <c r="H1368">
        <v>13</v>
      </c>
      <c r="I1368">
        <v>13</v>
      </c>
      <c r="J1368">
        <v>1</v>
      </c>
      <c r="K1368">
        <v>1</v>
      </c>
      <c r="L1368" s="2">
        <v>1</v>
      </c>
      <c r="M1368">
        <v>0</v>
      </c>
      <c r="N1368">
        <v>0</v>
      </c>
      <c r="O1368">
        <v>0</v>
      </c>
      <c r="P1368">
        <v>0</v>
      </c>
      <c r="Q1368">
        <v>0.1</v>
      </c>
      <c r="R1368">
        <v>0</v>
      </c>
      <c r="S1368">
        <v>0</v>
      </c>
    </row>
    <row r="1369" spans="1:19" x14ac:dyDescent="0.25">
      <c r="A1369">
        <v>2013</v>
      </c>
      <c r="B1369">
        <v>448</v>
      </c>
      <c r="C1369" t="s">
        <v>84</v>
      </c>
      <c r="D1369" t="str">
        <f>IFERROR(INDEX('Draft Master List'!E:F,MATCH(C1369,'Draft Master List'!E:E,0),2),"N/A")</f>
        <v>N/A</v>
      </c>
      <c r="E1369" t="s">
        <v>25</v>
      </c>
      <c r="F1369">
        <v>29</v>
      </c>
      <c r="G1369" t="s">
        <v>1</v>
      </c>
      <c r="H1369">
        <v>15</v>
      </c>
      <c r="I1369">
        <v>15</v>
      </c>
      <c r="J1369">
        <v>1</v>
      </c>
      <c r="K1369">
        <v>1</v>
      </c>
      <c r="L1369" s="2">
        <v>1</v>
      </c>
      <c r="M1369">
        <v>-4</v>
      </c>
      <c r="N1369">
        <v>-4</v>
      </c>
      <c r="O1369">
        <v>0</v>
      </c>
      <c r="P1369">
        <v>-4</v>
      </c>
      <c r="Q1369">
        <v>0.1</v>
      </c>
      <c r="R1369">
        <v>-0.3</v>
      </c>
      <c r="S1369">
        <v>8</v>
      </c>
    </row>
    <row r="1370" spans="1:19" x14ac:dyDescent="0.25">
      <c r="A1370">
        <v>2013</v>
      </c>
      <c r="B1370">
        <v>449</v>
      </c>
      <c r="C1370" t="s">
        <v>770</v>
      </c>
      <c r="D1370" t="str">
        <f>IFERROR(INDEX('Draft Master List'!E:F,MATCH(C1370,'Draft Master List'!E:E,0),2),"N/A")</f>
        <v>N/A</v>
      </c>
      <c r="E1370" t="s">
        <v>32</v>
      </c>
      <c r="F1370">
        <v>23</v>
      </c>
      <c r="G1370" t="s">
        <v>1</v>
      </c>
      <c r="H1370">
        <v>16</v>
      </c>
      <c r="I1370">
        <v>16</v>
      </c>
      <c r="J1370">
        <v>1</v>
      </c>
      <c r="K1370">
        <v>1</v>
      </c>
      <c r="L1370" s="2">
        <v>1</v>
      </c>
      <c r="M1370">
        <v>13</v>
      </c>
      <c r="N1370">
        <v>13</v>
      </c>
      <c r="O1370">
        <v>0</v>
      </c>
      <c r="P1370">
        <v>13</v>
      </c>
      <c r="Q1370">
        <v>0.1</v>
      </c>
      <c r="R1370">
        <v>0.8</v>
      </c>
      <c r="S1370">
        <v>8</v>
      </c>
    </row>
    <row r="1371" spans="1:19" x14ac:dyDescent="0.25">
      <c r="A1371">
        <v>2013</v>
      </c>
      <c r="B1371">
        <v>450</v>
      </c>
      <c r="C1371" t="s">
        <v>1740</v>
      </c>
      <c r="D1371" t="str">
        <f>IFERROR(INDEX('Draft Master List'!E:F,MATCH(C1371,'Draft Master List'!E:E,0),2),"N/A")</f>
        <v>N/A</v>
      </c>
      <c r="E1371" t="s">
        <v>24</v>
      </c>
      <c r="F1371">
        <v>30</v>
      </c>
      <c r="G1371" t="s">
        <v>1069</v>
      </c>
      <c r="H1371">
        <v>4</v>
      </c>
      <c r="I1371">
        <v>2</v>
      </c>
      <c r="J1371">
        <v>2</v>
      </c>
      <c r="K1371">
        <v>1</v>
      </c>
      <c r="L1371" s="2">
        <v>0.5</v>
      </c>
      <c r="M1371">
        <v>11</v>
      </c>
      <c r="N1371">
        <v>11</v>
      </c>
      <c r="O1371">
        <v>1</v>
      </c>
      <c r="P1371">
        <v>11</v>
      </c>
      <c r="Q1371">
        <v>0.3</v>
      </c>
      <c r="R1371">
        <v>2.8</v>
      </c>
      <c r="S1371">
        <v>0</v>
      </c>
    </row>
    <row r="1372" spans="1:19" x14ac:dyDescent="0.25">
      <c r="A1372">
        <v>2013</v>
      </c>
      <c r="B1372">
        <v>451</v>
      </c>
      <c r="C1372" t="s">
        <v>1869</v>
      </c>
      <c r="D1372" t="str">
        <f>IFERROR(INDEX('Draft Master List'!E:F,MATCH(C1372,'Draft Master List'!E:E,0),2),"N/A")</f>
        <v>N/A</v>
      </c>
      <c r="E1372" t="s">
        <v>10</v>
      </c>
      <c r="F1372">
        <v>28</v>
      </c>
      <c r="G1372" t="s">
        <v>1069</v>
      </c>
      <c r="H1372">
        <v>8</v>
      </c>
      <c r="I1372">
        <v>2</v>
      </c>
      <c r="J1372">
        <v>1</v>
      </c>
      <c r="K1372">
        <v>1</v>
      </c>
      <c r="L1372" s="2">
        <v>1</v>
      </c>
      <c r="M1372">
        <v>16</v>
      </c>
      <c r="N1372">
        <v>16</v>
      </c>
      <c r="O1372">
        <v>0</v>
      </c>
      <c r="P1372">
        <v>16</v>
      </c>
      <c r="Q1372">
        <v>0.1</v>
      </c>
      <c r="R1372">
        <v>2</v>
      </c>
      <c r="S1372">
        <v>0</v>
      </c>
    </row>
    <row r="1373" spans="1:19" x14ac:dyDescent="0.25">
      <c r="A1373">
        <v>2013</v>
      </c>
      <c r="B1373">
        <v>452</v>
      </c>
      <c r="C1373" t="s">
        <v>2222</v>
      </c>
      <c r="D1373" t="str">
        <f>IFERROR(INDEX('Draft Master List'!E:F,MATCH(C1373,'Draft Master List'!E:E,0),2),"N/A")</f>
        <v>N/A</v>
      </c>
      <c r="E1373" t="s">
        <v>34</v>
      </c>
      <c r="F1373">
        <v>29</v>
      </c>
      <c r="G1373" t="s">
        <v>1756</v>
      </c>
      <c r="H1373">
        <v>16</v>
      </c>
      <c r="I1373">
        <v>16</v>
      </c>
      <c r="J1373">
        <v>1</v>
      </c>
      <c r="K1373">
        <v>1</v>
      </c>
      <c r="L1373" s="2">
        <v>1</v>
      </c>
      <c r="M1373">
        <v>14</v>
      </c>
      <c r="N1373">
        <v>14</v>
      </c>
      <c r="O1373">
        <v>0</v>
      </c>
      <c r="P1373">
        <v>14</v>
      </c>
      <c r="Q1373">
        <v>0.1</v>
      </c>
      <c r="R1373">
        <v>0.9</v>
      </c>
      <c r="S1373">
        <v>0</v>
      </c>
    </row>
    <row r="1374" spans="1:19" x14ac:dyDescent="0.25">
      <c r="A1374">
        <v>2013</v>
      </c>
      <c r="B1374">
        <v>453</v>
      </c>
      <c r="C1374" t="s">
        <v>107</v>
      </c>
      <c r="D1374" t="str">
        <f>IFERROR(INDEX('Draft Master List'!E:F,MATCH(C1374,'Draft Master List'!E:E,0),2),"N/A")</f>
        <v>832009</v>
      </c>
      <c r="E1374" t="s">
        <v>15</v>
      </c>
      <c r="F1374">
        <v>26</v>
      </c>
      <c r="H1374">
        <v>16</v>
      </c>
      <c r="I1374">
        <v>0</v>
      </c>
      <c r="J1374">
        <v>2</v>
      </c>
      <c r="K1374">
        <v>1</v>
      </c>
      <c r="L1374" s="2">
        <v>0.5</v>
      </c>
      <c r="M1374">
        <v>6</v>
      </c>
      <c r="N1374">
        <v>6</v>
      </c>
      <c r="O1374">
        <v>0</v>
      </c>
      <c r="P1374">
        <v>6</v>
      </c>
      <c r="Q1374">
        <v>0.1</v>
      </c>
      <c r="R1374">
        <v>0.4</v>
      </c>
      <c r="S1374">
        <v>2</v>
      </c>
    </row>
    <row r="1375" spans="1:19" x14ac:dyDescent="0.25">
      <c r="A1375">
        <v>2013</v>
      </c>
      <c r="B1375">
        <v>454</v>
      </c>
      <c r="C1375" t="s">
        <v>747</v>
      </c>
      <c r="D1375" t="str">
        <f>IFERROR(INDEX('Draft Master List'!E:F,MATCH(C1375,'Draft Master List'!E:E,0),2),"N/A")</f>
        <v>N/A</v>
      </c>
      <c r="E1375" t="s">
        <v>3</v>
      </c>
      <c r="F1375">
        <v>24</v>
      </c>
      <c r="H1375">
        <v>3</v>
      </c>
      <c r="I1375">
        <v>0</v>
      </c>
      <c r="J1375">
        <v>1</v>
      </c>
      <c r="K1375">
        <v>1</v>
      </c>
      <c r="L1375" s="2">
        <v>1</v>
      </c>
      <c r="M1375">
        <v>6</v>
      </c>
      <c r="N1375">
        <v>6</v>
      </c>
      <c r="O1375">
        <v>0</v>
      </c>
      <c r="P1375">
        <v>6</v>
      </c>
      <c r="Q1375">
        <v>0.3</v>
      </c>
      <c r="R1375">
        <v>2</v>
      </c>
      <c r="S1375">
        <v>0</v>
      </c>
    </row>
    <row r="1376" spans="1:19" x14ac:dyDescent="0.25">
      <c r="A1376">
        <v>2013</v>
      </c>
      <c r="B1376">
        <v>455</v>
      </c>
      <c r="C1376" t="s">
        <v>1244</v>
      </c>
      <c r="D1376" t="str">
        <f>IFERROR(INDEX('Draft Master List'!E:F,MATCH(C1376,'Draft Master List'!E:E,0),2),"N/A")</f>
        <v>N/A</v>
      </c>
      <c r="E1376" t="s">
        <v>21</v>
      </c>
      <c r="F1376">
        <v>27</v>
      </c>
      <c r="H1376">
        <v>6</v>
      </c>
      <c r="I1376">
        <v>0</v>
      </c>
      <c r="J1376">
        <v>1</v>
      </c>
      <c r="K1376">
        <v>1</v>
      </c>
      <c r="L1376" s="2">
        <v>1</v>
      </c>
      <c r="M1376">
        <v>-5</v>
      </c>
      <c r="N1376">
        <v>-5</v>
      </c>
      <c r="O1376">
        <v>0</v>
      </c>
      <c r="P1376">
        <v>-5</v>
      </c>
      <c r="Q1376">
        <v>0.2</v>
      </c>
      <c r="R1376">
        <v>-0.8</v>
      </c>
      <c r="S1376">
        <v>0</v>
      </c>
    </row>
    <row r="1377" spans="1:19" x14ac:dyDescent="0.25">
      <c r="A1377">
        <v>2013</v>
      </c>
      <c r="B1377">
        <v>456</v>
      </c>
      <c r="C1377" t="s">
        <v>1117</v>
      </c>
      <c r="D1377" t="str">
        <f>IFERROR(INDEX('Draft Master List'!E:F,MATCH(C1377,'Draft Master List'!E:E,0),2),"N/A")</f>
        <v>N/A</v>
      </c>
      <c r="E1377" t="s">
        <v>63</v>
      </c>
      <c r="F1377">
        <v>28</v>
      </c>
      <c r="H1377">
        <v>16</v>
      </c>
      <c r="I1377">
        <v>0</v>
      </c>
      <c r="J1377">
        <v>2</v>
      </c>
      <c r="K1377">
        <v>1</v>
      </c>
      <c r="L1377" s="2">
        <v>0.5</v>
      </c>
      <c r="M1377">
        <v>8</v>
      </c>
      <c r="N1377">
        <v>8</v>
      </c>
      <c r="O1377">
        <v>0</v>
      </c>
      <c r="P1377">
        <v>8</v>
      </c>
      <c r="Q1377">
        <v>0.1</v>
      </c>
      <c r="R1377">
        <v>0.5</v>
      </c>
      <c r="S1377">
        <v>0</v>
      </c>
    </row>
    <row r="1378" spans="1:19" x14ac:dyDescent="0.25">
      <c r="A1378">
        <v>2013</v>
      </c>
      <c r="B1378">
        <v>457</v>
      </c>
      <c r="C1378" t="s">
        <v>1870</v>
      </c>
      <c r="D1378" t="str">
        <f>IFERROR(INDEX('Draft Master List'!E:F,MATCH(C1378,'Draft Master List'!E:E,0),2),"N/A")</f>
        <v>N/A</v>
      </c>
      <c r="E1378" t="s">
        <v>10</v>
      </c>
      <c r="F1378">
        <v>25</v>
      </c>
      <c r="H1378">
        <v>3</v>
      </c>
      <c r="I1378">
        <v>0</v>
      </c>
      <c r="J1378">
        <v>1</v>
      </c>
      <c r="K1378">
        <v>1</v>
      </c>
      <c r="L1378" s="2">
        <v>1</v>
      </c>
      <c r="M1378">
        <v>51</v>
      </c>
      <c r="N1378">
        <v>51</v>
      </c>
      <c r="O1378">
        <v>0</v>
      </c>
      <c r="P1378">
        <v>51</v>
      </c>
      <c r="Q1378">
        <v>0.3</v>
      </c>
      <c r="R1378">
        <v>17</v>
      </c>
      <c r="S1378">
        <v>0</v>
      </c>
    </row>
    <row r="1379" spans="1:19" x14ac:dyDescent="0.25">
      <c r="A1379">
        <v>2013</v>
      </c>
      <c r="B1379">
        <v>458</v>
      </c>
      <c r="C1379" t="s">
        <v>1245</v>
      </c>
      <c r="D1379" t="str">
        <f>IFERROR(INDEX('Draft Master List'!E:F,MATCH(C1379,'Draft Master List'!E:E,0),2),"N/A")</f>
        <v>N/A</v>
      </c>
      <c r="E1379" t="s">
        <v>29</v>
      </c>
      <c r="F1379">
        <v>22</v>
      </c>
      <c r="H1379">
        <v>2</v>
      </c>
      <c r="I1379">
        <v>0</v>
      </c>
      <c r="J1379">
        <v>1</v>
      </c>
      <c r="K1379">
        <v>1</v>
      </c>
      <c r="L1379" s="2">
        <v>1</v>
      </c>
      <c r="M1379">
        <v>2</v>
      </c>
      <c r="N1379">
        <v>2</v>
      </c>
      <c r="O1379">
        <v>0</v>
      </c>
      <c r="P1379">
        <v>2</v>
      </c>
      <c r="Q1379">
        <v>0.5</v>
      </c>
      <c r="R1379">
        <v>1</v>
      </c>
      <c r="S1379">
        <v>0</v>
      </c>
    </row>
    <row r="1380" spans="1:19" x14ac:dyDescent="0.25">
      <c r="A1380">
        <v>2012</v>
      </c>
      <c r="B1380">
        <v>1</v>
      </c>
      <c r="C1380" t="s">
        <v>438</v>
      </c>
      <c r="D1380" t="str">
        <f>IFERROR(INDEX('Draft Master List'!E:F,MATCH(C1380,'Draft Master List'!E:E,0),2),"N/A")</f>
        <v>22007</v>
      </c>
      <c r="E1380" t="s">
        <v>12</v>
      </c>
      <c r="F1380">
        <v>27</v>
      </c>
      <c r="G1380" t="s">
        <v>74</v>
      </c>
      <c r="H1380">
        <v>16</v>
      </c>
      <c r="I1380">
        <v>16</v>
      </c>
      <c r="J1380">
        <v>204</v>
      </c>
      <c r="K1380">
        <v>122</v>
      </c>
      <c r="L1380" s="2">
        <v>0.59799999999999998</v>
      </c>
      <c r="M1380">
        <v>1964</v>
      </c>
      <c r="N1380">
        <v>16.100000000000001</v>
      </c>
      <c r="O1380">
        <v>5</v>
      </c>
      <c r="P1380">
        <v>53</v>
      </c>
      <c r="Q1380">
        <v>7.6</v>
      </c>
      <c r="R1380">
        <v>122.8</v>
      </c>
      <c r="S1380">
        <v>3</v>
      </c>
    </row>
    <row r="1381" spans="1:19" x14ac:dyDescent="0.25">
      <c r="A1381">
        <v>2012</v>
      </c>
      <c r="B1381">
        <v>2</v>
      </c>
      <c r="C1381" t="s">
        <v>121</v>
      </c>
      <c r="D1381" t="str">
        <f>IFERROR(INDEX('Draft Master List'!E:F,MATCH(C1381,'Draft Master List'!E:E,0),2),"N/A")</f>
        <v>1192006</v>
      </c>
      <c r="E1381" t="s">
        <v>63</v>
      </c>
      <c r="F1381">
        <v>28</v>
      </c>
      <c r="G1381" t="s">
        <v>74</v>
      </c>
      <c r="H1381">
        <v>16</v>
      </c>
      <c r="I1381">
        <v>16</v>
      </c>
      <c r="J1381">
        <v>192</v>
      </c>
      <c r="K1381">
        <v>118</v>
      </c>
      <c r="L1381" s="2">
        <v>0.61499999999999999</v>
      </c>
      <c r="M1381">
        <v>1508</v>
      </c>
      <c r="N1381">
        <v>12.8</v>
      </c>
      <c r="O1381">
        <v>11</v>
      </c>
      <c r="P1381">
        <v>56</v>
      </c>
      <c r="Q1381">
        <v>7.4</v>
      </c>
      <c r="R1381">
        <v>94.3</v>
      </c>
      <c r="S1381">
        <v>2</v>
      </c>
    </row>
    <row r="1382" spans="1:19" x14ac:dyDescent="0.25">
      <c r="A1382">
        <v>2012</v>
      </c>
      <c r="B1382">
        <v>3</v>
      </c>
      <c r="C1382" t="s">
        <v>1498</v>
      </c>
      <c r="D1382" t="str">
        <f>IFERROR(INDEX('Draft Master List'!E:F,MATCH(C1382,'Draft Master List'!E:E,0),2),"N/A")</f>
        <v>N/A</v>
      </c>
      <c r="E1382" t="s">
        <v>30</v>
      </c>
      <c r="F1382">
        <v>31</v>
      </c>
      <c r="G1382" t="s">
        <v>74</v>
      </c>
      <c r="H1382">
        <v>16</v>
      </c>
      <c r="I1382">
        <v>12</v>
      </c>
      <c r="J1382">
        <v>174</v>
      </c>
      <c r="K1382">
        <v>118</v>
      </c>
      <c r="L1382" s="2">
        <v>0.67800000000000005</v>
      </c>
      <c r="M1382">
        <v>1354</v>
      </c>
      <c r="N1382">
        <v>11.5</v>
      </c>
      <c r="O1382">
        <v>6</v>
      </c>
      <c r="P1382">
        <v>59</v>
      </c>
      <c r="Q1382">
        <v>7.4</v>
      </c>
      <c r="R1382">
        <v>84.6</v>
      </c>
      <c r="S1382">
        <v>3</v>
      </c>
    </row>
    <row r="1383" spans="1:19" x14ac:dyDescent="0.25">
      <c r="A1383">
        <v>2012</v>
      </c>
      <c r="B1383">
        <v>4</v>
      </c>
      <c r="C1383" t="s">
        <v>1315</v>
      </c>
      <c r="D1383" t="str">
        <f>IFERROR(INDEX('Draft Master List'!E:F,MATCH(C1383,'Draft Master List'!E:E,0),2),"N/A")</f>
        <v>N/A</v>
      </c>
      <c r="E1383" t="s">
        <v>23</v>
      </c>
      <c r="F1383">
        <v>31</v>
      </c>
      <c r="G1383" t="s">
        <v>74</v>
      </c>
      <c r="H1383">
        <v>16</v>
      </c>
      <c r="I1383">
        <v>16</v>
      </c>
      <c r="J1383">
        <v>162</v>
      </c>
      <c r="K1383">
        <v>112</v>
      </c>
      <c r="L1383" s="2">
        <v>0.69099999999999995</v>
      </c>
      <c r="M1383">
        <v>1598</v>
      </c>
      <c r="N1383">
        <v>14.3</v>
      </c>
      <c r="O1383">
        <v>4</v>
      </c>
      <c r="P1383">
        <v>60</v>
      </c>
      <c r="Q1383">
        <v>7</v>
      </c>
      <c r="R1383">
        <v>99.9</v>
      </c>
      <c r="S1383">
        <v>0</v>
      </c>
    </row>
    <row r="1384" spans="1:19" x14ac:dyDescent="0.25">
      <c r="A1384">
        <v>2012</v>
      </c>
      <c r="B1384">
        <v>5</v>
      </c>
      <c r="C1384" t="s">
        <v>838</v>
      </c>
      <c r="D1384" t="str">
        <f>IFERROR(INDEX('Draft Master List'!E:F,MATCH(C1384,'Draft Master List'!E:E,0),2),"N/A")</f>
        <v>N/A</v>
      </c>
      <c r="E1384" t="s">
        <v>27</v>
      </c>
      <c r="F1384">
        <v>30</v>
      </c>
      <c r="G1384" t="s">
        <v>108</v>
      </c>
      <c r="H1384">
        <v>16</v>
      </c>
      <c r="I1384">
        <v>16</v>
      </c>
      <c r="J1384">
        <v>147</v>
      </c>
      <c r="K1384">
        <v>110</v>
      </c>
      <c r="L1384" s="2">
        <v>0.748</v>
      </c>
      <c r="M1384">
        <v>1039</v>
      </c>
      <c r="N1384">
        <v>9.4</v>
      </c>
      <c r="O1384">
        <v>3</v>
      </c>
      <c r="P1384">
        <v>36</v>
      </c>
      <c r="Q1384">
        <v>6.9</v>
      </c>
      <c r="R1384">
        <v>64.900000000000006</v>
      </c>
      <c r="S1384">
        <v>0</v>
      </c>
    </row>
    <row r="1385" spans="1:19" x14ac:dyDescent="0.25">
      <c r="A1385">
        <v>2012</v>
      </c>
      <c r="B1385">
        <v>6</v>
      </c>
      <c r="C1385" t="s">
        <v>839</v>
      </c>
      <c r="D1385" t="str">
        <f>IFERROR(INDEX('Draft Master List'!E:F,MATCH(C1385,'Draft Master List'!E:E,0),2),"N/A")</f>
        <v>N/A</v>
      </c>
      <c r="E1385" t="s">
        <v>20</v>
      </c>
      <c r="F1385">
        <v>34</v>
      </c>
      <c r="G1385" t="s">
        <v>74</v>
      </c>
      <c r="H1385">
        <v>16</v>
      </c>
      <c r="I1385">
        <v>15</v>
      </c>
      <c r="J1385">
        <v>195</v>
      </c>
      <c r="K1385">
        <v>106</v>
      </c>
      <c r="L1385" s="2">
        <v>0.54400000000000004</v>
      </c>
      <c r="M1385">
        <v>1355</v>
      </c>
      <c r="N1385">
        <v>12.8</v>
      </c>
      <c r="O1385">
        <v>5</v>
      </c>
      <c r="P1385">
        <v>33</v>
      </c>
      <c r="Q1385">
        <v>6.6</v>
      </c>
      <c r="R1385">
        <v>84.7</v>
      </c>
      <c r="S1385">
        <v>1</v>
      </c>
    </row>
    <row r="1386" spans="1:19" x14ac:dyDescent="0.25">
      <c r="A1386">
        <v>2012</v>
      </c>
      <c r="B1386">
        <v>7</v>
      </c>
      <c r="C1386" t="s">
        <v>880</v>
      </c>
      <c r="D1386" t="str">
        <f>IFERROR(INDEX('Draft Master List'!E:F,MATCH(C1386,'Draft Master List'!E:E,0),2),"N/A")</f>
        <v>N/A</v>
      </c>
      <c r="E1386" t="s">
        <v>15</v>
      </c>
      <c r="F1386">
        <v>24</v>
      </c>
      <c r="G1386" t="s">
        <v>74</v>
      </c>
      <c r="H1386">
        <v>16</v>
      </c>
      <c r="I1386">
        <v>16</v>
      </c>
      <c r="J1386">
        <v>164</v>
      </c>
      <c r="K1386">
        <v>97</v>
      </c>
      <c r="L1386" s="2">
        <v>0.59099999999999997</v>
      </c>
      <c r="M1386">
        <v>1350</v>
      </c>
      <c r="N1386">
        <v>13.9</v>
      </c>
      <c r="O1386">
        <v>11</v>
      </c>
      <c r="P1386">
        <v>73</v>
      </c>
      <c r="Q1386">
        <v>6.1</v>
      </c>
      <c r="R1386">
        <v>84.4</v>
      </c>
      <c r="S1386">
        <v>2</v>
      </c>
    </row>
    <row r="1387" spans="1:19" x14ac:dyDescent="0.25">
      <c r="A1387">
        <v>2012</v>
      </c>
      <c r="B1387">
        <v>8</v>
      </c>
      <c r="C1387" t="s">
        <v>265</v>
      </c>
      <c r="D1387" t="str">
        <f>IFERROR(INDEX('Draft Master List'!E:F,MATCH(C1387,'Draft Master List'!E:E,0),2),"N/A")</f>
        <v>222010</v>
      </c>
      <c r="E1387" t="s">
        <v>26</v>
      </c>
      <c r="F1387">
        <v>25</v>
      </c>
      <c r="G1387" t="s">
        <v>74</v>
      </c>
      <c r="H1387">
        <v>16</v>
      </c>
      <c r="I1387">
        <v>16</v>
      </c>
      <c r="J1387">
        <v>143</v>
      </c>
      <c r="K1387">
        <v>94</v>
      </c>
      <c r="L1387" s="2">
        <v>0.65700000000000003</v>
      </c>
      <c r="M1387">
        <v>1434</v>
      </c>
      <c r="N1387">
        <v>15.3</v>
      </c>
      <c r="O1387">
        <v>10</v>
      </c>
      <c r="P1387">
        <v>71</v>
      </c>
      <c r="Q1387">
        <v>5.9</v>
      </c>
      <c r="R1387">
        <v>89.6</v>
      </c>
      <c r="S1387">
        <v>3</v>
      </c>
    </row>
    <row r="1388" spans="1:19" x14ac:dyDescent="0.25">
      <c r="A1388">
        <v>2012</v>
      </c>
      <c r="B1388">
        <v>9</v>
      </c>
      <c r="C1388" t="s">
        <v>2044</v>
      </c>
      <c r="D1388" t="str">
        <f>IFERROR(INDEX('Draft Master List'!E:F,MATCH(C1388,'Draft Master List'!E:E,0),2),"N/A")</f>
        <v>N/A</v>
      </c>
      <c r="E1388" t="s">
        <v>21</v>
      </c>
      <c r="F1388">
        <v>36</v>
      </c>
      <c r="G1388" t="s">
        <v>108</v>
      </c>
      <c r="H1388">
        <v>16</v>
      </c>
      <c r="I1388">
        <v>16</v>
      </c>
      <c r="J1388">
        <v>124</v>
      </c>
      <c r="K1388">
        <v>93</v>
      </c>
      <c r="L1388" s="2">
        <v>0.75</v>
      </c>
      <c r="M1388">
        <v>930</v>
      </c>
      <c r="N1388">
        <v>10</v>
      </c>
      <c r="O1388">
        <v>8</v>
      </c>
      <c r="P1388">
        <v>25</v>
      </c>
      <c r="Q1388">
        <v>5.8</v>
      </c>
      <c r="R1388">
        <v>58.1</v>
      </c>
      <c r="S1388">
        <v>0</v>
      </c>
    </row>
    <row r="1389" spans="1:19" x14ac:dyDescent="0.25">
      <c r="A1389">
        <v>2012</v>
      </c>
      <c r="B1389">
        <v>10</v>
      </c>
      <c r="C1389" t="s">
        <v>266</v>
      </c>
      <c r="D1389" t="str">
        <f>IFERROR(INDEX('Draft Master List'!E:F,MATCH(C1389,'Draft Master List'!E:E,0),2),"N/A")</f>
        <v>242010</v>
      </c>
      <c r="E1389" t="s">
        <v>27</v>
      </c>
      <c r="F1389">
        <v>24</v>
      </c>
      <c r="G1389" t="s">
        <v>74</v>
      </c>
      <c r="H1389">
        <v>16</v>
      </c>
      <c r="I1389">
        <v>14</v>
      </c>
      <c r="J1389">
        <v>138</v>
      </c>
      <c r="K1389">
        <v>92</v>
      </c>
      <c r="L1389" s="2">
        <v>0.66700000000000004</v>
      </c>
      <c r="M1389">
        <v>1382</v>
      </c>
      <c r="N1389">
        <v>15</v>
      </c>
      <c r="O1389">
        <v>12</v>
      </c>
      <c r="P1389">
        <v>85</v>
      </c>
      <c r="Q1389">
        <v>5.8</v>
      </c>
      <c r="R1389">
        <v>86.4</v>
      </c>
      <c r="S1389">
        <v>5</v>
      </c>
    </row>
    <row r="1390" spans="1:19" x14ac:dyDescent="0.25">
      <c r="A1390">
        <v>2012</v>
      </c>
      <c r="B1390">
        <v>11</v>
      </c>
      <c r="C1390" t="s">
        <v>1529</v>
      </c>
      <c r="D1390" t="str">
        <f>IFERROR(INDEX('Draft Master List'!E:F,MATCH(C1390,'Draft Master List'!E:E,0),2),"N/A")</f>
        <v>N/A</v>
      </c>
      <c r="E1390" t="s">
        <v>21</v>
      </c>
      <c r="F1390">
        <v>31</v>
      </c>
      <c r="G1390" t="s">
        <v>74</v>
      </c>
      <c r="H1390">
        <v>16</v>
      </c>
      <c r="I1390">
        <v>15</v>
      </c>
      <c r="J1390">
        <v>142</v>
      </c>
      <c r="K1390">
        <v>92</v>
      </c>
      <c r="L1390" s="2">
        <v>0.64800000000000002</v>
      </c>
      <c r="M1390">
        <v>1351</v>
      </c>
      <c r="N1390">
        <v>14.7</v>
      </c>
      <c r="O1390">
        <v>7</v>
      </c>
      <c r="P1390">
        <v>59</v>
      </c>
      <c r="Q1390">
        <v>5.8</v>
      </c>
      <c r="R1390">
        <v>84.4</v>
      </c>
      <c r="S1390">
        <v>1</v>
      </c>
    </row>
    <row r="1391" spans="1:19" x14ac:dyDescent="0.25">
      <c r="A1391">
        <v>2012</v>
      </c>
      <c r="B1391">
        <v>12</v>
      </c>
      <c r="C1391" t="s">
        <v>1312</v>
      </c>
      <c r="D1391" t="str">
        <f>IFERROR(INDEX('Draft Master List'!E:F,MATCH(C1391,'Draft Master List'!E:E,0),2),"N/A")</f>
        <v>N/A</v>
      </c>
      <c r="E1391" t="s">
        <v>9</v>
      </c>
      <c r="F1391">
        <v>26</v>
      </c>
      <c r="G1391" t="s">
        <v>74</v>
      </c>
      <c r="H1391">
        <v>16</v>
      </c>
      <c r="I1391">
        <v>16</v>
      </c>
      <c r="J1391">
        <v>143</v>
      </c>
      <c r="K1391">
        <v>86</v>
      </c>
      <c r="L1391" s="2">
        <v>0.60099999999999998</v>
      </c>
      <c r="M1391">
        <v>1092</v>
      </c>
      <c r="N1391">
        <v>12.7</v>
      </c>
      <c r="O1391">
        <v>10</v>
      </c>
      <c r="P1391">
        <v>80</v>
      </c>
      <c r="Q1391">
        <v>5.4</v>
      </c>
      <c r="R1391">
        <v>68.3</v>
      </c>
      <c r="S1391">
        <v>0</v>
      </c>
    </row>
    <row r="1392" spans="1:19" x14ac:dyDescent="0.25">
      <c r="A1392">
        <v>2012</v>
      </c>
      <c r="B1392">
        <v>13</v>
      </c>
      <c r="C1392" t="s">
        <v>117</v>
      </c>
      <c r="D1392" t="str">
        <f>IFERROR(INDEX('Draft Master List'!E:F,MATCH(C1392,'Draft Master List'!E:E,0),2),"N/A")</f>
        <v>102009</v>
      </c>
      <c r="E1392" t="s">
        <v>34</v>
      </c>
      <c r="F1392">
        <v>25</v>
      </c>
      <c r="G1392" t="s">
        <v>74</v>
      </c>
      <c r="H1392">
        <v>16</v>
      </c>
      <c r="I1392">
        <v>16</v>
      </c>
      <c r="J1392">
        <v>127</v>
      </c>
      <c r="K1392">
        <v>85</v>
      </c>
      <c r="L1392" s="2">
        <v>0.66900000000000004</v>
      </c>
      <c r="M1392">
        <v>1105</v>
      </c>
      <c r="N1392">
        <v>13</v>
      </c>
      <c r="O1392">
        <v>9</v>
      </c>
      <c r="P1392">
        <v>49</v>
      </c>
      <c r="Q1392">
        <v>5.3</v>
      </c>
      <c r="R1392">
        <v>69.099999999999994</v>
      </c>
      <c r="S1392">
        <v>0</v>
      </c>
    </row>
    <row r="1393" spans="1:19" x14ac:dyDescent="0.25">
      <c r="A1393">
        <v>2012</v>
      </c>
      <c r="B1393">
        <v>14</v>
      </c>
      <c r="C1393" t="s">
        <v>126</v>
      </c>
      <c r="D1393" t="str">
        <f>IFERROR(INDEX('Draft Master List'!E:F,MATCH(C1393,'Draft Master List'!E:E,0),2),"N/A")</f>
        <v>872010</v>
      </c>
      <c r="E1393" t="s">
        <v>26</v>
      </c>
      <c r="F1393">
        <v>25</v>
      </c>
      <c r="G1393" t="s">
        <v>74</v>
      </c>
      <c r="H1393">
        <v>16</v>
      </c>
      <c r="I1393">
        <v>15</v>
      </c>
      <c r="J1393">
        <v>122</v>
      </c>
      <c r="K1393">
        <v>85</v>
      </c>
      <c r="L1393" s="2">
        <v>0.69699999999999995</v>
      </c>
      <c r="M1393">
        <v>1064</v>
      </c>
      <c r="N1393">
        <v>12.5</v>
      </c>
      <c r="O1393">
        <v>13</v>
      </c>
      <c r="P1393">
        <v>55</v>
      </c>
      <c r="Q1393">
        <v>5.3</v>
      </c>
      <c r="R1393">
        <v>66.5</v>
      </c>
      <c r="S1393">
        <v>0</v>
      </c>
    </row>
    <row r="1394" spans="1:19" x14ac:dyDescent="0.25">
      <c r="A1394">
        <v>2012</v>
      </c>
      <c r="B1394">
        <v>15</v>
      </c>
      <c r="C1394" t="s">
        <v>1360</v>
      </c>
      <c r="D1394" t="str">
        <f>IFERROR(INDEX('Draft Master List'!E:F,MATCH(C1394,'Draft Master List'!E:E,0),2),"N/A")</f>
        <v>N/A</v>
      </c>
      <c r="E1394" t="s">
        <v>0</v>
      </c>
      <c r="F1394">
        <v>26</v>
      </c>
      <c r="G1394" t="s">
        <v>108</v>
      </c>
      <c r="H1394">
        <v>15</v>
      </c>
      <c r="I1394">
        <v>9</v>
      </c>
      <c r="J1394">
        <v>135</v>
      </c>
      <c r="K1394">
        <v>85</v>
      </c>
      <c r="L1394" s="2">
        <v>0.63</v>
      </c>
      <c r="M1394">
        <v>982</v>
      </c>
      <c r="N1394">
        <v>11.6</v>
      </c>
      <c r="O1394">
        <v>9</v>
      </c>
      <c r="P1394">
        <v>46</v>
      </c>
      <c r="Q1394">
        <v>5.7</v>
      </c>
      <c r="R1394">
        <v>65.5</v>
      </c>
      <c r="S1394">
        <v>1</v>
      </c>
    </row>
    <row r="1395" spans="1:19" x14ac:dyDescent="0.25">
      <c r="A1395">
        <v>2012</v>
      </c>
      <c r="B1395">
        <v>16</v>
      </c>
      <c r="C1395" t="s">
        <v>564</v>
      </c>
      <c r="D1395" t="str">
        <f>IFERROR(INDEX('Draft Master List'!E:F,MATCH(C1395,'Draft Master List'!E:E,0),2),"N/A")</f>
        <v>2522006</v>
      </c>
      <c r="E1395" t="s">
        <v>0</v>
      </c>
      <c r="F1395">
        <v>29</v>
      </c>
      <c r="G1395" t="s">
        <v>74</v>
      </c>
      <c r="H1395">
        <v>16</v>
      </c>
      <c r="I1395">
        <v>13</v>
      </c>
      <c r="J1395">
        <v>130</v>
      </c>
      <c r="K1395">
        <v>83</v>
      </c>
      <c r="L1395" s="2">
        <v>0.63800000000000001</v>
      </c>
      <c r="M1395">
        <v>1154</v>
      </c>
      <c r="N1395">
        <v>13.9</v>
      </c>
      <c r="O1395">
        <v>10</v>
      </c>
      <c r="P1395">
        <v>60</v>
      </c>
      <c r="Q1395">
        <v>5.2</v>
      </c>
      <c r="R1395">
        <v>72.099999999999994</v>
      </c>
      <c r="S1395">
        <v>4</v>
      </c>
    </row>
    <row r="1396" spans="1:19" x14ac:dyDescent="0.25">
      <c r="A1396">
        <v>2012</v>
      </c>
      <c r="B1396">
        <v>17</v>
      </c>
      <c r="C1396" t="s">
        <v>742</v>
      </c>
      <c r="D1396" t="str">
        <f>IFERROR(INDEX('Draft Master List'!E:F,MATCH(C1396,'Draft Master List'!E:E,0),2),"N/A")</f>
        <v>N/A</v>
      </c>
      <c r="E1396" t="s">
        <v>5</v>
      </c>
      <c r="F1396">
        <v>22</v>
      </c>
      <c r="G1396" t="s">
        <v>664</v>
      </c>
      <c r="H1396">
        <v>15</v>
      </c>
      <c r="I1396">
        <v>8</v>
      </c>
      <c r="J1396">
        <v>104</v>
      </c>
      <c r="K1396">
        <v>80</v>
      </c>
      <c r="L1396" s="2">
        <v>0.76900000000000002</v>
      </c>
      <c r="M1396">
        <v>954</v>
      </c>
      <c r="N1396">
        <v>11.9</v>
      </c>
      <c r="O1396">
        <v>8</v>
      </c>
      <c r="P1396">
        <v>39</v>
      </c>
      <c r="Q1396">
        <v>5.3</v>
      </c>
      <c r="R1396">
        <v>63.6</v>
      </c>
      <c r="S1396">
        <v>4</v>
      </c>
    </row>
    <row r="1397" spans="1:19" x14ac:dyDescent="0.25">
      <c r="A1397">
        <v>2012</v>
      </c>
      <c r="B1397">
        <v>18</v>
      </c>
      <c r="C1397" t="s">
        <v>429</v>
      </c>
      <c r="D1397" t="str">
        <f>IFERROR(INDEX('Draft Master List'!E:F,MATCH(C1397,'Draft Master List'!E:E,0),2),"N/A")</f>
        <v>2242008</v>
      </c>
      <c r="E1397" t="s">
        <v>29</v>
      </c>
      <c r="F1397">
        <v>26</v>
      </c>
      <c r="G1397" t="s">
        <v>74</v>
      </c>
      <c r="H1397">
        <v>16</v>
      </c>
      <c r="I1397">
        <v>16</v>
      </c>
      <c r="J1397">
        <v>148</v>
      </c>
      <c r="K1397">
        <v>79</v>
      </c>
      <c r="L1397" s="2">
        <v>0.53400000000000003</v>
      </c>
      <c r="M1397">
        <v>1046</v>
      </c>
      <c r="N1397">
        <v>13.2</v>
      </c>
      <c r="O1397">
        <v>6</v>
      </c>
      <c r="P1397">
        <v>63</v>
      </c>
      <c r="Q1397">
        <v>4.9000000000000004</v>
      </c>
      <c r="R1397">
        <v>65.400000000000006</v>
      </c>
      <c r="S1397">
        <v>1</v>
      </c>
    </row>
    <row r="1398" spans="1:19" x14ac:dyDescent="0.25">
      <c r="A1398">
        <v>2012</v>
      </c>
      <c r="B1398">
        <v>19</v>
      </c>
      <c r="C1398" t="s">
        <v>881</v>
      </c>
      <c r="D1398" t="str">
        <f>IFERROR(INDEX('Draft Master List'!E:F,MATCH(C1398,'Draft Master List'!E:E,0),2),"N/A")</f>
        <v>N/A</v>
      </c>
      <c r="E1398" t="s">
        <v>21</v>
      </c>
      <c r="F1398">
        <v>23</v>
      </c>
      <c r="G1398" t="s">
        <v>74</v>
      </c>
      <c r="H1398">
        <v>16</v>
      </c>
      <c r="I1398">
        <v>15</v>
      </c>
      <c r="J1398">
        <v>128</v>
      </c>
      <c r="K1398">
        <v>79</v>
      </c>
      <c r="L1398" s="2">
        <v>0.61699999999999999</v>
      </c>
      <c r="M1398">
        <v>1198</v>
      </c>
      <c r="N1398">
        <v>15.2</v>
      </c>
      <c r="O1398">
        <v>10</v>
      </c>
      <c r="P1398">
        <v>80</v>
      </c>
      <c r="Q1398">
        <v>4.9000000000000004</v>
      </c>
      <c r="R1398">
        <v>74.900000000000006</v>
      </c>
      <c r="S1398">
        <v>0</v>
      </c>
    </row>
    <row r="1399" spans="1:19" x14ac:dyDescent="0.25">
      <c r="A1399">
        <v>2012</v>
      </c>
      <c r="B1399">
        <v>20</v>
      </c>
      <c r="C1399" t="s">
        <v>1689</v>
      </c>
      <c r="D1399" t="str">
        <f>IFERROR(INDEX('Draft Master List'!E:F,MATCH(C1399,'Draft Master List'!E:E,0),2),"N/A")</f>
        <v>N/A</v>
      </c>
      <c r="E1399" t="s">
        <v>16</v>
      </c>
      <c r="F1399">
        <v>27</v>
      </c>
      <c r="G1399" t="s">
        <v>108</v>
      </c>
      <c r="H1399">
        <v>16</v>
      </c>
      <c r="I1399">
        <v>16</v>
      </c>
      <c r="J1399">
        <v>105</v>
      </c>
      <c r="K1399">
        <v>79</v>
      </c>
      <c r="L1399" s="2">
        <v>0.752</v>
      </c>
      <c r="M1399">
        <v>806</v>
      </c>
      <c r="N1399">
        <v>10.199999999999999</v>
      </c>
      <c r="O1399">
        <v>4</v>
      </c>
      <c r="P1399">
        <v>29</v>
      </c>
      <c r="Q1399">
        <v>4.9000000000000004</v>
      </c>
      <c r="R1399">
        <v>50.4</v>
      </c>
      <c r="S1399">
        <v>0</v>
      </c>
    </row>
    <row r="1400" spans="1:19" x14ac:dyDescent="0.25">
      <c r="A1400">
        <v>2012</v>
      </c>
      <c r="B1400">
        <v>21</v>
      </c>
      <c r="C1400" t="s">
        <v>1196</v>
      </c>
      <c r="D1400" t="str">
        <f>IFERROR(INDEX('Draft Master List'!E:F,MATCH(C1400,'Draft Master List'!E:E,0),2),"N/A")</f>
        <v>N/A</v>
      </c>
      <c r="E1400" t="s">
        <v>0</v>
      </c>
      <c r="F1400">
        <v>29</v>
      </c>
      <c r="G1400" t="s">
        <v>643</v>
      </c>
      <c r="H1400">
        <v>13</v>
      </c>
      <c r="I1400">
        <v>6</v>
      </c>
      <c r="J1400">
        <v>104</v>
      </c>
      <c r="K1400">
        <v>75</v>
      </c>
      <c r="L1400" s="2">
        <v>0.72099999999999997</v>
      </c>
      <c r="M1400">
        <v>667</v>
      </c>
      <c r="N1400">
        <v>8.9</v>
      </c>
      <c r="O1400">
        <v>7</v>
      </c>
      <c r="P1400">
        <v>44</v>
      </c>
      <c r="Q1400">
        <v>5.8</v>
      </c>
      <c r="R1400">
        <v>51.3</v>
      </c>
      <c r="S1400">
        <v>0</v>
      </c>
    </row>
    <row r="1401" spans="1:19" x14ac:dyDescent="0.25">
      <c r="A1401">
        <v>2012</v>
      </c>
      <c r="B1401">
        <v>22</v>
      </c>
      <c r="C1401" t="s">
        <v>337</v>
      </c>
      <c r="D1401" t="str">
        <f>IFERROR(INDEX('Draft Master List'!E:F,MATCH(C1401,'Draft Master List'!E:E,0),2),"N/A")</f>
        <v>1082009</v>
      </c>
      <c r="E1401" t="s">
        <v>33</v>
      </c>
      <c r="F1401">
        <v>26</v>
      </c>
      <c r="G1401" t="s">
        <v>74</v>
      </c>
      <c r="H1401">
        <v>16</v>
      </c>
      <c r="I1401">
        <v>15</v>
      </c>
      <c r="J1401">
        <v>131</v>
      </c>
      <c r="K1401">
        <v>74</v>
      </c>
      <c r="L1401" s="2">
        <v>0.56499999999999995</v>
      </c>
      <c r="M1401">
        <v>1083</v>
      </c>
      <c r="N1401">
        <v>14.6</v>
      </c>
      <c r="O1401">
        <v>1</v>
      </c>
      <c r="P1401">
        <v>80</v>
      </c>
      <c r="Q1401">
        <v>4.5999999999999996</v>
      </c>
      <c r="R1401">
        <v>67.7</v>
      </c>
      <c r="S1401">
        <v>1</v>
      </c>
    </row>
    <row r="1402" spans="1:19" x14ac:dyDescent="0.25">
      <c r="A1402">
        <v>2012</v>
      </c>
      <c r="B1402">
        <v>23</v>
      </c>
      <c r="C1402" t="s">
        <v>746</v>
      </c>
      <c r="D1402" t="str">
        <f>IFERROR(INDEX('Draft Master List'!E:F,MATCH(C1402,'Draft Master List'!E:E,0),2),"N/A")</f>
        <v>N/A</v>
      </c>
      <c r="E1402" t="s">
        <v>30</v>
      </c>
      <c r="F1402">
        <v>31</v>
      </c>
      <c r="G1402" t="s">
        <v>74</v>
      </c>
      <c r="H1402">
        <v>16</v>
      </c>
      <c r="I1402">
        <v>15</v>
      </c>
      <c r="J1402">
        <v>131</v>
      </c>
      <c r="K1402">
        <v>74</v>
      </c>
      <c r="L1402" s="2">
        <v>0.56499999999999995</v>
      </c>
      <c r="M1402">
        <v>911</v>
      </c>
      <c r="N1402">
        <v>12.3</v>
      </c>
      <c r="O1402">
        <v>4</v>
      </c>
      <c r="P1402">
        <v>53</v>
      </c>
      <c r="Q1402">
        <v>4.5999999999999996</v>
      </c>
      <c r="R1402">
        <v>56.9</v>
      </c>
      <c r="S1402">
        <v>0</v>
      </c>
    </row>
    <row r="1403" spans="1:19" x14ac:dyDescent="0.25">
      <c r="A1403">
        <v>2012</v>
      </c>
      <c r="B1403">
        <v>25</v>
      </c>
      <c r="C1403" t="s">
        <v>1232</v>
      </c>
      <c r="D1403" t="str">
        <f>IFERROR(INDEX('Draft Master List'!E:F,MATCH(C1403,'Draft Master List'!E:E,0),2),"N/A")</f>
        <v>N/A</v>
      </c>
      <c r="E1403" t="s">
        <v>14</v>
      </c>
      <c r="F1403">
        <v>29</v>
      </c>
      <c r="G1403" t="s">
        <v>74</v>
      </c>
      <c r="H1403">
        <v>16</v>
      </c>
      <c r="I1403">
        <v>16</v>
      </c>
      <c r="J1403">
        <v>147</v>
      </c>
      <c r="K1403">
        <v>72</v>
      </c>
      <c r="L1403" s="2">
        <v>0.49</v>
      </c>
      <c r="M1403">
        <v>1384</v>
      </c>
      <c r="N1403">
        <v>19.2</v>
      </c>
      <c r="O1403">
        <v>8</v>
      </c>
      <c r="P1403">
        <v>95</v>
      </c>
      <c r="Q1403">
        <v>4.5</v>
      </c>
      <c r="R1403">
        <v>86.5</v>
      </c>
      <c r="S1403">
        <v>0</v>
      </c>
    </row>
    <row r="1404" spans="1:19" x14ac:dyDescent="0.25">
      <c r="A1404">
        <v>2012</v>
      </c>
      <c r="B1404">
        <v>26</v>
      </c>
      <c r="C1404" t="s">
        <v>578</v>
      </c>
      <c r="D1404" t="str">
        <f>IFERROR(INDEX('Draft Master List'!E:F,MATCH(C1404,'Draft Master List'!E:E,0),2),"N/A")</f>
        <v>N/A</v>
      </c>
      <c r="E1404" t="s">
        <v>10</v>
      </c>
      <c r="F1404">
        <v>29</v>
      </c>
      <c r="G1404" t="s">
        <v>74</v>
      </c>
      <c r="H1404">
        <v>16</v>
      </c>
      <c r="I1404">
        <v>16</v>
      </c>
      <c r="J1404">
        <v>156</v>
      </c>
      <c r="K1404">
        <v>71</v>
      </c>
      <c r="L1404" s="2">
        <v>0.45500000000000002</v>
      </c>
      <c r="M1404">
        <v>798</v>
      </c>
      <c r="N1404">
        <v>11.2</v>
      </c>
      <c r="O1404">
        <v>4</v>
      </c>
      <c r="P1404">
        <v>37</v>
      </c>
      <c r="Q1404">
        <v>4.4000000000000004</v>
      </c>
      <c r="R1404">
        <v>49.9</v>
      </c>
      <c r="S1404">
        <v>0</v>
      </c>
    </row>
    <row r="1405" spans="1:19" x14ac:dyDescent="0.25">
      <c r="A1405">
        <v>2012</v>
      </c>
      <c r="B1405">
        <v>27</v>
      </c>
      <c r="C1405" t="s">
        <v>1097</v>
      </c>
      <c r="D1405" t="str">
        <f>IFERROR(INDEX('Draft Master List'!E:F,MATCH(C1405,'Draft Master List'!E:E,0),2),"N/A")</f>
        <v>N/A</v>
      </c>
      <c r="E1405" t="s">
        <v>24</v>
      </c>
      <c r="F1405">
        <v>30</v>
      </c>
      <c r="G1405" t="s">
        <v>108</v>
      </c>
      <c r="H1405">
        <v>15</v>
      </c>
      <c r="I1405">
        <v>15</v>
      </c>
      <c r="J1405">
        <v>101</v>
      </c>
      <c r="K1405">
        <v>71</v>
      </c>
      <c r="L1405" s="2">
        <v>0.70299999999999996</v>
      </c>
      <c r="M1405">
        <v>816</v>
      </c>
      <c r="N1405">
        <v>11.5</v>
      </c>
      <c r="O1405">
        <v>8</v>
      </c>
      <c r="P1405">
        <v>43</v>
      </c>
      <c r="Q1405">
        <v>4.7</v>
      </c>
      <c r="R1405">
        <v>54.4</v>
      </c>
      <c r="S1405">
        <v>0</v>
      </c>
    </row>
    <row r="1406" spans="1:19" x14ac:dyDescent="0.25">
      <c r="A1406">
        <v>2012</v>
      </c>
      <c r="B1406">
        <v>28</v>
      </c>
      <c r="C1406" t="s">
        <v>79</v>
      </c>
      <c r="D1406" t="str">
        <f>IFERROR(INDEX('Draft Master List'!E:F,MATCH(C1406,'Draft Master List'!E:E,0),2),"N/A")</f>
        <v>192009</v>
      </c>
      <c r="E1406" t="s">
        <v>6</v>
      </c>
      <c r="F1406">
        <v>24</v>
      </c>
      <c r="G1406" t="s">
        <v>74</v>
      </c>
      <c r="H1406">
        <v>15</v>
      </c>
      <c r="I1406">
        <v>15</v>
      </c>
      <c r="J1406">
        <v>122</v>
      </c>
      <c r="K1406">
        <v>69</v>
      </c>
      <c r="L1406" s="2">
        <v>0.56599999999999995</v>
      </c>
      <c r="M1406">
        <v>857</v>
      </c>
      <c r="N1406">
        <v>12.4</v>
      </c>
      <c r="O1406">
        <v>7</v>
      </c>
      <c r="P1406">
        <v>70</v>
      </c>
      <c r="Q1406">
        <v>4.5999999999999996</v>
      </c>
      <c r="R1406">
        <v>57.1</v>
      </c>
      <c r="S1406">
        <v>1</v>
      </c>
    </row>
    <row r="1407" spans="1:19" x14ac:dyDescent="0.25">
      <c r="A1407">
        <v>2012</v>
      </c>
      <c r="B1407">
        <v>29</v>
      </c>
      <c r="C1407" t="s">
        <v>1825</v>
      </c>
      <c r="D1407" t="str">
        <f>IFERROR(INDEX('Draft Master List'!E:F,MATCH(C1407,'Draft Master List'!E:E,0),2),"N/A")</f>
        <v>N/A</v>
      </c>
      <c r="E1407" t="s">
        <v>22</v>
      </c>
      <c r="F1407">
        <v>27</v>
      </c>
      <c r="G1407" t="s">
        <v>108</v>
      </c>
      <c r="H1407">
        <v>16</v>
      </c>
      <c r="I1407">
        <v>16</v>
      </c>
      <c r="J1407">
        <v>104</v>
      </c>
      <c r="K1407">
        <v>69</v>
      </c>
      <c r="L1407" s="2">
        <v>0.66300000000000003</v>
      </c>
      <c r="M1407">
        <v>843</v>
      </c>
      <c r="N1407">
        <v>12.2</v>
      </c>
      <c r="O1407">
        <v>5</v>
      </c>
      <c r="P1407">
        <v>47</v>
      </c>
      <c r="Q1407">
        <v>4.3</v>
      </c>
      <c r="R1407">
        <v>52.7</v>
      </c>
      <c r="S1407">
        <v>0</v>
      </c>
    </row>
    <row r="1408" spans="1:19" x14ac:dyDescent="0.25">
      <c r="A1408">
        <v>2012</v>
      </c>
      <c r="B1408">
        <v>30</v>
      </c>
      <c r="C1408" t="s">
        <v>1303</v>
      </c>
      <c r="D1408" t="str">
        <f>IFERROR(INDEX('Draft Master List'!E:F,MATCH(C1408,'Draft Master List'!E:E,0),2),"N/A")</f>
        <v>N/A</v>
      </c>
      <c r="E1408" t="s">
        <v>27</v>
      </c>
      <c r="F1408">
        <v>28</v>
      </c>
      <c r="G1408" t="s">
        <v>74</v>
      </c>
      <c r="H1408">
        <v>16</v>
      </c>
      <c r="I1408">
        <v>15</v>
      </c>
      <c r="J1408">
        <v>119</v>
      </c>
      <c r="K1408">
        <v>66</v>
      </c>
      <c r="L1408" s="2">
        <v>0.55500000000000005</v>
      </c>
      <c r="M1408">
        <v>943</v>
      </c>
      <c r="N1408">
        <v>14.3</v>
      </c>
      <c r="O1408">
        <v>6</v>
      </c>
      <c r="P1408">
        <v>49</v>
      </c>
      <c r="Q1408">
        <v>4.0999999999999996</v>
      </c>
      <c r="R1408">
        <v>58.9</v>
      </c>
      <c r="S1408">
        <v>1</v>
      </c>
    </row>
    <row r="1409" spans="1:19" x14ac:dyDescent="0.25">
      <c r="A1409">
        <v>2012</v>
      </c>
      <c r="B1409">
        <v>31</v>
      </c>
      <c r="C1409" t="s">
        <v>304</v>
      </c>
      <c r="D1409" t="str">
        <f>IFERROR(INDEX('Draft Master List'!E:F,MATCH(C1409,'Draft Master List'!E:E,0),2),"N/A")</f>
        <v>1952010</v>
      </c>
      <c r="E1409" t="s">
        <v>24</v>
      </c>
      <c r="F1409">
        <v>24</v>
      </c>
      <c r="G1409" t="s">
        <v>74</v>
      </c>
      <c r="H1409">
        <v>13</v>
      </c>
      <c r="I1409">
        <v>10</v>
      </c>
      <c r="J1409">
        <v>106</v>
      </c>
      <c r="K1409">
        <v>66</v>
      </c>
      <c r="L1409" s="2">
        <v>0.623</v>
      </c>
      <c r="M1409">
        <v>787</v>
      </c>
      <c r="N1409">
        <v>11.9</v>
      </c>
      <c r="O1409">
        <v>5</v>
      </c>
      <c r="P1409">
        <v>60</v>
      </c>
      <c r="Q1409">
        <v>5.0999999999999996</v>
      </c>
      <c r="R1409">
        <v>60.5</v>
      </c>
      <c r="S1409">
        <v>4</v>
      </c>
    </row>
    <row r="1410" spans="1:19" x14ac:dyDescent="0.25">
      <c r="A1410">
        <v>2012</v>
      </c>
      <c r="B1410">
        <v>32</v>
      </c>
      <c r="C1410" t="s">
        <v>641</v>
      </c>
      <c r="D1410" t="str">
        <f>IFERROR(INDEX('Draft Master List'!E:F,MATCH(C1410,'Draft Master List'!E:E,0),2),"N/A")</f>
        <v>N/A</v>
      </c>
      <c r="E1410" t="s">
        <v>3</v>
      </c>
      <c r="F1410">
        <v>32</v>
      </c>
      <c r="G1410" t="s">
        <v>74</v>
      </c>
      <c r="H1410">
        <v>15</v>
      </c>
      <c r="I1410">
        <v>15</v>
      </c>
      <c r="J1410">
        <v>112</v>
      </c>
      <c r="K1410">
        <v>65</v>
      </c>
      <c r="L1410" s="2">
        <v>0.57999999999999996</v>
      </c>
      <c r="M1410">
        <v>921</v>
      </c>
      <c r="N1410">
        <v>14.2</v>
      </c>
      <c r="O1410">
        <v>4</v>
      </c>
      <c r="P1410">
        <v>43</v>
      </c>
      <c r="Q1410">
        <v>4.3</v>
      </c>
      <c r="R1410">
        <v>61.4</v>
      </c>
      <c r="S1410">
        <v>0</v>
      </c>
    </row>
    <row r="1411" spans="1:19" x14ac:dyDescent="0.25">
      <c r="A1411">
        <v>2012</v>
      </c>
      <c r="B1411">
        <v>33</v>
      </c>
      <c r="C1411" t="s">
        <v>707</v>
      </c>
      <c r="D1411" t="str">
        <f>IFERROR(INDEX('Draft Master List'!E:F,MATCH(C1411,'Draft Master List'!E:E,0),2),"N/A")</f>
        <v>N/A</v>
      </c>
      <c r="E1411" t="s">
        <v>0</v>
      </c>
      <c r="F1411">
        <v>29</v>
      </c>
      <c r="G1411" t="s">
        <v>77</v>
      </c>
      <c r="H1411">
        <v>15</v>
      </c>
      <c r="I1411">
        <v>7</v>
      </c>
      <c r="J1411">
        <v>104</v>
      </c>
      <c r="K1411">
        <v>65</v>
      </c>
      <c r="L1411" s="2">
        <v>0.625</v>
      </c>
      <c r="M1411">
        <v>1041</v>
      </c>
      <c r="N1411">
        <v>16</v>
      </c>
      <c r="O1411">
        <v>6</v>
      </c>
      <c r="P1411">
        <v>51</v>
      </c>
      <c r="Q1411">
        <v>4.3</v>
      </c>
      <c r="R1411">
        <v>69.400000000000006</v>
      </c>
      <c r="S1411">
        <v>0</v>
      </c>
    </row>
    <row r="1412" spans="1:19" x14ac:dyDescent="0.25">
      <c r="A1412">
        <v>2012</v>
      </c>
      <c r="B1412">
        <v>34</v>
      </c>
      <c r="C1412" t="s">
        <v>1223</v>
      </c>
      <c r="D1412" t="str">
        <f>IFERROR(INDEX('Draft Master List'!E:F,MATCH(C1412,'Draft Master List'!E:E,0),2),"N/A")</f>
        <v>N/A</v>
      </c>
      <c r="E1412" t="s">
        <v>4</v>
      </c>
      <c r="F1412">
        <v>22</v>
      </c>
      <c r="G1412" t="s">
        <v>74</v>
      </c>
      <c r="H1412">
        <v>16</v>
      </c>
      <c r="I1412">
        <v>14</v>
      </c>
      <c r="J1412">
        <v>132</v>
      </c>
      <c r="K1412">
        <v>64</v>
      </c>
      <c r="L1412" s="2">
        <v>0.48499999999999999</v>
      </c>
      <c r="M1412">
        <v>865</v>
      </c>
      <c r="N1412">
        <v>13.5</v>
      </c>
      <c r="O1412">
        <v>5</v>
      </c>
      <c r="P1412">
        <v>81</v>
      </c>
      <c r="Q1412">
        <v>4</v>
      </c>
      <c r="R1412">
        <v>54.1</v>
      </c>
      <c r="S1412">
        <v>1</v>
      </c>
    </row>
    <row r="1413" spans="1:19" x14ac:dyDescent="0.25">
      <c r="A1413">
        <v>2012</v>
      </c>
      <c r="B1413">
        <v>35</v>
      </c>
      <c r="C1413" t="s">
        <v>1666</v>
      </c>
      <c r="D1413" t="str">
        <f>IFERROR(INDEX('Draft Master List'!E:F,MATCH(C1413,'Draft Master List'!E:E,0),2),"N/A")</f>
        <v>N/A</v>
      </c>
      <c r="E1413" t="s">
        <v>15</v>
      </c>
      <c r="F1413">
        <v>24</v>
      </c>
      <c r="G1413" t="s">
        <v>108</v>
      </c>
      <c r="H1413">
        <v>16</v>
      </c>
      <c r="I1413">
        <v>15</v>
      </c>
      <c r="J1413">
        <v>94</v>
      </c>
      <c r="K1413">
        <v>64</v>
      </c>
      <c r="L1413" s="2">
        <v>0.68100000000000005</v>
      </c>
      <c r="M1413">
        <v>737</v>
      </c>
      <c r="N1413">
        <v>11.5</v>
      </c>
      <c r="O1413">
        <v>5</v>
      </c>
      <c r="P1413">
        <v>55</v>
      </c>
      <c r="Q1413">
        <v>4</v>
      </c>
      <c r="R1413">
        <v>46.1</v>
      </c>
      <c r="S1413">
        <v>2</v>
      </c>
    </row>
    <row r="1414" spans="1:19" x14ac:dyDescent="0.25">
      <c r="A1414">
        <v>2012</v>
      </c>
      <c r="B1414">
        <v>36</v>
      </c>
      <c r="C1414" t="s">
        <v>460</v>
      </c>
      <c r="D1414" t="str">
        <f>IFERROR(INDEX('Draft Master List'!E:F,MATCH(C1414,'Draft Master List'!E:E,0),2),"N/A")</f>
        <v>782007</v>
      </c>
      <c r="E1414" t="s">
        <v>5</v>
      </c>
      <c r="F1414">
        <v>28</v>
      </c>
      <c r="G1414" t="s">
        <v>74</v>
      </c>
      <c r="H1414">
        <v>16</v>
      </c>
      <c r="I1414">
        <v>16</v>
      </c>
      <c r="J1414">
        <v>98</v>
      </c>
      <c r="K1414">
        <v>64</v>
      </c>
      <c r="L1414" s="2">
        <v>0.65300000000000002</v>
      </c>
      <c r="M1414">
        <v>784</v>
      </c>
      <c r="N1414">
        <v>12.3</v>
      </c>
      <c r="O1414">
        <v>14</v>
      </c>
      <c r="P1414">
        <v>49</v>
      </c>
      <c r="Q1414">
        <v>4</v>
      </c>
      <c r="R1414">
        <v>49</v>
      </c>
      <c r="S1414">
        <v>0</v>
      </c>
    </row>
    <row r="1415" spans="1:19" x14ac:dyDescent="0.25">
      <c r="A1415">
        <v>2012</v>
      </c>
      <c r="B1415">
        <v>37</v>
      </c>
      <c r="C1415" t="s">
        <v>125</v>
      </c>
      <c r="D1415" t="str">
        <f>IFERROR(INDEX('Draft Master List'!E:F,MATCH(C1415,'Draft Master List'!E:E,0),2),"N/A")</f>
        <v>882010</v>
      </c>
      <c r="E1415" t="s">
        <v>10</v>
      </c>
      <c r="F1415">
        <v>24</v>
      </c>
      <c r="G1415" t="s">
        <v>74</v>
      </c>
      <c r="H1415">
        <v>15</v>
      </c>
      <c r="I1415">
        <v>15</v>
      </c>
      <c r="J1415">
        <v>114</v>
      </c>
      <c r="K1415">
        <v>64</v>
      </c>
      <c r="L1415" s="2">
        <v>0.56100000000000005</v>
      </c>
      <c r="M1415">
        <v>759</v>
      </c>
      <c r="N1415">
        <v>11.9</v>
      </c>
      <c r="O1415">
        <v>5</v>
      </c>
      <c r="P1415">
        <v>46</v>
      </c>
      <c r="Q1415">
        <v>4.3</v>
      </c>
      <c r="R1415">
        <v>50.6</v>
      </c>
      <c r="S1415">
        <v>1</v>
      </c>
    </row>
    <row r="1416" spans="1:19" x14ac:dyDescent="0.25">
      <c r="A1416">
        <v>2012</v>
      </c>
      <c r="B1416">
        <v>38</v>
      </c>
      <c r="C1416" t="s">
        <v>105</v>
      </c>
      <c r="D1416" t="str">
        <f>IFERROR(INDEX('Draft Master List'!E:F,MATCH(C1416,'Draft Master List'!E:E,0),2),"N/A")</f>
        <v>842009</v>
      </c>
      <c r="E1416" t="s">
        <v>24</v>
      </c>
      <c r="F1416">
        <v>26</v>
      </c>
      <c r="G1416" t="s">
        <v>74</v>
      </c>
      <c r="H1416">
        <v>15</v>
      </c>
      <c r="I1416">
        <v>14</v>
      </c>
      <c r="J1416">
        <v>119</v>
      </c>
      <c r="K1416">
        <v>64</v>
      </c>
      <c r="L1416" s="2">
        <v>0.53800000000000003</v>
      </c>
      <c r="M1416">
        <v>836</v>
      </c>
      <c r="N1416">
        <v>13.1</v>
      </c>
      <c r="O1416">
        <v>8</v>
      </c>
      <c r="P1416">
        <v>82</v>
      </c>
      <c r="Q1416">
        <v>4.3</v>
      </c>
      <c r="R1416">
        <v>55.7</v>
      </c>
      <c r="S1416">
        <v>2</v>
      </c>
    </row>
    <row r="1417" spans="1:19" x14ac:dyDescent="0.25">
      <c r="A1417">
        <v>2012</v>
      </c>
      <c r="B1417">
        <v>39</v>
      </c>
      <c r="C1417" t="s">
        <v>1049</v>
      </c>
      <c r="D1417" t="str">
        <f>IFERROR(INDEX('Draft Master List'!E:F,MATCH(C1417,'Draft Master List'!E:E,0),2),"N/A")</f>
        <v>N/A</v>
      </c>
      <c r="E1417" t="s">
        <v>28</v>
      </c>
      <c r="F1417">
        <v>23</v>
      </c>
      <c r="G1417" t="s">
        <v>77</v>
      </c>
      <c r="H1417">
        <v>15</v>
      </c>
      <c r="I1417">
        <v>5</v>
      </c>
      <c r="J1417">
        <v>104</v>
      </c>
      <c r="K1417">
        <v>64</v>
      </c>
      <c r="L1417" s="2">
        <v>0.61499999999999999</v>
      </c>
      <c r="M1417">
        <v>626</v>
      </c>
      <c r="N1417">
        <v>9.8000000000000007</v>
      </c>
      <c r="O1417">
        <v>4</v>
      </c>
      <c r="P1417">
        <v>38</v>
      </c>
      <c r="Q1417">
        <v>4.3</v>
      </c>
      <c r="R1417">
        <v>41.7</v>
      </c>
      <c r="S1417">
        <v>1</v>
      </c>
    </row>
    <row r="1418" spans="1:19" x14ac:dyDescent="0.25">
      <c r="A1418">
        <v>2012</v>
      </c>
      <c r="B1418">
        <v>40</v>
      </c>
      <c r="C1418" t="s">
        <v>828</v>
      </c>
      <c r="D1418" t="str">
        <f>IFERROR(INDEX('Draft Master List'!E:F,MATCH(C1418,'Draft Master List'!E:E,0),2),"N/A")</f>
        <v>N/A</v>
      </c>
      <c r="E1418" t="s">
        <v>223</v>
      </c>
      <c r="F1418">
        <v>27</v>
      </c>
      <c r="G1418" t="s">
        <v>74</v>
      </c>
      <c r="H1418">
        <v>11</v>
      </c>
      <c r="I1418">
        <v>8</v>
      </c>
      <c r="J1418">
        <v>101</v>
      </c>
      <c r="K1418">
        <v>63</v>
      </c>
      <c r="L1418" s="2">
        <v>0.624</v>
      </c>
      <c r="M1418">
        <v>666</v>
      </c>
      <c r="N1418">
        <v>10.6</v>
      </c>
      <c r="O1418">
        <v>3</v>
      </c>
      <c r="P1418">
        <v>56</v>
      </c>
      <c r="Q1418">
        <v>5.7</v>
      </c>
      <c r="R1418">
        <v>60.5</v>
      </c>
      <c r="S1418">
        <v>3</v>
      </c>
    </row>
    <row r="1419" spans="1:19" x14ac:dyDescent="0.25">
      <c r="A1419">
        <v>2012</v>
      </c>
      <c r="B1419">
        <v>41</v>
      </c>
      <c r="C1419" t="s">
        <v>281</v>
      </c>
      <c r="D1419" t="str">
        <f>IFERROR(INDEX('Draft Master List'!E:F,MATCH(C1419,'Draft Master List'!E:E,0),2),"N/A")</f>
        <v>1012010</v>
      </c>
      <c r="E1419" t="s">
        <v>14</v>
      </c>
      <c r="F1419">
        <v>25</v>
      </c>
      <c r="G1419" t="s">
        <v>74</v>
      </c>
      <c r="H1419">
        <v>16</v>
      </c>
      <c r="I1419">
        <v>16</v>
      </c>
      <c r="J1419">
        <v>126</v>
      </c>
      <c r="K1419">
        <v>63</v>
      </c>
      <c r="L1419" s="2">
        <v>0.5</v>
      </c>
      <c r="M1419">
        <v>996</v>
      </c>
      <c r="N1419">
        <v>15.8</v>
      </c>
      <c r="O1419">
        <v>9</v>
      </c>
      <c r="P1419">
        <v>65</v>
      </c>
      <c r="Q1419">
        <v>3.9</v>
      </c>
      <c r="R1419">
        <v>62.3</v>
      </c>
      <c r="S1419">
        <v>0</v>
      </c>
    </row>
    <row r="1420" spans="1:19" x14ac:dyDescent="0.25">
      <c r="A1420">
        <v>2012</v>
      </c>
      <c r="B1420">
        <v>42</v>
      </c>
      <c r="C1420" t="s">
        <v>1629</v>
      </c>
      <c r="D1420" t="str">
        <f>IFERROR(INDEX('Draft Master List'!E:F,MATCH(C1420,'Draft Master List'!E:E,0),2),"N/A")</f>
        <v>N/A</v>
      </c>
      <c r="E1420" t="s">
        <v>23</v>
      </c>
      <c r="F1420">
        <v>30</v>
      </c>
      <c r="G1420" t="s">
        <v>108</v>
      </c>
      <c r="H1420">
        <v>15</v>
      </c>
      <c r="I1420">
        <v>14</v>
      </c>
      <c r="J1420">
        <v>104</v>
      </c>
      <c r="K1420">
        <v>62</v>
      </c>
      <c r="L1420" s="2">
        <v>0.59599999999999997</v>
      </c>
      <c r="M1420">
        <v>716</v>
      </c>
      <c r="N1420">
        <v>11.5</v>
      </c>
      <c r="O1420">
        <v>6</v>
      </c>
      <c r="P1420">
        <v>39</v>
      </c>
      <c r="Q1420">
        <v>4.0999999999999996</v>
      </c>
      <c r="R1420">
        <v>47.7</v>
      </c>
      <c r="S1420">
        <v>0</v>
      </c>
    </row>
    <row r="1421" spans="1:19" x14ac:dyDescent="0.25">
      <c r="A1421">
        <v>2012</v>
      </c>
      <c r="B1421">
        <v>43</v>
      </c>
      <c r="C1421" t="s">
        <v>110</v>
      </c>
      <c r="D1421" t="str">
        <f>IFERROR(INDEX('Draft Master List'!E:F,MATCH(C1421,'Draft Master List'!E:E,0),2),"N/A")</f>
        <v>222009</v>
      </c>
      <c r="E1421" t="s">
        <v>18</v>
      </c>
      <c r="F1421">
        <v>24</v>
      </c>
      <c r="G1421" t="s">
        <v>74</v>
      </c>
      <c r="H1421">
        <v>9</v>
      </c>
      <c r="I1421">
        <v>8</v>
      </c>
      <c r="J1421">
        <v>85</v>
      </c>
      <c r="K1421">
        <v>62</v>
      </c>
      <c r="L1421" s="2">
        <v>0.72899999999999998</v>
      </c>
      <c r="M1421">
        <v>677</v>
      </c>
      <c r="N1421">
        <v>10.9</v>
      </c>
      <c r="O1421">
        <v>3</v>
      </c>
      <c r="P1421">
        <v>45</v>
      </c>
      <c r="Q1421">
        <v>6.9</v>
      </c>
      <c r="R1421">
        <v>75.2</v>
      </c>
      <c r="S1421">
        <v>2</v>
      </c>
    </row>
    <row r="1422" spans="1:19" x14ac:dyDescent="0.25">
      <c r="A1422">
        <v>2012</v>
      </c>
      <c r="B1422">
        <v>44</v>
      </c>
      <c r="C1422" t="s">
        <v>1304</v>
      </c>
      <c r="D1422" t="str">
        <f>IFERROR(INDEX('Draft Master List'!E:F,MATCH(C1422,'Draft Master List'!E:E,0),2),"N/A")</f>
        <v>N/A</v>
      </c>
      <c r="E1422" t="s">
        <v>33</v>
      </c>
      <c r="F1422">
        <v>27</v>
      </c>
      <c r="G1422" t="s">
        <v>74</v>
      </c>
      <c r="H1422">
        <v>13</v>
      </c>
      <c r="I1422">
        <v>13</v>
      </c>
      <c r="J1422">
        <v>104</v>
      </c>
      <c r="K1422">
        <v>61</v>
      </c>
      <c r="L1422" s="2">
        <v>0.58699999999999997</v>
      </c>
      <c r="M1422">
        <v>778</v>
      </c>
      <c r="N1422">
        <v>12.8</v>
      </c>
      <c r="O1422">
        <v>1</v>
      </c>
      <c r="P1422">
        <v>39</v>
      </c>
      <c r="Q1422">
        <v>4.7</v>
      </c>
      <c r="R1422">
        <v>59.8</v>
      </c>
      <c r="S1422">
        <v>1</v>
      </c>
    </row>
    <row r="1423" spans="1:19" x14ac:dyDescent="0.25">
      <c r="A1423">
        <v>2012</v>
      </c>
      <c r="B1423">
        <v>45</v>
      </c>
      <c r="C1423" t="s">
        <v>1828</v>
      </c>
      <c r="D1423" t="str">
        <f>IFERROR(INDEX('Draft Master List'!E:F,MATCH(C1423,'Draft Master List'!E:E,0),2),"N/A")</f>
        <v>N/A</v>
      </c>
      <c r="E1423" t="s">
        <v>5</v>
      </c>
      <c r="F1423">
        <v>25</v>
      </c>
      <c r="G1423" t="s">
        <v>108</v>
      </c>
      <c r="H1423">
        <v>16</v>
      </c>
      <c r="I1423">
        <v>14</v>
      </c>
      <c r="J1423">
        <v>87</v>
      </c>
      <c r="K1423">
        <v>61</v>
      </c>
      <c r="L1423" s="2">
        <v>0.70099999999999996</v>
      </c>
      <c r="M1423">
        <v>667</v>
      </c>
      <c r="N1423">
        <v>10.9</v>
      </c>
      <c r="O1423">
        <v>2</v>
      </c>
      <c r="P1423">
        <v>40</v>
      </c>
      <c r="Q1423">
        <v>3.8</v>
      </c>
      <c r="R1423">
        <v>41.7</v>
      </c>
      <c r="S1423">
        <v>1</v>
      </c>
    </row>
    <row r="1424" spans="1:19" x14ac:dyDescent="0.25">
      <c r="A1424">
        <v>2012</v>
      </c>
      <c r="B1424">
        <v>46</v>
      </c>
      <c r="C1424" t="s">
        <v>1784</v>
      </c>
      <c r="D1424" t="str">
        <f>IFERROR(INDEX('Draft Master List'!E:F,MATCH(C1424,'Draft Master List'!E:E,0),2),"N/A")</f>
        <v>N/A</v>
      </c>
      <c r="E1424" t="s">
        <v>3</v>
      </c>
      <c r="F1424">
        <v>27</v>
      </c>
      <c r="G1424" t="s">
        <v>1069</v>
      </c>
      <c r="H1424">
        <v>16</v>
      </c>
      <c r="I1424">
        <v>5</v>
      </c>
      <c r="J1424">
        <v>94</v>
      </c>
      <c r="K1424">
        <v>61</v>
      </c>
      <c r="L1424" s="2">
        <v>0.64900000000000002</v>
      </c>
      <c r="M1424">
        <v>669</v>
      </c>
      <c r="N1424">
        <v>11</v>
      </c>
      <c r="O1424">
        <v>7</v>
      </c>
      <c r="P1424">
        <v>61</v>
      </c>
      <c r="Q1424">
        <v>3.8</v>
      </c>
      <c r="R1424">
        <v>41.8</v>
      </c>
      <c r="S1424">
        <v>0</v>
      </c>
    </row>
    <row r="1425" spans="1:19" x14ac:dyDescent="0.25">
      <c r="A1425">
        <v>2012</v>
      </c>
      <c r="B1425">
        <v>47</v>
      </c>
      <c r="C1425" t="s">
        <v>384</v>
      </c>
      <c r="D1425" t="str">
        <f>IFERROR(INDEX('Draft Master List'!E:F,MATCH(C1425,'Draft Master List'!E:E,0),2),"N/A")</f>
        <v>552008</v>
      </c>
      <c r="E1425" t="s">
        <v>3</v>
      </c>
      <c r="F1425">
        <v>25</v>
      </c>
      <c r="G1425" t="s">
        <v>76</v>
      </c>
      <c r="H1425">
        <v>16</v>
      </c>
      <c r="I1425">
        <v>16</v>
      </c>
      <c r="J1425">
        <v>83</v>
      </c>
      <c r="K1425">
        <v>61</v>
      </c>
      <c r="L1425" s="2">
        <v>0.73499999999999999</v>
      </c>
      <c r="M1425">
        <v>478</v>
      </c>
      <c r="N1425">
        <v>7.8</v>
      </c>
      <c r="O1425">
        <v>1</v>
      </c>
      <c r="P1425">
        <v>43</v>
      </c>
      <c r="Q1425">
        <v>3.8</v>
      </c>
      <c r="R1425">
        <v>29.9</v>
      </c>
      <c r="S1425">
        <v>1</v>
      </c>
    </row>
    <row r="1426" spans="1:19" x14ac:dyDescent="0.25">
      <c r="A1426">
        <v>2012</v>
      </c>
      <c r="B1426">
        <v>48</v>
      </c>
      <c r="C1426" t="s">
        <v>378</v>
      </c>
      <c r="D1426" t="str">
        <f>IFERROR(INDEX('Draft Master List'!E:F,MATCH(C1426,'Draft Master List'!E:E,0),2),"N/A")</f>
        <v>332008</v>
      </c>
      <c r="E1426" t="s">
        <v>20</v>
      </c>
      <c r="F1426">
        <v>28</v>
      </c>
      <c r="G1426" t="s">
        <v>588</v>
      </c>
      <c r="H1426">
        <v>16</v>
      </c>
      <c r="I1426">
        <v>15</v>
      </c>
      <c r="J1426">
        <v>124</v>
      </c>
      <c r="K1426">
        <v>60</v>
      </c>
      <c r="L1426" s="2">
        <v>0.48399999999999999</v>
      </c>
      <c r="M1426">
        <v>781</v>
      </c>
      <c r="N1426">
        <v>13</v>
      </c>
      <c r="O1426">
        <v>3</v>
      </c>
      <c r="P1426">
        <v>48</v>
      </c>
      <c r="Q1426">
        <v>3.8</v>
      </c>
      <c r="R1426">
        <v>48.8</v>
      </c>
      <c r="S1426">
        <v>1</v>
      </c>
    </row>
    <row r="1427" spans="1:19" x14ac:dyDescent="0.25">
      <c r="A1427">
        <v>2012</v>
      </c>
      <c r="B1427">
        <v>49</v>
      </c>
      <c r="C1427" t="s">
        <v>441</v>
      </c>
      <c r="D1427" t="str">
        <f>IFERROR(INDEX('Draft Master List'!E:F,MATCH(C1427,'Draft Master List'!E:E,0),2),"N/A")</f>
        <v>232007</v>
      </c>
      <c r="E1427" t="s">
        <v>25</v>
      </c>
      <c r="F1427">
        <v>28</v>
      </c>
      <c r="G1427" t="s">
        <v>74</v>
      </c>
      <c r="H1427">
        <v>13</v>
      </c>
      <c r="I1427">
        <v>12</v>
      </c>
      <c r="J1427">
        <v>114</v>
      </c>
      <c r="K1427">
        <v>59</v>
      </c>
      <c r="L1427" s="2">
        <v>0.51800000000000002</v>
      </c>
      <c r="M1427">
        <v>801</v>
      </c>
      <c r="N1427">
        <v>13.6</v>
      </c>
      <c r="O1427">
        <v>3</v>
      </c>
      <c r="P1427">
        <v>47</v>
      </c>
      <c r="Q1427">
        <v>4.5</v>
      </c>
      <c r="R1427">
        <v>61.6</v>
      </c>
      <c r="S1427">
        <v>1</v>
      </c>
    </row>
    <row r="1428" spans="1:19" x14ac:dyDescent="0.25">
      <c r="A1428">
        <v>2012</v>
      </c>
      <c r="B1428">
        <v>50</v>
      </c>
      <c r="C1428" t="s">
        <v>1713</v>
      </c>
      <c r="D1428" t="str">
        <f>IFERROR(INDEX('Draft Master List'!E:F,MATCH(C1428,'Draft Master List'!E:E,0),2),"N/A")</f>
        <v>N/A</v>
      </c>
      <c r="E1428" t="s">
        <v>12</v>
      </c>
      <c r="F1428">
        <v>27</v>
      </c>
      <c r="G1428" t="s">
        <v>108</v>
      </c>
      <c r="H1428">
        <v>14</v>
      </c>
      <c r="I1428">
        <v>11</v>
      </c>
      <c r="J1428">
        <v>102</v>
      </c>
      <c r="K1428">
        <v>59</v>
      </c>
      <c r="L1428" s="2">
        <v>0.57799999999999996</v>
      </c>
      <c r="M1428">
        <v>567</v>
      </c>
      <c r="N1428">
        <v>9.6</v>
      </c>
      <c r="O1428">
        <v>3</v>
      </c>
      <c r="P1428">
        <v>24</v>
      </c>
      <c r="Q1428">
        <v>4.2</v>
      </c>
      <c r="R1428">
        <v>40.5</v>
      </c>
      <c r="S1428">
        <v>4</v>
      </c>
    </row>
    <row r="1429" spans="1:19" x14ac:dyDescent="0.25">
      <c r="A1429">
        <v>2012</v>
      </c>
      <c r="B1429">
        <v>51</v>
      </c>
      <c r="C1429" t="s">
        <v>1648</v>
      </c>
      <c r="D1429" t="str">
        <f>IFERROR(INDEX('Draft Master List'!E:F,MATCH(C1429,'Draft Master List'!E:E,0),2),"N/A")</f>
        <v>N/A</v>
      </c>
      <c r="E1429" t="s">
        <v>6</v>
      </c>
      <c r="F1429">
        <v>27</v>
      </c>
      <c r="G1429" t="s">
        <v>108</v>
      </c>
      <c r="H1429">
        <v>15</v>
      </c>
      <c r="I1429">
        <v>14</v>
      </c>
      <c r="J1429">
        <v>88</v>
      </c>
      <c r="K1429">
        <v>57</v>
      </c>
      <c r="L1429" s="2">
        <v>0.64800000000000002</v>
      </c>
      <c r="M1429">
        <v>684</v>
      </c>
      <c r="N1429">
        <v>12</v>
      </c>
      <c r="O1429">
        <v>1</v>
      </c>
      <c r="P1429">
        <v>34</v>
      </c>
      <c r="Q1429">
        <v>3.8</v>
      </c>
      <c r="R1429">
        <v>45.6</v>
      </c>
      <c r="S1429">
        <v>1</v>
      </c>
    </row>
    <row r="1430" spans="1:19" x14ac:dyDescent="0.25">
      <c r="A1430">
        <v>2012</v>
      </c>
      <c r="B1430">
        <v>52</v>
      </c>
      <c r="C1430" t="s">
        <v>1643</v>
      </c>
      <c r="D1430" t="str">
        <f>IFERROR(INDEX('Draft Master List'!E:F,MATCH(C1430,'Draft Master List'!E:E,0),2),"N/A")</f>
        <v>N/A</v>
      </c>
      <c r="E1430" t="s">
        <v>13</v>
      </c>
      <c r="F1430">
        <v>31</v>
      </c>
      <c r="G1430" t="s">
        <v>74</v>
      </c>
      <c r="H1430">
        <v>14</v>
      </c>
      <c r="I1430">
        <v>14</v>
      </c>
      <c r="J1430">
        <v>85</v>
      </c>
      <c r="K1430">
        <v>56</v>
      </c>
      <c r="L1430" s="2">
        <v>0.65900000000000003</v>
      </c>
      <c r="M1430">
        <v>814</v>
      </c>
      <c r="N1430">
        <v>14.5</v>
      </c>
      <c r="O1430">
        <v>5</v>
      </c>
      <c r="P1430">
        <v>39</v>
      </c>
      <c r="Q1430">
        <v>4</v>
      </c>
      <c r="R1430">
        <v>58.1</v>
      </c>
      <c r="S1430">
        <v>0</v>
      </c>
    </row>
    <row r="1431" spans="1:19" x14ac:dyDescent="0.25">
      <c r="A1431">
        <v>2012</v>
      </c>
      <c r="B1431">
        <v>53</v>
      </c>
      <c r="C1431" t="s">
        <v>745</v>
      </c>
      <c r="D1431" t="str">
        <f>IFERROR(INDEX('Draft Master List'!E:F,MATCH(C1431,'Draft Master List'!E:E,0),2),"N/A")</f>
        <v>N/A</v>
      </c>
      <c r="E1431" t="s">
        <v>32</v>
      </c>
      <c r="F1431">
        <v>24</v>
      </c>
      <c r="G1431" t="s">
        <v>77</v>
      </c>
      <c r="H1431">
        <v>16</v>
      </c>
      <c r="I1431">
        <v>7</v>
      </c>
      <c r="J1431">
        <v>95</v>
      </c>
      <c r="K1431">
        <v>56</v>
      </c>
      <c r="L1431" s="2">
        <v>0.58899999999999997</v>
      </c>
      <c r="M1431">
        <v>827</v>
      </c>
      <c r="N1431">
        <v>14.8</v>
      </c>
      <c r="O1431">
        <v>2</v>
      </c>
      <c r="P1431">
        <v>66</v>
      </c>
      <c r="Q1431">
        <v>3.5</v>
      </c>
      <c r="R1431">
        <v>51.7</v>
      </c>
      <c r="S1431">
        <v>4</v>
      </c>
    </row>
    <row r="1432" spans="1:19" x14ac:dyDescent="0.25">
      <c r="A1432">
        <v>2012</v>
      </c>
      <c r="B1432">
        <v>54</v>
      </c>
      <c r="C1432" t="s">
        <v>1624</v>
      </c>
      <c r="D1432" t="str">
        <f>IFERROR(INDEX('Draft Master List'!E:F,MATCH(C1432,'Draft Master List'!E:E,0),2),"N/A")</f>
        <v>N/A</v>
      </c>
      <c r="E1432" t="s">
        <v>9</v>
      </c>
      <c r="F1432">
        <v>25</v>
      </c>
      <c r="G1432" t="s">
        <v>108</v>
      </c>
      <c r="H1432">
        <v>16</v>
      </c>
      <c r="I1432">
        <v>16</v>
      </c>
      <c r="J1432">
        <v>89</v>
      </c>
      <c r="K1432">
        <v>55</v>
      </c>
      <c r="L1432" s="2">
        <v>0.61799999999999999</v>
      </c>
      <c r="M1432">
        <v>626</v>
      </c>
      <c r="N1432">
        <v>11.4</v>
      </c>
      <c r="O1432">
        <v>5</v>
      </c>
      <c r="P1432">
        <v>33</v>
      </c>
      <c r="Q1432">
        <v>3.4</v>
      </c>
      <c r="R1432">
        <v>39.1</v>
      </c>
      <c r="S1432">
        <v>0</v>
      </c>
    </row>
    <row r="1433" spans="1:19" x14ac:dyDescent="0.25">
      <c r="A1433">
        <v>2012</v>
      </c>
      <c r="B1433">
        <v>55</v>
      </c>
      <c r="C1433" t="s">
        <v>1826</v>
      </c>
      <c r="D1433" t="str">
        <f>IFERROR(INDEX('Draft Master List'!E:F,MATCH(C1433,'Draft Master List'!E:E,0),2),"N/A")</f>
        <v>N/A</v>
      </c>
      <c r="E1433" t="s">
        <v>30</v>
      </c>
      <c r="F1433">
        <v>23</v>
      </c>
      <c r="G1433" t="s">
        <v>108</v>
      </c>
      <c r="H1433">
        <v>11</v>
      </c>
      <c r="I1433">
        <v>11</v>
      </c>
      <c r="J1433">
        <v>79</v>
      </c>
      <c r="K1433">
        <v>55</v>
      </c>
      <c r="L1433" s="2">
        <v>0.69599999999999995</v>
      </c>
      <c r="M1433">
        <v>790</v>
      </c>
      <c r="N1433">
        <v>14.4</v>
      </c>
      <c r="O1433">
        <v>11</v>
      </c>
      <c r="P1433">
        <v>41</v>
      </c>
      <c r="Q1433">
        <v>5</v>
      </c>
      <c r="R1433">
        <v>71.8</v>
      </c>
      <c r="S1433">
        <v>1</v>
      </c>
    </row>
    <row r="1434" spans="1:19" x14ac:dyDescent="0.25">
      <c r="A1434">
        <v>2012</v>
      </c>
      <c r="B1434">
        <v>56</v>
      </c>
      <c r="C1434" t="s">
        <v>807</v>
      </c>
      <c r="D1434" t="str">
        <f>IFERROR(INDEX('Draft Master List'!E:F,MATCH(C1434,'Draft Master List'!E:E,0),2),"N/A")</f>
        <v>N/A</v>
      </c>
      <c r="E1434" t="s">
        <v>4</v>
      </c>
      <c r="F1434">
        <v>25</v>
      </c>
      <c r="G1434" t="s">
        <v>74</v>
      </c>
      <c r="H1434">
        <v>14</v>
      </c>
      <c r="I1434">
        <v>9</v>
      </c>
      <c r="J1434">
        <v>105</v>
      </c>
      <c r="K1434">
        <v>55</v>
      </c>
      <c r="L1434" s="2">
        <v>0.52400000000000002</v>
      </c>
      <c r="M1434">
        <v>979</v>
      </c>
      <c r="N1434">
        <v>17.8</v>
      </c>
      <c r="O1434">
        <v>7</v>
      </c>
      <c r="P1434">
        <v>80</v>
      </c>
      <c r="Q1434">
        <v>3.9</v>
      </c>
      <c r="R1434">
        <v>69.900000000000006</v>
      </c>
      <c r="S1434">
        <v>1</v>
      </c>
    </row>
    <row r="1435" spans="1:19" x14ac:dyDescent="0.25">
      <c r="A1435">
        <v>2012</v>
      </c>
      <c r="B1435">
        <v>57</v>
      </c>
      <c r="C1435" t="s">
        <v>327</v>
      </c>
      <c r="D1435" t="str">
        <f>IFERROR(INDEX('Draft Master List'!E:F,MATCH(C1435,'Draft Master List'!E:E,0),2),"N/A")</f>
        <v>532009</v>
      </c>
      <c r="E1435" t="s">
        <v>6</v>
      </c>
      <c r="F1435">
        <v>24</v>
      </c>
      <c r="G1435" t="s">
        <v>76</v>
      </c>
      <c r="H1435">
        <v>12</v>
      </c>
      <c r="I1435">
        <v>12</v>
      </c>
      <c r="J1435">
        <v>67</v>
      </c>
      <c r="K1435">
        <v>54</v>
      </c>
      <c r="L1435" s="2">
        <v>0.80600000000000005</v>
      </c>
      <c r="M1435">
        <v>373</v>
      </c>
      <c r="N1435">
        <v>6.9</v>
      </c>
      <c r="O1435">
        <v>3</v>
      </c>
      <c r="P1435">
        <v>36</v>
      </c>
      <c r="Q1435">
        <v>4.5</v>
      </c>
      <c r="R1435">
        <v>31.1</v>
      </c>
      <c r="S1435">
        <v>4</v>
      </c>
    </row>
    <row r="1436" spans="1:19" x14ac:dyDescent="0.25">
      <c r="A1436">
        <v>2012</v>
      </c>
      <c r="B1436">
        <v>58</v>
      </c>
      <c r="C1436" t="s">
        <v>531</v>
      </c>
      <c r="D1436" t="str">
        <f>IFERROR(INDEX('Draft Master List'!E:F,MATCH(C1436,'Draft Master List'!E:E,0),2),"N/A")</f>
        <v>1092006</v>
      </c>
      <c r="E1436" t="s">
        <v>6</v>
      </c>
      <c r="F1436">
        <v>29</v>
      </c>
      <c r="G1436" t="s">
        <v>77</v>
      </c>
      <c r="H1436">
        <v>14</v>
      </c>
      <c r="I1436">
        <v>6</v>
      </c>
      <c r="J1436">
        <v>76</v>
      </c>
      <c r="K1436">
        <v>53</v>
      </c>
      <c r="L1436" s="2">
        <v>0.69699999999999995</v>
      </c>
      <c r="M1436">
        <v>648</v>
      </c>
      <c r="N1436">
        <v>12.2</v>
      </c>
      <c r="O1436">
        <v>0</v>
      </c>
      <c r="P1436">
        <v>39</v>
      </c>
      <c r="Q1436">
        <v>3.8</v>
      </c>
      <c r="R1436">
        <v>46.3</v>
      </c>
      <c r="S1436">
        <v>1</v>
      </c>
    </row>
    <row r="1437" spans="1:19" x14ac:dyDescent="0.25">
      <c r="A1437">
        <v>2012</v>
      </c>
      <c r="B1437">
        <v>59</v>
      </c>
      <c r="C1437" t="s">
        <v>889</v>
      </c>
      <c r="D1437" t="str">
        <f>IFERROR(INDEX('Draft Master List'!E:F,MATCH(C1437,'Draft Master List'!E:E,0),2),"N/A")</f>
        <v>N/A</v>
      </c>
      <c r="E1437" t="s">
        <v>64</v>
      </c>
      <c r="F1437">
        <v>23</v>
      </c>
      <c r="G1437" t="s">
        <v>74</v>
      </c>
      <c r="H1437">
        <v>16</v>
      </c>
      <c r="I1437">
        <v>16</v>
      </c>
      <c r="J1437">
        <v>94</v>
      </c>
      <c r="K1437">
        <v>53</v>
      </c>
      <c r="L1437" s="2">
        <v>0.56399999999999995</v>
      </c>
      <c r="M1437">
        <v>647</v>
      </c>
      <c r="N1437">
        <v>12.2</v>
      </c>
      <c r="O1437">
        <v>4</v>
      </c>
      <c r="P1437">
        <v>43</v>
      </c>
      <c r="Q1437">
        <v>3.3</v>
      </c>
      <c r="R1437">
        <v>40.4</v>
      </c>
      <c r="S1437">
        <v>0</v>
      </c>
    </row>
    <row r="1438" spans="1:19" x14ac:dyDescent="0.25">
      <c r="A1438">
        <v>2012</v>
      </c>
      <c r="B1438">
        <v>60</v>
      </c>
      <c r="C1438" t="s">
        <v>322</v>
      </c>
      <c r="D1438" t="str">
        <f>IFERROR(INDEX('Draft Master List'!E:F,MATCH(C1438,'Draft Master List'!E:E,0),2),"N/A")</f>
        <v>292009</v>
      </c>
      <c r="E1438" t="s">
        <v>9</v>
      </c>
      <c r="F1438">
        <v>24</v>
      </c>
      <c r="G1438" t="s">
        <v>74</v>
      </c>
      <c r="H1438">
        <v>13</v>
      </c>
      <c r="I1438">
        <v>11</v>
      </c>
      <c r="J1438">
        <v>100</v>
      </c>
      <c r="K1438">
        <v>53</v>
      </c>
      <c r="L1438" s="2">
        <v>0.53</v>
      </c>
      <c r="M1438">
        <v>692</v>
      </c>
      <c r="N1438">
        <v>13.1</v>
      </c>
      <c r="O1438">
        <v>3</v>
      </c>
      <c r="P1438">
        <v>50</v>
      </c>
      <c r="Q1438">
        <v>4.0999999999999996</v>
      </c>
      <c r="R1438">
        <v>53.2</v>
      </c>
      <c r="S1438">
        <v>0</v>
      </c>
    </row>
    <row r="1439" spans="1:19" x14ac:dyDescent="0.25">
      <c r="A1439">
        <v>2012</v>
      </c>
      <c r="B1439">
        <v>61</v>
      </c>
      <c r="C1439" t="s">
        <v>911</v>
      </c>
      <c r="D1439" t="str">
        <f>IFERROR(INDEX('Draft Master List'!E:F,MATCH(C1439,'Draft Master List'!E:E,0),2),"N/A")</f>
        <v>N/A</v>
      </c>
      <c r="E1439" t="s">
        <v>21</v>
      </c>
      <c r="F1439">
        <v>22</v>
      </c>
      <c r="H1439">
        <v>16</v>
      </c>
      <c r="I1439">
        <v>0</v>
      </c>
      <c r="J1439">
        <v>59</v>
      </c>
      <c r="K1439">
        <v>53</v>
      </c>
      <c r="L1439" s="2">
        <v>0.89800000000000002</v>
      </c>
      <c r="M1439">
        <v>402</v>
      </c>
      <c r="N1439">
        <v>7.6</v>
      </c>
      <c r="O1439">
        <v>1</v>
      </c>
      <c r="P1439">
        <v>32</v>
      </c>
      <c r="Q1439">
        <v>3.3</v>
      </c>
      <c r="R1439">
        <v>25.1</v>
      </c>
      <c r="S1439">
        <v>0</v>
      </c>
    </row>
    <row r="1440" spans="1:19" x14ac:dyDescent="0.25">
      <c r="A1440">
        <v>2012</v>
      </c>
      <c r="B1440">
        <v>62</v>
      </c>
      <c r="C1440" t="s">
        <v>1627</v>
      </c>
      <c r="D1440" t="str">
        <f>IFERROR(INDEX('Draft Master List'!E:F,MATCH(C1440,'Draft Master List'!E:E,0),2),"N/A")</f>
        <v>N/A</v>
      </c>
      <c r="E1440" t="s">
        <v>18</v>
      </c>
      <c r="F1440">
        <v>23</v>
      </c>
      <c r="G1440" t="s">
        <v>108</v>
      </c>
      <c r="H1440">
        <v>16</v>
      </c>
      <c r="I1440">
        <v>16</v>
      </c>
      <c r="J1440">
        <v>93</v>
      </c>
      <c r="K1440">
        <v>53</v>
      </c>
      <c r="L1440" s="2">
        <v>0.56999999999999995</v>
      </c>
      <c r="M1440">
        <v>493</v>
      </c>
      <c r="N1440">
        <v>9.3000000000000007</v>
      </c>
      <c r="O1440">
        <v>9</v>
      </c>
      <c r="P1440">
        <v>29</v>
      </c>
      <c r="Q1440">
        <v>3.3</v>
      </c>
      <c r="R1440">
        <v>30.8</v>
      </c>
      <c r="S1440">
        <v>0</v>
      </c>
    </row>
    <row r="1441" spans="1:19" x14ac:dyDescent="0.25">
      <c r="A1441">
        <v>2012</v>
      </c>
      <c r="B1441">
        <v>63</v>
      </c>
      <c r="C1441" t="s">
        <v>977</v>
      </c>
      <c r="D1441" t="str">
        <f>IFERROR(INDEX('Draft Master List'!E:F,MATCH(C1441,'Draft Master List'!E:E,0),2),"N/A")</f>
        <v>N/A</v>
      </c>
      <c r="E1441" t="s">
        <v>12</v>
      </c>
      <c r="F1441">
        <v>26</v>
      </c>
      <c r="H1441">
        <v>16</v>
      </c>
      <c r="I1441">
        <v>0</v>
      </c>
      <c r="J1441">
        <v>68</v>
      </c>
      <c r="K1441">
        <v>52</v>
      </c>
      <c r="L1441" s="2">
        <v>0.76500000000000001</v>
      </c>
      <c r="M1441">
        <v>485</v>
      </c>
      <c r="N1441">
        <v>9.3000000000000007</v>
      </c>
      <c r="O1441">
        <v>0</v>
      </c>
      <c r="P1441">
        <v>50</v>
      </c>
      <c r="Q1441">
        <v>3.3</v>
      </c>
      <c r="R1441">
        <v>30.3</v>
      </c>
      <c r="S1441">
        <v>2</v>
      </c>
    </row>
    <row r="1442" spans="1:19" x14ac:dyDescent="0.25">
      <c r="A1442">
        <v>2012</v>
      </c>
      <c r="B1442">
        <v>64</v>
      </c>
      <c r="C1442" t="s">
        <v>1675</v>
      </c>
      <c r="D1442" t="str">
        <f>IFERROR(INDEX('Draft Master List'!E:F,MATCH(C1442,'Draft Master List'!E:E,0),2),"N/A")</f>
        <v>N/A</v>
      </c>
      <c r="E1442" t="s">
        <v>4</v>
      </c>
      <c r="F1442">
        <v>28</v>
      </c>
      <c r="G1442" t="s">
        <v>108</v>
      </c>
      <c r="H1442">
        <v>16</v>
      </c>
      <c r="I1442">
        <v>15</v>
      </c>
      <c r="J1442">
        <v>77</v>
      </c>
      <c r="K1442">
        <v>52</v>
      </c>
      <c r="L1442" s="2">
        <v>0.67500000000000004</v>
      </c>
      <c r="M1442">
        <v>540</v>
      </c>
      <c r="N1442">
        <v>10.4</v>
      </c>
      <c r="O1442">
        <v>4</v>
      </c>
      <c r="P1442">
        <v>26</v>
      </c>
      <c r="Q1442">
        <v>3.3</v>
      </c>
      <c r="R1442">
        <v>33.799999999999997</v>
      </c>
      <c r="S1442">
        <v>0</v>
      </c>
    </row>
    <row r="1443" spans="1:19" x14ac:dyDescent="0.25">
      <c r="A1443">
        <v>2012</v>
      </c>
      <c r="B1443">
        <v>65</v>
      </c>
      <c r="C1443" t="s">
        <v>106</v>
      </c>
      <c r="D1443" t="str">
        <f>IFERROR(INDEX('Draft Master List'!E:F,MATCH(C1443,'Draft Master List'!E:E,0),2),"N/A")</f>
        <v>362010</v>
      </c>
      <c r="E1443" t="s">
        <v>25</v>
      </c>
      <c r="F1443">
        <v>23</v>
      </c>
      <c r="G1443" t="s">
        <v>77</v>
      </c>
      <c r="H1443">
        <v>16</v>
      </c>
      <c r="I1443">
        <v>6</v>
      </c>
      <c r="J1443">
        <v>77</v>
      </c>
      <c r="K1443">
        <v>52</v>
      </c>
      <c r="L1443" s="2">
        <v>0.67500000000000004</v>
      </c>
      <c r="M1443">
        <v>452</v>
      </c>
      <c r="N1443">
        <v>8.6999999999999993</v>
      </c>
      <c r="O1443">
        <v>1</v>
      </c>
      <c r="P1443">
        <v>31</v>
      </c>
      <c r="Q1443">
        <v>3.3</v>
      </c>
      <c r="R1443">
        <v>28.3</v>
      </c>
      <c r="S1443">
        <v>2</v>
      </c>
    </row>
    <row r="1444" spans="1:19" x14ac:dyDescent="0.25">
      <c r="A1444">
        <v>2012</v>
      </c>
      <c r="B1444">
        <v>66</v>
      </c>
      <c r="C1444" t="s">
        <v>840</v>
      </c>
      <c r="D1444" t="str">
        <f>IFERROR(INDEX('Draft Master List'!E:F,MATCH(C1444,'Draft Master List'!E:E,0),2),"N/A")</f>
        <v>N/A</v>
      </c>
      <c r="E1444" t="s">
        <v>16</v>
      </c>
      <c r="F1444">
        <v>27</v>
      </c>
      <c r="G1444" t="s">
        <v>790</v>
      </c>
      <c r="H1444">
        <v>16</v>
      </c>
      <c r="I1444">
        <v>14</v>
      </c>
      <c r="J1444">
        <v>73</v>
      </c>
      <c r="K1444">
        <v>52</v>
      </c>
      <c r="L1444" s="2">
        <v>0.71199999999999997</v>
      </c>
      <c r="M1444">
        <v>496</v>
      </c>
      <c r="N1444">
        <v>9.5</v>
      </c>
      <c r="O1444">
        <v>1</v>
      </c>
      <c r="P1444">
        <v>56</v>
      </c>
      <c r="Q1444">
        <v>3.3</v>
      </c>
      <c r="R1444">
        <v>31</v>
      </c>
      <c r="S1444">
        <v>2</v>
      </c>
    </row>
    <row r="1445" spans="1:19" x14ac:dyDescent="0.25">
      <c r="A1445">
        <v>2012</v>
      </c>
      <c r="B1445">
        <v>67</v>
      </c>
      <c r="C1445" t="s">
        <v>1619</v>
      </c>
      <c r="D1445" t="str">
        <f>IFERROR(INDEX('Draft Master List'!E:F,MATCH(C1445,'Draft Master List'!E:E,0),2),"N/A")</f>
        <v>N/A</v>
      </c>
      <c r="E1445" t="s">
        <v>26</v>
      </c>
      <c r="F1445">
        <v>27</v>
      </c>
      <c r="G1445" t="s">
        <v>108</v>
      </c>
      <c r="H1445">
        <v>16</v>
      </c>
      <c r="I1445">
        <v>8</v>
      </c>
      <c r="J1445">
        <v>85</v>
      </c>
      <c r="K1445">
        <v>52</v>
      </c>
      <c r="L1445" s="2">
        <v>0.61199999999999999</v>
      </c>
      <c r="M1445">
        <v>555</v>
      </c>
      <c r="N1445">
        <v>10.7</v>
      </c>
      <c r="O1445">
        <v>2</v>
      </c>
      <c r="P1445">
        <v>36</v>
      </c>
      <c r="Q1445">
        <v>3.3</v>
      </c>
      <c r="R1445">
        <v>34.700000000000003</v>
      </c>
      <c r="S1445">
        <v>0</v>
      </c>
    </row>
    <row r="1446" spans="1:19" x14ac:dyDescent="0.25">
      <c r="A1446">
        <v>2012</v>
      </c>
      <c r="B1446">
        <v>68</v>
      </c>
      <c r="C1446" t="s">
        <v>357</v>
      </c>
      <c r="D1446" t="str">
        <f>IFERROR(INDEX('Draft Master List'!E:F,MATCH(C1446,'Draft Master List'!E:E,0),2),"N/A")</f>
        <v>1942009</v>
      </c>
      <c r="E1446" t="s">
        <v>223</v>
      </c>
      <c r="F1446">
        <v>25</v>
      </c>
      <c r="G1446" t="s">
        <v>74</v>
      </c>
      <c r="H1446">
        <v>16</v>
      </c>
      <c r="I1446">
        <v>13</v>
      </c>
      <c r="J1446">
        <v>82</v>
      </c>
      <c r="K1446">
        <v>51</v>
      </c>
      <c r="L1446" s="2">
        <v>0.622</v>
      </c>
      <c r="M1446">
        <v>691</v>
      </c>
      <c r="N1446">
        <v>13.5</v>
      </c>
      <c r="O1446">
        <v>5</v>
      </c>
      <c r="P1446">
        <v>34</v>
      </c>
      <c r="Q1446">
        <v>3.2</v>
      </c>
      <c r="R1446">
        <v>43.2</v>
      </c>
      <c r="S1446">
        <v>0</v>
      </c>
    </row>
    <row r="1447" spans="1:19" x14ac:dyDescent="0.25">
      <c r="A1447">
        <v>2012</v>
      </c>
      <c r="B1447">
        <v>69</v>
      </c>
      <c r="C1447" t="s">
        <v>1155</v>
      </c>
      <c r="D1447" t="str">
        <f>IFERROR(INDEX('Draft Master List'!E:F,MATCH(C1447,'Draft Master List'!E:E,0),2),"N/A")</f>
        <v>N/A</v>
      </c>
      <c r="E1447" t="s">
        <v>15</v>
      </c>
      <c r="F1447">
        <v>26</v>
      </c>
      <c r="G1447" t="s">
        <v>77</v>
      </c>
      <c r="H1447">
        <v>14</v>
      </c>
      <c r="I1447">
        <v>2</v>
      </c>
      <c r="J1447">
        <v>80</v>
      </c>
      <c r="K1447">
        <v>51</v>
      </c>
      <c r="L1447" s="2">
        <v>0.63800000000000001</v>
      </c>
      <c r="M1447">
        <v>533</v>
      </c>
      <c r="N1447">
        <v>10.5</v>
      </c>
      <c r="O1447">
        <v>4</v>
      </c>
      <c r="P1447">
        <v>59</v>
      </c>
      <c r="Q1447">
        <v>3.6</v>
      </c>
      <c r="R1447">
        <v>38.1</v>
      </c>
      <c r="S1447">
        <v>1</v>
      </c>
    </row>
    <row r="1448" spans="1:19" x14ac:dyDescent="0.25">
      <c r="A1448">
        <v>2012</v>
      </c>
      <c r="B1448">
        <v>70</v>
      </c>
      <c r="C1448" t="s">
        <v>1279</v>
      </c>
      <c r="D1448" t="str">
        <f>IFERROR(INDEX('Draft Master List'!E:F,MATCH(C1448,'Draft Master List'!E:E,0),2),"N/A")</f>
        <v>N/A</v>
      </c>
      <c r="E1448" t="s">
        <v>30</v>
      </c>
      <c r="F1448">
        <v>23</v>
      </c>
      <c r="G1448" t="s">
        <v>1280</v>
      </c>
      <c r="H1448">
        <v>10</v>
      </c>
      <c r="I1448">
        <v>10</v>
      </c>
      <c r="J1448">
        <v>83</v>
      </c>
      <c r="K1448">
        <v>51</v>
      </c>
      <c r="L1448" s="2">
        <v>0.61399999999999999</v>
      </c>
      <c r="M1448">
        <v>483</v>
      </c>
      <c r="N1448">
        <v>9.5</v>
      </c>
      <c r="O1448">
        <v>5</v>
      </c>
      <c r="P1448">
        <v>31</v>
      </c>
      <c r="Q1448">
        <v>5.0999999999999996</v>
      </c>
      <c r="R1448">
        <v>48.3</v>
      </c>
      <c r="S1448">
        <v>0</v>
      </c>
    </row>
    <row r="1449" spans="1:19" x14ac:dyDescent="0.25">
      <c r="A1449">
        <v>2012</v>
      </c>
      <c r="B1449">
        <v>71</v>
      </c>
      <c r="C1449" t="s">
        <v>912</v>
      </c>
      <c r="D1449" t="str">
        <f>IFERROR(INDEX('Draft Master List'!E:F,MATCH(C1449,'Draft Master List'!E:E,0),2),"N/A")</f>
        <v>N/A</v>
      </c>
      <c r="E1449" t="s">
        <v>16</v>
      </c>
      <c r="F1449">
        <v>24</v>
      </c>
      <c r="G1449" t="s">
        <v>74</v>
      </c>
      <c r="H1449">
        <v>15</v>
      </c>
      <c r="I1449">
        <v>15</v>
      </c>
      <c r="J1449">
        <v>114</v>
      </c>
      <c r="K1449">
        <v>51</v>
      </c>
      <c r="L1449" s="2">
        <v>0.44700000000000001</v>
      </c>
      <c r="M1449">
        <v>741</v>
      </c>
      <c r="N1449">
        <v>14.5</v>
      </c>
      <c r="O1449">
        <v>7</v>
      </c>
      <c r="P1449">
        <v>58</v>
      </c>
      <c r="Q1449">
        <v>3.4</v>
      </c>
      <c r="R1449">
        <v>49.4</v>
      </c>
      <c r="S1449">
        <v>3</v>
      </c>
    </row>
    <row r="1450" spans="1:19" x14ac:dyDescent="0.25">
      <c r="A1450">
        <v>2012</v>
      </c>
      <c r="B1450">
        <v>72</v>
      </c>
      <c r="C1450" t="s">
        <v>1125</v>
      </c>
      <c r="D1450" t="str">
        <f>IFERROR(INDEX('Draft Master List'!E:F,MATCH(C1450,'Draft Master List'!E:E,0),2),"N/A")</f>
        <v>N/A</v>
      </c>
      <c r="E1450" t="s">
        <v>64</v>
      </c>
      <c r="F1450">
        <v>22</v>
      </c>
      <c r="G1450" t="s">
        <v>76</v>
      </c>
      <c r="H1450">
        <v>15</v>
      </c>
      <c r="I1450">
        <v>15</v>
      </c>
      <c r="J1450">
        <v>70</v>
      </c>
      <c r="K1450">
        <v>51</v>
      </c>
      <c r="L1450" s="2">
        <v>0.72899999999999998</v>
      </c>
      <c r="M1450">
        <v>367</v>
      </c>
      <c r="N1450">
        <v>7.2</v>
      </c>
      <c r="O1450">
        <v>1</v>
      </c>
      <c r="P1450">
        <v>27</v>
      </c>
      <c r="Q1450">
        <v>3.4</v>
      </c>
      <c r="R1450">
        <v>24.5</v>
      </c>
      <c r="S1450">
        <v>3</v>
      </c>
    </row>
    <row r="1451" spans="1:19" x14ac:dyDescent="0.25">
      <c r="A1451">
        <v>2012</v>
      </c>
      <c r="B1451">
        <v>73</v>
      </c>
      <c r="C1451" t="s">
        <v>810</v>
      </c>
      <c r="D1451" t="str">
        <f>IFERROR(INDEX('Draft Master List'!E:F,MATCH(C1451,'Draft Master List'!E:E,0),2),"N/A")</f>
        <v>N/A</v>
      </c>
      <c r="E1451" t="s">
        <v>64</v>
      </c>
      <c r="F1451">
        <v>21</v>
      </c>
      <c r="G1451" t="s">
        <v>74</v>
      </c>
      <c r="H1451">
        <v>16</v>
      </c>
      <c r="I1451">
        <v>13</v>
      </c>
      <c r="J1451">
        <v>96</v>
      </c>
      <c r="K1451">
        <v>50</v>
      </c>
      <c r="L1451" s="2">
        <v>0.52100000000000002</v>
      </c>
      <c r="M1451">
        <v>805</v>
      </c>
      <c r="N1451">
        <v>16.100000000000001</v>
      </c>
      <c r="O1451">
        <v>5</v>
      </c>
      <c r="P1451">
        <v>71</v>
      </c>
      <c r="Q1451">
        <v>3.1</v>
      </c>
      <c r="R1451">
        <v>50.3</v>
      </c>
      <c r="S1451">
        <v>1</v>
      </c>
    </row>
    <row r="1452" spans="1:19" x14ac:dyDescent="0.25">
      <c r="A1452">
        <v>2012</v>
      </c>
      <c r="B1452">
        <v>74</v>
      </c>
      <c r="C1452" t="s">
        <v>765</v>
      </c>
      <c r="D1452" t="str">
        <f>IFERROR(INDEX('Draft Master List'!E:F,MATCH(C1452,'Draft Master List'!E:E,0),2),"N/A")</f>
        <v>N/A</v>
      </c>
      <c r="E1452" t="s">
        <v>20</v>
      </c>
      <c r="F1452">
        <v>23</v>
      </c>
      <c r="G1452" t="s">
        <v>77</v>
      </c>
      <c r="H1452">
        <v>15</v>
      </c>
      <c r="I1452">
        <v>1</v>
      </c>
      <c r="J1452">
        <v>90</v>
      </c>
      <c r="K1452">
        <v>50</v>
      </c>
      <c r="L1452" s="2">
        <v>0.55600000000000005</v>
      </c>
      <c r="M1452">
        <v>861</v>
      </c>
      <c r="N1452">
        <v>17.2</v>
      </c>
      <c r="O1452">
        <v>7</v>
      </c>
      <c r="P1452">
        <v>61</v>
      </c>
      <c r="Q1452">
        <v>3.3</v>
      </c>
      <c r="R1452">
        <v>57.4</v>
      </c>
      <c r="S1452">
        <v>1</v>
      </c>
    </row>
    <row r="1453" spans="1:19" x14ac:dyDescent="0.25">
      <c r="A1453">
        <v>2012</v>
      </c>
      <c r="B1453">
        <v>75</v>
      </c>
      <c r="C1453" t="s">
        <v>448</v>
      </c>
      <c r="D1453" t="str">
        <f>IFERROR(INDEX('Draft Master List'!E:F,MATCH(C1453,'Draft Master List'!E:E,0),2),"N/A")</f>
        <v>442007</v>
      </c>
      <c r="E1453" t="s">
        <v>19</v>
      </c>
      <c r="F1453">
        <v>26</v>
      </c>
      <c r="G1453" t="s">
        <v>74</v>
      </c>
      <c r="H1453">
        <v>16</v>
      </c>
      <c r="I1453">
        <v>16</v>
      </c>
      <c r="J1453">
        <v>82</v>
      </c>
      <c r="K1453">
        <v>50</v>
      </c>
      <c r="L1453" s="2">
        <v>0.61</v>
      </c>
      <c r="M1453">
        <v>748</v>
      </c>
      <c r="N1453">
        <v>15</v>
      </c>
      <c r="O1453">
        <v>7</v>
      </c>
      <c r="P1453">
        <v>46</v>
      </c>
      <c r="Q1453">
        <v>3.1</v>
      </c>
      <c r="R1453">
        <v>46.8</v>
      </c>
      <c r="S1453">
        <v>0</v>
      </c>
    </row>
    <row r="1454" spans="1:19" x14ac:dyDescent="0.25">
      <c r="A1454">
        <v>2012</v>
      </c>
      <c r="B1454">
        <v>76</v>
      </c>
      <c r="C1454" t="s">
        <v>566</v>
      </c>
      <c r="D1454" t="str">
        <f>IFERROR(INDEX('Draft Master List'!E:F,MATCH(C1454,'Draft Master List'!E:E,0),2),"N/A")</f>
        <v>N/A</v>
      </c>
      <c r="E1454" t="s">
        <v>13</v>
      </c>
      <c r="F1454">
        <v>31</v>
      </c>
      <c r="G1454" t="s">
        <v>643</v>
      </c>
      <c r="H1454">
        <v>14</v>
      </c>
      <c r="I1454">
        <v>1</v>
      </c>
      <c r="J1454">
        <v>59</v>
      </c>
      <c r="K1454">
        <v>49</v>
      </c>
      <c r="L1454" s="2">
        <v>0.83099999999999996</v>
      </c>
      <c r="M1454">
        <v>371</v>
      </c>
      <c r="N1454">
        <v>7.6</v>
      </c>
      <c r="O1454">
        <v>0</v>
      </c>
      <c r="P1454">
        <v>25</v>
      </c>
      <c r="Q1454">
        <v>3.5</v>
      </c>
      <c r="R1454">
        <v>26.5</v>
      </c>
      <c r="S1454">
        <v>0</v>
      </c>
    </row>
    <row r="1455" spans="1:19" x14ac:dyDescent="0.25">
      <c r="A1455">
        <v>2012</v>
      </c>
      <c r="B1455">
        <v>77</v>
      </c>
      <c r="C1455" t="s">
        <v>1621</v>
      </c>
      <c r="D1455" t="str">
        <f>IFERROR(INDEX('Draft Master List'!E:F,MATCH(C1455,'Draft Master List'!E:E,0),2),"N/A")</f>
        <v>N/A</v>
      </c>
      <c r="E1455" t="s">
        <v>13</v>
      </c>
      <c r="F1455">
        <v>32</v>
      </c>
      <c r="G1455" t="s">
        <v>108</v>
      </c>
      <c r="H1455">
        <v>15</v>
      </c>
      <c r="I1455">
        <v>15</v>
      </c>
      <c r="J1455">
        <v>80</v>
      </c>
      <c r="K1455">
        <v>49</v>
      </c>
      <c r="L1455" s="2">
        <v>0.61299999999999999</v>
      </c>
      <c r="M1455">
        <v>538</v>
      </c>
      <c r="N1455">
        <v>11</v>
      </c>
      <c r="O1455">
        <v>7</v>
      </c>
      <c r="P1455">
        <v>34</v>
      </c>
      <c r="Q1455">
        <v>3.3</v>
      </c>
      <c r="R1455">
        <v>35.9</v>
      </c>
      <c r="S1455">
        <v>0</v>
      </c>
    </row>
    <row r="1456" spans="1:19" x14ac:dyDescent="0.25">
      <c r="A1456">
        <v>2012</v>
      </c>
      <c r="B1456">
        <v>78</v>
      </c>
      <c r="C1456" t="s">
        <v>1126</v>
      </c>
      <c r="D1456" t="str">
        <f>IFERROR(INDEX('Draft Master List'!E:F,MATCH(C1456,'Draft Master List'!E:E,0),2),"N/A")</f>
        <v>N/A</v>
      </c>
      <c r="E1456" t="s">
        <v>14</v>
      </c>
      <c r="F1456">
        <v>23</v>
      </c>
      <c r="G1456" t="s">
        <v>76</v>
      </c>
      <c r="H1456">
        <v>16</v>
      </c>
      <c r="I1456">
        <v>16</v>
      </c>
      <c r="J1456">
        <v>70</v>
      </c>
      <c r="K1456">
        <v>49</v>
      </c>
      <c r="L1456" s="2">
        <v>0.7</v>
      </c>
      <c r="M1456">
        <v>472</v>
      </c>
      <c r="N1456">
        <v>9.6</v>
      </c>
      <c r="O1456">
        <v>1</v>
      </c>
      <c r="P1456">
        <v>64</v>
      </c>
      <c r="Q1456">
        <v>3.1</v>
      </c>
      <c r="R1456">
        <v>29.5</v>
      </c>
      <c r="S1456">
        <v>1</v>
      </c>
    </row>
    <row r="1457" spans="1:19" x14ac:dyDescent="0.25">
      <c r="A1457">
        <v>2012</v>
      </c>
      <c r="B1457">
        <v>79</v>
      </c>
      <c r="C1457" t="s">
        <v>116</v>
      </c>
      <c r="D1457" t="str">
        <f>IFERROR(INDEX('Draft Master List'!E:F,MATCH(C1457,'Draft Master List'!E:E,0),2),"N/A")</f>
        <v>362008</v>
      </c>
      <c r="E1457" t="s">
        <v>5</v>
      </c>
      <c r="F1457">
        <v>27</v>
      </c>
      <c r="G1457" t="s">
        <v>74</v>
      </c>
      <c r="H1457">
        <v>12</v>
      </c>
      <c r="I1457">
        <v>10</v>
      </c>
      <c r="J1457">
        <v>73</v>
      </c>
      <c r="K1457">
        <v>49</v>
      </c>
      <c r="L1457" s="2">
        <v>0.67100000000000004</v>
      </c>
      <c r="M1457">
        <v>745</v>
      </c>
      <c r="N1457">
        <v>15.2</v>
      </c>
      <c r="O1457">
        <v>7</v>
      </c>
      <c r="P1457">
        <v>73</v>
      </c>
      <c r="Q1457">
        <v>4.0999999999999996</v>
      </c>
      <c r="R1457">
        <v>62.1</v>
      </c>
      <c r="S1457">
        <v>0</v>
      </c>
    </row>
    <row r="1458" spans="1:19" x14ac:dyDescent="0.25">
      <c r="A1458">
        <v>2012</v>
      </c>
      <c r="B1458">
        <v>80</v>
      </c>
      <c r="C1458" t="s">
        <v>888</v>
      </c>
      <c r="D1458" t="str">
        <f>IFERROR(INDEX('Draft Master List'!E:F,MATCH(C1458,'Draft Master List'!E:E,0),2),"N/A")</f>
        <v>N/A</v>
      </c>
      <c r="E1458" t="s">
        <v>3</v>
      </c>
      <c r="F1458">
        <v>23</v>
      </c>
      <c r="G1458" t="s">
        <v>74</v>
      </c>
      <c r="H1458">
        <v>16</v>
      </c>
      <c r="I1458">
        <v>16</v>
      </c>
      <c r="J1458">
        <v>110</v>
      </c>
      <c r="K1458">
        <v>49</v>
      </c>
      <c r="L1458" s="2">
        <v>0.44500000000000001</v>
      </c>
      <c r="M1458">
        <v>855</v>
      </c>
      <c r="N1458">
        <v>17.399999999999999</v>
      </c>
      <c r="O1458">
        <v>8</v>
      </c>
      <c r="P1458">
        <v>54</v>
      </c>
      <c r="Q1458">
        <v>3.1</v>
      </c>
      <c r="R1458">
        <v>53.4</v>
      </c>
      <c r="S1458">
        <v>0</v>
      </c>
    </row>
    <row r="1459" spans="1:19" x14ac:dyDescent="0.25">
      <c r="A1459">
        <v>2012</v>
      </c>
      <c r="B1459">
        <v>81</v>
      </c>
      <c r="C1459" t="s">
        <v>1372</v>
      </c>
      <c r="D1459" t="str">
        <f>IFERROR(INDEX('Draft Master List'!E:F,MATCH(C1459,'Draft Master List'!E:E,0),2),"N/A")</f>
        <v>N/A</v>
      </c>
      <c r="E1459" t="s">
        <v>64</v>
      </c>
      <c r="F1459">
        <v>32</v>
      </c>
      <c r="G1459" t="s">
        <v>108</v>
      </c>
      <c r="H1459">
        <v>16</v>
      </c>
      <c r="I1459">
        <v>14</v>
      </c>
      <c r="J1459">
        <v>82</v>
      </c>
      <c r="K1459">
        <v>49</v>
      </c>
      <c r="L1459" s="2">
        <v>0.59799999999999998</v>
      </c>
      <c r="M1459">
        <v>501</v>
      </c>
      <c r="N1459">
        <v>10.199999999999999</v>
      </c>
      <c r="O1459">
        <v>3</v>
      </c>
      <c r="P1459">
        <v>27</v>
      </c>
      <c r="Q1459">
        <v>3.1</v>
      </c>
      <c r="R1459">
        <v>31.3</v>
      </c>
      <c r="S1459">
        <v>1</v>
      </c>
    </row>
    <row r="1460" spans="1:19" x14ac:dyDescent="0.25">
      <c r="A1460">
        <v>2012</v>
      </c>
      <c r="B1460">
        <v>82</v>
      </c>
      <c r="C1460" t="s">
        <v>413</v>
      </c>
      <c r="D1460" t="str">
        <f>IFERROR(INDEX('Draft Master List'!E:F,MATCH(C1460,'Draft Master List'!E:E,0),2),"N/A")</f>
        <v>1742008</v>
      </c>
      <c r="E1460" t="s">
        <v>7</v>
      </c>
      <c r="F1460">
        <v>27</v>
      </c>
      <c r="G1460" t="s">
        <v>74</v>
      </c>
      <c r="H1460">
        <v>16</v>
      </c>
      <c r="I1460">
        <v>15</v>
      </c>
      <c r="J1460">
        <v>73</v>
      </c>
      <c r="K1460">
        <v>48</v>
      </c>
      <c r="L1460" s="2">
        <v>0.65800000000000003</v>
      </c>
      <c r="M1460">
        <v>510</v>
      </c>
      <c r="N1460">
        <v>10.6</v>
      </c>
      <c r="O1460">
        <v>2</v>
      </c>
      <c r="P1460">
        <v>32</v>
      </c>
      <c r="Q1460">
        <v>3</v>
      </c>
      <c r="R1460">
        <v>31.9</v>
      </c>
      <c r="S1460">
        <v>1</v>
      </c>
    </row>
    <row r="1461" spans="1:19" x14ac:dyDescent="0.25">
      <c r="A1461">
        <v>2012</v>
      </c>
      <c r="B1461">
        <v>83</v>
      </c>
      <c r="C1461" t="s">
        <v>1501</v>
      </c>
      <c r="D1461" t="str">
        <f>IFERROR(INDEX('Draft Master List'!E:F,MATCH(C1461,'Draft Master List'!E:E,0),2),"N/A")</f>
        <v>N/A</v>
      </c>
      <c r="E1461" t="s">
        <v>14</v>
      </c>
      <c r="F1461">
        <v>33</v>
      </c>
      <c r="G1461" t="s">
        <v>1069</v>
      </c>
      <c r="H1461">
        <v>16</v>
      </c>
      <c r="I1461">
        <v>7</v>
      </c>
      <c r="J1461">
        <v>75</v>
      </c>
      <c r="K1461">
        <v>47</v>
      </c>
      <c r="L1461" s="2">
        <v>0.627</v>
      </c>
      <c r="M1461">
        <v>435</v>
      </c>
      <c r="N1461">
        <v>9.3000000000000007</v>
      </c>
      <c r="O1461">
        <v>4</v>
      </c>
      <c r="P1461">
        <v>33</v>
      </c>
      <c r="Q1461">
        <v>2.9</v>
      </c>
      <c r="R1461">
        <v>27.2</v>
      </c>
      <c r="S1461">
        <v>0</v>
      </c>
    </row>
    <row r="1462" spans="1:19" x14ac:dyDescent="0.25">
      <c r="A1462">
        <v>2012</v>
      </c>
      <c r="B1462">
        <v>84</v>
      </c>
      <c r="C1462" t="s">
        <v>1309</v>
      </c>
      <c r="D1462" t="str">
        <f>IFERROR(INDEX('Draft Master List'!E:F,MATCH(C1462,'Draft Master List'!E:E,0),2),"N/A")</f>
        <v>N/A</v>
      </c>
      <c r="E1462" t="s">
        <v>28</v>
      </c>
      <c r="F1462">
        <v>29</v>
      </c>
      <c r="G1462" t="s">
        <v>74</v>
      </c>
      <c r="H1462">
        <v>16</v>
      </c>
      <c r="I1462">
        <v>14</v>
      </c>
      <c r="J1462">
        <v>89</v>
      </c>
      <c r="K1462">
        <v>46</v>
      </c>
      <c r="L1462" s="2">
        <v>0.51700000000000002</v>
      </c>
      <c r="M1462">
        <v>746</v>
      </c>
      <c r="N1462">
        <v>16.2</v>
      </c>
      <c r="O1462">
        <v>4</v>
      </c>
      <c r="P1462">
        <v>71</v>
      </c>
      <c r="Q1462">
        <v>2.9</v>
      </c>
      <c r="R1462">
        <v>46.6</v>
      </c>
      <c r="S1462">
        <v>1</v>
      </c>
    </row>
    <row r="1463" spans="1:19" x14ac:dyDescent="0.25">
      <c r="A1463">
        <v>2012</v>
      </c>
      <c r="B1463">
        <v>85</v>
      </c>
      <c r="C1463" t="s">
        <v>1078</v>
      </c>
      <c r="D1463" t="str">
        <f>IFERROR(INDEX('Draft Master List'!E:F,MATCH(C1463,'Draft Master List'!E:E,0),2),"N/A")</f>
        <v>N/A</v>
      </c>
      <c r="E1463" t="s">
        <v>20</v>
      </c>
      <c r="F1463">
        <v>22</v>
      </c>
      <c r="G1463" t="s">
        <v>758</v>
      </c>
      <c r="H1463">
        <v>16</v>
      </c>
      <c r="I1463">
        <v>16</v>
      </c>
      <c r="J1463">
        <v>66</v>
      </c>
      <c r="K1463">
        <v>45</v>
      </c>
      <c r="L1463" s="2">
        <v>0.68200000000000005</v>
      </c>
      <c r="M1463">
        <v>521</v>
      </c>
      <c r="N1463">
        <v>11.6</v>
      </c>
      <c r="O1463">
        <v>3</v>
      </c>
      <c r="P1463">
        <v>40</v>
      </c>
      <c r="Q1463">
        <v>2.8</v>
      </c>
      <c r="R1463">
        <v>32.6</v>
      </c>
      <c r="S1463">
        <v>1</v>
      </c>
    </row>
    <row r="1464" spans="1:19" x14ac:dyDescent="0.25">
      <c r="A1464">
        <v>2012</v>
      </c>
      <c r="B1464">
        <v>86</v>
      </c>
      <c r="C1464" t="s">
        <v>120</v>
      </c>
      <c r="D1464" t="str">
        <f>IFERROR(INDEX('Draft Master List'!E:F,MATCH(C1464,'Draft Master List'!E:E,0),2),"N/A")</f>
        <v>302009</v>
      </c>
      <c r="E1464" t="s">
        <v>28</v>
      </c>
      <c r="F1464">
        <v>24</v>
      </c>
      <c r="G1464" t="s">
        <v>74</v>
      </c>
      <c r="H1464">
        <v>14</v>
      </c>
      <c r="I1464">
        <v>11</v>
      </c>
      <c r="J1464">
        <v>90</v>
      </c>
      <c r="K1464">
        <v>45</v>
      </c>
      <c r="L1464" s="2">
        <v>0.5</v>
      </c>
      <c r="M1464">
        <v>589</v>
      </c>
      <c r="N1464">
        <v>13.1</v>
      </c>
      <c r="O1464">
        <v>4</v>
      </c>
      <c r="P1464">
        <v>46</v>
      </c>
      <c r="Q1464">
        <v>3.2</v>
      </c>
      <c r="R1464">
        <v>42.1</v>
      </c>
      <c r="S1464">
        <v>2</v>
      </c>
    </row>
    <row r="1465" spans="1:19" x14ac:dyDescent="0.25">
      <c r="A1465">
        <v>2012</v>
      </c>
      <c r="B1465">
        <v>87</v>
      </c>
      <c r="C1465" t="s">
        <v>1171</v>
      </c>
      <c r="D1465" t="str">
        <f>IFERROR(INDEX('Draft Master List'!E:F,MATCH(C1465,'Draft Master List'!E:E,0),2),"N/A")</f>
        <v>N/A</v>
      </c>
      <c r="E1465" t="s">
        <v>10</v>
      </c>
      <c r="F1465">
        <v>23</v>
      </c>
      <c r="G1465" t="s">
        <v>77</v>
      </c>
      <c r="H1465">
        <v>16</v>
      </c>
      <c r="I1465">
        <v>3</v>
      </c>
      <c r="J1465">
        <v>86</v>
      </c>
      <c r="K1465">
        <v>45</v>
      </c>
      <c r="L1465" s="2">
        <v>0.52300000000000002</v>
      </c>
      <c r="M1465">
        <v>562</v>
      </c>
      <c r="N1465">
        <v>12.5</v>
      </c>
      <c r="O1465">
        <v>2</v>
      </c>
      <c r="P1465">
        <v>53</v>
      </c>
      <c r="Q1465">
        <v>2.8</v>
      </c>
      <c r="R1465">
        <v>35.1</v>
      </c>
      <c r="S1465">
        <v>1</v>
      </c>
    </row>
    <row r="1466" spans="1:19" x14ac:dyDescent="0.25">
      <c r="A1466">
        <v>2012</v>
      </c>
      <c r="B1466">
        <v>88</v>
      </c>
      <c r="C1466" t="s">
        <v>1174</v>
      </c>
      <c r="D1466" t="str">
        <f>IFERROR(INDEX('Draft Master List'!E:F,MATCH(C1466,'Draft Master List'!E:E,0),2),"N/A")</f>
        <v>N/A</v>
      </c>
      <c r="E1466" t="s">
        <v>10</v>
      </c>
      <c r="F1466">
        <v>24</v>
      </c>
      <c r="G1466" t="s">
        <v>108</v>
      </c>
      <c r="H1466">
        <v>15</v>
      </c>
      <c r="I1466">
        <v>9</v>
      </c>
      <c r="J1466">
        <v>68</v>
      </c>
      <c r="K1466">
        <v>45</v>
      </c>
      <c r="L1466" s="2">
        <v>0.66200000000000003</v>
      </c>
      <c r="M1466">
        <v>417</v>
      </c>
      <c r="N1466">
        <v>9.3000000000000007</v>
      </c>
      <c r="O1466">
        <v>0</v>
      </c>
      <c r="P1466">
        <v>33</v>
      </c>
      <c r="Q1466">
        <v>3</v>
      </c>
      <c r="R1466">
        <v>27.8</v>
      </c>
      <c r="S1466">
        <v>0</v>
      </c>
    </row>
    <row r="1467" spans="1:19" x14ac:dyDescent="0.25">
      <c r="A1467">
        <v>2012</v>
      </c>
      <c r="B1467">
        <v>89</v>
      </c>
      <c r="C1467" t="s">
        <v>122</v>
      </c>
      <c r="D1467" t="str">
        <f>IFERROR(INDEX('Draft Master List'!E:F,MATCH(C1467,'Draft Master List'!E:E,0),2),"N/A")</f>
        <v>492008</v>
      </c>
      <c r="E1467" t="s">
        <v>6</v>
      </c>
      <c r="F1467">
        <v>26</v>
      </c>
      <c r="G1467" t="s">
        <v>74</v>
      </c>
      <c r="H1467">
        <v>11</v>
      </c>
      <c r="I1467">
        <v>11</v>
      </c>
      <c r="J1467">
        <v>87</v>
      </c>
      <c r="K1467">
        <v>45</v>
      </c>
      <c r="L1467" s="2">
        <v>0.51700000000000002</v>
      </c>
      <c r="M1467">
        <v>700</v>
      </c>
      <c r="N1467">
        <v>15.6</v>
      </c>
      <c r="O1467">
        <v>2</v>
      </c>
      <c r="P1467">
        <v>77</v>
      </c>
      <c r="Q1467">
        <v>4.0999999999999996</v>
      </c>
      <c r="R1467">
        <v>63.6</v>
      </c>
      <c r="S1467">
        <v>1</v>
      </c>
    </row>
    <row r="1468" spans="1:19" x14ac:dyDescent="0.25">
      <c r="A1468">
        <v>2012</v>
      </c>
      <c r="B1468">
        <v>90</v>
      </c>
      <c r="C1468" t="s">
        <v>1526</v>
      </c>
      <c r="D1468" t="str">
        <f>IFERROR(INDEX('Draft Master List'!E:F,MATCH(C1468,'Draft Master List'!E:E,0),2),"N/A")</f>
        <v>N/A</v>
      </c>
      <c r="E1468" t="s">
        <v>26</v>
      </c>
      <c r="F1468">
        <v>36</v>
      </c>
      <c r="G1468" t="s">
        <v>74</v>
      </c>
      <c r="H1468">
        <v>15</v>
      </c>
      <c r="I1468">
        <v>9</v>
      </c>
      <c r="J1468">
        <v>58</v>
      </c>
      <c r="K1468">
        <v>45</v>
      </c>
      <c r="L1468" s="2">
        <v>0.77600000000000002</v>
      </c>
      <c r="M1468">
        <v>544</v>
      </c>
      <c r="N1468">
        <v>12.1</v>
      </c>
      <c r="O1468">
        <v>5</v>
      </c>
      <c r="P1468">
        <v>38</v>
      </c>
      <c r="Q1468">
        <v>3</v>
      </c>
      <c r="R1468">
        <v>36.299999999999997</v>
      </c>
      <c r="S1468">
        <v>0</v>
      </c>
    </row>
    <row r="1469" spans="1:19" x14ac:dyDescent="0.25">
      <c r="A1469">
        <v>2012</v>
      </c>
      <c r="B1469">
        <v>91</v>
      </c>
      <c r="C1469" t="s">
        <v>101</v>
      </c>
      <c r="D1469" t="str">
        <f>IFERROR(INDEX('Draft Master List'!E:F,MATCH(C1469,'Draft Master List'!E:E,0),2),"N/A")</f>
        <v>602010</v>
      </c>
      <c r="E1469" t="s">
        <v>19</v>
      </c>
      <c r="F1469">
        <v>24</v>
      </c>
      <c r="G1469" t="s">
        <v>74</v>
      </c>
      <c r="H1469">
        <v>15</v>
      </c>
      <c r="I1469">
        <v>15</v>
      </c>
      <c r="J1469">
        <v>68</v>
      </c>
      <c r="K1469">
        <v>45</v>
      </c>
      <c r="L1469" s="2">
        <v>0.66200000000000003</v>
      </c>
      <c r="M1469">
        <v>688</v>
      </c>
      <c r="N1469">
        <v>15.3</v>
      </c>
      <c r="O1469">
        <v>7</v>
      </c>
      <c r="P1469">
        <v>51</v>
      </c>
      <c r="Q1469">
        <v>3</v>
      </c>
      <c r="R1469">
        <v>45.9</v>
      </c>
      <c r="S1469">
        <v>1</v>
      </c>
    </row>
    <row r="1470" spans="1:19" x14ac:dyDescent="0.25">
      <c r="A1470">
        <v>2012</v>
      </c>
      <c r="B1470">
        <v>92</v>
      </c>
      <c r="C1470" t="s">
        <v>1167</v>
      </c>
      <c r="D1470" t="str">
        <f>IFERROR(INDEX('Draft Master List'!E:F,MATCH(C1470,'Draft Master List'!E:E,0),2),"N/A")</f>
        <v>N/A</v>
      </c>
      <c r="E1470" t="s">
        <v>28</v>
      </c>
      <c r="F1470">
        <v>25</v>
      </c>
      <c r="G1470" t="s">
        <v>1069</v>
      </c>
      <c r="H1470">
        <v>13</v>
      </c>
      <c r="I1470">
        <v>5</v>
      </c>
      <c r="J1470">
        <v>73</v>
      </c>
      <c r="K1470">
        <v>44</v>
      </c>
      <c r="L1470" s="2">
        <v>0.60299999999999998</v>
      </c>
      <c r="M1470">
        <v>523</v>
      </c>
      <c r="N1470">
        <v>11.9</v>
      </c>
      <c r="O1470">
        <v>4</v>
      </c>
      <c r="P1470">
        <v>61</v>
      </c>
      <c r="Q1470">
        <v>3.4</v>
      </c>
      <c r="R1470">
        <v>40.200000000000003</v>
      </c>
      <c r="S1470">
        <v>1</v>
      </c>
    </row>
    <row r="1471" spans="1:19" x14ac:dyDescent="0.25">
      <c r="A1471">
        <v>2012</v>
      </c>
      <c r="B1471">
        <v>93</v>
      </c>
      <c r="C1471" t="s">
        <v>86</v>
      </c>
      <c r="D1471" t="str">
        <f>IFERROR(INDEX('Draft Master List'!E:F,MATCH(C1471,'Draft Master List'!E:E,0),2),"N/A")</f>
        <v>442008</v>
      </c>
      <c r="E1471" t="s">
        <v>63</v>
      </c>
      <c r="F1471">
        <v>27</v>
      </c>
      <c r="G1471" t="s">
        <v>76</v>
      </c>
      <c r="H1471">
        <v>15</v>
      </c>
      <c r="I1471">
        <v>15</v>
      </c>
      <c r="J1471">
        <v>59</v>
      </c>
      <c r="K1471">
        <v>44</v>
      </c>
      <c r="L1471" s="2">
        <v>0.746</v>
      </c>
      <c r="M1471">
        <v>340</v>
      </c>
      <c r="N1471">
        <v>7.7</v>
      </c>
      <c r="O1471">
        <v>1</v>
      </c>
      <c r="P1471">
        <v>47</v>
      </c>
      <c r="Q1471">
        <v>2.9</v>
      </c>
      <c r="R1471">
        <v>22.7</v>
      </c>
      <c r="S1471">
        <v>2</v>
      </c>
    </row>
    <row r="1472" spans="1:19" x14ac:dyDescent="0.25">
      <c r="A1472">
        <v>2012</v>
      </c>
      <c r="B1472">
        <v>94</v>
      </c>
      <c r="C1472" t="s">
        <v>118</v>
      </c>
      <c r="D1472" t="str">
        <f>IFERROR(INDEX('Draft Master List'!E:F,MATCH(C1472,'Draft Master List'!E:E,0),2),"N/A")</f>
        <v>2052008</v>
      </c>
      <c r="E1472" t="s">
        <v>7</v>
      </c>
      <c r="F1472">
        <v>26</v>
      </c>
      <c r="G1472" t="s">
        <v>74</v>
      </c>
      <c r="H1472">
        <v>10</v>
      </c>
      <c r="I1472">
        <v>10</v>
      </c>
      <c r="J1472">
        <v>68</v>
      </c>
      <c r="K1472">
        <v>44</v>
      </c>
      <c r="L1472" s="2">
        <v>0.64700000000000002</v>
      </c>
      <c r="M1472">
        <v>633</v>
      </c>
      <c r="N1472">
        <v>14.4</v>
      </c>
      <c r="O1472">
        <v>4</v>
      </c>
      <c r="P1472">
        <v>88</v>
      </c>
      <c r="Q1472">
        <v>4.4000000000000004</v>
      </c>
      <c r="R1472">
        <v>63.3</v>
      </c>
      <c r="S1472">
        <v>0</v>
      </c>
    </row>
    <row r="1473" spans="1:19" x14ac:dyDescent="0.25">
      <c r="A1473">
        <v>2012</v>
      </c>
      <c r="B1473">
        <v>95</v>
      </c>
      <c r="C1473" t="s">
        <v>114</v>
      </c>
      <c r="D1473" t="str">
        <f>IFERROR(INDEX('Draft Master List'!E:F,MATCH(C1473,'Draft Master List'!E:E,0),2),"N/A")</f>
        <v>782010</v>
      </c>
      <c r="E1473" t="s">
        <v>22</v>
      </c>
      <c r="F1473">
        <v>26</v>
      </c>
      <c r="G1473" t="s">
        <v>74</v>
      </c>
      <c r="H1473">
        <v>14</v>
      </c>
      <c r="I1473">
        <v>12</v>
      </c>
      <c r="J1473">
        <v>76</v>
      </c>
      <c r="K1473">
        <v>44</v>
      </c>
      <c r="L1473" s="2">
        <v>0.57899999999999996</v>
      </c>
      <c r="M1473">
        <v>677</v>
      </c>
      <c r="N1473">
        <v>15.4</v>
      </c>
      <c r="O1473">
        <v>4</v>
      </c>
      <c r="P1473">
        <v>62</v>
      </c>
      <c r="Q1473">
        <v>3.1</v>
      </c>
      <c r="R1473">
        <v>48.4</v>
      </c>
      <c r="S1473">
        <v>1</v>
      </c>
    </row>
    <row r="1474" spans="1:19" x14ac:dyDescent="0.25">
      <c r="A1474">
        <v>2012</v>
      </c>
      <c r="B1474">
        <v>96</v>
      </c>
      <c r="C1474" t="s">
        <v>274</v>
      </c>
      <c r="D1474" t="str">
        <f>IFERROR(INDEX('Draft Master List'!E:F,MATCH(C1474,'Draft Master List'!E:E,0),2),"N/A")</f>
        <v>822010</v>
      </c>
      <c r="E1474" t="s">
        <v>24</v>
      </c>
      <c r="F1474">
        <v>25</v>
      </c>
      <c r="G1474" t="s">
        <v>77</v>
      </c>
      <c r="H1474">
        <v>16</v>
      </c>
      <c r="I1474">
        <v>7</v>
      </c>
      <c r="J1474">
        <v>75</v>
      </c>
      <c r="K1474">
        <v>44</v>
      </c>
      <c r="L1474" s="2">
        <v>0.58699999999999997</v>
      </c>
      <c r="M1474">
        <v>626</v>
      </c>
      <c r="N1474">
        <v>14.2</v>
      </c>
      <c r="O1474">
        <v>1</v>
      </c>
      <c r="P1474">
        <v>37</v>
      </c>
      <c r="Q1474">
        <v>2.8</v>
      </c>
      <c r="R1474">
        <v>39.1</v>
      </c>
      <c r="S1474">
        <v>3</v>
      </c>
    </row>
    <row r="1475" spans="1:19" x14ac:dyDescent="0.25">
      <c r="A1475">
        <v>2012</v>
      </c>
      <c r="B1475">
        <v>97</v>
      </c>
      <c r="C1475" t="s">
        <v>1654</v>
      </c>
      <c r="D1475" t="str">
        <f>IFERROR(INDEX('Draft Master List'!E:F,MATCH(C1475,'Draft Master List'!E:E,0),2),"N/A")</f>
        <v>N/A</v>
      </c>
      <c r="E1475" t="s">
        <v>29</v>
      </c>
      <c r="F1475">
        <v>27</v>
      </c>
      <c r="G1475" t="s">
        <v>108</v>
      </c>
      <c r="H1475">
        <v>15</v>
      </c>
      <c r="I1475">
        <v>13</v>
      </c>
      <c r="J1475">
        <v>74</v>
      </c>
      <c r="K1475">
        <v>43</v>
      </c>
      <c r="L1475" s="2">
        <v>0.58099999999999996</v>
      </c>
      <c r="M1475">
        <v>571</v>
      </c>
      <c r="N1475">
        <v>13.3</v>
      </c>
      <c r="O1475">
        <v>6</v>
      </c>
      <c r="P1475">
        <v>43</v>
      </c>
      <c r="Q1475">
        <v>2.9</v>
      </c>
      <c r="R1475">
        <v>38.1</v>
      </c>
      <c r="S1475">
        <v>2</v>
      </c>
    </row>
    <row r="1476" spans="1:19" x14ac:dyDescent="0.25">
      <c r="A1476">
        <v>2012</v>
      </c>
      <c r="B1476">
        <v>98</v>
      </c>
      <c r="C1476" t="s">
        <v>104</v>
      </c>
      <c r="D1476" t="str">
        <f>IFERROR(INDEX('Draft Master List'!E:F,MATCH(C1476,'Draft Master List'!E:E,0),2),"N/A")</f>
        <v>92010</v>
      </c>
      <c r="E1476" t="s">
        <v>29</v>
      </c>
      <c r="F1476">
        <v>25</v>
      </c>
      <c r="G1476" t="s">
        <v>76</v>
      </c>
      <c r="H1476">
        <v>16</v>
      </c>
      <c r="I1476">
        <v>9</v>
      </c>
      <c r="J1476">
        <v>57</v>
      </c>
      <c r="K1476">
        <v>43</v>
      </c>
      <c r="L1476" s="2">
        <v>0.754</v>
      </c>
      <c r="M1476">
        <v>459</v>
      </c>
      <c r="N1476">
        <v>10.7</v>
      </c>
      <c r="O1476">
        <v>2</v>
      </c>
      <c r="P1476">
        <v>66</v>
      </c>
      <c r="Q1476">
        <v>2.7</v>
      </c>
      <c r="R1476">
        <v>28.7</v>
      </c>
      <c r="S1476">
        <v>3</v>
      </c>
    </row>
    <row r="1477" spans="1:19" x14ac:dyDescent="0.25">
      <c r="A1477">
        <v>2012</v>
      </c>
      <c r="B1477">
        <v>99</v>
      </c>
      <c r="C1477" t="s">
        <v>1054</v>
      </c>
      <c r="D1477" t="str">
        <f>IFERROR(INDEX('Draft Master List'!E:F,MATCH(C1477,'Draft Master List'!E:E,0),2),"N/A")</f>
        <v>N/A</v>
      </c>
      <c r="E1477" t="s">
        <v>223</v>
      </c>
      <c r="F1477">
        <v>23</v>
      </c>
      <c r="G1477" t="s">
        <v>74</v>
      </c>
      <c r="H1477">
        <v>15</v>
      </c>
      <c r="I1477">
        <v>12</v>
      </c>
      <c r="J1477">
        <v>80</v>
      </c>
      <c r="K1477">
        <v>42</v>
      </c>
      <c r="L1477" s="2">
        <v>0.52500000000000002</v>
      </c>
      <c r="M1477">
        <v>698</v>
      </c>
      <c r="N1477">
        <v>16.600000000000001</v>
      </c>
      <c r="O1477">
        <v>3</v>
      </c>
      <c r="P1477">
        <v>65</v>
      </c>
      <c r="Q1477">
        <v>2.8</v>
      </c>
      <c r="R1477">
        <v>46.5</v>
      </c>
      <c r="S1477">
        <v>0</v>
      </c>
    </row>
    <row r="1478" spans="1:19" x14ac:dyDescent="0.25">
      <c r="A1478">
        <v>2012</v>
      </c>
      <c r="B1478">
        <v>100</v>
      </c>
      <c r="C1478" t="s">
        <v>1318</v>
      </c>
      <c r="D1478" t="str">
        <f>IFERROR(INDEX('Draft Master List'!E:F,MATCH(C1478,'Draft Master List'!E:E,0),2),"N/A")</f>
        <v>N/A</v>
      </c>
      <c r="E1478" t="s">
        <v>223</v>
      </c>
      <c r="F1478">
        <v>24</v>
      </c>
      <c r="G1478" t="s">
        <v>1601</v>
      </c>
      <c r="H1478">
        <v>16</v>
      </c>
      <c r="I1478">
        <v>14</v>
      </c>
      <c r="J1478">
        <v>64</v>
      </c>
      <c r="K1478">
        <v>42</v>
      </c>
      <c r="L1478" s="2">
        <v>0.65600000000000003</v>
      </c>
      <c r="M1478">
        <v>519</v>
      </c>
      <c r="N1478">
        <v>12.4</v>
      </c>
      <c r="O1478">
        <v>4</v>
      </c>
      <c r="P1478">
        <v>80</v>
      </c>
      <c r="Q1478">
        <v>2.6</v>
      </c>
      <c r="R1478">
        <v>32.4</v>
      </c>
      <c r="S1478">
        <v>1</v>
      </c>
    </row>
    <row r="1479" spans="1:19" x14ac:dyDescent="0.25">
      <c r="A1479">
        <v>2012</v>
      </c>
      <c r="B1479">
        <v>101</v>
      </c>
      <c r="C1479" t="s">
        <v>394</v>
      </c>
      <c r="D1479" t="str">
        <f>IFERROR(INDEX('Draft Master List'!E:F,MATCH(C1479,'Draft Master List'!E:E,0),2),"N/A")</f>
        <v>952008</v>
      </c>
      <c r="E1479" t="s">
        <v>34</v>
      </c>
      <c r="F1479">
        <v>26</v>
      </c>
      <c r="G1479" t="s">
        <v>74</v>
      </c>
      <c r="H1479">
        <v>12</v>
      </c>
      <c r="I1479">
        <v>10</v>
      </c>
      <c r="J1479">
        <v>57</v>
      </c>
      <c r="K1479">
        <v>42</v>
      </c>
      <c r="L1479" s="2">
        <v>0.73699999999999999</v>
      </c>
      <c r="M1479">
        <v>449</v>
      </c>
      <c r="N1479">
        <v>10.7</v>
      </c>
      <c r="O1479">
        <v>1</v>
      </c>
      <c r="P1479">
        <v>40</v>
      </c>
      <c r="Q1479">
        <v>3.5</v>
      </c>
      <c r="R1479">
        <v>37.4</v>
      </c>
      <c r="S1479">
        <v>2</v>
      </c>
    </row>
    <row r="1480" spans="1:19" x14ac:dyDescent="0.25">
      <c r="A1480">
        <v>2012</v>
      </c>
      <c r="B1480">
        <v>102</v>
      </c>
      <c r="C1480" t="s">
        <v>96</v>
      </c>
      <c r="D1480" t="str">
        <f>IFERROR(INDEX('Draft Master List'!E:F,MATCH(C1480,'Draft Master List'!E:E,0),2),"N/A")</f>
        <v>42008</v>
      </c>
      <c r="E1480" t="s">
        <v>16</v>
      </c>
      <c r="F1480">
        <v>25</v>
      </c>
      <c r="G1480" t="s">
        <v>76</v>
      </c>
      <c r="H1480">
        <v>12</v>
      </c>
      <c r="I1480">
        <v>12</v>
      </c>
      <c r="J1480">
        <v>63</v>
      </c>
      <c r="K1480">
        <v>42</v>
      </c>
      <c r="L1480" s="2">
        <v>0.66700000000000004</v>
      </c>
      <c r="M1480">
        <v>258</v>
      </c>
      <c r="N1480">
        <v>6.1</v>
      </c>
      <c r="O1480">
        <v>1</v>
      </c>
      <c r="P1480">
        <v>20</v>
      </c>
      <c r="Q1480">
        <v>3.5</v>
      </c>
      <c r="R1480">
        <v>21.5</v>
      </c>
      <c r="S1480">
        <v>2</v>
      </c>
    </row>
    <row r="1481" spans="1:19" x14ac:dyDescent="0.25">
      <c r="A1481">
        <v>2012</v>
      </c>
      <c r="B1481">
        <v>103</v>
      </c>
      <c r="C1481" t="s">
        <v>1322</v>
      </c>
      <c r="D1481" t="str">
        <f>IFERROR(INDEX('Draft Master List'!E:F,MATCH(C1481,'Draft Master List'!E:E,0),2),"N/A")</f>
        <v>N/A</v>
      </c>
      <c r="E1481" t="s">
        <v>12</v>
      </c>
      <c r="F1481">
        <v>29</v>
      </c>
      <c r="G1481" t="s">
        <v>1069</v>
      </c>
      <c r="H1481">
        <v>15</v>
      </c>
      <c r="I1481">
        <v>4</v>
      </c>
      <c r="J1481">
        <v>85</v>
      </c>
      <c r="K1481">
        <v>42</v>
      </c>
      <c r="L1481" s="2">
        <v>0.49399999999999999</v>
      </c>
      <c r="M1481">
        <v>504</v>
      </c>
      <c r="N1481">
        <v>12</v>
      </c>
      <c r="O1481">
        <v>1</v>
      </c>
      <c r="P1481">
        <v>57</v>
      </c>
      <c r="Q1481">
        <v>2.8</v>
      </c>
      <c r="R1481">
        <v>33.6</v>
      </c>
      <c r="S1481">
        <v>0</v>
      </c>
    </row>
    <row r="1482" spans="1:19" x14ac:dyDescent="0.25">
      <c r="A1482">
        <v>2012</v>
      </c>
      <c r="B1482">
        <v>104</v>
      </c>
      <c r="C1482" t="s">
        <v>1170</v>
      </c>
      <c r="D1482" t="str">
        <f>IFERROR(INDEX('Draft Master List'!E:F,MATCH(C1482,'Draft Master List'!E:E,0),2),"N/A")</f>
        <v>N/A</v>
      </c>
      <c r="E1482" t="s">
        <v>34</v>
      </c>
      <c r="F1482">
        <v>28</v>
      </c>
      <c r="G1482" t="s">
        <v>108</v>
      </c>
      <c r="H1482">
        <v>16</v>
      </c>
      <c r="I1482">
        <v>16</v>
      </c>
      <c r="J1482">
        <v>61</v>
      </c>
      <c r="K1482">
        <v>41</v>
      </c>
      <c r="L1482" s="2">
        <v>0.67200000000000004</v>
      </c>
      <c r="M1482">
        <v>548</v>
      </c>
      <c r="N1482">
        <v>13.4</v>
      </c>
      <c r="O1482">
        <v>5</v>
      </c>
      <c r="P1482">
        <v>53</v>
      </c>
      <c r="Q1482">
        <v>2.6</v>
      </c>
      <c r="R1482">
        <v>34.299999999999997</v>
      </c>
      <c r="S1482">
        <v>0</v>
      </c>
    </row>
    <row r="1483" spans="1:19" x14ac:dyDescent="0.25">
      <c r="A1483">
        <v>2012</v>
      </c>
      <c r="B1483">
        <v>105</v>
      </c>
      <c r="C1483" t="s">
        <v>1837</v>
      </c>
      <c r="D1483" t="str">
        <f>IFERROR(INDEX('Draft Master List'!E:F,MATCH(C1483,'Draft Master List'!E:E,0),2),"N/A")</f>
        <v>N/A</v>
      </c>
      <c r="E1483" t="s">
        <v>26</v>
      </c>
      <c r="F1483">
        <v>30</v>
      </c>
      <c r="G1483" t="s">
        <v>108</v>
      </c>
      <c r="H1483">
        <v>16</v>
      </c>
      <c r="I1483">
        <v>15</v>
      </c>
      <c r="J1483">
        <v>58</v>
      </c>
      <c r="K1483">
        <v>41</v>
      </c>
      <c r="L1483" s="2">
        <v>0.70699999999999996</v>
      </c>
      <c r="M1483">
        <v>356</v>
      </c>
      <c r="N1483">
        <v>8.6999999999999993</v>
      </c>
      <c r="O1483">
        <v>5</v>
      </c>
      <c r="P1483">
        <v>30</v>
      </c>
      <c r="Q1483">
        <v>2.6</v>
      </c>
      <c r="R1483">
        <v>22.3</v>
      </c>
      <c r="S1483">
        <v>0</v>
      </c>
    </row>
    <row r="1484" spans="1:19" x14ac:dyDescent="0.25">
      <c r="A1484">
        <v>2012</v>
      </c>
      <c r="B1484">
        <v>106</v>
      </c>
      <c r="C1484" t="s">
        <v>1650</v>
      </c>
      <c r="D1484" t="str">
        <f>IFERROR(INDEX('Draft Master List'!E:F,MATCH(C1484,'Draft Master List'!E:E,0),2),"N/A")</f>
        <v>N/A</v>
      </c>
      <c r="E1484" t="s">
        <v>33</v>
      </c>
      <c r="F1484">
        <v>28</v>
      </c>
      <c r="G1484" t="s">
        <v>108</v>
      </c>
      <c r="H1484">
        <v>16</v>
      </c>
      <c r="I1484">
        <v>16</v>
      </c>
      <c r="J1484">
        <v>69</v>
      </c>
      <c r="K1484">
        <v>41</v>
      </c>
      <c r="L1484" s="2">
        <v>0.59399999999999997</v>
      </c>
      <c r="M1484">
        <v>332</v>
      </c>
      <c r="N1484">
        <v>8.1</v>
      </c>
      <c r="O1484">
        <v>5</v>
      </c>
      <c r="P1484">
        <v>22</v>
      </c>
      <c r="Q1484">
        <v>2.6</v>
      </c>
      <c r="R1484">
        <v>20.8</v>
      </c>
      <c r="S1484">
        <v>0</v>
      </c>
    </row>
    <row r="1485" spans="1:19" x14ac:dyDescent="0.25">
      <c r="A1485">
        <v>2012</v>
      </c>
      <c r="B1485">
        <v>107</v>
      </c>
      <c r="C1485" t="s">
        <v>112</v>
      </c>
      <c r="D1485" t="str">
        <f>IFERROR(INDEX('Draft Master List'!E:F,MATCH(C1485,'Draft Master List'!E:E,0),2),"N/A")</f>
        <v>72009</v>
      </c>
      <c r="E1485" t="s">
        <v>16</v>
      </c>
      <c r="F1485">
        <v>25</v>
      </c>
      <c r="G1485" t="s">
        <v>74</v>
      </c>
      <c r="H1485">
        <v>15</v>
      </c>
      <c r="I1485">
        <v>14</v>
      </c>
      <c r="J1485">
        <v>80</v>
      </c>
      <c r="K1485">
        <v>41</v>
      </c>
      <c r="L1485" s="2">
        <v>0.51300000000000001</v>
      </c>
      <c r="M1485">
        <v>606</v>
      </c>
      <c r="N1485">
        <v>14.8</v>
      </c>
      <c r="O1485">
        <v>5</v>
      </c>
      <c r="P1485">
        <v>59</v>
      </c>
      <c r="Q1485">
        <v>2.7</v>
      </c>
      <c r="R1485">
        <v>40.4</v>
      </c>
      <c r="S1485">
        <v>0</v>
      </c>
    </row>
    <row r="1486" spans="1:19" x14ac:dyDescent="0.25">
      <c r="A1486">
        <v>2012</v>
      </c>
      <c r="B1486">
        <v>108</v>
      </c>
      <c r="C1486" t="s">
        <v>1317</v>
      </c>
      <c r="D1486" t="str">
        <f>IFERROR(INDEX('Draft Master List'!E:F,MATCH(C1486,'Draft Master List'!E:E,0),2),"N/A")</f>
        <v>N/A</v>
      </c>
      <c r="E1486" t="s">
        <v>29</v>
      </c>
      <c r="F1486">
        <v>25</v>
      </c>
      <c r="G1486" t="s">
        <v>74</v>
      </c>
      <c r="H1486">
        <v>12</v>
      </c>
      <c r="I1486">
        <v>10</v>
      </c>
      <c r="J1486">
        <v>67</v>
      </c>
      <c r="K1486">
        <v>41</v>
      </c>
      <c r="L1486" s="2">
        <v>0.61199999999999999</v>
      </c>
      <c r="M1486">
        <v>443</v>
      </c>
      <c r="N1486">
        <v>10.8</v>
      </c>
      <c r="O1486">
        <v>4</v>
      </c>
      <c r="P1486">
        <v>68</v>
      </c>
      <c r="Q1486">
        <v>3.4</v>
      </c>
      <c r="R1486">
        <v>36.9</v>
      </c>
      <c r="S1486">
        <v>1</v>
      </c>
    </row>
    <row r="1487" spans="1:19" x14ac:dyDescent="0.25">
      <c r="A1487">
        <v>2012</v>
      </c>
      <c r="B1487">
        <v>109</v>
      </c>
      <c r="C1487" t="s">
        <v>1213</v>
      </c>
      <c r="D1487" t="str">
        <f>IFERROR(INDEX('Draft Master List'!E:F,MATCH(C1487,'Draft Master List'!E:E,0),2),"N/A")</f>
        <v>N/A</v>
      </c>
      <c r="E1487" t="s">
        <v>7</v>
      </c>
      <c r="F1487">
        <v>33</v>
      </c>
      <c r="G1487" t="s">
        <v>77</v>
      </c>
      <c r="H1487">
        <v>16</v>
      </c>
      <c r="I1487">
        <v>1</v>
      </c>
      <c r="J1487">
        <v>62</v>
      </c>
      <c r="K1487">
        <v>41</v>
      </c>
      <c r="L1487" s="2">
        <v>0.66100000000000003</v>
      </c>
      <c r="M1487">
        <v>573</v>
      </c>
      <c r="N1487">
        <v>14</v>
      </c>
      <c r="O1487">
        <v>8</v>
      </c>
      <c r="P1487">
        <v>77</v>
      </c>
      <c r="Q1487">
        <v>2.6</v>
      </c>
      <c r="R1487">
        <v>35.799999999999997</v>
      </c>
      <c r="S1487">
        <v>2</v>
      </c>
    </row>
    <row r="1488" spans="1:19" x14ac:dyDescent="0.25">
      <c r="A1488">
        <v>2012</v>
      </c>
      <c r="B1488">
        <v>110</v>
      </c>
      <c r="C1488" t="s">
        <v>1394</v>
      </c>
      <c r="D1488" t="str">
        <f>IFERROR(INDEX('Draft Master List'!E:F,MATCH(C1488,'Draft Master List'!E:E,0),2),"N/A")</f>
        <v>N/A</v>
      </c>
      <c r="E1488" t="s">
        <v>23</v>
      </c>
      <c r="F1488">
        <v>31</v>
      </c>
      <c r="G1488" t="s">
        <v>74</v>
      </c>
      <c r="H1488">
        <v>16</v>
      </c>
      <c r="I1488">
        <v>14</v>
      </c>
      <c r="J1488">
        <v>68</v>
      </c>
      <c r="K1488">
        <v>41</v>
      </c>
      <c r="L1488" s="2">
        <v>0.60299999999999998</v>
      </c>
      <c r="M1488">
        <v>518</v>
      </c>
      <c r="N1488">
        <v>12.6</v>
      </c>
      <c r="O1488">
        <v>2</v>
      </c>
      <c r="P1488">
        <v>52</v>
      </c>
      <c r="Q1488">
        <v>2.6</v>
      </c>
      <c r="R1488">
        <v>32.4</v>
      </c>
      <c r="S1488">
        <v>0</v>
      </c>
    </row>
    <row r="1489" spans="1:19" x14ac:dyDescent="0.25">
      <c r="A1489">
        <v>2012</v>
      </c>
      <c r="B1489">
        <v>111</v>
      </c>
      <c r="C1489" t="s">
        <v>842</v>
      </c>
      <c r="D1489" t="str">
        <f>IFERROR(INDEX('Draft Master List'!E:F,MATCH(C1489,'Draft Master List'!E:E,0),2),"N/A")</f>
        <v>N/A</v>
      </c>
      <c r="E1489" t="s">
        <v>23</v>
      </c>
      <c r="F1489">
        <v>26</v>
      </c>
      <c r="G1489" t="s">
        <v>76</v>
      </c>
      <c r="H1489">
        <v>16</v>
      </c>
      <c r="I1489">
        <v>16</v>
      </c>
      <c r="J1489">
        <v>58</v>
      </c>
      <c r="K1489">
        <v>40</v>
      </c>
      <c r="L1489" s="2">
        <v>0.69</v>
      </c>
      <c r="M1489">
        <v>217</v>
      </c>
      <c r="N1489">
        <v>5.4</v>
      </c>
      <c r="O1489">
        <v>2</v>
      </c>
      <c r="P1489">
        <v>23</v>
      </c>
      <c r="Q1489">
        <v>2.5</v>
      </c>
      <c r="R1489">
        <v>13.6</v>
      </c>
      <c r="S1489">
        <v>3</v>
      </c>
    </row>
    <row r="1490" spans="1:19" x14ac:dyDescent="0.25">
      <c r="A1490">
        <v>2012</v>
      </c>
      <c r="B1490">
        <v>112</v>
      </c>
      <c r="C1490" t="s">
        <v>1588</v>
      </c>
      <c r="D1490" t="str">
        <f>IFERROR(INDEX('Draft Master List'!E:F,MATCH(C1490,'Draft Master List'!E:E,0),2),"N/A")</f>
        <v>N/A</v>
      </c>
      <c r="E1490" t="s">
        <v>18</v>
      </c>
      <c r="F1490">
        <v>30</v>
      </c>
      <c r="G1490" t="s">
        <v>74</v>
      </c>
      <c r="H1490">
        <v>16</v>
      </c>
      <c r="I1490">
        <v>8</v>
      </c>
      <c r="J1490">
        <v>72</v>
      </c>
      <c r="K1490">
        <v>40</v>
      </c>
      <c r="L1490" s="2">
        <v>0.55600000000000005</v>
      </c>
      <c r="M1490">
        <v>449</v>
      </c>
      <c r="N1490">
        <v>11.2</v>
      </c>
      <c r="O1490">
        <v>2</v>
      </c>
      <c r="P1490">
        <v>32</v>
      </c>
      <c r="Q1490">
        <v>2.5</v>
      </c>
      <c r="R1490">
        <v>28.1</v>
      </c>
      <c r="S1490">
        <v>0</v>
      </c>
    </row>
    <row r="1491" spans="1:19" x14ac:dyDescent="0.25">
      <c r="A1491">
        <v>2012</v>
      </c>
      <c r="B1491">
        <v>113</v>
      </c>
      <c r="C1491" t="s">
        <v>94</v>
      </c>
      <c r="D1491" t="str">
        <f>IFERROR(INDEX('Draft Master List'!E:F,MATCH(C1491,'Draft Master List'!E:E,0),2),"N/A")</f>
        <v>72007</v>
      </c>
      <c r="E1491" t="s">
        <v>18</v>
      </c>
      <c r="F1491">
        <v>27</v>
      </c>
      <c r="G1491" t="s">
        <v>76</v>
      </c>
      <c r="H1491">
        <v>16</v>
      </c>
      <c r="I1491">
        <v>16</v>
      </c>
      <c r="J1491">
        <v>51</v>
      </c>
      <c r="K1491">
        <v>40</v>
      </c>
      <c r="L1491" s="2">
        <v>0.78400000000000003</v>
      </c>
      <c r="M1491">
        <v>217</v>
      </c>
      <c r="N1491">
        <v>5.4</v>
      </c>
      <c r="O1491">
        <v>1</v>
      </c>
      <c r="P1491">
        <v>20</v>
      </c>
      <c r="Q1491">
        <v>2.5</v>
      </c>
      <c r="R1491">
        <v>13.6</v>
      </c>
      <c r="S1491">
        <v>4</v>
      </c>
    </row>
    <row r="1492" spans="1:19" x14ac:dyDescent="0.25">
      <c r="A1492">
        <v>2012</v>
      </c>
      <c r="B1492">
        <v>114</v>
      </c>
      <c r="C1492" t="s">
        <v>974</v>
      </c>
      <c r="D1492" t="str">
        <f>IFERROR(INDEX('Draft Master List'!E:F,MATCH(C1492,'Draft Master List'!E:E,0),2),"N/A")</f>
        <v>N/A</v>
      </c>
      <c r="E1492" t="s">
        <v>30</v>
      </c>
      <c r="F1492">
        <v>27</v>
      </c>
      <c r="G1492" t="s">
        <v>643</v>
      </c>
      <c r="H1492">
        <v>16</v>
      </c>
      <c r="I1492">
        <v>2</v>
      </c>
      <c r="J1492">
        <v>55</v>
      </c>
      <c r="K1492">
        <v>40</v>
      </c>
      <c r="L1492" s="2">
        <v>0.72699999999999998</v>
      </c>
      <c r="M1492">
        <v>446</v>
      </c>
      <c r="N1492">
        <v>11.2</v>
      </c>
      <c r="O1492">
        <v>3</v>
      </c>
      <c r="P1492">
        <v>25</v>
      </c>
      <c r="Q1492">
        <v>2.5</v>
      </c>
      <c r="R1492">
        <v>27.9</v>
      </c>
      <c r="S1492">
        <v>1</v>
      </c>
    </row>
    <row r="1493" spans="1:19" x14ac:dyDescent="0.25">
      <c r="A1493">
        <v>2012</v>
      </c>
      <c r="B1493">
        <v>115</v>
      </c>
      <c r="C1493" t="s">
        <v>535</v>
      </c>
      <c r="D1493" t="str">
        <f>IFERROR(INDEX('Draft Master List'!E:F,MATCH(C1493,'Draft Master List'!E:E,0),2),"N/A")</f>
        <v>1302006</v>
      </c>
      <c r="E1493" t="s">
        <v>9</v>
      </c>
      <c r="F1493">
        <v>28</v>
      </c>
      <c r="G1493" t="s">
        <v>77</v>
      </c>
      <c r="H1493">
        <v>13</v>
      </c>
      <c r="I1493">
        <v>3</v>
      </c>
      <c r="J1493">
        <v>59</v>
      </c>
      <c r="K1493">
        <v>39</v>
      </c>
      <c r="L1493" s="2">
        <v>0.66100000000000003</v>
      </c>
      <c r="M1493">
        <v>567</v>
      </c>
      <c r="N1493">
        <v>14.5</v>
      </c>
      <c r="O1493">
        <v>2</v>
      </c>
      <c r="P1493">
        <v>41</v>
      </c>
      <c r="Q1493">
        <v>3</v>
      </c>
      <c r="R1493">
        <v>43.6</v>
      </c>
      <c r="S1493">
        <v>0</v>
      </c>
    </row>
    <row r="1494" spans="1:19" x14ac:dyDescent="0.25">
      <c r="A1494">
        <v>2012</v>
      </c>
      <c r="B1494">
        <v>116</v>
      </c>
      <c r="C1494" t="s">
        <v>89</v>
      </c>
      <c r="D1494" t="str">
        <f>IFERROR(INDEX('Draft Master List'!E:F,MATCH(C1494,'Draft Master List'!E:E,0),2),"N/A")</f>
        <v>122010</v>
      </c>
      <c r="E1494" t="s">
        <v>13</v>
      </c>
      <c r="F1494">
        <v>25</v>
      </c>
      <c r="G1494" t="s">
        <v>76</v>
      </c>
      <c r="H1494">
        <v>12</v>
      </c>
      <c r="I1494">
        <v>9</v>
      </c>
      <c r="J1494">
        <v>56</v>
      </c>
      <c r="K1494">
        <v>39</v>
      </c>
      <c r="L1494" s="2">
        <v>0.69599999999999995</v>
      </c>
      <c r="M1494">
        <v>252</v>
      </c>
      <c r="N1494">
        <v>6.5</v>
      </c>
      <c r="O1494">
        <v>0</v>
      </c>
      <c r="P1494">
        <v>24</v>
      </c>
      <c r="Q1494">
        <v>3.3</v>
      </c>
      <c r="R1494">
        <v>21</v>
      </c>
      <c r="S1494">
        <v>2</v>
      </c>
    </row>
    <row r="1495" spans="1:19" x14ac:dyDescent="0.25">
      <c r="A1495">
        <v>2012</v>
      </c>
      <c r="B1495">
        <v>117</v>
      </c>
      <c r="C1495" t="s">
        <v>1221</v>
      </c>
      <c r="D1495" t="str">
        <f>IFERROR(INDEX('Draft Master List'!E:F,MATCH(C1495,'Draft Master List'!E:E,0),2),"N/A")</f>
        <v>N/A</v>
      </c>
      <c r="E1495" t="s">
        <v>16</v>
      </c>
      <c r="F1495">
        <v>24</v>
      </c>
      <c r="G1495" t="s">
        <v>77</v>
      </c>
      <c r="H1495">
        <v>16</v>
      </c>
      <c r="I1495">
        <v>2</v>
      </c>
      <c r="J1495">
        <v>74</v>
      </c>
      <c r="K1495">
        <v>39</v>
      </c>
      <c r="L1495" s="2">
        <v>0.52700000000000002</v>
      </c>
      <c r="M1495">
        <v>584</v>
      </c>
      <c r="N1495">
        <v>15</v>
      </c>
      <c r="O1495">
        <v>3</v>
      </c>
      <c r="P1495">
        <v>64</v>
      </c>
      <c r="Q1495">
        <v>2.4</v>
      </c>
      <c r="R1495">
        <v>36.5</v>
      </c>
      <c r="S1495">
        <v>1</v>
      </c>
    </row>
    <row r="1496" spans="1:19" x14ac:dyDescent="0.25">
      <c r="A1496">
        <v>2012</v>
      </c>
      <c r="B1496">
        <v>118</v>
      </c>
      <c r="C1496" t="s">
        <v>1027</v>
      </c>
      <c r="D1496" t="str">
        <f>IFERROR(INDEX('Draft Master List'!E:F,MATCH(C1496,'Draft Master List'!E:E,0),2),"N/A")</f>
        <v>N/A</v>
      </c>
      <c r="E1496" t="s">
        <v>0</v>
      </c>
      <c r="F1496">
        <v>28</v>
      </c>
      <c r="G1496" t="s">
        <v>643</v>
      </c>
      <c r="H1496">
        <v>15</v>
      </c>
      <c r="I1496">
        <v>4</v>
      </c>
      <c r="J1496">
        <v>53</v>
      </c>
      <c r="K1496">
        <v>39</v>
      </c>
      <c r="L1496" s="2">
        <v>0.73599999999999999</v>
      </c>
      <c r="M1496">
        <v>354</v>
      </c>
      <c r="N1496">
        <v>9.1</v>
      </c>
      <c r="O1496">
        <v>1</v>
      </c>
      <c r="P1496">
        <v>36</v>
      </c>
      <c r="Q1496">
        <v>2.6</v>
      </c>
      <c r="R1496">
        <v>23.6</v>
      </c>
      <c r="S1496">
        <v>0</v>
      </c>
    </row>
    <row r="1497" spans="1:19" x14ac:dyDescent="0.25">
      <c r="A1497">
        <v>2012</v>
      </c>
      <c r="B1497">
        <v>119</v>
      </c>
      <c r="C1497" t="s">
        <v>124</v>
      </c>
      <c r="D1497" t="str">
        <f>IFERROR(INDEX('Draft Master List'!E:F,MATCH(C1497,'Draft Master List'!E:E,0),2),"N/A")</f>
        <v>842008</v>
      </c>
      <c r="E1497" t="s">
        <v>21</v>
      </c>
      <c r="F1497">
        <v>28</v>
      </c>
      <c r="G1497" t="s">
        <v>77</v>
      </c>
      <c r="H1497">
        <v>15</v>
      </c>
      <c r="I1497">
        <v>1</v>
      </c>
      <c r="J1497">
        <v>59</v>
      </c>
      <c r="K1497">
        <v>38</v>
      </c>
      <c r="L1497" s="2">
        <v>0.64400000000000002</v>
      </c>
      <c r="M1497">
        <v>395</v>
      </c>
      <c r="N1497">
        <v>10.4</v>
      </c>
      <c r="O1497">
        <v>1</v>
      </c>
      <c r="P1497">
        <v>37</v>
      </c>
      <c r="Q1497">
        <v>2.5</v>
      </c>
      <c r="R1497">
        <v>26.3</v>
      </c>
      <c r="S1497">
        <v>1</v>
      </c>
    </row>
    <row r="1498" spans="1:19" x14ac:dyDescent="0.25">
      <c r="A1498">
        <v>2012</v>
      </c>
      <c r="B1498">
        <v>120</v>
      </c>
      <c r="C1498" t="s">
        <v>894</v>
      </c>
      <c r="D1498" t="str">
        <f>IFERROR(INDEX('Draft Master List'!E:F,MATCH(C1498,'Draft Master List'!E:E,0),2),"N/A")</f>
        <v>N/A</v>
      </c>
      <c r="E1498" t="s">
        <v>7</v>
      </c>
      <c r="F1498">
        <v>24</v>
      </c>
      <c r="G1498" t="s">
        <v>77</v>
      </c>
      <c r="H1498">
        <v>16</v>
      </c>
      <c r="I1498">
        <v>5</v>
      </c>
      <c r="J1498">
        <v>57</v>
      </c>
      <c r="K1498">
        <v>38</v>
      </c>
      <c r="L1498" s="2">
        <v>0.66700000000000004</v>
      </c>
      <c r="M1498">
        <v>543</v>
      </c>
      <c r="N1498">
        <v>14.3</v>
      </c>
      <c r="O1498">
        <v>3</v>
      </c>
      <c r="P1498">
        <v>68</v>
      </c>
      <c r="Q1498">
        <v>2.4</v>
      </c>
      <c r="R1498">
        <v>33.9</v>
      </c>
      <c r="S1498">
        <v>0</v>
      </c>
    </row>
    <row r="1499" spans="1:19" x14ac:dyDescent="0.25">
      <c r="A1499">
        <v>2012</v>
      </c>
      <c r="B1499">
        <v>121</v>
      </c>
      <c r="C1499" t="s">
        <v>582</v>
      </c>
      <c r="D1499" t="str">
        <f>IFERROR(INDEX('Draft Master List'!E:F,MATCH(C1499,'Draft Master List'!E:E,0),2),"N/A")</f>
        <v>N/A</v>
      </c>
      <c r="E1499" t="s">
        <v>223</v>
      </c>
      <c r="F1499">
        <v>29</v>
      </c>
      <c r="G1499" t="s">
        <v>76</v>
      </c>
      <c r="H1499">
        <v>16</v>
      </c>
      <c r="I1499">
        <v>16</v>
      </c>
      <c r="J1499">
        <v>53</v>
      </c>
      <c r="K1499">
        <v>38</v>
      </c>
      <c r="L1499" s="2">
        <v>0.71699999999999997</v>
      </c>
      <c r="M1499">
        <v>321</v>
      </c>
      <c r="N1499">
        <v>8.4</v>
      </c>
      <c r="O1499">
        <v>0</v>
      </c>
      <c r="P1499">
        <v>22</v>
      </c>
      <c r="Q1499">
        <v>2.4</v>
      </c>
      <c r="R1499">
        <v>20.100000000000001</v>
      </c>
      <c r="S1499">
        <v>0</v>
      </c>
    </row>
    <row r="1500" spans="1:19" x14ac:dyDescent="0.25">
      <c r="A1500">
        <v>2012</v>
      </c>
      <c r="B1500">
        <v>122</v>
      </c>
      <c r="C1500" t="s">
        <v>1351</v>
      </c>
      <c r="D1500" t="str">
        <f>IFERROR(INDEX('Draft Master List'!E:F,MATCH(C1500,'Draft Master List'!E:E,0),2),"N/A")</f>
        <v>N/A</v>
      </c>
      <c r="E1500" t="s">
        <v>19</v>
      </c>
      <c r="F1500">
        <v>27</v>
      </c>
      <c r="G1500" t="s">
        <v>108</v>
      </c>
      <c r="H1500">
        <v>16</v>
      </c>
      <c r="I1500">
        <v>15</v>
      </c>
      <c r="J1500">
        <v>53</v>
      </c>
      <c r="K1500">
        <v>38</v>
      </c>
      <c r="L1500" s="2">
        <v>0.71699999999999997</v>
      </c>
      <c r="M1500">
        <v>396</v>
      </c>
      <c r="N1500">
        <v>10.4</v>
      </c>
      <c r="O1500">
        <v>3</v>
      </c>
      <c r="P1500">
        <v>30</v>
      </c>
      <c r="Q1500">
        <v>2.4</v>
      </c>
      <c r="R1500">
        <v>24.8</v>
      </c>
      <c r="S1500">
        <v>1</v>
      </c>
    </row>
    <row r="1501" spans="1:19" x14ac:dyDescent="0.25">
      <c r="A1501">
        <v>2012</v>
      </c>
      <c r="B1501">
        <v>123</v>
      </c>
      <c r="C1501" t="s">
        <v>764</v>
      </c>
      <c r="D1501" t="str">
        <f>IFERROR(INDEX('Draft Master List'!E:F,MATCH(C1501,'Draft Master List'!E:E,0),2),"N/A")</f>
        <v>N/A</v>
      </c>
      <c r="E1501" t="s">
        <v>13</v>
      </c>
      <c r="F1501">
        <v>26</v>
      </c>
      <c r="G1501" t="s">
        <v>77</v>
      </c>
      <c r="H1501">
        <v>10</v>
      </c>
      <c r="I1501">
        <v>6</v>
      </c>
      <c r="J1501">
        <v>62</v>
      </c>
      <c r="K1501">
        <v>37</v>
      </c>
      <c r="L1501" s="2">
        <v>0.59699999999999998</v>
      </c>
      <c r="M1501">
        <v>658</v>
      </c>
      <c r="N1501">
        <v>17.8</v>
      </c>
      <c r="O1501">
        <v>7</v>
      </c>
      <c r="P1501">
        <v>80</v>
      </c>
      <c r="Q1501">
        <v>3.7</v>
      </c>
      <c r="R1501">
        <v>65.8</v>
      </c>
      <c r="S1501">
        <v>0</v>
      </c>
    </row>
    <row r="1502" spans="1:19" x14ac:dyDescent="0.25">
      <c r="A1502">
        <v>2012</v>
      </c>
      <c r="B1502">
        <v>124</v>
      </c>
      <c r="C1502" t="s">
        <v>517</v>
      </c>
      <c r="D1502" t="str">
        <f>IFERROR(INDEX('Draft Master List'!E:F,MATCH(C1502,'Draft Master List'!E:E,0),2),"N/A")</f>
        <v>522006</v>
      </c>
      <c r="E1502" t="s">
        <v>5</v>
      </c>
      <c r="F1502">
        <v>29</v>
      </c>
      <c r="G1502" t="s">
        <v>77</v>
      </c>
      <c r="H1502">
        <v>8</v>
      </c>
      <c r="I1502">
        <v>5</v>
      </c>
      <c r="J1502">
        <v>62</v>
      </c>
      <c r="K1502">
        <v>36</v>
      </c>
      <c r="L1502" s="2">
        <v>0.58099999999999996</v>
      </c>
      <c r="M1502">
        <v>366</v>
      </c>
      <c r="N1502">
        <v>10.199999999999999</v>
      </c>
      <c r="O1502">
        <v>4</v>
      </c>
      <c r="P1502">
        <v>45</v>
      </c>
      <c r="Q1502">
        <v>4.5</v>
      </c>
      <c r="R1502">
        <v>45.8</v>
      </c>
      <c r="S1502">
        <v>0</v>
      </c>
    </row>
    <row r="1503" spans="1:19" x14ac:dyDescent="0.25">
      <c r="A1503">
        <v>2012</v>
      </c>
      <c r="B1503">
        <v>125</v>
      </c>
      <c r="C1503" t="s">
        <v>95</v>
      </c>
      <c r="D1503" t="str">
        <f>IFERROR(INDEX('Draft Master List'!E:F,MATCH(C1503,'Draft Master List'!E:E,0),2),"N/A")</f>
        <v>242008</v>
      </c>
      <c r="E1503" t="s">
        <v>28</v>
      </c>
      <c r="F1503">
        <v>27</v>
      </c>
      <c r="G1503" t="s">
        <v>76</v>
      </c>
      <c r="H1503">
        <v>16</v>
      </c>
      <c r="I1503">
        <v>15</v>
      </c>
      <c r="J1503">
        <v>49</v>
      </c>
      <c r="K1503">
        <v>36</v>
      </c>
      <c r="L1503" s="2">
        <v>0.73499999999999999</v>
      </c>
      <c r="M1503">
        <v>232</v>
      </c>
      <c r="N1503">
        <v>6.4</v>
      </c>
      <c r="O1503">
        <v>0</v>
      </c>
      <c r="P1503">
        <v>22</v>
      </c>
      <c r="Q1503">
        <v>2.2999999999999998</v>
      </c>
      <c r="R1503">
        <v>14.5</v>
      </c>
      <c r="S1503">
        <v>5</v>
      </c>
    </row>
    <row r="1504" spans="1:19" x14ac:dyDescent="0.25">
      <c r="A1504">
        <v>2012</v>
      </c>
      <c r="B1504">
        <v>126</v>
      </c>
      <c r="C1504" t="s">
        <v>98</v>
      </c>
      <c r="D1504" t="str">
        <f>IFERROR(INDEX('Draft Master List'!E:F,MATCH(C1504,'Draft Master List'!E:E,0),2),"N/A")</f>
        <v>22006</v>
      </c>
      <c r="E1504" t="s">
        <v>33</v>
      </c>
      <c r="F1504">
        <v>27</v>
      </c>
      <c r="G1504" t="s">
        <v>76</v>
      </c>
      <c r="H1504">
        <v>16</v>
      </c>
      <c r="I1504">
        <v>16</v>
      </c>
      <c r="J1504">
        <v>52</v>
      </c>
      <c r="K1504">
        <v>35</v>
      </c>
      <c r="L1504" s="2">
        <v>0.67300000000000004</v>
      </c>
      <c r="M1504">
        <v>292</v>
      </c>
      <c r="N1504">
        <v>8.3000000000000007</v>
      </c>
      <c r="O1504">
        <v>2</v>
      </c>
      <c r="P1504">
        <v>25</v>
      </c>
      <c r="Q1504">
        <v>2.2000000000000002</v>
      </c>
      <c r="R1504">
        <v>18.3</v>
      </c>
      <c r="S1504">
        <v>4</v>
      </c>
    </row>
    <row r="1505" spans="1:19" x14ac:dyDescent="0.25">
      <c r="A1505">
        <v>2012</v>
      </c>
      <c r="B1505">
        <v>127</v>
      </c>
      <c r="C1505" t="s">
        <v>99</v>
      </c>
      <c r="D1505" t="str">
        <f>IFERROR(INDEX('Draft Master List'!E:F,MATCH(C1505,'Draft Master List'!E:E,0),2),"N/A")</f>
        <v>732008</v>
      </c>
      <c r="E1505" t="s">
        <v>25</v>
      </c>
      <c r="F1505">
        <v>26</v>
      </c>
      <c r="G1505" t="s">
        <v>76</v>
      </c>
      <c r="H1505">
        <v>16</v>
      </c>
      <c r="I1505">
        <v>15</v>
      </c>
      <c r="J1505">
        <v>49</v>
      </c>
      <c r="K1505">
        <v>35</v>
      </c>
      <c r="L1505" s="2">
        <v>0.71399999999999997</v>
      </c>
      <c r="M1505">
        <v>236</v>
      </c>
      <c r="N1505">
        <v>6.7</v>
      </c>
      <c r="O1505">
        <v>1</v>
      </c>
      <c r="P1505">
        <v>22</v>
      </c>
      <c r="Q1505">
        <v>2.2000000000000002</v>
      </c>
      <c r="R1505">
        <v>14.8</v>
      </c>
      <c r="S1505">
        <v>5</v>
      </c>
    </row>
    <row r="1506" spans="1:19" x14ac:dyDescent="0.25">
      <c r="A1506">
        <v>2012</v>
      </c>
      <c r="B1506">
        <v>128</v>
      </c>
      <c r="C1506" t="s">
        <v>891</v>
      </c>
      <c r="D1506" t="str">
        <f>IFERROR(INDEX('Draft Master List'!E:F,MATCH(C1506,'Draft Master List'!E:E,0),2),"N/A")</f>
        <v>N/A</v>
      </c>
      <c r="E1506" t="s">
        <v>27</v>
      </c>
      <c r="F1506">
        <v>24</v>
      </c>
      <c r="G1506" t="s">
        <v>76</v>
      </c>
      <c r="H1506">
        <v>10</v>
      </c>
      <c r="I1506">
        <v>10</v>
      </c>
      <c r="J1506">
        <v>42</v>
      </c>
      <c r="K1506">
        <v>35</v>
      </c>
      <c r="L1506" s="2">
        <v>0.83299999999999996</v>
      </c>
      <c r="M1506">
        <v>251</v>
      </c>
      <c r="N1506">
        <v>7.2</v>
      </c>
      <c r="O1506">
        <v>0</v>
      </c>
      <c r="P1506">
        <v>22</v>
      </c>
      <c r="Q1506">
        <v>3.5</v>
      </c>
      <c r="R1506">
        <v>25.1</v>
      </c>
      <c r="S1506">
        <v>3</v>
      </c>
    </row>
    <row r="1507" spans="1:19" x14ac:dyDescent="0.25">
      <c r="A1507">
        <v>2012</v>
      </c>
      <c r="B1507">
        <v>129</v>
      </c>
      <c r="C1507" t="s">
        <v>1269</v>
      </c>
      <c r="D1507" t="str">
        <f>IFERROR(INDEX('Draft Master List'!E:F,MATCH(C1507,'Draft Master List'!E:E,0),2),"N/A")</f>
        <v>N/A</v>
      </c>
      <c r="E1507" t="s">
        <v>23</v>
      </c>
      <c r="F1507">
        <v>28</v>
      </c>
      <c r="G1507" t="s">
        <v>1270</v>
      </c>
      <c r="H1507">
        <v>16</v>
      </c>
      <c r="I1507">
        <v>9</v>
      </c>
      <c r="J1507">
        <v>45</v>
      </c>
      <c r="K1507">
        <v>34</v>
      </c>
      <c r="L1507" s="2">
        <v>0.75600000000000001</v>
      </c>
      <c r="M1507">
        <v>330</v>
      </c>
      <c r="N1507">
        <v>9.6999999999999993</v>
      </c>
      <c r="O1507">
        <v>3</v>
      </c>
      <c r="P1507">
        <v>30</v>
      </c>
      <c r="Q1507">
        <v>2.1</v>
      </c>
      <c r="R1507">
        <v>20.6</v>
      </c>
      <c r="S1507">
        <v>0</v>
      </c>
    </row>
    <row r="1508" spans="1:19" x14ac:dyDescent="0.25">
      <c r="A1508">
        <v>2012</v>
      </c>
      <c r="B1508">
        <v>130</v>
      </c>
      <c r="C1508" t="s">
        <v>721</v>
      </c>
      <c r="D1508" t="str">
        <f>IFERROR(INDEX('Draft Master List'!E:F,MATCH(C1508,'Draft Master List'!E:E,0),2),"N/A")</f>
        <v>N/A</v>
      </c>
      <c r="E1508" t="s">
        <v>29</v>
      </c>
      <c r="F1508">
        <v>31</v>
      </c>
      <c r="G1508" t="s">
        <v>76</v>
      </c>
      <c r="H1508">
        <v>10</v>
      </c>
      <c r="I1508">
        <v>8</v>
      </c>
      <c r="J1508">
        <v>42</v>
      </c>
      <c r="K1508">
        <v>34</v>
      </c>
      <c r="L1508" s="2">
        <v>0.81</v>
      </c>
      <c r="M1508">
        <v>217</v>
      </c>
      <c r="N1508">
        <v>6.4</v>
      </c>
      <c r="O1508">
        <v>1</v>
      </c>
      <c r="P1508">
        <v>34</v>
      </c>
      <c r="Q1508">
        <v>3.4</v>
      </c>
      <c r="R1508">
        <v>21.7</v>
      </c>
      <c r="S1508">
        <v>5</v>
      </c>
    </row>
    <row r="1509" spans="1:19" x14ac:dyDescent="0.25">
      <c r="A1509">
        <v>2012</v>
      </c>
      <c r="B1509">
        <v>131</v>
      </c>
      <c r="C1509" t="s">
        <v>887</v>
      </c>
      <c r="D1509" t="str">
        <f>IFERROR(INDEX('Draft Master List'!E:F,MATCH(C1509,'Draft Master List'!E:E,0),2),"N/A")</f>
        <v>N/A</v>
      </c>
      <c r="E1509" t="s">
        <v>12</v>
      </c>
      <c r="F1509">
        <v>22</v>
      </c>
      <c r="G1509" t="s">
        <v>76</v>
      </c>
      <c r="H1509">
        <v>14</v>
      </c>
      <c r="I1509">
        <v>14</v>
      </c>
      <c r="J1509">
        <v>49</v>
      </c>
      <c r="K1509">
        <v>34</v>
      </c>
      <c r="L1509" s="2">
        <v>0.69399999999999995</v>
      </c>
      <c r="M1509">
        <v>214</v>
      </c>
      <c r="N1509">
        <v>6.3</v>
      </c>
      <c r="O1509">
        <v>0</v>
      </c>
      <c r="P1509">
        <v>15</v>
      </c>
      <c r="Q1509">
        <v>2.4</v>
      </c>
      <c r="R1509">
        <v>15.3</v>
      </c>
      <c r="S1509">
        <v>3</v>
      </c>
    </row>
    <row r="1510" spans="1:19" x14ac:dyDescent="0.25">
      <c r="A1510">
        <v>2012</v>
      </c>
      <c r="B1510">
        <v>132</v>
      </c>
      <c r="C1510" t="s">
        <v>1731</v>
      </c>
      <c r="D1510" t="str">
        <f>IFERROR(INDEX('Draft Master List'!E:F,MATCH(C1510,'Draft Master List'!E:E,0),2),"N/A")</f>
        <v>N/A</v>
      </c>
      <c r="E1510" t="s">
        <v>25</v>
      </c>
      <c r="F1510">
        <v>25</v>
      </c>
      <c r="G1510" t="s">
        <v>108</v>
      </c>
      <c r="H1510">
        <v>15</v>
      </c>
      <c r="I1510">
        <v>14</v>
      </c>
      <c r="J1510">
        <v>56</v>
      </c>
      <c r="K1510">
        <v>33</v>
      </c>
      <c r="L1510" s="2">
        <v>0.58899999999999997</v>
      </c>
      <c r="M1510">
        <v>453</v>
      </c>
      <c r="N1510">
        <v>13.7</v>
      </c>
      <c r="O1510">
        <v>1</v>
      </c>
      <c r="P1510">
        <v>38</v>
      </c>
      <c r="Q1510">
        <v>2.2000000000000002</v>
      </c>
      <c r="R1510">
        <v>30.2</v>
      </c>
      <c r="S1510">
        <v>0</v>
      </c>
    </row>
    <row r="1511" spans="1:19" x14ac:dyDescent="0.25">
      <c r="A1511">
        <v>2012</v>
      </c>
      <c r="B1511">
        <v>133</v>
      </c>
      <c r="C1511" t="s">
        <v>885</v>
      </c>
      <c r="D1511" t="str">
        <f>IFERROR(INDEX('Draft Master List'!E:F,MATCH(C1511,'Draft Master List'!E:E,0),2),"N/A")</f>
        <v>N/A</v>
      </c>
      <c r="E1511" t="s">
        <v>12</v>
      </c>
      <c r="F1511">
        <v>23</v>
      </c>
      <c r="G1511" t="s">
        <v>74</v>
      </c>
      <c r="H1511">
        <v>10</v>
      </c>
      <c r="I1511">
        <v>8</v>
      </c>
      <c r="J1511">
        <v>56</v>
      </c>
      <c r="K1511">
        <v>33</v>
      </c>
      <c r="L1511" s="2">
        <v>0.58899999999999997</v>
      </c>
      <c r="M1511">
        <v>383</v>
      </c>
      <c r="N1511">
        <v>11.6</v>
      </c>
      <c r="O1511">
        <v>4</v>
      </c>
      <c r="P1511">
        <v>46</v>
      </c>
      <c r="Q1511">
        <v>3.3</v>
      </c>
      <c r="R1511">
        <v>38.299999999999997</v>
      </c>
      <c r="S1511">
        <v>0</v>
      </c>
    </row>
    <row r="1512" spans="1:19" x14ac:dyDescent="0.25">
      <c r="A1512">
        <v>2012</v>
      </c>
      <c r="B1512">
        <v>134</v>
      </c>
      <c r="C1512" t="s">
        <v>1266</v>
      </c>
      <c r="D1512" t="str">
        <f>IFERROR(INDEX('Draft Master List'!E:F,MATCH(C1512,'Draft Master List'!E:E,0),2),"N/A")</f>
        <v>N/A</v>
      </c>
      <c r="E1512" t="s">
        <v>27</v>
      </c>
      <c r="F1512">
        <v>25</v>
      </c>
      <c r="G1512" t="s">
        <v>77</v>
      </c>
      <c r="H1512">
        <v>15</v>
      </c>
      <c r="I1512">
        <v>1</v>
      </c>
      <c r="J1512">
        <v>55</v>
      </c>
      <c r="K1512">
        <v>32</v>
      </c>
      <c r="L1512" s="2">
        <v>0.58199999999999996</v>
      </c>
      <c r="M1512">
        <v>436</v>
      </c>
      <c r="N1512">
        <v>13.6</v>
      </c>
      <c r="O1512">
        <v>4</v>
      </c>
      <c r="P1512">
        <v>65</v>
      </c>
      <c r="Q1512">
        <v>2.1</v>
      </c>
      <c r="R1512">
        <v>29.1</v>
      </c>
      <c r="S1512">
        <v>0</v>
      </c>
    </row>
    <row r="1513" spans="1:19" x14ac:dyDescent="0.25">
      <c r="A1513">
        <v>2012</v>
      </c>
      <c r="B1513">
        <v>135</v>
      </c>
      <c r="C1513" t="s">
        <v>1209</v>
      </c>
      <c r="D1513" t="str">
        <f>IFERROR(INDEX('Draft Master List'!E:F,MATCH(C1513,'Draft Master List'!E:E,0),2),"N/A")</f>
        <v>N/A</v>
      </c>
      <c r="E1513" t="s">
        <v>29</v>
      </c>
      <c r="F1513">
        <v>23</v>
      </c>
      <c r="G1513" t="s">
        <v>74</v>
      </c>
      <c r="H1513">
        <v>15</v>
      </c>
      <c r="I1513">
        <v>11</v>
      </c>
      <c r="J1513">
        <v>58</v>
      </c>
      <c r="K1513">
        <v>31</v>
      </c>
      <c r="L1513" s="2">
        <v>0.53400000000000003</v>
      </c>
      <c r="M1513">
        <v>322</v>
      </c>
      <c r="N1513">
        <v>10.4</v>
      </c>
      <c r="O1513">
        <v>1</v>
      </c>
      <c r="P1513">
        <v>51</v>
      </c>
      <c r="Q1513">
        <v>2.1</v>
      </c>
      <c r="R1513">
        <v>21.5</v>
      </c>
      <c r="S1513">
        <v>0</v>
      </c>
    </row>
    <row r="1514" spans="1:19" x14ac:dyDescent="0.25">
      <c r="A1514">
        <v>2012</v>
      </c>
      <c r="B1514">
        <v>136</v>
      </c>
      <c r="C1514" t="s">
        <v>503</v>
      </c>
      <c r="D1514" t="str">
        <f>IFERROR(INDEX('Draft Master List'!E:F,MATCH(C1514,'Draft Master List'!E:E,0),2),"N/A")</f>
        <v>2442007</v>
      </c>
      <c r="E1514" t="s">
        <v>21</v>
      </c>
      <c r="F1514">
        <v>29</v>
      </c>
      <c r="G1514" t="s">
        <v>732</v>
      </c>
      <c r="H1514">
        <v>16</v>
      </c>
      <c r="I1514">
        <v>2</v>
      </c>
      <c r="J1514">
        <v>35</v>
      </c>
      <c r="K1514">
        <v>31</v>
      </c>
      <c r="L1514" s="2">
        <v>0.88600000000000001</v>
      </c>
      <c r="M1514">
        <v>203</v>
      </c>
      <c r="N1514">
        <v>6.5</v>
      </c>
      <c r="O1514">
        <v>1</v>
      </c>
      <c r="P1514">
        <v>16</v>
      </c>
      <c r="Q1514">
        <v>1.9</v>
      </c>
      <c r="R1514">
        <v>12.7</v>
      </c>
      <c r="S1514">
        <v>1</v>
      </c>
    </row>
    <row r="1515" spans="1:19" x14ac:dyDescent="0.25">
      <c r="A1515">
        <v>2012</v>
      </c>
      <c r="B1515">
        <v>137</v>
      </c>
      <c r="C1515" t="s">
        <v>455</v>
      </c>
      <c r="D1515" t="str">
        <f>IFERROR(INDEX('Draft Master List'!E:F,MATCH(C1515,'Draft Master List'!E:E,0),2),"N/A")</f>
        <v>732007</v>
      </c>
      <c r="E1515" t="s">
        <v>3</v>
      </c>
      <c r="F1515">
        <v>28</v>
      </c>
      <c r="G1515" t="s">
        <v>77</v>
      </c>
      <c r="H1515">
        <v>16</v>
      </c>
      <c r="I1515">
        <v>3</v>
      </c>
      <c r="J1515">
        <v>55</v>
      </c>
      <c r="K1515">
        <v>30</v>
      </c>
      <c r="L1515" s="2">
        <v>0.54500000000000004</v>
      </c>
      <c r="M1515">
        <v>406</v>
      </c>
      <c r="N1515">
        <v>13.5</v>
      </c>
      <c r="O1515">
        <v>1</v>
      </c>
      <c r="P1515">
        <v>47</v>
      </c>
      <c r="Q1515">
        <v>1.9</v>
      </c>
      <c r="R1515">
        <v>25.4</v>
      </c>
      <c r="S1515">
        <v>2</v>
      </c>
    </row>
    <row r="1516" spans="1:19" x14ac:dyDescent="0.25">
      <c r="A1516">
        <v>2012</v>
      </c>
      <c r="B1516">
        <v>138</v>
      </c>
      <c r="C1516" t="s">
        <v>893</v>
      </c>
      <c r="D1516" t="str">
        <f>IFERROR(INDEX('Draft Master List'!E:F,MATCH(C1516,'Draft Master List'!E:E,0),2),"N/A")</f>
        <v>N/A</v>
      </c>
      <c r="E1516" t="s">
        <v>223</v>
      </c>
      <c r="F1516">
        <v>24</v>
      </c>
      <c r="G1516" t="s">
        <v>77</v>
      </c>
      <c r="H1516">
        <v>14</v>
      </c>
      <c r="I1516">
        <v>2</v>
      </c>
      <c r="J1516">
        <v>48</v>
      </c>
      <c r="K1516">
        <v>30</v>
      </c>
      <c r="L1516" s="2">
        <v>0.625</v>
      </c>
      <c r="M1516">
        <v>261</v>
      </c>
      <c r="N1516">
        <v>8.6999999999999993</v>
      </c>
      <c r="O1516">
        <v>4</v>
      </c>
      <c r="P1516">
        <v>36</v>
      </c>
      <c r="Q1516">
        <v>2.1</v>
      </c>
      <c r="R1516">
        <v>18.600000000000001</v>
      </c>
      <c r="S1516">
        <v>0</v>
      </c>
    </row>
    <row r="1517" spans="1:19" x14ac:dyDescent="0.25">
      <c r="A1517">
        <v>2012</v>
      </c>
      <c r="B1517">
        <v>139</v>
      </c>
      <c r="C1517" t="s">
        <v>273</v>
      </c>
      <c r="D1517" t="str">
        <f>IFERROR(INDEX('Draft Master List'!E:F,MATCH(C1517,'Draft Master List'!E:E,0),2),"N/A")</f>
        <v>772010</v>
      </c>
      <c r="E1517" t="s">
        <v>28</v>
      </c>
      <c r="F1517">
        <v>24</v>
      </c>
      <c r="G1517" t="s">
        <v>77</v>
      </c>
      <c r="H1517">
        <v>13</v>
      </c>
      <c r="I1517">
        <v>2</v>
      </c>
      <c r="J1517">
        <v>45</v>
      </c>
      <c r="K1517">
        <v>30</v>
      </c>
      <c r="L1517" s="2">
        <v>0.66700000000000004</v>
      </c>
      <c r="M1517">
        <v>324</v>
      </c>
      <c r="N1517">
        <v>10.8</v>
      </c>
      <c r="O1517">
        <v>0</v>
      </c>
      <c r="P1517">
        <v>27</v>
      </c>
      <c r="Q1517">
        <v>2.2999999999999998</v>
      </c>
      <c r="R1517">
        <v>24.9</v>
      </c>
      <c r="S1517">
        <v>0</v>
      </c>
    </row>
    <row r="1518" spans="1:19" x14ac:dyDescent="0.25">
      <c r="A1518">
        <v>2012</v>
      </c>
      <c r="B1518">
        <v>140</v>
      </c>
      <c r="C1518" t="s">
        <v>1164</v>
      </c>
      <c r="D1518" t="str">
        <f>IFERROR(INDEX('Draft Master List'!E:F,MATCH(C1518,'Draft Master List'!E:E,0),2),"N/A")</f>
        <v>N/A</v>
      </c>
      <c r="E1518" t="s">
        <v>19</v>
      </c>
      <c r="F1518">
        <v>24</v>
      </c>
      <c r="G1518" t="s">
        <v>77</v>
      </c>
      <c r="H1518">
        <v>14</v>
      </c>
      <c r="I1518">
        <v>4</v>
      </c>
      <c r="J1518">
        <v>50</v>
      </c>
      <c r="K1518">
        <v>29</v>
      </c>
      <c r="L1518" s="2">
        <v>0.57999999999999996</v>
      </c>
      <c r="M1518">
        <v>366</v>
      </c>
      <c r="N1518">
        <v>12.6</v>
      </c>
      <c r="O1518">
        <v>3</v>
      </c>
      <c r="P1518">
        <v>50</v>
      </c>
      <c r="Q1518">
        <v>2.1</v>
      </c>
      <c r="R1518">
        <v>26.1</v>
      </c>
      <c r="S1518">
        <v>0</v>
      </c>
    </row>
    <row r="1519" spans="1:19" x14ac:dyDescent="0.25">
      <c r="A1519">
        <v>2012</v>
      </c>
      <c r="B1519">
        <v>141</v>
      </c>
      <c r="C1519" t="s">
        <v>390</v>
      </c>
      <c r="D1519" t="str">
        <f>IFERROR(INDEX('Draft Master List'!E:F,MATCH(C1519,'Draft Master List'!E:E,0),2),"N/A")</f>
        <v>702008</v>
      </c>
      <c r="E1519" t="s">
        <v>63</v>
      </c>
      <c r="F1519">
        <v>25</v>
      </c>
      <c r="G1519" t="s">
        <v>77</v>
      </c>
      <c r="H1519">
        <v>12</v>
      </c>
      <c r="I1519">
        <v>4</v>
      </c>
      <c r="J1519">
        <v>49</v>
      </c>
      <c r="K1519">
        <v>29</v>
      </c>
      <c r="L1519" s="2">
        <v>0.59199999999999997</v>
      </c>
      <c r="M1519">
        <v>375</v>
      </c>
      <c r="N1519">
        <v>12.9</v>
      </c>
      <c r="O1519">
        <v>2</v>
      </c>
      <c r="P1519">
        <v>60</v>
      </c>
      <c r="Q1519">
        <v>2.4</v>
      </c>
      <c r="R1519">
        <v>31.3</v>
      </c>
      <c r="S1519">
        <v>0</v>
      </c>
    </row>
    <row r="1520" spans="1:19" x14ac:dyDescent="0.25">
      <c r="A1520">
        <v>2012</v>
      </c>
      <c r="B1520">
        <v>142</v>
      </c>
      <c r="C1520" t="s">
        <v>1721</v>
      </c>
      <c r="D1520" t="str">
        <f>IFERROR(INDEX('Draft Master List'!E:F,MATCH(C1520,'Draft Master List'!E:E,0),2),"N/A")</f>
        <v>N/A</v>
      </c>
      <c r="E1520" t="s">
        <v>32</v>
      </c>
      <c r="F1520">
        <v>25</v>
      </c>
      <c r="G1520" t="s">
        <v>1623</v>
      </c>
      <c r="H1520">
        <v>15</v>
      </c>
      <c r="I1520">
        <v>12</v>
      </c>
      <c r="J1520">
        <v>53</v>
      </c>
      <c r="K1520">
        <v>29</v>
      </c>
      <c r="L1520" s="2">
        <v>0.54700000000000004</v>
      </c>
      <c r="M1520">
        <v>359</v>
      </c>
      <c r="N1520">
        <v>12.4</v>
      </c>
      <c r="O1520">
        <v>3</v>
      </c>
      <c r="P1520">
        <v>39</v>
      </c>
      <c r="Q1520">
        <v>1.9</v>
      </c>
      <c r="R1520">
        <v>23.9</v>
      </c>
      <c r="S1520">
        <v>0</v>
      </c>
    </row>
    <row r="1521" spans="1:19" x14ac:dyDescent="0.25">
      <c r="A1521">
        <v>2012</v>
      </c>
      <c r="B1521">
        <v>143</v>
      </c>
      <c r="C1521" t="s">
        <v>391</v>
      </c>
      <c r="D1521" t="str">
        <f>IFERROR(INDEX('Draft Master List'!E:F,MATCH(C1521,'Draft Master List'!E:E,0),2),"N/A")</f>
        <v>812008</v>
      </c>
      <c r="E1521" t="s">
        <v>10</v>
      </c>
      <c r="F1521">
        <v>27</v>
      </c>
      <c r="G1521" t="s">
        <v>77</v>
      </c>
      <c r="H1521">
        <v>12</v>
      </c>
      <c r="I1521">
        <v>3</v>
      </c>
      <c r="J1521">
        <v>53</v>
      </c>
      <c r="K1521">
        <v>28</v>
      </c>
      <c r="L1521" s="2">
        <v>0.52800000000000002</v>
      </c>
      <c r="M1521">
        <v>207</v>
      </c>
      <c r="N1521">
        <v>7.4</v>
      </c>
      <c r="O1521">
        <v>0</v>
      </c>
      <c r="P1521">
        <v>18</v>
      </c>
      <c r="Q1521">
        <v>2.2999999999999998</v>
      </c>
      <c r="R1521">
        <v>17.3</v>
      </c>
      <c r="S1521">
        <v>0</v>
      </c>
    </row>
    <row r="1522" spans="1:19" x14ac:dyDescent="0.25">
      <c r="A1522">
        <v>2012</v>
      </c>
      <c r="B1522">
        <v>144</v>
      </c>
      <c r="C1522" t="s">
        <v>941</v>
      </c>
      <c r="D1522" t="str">
        <f>IFERROR(INDEX('Draft Master List'!E:F,MATCH(C1522,'Draft Master List'!E:E,0),2),"N/A")</f>
        <v>N/A</v>
      </c>
      <c r="E1522" t="s">
        <v>34</v>
      </c>
      <c r="F1522">
        <v>29</v>
      </c>
      <c r="G1522" t="s">
        <v>76</v>
      </c>
      <c r="H1522">
        <v>16</v>
      </c>
      <c r="I1522">
        <v>16</v>
      </c>
      <c r="J1522">
        <v>36</v>
      </c>
      <c r="K1522">
        <v>28</v>
      </c>
      <c r="L1522" s="2">
        <v>0.77800000000000002</v>
      </c>
      <c r="M1522">
        <v>234</v>
      </c>
      <c r="N1522">
        <v>8.4</v>
      </c>
      <c r="O1522">
        <v>1</v>
      </c>
      <c r="P1522">
        <v>26</v>
      </c>
      <c r="Q1522">
        <v>1.8</v>
      </c>
      <c r="R1522">
        <v>14.6</v>
      </c>
      <c r="S1522">
        <v>3</v>
      </c>
    </row>
    <row r="1523" spans="1:19" x14ac:dyDescent="0.25">
      <c r="A1523">
        <v>2012</v>
      </c>
      <c r="B1523">
        <v>145</v>
      </c>
      <c r="C1523" t="s">
        <v>1725</v>
      </c>
      <c r="D1523" t="str">
        <f>IFERROR(INDEX('Draft Master List'!E:F,MATCH(C1523,'Draft Master List'!E:E,0),2),"N/A")</f>
        <v>N/A</v>
      </c>
      <c r="E1523" t="s">
        <v>23</v>
      </c>
      <c r="F1523">
        <v>26</v>
      </c>
      <c r="G1523" t="s">
        <v>758</v>
      </c>
      <c r="H1523">
        <v>15</v>
      </c>
      <c r="I1523">
        <v>9</v>
      </c>
      <c r="J1523">
        <v>39</v>
      </c>
      <c r="K1523">
        <v>28</v>
      </c>
      <c r="L1523" s="2">
        <v>0.71799999999999997</v>
      </c>
      <c r="M1523">
        <v>263</v>
      </c>
      <c r="N1523">
        <v>9.4</v>
      </c>
      <c r="O1523">
        <v>3</v>
      </c>
      <c r="P1523">
        <v>30</v>
      </c>
      <c r="Q1523">
        <v>1.9</v>
      </c>
      <c r="R1523">
        <v>17.5</v>
      </c>
      <c r="S1523">
        <v>0</v>
      </c>
    </row>
    <row r="1524" spans="1:19" x14ac:dyDescent="0.25">
      <c r="A1524">
        <v>2012</v>
      </c>
      <c r="B1524">
        <v>146</v>
      </c>
      <c r="C1524" t="s">
        <v>1410</v>
      </c>
      <c r="D1524" t="str">
        <f>IFERROR(INDEX('Draft Master List'!E:F,MATCH(C1524,'Draft Master List'!E:E,0),2),"N/A")</f>
        <v>N/A</v>
      </c>
      <c r="E1524" t="s">
        <v>32</v>
      </c>
      <c r="F1524">
        <v>28</v>
      </c>
      <c r="G1524" t="s">
        <v>1069</v>
      </c>
      <c r="H1524">
        <v>8</v>
      </c>
      <c r="I1524">
        <v>5</v>
      </c>
      <c r="J1524">
        <v>36</v>
      </c>
      <c r="K1524">
        <v>28</v>
      </c>
      <c r="L1524" s="2">
        <v>0.77800000000000002</v>
      </c>
      <c r="M1524">
        <v>317</v>
      </c>
      <c r="N1524">
        <v>11.3</v>
      </c>
      <c r="O1524">
        <v>2</v>
      </c>
      <c r="P1524">
        <v>32</v>
      </c>
      <c r="Q1524">
        <v>3.5</v>
      </c>
      <c r="R1524">
        <v>39.6</v>
      </c>
      <c r="S1524">
        <v>0</v>
      </c>
    </row>
    <row r="1525" spans="1:19" x14ac:dyDescent="0.25">
      <c r="A1525">
        <v>2012</v>
      </c>
      <c r="B1525">
        <v>147</v>
      </c>
      <c r="C1525" t="s">
        <v>1450</v>
      </c>
      <c r="D1525" t="str">
        <f>IFERROR(INDEX('Draft Master List'!E:F,MATCH(C1525,'Draft Master List'!E:E,0),2),"N/A")</f>
        <v>N/A</v>
      </c>
      <c r="E1525" t="s">
        <v>34</v>
      </c>
      <c r="F1525">
        <v>35</v>
      </c>
      <c r="G1525" t="s">
        <v>77</v>
      </c>
      <c r="H1525">
        <v>16</v>
      </c>
      <c r="I1525">
        <v>2</v>
      </c>
      <c r="J1525">
        <v>50</v>
      </c>
      <c r="K1525">
        <v>28</v>
      </c>
      <c r="L1525" s="2">
        <v>0.56000000000000005</v>
      </c>
      <c r="M1525">
        <v>434</v>
      </c>
      <c r="N1525">
        <v>15.5</v>
      </c>
      <c r="O1525">
        <v>3</v>
      </c>
      <c r="P1525">
        <v>55</v>
      </c>
      <c r="Q1525">
        <v>1.8</v>
      </c>
      <c r="R1525">
        <v>27.1</v>
      </c>
      <c r="S1525">
        <v>1</v>
      </c>
    </row>
    <row r="1526" spans="1:19" x14ac:dyDescent="0.25">
      <c r="A1526">
        <v>2012</v>
      </c>
      <c r="B1526">
        <v>148</v>
      </c>
      <c r="C1526" t="s">
        <v>430</v>
      </c>
      <c r="D1526" t="str">
        <f>IFERROR(INDEX('Draft Master List'!E:F,MATCH(C1526,'Draft Master List'!E:E,0),2),"N/A")</f>
        <v>2262008</v>
      </c>
      <c r="E1526" t="s">
        <v>32</v>
      </c>
      <c r="F1526">
        <v>27</v>
      </c>
      <c r="G1526" t="s">
        <v>77</v>
      </c>
      <c r="H1526">
        <v>15</v>
      </c>
      <c r="I1526">
        <v>6</v>
      </c>
      <c r="J1526">
        <v>41</v>
      </c>
      <c r="K1526">
        <v>28</v>
      </c>
      <c r="L1526" s="2">
        <v>0.68300000000000005</v>
      </c>
      <c r="M1526">
        <v>289</v>
      </c>
      <c r="N1526">
        <v>10.3</v>
      </c>
      <c r="O1526">
        <v>2</v>
      </c>
      <c r="P1526">
        <v>25</v>
      </c>
      <c r="Q1526">
        <v>1.9</v>
      </c>
      <c r="R1526">
        <v>19.3</v>
      </c>
      <c r="S1526">
        <v>1</v>
      </c>
    </row>
    <row r="1527" spans="1:19" x14ac:dyDescent="0.25">
      <c r="A1527">
        <v>2012</v>
      </c>
      <c r="B1527">
        <v>149</v>
      </c>
      <c r="C1527" t="s">
        <v>375</v>
      </c>
      <c r="D1527" t="str">
        <f>IFERROR(INDEX('Draft Master List'!E:F,MATCH(C1527,'Draft Master List'!E:E,0),2),"N/A")</f>
        <v>2532009</v>
      </c>
      <c r="E1527" t="s">
        <v>14</v>
      </c>
      <c r="F1527">
        <v>25</v>
      </c>
      <c r="G1527" t="s">
        <v>77</v>
      </c>
      <c r="H1527">
        <v>14</v>
      </c>
      <c r="I1527">
        <v>3</v>
      </c>
      <c r="J1527">
        <v>55</v>
      </c>
      <c r="K1527">
        <v>28</v>
      </c>
      <c r="L1527" s="2">
        <v>0.50900000000000001</v>
      </c>
      <c r="M1527">
        <v>425</v>
      </c>
      <c r="N1527">
        <v>15.2</v>
      </c>
      <c r="O1527">
        <v>2</v>
      </c>
      <c r="P1527">
        <v>62</v>
      </c>
      <c r="Q1527">
        <v>2</v>
      </c>
      <c r="R1527">
        <v>30.4</v>
      </c>
      <c r="S1527">
        <v>0</v>
      </c>
    </row>
    <row r="1528" spans="1:19" x14ac:dyDescent="0.25">
      <c r="A1528">
        <v>2012</v>
      </c>
      <c r="B1528">
        <v>150</v>
      </c>
      <c r="C1528" t="s">
        <v>1215</v>
      </c>
      <c r="D1528" t="str">
        <f>IFERROR(INDEX('Draft Master List'!E:F,MATCH(C1528,'Draft Master List'!E:E,0),2),"N/A")</f>
        <v>N/A</v>
      </c>
      <c r="E1528" t="s">
        <v>12</v>
      </c>
      <c r="F1528">
        <v>31</v>
      </c>
      <c r="G1528" t="s">
        <v>77</v>
      </c>
      <c r="H1528">
        <v>6</v>
      </c>
      <c r="I1528">
        <v>5</v>
      </c>
      <c r="J1528">
        <v>43</v>
      </c>
      <c r="K1528">
        <v>27</v>
      </c>
      <c r="L1528" s="2">
        <v>0.628</v>
      </c>
      <c r="M1528">
        <v>240</v>
      </c>
      <c r="N1528">
        <v>8.9</v>
      </c>
      <c r="O1528">
        <v>2</v>
      </c>
      <c r="P1528">
        <v>26</v>
      </c>
      <c r="Q1528">
        <v>4.5</v>
      </c>
      <c r="R1528">
        <v>40</v>
      </c>
      <c r="S1528">
        <v>0</v>
      </c>
    </row>
    <row r="1529" spans="1:19" x14ac:dyDescent="0.25">
      <c r="A1529">
        <v>2012</v>
      </c>
      <c r="B1529">
        <v>151</v>
      </c>
      <c r="C1529" t="s">
        <v>1131</v>
      </c>
      <c r="D1529" t="str">
        <f>IFERROR(INDEX('Draft Master List'!E:F,MATCH(C1529,'Draft Master List'!E:E,0),2),"N/A")</f>
        <v>N/A</v>
      </c>
      <c r="E1529" t="s">
        <v>22</v>
      </c>
      <c r="F1529">
        <v>27</v>
      </c>
      <c r="G1529" t="s">
        <v>732</v>
      </c>
      <c r="H1529">
        <v>16</v>
      </c>
      <c r="I1529">
        <v>5</v>
      </c>
      <c r="J1529">
        <v>39</v>
      </c>
      <c r="K1529">
        <v>27</v>
      </c>
      <c r="L1529" s="2">
        <v>0.69199999999999995</v>
      </c>
      <c r="M1529">
        <v>268</v>
      </c>
      <c r="N1529">
        <v>9.9</v>
      </c>
      <c r="O1529">
        <v>0</v>
      </c>
      <c r="P1529">
        <v>26</v>
      </c>
      <c r="Q1529">
        <v>1.7</v>
      </c>
      <c r="R1529">
        <v>16.8</v>
      </c>
      <c r="S1529">
        <v>0</v>
      </c>
    </row>
    <row r="1530" spans="1:19" x14ac:dyDescent="0.25">
      <c r="A1530">
        <v>2012</v>
      </c>
      <c r="B1530">
        <v>152</v>
      </c>
      <c r="C1530" t="s">
        <v>1622</v>
      </c>
      <c r="D1530" t="str">
        <f>IFERROR(INDEX('Draft Master List'!E:F,MATCH(C1530,'Draft Master List'!E:E,0),2),"N/A")</f>
        <v>N/A</v>
      </c>
      <c r="E1530" t="s">
        <v>20</v>
      </c>
      <c r="F1530">
        <v>24</v>
      </c>
      <c r="G1530" t="s">
        <v>108</v>
      </c>
      <c r="H1530">
        <v>12</v>
      </c>
      <c r="I1530">
        <v>10</v>
      </c>
      <c r="J1530">
        <v>48</v>
      </c>
      <c r="K1530">
        <v>26</v>
      </c>
      <c r="L1530" s="2">
        <v>0.54200000000000004</v>
      </c>
      <c r="M1530">
        <v>281</v>
      </c>
      <c r="N1530">
        <v>10.8</v>
      </c>
      <c r="O1530">
        <v>2</v>
      </c>
      <c r="P1530">
        <v>26</v>
      </c>
      <c r="Q1530">
        <v>2.2000000000000002</v>
      </c>
      <c r="R1530">
        <v>23.4</v>
      </c>
      <c r="S1530">
        <v>0</v>
      </c>
    </row>
    <row r="1531" spans="1:19" x14ac:dyDescent="0.25">
      <c r="A1531">
        <v>2012</v>
      </c>
      <c r="B1531">
        <v>153</v>
      </c>
      <c r="C1531" t="s">
        <v>1193</v>
      </c>
      <c r="D1531" t="str">
        <f>IFERROR(INDEX('Draft Master List'!E:F,MATCH(C1531,'Draft Master List'!E:E,0),2),"N/A")</f>
        <v>N/A</v>
      </c>
      <c r="E1531" t="s">
        <v>26</v>
      </c>
      <c r="F1531">
        <v>31</v>
      </c>
      <c r="G1531" t="s">
        <v>76</v>
      </c>
      <c r="H1531">
        <v>10</v>
      </c>
      <c r="I1531">
        <v>9</v>
      </c>
      <c r="J1531">
        <v>33</v>
      </c>
      <c r="K1531">
        <v>26</v>
      </c>
      <c r="L1531" s="2">
        <v>0.78800000000000003</v>
      </c>
      <c r="M1531">
        <v>221</v>
      </c>
      <c r="N1531">
        <v>8.5</v>
      </c>
      <c r="O1531">
        <v>0</v>
      </c>
      <c r="P1531">
        <v>31</v>
      </c>
      <c r="Q1531">
        <v>2.6</v>
      </c>
      <c r="R1531">
        <v>22.1</v>
      </c>
      <c r="S1531">
        <v>5</v>
      </c>
    </row>
    <row r="1532" spans="1:19" x14ac:dyDescent="0.25">
      <c r="A1532">
        <v>2012</v>
      </c>
      <c r="B1532">
        <v>154</v>
      </c>
      <c r="C1532" t="s">
        <v>381</v>
      </c>
      <c r="D1532" t="str">
        <f>IFERROR(INDEX('Draft Master List'!E:F,MATCH(C1532,'Draft Master List'!E:E,0),2),"N/A")</f>
        <v>462008</v>
      </c>
      <c r="E1532" t="s">
        <v>18</v>
      </c>
      <c r="F1532">
        <v>26</v>
      </c>
      <c r="G1532" t="s">
        <v>74</v>
      </c>
      <c r="H1532">
        <v>12</v>
      </c>
      <c r="I1532">
        <v>10</v>
      </c>
      <c r="J1532">
        <v>52</v>
      </c>
      <c r="K1532">
        <v>26</v>
      </c>
      <c r="L1532" s="2">
        <v>0.5</v>
      </c>
      <c r="M1532">
        <v>274</v>
      </c>
      <c r="N1532">
        <v>10.5</v>
      </c>
      <c r="O1532">
        <v>0</v>
      </c>
      <c r="P1532">
        <v>33</v>
      </c>
      <c r="Q1532">
        <v>2.2000000000000002</v>
      </c>
      <c r="R1532">
        <v>22.8</v>
      </c>
      <c r="S1532">
        <v>2</v>
      </c>
    </row>
    <row r="1533" spans="1:19" x14ac:dyDescent="0.25">
      <c r="A1533">
        <v>2012</v>
      </c>
      <c r="B1533">
        <v>155</v>
      </c>
      <c r="C1533" t="s">
        <v>1677</v>
      </c>
      <c r="D1533" t="str">
        <f>IFERROR(INDEX('Draft Master List'!E:F,MATCH(C1533,'Draft Master List'!E:E,0),2),"N/A")</f>
        <v>N/A</v>
      </c>
      <c r="E1533" t="s">
        <v>6</v>
      </c>
      <c r="F1533">
        <v>25</v>
      </c>
      <c r="G1533" t="s">
        <v>1601</v>
      </c>
      <c r="H1533">
        <v>14</v>
      </c>
      <c r="I1533">
        <v>9</v>
      </c>
      <c r="J1533">
        <v>39</v>
      </c>
      <c r="K1533">
        <v>25</v>
      </c>
      <c r="L1533" s="2">
        <v>0.64100000000000001</v>
      </c>
      <c r="M1533">
        <v>186</v>
      </c>
      <c r="N1533">
        <v>7.4</v>
      </c>
      <c r="O1533">
        <v>2</v>
      </c>
      <c r="P1533">
        <v>19</v>
      </c>
      <c r="Q1533">
        <v>1.8</v>
      </c>
      <c r="R1533">
        <v>13.3</v>
      </c>
      <c r="S1533">
        <v>1</v>
      </c>
    </row>
    <row r="1534" spans="1:19" x14ac:dyDescent="0.25">
      <c r="A1534">
        <v>2012</v>
      </c>
      <c r="B1534">
        <v>156</v>
      </c>
      <c r="C1534" t="s">
        <v>376</v>
      </c>
      <c r="D1534" t="str">
        <f>IFERROR(INDEX('Draft Master List'!E:F,MATCH(C1534,'Draft Master List'!E:E,0),2),"N/A")</f>
        <v>222008</v>
      </c>
      <c r="E1534" t="s">
        <v>27</v>
      </c>
      <c r="F1534">
        <v>25</v>
      </c>
      <c r="G1534" t="s">
        <v>643</v>
      </c>
      <c r="H1534">
        <v>16</v>
      </c>
      <c r="I1534">
        <v>7</v>
      </c>
      <c r="J1534">
        <v>36</v>
      </c>
      <c r="K1534">
        <v>25</v>
      </c>
      <c r="L1534" s="2">
        <v>0.69399999999999995</v>
      </c>
      <c r="M1534">
        <v>262</v>
      </c>
      <c r="N1534">
        <v>10.5</v>
      </c>
      <c r="O1534">
        <v>2</v>
      </c>
      <c r="P1534">
        <v>39</v>
      </c>
      <c r="Q1534">
        <v>1.6</v>
      </c>
      <c r="R1534">
        <v>16.399999999999999</v>
      </c>
      <c r="S1534">
        <v>2</v>
      </c>
    </row>
    <row r="1535" spans="1:19" x14ac:dyDescent="0.25">
      <c r="A1535">
        <v>2012</v>
      </c>
      <c r="B1535">
        <v>157</v>
      </c>
      <c r="C1535" t="s">
        <v>339</v>
      </c>
      <c r="D1535" t="str">
        <f>IFERROR(INDEX('Draft Master List'!E:F,MATCH(C1535,'Draft Master List'!E:E,0),2),"N/A")</f>
        <v>1242009</v>
      </c>
      <c r="E1535" t="s">
        <v>22</v>
      </c>
      <c r="F1535">
        <v>25</v>
      </c>
      <c r="G1535" t="s">
        <v>660</v>
      </c>
      <c r="H1535">
        <v>16</v>
      </c>
      <c r="I1535">
        <v>5</v>
      </c>
      <c r="J1535">
        <v>61</v>
      </c>
      <c r="K1535">
        <v>25</v>
      </c>
      <c r="L1535" s="2">
        <v>0.41</v>
      </c>
      <c r="M1535">
        <v>336</v>
      </c>
      <c r="N1535">
        <v>13.4</v>
      </c>
      <c r="O1535">
        <v>1</v>
      </c>
      <c r="P1535">
        <v>55</v>
      </c>
      <c r="Q1535">
        <v>1.6</v>
      </c>
      <c r="R1535">
        <v>21</v>
      </c>
      <c r="S1535">
        <v>1</v>
      </c>
    </row>
    <row r="1536" spans="1:19" x14ac:dyDescent="0.25">
      <c r="A1536">
        <v>2012</v>
      </c>
      <c r="B1536">
        <v>158</v>
      </c>
      <c r="C1536" t="s">
        <v>1786</v>
      </c>
      <c r="D1536" t="str">
        <f>IFERROR(INDEX('Draft Master List'!E:F,MATCH(C1536,'Draft Master List'!E:E,0),2),"N/A")</f>
        <v>N/A</v>
      </c>
      <c r="E1536" t="s">
        <v>7</v>
      </c>
      <c r="F1536">
        <v>25</v>
      </c>
      <c r="G1536" t="s">
        <v>108</v>
      </c>
      <c r="H1536">
        <v>16</v>
      </c>
      <c r="I1536">
        <v>10</v>
      </c>
      <c r="J1536">
        <v>38</v>
      </c>
      <c r="K1536">
        <v>25</v>
      </c>
      <c r="L1536" s="2">
        <v>0.65800000000000003</v>
      </c>
      <c r="M1536">
        <v>308</v>
      </c>
      <c r="N1536">
        <v>12.3</v>
      </c>
      <c r="O1536">
        <v>1</v>
      </c>
      <c r="P1536">
        <v>31</v>
      </c>
      <c r="Q1536">
        <v>1.6</v>
      </c>
      <c r="R1536">
        <v>19.3</v>
      </c>
      <c r="S1536">
        <v>0</v>
      </c>
    </row>
    <row r="1537" spans="1:19" x14ac:dyDescent="0.25">
      <c r="A1537">
        <v>2012</v>
      </c>
      <c r="B1537">
        <v>159</v>
      </c>
      <c r="C1537" t="s">
        <v>1928</v>
      </c>
      <c r="D1537" t="str">
        <f>IFERROR(INDEX('Draft Master List'!E:F,MATCH(C1537,'Draft Master List'!E:E,0),2),"N/A")</f>
        <v>N/A</v>
      </c>
      <c r="E1537" t="s">
        <v>669</v>
      </c>
      <c r="F1537">
        <v>23</v>
      </c>
      <c r="H1537">
        <v>11</v>
      </c>
      <c r="I1537">
        <v>5</v>
      </c>
      <c r="J1537">
        <v>40</v>
      </c>
      <c r="K1537">
        <v>24</v>
      </c>
      <c r="L1537" s="2">
        <v>0.6</v>
      </c>
      <c r="M1537">
        <v>277</v>
      </c>
      <c r="N1537">
        <v>11.5</v>
      </c>
      <c r="O1537">
        <v>1</v>
      </c>
      <c r="P1537">
        <v>48</v>
      </c>
      <c r="Q1537">
        <v>2.2000000000000002</v>
      </c>
      <c r="R1537">
        <v>25.2</v>
      </c>
      <c r="S1537">
        <v>1</v>
      </c>
    </row>
    <row r="1538" spans="1:19" x14ac:dyDescent="0.25">
      <c r="A1538">
        <v>2012</v>
      </c>
      <c r="B1538">
        <v>160</v>
      </c>
      <c r="C1538" t="s">
        <v>1275</v>
      </c>
      <c r="D1538" t="str">
        <f>IFERROR(INDEX('Draft Master List'!E:F,MATCH(C1538,'Draft Master List'!E:E,0),2),"N/A")</f>
        <v>N/A</v>
      </c>
      <c r="E1538" t="s">
        <v>7</v>
      </c>
      <c r="F1538">
        <v>26</v>
      </c>
      <c r="G1538" t="s">
        <v>1069</v>
      </c>
      <c r="H1538">
        <v>7</v>
      </c>
      <c r="I1538">
        <v>7</v>
      </c>
      <c r="J1538">
        <v>31</v>
      </c>
      <c r="K1538">
        <v>24</v>
      </c>
      <c r="L1538" s="2">
        <v>0.77400000000000002</v>
      </c>
      <c r="M1538">
        <v>325</v>
      </c>
      <c r="N1538">
        <v>13.5</v>
      </c>
      <c r="O1538">
        <v>0</v>
      </c>
      <c r="P1538">
        <v>29</v>
      </c>
      <c r="Q1538">
        <v>3.4</v>
      </c>
      <c r="R1538">
        <v>46.4</v>
      </c>
      <c r="S1538">
        <v>0</v>
      </c>
    </row>
    <row r="1539" spans="1:19" x14ac:dyDescent="0.25">
      <c r="A1539">
        <v>2012</v>
      </c>
      <c r="B1539">
        <v>161</v>
      </c>
      <c r="C1539" t="s">
        <v>980</v>
      </c>
      <c r="D1539" t="str">
        <f>IFERROR(INDEX('Draft Master List'!E:F,MATCH(C1539,'Draft Master List'!E:E,0),2),"N/A")</f>
        <v>N/A</v>
      </c>
      <c r="E1539" t="s">
        <v>25</v>
      </c>
      <c r="F1539">
        <v>25</v>
      </c>
      <c r="H1539">
        <v>16</v>
      </c>
      <c r="I1539">
        <v>0</v>
      </c>
      <c r="J1539">
        <v>30</v>
      </c>
      <c r="K1539">
        <v>24</v>
      </c>
      <c r="L1539" s="2">
        <v>0.8</v>
      </c>
      <c r="M1539">
        <v>158</v>
      </c>
      <c r="N1539">
        <v>6.6</v>
      </c>
      <c r="O1539">
        <v>0</v>
      </c>
      <c r="P1539">
        <v>23</v>
      </c>
      <c r="Q1539">
        <v>1.5</v>
      </c>
      <c r="R1539">
        <v>9.9</v>
      </c>
      <c r="S1539">
        <v>2</v>
      </c>
    </row>
    <row r="1540" spans="1:19" x14ac:dyDescent="0.25">
      <c r="A1540">
        <v>2012</v>
      </c>
      <c r="B1540">
        <v>162</v>
      </c>
      <c r="C1540" t="s">
        <v>1144</v>
      </c>
      <c r="D1540" t="str">
        <f>IFERROR(INDEX('Draft Master List'!E:F,MATCH(C1540,'Draft Master List'!E:E,0),2),"N/A")</f>
        <v>N/A</v>
      </c>
      <c r="E1540" t="s">
        <v>63</v>
      </c>
      <c r="F1540">
        <v>22</v>
      </c>
      <c r="G1540" t="s">
        <v>77</v>
      </c>
      <c r="H1540">
        <v>10</v>
      </c>
      <c r="I1540">
        <v>6</v>
      </c>
      <c r="J1540">
        <v>48</v>
      </c>
      <c r="K1540">
        <v>24</v>
      </c>
      <c r="L1540" s="2">
        <v>0.5</v>
      </c>
      <c r="M1540">
        <v>367</v>
      </c>
      <c r="N1540">
        <v>15.3</v>
      </c>
      <c r="O1540">
        <v>3</v>
      </c>
      <c r="P1540">
        <v>55</v>
      </c>
      <c r="Q1540">
        <v>2.4</v>
      </c>
      <c r="R1540">
        <v>36.700000000000003</v>
      </c>
      <c r="S1540">
        <v>0</v>
      </c>
    </row>
    <row r="1541" spans="1:19" x14ac:dyDescent="0.25">
      <c r="A1541">
        <v>2012</v>
      </c>
      <c r="B1541">
        <v>163</v>
      </c>
      <c r="C1541" t="s">
        <v>363</v>
      </c>
      <c r="D1541" t="str">
        <f>IFERROR(INDEX('Draft Master List'!E:F,MATCH(C1541,'Draft Master List'!E:E,0),2),"N/A")</f>
        <v>2112009</v>
      </c>
      <c r="E1541" t="s">
        <v>64</v>
      </c>
      <c r="F1541">
        <v>26</v>
      </c>
      <c r="G1541" t="s">
        <v>643</v>
      </c>
      <c r="H1541">
        <v>15</v>
      </c>
      <c r="I1541">
        <v>1</v>
      </c>
      <c r="J1541">
        <v>32</v>
      </c>
      <c r="K1541">
        <v>24</v>
      </c>
      <c r="L1541" s="2">
        <v>0.75</v>
      </c>
      <c r="M1541">
        <v>187</v>
      </c>
      <c r="N1541">
        <v>7.8</v>
      </c>
      <c r="O1541">
        <v>0</v>
      </c>
      <c r="P1541">
        <v>38</v>
      </c>
      <c r="Q1541">
        <v>1.6</v>
      </c>
      <c r="R1541">
        <v>12.5</v>
      </c>
      <c r="S1541">
        <v>1</v>
      </c>
    </row>
    <row r="1542" spans="1:19" x14ac:dyDescent="0.25">
      <c r="A1542">
        <v>2012</v>
      </c>
      <c r="B1542">
        <v>164</v>
      </c>
      <c r="C1542" t="s">
        <v>1194</v>
      </c>
      <c r="D1542" t="str">
        <f>IFERROR(INDEX('Draft Master List'!E:F,MATCH(C1542,'Draft Master List'!E:E,0),2),"N/A")</f>
        <v>N/A</v>
      </c>
      <c r="E1542" t="s">
        <v>223</v>
      </c>
      <c r="F1542">
        <v>22</v>
      </c>
      <c r="H1542">
        <v>16</v>
      </c>
      <c r="I1542">
        <v>0</v>
      </c>
      <c r="J1542">
        <v>36</v>
      </c>
      <c r="K1542">
        <v>24</v>
      </c>
      <c r="L1542" s="2">
        <v>0.66700000000000004</v>
      </c>
      <c r="M1542">
        <v>163</v>
      </c>
      <c r="N1542">
        <v>6.8</v>
      </c>
      <c r="O1542">
        <v>0</v>
      </c>
      <c r="P1542">
        <v>26</v>
      </c>
      <c r="Q1542">
        <v>1.5</v>
      </c>
      <c r="R1542">
        <v>10.199999999999999</v>
      </c>
      <c r="S1542">
        <v>3</v>
      </c>
    </row>
    <row r="1543" spans="1:19" x14ac:dyDescent="0.25">
      <c r="A1543">
        <v>2012</v>
      </c>
      <c r="B1543">
        <v>165</v>
      </c>
      <c r="C1543" t="s">
        <v>458</v>
      </c>
      <c r="D1543" t="str">
        <f>IFERROR(INDEX('Draft Master List'!E:F,MATCH(C1543,'Draft Master List'!E:E,0),2),"N/A")</f>
        <v>752007</v>
      </c>
      <c r="E1543" t="s">
        <v>4</v>
      </c>
      <c r="F1543">
        <v>27</v>
      </c>
      <c r="G1543" t="s">
        <v>77</v>
      </c>
      <c r="H1543">
        <v>7</v>
      </c>
      <c r="I1543">
        <v>4</v>
      </c>
      <c r="J1543">
        <v>43</v>
      </c>
      <c r="K1543">
        <v>24</v>
      </c>
      <c r="L1543" s="2">
        <v>0.55800000000000005</v>
      </c>
      <c r="M1543">
        <v>252</v>
      </c>
      <c r="N1543">
        <v>10.5</v>
      </c>
      <c r="O1543">
        <v>0</v>
      </c>
      <c r="P1543">
        <v>32</v>
      </c>
      <c r="Q1543">
        <v>3.4</v>
      </c>
      <c r="R1543">
        <v>36</v>
      </c>
      <c r="S1543">
        <v>1</v>
      </c>
    </row>
    <row r="1544" spans="1:19" x14ac:dyDescent="0.25">
      <c r="A1544">
        <v>2012</v>
      </c>
      <c r="B1544">
        <v>166</v>
      </c>
      <c r="C1544" t="s">
        <v>507</v>
      </c>
      <c r="D1544" t="str">
        <f>IFERROR(INDEX('Draft Master List'!E:F,MATCH(C1544,'Draft Master List'!E:E,0),2),"N/A")</f>
        <v>2502007</v>
      </c>
      <c r="E1544" t="s">
        <v>9</v>
      </c>
      <c r="F1544">
        <v>26</v>
      </c>
      <c r="G1544" t="s">
        <v>76</v>
      </c>
      <c r="H1544">
        <v>14</v>
      </c>
      <c r="I1544">
        <v>12</v>
      </c>
      <c r="J1544">
        <v>31</v>
      </c>
      <c r="K1544">
        <v>23</v>
      </c>
      <c r="L1544" s="2">
        <v>0.74199999999999999</v>
      </c>
      <c r="M1544">
        <v>245</v>
      </c>
      <c r="N1544">
        <v>10.7</v>
      </c>
      <c r="O1544">
        <v>0</v>
      </c>
      <c r="P1544">
        <v>59</v>
      </c>
      <c r="Q1544">
        <v>1.6</v>
      </c>
      <c r="R1544">
        <v>17.5</v>
      </c>
      <c r="S1544">
        <v>3</v>
      </c>
    </row>
    <row r="1545" spans="1:19" x14ac:dyDescent="0.25">
      <c r="A1545">
        <v>2012</v>
      </c>
      <c r="B1545">
        <v>167</v>
      </c>
      <c r="C1545" t="s">
        <v>291</v>
      </c>
      <c r="D1545" t="str">
        <f>IFERROR(INDEX('Draft Master List'!E:F,MATCH(C1545,'Draft Master List'!E:E,0),2),"N/A")</f>
        <v>1592010</v>
      </c>
      <c r="E1545" t="s">
        <v>6</v>
      </c>
      <c r="F1545">
        <v>25</v>
      </c>
      <c r="G1545" t="s">
        <v>77</v>
      </c>
      <c r="H1545">
        <v>11</v>
      </c>
      <c r="I1545">
        <v>5</v>
      </c>
      <c r="J1545">
        <v>47</v>
      </c>
      <c r="K1545">
        <v>23</v>
      </c>
      <c r="L1545" s="2">
        <v>0.48899999999999999</v>
      </c>
      <c r="M1545">
        <v>248</v>
      </c>
      <c r="N1545">
        <v>10.8</v>
      </c>
      <c r="O1545">
        <v>3</v>
      </c>
      <c r="P1545">
        <v>23</v>
      </c>
      <c r="Q1545">
        <v>2.1</v>
      </c>
      <c r="R1545">
        <v>22.5</v>
      </c>
      <c r="S1545">
        <v>0</v>
      </c>
    </row>
    <row r="1546" spans="1:19" x14ac:dyDescent="0.25">
      <c r="A1546">
        <v>2012</v>
      </c>
      <c r="B1546">
        <v>168</v>
      </c>
      <c r="C1546" t="s">
        <v>1264</v>
      </c>
      <c r="D1546" t="str">
        <f>IFERROR(INDEX('Draft Master List'!E:F,MATCH(C1546,'Draft Master List'!E:E,0),2),"N/A")</f>
        <v>N/A</v>
      </c>
      <c r="E1546" t="s">
        <v>63</v>
      </c>
      <c r="F1546">
        <v>30</v>
      </c>
      <c r="G1546" t="s">
        <v>77</v>
      </c>
      <c r="H1546">
        <v>15</v>
      </c>
      <c r="I1546">
        <v>5</v>
      </c>
      <c r="J1546">
        <v>40</v>
      </c>
      <c r="K1546">
        <v>23</v>
      </c>
      <c r="L1546" s="2">
        <v>0.57499999999999996</v>
      </c>
      <c r="M1546">
        <v>242</v>
      </c>
      <c r="N1546">
        <v>10.5</v>
      </c>
      <c r="O1546">
        <v>1</v>
      </c>
      <c r="P1546">
        <v>39</v>
      </c>
      <c r="Q1546">
        <v>1.5</v>
      </c>
      <c r="R1546">
        <v>16.100000000000001</v>
      </c>
      <c r="S1546">
        <v>1</v>
      </c>
    </row>
    <row r="1547" spans="1:19" x14ac:dyDescent="0.25">
      <c r="A1547">
        <v>2012</v>
      </c>
      <c r="B1547">
        <v>169</v>
      </c>
      <c r="C1547" t="s">
        <v>439</v>
      </c>
      <c r="D1547" t="str">
        <f>IFERROR(INDEX('Draft Master List'!E:F,MATCH(C1547,'Draft Master List'!E:E,0),2),"N/A")</f>
        <v>122007</v>
      </c>
      <c r="E1547" t="s">
        <v>19</v>
      </c>
      <c r="F1547">
        <v>26</v>
      </c>
      <c r="G1547" t="s">
        <v>76</v>
      </c>
      <c r="H1547">
        <v>16</v>
      </c>
      <c r="I1547">
        <v>15</v>
      </c>
      <c r="J1547">
        <v>30</v>
      </c>
      <c r="K1547">
        <v>23</v>
      </c>
      <c r="L1547" s="2">
        <v>0.76700000000000002</v>
      </c>
      <c r="M1547">
        <v>196</v>
      </c>
      <c r="N1547">
        <v>8.5</v>
      </c>
      <c r="O1547">
        <v>1</v>
      </c>
      <c r="P1547">
        <v>27</v>
      </c>
      <c r="Q1547">
        <v>1.4</v>
      </c>
      <c r="R1547">
        <v>12.3</v>
      </c>
      <c r="S1547">
        <v>5</v>
      </c>
    </row>
    <row r="1548" spans="1:19" x14ac:dyDescent="0.25">
      <c r="A1548">
        <v>2012</v>
      </c>
      <c r="B1548">
        <v>170</v>
      </c>
      <c r="C1548" t="s">
        <v>123</v>
      </c>
      <c r="D1548" t="str">
        <f>IFERROR(INDEX('Draft Master List'!E:F,MATCH(C1548,'Draft Master List'!E:E,0),2),"N/A")</f>
        <v>422008</v>
      </c>
      <c r="E1548" t="s">
        <v>13</v>
      </c>
      <c r="F1548">
        <v>26</v>
      </c>
      <c r="G1548" t="s">
        <v>77</v>
      </c>
      <c r="H1548">
        <v>10</v>
      </c>
      <c r="I1548">
        <v>2</v>
      </c>
      <c r="J1548">
        <v>44</v>
      </c>
      <c r="K1548">
        <v>23</v>
      </c>
      <c r="L1548" s="2">
        <v>0.52300000000000002</v>
      </c>
      <c r="M1548">
        <v>234</v>
      </c>
      <c r="N1548">
        <v>10.199999999999999</v>
      </c>
      <c r="O1548">
        <v>1</v>
      </c>
      <c r="P1548">
        <v>31</v>
      </c>
      <c r="Q1548">
        <v>2.2999999999999998</v>
      </c>
      <c r="R1548">
        <v>23.4</v>
      </c>
      <c r="S1548">
        <v>1</v>
      </c>
    </row>
    <row r="1549" spans="1:19" x14ac:dyDescent="0.25">
      <c r="A1549">
        <v>2012</v>
      </c>
      <c r="B1549">
        <v>171</v>
      </c>
      <c r="C1549" t="s">
        <v>275</v>
      </c>
      <c r="D1549" t="str">
        <f>IFERROR(INDEX('Draft Master List'!E:F,MATCH(C1549,'Draft Master List'!E:E,0),2),"N/A")</f>
        <v>842010</v>
      </c>
      <c r="E1549" t="s">
        <v>669</v>
      </c>
      <c r="F1549">
        <v>27</v>
      </c>
      <c r="H1549">
        <v>7</v>
      </c>
      <c r="I1549">
        <v>2</v>
      </c>
      <c r="J1549">
        <v>39</v>
      </c>
      <c r="K1549">
        <v>23</v>
      </c>
      <c r="L1549" s="2">
        <v>0.59</v>
      </c>
      <c r="M1549">
        <v>244</v>
      </c>
      <c r="N1549">
        <v>10.6</v>
      </c>
      <c r="O1549">
        <v>1</v>
      </c>
      <c r="P1549">
        <v>36</v>
      </c>
      <c r="Q1549">
        <v>3.3</v>
      </c>
      <c r="R1549">
        <v>34.9</v>
      </c>
      <c r="S1549">
        <v>1</v>
      </c>
    </row>
    <row r="1550" spans="1:19" x14ac:dyDescent="0.25">
      <c r="A1550">
        <v>2012</v>
      </c>
      <c r="B1550">
        <v>172</v>
      </c>
      <c r="C1550" t="s">
        <v>723</v>
      </c>
      <c r="D1550" t="str">
        <f>IFERROR(INDEX('Draft Master List'!E:F,MATCH(C1550,'Draft Master List'!E:E,0),2),"N/A")</f>
        <v>N/A</v>
      </c>
      <c r="E1550" t="s">
        <v>669</v>
      </c>
      <c r="F1550">
        <v>29</v>
      </c>
      <c r="H1550">
        <v>14</v>
      </c>
      <c r="I1550">
        <v>1</v>
      </c>
      <c r="J1550">
        <v>29</v>
      </c>
      <c r="K1550">
        <v>23</v>
      </c>
      <c r="L1550" s="2">
        <v>0.79300000000000004</v>
      </c>
      <c r="M1550">
        <v>200</v>
      </c>
      <c r="N1550">
        <v>8.6999999999999993</v>
      </c>
      <c r="O1550">
        <v>1</v>
      </c>
      <c r="P1550">
        <v>22</v>
      </c>
      <c r="Q1550">
        <v>1.6</v>
      </c>
      <c r="R1550">
        <v>14.3</v>
      </c>
      <c r="S1550">
        <v>1</v>
      </c>
    </row>
    <row r="1551" spans="1:19" x14ac:dyDescent="0.25">
      <c r="A1551">
        <v>2012</v>
      </c>
      <c r="B1551">
        <v>173</v>
      </c>
      <c r="C1551" t="s">
        <v>1691</v>
      </c>
      <c r="D1551" t="str">
        <f>IFERROR(INDEX('Draft Master List'!E:F,MATCH(C1551,'Draft Master List'!E:E,0),2),"N/A")</f>
        <v>N/A</v>
      </c>
      <c r="E1551" t="s">
        <v>28</v>
      </c>
      <c r="F1551">
        <v>28</v>
      </c>
      <c r="G1551" t="s">
        <v>108</v>
      </c>
      <c r="H1551">
        <v>15</v>
      </c>
      <c r="I1551">
        <v>15</v>
      </c>
      <c r="J1551">
        <v>33</v>
      </c>
      <c r="K1551">
        <v>23</v>
      </c>
      <c r="L1551" s="2">
        <v>0.69699999999999995</v>
      </c>
      <c r="M1551">
        <v>275</v>
      </c>
      <c r="N1551">
        <v>12</v>
      </c>
      <c r="O1551">
        <v>1</v>
      </c>
      <c r="P1551">
        <v>46</v>
      </c>
      <c r="Q1551">
        <v>1.5</v>
      </c>
      <c r="R1551">
        <v>18.3</v>
      </c>
      <c r="S1551">
        <v>2</v>
      </c>
    </row>
    <row r="1552" spans="1:19" x14ac:dyDescent="0.25">
      <c r="A1552">
        <v>2012</v>
      </c>
      <c r="B1552">
        <v>174</v>
      </c>
      <c r="C1552" t="s">
        <v>1807</v>
      </c>
      <c r="D1552" t="str">
        <f>IFERROR(INDEX('Draft Master List'!E:F,MATCH(C1552,'Draft Master List'!E:E,0),2),"N/A")</f>
        <v>N/A</v>
      </c>
      <c r="E1552" t="s">
        <v>12</v>
      </c>
      <c r="F1552">
        <v>24</v>
      </c>
      <c r="G1552" t="s">
        <v>77</v>
      </c>
      <c r="H1552">
        <v>10</v>
      </c>
      <c r="I1552">
        <v>3</v>
      </c>
      <c r="J1552">
        <v>32</v>
      </c>
      <c r="K1552">
        <v>22</v>
      </c>
      <c r="L1552" s="2">
        <v>0.68799999999999994</v>
      </c>
      <c r="M1552">
        <v>310</v>
      </c>
      <c r="N1552">
        <v>14.1</v>
      </c>
      <c r="O1552">
        <v>2</v>
      </c>
      <c r="P1552">
        <v>40</v>
      </c>
      <c r="Q1552">
        <v>2.2000000000000002</v>
      </c>
      <c r="R1552">
        <v>31</v>
      </c>
      <c r="S1552">
        <v>0</v>
      </c>
    </row>
    <row r="1553" spans="1:19" x14ac:dyDescent="0.25">
      <c r="A1553">
        <v>2012</v>
      </c>
      <c r="B1553">
        <v>175</v>
      </c>
      <c r="C1553" t="s">
        <v>1192</v>
      </c>
      <c r="D1553" t="str">
        <f>IFERROR(INDEX('Draft Master List'!E:F,MATCH(C1553,'Draft Master List'!E:E,0),2),"N/A")</f>
        <v>N/A</v>
      </c>
      <c r="E1553" t="s">
        <v>15</v>
      </c>
      <c r="F1553">
        <v>27</v>
      </c>
      <c r="G1553" t="s">
        <v>76</v>
      </c>
      <c r="H1553">
        <v>15</v>
      </c>
      <c r="I1553">
        <v>15</v>
      </c>
      <c r="J1553">
        <v>30</v>
      </c>
      <c r="K1553">
        <v>22</v>
      </c>
      <c r="L1553" s="2">
        <v>0.73299999999999998</v>
      </c>
      <c r="M1553">
        <v>104</v>
      </c>
      <c r="N1553">
        <v>4.7</v>
      </c>
      <c r="O1553">
        <v>0</v>
      </c>
      <c r="P1553">
        <v>13</v>
      </c>
      <c r="Q1553">
        <v>1.5</v>
      </c>
      <c r="R1553">
        <v>6.9</v>
      </c>
      <c r="S1553">
        <v>3</v>
      </c>
    </row>
    <row r="1554" spans="1:19" x14ac:dyDescent="0.25">
      <c r="A1554">
        <v>2012</v>
      </c>
      <c r="B1554">
        <v>176</v>
      </c>
      <c r="C1554" t="s">
        <v>1278</v>
      </c>
      <c r="D1554" t="str">
        <f>IFERROR(INDEX('Draft Master List'!E:F,MATCH(C1554,'Draft Master List'!E:E,0),2),"N/A")</f>
        <v>N/A</v>
      </c>
      <c r="E1554" t="s">
        <v>0</v>
      </c>
      <c r="F1554">
        <v>30</v>
      </c>
      <c r="G1554" t="s">
        <v>74</v>
      </c>
      <c r="H1554">
        <v>15</v>
      </c>
      <c r="I1554">
        <v>9</v>
      </c>
      <c r="J1554">
        <v>47</v>
      </c>
      <c r="K1554">
        <v>22</v>
      </c>
      <c r="L1554" s="2">
        <v>0.46800000000000003</v>
      </c>
      <c r="M1554">
        <v>316</v>
      </c>
      <c r="N1554">
        <v>14.4</v>
      </c>
      <c r="O1554">
        <v>1</v>
      </c>
      <c r="P1554">
        <v>41</v>
      </c>
      <c r="Q1554">
        <v>1.5</v>
      </c>
      <c r="R1554">
        <v>21.1</v>
      </c>
      <c r="S1554">
        <v>1</v>
      </c>
    </row>
    <row r="1555" spans="1:19" x14ac:dyDescent="0.25">
      <c r="A1555">
        <v>2012</v>
      </c>
      <c r="B1555">
        <v>177</v>
      </c>
      <c r="C1555" t="s">
        <v>1122</v>
      </c>
      <c r="D1555" t="str">
        <f>IFERROR(INDEX('Draft Master List'!E:F,MATCH(C1555,'Draft Master List'!E:E,0),2),"N/A")</f>
        <v>N/A</v>
      </c>
      <c r="E1555" t="s">
        <v>18</v>
      </c>
      <c r="F1555">
        <v>23</v>
      </c>
      <c r="G1555" t="s">
        <v>77</v>
      </c>
      <c r="H1555">
        <v>7</v>
      </c>
      <c r="I1555">
        <v>1</v>
      </c>
      <c r="J1555">
        <v>36</v>
      </c>
      <c r="K1555">
        <v>22</v>
      </c>
      <c r="L1555" s="2">
        <v>0.61099999999999999</v>
      </c>
      <c r="M1555">
        <v>310</v>
      </c>
      <c r="N1555">
        <v>14.1</v>
      </c>
      <c r="O1555">
        <v>2</v>
      </c>
      <c r="P1555">
        <v>65</v>
      </c>
      <c r="Q1555">
        <v>3.1</v>
      </c>
      <c r="R1555">
        <v>44.3</v>
      </c>
      <c r="S1555">
        <v>0</v>
      </c>
    </row>
    <row r="1556" spans="1:19" x14ac:dyDescent="0.25">
      <c r="A1556">
        <v>2012</v>
      </c>
      <c r="B1556">
        <v>178</v>
      </c>
      <c r="C1556" t="s">
        <v>1670</v>
      </c>
      <c r="D1556" t="str">
        <f>IFERROR(INDEX('Draft Master List'!E:F,MATCH(C1556,'Draft Master List'!E:E,0),2),"N/A")</f>
        <v>N/A</v>
      </c>
      <c r="E1556" t="s">
        <v>3</v>
      </c>
      <c r="F1556">
        <v>25</v>
      </c>
      <c r="G1556" t="s">
        <v>108</v>
      </c>
      <c r="H1556">
        <v>13</v>
      </c>
      <c r="I1556">
        <v>11</v>
      </c>
      <c r="J1556">
        <v>33</v>
      </c>
      <c r="K1556">
        <v>21</v>
      </c>
      <c r="L1556" s="2">
        <v>0.63600000000000001</v>
      </c>
      <c r="M1556">
        <v>225</v>
      </c>
      <c r="N1556">
        <v>10.7</v>
      </c>
      <c r="O1556">
        <v>0</v>
      </c>
      <c r="P1556">
        <v>40</v>
      </c>
      <c r="Q1556">
        <v>1.6</v>
      </c>
      <c r="R1556">
        <v>17.3</v>
      </c>
      <c r="S1556">
        <v>0</v>
      </c>
    </row>
    <row r="1557" spans="1:19" x14ac:dyDescent="0.25">
      <c r="A1557">
        <v>2012</v>
      </c>
      <c r="B1557">
        <v>179</v>
      </c>
      <c r="C1557" t="s">
        <v>100</v>
      </c>
      <c r="D1557" t="str">
        <f>IFERROR(INDEX('Draft Master List'!E:F,MATCH(C1557,'Draft Master List'!E:E,0),2),"N/A")</f>
        <v>2322009</v>
      </c>
      <c r="E1557" t="s">
        <v>30</v>
      </c>
      <c r="F1557">
        <v>26</v>
      </c>
      <c r="G1557" t="s">
        <v>77</v>
      </c>
      <c r="H1557">
        <v>9</v>
      </c>
      <c r="I1557">
        <v>3</v>
      </c>
      <c r="J1557">
        <v>32</v>
      </c>
      <c r="K1557">
        <v>21</v>
      </c>
      <c r="L1557" s="2">
        <v>0.65600000000000003</v>
      </c>
      <c r="M1557">
        <v>235</v>
      </c>
      <c r="N1557">
        <v>11.2</v>
      </c>
      <c r="O1557">
        <v>3</v>
      </c>
      <c r="P1557">
        <v>56</v>
      </c>
      <c r="Q1557">
        <v>2.2999999999999998</v>
      </c>
      <c r="R1557">
        <v>26.1</v>
      </c>
      <c r="S1557">
        <v>1</v>
      </c>
    </row>
    <row r="1558" spans="1:19" x14ac:dyDescent="0.25">
      <c r="A1558">
        <v>2012</v>
      </c>
      <c r="B1558">
        <v>180</v>
      </c>
      <c r="C1558" t="s">
        <v>1829</v>
      </c>
      <c r="D1558" t="str">
        <f>IFERROR(INDEX('Draft Master List'!E:F,MATCH(C1558,'Draft Master List'!E:E,0),2),"N/A")</f>
        <v>N/A</v>
      </c>
      <c r="E1558" t="s">
        <v>32</v>
      </c>
      <c r="F1558">
        <v>21</v>
      </c>
      <c r="G1558" t="s">
        <v>74</v>
      </c>
      <c r="H1558">
        <v>11</v>
      </c>
      <c r="I1558">
        <v>8</v>
      </c>
      <c r="J1558">
        <v>47</v>
      </c>
      <c r="K1558">
        <v>21</v>
      </c>
      <c r="L1558" s="2">
        <v>0.44700000000000001</v>
      </c>
      <c r="M1558">
        <v>252</v>
      </c>
      <c r="N1558">
        <v>12</v>
      </c>
      <c r="O1558">
        <v>3</v>
      </c>
      <c r="P1558">
        <v>33</v>
      </c>
      <c r="Q1558">
        <v>1.9</v>
      </c>
      <c r="R1558">
        <v>22.9</v>
      </c>
      <c r="S1558">
        <v>0</v>
      </c>
    </row>
    <row r="1559" spans="1:19" x14ac:dyDescent="0.25">
      <c r="A1559">
        <v>2012</v>
      </c>
      <c r="B1559">
        <v>181</v>
      </c>
      <c r="C1559" t="s">
        <v>1201</v>
      </c>
      <c r="D1559" t="str">
        <f>IFERROR(INDEX('Draft Master List'!E:F,MATCH(C1559,'Draft Master List'!E:E,0),2),"N/A")</f>
        <v>N/A</v>
      </c>
      <c r="E1559" t="s">
        <v>3</v>
      </c>
      <c r="F1559">
        <v>31</v>
      </c>
      <c r="G1559" t="s">
        <v>212</v>
      </c>
      <c r="H1559">
        <v>16</v>
      </c>
      <c r="I1559">
        <v>13</v>
      </c>
      <c r="J1559">
        <v>24</v>
      </c>
      <c r="K1559">
        <v>21</v>
      </c>
      <c r="L1559" s="2">
        <v>0.875</v>
      </c>
      <c r="M1559">
        <v>143</v>
      </c>
      <c r="N1559">
        <v>6.8</v>
      </c>
      <c r="O1559">
        <v>0</v>
      </c>
      <c r="P1559">
        <v>18</v>
      </c>
      <c r="Q1559">
        <v>1.3</v>
      </c>
      <c r="R1559">
        <v>8.9</v>
      </c>
      <c r="S1559">
        <v>0</v>
      </c>
    </row>
    <row r="1560" spans="1:19" x14ac:dyDescent="0.25">
      <c r="A1560">
        <v>2012</v>
      </c>
      <c r="B1560">
        <v>182</v>
      </c>
      <c r="C1560" t="s">
        <v>319</v>
      </c>
      <c r="D1560" t="str">
        <f>IFERROR(INDEX('Draft Master List'!E:F,MATCH(C1560,'Draft Master List'!E:E,0),2),"N/A")</f>
        <v>122009</v>
      </c>
      <c r="E1560" t="s">
        <v>26</v>
      </c>
      <c r="F1560">
        <v>25</v>
      </c>
      <c r="G1560" t="s">
        <v>643</v>
      </c>
      <c r="H1560">
        <v>8</v>
      </c>
      <c r="I1560">
        <v>6</v>
      </c>
      <c r="J1560">
        <v>26</v>
      </c>
      <c r="K1560">
        <v>21</v>
      </c>
      <c r="L1560" s="2">
        <v>0.80800000000000005</v>
      </c>
      <c r="M1560">
        <v>167</v>
      </c>
      <c r="N1560">
        <v>8</v>
      </c>
      <c r="O1560">
        <v>0</v>
      </c>
      <c r="P1560">
        <v>26</v>
      </c>
      <c r="Q1560">
        <v>2.6</v>
      </c>
      <c r="R1560">
        <v>20.9</v>
      </c>
      <c r="S1560">
        <v>1</v>
      </c>
    </row>
    <row r="1561" spans="1:19" x14ac:dyDescent="0.25">
      <c r="A1561">
        <v>2012</v>
      </c>
      <c r="B1561">
        <v>183</v>
      </c>
      <c r="C1561" t="s">
        <v>546</v>
      </c>
      <c r="D1561" t="str">
        <f>IFERROR(INDEX('Draft Master List'!E:F,MATCH(C1561,'Draft Master List'!E:E,0),2),"N/A")</f>
        <v>1752006</v>
      </c>
      <c r="E1561" t="s">
        <v>34</v>
      </c>
      <c r="F1561">
        <v>28</v>
      </c>
      <c r="G1561" t="s">
        <v>1069</v>
      </c>
      <c r="H1561">
        <v>16</v>
      </c>
      <c r="I1561">
        <v>4</v>
      </c>
      <c r="J1561">
        <v>39</v>
      </c>
      <c r="K1561">
        <v>21</v>
      </c>
      <c r="L1561" s="2">
        <v>0.53800000000000003</v>
      </c>
      <c r="M1561">
        <v>344</v>
      </c>
      <c r="N1561">
        <v>16.399999999999999</v>
      </c>
      <c r="O1561">
        <v>3</v>
      </c>
      <c r="P1561">
        <v>45</v>
      </c>
      <c r="Q1561">
        <v>1.3</v>
      </c>
      <c r="R1561">
        <v>21.5</v>
      </c>
      <c r="S1561">
        <v>1</v>
      </c>
    </row>
    <row r="1562" spans="1:19" x14ac:dyDescent="0.25">
      <c r="A1562">
        <v>2012</v>
      </c>
      <c r="B1562">
        <v>184</v>
      </c>
      <c r="C1562" t="s">
        <v>882</v>
      </c>
      <c r="D1562" t="str">
        <f>IFERROR(INDEX('Draft Master List'!E:F,MATCH(C1562,'Draft Master List'!E:E,0),2),"N/A")</f>
        <v>N/A</v>
      </c>
      <c r="E1562" t="s">
        <v>25</v>
      </c>
      <c r="F1562">
        <v>23</v>
      </c>
      <c r="G1562" t="s">
        <v>77</v>
      </c>
      <c r="H1562">
        <v>15</v>
      </c>
      <c r="I1562">
        <v>7</v>
      </c>
      <c r="J1562">
        <v>47</v>
      </c>
      <c r="K1562">
        <v>20</v>
      </c>
      <c r="L1562" s="2">
        <v>0.42599999999999999</v>
      </c>
      <c r="M1562">
        <v>325</v>
      </c>
      <c r="N1562">
        <v>16.3</v>
      </c>
      <c r="O1562">
        <v>1</v>
      </c>
      <c r="P1562">
        <v>57</v>
      </c>
      <c r="Q1562">
        <v>1.3</v>
      </c>
      <c r="R1562">
        <v>21.7</v>
      </c>
      <c r="S1562">
        <v>0</v>
      </c>
    </row>
    <row r="1563" spans="1:19" x14ac:dyDescent="0.25">
      <c r="A1563">
        <v>2012</v>
      </c>
      <c r="B1563">
        <v>185</v>
      </c>
      <c r="C1563" t="s">
        <v>1633</v>
      </c>
      <c r="D1563" t="str">
        <f>IFERROR(INDEX('Draft Master List'!E:F,MATCH(C1563,'Draft Master List'!E:E,0),2),"N/A")</f>
        <v>N/A</v>
      </c>
      <c r="E1563" t="s">
        <v>64</v>
      </c>
      <c r="F1563">
        <v>24</v>
      </c>
      <c r="G1563" t="s">
        <v>1069</v>
      </c>
      <c r="H1563">
        <v>14</v>
      </c>
      <c r="I1563">
        <v>6</v>
      </c>
      <c r="J1563">
        <v>40</v>
      </c>
      <c r="K1563">
        <v>20</v>
      </c>
      <c r="L1563" s="2">
        <v>0.5</v>
      </c>
      <c r="M1563">
        <v>226</v>
      </c>
      <c r="N1563">
        <v>11.3</v>
      </c>
      <c r="O1563">
        <v>1</v>
      </c>
      <c r="P1563">
        <v>28</v>
      </c>
      <c r="Q1563">
        <v>1.4</v>
      </c>
      <c r="R1563">
        <v>16.100000000000001</v>
      </c>
      <c r="S1563">
        <v>0</v>
      </c>
    </row>
    <row r="1564" spans="1:19" x14ac:dyDescent="0.25">
      <c r="A1564">
        <v>2012</v>
      </c>
      <c r="B1564">
        <v>186</v>
      </c>
      <c r="C1564" t="s">
        <v>270</v>
      </c>
      <c r="D1564" t="str">
        <f>IFERROR(INDEX('Draft Master List'!E:F,MATCH(C1564,'Draft Master List'!E:E,0),2),"N/A")</f>
        <v>512010</v>
      </c>
      <c r="E1564" t="s">
        <v>18</v>
      </c>
      <c r="F1564">
        <v>25</v>
      </c>
      <c r="H1564">
        <v>16</v>
      </c>
      <c r="I1564">
        <v>0</v>
      </c>
      <c r="J1564">
        <v>27</v>
      </c>
      <c r="K1564">
        <v>20</v>
      </c>
      <c r="L1564" s="2">
        <v>0.74099999999999999</v>
      </c>
      <c r="M1564">
        <v>155</v>
      </c>
      <c r="N1564">
        <v>7.8</v>
      </c>
      <c r="O1564">
        <v>0</v>
      </c>
      <c r="P1564">
        <v>21</v>
      </c>
      <c r="Q1564">
        <v>1.3</v>
      </c>
      <c r="R1564">
        <v>9.6999999999999993</v>
      </c>
      <c r="S1564">
        <v>2</v>
      </c>
    </row>
    <row r="1565" spans="1:19" x14ac:dyDescent="0.25">
      <c r="A1565">
        <v>2012</v>
      </c>
      <c r="B1565">
        <v>187</v>
      </c>
      <c r="C1565" t="s">
        <v>523</v>
      </c>
      <c r="D1565" t="str">
        <f>IFERROR(INDEX('Draft Master List'!E:F,MATCH(C1565,'Draft Master List'!E:E,0),2),"N/A")</f>
        <v>822006</v>
      </c>
      <c r="E1565" t="s">
        <v>16</v>
      </c>
      <c r="F1565">
        <v>28</v>
      </c>
      <c r="G1565" t="s">
        <v>77</v>
      </c>
      <c r="H1565">
        <v>14</v>
      </c>
      <c r="I1565">
        <v>2</v>
      </c>
      <c r="J1565">
        <v>36</v>
      </c>
      <c r="K1565">
        <v>20</v>
      </c>
      <c r="L1565" s="2">
        <v>0.55600000000000005</v>
      </c>
      <c r="M1565">
        <v>259</v>
      </c>
      <c r="N1565">
        <v>13</v>
      </c>
      <c r="O1565">
        <v>0</v>
      </c>
      <c r="P1565">
        <v>38</v>
      </c>
      <c r="Q1565">
        <v>1.4</v>
      </c>
      <c r="R1565">
        <v>18.5</v>
      </c>
      <c r="S1565">
        <v>0</v>
      </c>
    </row>
    <row r="1566" spans="1:19" x14ac:dyDescent="0.25">
      <c r="A1566">
        <v>2012</v>
      </c>
      <c r="B1566">
        <v>188</v>
      </c>
      <c r="C1566" t="s">
        <v>512</v>
      </c>
      <c r="D1566" t="str">
        <f>IFERROR(INDEX('Draft Master List'!E:F,MATCH(C1566,'Draft Master List'!E:E,0),2),"N/A")</f>
        <v>252006</v>
      </c>
      <c r="E1566" t="s">
        <v>32</v>
      </c>
      <c r="F1566">
        <v>28</v>
      </c>
      <c r="G1566" t="s">
        <v>77</v>
      </c>
      <c r="H1566">
        <v>4</v>
      </c>
      <c r="I1566">
        <v>4</v>
      </c>
      <c r="J1566">
        <v>41</v>
      </c>
      <c r="K1566">
        <v>20</v>
      </c>
      <c r="L1566" s="2">
        <v>0.48799999999999999</v>
      </c>
      <c r="M1566">
        <v>272</v>
      </c>
      <c r="N1566">
        <v>13.6</v>
      </c>
      <c r="O1566">
        <v>1</v>
      </c>
      <c r="P1566">
        <v>38</v>
      </c>
      <c r="Q1566">
        <v>5</v>
      </c>
      <c r="R1566">
        <v>68</v>
      </c>
      <c r="S1566">
        <v>1</v>
      </c>
    </row>
    <row r="1567" spans="1:19" x14ac:dyDescent="0.25">
      <c r="A1567">
        <v>2012</v>
      </c>
      <c r="B1567">
        <v>189</v>
      </c>
      <c r="C1567" t="s">
        <v>1729</v>
      </c>
      <c r="D1567" t="str">
        <f>IFERROR(INDEX('Draft Master List'!E:F,MATCH(C1567,'Draft Master List'!E:E,0),2),"N/A")</f>
        <v>N/A</v>
      </c>
      <c r="E1567" t="s">
        <v>63</v>
      </c>
      <c r="F1567">
        <v>27</v>
      </c>
      <c r="G1567" t="s">
        <v>108</v>
      </c>
      <c r="H1567">
        <v>16</v>
      </c>
      <c r="I1567">
        <v>15</v>
      </c>
      <c r="J1567">
        <v>44</v>
      </c>
      <c r="K1567">
        <v>19</v>
      </c>
      <c r="L1567" s="2">
        <v>0.432</v>
      </c>
      <c r="M1567">
        <v>229</v>
      </c>
      <c r="N1567">
        <v>12.1</v>
      </c>
      <c r="O1567">
        <v>2</v>
      </c>
      <c r="P1567">
        <v>25</v>
      </c>
      <c r="Q1567">
        <v>1.2</v>
      </c>
      <c r="R1567">
        <v>14.3</v>
      </c>
      <c r="S1567">
        <v>1</v>
      </c>
    </row>
    <row r="1568" spans="1:19" x14ac:dyDescent="0.25">
      <c r="A1568">
        <v>2012</v>
      </c>
      <c r="B1568">
        <v>190</v>
      </c>
      <c r="C1568" t="s">
        <v>328</v>
      </c>
      <c r="D1568" t="str">
        <f>IFERROR(INDEX('Draft Master List'!E:F,MATCH(C1568,'Draft Master List'!E:E,0),2),"N/A")</f>
        <v>652009</v>
      </c>
      <c r="E1568" t="s">
        <v>32</v>
      </c>
      <c r="F1568">
        <v>27</v>
      </c>
      <c r="G1568" t="s">
        <v>76</v>
      </c>
      <c r="H1568">
        <v>16</v>
      </c>
      <c r="I1568">
        <v>14</v>
      </c>
      <c r="J1568">
        <v>30</v>
      </c>
      <c r="K1568">
        <v>19</v>
      </c>
      <c r="L1568" s="2">
        <v>0.63300000000000001</v>
      </c>
      <c r="M1568">
        <v>151</v>
      </c>
      <c r="N1568">
        <v>7.9</v>
      </c>
      <c r="O1568">
        <v>0</v>
      </c>
      <c r="P1568">
        <v>30</v>
      </c>
      <c r="Q1568">
        <v>1.2</v>
      </c>
      <c r="R1568">
        <v>9.4</v>
      </c>
      <c r="S1568">
        <v>4</v>
      </c>
    </row>
    <row r="1569" spans="1:19" x14ac:dyDescent="0.25">
      <c r="A1569">
        <v>2012</v>
      </c>
      <c r="B1569">
        <v>191</v>
      </c>
      <c r="C1569" t="s">
        <v>88</v>
      </c>
      <c r="D1569" t="str">
        <f>IFERROR(INDEX('Draft Master List'!E:F,MATCH(C1569,'Draft Master List'!E:E,0),2),"N/A")</f>
        <v>2502009</v>
      </c>
      <c r="E1569" t="s">
        <v>4</v>
      </c>
      <c r="F1569">
        <v>27</v>
      </c>
      <c r="G1569" t="s">
        <v>643</v>
      </c>
      <c r="H1569">
        <v>10</v>
      </c>
      <c r="I1569">
        <v>6</v>
      </c>
      <c r="J1569">
        <v>26</v>
      </c>
      <c r="K1569">
        <v>19</v>
      </c>
      <c r="L1569" s="2">
        <v>0.73099999999999998</v>
      </c>
      <c r="M1569">
        <v>130</v>
      </c>
      <c r="N1569">
        <v>6.8</v>
      </c>
      <c r="O1569">
        <v>0</v>
      </c>
      <c r="P1569">
        <v>26</v>
      </c>
      <c r="Q1569">
        <v>1.9</v>
      </c>
      <c r="R1569">
        <v>13</v>
      </c>
      <c r="S1569">
        <v>3</v>
      </c>
    </row>
    <row r="1570" spans="1:19" x14ac:dyDescent="0.25">
      <c r="A1570">
        <v>2012</v>
      </c>
      <c r="B1570">
        <v>192</v>
      </c>
      <c r="C1570" t="s">
        <v>1089</v>
      </c>
      <c r="D1570" t="str">
        <f>IFERROR(INDEX('Draft Master List'!E:F,MATCH(C1570,'Draft Master List'!E:E,0),2),"N/A")</f>
        <v>N/A</v>
      </c>
      <c r="E1570" t="s">
        <v>6</v>
      </c>
      <c r="F1570">
        <v>23</v>
      </c>
      <c r="G1570" t="s">
        <v>77</v>
      </c>
      <c r="H1570">
        <v>14</v>
      </c>
      <c r="I1570">
        <v>1</v>
      </c>
      <c r="J1570">
        <v>31</v>
      </c>
      <c r="K1570">
        <v>19</v>
      </c>
      <c r="L1570" s="2">
        <v>0.61299999999999999</v>
      </c>
      <c r="M1570">
        <v>256</v>
      </c>
      <c r="N1570">
        <v>13.5</v>
      </c>
      <c r="O1570">
        <v>0</v>
      </c>
      <c r="P1570">
        <v>32</v>
      </c>
      <c r="Q1570">
        <v>1.4</v>
      </c>
      <c r="R1570">
        <v>18.3</v>
      </c>
      <c r="S1570">
        <v>2</v>
      </c>
    </row>
    <row r="1571" spans="1:19" x14ac:dyDescent="0.25">
      <c r="A1571">
        <v>2012</v>
      </c>
      <c r="B1571">
        <v>193</v>
      </c>
      <c r="C1571" t="s">
        <v>1249</v>
      </c>
      <c r="D1571" t="str">
        <f>IFERROR(INDEX('Draft Master List'!E:F,MATCH(C1571,'Draft Master List'!E:E,0),2),"N/A")</f>
        <v>N/A</v>
      </c>
      <c r="E1571" t="s">
        <v>10</v>
      </c>
      <c r="F1571">
        <v>24</v>
      </c>
      <c r="G1571" t="s">
        <v>643</v>
      </c>
      <c r="H1571">
        <v>13</v>
      </c>
      <c r="I1571">
        <v>1</v>
      </c>
      <c r="J1571">
        <v>25</v>
      </c>
      <c r="K1571">
        <v>19</v>
      </c>
      <c r="L1571" s="2">
        <v>0.76</v>
      </c>
      <c r="M1571">
        <v>132</v>
      </c>
      <c r="N1571">
        <v>6.9</v>
      </c>
      <c r="O1571">
        <v>0</v>
      </c>
      <c r="P1571">
        <v>25</v>
      </c>
      <c r="Q1571">
        <v>1.5</v>
      </c>
      <c r="R1571">
        <v>10.199999999999999</v>
      </c>
      <c r="S1571">
        <v>2</v>
      </c>
    </row>
    <row r="1572" spans="1:19" x14ac:dyDescent="0.25">
      <c r="A1572">
        <v>2012</v>
      </c>
      <c r="B1572">
        <v>194</v>
      </c>
      <c r="C1572" t="s">
        <v>1620</v>
      </c>
      <c r="D1572" t="str">
        <f>IFERROR(INDEX('Draft Master List'!E:F,MATCH(C1572,'Draft Master List'!E:E,0),2),"N/A")</f>
        <v>N/A</v>
      </c>
      <c r="E1572" t="s">
        <v>9</v>
      </c>
      <c r="F1572">
        <v>21</v>
      </c>
      <c r="G1572" t="s">
        <v>77</v>
      </c>
      <c r="H1572">
        <v>16</v>
      </c>
      <c r="I1572">
        <v>1</v>
      </c>
      <c r="J1572">
        <v>32</v>
      </c>
      <c r="K1572">
        <v>19</v>
      </c>
      <c r="L1572" s="2">
        <v>0.59399999999999997</v>
      </c>
      <c r="M1572">
        <v>298</v>
      </c>
      <c r="N1572">
        <v>15.7</v>
      </c>
      <c r="O1572">
        <v>3</v>
      </c>
      <c r="P1572">
        <v>56</v>
      </c>
      <c r="Q1572">
        <v>1.2</v>
      </c>
      <c r="R1572">
        <v>18.600000000000001</v>
      </c>
      <c r="S1572">
        <v>1</v>
      </c>
    </row>
    <row r="1573" spans="1:19" x14ac:dyDescent="0.25">
      <c r="A1573">
        <v>2012</v>
      </c>
      <c r="B1573">
        <v>195</v>
      </c>
      <c r="C1573" t="s">
        <v>1203</v>
      </c>
      <c r="D1573" t="str">
        <f>IFERROR(INDEX('Draft Master List'!E:F,MATCH(C1573,'Draft Master List'!E:E,0),2),"N/A")</f>
        <v>N/A</v>
      </c>
      <c r="E1573" t="s">
        <v>24</v>
      </c>
      <c r="F1573">
        <v>28</v>
      </c>
      <c r="G1573" t="s">
        <v>643</v>
      </c>
      <c r="H1573">
        <v>14</v>
      </c>
      <c r="I1573">
        <v>5</v>
      </c>
      <c r="J1573">
        <v>23</v>
      </c>
      <c r="K1573">
        <v>19</v>
      </c>
      <c r="L1573" s="2">
        <v>0.82599999999999996</v>
      </c>
      <c r="M1573">
        <v>244</v>
      </c>
      <c r="N1573">
        <v>12.8</v>
      </c>
      <c r="O1573">
        <v>0</v>
      </c>
      <c r="P1573">
        <v>55</v>
      </c>
      <c r="Q1573">
        <v>1.4</v>
      </c>
      <c r="R1573">
        <v>17.399999999999999</v>
      </c>
      <c r="S1573">
        <v>3</v>
      </c>
    </row>
    <row r="1574" spans="1:19" x14ac:dyDescent="0.25">
      <c r="A1574">
        <v>2012</v>
      </c>
      <c r="B1574">
        <v>196</v>
      </c>
      <c r="C1574" t="s">
        <v>990</v>
      </c>
      <c r="D1574" t="str">
        <f>IFERROR(INDEX('Draft Master List'!E:F,MATCH(C1574,'Draft Master List'!E:E,0),2),"N/A")</f>
        <v>N/A</v>
      </c>
      <c r="E1574" t="s">
        <v>19</v>
      </c>
      <c r="F1574">
        <v>23</v>
      </c>
      <c r="H1574">
        <v>16</v>
      </c>
      <c r="I1574">
        <v>0</v>
      </c>
      <c r="J1574">
        <v>23</v>
      </c>
      <c r="K1574">
        <v>19</v>
      </c>
      <c r="L1574" s="2">
        <v>0.82599999999999996</v>
      </c>
      <c r="M1574">
        <v>181</v>
      </c>
      <c r="N1574">
        <v>9.5</v>
      </c>
      <c r="O1574">
        <v>0</v>
      </c>
      <c r="P1574">
        <v>20</v>
      </c>
      <c r="Q1574">
        <v>1.2</v>
      </c>
      <c r="R1574">
        <v>11.3</v>
      </c>
      <c r="S1574">
        <v>0</v>
      </c>
    </row>
    <row r="1575" spans="1:19" x14ac:dyDescent="0.25">
      <c r="A1575">
        <v>2012</v>
      </c>
      <c r="B1575">
        <v>197</v>
      </c>
      <c r="C1575" t="s">
        <v>1247</v>
      </c>
      <c r="D1575" t="str">
        <f>IFERROR(INDEX('Draft Master List'!E:F,MATCH(C1575,'Draft Master List'!E:E,0),2),"N/A")</f>
        <v>N/A</v>
      </c>
      <c r="E1575" t="s">
        <v>21</v>
      </c>
      <c r="F1575">
        <v>30</v>
      </c>
      <c r="G1575" t="s">
        <v>76</v>
      </c>
      <c r="H1575">
        <v>16</v>
      </c>
      <c r="I1575">
        <v>16</v>
      </c>
      <c r="J1575">
        <v>30</v>
      </c>
      <c r="K1575">
        <v>19</v>
      </c>
      <c r="L1575" s="2">
        <v>0.63300000000000001</v>
      </c>
      <c r="M1575">
        <v>128</v>
      </c>
      <c r="N1575">
        <v>6.7</v>
      </c>
      <c r="O1575">
        <v>1</v>
      </c>
      <c r="P1575">
        <v>60</v>
      </c>
      <c r="Q1575">
        <v>1.2</v>
      </c>
      <c r="R1575">
        <v>8</v>
      </c>
      <c r="S1575">
        <v>3</v>
      </c>
    </row>
    <row r="1576" spans="1:19" x14ac:dyDescent="0.25">
      <c r="A1576">
        <v>2012</v>
      </c>
      <c r="B1576">
        <v>198</v>
      </c>
      <c r="C1576" t="s">
        <v>1050</v>
      </c>
      <c r="D1576" t="str">
        <f>IFERROR(INDEX('Draft Master List'!E:F,MATCH(C1576,'Draft Master List'!E:E,0),2),"N/A")</f>
        <v>N/A</v>
      </c>
      <c r="E1576" t="s">
        <v>64</v>
      </c>
      <c r="F1576">
        <v>23</v>
      </c>
      <c r="G1576" t="s">
        <v>77</v>
      </c>
      <c r="H1576">
        <v>14</v>
      </c>
      <c r="I1576">
        <v>3</v>
      </c>
      <c r="J1576">
        <v>37</v>
      </c>
      <c r="K1576">
        <v>18</v>
      </c>
      <c r="L1576" s="2">
        <v>0.48599999999999999</v>
      </c>
      <c r="M1576">
        <v>298</v>
      </c>
      <c r="N1576">
        <v>16.600000000000001</v>
      </c>
      <c r="O1576">
        <v>2</v>
      </c>
      <c r="P1576">
        <v>69</v>
      </c>
      <c r="Q1576">
        <v>1.3</v>
      </c>
      <c r="R1576">
        <v>21.3</v>
      </c>
      <c r="S1576">
        <v>1</v>
      </c>
    </row>
    <row r="1577" spans="1:19" x14ac:dyDescent="0.25">
      <c r="A1577">
        <v>2012</v>
      </c>
      <c r="B1577">
        <v>199</v>
      </c>
      <c r="C1577" t="s">
        <v>1206</v>
      </c>
      <c r="D1577" t="str">
        <f>IFERROR(INDEX('Draft Master List'!E:F,MATCH(C1577,'Draft Master List'!E:E,0),2),"N/A")</f>
        <v>N/A</v>
      </c>
      <c r="E1577" t="s">
        <v>33</v>
      </c>
      <c r="F1577">
        <v>23</v>
      </c>
      <c r="G1577" t="s">
        <v>1270</v>
      </c>
      <c r="H1577">
        <v>14</v>
      </c>
      <c r="I1577">
        <v>9</v>
      </c>
      <c r="J1577">
        <v>33</v>
      </c>
      <c r="K1577">
        <v>18</v>
      </c>
      <c r="L1577" s="2">
        <v>0.54500000000000004</v>
      </c>
      <c r="M1577">
        <v>212</v>
      </c>
      <c r="N1577">
        <v>11.8</v>
      </c>
      <c r="O1577">
        <v>2</v>
      </c>
      <c r="P1577">
        <v>31</v>
      </c>
      <c r="Q1577">
        <v>1.3</v>
      </c>
      <c r="R1577">
        <v>15.1</v>
      </c>
      <c r="S1577">
        <v>0</v>
      </c>
    </row>
    <row r="1578" spans="1:19" x14ac:dyDescent="0.25">
      <c r="A1578">
        <v>2012</v>
      </c>
      <c r="B1578">
        <v>200</v>
      </c>
      <c r="C1578" t="s">
        <v>301</v>
      </c>
      <c r="D1578" t="str">
        <f>IFERROR(INDEX('Draft Master List'!E:F,MATCH(C1578,'Draft Master List'!E:E,0),2),"N/A")</f>
        <v>1882010</v>
      </c>
      <c r="E1578" t="s">
        <v>24</v>
      </c>
      <c r="F1578">
        <v>23</v>
      </c>
      <c r="G1578" t="s">
        <v>643</v>
      </c>
      <c r="H1578">
        <v>13</v>
      </c>
      <c r="I1578">
        <v>6</v>
      </c>
      <c r="J1578">
        <v>25</v>
      </c>
      <c r="K1578">
        <v>18</v>
      </c>
      <c r="L1578" s="2">
        <v>0.72</v>
      </c>
      <c r="M1578">
        <v>106</v>
      </c>
      <c r="N1578">
        <v>5.9</v>
      </c>
      <c r="O1578">
        <v>0</v>
      </c>
      <c r="P1578">
        <v>15</v>
      </c>
      <c r="Q1578">
        <v>1.4</v>
      </c>
      <c r="R1578">
        <v>8.1999999999999993</v>
      </c>
      <c r="S1578">
        <v>2</v>
      </c>
    </row>
    <row r="1579" spans="1:19" x14ac:dyDescent="0.25">
      <c r="A1579">
        <v>2012</v>
      </c>
      <c r="B1579">
        <v>201</v>
      </c>
      <c r="C1579" t="s">
        <v>567</v>
      </c>
      <c r="D1579" t="str">
        <f>IFERROR(INDEX('Draft Master List'!E:F,MATCH(C1579,'Draft Master List'!E:E,0),2),"N/A")</f>
        <v>N/A</v>
      </c>
      <c r="E1579" t="s">
        <v>669</v>
      </c>
      <c r="F1579">
        <v>29</v>
      </c>
      <c r="H1579">
        <v>13</v>
      </c>
      <c r="I1579">
        <v>4</v>
      </c>
      <c r="J1579">
        <v>35</v>
      </c>
      <c r="K1579">
        <v>18</v>
      </c>
      <c r="L1579" s="2">
        <v>0.51400000000000001</v>
      </c>
      <c r="M1579">
        <v>199</v>
      </c>
      <c r="N1579">
        <v>11.1</v>
      </c>
      <c r="O1579">
        <v>1</v>
      </c>
      <c r="P1579">
        <v>19</v>
      </c>
      <c r="Q1579">
        <v>1.4</v>
      </c>
      <c r="R1579">
        <v>15.3</v>
      </c>
      <c r="S1579">
        <v>0</v>
      </c>
    </row>
    <row r="1580" spans="1:19" x14ac:dyDescent="0.25">
      <c r="A1580">
        <v>2012</v>
      </c>
      <c r="B1580">
        <v>202</v>
      </c>
      <c r="C1580" t="s">
        <v>897</v>
      </c>
      <c r="D1580" t="str">
        <f>IFERROR(INDEX('Draft Master List'!E:F,MATCH(C1580,'Draft Master List'!E:E,0),2),"N/A")</f>
        <v>N/A</v>
      </c>
      <c r="E1580" t="s">
        <v>5</v>
      </c>
      <c r="F1580">
        <v>24</v>
      </c>
      <c r="G1580" t="s">
        <v>643</v>
      </c>
      <c r="H1580">
        <v>12</v>
      </c>
      <c r="I1580">
        <v>4</v>
      </c>
      <c r="J1580">
        <v>30</v>
      </c>
      <c r="K1580">
        <v>18</v>
      </c>
      <c r="L1580" s="2">
        <v>0.6</v>
      </c>
      <c r="M1580">
        <v>125</v>
      </c>
      <c r="N1580">
        <v>6.9</v>
      </c>
      <c r="O1580">
        <v>0</v>
      </c>
      <c r="P1580">
        <v>19</v>
      </c>
      <c r="Q1580">
        <v>1.5</v>
      </c>
      <c r="R1580">
        <v>10.4</v>
      </c>
      <c r="S1580">
        <v>1</v>
      </c>
    </row>
    <row r="1581" spans="1:19" x14ac:dyDescent="0.25">
      <c r="A1581">
        <v>2012</v>
      </c>
      <c r="B1581">
        <v>203</v>
      </c>
      <c r="C1581" t="s">
        <v>1044</v>
      </c>
      <c r="D1581" t="str">
        <f>IFERROR(INDEX('Draft Master List'!E:F,MATCH(C1581,'Draft Master List'!E:E,0),2),"N/A")</f>
        <v>N/A</v>
      </c>
      <c r="E1581" t="s">
        <v>15</v>
      </c>
      <c r="F1581">
        <v>22</v>
      </c>
      <c r="G1581" t="s">
        <v>77</v>
      </c>
      <c r="H1581">
        <v>11</v>
      </c>
      <c r="I1581">
        <v>5</v>
      </c>
      <c r="J1581">
        <v>32</v>
      </c>
      <c r="K1581">
        <v>18</v>
      </c>
      <c r="L1581" s="2">
        <v>0.56299999999999994</v>
      </c>
      <c r="M1581">
        <v>201</v>
      </c>
      <c r="N1581">
        <v>11.2</v>
      </c>
      <c r="O1581">
        <v>1</v>
      </c>
      <c r="P1581">
        <v>23</v>
      </c>
      <c r="Q1581">
        <v>1.6</v>
      </c>
      <c r="R1581">
        <v>18.3</v>
      </c>
      <c r="S1581">
        <v>0</v>
      </c>
    </row>
    <row r="1582" spans="1:19" x14ac:dyDescent="0.25">
      <c r="A1582">
        <v>2012</v>
      </c>
      <c r="B1582">
        <v>204</v>
      </c>
      <c r="C1582" t="s">
        <v>1929</v>
      </c>
      <c r="D1582" t="str">
        <f>IFERROR(INDEX('Draft Master List'!E:F,MATCH(C1582,'Draft Master List'!E:E,0),2),"N/A")</f>
        <v>N/A</v>
      </c>
      <c r="E1582" t="s">
        <v>19</v>
      </c>
      <c r="F1582">
        <v>25</v>
      </c>
      <c r="G1582" t="s">
        <v>1069</v>
      </c>
      <c r="H1582">
        <v>16</v>
      </c>
      <c r="I1582">
        <v>5</v>
      </c>
      <c r="J1582">
        <v>28</v>
      </c>
      <c r="K1582">
        <v>18</v>
      </c>
      <c r="L1582" s="2">
        <v>0.64300000000000002</v>
      </c>
      <c r="M1582">
        <v>291</v>
      </c>
      <c r="N1582">
        <v>16.2</v>
      </c>
      <c r="O1582">
        <v>3</v>
      </c>
      <c r="P1582">
        <v>67</v>
      </c>
      <c r="Q1582">
        <v>1.1000000000000001</v>
      </c>
      <c r="R1582">
        <v>18.2</v>
      </c>
      <c r="S1582">
        <v>0</v>
      </c>
    </row>
    <row r="1583" spans="1:19" x14ac:dyDescent="0.25">
      <c r="A1583">
        <v>2012</v>
      </c>
      <c r="B1583">
        <v>205</v>
      </c>
      <c r="C1583" t="s">
        <v>128</v>
      </c>
      <c r="D1583" t="str">
        <f>IFERROR(INDEX('Draft Master List'!E:F,MATCH(C1583,'Draft Master List'!E:E,0),2),"N/A")</f>
        <v>1072009</v>
      </c>
      <c r="E1583" t="s">
        <v>669</v>
      </c>
      <c r="F1583">
        <v>25</v>
      </c>
      <c r="H1583">
        <v>16</v>
      </c>
      <c r="I1583">
        <v>4</v>
      </c>
      <c r="J1583">
        <v>40</v>
      </c>
      <c r="K1583">
        <v>18</v>
      </c>
      <c r="L1583" s="2">
        <v>0.45</v>
      </c>
      <c r="M1583">
        <v>108</v>
      </c>
      <c r="N1583">
        <v>6</v>
      </c>
      <c r="O1583">
        <v>1</v>
      </c>
      <c r="P1583">
        <v>12</v>
      </c>
      <c r="Q1583">
        <v>1.1000000000000001</v>
      </c>
      <c r="R1583">
        <v>6.8</v>
      </c>
      <c r="S1583">
        <v>1</v>
      </c>
    </row>
    <row r="1584" spans="1:19" x14ac:dyDescent="0.25">
      <c r="A1584">
        <v>2012</v>
      </c>
      <c r="B1584">
        <v>206</v>
      </c>
      <c r="C1584" t="s">
        <v>1200</v>
      </c>
      <c r="D1584" t="str">
        <f>IFERROR(INDEX('Draft Master List'!E:F,MATCH(C1584,'Draft Master List'!E:E,0),2),"N/A")</f>
        <v>N/A</v>
      </c>
      <c r="E1584" t="s">
        <v>20</v>
      </c>
      <c r="F1584">
        <v>22</v>
      </c>
      <c r="G1584" t="s">
        <v>76</v>
      </c>
      <c r="H1584">
        <v>16</v>
      </c>
      <c r="I1584">
        <v>12</v>
      </c>
      <c r="J1584">
        <v>27</v>
      </c>
      <c r="K1584">
        <v>17</v>
      </c>
      <c r="L1584" s="2">
        <v>0.63</v>
      </c>
      <c r="M1584">
        <v>152</v>
      </c>
      <c r="N1584">
        <v>8.9</v>
      </c>
      <c r="O1584">
        <v>1</v>
      </c>
      <c r="P1584">
        <v>19</v>
      </c>
      <c r="Q1584">
        <v>1.1000000000000001</v>
      </c>
      <c r="R1584">
        <v>9.5</v>
      </c>
      <c r="S1584">
        <v>3</v>
      </c>
    </row>
    <row r="1585" spans="1:19" x14ac:dyDescent="0.25">
      <c r="A1585">
        <v>2012</v>
      </c>
      <c r="B1585">
        <v>207</v>
      </c>
      <c r="C1585" t="s">
        <v>1083</v>
      </c>
      <c r="D1585" t="str">
        <f>IFERROR(INDEX('Draft Master List'!E:F,MATCH(C1585,'Draft Master List'!E:E,0),2),"N/A")</f>
        <v>N/A</v>
      </c>
      <c r="E1585" t="s">
        <v>24</v>
      </c>
      <c r="F1585">
        <v>30</v>
      </c>
      <c r="G1585" t="s">
        <v>77</v>
      </c>
      <c r="H1585">
        <v>14</v>
      </c>
      <c r="I1585">
        <v>2</v>
      </c>
      <c r="J1585">
        <v>27</v>
      </c>
      <c r="K1585">
        <v>17</v>
      </c>
      <c r="L1585" s="2">
        <v>0.63</v>
      </c>
      <c r="M1585">
        <v>205</v>
      </c>
      <c r="N1585">
        <v>12.1</v>
      </c>
      <c r="O1585">
        <v>0</v>
      </c>
      <c r="P1585">
        <v>24</v>
      </c>
      <c r="Q1585">
        <v>1.2</v>
      </c>
      <c r="R1585">
        <v>14.6</v>
      </c>
      <c r="S1585">
        <v>0</v>
      </c>
    </row>
    <row r="1586" spans="1:19" x14ac:dyDescent="0.25">
      <c r="A1586">
        <v>2012</v>
      </c>
      <c r="B1586">
        <v>208</v>
      </c>
      <c r="C1586" t="s">
        <v>916</v>
      </c>
      <c r="D1586" t="str">
        <f>IFERROR(INDEX('Draft Master List'!E:F,MATCH(C1586,'Draft Master List'!E:E,0),2),"N/A")</f>
        <v>N/A</v>
      </c>
      <c r="E1586" t="s">
        <v>27</v>
      </c>
      <c r="F1586">
        <v>25</v>
      </c>
      <c r="H1586">
        <v>16</v>
      </c>
      <c r="I1586">
        <v>0</v>
      </c>
      <c r="J1586">
        <v>31</v>
      </c>
      <c r="K1586">
        <v>17</v>
      </c>
      <c r="L1586" s="2">
        <v>0.54800000000000004</v>
      </c>
      <c r="M1586">
        <v>222</v>
      </c>
      <c r="N1586">
        <v>13.1</v>
      </c>
      <c r="O1586">
        <v>1</v>
      </c>
      <c r="P1586">
        <v>36</v>
      </c>
      <c r="Q1586">
        <v>1.1000000000000001</v>
      </c>
      <c r="R1586">
        <v>13.9</v>
      </c>
      <c r="S1586">
        <v>1</v>
      </c>
    </row>
    <row r="1587" spans="1:19" x14ac:dyDescent="0.25">
      <c r="A1587">
        <v>2012</v>
      </c>
      <c r="B1587">
        <v>209</v>
      </c>
      <c r="C1587" t="s">
        <v>1930</v>
      </c>
      <c r="D1587" t="str">
        <f>IFERROR(INDEX('Draft Master List'!E:F,MATCH(C1587,'Draft Master List'!E:E,0),2),"N/A")</f>
        <v>N/A</v>
      </c>
      <c r="E1587" t="s">
        <v>12</v>
      </c>
      <c r="F1587">
        <v>31</v>
      </c>
      <c r="G1587" t="s">
        <v>1069</v>
      </c>
      <c r="H1587">
        <v>16</v>
      </c>
      <c r="I1587">
        <v>5</v>
      </c>
      <c r="J1587">
        <v>23</v>
      </c>
      <c r="K1587">
        <v>17</v>
      </c>
      <c r="L1587" s="2">
        <v>0.73899999999999999</v>
      </c>
      <c r="M1587">
        <v>150</v>
      </c>
      <c r="N1587">
        <v>8.8000000000000007</v>
      </c>
      <c r="O1587">
        <v>1</v>
      </c>
      <c r="P1587">
        <v>19</v>
      </c>
      <c r="Q1587">
        <v>1.1000000000000001</v>
      </c>
      <c r="R1587">
        <v>9.4</v>
      </c>
      <c r="S1587">
        <v>0</v>
      </c>
    </row>
    <row r="1588" spans="1:19" x14ac:dyDescent="0.25">
      <c r="A1588">
        <v>2012</v>
      </c>
      <c r="B1588">
        <v>210</v>
      </c>
      <c r="C1588" t="s">
        <v>1931</v>
      </c>
      <c r="D1588" t="str">
        <f>IFERROR(INDEX('Draft Master List'!E:F,MATCH(C1588,'Draft Master List'!E:E,0),2),"N/A")</f>
        <v>N/A</v>
      </c>
      <c r="E1588" t="s">
        <v>10</v>
      </c>
      <c r="F1588">
        <v>29</v>
      </c>
      <c r="G1588" t="s">
        <v>108</v>
      </c>
      <c r="H1588">
        <v>16</v>
      </c>
      <c r="I1588">
        <v>12</v>
      </c>
      <c r="J1588">
        <v>29</v>
      </c>
      <c r="K1588">
        <v>17</v>
      </c>
      <c r="L1588" s="2">
        <v>0.58599999999999997</v>
      </c>
      <c r="M1588">
        <v>129</v>
      </c>
      <c r="N1588">
        <v>7.6</v>
      </c>
      <c r="O1588">
        <v>0</v>
      </c>
      <c r="P1588">
        <v>27</v>
      </c>
      <c r="Q1588">
        <v>1.1000000000000001</v>
      </c>
      <c r="R1588">
        <v>8.1</v>
      </c>
      <c r="S1588">
        <v>0</v>
      </c>
    </row>
    <row r="1589" spans="1:19" x14ac:dyDescent="0.25">
      <c r="A1589">
        <v>2012</v>
      </c>
      <c r="B1589">
        <v>211</v>
      </c>
      <c r="C1589" t="s">
        <v>326</v>
      </c>
      <c r="D1589" t="str">
        <f>IFERROR(INDEX('Draft Master List'!E:F,MATCH(C1589,'Draft Master List'!E:E,0),2),"N/A")</f>
        <v>502009</v>
      </c>
      <c r="E1589" t="s">
        <v>64</v>
      </c>
      <c r="F1589">
        <v>26</v>
      </c>
      <c r="G1589" t="s">
        <v>77</v>
      </c>
      <c r="H1589">
        <v>9</v>
      </c>
      <c r="I1589">
        <v>5</v>
      </c>
      <c r="J1589">
        <v>33</v>
      </c>
      <c r="K1589">
        <v>17</v>
      </c>
      <c r="L1589" s="2">
        <v>0.51500000000000001</v>
      </c>
      <c r="M1589">
        <v>254</v>
      </c>
      <c r="N1589">
        <v>14.9</v>
      </c>
      <c r="O1589">
        <v>0</v>
      </c>
      <c r="P1589">
        <v>54</v>
      </c>
      <c r="Q1589">
        <v>1.9</v>
      </c>
      <c r="R1589">
        <v>28.2</v>
      </c>
      <c r="S1589">
        <v>0</v>
      </c>
    </row>
    <row r="1590" spans="1:19" x14ac:dyDescent="0.25">
      <c r="A1590">
        <v>2012</v>
      </c>
      <c r="B1590">
        <v>212</v>
      </c>
      <c r="C1590" t="s">
        <v>788</v>
      </c>
      <c r="D1590" t="str">
        <f>IFERROR(INDEX('Draft Master List'!E:F,MATCH(C1590,'Draft Master List'!E:E,0),2),"N/A")</f>
        <v>N/A</v>
      </c>
      <c r="E1590" t="s">
        <v>32</v>
      </c>
      <c r="F1590">
        <v>24</v>
      </c>
      <c r="G1590" t="s">
        <v>643</v>
      </c>
      <c r="H1590">
        <v>14</v>
      </c>
      <c r="I1590">
        <v>2</v>
      </c>
      <c r="J1590">
        <v>36</v>
      </c>
      <c r="K1590">
        <v>17</v>
      </c>
      <c r="L1590" s="2">
        <v>0.47199999999999998</v>
      </c>
      <c r="M1590">
        <v>140</v>
      </c>
      <c r="N1590">
        <v>8.1999999999999993</v>
      </c>
      <c r="O1590">
        <v>0</v>
      </c>
      <c r="P1590">
        <v>16</v>
      </c>
      <c r="Q1590">
        <v>1.2</v>
      </c>
      <c r="R1590">
        <v>10</v>
      </c>
      <c r="S1590">
        <v>0</v>
      </c>
    </row>
    <row r="1591" spans="1:19" x14ac:dyDescent="0.25">
      <c r="A1591">
        <v>2012</v>
      </c>
      <c r="B1591">
        <v>213</v>
      </c>
      <c r="C1591" t="s">
        <v>371</v>
      </c>
      <c r="D1591" t="str">
        <f>IFERROR(INDEX('Draft Master List'!E:F,MATCH(C1591,'Draft Master List'!E:E,0),2),"N/A")</f>
        <v>2402009</v>
      </c>
      <c r="E1591" t="s">
        <v>10</v>
      </c>
      <c r="F1591">
        <v>25</v>
      </c>
      <c r="G1591" t="s">
        <v>643</v>
      </c>
      <c r="H1591">
        <v>14</v>
      </c>
      <c r="I1591">
        <v>5</v>
      </c>
      <c r="J1591">
        <v>30</v>
      </c>
      <c r="K1591">
        <v>17</v>
      </c>
      <c r="L1591" s="2">
        <v>0.56699999999999995</v>
      </c>
      <c r="M1591">
        <v>106</v>
      </c>
      <c r="N1591">
        <v>6.2</v>
      </c>
      <c r="O1591">
        <v>0</v>
      </c>
      <c r="P1591">
        <v>24</v>
      </c>
      <c r="Q1591">
        <v>1.2</v>
      </c>
      <c r="R1591">
        <v>7.6</v>
      </c>
      <c r="S1591">
        <v>0</v>
      </c>
    </row>
    <row r="1592" spans="1:19" x14ac:dyDescent="0.25">
      <c r="A1592">
        <v>2012</v>
      </c>
      <c r="B1592">
        <v>214</v>
      </c>
      <c r="C1592" t="s">
        <v>87</v>
      </c>
      <c r="D1592" t="str">
        <f>IFERROR(INDEX('Draft Master List'!E:F,MATCH(C1592,'Draft Master List'!E:E,0),2),"N/A")</f>
        <v>132008</v>
      </c>
      <c r="E1592" t="s">
        <v>22</v>
      </c>
      <c r="F1592">
        <v>25</v>
      </c>
      <c r="G1592" t="s">
        <v>643</v>
      </c>
      <c r="H1592">
        <v>9</v>
      </c>
      <c r="I1592">
        <v>6</v>
      </c>
      <c r="J1592">
        <v>23</v>
      </c>
      <c r="K1592">
        <v>17</v>
      </c>
      <c r="L1592" s="2">
        <v>0.73899999999999999</v>
      </c>
      <c r="M1592">
        <v>157</v>
      </c>
      <c r="N1592">
        <v>9.1999999999999993</v>
      </c>
      <c r="O1592">
        <v>1</v>
      </c>
      <c r="P1592">
        <v>30</v>
      </c>
      <c r="Q1592">
        <v>1.9</v>
      </c>
      <c r="R1592">
        <v>17.399999999999999</v>
      </c>
      <c r="S1592">
        <v>2</v>
      </c>
    </row>
    <row r="1593" spans="1:19" x14ac:dyDescent="0.25">
      <c r="A1593">
        <v>2012</v>
      </c>
      <c r="B1593">
        <v>215</v>
      </c>
      <c r="C1593" t="s">
        <v>1403</v>
      </c>
      <c r="D1593" t="str">
        <f>IFERROR(INDEX('Draft Master List'!E:F,MATCH(C1593,'Draft Master List'!E:E,0),2),"N/A")</f>
        <v>N/A</v>
      </c>
      <c r="E1593" t="s">
        <v>30</v>
      </c>
      <c r="F1593">
        <v>33</v>
      </c>
      <c r="G1593" t="s">
        <v>77</v>
      </c>
      <c r="H1593">
        <v>10</v>
      </c>
      <c r="I1593">
        <v>4</v>
      </c>
      <c r="J1593">
        <v>29</v>
      </c>
      <c r="K1593">
        <v>16</v>
      </c>
      <c r="L1593" s="2">
        <v>0.55200000000000005</v>
      </c>
      <c r="M1593">
        <v>145</v>
      </c>
      <c r="N1593">
        <v>9.1</v>
      </c>
      <c r="O1593">
        <v>0</v>
      </c>
      <c r="P1593">
        <v>25</v>
      </c>
      <c r="Q1593">
        <v>1.6</v>
      </c>
      <c r="R1593">
        <v>14.5</v>
      </c>
      <c r="S1593">
        <v>0</v>
      </c>
    </row>
    <row r="1594" spans="1:19" x14ac:dyDescent="0.25">
      <c r="A1594">
        <v>2012</v>
      </c>
      <c r="B1594">
        <v>216</v>
      </c>
      <c r="C1594" t="s">
        <v>1849</v>
      </c>
      <c r="D1594" t="str">
        <f>IFERROR(INDEX('Draft Master List'!E:F,MATCH(C1594,'Draft Master List'!E:E,0),2),"N/A")</f>
        <v>N/A</v>
      </c>
      <c r="E1594" t="s">
        <v>16</v>
      </c>
      <c r="F1594">
        <v>23</v>
      </c>
      <c r="H1594">
        <v>12</v>
      </c>
      <c r="I1594">
        <v>0</v>
      </c>
      <c r="J1594">
        <v>33</v>
      </c>
      <c r="K1594">
        <v>16</v>
      </c>
      <c r="L1594" s="2">
        <v>0.48499999999999999</v>
      </c>
      <c r="M1594">
        <v>151</v>
      </c>
      <c r="N1594">
        <v>9.4</v>
      </c>
      <c r="O1594">
        <v>1</v>
      </c>
      <c r="P1594">
        <v>17</v>
      </c>
      <c r="Q1594">
        <v>1.3</v>
      </c>
      <c r="R1594">
        <v>12.6</v>
      </c>
      <c r="S1594">
        <v>1</v>
      </c>
    </row>
    <row r="1595" spans="1:19" x14ac:dyDescent="0.25">
      <c r="A1595">
        <v>2012</v>
      </c>
      <c r="B1595">
        <v>217</v>
      </c>
      <c r="C1595" t="s">
        <v>900</v>
      </c>
      <c r="D1595" t="str">
        <f>IFERROR(INDEX('Draft Master List'!E:F,MATCH(C1595,'Draft Master List'!E:E,0),2),"N/A")</f>
        <v>N/A</v>
      </c>
      <c r="E1595" t="s">
        <v>32</v>
      </c>
      <c r="F1595">
        <v>26</v>
      </c>
      <c r="G1595" t="s">
        <v>77</v>
      </c>
      <c r="H1595">
        <v>11</v>
      </c>
      <c r="I1595">
        <v>2</v>
      </c>
      <c r="J1595">
        <v>33</v>
      </c>
      <c r="K1595">
        <v>16</v>
      </c>
      <c r="L1595" s="2">
        <v>0.48499999999999999</v>
      </c>
      <c r="M1595">
        <v>224</v>
      </c>
      <c r="N1595">
        <v>14</v>
      </c>
      <c r="O1595">
        <v>0</v>
      </c>
      <c r="P1595">
        <v>42</v>
      </c>
      <c r="Q1595">
        <v>1.5</v>
      </c>
      <c r="R1595">
        <v>20.399999999999999</v>
      </c>
      <c r="S1595">
        <v>0</v>
      </c>
    </row>
    <row r="1596" spans="1:19" x14ac:dyDescent="0.25">
      <c r="A1596">
        <v>2012</v>
      </c>
      <c r="B1596">
        <v>218</v>
      </c>
      <c r="C1596" t="s">
        <v>338</v>
      </c>
      <c r="D1596" t="str">
        <f>IFERROR(INDEX('Draft Master List'!E:F,MATCH(C1596,'Draft Master List'!E:E,0),2),"N/A")</f>
        <v>1112009</v>
      </c>
      <c r="E1596" t="s">
        <v>16</v>
      </c>
      <c r="F1596">
        <v>25</v>
      </c>
      <c r="H1596">
        <v>12</v>
      </c>
      <c r="I1596">
        <v>0</v>
      </c>
      <c r="J1596">
        <v>16</v>
      </c>
      <c r="K1596">
        <v>16</v>
      </c>
      <c r="L1596" s="2">
        <v>1</v>
      </c>
      <c r="M1596">
        <v>195</v>
      </c>
      <c r="N1596">
        <v>12.2</v>
      </c>
      <c r="O1596">
        <v>1</v>
      </c>
      <c r="P1596">
        <v>64</v>
      </c>
      <c r="Q1596">
        <v>1.3</v>
      </c>
      <c r="R1596">
        <v>16.3</v>
      </c>
      <c r="S1596">
        <v>0</v>
      </c>
    </row>
    <row r="1597" spans="1:19" x14ac:dyDescent="0.25">
      <c r="A1597">
        <v>2012</v>
      </c>
      <c r="B1597">
        <v>219</v>
      </c>
      <c r="C1597" t="s">
        <v>768</v>
      </c>
      <c r="D1597" t="str">
        <f>IFERROR(INDEX('Draft Master List'!E:F,MATCH(C1597,'Draft Master List'!E:E,0),2),"N/A")</f>
        <v>N/A</v>
      </c>
      <c r="E1597" t="s">
        <v>15</v>
      </c>
      <c r="F1597">
        <v>23</v>
      </c>
      <c r="G1597" t="s">
        <v>77</v>
      </c>
      <c r="H1597">
        <v>9</v>
      </c>
      <c r="I1597">
        <v>3</v>
      </c>
      <c r="J1597">
        <v>25</v>
      </c>
      <c r="K1597">
        <v>16</v>
      </c>
      <c r="L1597" s="2">
        <v>0.64</v>
      </c>
      <c r="M1597">
        <v>154</v>
      </c>
      <c r="N1597">
        <v>9.6</v>
      </c>
      <c r="O1597">
        <v>4</v>
      </c>
      <c r="P1597">
        <v>34</v>
      </c>
      <c r="Q1597">
        <v>1.8</v>
      </c>
      <c r="R1597">
        <v>17.100000000000001</v>
      </c>
      <c r="S1597">
        <v>0</v>
      </c>
    </row>
    <row r="1598" spans="1:19" x14ac:dyDescent="0.25">
      <c r="A1598">
        <v>2012</v>
      </c>
      <c r="B1598">
        <v>220</v>
      </c>
      <c r="C1598" t="s">
        <v>1705</v>
      </c>
      <c r="D1598" t="str">
        <f>IFERROR(INDEX('Draft Master List'!E:F,MATCH(C1598,'Draft Master List'!E:E,0),2),"N/A")</f>
        <v>N/A</v>
      </c>
      <c r="E1598" t="s">
        <v>14</v>
      </c>
      <c r="F1598">
        <v>24</v>
      </c>
      <c r="G1598" t="s">
        <v>108</v>
      </c>
      <c r="H1598">
        <v>16</v>
      </c>
      <c r="I1598">
        <v>11</v>
      </c>
      <c r="J1598">
        <v>27</v>
      </c>
      <c r="K1598">
        <v>16</v>
      </c>
      <c r="L1598" s="2">
        <v>0.59299999999999997</v>
      </c>
      <c r="M1598">
        <v>165</v>
      </c>
      <c r="N1598">
        <v>10.3</v>
      </c>
      <c r="O1598">
        <v>1</v>
      </c>
      <c r="P1598">
        <v>33</v>
      </c>
      <c r="Q1598">
        <v>1</v>
      </c>
      <c r="R1598">
        <v>10.3</v>
      </c>
      <c r="S1598">
        <v>0</v>
      </c>
    </row>
    <row r="1599" spans="1:19" x14ac:dyDescent="0.25">
      <c r="A1599">
        <v>2012</v>
      </c>
      <c r="B1599">
        <v>221</v>
      </c>
      <c r="C1599" t="s">
        <v>1146</v>
      </c>
      <c r="D1599" t="str">
        <f>IFERROR(INDEX('Draft Master List'!E:F,MATCH(C1599,'Draft Master List'!E:E,0),2),"N/A")</f>
        <v>N/A</v>
      </c>
      <c r="E1599" t="s">
        <v>13</v>
      </c>
      <c r="F1599">
        <v>29</v>
      </c>
      <c r="G1599" t="s">
        <v>643</v>
      </c>
      <c r="H1599">
        <v>16</v>
      </c>
      <c r="I1599">
        <v>5</v>
      </c>
      <c r="J1599">
        <v>15</v>
      </c>
      <c r="K1599">
        <v>15</v>
      </c>
      <c r="L1599" s="2">
        <v>1</v>
      </c>
      <c r="M1599">
        <v>108</v>
      </c>
      <c r="N1599">
        <v>7.2</v>
      </c>
      <c r="O1599">
        <v>1</v>
      </c>
      <c r="P1599">
        <v>18</v>
      </c>
      <c r="Q1599">
        <v>0.9</v>
      </c>
      <c r="R1599">
        <v>6.8</v>
      </c>
      <c r="S1599">
        <v>0</v>
      </c>
    </row>
    <row r="1600" spans="1:19" x14ac:dyDescent="0.25">
      <c r="A1600">
        <v>2012</v>
      </c>
      <c r="B1600">
        <v>222</v>
      </c>
      <c r="C1600" t="s">
        <v>1625</v>
      </c>
      <c r="D1600" t="str">
        <f>IFERROR(INDEX('Draft Master List'!E:F,MATCH(C1600,'Draft Master List'!E:E,0),2),"N/A")</f>
        <v>N/A</v>
      </c>
      <c r="E1600" t="s">
        <v>27</v>
      </c>
      <c r="F1600">
        <v>23</v>
      </c>
      <c r="H1600">
        <v>10</v>
      </c>
      <c r="I1600">
        <v>0</v>
      </c>
      <c r="J1600">
        <v>24</v>
      </c>
      <c r="K1600">
        <v>15</v>
      </c>
      <c r="L1600" s="2">
        <v>0.625</v>
      </c>
      <c r="M1600">
        <v>128</v>
      </c>
      <c r="N1600">
        <v>8.5</v>
      </c>
      <c r="O1600">
        <v>0</v>
      </c>
      <c r="P1600">
        <v>20</v>
      </c>
      <c r="Q1600">
        <v>1.5</v>
      </c>
      <c r="R1600">
        <v>12.8</v>
      </c>
      <c r="S1600">
        <v>0</v>
      </c>
    </row>
    <row r="1601" spans="1:19" x14ac:dyDescent="0.25">
      <c r="A1601">
        <v>2012</v>
      </c>
      <c r="B1601">
        <v>223</v>
      </c>
      <c r="C1601" t="s">
        <v>1057</v>
      </c>
      <c r="D1601" t="str">
        <f>IFERROR(INDEX('Draft Master List'!E:F,MATCH(C1601,'Draft Master List'!E:E,0),2),"N/A")</f>
        <v>N/A</v>
      </c>
      <c r="E1601" t="s">
        <v>24</v>
      </c>
      <c r="F1601">
        <v>23</v>
      </c>
      <c r="G1601" t="s">
        <v>732</v>
      </c>
      <c r="H1601">
        <v>16</v>
      </c>
      <c r="I1601">
        <v>7</v>
      </c>
      <c r="J1601">
        <v>26</v>
      </c>
      <c r="K1601">
        <v>15</v>
      </c>
      <c r="L1601" s="2">
        <v>0.57699999999999996</v>
      </c>
      <c r="M1601">
        <v>137</v>
      </c>
      <c r="N1601">
        <v>9.1</v>
      </c>
      <c r="O1601">
        <v>1</v>
      </c>
      <c r="P1601">
        <v>26</v>
      </c>
      <c r="Q1601">
        <v>0.9</v>
      </c>
      <c r="R1601">
        <v>8.6</v>
      </c>
      <c r="S1601">
        <v>0</v>
      </c>
    </row>
    <row r="1602" spans="1:19" x14ac:dyDescent="0.25">
      <c r="A1602">
        <v>2012</v>
      </c>
      <c r="B1602">
        <v>224</v>
      </c>
      <c r="C1602" t="s">
        <v>1202</v>
      </c>
      <c r="D1602" t="str">
        <f>IFERROR(INDEX('Draft Master List'!E:F,MATCH(C1602,'Draft Master List'!E:E,0),2),"N/A")</f>
        <v>N/A</v>
      </c>
      <c r="E1602" t="s">
        <v>5</v>
      </c>
      <c r="F1602">
        <v>30</v>
      </c>
      <c r="G1602" t="s">
        <v>732</v>
      </c>
      <c r="H1602">
        <v>14</v>
      </c>
      <c r="I1602">
        <v>3</v>
      </c>
      <c r="J1602">
        <v>18</v>
      </c>
      <c r="K1602">
        <v>15</v>
      </c>
      <c r="L1602" s="2">
        <v>0.83299999999999996</v>
      </c>
      <c r="M1602">
        <v>148</v>
      </c>
      <c r="N1602">
        <v>9.9</v>
      </c>
      <c r="O1602">
        <v>0</v>
      </c>
      <c r="P1602">
        <v>32</v>
      </c>
      <c r="Q1602">
        <v>1.1000000000000001</v>
      </c>
      <c r="R1602">
        <v>10.6</v>
      </c>
      <c r="S1602">
        <v>0</v>
      </c>
    </row>
    <row r="1603" spans="1:19" x14ac:dyDescent="0.25">
      <c r="A1603">
        <v>2012</v>
      </c>
      <c r="B1603">
        <v>225</v>
      </c>
      <c r="C1603" t="s">
        <v>917</v>
      </c>
      <c r="D1603" t="str">
        <f>IFERROR(INDEX('Draft Master List'!E:F,MATCH(C1603,'Draft Master List'!E:E,0),2),"N/A")</f>
        <v>N/A</v>
      </c>
      <c r="E1603" t="s">
        <v>7</v>
      </c>
      <c r="F1603">
        <v>25</v>
      </c>
      <c r="H1603">
        <v>16</v>
      </c>
      <c r="I1603">
        <v>0</v>
      </c>
      <c r="J1603">
        <v>23</v>
      </c>
      <c r="K1603">
        <v>15</v>
      </c>
      <c r="L1603" s="2">
        <v>0.65200000000000002</v>
      </c>
      <c r="M1603">
        <v>109</v>
      </c>
      <c r="N1603">
        <v>7.3</v>
      </c>
      <c r="O1603">
        <v>0</v>
      </c>
      <c r="P1603">
        <v>25</v>
      </c>
      <c r="Q1603">
        <v>0.9</v>
      </c>
      <c r="R1603">
        <v>6.8</v>
      </c>
      <c r="S1603">
        <v>0</v>
      </c>
    </row>
    <row r="1604" spans="1:19" x14ac:dyDescent="0.25">
      <c r="A1604">
        <v>2012</v>
      </c>
      <c r="B1604">
        <v>226</v>
      </c>
      <c r="C1604" t="s">
        <v>890</v>
      </c>
      <c r="D1604" t="str">
        <f>IFERROR(INDEX('Draft Master List'!E:F,MATCH(C1604,'Draft Master List'!E:E,0),2),"N/A")</f>
        <v>N/A</v>
      </c>
      <c r="E1604" t="s">
        <v>33</v>
      </c>
      <c r="F1604">
        <v>25</v>
      </c>
      <c r="H1604">
        <v>12</v>
      </c>
      <c r="I1604">
        <v>0</v>
      </c>
      <c r="J1604">
        <v>22</v>
      </c>
      <c r="K1604">
        <v>15</v>
      </c>
      <c r="L1604" s="2">
        <v>0.68200000000000005</v>
      </c>
      <c r="M1604">
        <v>156</v>
      </c>
      <c r="N1604">
        <v>10.4</v>
      </c>
      <c r="O1604">
        <v>0</v>
      </c>
      <c r="P1604">
        <v>32</v>
      </c>
      <c r="Q1604">
        <v>1.3</v>
      </c>
      <c r="R1604">
        <v>13</v>
      </c>
      <c r="S1604">
        <v>3</v>
      </c>
    </row>
    <row r="1605" spans="1:19" x14ac:dyDescent="0.25">
      <c r="A1605">
        <v>2012</v>
      </c>
      <c r="B1605">
        <v>227</v>
      </c>
      <c r="C1605" t="s">
        <v>331</v>
      </c>
      <c r="D1605" t="str">
        <f>IFERROR(INDEX('Draft Master List'!E:F,MATCH(C1605,'Draft Master List'!E:E,0),2),"N/A")</f>
        <v>852009</v>
      </c>
      <c r="E1605" t="s">
        <v>9</v>
      </c>
      <c r="F1605">
        <v>26</v>
      </c>
      <c r="G1605" t="s">
        <v>77</v>
      </c>
      <c r="H1605">
        <v>12</v>
      </c>
      <c r="I1605">
        <v>1</v>
      </c>
      <c r="J1605">
        <v>21</v>
      </c>
      <c r="K1605">
        <v>14</v>
      </c>
      <c r="L1605" s="2">
        <v>0.66700000000000004</v>
      </c>
      <c r="M1605">
        <v>220</v>
      </c>
      <c r="N1605">
        <v>15.7</v>
      </c>
      <c r="O1605">
        <v>0</v>
      </c>
      <c r="P1605">
        <v>31</v>
      </c>
      <c r="Q1605">
        <v>1.2</v>
      </c>
      <c r="R1605">
        <v>18.3</v>
      </c>
      <c r="S1605">
        <v>0</v>
      </c>
    </row>
    <row r="1606" spans="1:19" x14ac:dyDescent="0.25">
      <c r="A1606">
        <v>2012</v>
      </c>
      <c r="B1606">
        <v>228</v>
      </c>
      <c r="C1606" t="s">
        <v>1248</v>
      </c>
      <c r="D1606" t="str">
        <f>IFERROR(INDEX('Draft Master List'!E:F,MATCH(C1606,'Draft Master List'!E:E,0),2),"N/A")</f>
        <v>N/A</v>
      </c>
      <c r="E1606" t="s">
        <v>5</v>
      </c>
      <c r="F1606">
        <v>30</v>
      </c>
      <c r="G1606" t="s">
        <v>643</v>
      </c>
      <c r="H1606">
        <v>5</v>
      </c>
      <c r="I1606">
        <v>5</v>
      </c>
      <c r="J1606">
        <v>15</v>
      </c>
      <c r="K1606">
        <v>14</v>
      </c>
      <c r="L1606" s="2">
        <v>0.93300000000000005</v>
      </c>
      <c r="M1606">
        <v>97</v>
      </c>
      <c r="N1606">
        <v>6.9</v>
      </c>
      <c r="O1606">
        <v>0</v>
      </c>
      <c r="P1606">
        <v>18</v>
      </c>
      <c r="Q1606">
        <v>2.8</v>
      </c>
      <c r="R1606">
        <v>19.399999999999999</v>
      </c>
      <c r="S1606">
        <v>1</v>
      </c>
    </row>
    <row r="1607" spans="1:19" x14ac:dyDescent="0.25">
      <c r="A1607">
        <v>2012</v>
      </c>
      <c r="B1607">
        <v>229</v>
      </c>
      <c r="C1607" t="s">
        <v>1138</v>
      </c>
      <c r="D1607" t="str">
        <f>IFERROR(INDEX('Draft Master List'!E:F,MATCH(C1607,'Draft Master List'!E:E,0),2),"N/A")</f>
        <v>N/A</v>
      </c>
      <c r="E1607" t="s">
        <v>0</v>
      </c>
      <c r="F1607">
        <v>26</v>
      </c>
      <c r="G1607" t="s">
        <v>732</v>
      </c>
      <c r="H1607">
        <v>15</v>
      </c>
      <c r="I1607">
        <v>7</v>
      </c>
      <c r="J1607">
        <v>16</v>
      </c>
      <c r="K1607">
        <v>14</v>
      </c>
      <c r="L1607" s="2">
        <v>0.875</v>
      </c>
      <c r="M1607">
        <v>70</v>
      </c>
      <c r="N1607">
        <v>5</v>
      </c>
      <c r="O1607">
        <v>2</v>
      </c>
      <c r="P1607">
        <v>12</v>
      </c>
      <c r="Q1607">
        <v>0.9</v>
      </c>
      <c r="R1607">
        <v>4.7</v>
      </c>
      <c r="S1607">
        <v>1</v>
      </c>
    </row>
    <row r="1608" spans="1:19" x14ac:dyDescent="0.25">
      <c r="A1608">
        <v>2012</v>
      </c>
      <c r="B1608">
        <v>230</v>
      </c>
      <c r="C1608" t="s">
        <v>518</v>
      </c>
      <c r="D1608" t="str">
        <f>IFERROR(INDEX('Draft Master List'!E:F,MATCH(C1608,'Draft Master List'!E:E,0),2),"N/A")</f>
        <v>602006</v>
      </c>
      <c r="E1608" t="s">
        <v>4</v>
      </c>
      <c r="F1608">
        <v>27</v>
      </c>
      <c r="G1608" t="s">
        <v>643</v>
      </c>
      <c r="H1608">
        <v>6</v>
      </c>
      <c r="I1608">
        <v>5</v>
      </c>
      <c r="J1608">
        <v>18</v>
      </c>
      <c r="K1608">
        <v>14</v>
      </c>
      <c r="L1608" s="2">
        <v>0.77800000000000002</v>
      </c>
      <c r="M1608">
        <v>86</v>
      </c>
      <c r="N1608">
        <v>6.1</v>
      </c>
      <c r="O1608">
        <v>1</v>
      </c>
      <c r="P1608">
        <v>13</v>
      </c>
      <c r="Q1608">
        <v>2.2999999999999998</v>
      </c>
      <c r="R1608">
        <v>14.3</v>
      </c>
      <c r="S1608">
        <v>2</v>
      </c>
    </row>
    <row r="1609" spans="1:19" x14ac:dyDescent="0.25">
      <c r="A1609">
        <v>2012</v>
      </c>
      <c r="B1609">
        <v>231</v>
      </c>
      <c r="C1609" t="s">
        <v>442</v>
      </c>
      <c r="D1609" t="str">
        <f>IFERROR(INDEX('Draft Master List'!E:F,MATCH(C1609,'Draft Master List'!E:E,0),2),"N/A")</f>
        <v>272007</v>
      </c>
      <c r="E1609" t="s">
        <v>13</v>
      </c>
      <c r="F1609">
        <v>28</v>
      </c>
      <c r="G1609" t="s">
        <v>77</v>
      </c>
      <c r="H1609">
        <v>15</v>
      </c>
      <c r="I1609">
        <v>3</v>
      </c>
      <c r="J1609">
        <v>32</v>
      </c>
      <c r="K1609">
        <v>14</v>
      </c>
      <c r="L1609" s="2">
        <v>0.438</v>
      </c>
      <c r="M1609">
        <v>207</v>
      </c>
      <c r="N1609">
        <v>14.8</v>
      </c>
      <c r="O1609">
        <v>2</v>
      </c>
      <c r="P1609">
        <v>46</v>
      </c>
      <c r="Q1609">
        <v>0.9</v>
      </c>
      <c r="R1609">
        <v>13.8</v>
      </c>
      <c r="S1609">
        <v>0</v>
      </c>
    </row>
    <row r="1610" spans="1:19" x14ac:dyDescent="0.25">
      <c r="A1610">
        <v>2012</v>
      </c>
      <c r="B1610">
        <v>232</v>
      </c>
      <c r="C1610" t="s">
        <v>1256</v>
      </c>
      <c r="D1610" t="str">
        <f>IFERROR(INDEX('Draft Master List'!E:F,MATCH(C1610,'Draft Master List'!E:E,0),2),"N/A")</f>
        <v>N/A</v>
      </c>
      <c r="E1610" t="s">
        <v>24</v>
      </c>
      <c r="F1610">
        <v>24</v>
      </c>
      <c r="H1610">
        <v>16</v>
      </c>
      <c r="I1610">
        <v>0</v>
      </c>
      <c r="J1610">
        <v>22</v>
      </c>
      <c r="K1610">
        <v>14</v>
      </c>
      <c r="L1610" s="2">
        <v>0.63600000000000001</v>
      </c>
      <c r="M1610">
        <v>60</v>
      </c>
      <c r="N1610">
        <v>4.3</v>
      </c>
      <c r="O1610">
        <v>0</v>
      </c>
      <c r="P1610">
        <v>14</v>
      </c>
      <c r="Q1610">
        <v>0.9</v>
      </c>
      <c r="R1610">
        <v>3.8</v>
      </c>
      <c r="S1610">
        <v>4</v>
      </c>
    </row>
    <row r="1611" spans="1:19" x14ac:dyDescent="0.25">
      <c r="A1611">
        <v>2012</v>
      </c>
      <c r="B1611">
        <v>233</v>
      </c>
      <c r="C1611" t="s">
        <v>528</v>
      </c>
      <c r="D1611" t="str">
        <f>IFERROR(INDEX('Draft Master List'!E:F,MATCH(C1611,'Draft Master List'!E:E,0),2),"N/A")</f>
        <v>1032006</v>
      </c>
      <c r="E1611" t="s">
        <v>29</v>
      </c>
      <c r="F1611">
        <v>29</v>
      </c>
      <c r="G1611" t="s">
        <v>77</v>
      </c>
      <c r="H1611">
        <v>15</v>
      </c>
      <c r="I1611">
        <v>2</v>
      </c>
      <c r="J1611">
        <v>22</v>
      </c>
      <c r="K1611">
        <v>14</v>
      </c>
      <c r="L1611" s="2">
        <v>0.63600000000000001</v>
      </c>
      <c r="M1611">
        <v>152</v>
      </c>
      <c r="N1611">
        <v>10.9</v>
      </c>
      <c r="O1611">
        <v>2</v>
      </c>
      <c r="P1611">
        <v>35</v>
      </c>
      <c r="Q1611">
        <v>0.9</v>
      </c>
      <c r="R1611">
        <v>10.1</v>
      </c>
      <c r="S1611">
        <v>1</v>
      </c>
    </row>
    <row r="1612" spans="1:19" x14ac:dyDescent="0.25">
      <c r="A1612">
        <v>2012</v>
      </c>
      <c r="B1612">
        <v>234</v>
      </c>
      <c r="C1612" t="s">
        <v>119</v>
      </c>
      <c r="D1612" t="str">
        <f>IFERROR(INDEX('Draft Master List'!E:F,MATCH(C1612,'Draft Master List'!E:E,0),2),"N/A")</f>
        <v>512007</v>
      </c>
      <c r="E1612" t="s">
        <v>223</v>
      </c>
      <c r="F1612">
        <v>27</v>
      </c>
      <c r="G1612" t="s">
        <v>77</v>
      </c>
      <c r="H1612">
        <v>9</v>
      </c>
      <c r="I1612">
        <v>2</v>
      </c>
      <c r="J1612">
        <v>25</v>
      </c>
      <c r="K1612">
        <v>14</v>
      </c>
      <c r="L1612" s="2">
        <v>0.56000000000000005</v>
      </c>
      <c r="M1612">
        <v>131</v>
      </c>
      <c r="N1612">
        <v>9.4</v>
      </c>
      <c r="O1612">
        <v>0</v>
      </c>
      <c r="P1612">
        <v>25</v>
      </c>
      <c r="Q1612">
        <v>1.6</v>
      </c>
      <c r="R1612">
        <v>14.6</v>
      </c>
      <c r="S1612">
        <v>0</v>
      </c>
    </row>
    <row r="1613" spans="1:19" x14ac:dyDescent="0.25">
      <c r="A1613">
        <v>2012</v>
      </c>
      <c r="B1613">
        <v>235</v>
      </c>
      <c r="C1613" t="s">
        <v>1259</v>
      </c>
      <c r="D1613" t="str">
        <f>IFERROR(INDEX('Draft Master List'!E:F,MATCH(C1613,'Draft Master List'!E:E,0),2),"N/A")</f>
        <v>N/A</v>
      </c>
      <c r="E1613" t="s">
        <v>14</v>
      </c>
      <c r="F1613">
        <v>27</v>
      </c>
      <c r="G1613" t="s">
        <v>643</v>
      </c>
      <c r="H1613">
        <v>16</v>
      </c>
      <c r="I1613">
        <v>1</v>
      </c>
      <c r="J1613">
        <v>20</v>
      </c>
      <c r="K1613">
        <v>14</v>
      </c>
      <c r="L1613" s="2">
        <v>0.7</v>
      </c>
      <c r="M1613">
        <v>100</v>
      </c>
      <c r="N1613">
        <v>7.1</v>
      </c>
      <c r="O1613">
        <v>0</v>
      </c>
      <c r="P1613">
        <v>23</v>
      </c>
      <c r="Q1613">
        <v>0.9</v>
      </c>
      <c r="R1613">
        <v>6.3</v>
      </c>
      <c r="S1613">
        <v>0</v>
      </c>
    </row>
    <row r="1614" spans="1:19" x14ac:dyDescent="0.25">
      <c r="A1614">
        <v>2012</v>
      </c>
      <c r="B1614">
        <v>236</v>
      </c>
      <c r="C1614" t="s">
        <v>309</v>
      </c>
      <c r="D1614" t="str">
        <f>IFERROR(INDEX('Draft Master List'!E:F,MATCH(C1614,'Draft Master List'!E:E,0),2),"N/A")</f>
        <v>2062010</v>
      </c>
      <c r="E1614" t="s">
        <v>34</v>
      </c>
      <c r="F1614">
        <v>24</v>
      </c>
      <c r="G1614" t="s">
        <v>77</v>
      </c>
      <c r="H1614">
        <v>11</v>
      </c>
      <c r="I1614">
        <v>3</v>
      </c>
      <c r="J1614">
        <v>22</v>
      </c>
      <c r="K1614">
        <v>14</v>
      </c>
      <c r="L1614" s="2">
        <v>0.63600000000000001</v>
      </c>
      <c r="M1614">
        <v>212</v>
      </c>
      <c r="N1614">
        <v>15.1</v>
      </c>
      <c r="O1614">
        <v>1</v>
      </c>
      <c r="P1614">
        <v>57</v>
      </c>
      <c r="Q1614">
        <v>1.3</v>
      </c>
      <c r="R1614">
        <v>19.3</v>
      </c>
      <c r="S1614">
        <v>1</v>
      </c>
    </row>
    <row r="1615" spans="1:19" x14ac:dyDescent="0.25">
      <c r="A1615">
        <v>2012</v>
      </c>
      <c r="B1615">
        <v>237</v>
      </c>
      <c r="C1615" t="s">
        <v>1012</v>
      </c>
      <c r="D1615" t="str">
        <f>IFERROR(INDEX('Draft Master List'!E:F,MATCH(C1615,'Draft Master List'!E:E,0),2),"N/A")</f>
        <v>N/A</v>
      </c>
      <c r="E1615" t="s">
        <v>6</v>
      </c>
      <c r="F1615">
        <v>21</v>
      </c>
      <c r="G1615" t="s">
        <v>643</v>
      </c>
      <c r="H1615">
        <v>16</v>
      </c>
      <c r="I1615">
        <v>4</v>
      </c>
      <c r="J1615">
        <v>19</v>
      </c>
      <c r="K1615">
        <v>13</v>
      </c>
      <c r="L1615" s="2">
        <v>0.68400000000000005</v>
      </c>
      <c r="M1615">
        <v>56</v>
      </c>
      <c r="N1615">
        <v>4.3</v>
      </c>
      <c r="O1615">
        <v>0</v>
      </c>
      <c r="P1615">
        <v>11</v>
      </c>
      <c r="Q1615">
        <v>0.8</v>
      </c>
      <c r="R1615">
        <v>3.5</v>
      </c>
      <c r="S1615">
        <v>4</v>
      </c>
    </row>
    <row r="1616" spans="1:19" x14ac:dyDescent="0.25">
      <c r="A1616">
        <v>2012</v>
      </c>
      <c r="B1616">
        <v>238</v>
      </c>
      <c r="C1616" t="s">
        <v>1282</v>
      </c>
      <c r="D1616" t="str">
        <f>IFERROR(INDEX('Draft Master List'!E:F,MATCH(C1616,'Draft Master List'!E:E,0),2),"N/A")</f>
        <v>N/A</v>
      </c>
      <c r="E1616" t="s">
        <v>64</v>
      </c>
      <c r="F1616">
        <v>26</v>
      </c>
      <c r="H1616">
        <v>2</v>
      </c>
      <c r="I1616">
        <v>0</v>
      </c>
      <c r="J1616">
        <v>19</v>
      </c>
      <c r="K1616">
        <v>13</v>
      </c>
      <c r="L1616" s="2">
        <v>0.68400000000000005</v>
      </c>
      <c r="M1616">
        <v>137</v>
      </c>
      <c r="N1616">
        <v>10.5</v>
      </c>
      <c r="O1616">
        <v>0</v>
      </c>
      <c r="P1616">
        <v>27</v>
      </c>
      <c r="Q1616">
        <v>6.5</v>
      </c>
      <c r="R1616">
        <v>68.5</v>
      </c>
      <c r="S1616">
        <v>0</v>
      </c>
    </row>
    <row r="1617" spans="1:19" x14ac:dyDescent="0.25">
      <c r="A1617">
        <v>2012</v>
      </c>
      <c r="B1617">
        <v>239</v>
      </c>
      <c r="C1617" t="s">
        <v>527</v>
      </c>
      <c r="D1617" t="str">
        <f>IFERROR(INDEX('Draft Master List'!E:F,MATCH(C1617,'Draft Master List'!E:E,0),2),"N/A")</f>
        <v>1002006</v>
      </c>
      <c r="E1617" t="s">
        <v>19</v>
      </c>
      <c r="F1617">
        <v>29</v>
      </c>
      <c r="G1617" t="s">
        <v>832</v>
      </c>
      <c r="H1617">
        <v>16</v>
      </c>
      <c r="I1617">
        <v>6</v>
      </c>
      <c r="J1617">
        <v>15</v>
      </c>
      <c r="K1617">
        <v>13</v>
      </c>
      <c r="L1617" s="2">
        <v>0.86699999999999999</v>
      </c>
      <c r="M1617">
        <v>126</v>
      </c>
      <c r="N1617">
        <v>9.6999999999999993</v>
      </c>
      <c r="O1617">
        <v>2</v>
      </c>
      <c r="P1617">
        <v>20</v>
      </c>
      <c r="Q1617">
        <v>0.8</v>
      </c>
      <c r="R1617">
        <v>7.9</v>
      </c>
      <c r="S1617">
        <v>0</v>
      </c>
    </row>
    <row r="1618" spans="1:19" x14ac:dyDescent="0.25">
      <c r="A1618">
        <v>2012</v>
      </c>
      <c r="B1618">
        <v>240</v>
      </c>
      <c r="C1618" t="s">
        <v>84</v>
      </c>
      <c r="D1618" t="str">
        <f>IFERROR(INDEX('Draft Master List'!E:F,MATCH(C1618,'Draft Master List'!E:E,0),2),"N/A")</f>
        <v>N/A</v>
      </c>
      <c r="E1618" t="s">
        <v>64</v>
      </c>
      <c r="F1618">
        <v>30</v>
      </c>
      <c r="G1618" t="s">
        <v>732</v>
      </c>
      <c r="H1618">
        <v>12</v>
      </c>
      <c r="I1618">
        <v>2</v>
      </c>
      <c r="J1618">
        <v>18</v>
      </c>
      <c r="K1618">
        <v>13</v>
      </c>
      <c r="L1618" s="2">
        <v>0.72199999999999998</v>
      </c>
      <c r="M1618">
        <v>47</v>
      </c>
      <c r="N1618">
        <v>3.6</v>
      </c>
      <c r="O1618">
        <v>0</v>
      </c>
      <c r="P1618">
        <v>17</v>
      </c>
      <c r="Q1618">
        <v>1.1000000000000001</v>
      </c>
      <c r="R1618">
        <v>3.9</v>
      </c>
      <c r="S1618">
        <v>0</v>
      </c>
    </row>
    <row r="1619" spans="1:19" x14ac:dyDescent="0.25">
      <c r="A1619">
        <v>2012</v>
      </c>
      <c r="B1619">
        <v>241</v>
      </c>
      <c r="C1619" t="s">
        <v>107</v>
      </c>
      <c r="D1619" t="str">
        <f>IFERROR(INDEX('Draft Master List'!E:F,MATCH(C1619,'Draft Master List'!E:E,0),2),"N/A")</f>
        <v>832009</v>
      </c>
      <c r="E1619" t="s">
        <v>15</v>
      </c>
      <c r="F1619">
        <v>25</v>
      </c>
      <c r="G1619" t="s">
        <v>77</v>
      </c>
      <c r="H1619">
        <v>16</v>
      </c>
      <c r="I1619">
        <v>3</v>
      </c>
      <c r="J1619">
        <v>25</v>
      </c>
      <c r="K1619">
        <v>13</v>
      </c>
      <c r="L1619" s="2">
        <v>0.52</v>
      </c>
      <c r="M1619">
        <v>211</v>
      </c>
      <c r="N1619">
        <v>16.2</v>
      </c>
      <c r="O1619">
        <v>1</v>
      </c>
      <c r="P1619">
        <v>44</v>
      </c>
      <c r="Q1619">
        <v>0.8</v>
      </c>
      <c r="R1619">
        <v>13.2</v>
      </c>
      <c r="S1619">
        <v>4</v>
      </c>
    </row>
    <row r="1620" spans="1:19" x14ac:dyDescent="0.25">
      <c r="A1620">
        <v>2012</v>
      </c>
      <c r="B1620">
        <v>242</v>
      </c>
      <c r="C1620" t="s">
        <v>548</v>
      </c>
      <c r="D1620" t="str">
        <f>IFERROR(INDEX('Draft Master List'!E:F,MATCH(C1620,'Draft Master List'!E:E,0),2),"N/A")</f>
        <v>1802006</v>
      </c>
      <c r="E1620" t="s">
        <v>27</v>
      </c>
      <c r="F1620">
        <v>29</v>
      </c>
      <c r="G1620" t="s">
        <v>732</v>
      </c>
      <c r="H1620">
        <v>16</v>
      </c>
      <c r="I1620">
        <v>6</v>
      </c>
      <c r="J1620">
        <v>15</v>
      </c>
      <c r="K1620">
        <v>13</v>
      </c>
      <c r="L1620" s="2">
        <v>0.86699999999999999</v>
      </c>
      <c r="M1620">
        <v>104</v>
      </c>
      <c r="N1620">
        <v>8</v>
      </c>
      <c r="O1620">
        <v>0</v>
      </c>
      <c r="P1620">
        <v>17</v>
      </c>
      <c r="Q1620">
        <v>0.8</v>
      </c>
      <c r="R1620">
        <v>6.5</v>
      </c>
      <c r="S1620">
        <v>0</v>
      </c>
    </row>
    <row r="1621" spans="1:19" x14ac:dyDescent="0.25">
      <c r="A1621">
        <v>2012</v>
      </c>
      <c r="B1621">
        <v>243</v>
      </c>
      <c r="C1621" t="s">
        <v>91</v>
      </c>
      <c r="D1621" t="str">
        <f>IFERROR(INDEX('Draft Master List'!E:F,MATCH(C1621,'Draft Master List'!E:E,0),2),"N/A")</f>
        <v>272006</v>
      </c>
      <c r="E1621" t="s">
        <v>22</v>
      </c>
      <c r="F1621">
        <v>29</v>
      </c>
      <c r="G1621" t="s">
        <v>76</v>
      </c>
      <c r="H1621">
        <v>16</v>
      </c>
      <c r="I1621">
        <v>10</v>
      </c>
      <c r="J1621">
        <v>20</v>
      </c>
      <c r="K1621">
        <v>13</v>
      </c>
      <c r="L1621" s="2">
        <v>0.65</v>
      </c>
      <c r="M1621">
        <v>187</v>
      </c>
      <c r="N1621">
        <v>14.4</v>
      </c>
      <c r="O1621">
        <v>2</v>
      </c>
      <c r="P1621">
        <v>53</v>
      </c>
      <c r="Q1621">
        <v>0.8</v>
      </c>
      <c r="R1621">
        <v>11.7</v>
      </c>
      <c r="S1621">
        <v>2</v>
      </c>
    </row>
    <row r="1622" spans="1:19" x14ac:dyDescent="0.25">
      <c r="A1622">
        <v>2012</v>
      </c>
      <c r="B1622">
        <v>244</v>
      </c>
      <c r="C1622" t="s">
        <v>1252</v>
      </c>
      <c r="D1622" t="str">
        <f>IFERROR(INDEX('Draft Master List'!E:F,MATCH(C1622,'Draft Master List'!E:E,0),2),"N/A")</f>
        <v>N/A</v>
      </c>
      <c r="E1622" t="s">
        <v>13</v>
      </c>
      <c r="F1622">
        <v>27</v>
      </c>
      <c r="G1622" t="s">
        <v>643</v>
      </c>
      <c r="H1622">
        <v>10</v>
      </c>
      <c r="I1622">
        <v>1</v>
      </c>
      <c r="J1622">
        <v>15</v>
      </c>
      <c r="K1622">
        <v>12</v>
      </c>
      <c r="L1622" s="2">
        <v>0.8</v>
      </c>
      <c r="M1622">
        <v>77</v>
      </c>
      <c r="N1622">
        <v>6.4</v>
      </c>
      <c r="O1622">
        <v>0</v>
      </c>
      <c r="P1622">
        <v>12</v>
      </c>
      <c r="Q1622">
        <v>1.2</v>
      </c>
      <c r="R1622">
        <v>7.7</v>
      </c>
      <c r="S1622">
        <v>1</v>
      </c>
    </row>
    <row r="1623" spans="1:19" x14ac:dyDescent="0.25">
      <c r="A1623">
        <v>2012</v>
      </c>
      <c r="B1623">
        <v>245</v>
      </c>
      <c r="C1623" t="s">
        <v>342</v>
      </c>
      <c r="D1623" t="str">
        <f>IFERROR(INDEX('Draft Master List'!E:F,MATCH(C1623,'Draft Master List'!E:E,0),2),"N/A")</f>
        <v>1292009</v>
      </c>
      <c r="E1623" t="s">
        <v>9</v>
      </c>
      <c r="F1623">
        <v>26</v>
      </c>
      <c r="G1623" t="s">
        <v>643</v>
      </c>
      <c r="H1623">
        <v>10</v>
      </c>
      <c r="I1623">
        <v>2</v>
      </c>
      <c r="J1623">
        <v>17</v>
      </c>
      <c r="K1623">
        <v>12</v>
      </c>
      <c r="L1623" s="2">
        <v>0.70599999999999996</v>
      </c>
      <c r="M1623">
        <v>86</v>
      </c>
      <c r="N1623">
        <v>7.2</v>
      </c>
      <c r="O1623">
        <v>0</v>
      </c>
      <c r="P1623">
        <v>17</v>
      </c>
      <c r="Q1623">
        <v>1.2</v>
      </c>
      <c r="R1623">
        <v>8.6</v>
      </c>
      <c r="S1623">
        <v>0</v>
      </c>
    </row>
    <row r="1624" spans="1:19" x14ac:dyDescent="0.25">
      <c r="A1624">
        <v>2012</v>
      </c>
      <c r="B1624">
        <v>246</v>
      </c>
      <c r="C1624" t="s">
        <v>1156</v>
      </c>
      <c r="D1624" t="str">
        <f>IFERROR(INDEX('Draft Master List'!E:F,MATCH(C1624,'Draft Master List'!E:E,0),2),"N/A")</f>
        <v>N/A</v>
      </c>
      <c r="E1624" t="s">
        <v>14</v>
      </c>
      <c r="F1624">
        <v>26</v>
      </c>
      <c r="G1624" t="s">
        <v>732</v>
      </c>
      <c r="H1624">
        <v>16</v>
      </c>
      <c r="I1624">
        <v>7</v>
      </c>
      <c r="J1624">
        <v>19</v>
      </c>
      <c r="K1624">
        <v>12</v>
      </c>
      <c r="L1624" s="2">
        <v>0.63200000000000001</v>
      </c>
      <c r="M1624">
        <v>83</v>
      </c>
      <c r="N1624">
        <v>6.9</v>
      </c>
      <c r="O1624">
        <v>1</v>
      </c>
      <c r="P1624">
        <v>16</v>
      </c>
      <c r="Q1624">
        <v>0.8</v>
      </c>
      <c r="R1624">
        <v>5.2</v>
      </c>
      <c r="S1624">
        <v>0</v>
      </c>
    </row>
    <row r="1625" spans="1:19" x14ac:dyDescent="0.25">
      <c r="A1625">
        <v>2012</v>
      </c>
      <c r="B1625">
        <v>247</v>
      </c>
      <c r="C1625" t="s">
        <v>1038</v>
      </c>
      <c r="D1625" t="str">
        <f>IFERROR(INDEX('Draft Master List'!E:F,MATCH(C1625,'Draft Master List'!E:E,0),2),"N/A")</f>
        <v>N/A</v>
      </c>
      <c r="E1625" t="s">
        <v>34</v>
      </c>
      <c r="F1625">
        <v>25</v>
      </c>
      <c r="G1625" t="s">
        <v>212</v>
      </c>
      <c r="H1625">
        <v>16</v>
      </c>
      <c r="I1625">
        <v>13</v>
      </c>
      <c r="J1625">
        <v>13</v>
      </c>
      <c r="K1625">
        <v>12</v>
      </c>
      <c r="L1625" s="2">
        <v>0.92300000000000004</v>
      </c>
      <c r="M1625">
        <v>84</v>
      </c>
      <c r="N1625">
        <v>7</v>
      </c>
      <c r="O1625">
        <v>0</v>
      </c>
      <c r="P1625">
        <v>26</v>
      </c>
      <c r="Q1625">
        <v>0.8</v>
      </c>
      <c r="R1625">
        <v>5.3</v>
      </c>
      <c r="S1625">
        <v>0</v>
      </c>
    </row>
    <row r="1626" spans="1:19" x14ac:dyDescent="0.25">
      <c r="A1626">
        <v>2012</v>
      </c>
      <c r="B1626">
        <v>248</v>
      </c>
      <c r="C1626" t="s">
        <v>559</v>
      </c>
      <c r="D1626" t="str">
        <f>IFERROR(INDEX('Draft Master List'!E:F,MATCH(C1626,'Draft Master List'!E:E,0),2),"N/A")</f>
        <v>2332006</v>
      </c>
      <c r="E1626" t="s">
        <v>18</v>
      </c>
      <c r="F1626">
        <v>28</v>
      </c>
      <c r="H1626">
        <v>15</v>
      </c>
      <c r="I1626">
        <v>0</v>
      </c>
      <c r="J1626">
        <v>22</v>
      </c>
      <c r="K1626">
        <v>11</v>
      </c>
      <c r="L1626" s="2">
        <v>0.5</v>
      </c>
      <c r="M1626">
        <v>182</v>
      </c>
      <c r="N1626">
        <v>16.5</v>
      </c>
      <c r="O1626">
        <v>0</v>
      </c>
      <c r="P1626">
        <v>31</v>
      </c>
      <c r="Q1626">
        <v>0.7</v>
      </c>
      <c r="R1626">
        <v>12.1</v>
      </c>
      <c r="S1626">
        <v>0</v>
      </c>
    </row>
    <row r="1627" spans="1:19" x14ac:dyDescent="0.25">
      <c r="A1627">
        <v>2012</v>
      </c>
      <c r="B1627">
        <v>249</v>
      </c>
      <c r="C1627" t="s">
        <v>1832</v>
      </c>
      <c r="D1627" t="str">
        <f>IFERROR(INDEX('Draft Master List'!E:F,MATCH(C1627,'Draft Master List'!E:E,0),2),"N/A")</f>
        <v>N/A</v>
      </c>
      <c r="E1627" t="s">
        <v>20</v>
      </c>
      <c r="F1627">
        <v>23</v>
      </c>
      <c r="H1627">
        <v>15</v>
      </c>
      <c r="I1627">
        <v>0</v>
      </c>
      <c r="J1627">
        <v>24</v>
      </c>
      <c r="K1627">
        <v>11</v>
      </c>
      <c r="L1627" s="2">
        <v>0.45800000000000002</v>
      </c>
      <c r="M1627">
        <v>186</v>
      </c>
      <c r="N1627">
        <v>16.899999999999999</v>
      </c>
      <c r="O1627">
        <v>1</v>
      </c>
      <c r="P1627">
        <v>42</v>
      </c>
      <c r="Q1627">
        <v>0.7</v>
      </c>
      <c r="R1627">
        <v>12.4</v>
      </c>
      <c r="S1627">
        <v>1</v>
      </c>
    </row>
    <row r="1628" spans="1:19" x14ac:dyDescent="0.25">
      <c r="A1628">
        <v>2012</v>
      </c>
      <c r="B1628">
        <v>250</v>
      </c>
      <c r="C1628" t="s">
        <v>1141</v>
      </c>
      <c r="D1628" t="str">
        <f>IFERROR(INDEX('Draft Master List'!E:F,MATCH(C1628,'Draft Master List'!E:E,0),2),"N/A")</f>
        <v>N/A</v>
      </c>
      <c r="E1628" t="s">
        <v>9</v>
      </c>
      <c r="F1628">
        <v>24</v>
      </c>
      <c r="G1628" t="s">
        <v>212</v>
      </c>
      <c r="H1628">
        <v>16</v>
      </c>
      <c r="I1628">
        <v>11</v>
      </c>
      <c r="J1628">
        <v>15</v>
      </c>
      <c r="K1628">
        <v>11</v>
      </c>
      <c r="L1628" s="2">
        <v>0.73299999999999998</v>
      </c>
      <c r="M1628">
        <v>50</v>
      </c>
      <c r="N1628">
        <v>4.5</v>
      </c>
      <c r="O1628">
        <v>1</v>
      </c>
      <c r="P1628">
        <v>8</v>
      </c>
      <c r="Q1628">
        <v>0.7</v>
      </c>
      <c r="R1628">
        <v>3.1</v>
      </c>
      <c r="S1628">
        <v>0</v>
      </c>
    </row>
    <row r="1629" spans="1:19" x14ac:dyDescent="0.25">
      <c r="A1629">
        <v>2012</v>
      </c>
      <c r="B1629">
        <v>251</v>
      </c>
      <c r="C1629" t="s">
        <v>1218</v>
      </c>
      <c r="D1629" t="str">
        <f>IFERROR(INDEX('Draft Master List'!E:F,MATCH(C1629,'Draft Master List'!E:E,0),2),"N/A")</f>
        <v>N/A</v>
      </c>
      <c r="E1629" t="s">
        <v>4</v>
      </c>
      <c r="F1629">
        <v>31</v>
      </c>
      <c r="G1629" t="s">
        <v>732</v>
      </c>
      <c r="H1629">
        <v>12</v>
      </c>
      <c r="I1629">
        <v>4</v>
      </c>
      <c r="J1629">
        <v>14</v>
      </c>
      <c r="K1629">
        <v>11</v>
      </c>
      <c r="L1629" s="2">
        <v>0.78600000000000003</v>
      </c>
      <c r="M1629">
        <v>64</v>
      </c>
      <c r="N1629">
        <v>5.8</v>
      </c>
      <c r="O1629">
        <v>0</v>
      </c>
      <c r="P1629">
        <v>10</v>
      </c>
      <c r="Q1629">
        <v>0.9</v>
      </c>
      <c r="R1629">
        <v>5.3</v>
      </c>
      <c r="S1629">
        <v>0</v>
      </c>
    </row>
    <row r="1630" spans="1:19" x14ac:dyDescent="0.25">
      <c r="A1630">
        <v>2012</v>
      </c>
      <c r="B1630">
        <v>252</v>
      </c>
      <c r="C1630" t="s">
        <v>1091</v>
      </c>
      <c r="D1630" t="str">
        <f>IFERROR(INDEX('Draft Master List'!E:F,MATCH(C1630,'Draft Master List'!E:E,0),2),"N/A")</f>
        <v>N/A</v>
      </c>
      <c r="E1630" t="s">
        <v>33</v>
      </c>
      <c r="F1630">
        <v>25</v>
      </c>
      <c r="G1630" t="s">
        <v>732</v>
      </c>
      <c r="H1630">
        <v>16</v>
      </c>
      <c r="I1630">
        <v>5</v>
      </c>
      <c r="J1630">
        <v>12</v>
      </c>
      <c r="K1630">
        <v>11</v>
      </c>
      <c r="L1630" s="2">
        <v>0.91700000000000004</v>
      </c>
      <c r="M1630">
        <v>79</v>
      </c>
      <c r="N1630">
        <v>7.2</v>
      </c>
      <c r="O1630">
        <v>1</v>
      </c>
      <c r="P1630">
        <v>24</v>
      </c>
      <c r="Q1630">
        <v>0.7</v>
      </c>
      <c r="R1630">
        <v>4.9000000000000004</v>
      </c>
      <c r="S1630">
        <v>3</v>
      </c>
    </row>
    <row r="1631" spans="1:19" x14ac:dyDescent="0.25">
      <c r="A1631">
        <v>2012</v>
      </c>
      <c r="B1631">
        <v>253</v>
      </c>
      <c r="C1631" t="s">
        <v>452</v>
      </c>
      <c r="D1631" t="str">
        <f>IFERROR(INDEX('Draft Master List'!E:F,MATCH(C1631,'Draft Master List'!E:E,0),2),"N/A")</f>
        <v>522007</v>
      </c>
      <c r="E1631" t="s">
        <v>15</v>
      </c>
      <c r="F1631">
        <v>28</v>
      </c>
      <c r="H1631">
        <v>15</v>
      </c>
      <c r="I1631">
        <v>0</v>
      </c>
      <c r="J1631">
        <v>15</v>
      </c>
      <c r="K1631">
        <v>11</v>
      </c>
      <c r="L1631" s="2">
        <v>0.73299999999999998</v>
      </c>
      <c r="M1631">
        <v>67</v>
      </c>
      <c r="N1631">
        <v>6.1</v>
      </c>
      <c r="O1631">
        <v>0</v>
      </c>
      <c r="P1631">
        <v>16</v>
      </c>
      <c r="Q1631">
        <v>0.7</v>
      </c>
      <c r="R1631">
        <v>4.5</v>
      </c>
      <c r="S1631">
        <v>0</v>
      </c>
    </row>
    <row r="1632" spans="1:19" x14ac:dyDescent="0.25">
      <c r="A1632">
        <v>2012</v>
      </c>
      <c r="B1632">
        <v>254</v>
      </c>
      <c r="C1632" t="s">
        <v>1095</v>
      </c>
      <c r="D1632" t="str">
        <f>IFERROR(INDEX('Draft Master List'!E:F,MATCH(C1632,'Draft Master List'!E:E,0),2),"N/A")</f>
        <v>N/A</v>
      </c>
      <c r="E1632" t="s">
        <v>33</v>
      </c>
      <c r="F1632">
        <v>23</v>
      </c>
      <c r="G1632" t="s">
        <v>77</v>
      </c>
      <c r="H1632">
        <v>8</v>
      </c>
      <c r="I1632">
        <v>1</v>
      </c>
      <c r="J1632">
        <v>20</v>
      </c>
      <c r="K1632">
        <v>11</v>
      </c>
      <c r="L1632" s="2">
        <v>0.55000000000000004</v>
      </c>
      <c r="M1632">
        <v>151</v>
      </c>
      <c r="N1632">
        <v>13.7</v>
      </c>
      <c r="O1632">
        <v>0</v>
      </c>
      <c r="P1632">
        <v>30</v>
      </c>
      <c r="Q1632">
        <v>1.4</v>
      </c>
      <c r="R1632">
        <v>18.899999999999999</v>
      </c>
      <c r="S1632">
        <v>0</v>
      </c>
    </row>
    <row r="1633" spans="1:19" x14ac:dyDescent="0.25">
      <c r="A1633">
        <v>2012</v>
      </c>
      <c r="B1633">
        <v>255</v>
      </c>
      <c r="C1633" t="s">
        <v>944</v>
      </c>
      <c r="D1633" t="str">
        <f>IFERROR(INDEX('Draft Master List'!E:F,MATCH(C1633,'Draft Master List'!E:E,0),2),"N/A")</f>
        <v>N/A</v>
      </c>
      <c r="E1633" t="s">
        <v>7</v>
      </c>
      <c r="F1633">
        <v>24</v>
      </c>
      <c r="G1633" t="s">
        <v>76</v>
      </c>
      <c r="H1633">
        <v>16</v>
      </c>
      <c r="I1633">
        <v>16</v>
      </c>
      <c r="J1633">
        <v>16</v>
      </c>
      <c r="K1633">
        <v>11</v>
      </c>
      <c r="L1633" s="2">
        <v>0.68799999999999994</v>
      </c>
      <c r="M1633">
        <v>77</v>
      </c>
      <c r="N1633">
        <v>7</v>
      </c>
      <c r="O1633">
        <v>0</v>
      </c>
      <c r="P1633">
        <v>20</v>
      </c>
      <c r="Q1633">
        <v>0.7</v>
      </c>
      <c r="R1633">
        <v>4.8</v>
      </c>
      <c r="S1633">
        <v>4</v>
      </c>
    </row>
    <row r="1634" spans="1:19" x14ac:dyDescent="0.25">
      <c r="A1634">
        <v>2012</v>
      </c>
      <c r="B1634">
        <v>256</v>
      </c>
      <c r="C1634" t="s">
        <v>1700</v>
      </c>
      <c r="D1634" t="str">
        <f>IFERROR(INDEX('Draft Master List'!E:F,MATCH(C1634,'Draft Master List'!E:E,0),2),"N/A")</f>
        <v>N/A</v>
      </c>
      <c r="E1634" t="s">
        <v>223</v>
      </c>
      <c r="F1634">
        <v>23</v>
      </c>
      <c r="G1634" t="s">
        <v>77</v>
      </c>
      <c r="H1634">
        <v>15</v>
      </c>
      <c r="I1634">
        <v>1</v>
      </c>
      <c r="J1634">
        <v>27</v>
      </c>
      <c r="K1634">
        <v>11</v>
      </c>
      <c r="L1634" s="2">
        <v>0.40699999999999997</v>
      </c>
      <c r="M1634">
        <v>156</v>
      </c>
      <c r="N1634">
        <v>14.2</v>
      </c>
      <c r="O1634">
        <v>2</v>
      </c>
      <c r="P1634">
        <v>39</v>
      </c>
      <c r="Q1634">
        <v>0.7</v>
      </c>
      <c r="R1634">
        <v>10.4</v>
      </c>
      <c r="S1634">
        <v>0</v>
      </c>
    </row>
    <row r="1635" spans="1:19" x14ac:dyDescent="0.25">
      <c r="A1635">
        <v>2012</v>
      </c>
      <c r="B1635">
        <v>257</v>
      </c>
      <c r="C1635" t="s">
        <v>1868</v>
      </c>
      <c r="D1635" t="str">
        <f>IFERROR(INDEX('Draft Master List'!E:F,MATCH(C1635,'Draft Master List'!E:E,0),2),"N/A")</f>
        <v>N/A</v>
      </c>
      <c r="E1635" t="s">
        <v>32</v>
      </c>
      <c r="F1635">
        <v>25</v>
      </c>
      <c r="G1635" t="s">
        <v>1069</v>
      </c>
      <c r="H1635">
        <v>16</v>
      </c>
      <c r="I1635">
        <v>3</v>
      </c>
      <c r="J1635">
        <v>16</v>
      </c>
      <c r="K1635">
        <v>11</v>
      </c>
      <c r="L1635" s="2">
        <v>0.68799999999999994</v>
      </c>
      <c r="M1635">
        <v>83</v>
      </c>
      <c r="N1635">
        <v>7.5</v>
      </c>
      <c r="O1635">
        <v>0</v>
      </c>
      <c r="P1635">
        <v>18</v>
      </c>
      <c r="Q1635">
        <v>0.7</v>
      </c>
      <c r="R1635">
        <v>5.2</v>
      </c>
      <c r="S1635">
        <v>0</v>
      </c>
    </row>
    <row r="1636" spans="1:19" x14ac:dyDescent="0.25">
      <c r="A1636">
        <v>2012</v>
      </c>
      <c r="B1636">
        <v>258</v>
      </c>
      <c r="C1636" t="s">
        <v>918</v>
      </c>
      <c r="D1636" t="str">
        <f>IFERROR(INDEX('Draft Master List'!E:F,MATCH(C1636,'Draft Master List'!E:E,0),2),"N/A")</f>
        <v>N/A</v>
      </c>
      <c r="E1636" t="s">
        <v>7</v>
      </c>
      <c r="F1636">
        <v>24</v>
      </c>
      <c r="G1636" t="s">
        <v>77</v>
      </c>
      <c r="H1636">
        <v>15</v>
      </c>
      <c r="I1636">
        <v>2</v>
      </c>
      <c r="J1636">
        <v>19</v>
      </c>
      <c r="K1636">
        <v>11</v>
      </c>
      <c r="L1636" s="2">
        <v>0.57899999999999996</v>
      </c>
      <c r="M1636">
        <v>237</v>
      </c>
      <c r="N1636">
        <v>21.5</v>
      </c>
      <c r="O1636">
        <v>3</v>
      </c>
      <c r="P1636">
        <v>68</v>
      </c>
      <c r="Q1636">
        <v>0.7</v>
      </c>
      <c r="R1636">
        <v>15.8</v>
      </c>
      <c r="S1636">
        <v>0</v>
      </c>
    </row>
    <row r="1637" spans="1:19" x14ac:dyDescent="0.25">
      <c r="A1637">
        <v>2012</v>
      </c>
      <c r="B1637">
        <v>259</v>
      </c>
      <c r="C1637" t="s">
        <v>271</v>
      </c>
      <c r="D1637" t="str">
        <f>IFERROR(INDEX('Draft Master List'!E:F,MATCH(C1637,'Draft Master List'!E:E,0),2),"N/A")</f>
        <v>582010</v>
      </c>
      <c r="E1637" t="s">
        <v>23</v>
      </c>
      <c r="F1637">
        <v>24</v>
      </c>
      <c r="H1637">
        <v>11</v>
      </c>
      <c r="I1637">
        <v>0</v>
      </c>
      <c r="J1637">
        <v>11</v>
      </c>
      <c r="K1637">
        <v>11</v>
      </c>
      <c r="L1637" s="2">
        <v>1</v>
      </c>
      <c r="M1637">
        <v>49</v>
      </c>
      <c r="N1637">
        <v>4.5</v>
      </c>
      <c r="O1637">
        <v>0</v>
      </c>
      <c r="P1637">
        <v>11</v>
      </c>
      <c r="Q1637">
        <v>1</v>
      </c>
      <c r="R1637">
        <v>4.5</v>
      </c>
      <c r="S1637">
        <v>1</v>
      </c>
    </row>
    <row r="1638" spans="1:19" x14ac:dyDescent="0.25">
      <c r="A1638">
        <v>2012</v>
      </c>
      <c r="B1638">
        <v>260</v>
      </c>
      <c r="C1638" t="s">
        <v>1932</v>
      </c>
      <c r="D1638" t="str">
        <f>IFERROR(INDEX('Draft Master List'!E:F,MATCH(C1638,'Draft Master List'!E:E,0),2),"N/A")</f>
        <v>N/A</v>
      </c>
      <c r="E1638" t="s">
        <v>0</v>
      </c>
      <c r="F1638">
        <v>29</v>
      </c>
      <c r="G1638" t="s">
        <v>758</v>
      </c>
      <c r="H1638">
        <v>15</v>
      </c>
      <c r="I1638">
        <v>7</v>
      </c>
      <c r="J1638">
        <v>17</v>
      </c>
      <c r="K1638">
        <v>11</v>
      </c>
      <c r="L1638" s="2">
        <v>0.64700000000000002</v>
      </c>
      <c r="M1638">
        <v>86</v>
      </c>
      <c r="N1638">
        <v>7.8</v>
      </c>
      <c r="O1638">
        <v>4</v>
      </c>
      <c r="P1638">
        <v>20</v>
      </c>
      <c r="Q1638">
        <v>0.7</v>
      </c>
      <c r="R1638">
        <v>5.7</v>
      </c>
      <c r="S1638">
        <v>0</v>
      </c>
    </row>
    <row r="1639" spans="1:19" x14ac:dyDescent="0.25">
      <c r="A1639">
        <v>2012</v>
      </c>
      <c r="B1639">
        <v>261</v>
      </c>
      <c r="C1639" t="s">
        <v>1933</v>
      </c>
      <c r="D1639" t="str">
        <f>IFERROR(INDEX('Draft Master List'!E:F,MATCH(C1639,'Draft Master List'!E:E,0),2),"N/A")</f>
        <v>N/A</v>
      </c>
      <c r="E1639" t="s">
        <v>4</v>
      </c>
      <c r="F1639">
        <v>24</v>
      </c>
      <c r="G1639" t="s">
        <v>77</v>
      </c>
      <c r="H1639">
        <v>13</v>
      </c>
      <c r="I1639">
        <v>1</v>
      </c>
      <c r="J1639">
        <v>31</v>
      </c>
      <c r="K1639">
        <v>10</v>
      </c>
      <c r="L1639" s="2">
        <v>0.32300000000000001</v>
      </c>
      <c r="M1639">
        <v>108</v>
      </c>
      <c r="N1639">
        <v>10.8</v>
      </c>
      <c r="O1639">
        <v>0</v>
      </c>
      <c r="P1639">
        <v>22</v>
      </c>
      <c r="Q1639">
        <v>0.8</v>
      </c>
      <c r="R1639">
        <v>8.3000000000000007</v>
      </c>
      <c r="S1639">
        <v>0</v>
      </c>
    </row>
    <row r="1640" spans="1:19" x14ac:dyDescent="0.25">
      <c r="A1640">
        <v>2012</v>
      </c>
      <c r="B1640">
        <v>262</v>
      </c>
      <c r="C1640" t="s">
        <v>431</v>
      </c>
      <c r="D1640" t="str">
        <f>IFERROR(INDEX('Draft Master List'!E:F,MATCH(C1640,'Draft Master List'!E:E,0),2),"N/A")</f>
        <v>2272008</v>
      </c>
      <c r="E1640" t="s">
        <v>25</v>
      </c>
      <c r="F1640">
        <v>26</v>
      </c>
      <c r="G1640" t="s">
        <v>643</v>
      </c>
      <c r="H1640">
        <v>13</v>
      </c>
      <c r="I1640">
        <v>2</v>
      </c>
      <c r="J1640">
        <v>14</v>
      </c>
      <c r="K1640">
        <v>10</v>
      </c>
      <c r="L1640" s="2">
        <v>0.71399999999999997</v>
      </c>
      <c r="M1640">
        <v>62</v>
      </c>
      <c r="N1640">
        <v>6.2</v>
      </c>
      <c r="O1640">
        <v>0</v>
      </c>
      <c r="P1640">
        <v>15</v>
      </c>
      <c r="Q1640">
        <v>0.8</v>
      </c>
      <c r="R1640">
        <v>4.8</v>
      </c>
      <c r="S1640">
        <v>2</v>
      </c>
    </row>
    <row r="1641" spans="1:19" x14ac:dyDescent="0.25">
      <c r="A1641">
        <v>2012</v>
      </c>
      <c r="B1641">
        <v>263</v>
      </c>
      <c r="C1641" t="s">
        <v>943</v>
      </c>
      <c r="D1641" t="str">
        <f>IFERROR(INDEX('Draft Master List'!E:F,MATCH(C1641,'Draft Master List'!E:E,0),2),"N/A")</f>
        <v>N/A</v>
      </c>
      <c r="E1641" t="s">
        <v>26</v>
      </c>
      <c r="F1641">
        <v>21</v>
      </c>
      <c r="H1641">
        <v>14</v>
      </c>
      <c r="I1641">
        <v>0</v>
      </c>
      <c r="J1641">
        <v>12</v>
      </c>
      <c r="K1641">
        <v>10</v>
      </c>
      <c r="L1641" s="2">
        <v>0.83299999999999996</v>
      </c>
      <c r="M1641">
        <v>62</v>
      </c>
      <c r="N1641">
        <v>6.2</v>
      </c>
      <c r="O1641">
        <v>0</v>
      </c>
      <c r="P1641">
        <v>29</v>
      </c>
      <c r="Q1641">
        <v>0.7</v>
      </c>
      <c r="R1641">
        <v>4.4000000000000004</v>
      </c>
      <c r="S1641">
        <v>2</v>
      </c>
    </row>
    <row r="1642" spans="1:19" x14ac:dyDescent="0.25">
      <c r="A1642">
        <v>2012</v>
      </c>
      <c r="B1642">
        <v>264</v>
      </c>
      <c r="C1642" t="s">
        <v>1094</v>
      </c>
      <c r="D1642" t="str">
        <f>IFERROR(INDEX('Draft Master List'!E:F,MATCH(C1642,'Draft Master List'!E:E,0),2),"N/A")</f>
        <v>N/A</v>
      </c>
      <c r="E1642" t="s">
        <v>23</v>
      </c>
      <c r="F1642">
        <v>22</v>
      </c>
      <c r="G1642" t="s">
        <v>77</v>
      </c>
      <c r="H1642">
        <v>16</v>
      </c>
      <c r="I1642">
        <v>1</v>
      </c>
      <c r="J1642">
        <v>28</v>
      </c>
      <c r="K1642">
        <v>10</v>
      </c>
      <c r="L1642" s="2">
        <v>0.35699999999999998</v>
      </c>
      <c r="M1642">
        <v>85</v>
      </c>
      <c r="N1642">
        <v>8.5</v>
      </c>
      <c r="O1642">
        <v>1</v>
      </c>
      <c r="P1642">
        <v>18</v>
      </c>
      <c r="Q1642">
        <v>0.6</v>
      </c>
      <c r="R1642">
        <v>5.3</v>
      </c>
      <c r="S1642">
        <v>1</v>
      </c>
    </row>
    <row r="1643" spans="1:19" x14ac:dyDescent="0.25">
      <c r="A1643">
        <v>2012</v>
      </c>
      <c r="B1643">
        <v>265</v>
      </c>
      <c r="C1643" t="s">
        <v>1179</v>
      </c>
      <c r="D1643" t="str">
        <f>IFERROR(INDEX('Draft Master List'!E:F,MATCH(C1643,'Draft Master List'!E:E,0),2),"N/A")</f>
        <v>N/A</v>
      </c>
      <c r="E1643" t="s">
        <v>0</v>
      </c>
      <c r="F1643">
        <v>24</v>
      </c>
      <c r="G1643" t="s">
        <v>77</v>
      </c>
      <c r="H1643">
        <v>14</v>
      </c>
      <c r="I1643">
        <v>5</v>
      </c>
      <c r="J1643">
        <v>21</v>
      </c>
      <c r="K1643">
        <v>10</v>
      </c>
      <c r="L1643" s="2">
        <v>0.47599999999999998</v>
      </c>
      <c r="M1643">
        <v>379</v>
      </c>
      <c r="N1643">
        <v>37.9</v>
      </c>
      <c r="O1643">
        <v>3</v>
      </c>
      <c r="P1643">
        <v>80</v>
      </c>
      <c r="Q1643">
        <v>0.7</v>
      </c>
      <c r="R1643">
        <v>27.1</v>
      </c>
      <c r="S1643">
        <v>0</v>
      </c>
    </row>
    <row r="1644" spans="1:19" x14ac:dyDescent="0.25">
      <c r="A1644">
        <v>2012</v>
      </c>
      <c r="B1644">
        <v>266</v>
      </c>
      <c r="C1644" t="s">
        <v>1364</v>
      </c>
      <c r="D1644" t="str">
        <f>IFERROR(INDEX('Draft Master List'!E:F,MATCH(C1644,'Draft Master List'!E:E,0),2),"N/A")</f>
        <v>N/A</v>
      </c>
      <c r="E1644" t="s">
        <v>13</v>
      </c>
      <c r="F1644">
        <v>28</v>
      </c>
      <c r="G1644" t="s">
        <v>1069</v>
      </c>
      <c r="H1644">
        <v>13</v>
      </c>
      <c r="I1644">
        <v>2</v>
      </c>
      <c r="J1644">
        <v>18</v>
      </c>
      <c r="K1644">
        <v>10</v>
      </c>
      <c r="L1644" s="2">
        <v>0.55600000000000005</v>
      </c>
      <c r="M1644">
        <v>95</v>
      </c>
      <c r="N1644">
        <v>9.5</v>
      </c>
      <c r="O1644">
        <v>3</v>
      </c>
      <c r="P1644">
        <v>18</v>
      </c>
      <c r="Q1644">
        <v>0.8</v>
      </c>
      <c r="R1644">
        <v>7.3</v>
      </c>
      <c r="S1644">
        <v>1</v>
      </c>
    </row>
    <row r="1645" spans="1:19" x14ac:dyDescent="0.25">
      <c r="A1645">
        <v>2012</v>
      </c>
      <c r="B1645">
        <v>267</v>
      </c>
      <c r="C1645" t="s">
        <v>387</v>
      </c>
      <c r="D1645" t="str">
        <f>IFERROR(INDEX('Draft Master List'!E:F,MATCH(C1645,'Draft Master List'!E:E,0),2),"N/A")</f>
        <v>642008</v>
      </c>
      <c r="E1645" t="s">
        <v>12</v>
      </c>
      <c r="F1645">
        <v>26</v>
      </c>
      <c r="G1645" t="s">
        <v>643</v>
      </c>
      <c r="H1645">
        <v>12</v>
      </c>
      <c r="I1645">
        <v>2</v>
      </c>
      <c r="J1645">
        <v>16</v>
      </c>
      <c r="K1645">
        <v>10</v>
      </c>
      <c r="L1645" s="2">
        <v>0.625</v>
      </c>
      <c r="M1645">
        <v>79</v>
      </c>
      <c r="N1645">
        <v>7.9</v>
      </c>
      <c r="O1645">
        <v>1</v>
      </c>
      <c r="P1645">
        <v>13</v>
      </c>
      <c r="Q1645">
        <v>0.8</v>
      </c>
      <c r="R1645">
        <v>6.6</v>
      </c>
      <c r="S1645">
        <v>0</v>
      </c>
    </row>
    <row r="1646" spans="1:19" x14ac:dyDescent="0.25">
      <c r="A1646">
        <v>2012</v>
      </c>
      <c r="B1646">
        <v>268</v>
      </c>
      <c r="C1646" t="s">
        <v>1934</v>
      </c>
      <c r="D1646" t="str">
        <f>IFERROR(INDEX('Draft Master List'!E:F,MATCH(C1646,'Draft Master List'!E:E,0),2),"N/A")</f>
        <v>N/A</v>
      </c>
      <c r="E1646" t="s">
        <v>26</v>
      </c>
      <c r="F1646">
        <v>28</v>
      </c>
      <c r="H1646">
        <v>15</v>
      </c>
      <c r="I1646">
        <v>0</v>
      </c>
      <c r="J1646">
        <v>22</v>
      </c>
      <c r="K1646">
        <v>10</v>
      </c>
      <c r="L1646" s="2">
        <v>0.45500000000000002</v>
      </c>
      <c r="M1646">
        <v>90</v>
      </c>
      <c r="N1646">
        <v>9</v>
      </c>
      <c r="O1646">
        <v>0</v>
      </c>
      <c r="P1646">
        <v>19</v>
      </c>
      <c r="Q1646">
        <v>0.7</v>
      </c>
      <c r="R1646">
        <v>6</v>
      </c>
      <c r="S1646">
        <v>0</v>
      </c>
    </row>
    <row r="1647" spans="1:19" x14ac:dyDescent="0.25">
      <c r="A1647">
        <v>2012</v>
      </c>
      <c r="B1647">
        <v>269</v>
      </c>
      <c r="C1647" t="s">
        <v>321</v>
      </c>
      <c r="D1647" t="str">
        <f>IFERROR(INDEX('Draft Master List'!E:F,MATCH(C1647,'Draft Master List'!E:E,0),2),"N/A")</f>
        <v>272009</v>
      </c>
      <c r="E1647" t="s">
        <v>20</v>
      </c>
      <c r="F1647">
        <v>25</v>
      </c>
      <c r="G1647" t="s">
        <v>643</v>
      </c>
      <c r="H1647">
        <v>10</v>
      </c>
      <c r="I1647">
        <v>4</v>
      </c>
      <c r="J1647">
        <v>13</v>
      </c>
      <c r="K1647">
        <v>9</v>
      </c>
      <c r="L1647" s="2">
        <v>0.69199999999999995</v>
      </c>
      <c r="M1647">
        <v>93</v>
      </c>
      <c r="N1647">
        <v>10.3</v>
      </c>
      <c r="O1647">
        <v>0</v>
      </c>
      <c r="P1647">
        <v>39</v>
      </c>
      <c r="Q1647">
        <v>0.9</v>
      </c>
      <c r="R1647">
        <v>9.3000000000000007</v>
      </c>
      <c r="S1647">
        <v>0</v>
      </c>
    </row>
    <row r="1648" spans="1:19" x14ac:dyDescent="0.25">
      <c r="A1648">
        <v>2012</v>
      </c>
      <c r="B1648">
        <v>270</v>
      </c>
      <c r="C1648" t="s">
        <v>467</v>
      </c>
      <c r="D1648" t="str">
        <f>IFERROR(INDEX('Draft Master List'!E:F,MATCH(C1648,'Draft Master List'!E:E,0),2),"N/A")</f>
        <v>1002007</v>
      </c>
      <c r="E1648" t="s">
        <v>63</v>
      </c>
      <c r="F1648">
        <v>28</v>
      </c>
      <c r="G1648" t="s">
        <v>643</v>
      </c>
      <c r="H1648">
        <v>13</v>
      </c>
      <c r="I1648">
        <v>1</v>
      </c>
      <c r="J1648">
        <v>11</v>
      </c>
      <c r="K1648">
        <v>9</v>
      </c>
      <c r="L1648" s="2">
        <v>0.81799999999999995</v>
      </c>
      <c r="M1648">
        <v>83</v>
      </c>
      <c r="N1648">
        <v>9.1999999999999993</v>
      </c>
      <c r="O1648">
        <v>0</v>
      </c>
      <c r="P1648">
        <v>18</v>
      </c>
      <c r="Q1648">
        <v>0.7</v>
      </c>
      <c r="R1648">
        <v>6.4</v>
      </c>
      <c r="S1648">
        <v>1</v>
      </c>
    </row>
    <row r="1649" spans="1:19" x14ac:dyDescent="0.25">
      <c r="A1649">
        <v>2012</v>
      </c>
      <c r="B1649">
        <v>271</v>
      </c>
      <c r="C1649" t="s">
        <v>312</v>
      </c>
      <c r="D1649" t="str">
        <f>IFERROR(INDEX('Draft Master List'!E:F,MATCH(C1649,'Draft Master List'!E:E,0),2),"N/A")</f>
        <v>2272010</v>
      </c>
      <c r="E1649" t="s">
        <v>29</v>
      </c>
      <c r="F1649">
        <v>24</v>
      </c>
      <c r="H1649">
        <v>12</v>
      </c>
      <c r="I1649">
        <v>0</v>
      </c>
      <c r="J1649">
        <v>15</v>
      </c>
      <c r="K1649">
        <v>9</v>
      </c>
      <c r="L1649" s="2">
        <v>0.6</v>
      </c>
      <c r="M1649">
        <v>117</v>
      </c>
      <c r="N1649">
        <v>13</v>
      </c>
      <c r="O1649">
        <v>0</v>
      </c>
      <c r="P1649">
        <v>24</v>
      </c>
      <c r="Q1649">
        <v>0.8</v>
      </c>
      <c r="R1649">
        <v>9.8000000000000007</v>
      </c>
      <c r="S1649">
        <v>1</v>
      </c>
    </row>
    <row r="1650" spans="1:19" x14ac:dyDescent="0.25">
      <c r="A1650">
        <v>2012</v>
      </c>
      <c r="B1650">
        <v>272</v>
      </c>
      <c r="C1650" t="s">
        <v>902</v>
      </c>
      <c r="D1650" t="str">
        <f>IFERROR(INDEX('Draft Master List'!E:F,MATCH(C1650,'Draft Master List'!E:E,0),2),"N/A")</f>
        <v>N/A</v>
      </c>
      <c r="E1650" t="s">
        <v>34</v>
      </c>
      <c r="F1650">
        <v>24</v>
      </c>
      <c r="H1650">
        <v>11</v>
      </c>
      <c r="I1650">
        <v>0</v>
      </c>
      <c r="J1650">
        <v>12</v>
      </c>
      <c r="K1650">
        <v>9</v>
      </c>
      <c r="L1650" s="2">
        <v>0.75</v>
      </c>
      <c r="M1650">
        <v>60</v>
      </c>
      <c r="N1650">
        <v>6.7</v>
      </c>
      <c r="O1650">
        <v>0</v>
      </c>
      <c r="P1650">
        <v>12</v>
      </c>
      <c r="Q1650">
        <v>0.8</v>
      </c>
      <c r="R1650">
        <v>5.5</v>
      </c>
      <c r="S1650">
        <v>1</v>
      </c>
    </row>
    <row r="1651" spans="1:19" x14ac:dyDescent="0.25">
      <c r="A1651">
        <v>2012</v>
      </c>
      <c r="B1651">
        <v>273</v>
      </c>
      <c r="C1651" t="s">
        <v>1935</v>
      </c>
      <c r="D1651" t="str">
        <f>IFERROR(INDEX('Draft Master List'!E:F,MATCH(C1651,'Draft Master List'!E:E,0),2),"N/A")</f>
        <v>N/A</v>
      </c>
      <c r="E1651" t="s">
        <v>13</v>
      </c>
      <c r="F1651">
        <v>33</v>
      </c>
      <c r="G1651" t="s">
        <v>1668</v>
      </c>
      <c r="H1651">
        <v>16</v>
      </c>
      <c r="I1651">
        <v>10</v>
      </c>
      <c r="J1651">
        <v>13</v>
      </c>
      <c r="K1651">
        <v>9</v>
      </c>
      <c r="L1651" s="2">
        <v>0.69199999999999995</v>
      </c>
      <c r="M1651">
        <v>51</v>
      </c>
      <c r="N1651">
        <v>5.7</v>
      </c>
      <c r="O1651">
        <v>0</v>
      </c>
      <c r="P1651">
        <v>13</v>
      </c>
      <c r="Q1651">
        <v>0.6</v>
      </c>
      <c r="R1651">
        <v>3.2</v>
      </c>
      <c r="S1651">
        <v>1</v>
      </c>
    </row>
    <row r="1652" spans="1:19" x14ac:dyDescent="0.25">
      <c r="A1652">
        <v>2012</v>
      </c>
      <c r="B1652">
        <v>274</v>
      </c>
      <c r="C1652" t="s">
        <v>377</v>
      </c>
      <c r="D1652" t="str">
        <f>IFERROR(INDEX('Draft Master List'!E:F,MATCH(C1652,'Draft Master List'!E:E,0),2),"N/A")</f>
        <v>232008</v>
      </c>
      <c r="E1652" t="s">
        <v>24</v>
      </c>
      <c r="F1652">
        <v>25</v>
      </c>
      <c r="G1652" t="s">
        <v>643</v>
      </c>
      <c r="H1652">
        <v>6</v>
      </c>
      <c r="I1652">
        <v>4</v>
      </c>
      <c r="J1652">
        <v>10</v>
      </c>
      <c r="K1652">
        <v>9</v>
      </c>
      <c r="L1652" s="2">
        <v>0.9</v>
      </c>
      <c r="M1652">
        <v>62</v>
      </c>
      <c r="N1652">
        <v>6.9</v>
      </c>
      <c r="O1652">
        <v>1</v>
      </c>
      <c r="P1652">
        <v>15</v>
      </c>
      <c r="Q1652">
        <v>1.5</v>
      </c>
      <c r="R1652">
        <v>10.3</v>
      </c>
      <c r="S1652">
        <v>3</v>
      </c>
    </row>
    <row r="1653" spans="1:19" x14ac:dyDescent="0.25">
      <c r="A1653">
        <v>2012</v>
      </c>
      <c r="B1653">
        <v>275</v>
      </c>
      <c r="C1653" t="s">
        <v>103</v>
      </c>
      <c r="D1653" t="str">
        <f>IFERROR(INDEX('Draft Master List'!E:F,MATCH(C1653,'Draft Master List'!E:E,0),2),"N/A")</f>
        <v>1852009</v>
      </c>
      <c r="E1653" t="s">
        <v>15</v>
      </c>
      <c r="F1653">
        <v>26</v>
      </c>
      <c r="G1653" t="s">
        <v>643</v>
      </c>
      <c r="H1653">
        <v>14</v>
      </c>
      <c r="I1653">
        <v>1</v>
      </c>
      <c r="J1653">
        <v>9</v>
      </c>
      <c r="K1653">
        <v>9</v>
      </c>
      <c r="L1653" s="2">
        <v>1</v>
      </c>
      <c r="M1653">
        <v>85</v>
      </c>
      <c r="N1653">
        <v>9.4</v>
      </c>
      <c r="O1653">
        <v>0</v>
      </c>
      <c r="P1653">
        <v>16</v>
      </c>
      <c r="Q1653">
        <v>0.6</v>
      </c>
      <c r="R1653">
        <v>6.1</v>
      </c>
      <c r="S1653">
        <v>0</v>
      </c>
    </row>
    <row r="1654" spans="1:19" x14ac:dyDescent="0.25">
      <c r="A1654">
        <v>2012</v>
      </c>
      <c r="B1654">
        <v>276</v>
      </c>
      <c r="C1654" t="s">
        <v>741</v>
      </c>
      <c r="D1654" t="str">
        <f>IFERROR(INDEX('Draft Master List'!E:F,MATCH(C1654,'Draft Master List'!E:E,0),2),"N/A")</f>
        <v>N/A</v>
      </c>
      <c r="E1654" t="s">
        <v>7</v>
      </c>
      <c r="F1654">
        <v>25</v>
      </c>
      <c r="H1654">
        <v>12</v>
      </c>
      <c r="I1654">
        <v>0</v>
      </c>
      <c r="J1654">
        <v>8</v>
      </c>
      <c r="K1654">
        <v>8</v>
      </c>
      <c r="L1654" s="2">
        <v>1</v>
      </c>
      <c r="M1654">
        <v>15</v>
      </c>
      <c r="N1654">
        <v>1.9</v>
      </c>
      <c r="O1654">
        <v>0</v>
      </c>
      <c r="P1654">
        <v>8</v>
      </c>
      <c r="Q1654">
        <v>0.7</v>
      </c>
      <c r="R1654">
        <v>1.3</v>
      </c>
      <c r="S1654">
        <v>4</v>
      </c>
    </row>
    <row r="1655" spans="1:19" x14ac:dyDescent="0.25">
      <c r="A1655">
        <v>2012</v>
      </c>
      <c r="B1655">
        <v>277</v>
      </c>
      <c r="C1655" t="s">
        <v>1782</v>
      </c>
      <c r="D1655" t="str">
        <f>IFERROR(INDEX('Draft Master List'!E:F,MATCH(C1655,'Draft Master List'!E:E,0),2),"N/A")</f>
        <v>N/A</v>
      </c>
      <c r="E1655" t="s">
        <v>18</v>
      </c>
      <c r="F1655">
        <v>28</v>
      </c>
      <c r="G1655" t="s">
        <v>660</v>
      </c>
      <c r="H1655">
        <v>14</v>
      </c>
      <c r="I1655">
        <v>6</v>
      </c>
      <c r="J1655">
        <v>14</v>
      </c>
      <c r="K1655">
        <v>8</v>
      </c>
      <c r="L1655" s="2">
        <v>0.57099999999999995</v>
      </c>
      <c r="M1655">
        <v>43</v>
      </c>
      <c r="N1655">
        <v>5.4</v>
      </c>
      <c r="O1655">
        <v>0</v>
      </c>
      <c r="P1655">
        <v>14</v>
      </c>
      <c r="Q1655">
        <v>0.6</v>
      </c>
      <c r="R1655">
        <v>3.1</v>
      </c>
      <c r="S1655">
        <v>0</v>
      </c>
    </row>
    <row r="1656" spans="1:19" x14ac:dyDescent="0.25">
      <c r="A1656">
        <v>2012</v>
      </c>
      <c r="B1656">
        <v>278</v>
      </c>
      <c r="C1656" t="s">
        <v>1858</v>
      </c>
      <c r="D1656" t="str">
        <f>IFERROR(INDEX('Draft Master List'!E:F,MATCH(C1656,'Draft Master List'!E:E,0),2),"N/A")</f>
        <v>N/A</v>
      </c>
      <c r="E1656" t="s">
        <v>15</v>
      </c>
      <c r="F1656">
        <v>21</v>
      </c>
      <c r="G1656" t="s">
        <v>1069</v>
      </c>
      <c r="H1656">
        <v>16</v>
      </c>
      <c r="I1656">
        <v>6</v>
      </c>
      <c r="J1656">
        <v>10</v>
      </c>
      <c r="K1656">
        <v>8</v>
      </c>
      <c r="L1656" s="2">
        <v>0.8</v>
      </c>
      <c r="M1656">
        <v>101</v>
      </c>
      <c r="N1656">
        <v>12.6</v>
      </c>
      <c r="O1656">
        <v>0</v>
      </c>
      <c r="P1656">
        <v>25</v>
      </c>
      <c r="Q1656">
        <v>0.5</v>
      </c>
      <c r="R1656">
        <v>6.3</v>
      </c>
      <c r="S1656">
        <v>0</v>
      </c>
    </row>
    <row r="1657" spans="1:19" x14ac:dyDescent="0.25">
      <c r="A1657">
        <v>2012</v>
      </c>
      <c r="B1657">
        <v>279</v>
      </c>
      <c r="C1657" t="s">
        <v>1835</v>
      </c>
      <c r="D1657" t="str">
        <f>IFERROR(INDEX('Draft Master List'!E:F,MATCH(C1657,'Draft Master List'!E:E,0),2),"N/A")</f>
        <v>N/A</v>
      </c>
      <c r="E1657" t="s">
        <v>64</v>
      </c>
      <c r="F1657">
        <v>23</v>
      </c>
      <c r="H1657">
        <v>6</v>
      </c>
      <c r="I1657">
        <v>0</v>
      </c>
      <c r="J1657">
        <v>19</v>
      </c>
      <c r="K1657">
        <v>8</v>
      </c>
      <c r="L1657" s="2">
        <v>0.42099999999999999</v>
      </c>
      <c r="M1657">
        <v>106</v>
      </c>
      <c r="N1657">
        <v>13.3</v>
      </c>
      <c r="O1657">
        <v>0</v>
      </c>
      <c r="P1657">
        <v>28</v>
      </c>
      <c r="Q1657">
        <v>1.3</v>
      </c>
      <c r="R1657">
        <v>17.7</v>
      </c>
      <c r="S1657">
        <v>0</v>
      </c>
    </row>
    <row r="1658" spans="1:19" x14ac:dyDescent="0.25">
      <c r="A1658">
        <v>2012</v>
      </c>
      <c r="B1658">
        <v>280</v>
      </c>
      <c r="C1658" t="s">
        <v>1274</v>
      </c>
      <c r="D1658" t="str">
        <f>IFERROR(INDEX('Draft Master List'!E:F,MATCH(C1658,'Draft Master List'!E:E,0),2),"N/A")</f>
        <v>N/A</v>
      </c>
      <c r="E1658" t="s">
        <v>25</v>
      </c>
      <c r="F1658">
        <v>30</v>
      </c>
      <c r="H1658">
        <v>15</v>
      </c>
      <c r="I1658">
        <v>0</v>
      </c>
      <c r="J1658">
        <v>12</v>
      </c>
      <c r="K1658">
        <v>8</v>
      </c>
      <c r="L1658" s="2">
        <v>0.66700000000000004</v>
      </c>
      <c r="M1658">
        <v>79</v>
      </c>
      <c r="N1658">
        <v>9.9</v>
      </c>
      <c r="O1658">
        <v>0</v>
      </c>
      <c r="P1658">
        <v>17</v>
      </c>
      <c r="Q1658">
        <v>0.5</v>
      </c>
      <c r="R1658">
        <v>5.3</v>
      </c>
      <c r="S1658">
        <v>0</v>
      </c>
    </row>
    <row r="1659" spans="1:19" x14ac:dyDescent="0.25">
      <c r="A1659">
        <v>2012</v>
      </c>
      <c r="B1659">
        <v>281</v>
      </c>
      <c r="C1659" t="s">
        <v>1845</v>
      </c>
      <c r="D1659" t="str">
        <f>IFERROR(INDEX('Draft Master List'!E:F,MATCH(C1659,'Draft Master List'!E:E,0),2),"N/A")</f>
        <v>N/A</v>
      </c>
      <c r="E1659" t="s">
        <v>5</v>
      </c>
      <c r="F1659">
        <v>27</v>
      </c>
      <c r="G1659" t="s">
        <v>1069</v>
      </c>
      <c r="H1659">
        <v>14</v>
      </c>
      <c r="I1659">
        <v>6</v>
      </c>
      <c r="J1659">
        <v>12</v>
      </c>
      <c r="K1659">
        <v>8</v>
      </c>
      <c r="L1659" s="2">
        <v>0.66700000000000004</v>
      </c>
      <c r="M1659">
        <v>203</v>
      </c>
      <c r="N1659">
        <v>25.4</v>
      </c>
      <c r="O1659">
        <v>3</v>
      </c>
      <c r="P1659">
        <v>72</v>
      </c>
      <c r="Q1659">
        <v>0.6</v>
      </c>
      <c r="R1659">
        <v>14.5</v>
      </c>
      <c r="S1659">
        <v>0</v>
      </c>
    </row>
    <row r="1660" spans="1:19" x14ac:dyDescent="0.25">
      <c r="A1660">
        <v>2012</v>
      </c>
      <c r="B1660">
        <v>282</v>
      </c>
      <c r="C1660" t="s">
        <v>1407</v>
      </c>
      <c r="D1660" t="str">
        <f>IFERROR(INDEX('Draft Master List'!E:F,MATCH(C1660,'Draft Master List'!E:E,0),2),"N/A")</f>
        <v>N/A</v>
      </c>
      <c r="E1660" t="s">
        <v>5</v>
      </c>
      <c r="F1660">
        <v>37</v>
      </c>
      <c r="G1660" t="s">
        <v>77</v>
      </c>
      <c r="H1660">
        <v>13</v>
      </c>
      <c r="I1660">
        <v>1</v>
      </c>
      <c r="J1660">
        <v>13</v>
      </c>
      <c r="K1660">
        <v>8</v>
      </c>
      <c r="L1660" s="2">
        <v>0.61499999999999999</v>
      </c>
      <c r="M1660">
        <v>77</v>
      </c>
      <c r="N1660">
        <v>9.6</v>
      </c>
      <c r="O1660">
        <v>2</v>
      </c>
      <c r="P1660">
        <v>26</v>
      </c>
      <c r="Q1660">
        <v>0.6</v>
      </c>
      <c r="R1660">
        <v>5.9</v>
      </c>
      <c r="S1660">
        <v>0</v>
      </c>
    </row>
    <row r="1661" spans="1:19" x14ac:dyDescent="0.25">
      <c r="A1661">
        <v>2012</v>
      </c>
      <c r="B1661">
        <v>283</v>
      </c>
      <c r="C1661" t="s">
        <v>899</v>
      </c>
      <c r="D1661" t="str">
        <f>IFERROR(INDEX('Draft Master List'!E:F,MATCH(C1661,'Draft Master List'!E:E,0),2),"N/A")</f>
        <v>N/A</v>
      </c>
      <c r="E1661" t="s">
        <v>12</v>
      </c>
      <c r="F1661">
        <v>24</v>
      </c>
      <c r="G1661" t="s">
        <v>77</v>
      </c>
      <c r="H1661">
        <v>4</v>
      </c>
      <c r="I1661">
        <v>3</v>
      </c>
      <c r="J1661">
        <v>21</v>
      </c>
      <c r="K1661">
        <v>8</v>
      </c>
      <c r="L1661" s="2">
        <v>0.38100000000000001</v>
      </c>
      <c r="M1661">
        <v>125</v>
      </c>
      <c r="N1661">
        <v>15.6</v>
      </c>
      <c r="O1661">
        <v>1</v>
      </c>
      <c r="P1661">
        <v>27</v>
      </c>
      <c r="Q1661">
        <v>2</v>
      </c>
      <c r="R1661">
        <v>31.3</v>
      </c>
      <c r="S1661">
        <v>0</v>
      </c>
    </row>
    <row r="1662" spans="1:19" x14ac:dyDescent="0.25">
      <c r="A1662">
        <v>2012</v>
      </c>
      <c r="B1662">
        <v>284</v>
      </c>
      <c r="C1662" t="s">
        <v>1703</v>
      </c>
      <c r="D1662" t="str">
        <f>IFERROR(INDEX('Draft Master List'!E:F,MATCH(C1662,'Draft Master List'!E:E,0),2),"N/A")</f>
        <v>N/A</v>
      </c>
      <c r="E1662" t="s">
        <v>27</v>
      </c>
      <c r="F1662">
        <v>23</v>
      </c>
      <c r="G1662" t="s">
        <v>1069</v>
      </c>
      <c r="H1662">
        <v>16</v>
      </c>
      <c r="I1662">
        <v>2</v>
      </c>
      <c r="J1662">
        <v>11</v>
      </c>
      <c r="K1662">
        <v>8</v>
      </c>
      <c r="L1662" s="2">
        <v>0.72699999999999998</v>
      </c>
      <c r="M1662">
        <v>86</v>
      </c>
      <c r="N1662">
        <v>10.8</v>
      </c>
      <c r="O1662">
        <v>0</v>
      </c>
      <c r="P1662">
        <v>29</v>
      </c>
      <c r="Q1662">
        <v>0.5</v>
      </c>
      <c r="R1662">
        <v>5.4</v>
      </c>
      <c r="S1662">
        <v>0</v>
      </c>
    </row>
    <row r="1663" spans="1:19" x14ac:dyDescent="0.25">
      <c r="A1663">
        <v>2012</v>
      </c>
      <c r="B1663">
        <v>285</v>
      </c>
      <c r="C1663" t="s">
        <v>1408</v>
      </c>
      <c r="D1663" t="str">
        <f>IFERROR(INDEX('Draft Master List'!E:F,MATCH(C1663,'Draft Master List'!E:E,0),2),"N/A")</f>
        <v>N/A</v>
      </c>
      <c r="E1663" t="s">
        <v>10</v>
      </c>
      <c r="F1663">
        <v>32</v>
      </c>
      <c r="G1663" t="s">
        <v>1069</v>
      </c>
      <c r="H1663">
        <v>2</v>
      </c>
      <c r="I1663">
        <v>1</v>
      </c>
      <c r="J1663">
        <v>13</v>
      </c>
      <c r="K1663">
        <v>8</v>
      </c>
      <c r="L1663" s="2">
        <v>0.61499999999999999</v>
      </c>
      <c r="M1663">
        <v>94</v>
      </c>
      <c r="N1663">
        <v>11.8</v>
      </c>
      <c r="O1663">
        <v>0</v>
      </c>
      <c r="P1663">
        <v>28</v>
      </c>
      <c r="Q1663">
        <v>4</v>
      </c>
      <c r="R1663">
        <v>47</v>
      </c>
      <c r="S1663">
        <v>0</v>
      </c>
    </row>
    <row r="1664" spans="1:19" x14ac:dyDescent="0.25">
      <c r="A1664">
        <v>2012</v>
      </c>
      <c r="B1664">
        <v>286</v>
      </c>
      <c r="C1664" t="s">
        <v>474</v>
      </c>
      <c r="D1664" t="str">
        <f>IFERROR(INDEX('Draft Master List'!E:F,MATCH(C1664,'Draft Master List'!E:E,0),2),"N/A")</f>
        <v>1372007</v>
      </c>
      <c r="E1664" t="s">
        <v>13</v>
      </c>
      <c r="F1664">
        <v>28</v>
      </c>
      <c r="G1664" t="s">
        <v>212</v>
      </c>
      <c r="H1664">
        <v>16</v>
      </c>
      <c r="I1664">
        <v>9</v>
      </c>
      <c r="J1664">
        <v>10</v>
      </c>
      <c r="K1664">
        <v>8</v>
      </c>
      <c r="L1664" s="2">
        <v>0.8</v>
      </c>
      <c r="M1664">
        <v>29</v>
      </c>
      <c r="N1664">
        <v>3.6</v>
      </c>
      <c r="O1664">
        <v>0</v>
      </c>
      <c r="P1664">
        <v>12</v>
      </c>
      <c r="Q1664">
        <v>0.5</v>
      </c>
      <c r="R1664">
        <v>1.8</v>
      </c>
      <c r="S1664">
        <v>0</v>
      </c>
    </row>
    <row r="1665" spans="1:19" x14ac:dyDescent="0.25">
      <c r="A1665">
        <v>2012</v>
      </c>
      <c r="B1665">
        <v>287</v>
      </c>
      <c r="C1665" t="s">
        <v>1766</v>
      </c>
      <c r="D1665" t="str">
        <f>IFERROR(INDEX('Draft Master List'!E:F,MATCH(C1665,'Draft Master List'!E:E,0),2),"N/A")</f>
        <v>N/A</v>
      </c>
      <c r="E1665" t="s">
        <v>223</v>
      </c>
      <c r="F1665">
        <v>27</v>
      </c>
      <c r="G1665" t="s">
        <v>1623</v>
      </c>
      <c r="H1665">
        <v>16</v>
      </c>
      <c r="I1665">
        <v>9</v>
      </c>
      <c r="J1665">
        <v>12</v>
      </c>
      <c r="K1665">
        <v>8</v>
      </c>
      <c r="L1665" s="2">
        <v>0.66700000000000004</v>
      </c>
      <c r="M1665">
        <v>84</v>
      </c>
      <c r="N1665">
        <v>10.5</v>
      </c>
      <c r="O1665">
        <v>1</v>
      </c>
      <c r="P1665">
        <v>18</v>
      </c>
      <c r="Q1665">
        <v>0.5</v>
      </c>
      <c r="R1665">
        <v>5.3</v>
      </c>
      <c r="S1665">
        <v>0</v>
      </c>
    </row>
    <row r="1666" spans="1:19" x14ac:dyDescent="0.25">
      <c r="A1666">
        <v>2012</v>
      </c>
      <c r="B1666">
        <v>288</v>
      </c>
      <c r="C1666" t="s">
        <v>1251</v>
      </c>
      <c r="D1666" t="str">
        <f>IFERROR(INDEX('Draft Master List'!E:F,MATCH(C1666,'Draft Master List'!E:E,0),2),"N/A")</f>
        <v>N/A</v>
      </c>
      <c r="E1666" t="s">
        <v>4</v>
      </c>
      <c r="F1666">
        <v>28</v>
      </c>
      <c r="G1666" t="s">
        <v>976</v>
      </c>
      <c r="H1666">
        <v>13</v>
      </c>
      <c r="I1666">
        <v>4</v>
      </c>
      <c r="J1666">
        <v>10</v>
      </c>
      <c r="K1666">
        <v>8</v>
      </c>
      <c r="L1666" s="2">
        <v>0.8</v>
      </c>
      <c r="M1666">
        <v>113</v>
      </c>
      <c r="N1666">
        <v>14.1</v>
      </c>
      <c r="O1666">
        <v>0</v>
      </c>
      <c r="P1666">
        <v>53</v>
      </c>
      <c r="Q1666">
        <v>0.6</v>
      </c>
      <c r="R1666">
        <v>8.6999999999999993</v>
      </c>
      <c r="S1666">
        <v>0</v>
      </c>
    </row>
    <row r="1667" spans="1:19" x14ac:dyDescent="0.25">
      <c r="A1667">
        <v>2012</v>
      </c>
      <c r="B1667">
        <v>289</v>
      </c>
      <c r="C1667" t="s">
        <v>914</v>
      </c>
      <c r="D1667" t="str">
        <f>IFERROR(INDEX('Draft Master List'!E:F,MATCH(C1667,'Draft Master List'!E:E,0),2),"N/A")</f>
        <v>N/A</v>
      </c>
      <c r="E1667" t="s">
        <v>7</v>
      </c>
      <c r="F1667">
        <v>23</v>
      </c>
      <c r="G1667" t="s">
        <v>758</v>
      </c>
      <c r="H1667">
        <v>16</v>
      </c>
      <c r="I1667">
        <v>4</v>
      </c>
      <c r="J1667">
        <v>15</v>
      </c>
      <c r="K1667">
        <v>8</v>
      </c>
      <c r="L1667" s="2">
        <v>0.53300000000000003</v>
      </c>
      <c r="M1667">
        <v>152</v>
      </c>
      <c r="N1667">
        <v>19</v>
      </c>
      <c r="O1667">
        <v>1</v>
      </c>
      <c r="P1667">
        <v>37</v>
      </c>
      <c r="Q1667">
        <v>0.5</v>
      </c>
      <c r="R1667">
        <v>9.5</v>
      </c>
      <c r="S1667">
        <v>1</v>
      </c>
    </row>
    <row r="1668" spans="1:19" x14ac:dyDescent="0.25">
      <c r="A1668">
        <v>2012</v>
      </c>
      <c r="B1668">
        <v>290</v>
      </c>
      <c r="C1668" t="s">
        <v>1698</v>
      </c>
      <c r="D1668" t="str">
        <f>IFERROR(INDEX('Draft Master List'!E:F,MATCH(C1668,'Draft Master List'!E:E,0),2),"N/A")</f>
        <v>N/A</v>
      </c>
      <c r="E1668" t="s">
        <v>27</v>
      </c>
      <c r="F1668">
        <v>25</v>
      </c>
      <c r="G1668" t="s">
        <v>108</v>
      </c>
      <c r="H1668">
        <v>16</v>
      </c>
      <c r="I1668">
        <v>9</v>
      </c>
      <c r="J1668">
        <v>10</v>
      </c>
      <c r="K1668">
        <v>8</v>
      </c>
      <c r="L1668" s="2">
        <v>0.8</v>
      </c>
      <c r="M1668">
        <v>55</v>
      </c>
      <c r="N1668">
        <v>6.9</v>
      </c>
      <c r="O1668">
        <v>1</v>
      </c>
      <c r="P1668">
        <v>19</v>
      </c>
      <c r="Q1668">
        <v>0.5</v>
      </c>
      <c r="R1668">
        <v>3.4</v>
      </c>
      <c r="S1668">
        <v>0</v>
      </c>
    </row>
    <row r="1669" spans="1:19" x14ac:dyDescent="0.25">
      <c r="A1669">
        <v>2012</v>
      </c>
      <c r="B1669">
        <v>291</v>
      </c>
      <c r="C1669" t="s">
        <v>1145</v>
      </c>
      <c r="D1669" t="str">
        <f>IFERROR(INDEX('Draft Master List'!E:F,MATCH(C1669,'Draft Master List'!E:E,0),2),"N/A")</f>
        <v>N/A</v>
      </c>
      <c r="E1669" t="s">
        <v>16</v>
      </c>
      <c r="F1669">
        <v>23</v>
      </c>
      <c r="H1669">
        <v>4</v>
      </c>
      <c r="I1669">
        <v>0</v>
      </c>
      <c r="J1669">
        <v>8</v>
      </c>
      <c r="K1669">
        <v>8</v>
      </c>
      <c r="L1669" s="2">
        <v>1</v>
      </c>
      <c r="M1669">
        <v>62</v>
      </c>
      <c r="N1669">
        <v>7.8</v>
      </c>
      <c r="O1669">
        <v>0</v>
      </c>
      <c r="P1669">
        <v>26</v>
      </c>
      <c r="Q1669">
        <v>2</v>
      </c>
      <c r="R1669">
        <v>15.5</v>
      </c>
      <c r="S1669">
        <v>0</v>
      </c>
    </row>
    <row r="1670" spans="1:19" x14ac:dyDescent="0.25">
      <c r="A1670">
        <v>2012</v>
      </c>
      <c r="B1670">
        <v>292</v>
      </c>
      <c r="C1670" t="s">
        <v>886</v>
      </c>
      <c r="D1670" t="str">
        <f>IFERROR(INDEX('Draft Master List'!E:F,MATCH(C1670,'Draft Master List'!E:E,0),2),"N/A")</f>
        <v>N/A</v>
      </c>
      <c r="E1670" t="s">
        <v>30</v>
      </c>
      <c r="F1670">
        <v>23</v>
      </c>
      <c r="G1670" t="s">
        <v>643</v>
      </c>
      <c r="H1670">
        <v>13</v>
      </c>
      <c r="I1670">
        <v>1</v>
      </c>
      <c r="J1670">
        <v>13</v>
      </c>
      <c r="K1670">
        <v>8</v>
      </c>
      <c r="L1670" s="2">
        <v>0.61499999999999999</v>
      </c>
      <c r="M1670">
        <v>149</v>
      </c>
      <c r="N1670">
        <v>18.600000000000001</v>
      </c>
      <c r="O1670">
        <v>1</v>
      </c>
      <c r="P1670">
        <v>83</v>
      </c>
      <c r="Q1670">
        <v>0.6</v>
      </c>
      <c r="R1670">
        <v>11.5</v>
      </c>
      <c r="S1670">
        <v>1</v>
      </c>
    </row>
    <row r="1671" spans="1:19" x14ac:dyDescent="0.25">
      <c r="A1671">
        <v>2012</v>
      </c>
      <c r="B1671">
        <v>293</v>
      </c>
      <c r="C1671" t="s">
        <v>1041</v>
      </c>
      <c r="D1671" t="str">
        <f>IFERROR(INDEX('Draft Master List'!E:F,MATCH(C1671,'Draft Master List'!E:E,0),2),"N/A")</f>
        <v>N/A</v>
      </c>
      <c r="E1671" t="s">
        <v>7</v>
      </c>
      <c r="F1671">
        <v>25</v>
      </c>
      <c r="G1671" t="s">
        <v>758</v>
      </c>
      <c r="H1671">
        <v>16</v>
      </c>
      <c r="I1671">
        <v>8</v>
      </c>
      <c r="J1671">
        <v>9</v>
      </c>
      <c r="K1671">
        <v>8</v>
      </c>
      <c r="L1671" s="2">
        <v>0.88900000000000001</v>
      </c>
      <c r="M1671">
        <v>109</v>
      </c>
      <c r="N1671">
        <v>13.6</v>
      </c>
      <c r="O1671">
        <v>2</v>
      </c>
      <c r="P1671">
        <v>28</v>
      </c>
      <c r="Q1671">
        <v>0.5</v>
      </c>
      <c r="R1671">
        <v>6.8</v>
      </c>
      <c r="S1671">
        <v>0</v>
      </c>
    </row>
    <row r="1672" spans="1:19" x14ac:dyDescent="0.25">
      <c r="A1672">
        <v>2012</v>
      </c>
      <c r="B1672">
        <v>294</v>
      </c>
      <c r="C1672" t="s">
        <v>927</v>
      </c>
      <c r="D1672" t="str">
        <f>IFERROR(INDEX('Draft Master List'!E:F,MATCH(C1672,'Draft Master List'!E:E,0),2),"N/A")</f>
        <v>N/A</v>
      </c>
      <c r="E1672" t="s">
        <v>16</v>
      </c>
      <c r="F1672">
        <v>25</v>
      </c>
      <c r="H1672">
        <v>16</v>
      </c>
      <c r="I1672">
        <v>0</v>
      </c>
      <c r="J1672">
        <v>12</v>
      </c>
      <c r="K1672">
        <v>7</v>
      </c>
      <c r="L1672" s="2">
        <v>0.58299999999999996</v>
      </c>
      <c r="M1672">
        <v>92</v>
      </c>
      <c r="N1672">
        <v>13.1</v>
      </c>
      <c r="O1672">
        <v>0</v>
      </c>
      <c r="P1672">
        <v>31</v>
      </c>
      <c r="Q1672">
        <v>0.4</v>
      </c>
      <c r="R1672">
        <v>5.8</v>
      </c>
      <c r="S1672">
        <v>0</v>
      </c>
    </row>
    <row r="1673" spans="1:19" x14ac:dyDescent="0.25">
      <c r="A1673">
        <v>2012</v>
      </c>
      <c r="B1673">
        <v>295</v>
      </c>
      <c r="C1673" t="s">
        <v>1250</v>
      </c>
      <c r="D1673" t="str">
        <f>IFERROR(INDEX('Draft Master List'!E:F,MATCH(C1673,'Draft Master List'!E:E,0),2),"N/A")</f>
        <v>N/A</v>
      </c>
      <c r="E1673" t="s">
        <v>26</v>
      </c>
      <c r="F1673">
        <v>27</v>
      </c>
      <c r="H1673">
        <v>15</v>
      </c>
      <c r="I1673">
        <v>0</v>
      </c>
      <c r="J1673">
        <v>12</v>
      </c>
      <c r="K1673">
        <v>7</v>
      </c>
      <c r="L1673" s="2">
        <v>0.58299999999999996</v>
      </c>
      <c r="M1673">
        <v>61</v>
      </c>
      <c r="N1673">
        <v>8.6999999999999993</v>
      </c>
      <c r="O1673">
        <v>1</v>
      </c>
      <c r="P1673">
        <v>17</v>
      </c>
      <c r="Q1673">
        <v>0.5</v>
      </c>
      <c r="R1673">
        <v>4.0999999999999996</v>
      </c>
      <c r="S1673">
        <v>1</v>
      </c>
    </row>
    <row r="1674" spans="1:19" x14ac:dyDescent="0.25">
      <c r="A1674">
        <v>2012</v>
      </c>
      <c r="B1674">
        <v>296</v>
      </c>
      <c r="C1674" t="s">
        <v>475</v>
      </c>
      <c r="D1674" t="str">
        <f>IFERROR(INDEX('Draft Master List'!E:F,MATCH(C1674,'Draft Master List'!E:E,0),2),"N/A")</f>
        <v>1422007</v>
      </c>
      <c r="E1674" t="s">
        <v>25</v>
      </c>
      <c r="F1674">
        <v>29</v>
      </c>
      <c r="G1674" t="s">
        <v>77</v>
      </c>
      <c r="H1674">
        <v>10</v>
      </c>
      <c r="I1674">
        <v>4</v>
      </c>
      <c r="J1674">
        <v>15</v>
      </c>
      <c r="K1674">
        <v>7</v>
      </c>
      <c r="L1674" s="2">
        <v>0.46700000000000003</v>
      </c>
      <c r="M1674">
        <v>74</v>
      </c>
      <c r="N1674">
        <v>10.6</v>
      </c>
      <c r="O1674">
        <v>0</v>
      </c>
      <c r="P1674">
        <v>24</v>
      </c>
      <c r="Q1674">
        <v>0.7</v>
      </c>
      <c r="R1674">
        <v>7.4</v>
      </c>
      <c r="S1674">
        <v>1</v>
      </c>
    </row>
    <row r="1675" spans="1:19" x14ac:dyDescent="0.25">
      <c r="A1675">
        <v>2012</v>
      </c>
      <c r="B1675">
        <v>297</v>
      </c>
      <c r="C1675" t="s">
        <v>665</v>
      </c>
      <c r="D1675" t="str">
        <f>IFERROR(INDEX('Draft Master List'!E:F,MATCH(C1675,'Draft Master List'!E:E,0),2),"N/A")</f>
        <v>N/A</v>
      </c>
      <c r="E1675" t="s">
        <v>64</v>
      </c>
      <c r="F1675">
        <v>29</v>
      </c>
      <c r="G1675" t="s">
        <v>77</v>
      </c>
      <c r="H1675">
        <v>16</v>
      </c>
      <c r="I1675">
        <v>2</v>
      </c>
      <c r="J1675">
        <v>11</v>
      </c>
      <c r="K1675">
        <v>7</v>
      </c>
      <c r="L1675" s="2">
        <v>0.63600000000000001</v>
      </c>
      <c r="M1675">
        <v>63</v>
      </c>
      <c r="N1675">
        <v>9</v>
      </c>
      <c r="O1675">
        <v>0</v>
      </c>
      <c r="P1675">
        <v>24</v>
      </c>
      <c r="Q1675">
        <v>0.4</v>
      </c>
      <c r="R1675">
        <v>3.9</v>
      </c>
      <c r="S1675">
        <v>6</v>
      </c>
    </row>
    <row r="1676" spans="1:19" x14ac:dyDescent="0.25">
      <c r="A1676">
        <v>2012</v>
      </c>
      <c r="B1676">
        <v>298</v>
      </c>
      <c r="C1676" t="s">
        <v>904</v>
      </c>
      <c r="D1676" t="str">
        <f>IFERROR(INDEX('Draft Master List'!E:F,MATCH(C1676,'Draft Master List'!E:E,0),2),"N/A")</f>
        <v>N/A</v>
      </c>
      <c r="E1676" t="s">
        <v>3</v>
      </c>
      <c r="F1676">
        <v>23</v>
      </c>
      <c r="H1676">
        <v>14</v>
      </c>
      <c r="I1676">
        <v>0</v>
      </c>
      <c r="J1676">
        <v>17</v>
      </c>
      <c r="K1676">
        <v>7</v>
      </c>
      <c r="L1676" s="2">
        <v>0.41199999999999998</v>
      </c>
      <c r="M1676">
        <v>123</v>
      </c>
      <c r="N1676">
        <v>17.600000000000001</v>
      </c>
      <c r="O1676">
        <v>1</v>
      </c>
      <c r="P1676">
        <v>39</v>
      </c>
      <c r="Q1676">
        <v>0.5</v>
      </c>
      <c r="R1676">
        <v>8.8000000000000007</v>
      </c>
      <c r="S1676">
        <v>0</v>
      </c>
    </row>
    <row r="1677" spans="1:19" x14ac:dyDescent="0.25">
      <c r="A1677">
        <v>2012</v>
      </c>
      <c r="B1677">
        <v>299</v>
      </c>
      <c r="C1677" t="s">
        <v>1694</v>
      </c>
      <c r="D1677" t="str">
        <f>IFERROR(INDEX('Draft Master List'!E:F,MATCH(C1677,'Draft Master List'!E:E,0),2),"N/A")</f>
        <v>N/A</v>
      </c>
      <c r="E1677" t="s">
        <v>18</v>
      </c>
      <c r="F1677">
        <v>24</v>
      </c>
      <c r="G1677" t="s">
        <v>758</v>
      </c>
      <c r="H1677">
        <v>16</v>
      </c>
      <c r="I1677">
        <v>7</v>
      </c>
      <c r="J1677">
        <v>9</v>
      </c>
      <c r="K1677">
        <v>7</v>
      </c>
      <c r="L1677" s="2">
        <v>0.77800000000000002</v>
      </c>
      <c r="M1677">
        <v>65</v>
      </c>
      <c r="N1677">
        <v>9.3000000000000007</v>
      </c>
      <c r="O1677">
        <v>0</v>
      </c>
      <c r="P1677">
        <v>29</v>
      </c>
      <c r="Q1677">
        <v>0.4</v>
      </c>
      <c r="R1677">
        <v>4.0999999999999996</v>
      </c>
      <c r="S1677">
        <v>0</v>
      </c>
    </row>
    <row r="1678" spans="1:19" x14ac:dyDescent="0.25">
      <c r="A1678">
        <v>2012</v>
      </c>
      <c r="B1678">
        <v>300</v>
      </c>
      <c r="C1678" t="s">
        <v>926</v>
      </c>
      <c r="D1678" t="str">
        <f>IFERROR(INDEX('Draft Master List'!E:F,MATCH(C1678,'Draft Master List'!E:E,0),2),"N/A")</f>
        <v>N/A</v>
      </c>
      <c r="E1678" t="s">
        <v>6</v>
      </c>
      <c r="F1678">
        <v>25</v>
      </c>
      <c r="G1678" t="s">
        <v>732</v>
      </c>
      <c r="H1678">
        <v>15</v>
      </c>
      <c r="I1678">
        <v>2</v>
      </c>
      <c r="J1678">
        <v>12</v>
      </c>
      <c r="K1678">
        <v>7</v>
      </c>
      <c r="L1678" s="2">
        <v>0.58299999999999996</v>
      </c>
      <c r="M1678">
        <v>43</v>
      </c>
      <c r="N1678">
        <v>6.1</v>
      </c>
      <c r="O1678">
        <v>0</v>
      </c>
      <c r="P1678">
        <v>9</v>
      </c>
      <c r="Q1678">
        <v>0.5</v>
      </c>
      <c r="R1678">
        <v>2.9</v>
      </c>
      <c r="S1678">
        <v>0</v>
      </c>
    </row>
    <row r="1679" spans="1:19" x14ac:dyDescent="0.25">
      <c r="A1679">
        <v>2012</v>
      </c>
      <c r="B1679">
        <v>301</v>
      </c>
      <c r="C1679" t="s">
        <v>898</v>
      </c>
      <c r="D1679" t="str">
        <f>IFERROR(INDEX('Draft Master List'!E:F,MATCH(C1679,'Draft Master List'!E:E,0),2),"N/A")</f>
        <v>N/A</v>
      </c>
      <c r="E1679" t="s">
        <v>7</v>
      </c>
      <c r="F1679">
        <v>24</v>
      </c>
      <c r="H1679">
        <v>3</v>
      </c>
      <c r="I1679">
        <v>0</v>
      </c>
      <c r="J1679">
        <v>7</v>
      </c>
      <c r="K1679">
        <v>7</v>
      </c>
      <c r="L1679" s="2">
        <v>1</v>
      </c>
      <c r="M1679">
        <v>45</v>
      </c>
      <c r="N1679">
        <v>6.4</v>
      </c>
      <c r="O1679">
        <v>0</v>
      </c>
      <c r="P1679">
        <v>21</v>
      </c>
      <c r="Q1679">
        <v>2.2999999999999998</v>
      </c>
      <c r="R1679">
        <v>15</v>
      </c>
      <c r="S1679">
        <v>0</v>
      </c>
    </row>
    <row r="1680" spans="1:19" x14ac:dyDescent="0.25">
      <c r="A1680">
        <v>2012</v>
      </c>
      <c r="B1680">
        <v>302</v>
      </c>
      <c r="C1680" t="s">
        <v>414</v>
      </c>
      <c r="D1680" t="str">
        <f>IFERROR(INDEX('Draft Master List'!E:F,MATCH(C1680,'Draft Master List'!E:E,0),2),"N/A")</f>
        <v>1762008</v>
      </c>
      <c r="E1680" t="s">
        <v>4</v>
      </c>
      <c r="F1680">
        <v>27</v>
      </c>
      <c r="G1680" t="s">
        <v>643</v>
      </c>
      <c r="H1680">
        <v>11</v>
      </c>
      <c r="I1680">
        <v>2</v>
      </c>
      <c r="J1680">
        <v>9</v>
      </c>
      <c r="K1680">
        <v>7</v>
      </c>
      <c r="L1680" s="2">
        <v>0.77800000000000002</v>
      </c>
      <c r="M1680">
        <v>60</v>
      </c>
      <c r="N1680">
        <v>8.6</v>
      </c>
      <c r="O1680">
        <v>0</v>
      </c>
      <c r="P1680">
        <v>26</v>
      </c>
      <c r="Q1680">
        <v>0.6</v>
      </c>
      <c r="R1680">
        <v>5.5</v>
      </c>
      <c r="S1680">
        <v>0</v>
      </c>
    </row>
    <row r="1681" spans="1:19" x14ac:dyDescent="0.25">
      <c r="A1681">
        <v>2012</v>
      </c>
      <c r="B1681">
        <v>303</v>
      </c>
      <c r="C1681" t="s">
        <v>1840</v>
      </c>
      <c r="D1681" t="str">
        <f>IFERROR(INDEX('Draft Master List'!E:F,MATCH(C1681,'Draft Master List'!E:E,0),2),"N/A")</f>
        <v>N/A</v>
      </c>
      <c r="E1681" t="s">
        <v>24</v>
      </c>
      <c r="F1681">
        <v>23</v>
      </c>
      <c r="G1681" t="s">
        <v>1069</v>
      </c>
      <c r="H1681">
        <v>16</v>
      </c>
      <c r="I1681">
        <v>5</v>
      </c>
      <c r="J1681">
        <v>11</v>
      </c>
      <c r="K1681">
        <v>7</v>
      </c>
      <c r="L1681" s="2">
        <v>0.63600000000000001</v>
      </c>
      <c r="M1681">
        <v>51</v>
      </c>
      <c r="N1681">
        <v>7.3</v>
      </c>
      <c r="O1681">
        <v>0</v>
      </c>
      <c r="P1681">
        <v>9</v>
      </c>
      <c r="Q1681">
        <v>0.4</v>
      </c>
      <c r="R1681">
        <v>3.2</v>
      </c>
      <c r="S1681">
        <v>1</v>
      </c>
    </row>
    <row r="1682" spans="1:19" x14ac:dyDescent="0.25">
      <c r="A1682">
        <v>2012</v>
      </c>
      <c r="B1682">
        <v>304</v>
      </c>
      <c r="C1682" t="s">
        <v>1039</v>
      </c>
      <c r="D1682" t="str">
        <f>IFERROR(INDEX('Draft Master List'!E:F,MATCH(C1682,'Draft Master List'!E:E,0),2),"N/A")</f>
        <v>N/A</v>
      </c>
      <c r="E1682" t="s">
        <v>3</v>
      </c>
      <c r="F1682">
        <v>22</v>
      </c>
      <c r="H1682">
        <v>16</v>
      </c>
      <c r="I1682">
        <v>0</v>
      </c>
      <c r="J1682">
        <v>11</v>
      </c>
      <c r="K1682">
        <v>7</v>
      </c>
      <c r="L1682" s="2">
        <v>0.63600000000000001</v>
      </c>
      <c r="M1682">
        <v>47</v>
      </c>
      <c r="N1682">
        <v>6.7</v>
      </c>
      <c r="O1682">
        <v>0</v>
      </c>
      <c r="P1682">
        <v>11</v>
      </c>
      <c r="Q1682">
        <v>0.4</v>
      </c>
      <c r="R1682">
        <v>2.9</v>
      </c>
      <c r="S1682">
        <v>0</v>
      </c>
    </row>
    <row r="1683" spans="1:19" x14ac:dyDescent="0.25">
      <c r="A1683">
        <v>2012</v>
      </c>
      <c r="B1683">
        <v>305</v>
      </c>
      <c r="C1683" t="s">
        <v>915</v>
      </c>
      <c r="D1683" t="str">
        <f>IFERROR(INDEX('Draft Master List'!E:F,MATCH(C1683,'Draft Master List'!E:E,0),2),"N/A")</f>
        <v>N/A</v>
      </c>
      <c r="E1683" t="s">
        <v>15</v>
      </c>
      <c r="F1683">
        <v>23</v>
      </c>
      <c r="H1683">
        <v>9</v>
      </c>
      <c r="I1683">
        <v>0</v>
      </c>
      <c r="J1683">
        <v>12</v>
      </c>
      <c r="K1683">
        <v>7</v>
      </c>
      <c r="L1683" s="2">
        <v>0.58299999999999996</v>
      </c>
      <c r="M1683">
        <v>53</v>
      </c>
      <c r="N1683">
        <v>7.6</v>
      </c>
      <c r="O1683">
        <v>0</v>
      </c>
      <c r="P1683">
        <v>10</v>
      </c>
      <c r="Q1683">
        <v>0.8</v>
      </c>
      <c r="R1683">
        <v>5.9</v>
      </c>
      <c r="S1683">
        <v>0</v>
      </c>
    </row>
    <row r="1684" spans="1:19" x14ac:dyDescent="0.25">
      <c r="A1684">
        <v>2012</v>
      </c>
      <c r="B1684">
        <v>306</v>
      </c>
      <c r="C1684" t="s">
        <v>1936</v>
      </c>
      <c r="D1684" t="str">
        <f>IFERROR(INDEX('Draft Master List'!E:F,MATCH(C1684,'Draft Master List'!E:E,0),2),"N/A")</f>
        <v>N/A</v>
      </c>
      <c r="E1684" t="s">
        <v>5</v>
      </c>
      <c r="F1684">
        <v>24</v>
      </c>
      <c r="G1684" t="s">
        <v>1069</v>
      </c>
      <c r="H1684">
        <v>13</v>
      </c>
      <c r="I1684">
        <v>2</v>
      </c>
      <c r="J1684">
        <v>15</v>
      </c>
      <c r="K1684">
        <v>7</v>
      </c>
      <c r="L1684" s="2">
        <v>0.46700000000000003</v>
      </c>
      <c r="M1684">
        <v>57</v>
      </c>
      <c r="N1684">
        <v>8.1</v>
      </c>
      <c r="O1684">
        <v>0</v>
      </c>
      <c r="P1684">
        <v>12</v>
      </c>
      <c r="Q1684">
        <v>0.5</v>
      </c>
      <c r="R1684">
        <v>4.4000000000000004</v>
      </c>
      <c r="S1684">
        <v>0</v>
      </c>
    </row>
    <row r="1685" spans="1:19" x14ac:dyDescent="0.25">
      <c r="A1685">
        <v>2012</v>
      </c>
      <c r="B1685">
        <v>307</v>
      </c>
      <c r="C1685" t="s">
        <v>884</v>
      </c>
      <c r="D1685" t="str">
        <f>IFERROR(INDEX('Draft Master List'!E:F,MATCH(C1685,'Draft Master List'!E:E,0),2),"N/A")</f>
        <v>N/A</v>
      </c>
      <c r="E1685" t="s">
        <v>10</v>
      </c>
      <c r="F1685">
        <v>22</v>
      </c>
      <c r="G1685" t="s">
        <v>643</v>
      </c>
      <c r="H1685">
        <v>5</v>
      </c>
      <c r="I1685">
        <v>3</v>
      </c>
      <c r="J1685">
        <v>10</v>
      </c>
      <c r="K1685">
        <v>7</v>
      </c>
      <c r="L1685" s="2">
        <v>0.7</v>
      </c>
      <c r="M1685">
        <v>44</v>
      </c>
      <c r="N1685">
        <v>6.3</v>
      </c>
      <c r="O1685">
        <v>0</v>
      </c>
      <c r="P1685">
        <v>12</v>
      </c>
      <c r="Q1685">
        <v>1.4</v>
      </c>
      <c r="R1685">
        <v>8.8000000000000007</v>
      </c>
      <c r="S1685">
        <v>2</v>
      </c>
    </row>
    <row r="1686" spans="1:19" x14ac:dyDescent="0.25">
      <c r="A1686">
        <v>2012</v>
      </c>
      <c r="B1686">
        <v>308</v>
      </c>
      <c r="C1686" t="s">
        <v>1785</v>
      </c>
      <c r="D1686" t="str">
        <f>IFERROR(INDEX('Draft Master List'!E:F,MATCH(C1686,'Draft Master List'!E:E,0),2),"N/A")</f>
        <v>N/A</v>
      </c>
      <c r="E1686" t="s">
        <v>22</v>
      </c>
      <c r="F1686">
        <v>27</v>
      </c>
      <c r="G1686" t="s">
        <v>1069</v>
      </c>
      <c r="H1686">
        <v>16</v>
      </c>
      <c r="I1686">
        <v>5</v>
      </c>
      <c r="J1686">
        <v>6</v>
      </c>
      <c r="K1686">
        <v>6</v>
      </c>
      <c r="L1686" s="2">
        <v>1</v>
      </c>
      <c r="M1686">
        <v>78</v>
      </c>
      <c r="N1686">
        <v>13</v>
      </c>
      <c r="O1686">
        <v>1</v>
      </c>
      <c r="P1686">
        <v>24</v>
      </c>
      <c r="Q1686">
        <v>0.4</v>
      </c>
      <c r="R1686">
        <v>4.9000000000000004</v>
      </c>
      <c r="S1686">
        <v>0</v>
      </c>
    </row>
    <row r="1687" spans="1:19" x14ac:dyDescent="0.25">
      <c r="A1687">
        <v>2012</v>
      </c>
      <c r="B1687">
        <v>309</v>
      </c>
      <c r="C1687" t="s">
        <v>1043</v>
      </c>
      <c r="D1687" t="str">
        <f>IFERROR(INDEX('Draft Master List'!E:F,MATCH(C1687,'Draft Master List'!E:E,0),2),"N/A")</f>
        <v>N/A</v>
      </c>
      <c r="E1687" t="s">
        <v>27</v>
      </c>
      <c r="F1687">
        <v>22</v>
      </c>
      <c r="H1687">
        <v>12</v>
      </c>
      <c r="I1687">
        <v>0</v>
      </c>
      <c r="J1687">
        <v>12</v>
      </c>
      <c r="K1687">
        <v>6</v>
      </c>
      <c r="L1687" s="2">
        <v>0.5</v>
      </c>
      <c r="M1687">
        <v>33</v>
      </c>
      <c r="N1687">
        <v>5.5</v>
      </c>
      <c r="O1687">
        <v>0</v>
      </c>
      <c r="P1687">
        <v>14</v>
      </c>
      <c r="Q1687">
        <v>0.5</v>
      </c>
      <c r="R1687">
        <v>2.8</v>
      </c>
      <c r="S1687">
        <v>1</v>
      </c>
    </row>
    <row r="1688" spans="1:19" x14ac:dyDescent="0.25">
      <c r="A1688">
        <v>2012</v>
      </c>
      <c r="B1688">
        <v>310</v>
      </c>
      <c r="C1688" t="s">
        <v>883</v>
      </c>
      <c r="D1688" t="str">
        <f>IFERROR(INDEX('Draft Master List'!E:F,MATCH(C1688,'Draft Master List'!E:E,0),2),"N/A")</f>
        <v>N/A</v>
      </c>
      <c r="E1688" t="s">
        <v>0</v>
      </c>
      <c r="F1688">
        <v>23</v>
      </c>
      <c r="G1688" t="s">
        <v>643</v>
      </c>
      <c r="H1688">
        <v>16</v>
      </c>
      <c r="I1688">
        <v>5</v>
      </c>
      <c r="J1688">
        <v>10</v>
      </c>
      <c r="K1688">
        <v>6</v>
      </c>
      <c r="L1688" s="2">
        <v>0.6</v>
      </c>
      <c r="M1688">
        <v>29</v>
      </c>
      <c r="N1688">
        <v>4.8</v>
      </c>
      <c r="O1688">
        <v>0</v>
      </c>
      <c r="P1688">
        <v>16</v>
      </c>
      <c r="Q1688">
        <v>0.4</v>
      </c>
      <c r="R1688">
        <v>1.8</v>
      </c>
      <c r="S1688">
        <v>0</v>
      </c>
    </row>
    <row r="1689" spans="1:19" x14ac:dyDescent="0.25">
      <c r="A1689">
        <v>2012</v>
      </c>
      <c r="B1689">
        <v>311</v>
      </c>
      <c r="C1689" t="s">
        <v>1846</v>
      </c>
      <c r="D1689" t="str">
        <f>IFERROR(INDEX('Draft Master List'!E:F,MATCH(C1689,'Draft Master List'!E:E,0),2),"N/A")</f>
        <v>N/A</v>
      </c>
      <c r="E1689" t="s">
        <v>23</v>
      </c>
      <c r="F1689">
        <v>24</v>
      </c>
      <c r="G1689" t="s">
        <v>77</v>
      </c>
      <c r="H1689">
        <v>14</v>
      </c>
      <c r="I1689">
        <v>1</v>
      </c>
      <c r="J1689">
        <v>12</v>
      </c>
      <c r="K1689">
        <v>6</v>
      </c>
      <c r="L1689" s="2">
        <v>0.5</v>
      </c>
      <c r="M1689">
        <v>151</v>
      </c>
      <c r="N1689">
        <v>25.2</v>
      </c>
      <c r="O1689">
        <v>1</v>
      </c>
      <c r="P1689">
        <v>54</v>
      </c>
      <c r="Q1689">
        <v>0.4</v>
      </c>
      <c r="R1689">
        <v>10.8</v>
      </c>
      <c r="S1689">
        <v>0</v>
      </c>
    </row>
    <row r="1690" spans="1:19" x14ac:dyDescent="0.25">
      <c r="A1690">
        <v>2012</v>
      </c>
      <c r="B1690">
        <v>312</v>
      </c>
      <c r="C1690" t="s">
        <v>734</v>
      </c>
      <c r="D1690" t="str">
        <f>IFERROR(INDEX('Draft Master List'!E:F,MATCH(C1690,'Draft Master List'!E:E,0),2),"N/A")</f>
        <v>N/A</v>
      </c>
      <c r="E1690" t="s">
        <v>12</v>
      </c>
      <c r="F1690">
        <v>31</v>
      </c>
      <c r="H1690">
        <v>16</v>
      </c>
      <c r="I1690">
        <v>0</v>
      </c>
      <c r="J1690">
        <v>7</v>
      </c>
      <c r="K1690">
        <v>6</v>
      </c>
      <c r="L1690" s="2">
        <v>0.85699999999999998</v>
      </c>
      <c r="M1690">
        <v>28</v>
      </c>
      <c r="N1690">
        <v>4.7</v>
      </c>
      <c r="O1690">
        <v>0</v>
      </c>
      <c r="P1690">
        <v>10</v>
      </c>
      <c r="Q1690">
        <v>0.4</v>
      </c>
      <c r="R1690">
        <v>1.8</v>
      </c>
      <c r="S1690">
        <v>6</v>
      </c>
    </row>
    <row r="1691" spans="1:19" x14ac:dyDescent="0.25">
      <c r="A1691">
        <v>2012</v>
      </c>
      <c r="B1691">
        <v>313</v>
      </c>
      <c r="C1691" t="s">
        <v>945</v>
      </c>
      <c r="D1691" t="str">
        <f>IFERROR(INDEX('Draft Master List'!E:F,MATCH(C1691,'Draft Master List'!E:E,0),2),"N/A")</f>
        <v>N/A</v>
      </c>
      <c r="E1691" t="s">
        <v>33</v>
      </c>
      <c r="F1691">
        <v>21</v>
      </c>
      <c r="G1691" t="s">
        <v>732</v>
      </c>
      <c r="H1691">
        <v>13</v>
      </c>
      <c r="I1691">
        <v>1</v>
      </c>
      <c r="J1691">
        <v>8</v>
      </c>
      <c r="K1691">
        <v>6</v>
      </c>
      <c r="L1691" s="2">
        <v>0.75</v>
      </c>
      <c r="M1691">
        <v>45</v>
      </c>
      <c r="N1691">
        <v>7.5</v>
      </c>
      <c r="O1691">
        <v>0</v>
      </c>
      <c r="P1691">
        <v>12</v>
      </c>
      <c r="Q1691">
        <v>0.5</v>
      </c>
      <c r="R1691">
        <v>3.5</v>
      </c>
      <c r="S1691">
        <v>0</v>
      </c>
    </row>
    <row r="1692" spans="1:19" x14ac:dyDescent="0.25">
      <c r="A1692">
        <v>2012</v>
      </c>
      <c r="B1692">
        <v>314</v>
      </c>
      <c r="C1692" t="s">
        <v>1237</v>
      </c>
      <c r="D1692" t="str">
        <f>IFERROR(INDEX('Draft Master List'!E:F,MATCH(C1692,'Draft Master List'!E:E,0),2),"N/A")</f>
        <v>N/A</v>
      </c>
      <c r="E1692" t="s">
        <v>33</v>
      </c>
      <c r="F1692">
        <v>25</v>
      </c>
      <c r="G1692" t="s">
        <v>77</v>
      </c>
      <c r="H1692">
        <v>14</v>
      </c>
      <c r="I1692">
        <v>2</v>
      </c>
      <c r="J1692">
        <v>9</v>
      </c>
      <c r="K1692">
        <v>6</v>
      </c>
      <c r="L1692" s="2">
        <v>0.66700000000000004</v>
      </c>
      <c r="M1692">
        <v>116</v>
      </c>
      <c r="N1692">
        <v>19.3</v>
      </c>
      <c r="O1692">
        <v>1</v>
      </c>
      <c r="P1692">
        <v>37</v>
      </c>
      <c r="Q1692">
        <v>0.4</v>
      </c>
      <c r="R1692">
        <v>8.3000000000000007</v>
      </c>
      <c r="S1692">
        <v>0</v>
      </c>
    </row>
    <row r="1693" spans="1:19" x14ac:dyDescent="0.25">
      <c r="A1693">
        <v>2012</v>
      </c>
      <c r="B1693">
        <v>315</v>
      </c>
      <c r="C1693" t="s">
        <v>584</v>
      </c>
      <c r="D1693" t="str">
        <f>IFERROR(INDEX('Draft Master List'!E:F,MATCH(C1693,'Draft Master List'!E:E,0),2),"N/A")</f>
        <v>N/A</v>
      </c>
      <c r="E1693" t="s">
        <v>20</v>
      </c>
      <c r="F1693">
        <v>30</v>
      </c>
      <c r="H1693">
        <v>9</v>
      </c>
      <c r="I1693">
        <v>0</v>
      </c>
      <c r="J1693">
        <v>8</v>
      </c>
      <c r="K1693">
        <v>6</v>
      </c>
      <c r="L1693" s="2">
        <v>0.75</v>
      </c>
      <c r="M1693">
        <v>77</v>
      </c>
      <c r="N1693">
        <v>12.8</v>
      </c>
      <c r="O1693">
        <v>1</v>
      </c>
      <c r="P1693">
        <v>32</v>
      </c>
      <c r="Q1693">
        <v>0.7</v>
      </c>
      <c r="R1693">
        <v>8.6</v>
      </c>
      <c r="S1693">
        <v>1</v>
      </c>
    </row>
    <row r="1694" spans="1:19" x14ac:dyDescent="0.25">
      <c r="A1694">
        <v>2012</v>
      </c>
      <c r="B1694">
        <v>316</v>
      </c>
      <c r="C1694" t="s">
        <v>1820</v>
      </c>
      <c r="D1694" t="str">
        <f>IFERROR(INDEX('Draft Master List'!E:F,MATCH(C1694,'Draft Master List'!E:E,0),2),"N/A")</f>
        <v>N/A</v>
      </c>
      <c r="E1694" t="s">
        <v>21</v>
      </c>
      <c r="F1694">
        <v>24</v>
      </c>
      <c r="G1694" t="s">
        <v>1069</v>
      </c>
      <c r="H1694">
        <v>13</v>
      </c>
      <c r="I1694">
        <v>2</v>
      </c>
      <c r="J1694">
        <v>6</v>
      </c>
      <c r="K1694">
        <v>6</v>
      </c>
      <c r="L1694" s="2">
        <v>1</v>
      </c>
      <c r="M1694">
        <v>22</v>
      </c>
      <c r="N1694">
        <v>3.7</v>
      </c>
      <c r="O1694">
        <v>1</v>
      </c>
      <c r="P1694">
        <v>6</v>
      </c>
      <c r="Q1694">
        <v>0.5</v>
      </c>
      <c r="R1694">
        <v>1.7</v>
      </c>
      <c r="S1694">
        <v>0</v>
      </c>
    </row>
    <row r="1695" spans="1:19" x14ac:dyDescent="0.25">
      <c r="A1695">
        <v>2012</v>
      </c>
      <c r="B1695">
        <v>317</v>
      </c>
      <c r="C1695" t="s">
        <v>1284</v>
      </c>
      <c r="D1695" t="str">
        <f>IFERROR(INDEX('Draft Master List'!E:F,MATCH(C1695,'Draft Master List'!E:E,0),2),"N/A")</f>
        <v>N/A</v>
      </c>
      <c r="E1695" t="s">
        <v>23</v>
      </c>
      <c r="F1695">
        <v>23</v>
      </c>
      <c r="H1695">
        <v>11</v>
      </c>
      <c r="I1695">
        <v>0</v>
      </c>
      <c r="J1695">
        <v>14</v>
      </c>
      <c r="K1695">
        <v>6</v>
      </c>
      <c r="L1695" s="2">
        <v>0.42899999999999999</v>
      </c>
      <c r="M1695">
        <v>87</v>
      </c>
      <c r="N1695">
        <v>14.5</v>
      </c>
      <c r="O1695">
        <v>0</v>
      </c>
      <c r="P1695">
        <v>36</v>
      </c>
      <c r="Q1695">
        <v>0.5</v>
      </c>
      <c r="R1695">
        <v>7.9</v>
      </c>
      <c r="S1695">
        <v>0</v>
      </c>
    </row>
    <row r="1696" spans="1:19" x14ac:dyDescent="0.25">
      <c r="A1696">
        <v>2012</v>
      </c>
      <c r="B1696">
        <v>318</v>
      </c>
      <c r="C1696" t="s">
        <v>892</v>
      </c>
      <c r="D1696" t="str">
        <f>IFERROR(INDEX('Draft Master List'!E:F,MATCH(C1696,'Draft Master List'!E:E,0),2),"N/A")</f>
        <v>N/A</v>
      </c>
      <c r="E1696" t="s">
        <v>30</v>
      </c>
      <c r="F1696">
        <v>23</v>
      </c>
      <c r="G1696" t="s">
        <v>76</v>
      </c>
      <c r="H1696">
        <v>16</v>
      </c>
      <c r="I1696">
        <v>12</v>
      </c>
      <c r="J1696">
        <v>14</v>
      </c>
      <c r="K1696">
        <v>6</v>
      </c>
      <c r="L1696" s="2">
        <v>0.42899999999999999</v>
      </c>
      <c r="M1696">
        <v>51</v>
      </c>
      <c r="N1696">
        <v>8.5</v>
      </c>
      <c r="O1696">
        <v>0</v>
      </c>
      <c r="P1696">
        <v>20</v>
      </c>
      <c r="Q1696">
        <v>0.4</v>
      </c>
      <c r="R1696">
        <v>3.2</v>
      </c>
      <c r="S1696">
        <v>4</v>
      </c>
    </row>
    <row r="1697" spans="1:19" x14ac:dyDescent="0.25">
      <c r="A1697">
        <v>2012</v>
      </c>
      <c r="B1697">
        <v>319</v>
      </c>
      <c r="C1697" t="s">
        <v>1740</v>
      </c>
      <c r="D1697" t="str">
        <f>IFERROR(INDEX('Draft Master List'!E:F,MATCH(C1697,'Draft Master List'!E:E,0),2),"N/A")</f>
        <v>N/A</v>
      </c>
      <c r="E1697" t="s">
        <v>63</v>
      </c>
      <c r="F1697">
        <v>29</v>
      </c>
      <c r="G1697" t="s">
        <v>108</v>
      </c>
      <c r="H1697">
        <v>16</v>
      </c>
      <c r="I1697">
        <v>8</v>
      </c>
      <c r="J1697">
        <v>10</v>
      </c>
      <c r="K1697">
        <v>6</v>
      </c>
      <c r="L1697" s="2">
        <v>0.6</v>
      </c>
      <c r="M1697">
        <v>28</v>
      </c>
      <c r="N1697">
        <v>4.7</v>
      </c>
      <c r="O1697">
        <v>1</v>
      </c>
      <c r="P1697">
        <v>13</v>
      </c>
      <c r="Q1697">
        <v>0.4</v>
      </c>
      <c r="R1697">
        <v>1.8</v>
      </c>
      <c r="S1697">
        <v>0</v>
      </c>
    </row>
    <row r="1698" spans="1:19" x14ac:dyDescent="0.25">
      <c r="A1698">
        <v>2012</v>
      </c>
      <c r="B1698">
        <v>320</v>
      </c>
      <c r="C1698" t="s">
        <v>1810</v>
      </c>
      <c r="D1698" t="str">
        <f>IFERROR(INDEX('Draft Master List'!E:F,MATCH(C1698,'Draft Master List'!E:E,0),2),"N/A")</f>
        <v>N/A</v>
      </c>
      <c r="E1698" t="s">
        <v>28</v>
      </c>
      <c r="F1698">
        <v>23</v>
      </c>
      <c r="G1698" t="s">
        <v>1069</v>
      </c>
      <c r="H1698">
        <v>16</v>
      </c>
      <c r="I1698">
        <v>4</v>
      </c>
      <c r="J1698">
        <v>14</v>
      </c>
      <c r="K1698">
        <v>6</v>
      </c>
      <c r="L1698" s="2">
        <v>0.42899999999999999</v>
      </c>
      <c r="M1698">
        <v>46</v>
      </c>
      <c r="N1698">
        <v>7.7</v>
      </c>
      <c r="O1698">
        <v>0</v>
      </c>
      <c r="P1698">
        <v>12</v>
      </c>
      <c r="Q1698">
        <v>0.4</v>
      </c>
      <c r="R1698">
        <v>2.9</v>
      </c>
      <c r="S1698">
        <v>0</v>
      </c>
    </row>
    <row r="1699" spans="1:19" x14ac:dyDescent="0.25">
      <c r="A1699">
        <v>2012</v>
      </c>
      <c r="B1699">
        <v>321</v>
      </c>
      <c r="C1699" t="s">
        <v>1937</v>
      </c>
      <c r="D1699" t="str">
        <f>IFERROR(INDEX('Draft Master List'!E:F,MATCH(C1699,'Draft Master List'!E:E,0),2),"N/A")</f>
        <v>N/A</v>
      </c>
      <c r="E1699" t="s">
        <v>25</v>
      </c>
      <c r="F1699">
        <v>24</v>
      </c>
      <c r="G1699" t="s">
        <v>77</v>
      </c>
      <c r="H1699">
        <v>6</v>
      </c>
      <c r="I1699">
        <v>1</v>
      </c>
      <c r="J1699">
        <v>12</v>
      </c>
      <c r="K1699">
        <v>6</v>
      </c>
      <c r="L1699" s="2">
        <v>0.5</v>
      </c>
      <c r="M1699">
        <v>53</v>
      </c>
      <c r="N1699">
        <v>8.8000000000000007</v>
      </c>
      <c r="O1699">
        <v>0</v>
      </c>
      <c r="P1699">
        <v>16</v>
      </c>
      <c r="Q1699">
        <v>1</v>
      </c>
      <c r="R1699">
        <v>8.8000000000000007</v>
      </c>
      <c r="S1699">
        <v>0</v>
      </c>
    </row>
    <row r="1700" spans="1:19" x14ac:dyDescent="0.25">
      <c r="A1700">
        <v>2012</v>
      </c>
      <c r="B1700">
        <v>322</v>
      </c>
      <c r="C1700" t="s">
        <v>1802</v>
      </c>
      <c r="D1700" t="str">
        <f>IFERROR(INDEX('Draft Master List'!E:F,MATCH(C1700,'Draft Master List'!E:E,0),2),"N/A")</f>
        <v>N/A</v>
      </c>
      <c r="E1700" t="s">
        <v>5</v>
      </c>
      <c r="F1700">
        <v>23</v>
      </c>
      <c r="H1700">
        <v>10</v>
      </c>
      <c r="I1700">
        <v>0</v>
      </c>
      <c r="J1700">
        <v>6</v>
      </c>
      <c r="K1700">
        <v>5</v>
      </c>
      <c r="L1700" s="2">
        <v>0.83299999999999996</v>
      </c>
      <c r="M1700">
        <v>27</v>
      </c>
      <c r="N1700">
        <v>5.4</v>
      </c>
      <c r="O1700">
        <v>0</v>
      </c>
      <c r="P1700">
        <v>9</v>
      </c>
      <c r="Q1700">
        <v>0.5</v>
      </c>
      <c r="R1700">
        <v>2.7</v>
      </c>
      <c r="S1700">
        <v>0</v>
      </c>
    </row>
    <row r="1701" spans="1:19" x14ac:dyDescent="0.25">
      <c r="A1701">
        <v>2012</v>
      </c>
      <c r="B1701">
        <v>323</v>
      </c>
      <c r="C1701" t="s">
        <v>925</v>
      </c>
      <c r="D1701" t="str">
        <f>IFERROR(INDEX('Draft Master List'!E:F,MATCH(C1701,'Draft Master List'!E:E,0),2),"N/A")</f>
        <v>N/A</v>
      </c>
      <c r="E1701" t="s">
        <v>18</v>
      </c>
      <c r="F1701">
        <v>23</v>
      </c>
      <c r="G1701" t="s">
        <v>77</v>
      </c>
      <c r="H1701">
        <v>12</v>
      </c>
      <c r="I1701">
        <v>1</v>
      </c>
      <c r="J1701">
        <v>11</v>
      </c>
      <c r="K1701">
        <v>5</v>
      </c>
      <c r="L1701" s="2">
        <v>0.45500000000000002</v>
      </c>
      <c r="M1701">
        <v>35</v>
      </c>
      <c r="N1701">
        <v>7</v>
      </c>
      <c r="O1701">
        <v>1</v>
      </c>
      <c r="P1701">
        <v>13</v>
      </c>
      <c r="Q1701">
        <v>0.4</v>
      </c>
      <c r="R1701">
        <v>2.9</v>
      </c>
      <c r="S1701">
        <v>0</v>
      </c>
    </row>
    <row r="1702" spans="1:19" x14ac:dyDescent="0.25">
      <c r="A1702">
        <v>2012</v>
      </c>
      <c r="B1702">
        <v>324</v>
      </c>
      <c r="C1702" t="s">
        <v>830</v>
      </c>
      <c r="D1702" t="str">
        <f>IFERROR(INDEX('Draft Master List'!E:F,MATCH(C1702,'Draft Master List'!E:E,0),2),"N/A")</f>
        <v>N/A</v>
      </c>
      <c r="E1702" t="s">
        <v>0</v>
      </c>
      <c r="F1702">
        <v>23</v>
      </c>
      <c r="H1702">
        <v>13</v>
      </c>
      <c r="I1702">
        <v>0</v>
      </c>
      <c r="J1702">
        <v>8</v>
      </c>
      <c r="K1702">
        <v>5</v>
      </c>
      <c r="L1702" s="2">
        <v>0.625</v>
      </c>
      <c r="M1702">
        <v>44</v>
      </c>
      <c r="N1702">
        <v>8.8000000000000007</v>
      </c>
      <c r="O1702">
        <v>0</v>
      </c>
      <c r="P1702">
        <v>17</v>
      </c>
      <c r="Q1702">
        <v>0.4</v>
      </c>
      <c r="R1702">
        <v>3.4</v>
      </c>
      <c r="S1702">
        <v>1</v>
      </c>
    </row>
    <row r="1703" spans="1:19" x14ac:dyDescent="0.25">
      <c r="A1703">
        <v>2012</v>
      </c>
      <c r="B1703">
        <v>325</v>
      </c>
      <c r="C1703" t="s">
        <v>278</v>
      </c>
      <c r="D1703" t="str">
        <f>IFERROR(INDEX('Draft Master List'!E:F,MATCH(C1703,'Draft Master List'!E:E,0),2),"N/A")</f>
        <v>892010</v>
      </c>
      <c r="E1703" t="s">
        <v>22</v>
      </c>
      <c r="F1703">
        <v>24</v>
      </c>
      <c r="H1703">
        <v>16</v>
      </c>
      <c r="I1703">
        <v>0</v>
      </c>
      <c r="J1703">
        <v>9</v>
      </c>
      <c r="K1703">
        <v>5</v>
      </c>
      <c r="L1703" s="2">
        <v>0.55600000000000005</v>
      </c>
      <c r="M1703">
        <v>121</v>
      </c>
      <c r="N1703">
        <v>24.2</v>
      </c>
      <c r="O1703">
        <v>0</v>
      </c>
      <c r="P1703">
        <v>82</v>
      </c>
      <c r="Q1703">
        <v>0.3</v>
      </c>
      <c r="R1703">
        <v>7.6</v>
      </c>
      <c r="S1703">
        <v>0</v>
      </c>
    </row>
    <row r="1704" spans="1:19" x14ac:dyDescent="0.25">
      <c r="A1704">
        <v>2012</v>
      </c>
      <c r="B1704">
        <v>326</v>
      </c>
      <c r="C1704" t="s">
        <v>1159</v>
      </c>
      <c r="D1704" t="str">
        <f>IFERROR(INDEX('Draft Master List'!E:F,MATCH(C1704,'Draft Master List'!E:E,0),2),"N/A")</f>
        <v>N/A</v>
      </c>
      <c r="E1704" t="s">
        <v>26</v>
      </c>
      <c r="F1704">
        <v>24</v>
      </c>
      <c r="G1704" t="s">
        <v>1069</v>
      </c>
      <c r="H1704">
        <v>12</v>
      </c>
      <c r="I1704">
        <v>2</v>
      </c>
      <c r="J1704">
        <v>6</v>
      </c>
      <c r="K1704">
        <v>5</v>
      </c>
      <c r="L1704" s="2">
        <v>0.83299999999999996</v>
      </c>
      <c r="M1704">
        <v>63</v>
      </c>
      <c r="N1704">
        <v>12.6</v>
      </c>
      <c r="O1704">
        <v>0</v>
      </c>
      <c r="P1704">
        <v>28</v>
      </c>
      <c r="Q1704">
        <v>0.4</v>
      </c>
      <c r="R1704">
        <v>5.3</v>
      </c>
      <c r="S1704">
        <v>0</v>
      </c>
    </row>
    <row r="1705" spans="1:19" x14ac:dyDescent="0.25">
      <c r="A1705">
        <v>2012</v>
      </c>
      <c r="B1705">
        <v>327</v>
      </c>
      <c r="C1705" t="s">
        <v>400</v>
      </c>
      <c r="D1705" t="str">
        <f>IFERROR(INDEX('Draft Master List'!E:F,MATCH(C1705,'Draft Master List'!E:E,0),2),"N/A")</f>
        <v>1262008</v>
      </c>
      <c r="E1705" t="s">
        <v>28</v>
      </c>
      <c r="F1705">
        <v>26</v>
      </c>
      <c r="G1705" t="s">
        <v>77</v>
      </c>
      <c r="H1705">
        <v>7</v>
      </c>
      <c r="I1705">
        <v>1</v>
      </c>
      <c r="J1705">
        <v>11</v>
      </c>
      <c r="K1705">
        <v>5</v>
      </c>
      <c r="L1705" s="2">
        <v>0.45500000000000002</v>
      </c>
      <c r="M1705">
        <v>62</v>
      </c>
      <c r="N1705">
        <v>12.4</v>
      </c>
      <c r="O1705">
        <v>0</v>
      </c>
      <c r="P1705">
        <v>42</v>
      </c>
      <c r="Q1705">
        <v>0.7</v>
      </c>
      <c r="R1705">
        <v>8.9</v>
      </c>
      <c r="S1705">
        <v>0</v>
      </c>
    </row>
    <row r="1706" spans="1:19" x14ac:dyDescent="0.25">
      <c r="A1706">
        <v>2012</v>
      </c>
      <c r="B1706">
        <v>328</v>
      </c>
      <c r="C1706" t="s">
        <v>1088</v>
      </c>
      <c r="D1706" t="str">
        <f>IFERROR(INDEX('Draft Master List'!E:F,MATCH(C1706,'Draft Master List'!E:E,0),2),"N/A")</f>
        <v>N/A</v>
      </c>
      <c r="E1706" t="s">
        <v>30</v>
      </c>
      <c r="F1706">
        <v>24</v>
      </c>
      <c r="G1706" t="s">
        <v>1069</v>
      </c>
      <c r="H1706">
        <v>14</v>
      </c>
      <c r="I1706">
        <v>6</v>
      </c>
      <c r="J1706">
        <v>7</v>
      </c>
      <c r="K1706">
        <v>5</v>
      </c>
      <c r="L1706" s="2">
        <v>0.71399999999999997</v>
      </c>
      <c r="M1706">
        <v>109</v>
      </c>
      <c r="N1706">
        <v>21.8</v>
      </c>
      <c r="O1706">
        <v>0</v>
      </c>
      <c r="P1706">
        <v>41</v>
      </c>
      <c r="Q1706">
        <v>0.4</v>
      </c>
      <c r="R1706">
        <v>7.8</v>
      </c>
      <c r="S1706">
        <v>0</v>
      </c>
    </row>
    <row r="1707" spans="1:19" x14ac:dyDescent="0.25">
      <c r="A1707">
        <v>2012</v>
      </c>
      <c r="B1707">
        <v>329</v>
      </c>
      <c r="C1707" t="s">
        <v>347</v>
      </c>
      <c r="D1707" t="str">
        <f>IFERROR(INDEX('Draft Master List'!E:F,MATCH(C1707,'Draft Master List'!E:E,0),2),"N/A")</f>
        <v>1452009</v>
      </c>
      <c r="E1707" t="s">
        <v>28</v>
      </c>
      <c r="F1707">
        <v>26</v>
      </c>
      <c r="G1707" t="s">
        <v>212</v>
      </c>
      <c r="H1707">
        <v>16</v>
      </c>
      <c r="I1707">
        <v>8</v>
      </c>
      <c r="J1707">
        <v>8</v>
      </c>
      <c r="K1707">
        <v>5</v>
      </c>
      <c r="L1707" s="2">
        <v>0.625</v>
      </c>
      <c r="M1707">
        <v>40</v>
      </c>
      <c r="N1707">
        <v>8</v>
      </c>
      <c r="O1707">
        <v>0</v>
      </c>
      <c r="P1707">
        <v>17</v>
      </c>
      <c r="Q1707">
        <v>0.3</v>
      </c>
      <c r="R1707">
        <v>2.5</v>
      </c>
      <c r="S1707">
        <v>0</v>
      </c>
    </row>
    <row r="1708" spans="1:19" x14ac:dyDescent="0.25">
      <c r="A1708">
        <v>2012</v>
      </c>
      <c r="B1708">
        <v>330</v>
      </c>
      <c r="C1708" t="s">
        <v>1938</v>
      </c>
      <c r="D1708" t="str">
        <f>IFERROR(INDEX('Draft Master List'!E:F,MATCH(C1708,'Draft Master List'!E:E,0),2),"N/A")</f>
        <v>N/A</v>
      </c>
      <c r="E1708" t="s">
        <v>25</v>
      </c>
      <c r="F1708">
        <v>24</v>
      </c>
      <c r="G1708" t="s">
        <v>108</v>
      </c>
      <c r="H1708">
        <v>13</v>
      </c>
      <c r="I1708">
        <v>8</v>
      </c>
      <c r="J1708">
        <v>12</v>
      </c>
      <c r="K1708">
        <v>5</v>
      </c>
      <c r="L1708" s="2">
        <v>0.41699999999999998</v>
      </c>
      <c r="M1708">
        <v>51</v>
      </c>
      <c r="N1708">
        <v>10.199999999999999</v>
      </c>
      <c r="O1708">
        <v>0</v>
      </c>
      <c r="P1708">
        <v>19</v>
      </c>
      <c r="Q1708">
        <v>0.4</v>
      </c>
      <c r="R1708">
        <v>3.9</v>
      </c>
      <c r="S1708">
        <v>0</v>
      </c>
    </row>
    <row r="1709" spans="1:19" x14ac:dyDescent="0.25">
      <c r="A1709">
        <v>2012</v>
      </c>
      <c r="B1709">
        <v>331</v>
      </c>
      <c r="C1709" t="s">
        <v>1939</v>
      </c>
      <c r="D1709" t="str">
        <f>IFERROR(INDEX('Draft Master List'!E:F,MATCH(C1709,'Draft Master List'!E:E,0),2),"N/A")</f>
        <v>N/A</v>
      </c>
      <c r="E1709" t="s">
        <v>25</v>
      </c>
      <c r="F1709">
        <v>25</v>
      </c>
      <c r="G1709" t="s">
        <v>77</v>
      </c>
      <c r="H1709">
        <v>6</v>
      </c>
      <c r="I1709">
        <v>2</v>
      </c>
      <c r="J1709">
        <v>16</v>
      </c>
      <c r="K1709">
        <v>5</v>
      </c>
      <c r="L1709" s="2">
        <v>0.313</v>
      </c>
      <c r="M1709">
        <v>73</v>
      </c>
      <c r="N1709">
        <v>14.6</v>
      </c>
      <c r="O1709">
        <v>0</v>
      </c>
      <c r="P1709">
        <v>28</v>
      </c>
      <c r="Q1709">
        <v>0.8</v>
      </c>
      <c r="R1709">
        <v>12.2</v>
      </c>
      <c r="S1709">
        <v>0</v>
      </c>
    </row>
    <row r="1710" spans="1:19" x14ac:dyDescent="0.25">
      <c r="A1710">
        <v>2012</v>
      </c>
      <c r="B1710">
        <v>332</v>
      </c>
      <c r="C1710" t="s">
        <v>1843</v>
      </c>
      <c r="D1710" t="str">
        <f>IFERROR(INDEX('Draft Master List'!E:F,MATCH(C1710,'Draft Master List'!E:E,0),2),"N/A")</f>
        <v>N/A</v>
      </c>
      <c r="E1710" t="s">
        <v>28</v>
      </c>
      <c r="F1710">
        <v>23</v>
      </c>
      <c r="H1710">
        <v>4</v>
      </c>
      <c r="I1710">
        <v>0</v>
      </c>
      <c r="J1710">
        <v>6</v>
      </c>
      <c r="K1710">
        <v>5</v>
      </c>
      <c r="L1710" s="2">
        <v>0.83299999999999996</v>
      </c>
      <c r="M1710">
        <v>59</v>
      </c>
      <c r="N1710">
        <v>11.8</v>
      </c>
      <c r="O1710">
        <v>0</v>
      </c>
      <c r="P1710">
        <v>21</v>
      </c>
      <c r="Q1710">
        <v>1.3</v>
      </c>
      <c r="R1710">
        <v>14.8</v>
      </c>
      <c r="S1710">
        <v>0</v>
      </c>
    </row>
    <row r="1711" spans="1:19" x14ac:dyDescent="0.25">
      <c r="A1711">
        <v>2012</v>
      </c>
      <c r="B1711">
        <v>333</v>
      </c>
      <c r="C1711" t="s">
        <v>290</v>
      </c>
      <c r="D1711" t="str">
        <f>IFERROR(INDEX('Draft Master List'!E:F,MATCH(C1711,'Draft Master List'!E:E,0),2),"N/A")</f>
        <v>1562010</v>
      </c>
      <c r="E1711" t="s">
        <v>3</v>
      </c>
      <c r="F1711">
        <v>25</v>
      </c>
      <c r="H1711">
        <v>5</v>
      </c>
      <c r="I1711">
        <v>0</v>
      </c>
      <c r="J1711">
        <v>6</v>
      </c>
      <c r="K1711">
        <v>5</v>
      </c>
      <c r="L1711" s="2">
        <v>0.83299999999999996</v>
      </c>
      <c r="M1711">
        <v>66</v>
      </c>
      <c r="N1711">
        <v>13.2</v>
      </c>
      <c r="O1711">
        <v>0</v>
      </c>
      <c r="P1711">
        <v>23</v>
      </c>
      <c r="Q1711">
        <v>1</v>
      </c>
      <c r="R1711">
        <v>13.2</v>
      </c>
      <c r="S1711">
        <v>0</v>
      </c>
    </row>
    <row r="1712" spans="1:19" x14ac:dyDescent="0.25">
      <c r="A1712">
        <v>2012</v>
      </c>
      <c r="B1712">
        <v>334</v>
      </c>
      <c r="C1712" t="s">
        <v>1240</v>
      </c>
      <c r="D1712" t="str">
        <f>IFERROR(INDEX('Draft Master List'!E:F,MATCH(C1712,'Draft Master List'!E:E,0),2),"N/A")</f>
        <v>N/A</v>
      </c>
      <c r="E1712" t="s">
        <v>28</v>
      </c>
      <c r="F1712">
        <v>28</v>
      </c>
      <c r="H1712">
        <v>16</v>
      </c>
      <c r="I1712">
        <v>0</v>
      </c>
      <c r="J1712">
        <v>10</v>
      </c>
      <c r="K1712">
        <v>5</v>
      </c>
      <c r="L1712" s="2">
        <v>0.5</v>
      </c>
      <c r="M1712">
        <v>35</v>
      </c>
      <c r="N1712">
        <v>7</v>
      </c>
      <c r="O1712">
        <v>0</v>
      </c>
      <c r="P1712">
        <v>9</v>
      </c>
      <c r="Q1712">
        <v>0.3</v>
      </c>
      <c r="R1712">
        <v>2.2000000000000002</v>
      </c>
      <c r="S1712">
        <v>1</v>
      </c>
    </row>
    <row r="1713" spans="1:19" x14ac:dyDescent="0.25">
      <c r="A1713">
        <v>2012</v>
      </c>
      <c r="B1713">
        <v>335</v>
      </c>
      <c r="C1713" t="s">
        <v>910</v>
      </c>
      <c r="D1713" t="str">
        <f>IFERROR(INDEX('Draft Master List'!E:F,MATCH(C1713,'Draft Master List'!E:E,0),2),"N/A")</f>
        <v>N/A</v>
      </c>
      <c r="E1713" t="s">
        <v>10</v>
      </c>
      <c r="F1713">
        <v>24</v>
      </c>
      <c r="G1713" t="s">
        <v>732</v>
      </c>
      <c r="H1713">
        <v>13</v>
      </c>
      <c r="I1713">
        <v>4</v>
      </c>
      <c r="J1713">
        <v>8</v>
      </c>
      <c r="K1713">
        <v>5</v>
      </c>
      <c r="L1713" s="2">
        <v>0.625</v>
      </c>
      <c r="M1713">
        <v>39</v>
      </c>
      <c r="N1713">
        <v>7.8</v>
      </c>
      <c r="O1713">
        <v>0</v>
      </c>
      <c r="P1713">
        <v>19</v>
      </c>
      <c r="Q1713">
        <v>0.4</v>
      </c>
      <c r="R1713">
        <v>3</v>
      </c>
      <c r="S1713">
        <v>0</v>
      </c>
    </row>
    <row r="1714" spans="1:19" x14ac:dyDescent="0.25">
      <c r="A1714">
        <v>2012</v>
      </c>
      <c r="B1714">
        <v>336</v>
      </c>
      <c r="C1714" t="s">
        <v>1741</v>
      </c>
      <c r="D1714" t="str">
        <f>IFERROR(INDEX('Draft Master List'!E:F,MATCH(C1714,'Draft Master List'!E:E,0),2),"N/A")</f>
        <v>N/A</v>
      </c>
      <c r="E1714" t="s">
        <v>3</v>
      </c>
      <c r="F1714">
        <v>23</v>
      </c>
      <c r="H1714">
        <v>6</v>
      </c>
      <c r="I1714">
        <v>0</v>
      </c>
      <c r="J1714">
        <v>6</v>
      </c>
      <c r="K1714">
        <v>5</v>
      </c>
      <c r="L1714" s="2">
        <v>0.83299999999999996</v>
      </c>
      <c r="M1714">
        <v>51</v>
      </c>
      <c r="N1714">
        <v>10.199999999999999</v>
      </c>
      <c r="O1714">
        <v>0</v>
      </c>
      <c r="P1714">
        <v>25</v>
      </c>
      <c r="Q1714">
        <v>0.8</v>
      </c>
      <c r="R1714">
        <v>8.5</v>
      </c>
      <c r="S1714">
        <v>1</v>
      </c>
    </row>
    <row r="1715" spans="1:19" x14ac:dyDescent="0.25">
      <c r="A1715">
        <v>2012</v>
      </c>
      <c r="B1715">
        <v>337</v>
      </c>
      <c r="C1715" t="s">
        <v>1940</v>
      </c>
      <c r="D1715" t="str">
        <f>IFERROR(INDEX('Draft Master List'!E:F,MATCH(C1715,'Draft Master List'!E:E,0),2),"N/A")</f>
        <v>N/A</v>
      </c>
      <c r="E1715" t="s">
        <v>63</v>
      </c>
      <c r="F1715">
        <v>24</v>
      </c>
      <c r="G1715" t="s">
        <v>758</v>
      </c>
      <c r="H1715">
        <v>15</v>
      </c>
      <c r="I1715">
        <v>2</v>
      </c>
      <c r="J1715">
        <v>8</v>
      </c>
      <c r="K1715">
        <v>4</v>
      </c>
      <c r="L1715" s="2">
        <v>0.5</v>
      </c>
      <c r="M1715">
        <v>40</v>
      </c>
      <c r="N1715">
        <v>10</v>
      </c>
      <c r="O1715">
        <v>0</v>
      </c>
      <c r="P1715">
        <v>17</v>
      </c>
      <c r="Q1715">
        <v>0.3</v>
      </c>
      <c r="R1715">
        <v>2.7</v>
      </c>
      <c r="S1715">
        <v>0</v>
      </c>
    </row>
    <row r="1716" spans="1:19" x14ac:dyDescent="0.25">
      <c r="A1716">
        <v>2012</v>
      </c>
      <c r="B1716">
        <v>338</v>
      </c>
      <c r="C1716" t="s">
        <v>924</v>
      </c>
      <c r="D1716" t="str">
        <f>IFERROR(INDEX('Draft Master List'!E:F,MATCH(C1716,'Draft Master List'!E:E,0),2),"N/A")</f>
        <v>N/A</v>
      </c>
      <c r="E1716" t="s">
        <v>24</v>
      </c>
      <c r="F1716">
        <v>25</v>
      </c>
      <c r="H1716">
        <v>12</v>
      </c>
      <c r="I1716">
        <v>0</v>
      </c>
      <c r="J1716">
        <v>5</v>
      </c>
      <c r="K1716">
        <v>4</v>
      </c>
      <c r="L1716" s="2">
        <v>0.8</v>
      </c>
      <c r="M1716">
        <v>31</v>
      </c>
      <c r="N1716">
        <v>7.8</v>
      </c>
      <c r="O1716">
        <v>0</v>
      </c>
      <c r="P1716">
        <v>15</v>
      </c>
      <c r="Q1716">
        <v>0.3</v>
      </c>
      <c r="R1716">
        <v>2.6</v>
      </c>
      <c r="S1716">
        <v>0</v>
      </c>
    </row>
    <row r="1717" spans="1:19" x14ac:dyDescent="0.25">
      <c r="A1717">
        <v>2012</v>
      </c>
      <c r="B1717">
        <v>339</v>
      </c>
      <c r="C1717" t="s">
        <v>127</v>
      </c>
      <c r="D1717" t="str">
        <f>IFERROR(INDEX('Draft Master List'!E:F,MATCH(C1717,'Draft Master List'!E:E,0),2),"N/A")</f>
        <v>392010</v>
      </c>
      <c r="E1717" t="s">
        <v>14</v>
      </c>
      <c r="F1717">
        <v>24</v>
      </c>
      <c r="G1717" t="s">
        <v>77</v>
      </c>
      <c r="H1717">
        <v>8</v>
      </c>
      <c r="I1717">
        <v>1</v>
      </c>
      <c r="J1717">
        <v>6</v>
      </c>
      <c r="K1717">
        <v>4</v>
      </c>
      <c r="L1717" s="2">
        <v>0.66700000000000004</v>
      </c>
      <c r="M1717">
        <v>26</v>
      </c>
      <c r="N1717">
        <v>6.5</v>
      </c>
      <c r="O1717">
        <v>0</v>
      </c>
      <c r="P1717">
        <v>9</v>
      </c>
      <c r="Q1717">
        <v>0.5</v>
      </c>
      <c r="R1717">
        <v>3.3</v>
      </c>
      <c r="S1717">
        <v>1</v>
      </c>
    </row>
    <row r="1718" spans="1:19" x14ac:dyDescent="0.25">
      <c r="A1718">
        <v>2012</v>
      </c>
      <c r="B1718">
        <v>340</v>
      </c>
      <c r="C1718" t="s">
        <v>1444</v>
      </c>
      <c r="D1718" t="str">
        <f>IFERROR(INDEX('Draft Master List'!E:F,MATCH(C1718,'Draft Master List'!E:E,0),2),"N/A")</f>
        <v>N/A</v>
      </c>
      <c r="E1718" t="s">
        <v>0</v>
      </c>
      <c r="F1718">
        <v>30</v>
      </c>
      <c r="H1718">
        <v>5</v>
      </c>
      <c r="I1718">
        <v>0</v>
      </c>
      <c r="J1718">
        <v>5</v>
      </c>
      <c r="K1718">
        <v>4</v>
      </c>
      <c r="L1718" s="2">
        <v>0.8</v>
      </c>
      <c r="M1718">
        <v>44</v>
      </c>
      <c r="N1718">
        <v>11</v>
      </c>
      <c r="O1718">
        <v>0</v>
      </c>
      <c r="P1718">
        <v>13</v>
      </c>
      <c r="Q1718">
        <v>0.8</v>
      </c>
      <c r="R1718">
        <v>8.8000000000000007</v>
      </c>
      <c r="S1718">
        <v>0</v>
      </c>
    </row>
    <row r="1719" spans="1:19" x14ac:dyDescent="0.25">
      <c r="A1719">
        <v>2012</v>
      </c>
      <c r="B1719">
        <v>341</v>
      </c>
      <c r="C1719" t="s">
        <v>1662</v>
      </c>
      <c r="D1719" t="str">
        <f>IFERROR(INDEX('Draft Master List'!E:F,MATCH(C1719,'Draft Master List'!E:E,0),2),"N/A")</f>
        <v>N/A</v>
      </c>
      <c r="E1719" t="s">
        <v>34</v>
      </c>
      <c r="F1719">
        <v>24</v>
      </c>
      <c r="H1719">
        <v>13</v>
      </c>
      <c r="I1719">
        <v>0</v>
      </c>
      <c r="J1719">
        <v>7</v>
      </c>
      <c r="K1719">
        <v>4</v>
      </c>
      <c r="L1719" s="2">
        <v>0.57099999999999995</v>
      </c>
      <c r="M1719">
        <v>51</v>
      </c>
      <c r="N1719">
        <v>12.8</v>
      </c>
      <c r="O1719">
        <v>0</v>
      </c>
      <c r="P1719">
        <v>35</v>
      </c>
      <c r="Q1719">
        <v>0.3</v>
      </c>
      <c r="R1719">
        <v>3.9</v>
      </c>
      <c r="S1719">
        <v>0</v>
      </c>
    </row>
    <row r="1720" spans="1:19" x14ac:dyDescent="0.25">
      <c r="A1720">
        <v>2012</v>
      </c>
      <c r="B1720">
        <v>342</v>
      </c>
      <c r="C1720" t="s">
        <v>398</v>
      </c>
      <c r="D1720" t="str">
        <f>IFERROR(INDEX('Draft Master List'!E:F,MATCH(C1720,'Draft Master List'!E:E,0),2),"N/A")</f>
        <v>1222008</v>
      </c>
      <c r="E1720" t="s">
        <v>29</v>
      </c>
      <c r="F1720">
        <v>28</v>
      </c>
      <c r="H1720">
        <v>12</v>
      </c>
      <c r="I1720">
        <v>0</v>
      </c>
      <c r="J1720">
        <v>9</v>
      </c>
      <c r="K1720">
        <v>4</v>
      </c>
      <c r="L1720" s="2">
        <v>0.44400000000000001</v>
      </c>
      <c r="M1720">
        <v>9</v>
      </c>
      <c r="N1720">
        <v>2.2999999999999998</v>
      </c>
      <c r="O1720">
        <v>0</v>
      </c>
      <c r="P1720">
        <v>5</v>
      </c>
      <c r="Q1720">
        <v>0.3</v>
      </c>
      <c r="R1720">
        <v>0.8</v>
      </c>
      <c r="S1720">
        <v>0</v>
      </c>
    </row>
    <row r="1721" spans="1:19" x14ac:dyDescent="0.25">
      <c r="A1721">
        <v>2012</v>
      </c>
      <c r="B1721">
        <v>343</v>
      </c>
      <c r="C1721" t="s">
        <v>1833</v>
      </c>
      <c r="D1721" t="str">
        <f>IFERROR(INDEX('Draft Master List'!E:F,MATCH(C1721,'Draft Master List'!E:E,0),2),"N/A")</f>
        <v>N/A</v>
      </c>
      <c r="E1721" t="s">
        <v>21</v>
      </c>
      <c r="F1721">
        <v>23</v>
      </c>
      <c r="H1721">
        <v>16</v>
      </c>
      <c r="I1721">
        <v>0</v>
      </c>
      <c r="J1721">
        <v>5</v>
      </c>
      <c r="K1721">
        <v>4</v>
      </c>
      <c r="L1721" s="2">
        <v>0.8</v>
      </c>
      <c r="M1721">
        <v>40</v>
      </c>
      <c r="N1721">
        <v>10</v>
      </c>
      <c r="O1721">
        <v>1</v>
      </c>
      <c r="P1721">
        <v>15</v>
      </c>
      <c r="Q1721">
        <v>0.3</v>
      </c>
      <c r="R1721">
        <v>2.5</v>
      </c>
      <c r="S1721">
        <v>0</v>
      </c>
    </row>
    <row r="1722" spans="1:19" x14ac:dyDescent="0.25">
      <c r="A1722">
        <v>2012</v>
      </c>
      <c r="B1722">
        <v>344</v>
      </c>
      <c r="C1722" t="s">
        <v>1719</v>
      </c>
      <c r="D1722" t="str">
        <f>IFERROR(INDEX('Draft Master List'!E:F,MATCH(C1722,'Draft Master List'!E:E,0),2),"N/A")</f>
        <v>N/A</v>
      </c>
      <c r="E1722" t="s">
        <v>30</v>
      </c>
      <c r="F1722">
        <v>29</v>
      </c>
      <c r="G1722" t="s">
        <v>660</v>
      </c>
      <c r="H1722">
        <v>13</v>
      </c>
      <c r="I1722">
        <v>4</v>
      </c>
      <c r="J1722">
        <v>10</v>
      </c>
      <c r="K1722">
        <v>4</v>
      </c>
      <c r="L1722" s="2">
        <v>0.4</v>
      </c>
      <c r="M1722">
        <v>85</v>
      </c>
      <c r="N1722">
        <v>21.3</v>
      </c>
      <c r="O1722">
        <v>0</v>
      </c>
      <c r="P1722">
        <v>35</v>
      </c>
      <c r="Q1722">
        <v>0.3</v>
      </c>
      <c r="R1722">
        <v>6.5</v>
      </c>
      <c r="S1722">
        <v>0</v>
      </c>
    </row>
    <row r="1723" spans="1:19" x14ac:dyDescent="0.25">
      <c r="A1723">
        <v>2012</v>
      </c>
      <c r="B1723">
        <v>345</v>
      </c>
      <c r="C1723" t="s">
        <v>1941</v>
      </c>
      <c r="D1723" t="str">
        <f>IFERROR(INDEX('Draft Master List'!E:F,MATCH(C1723,'Draft Master List'!E:E,0),2),"N/A")</f>
        <v>N/A</v>
      </c>
      <c r="E1723" t="s">
        <v>33</v>
      </c>
      <c r="F1723">
        <v>32</v>
      </c>
      <c r="H1723">
        <v>3</v>
      </c>
      <c r="I1723">
        <v>0</v>
      </c>
      <c r="J1723">
        <v>10</v>
      </c>
      <c r="K1723">
        <v>4</v>
      </c>
      <c r="L1723" s="2">
        <v>0.4</v>
      </c>
      <c r="M1723">
        <v>68</v>
      </c>
      <c r="N1723">
        <v>17</v>
      </c>
      <c r="O1723">
        <v>0</v>
      </c>
      <c r="P1723">
        <v>30</v>
      </c>
      <c r="Q1723">
        <v>1.3</v>
      </c>
      <c r="R1723">
        <v>22.7</v>
      </c>
      <c r="S1723">
        <v>0</v>
      </c>
    </row>
    <row r="1724" spans="1:19" x14ac:dyDescent="0.25">
      <c r="A1724">
        <v>2012</v>
      </c>
      <c r="B1724">
        <v>346</v>
      </c>
      <c r="C1724" t="s">
        <v>1632</v>
      </c>
      <c r="D1724" t="str">
        <f>IFERROR(INDEX('Draft Master List'!E:F,MATCH(C1724,'Draft Master List'!E:E,0),2),"N/A")</f>
        <v>N/A</v>
      </c>
      <c r="E1724" t="s">
        <v>13</v>
      </c>
      <c r="F1724">
        <v>22</v>
      </c>
      <c r="G1724" t="s">
        <v>1069</v>
      </c>
      <c r="H1724">
        <v>4</v>
      </c>
      <c r="I1724">
        <v>1</v>
      </c>
      <c r="J1724">
        <v>4</v>
      </c>
      <c r="K1724">
        <v>4</v>
      </c>
      <c r="L1724" s="2">
        <v>1</v>
      </c>
      <c r="M1724">
        <v>56</v>
      </c>
      <c r="N1724">
        <v>14</v>
      </c>
      <c r="O1724">
        <v>0</v>
      </c>
      <c r="P1724">
        <v>31</v>
      </c>
      <c r="Q1724">
        <v>1</v>
      </c>
      <c r="R1724">
        <v>14</v>
      </c>
      <c r="S1724">
        <v>0</v>
      </c>
    </row>
    <row r="1725" spans="1:19" x14ac:dyDescent="0.25">
      <c r="A1725">
        <v>2012</v>
      </c>
      <c r="B1725">
        <v>347</v>
      </c>
      <c r="C1725" t="s">
        <v>423</v>
      </c>
      <c r="D1725" t="str">
        <f>IFERROR(INDEX('Draft Master List'!E:F,MATCH(C1725,'Draft Master List'!E:E,0),2),"N/A")</f>
        <v>2042008</v>
      </c>
      <c r="E1725" t="s">
        <v>669</v>
      </c>
      <c r="F1725">
        <v>28</v>
      </c>
      <c r="H1725">
        <v>14</v>
      </c>
      <c r="I1725">
        <v>9</v>
      </c>
      <c r="J1725">
        <v>9</v>
      </c>
      <c r="K1725">
        <v>4</v>
      </c>
      <c r="L1725" s="2">
        <v>0.44400000000000001</v>
      </c>
      <c r="M1725">
        <v>23</v>
      </c>
      <c r="N1725">
        <v>5.8</v>
      </c>
      <c r="O1725">
        <v>0</v>
      </c>
      <c r="P1725">
        <v>9</v>
      </c>
      <c r="Q1725">
        <v>0.3</v>
      </c>
      <c r="R1725">
        <v>1.6</v>
      </c>
      <c r="S1725">
        <v>0</v>
      </c>
    </row>
    <row r="1726" spans="1:19" x14ac:dyDescent="0.25">
      <c r="A1726">
        <v>2012</v>
      </c>
      <c r="B1726">
        <v>348</v>
      </c>
      <c r="C1726" t="s">
        <v>1942</v>
      </c>
      <c r="D1726" t="str">
        <f>IFERROR(INDEX('Draft Master List'!E:F,MATCH(C1726,'Draft Master List'!E:E,0),2),"N/A")</f>
        <v>N/A</v>
      </c>
      <c r="E1726" t="s">
        <v>19</v>
      </c>
      <c r="F1726">
        <v>28</v>
      </c>
      <c r="G1726" t="s">
        <v>77</v>
      </c>
      <c r="H1726">
        <v>4</v>
      </c>
      <c r="I1726">
        <v>1</v>
      </c>
      <c r="J1726">
        <v>6</v>
      </c>
      <c r="K1726">
        <v>4</v>
      </c>
      <c r="L1726" s="2">
        <v>0.66700000000000004</v>
      </c>
      <c r="M1726">
        <v>42</v>
      </c>
      <c r="N1726">
        <v>10.5</v>
      </c>
      <c r="O1726">
        <v>0</v>
      </c>
      <c r="P1726">
        <v>15</v>
      </c>
      <c r="Q1726">
        <v>1</v>
      </c>
      <c r="R1726">
        <v>10.5</v>
      </c>
      <c r="S1726">
        <v>0</v>
      </c>
    </row>
    <row r="1727" spans="1:19" x14ac:dyDescent="0.25">
      <c r="A1727">
        <v>2012</v>
      </c>
      <c r="B1727">
        <v>349</v>
      </c>
      <c r="C1727" t="s">
        <v>1943</v>
      </c>
      <c r="D1727" t="str">
        <f>IFERROR(INDEX('Draft Master List'!E:F,MATCH(C1727,'Draft Master List'!E:E,0),2),"N/A")</f>
        <v>N/A</v>
      </c>
      <c r="E1727" t="s">
        <v>29</v>
      </c>
      <c r="F1727">
        <v>30</v>
      </c>
      <c r="H1727">
        <v>14</v>
      </c>
      <c r="I1727">
        <v>0</v>
      </c>
      <c r="J1727">
        <v>6</v>
      </c>
      <c r="K1727">
        <v>4</v>
      </c>
      <c r="L1727" s="2">
        <v>0.66700000000000004</v>
      </c>
      <c r="M1727">
        <v>41</v>
      </c>
      <c r="N1727">
        <v>10.3</v>
      </c>
      <c r="O1727">
        <v>0</v>
      </c>
      <c r="P1727">
        <v>16</v>
      </c>
      <c r="Q1727">
        <v>0.3</v>
      </c>
      <c r="R1727">
        <v>2.9</v>
      </c>
      <c r="S1727">
        <v>0</v>
      </c>
    </row>
    <row r="1728" spans="1:19" x14ac:dyDescent="0.25">
      <c r="A1728">
        <v>2012</v>
      </c>
      <c r="B1728">
        <v>350</v>
      </c>
      <c r="C1728" t="s">
        <v>1866</v>
      </c>
      <c r="D1728" t="str">
        <f>IFERROR(INDEX('Draft Master List'!E:F,MATCH(C1728,'Draft Master List'!E:E,0),2),"N/A")</f>
        <v>N/A</v>
      </c>
      <c r="E1728" t="s">
        <v>223</v>
      </c>
      <c r="F1728">
        <v>24</v>
      </c>
      <c r="G1728" t="s">
        <v>1069</v>
      </c>
      <c r="H1728">
        <v>14</v>
      </c>
      <c r="I1728">
        <v>1</v>
      </c>
      <c r="J1728">
        <v>7</v>
      </c>
      <c r="K1728">
        <v>4</v>
      </c>
      <c r="L1728" s="2">
        <v>0.57099999999999995</v>
      </c>
      <c r="M1728">
        <v>31</v>
      </c>
      <c r="N1728">
        <v>7.8</v>
      </c>
      <c r="O1728">
        <v>0</v>
      </c>
      <c r="P1728">
        <v>10</v>
      </c>
      <c r="Q1728">
        <v>0.3</v>
      </c>
      <c r="R1728">
        <v>2.2000000000000002</v>
      </c>
      <c r="S1728">
        <v>0</v>
      </c>
    </row>
    <row r="1729" spans="1:19" x14ac:dyDescent="0.25">
      <c r="A1729">
        <v>2012</v>
      </c>
      <c r="B1729">
        <v>351</v>
      </c>
      <c r="C1729" t="s">
        <v>562</v>
      </c>
      <c r="D1729" t="str">
        <f>IFERROR(INDEX('Draft Master List'!E:F,MATCH(C1729,'Draft Master List'!E:E,0),2),"N/A")</f>
        <v>2492006</v>
      </c>
      <c r="E1729" t="s">
        <v>19</v>
      </c>
      <c r="F1729">
        <v>29</v>
      </c>
      <c r="H1729">
        <v>8</v>
      </c>
      <c r="I1729">
        <v>0</v>
      </c>
      <c r="J1729">
        <v>9</v>
      </c>
      <c r="K1729">
        <v>4</v>
      </c>
      <c r="L1729" s="2">
        <v>0.44400000000000001</v>
      </c>
      <c r="M1729">
        <v>58</v>
      </c>
      <c r="N1729">
        <v>14.5</v>
      </c>
      <c r="O1729">
        <v>0</v>
      </c>
      <c r="P1729">
        <v>36</v>
      </c>
      <c r="Q1729">
        <v>0.5</v>
      </c>
      <c r="R1729">
        <v>7.3</v>
      </c>
      <c r="S1729">
        <v>0</v>
      </c>
    </row>
    <row r="1730" spans="1:19" x14ac:dyDescent="0.25">
      <c r="A1730">
        <v>2012</v>
      </c>
      <c r="B1730">
        <v>352</v>
      </c>
      <c r="C1730" t="s">
        <v>1238</v>
      </c>
      <c r="D1730" t="str">
        <f>IFERROR(INDEX('Draft Master List'!E:F,MATCH(C1730,'Draft Master List'!E:E,0),2),"N/A")</f>
        <v>N/A</v>
      </c>
      <c r="E1730" t="s">
        <v>9</v>
      </c>
      <c r="F1730">
        <v>26</v>
      </c>
      <c r="G1730" t="s">
        <v>758</v>
      </c>
      <c r="H1730">
        <v>15</v>
      </c>
      <c r="I1730">
        <v>3</v>
      </c>
      <c r="J1730">
        <v>9</v>
      </c>
      <c r="K1730">
        <v>4</v>
      </c>
      <c r="L1730" s="2">
        <v>0.44400000000000001</v>
      </c>
      <c r="M1730">
        <v>35</v>
      </c>
      <c r="N1730">
        <v>8.8000000000000007</v>
      </c>
      <c r="O1730">
        <v>1</v>
      </c>
      <c r="P1730">
        <v>16</v>
      </c>
      <c r="Q1730">
        <v>0.3</v>
      </c>
      <c r="R1730">
        <v>2.2999999999999998</v>
      </c>
      <c r="S1730">
        <v>0</v>
      </c>
    </row>
    <row r="1731" spans="1:19" x14ac:dyDescent="0.25">
      <c r="A1731">
        <v>2012</v>
      </c>
      <c r="B1731">
        <v>353</v>
      </c>
      <c r="C1731" t="s">
        <v>324</v>
      </c>
      <c r="D1731" t="str">
        <f>IFERROR(INDEX('Draft Master List'!E:F,MATCH(C1731,'Draft Master List'!E:E,0),2),"N/A")</f>
        <v>362009</v>
      </c>
      <c r="E1731" t="s">
        <v>12</v>
      </c>
      <c r="F1731">
        <v>25</v>
      </c>
      <c r="H1731">
        <v>6</v>
      </c>
      <c r="I1731">
        <v>0</v>
      </c>
      <c r="J1731">
        <v>6</v>
      </c>
      <c r="K1731">
        <v>4</v>
      </c>
      <c r="L1731" s="2">
        <v>0.66700000000000004</v>
      </c>
      <c r="M1731">
        <v>44</v>
      </c>
      <c r="N1731">
        <v>11</v>
      </c>
      <c r="O1731">
        <v>1</v>
      </c>
      <c r="P1731">
        <v>21</v>
      </c>
      <c r="Q1731">
        <v>0.7</v>
      </c>
      <c r="R1731">
        <v>7.3</v>
      </c>
      <c r="S1731">
        <v>0</v>
      </c>
    </row>
    <row r="1732" spans="1:19" x14ac:dyDescent="0.25">
      <c r="A1732">
        <v>2012</v>
      </c>
      <c r="B1732">
        <v>354</v>
      </c>
      <c r="C1732" t="s">
        <v>1944</v>
      </c>
      <c r="D1732" t="str">
        <f>IFERROR(INDEX('Draft Master List'!E:F,MATCH(C1732,'Draft Master List'!E:E,0),2),"N/A")</f>
        <v>N/A</v>
      </c>
      <c r="E1732" t="s">
        <v>63</v>
      </c>
      <c r="F1732">
        <v>24</v>
      </c>
      <c r="G1732" t="s">
        <v>758</v>
      </c>
      <c r="H1732">
        <v>12</v>
      </c>
      <c r="I1732">
        <v>5</v>
      </c>
      <c r="J1732">
        <v>8</v>
      </c>
      <c r="K1732">
        <v>4</v>
      </c>
      <c r="L1732" s="2">
        <v>0.5</v>
      </c>
      <c r="M1732">
        <v>21</v>
      </c>
      <c r="N1732">
        <v>5.3</v>
      </c>
      <c r="O1732">
        <v>0</v>
      </c>
      <c r="P1732">
        <v>11</v>
      </c>
      <c r="Q1732">
        <v>0.3</v>
      </c>
      <c r="R1732">
        <v>1.8</v>
      </c>
      <c r="S1732">
        <v>0</v>
      </c>
    </row>
    <row r="1733" spans="1:19" x14ac:dyDescent="0.25">
      <c r="A1733">
        <v>2012</v>
      </c>
      <c r="B1733">
        <v>355</v>
      </c>
      <c r="C1733" t="s">
        <v>1690</v>
      </c>
      <c r="D1733" t="str">
        <f>IFERROR(INDEX('Draft Master List'!E:F,MATCH(C1733,'Draft Master List'!E:E,0),2),"N/A")</f>
        <v>N/A</v>
      </c>
      <c r="E1733" t="s">
        <v>29</v>
      </c>
      <c r="F1733">
        <v>25</v>
      </c>
      <c r="G1733" t="s">
        <v>660</v>
      </c>
      <c r="H1733">
        <v>16</v>
      </c>
      <c r="I1733">
        <v>7</v>
      </c>
      <c r="J1733">
        <v>4</v>
      </c>
      <c r="K1733">
        <v>4</v>
      </c>
      <c r="L1733" s="2">
        <v>1</v>
      </c>
      <c r="M1733">
        <v>13</v>
      </c>
      <c r="N1733">
        <v>3.3</v>
      </c>
      <c r="O1733">
        <v>2</v>
      </c>
      <c r="P1733">
        <v>5</v>
      </c>
      <c r="Q1733">
        <v>0.3</v>
      </c>
      <c r="R1733">
        <v>0.8</v>
      </c>
      <c r="S1733">
        <v>0</v>
      </c>
    </row>
    <row r="1734" spans="1:19" x14ac:dyDescent="0.25">
      <c r="A1734">
        <v>2012</v>
      </c>
      <c r="B1734">
        <v>356</v>
      </c>
      <c r="C1734" t="s">
        <v>93</v>
      </c>
      <c r="D1734" t="str">
        <f>IFERROR(INDEX('Draft Master List'!E:F,MATCH(C1734,'Draft Master List'!E:E,0),2),"N/A")</f>
        <v>1932010</v>
      </c>
      <c r="E1734" t="s">
        <v>5</v>
      </c>
      <c r="F1734">
        <v>26</v>
      </c>
      <c r="G1734" t="s">
        <v>643</v>
      </c>
      <c r="H1734">
        <v>6</v>
      </c>
      <c r="I1734">
        <v>2</v>
      </c>
      <c r="J1734">
        <v>6</v>
      </c>
      <c r="K1734">
        <v>4</v>
      </c>
      <c r="L1734" s="2">
        <v>0.66700000000000004</v>
      </c>
      <c r="M1734">
        <v>31</v>
      </c>
      <c r="N1734">
        <v>7.8</v>
      </c>
      <c r="O1734">
        <v>0</v>
      </c>
      <c r="P1734">
        <v>9</v>
      </c>
      <c r="Q1734">
        <v>0.7</v>
      </c>
      <c r="R1734">
        <v>5.2</v>
      </c>
      <c r="S1734">
        <v>1</v>
      </c>
    </row>
    <row r="1735" spans="1:19" x14ac:dyDescent="0.25">
      <c r="A1735">
        <v>2012</v>
      </c>
      <c r="B1735">
        <v>357</v>
      </c>
      <c r="C1735" t="s">
        <v>1205</v>
      </c>
      <c r="D1735" t="str">
        <f>IFERROR(INDEX('Draft Master List'!E:F,MATCH(C1735,'Draft Master List'!E:E,0),2),"N/A")</f>
        <v>N/A</v>
      </c>
      <c r="E1735" t="s">
        <v>27</v>
      </c>
      <c r="F1735">
        <v>24</v>
      </c>
      <c r="H1735">
        <v>14</v>
      </c>
      <c r="I1735">
        <v>0</v>
      </c>
      <c r="J1735">
        <v>5</v>
      </c>
      <c r="K1735">
        <v>4</v>
      </c>
      <c r="L1735" s="2">
        <v>0.8</v>
      </c>
      <c r="M1735">
        <v>41</v>
      </c>
      <c r="N1735">
        <v>10.3</v>
      </c>
      <c r="O1735">
        <v>0</v>
      </c>
      <c r="P1735">
        <v>15</v>
      </c>
      <c r="Q1735">
        <v>0.3</v>
      </c>
      <c r="R1735">
        <v>2.9</v>
      </c>
      <c r="S1735">
        <v>0</v>
      </c>
    </row>
    <row r="1736" spans="1:19" x14ac:dyDescent="0.25">
      <c r="A1736">
        <v>2012</v>
      </c>
      <c r="B1736">
        <v>358</v>
      </c>
      <c r="C1736" t="s">
        <v>533</v>
      </c>
      <c r="D1736" t="str">
        <f>IFERROR(INDEX('Draft Master List'!E:F,MATCH(C1736,'Draft Master List'!E:E,0),2),"N/A")</f>
        <v>1172006</v>
      </c>
      <c r="E1736" t="s">
        <v>19</v>
      </c>
      <c r="F1736">
        <v>30</v>
      </c>
      <c r="H1736">
        <v>16</v>
      </c>
      <c r="I1736">
        <v>0</v>
      </c>
      <c r="J1736">
        <v>8</v>
      </c>
      <c r="K1736">
        <v>4</v>
      </c>
      <c r="L1736" s="2">
        <v>0.5</v>
      </c>
      <c r="M1736">
        <v>31</v>
      </c>
      <c r="N1736">
        <v>7.8</v>
      </c>
      <c r="O1736">
        <v>0</v>
      </c>
      <c r="P1736">
        <v>9</v>
      </c>
      <c r="Q1736">
        <v>0.3</v>
      </c>
      <c r="R1736">
        <v>1.9</v>
      </c>
      <c r="S1736">
        <v>2</v>
      </c>
    </row>
    <row r="1737" spans="1:19" x14ac:dyDescent="0.25">
      <c r="A1737">
        <v>2012</v>
      </c>
      <c r="B1737">
        <v>359</v>
      </c>
      <c r="C1737" t="s">
        <v>1198</v>
      </c>
      <c r="D1737" t="str">
        <f>IFERROR(INDEX('Draft Master List'!E:F,MATCH(C1737,'Draft Master List'!E:E,0),2),"N/A")</f>
        <v>N/A</v>
      </c>
      <c r="E1737" t="s">
        <v>9</v>
      </c>
      <c r="F1737">
        <v>21</v>
      </c>
      <c r="G1737" t="s">
        <v>643</v>
      </c>
      <c r="H1737">
        <v>16</v>
      </c>
      <c r="I1737">
        <v>2</v>
      </c>
      <c r="J1737">
        <v>9</v>
      </c>
      <c r="K1737">
        <v>4</v>
      </c>
      <c r="L1737" s="2">
        <v>0.44400000000000001</v>
      </c>
      <c r="M1737">
        <v>34</v>
      </c>
      <c r="N1737">
        <v>8.5</v>
      </c>
      <c r="O1737">
        <v>1</v>
      </c>
      <c r="P1737">
        <v>15</v>
      </c>
      <c r="Q1737">
        <v>0.3</v>
      </c>
      <c r="R1737">
        <v>2.1</v>
      </c>
      <c r="S1737">
        <v>1</v>
      </c>
    </row>
    <row r="1738" spans="1:19" x14ac:dyDescent="0.25">
      <c r="A1738">
        <v>2012</v>
      </c>
      <c r="B1738">
        <v>360</v>
      </c>
      <c r="C1738" t="s">
        <v>1746</v>
      </c>
      <c r="D1738" t="str">
        <f>IFERROR(INDEX('Draft Master List'!E:F,MATCH(C1738,'Draft Master List'!E:E,0),2),"N/A")</f>
        <v>N/A</v>
      </c>
      <c r="E1738" t="s">
        <v>13</v>
      </c>
      <c r="F1738">
        <v>25</v>
      </c>
      <c r="G1738" t="s">
        <v>77</v>
      </c>
      <c r="H1738">
        <v>3</v>
      </c>
      <c r="I1738">
        <v>1</v>
      </c>
      <c r="J1738">
        <v>4</v>
      </c>
      <c r="K1738">
        <v>3</v>
      </c>
      <c r="L1738" s="2">
        <v>0.75</v>
      </c>
      <c r="M1738">
        <v>45</v>
      </c>
      <c r="N1738">
        <v>15</v>
      </c>
      <c r="O1738">
        <v>0</v>
      </c>
      <c r="P1738">
        <v>28</v>
      </c>
      <c r="Q1738">
        <v>1</v>
      </c>
      <c r="R1738">
        <v>15</v>
      </c>
      <c r="S1738">
        <v>0</v>
      </c>
    </row>
    <row r="1739" spans="1:19" x14ac:dyDescent="0.25">
      <c r="A1739">
        <v>2012</v>
      </c>
      <c r="B1739">
        <v>361</v>
      </c>
      <c r="C1739" t="s">
        <v>1302</v>
      </c>
      <c r="D1739" t="str">
        <f>IFERROR(INDEX('Draft Master List'!E:F,MATCH(C1739,'Draft Master List'!E:E,0),2),"N/A")</f>
        <v>N/A</v>
      </c>
      <c r="E1739" t="s">
        <v>669</v>
      </c>
      <c r="F1739">
        <v>29</v>
      </c>
      <c r="H1739">
        <v>6</v>
      </c>
      <c r="I1739">
        <v>0</v>
      </c>
      <c r="J1739">
        <v>9</v>
      </c>
      <c r="K1739">
        <v>3</v>
      </c>
      <c r="L1739" s="2">
        <v>0.33300000000000002</v>
      </c>
      <c r="M1739">
        <v>12</v>
      </c>
      <c r="N1739">
        <v>4</v>
      </c>
      <c r="O1739">
        <v>0</v>
      </c>
      <c r="P1739">
        <v>9</v>
      </c>
      <c r="Q1739">
        <v>0.5</v>
      </c>
      <c r="R1739">
        <v>2</v>
      </c>
      <c r="S1739">
        <v>0</v>
      </c>
    </row>
    <row r="1740" spans="1:19" x14ac:dyDescent="0.25">
      <c r="A1740">
        <v>2012</v>
      </c>
      <c r="B1740">
        <v>362</v>
      </c>
      <c r="C1740" t="s">
        <v>1402</v>
      </c>
      <c r="D1740" t="str">
        <f>IFERROR(INDEX('Draft Master List'!E:F,MATCH(C1740,'Draft Master List'!E:E,0),2),"N/A")</f>
        <v>N/A</v>
      </c>
      <c r="E1740" t="s">
        <v>25</v>
      </c>
      <c r="F1740">
        <v>28</v>
      </c>
      <c r="G1740" t="s">
        <v>1069</v>
      </c>
      <c r="H1740">
        <v>2</v>
      </c>
      <c r="I1740">
        <v>2</v>
      </c>
      <c r="J1740">
        <v>3</v>
      </c>
      <c r="K1740">
        <v>3</v>
      </c>
      <c r="L1740" s="2">
        <v>1</v>
      </c>
      <c r="M1740">
        <v>65</v>
      </c>
      <c r="N1740">
        <v>21.7</v>
      </c>
      <c r="O1740">
        <v>1</v>
      </c>
      <c r="P1740">
        <v>29</v>
      </c>
      <c r="Q1740">
        <v>1.5</v>
      </c>
      <c r="R1740">
        <v>32.5</v>
      </c>
      <c r="S1740">
        <v>0</v>
      </c>
    </row>
    <row r="1741" spans="1:19" x14ac:dyDescent="0.25">
      <c r="A1741">
        <v>2012</v>
      </c>
      <c r="B1741">
        <v>363</v>
      </c>
      <c r="C1741" t="s">
        <v>1945</v>
      </c>
      <c r="D1741" t="str">
        <f>IFERROR(INDEX('Draft Master List'!E:F,MATCH(C1741,'Draft Master List'!E:E,0),2),"N/A")</f>
        <v>N/A</v>
      </c>
      <c r="E1741" t="s">
        <v>24</v>
      </c>
      <c r="F1741">
        <v>35</v>
      </c>
      <c r="G1741" t="s">
        <v>77</v>
      </c>
      <c r="H1741">
        <v>4</v>
      </c>
      <c r="I1741">
        <v>3</v>
      </c>
      <c r="J1741">
        <v>7</v>
      </c>
      <c r="K1741">
        <v>3</v>
      </c>
      <c r="L1741" s="2">
        <v>0.42899999999999999</v>
      </c>
      <c r="M1741">
        <v>42</v>
      </c>
      <c r="N1741">
        <v>14</v>
      </c>
      <c r="O1741">
        <v>1</v>
      </c>
      <c r="P1741">
        <v>18</v>
      </c>
      <c r="Q1741">
        <v>0.8</v>
      </c>
      <c r="R1741">
        <v>10.5</v>
      </c>
      <c r="S1741">
        <v>0</v>
      </c>
    </row>
    <row r="1742" spans="1:19" x14ac:dyDescent="0.25">
      <c r="A1742">
        <v>2012</v>
      </c>
      <c r="B1742">
        <v>364</v>
      </c>
      <c r="C1742" t="s">
        <v>1848</v>
      </c>
      <c r="D1742" t="str">
        <f>IFERROR(INDEX('Draft Master List'!E:F,MATCH(C1742,'Draft Master List'!E:E,0),2),"N/A")</f>
        <v>N/A</v>
      </c>
      <c r="E1742" t="s">
        <v>14</v>
      </c>
      <c r="F1742">
        <v>24</v>
      </c>
      <c r="G1742" t="s">
        <v>1069</v>
      </c>
      <c r="H1742">
        <v>11</v>
      </c>
      <c r="I1742">
        <v>2</v>
      </c>
      <c r="J1742">
        <v>4</v>
      </c>
      <c r="K1742">
        <v>3</v>
      </c>
      <c r="L1742" s="2">
        <v>0.75</v>
      </c>
      <c r="M1742">
        <v>18</v>
      </c>
      <c r="N1742">
        <v>6</v>
      </c>
      <c r="O1742">
        <v>1</v>
      </c>
      <c r="P1742">
        <v>10</v>
      </c>
      <c r="Q1742">
        <v>0.3</v>
      </c>
      <c r="R1742">
        <v>1.6</v>
      </c>
      <c r="S1742">
        <v>0</v>
      </c>
    </row>
    <row r="1743" spans="1:19" x14ac:dyDescent="0.25">
      <c r="A1743">
        <v>2012</v>
      </c>
      <c r="B1743">
        <v>365</v>
      </c>
      <c r="C1743" t="s">
        <v>1946</v>
      </c>
      <c r="D1743" t="str">
        <f>IFERROR(INDEX('Draft Master List'!E:F,MATCH(C1743,'Draft Master List'!E:E,0),2),"N/A")</f>
        <v>N/A</v>
      </c>
      <c r="E1743" t="s">
        <v>4</v>
      </c>
      <c r="F1743">
        <v>24</v>
      </c>
      <c r="H1743">
        <v>4</v>
      </c>
      <c r="I1743">
        <v>0</v>
      </c>
      <c r="J1743">
        <v>11</v>
      </c>
      <c r="K1743">
        <v>3</v>
      </c>
      <c r="L1743" s="2">
        <v>0.27300000000000002</v>
      </c>
      <c r="M1743">
        <v>41</v>
      </c>
      <c r="N1743">
        <v>13.7</v>
      </c>
      <c r="O1743">
        <v>0</v>
      </c>
      <c r="P1743">
        <v>17</v>
      </c>
      <c r="Q1743">
        <v>0.8</v>
      </c>
      <c r="R1743">
        <v>10.3</v>
      </c>
      <c r="S1743">
        <v>0</v>
      </c>
    </row>
    <row r="1744" spans="1:19" x14ac:dyDescent="0.25">
      <c r="A1744">
        <v>2012</v>
      </c>
      <c r="B1744">
        <v>366</v>
      </c>
      <c r="C1744" t="s">
        <v>102</v>
      </c>
      <c r="D1744" t="str">
        <f>IFERROR(INDEX('Draft Master List'!E:F,MATCH(C1744,'Draft Master List'!E:E,0),2),"N/A")</f>
        <v>1462008</v>
      </c>
      <c r="E1744" t="s">
        <v>18</v>
      </c>
      <c r="F1744">
        <v>26</v>
      </c>
      <c r="G1744" t="s">
        <v>832</v>
      </c>
      <c r="H1744">
        <v>16</v>
      </c>
      <c r="I1744">
        <v>7</v>
      </c>
      <c r="J1744">
        <v>4</v>
      </c>
      <c r="K1744">
        <v>3</v>
      </c>
      <c r="L1744" s="2">
        <v>0.75</v>
      </c>
      <c r="M1744">
        <v>35</v>
      </c>
      <c r="N1744">
        <v>11.7</v>
      </c>
      <c r="O1744">
        <v>0</v>
      </c>
      <c r="P1744">
        <v>17</v>
      </c>
      <c r="Q1744">
        <v>0.2</v>
      </c>
      <c r="R1744">
        <v>2.2000000000000002</v>
      </c>
      <c r="S1744">
        <v>0</v>
      </c>
    </row>
    <row r="1745" spans="1:19" x14ac:dyDescent="0.25">
      <c r="A1745">
        <v>2012</v>
      </c>
      <c r="B1745">
        <v>367</v>
      </c>
      <c r="C1745" t="s">
        <v>92</v>
      </c>
      <c r="D1745" t="str">
        <f>IFERROR(INDEX('Draft Master List'!E:F,MATCH(C1745,'Draft Master List'!E:E,0),2),"N/A")</f>
        <v>2332008</v>
      </c>
      <c r="E1745" t="s">
        <v>23</v>
      </c>
      <c r="F1745">
        <v>27</v>
      </c>
      <c r="H1745">
        <v>16</v>
      </c>
      <c r="I1745">
        <v>0</v>
      </c>
      <c r="J1745">
        <v>5</v>
      </c>
      <c r="K1745">
        <v>3</v>
      </c>
      <c r="L1745" s="2">
        <v>0.6</v>
      </c>
      <c r="M1745">
        <v>38</v>
      </c>
      <c r="N1745">
        <v>12.7</v>
      </c>
      <c r="O1745">
        <v>0</v>
      </c>
      <c r="P1745">
        <v>18</v>
      </c>
      <c r="Q1745">
        <v>0.2</v>
      </c>
      <c r="R1745">
        <v>2.4</v>
      </c>
      <c r="S1745">
        <v>0</v>
      </c>
    </row>
    <row r="1746" spans="1:19" x14ac:dyDescent="0.25">
      <c r="A1746">
        <v>2012</v>
      </c>
      <c r="B1746">
        <v>368</v>
      </c>
      <c r="C1746" t="s">
        <v>1148</v>
      </c>
      <c r="D1746" t="str">
        <f>IFERROR(INDEX('Draft Master List'!E:F,MATCH(C1746,'Draft Master List'!E:E,0),2),"N/A")</f>
        <v>N/A</v>
      </c>
      <c r="E1746" t="s">
        <v>34</v>
      </c>
      <c r="F1746">
        <v>23</v>
      </c>
      <c r="H1746">
        <v>4</v>
      </c>
      <c r="I1746">
        <v>0</v>
      </c>
      <c r="J1746">
        <v>5</v>
      </c>
      <c r="K1746">
        <v>3</v>
      </c>
      <c r="L1746" s="2">
        <v>0.6</v>
      </c>
      <c r="M1746">
        <v>29</v>
      </c>
      <c r="N1746">
        <v>9.6999999999999993</v>
      </c>
      <c r="O1746">
        <v>0</v>
      </c>
      <c r="P1746">
        <v>15</v>
      </c>
      <c r="Q1746">
        <v>0.8</v>
      </c>
      <c r="R1746">
        <v>7.3</v>
      </c>
      <c r="S1746">
        <v>1</v>
      </c>
    </row>
    <row r="1747" spans="1:19" x14ac:dyDescent="0.25">
      <c r="A1747">
        <v>2012</v>
      </c>
      <c r="B1747">
        <v>369</v>
      </c>
      <c r="C1747" t="s">
        <v>896</v>
      </c>
      <c r="D1747" t="str">
        <f>IFERROR(INDEX('Draft Master List'!E:F,MATCH(C1747,'Draft Master List'!E:E,0),2),"N/A")</f>
        <v>N/A</v>
      </c>
      <c r="E1747" t="s">
        <v>9</v>
      </c>
      <c r="F1747">
        <v>23</v>
      </c>
      <c r="H1747">
        <v>9</v>
      </c>
      <c r="I1747">
        <v>0</v>
      </c>
      <c r="J1747">
        <v>5</v>
      </c>
      <c r="K1747">
        <v>3</v>
      </c>
      <c r="L1747" s="2">
        <v>0.6</v>
      </c>
      <c r="M1747">
        <v>22</v>
      </c>
      <c r="N1747">
        <v>7.3</v>
      </c>
      <c r="O1747">
        <v>0</v>
      </c>
      <c r="P1747">
        <v>9</v>
      </c>
      <c r="Q1747">
        <v>0.3</v>
      </c>
      <c r="R1747">
        <v>2.4</v>
      </c>
      <c r="S1747">
        <v>1</v>
      </c>
    </row>
    <row r="1748" spans="1:19" x14ac:dyDescent="0.25">
      <c r="A1748">
        <v>2012</v>
      </c>
      <c r="B1748">
        <v>370</v>
      </c>
      <c r="C1748" t="s">
        <v>812</v>
      </c>
      <c r="D1748" t="str">
        <f>IFERROR(INDEX('Draft Master List'!E:F,MATCH(C1748,'Draft Master List'!E:E,0),2),"N/A")</f>
        <v>N/A</v>
      </c>
      <c r="E1748" t="s">
        <v>19</v>
      </c>
      <c r="F1748">
        <v>22</v>
      </c>
      <c r="G1748" t="s">
        <v>77</v>
      </c>
      <c r="H1748">
        <v>7</v>
      </c>
      <c r="I1748">
        <v>1</v>
      </c>
      <c r="J1748">
        <v>7</v>
      </c>
      <c r="K1748">
        <v>3</v>
      </c>
      <c r="L1748" s="2">
        <v>0.42899999999999999</v>
      </c>
      <c r="M1748">
        <v>31</v>
      </c>
      <c r="N1748">
        <v>10.3</v>
      </c>
      <c r="O1748">
        <v>0</v>
      </c>
      <c r="P1748">
        <v>17</v>
      </c>
      <c r="Q1748">
        <v>0.4</v>
      </c>
      <c r="R1748">
        <v>4.4000000000000004</v>
      </c>
      <c r="S1748">
        <v>0</v>
      </c>
    </row>
    <row r="1749" spans="1:19" x14ac:dyDescent="0.25">
      <c r="A1749">
        <v>2012</v>
      </c>
      <c r="B1749">
        <v>371</v>
      </c>
      <c r="C1749" t="s">
        <v>1947</v>
      </c>
      <c r="D1749" t="str">
        <f>IFERROR(INDEX('Draft Master List'!E:F,MATCH(C1749,'Draft Master List'!E:E,0),2),"N/A")</f>
        <v>N/A</v>
      </c>
      <c r="E1749" t="s">
        <v>25</v>
      </c>
      <c r="F1749">
        <v>27</v>
      </c>
      <c r="H1749">
        <v>8</v>
      </c>
      <c r="I1749">
        <v>0</v>
      </c>
      <c r="J1749">
        <v>3</v>
      </c>
      <c r="K1749">
        <v>3</v>
      </c>
      <c r="L1749" s="2">
        <v>1</v>
      </c>
      <c r="M1749">
        <v>18</v>
      </c>
      <c r="N1749">
        <v>6</v>
      </c>
      <c r="O1749">
        <v>0</v>
      </c>
      <c r="P1749">
        <v>11</v>
      </c>
      <c r="Q1749">
        <v>0.4</v>
      </c>
      <c r="R1749">
        <v>2.2999999999999998</v>
      </c>
      <c r="S1749">
        <v>0</v>
      </c>
    </row>
    <row r="1750" spans="1:19" x14ac:dyDescent="0.25">
      <c r="A1750">
        <v>2012</v>
      </c>
      <c r="B1750">
        <v>372</v>
      </c>
      <c r="C1750" t="s">
        <v>1074</v>
      </c>
      <c r="D1750" t="str">
        <f>IFERROR(INDEX('Draft Master List'!E:F,MATCH(C1750,'Draft Master List'!E:E,0),2),"N/A")</f>
        <v>N/A</v>
      </c>
      <c r="E1750" t="s">
        <v>223</v>
      </c>
      <c r="F1750">
        <v>23</v>
      </c>
      <c r="G1750" t="s">
        <v>643</v>
      </c>
      <c r="H1750">
        <v>15</v>
      </c>
      <c r="I1750">
        <v>1</v>
      </c>
      <c r="J1750">
        <v>4</v>
      </c>
      <c r="K1750">
        <v>3</v>
      </c>
      <c r="L1750" s="2">
        <v>0.75</v>
      </c>
      <c r="M1750">
        <v>16</v>
      </c>
      <c r="N1750">
        <v>5.3</v>
      </c>
      <c r="O1750">
        <v>0</v>
      </c>
      <c r="P1750">
        <v>9</v>
      </c>
      <c r="Q1750">
        <v>0.2</v>
      </c>
      <c r="R1750">
        <v>1.1000000000000001</v>
      </c>
      <c r="S1750">
        <v>2</v>
      </c>
    </row>
    <row r="1751" spans="1:19" x14ac:dyDescent="0.25">
      <c r="A1751">
        <v>2012</v>
      </c>
      <c r="B1751">
        <v>373</v>
      </c>
      <c r="C1751" t="s">
        <v>845</v>
      </c>
      <c r="D1751" t="str">
        <f>IFERROR(INDEX('Draft Master List'!E:F,MATCH(C1751,'Draft Master List'!E:E,0),2),"N/A")</f>
        <v>N/A</v>
      </c>
      <c r="E1751" t="s">
        <v>10</v>
      </c>
      <c r="F1751">
        <v>22</v>
      </c>
      <c r="G1751" t="s">
        <v>787</v>
      </c>
      <c r="H1751">
        <v>16</v>
      </c>
      <c r="I1751">
        <v>16</v>
      </c>
      <c r="J1751">
        <v>3</v>
      </c>
      <c r="K1751">
        <v>3</v>
      </c>
      <c r="L1751" s="2">
        <v>1</v>
      </c>
      <c r="M1751">
        <v>11</v>
      </c>
      <c r="N1751">
        <v>3.7</v>
      </c>
      <c r="O1751">
        <v>0</v>
      </c>
      <c r="P1751">
        <v>7</v>
      </c>
      <c r="Q1751">
        <v>0.2</v>
      </c>
      <c r="R1751">
        <v>0.7</v>
      </c>
      <c r="S1751">
        <v>7</v>
      </c>
    </row>
    <row r="1752" spans="1:19" x14ac:dyDescent="0.25">
      <c r="A1752">
        <v>2012</v>
      </c>
      <c r="B1752">
        <v>374</v>
      </c>
      <c r="C1752" t="s">
        <v>1948</v>
      </c>
      <c r="D1752" t="str">
        <f>IFERROR(INDEX('Draft Master List'!E:F,MATCH(C1752,'Draft Master List'!E:E,0),2),"N/A")</f>
        <v>N/A</v>
      </c>
      <c r="E1752" t="s">
        <v>24</v>
      </c>
      <c r="F1752">
        <v>29</v>
      </c>
      <c r="G1752" t="s">
        <v>1069</v>
      </c>
      <c r="H1752">
        <v>16</v>
      </c>
      <c r="I1752">
        <v>2</v>
      </c>
      <c r="J1752">
        <v>4</v>
      </c>
      <c r="K1752">
        <v>3</v>
      </c>
      <c r="L1752" s="2">
        <v>0.75</v>
      </c>
      <c r="M1752">
        <v>9</v>
      </c>
      <c r="N1752">
        <v>3</v>
      </c>
      <c r="O1752">
        <v>2</v>
      </c>
      <c r="P1752">
        <v>7</v>
      </c>
      <c r="Q1752">
        <v>0.2</v>
      </c>
      <c r="R1752">
        <v>0.6</v>
      </c>
      <c r="S1752">
        <v>0</v>
      </c>
    </row>
    <row r="1753" spans="1:19" x14ac:dyDescent="0.25">
      <c r="A1753">
        <v>2012</v>
      </c>
      <c r="B1753">
        <v>375</v>
      </c>
      <c r="C1753" t="s">
        <v>352</v>
      </c>
      <c r="D1753" t="str">
        <f>IFERROR(INDEX('Draft Master List'!E:F,MATCH(C1753,'Draft Master List'!E:E,0),2),"N/A")</f>
        <v>1732009</v>
      </c>
      <c r="E1753" t="s">
        <v>28</v>
      </c>
      <c r="F1753">
        <v>25</v>
      </c>
      <c r="H1753">
        <v>2</v>
      </c>
      <c r="I1753">
        <v>0</v>
      </c>
      <c r="J1753">
        <v>5</v>
      </c>
      <c r="K1753">
        <v>3</v>
      </c>
      <c r="L1753" s="2">
        <v>0.6</v>
      </c>
      <c r="M1753">
        <v>12</v>
      </c>
      <c r="N1753">
        <v>4</v>
      </c>
      <c r="O1753">
        <v>0</v>
      </c>
      <c r="P1753">
        <v>6</v>
      </c>
      <c r="Q1753">
        <v>1.5</v>
      </c>
      <c r="R1753">
        <v>6</v>
      </c>
      <c r="S1753">
        <v>0</v>
      </c>
    </row>
    <row r="1754" spans="1:19" x14ac:dyDescent="0.25">
      <c r="A1754">
        <v>2012</v>
      </c>
      <c r="B1754">
        <v>376</v>
      </c>
      <c r="C1754" t="s">
        <v>1258</v>
      </c>
      <c r="D1754" t="str">
        <f>IFERROR(INDEX('Draft Master List'!E:F,MATCH(C1754,'Draft Master List'!E:E,0),2),"N/A")</f>
        <v>N/A</v>
      </c>
      <c r="E1754" t="s">
        <v>4</v>
      </c>
      <c r="F1754">
        <v>25</v>
      </c>
      <c r="G1754" t="s">
        <v>643</v>
      </c>
      <c r="H1754">
        <v>5</v>
      </c>
      <c r="I1754">
        <v>1</v>
      </c>
      <c r="J1754">
        <v>4</v>
      </c>
      <c r="K1754">
        <v>3</v>
      </c>
      <c r="L1754" s="2">
        <v>0.75</v>
      </c>
      <c r="M1754">
        <v>41</v>
      </c>
      <c r="N1754">
        <v>13.7</v>
      </c>
      <c r="O1754">
        <v>0</v>
      </c>
      <c r="P1754">
        <v>21</v>
      </c>
      <c r="Q1754">
        <v>0.6</v>
      </c>
      <c r="R1754">
        <v>8.1999999999999993</v>
      </c>
      <c r="S1754">
        <v>0</v>
      </c>
    </row>
    <row r="1755" spans="1:19" x14ac:dyDescent="0.25">
      <c r="A1755">
        <v>2012</v>
      </c>
      <c r="B1755">
        <v>377</v>
      </c>
      <c r="C1755" t="s">
        <v>1949</v>
      </c>
      <c r="D1755" t="str">
        <f>IFERROR(INDEX('Draft Master List'!E:F,MATCH(C1755,'Draft Master List'!E:E,0),2),"N/A")</f>
        <v>N/A</v>
      </c>
      <c r="E1755" t="s">
        <v>20</v>
      </c>
      <c r="F1755">
        <v>25</v>
      </c>
      <c r="H1755">
        <v>3</v>
      </c>
      <c r="I1755">
        <v>0</v>
      </c>
      <c r="J1755">
        <v>8</v>
      </c>
      <c r="K1755">
        <v>2</v>
      </c>
      <c r="L1755" s="2">
        <v>0.25</v>
      </c>
      <c r="M1755">
        <v>26</v>
      </c>
      <c r="N1755">
        <v>13</v>
      </c>
      <c r="O1755">
        <v>0</v>
      </c>
      <c r="P1755">
        <v>13</v>
      </c>
      <c r="Q1755">
        <v>0.7</v>
      </c>
      <c r="R1755">
        <v>8.6999999999999993</v>
      </c>
      <c r="S1755">
        <v>0</v>
      </c>
    </row>
    <row r="1756" spans="1:19" x14ac:dyDescent="0.25">
      <c r="A1756">
        <v>2012</v>
      </c>
      <c r="B1756">
        <v>378</v>
      </c>
      <c r="C1756" t="s">
        <v>923</v>
      </c>
      <c r="D1756" t="str">
        <f>IFERROR(INDEX('Draft Master List'!E:F,MATCH(C1756,'Draft Master List'!E:E,0),2),"N/A")</f>
        <v>N/A</v>
      </c>
      <c r="E1756" t="s">
        <v>3</v>
      </c>
      <c r="F1756">
        <v>24</v>
      </c>
      <c r="H1756">
        <v>16</v>
      </c>
      <c r="I1756">
        <v>0</v>
      </c>
      <c r="J1756">
        <v>4</v>
      </c>
      <c r="K1756">
        <v>2</v>
      </c>
      <c r="L1756" s="2">
        <v>0.5</v>
      </c>
      <c r="M1756">
        <v>12</v>
      </c>
      <c r="N1756">
        <v>6</v>
      </c>
      <c r="O1756">
        <v>0</v>
      </c>
      <c r="P1756">
        <v>7</v>
      </c>
      <c r="Q1756">
        <v>0.1</v>
      </c>
      <c r="R1756">
        <v>0.8</v>
      </c>
      <c r="S1756">
        <v>0</v>
      </c>
    </row>
    <row r="1757" spans="1:19" x14ac:dyDescent="0.25">
      <c r="A1757">
        <v>2012</v>
      </c>
      <c r="B1757">
        <v>379</v>
      </c>
      <c r="C1757" t="s">
        <v>1255</v>
      </c>
      <c r="D1757" t="str">
        <f>IFERROR(INDEX('Draft Master List'!E:F,MATCH(C1757,'Draft Master List'!E:E,0),2),"N/A")</f>
        <v>N/A</v>
      </c>
      <c r="E1757" t="s">
        <v>63</v>
      </c>
      <c r="F1757">
        <v>23</v>
      </c>
      <c r="H1757">
        <v>15</v>
      </c>
      <c r="I1757">
        <v>0</v>
      </c>
      <c r="J1757">
        <v>3</v>
      </c>
      <c r="K1757">
        <v>2</v>
      </c>
      <c r="L1757" s="2">
        <v>0.66700000000000004</v>
      </c>
      <c r="M1757">
        <v>16</v>
      </c>
      <c r="N1757">
        <v>8</v>
      </c>
      <c r="O1757">
        <v>0</v>
      </c>
      <c r="P1757">
        <v>15</v>
      </c>
      <c r="Q1757">
        <v>0.1</v>
      </c>
      <c r="R1757">
        <v>1.1000000000000001</v>
      </c>
      <c r="S1757">
        <v>0</v>
      </c>
    </row>
    <row r="1758" spans="1:19" x14ac:dyDescent="0.25">
      <c r="A1758">
        <v>2012</v>
      </c>
      <c r="B1758">
        <v>380</v>
      </c>
      <c r="C1758" t="s">
        <v>1254</v>
      </c>
      <c r="D1758" t="str">
        <f>IFERROR(INDEX('Draft Master List'!E:F,MATCH(C1758,'Draft Master List'!E:E,0),2),"N/A")</f>
        <v>N/A</v>
      </c>
      <c r="E1758" t="s">
        <v>669</v>
      </c>
      <c r="F1758">
        <v>26</v>
      </c>
      <c r="H1758">
        <v>7</v>
      </c>
      <c r="I1758">
        <v>0</v>
      </c>
      <c r="J1758">
        <v>2</v>
      </c>
      <c r="K1758">
        <v>2</v>
      </c>
      <c r="L1758" s="2">
        <v>1</v>
      </c>
      <c r="M1758">
        <v>13</v>
      </c>
      <c r="N1758">
        <v>6.5</v>
      </c>
      <c r="O1758">
        <v>0</v>
      </c>
      <c r="P1758">
        <v>11</v>
      </c>
      <c r="Q1758">
        <v>0.3</v>
      </c>
      <c r="R1758">
        <v>1.9</v>
      </c>
      <c r="S1758">
        <v>1</v>
      </c>
    </row>
    <row r="1759" spans="1:19" x14ac:dyDescent="0.25">
      <c r="A1759">
        <v>2012</v>
      </c>
      <c r="B1759">
        <v>381</v>
      </c>
      <c r="C1759" t="s">
        <v>984</v>
      </c>
      <c r="D1759" t="str">
        <f>IFERROR(INDEX('Draft Master List'!E:F,MATCH(C1759,'Draft Master List'!E:E,0),2),"N/A")</f>
        <v>N/A</v>
      </c>
      <c r="E1759" t="s">
        <v>30</v>
      </c>
      <c r="F1759">
        <v>22</v>
      </c>
      <c r="H1759">
        <v>10</v>
      </c>
      <c r="I1759">
        <v>0</v>
      </c>
      <c r="J1759">
        <v>2</v>
      </c>
      <c r="K1759">
        <v>2</v>
      </c>
      <c r="L1759" s="2">
        <v>1</v>
      </c>
      <c r="M1759">
        <v>11</v>
      </c>
      <c r="N1759">
        <v>5.5</v>
      </c>
      <c r="O1759">
        <v>0</v>
      </c>
      <c r="P1759">
        <v>11</v>
      </c>
      <c r="Q1759">
        <v>0.2</v>
      </c>
      <c r="R1759">
        <v>1.1000000000000001</v>
      </c>
      <c r="S1759">
        <v>0</v>
      </c>
    </row>
    <row r="1760" spans="1:19" x14ac:dyDescent="0.25">
      <c r="A1760">
        <v>2012</v>
      </c>
      <c r="B1760">
        <v>382</v>
      </c>
      <c r="C1760" t="s">
        <v>303</v>
      </c>
      <c r="D1760" t="str">
        <f>IFERROR(INDEX('Draft Master List'!E:F,MATCH(C1760,'Draft Master List'!E:E,0),2),"N/A")</f>
        <v>1912010</v>
      </c>
      <c r="E1760" t="s">
        <v>7</v>
      </c>
      <c r="F1760">
        <v>23</v>
      </c>
      <c r="H1760">
        <v>7</v>
      </c>
      <c r="I1760">
        <v>0</v>
      </c>
      <c r="J1760">
        <v>5</v>
      </c>
      <c r="K1760">
        <v>2</v>
      </c>
      <c r="L1760" s="2">
        <v>0.4</v>
      </c>
      <c r="M1760">
        <v>22</v>
      </c>
      <c r="N1760">
        <v>11</v>
      </c>
      <c r="O1760">
        <v>0</v>
      </c>
      <c r="P1760">
        <v>14</v>
      </c>
      <c r="Q1760">
        <v>0.3</v>
      </c>
      <c r="R1760">
        <v>3.1</v>
      </c>
      <c r="S1760">
        <v>0</v>
      </c>
    </row>
    <row r="1761" spans="1:19" x14ac:dyDescent="0.25">
      <c r="A1761">
        <v>2012</v>
      </c>
      <c r="B1761">
        <v>383</v>
      </c>
      <c r="C1761" t="s">
        <v>1718</v>
      </c>
      <c r="D1761" t="str">
        <f>IFERROR(INDEX('Draft Master List'!E:F,MATCH(C1761,'Draft Master List'!E:E,0),2),"N/A")</f>
        <v>N/A</v>
      </c>
      <c r="E1761" t="s">
        <v>10</v>
      </c>
      <c r="F1761">
        <v>26</v>
      </c>
      <c r="H1761">
        <v>13</v>
      </c>
      <c r="I1761">
        <v>0</v>
      </c>
      <c r="J1761">
        <v>2</v>
      </c>
      <c r="K1761">
        <v>2</v>
      </c>
      <c r="L1761" s="2">
        <v>1</v>
      </c>
      <c r="M1761">
        <v>15</v>
      </c>
      <c r="N1761">
        <v>7.5</v>
      </c>
      <c r="O1761">
        <v>0</v>
      </c>
      <c r="P1761">
        <v>12</v>
      </c>
      <c r="Q1761">
        <v>0.2</v>
      </c>
      <c r="R1761">
        <v>1.2</v>
      </c>
      <c r="S1761">
        <v>0</v>
      </c>
    </row>
    <row r="1762" spans="1:19" x14ac:dyDescent="0.25">
      <c r="A1762">
        <v>2012</v>
      </c>
      <c r="B1762">
        <v>384</v>
      </c>
      <c r="C1762" t="s">
        <v>280</v>
      </c>
      <c r="D1762" t="str">
        <f>IFERROR(INDEX('Draft Master List'!E:F,MATCH(C1762,'Draft Master List'!E:E,0),2),"N/A")</f>
        <v>992010</v>
      </c>
      <c r="E1762" t="s">
        <v>669</v>
      </c>
      <c r="F1762">
        <v>26</v>
      </c>
      <c r="H1762">
        <v>8</v>
      </c>
      <c r="I1762">
        <v>0</v>
      </c>
      <c r="J1762">
        <v>6</v>
      </c>
      <c r="K1762">
        <v>2</v>
      </c>
      <c r="L1762" s="2">
        <v>0.33300000000000002</v>
      </c>
      <c r="M1762">
        <v>15</v>
      </c>
      <c r="N1762">
        <v>7.5</v>
      </c>
      <c r="O1762">
        <v>0</v>
      </c>
      <c r="P1762">
        <v>11</v>
      </c>
      <c r="Q1762">
        <v>0.3</v>
      </c>
      <c r="R1762">
        <v>1.9</v>
      </c>
      <c r="S1762">
        <v>0</v>
      </c>
    </row>
    <row r="1763" spans="1:19" x14ac:dyDescent="0.25">
      <c r="A1763">
        <v>2012</v>
      </c>
      <c r="B1763">
        <v>385</v>
      </c>
      <c r="C1763" t="s">
        <v>97</v>
      </c>
      <c r="D1763" t="str">
        <f>IFERROR(INDEX('Draft Master List'!E:F,MATCH(C1763,'Draft Master List'!E:E,0),2),"N/A")</f>
        <v>92007</v>
      </c>
      <c r="E1763" t="s">
        <v>34</v>
      </c>
      <c r="F1763">
        <v>27</v>
      </c>
      <c r="H1763">
        <v>13</v>
      </c>
      <c r="I1763">
        <v>0</v>
      </c>
      <c r="J1763">
        <v>2</v>
      </c>
      <c r="K1763">
        <v>2</v>
      </c>
      <c r="L1763" s="2">
        <v>1</v>
      </c>
      <c r="M1763">
        <v>1</v>
      </c>
      <c r="N1763">
        <v>0.5</v>
      </c>
      <c r="O1763">
        <v>0</v>
      </c>
      <c r="P1763">
        <v>1</v>
      </c>
      <c r="Q1763">
        <v>0.2</v>
      </c>
      <c r="R1763">
        <v>0.1</v>
      </c>
      <c r="S1763">
        <v>4</v>
      </c>
    </row>
    <row r="1764" spans="1:19" x14ac:dyDescent="0.25">
      <c r="A1764">
        <v>2012</v>
      </c>
      <c r="B1764">
        <v>386</v>
      </c>
      <c r="C1764" t="s">
        <v>1862</v>
      </c>
      <c r="D1764" t="str">
        <f>IFERROR(INDEX('Draft Master List'!E:F,MATCH(C1764,'Draft Master List'!E:E,0),2),"N/A")</f>
        <v>N/A</v>
      </c>
      <c r="E1764" t="s">
        <v>16</v>
      </c>
      <c r="F1764">
        <v>25</v>
      </c>
      <c r="G1764" t="s">
        <v>1069</v>
      </c>
      <c r="H1764">
        <v>13</v>
      </c>
      <c r="I1764">
        <v>1</v>
      </c>
      <c r="J1764">
        <v>7</v>
      </c>
      <c r="K1764">
        <v>2</v>
      </c>
      <c r="L1764" s="2">
        <v>0.28599999999999998</v>
      </c>
      <c r="M1764">
        <v>9</v>
      </c>
      <c r="N1764">
        <v>4.5</v>
      </c>
      <c r="O1764">
        <v>1</v>
      </c>
      <c r="P1764">
        <v>8</v>
      </c>
      <c r="Q1764">
        <v>0.2</v>
      </c>
      <c r="R1764">
        <v>0.7</v>
      </c>
      <c r="S1764">
        <v>0</v>
      </c>
    </row>
    <row r="1765" spans="1:19" x14ac:dyDescent="0.25">
      <c r="A1765">
        <v>2012</v>
      </c>
      <c r="B1765">
        <v>387</v>
      </c>
      <c r="C1765" t="s">
        <v>1139</v>
      </c>
      <c r="D1765" t="str">
        <f>IFERROR(INDEX('Draft Master List'!E:F,MATCH(C1765,'Draft Master List'!E:E,0),2),"N/A")</f>
        <v>N/A</v>
      </c>
      <c r="E1765" t="s">
        <v>25</v>
      </c>
      <c r="F1765">
        <v>23</v>
      </c>
      <c r="H1765">
        <v>10</v>
      </c>
      <c r="I1765">
        <v>0</v>
      </c>
      <c r="J1765">
        <v>3</v>
      </c>
      <c r="K1765">
        <v>2</v>
      </c>
      <c r="L1765" s="2">
        <v>0.66700000000000004</v>
      </c>
      <c r="M1765">
        <v>18</v>
      </c>
      <c r="N1765">
        <v>9</v>
      </c>
      <c r="O1765">
        <v>0</v>
      </c>
      <c r="P1765">
        <v>12</v>
      </c>
      <c r="Q1765">
        <v>0.2</v>
      </c>
      <c r="R1765">
        <v>1.8</v>
      </c>
      <c r="S1765">
        <v>0</v>
      </c>
    </row>
    <row r="1766" spans="1:19" x14ac:dyDescent="0.25">
      <c r="A1766">
        <v>2012</v>
      </c>
      <c r="B1766">
        <v>388</v>
      </c>
      <c r="C1766" t="s">
        <v>833</v>
      </c>
      <c r="D1766" t="str">
        <f>IFERROR(INDEX('Draft Master List'!E:F,MATCH(C1766,'Draft Master List'!E:E,0),2),"N/A")</f>
        <v>N/A</v>
      </c>
      <c r="E1766" t="s">
        <v>704</v>
      </c>
      <c r="F1766">
        <v>23</v>
      </c>
      <c r="H1766">
        <v>11</v>
      </c>
      <c r="I1766">
        <v>2</v>
      </c>
      <c r="J1766">
        <v>2</v>
      </c>
      <c r="K1766">
        <v>2</v>
      </c>
      <c r="L1766" s="2">
        <v>1</v>
      </c>
      <c r="M1766">
        <v>7</v>
      </c>
      <c r="N1766">
        <v>3.5</v>
      </c>
      <c r="O1766">
        <v>0</v>
      </c>
      <c r="P1766">
        <v>4</v>
      </c>
      <c r="Q1766">
        <v>0.2</v>
      </c>
      <c r="R1766">
        <v>0.6</v>
      </c>
      <c r="S1766">
        <v>0</v>
      </c>
    </row>
    <row r="1767" spans="1:19" x14ac:dyDescent="0.25">
      <c r="A1767">
        <v>2012</v>
      </c>
      <c r="B1767">
        <v>389</v>
      </c>
      <c r="C1767" t="s">
        <v>272</v>
      </c>
      <c r="D1767" t="str">
        <f>IFERROR(INDEX('Draft Master List'!E:F,MATCH(C1767,'Draft Master List'!E:E,0),2),"N/A")</f>
        <v>592010</v>
      </c>
      <c r="E1767" t="s">
        <v>64</v>
      </c>
      <c r="F1767">
        <v>25</v>
      </c>
      <c r="G1767" t="s">
        <v>643</v>
      </c>
      <c r="H1767">
        <v>13</v>
      </c>
      <c r="I1767">
        <v>1</v>
      </c>
      <c r="J1767">
        <v>5</v>
      </c>
      <c r="K1767">
        <v>2</v>
      </c>
      <c r="L1767" s="2">
        <v>0.4</v>
      </c>
      <c r="M1767">
        <v>16</v>
      </c>
      <c r="N1767">
        <v>8</v>
      </c>
      <c r="O1767">
        <v>0</v>
      </c>
      <c r="P1767">
        <v>9</v>
      </c>
      <c r="Q1767">
        <v>0.2</v>
      </c>
      <c r="R1767">
        <v>1.2</v>
      </c>
      <c r="S1767">
        <v>2</v>
      </c>
    </row>
    <row r="1768" spans="1:19" x14ac:dyDescent="0.25">
      <c r="A1768">
        <v>2012</v>
      </c>
      <c r="B1768">
        <v>390</v>
      </c>
      <c r="C1768" t="s">
        <v>992</v>
      </c>
      <c r="D1768" t="str">
        <f>IFERROR(INDEX('Draft Master List'!E:F,MATCH(C1768,'Draft Master List'!E:E,0),2),"N/A")</f>
        <v>N/A</v>
      </c>
      <c r="E1768" t="s">
        <v>5</v>
      </c>
      <c r="F1768">
        <v>24</v>
      </c>
      <c r="G1768" t="s">
        <v>643</v>
      </c>
      <c r="H1768">
        <v>4</v>
      </c>
      <c r="I1768">
        <v>2</v>
      </c>
      <c r="J1768">
        <v>2</v>
      </c>
      <c r="K1768">
        <v>2</v>
      </c>
      <c r="L1768" s="2">
        <v>1</v>
      </c>
      <c r="M1768">
        <v>17</v>
      </c>
      <c r="N1768">
        <v>8.5</v>
      </c>
      <c r="O1768">
        <v>0</v>
      </c>
      <c r="P1768">
        <v>11</v>
      </c>
      <c r="Q1768">
        <v>0.5</v>
      </c>
      <c r="R1768">
        <v>4.3</v>
      </c>
      <c r="S1768">
        <v>0</v>
      </c>
    </row>
    <row r="1769" spans="1:19" x14ac:dyDescent="0.25">
      <c r="A1769">
        <v>2012</v>
      </c>
      <c r="B1769">
        <v>391</v>
      </c>
      <c r="C1769" t="s">
        <v>1950</v>
      </c>
      <c r="D1769" t="str">
        <f>IFERROR(INDEX('Draft Master List'!E:F,MATCH(C1769,'Draft Master List'!E:E,0),2),"N/A")</f>
        <v>N/A</v>
      </c>
      <c r="E1769" t="s">
        <v>22</v>
      </c>
      <c r="F1769">
        <v>32</v>
      </c>
      <c r="G1769" t="s">
        <v>660</v>
      </c>
      <c r="H1769">
        <v>15</v>
      </c>
      <c r="I1769">
        <v>5</v>
      </c>
      <c r="J1769">
        <v>3</v>
      </c>
      <c r="K1769">
        <v>2</v>
      </c>
      <c r="L1769" s="2">
        <v>0.66700000000000004</v>
      </c>
      <c r="M1769">
        <v>30</v>
      </c>
      <c r="N1769">
        <v>15</v>
      </c>
      <c r="O1769">
        <v>0</v>
      </c>
      <c r="P1769">
        <v>25</v>
      </c>
      <c r="Q1769">
        <v>0.1</v>
      </c>
      <c r="R1769">
        <v>2</v>
      </c>
      <c r="S1769">
        <v>0</v>
      </c>
    </row>
    <row r="1770" spans="1:19" x14ac:dyDescent="0.25">
      <c r="A1770">
        <v>2012</v>
      </c>
      <c r="B1770">
        <v>392</v>
      </c>
      <c r="C1770" t="s">
        <v>459</v>
      </c>
      <c r="D1770" t="str">
        <f>IFERROR(INDEX('Draft Master List'!E:F,MATCH(C1770,'Draft Master List'!E:E,0),2),"N/A")</f>
        <v>762007</v>
      </c>
      <c r="E1770" t="s">
        <v>32</v>
      </c>
      <c r="F1770">
        <v>27</v>
      </c>
      <c r="H1770">
        <v>4</v>
      </c>
      <c r="I1770">
        <v>0</v>
      </c>
      <c r="J1770">
        <v>3</v>
      </c>
      <c r="K1770">
        <v>2</v>
      </c>
      <c r="L1770" s="2">
        <v>0.66700000000000004</v>
      </c>
      <c r="M1770">
        <v>15</v>
      </c>
      <c r="N1770">
        <v>7.5</v>
      </c>
      <c r="O1770">
        <v>1</v>
      </c>
      <c r="P1770">
        <v>10</v>
      </c>
      <c r="Q1770">
        <v>0.5</v>
      </c>
      <c r="R1770">
        <v>3.8</v>
      </c>
      <c r="S1770">
        <v>0</v>
      </c>
    </row>
    <row r="1771" spans="1:19" x14ac:dyDescent="0.25">
      <c r="A1771">
        <v>2012</v>
      </c>
      <c r="B1771">
        <v>393</v>
      </c>
      <c r="C1771" t="s">
        <v>305</v>
      </c>
      <c r="D1771" t="str">
        <f>IFERROR(INDEX('Draft Master List'!E:F,MATCH(C1771,'Draft Master List'!E:E,0),2),"N/A")</f>
        <v>1972010</v>
      </c>
      <c r="E1771" t="s">
        <v>669</v>
      </c>
      <c r="F1771">
        <v>26</v>
      </c>
      <c r="H1771">
        <v>15</v>
      </c>
      <c r="I1771">
        <v>0</v>
      </c>
      <c r="J1771">
        <v>2</v>
      </c>
      <c r="K1771">
        <v>2</v>
      </c>
      <c r="L1771" s="2">
        <v>1</v>
      </c>
      <c r="M1771">
        <v>17</v>
      </c>
      <c r="N1771">
        <v>8.5</v>
      </c>
      <c r="O1771">
        <v>0</v>
      </c>
      <c r="P1771">
        <v>15</v>
      </c>
      <c r="Q1771">
        <v>0.1</v>
      </c>
      <c r="R1771">
        <v>1.1000000000000001</v>
      </c>
      <c r="S1771">
        <v>6</v>
      </c>
    </row>
    <row r="1772" spans="1:19" x14ac:dyDescent="0.25">
      <c r="A1772">
        <v>2012</v>
      </c>
      <c r="B1772">
        <v>394</v>
      </c>
      <c r="C1772" t="s">
        <v>1678</v>
      </c>
      <c r="D1772" t="str">
        <f>IFERROR(INDEX('Draft Master List'!E:F,MATCH(C1772,'Draft Master List'!E:E,0),2),"N/A")</f>
        <v>N/A</v>
      </c>
      <c r="E1772" t="s">
        <v>27</v>
      </c>
      <c r="F1772">
        <v>24</v>
      </c>
      <c r="H1772">
        <v>7</v>
      </c>
      <c r="I1772">
        <v>0</v>
      </c>
      <c r="J1772">
        <v>2</v>
      </c>
      <c r="K1772">
        <v>2</v>
      </c>
      <c r="L1772" s="2">
        <v>1</v>
      </c>
      <c r="M1772">
        <v>11</v>
      </c>
      <c r="N1772">
        <v>5.5</v>
      </c>
      <c r="O1772">
        <v>0</v>
      </c>
      <c r="P1772">
        <v>7</v>
      </c>
      <c r="Q1772">
        <v>0.3</v>
      </c>
      <c r="R1772">
        <v>1.6</v>
      </c>
      <c r="S1772">
        <v>0</v>
      </c>
    </row>
    <row r="1773" spans="1:19" x14ac:dyDescent="0.25">
      <c r="A1773">
        <v>2012</v>
      </c>
      <c r="B1773">
        <v>395</v>
      </c>
      <c r="C1773" t="s">
        <v>1124</v>
      </c>
      <c r="D1773" t="str">
        <f>IFERROR(INDEX('Draft Master List'!E:F,MATCH(C1773,'Draft Master List'!E:E,0),2),"N/A")</f>
        <v>N/A</v>
      </c>
      <c r="E1773" t="s">
        <v>0</v>
      </c>
      <c r="F1773">
        <v>24</v>
      </c>
      <c r="G1773" t="s">
        <v>643</v>
      </c>
      <c r="H1773">
        <v>6</v>
      </c>
      <c r="I1773">
        <v>2</v>
      </c>
      <c r="J1773">
        <v>3</v>
      </c>
      <c r="K1773">
        <v>2</v>
      </c>
      <c r="L1773" s="2">
        <v>0.66700000000000004</v>
      </c>
      <c r="M1773">
        <v>15</v>
      </c>
      <c r="N1773">
        <v>7.5</v>
      </c>
      <c r="O1773">
        <v>0</v>
      </c>
      <c r="P1773">
        <v>13</v>
      </c>
      <c r="Q1773">
        <v>0.3</v>
      </c>
      <c r="R1773">
        <v>2.5</v>
      </c>
      <c r="S1773">
        <v>0</v>
      </c>
    </row>
    <row r="1774" spans="1:19" x14ac:dyDescent="0.25">
      <c r="A1774">
        <v>2012</v>
      </c>
      <c r="B1774">
        <v>396</v>
      </c>
      <c r="C1774" t="s">
        <v>453</v>
      </c>
      <c r="D1774" t="str">
        <f>IFERROR(INDEX('Draft Master List'!E:F,MATCH(C1774,'Draft Master List'!E:E,0),2),"N/A")</f>
        <v>632007</v>
      </c>
      <c r="E1774" t="s">
        <v>64</v>
      </c>
      <c r="F1774">
        <v>27</v>
      </c>
      <c r="H1774">
        <v>2</v>
      </c>
      <c r="I1774">
        <v>0</v>
      </c>
      <c r="J1774">
        <v>4</v>
      </c>
      <c r="K1774">
        <v>2</v>
      </c>
      <c r="L1774" s="2">
        <v>0.5</v>
      </c>
      <c r="M1774">
        <v>20</v>
      </c>
      <c r="N1774">
        <v>10</v>
      </c>
      <c r="O1774">
        <v>0</v>
      </c>
      <c r="P1774">
        <v>14</v>
      </c>
      <c r="Q1774">
        <v>1</v>
      </c>
      <c r="R1774">
        <v>10</v>
      </c>
      <c r="S1774">
        <v>0</v>
      </c>
    </row>
    <row r="1775" spans="1:19" x14ac:dyDescent="0.25">
      <c r="A1775">
        <v>2012</v>
      </c>
      <c r="B1775">
        <v>397</v>
      </c>
      <c r="C1775" t="s">
        <v>906</v>
      </c>
      <c r="D1775" t="str">
        <f>IFERROR(INDEX('Draft Master List'!E:F,MATCH(C1775,'Draft Master List'!E:E,0),2),"N/A")</f>
        <v>N/A</v>
      </c>
      <c r="E1775" t="s">
        <v>16</v>
      </c>
      <c r="F1775">
        <v>24</v>
      </c>
      <c r="H1775">
        <v>14</v>
      </c>
      <c r="I1775">
        <v>0</v>
      </c>
      <c r="J1775">
        <v>2</v>
      </c>
      <c r="K1775">
        <v>2</v>
      </c>
      <c r="L1775" s="2">
        <v>1</v>
      </c>
      <c r="M1775">
        <v>11</v>
      </c>
      <c r="N1775">
        <v>5.5</v>
      </c>
      <c r="O1775">
        <v>0</v>
      </c>
      <c r="P1775">
        <v>7</v>
      </c>
      <c r="Q1775">
        <v>0.1</v>
      </c>
      <c r="R1775">
        <v>0.8</v>
      </c>
      <c r="S1775">
        <v>1</v>
      </c>
    </row>
    <row r="1776" spans="1:19" x14ac:dyDescent="0.25">
      <c r="A1776">
        <v>2012</v>
      </c>
      <c r="B1776">
        <v>398</v>
      </c>
      <c r="C1776" t="s">
        <v>913</v>
      </c>
      <c r="D1776" t="str">
        <f>IFERROR(INDEX('Draft Master List'!E:F,MATCH(C1776,'Draft Master List'!E:E,0),2),"N/A")</f>
        <v>N/A</v>
      </c>
      <c r="E1776" t="s">
        <v>6</v>
      </c>
      <c r="F1776">
        <v>22</v>
      </c>
      <c r="H1776">
        <v>9</v>
      </c>
      <c r="I1776">
        <v>0</v>
      </c>
      <c r="J1776">
        <v>2</v>
      </c>
      <c r="K1776">
        <v>2</v>
      </c>
      <c r="L1776" s="2">
        <v>1</v>
      </c>
      <c r="M1776">
        <v>24</v>
      </c>
      <c r="N1776">
        <v>12</v>
      </c>
      <c r="O1776">
        <v>0</v>
      </c>
      <c r="P1776">
        <v>28</v>
      </c>
      <c r="Q1776">
        <v>0.2</v>
      </c>
      <c r="R1776">
        <v>2.7</v>
      </c>
      <c r="S1776">
        <v>0</v>
      </c>
    </row>
    <row r="1777" spans="1:19" x14ac:dyDescent="0.25">
      <c r="A1777">
        <v>2012</v>
      </c>
      <c r="B1777">
        <v>399</v>
      </c>
      <c r="C1777" t="s">
        <v>1792</v>
      </c>
      <c r="D1777" t="str">
        <f>IFERROR(INDEX('Draft Master List'!E:F,MATCH(C1777,'Draft Master List'!E:E,0),2),"N/A")</f>
        <v>N/A</v>
      </c>
      <c r="E1777" t="s">
        <v>29</v>
      </c>
      <c r="F1777">
        <v>26</v>
      </c>
      <c r="G1777" t="s">
        <v>77</v>
      </c>
      <c r="H1777">
        <v>1</v>
      </c>
      <c r="I1777">
        <v>1</v>
      </c>
      <c r="J1777">
        <v>5</v>
      </c>
      <c r="K1777">
        <v>2</v>
      </c>
      <c r="L1777" s="2">
        <v>0.4</v>
      </c>
      <c r="M1777">
        <v>31</v>
      </c>
      <c r="N1777">
        <v>15.5</v>
      </c>
      <c r="O1777">
        <v>0</v>
      </c>
      <c r="P1777">
        <v>21</v>
      </c>
      <c r="Q1777">
        <v>2</v>
      </c>
      <c r="R1777">
        <v>31</v>
      </c>
      <c r="S1777">
        <v>0</v>
      </c>
    </row>
    <row r="1778" spans="1:19" x14ac:dyDescent="0.25">
      <c r="A1778">
        <v>2012</v>
      </c>
      <c r="B1778">
        <v>400</v>
      </c>
      <c r="C1778" t="s">
        <v>908</v>
      </c>
      <c r="D1778" t="str">
        <f>IFERROR(INDEX('Draft Master List'!E:F,MATCH(C1778,'Draft Master List'!E:E,0),2),"N/A")</f>
        <v>N/A</v>
      </c>
      <c r="E1778" t="s">
        <v>22</v>
      </c>
      <c r="F1778">
        <v>24</v>
      </c>
      <c r="H1778">
        <v>8</v>
      </c>
      <c r="I1778">
        <v>0</v>
      </c>
      <c r="J1778">
        <v>4</v>
      </c>
      <c r="K1778">
        <v>2</v>
      </c>
      <c r="L1778" s="2">
        <v>0.5</v>
      </c>
      <c r="M1778">
        <v>42</v>
      </c>
      <c r="N1778">
        <v>21</v>
      </c>
      <c r="O1778">
        <v>1</v>
      </c>
      <c r="P1778">
        <v>36</v>
      </c>
      <c r="Q1778">
        <v>0.3</v>
      </c>
      <c r="R1778">
        <v>5.3</v>
      </c>
      <c r="S1778">
        <v>0</v>
      </c>
    </row>
    <row r="1779" spans="1:19" x14ac:dyDescent="0.25">
      <c r="A1779">
        <v>2012</v>
      </c>
      <c r="B1779">
        <v>401</v>
      </c>
      <c r="C1779" t="s">
        <v>1951</v>
      </c>
      <c r="D1779" t="str">
        <f>IFERROR(INDEX('Draft Master List'!E:F,MATCH(C1779,'Draft Master List'!E:E,0),2),"N/A")</f>
        <v>N/A</v>
      </c>
      <c r="E1779" t="s">
        <v>4</v>
      </c>
      <c r="F1779">
        <v>26</v>
      </c>
      <c r="G1779" t="s">
        <v>1069</v>
      </c>
      <c r="H1779">
        <v>16</v>
      </c>
      <c r="I1779">
        <v>5</v>
      </c>
      <c r="J1779">
        <v>7</v>
      </c>
      <c r="K1779">
        <v>2</v>
      </c>
      <c r="L1779" s="2">
        <v>0.28599999999999998</v>
      </c>
      <c r="M1779">
        <v>6</v>
      </c>
      <c r="N1779">
        <v>3</v>
      </c>
      <c r="O1779">
        <v>0</v>
      </c>
      <c r="P1779">
        <v>4</v>
      </c>
      <c r="Q1779">
        <v>0.1</v>
      </c>
      <c r="R1779">
        <v>0.4</v>
      </c>
      <c r="S1779">
        <v>0</v>
      </c>
    </row>
    <row r="1780" spans="1:19" x14ac:dyDescent="0.25">
      <c r="A1780">
        <v>2012</v>
      </c>
      <c r="B1780">
        <v>402</v>
      </c>
      <c r="C1780" t="s">
        <v>1847</v>
      </c>
      <c r="D1780" t="str">
        <f>IFERROR(INDEX('Draft Master List'!E:F,MATCH(C1780,'Draft Master List'!E:E,0),2),"N/A")</f>
        <v>N/A</v>
      </c>
      <c r="E1780" t="s">
        <v>20</v>
      </c>
      <c r="F1780">
        <v>23</v>
      </c>
      <c r="G1780" t="s">
        <v>1069</v>
      </c>
      <c r="H1780">
        <v>11</v>
      </c>
      <c r="I1780">
        <v>4</v>
      </c>
      <c r="J1780">
        <v>4</v>
      </c>
      <c r="K1780">
        <v>2</v>
      </c>
      <c r="L1780" s="2">
        <v>0.5</v>
      </c>
      <c r="M1780">
        <v>15</v>
      </c>
      <c r="N1780">
        <v>7.5</v>
      </c>
      <c r="O1780">
        <v>0</v>
      </c>
      <c r="P1780">
        <v>11</v>
      </c>
      <c r="Q1780">
        <v>0.2</v>
      </c>
      <c r="R1780">
        <v>1.4</v>
      </c>
      <c r="S1780">
        <v>0</v>
      </c>
    </row>
    <row r="1781" spans="1:19" x14ac:dyDescent="0.25">
      <c r="A1781">
        <v>2012</v>
      </c>
      <c r="B1781">
        <v>403</v>
      </c>
      <c r="C1781" t="s">
        <v>1142</v>
      </c>
      <c r="D1781" t="str">
        <f>IFERROR(INDEX('Draft Master List'!E:F,MATCH(C1781,'Draft Master List'!E:E,0),2),"N/A")</f>
        <v>N/A</v>
      </c>
      <c r="E1781" t="s">
        <v>10</v>
      </c>
      <c r="F1781">
        <v>25</v>
      </c>
      <c r="H1781">
        <v>11</v>
      </c>
      <c r="I1781">
        <v>0</v>
      </c>
      <c r="J1781">
        <v>3</v>
      </c>
      <c r="K1781">
        <v>2</v>
      </c>
      <c r="L1781" s="2">
        <v>0.66700000000000004</v>
      </c>
      <c r="M1781">
        <v>21</v>
      </c>
      <c r="N1781">
        <v>10.5</v>
      </c>
      <c r="O1781">
        <v>0</v>
      </c>
      <c r="P1781">
        <v>13</v>
      </c>
      <c r="Q1781">
        <v>0.2</v>
      </c>
      <c r="R1781">
        <v>1.9</v>
      </c>
      <c r="S1781">
        <v>0</v>
      </c>
    </row>
    <row r="1782" spans="1:19" x14ac:dyDescent="0.25">
      <c r="A1782">
        <v>2012</v>
      </c>
      <c r="B1782">
        <v>404</v>
      </c>
      <c r="C1782" t="s">
        <v>1117</v>
      </c>
      <c r="D1782" t="str">
        <f>IFERROR(INDEX('Draft Master List'!E:F,MATCH(C1782,'Draft Master List'!E:E,0),2),"N/A")</f>
        <v>N/A</v>
      </c>
      <c r="E1782" t="s">
        <v>63</v>
      </c>
      <c r="F1782">
        <v>27</v>
      </c>
      <c r="G1782" t="s">
        <v>77</v>
      </c>
      <c r="H1782">
        <v>16</v>
      </c>
      <c r="I1782">
        <v>1</v>
      </c>
      <c r="J1782">
        <v>4</v>
      </c>
      <c r="K1782">
        <v>2</v>
      </c>
      <c r="L1782" s="2">
        <v>0.5</v>
      </c>
      <c r="M1782">
        <v>27</v>
      </c>
      <c r="N1782">
        <v>13.5</v>
      </c>
      <c r="O1782">
        <v>0</v>
      </c>
      <c r="P1782">
        <v>18</v>
      </c>
      <c r="Q1782">
        <v>0.1</v>
      </c>
      <c r="R1782">
        <v>1.7</v>
      </c>
      <c r="S1782">
        <v>1</v>
      </c>
    </row>
    <row r="1783" spans="1:19" x14ac:dyDescent="0.25">
      <c r="A1783">
        <v>2012</v>
      </c>
      <c r="B1783">
        <v>405</v>
      </c>
      <c r="C1783" t="s">
        <v>1952</v>
      </c>
      <c r="D1783" t="str">
        <f>IFERROR(INDEX('Draft Master List'!E:F,MATCH(C1783,'Draft Master List'!E:E,0),2),"N/A")</f>
        <v>N/A</v>
      </c>
      <c r="E1783" t="s">
        <v>4</v>
      </c>
      <c r="F1783">
        <v>29</v>
      </c>
      <c r="G1783" t="s">
        <v>1953</v>
      </c>
      <c r="H1783">
        <v>16</v>
      </c>
      <c r="I1783">
        <v>6</v>
      </c>
      <c r="J1783">
        <v>3</v>
      </c>
      <c r="K1783">
        <v>2</v>
      </c>
      <c r="L1783" s="2">
        <v>0.66700000000000004</v>
      </c>
      <c r="M1783">
        <v>11</v>
      </c>
      <c r="N1783">
        <v>5.5</v>
      </c>
      <c r="O1783">
        <v>1</v>
      </c>
      <c r="P1783">
        <v>10</v>
      </c>
      <c r="Q1783">
        <v>0.1</v>
      </c>
      <c r="R1783">
        <v>0.7</v>
      </c>
      <c r="S1783">
        <v>0</v>
      </c>
    </row>
    <row r="1784" spans="1:19" x14ac:dyDescent="0.25">
      <c r="A1784">
        <v>2012</v>
      </c>
      <c r="B1784">
        <v>406</v>
      </c>
      <c r="C1784" t="s">
        <v>1267</v>
      </c>
      <c r="D1784" t="str">
        <f>IFERROR(INDEX('Draft Master List'!E:F,MATCH(C1784,'Draft Master List'!E:E,0),2),"N/A")</f>
        <v>N/A</v>
      </c>
      <c r="E1784" t="s">
        <v>669</v>
      </c>
      <c r="F1784">
        <v>26</v>
      </c>
      <c r="H1784">
        <v>14</v>
      </c>
      <c r="I1784">
        <v>0</v>
      </c>
      <c r="J1784">
        <v>2</v>
      </c>
      <c r="K1784">
        <v>2</v>
      </c>
      <c r="L1784" s="2">
        <v>1</v>
      </c>
      <c r="M1784">
        <v>9</v>
      </c>
      <c r="N1784">
        <v>4.5</v>
      </c>
      <c r="O1784">
        <v>0</v>
      </c>
      <c r="P1784">
        <v>5</v>
      </c>
      <c r="Q1784">
        <v>0.1</v>
      </c>
      <c r="R1784">
        <v>0.6</v>
      </c>
      <c r="S1784">
        <v>0</v>
      </c>
    </row>
    <row r="1785" spans="1:19" x14ac:dyDescent="0.25">
      <c r="A1785">
        <v>2012</v>
      </c>
      <c r="B1785">
        <v>407</v>
      </c>
      <c r="C1785" t="s">
        <v>1263</v>
      </c>
      <c r="D1785" t="str">
        <f>IFERROR(INDEX('Draft Master List'!E:F,MATCH(C1785,'Draft Master List'!E:E,0),2),"N/A")</f>
        <v>N/A</v>
      </c>
      <c r="E1785" t="s">
        <v>22</v>
      </c>
      <c r="F1785">
        <v>23</v>
      </c>
      <c r="H1785">
        <v>9</v>
      </c>
      <c r="I1785">
        <v>0</v>
      </c>
      <c r="J1785">
        <v>1</v>
      </c>
      <c r="K1785">
        <v>1</v>
      </c>
      <c r="L1785" s="2">
        <v>1</v>
      </c>
      <c r="M1785">
        <v>7</v>
      </c>
      <c r="N1785">
        <v>7</v>
      </c>
      <c r="O1785">
        <v>0</v>
      </c>
      <c r="P1785">
        <v>7</v>
      </c>
      <c r="Q1785">
        <v>0.1</v>
      </c>
      <c r="R1785">
        <v>0.8</v>
      </c>
      <c r="S1785">
        <v>4</v>
      </c>
    </row>
    <row r="1786" spans="1:19" x14ac:dyDescent="0.25">
      <c r="A1786">
        <v>2012</v>
      </c>
      <c r="B1786">
        <v>408</v>
      </c>
      <c r="C1786" t="s">
        <v>1007</v>
      </c>
      <c r="D1786" t="str">
        <f>IFERROR(INDEX('Draft Master List'!E:F,MATCH(C1786,'Draft Master List'!E:E,0),2),"N/A")</f>
        <v>N/A</v>
      </c>
      <c r="E1786" t="s">
        <v>18</v>
      </c>
      <c r="F1786">
        <v>25</v>
      </c>
      <c r="H1786">
        <v>16</v>
      </c>
      <c r="I1786">
        <v>0</v>
      </c>
      <c r="J1786">
        <v>1</v>
      </c>
      <c r="K1786">
        <v>1</v>
      </c>
      <c r="L1786" s="2">
        <v>1</v>
      </c>
      <c r="M1786">
        <v>2</v>
      </c>
      <c r="N1786">
        <v>2</v>
      </c>
      <c r="O1786">
        <v>0</v>
      </c>
      <c r="P1786">
        <v>2</v>
      </c>
      <c r="Q1786">
        <v>0.1</v>
      </c>
      <c r="R1786">
        <v>0.1</v>
      </c>
      <c r="S1786">
        <v>0</v>
      </c>
    </row>
    <row r="1787" spans="1:19" x14ac:dyDescent="0.25">
      <c r="A1787">
        <v>2012</v>
      </c>
      <c r="B1787">
        <v>409</v>
      </c>
      <c r="C1787" t="s">
        <v>1954</v>
      </c>
      <c r="D1787" t="str">
        <f>IFERROR(INDEX('Draft Master List'!E:F,MATCH(C1787,'Draft Master List'!E:E,0),2),"N/A")</f>
        <v>N/A</v>
      </c>
      <c r="E1787" t="s">
        <v>32</v>
      </c>
      <c r="F1787">
        <v>23</v>
      </c>
      <c r="H1787">
        <v>16</v>
      </c>
      <c r="I1787">
        <v>0</v>
      </c>
      <c r="J1787">
        <v>1</v>
      </c>
      <c r="K1787">
        <v>1</v>
      </c>
      <c r="L1787" s="2">
        <v>1</v>
      </c>
      <c r="M1787">
        <v>23</v>
      </c>
      <c r="N1787">
        <v>23</v>
      </c>
      <c r="O1787">
        <v>0</v>
      </c>
      <c r="P1787">
        <v>23</v>
      </c>
      <c r="Q1787">
        <v>0.1</v>
      </c>
      <c r="R1787">
        <v>1.4</v>
      </c>
      <c r="S1787">
        <v>1</v>
      </c>
    </row>
    <row r="1788" spans="1:19" x14ac:dyDescent="0.25">
      <c r="A1788">
        <v>2012</v>
      </c>
      <c r="B1788">
        <v>410</v>
      </c>
      <c r="C1788" t="s">
        <v>951</v>
      </c>
      <c r="D1788" t="str">
        <f>IFERROR(INDEX('Draft Master List'!E:F,MATCH(C1788,'Draft Master List'!E:E,0),2),"N/A")</f>
        <v>N/A</v>
      </c>
      <c r="E1788" t="s">
        <v>14</v>
      </c>
      <c r="F1788">
        <v>26</v>
      </c>
      <c r="H1788">
        <v>13</v>
      </c>
      <c r="I1788">
        <v>0</v>
      </c>
      <c r="J1788">
        <v>2</v>
      </c>
      <c r="K1788">
        <v>1</v>
      </c>
      <c r="L1788" s="2">
        <v>0.5</v>
      </c>
      <c r="M1788">
        <v>2</v>
      </c>
      <c r="N1788">
        <v>2</v>
      </c>
      <c r="O1788">
        <v>0</v>
      </c>
      <c r="P1788">
        <v>2</v>
      </c>
      <c r="Q1788">
        <v>0.1</v>
      </c>
      <c r="R1788">
        <v>0.2</v>
      </c>
      <c r="S1788">
        <v>0</v>
      </c>
    </row>
    <row r="1789" spans="1:19" x14ac:dyDescent="0.25">
      <c r="A1789">
        <v>2012</v>
      </c>
      <c r="B1789">
        <v>411</v>
      </c>
      <c r="C1789" t="s">
        <v>1955</v>
      </c>
      <c r="D1789" t="str">
        <f>IFERROR(INDEX('Draft Master List'!E:F,MATCH(C1789,'Draft Master List'!E:E,0),2),"N/A")</f>
        <v>N/A</v>
      </c>
      <c r="E1789" t="s">
        <v>10</v>
      </c>
      <c r="F1789">
        <v>23</v>
      </c>
      <c r="H1789">
        <v>4</v>
      </c>
      <c r="I1789">
        <v>0</v>
      </c>
      <c r="J1789">
        <v>2</v>
      </c>
      <c r="K1789">
        <v>1</v>
      </c>
      <c r="L1789" s="2">
        <v>0.5</v>
      </c>
      <c r="M1789">
        <v>8</v>
      </c>
      <c r="N1789">
        <v>8</v>
      </c>
      <c r="O1789">
        <v>0</v>
      </c>
      <c r="P1789">
        <v>8</v>
      </c>
      <c r="Q1789">
        <v>0.3</v>
      </c>
      <c r="R1789">
        <v>2</v>
      </c>
      <c r="S1789">
        <v>0</v>
      </c>
    </row>
    <row r="1790" spans="1:19" x14ac:dyDescent="0.25">
      <c r="A1790">
        <v>2012</v>
      </c>
      <c r="B1790">
        <v>412</v>
      </c>
      <c r="C1790" t="s">
        <v>395</v>
      </c>
      <c r="D1790" t="str">
        <f>IFERROR(INDEX('Draft Master List'!E:F,MATCH(C1790,'Draft Master List'!E:E,0),2),"N/A")</f>
        <v>972008</v>
      </c>
      <c r="E1790" t="s">
        <v>26</v>
      </c>
      <c r="F1790">
        <v>27</v>
      </c>
      <c r="H1790">
        <v>8</v>
      </c>
      <c r="I1790">
        <v>0</v>
      </c>
      <c r="J1790">
        <v>4</v>
      </c>
      <c r="K1790">
        <v>1</v>
      </c>
      <c r="L1790" s="2">
        <v>0.25</v>
      </c>
      <c r="M1790">
        <v>18</v>
      </c>
      <c r="N1790">
        <v>18</v>
      </c>
      <c r="O1790">
        <v>0</v>
      </c>
      <c r="P1790">
        <v>18</v>
      </c>
      <c r="Q1790">
        <v>0.1</v>
      </c>
      <c r="R1790">
        <v>2.2999999999999998</v>
      </c>
      <c r="S1790">
        <v>0</v>
      </c>
    </row>
    <row r="1791" spans="1:19" x14ac:dyDescent="0.25">
      <c r="A1791">
        <v>2012</v>
      </c>
      <c r="B1791">
        <v>413</v>
      </c>
      <c r="C1791" t="s">
        <v>903</v>
      </c>
      <c r="D1791" t="str">
        <f>IFERROR(INDEX('Draft Master List'!E:F,MATCH(C1791,'Draft Master List'!E:E,0),2),"N/A")</f>
        <v>N/A</v>
      </c>
      <c r="E1791" t="s">
        <v>20</v>
      </c>
      <c r="F1791">
        <v>25</v>
      </c>
      <c r="H1791">
        <v>10</v>
      </c>
      <c r="I1791">
        <v>0</v>
      </c>
      <c r="J1791">
        <v>2</v>
      </c>
      <c r="K1791">
        <v>1</v>
      </c>
      <c r="L1791" s="2">
        <v>0.5</v>
      </c>
      <c r="M1791">
        <v>13</v>
      </c>
      <c r="N1791">
        <v>13</v>
      </c>
      <c r="O1791">
        <v>0</v>
      </c>
      <c r="P1791">
        <v>13</v>
      </c>
      <c r="Q1791">
        <v>0.1</v>
      </c>
      <c r="R1791">
        <v>1.3</v>
      </c>
      <c r="S1791">
        <v>1</v>
      </c>
    </row>
    <row r="1792" spans="1:19" x14ac:dyDescent="0.25">
      <c r="A1792">
        <v>2012</v>
      </c>
      <c r="B1792">
        <v>414</v>
      </c>
      <c r="C1792" t="s">
        <v>921</v>
      </c>
      <c r="D1792" t="str">
        <f>IFERROR(INDEX('Draft Master List'!E:F,MATCH(C1792,'Draft Master List'!E:E,0),2),"N/A")</f>
        <v>N/A</v>
      </c>
      <c r="E1792" t="s">
        <v>12</v>
      </c>
      <c r="F1792">
        <v>24</v>
      </c>
      <c r="G1792" t="s">
        <v>732</v>
      </c>
      <c r="H1792">
        <v>3</v>
      </c>
      <c r="I1792">
        <v>1</v>
      </c>
      <c r="J1792">
        <v>2</v>
      </c>
      <c r="K1792">
        <v>1</v>
      </c>
      <c r="L1792" s="2">
        <v>0.5</v>
      </c>
      <c r="M1792">
        <v>6</v>
      </c>
      <c r="N1792">
        <v>6</v>
      </c>
      <c r="O1792">
        <v>0</v>
      </c>
      <c r="P1792">
        <v>6</v>
      </c>
      <c r="Q1792">
        <v>0.3</v>
      </c>
      <c r="R1792">
        <v>2</v>
      </c>
      <c r="S1792">
        <v>0</v>
      </c>
    </row>
    <row r="1793" spans="1:19" x14ac:dyDescent="0.25">
      <c r="A1793">
        <v>2012</v>
      </c>
      <c r="B1793">
        <v>415</v>
      </c>
      <c r="C1793" t="s">
        <v>1956</v>
      </c>
      <c r="D1793" t="str">
        <f>IFERROR(INDEX('Draft Master List'!E:F,MATCH(C1793,'Draft Master List'!E:E,0),2),"N/A")</f>
        <v>N/A</v>
      </c>
      <c r="E1793" t="s">
        <v>13</v>
      </c>
      <c r="F1793">
        <v>29</v>
      </c>
      <c r="G1793" t="s">
        <v>1957</v>
      </c>
      <c r="H1793">
        <v>14</v>
      </c>
      <c r="I1793">
        <v>14</v>
      </c>
      <c r="J1793">
        <v>1</v>
      </c>
      <c r="K1793">
        <v>1</v>
      </c>
      <c r="L1793" s="2">
        <v>1</v>
      </c>
      <c r="M1793">
        <v>-8</v>
      </c>
      <c r="N1793">
        <v>-8</v>
      </c>
      <c r="O1793">
        <v>0</v>
      </c>
      <c r="P1793">
        <v>-8</v>
      </c>
      <c r="Q1793">
        <v>0.1</v>
      </c>
      <c r="R1793">
        <v>-0.6</v>
      </c>
      <c r="S1793">
        <v>0</v>
      </c>
    </row>
    <row r="1794" spans="1:19" x14ac:dyDescent="0.25">
      <c r="A1794">
        <v>2012</v>
      </c>
      <c r="B1794">
        <v>416</v>
      </c>
      <c r="C1794" t="s">
        <v>1706</v>
      </c>
      <c r="D1794" t="str">
        <f>IFERROR(INDEX('Draft Master List'!E:F,MATCH(C1794,'Draft Master List'!E:E,0),2),"N/A")</f>
        <v>N/A</v>
      </c>
      <c r="E1794" t="s">
        <v>21</v>
      </c>
      <c r="F1794">
        <v>26</v>
      </c>
      <c r="H1794">
        <v>5</v>
      </c>
      <c r="I1794">
        <v>0</v>
      </c>
      <c r="J1794">
        <v>1</v>
      </c>
      <c r="K1794">
        <v>1</v>
      </c>
      <c r="L1794" s="2">
        <v>1</v>
      </c>
      <c r="M1794">
        <v>12</v>
      </c>
      <c r="N1794">
        <v>12</v>
      </c>
      <c r="O1794">
        <v>0</v>
      </c>
      <c r="P1794">
        <v>12</v>
      </c>
      <c r="Q1794">
        <v>0.2</v>
      </c>
      <c r="R1794">
        <v>2.4</v>
      </c>
      <c r="S1794">
        <v>0</v>
      </c>
    </row>
    <row r="1795" spans="1:19" x14ac:dyDescent="0.25">
      <c r="A1795">
        <v>2012</v>
      </c>
      <c r="B1795">
        <v>417</v>
      </c>
      <c r="C1795" t="s">
        <v>340</v>
      </c>
      <c r="D1795" t="str">
        <f>IFERROR(INDEX('Draft Master List'!E:F,MATCH(C1795,'Draft Master List'!E:E,0),2),"N/A")</f>
        <v>1272009</v>
      </c>
      <c r="E1795" t="s">
        <v>20</v>
      </c>
      <c r="F1795">
        <v>27</v>
      </c>
      <c r="H1795">
        <v>1</v>
      </c>
      <c r="I1795">
        <v>0</v>
      </c>
      <c r="J1795">
        <v>1</v>
      </c>
      <c r="K1795">
        <v>1</v>
      </c>
      <c r="L1795" s="2">
        <v>1</v>
      </c>
      <c r="M1795">
        <v>6</v>
      </c>
      <c r="N1795">
        <v>6</v>
      </c>
      <c r="O1795">
        <v>0</v>
      </c>
      <c r="P1795">
        <v>6</v>
      </c>
      <c r="Q1795">
        <v>1</v>
      </c>
      <c r="R1795">
        <v>6</v>
      </c>
      <c r="S1795">
        <v>0</v>
      </c>
    </row>
    <row r="1796" spans="1:19" x14ac:dyDescent="0.25">
      <c r="A1796">
        <v>2012</v>
      </c>
      <c r="B1796">
        <v>418</v>
      </c>
      <c r="C1796" t="s">
        <v>1306</v>
      </c>
      <c r="D1796" t="str">
        <f>IFERROR(INDEX('Draft Master List'!E:F,MATCH(C1796,'Draft Master List'!E:E,0),2),"N/A")</f>
        <v>N/A</v>
      </c>
      <c r="E1796" t="s">
        <v>7</v>
      </c>
      <c r="F1796">
        <v>30</v>
      </c>
      <c r="G1796" t="s">
        <v>758</v>
      </c>
      <c r="H1796">
        <v>9</v>
      </c>
      <c r="I1796">
        <v>2</v>
      </c>
      <c r="J1796">
        <v>3</v>
      </c>
      <c r="K1796">
        <v>1</v>
      </c>
      <c r="L1796" s="2">
        <v>0.33300000000000002</v>
      </c>
      <c r="M1796">
        <v>8</v>
      </c>
      <c r="N1796">
        <v>8</v>
      </c>
      <c r="O1796">
        <v>0</v>
      </c>
      <c r="P1796">
        <v>8</v>
      </c>
      <c r="Q1796">
        <v>0.1</v>
      </c>
      <c r="R1796">
        <v>0.9</v>
      </c>
      <c r="S1796">
        <v>0</v>
      </c>
    </row>
    <row r="1797" spans="1:19" x14ac:dyDescent="0.25">
      <c r="A1797">
        <v>2012</v>
      </c>
      <c r="B1797">
        <v>419</v>
      </c>
      <c r="C1797" t="s">
        <v>1310</v>
      </c>
      <c r="D1797" t="str">
        <f>IFERROR(INDEX('Draft Master List'!E:F,MATCH(C1797,'Draft Master List'!E:E,0),2),"N/A")</f>
        <v>N/A</v>
      </c>
      <c r="E1797" t="s">
        <v>32</v>
      </c>
      <c r="F1797">
        <v>28</v>
      </c>
      <c r="G1797" t="s">
        <v>1311</v>
      </c>
      <c r="H1797">
        <v>16</v>
      </c>
      <c r="I1797">
        <v>16</v>
      </c>
      <c r="J1797">
        <v>3</v>
      </c>
      <c r="K1797">
        <v>1</v>
      </c>
      <c r="L1797" s="2">
        <v>0.33300000000000002</v>
      </c>
      <c r="M1797">
        <v>-2</v>
      </c>
      <c r="N1797">
        <v>-2</v>
      </c>
      <c r="O1797">
        <v>0</v>
      </c>
      <c r="P1797">
        <v>-2</v>
      </c>
      <c r="Q1797">
        <v>0.1</v>
      </c>
      <c r="R1797">
        <v>-0.1</v>
      </c>
      <c r="S1797">
        <v>0</v>
      </c>
    </row>
    <row r="1798" spans="1:19" x14ac:dyDescent="0.25">
      <c r="A1798">
        <v>2012</v>
      </c>
      <c r="B1798">
        <v>420</v>
      </c>
      <c r="C1798" t="s">
        <v>1261</v>
      </c>
      <c r="D1798" t="str">
        <f>IFERROR(INDEX('Draft Master List'!E:F,MATCH(C1798,'Draft Master List'!E:E,0),2),"N/A")</f>
        <v>N/A</v>
      </c>
      <c r="E1798" t="s">
        <v>25</v>
      </c>
      <c r="F1798">
        <v>22</v>
      </c>
      <c r="G1798" t="s">
        <v>976</v>
      </c>
      <c r="H1798">
        <v>11</v>
      </c>
      <c r="I1798">
        <v>2</v>
      </c>
      <c r="J1798">
        <v>3</v>
      </c>
      <c r="K1798">
        <v>1</v>
      </c>
      <c r="L1798" s="2">
        <v>0.33300000000000002</v>
      </c>
      <c r="M1798">
        <v>19</v>
      </c>
      <c r="N1798">
        <v>19</v>
      </c>
      <c r="O1798">
        <v>0</v>
      </c>
      <c r="P1798">
        <v>19</v>
      </c>
      <c r="Q1798">
        <v>0.1</v>
      </c>
      <c r="R1798">
        <v>1.7</v>
      </c>
      <c r="S1798">
        <v>0</v>
      </c>
    </row>
    <row r="1799" spans="1:19" x14ac:dyDescent="0.25">
      <c r="A1799">
        <v>2012</v>
      </c>
      <c r="B1799">
        <v>421</v>
      </c>
      <c r="C1799" t="s">
        <v>1958</v>
      </c>
      <c r="D1799" t="str">
        <f>IFERROR(INDEX('Draft Master List'!E:F,MATCH(C1799,'Draft Master List'!E:E,0),2),"N/A")</f>
        <v>N/A</v>
      </c>
      <c r="E1799" t="s">
        <v>32</v>
      </c>
      <c r="F1799">
        <v>24</v>
      </c>
      <c r="H1799">
        <v>3</v>
      </c>
      <c r="I1799">
        <v>0</v>
      </c>
      <c r="J1799">
        <v>1</v>
      </c>
      <c r="K1799">
        <v>1</v>
      </c>
      <c r="L1799" s="2">
        <v>1</v>
      </c>
      <c r="M1799">
        <v>9</v>
      </c>
      <c r="N1799">
        <v>9</v>
      </c>
      <c r="O1799">
        <v>0</v>
      </c>
      <c r="P1799">
        <v>9</v>
      </c>
      <c r="Q1799">
        <v>0.3</v>
      </c>
      <c r="R1799">
        <v>3</v>
      </c>
      <c r="S1799">
        <v>1</v>
      </c>
    </row>
    <row r="1800" spans="1:19" x14ac:dyDescent="0.25">
      <c r="A1800">
        <v>2012</v>
      </c>
      <c r="B1800">
        <v>422</v>
      </c>
      <c r="C1800" t="s">
        <v>1959</v>
      </c>
      <c r="D1800" t="str">
        <f>IFERROR(INDEX('Draft Master List'!E:F,MATCH(C1800,'Draft Master List'!E:E,0),2),"N/A")</f>
        <v>N/A</v>
      </c>
      <c r="E1800" t="s">
        <v>21</v>
      </c>
      <c r="F1800">
        <v>24</v>
      </c>
      <c r="H1800">
        <v>9</v>
      </c>
      <c r="I1800">
        <v>0</v>
      </c>
      <c r="J1800">
        <v>4</v>
      </c>
      <c r="K1800">
        <v>1</v>
      </c>
      <c r="L1800" s="2">
        <v>0.25</v>
      </c>
      <c r="M1800">
        <v>7</v>
      </c>
      <c r="N1800">
        <v>7</v>
      </c>
      <c r="O1800">
        <v>0</v>
      </c>
      <c r="P1800">
        <v>7</v>
      </c>
      <c r="Q1800">
        <v>0.1</v>
      </c>
      <c r="R1800">
        <v>0.8</v>
      </c>
      <c r="S1800">
        <v>0</v>
      </c>
    </row>
    <row r="1801" spans="1:19" x14ac:dyDescent="0.25">
      <c r="A1801">
        <v>2012</v>
      </c>
      <c r="B1801">
        <v>423</v>
      </c>
      <c r="C1801" t="s">
        <v>1253</v>
      </c>
      <c r="D1801" t="str">
        <f>IFERROR(INDEX('Draft Master List'!E:F,MATCH(C1801,'Draft Master List'!E:E,0),2),"N/A")</f>
        <v>N/A</v>
      </c>
      <c r="E1801" t="s">
        <v>669</v>
      </c>
      <c r="F1801">
        <v>30</v>
      </c>
      <c r="H1801">
        <v>5</v>
      </c>
      <c r="I1801">
        <v>1</v>
      </c>
      <c r="J1801">
        <v>2</v>
      </c>
      <c r="K1801">
        <v>1</v>
      </c>
      <c r="L1801" s="2">
        <v>0.5</v>
      </c>
      <c r="M1801">
        <v>34</v>
      </c>
      <c r="N1801">
        <v>34</v>
      </c>
      <c r="O1801">
        <v>0</v>
      </c>
      <c r="P1801">
        <v>34</v>
      </c>
      <c r="Q1801">
        <v>0.2</v>
      </c>
      <c r="R1801">
        <v>6.8</v>
      </c>
      <c r="S1801">
        <v>1</v>
      </c>
    </row>
    <row r="1802" spans="1:19" x14ac:dyDescent="0.25">
      <c r="A1802">
        <v>2012</v>
      </c>
      <c r="B1802">
        <v>424</v>
      </c>
      <c r="C1802" t="s">
        <v>1340</v>
      </c>
      <c r="D1802" t="str">
        <f>IFERROR(INDEX('Draft Master List'!E:F,MATCH(C1802,'Draft Master List'!E:E,0),2),"N/A")</f>
        <v>N/A</v>
      </c>
      <c r="E1802" t="s">
        <v>26</v>
      </c>
      <c r="F1802">
        <v>26</v>
      </c>
      <c r="H1802">
        <v>14</v>
      </c>
      <c r="I1802">
        <v>0</v>
      </c>
      <c r="J1802">
        <v>1</v>
      </c>
      <c r="K1802">
        <v>1</v>
      </c>
      <c r="L1802" s="2">
        <v>1</v>
      </c>
      <c r="M1802">
        <v>11</v>
      </c>
      <c r="N1802">
        <v>11</v>
      </c>
      <c r="O1802">
        <v>0</v>
      </c>
      <c r="P1802">
        <v>11</v>
      </c>
      <c r="Q1802">
        <v>0.1</v>
      </c>
      <c r="R1802">
        <v>0.8</v>
      </c>
      <c r="S1802">
        <v>0</v>
      </c>
    </row>
    <row r="1803" spans="1:19" x14ac:dyDescent="0.25">
      <c r="A1803">
        <v>2012</v>
      </c>
      <c r="B1803">
        <v>425</v>
      </c>
      <c r="C1803" t="s">
        <v>1722</v>
      </c>
      <c r="D1803" t="str">
        <f>IFERROR(INDEX('Draft Master List'!E:F,MATCH(C1803,'Draft Master List'!E:E,0),2),"N/A")</f>
        <v>N/A</v>
      </c>
      <c r="E1803" t="s">
        <v>223</v>
      </c>
      <c r="F1803">
        <v>22</v>
      </c>
      <c r="H1803">
        <v>5</v>
      </c>
      <c r="I1803">
        <v>0</v>
      </c>
      <c r="J1803">
        <v>2</v>
      </c>
      <c r="K1803">
        <v>1</v>
      </c>
      <c r="L1803" s="2">
        <v>0.5</v>
      </c>
      <c r="M1803">
        <v>21</v>
      </c>
      <c r="N1803">
        <v>21</v>
      </c>
      <c r="O1803">
        <v>0</v>
      </c>
      <c r="P1803">
        <v>21</v>
      </c>
      <c r="Q1803">
        <v>0.2</v>
      </c>
      <c r="R1803">
        <v>4.2</v>
      </c>
      <c r="S1803">
        <v>0</v>
      </c>
    </row>
    <row r="1804" spans="1:19" x14ac:dyDescent="0.25">
      <c r="A1804">
        <v>2012</v>
      </c>
      <c r="B1804">
        <v>426</v>
      </c>
      <c r="C1804" t="s">
        <v>907</v>
      </c>
      <c r="D1804" t="str">
        <f>IFERROR(INDEX('Draft Master List'!E:F,MATCH(C1804,'Draft Master List'!E:E,0),2),"N/A")</f>
        <v>N/A</v>
      </c>
      <c r="E1804" t="s">
        <v>28</v>
      </c>
      <c r="F1804">
        <v>23</v>
      </c>
      <c r="H1804">
        <v>10</v>
      </c>
      <c r="I1804">
        <v>0</v>
      </c>
      <c r="J1804">
        <v>1</v>
      </c>
      <c r="K1804">
        <v>1</v>
      </c>
      <c r="L1804" s="2">
        <v>1</v>
      </c>
      <c r="M1804">
        <v>8</v>
      </c>
      <c r="N1804">
        <v>8</v>
      </c>
      <c r="O1804">
        <v>0</v>
      </c>
      <c r="P1804">
        <v>8</v>
      </c>
      <c r="Q1804">
        <v>0.1</v>
      </c>
      <c r="R1804">
        <v>0.8</v>
      </c>
      <c r="S1804">
        <v>0</v>
      </c>
    </row>
    <row r="1805" spans="1:19" x14ac:dyDescent="0.25">
      <c r="A1805">
        <v>2012</v>
      </c>
      <c r="B1805">
        <v>427</v>
      </c>
      <c r="C1805" t="s">
        <v>111</v>
      </c>
      <c r="D1805" t="str">
        <f>IFERROR(INDEX('Draft Master List'!E:F,MATCH(C1805,'Draft Master List'!E:E,0),2),"N/A")</f>
        <v>572008</v>
      </c>
      <c r="E1805" t="s">
        <v>4</v>
      </c>
      <c r="F1805">
        <v>27</v>
      </c>
      <c r="G1805" t="s">
        <v>62</v>
      </c>
      <c r="H1805">
        <v>10</v>
      </c>
      <c r="I1805">
        <v>6</v>
      </c>
      <c r="J1805">
        <v>0</v>
      </c>
      <c r="K1805">
        <v>1</v>
      </c>
      <c r="L1805" s="2">
        <v>0</v>
      </c>
      <c r="M1805">
        <v>-6</v>
      </c>
      <c r="N1805">
        <v>-6</v>
      </c>
      <c r="O1805">
        <v>0</v>
      </c>
      <c r="P1805">
        <v>-6</v>
      </c>
      <c r="Q1805">
        <v>0.1</v>
      </c>
      <c r="R1805">
        <v>-0.6</v>
      </c>
      <c r="S1805">
        <v>4</v>
      </c>
    </row>
    <row r="1806" spans="1:19" x14ac:dyDescent="0.25">
      <c r="A1806">
        <v>2012</v>
      </c>
      <c r="B1806">
        <v>428</v>
      </c>
      <c r="C1806" t="s">
        <v>389</v>
      </c>
      <c r="D1806" t="str">
        <f>IFERROR(INDEX('Draft Master List'!E:F,MATCH(C1806,'Draft Master List'!E:E,0),2),"N/A")</f>
        <v>692008</v>
      </c>
      <c r="E1806" t="s">
        <v>26</v>
      </c>
      <c r="F1806">
        <v>27</v>
      </c>
      <c r="H1806">
        <v>3</v>
      </c>
      <c r="I1806">
        <v>0</v>
      </c>
      <c r="J1806">
        <v>1</v>
      </c>
      <c r="K1806">
        <v>1</v>
      </c>
      <c r="L1806" s="2">
        <v>1</v>
      </c>
      <c r="M1806">
        <v>7</v>
      </c>
      <c r="N1806">
        <v>7</v>
      </c>
      <c r="O1806">
        <v>0</v>
      </c>
      <c r="P1806">
        <v>7</v>
      </c>
      <c r="Q1806">
        <v>0.3</v>
      </c>
      <c r="R1806">
        <v>2.2999999999999998</v>
      </c>
      <c r="S1806">
        <v>0</v>
      </c>
    </row>
    <row r="1807" spans="1:19" x14ac:dyDescent="0.25">
      <c r="A1807">
        <v>2012</v>
      </c>
      <c r="B1807">
        <v>429</v>
      </c>
      <c r="C1807" t="s">
        <v>1960</v>
      </c>
      <c r="D1807" t="str">
        <f>IFERROR(INDEX('Draft Master List'!E:F,MATCH(C1807,'Draft Master List'!E:E,0),2),"N/A")</f>
        <v>N/A</v>
      </c>
      <c r="E1807" t="s">
        <v>0</v>
      </c>
      <c r="F1807">
        <v>25</v>
      </c>
      <c r="G1807" t="s">
        <v>1069</v>
      </c>
      <c r="H1807">
        <v>2</v>
      </c>
      <c r="I1807">
        <v>1</v>
      </c>
      <c r="J1807">
        <v>1</v>
      </c>
      <c r="K1807">
        <v>1</v>
      </c>
      <c r="L1807" s="2">
        <v>1</v>
      </c>
      <c r="M1807">
        <v>-3</v>
      </c>
      <c r="N1807">
        <v>-3</v>
      </c>
      <c r="O1807">
        <v>0</v>
      </c>
      <c r="P1807">
        <v>-3</v>
      </c>
      <c r="Q1807">
        <v>0.5</v>
      </c>
      <c r="R1807">
        <v>-1.5</v>
      </c>
      <c r="S1807">
        <v>0</v>
      </c>
    </row>
    <row r="1808" spans="1:19" x14ac:dyDescent="0.25">
      <c r="A1808">
        <v>2012</v>
      </c>
      <c r="B1808">
        <v>430</v>
      </c>
      <c r="C1808" t="s">
        <v>1140</v>
      </c>
      <c r="D1808" t="str">
        <f>IFERROR(INDEX('Draft Master List'!E:F,MATCH(C1808,'Draft Master List'!E:E,0),2),"N/A")</f>
        <v>N/A</v>
      </c>
      <c r="E1808" t="s">
        <v>20</v>
      </c>
      <c r="F1808">
        <v>23</v>
      </c>
      <c r="G1808" t="s">
        <v>732</v>
      </c>
      <c r="H1808">
        <v>5</v>
      </c>
      <c r="I1808">
        <v>1</v>
      </c>
      <c r="J1808">
        <v>1</v>
      </c>
      <c r="K1808">
        <v>1</v>
      </c>
      <c r="L1808" s="2">
        <v>1</v>
      </c>
      <c r="M1808">
        <v>3</v>
      </c>
      <c r="N1808">
        <v>3</v>
      </c>
      <c r="O1808">
        <v>0</v>
      </c>
      <c r="P1808">
        <v>3</v>
      </c>
      <c r="Q1808">
        <v>0.2</v>
      </c>
      <c r="R1808">
        <v>0.6</v>
      </c>
      <c r="S1808">
        <v>0</v>
      </c>
    </row>
    <row r="1809" spans="1:19" x14ac:dyDescent="0.25">
      <c r="A1809">
        <v>2012</v>
      </c>
      <c r="B1809">
        <v>431</v>
      </c>
      <c r="C1809" t="s">
        <v>1961</v>
      </c>
      <c r="D1809" t="str">
        <f>IFERROR(INDEX('Draft Master List'!E:F,MATCH(C1809,'Draft Master List'!E:E,0),2),"N/A")</f>
        <v>N/A</v>
      </c>
      <c r="E1809" t="s">
        <v>21</v>
      </c>
      <c r="F1809">
        <v>25</v>
      </c>
      <c r="G1809" t="s">
        <v>1069</v>
      </c>
      <c r="H1809">
        <v>16</v>
      </c>
      <c r="I1809">
        <v>1</v>
      </c>
      <c r="J1809">
        <v>1</v>
      </c>
      <c r="K1809">
        <v>1</v>
      </c>
      <c r="L1809" s="2">
        <v>1</v>
      </c>
      <c r="M1809">
        <v>1</v>
      </c>
      <c r="N1809">
        <v>1</v>
      </c>
      <c r="O1809">
        <v>1</v>
      </c>
      <c r="P1809">
        <v>1</v>
      </c>
      <c r="Q1809">
        <v>0.1</v>
      </c>
      <c r="R1809">
        <v>0.1</v>
      </c>
      <c r="S1809">
        <v>0</v>
      </c>
    </row>
    <row r="1810" spans="1:19" x14ac:dyDescent="0.25">
      <c r="A1810">
        <v>2012</v>
      </c>
      <c r="B1810">
        <v>432</v>
      </c>
      <c r="C1810" t="s">
        <v>1853</v>
      </c>
      <c r="D1810" t="str">
        <f>IFERROR(INDEX('Draft Master List'!E:F,MATCH(C1810,'Draft Master List'!E:E,0),2),"N/A")</f>
        <v>N/A</v>
      </c>
      <c r="E1810" t="s">
        <v>20</v>
      </c>
      <c r="F1810">
        <v>25</v>
      </c>
      <c r="G1810" t="s">
        <v>1069</v>
      </c>
      <c r="H1810">
        <v>4</v>
      </c>
      <c r="I1810">
        <v>1</v>
      </c>
      <c r="J1810">
        <v>1</v>
      </c>
      <c r="K1810">
        <v>1</v>
      </c>
      <c r="L1810" s="2">
        <v>1</v>
      </c>
      <c r="M1810">
        <v>8</v>
      </c>
      <c r="N1810">
        <v>8</v>
      </c>
      <c r="O1810">
        <v>0</v>
      </c>
      <c r="P1810">
        <v>8</v>
      </c>
      <c r="Q1810">
        <v>0.3</v>
      </c>
      <c r="R1810">
        <v>2</v>
      </c>
      <c r="S1810">
        <v>0</v>
      </c>
    </row>
    <row r="1811" spans="1:19" x14ac:dyDescent="0.25">
      <c r="A1811">
        <v>2012</v>
      </c>
      <c r="B1811">
        <v>433</v>
      </c>
      <c r="C1811" t="s">
        <v>1962</v>
      </c>
      <c r="D1811" t="str">
        <f>IFERROR(INDEX('Draft Master List'!E:F,MATCH(C1811,'Draft Master List'!E:E,0),2),"N/A")</f>
        <v>N/A</v>
      </c>
      <c r="E1811" t="s">
        <v>10</v>
      </c>
      <c r="F1811">
        <v>22</v>
      </c>
      <c r="H1811">
        <v>1</v>
      </c>
      <c r="I1811">
        <v>0</v>
      </c>
      <c r="J1811">
        <v>1</v>
      </c>
      <c r="K1811">
        <v>1</v>
      </c>
      <c r="L1811" s="2">
        <v>1</v>
      </c>
      <c r="M1811">
        <v>10</v>
      </c>
      <c r="N1811">
        <v>10</v>
      </c>
      <c r="O1811">
        <v>0</v>
      </c>
      <c r="P1811">
        <v>10</v>
      </c>
      <c r="Q1811">
        <v>1</v>
      </c>
      <c r="R1811">
        <v>10</v>
      </c>
      <c r="S1811">
        <v>0</v>
      </c>
    </row>
    <row r="1812" spans="1:19" x14ac:dyDescent="0.25">
      <c r="A1812">
        <v>2012</v>
      </c>
      <c r="B1812">
        <v>434</v>
      </c>
      <c r="C1812" t="s">
        <v>1963</v>
      </c>
      <c r="D1812" t="str">
        <f>IFERROR(INDEX('Draft Master List'!E:F,MATCH(C1812,'Draft Master List'!E:E,0),2),"N/A")</f>
        <v>N/A</v>
      </c>
      <c r="E1812" t="s">
        <v>63</v>
      </c>
      <c r="F1812">
        <v>27</v>
      </c>
      <c r="G1812" t="s">
        <v>1865</v>
      </c>
      <c r="H1812">
        <v>11</v>
      </c>
      <c r="I1812">
        <v>11</v>
      </c>
      <c r="J1812">
        <v>1</v>
      </c>
      <c r="K1812">
        <v>1</v>
      </c>
      <c r="L1812" s="2">
        <v>1</v>
      </c>
      <c r="M1812">
        <v>4</v>
      </c>
      <c r="N1812">
        <v>4</v>
      </c>
      <c r="O1812">
        <v>0</v>
      </c>
      <c r="P1812">
        <v>4</v>
      </c>
      <c r="Q1812">
        <v>0.1</v>
      </c>
      <c r="R1812">
        <v>0.4</v>
      </c>
      <c r="S1812">
        <v>0</v>
      </c>
    </row>
    <row r="1813" spans="1:19" x14ac:dyDescent="0.25">
      <c r="A1813">
        <v>2012</v>
      </c>
      <c r="B1813">
        <v>435</v>
      </c>
      <c r="C1813" t="s">
        <v>485</v>
      </c>
      <c r="D1813" t="str">
        <f>IFERROR(INDEX('Draft Master List'!E:F,MATCH(C1813,'Draft Master List'!E:E,0),2),"N/A")</f>
        <v>1812007</v>
      </c>
      <c r="E1813" t="s">
        <v>10</v>
      </c>
      <c r="F1813">
        <v>28</v>
      </c>
      <c r="G1813" t="s">
        <v>732</v>
      </c>
      <c r="H1813">
        <v>3</v>
      </c>
      <c r="I1813">
        <v>1</v>
      </c>
      <c r="J1813">
        <v>1</v>
      </c>
      <c r="K1813">
        <v>1</v>
      </c>
      <c r="L1813" s="2">
        <v>1</v>
      </c>
      <c r="M1813">
        <v>7</v>
      </c>
      <c r="N1813">
        <v>7</v>
      </c>
      <c r="O1813">
        <v>0</v>
      </c>
      <c r="P1813">
        <v>7</v>
      </c>
      <c r="Q1813">
        <v>0.3</v>
      </c>
      <c r="R1813">
        <v>2.2999999999999998</v>
      </c>
      <c r="S1813">
        <v>0</v>
      </c>
    </row>
    <row r="1814" spans="1:19" x14ac:dyDescent="0.25">
      <c r="A1814">
        <v>2012</v>
      </c>
      <c r="B1814">
        <v>436</v>
      </c>
      <c r="C1814" t="s">
        <v>1344</v>
      </c>
      <c r="D1814" t="str">
        <f>IFERROR(INDEX('Draft Master List'!E:F,MATCH(C1814,'Draft Master List'!E:E,0),2),"N/A")</f>
        <v>N/A</v>
      </c>
      <c r="E1814" t="s">
        <v>29</v>
      </c>
      <c r="F1814">
        <v>33</v>
      </c>
      <c r="G1814" t="s">
        <v>732</v>
      </c>
      <c r="H1814">
        <v>16</v>
      </c>
      <c r="I1814">
        <v>3</v>
      </c>
      <c r="J1814">
        <v>2</v>
      </c>
      <c r="K1814">
        <v>1</v>
      </c>
      <c r="L1814" s="2">
        <v>0.5</v>
      </c>
      <c r="M1814">
        <v>9</v>
      </c>
      <c r="N1814">
        <v>9</v>
      </c>
      <c r="O1814">
        <v>0</v>
      </c>
      <c r="P1814">
        <v>9</v>
      </c>
      <c r="Q1814">
        <v>0.1</v>
      </c>
      <c r="R1814">
        <v>0.6</v>
      </c>
      <c r="S1814">
        <v>0</v>
      </c>
    </row>
    <row r="1815" spans="1:19" x14ac:dyDescent="0.25">
      <c r="A1815">
        <v>2012</v>
      </c>
      <c r="B1815">
        <v>437</v>
      </c>
      <c r="C1815" t="s">
        <v>284</v>
      </c>
      <c r="D1815" t="str">
        <f>IFERROR(INDEX('Draft Master List'!E:F,MATCH(C1815,'Draft Master List'!E:E,0),2),"N/A")</f>
        <v>1122010</v>
      </c>
      <c r="E1815" t="s">
        <v>32</v>
      </c>
      <c r="F1815">
        <v>24</v>
      </c>
      <c r="H1815">
        <v>15</v>
      </c>
      <c r="I1815">
        <v>0</v>
      </c>
      <c r="J1815">
        <v>2</v>
      </c>
      <c r="K1815">
        <v>1</v>
      </c>
      <c r="L1815" s="2">
        <v>0.5</v>
      </c>
      <c r="M1815">
        <v>18</v>
      </c>
      <c r="N1815">
        <v>18</v>
      </c>
      <c r="O1815">
        <v>0</v>
      </c>
      <c r="P1815">
        <v>18</v>
      </c>
      <c r="Q1815">
        <v>0.1</v>
      </c>
      <c r="R1815">
        <v>1.2</v>
      </c>
      <c r="S1815">
        <v>3</v>
      </c>
    </row>
    <row r="1816" spans="1:19" x14ac:dyDescent="0.25">
      <c r="A1816">
        <v>2012</v>
      </c>
      <c r="B1816">
        <v>438</v>
      </c>
      <c r="C1816" t="s">
        <v>1964</v>
      </c>
      <c r="D1816" t="str">
        <f>IFERROR(INDEX('Draft Master List'!E:F,MATCH(C1816,'Draft Master List'!E:E,0),2),"N/A")</f>
        <v>N/A</v>
      </c>
      <c r="E1816" t="s">
        <v>223</v>
      </c>
      <c r="F1816">
        <v>22</v>
      </c>
      <c r="H1816">
        <v>16</v>
      </c>
      <c r="I1816">
        <v>0</v>
      </c>
      <c r="J1816">
        <v>1</v>
      </c>
      <c r="K1816">
        <v>1</v>
      </c>
      <c r="L1816" s="2">
        <v>1</v>
      </c>
      <c r="M1816">
        <v>21</v>
      </c>
      <c r="N1816">
        <v>21</v>
      </c>
      <c r="O1816">
        <v>0</v>
      </c>
      <c r="P1816">
        <v>21</v>
      </c>
      <c r="Q1816">
        <v>0.1</v>
      </c>
      <c r="R1816">
        <v>1.3</v>
      </c>
      <c r="S1816">
        <v>0</v>
      </c>
    </row>
    <row r="1817" spans="1:19" x14ac:dyDescent="0.25">
      <c r="A1817">
        <v>2012</v>
      </c>
      <c r="B1817">
        <v>439</v>
      </c>
      <c r="C1817" t="s">
        <v>1965</v>
      </c>
      <c r="D1817" t="str">
        <f>IFERROR(INDEX('Draft Master List'!E:F,MATCH(C1817,'Draft Master List'!E:E,0),2),"N/A")</f>
        <v>N/A</v>
      </c>
      <c r="E1817" t="s">
        <v>669</v>
      </c>
      <c r="F1817">
        <v>27</v>
      </c>
      <c r="H1817">
        <v>15</v>
      </c>
      <c r="I1817">
        <v>1</v>
      </c>
      <c r="J1817">
        <v>8</v>
      </c>
      <c r="K1817">
        <v>1</v>
      </c>
      <c r="L1817" s="2">
        <v>0.125</v>
      </c>
      <c r="M1817">
        <v>6</v>
      </c>
      <c r="N1817">
        <v>6</v>
      </c>
      <c r="O1817">
        <v>0</v>
      </c>
      <c r="P1817">
        <v>6</v>
      </c>
      <c r="Q1817">
        <v>0.1</v>
      </c>
      <c r="R1817">
        <v>0.4</v>
      </c>
      <c r="S1817">
        <v>0</v>
      </c>
    </row>
    <row r="1818" spans="1:19" x14ac:dyDescent="0.25">
      <c r="A1818">
        <v>2012</v>
      </c>
      <c r="B1818">
        <v>440</v>
      </c>
      <c r="C1818" t="s">
        <v>481</v>
      </c>
      <c r="D1818" t="str">
        <f>IFERROR(INDEX('Draft Master List'!E:F,MATCH(C1818,'Draft Master List'!E:E,0),2),"N/A")</f>
        <v>1722007</v>
      </c>
      <c r="E1818" t="s">
        <v>33</v>
      </c>
      <c r="F1818">
        <v>29</v>
      </c>
      <c r="G1818" t="s">
        <v>77</v>
      </c>
      <c r="H1818">
        <v>4</v>
      </c>
      <c r="I1818">
        <v>1</v>
      </c>
      <c r="J1818">
        <v>5</v>
      </c>
      <c r="K1818">
        <v>1</v>
      </c>
      <c r="L1818" s="2">
        <v>0.2</v>
      </c>
      <c r="M1818">
        <v>19</v>
      </c>
      <c r="N1818">
        <v>19</v>
      </c>
      <c r="O1818">
        <v>0</v>
      </c>
      <c r="P1818">
        <v>19</v>
      </c>
      <c r="Q1818">
        <v>0.3</v>
      </c>
      <c r="R1818">
        <v>4.8</v>
      </c>
      <c r="S1818">
        <v>1</v>
      </c>
    </row>
    <row r="1819" spans="1:19" x14ac:dyDescent="0.25">
      <c r="A1819">
        <v>2012</v>
      </c>
      <c r="B1819">
        <v>441</v>
      </c>
      <c r="C1819" t="s">
        <v>1182</v>
      </c>
      <c r="D1819" t="str">
        <f>IFERROR(INDEX('Draft Master List'!E:F,MATCH(C1819,'Draft Master List'!E:E,0),2),"N/A")</f>
        <v>N/A</v>
      </c>
      <c r="E1819" t="s">
        <v>14</v>
      </c>
      <c r="F1819">
        <v>22</v>
      </c>
      <c r="H1819">
        <v>5</v>
      </c>
      <c r="I1819">
        <v>0</v>
      </c>
      <c r="J1819">
        <v>4</v>
      </c>
      <c r="K1819">
        <v>1</v>
      </c>
      <c r="L1819" s="2">
        <v>0.25</v>
      </c>
      <c r="M1819">
        <v>24</v>
      </c>
      <c r="N1819">
        <v>24</v>
      </c>
      <c r="O1819">
        <v>0</v>
      </c>
      <c r="P1819">
        <v>24</v>
      </c>
      <c r="Q1819">
        <v>0.2</v>
      </c>
      <c r="R1819">
        <v>4.8</v>
      </c>
      <c r="S1819">
        <v>0</v>
      </c>
    </row>
    <row r="1820" spans="1:19" x14ac:dyDescent="0.25">
      <c r="A1820">
        <v>2012</v>
      </c>
      <c r="B1820">
        <v>442</v>
      </c>
      <c r="C1820" t="s">
        <v>1966</v>
      </c>
      <c r="D1820" t="str">
        <f>IFERROR(INDEX('Draft Master List'!E:F,MATCH(C1820,'Draft Master List'!E:E,0),2),"N/A")</f>
        <v>N/A</v>
      </c>
      <c r="E1820" t="s">
        <v>20</v>
      </c>
      <c r="F1820">
        <v>23</v>
      </c>
      <c r="H1820">
        <v>5</v>
      </c>
      <c r="I1820">
        <v>0</v>
      </c>
      <c r="J1820">
        <v>4</v>
      </c>
      <c r="K1820">
        <v>1</v>
      </c>
      <c r="L1820" s="2">
        <v>0.25</v>
      </c>
      <c r="M1820">
        <v>-4</v>
      </c>
      <c r="N1820">
        <v>-4</v>
      </c>
      <c r="O1820">
        <v>0</v>
      </c>
      <c r="P1820">
        <v>-4</v>
      </c>
      <c r="Q1820">
        <v>0.2</v>
      </c>
      <c r="R1820">
        <v>-0.8</v>
      </c>
      <c r="S1820">
        <v>0</v>
      </c>
    </row>
    <row r="1821" spans="1:19" x14ac:dyDescent="0.25">
      <c r="A1821">
        <v>2012</v>
      </c>
      <c r="B1821">
        <v>443</v>
      </c>
      <c r="C1821" t="s">
        <v>1334</v>
      </c>
      <c r="D1821" t="str">
        <f>IFERROR(INDEX('Draft Master List'!E:F,MATCH(C1821,'Draft Master List'!E:E,0),2),"N/A")</f>
        <v>N/A</v>
      </c>
      <c r="E1821" t="s">
        <v>21</v>
      </c>
      <c r="F1821">
        <v>31</v>
      </c>
      <c r="G1821" t="s">
        <v>732</v>
      </c>
      <c r="H1821">
        <v>6</v>
      </c>
      <c r="I1821">
        <v>5</v>
      </c>
      <c r="J1821">
        <v>7</v>
      </c>
      <c r="K1821">
        <v>1</v>
      </c>
      <c r="L1821" s="2">
        <v>0.14299999999999999</v>
      </c>
      <c r="M1821">
        <v>8</v>
      </c>
      <c r="N1821">
        <v>8</v>
      </c>
      <c r="O1821">
        <v>0</v>
      </c>
      <c r="P1821">
        <v>8</v>
      </c>
      <c r="Q1821">
        <v>0.2</v>
      </c>
      <c r="R1821">
        <v>1.3</v>
      </c>
      <c r="S1821">
        <v>0</v>
      </c>
    </row>
    <row r="1822" spans="1:19" x14ac:dyDescent="0.25">
      <c r="A1822">
        <v>2012</v>
      </c>
      <c r="B1822">
        <v>444</v>
      </c>
      <c r="C1822" t="s">
        <v>737</v>
      </c>
      <c r="D1822" t="str">
        <f>IFERROR(INDEX('Draft Master List'!E:F,MATCH(C1822,'Draft Master List'!E:E,0),2),"N/A")</f>
        <v>N/A</v>
      </c>
      <c r="E1822" t="s">
        <v>18</v>
      </c>
      <c r="F1822">
        <v>24</v>
      </c>
      <c r="G1822" t="s">
        <v>1</v>
      </c>
      <c r="H1822">
        <v>16</v>
      </c>
      <c r="I1822">
        <v>16</v>
      </c>
      <c r="J1822">
        <v>1</v>
      </c>
      <c r="K1822">
        <v>1</v>
      </c>
      <c r="L1822" s="2">
        <v>1</v>
      </c>
      <c r="M1822">
        <v>-15</v>
      </c>
      <c r="N1822">
        <v>-15</v>
      </c>
      <c r="O1822">
        <v>0</v>
      </c>
      <c r="P1822">
        <v>-15</v>
      </c>
      <c r="Q1822">
        <v>0.1</v>
      </c>
      <c r="R1822">
        <v>-0.9</v>
      </c>
      <c r="S1822">
        <v>7</v>
      </c>
    </row>
    <row r="1823" spans="1:19" x14ac:dyDescent="0.25">
      <c r="A1823">
        <v>2012</v>
      </c>
      <c r="B1823">
        <v>445</v>
      </c>
      <c r="C1823" t="s">
        <v>1362</v>
      </c>
      <c r="D1823" t="str">
        <f>IFERROR(INDEX('Draft Master List'!E:F,MATCH(C1823,'Draft Master List'!E:E,0),2),"N/A")</f>
        <v>N/A</v>
      </c>
      <c r="E1823" t="s">
        <v>15</v>
      </c>
      <c r="F1823">
        <v>26</v>
      </c>
      <c r="G1823" t="s">
        <v>732</v>
      </c>
      <c r="H1823">
        <v>14</v>
      </c>
      <c r="I1823">
        <v>7</v>
      </c>
      <c r="J1823">
        <v>3</v>
      </c>
      <c r="K1823">
        <v>1</v>
      </c>
      <c r="L1823" s="2">
        <v>0.33300000000000002</v>
      </c>
      <c r="M1823">
        <v>1</v>
      </c>
      <c r="N1823">
        <v>1</v>
      </c>
      <c r="O1823">
        <v>1</v>
      </c>
      <c r="P1823">
        <v>1</v>
      </c>
      <c r="Q1823">
        <v>0.1</v>
      </c>
      <c r="R1823">
        <v>0.1</v>
      </c>
      <c r="S1823">
        <v>0</v>
      </c>
    </row>
    <row r="1824" spans="1:19" x14ac:dyDescent="0.25">
      <c r="A1824">
        <v>2012</v>
      </c>
      <c r="B1824">
        <v>446</v>
      </c>
      <c r="C1824" t="s">
        <v>757</v>
      </c>
      <c r="D1824" t="str">
        <f>IFERROR(INDEX('Draft Master List'!E:F,MATCH(C1824,'Draft Master List'!E:E,0),2),"N/A")</f>
        <v>N/A</v>
      </c>
      <c r="E1824" t="s">
        <v>16</v>
      </c>
      <c r="F1824">
        <v>23</v>
      </c>
      <c r="G1824" t="s">
        <v>62</v>
      </c>
      <c r="H1824">
        <v>3</v>
      </c>
      <c r="I1824">
        <v>1</v>
      </c>
      <c r="J1824">
        <v>1</v>
      </c>
      <c r="K1824">
        <v>1</v>
      </c>
      <c r="L1824" s="2">
        <v>1</v>
      </c>
      <c r="M1824">
        <v>22</v>
      </c>
      <c r="N1824">
        <v>22</v>
      </c>
      <c r="O1824">
        <v>0</v>
      </c>
      <c r="P1824">
        <v>22</v>
      </c>
      <c r="Q1824">
        <v>0.3</v>
      </c>
      <c r="R1824">
        <v>7.3</v>
      </c>
      <c r="S1824">
        <v>0</v>
      </c>
    </row>
    <row r="1825" spans="1:19" x14ac:dyDescent="0.25">
      <c r="A1825">
        <v>2012</v>
      </c>
      <c r="B1825">
        <v>447</v>
      </c>
      <c r="C1825" t="s">
        <v>1844</v>
      </c>
      <c r="D1825" t="str">
        <f>IFERROR(INDEX('Draft Master List'!E:F,MATCH(C1825,'Draft Master List'!E:E,0),2),"N/A")</f>
        <v>N/A</v>
      </c>
      <c r="E1825" t="s">
        <v>669</v>
      </c>
      <c r="F1825">
        <v>24</v>
      </c>
      <c r="H1825">
        <v>6</v>
      </c>
      <c r="I1825">
        <v>2</v>
      </c>
      <c r="J1825">
        <v>2</v>
      </c>
      <c r="K1825">
        <v>1</v>
      </c>
      <c r="L1825" s="2">
        <v>0.5</v>
      </c>
      <c r="M1825">
        <v>13</v>
      </c>
      <c r="N1825">
        <v>13</v>
      </c>
      <c r="O1825">
        <v>0</v>
      </c>
      <c r="P1825">
        <v>13</v>
      </c>
      <c r="Q1825">
        <v>0.2</v>
      </c>
      <c r="R1825">
        <v>2.2000000000000002</v>
      </c>
      <c r="S1825">
        <v>0</v>
      </c>
    </row>
    <row r="1826" spans="1:19" x14ac:dyDescent="0.25">
      <c r="A1826">
        <v>2012</v>
      </c>
      <c r="B1826">
        <v>448</v>
      </c>
      <c r="C1826" t="s">
        <v>1599</v>
      </c>
      <c r="D1826" t="str">
        <f>IFERROR(INDEX('Draft Master List'!E:F,MATCH(C1826,'Draft Master List'!E:E,0),2),"N/A")</f>
        <v>N/A</v>
      </c>
      <c r="E1826" t="s">
        <v>0</v>
      </c>
      <c r="F1826">
        <v>29</v>
      </c>
      <c r="H1826">
        <v>13</v>
      </c>
      <c r="I1826">
        <v>0</v>
      </c>
      <c r="J1826">
        <v>2</v>
      </c>
      <c r="K1826">
        <v>1</v>
      </c>
      <c r="L1826" s="2">
        <v>0.5</v>
      </c>
      <c r="M1826">
        <v>9</v>
      </c>
      <c r="N1826">
        <v>9</v>
      </c>
      <c r="O1826">
        <v>0</v>
      </c>
      <c r="P1826">
        <v>9</v>
      </c>
      <c r="Q1826">
        <v>0.1</v>
      </c>
      <c r="R1826">
        <v>0.7</v>
      </c>
      <c r="S1826">
        <v>0</v>
      </c>
    </row>
    <row r="1827" spans="1:19" x14ac:dyDescent="0.25">
      <c r="A1827">
        <v>2012</v>
      </c>
      <c r="B1827">
        <v>449</v>
      </c>
      <c r="C1827" t="s">
        <v>80</v>
      </c>
      <c r="D1827" t="str">
        <f>IFERROR(INDEX('Draft Master List'!E:F,MATCH(C1827,'Draft Master List'!E:E,0),2),"N/A")</f>
        <v>N/A</v>
      </c>
      <c r="E1827" t="s">
        <v>5</v>
      </c>
      <c r="F1827">
        <v>29</v>
      </c>
      <c r="G1827" t="s">
        <v>1</v>
      </c>
      <c r="H1827">
        <v>16</v>
      </c>
      <c r="I1827">
        <v>16</v>
      </c>
      <c r="J1827">
        <v>1</v>
      </c>
      <c r="K1827">
        <v>1</v>
      </c>
      <c r="L1827" s="2">
        <v>1</v>
      </c>
      <c r="M1827">
        <v>-1</v>
      </c>
      <c r="N1827">
        <v>-1</v>
      </c>
      <c r="O1827">
        <v>0</v>
      </c>
      <c r="P1827">
        <v>-1</v>
      </c>
      <c r="Q1827">
        <v>0.1</v>
      </c>
      <c r="R1827">
        <v>-0.1</v>
      </c>
      <c r="S1827">
        <v>5</v>
      </c>
    </row>
    <row r="1828" spans="1:19" x14ac:dyDescent="0.25">
      <c r="A1828">
        <v>2012</v>
      </c>
      <c r="B1828">
        <v>450</v>
      </c>
      <c r="C1828" t="s">
        <v>697</v>
      </c>
      <c r="D1828" t="str">
        <f>IFERROR(INDEX('Draft Master List'!E:F,MATCH(C1828,'Draft Master List'!E:E,0),2),"N/A")</f>
        <v>N/A</v>
      </c>
      <c r="E1828" t="s">
        <v>27</v>
      </c>
      <c r="F1828">
        <v>32</v>
      </c>
      <c r="G1828" t="s">
        <v>1</v>
      </c>
      <c r="H1828">
        <v>16</v>
      </c>
      <c r="I1828">
        <v>16</v>
      </c>
      <c r="J1828">
        <v>1</v>
      </c>
      <c r="K1828">
        <v>1</v>
      </c>
      <c r="L1828" s="2">
        <v>1</v>
      </c>
      <c r="M1828">
        <v>-1</v>
      </c>
      <c r="N1828">
        <v>-1</v>
      </c>
      <c r="O1828">
        <v>0</v>
      </c>
      <c r="P1828">
        <v>-1</v>
      </c>
      <c r="Q1828">
        <v>0.1</v>
      </c>
      <c r="R1828">
        <v>-0.1</v>
      </c>
      <c r="S1828">
        <v>6</v>
      </c>
    </row>
    <row r="1829" spans="1:19" x14ac:dyDescent="0.25">
      <c r="A1829">
        <v>2012</v>
      </c>
      <c r="B1829">
        <v>451</v>
      </c>
      <c r="C1829" t="s">
        <v>1186</v>
      </c>
      <c r="D1829" t="str">
        <f>IFERROR(INDEX('Draft Master List'!E:F,MATCH(C1829,'Draft Master List'!E:E,0),2),"N/A")</f>
        <v>N/A</v>
      </c>
      <c r="E1829" t="s">
        <v>669</v>
      </c>
      <c r="F1829">
        <v>24</v>
      </c>
      <c r="H1829">
        <v>7</v>
      </c>
      <c r="I1829">
        <v>2</v>
      </c>
      <c r="J1829">
        <v>3</v>
      </c>
      <c r="K1829">
        <v>1</v>
      </c>
      <c r="L1829" s="2">
        <v>0.33300000000000002</v>
      </c>
      <c r="M1829">
        <v>7</v>
      </c>
      <c r="N1829">
        <v>7</v>
      </c>
      <c r="O1829">
        <v>0</v>
      </c>
      <c r="P1829">
        <v>7</v>
      </c>
      <c r="Q1829">
        <v>0.1</v>
      </c>
      <c r="R1829">
        <v>1</v>
      </c>
      <c r="S1829">
        <v>0</v>
      </c>
    </row>
    <row r="1830" spans="1:19" x14ac:dyDescent="0.25">
      <c r="A1830">
        <v>2012</v>
      </c>
      <c r="B1830">
        <v>452</v>
      </c>
      <c r="C1830" t="s">
        <v>75</v>
      </c>
      <c r="D1830" t="str">
        <f>IFERROR(INDEX('Draft Master List'!E:F,MATCH(C1830,'Draft Master List'!E:E,0),2),"N/A")</f>
        <v>N/A</v>
      </c>
      <c r="E1830" t="s">
        <v>23</v>
      </c>
      <c r="F1830">
        <v>31</v>
      </c>
      <c r="G1830" t="s">
        <v>1</v>
      </c>
      <c r="H1830">
        <v>16</v>
      </c>
      <c r="I1830">
        <v>16</v>
      </c>
      <c r="J1830">
        <v>1</v>
      </c>
      <c r="K1830">
        <v>1</v>
      </c>
      <c r="L1830" s="2">
        <v>1</v>
      </c>
      <c r="M1830">
        <v>-6</v>
      </c>
      <c r="N1830">
        <v>-6</v>
      </c>
      <c r="O1830">
        <v>0</v>
      </c>
      <c r="P1830">
        <v>-6</v>
      </c>
      <c r="Q1830">
        <v>0.1</v>
      </c>
      <c r="R1830">
        <v>-0.4</v>
      </c>
      <c r="S1830">
        <v>4</v>
      </c>
    </row>
    <row r="1831" spans="1:19" x14ac:dyDescent="0.25">
      <c r="A1831">
        <v>2012</v>
      </c>
      <c r="B1831">
        <v>453</v>
      </c>
      <c r="C1831" t="s">
        <v>1967</v>
      </c>
      <c r="D1831" t="str">
        <f>IFERROR(INDEX('Draft Master List'!E:F,MATCH(C1831,'Draft Master List'!E:E,0),2),"N/A")</f>
        <v>N/A</v>
      </c>
      <c r="E1831" t="s">
        <v>64</v>
      </c>
      <c r="F1831">
        <v>23</v>
      </c>
      <c r="H1831">
        <v>2</v>
      </c>
      <c r="I1831">
        <v>0</v>
      </c>
      <c r="J1831">
        <v>1</v>
      </c>
      <c r="K1831">
        <v>1</v>
      </c>
      <c r="L1831" s="2">
        <v>1</v>
      </c>
      <c r="M1831">
        <v>3</v>
      </c>
      <c r="N1831">
        <v>3</v>
      </c>
      <c r="O1831">
        <v>0</v>
      </c>
      <c r="P1831">
        <v>3</v>
      </c>
      <c r="Q1831">
        <v>0.5</v>
      </c>
      <c r="R1831">
        <v>1.5</v>
      </c>
      <c r="S1831">
        <v>0</v>
      </c>
    </row>
    <row r="1832" spans="1:19" x14ac:dyDescent="0.25">
      <c r="A1832">
        <v>2012</v>
      </c>
      <c r="B1832">
        <v>454</v>
      </c>
      <c r="C1832" t="s">
        <v>1968</v>
      </c>
      <c r="D1832" t="str">
        <f>IFERROR(INDEX('Draft Master List'!E:F,MATCH(C1832,'Draft Master List'!E:E,0),2),"N/A")</f>
        <v>N/A</v>
      </c>
      <c r="E1832" t="s">
        <v>32</v>
      </c>
      <c r="F1832">
        <v>27</v>
      </c>
      <c r="H1832">
        <v>5</v>
      </c>
      <c r="I1832">
        <v>0</v>
      </c>
      <c r="J1832">
        <v>1</v>
      </c>
      <c r="K1832">
        <v>1</v>
      </c>
      <c r="L1832" s="2">
        <v>1</v>
      </c>
      <c r="M1832">
        <v>16</v>
      </c>
      <c r="N1832">
        <v>16</v>
      </c>
      <c r="O1832">
        <v>0</v>
      </c>
      <c r="P1832">
        <v>16</v>
      </c>
      <c r="Q1832">
        <v>0.2</v>
      </c>
      <c r="R1832">
        <v>3.2</v>
      </c>
      <c r="S1832">
        <v>0</v>
      </c>
    </row>
    <row r="1833" spans="1:19" x14ac:dyDescent="0.25">
      <c r="A1833">
        <v>2012</v>
      </c>
      <c r="B1833">
        <v>455</v>
      </c>
      <c r="C1833" t="s">
        <v>11</v>
      </c>
      <c r="D1833" t="str">
        <f>IFERROR(INDEX('Draft Master List'!E:F,MATCH(C1833,'Draft Master List'!E:E,0),2),"N/A")</f>
        <v>12009</v>
      </c>
      <c r="E1833" t="s">
        <v>12</v>
      </c>
      <c r="F1833">
        <v>24</v>
      </c>
      <c r="G1833" t="s">
        <v>1</v>
      </c>
      <c r="H1833">
        <v>16</v>
      </c>
      <c r="I1833">
        <v>16</v>
      </c>
      <c r="J1833">
        <v>1</v>
      </c>
      <c r="K1833">
        <v>1</v>
      </c>
      <c r="L1833" s="2">
        <v>1</v>
      </c>
      <c r="M1833">
        <v>3</v>
      </c>
      <c r="N1833">
        <v>3</v>
      </c>
      <c r="O1833">
        <v>0</v>
      </c>
      <c r="P1833">
        <v>3</v>
      </c>
      <c r="Q1833">
        <v>0.1</v>
      </c>
      <c r="R1833">
        <v>0.2</v>
      </c>
      <c r="S1833">
        <v>6</v>
      </c>
    </row>
    <row r="1834" spans="1:19" x14ac:dyDescent="0.25">
      <c r="A1834">
        <v>2012</v>
      </c>
      <c r="B1834">
        <v>456</v>
      </c>
      <c r="C1834" t="s">
        <v>1308</v>
      </c>
      <c r="D1834" t="str">
        <f>IFERROR(INDEX('Draft Master List'!E:F,MATCH(C1834,'Draft Master List'!E:E,0),2),"N/A")</f>
        <v>N/A</v>
      </c>
      <c r="E1834" t="s">
        <v>30</v>
      </c>
      <c r="F1834">
        <v>32</v>
      </c>
      <c r="H1834">
        <v>1</v>
      </c>
      <c r="I1834">
        <v>0</v>
      </c>
      <c r="J1834">
        <v>2</v>
      </c>
      <c r="K1834">
        <v>1</v>
      </c>
      <c r="L1834" s="2">
        <v>0.5</v>
      </c>
      <c r="M1834">
        <v>63</v>
      </c>
      <c r="N1834">
        <v>63</v>
      </c>
      <c r="O1834">
        <v>1</v>
      </c>
      <c r="P1834">
        <v>63</v>
      </c>
      <c r="Q1834">
        <v>1</v>
      </c>
      <c r="R1834">
        <v>63</v>
      </c>
      <c r="S1834">
        <v>0</v>
      </c>
    </row>
    <row r="1835" spans="1:19" x14ac:dyDescent="0.25">
      <c r="A1835">
        <v>2012</v>
      </c>
      <c r="B1835">
        <v>457</v>
      </c>
      <c r="C1835" t="s">
        <v>469</v>
      </c>
      <c r="D1835" t="str">
        <f>IFERROR(INDEX('Draft Master List'!E:F,MATCH(C1835,'Draft Master List'!E:E,0),2),"N/A")</f>
        <v>1032007</v>
      </c>
      <c r="E1835" t="s">
        <v>4</v>
      </c>
      <c r="F1835">
        <v>28</v>
      </c>
      <c r="H1835">
        <v>6</v>
      </c>
      <c r="I1835">
        <v>0</v>
      </c>
      <c r="J1835">
        <v>1</v>
      </c>
      <c r="K1835">
        <v>1</v>
      </c>
      <c r="L1835" s="2">
        <v>1</v>
      </c>
      <c r="M1835">
        <v>6</v>
      </c>
      <c r="N1835">
        <v>6</v>
      </c>
      <c r="O1835">
        <v>0</v>
      </c>
      <c r="P1835">
        <v>6</v>
      </c>
      <c r="Q1835">
        <v>0.2</v>
      </c>
      <c r="R1835">
        <v>1</v>
      </c>
      <c r="S1835">
        <v>0</v>
      </c>
    </row>
    <row r="1836" spans="1:19" x14ac:dyDescent="0.25">
      <c r="A1836">
        <v>2012</v>
      </c>
      <c r="B1836">
        <v>458</v>
      </c>
      <c r="C1836" t="s">
        <v>370</v>
      </c>
      <c r="D1836" t="str">
        <f>IFERROR(INDEX('Draft Master List'!E:F,MATCH(C1836,'Draft Master List'!E:E,0),2),"N/A")</f>
        <v>2332009</v>
      </c>
      <c r="E1836" t="s">
        <v>14</v>
      </c>
      <c r="F1836">
        <v>26</v>
      </c>
      <c r="H1836">
        <v>2</v>
      </c>
      <c r="I1836">
        <v>0</v>
      </c>
      <c r="J1836">
        <v>2</v>
      </c>
      <c r="K1836">
        <v>1</v>
      </c>
      <c r="L1836" s="2">
        <v>0.5</v>
      </c>
      <c r="M1836">
        <v>14</v>
      </c>
      <c r="N1836">
        <v>14</v>
      </c>
      <c r="O1836">
        <v>0</v>
      </c>
      <c r="P1836">
        <v>14</v>
      </c>
      <c r="Q1836">
        <v>0.5</v>
      </c>
      <c r="R1836">
        <v>7</v>
      </c>
      <c r="S1836">
        <v>0</v>
      </c>
    </row>
    <row r="1837" spans="1:19" x14ac:dyDescent="0.25">
      <c r="A1837">
        <v>2012</v>
      </c>
      <c r="B1837">
        <v>459</v>
      </c>
      <c r="C1837" t="s">
        <v>1243</v>
      </c>
      <c r="D1837" t="str">
        <f>IFERROR(INDEX('Draft Master List'!E:F,MATCH(C1837,'Draft Master List'!E:E,0),2),"N/A")</f>
        <v>N/A</v>
      </c>
      <c r="E1837" t="s">
        <v>4</v>
      </c>
      <c r="F1837">
        <v>26</v>
      </c>
      <c r="G1837" t="s">
        <v>732</v>
      </c>
      <c r="H1837">
        <v>6</v>
      </c>
      <c r="I1837">
        <v>1</v>
      </c>
      <c r="J1837">
        <v>1</v>
      </c>
      <c r="K1837">
        <v>1</v>
      </c>
      <c r="L1837" s="2">
        <v>1</v>
      </c>
      <c r="M1837">
        <v>5</v>
      </c>
      <c r="N1837">
        <v>5</v>
      </c>
      <c r="O1837">
        <v>0</v>
      </c>
      <c r="P1837">
        <v>5</v>
      </c>
      <c r="Q1837">
        <v>0.2</v>
      </c>
      <c r="R1837">
        <v>0.8</v>
      </c>
      <c r="S1837">
        <v>0</v>
      </c>
    </row>
    <row r="1838" spans="1:19" x14ac:dyDescent="0.25">
      <c r="A1838">
        <v>2012</v>
      </c>
      <c r="B1838">
        <v>460</v>
      </c>
      <c r="C1838" t="s">
        <v>1841</v>
      </c>
      <c r="D1838" t="str">
        <f>IFERROR(INDEX('Draft Master List'!E:F,MATCH(C1838,'Draft Master List'!E:E,0),2),"N/A")</f>
        <v>N/A</v>
      </c>
      <c r="E1838" t="s">
        <v>5</v>
      </c>
      <c r="F1838">
        <v>25</v>
      </c>
      <c r="G1838" t="s">
        <v>1069</v>
      </c>
      <c r="H1838">
        <v>16</v>
      </c>
      <c r="I1838">
        <v>1</v>
      </c>
      <c r="J1838">
        <v>1</v>
      </c>
      <c r="K1838">
        <v>1</v>
      </c>
      <c r="L1838" s="2">
        <v>1</v>
      </c>
      <c r="M1838">
        <v>11</v>
      </c>
      <c r="N1838">
        <v>11</v>
      </c>
      <c r="O1838">
        <v>0</v>
      </c>
      <c r="P1838">
        <v>11</v>
      </c>
      <c r="Q1838">
        <v>0.1</v>
      </c>
      <c r="R1838">
        <v>0.7</v>
      </c>
      <c r="S1838">
        <v>0</v>
      </c>
    </row>
    <row r="1839" spans="1:19" x14ac:dyDescent="0.25">
      <c r="A1839">
        <v>2012</v>
      </c>
      <c r="B1839">
        <v>461</v>
      </c>
      <c r="C1839" t="s">
        <v>1113</v>
      </c>
      <c r="D1839" t="str">
        <f>IFERROR(INDEX('Draft Master List'!E:F,MATCH(C1839,'Draft Master List'!E:E,0),2),"N/A")</f>
        <v>N/A</v>
      </c>
      <c r="E1839" t="s">
        <v>33</v>
      </c>
      <c r="F1839">
        <v>26</v>
      </c>
      <c r="H1839">
        <v>16</v>
      </c>
      <c r="I1839">
        <v>0</v>
      </c>
      <c r="J1839">
        <v>2</v>
      </c>
      <c r="K1839">
        <v>1</v>
      </c>
      <c r="L1839" s="2">
        <v>0.5</v>
      </c>
      <c r="M1839">
        <v>15</v>
      </c>
      <c r="N1839">
        <v>15</v>
      </c>
      <c r="O1839">
        <v>0</v>
      </c>
      <c r="P1839">
        <v>15</v>
      </c>
      <c r="Q1839">
        <v>0.1</v>
      </c>
      <c r="R1839">
        <v>0.9</v>
      </c>
      <c r="S1839">
        <v>1</v>
      </c>
    </row>
    <row r="1840" spans="1:19" x14ac:dyDescent="0.25">
      <c r="A1840">
        <v>2012</v>
      </c>
      <c r="B1840">
        <v>462</v>
      </c>
      <c r="C1840" t="s">
        <v>919</v>
      </c>
      <c r="D1840" t="str">
        <f>IFERROR(INDEX('Draft Master List'!E:F,MATCH(C1840,'Draft Master List'!E:E,0),2),"N/A")</f>
        <v>N/A</v>
      </c>
      <c r="E1840" t="s">
        <v>4</v>
      </c>
      <c r="F1840">
        <v>22</v>
      </c>
      <c r="H1840">
        <v>1</v>
      </c>
      <c r="I1840">
        <v>0</v>
      </c>
      <c r="J1840">
        <v>1</v>
      </c>
      <c r="K1840">
        <v>1</v>
      </c>
      <c r="L1840" s="2">
        <v>1</v>
      </c>
      <c r="M1840">
        <v>0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0</v>
      </c>
    </row>
    <row r="1841" spans="1:19" x14ac:dyDescent="0.25">
      <c r="A1841">
        <v>2012</v>
      </c>
      <c r="B1841">
        <v>463</v>
      </c>
      <c r="C1841" t="s">
        <v>1969</v>
      </c>
      <c r="D1841" t="str">
        <f>IFERROR(INDEX('Draft Master List'!E:F,MATCH(C1841,'Draft Master List'!E:E,0),2),"N/A")</f>
        <v>N/A</v>
      </c>
      <c r="E1841" t="s">
        <v>26</v>
      </c>
      <c r="F1841">
        <v>25</v>
      </c>
      <c r="G1841" t="s">
        <v>1970</v>
      </c>
      <c r="H1841">
        <v>16</v>
      </c>
      <c r="I1841">
        <v>2</v>
      </c>
      <c r="J1841">
        <v>1</v>
      </c>
      <c r="K1841">
        <v>1</v>
      </c>
      <c r="L1841" s="2">
        <v>1</v>
      </c>
      <c r="M1841">
        <v>1</v>
      </c>
      <c r="N1841">
        <v>1</v>
      </c>
      <c r="O1841">
        <v>1</v>
      </c>
      <c r="P1841">
        <v>1</v>
      </c>
      <c r="Q1841">
        <v>0.1</v>
      </c>
      <c r="R1841">
        <v>0.1</v>
      </c>
      <c r="S1841">
        <v>0</v>
      </c>
    </row>
    <row r="1842" spans="1:19" x14ac:dyDescent="0.25">
      <c r="A1842">
        <v>2012</v>
      </c>
      <c r="B1842">
        <v>464</v>
      </c>
      <c r="C1842" t="s">
        <v>323</v>
      </c>
      <c r="D1842" t="str">
        <f>IFERROR(INDEX('Draft Master List'!E:F,MATCH(C1842,'Draft Master List'!E:E,0),2),"N/A")</f>
        <v>N/A</v>
      </c>
      <c r="E1842" t="s">
        <v>10</v>
      </c>
      <c r="F1842">
        <v>24</v>
      </c>
      <c r="G1842" t="s">
        <v>643</v>
      </c>
      <c r="H1842">
        <v>8</v>
      </c>
      <c r="I1842">
        <v>7</v>
      </c>
      <c r="J1842">
        <v>1</v>
      </c>
      <c r="K1842">
        <v>1</v>
      </c>
      <c r="L1842" s="2">
        <v>1</v>
      </c>
      <c r="M1842">
        <v>24</v>
      </c>
      <c r="N1842">
        <v>24</v>
      </c>
      <c r="O1842">
        <v>0</v>
      </c>
      <c r="P1842">
        <v>24</v>
      </c>
      <c r="Q1842">
        <v>0.1</v>
      </c>
      <c r="R1842">
        <v>3</v>
      </c>
      <c r="S1842">
        <v>1</v>
      </c>
    </row>
    <row r="1843" spans="1:19" x14ac:dyDescent="0.25">
      <c r="A1843">
        <v>2012</v>
      </c>
      <c r="B1843">
        <v>465</v>
      </c>
      <c r="C1843" t="s">
        <v>1971</v>
      </c>
      <c r="D1843" t="str">
        <f>IFERROR(INDEX('Draft Master List'!E:F,MATCH(C1843,'Draft Master List'!E:E,0),2),"N/A")</f>
        <v>N/A</v>
      </c>
      <c r="E1843" t="s">
        <v>32</v>
      </c>
      <c r="F1843">
        <v>24</v>
      </c>
      <c r="H1843">
        <v>3</v>
      </c>
      <c r="I1843">
        <v>0</v>
      </c>
      <c r="J1843">
        <v>3</v>
      </c>
      <c r="K1843">
        <v>1</v>
      </c>
      <c r="L1843" s="2">
        <v>0.33300000000000002</v>
      </c>
      <c r="M1843">
        <v>13</v>
      </c>
      <c r="N1843">
        <v>13</v>
      </c>
      <c r="O1843">
        <v>0</v>
      </c>
      <c r="P1843">
        <v>13</v>
      </c>
      <c r="Q1843">
        <v>0.3</v>
      </c>
      <c r="R1843">
        <v>4.3</v>
      </c>
      <c r="S1843">
        <v>0</v>
      </c>
    </row>
    <row r="1844" spans="1:19" x14ac:dyDescent="0.25">
      <c r="A1844">
        <v>2012</v>
      </c>
      <c r="B1844">
        <v>466</v>
      </c>
      <c r="C1844" t="s">
        <v>1417</v>
      </c>
      <c r="D1844" t="str">
        <f>IFERROR(INDEX('Draft Master List'!E:F,MATCH(C1844,'Draft Master List'!E:E,0),2),"N/A")</f>
        <v>N/A</v>
      </c>
      <c r="E1844" t="s">
        <v>30</v>
      </c>
      <c r="F1844">
        <v>29</v>
      </c>
      <c r="H1844">
        <v>1</v>
      </c>
      <c r="I1844">
        <v>0</v>
      </c>
      <c r="J1844">
        <v>2</v>
      </c>
      <c r="K1844">
        <v>1</v>
      </c>
      <c r="L1844" s="2">
        <v>0.5</v>
      </c>
      <c r="M1844">
        <v>12</v>
      </c>
      <c r="N1844">
        <v>12</v>
      </c>
      <c r="O1844">
        <v>0</v>
      </c>
      <c r="P1844">
        <v>12</v>
      </c>
      <c r="Q1844">
        <v>1</v>
      </c>
      <c r="R1844">
        <v>12</v>
      </c>
      <c r="S1844">
        <v>0</v>
      </c>
    </row>
    <row r="1845" spans="1:19" x14ac:dyDescent="0.25">
      <c r="A1845">
        <v>2011</v>
      </c>
      <c r="B1845">
        <v>1</v>
      </c>
      <c r="C1845" t="s">
        <v>1498</v>
      </c>
      <c r="D1845" t="str">
        <f>IFERROR(INDEX('Draft Master List'!E:F,MATCH(C1845,'Draft Master List'!E:E,0),2),"N/A")</f>
        <v>N/A</v>
      </c>
      <c r="E1845" t="s">
        <v>30</v>
      </c>
      <c r="F1845">
        <v>30</v>
      </c>
      <c r="G1845" t="s">
        <v>74</v>
      </c>
      <c r="H1845">
        <v>16</v>
      </c>
      <c r="I1845">
        <v>15</v>
      </c>
      <c r="J1845">
        <v>173</v>
      </c>
      <c r="K1845">
        <v>122</v>
      </c>
      <c r="L1845" s="2">
        <v>0.70499999999999996</v>
      </c>
      <c r="M1845">
        <v>1569</v>
      </c>
      <c r="N1845">
        <v>12.9</v>
      </c>
      <c r="O1845">
        <v>9</v>
      </c>
      <c r="P1845">
        <v>99</v>
      </c>
      <c r="Q1845">
        <v>7.6</v>
      </c>
      <c r="R1845">
        <v>98.1</v>
      </c>
      <c r="S1845">
        <v>1</v>
      </c>
    </row>
    <row r="1846" spans="1:19" x14ac:dyDescent="0.25">
      <c r="A1846">
        <v>2011</v>
      </c>
      <c r="B1846">
        <v>2</v>
      </c>
      <c r="C1846" t="s">
        <v>1529</v>
      </c>
      <c r="D1846" t="str">
        <f>IFERROR(INDEX('Draft Master List'!E:F,MATCH(C1846,'Draft Master List'!E:E,0),2),"N/A")</f>
        <v>N/A</v>
      </c>
      <c r="E1846" t="s">
        <v>21</v>
      </c>
      <c r="F1846">
        <v>30</v>
      </c>
      <c r="G1846" t="s">
        <v>74</v>
      </c>
      <c r="H1846">
        <v>16</v>
      </c>
      <c r="I1846">
        <v>16</v>
      </c>
      <c r="J1846">
        <v>180</v>
      </c>
      <c r="K1846">
        <v>100</v>
      </c>
      <c r="L1846" s="2">
        <v>0.55600000000000005</v>
      </c>
      <c r="M1846">
        <v>1296</v>
      </c>
      <c r="N1846">
        <v>13</v>
      </c>
      <c r="O1846">
        <v>8</v>
      </c>
      <c r="P1846">
        <v>43</v>
      </c>
      <c r="Q1846">
        <v>6.3</v>
      </c>
      <c r="R1846">
        <v>81</v>
      </c>
      <c r="S1846">
        <v>0</v>
      </c>
    </row>
    <row r="1847" spans="1:19" x14ac:dyDescent="0.25">
      <c r="A1847">
        <v>2011</v>
      </c>
      <c r="B1847">
        <v>3</v>
      </c>
      <c r="C1847" t="s">
        <v>1360</v>
      </c>
      <c r="D1847" t="str">
        <f>IFERROR(INDEX('Draft Master List'!E:F,MATCH(C1847,'Draft Master List'!E:E,0),2),"N/A")</f>
        <v>N/A</v>
      </c>
      <c r="E1847" t="s">
        <v>0</v>
      </c>
      <c r="F1847">
        <v>25</v>
      </c>
      <c r="G1847" t="s">
        <v>108</v>
      </c>
      <c r="H1847">
        <v>16</v>
      </c>
      <c r="I1847">
        <v>11</v>
      </c>
      <c r="J1847">
        <v>149</v>
      </c>
      <c r="K1847">
        <v>99</v>
      </c>
      <c r="L1847" s="2">
        <v>0.66400000000000003</v>
      </c>
      <c r="M1847">
        <v>1310</v>
      </c>
      <c r="N1847">
        <v>13.2</v>
      </c>
      <c r="O1847">
        <v>11</v>
      </c>
      <c r="P1847">
        <v>59</v>
      </c>
      <c r="Q1847">
        <v>6.2</v>
      </c>
      <c r="R1847">
        <v>81.900000000000006</v>
      </c>
      <c r="S1847">
        <v>1</v>
      </c>
    </row>
    <row r="1848" spans="1:19" x14ac:dyDescent="0.25">
      <c r="A1848">
        <v>2011</v>
      </c>
      <c r="B1848">
        <v>4</v>
      </c>
      <c r="C1848" t="s">
        <v>438</v>
      </c>
      <c r="D1848" t="str">
        <f>IFERROR(INDEX('Draft Master List'!E:F,MATCH(C1848,'Draft Master List'!E:E,0),2),"N/A")</f>
        <v>22007</v>
      </c>
      <c r="E1848" t="s">
        <v>12</v>
      </c>
      <c r="F1848">
        <v>26</v>
      </c>
      <c r="G1848" t="s">
        <v>74</v>
      </c>
      <c r="H1848">
        <v>16</v>
      </c>
      <c r="I1848">
        <v>16</v>
      </c>
      <c r="J1848">
        <v>158</v>
      </c>
      <c r="K1848">
        <v>96</v>
      </c>
      <c r="L1848" s="2">
        <v>0.60799999999999998</v>
      </c>
      <c r="M1848">
        <v>1681</v>
      </c>
      <c r="N1848">
        <v>17.5</v>
      </c>
      <c r="O1848">
        <v>16</v>
      </c>
      <c r="P1848">
        <v>73</v>
      </c>
      <c r="Q1848">
        <v>6</v>
      </c>
      <c r="R1848">
        <v>105.1</v>
      </c>
      <c r="S1848">
        <v>1</v>
      </c>
    </row>
    <row r="1849" spans="1:19" x14ac:dyDescent="0.25">
      <c r="A1849">
        <v>2011</v>
      </c>
      <c r="B1849">
        <v>5</v>
      </c>
      <c r="C1849" t="s">
        <v>1826</v>
      </c>
      <c r="D1849" t="str">
        <f>IFERROR(INDEX('Draft Master List'!E:F,MATCH(C1849,'Draft Master List'!E:E,0),2),"N/A")</f>
        <v>N/A</v>
      </c>
      <c r="E1849" t="s">
        <v>30</v>
      </c>
      <c r="F1849">
        <v>22</v>
      </c>
      <c r="G1849" t="s">
        <v>108</v>
      </c>
      <c r="H1849">
        <v>16</v>
      </c>
      <c r="I1849">
        <v>16</v>
      </c>
      <c r="J1849">
        <v>124</v>
      </c>
      <c r="K1849">
        <v>90</v>
      </c>
      <c r="L1849" s="2">
        <v>0.72599999999999998</v>
      </c>
      <c r="M1849">
        <v>1327</v>
      </c>
      <c r="N1849">
        <v>14.7</v>
      </c>
      <c r="O1849">
        <v>17</v>
      </c>
      <c r="P1849">
        <v>52</v>
      </c>
      <c r="Q1849">
        <v>5.6</v>
      </c>
      <c r="R1849">
        <v>82.9</v>
      </c>
      <c r="S1849">
        <v>0</v>
      </c>
    </row>
    <row r="1850" spans="1:19" x14ac:dyDescent="0.25">
      <c r="A1850">
        <v>2011</v>
      </c>
      <c r="B1850">
        <v>6</v>
      </c>
      <c r="C1850" t="s">
        <v>110</v>
      </c>
      <c r="D1850" t="str">
        <f>IFERROR(INDEX('Draft Master List'!E:F,MATCH(C1850,'Draft Master List'!E:E,0),2),"N/A")</f>
        <v>222009</v>
      </c>
      <c r="E1850" t="s">
        <v>18</v>
      </c>
      <c r="F1850">
        <v>23</v>
      </c>
      <c r="G1850" t="s">
        <v>74</v>
      </c>
      <c r="H1850">
        <v>16</v>
      </c>
      <c r="I1850">
        <v>14</v>
      </c>
      <c r="J1850">
        <v>121</v>
      </c>
      <c r="K1850">
        <v>87</v>
      </c>
      <c r="L1850" s="2">
        <v>0.71899999999999997</v>
      </c>
      <c r="M1850">
        <v>967</v>
      </c>
      <c r="N1850">
        <v>11.1</v>
      </c>
      <c r="O1850">
        <v>6</v>
      </c>
      <c r="P1850">
        <v>52</v>
      </c>
      <c r="Q1850">
        <v>5.4</v>
      </c>
      <c r="R1850">
        <v>60.4</v>
      </c>
      <c r="S1850">
        <v>2</v>
      </c>
    </row>
    <row r="1851" spans="1:19" x14ac:dyDescent="0.25">
      <c r="A1851">
        <v>2011</v>
      </c>
      <c r="B1851">
        <v>7</v>
      </c>
      <c r="C1851" t="s">
        <v>1196</v>
      </c>
      <c r="D1851" t="str">
        <f>IFERROR(INDEX('Draft Master List'!E:F,MATCH(C1851,'Draft Master List'!E:E,0),2),"N/A")</f>
        <v>N/A</v>
      </c>
      <c r="E1851" t="s">
        <v>0</v>
      </c>
      <c r="F1851">
        <v>28</v>
      </c>
      <c r="G1851" t="s">
        <v>643</v>
      </c>
      <c r="H1851">
        <v>16</v>
      </c>
      <c r="I1851">
        <v>4</v>
      </c>
      <c r="J1851">
        <v>111</v>
      </c>
      <c r="K1851">
        <v>86</v>
      </c>
      <c r="L1851" s="2">
        <v>0.77500000000000002</v>
      </c>
      <c r="M1851">
        <v>710</v>
      </c>
      <c r="N1851">
        <v>8.3000000000000007</v>
      </c>
      <c r="O1851">
        <v>7</v>
      </c>
      <c r="P1851">
        <v>39</v>
      </c>
      <c r="Q1851">
        <v>5.4</v>
      </c>
      <c r="R1851">
        <v>44.4</v>
      </c>
      <c r="S1851">
        <v>1</v>
      </c>
    </row>
    <row r="1852" spans="1:19" x14ac:dyDescent="0.25">
      <c r="A1852">
        <v>2011</v>
      </c>
      <c r="B1852">
        <v>8</v>
      </c>
      <c r="C1852" t="s">
        <v>1713</v>
      </c>
      <c r="D1852" t="str">
        <f>IFERROR(INDEX('Draft Master List'!E:F,MATCH(C1852,'Draft Master List'!E:E,0),2),"N/A")</f>
        <v>N/A</v>
      </c>
      <c r="E1852" t="s">
        <v>12</v>
      </c>
      <c r="F1852">
        <v>26</v>
      </c>
      <c r="G1852" t="s">
        <v>108</v>
      </c>
      <c r="H1852">
        <v>16</v>
      </c>
      <c r="I1852">
        <v>16</v>
      </c>
      <c r="J1852">
        <v>126</v>
      </c>
      <c r="K1852">
        <v>83</v>
      </c>
      <c r="L1852" s="2">
        <v>0.65900000000000003</v>
      </c>
      <c r="M1852">
        <v>777</v>
      </c>
      <c r="N1852">
        <v>9.4</v>
      </c>
      <c r="O1852">
        <v>5</v>
      </c>
      <c r="P1852">
        <v>27</v>
      </c>
      <c r="Q1852">
        <v>5.2</v>
      </c>
      <c r="R1852">
        <v>48.6</v>
      </c>
      <c r="S1852">
        <v>0</v>
      </c>
    </row>
    <row r="1853" spans="1:19" x14ac:dyDescent="0.25">
      <c r="A1853">
        <v>2011</v>
      </c>
      <c r="B1853">
        <v>9</v>
      </c>
      <c r="C1853" t="s">
        <v>1312</v>
      </c>
      <c r="D1853" t="str">
        <f>IFERROR(INDEX('Draft Master List'!E:F,MATCH(C1853,'Draft Master List'!E:E,0),2),"N/A")</f>
        <v>N/A</v>
      </c>
      <c r="E1853" t="s">
        <v>9</v>
      </c>
      <c r="F1853">
        <v>25</v>
      </c>
      <c r="G1853" t="s">
        <v>77</v>
      </c>
      <c r="H1853">
        <v>16</v>
      </c>
      <c r="I1853">
        <v>7</v>
      </c>
      <c r="J1853">
        <v>131</v>
      </c>
      <c r="K1853">
        <v>82</v>
      </c>
      <c r="L1853" s="2">
        <v>0.626</v>
      </c>
      <c r="M1853">
        <v>1536</v>
      </c>
      <c r="N1853">
        <v>18.7</v>
      </c>
      <c r="O1853">
        <v>9</v>
      </c>
      <c r="P1853">
        <v>99</v>
      </c>
      <c r="Q1853">
        <v>5.0999999999999996</v>
      </c>
      <c r="R1853">
        <v>96</v>
      </c>
      <c r="S1853">
        <v>1</v>
      </c>
    </row>
    <row r="1854" spans="1:19" x14ac:dyDescent="0.25">
      <c r="A1854">
        <v>2011</v>
      </c>
      <c r="B1854">
        <v>10</v>
      </c>
      <c r="C1854" t="s">
        <v>441</v>
      </c>
      <c r="D1854" t="str">
        <f>IFERROR(INDEX('Draft Master List'!E:F,MATCH(C1854,'Draft Master List'!E:E,0),2),"N/A")</f>
        <v>232007</v>
      </c>
      <c r="E1854" t="s">
        <v>25</v>
      </c>
      <c r="F1854">
        <v>27</v>
      </c>
      <c r="G1854" t="s">
        <v>74</v>
      </c>
      <c r="H1854">
        <v>16</v>
      </c>
      <c r="I1854">
        <v>14</v>
      </c>
      <c r="J1854">
        <v>142</v>
      </c>
      <c r="K1854">
        <v>81</v>
      </c>
      <c r="L1854" s="2">
        <v>0.56999999999999995</v>
      </c>
      <c r="M1854">
        <v>1159</v>
      </c>
      <c r="N1854">
        <v>14.3</v>
      </c>
      <c r="O1854">
        <v>5</v>
      </c>
      <c r="P1854">
        <v>52</v>
      </c>
      <c r="Q1854">
        <v>5.0999999999999996</v>
      </c>
      <c r="R1854">
        <v>72.400000000000006</v>
      </c>
      <c r="S1854">
        <v>1</v>
      </c>
    </row>
    <row r="1855" spans="1:19" x14ac:dyDescent="0.25">
      <c r="A1855">
        <v>2011</v>
      </c>
      <c r="B1855">
        <v>11</v>
      </c>
      <c r="C1855" t="s">
        <v>121</v>
      </c>
      <c r="D1855" t="str">
        <f>IFERROR(INDEX('Draft Master List'!E:F,MATCH(C1855,'Draft Master List'!E:E,0),2),"N/A")</f>
        <v>1192006</v>
      </c>
      <c r="E1855" t="s">
        <v>33</v>
      </c>
      <c r="F1855">
        <v>27</v>
      </c>
      <c r="G1855" t="s">
        <v>74</v>
      </c>
      <c r="H1855">
        <v>16</v>
      </c>
      <c r="I1855">
        <v>16</v>
      </c>
      <c r="J1855">
        <v>141</v>
      </c>
      <c r="K1855">
        <v>81</v>
      </c>
      <c r="L1855" s="2">
        <v>0.57399999999999995</v>
      </c>
      <c r="M1855">
        <v>1214</v>
      </c>
      <c r="N1855">
        <v>15</v>
      </c>
      <c r="O1855">
        <v>6</v>
      </c>
      <c r="P1855">
        <v>65</v>
      </c>
      <c r="Q1855">
        <v>5.0999999999999996</v>
      </c>
      <c r="R1855">
        <v>75.900000000000006</v>
      </c>
      <c r="S1855">
        <v>1</v>
      </c>
    </row>
    <row r="1856" spans="1:19" x14ac:dyDescent="0.25">
      <c r="A1856">
        <v>2011</v>
      </c>
      <c r="B1856">
        <v>12</v>
      </c>
      <c r="C1856" t="s">
        <v>564</v>
      </c>
      <c r="D1856" t="str">
        <f>IFERROR(INDEX('Draft Master List'!E:F,MATCH(C1856,'Draft Master List'!E:E,0),2),"N/A")</f>
        <v>2522006</v>
      </c>
      <c r="E1856" t="s">
        <v>0</v>
      </c>
      <c r="F1856">
        <v>28</v>
      </c>
      <c r="G1856" t="s">
        <v>77</v>
      </c>
      <c r="H1856">
        <v>14</v>
      </c>
      <c r="I1856">
        <v>7</v>
      </c>
      <c r="J1856">
        <v>107</v>
      </c>
      <c r="K1856">
        <v>80</v>
      </c>
      <c r="L1856" s="2">
        <v>0.748</v>
      </c>
      <c r="M1856">
        <v>1143</v>
      </c>
      <c r="N1856">
        <v>14.3</v>
      </c>
      <c r="O1856">
        <v>8</v>
      </c>
      <c r="P1856">
        <v>50</v>
      </c>
      <c r="Q1856">
        <v>5.7</v>
      </c>
      <c r="R1856">
        <v>81.599999999999994</v>
      </c>
      <c r="S1856">
        <v>1</v>
      </c>
    </row>
    <row r="1857" spans="1:19" x14ac:dyDescent="0.25">
      <c r="A1857">
        <v>2011</v>
      </c>
      <c r="B1857">
        <v>13</v>
      </c>
      <c r="C1857" t="s">
        <v>578</v>
      </c>
      <c r="D1857" t="str">
        <f>IFERROR(INDEX('Draft Master List'!E:F,MATCH(C1857,'Draft Master List'!E:E,0),2),"N/A")</f>
        <v>N/A</v>
      </c>
      <c r="E1857" t="s">
        <v>10</v>
      </c>
      <c r="F1857">
        <v>28</v>
      </c>
      <c r="G1857" t="s">
        <v>74</v>
      </c>
      <c r="H1857">
        <v>16</v>
      </c>
      <c r="I1857">
        <v>16</v>
      </c>
      <c r="J1857">
        <v>154</v>
      </c>
      <c r="K1857">
        <v>80</v>
      </c>
      <c r="L1857" s="2">
        <v>0.51900000000000002</v>
      </c>
      <c r="M1857">
        <v>1411</v>
      </c>
      <c r="N1857">
        <v>17.600000000000001</v>
      </c>
      <c r="O1857">
        <v>8</v>
      </c>
      <c r="P1857">
        <v>73</v>
      </c>
      <c r="Q1857">
        <v>5</v>
      </c>
      <c r="R1857">
        <v>88.2</v>
      </c>
      <c r="S1857">
        <v>0</v>
      </c>
    </row>
    <row r="1858" spans="1:19" x14ac:dyDescent="0.25">
      <c r="A1858">
        <v>2011</v>
      </c>
      <c r="B1858">
        <v>14</v>
      </c>
      <c r="C1858" t="s">
        <v>2044</v>
      </c>
      <c r="D1858" t="str">
        <f>IFERROR(INDEX('Draft Master List'!E:F,MATCH(C1858,'Draft Master List'!E:E,0),2),"N/A")</f>
        <v>N/A</v>
      </c>
      <c r="E1858" t="s">
        <v>21</v>
      </c>
      <c r="F1858">
        <v>35</v>
      </c>
      <c r="G1858" t="s">
        <v>108</v>
      </c>
      <c r="H1858">
        <v>16</v>
      </c>
      <c r="I1858">
        <v>16</v>
      </c>
      <c r="J1858">
        <v>116</v>
      </c>
      <c r="K1858">
        <v>80</v>
      </c>
      <c r="L1858" s="2">
        <v>0.69</v>
      </c>
      <c r="M1858">
        <v>875</v>
      </c>
      <c r="N1858">
        <v>10.9</v>
      </c>
      <c r="O1858">
        <v>7</v>
      </c>
      <c r="P1858">
        <v>30</v>
      </c>
      <c r="Q1858">
        <v>5</v>
      </c>
      <c r="R1858">
        <v>54.7</v>
      </c>
      <c r="S1858">
        <v>0</v>
      </c>
    </row>
    <row r="1859" spans="1:19" x14ac:dyDescent="0.25">
      <c r="A1859">
        <v>2011</v>
      </c>
      <c r="B1859">
        <v>15</v>
      </c>
      <c r="C1859" t="s">
        <v>1279</v>
      </c>
      <c r="D1859" t="str">
        <f>IFERROR(INDEX('Draft Master List'!E:F,MATCH(C1859,'Draft Master List'!E:E,0),2),"N/A")</f>
        <v>N/A</v>
      </c>
      <c r="E1859" t="s">
        <v>30</v>
      </c>
      <c r="F1859">
        <v>22</v>
      </c>
      <c r="G1859" t="s">
        <v>1280</v>
      </c>
      <c r="H1859">
        <v>14</v>
      </c>
      <c r="I1859">
        <v>12</v>
      </c>
      <c r="J1859">
        <v>113</v>
      </c>
      <c r="K1859">
        <v>79</v>
      </c>
      <c r="L1859" s="2">
        <v>0.69899999999999995</v>
      </c>
      <c r="M1859">
        <v>910</v>
      </c>
      <c r="N1859">
        <v>11.5</v>
      </c>
      <c r="O1859">
        <v>7</v>
      </c>
      <c r="P1859">
        <v>46</v>
      </c>
      <c r="Q1859">
        <v>5.6</v>
      </c>
      <c r="R1859">
        <v>65</v>
      </c>
      <c r="S1859">
        <v>1</v>
      </c>
    </row>
    <row r="1860" spans="1:19" x14ac:dyDescent="0.25">
      <c r="A1860">
        <v>2011</v>
      </c>
      <c r="B1860">
        <v>17</v>
      </c>
      <c r="C1860" t="s">
        <v>838</v>
      </c>
      <c r="D1860" t="str">
        <f>IFERROR(INDEX('Draft Master List'!E:F,MATCH(C1860,'Draft Master List'!E:E,0),2),"N/A")</f>
        <v>N/A</v>
      </c>
      <c r="E1860" t="s">
        <v>27</v>
      </c>
      <c r="F1860">
        <v>29</v>
      </c>
      <c r="G1860" t="s">
        <v>108</v>
      </c>
      <c r="H1860">
        <v>16</v>
      </c>
      <c r="I1860">
        <v>16</v>
      </c>
      <c r="J1860">
        <v>117</v>
      </c>
      <c r="K1860">
        <v>79</v>
      </c>
      <c r="L1860" s="2">
        <v>0.67500000000000004</v>
      </c>
      <c r="M1860">
        <v>942</v>
      </c>
      <c r="N1860">
        <v>11.9</v>
      </c>
      <c r="O1860">
        <v>5</v>
      </c>
      <c r="P1860">
        <v>64</v>
      </c>
      <c r="Q1860">
        <v>4.9000000000000004</v>
      </c>
      <c r="R1860">
        <v>58.9</v>
      </c>
      <c r="S1860">
        <v>1</v>
      </c>
    </row>
    <row r="1861" spans="1:19" x14ac:dyDescent="0.25">
      <c r="A1861">
        <v>2011</v>
      </c>
      <c r="B1861">
        <v>18</v>
      </c>
      <c r="C1861" t="s">
        <v>429</v>
      </c>
      <c r="D1861" t="str">
        <f>IFERROR(INDEX('Draft Master List'!E:F,MATCH(C1861,'Draft Master List'!E:E,0),2),"N/A")</f>
        <v>2242008</v>
      </c>
      <c r="E1861" t="s">
        <v>29</v>
      </c>
      <c r="F1861">
        <v>25</v>
      </c>
      <c r="G1861" t="s">
        <v>74</v>
      </c>
      <c r="H1861">
        <v>16</v>
      </c>
      <c r="I1861">
        <v>16</v>
      </c>
      <c r="J1861">
        <v>134</v>
      </c>
      <c r="K1861">
        <v>76</v>
      </c>
      <c r="L1861" s="2">
        <v>0.56699999999999995</v>
      </c>
      <c r="M1861">
        <v>1004</v>
      </c>
      <c r="N1861">
        <v>13.2</v>
      </c>
      <c r="O1861">
        <v>7</v>
      </c>
      <c r="P1861">
        <v>55</v>
      </c>
      <c r="Q1861">
        <v>4.8</v>
      </c>
      <c r="R1861">
        <v>62.8</v>
      </c>
      <c r="S1861">
        <v>0</v>
      </c>
    </row>
    <row r="1862" spans="1:19" x14ac:dyDescent="0.25">
      <c r="A1862">
        <v>2011</v>
      </c>
      <c r="B1862">
        <v>19</v>
      </c>
      <c r="C1862" t="s">
        <v>322</v>
      </c>
      <c r="D1862" t="str">
        <f>IFERROR(INDEX('Draft Master List'!E:F,MATCH(C1862,'Draft Master List'!E:E,0),2),"N/A")</f>
        <v>292009</v>
      </c>
      <c r="E1862" t="s">
        <v>9</v>
      </c>
      <c r="F1862">
        <v>23</v>
      </c>
      <c r="G1862" t="s">
        <v>74</v>
      </c>
      <c r="H1862">
        <v>15</v>
      </c>
      <c r="I1862">
        <v>15</v>
      </c>
      <c r="J1862">
        <v>133</v>
      </c>
      <c r="K1862">
        <v>76</v>
      </c>
      <c r="L1862" s="2">
        <v>0.57099999999999995</v>
      </c>
      <c r="M1862">
        <v>1192</v>
      </c>
      <c r="N1862">
        <v>15.7</v>
      </c>
      <c r="O1862">
        <v>7</v>
      </c>
      <c r="P1862">
        <v>68</v>
      </c>
      <c r="Q1862">
        <v>5.0999999999999996</v>
      </c>
      <c r="R1862">
        <v>79.5</v>
      </c>
      <c r="S1862">
        <v>0</v>
      </c>
    </row>
    <row r="1863" spans="1:19" x14ac:dyDescent="0.25">
      <c r="A1863">
        <v>2011</v>
      </c>
      <c r="B1863">
        <v>20</v>
      </c>
      <c r="C1863" t="s">
        <v>384</v>
      </c>
      <c r="D1863" t="str">
        <f>IFERROR(INDEX('Draft Master List'!E:F,MATCH(C1863,'Draft Master List'!E:E,0),2),"N/A")</f>
        <v>552008</v>
      </c>
      <c r="E1863" t="s">
        <v>3</v>
      </c>
      <c r="F1863">
        <v>24</v>
      </c>
      <c r="G1863" t="s">
        <v>76</v>
      </c>
      <c r="H1863">
        <v>16</v>
      </c>
      <c r="I1863">
        <v>16</v>
      </c>
      <c r="J1863">
        <v>104</v>
      </c>
      <c r="K1863">
        <v>76</v>
      </c>
      <c r="L1863" s="2">
        <v>0.73099999999999998</v>
      </c>
      <c r="M1863">
        <v>704</v>
      </c>
      <c r="N1863">
        <v>9.3000000000000007</v>
      </c>
      <c r="O1863">
        <v>3</v>
      </c>
      <c r="P1863">
        <v>52</v>
      </c>
      <c r="Q1863">
        <v>4.8</v>
      </c>
      <c r="R1863">
        <v>44</v>
      </c>
      <c r="S1863">
        <v>2</v>
      </c>
    </row>
    <row r="1864" spans="1:19" x14ac:dyDescent="0.25">
      <c r="A1864">
        <v>2011</v>
      </c>
      <c r="B1864">
        <v>21</v>
      </c>
      <c r="C1864" t="s">
        <v>839</v>
      </c>
      <c r="D1864" t="str">
        <f>IFERROR(INDEX('Draft Master List'!E:F,MATCH(C1864,'Draft Master List'!E:E,0),2),"N/A")</f>
        <v>N/A</v>
      </c>
      <c r="E1864" t="s">
        <v>20</v>
      </c>
      <c r="F1864">
        <v>33</v>
      </c>
      <c r="G1864" t="s">
        <v>74</v>
      </c>
      <c r="H1864">
        <v>16</v>
      </c>
      <c r="I1864">
        <v>16</v>
      </c>
      <c r="J1864">
        <v>132</v>
      </c>
      <c r="K1864">
        <v>75</v>
      </c>
      <c r="L1864" s="2">
        <v>0.56799999999999995</v>
      </c>
      <c r="M1864">
        <v>960</v>
      </c>
      <c r="N1864">
        <v>12.8</v>
      </c>
      <c r="O1864">
        <v>4</v>
      </c>
      <c r="P1864">
        <v>56</v>
      </c>
      <c r="Q1864">
        <v>4.7</v>
      </c>
      <c r="R1864">
        <v>60</v>
      </c>
      <c r="S1864">
        <v>0</v>
      </c>
    </row>
    <row r="1865" spans="1:19" x14ac:dyDescent="0.25">
      <c r="A1865">
        <v>2011</v>
      </c>
      <c r="B1865">
        <v>22</v>
      </c>
      <c r="C1865" t="s">
        <v>1417</v>
      </c>
      <c r="D1865" t="str">
        <f>IFERROR(INDEX('Draft Master List'!E:F,MATCH(C1865,'Draft Master List'!E:E,0),2),"N/A")</f>
        <v>N/A</v>
      </c>
      <c r="E1865" t="s">
        <v>14</v>
      </c>
      <c r="F1865">
        <v>28</v>
      </c>
      <c r="G1865" t="s">
        <v>108</v>
      </c>
      <c r="H1865">
        <v>16</v>
      </c>
      <c r="I1865">
        <v>15</v>
      </c>
      <c r="J1865">
        <v>123</v>
      </c>
      <c r="K1865">
        <v>75</v>
      </c>
      <c r="L1865" s="2">
        <v>0.61</v>
      </c>
      <c r="M1865">
        <v>763</v>
      </c>
      <c r="N1865">
        <v>10.199999999999999</v>
      </c>
      <c r="O1865">
        <v>2</v>
      </c>
      <c r="P1865">
        <v>37</v>
      </c>
      <c r="Q1865">
        <v>4.7</v>
      </c>
      <c r="R1865">
        <v>47.7</v>
      </c>
      <c r="S1865">
        <v>2</v>
      </c>
    </row>
    <row r="1866" spans="1:19" x14ac:dyDescent="0.25">
      <c r="A1866">
        <v>2011</v>
      </c>
      <c r="B1866">
        <v>23</v>
      </c>
      <c r="C1866" t="s">
        <v>1309</v>
      </c>
      <c r="D1866" t="str">
        <f>IFERROR(INDEX('Draft Master List'!E:F,MATCH(C1866,'Draft Master List'!E:E,0),2),"N/A")</f>
        <v>N/A</v>
      </c>
      <c r="E1866" t="s">
        <v>28</v>
      </c>
      <c r="F1866">
        <v>28</v>
      </c>
      <c r="G1866" t="s">
        <v>74</v>
      </c>
      <c r="H1866">
        <v>16</v>
      </c>
      <c r="I1866">
        <v>15</v>
      </c>
      <c r="J1866">
        <v>121</v>
      </c>
      <c r="K1866">
        <v>74</v>
      </c>
      <c r="L1866" s="2">
        <v>0.61199999999999999</v>
      </c>
      <c r="M1866">
        <v>1023</v>
      </c>
      <c r="N1866">
        <v>13.8</v>
      </c>
      <c r="O1866">
        <v>7</v>
      </c>
      <c r="P1866">
        <v>57</v>
      </c>
      <c r="Q1866">
        <v>4.5999999999999996</v>
      </c>
      <c r="R1866">
        <v>63.9</v>
      </c>
      <c r="S1866">
        <v>0</v>
      </c>
    </row>
    <row r="1867" spans="1:19" x14ac:dyDescent="0.25">
      <c r="A1867">
        <v>2011</v>
      </c>
      <c r="B1867">
        <v>24</v>
      </c>
      <c r="C1867" t="s">
        <v>1215</v>
      </c>
      <c r="D1867" t="str">
        <f>IFERROR(INDEX('Draft Master List'!E:F,MATCH(C1867,'Draft Master List'!E:E,0),2),"N/A")</f>
        <v>N/A</v>
      </c>
      <c r="E1867" t="s">
        <v>12</v>
      </c>
      <c r="F1867">
        <v>30</v>
      </c>
      <c r="G1867" t="s">
        <v>74</v>
      </c>
      <c r="H1867">
        <v>16</v>
      </c>
      <c r="I1867">
        <v>11</v>
      </c>
      <c r="J1867">
        <v>110</v>
      </c>
      <c r="K1867">
        <v>73</v>
      </c>
      <c r="L1867" s="2">
        <v>0.66400000000000003</v>
      </c>
      <c r="M1867">
        <v>757</v>
      </c>
      <c r="N1867">
        <v>10.4</v>
      </c>
      <c r="O1867">
        <v>3</v>
      </c>
      <c r="P1867">
        <v>47</v>
      </c>
      <c r="Q1867">
        <v>4.5999999999999996</v>
      </c>
      <c r="R1867">
        <v>47.3</v>
      </c>
      <c r="S1867">
        <v>1</v>
      </c>
    </row>
    <row r="1868" spans="1:19" x14ac:dyDescent="0.25">
      <c r="A1868">
        <v>2011</v>
      </c>
      <c r="B1868">
        <v>25</v>
      </c>
      <c r="C1868" t="s">
        <v>117</v>
      </c>
      <c r="D1868" t="str">
        <f>IFERROR(INDEX('Draft Master List'!E:F,MATCH(C1868,'Draft Master List'!E:E,0),2),"N/A")</f>
        <v>102009</v>
      </c>
      <c r="E1868" t="s">
        <v>34</v>
      </c>
      <c r="F1868">
        <v>24</v>
      </c>
      <c r="G1868" t="s">
        <v>74</v>
      </c>
      <c r="H1868">
        <v>15</v>
      </c>
      <c r="I1868">
        <v>14</v>
      </c>
      <c r="J1868">
        <v>115</v>
      </c>
      <c r="K1868">
        <v>72</v>
      </c>
      <c r="L1868" s="2">
        <v>0.626</v>
      </c>
      <c r="M1868">
        <v>874</v>
      </c>
      <c r="N1868">
        <v>12.1</v>
      </c>
      <c r="O1868">
        <v>4</v>
      </c>
      <c r="P1868">
        <v>52</v>
      </c>
      <c r="Q1868">
        <v>4.8</v>
      </c>
      <c r="R1868">
        <v>58.3</v>
      </c>
      <c r="S1868">
        <v>0</v>
      </c>
    </row>
    <row r="1869" spans="1:19" x14ac:dyDescent="0.25">
      <c r="A1869">
        <v>2011</v>
      </c>
      <c r="B1869">
        <v>26</v>
      </c>
      <c r="C1869" t="s">
        <v>105</v>
      </c>
      <c r="D1869" t="str">
        <f>IFERROR(INDEX('Draft Master List'!E:F,MATCH(C1869,'Draft Master List'!E:E,0),2),"N/A")</f>
        <v>842009</v>
      </c>
      <c r="E1869" t="s">
        <v>24</v>
      </c>
      <c r="F1869">
        <v>25</v>
      </c>
      <c r="G1869" t="s">
        <v>74</v>
      </c>
      <c r="H1869">
        <v>16</v>
      </c>
      <c r="I1869">
        <v>14</v>
      </c>
      <c r="J1869">
        <v>114</v>
      </c>
      <c r="K1869">
        <v>72</v>
      </c>
      <c r="L1869" s="2">
        <v>0.63200000000000001</v>
      </c>
      <c r="M1869">
        <v>1193</v>
      </c>
      <c r="N1869">
        <v>16.600000000000001</v>
      </c>
      <c r="O1869">
        <v>8</v>
      </c>
      <c r="P1869">
        <v>95</v>
      </c>
      <c r="Q1869">
        <v>4.5</v>
      </c>
      <c r="R1869">
        <v>74.599999999999994</v>
      </c>
      <c r="S1869">
        <v>1</v>
      </c>
    </row>
    <row r="1870" spans="1:19" x14ac:dyDescent="0.25">
      <c r="A1870">
        <v>2011</v>
      </c>
      <c r="B1870">
        <v>27</v>
      </c>
      <c r="C1870" t="s">
        <v>118</v>
      </c>
      <c r="D1870" t="str">
        <f>IFERROR(INDEX('Draft Master List'!E:F,MATCH(C1870,'Draft Master List'!E:E,0),2),"N/A")</f>
        <v>2052008</v>
      </c>
      <c r="E1870" t="s">
        <v>20</v>
      </c>
      <c r="F1870">
        <v>25</v>
      </c>
      <c r="G1870" t="s">
        <v>74</v>
      </c>
      <c r="H1870">
        <v>16</v>
      </c>
      <c r="I1870">
        <v>16</v>
      </c>
      <c r="J1870">
        <v>134</v>
      </c>
      <c r="K1870">
        <v>70</v>
      </c>
      <c r="L1870" s="2">
        <v>0.52200000000000002</v>
      </c>
      <c r="M1870">
        <v>947</v>
      </c>
      <c r="N1870">
        <v>13.5</v>
      </c>
      <c r="O1870">
        <v>6</v>
      </c>
      <c r="P1870">
        <v>87</v>
      </c>
      <c r="Q1870">
        <v>4.4000000000000004</v>
      </c>
      <c r="R1870">
        <v>59.2</v>
      </c>
      <c r="S1870">
        <v>2</v>
      </c>
    </row>
    <row r="1871" spans="1:19" x14ac:dyDescent="0.25">
      <c r="A1871">
        <v>2011</v>
      </c>
      <c r="B1871">
        <v>28</v>
      </c>
      <c r="C1871" t="s">
        <v>746</v>
      </c>
      <c r="D1871" t="str">
        <f>IFERROR(INDEX('Draft Master List'!E:F,MATCH(C1871,'Draft Master List'!E:E,0),2),"N/A")</f>
        <v>N/A</v>
      </c>
      <c r="E1871" t="s">
        <v>669</v>
      </c>
      <c r="F1871">
        <v>30</v>
      </c>
      <c r="H1871">
        <v>15</v>
      </c>
      <c r="I1871">
        <v>14</v>
      </c>
      <c r="J1871">
        <v>148</v>
      </c>
      <c r="K1871">
        <v>70</v>
      </c>
      <c r="L1871" s="2">
        <v>0.47299999999999998</v>
      </c>
      <c r="M1871">
        <v>966</v>
      </c>
      <c r="N1871">
        <v>13.8</v>
      </c>
      <c r="O1871">
        <v>5</v>
      </c>
      <c r="P1871">
        <v>44</v>
      </c>
      <c r="Q1871">
        <v>4.7</v>
      </c>
      <c r="R1871">
        <v>64.400000000000006</v>
      </c>
      <c r="S1871">
        <v>1</v>
      </c>
    </row>
    <row r="1872" spans="1:19" x14ac:dyDescent="0.25">
      <c r="A1872">
        <v>2011</v>
      </c>
      <c r="B1872">
        <v>29</v>
      </c>
      <c r="C1872" t="s">
        <v>304</v>
      </c>
      <c r="D1872" t="str">
        <f>IFERROR(INDEX('Draft Master List'!E:F,MATCH(C1872,'Draft Master List'!E:E,0),2),"N/A")</f>
        <v>1952010</v>
      </c>
      <c r="E1872" t="s">
        <v>24</v>
      </c>
      <c r="F1872">
        <v>23</v>
      </c>
      <c r="G1872" t="s">
        <v>77</v>
      </c>
      <c r="H1872">
        <v>16</v>
      </c>
      <c r="I1872">
        <v>3</v>
      </c>
      <c r="J1872">
        <v>124</v>
      </c>
      <c r="K1872">
        <v>69</v>
      </c>
      <c r="L1872" s="2">
        <v>0.55600000000000005</v>
      </c>
      <c r="M1872">
        <v>1108</v>
      </c>
      <c r="N1872">
        <v>16.100000000000001</v>
      </c>
      <c r="O1872">
        <v>2</v>
      </c>
      <c r="P1872">
        <v>79</v>
      </c>
      <c r="Q1872">
        <v>4.3</v>
      </c>
      <c r="R1872">
        <v>69.3</v>
      </c>
      <c r="S1872">
        <v>0</v>
      </c>
    </row>
    <row r="1873" spans="1:19" x14ac:dyDescent="0.25">
      <c r="A1873">
        <v>2011</v>
      </c>
      <c r="B1873">
        <v>30</v>
      </c>
      <c r="C1873" t="s">
        <v>1941</v>
      </c>
      <c r="D1873" t="str">
        <f>IFERROR(INDEX('Draft Master List'!E:F,MATCH(C1873,'Draft Master List'!E:E,0),2),"N/A")</f>
        <v>N/A</v>
      </c>
      <c r="E1873" t="s">
        <v>7</v>
      </c>
      <c r="F1873">
        <v>31</v>
      </c>
      <c r="G1873" t="s">
        <v>74</v>
      </c>
      <c r="H1873">
        <v>16</v>
      </c>
      <c r="I1873">
        <v>15</v>
      </c>
      <c r="J1873">
        <v>114</v>
      </c>
      <c r="K1873">
        <v>68</v>
      </c>
      <c r="L1873" s="2">
        <v>0.59599999999999997</v>
      </c>
      <c r="M1873">
        <v>947</v>
      </c>
      <c r="N1873">
        <v>13.9</v>
      </c>
      <c r="O1873">
        <v>5</v>
      </c>
      <c r="P1873">
        <v>45</v>
      </c>
      <c r="Q1873">
        <v>4.3</v>
      </c>
      <c r="R1873">
        <v>59.2</v>
      </c>
      <c r="S1873">
        <v>1</v>
      </c>
    </row>
    <row r="1874" spans="1:19" x14ac:dyDescent="0.25">
      <c r="A1874">
        <v>2011</v>
      </c>
      <c r="B1874">
        <v>31</v>
      </c>
      <c r="C1874" t="s">
        <v>116</v>
      </c>
      <c r="D1874" t="str">
        <f>IFERROR(INDEX('Draft Master List'!E:F,MATCH(C1874,'Draft Master List'!E:E,0),2),"N/A")</f>
        <v>362008</v>
      </c>
      <c r="E1874" t="s">
        <v>5</v>
      </c>
      <c r="F1874">
        <v>26</v>
      </c>
      <c r="G1874" t="s">
        <v>74</v>
      </c>
      <c r="H1874">
        <v>16</v>
      </c>
      <c r="I1874">
        <v>9</v>
      </c>
      <c r="J1874">
        <v>96</v>
      </c>
      <c r="K1874">
        <v>68</v>
      </c>
      <c r="L1874" s="2">
        <v>0.70799999999999996</v>
      </c>
      <c r="M1874">
        <v>1263</v>
      </c>
      <c r="N1874">
        <v>18.600000000000001</v>
      </c>
      <c r="O1874">
        <v>15</v>
      </c>
      <c r="P1874">
        <v>93</v>
      </c>
      <c r="Q1874">
        <v>4.3</v>
      </c>
      <c r="R1874">
        <v>78.900000000000006</v>
      </c>
      <c r="S1874">
        <v>0</v>
      </c>
    </row>
    <row r="1875" spans="1:19" x14ac:dyDescent="0.25">
      <c r="A1875">
        <v>2011</v>
      </c>
      <c r="B1875">
        <v>32</v>
      </c>
      <c r="C1875" t="s">
        <v>1170</v>
      </c>
      <c r="D1875" t="str">
        <f>IFERROR(INDEX('Draft Master List'!E:F,MATCH(C1875,'Draft Master List'!E:E,0),2),"N/A")</f>
        <v>N/A</v>
      </c>
      <c r="E1875" t="s">
        <v>34</v>
      </c>
      <c r="F1875">
        <v>27</v>
      </c>
      <c r="G1875" t="s">
        <v>108</v>
      </c>
      <c r="H1875">
        <v>16</v>
      </c>
      <c r="I1875">
        <v>16</v>
      </c>
      <c r="J1875">
        <v>95</v>
      </c>
      <c r="K1875">
        <v>67</v>
      </c>
      <c r="L1875" s="2">
        <v>0.70499999999999996</v>
      </c>
      <c r="M1875">
        <v>792</v>
      </c>
      <c r="N1875">
        <v>11.8</v>
      </c>
      <c r="O1875">
        <v>6</v>
      </c>
      <c r="P1875">
        <v>44</v>
      </c>
      <c r="Q1875">
        <v>4.2</v>
      </c>
      <c r="R1875">
        <v>49.5</v>
      </c>
      <c r="S1875">
        <v>3</v>
      </c>
    </row>
    <row r="1876" spans="1:19" x14ac:dyDescent="0.25">
      <c r="A1876">
        <v>2011</v>
      </c>
      <c r="B1876">
        <v>33</v>
      </c>
      <c r="C1876" t="s">
        <v>517</v>
      </c>
      <c r="D1876" t="str">
        <f>IFERROR(INDEX('Draft Master List'!E:F,MATCH(C1876,'Draft Master List'!E:E,0),2),"N/A")</f>
        <v>522006</v>
      </c>
      <c r="E1876" t="s">
        <v>5</v>
      </c>
      <c r="F1876">
        <v>28</v>
      </c>
      <c r="G1876" t="s">
        <v>74</v>
      </c>
      <c r="H1876">
        <v>13</v>
      </c>
      <c r="I1876">
        <v>13</v>
      </c>
      <c r="J1876">
        <v>101</v>
      </c>
      <c r="K1876">
        <v>67</v>
      </c>
      <c r="L1876" s="2">
        <v>0.66300000000000003</v>
      </c>
      <c r="M1876">
        <v>949</v>
      </c>
      <c r="N1876">
        <v>14.2</v>
      </c>
      <c r="O1876">
        <v>9</v>
      </c>
      <c r="P1876">
        <v>79</v>
      </c>
      <c r="Q1876">
        <v>5.2</v>
      </c>
      <c r="R1876">
        <v>73</v>
      </c>
      <c r="S1876">
        <v>0</v>
      </c>
    </row>
    <row r="1877" spans="1:19" x14ac:dyDescent="0.25">
      <c r="A1877">
        <v>2011</v>
      </c>
      <c r="B1877">
        <v>34</v>
      </c>
      <c r="C1877" t="s">
        <v>880</v>
      </c>
      <c r="D1877" t="str">
        <f>IFERROR(INDEX('Draft Master List'!E:F,MATCH(C1877,'Draft Master List'!E:E,0),2),"N/A")</f>
        <v>N/A</v>
      </c>
      <c r="E1877" t="s">
        <v>15</v>
      </c>
      <c r="F1877">
        <v>23</v>
      </c>
      <c r="G1877" t="s">
        <v>74</v>
      </c>
      <c r="H1877">
        <v>15</v>
      </c>
      <c r="I1877">
        <v>15</v>
      </c>
      <c r="J1877">
        <v>115</v>
      </c>
      <c r="K1877">
        <v>65</v>
      </c>
      <c r="L1877" s="2">
        <v>0.56499999999999995</v>
      </c>
      <c r="M1877">
        <v>1057</v>
      </c>
      <c r="N1877">
        <v>16.3</v>
      </c>
      <c r="O1877">
        <v>7</v>
      </c>
      <c r="P1877">
        <v>58</v>
      </c>
      <c r="Q1877">
        <v>4.3</v>
      </c>
      <c r="R1877">
        <v>70.5</v>
      </c>
      <c r="S1877">
        <v>1</v>
      </c>
    </row>
    <row r="1878" spans="1:19" x14ac:dyDescent="0.25">
      <c r="A1878">
        <v>2011</v>
      </c>
      <c r="B1878">
        <v>35</v>
      </c>
      <c r="C1878" t="s">
        <v>1410</v>
      </c>
      <c r="D1878" t="str">
        <f>IFERROR(INDEX('Draft Master List'!E:F,MATCH(C1878,'Draft Master List'!E:E,0),2),"N/A")</f>
        <v>N/A</v>
      </c>
      <c r="E1878" t="s">
        <v>32</v>
      </c>
      <c r="F1878">
        <v>27</v>
      </c>
      <c r="G1878" t="s">
        <v>108</v>
      </c>
      <c r="H1878">
        <v>16</v>
      </c>
      <c r="I1878">
        <v>12</v>
      </c>
      <c r="J1878">
        <v>115</v>
      </c>
      <c r="K1878">
        <v>65</v>
      </c>
      <c r="L1878" s="2">
        <v>0.56499999999999995</v>
      </c>
      <c r="M1878">
        <v>815</v>
      </c>
      <c r="N1878">
        <v>12.5</v>
      </c>
      <c r="O1878">
        <v>5</v>
      </c>
      <c r="P1878">
        <v>41</v>
      </c>
      <c r="Q1878">
        <v>4.0999999999999996</v>
      </c>
      <c r="R1878">
        <v>50.9</v>
      </c>
      <c r="S1878">
        <v>1</v>
      </c>
    </row>
    <row r="1879" spans="1:19" x14ac:dyDescent="0.25">
      <c r="A1879">
        <v>2011</v>
      </c>
      <c r="B1879">
        <v>36</v>
      </c>
      <c r="C1879" t="s">
        <v>281</v>
      </c>
      <c r="D1879" t="str">
        <f>IFERROR(INDEX('Draft Master List'!E:F,MATCH(C1879,'Draft Master List'!E:E,0),2),"N/A")</f>
        <v>1012010</v>
      </c>
      <c r="E1879" t="s">
        <v>14</v>
      </c>
      <c r="F1879">
        <v>24</v>
      </c>
      <c r="G1879" t="s">
        <v>74</v>
      </c>
      <c r="H1879">
        <v>16</v>
      </c>
      <c r="I1879">
        <v>15</v>
      </c>
      <c r="J1879">
        <v>124</v>
      </c>
      <c r="K1879">
        <v>65</v>
      </c>
      <c r="L1879" s="2">
        <v>0.52400000000000002</v>
      </c>
      <c r="M1879">
        <v>771</v>
      </c>
      <c r="N1879">
        <v>11.9</v>
      </c>
      <c r="O1879">
        <v>3</v>
      </c>
      <c r="P1879">
        <v>42</v>
      </c>
      <c r="Q1879">
        <v>4.0999999999999996</v>
      </c>
      <c r="R1879">
        <v>48.2</v>
      </c>
      <c r="S1879">
        <v>2</v>
      </c>
    </row>
    <row r="1880" spans="1:19" x14ac:dyDescent="0.25">
      <c r="A1880">
        <v>2011</v>
      </c>
      <c r="B1880">
        <v>37</v>
      </c>
      <c r="C1880" t="s">
        <v>1621</v>
      </c>
      <c r="D1880" t="str">
        <f>IFERROR(INDEX('Draft Master List'!E:F,MATCH(C1880,'Draft Master List'!E:E,0),2),"N/A")</f>
        <v>N/A</v>
      </c>
      <c r="E1880" t="s">
        <v>13</v>
      </c>
      <c r="F1880">
        <v>31</v>
      </c>
      <c r="G1880" t="s">
        <v>108</v>
      </c>
      <c r="H1880">
        <v>13</v>
      </c>
      <c r="I1880">
        <v>13</v>
      </c>
      <c r="J1880">
        <v>88</v>
      </c>
      <c r="K1880">
        <v>64</v>
      </c>
      <c r="L1880" s="2">
        <v>0.72699999999999998</v>
      </c>
      <c r="M1880">
        <v>778</v>
      </c>
      <c r="N1880">
        <v>12.2</v>
      </c>
      <c r="O1880">
        <v>7</v>
      </c>
      <c r="P1880">
        <v>38</v>
      </c>
      <c r="Q1880">
        <v>4.9000000000000004</v>
      </c>
      <c r="R1880">
        <v>59.8</v>
      </c>
      <c r="S1880">
        <v>0</v>
      </c>
    </row>
    <row r="1881" spans="1:19" x14ac:dyDescent="0.25">
      <c r="A1881">
        <v>2011</v>
      </c>
      <c r="B1881">
        <v>38</v>
      </c>
      <c r="C1881" t="s">
        <v>112</v>
      </c>
      <c r="D1881" t="str">
        <f>IFERROR(INDEX('Draft Master List'!E:F,MATCH(C1881,'Draft Master List'!E:E,0),2),"N/A")</f>
        <v>72009</v>
      </c>
      <c r="E1881" t="s">
        <v>16</v>
      </c>
      <c r="F1881">
        <v>24</v>
      </c>
      <c r="G1881" t="s">
        <v>74</v>
      </c>
      <c r="H1881">
        <v>15</v>
      </c>
      <c r="I1881">
        <v>14</v>
      </c>
      <c r="J1881">
        <v>115</v>
      </c>
      <c r="K1881">
        <v>64</v>
      </c>
      <c r="L1881" s="2">
        <v>0.55700000000000005</v>
      </c>
      <c r="M1881">
        <v>975</v>
      </c>
      <c r="N1881">
        <v>15.2</v>
      </c>
      <c r="O1881">
        <v>4</v>
      </c>
      <c r="P1881">
        <v>58</v>
      </c>
      <c r="Q1881">
        <v>4.3</v>
      </c>
      <c r="R1881">
        <v>65</v>
      </c>
      <c r="S1881">
        <v>1</v>
      </c>
    </row>
    <row r="1882" spans="1:19" x14ac:dyDescent="0.25">
      <c r="A1882">
        <v>2011</v>
      </c>
      <c r="B1882">
        <v>39</v>
      </c>
      <c r="C1882" t="s">
        <v>266</v>
      </c>
      <c r="D1882" t="str">
        <f>IFERROR(INDEX('Draft Master List'!E:F,MATCH(C1882,'Draft Master List'!E:E,0),2),"N/A")</f>
        <v>242010</v>
      </c>
      <c r="E1882" t="s">
        <v>27</v>
      </c>
      <c r="F1882">
        <v>23</v>
      </c>
      <c r="G1882" t="s">
        <v>74</v>
      </c>
      <c r="H1882">
        <v>15</v>
      </c>
      <c r="I1882">
        <v>13</v>
      </c>
      <c r="J1882">
        <v>103</v>
      </c>
      <c r="K1882">
        <v>63</v>
      </c>
      <c r="L1882" s="2">
        <v>0.61199999999999999</v>
      </c>
      <c r="M1882">
        <v>928</v>
      </c>
      <c r="N1882">
        <v>14.7</v>
      </c>
      <c r="O1882">
        <v>9</v>
      </c>
      <c r="P1882">
        <v>50</v>
      </c>
      <c r="Q1882">
        <v>4.2</v>
      </c>
      <c r="R1882">
        <v>61.9</v>
      </c>
      <c r="S1882">
        <v>3</v>
      </c>
    </row>
    <row r="1883" spans="1:19" x14ac:dyDescent="0.25">
      <c r="A1883">
        <v>2011</v>
      </c>
      <c r="B1883">
        <v>40</v>
      </c>
      <c r="C1883" t="s">
        <v>79</v>
      </c>
      <c r="D1883" t="str">
        <f>IFERROR(INDEX('Draft Master List'!E:F,MATCH(C1883,'Draft Master List'!E:E,0),2),"N/A")</f>
        <v>192009</v>
      </c>
      <c r="E1883" t="s">
        <v>6</v>
      </c>
      <c r="F1883">
        <v>23</v>
      </c>
      <c r="G1883" t="s">
        <v>74</v>
      </c>
      <c r="H1883">
        <v>13</v>
      </c>
      <c r="I1883">
        <v>13</v>
      </c>
      <c r="J1883">
        <v>96</v>
      </c>
      <c r="K1883">
        <v>63</v>
      </c>
      <c r="L1883" s="2">
        <v>0.65600000000000003</v>
      </c>
      <c r="M1883">
        <v>859</v>
      </c>
      <c r="N1883">
        <v>13.6</v>
      </c>
      <c r="O1883">
        <v>5</v>
      </c>
      <c r="P1883">
        <v>59</v>
      </c>
      <c r="Q1883">
        <v>4.8</v>
      </c>
      <c r="R1883">
        <v>66.099999999999994</v>
      </c>
      <c r="S1883">
        <v>1</v>
      </c>
    </row>
    <row r="1884" spans="1:19" x14ac:dyDescent="0.25">
      <c r="A1884">
        <v>2011</v>
      </c>
      <c r="B1884">
        <v>41</v>
      </c>
      <c r="C1884" t="s">
        <v>1648</v>
      </c>
      <c r="D1884" t="str">
        <f>IFERROR(INDEX('Draft Master List'!E:F,MATCH(C1884,'Draft Master List'!E:E,0),2),"N/A")</f>
        <v>N/A</v>
      </c>
      <c r="E1884" t="s">
        <v>6</v>
      </c>
      <c r="F1884">
        <v>26</v>
      </c>
      <c r="G1884" t="s">
        <v>108</v>
      </c>
      <c r="H1884">
        <v>16</v>
      </c>
      <c r="I1884">
        <v>16</v>
      </c>
      <c r="J1884">
        <v>98</v>
      </c>
      <c r="K1884">
        <v>62</v>
      </c>
      <c r="L1884" s="2">
        <v>0.63300000000000001</v>
      </c>
      <c r="M1884">
        <v>811</v>
      </c>
      <c r="N1884">
        <v>13.1</v>
      </c>
      <c r="O1884">
        <v>5</v>
      </c>
      <c r="P1884">
        <v>73</v>
      </c>
      <c r="Q1884">
        <v>3.9</v>
      </c>
      <c r="R1884">
        <v>50.7</v>
      </c>
      <c r="S1884">
        <v>0</v>
      </c>
    </row>
    <row r="1885" spans="1:19" x14ac:dyDescent="0.25">
      <c r="A1885">
        <v>2011</v>
      </c>
      <c r="B1885">
        <v>42</v>
      </c>
      <c r="C1885" t="s">
        <v>475</v>
      </c>
      <c r="D1885" t="str">
        <f>IFERROR(INDEX('Draft Master List'!E:F,MATCH(C1885,'Draft Master List'!E:E,0),2),"N/A")</f>
        <v>1422007</v>
      </c>
      <c r="E1885" t="s">
        <v>25</v>
      </c>
      <c r="F1885">
        <v>28</v>
      </c>
      <c r="G1885" t="s">
        <v>74</v>
      </c>
      <c r="H1885">
        <v>16</v>
      </c>
      <c r="I1885">
        <v>13</v>
      </c>
      <c r="J1885">
        <v>98</v>
      </c>
      <c r="K1885">
        <v>61</v>
      </c>
      <c r="L1885" s="2">
        <v>0.622</v>
      </c>
      <c r="M1885">
        <v>785</v>
      </c>
      <c r="N1885">
        <v>12.9</v>
      </c>
      <c r="O1885">
        <v>2</v>
      </c>
      <c r="P1885">
        <v>43</v>
      </c>
      <c r="Q1885">
        <v>3.8</v>
      </c>
      <c r="R1885">
        <v>49.1</v>
      </c>
      <c r="S1885">
        <v>0</v>
      </c>
    </row>
    <row r="1886" spans="1:19" x14ac:dyDescent="0.25">
      <c r="A1886">
        <v>2011</v>
      </c>
      <c r="B1886">
        <v>43</v>
      </c>
      <c r="C1886" t="s">
        <v>889</v>
      </c>
      <c r="D1886" t="str">
        <f>IFERROR(INDEX('Draft Master List'!E:F,MATCH(C1886,'Draft Master List'!E:E,0),2),"N/A")</f>
        <v>N/A</v>
      </c>
      <c r="E1886" t="s">
        <v>64</v>
      </c>
      <c r="F1886">
        <v>22</v>
      </c>
      <c r="G1886" t="s">
        <v>74</v>
      </c>
      <c r="H1886">
        <v>16</v>
      </c>
      <c r="I1886">
        <v>12</v>
      </c>
      <c r="J1886">
        <v>119</v>
      </c>
      <c r="K1886">
        <v>61</v>
      </c>
      <c r="L1886" s="2">
        <v>0.51300000000000001</v>
      </c>
      <c r="M1886">
        <v>709</v>
      </c>
      <c r="N1886">
        <v>11.6</v>
      </c>
      <c r="O1886">
        <v>2</v>
      </c>
      <c r="P1886">
        <v>76</v>
      </c>
      <c r="Q1886">
        <v>3.8</v>
      </c>
      <c r="R1886">
        <v>44.3</v>
      </c>
      <c r="S1886">
        <v>0</v>
      </c>
    </row>
    <row r="1887" spans="1:19" x14ac:dyDescent="0.25">
      <c r="A1887">
        <v>2011</v>
      </c>
      <c r="B1887">
        <v>44</v>
      </c>
      <c r="C1887" t="s">
        <v>1792</v>
      </c>
      <c r="D1887" t="str">
        <f>IFERROR(INDEX('Draft Master List'!E:F,MATCH(C1887,'Draft Master List'!E:E,0),2),"N/A")</f>
        <v>N/A</v>
      </c>
      <c r="E1887" t="s">
        <v>29</v>
      </c>
      <c r="F1887">
        <v>25</v>
      </c>
      <c r="G1887" t="s">
        <v>74</v>
      </c>
      <c r="H1887">
        <v>16</v>
      </c>
      <c r="I1887">
        <v>13</v>
      </c>
      <c r="J1887">
        <v>97</v>
      </c>
      <c r="K1887">
        <v>61</v>
      </c>
      <c r="L1887" s="2">
        <v>0.629</v>
      </c>
      <c r="M1887">
        <v>658</v>
      </c>
      <c r="N1887">
        <v>10.8</v>
      </c>
      <c r="O1887">
        <v>5</v>
      </c>
      <c r="P1887">
        <v>35</v>
      </c>
      <c r="Q1887">
        <v>3.8</v>
      </c>
      <c r="R1887">
        <v>41.1</v>
      </c>
      <c r="S1887">
        <v>0</v>
      </c>
    </row>
    <row r="1888" spans="1:19" x14ac:dyDescent="0.25">
      <c r="A1888">
        <v>2011</v>
      </c>
      <c r="B1888">
        <v>45</v>
      </c>
      <c r="C1888" t="s">
        <v>1232</v>
      </c>
      <c r="D1888" t="str">
        <f>IFERROR(INDEX('Draft Master List'!E:F,MATCH(C1888,'Draft Master List'!E:E,0),2),"N/A")</f>
        <v>N/A</v>
      </c>
      <c r="E1888" t="s">
        <v>13</v>
      </c>
      <c r="F1888">
        <v>28</v>
      </c>
      <c r="G1888" t="s">
        <v>74</v>
      </c>
      <c r="H1888">
        <v>16</v>
      </c>
      <c r="I1888">
        <v>16</v>
      </c>
      <c r="J1888">
        <v>115</v>
      </c>
      <c r="K1888">
        <v>60</v>
      </c>
      <c r="L1888" s="2">
        <v>0.52200000000000002</v>
      </c>
      <c r="M1888">
        <v>1106</v>
      </c>
      <c r="N1888">
        <v>18.399999999999999</v>
      </c>
      <c r="O1888">
        <v>9</v>
      </c>
      <c r="P1888">
        <v>58</v>
      </c>
      <c r="Q1888">
        <v>3.8</v>
      </c>
      <c r="R1888">
        <v>69.099999999999994</v>
      </c>
      <c r="S1888">
        <v>0</v>
      </c>
    </row>
    <row r="1889" spans="1:19" x14ac:dyDescent="0.25">
      <c r="A1889">
        <v>2011</v>
      </c>
      <c r="B1889">
        <v>46</v>
      </c>
      <c r="C1889" t="s">
        <v>1275</v>
      </c>
      <c r="D1889" t="str">
        <f>IFERROR(INDEX('Draft Master List'!E:F,MATCH(C1889,'Draft Master List'!E:E,0),2),"N/A")</f>
        <v>N/A</v>
      </c>
      <c r="E1889" t="s">
        <v>7</v>
      </c>
      <c r="F1889">
        <v>25</v>
      </c>
      <c r="G1889" t="s">
        <v>1601</v>
      </c>
      <c r="H1889">
        <v>12</v>
      </c>
      <c r="I1889">
        <v>12</v>
      </c>
      <c r="J1889">
        <v>88</v>
      </c>
      <c r="K1889">
        <v>59</v>
      </c>
      <c r="L1889" s="2">
        <v>0.67</v>
      </c>
      <c r="M1889">
        <v>796</v>
      </c>
      <c r="N1889">
        <v>13.5</v>
      </c>
      <c r="O1889">
        <v>3</v>
      </c>
      <c r="P1889">
        <v>42</v>
      </c>
      <c r="Q1889">
        <v>4.9000000000000004</v>
      </c>
      <c r="R1889">
        <v>66.3</v>
      </c>
      <c r="S1889">
        <v>1</v>
      </c>
    </row>
    <row r="1890" spans="1:19" x14ac:dyDescent="0.25">
      <c r="A1890">
        <v>2011</v>
      </c>
      <c r="B1890">
        <v>47</v>
      </c>
      <c r="C1890" t="s">
        <v>122</v>
      </c>
      <c r="D1890" t="str">
        <f>IFERROR(INDEX('Draft Master List'!E:F,MATCH(C1890,'Draft Master List'!E:E,0),2),"N/A")</f>
        <v>492008</v>
      </c>
      <c r="E1890" t="s">
        <v>6</v>
      </c>
      <c r="F1890">
        <v>25</v>
      </c>
      <c r="G1890" t="s">
        <v>74</v>
      </c>
      <c r="H1890">
        <v>15</v>
      </c>
      <c r="I1890">
        <v>15</v>
      </c>
      <c r="J1890">
        <v>104</v>
      </c>
      <c r="K1890">
        <v>58</v>
      </c>
      <c r="L1890" s="2">
        <v>0.55800000000000005</v>
      </c>
      <c r="M1890">
        <v>961</v>
      </c>
      <c r="N1890">
        <v>16.600000000000001</v>
      </c>
      <c r="O1890">
        <v>4</v>
      </c>
      <c r="P1890">
        <v>62</v>
      </c>
      <c r="Q1890">
        <v>3.9</v>
      </c>
      <c r="R1890">
        <v>64.099999999999994</v>
      </c>
      <c r="S1890">
        <v>1</v>
      </c>
    </row>
    <row r="1891" spans="1:19" x14ac:dyDescent="0.25">
      <c r="A1891">
        <v>2011</v>
      </c>
      <c r="B1891">
        <v>48</v>
      </c>
      <c r="C1891" t="s">
        <v>641</v>
      </c>
      <c r="D1891" t="str">
        <f>IFERROR(INDEX('Draft Master List'!E:F,MATCH(C1891,'Draft Master List'!E:E,0),2),"N/A")</f>
        <v>N/A</v>
      </c>
      <c r="E1891" t="s">
        <v>3</v>
      </c>
      <c r="F1891">
        <v>31</v>
      </c>
      <c r="G1891" t="s">
        <v>74</v>
      </c>
      <c r="H1891">
        <v>14</v>
      </c>
      <c r="I1891">
        <v>14</v>
      </c>
      <c r="J1891">
        <v>106</v>
      </c>
      <c r="K1891">
        <v>57</v>
      </c>
      <c r="L1891" s="2">
        <v>0.53800000000000003</v>
      </c>
      <c r="M1891">
        <v>887</v>
      </c>
      <c r="N1891">
        <v>15.6</v>
      </c>
      <c r="O1891">
        <v>3</v>
      </c>
      <c r="P1891">
        <v>56</v>
      </c>
      <c r="Q1891">
        <v>4.0999999999999996</v>
      </c>
      <c r="R1891">
        <v>63.4</v>
      </c>
      <c r="S1891">
        <v>1</v>
      </c>
    </row>
    <row r="1892" spans="1:19" x14ac:dyDescent="0.25">
      <c r="A1892">
        <v>2011</v>
      </c>
      <c r="B1892">
        <v>49</v>
      </c>
      <c r="C1892" t="s">
        <v>95</v>
      </c>
      <c r="D1892" t="str">
        <f>IFERROR(INDEX('Draft Master List'!E:F,MATCH(C1892,'Draft Master List'!E:E,0),2),"N/A")</f>
        <v>242008</v>
      </c>
      <c r="E1892" t="s">
        <v>28</v>
      </c>
      <c r="F1892">
        <v>26</v>
      </c>
      <c r="G1892" t="s">
        <v>76</v>
      </c>
      <c r="H1892">
        <v>16</v>
      </c>
      <c r="I1892">
        <v>16</v>
      </c>
      <c r="J1892">
        <v>79</v>
      </c>
      <c r="K1892">
        <v>57</v>
      </c>
      <c r="L1892" s="2">
        <v>0.72199999999999998</v>
      </c>
      <c r="M1892">
        <v>418</v>
      </c>
      <c r="N1892">
        <v>7.3</v>
      </c>
      <c r="O1892">
        <v>0</v>
      </c>
      <c r="P1892">
        <v>34</v>
      </c>
      <c r="Q1892">
        <v>3.6</v>
      </c>
      <c r="R1892">
        <v>26.1</v>
      </c>
      <c r="S1892">
        <v>3</v>
      </c>
    </row>
    <row r="1893" spans="1:19" x14ac:dyDescent="0.25">
      <c r="A1893">
        <v>2011</v>
      </c>
      <c r="B1893">
        <v>50</v>
      </c>
      <c r="C1893" t="s">
        <v>1666</v>
      </c>
      <c r="D1893" t="str">
        <f>IFERROR(INDEX('Draft Master List'!E:F,MATCH(C1893,'Draft Master List'!E:E,0),2),"N/A")</f>
        <v>N/A</v>
      </c>
      <c r="E1893" t="s">
        <v>15</v>
      </c>
      <c r="F1893">
        <v>23</v>
      </c>
      <c r="G1893" t="s">
        <v>108</v>
      </c>
      <c r="H1893">
        <v>14</v>
      </c>
      <c r="I1893">
        <v>13</v>
      </c>
      <c r="J1893">
        <v>92</v>
      </c>
      <c r="K1893">
        <v>56</v>
      </c>
      <c r="L1893" s="2">
        <v>0.60899999999999999</v>
      </c>
      <c r="M1893">
        <v>596</v>
      </c>
      <c r="N1893">
        <v>10.6</v>
      </c>
      <c r="O1893">
        <v>6</v>
      </c>
      <c r="P1893">
        <v>31</v>
      </c>
      <c r="Q1893">
        <v>4</v>
      </c>
      <c r="R1893">
        <v>42.6</v>
      </c>
      <c r="S1893">
        <v>1</v>
      </c>
    </row>
    <row r="1894" spans="1:19" x14ac:dyDescent="0.25">
      <c r="A1894">
        <v>2011</v>
      </c>
      <c r="B1894">
        <v>51</v>
      </c>
      <c r="C1894" t="s">
        <v>1828</v>
      </c>
      <c r="D1894" t="str">
        <f>IFERROR(INDEX('Draft Master List'!E:F,MATCH(C1894,'Draft Master List'!E:E,0),2),"N/A")</f>
        <v>N/A</v>
      </c>
      <c r="E1894" t="s">
        <v>5</v>
      </c>
      <c r="F1894">
        <v>24</v>
      </c>
      <c r="G1894" t="s">
        <v>108</v>
      </c>
      <c r="H1894">
        <v>16</v>
      </c>
      <c r="I1894">
        <v>13</v>
      </c>
      <c r="J1894">
        <v>92</v>
      </c>
      <c r="K1894">
        <v>55</v>
      </c>
      <c r="L1894" s="2">
        <v>0.59799999999999998</v>
      </c>
      <c r="M1894">
        <v>767</v>
      </c>
      <c r="N1894">
        <v>13.9</v>
      </c>
      <c r="O1894">
        <v>8</v>
      </c>
      <c r="P1894">
        <v>41</v>
      </c>
      <c r="Q1894">
        <v>3.4</v>
      </c>
      <c r="R1894">
        <v>47.9</v>
      </c>
      <c r="S1894">
        <v>0</v>
      </c>
    </row>
    <row r="1895" spans="1:19" x14ac:dyDescent="0.25">
      <c r="A1895">
        <v>2011</v>
      </c>
      <c r="B1895">
        <v>52</v>
      </c>
      <c r="C1895" t="s">
        <v>340</v>
      </c>
      <c r="D1895" t="str">
        <f>IFERROR(INDEX('Draft Master List'!E:F,MATCH(C1895,'Draft Master List'!E:E,0),2),"N/A")</f>
        <v>1272009</v>
      </c>
      <c r="E1895" t="s">
        <v>20</v>
      </c>
      <c r="F1895">
        <v>26</v>
      </c>
      <c r="G1895" t="s">
        <v>643</v>
      </c>
      <c r="H1895">
        <v>16</v>
      </c>
      <c r="I1895">
        <v>5</v>
      </c>
      <c r="J1895">
        <v>96</v>
      </c>
      <c r="K1895">
        <v>54</v>
      </c>
      <c r="L1895" s="2">
        <v>0.56299999999999994</v>
      </c>
      <c r="M1895">
        <v>514</v>
      </c>
      <c r="N1895">
        <v>9.5</v>
      </c>
      <c r="O1895">
        <v>1</v>
      </c>
      <c r="P1895">
        <v>27</v>
      </c>
      <c r="Q1895">
        <v>3.4</v>
      </c>
      <c r="R1895">
        <v>32.1</v>
      </c>
      <c r="S1895">
        <v>0</v>
      </c>
    </row>
    <row r="1896" spans="1:19" x14ac:dyDescent="0.25">
      <c r="A1896">
        <v>2011</v>
      </c>
      <c r="B1896">
        <v>53</v>
      </c>
      <c r="C1896" t="s">
        <v>1629</v>
      </c>
      <c r="D1896" t="str">
        <f>IFERROR(INDEX('Draft Master List'!E:F,MATCH(C1896,'Draft Master List'!E:E,0),2),"N/A")</f>
        <v>N/A</v>
      </c>
      <c r="E1896" t="s">
        <v>23</v>
      </c>
      <c r="F1896">
        <v>29</v>
      </c>
      <c r="G1896" t="s">
        <v>108</v>
      </c>
      <c r="H1896">
        <v>15</v>
      </c>
      <c r="I1896">
        <v>15</v>
      </c>
      <c r="J1896">
        <v>85</v>
      </c>
      <c r="K1896">
        <v>54</v>
      </c>
      <c r="L1896" s="2">
        <v>0.63500000000000001</v>
      </c>
      <c r="M1896">
        <v>677</v>
      </c>
      <c r="N1896">
        <v>12.5</v>
      </c>
      <c r="O1896">
        <v>3</v>
      </c>
      <c r="P1896">
        <v>34</v>
      </c>
      <c r="Q1896">
        <v>3.6</v>
      </c>
      <c r="R1896">
        <v>45.1</v>
      </c>
      <c r="S1896">
        <v>0</v>
      </c>
    </row>
    <row r="1897" spans="1:19" x14ac:dyDescent="0.25">
      <c r="A1897">
        <v>2011</v>
      </c>
      <c r="B1897">
        <v>54</v>
      </c>
      <c r="C1897" t="s">
        <v>1670</v>
      </c>
      <c r="D1897" t="str">
        <f>IFERROR(INDEX('Draft Master List'!E:F,MATCH(C1897,'Draft Master List'!E:E,0),2),"N/A")</f>
        <v>N/A</v>
      </c>
      <c r="E1897" t="s">
        <v>3</v>
      </c>
      <c r="F1897">
        <v>24</v>
      </c>
      <c r="G1897" t="s">
        <v>108</v>
      </c>
      <c r="H1897">
        <v>16</v>
      </c>
      <c r="I1897">
        <v>16</v>
      </c>
      <c r="J1897">
        <v>89</v>
      </c>
      <c r="K1897">
        <v>54</v>
      </c>
      <c r="L1897" s="2">
        <v>0.60699999999999998</v>
      </c>
      <c r="M1897">
        <v>528</v>
      </c>
      <c r="N1897">
        <v>9.8000000000000007</v>
      </c>
      <c r="O1897">
        <v>5</v>
      </c>
      <c r="P1897">
        <v>25</v>
      </c>
      <c r="Q1897">
        <v>3.4</v>
      </c>
      <c r="R1897">
        <v>33</v>
      </c>
      <c r="S1897">
        <v>0</v>
      </c>
    </row>
    <row r="1898" spans="1:19" x14ac:dyDescent="0.25">
      <c r="A1898">
        <v>2011</v>
      </c>
      <c r="B1898">
        <v>55</v>
      </c>
      <c r="C1898" t="s">
        <v>391</v>
      </c>
      <c r="D1898" t="str">
        <f>IFERROR(INDEX('Draft Master List'!E:F,MATCH(C1898,'Draft Master List'!E:E,0),2),"N/A")</f>
        <v>812008</v>
      </c>
      <c r="E1898" t="s">
        <v>10</v>
      </c>
      <c r="F1898">
        <v>26</v>
      </c>
      <c r="G1898" t="s">
        <v>77</v>
      </c>
      <c r="H1898">
        <v>16</v>
      </c>
      <c r="I1898">
        <v>6</v>
      </c>
      <c r="J1898">
        <v>97</v>
      </c>
      <c r="K1898">
        <v>54</v>
      </c>
      <c r="L1898" s="2">
        <v>0.55700000000000005</v>
      </c>
      <c r="M1898">
        <v>689</v>
      </c>
      <c r="N1898">
        <v>12.8</v>
      </c>
      <c r="O1898">
        <v>5</v>
      </c>
      <c r="P1898">
        <v>70</v>
      </c>
      <c r="Q1898">
        <v>3.4</v>
      </c>
      <c r="R1898">
        <v>43.1</v>
      </c>
      <c r="S1898">
        <v>1</v>
      </c>
    </row>
    <row r="1899" spans="1:19" x14ac:dyDescent="0.25">
      <c r="A1899">
        <v>2011</v>
      </c>
      <c r="B1899">
        <v>56</v>
      </c>
      <c r="C1899" t="s">
        <v>881</v>
      </c>
      <c r="D1899" t="str">
        <f>IFERROR(INDEX('Draft Master List'!E:F,MATCH(C1899,'Draft Master List'!E:E,0),2),"N/A")</f>
        <v>N/A</v>
      </c>
      <c r="E1899" t="s">
        <v>21</v>
      </c>
      <c r="F1899">
        <v>22</v>
      </c>
      <c r="G1899" t="s">
        <v>74</v>
      </c>
      <c r="H1899">
        <v>13</v>
      </c>
      <c r="I1899">
        <v>13</v>
      </c>
      <c r="J1899">
        <v>95</v>
      </c>
      <c r="K1899">
        <v>54</v>
      </c>
      <c r="L1899" s="2">
        <v>0.56799999999999995</v>
      </c>
      <c r="M1899">
        <v>959</v>
      </c>
      <c r="N1899">
        <v>17.8</v>
      </c>
      <c r="O1899">
        <v>8</v>
      </c>
      <c r="P1899">
        <v>80</v>
      </c>
      <c r="Q1899">
        <v>4.2</v>
      </c>
      <c r="R1899">
        <v>73.8</v>
      </c>
      <c r="S1899">
        <v>1</v>
      </c>
    </row>
    <row r="1900" spans="1:19" x14ac:dyDescent="0.25">
      <c r="A1900">
        <v>2011</v>
      </c>
      <c r="B1900">
        <v>57</v>
      </c>
      <c r="C1900" t="s">
        <v>458</v>
      </c>
      <c r="D1900" t="str">
        <f>IFERROR(INDEX('Draft Master List'!E:F,MATCH(C1900,'Draft Master List'!E:E,0),2),"N/A")</f>
        <v>752007</v>
      </c>
      <c r="E1900" t="s">
        <v>27</v>
      </c>
      <c r="F1900">
        <v>26</v>
      </c>
      <c r="G1900" t="s">
        <v>77</v>
      </c>
      <c r="H1900">
        <v>14</v>
      </c>
      <c r="I1900">
        <v>4</v>
      </c>
      <c r="J1900">
        <v>80</v>
      </c>
      <c r="K1900">
        <v>54</v>
      </c>
      <c r="L1900" s="2">
        <v>0.67500000000000004</v>
      </c>
      <c r="M1900">
        <v>858</v>
      </c>
      <c r="N1900">
        <v>15.9</v>
      </c>
      <c r="O1900">
        <v>11</v>
      </c>
      <c r="P1900">
        <v>74</v>
      </c>
      <c r="Q1900">
        <v>3.9</v>
      </c>
      <c r="R1900">
        <v>61.3</v>
      </c>
      <c r="S1900">
        <v>0</v>
      </c>
    </row>
    <row r="1901" spans="1:19" x14ac:dyDescent="0.25">
      <c r="A1901">
        <v>2011</v>
      </c>
      <c r="B1901">
        <v>58</v>
      </c>
      <c r="C1901" t="s">
        <v>1131</v>
      </c>
      <c r="D1901" t="str">
        <f>IFERROR(INDEX('Draft Master List'!E:F,MATCH(C1901,'Draft Master List'!E:E,0),2),"N/A")</f>
        <v>N/A</v>
      </c>
      <c r="E1901" t="s">
        <v>13</v>
      </c>
      <c r="F1901">
        <v>26</v>
      </c>
      <c r="G1901" t="s">
        <v>643</v>
      </c>
      <c r="H1901">
        <v>15</v>
      </c>
      <c r="I1901">
        <v>1</v>
      </c>
      <c r="J1901">
        <v>79</v>
      </c>
      <c r="K1901">
        <v>54</v>
      </c>
      <c r="L1901" s="2">
        <v>0.68400000000000005</v>
      </c>
      <c r="M1901">
        <v>433</v>
      </c>
      <c r="N1901">
        <v>8</v>
      </c>
      <c r="O1901">
        <v>2</v>
      </c>
      <c r="P1901">
        <v>27</v>
      </c>
      <c r="Q1901">
        <v>3.6</v>
      </c>
      <c r="R1901">
        <v>28.9</v>
      </c>
      <c r="S1901">
        <v>2</v>
      </c>
    </row>
    <row r="1902" spans="1:19" x14ac:dyDescent="0.25">
      <c r="A1902">
        <v>2011</v>
      </c>
      <c r="B1902">
        <v>59</v>
      </c>
      <c r="C1902" t="s">
        <v>842</v>
      </c>
      <c r="D1902" t="str">
        <f>IFERROR(INDEX('Draft Master List'!E:F,MATCH(C1902,'Draft Master List'!E:E,0),2),"N/A")</f>
        <v>N/A</v>
      </c>
      <c r="E1902" t="s">
        <v>23</v>
      </c>
      <c r="F1902">
        <v>25</v>
      </c>
      <c r="G1902" t="s">
        <v>76</v>
      </c>
      <c r="H1902">
        <v>13</v>
      </c>
      <c r="I1902">
        <v>13</v>
      </c>
      <c r="J1902">
        <v>72</v>
      </c>
      <c r="K1902">
        <v>53</v>
      </c>
      <c r="L1902" s="2">
        <v>0.73599999999999999</v>
      </c>
      <c r="M1902">
        <v>617</v>
      </c>
      <c r="N1902">
        <v>11.6</v>
      </c>
      <c r="O1902">
        <v>2</v>
      </c>
      <c r="P1902">
        <v>78</v>
      </c>
      <c r="Q1902">
        <v>4.0999999999999996</v>
      </c>
      <c r="R1902">
        <v>47.5</v>
      </c>
      <c r="S1902">
        <v>6</v>
      </c>
    </row>
    <row r="1903" spans="1:19" x14ac:dyDescent="0.25">
      <c r="A1903">
        <v>2011</v>
      </c>
      <c r="B1903">
        <v>60</v>
      </c>
      <c r="C1903" t="s">
        <v>531</v>
      </c>
      <c r="D1903" t="str">
        <f>IFERROR(INDEX('Draft Master List'!E:F,MATCH(C1903,'Draft Master List'!E:E,0),2),"N/A")</f>
        <v>1092006</v>
      </c>
      <c r="E1903" t="s">
        <v>6</v>
      </c>
      <c r="F1903">
        <v>28</v>
      </c>
      <c r="G1903" t="s">
        <v>832</v>
      </c>
      <c r="H1903">
        <v>16</v>
      </c>
      <c r="I1903">
        <v>7</v>
      </c>
      <c r="J1903">
        <v>81</v>
      </c>
      <c r="K1903">
        <v>52</v>
      </c>
      <c r="L1903" s="2">
        <v>0.64200000000000002</v>
      </c>
      <c r="M1903">
        <v>679</v>
      </c>
      <c r="N1903">
        <v>13.1</v>
      </c>
      <c r="O1903">
        <v>1</v>
      </c>
      <c r="P1903">
        <v>35</v>
      </c>
      <c r="Q1903">
        <v>3.3</v>
      </c>
      <c r="R1903">
        <v>42.4</v>
      </c>
      <c r="S1903">
        <v>2</v>
      </c>
    </row>
    <row r="1904" spans="1:19" x14ac:dyDescent="0.25">
      <c r="A1904">
        <v>2011</v>
      </c>
      <c r="B1904">
        <v>61</v>
      </c>
      <c r="C1904" t="s">
        <v>86</v>
      </c>
      <c r="D1904" t="str">
        <f>IFERROR(INDEX('Draft Master List'!E:F,MATCH(C1904,'Draft Master List'!E:E,0),2),"N/A")</f>
        <v>442008</v>
      </c>
      <c r="E1904" t="s">
        <v>63</v>
      </c>
      <c r="F1904">
        <v>26</v>
      </c>
      <c r="G1904" t="s">
        <v>76</v>
      </c>
      <c r="H1904">
        <v>12</v>
      </c>
      <c r="I1904">
        <v>12</v>
      </c>
      <c r="J1904">
        <v>76</v>
      </c>
      <c r="K1904">
        <v>52</v>
      </c>
      <c r="L1904" s="2">
        <v>0.68400000000000005</v>
      </c>
      <c r="M1904">
        <v>490</v>
      </c>
      <c r="N1904">
        <v>9.4</v>
      </c>
      <c r="O1904">
        <v>1</v>
      </c>
      <c r="P1904">
        <v>56</v>
      </c>
      <c r="Q1904">
        <v>4.3</v>
      </c>
      <c r="R1904">
        <v>40.799999999999997</v>
      </c>
      <c r="S1904">
        <v>2</v>
      </c>
    </row>
    <row r="1905" spans="1:19" x14ac:dyDescent="0.25">
      <c r="A1905">
        <v>2011</v>
      </c>
      <c r="B1905">
        <v>62</v>
      </c>
      <c r="C1905" t="s">
        <v>707</v>
      </c>
      <c r="D1905" t="str">
        <f>IFERROR(INDEX('Draft Master List'!E:F,MATCH(C1905,'Draft Master List'!E:E,0),2),"N/A")</f>
        <v>N/A</v>
      </c>
      <c r="E1905" t="s">
        <v>0</v>
      </c>
      <c r="F1905">
        <v>28</v>
      </c>
      <c r="G1905" t="s">
        <v>77</v>
      </c>
      <c r="H1905">
        <v>14</v>
      </c>
      <c r="I1905">
        <v>7</v>
      </c>
      <c r="J1905">
        <v>73</v>
      </c>
      <c r="K1905">
        <v>52</v>
      </c>
      <c r="L1905" s="2">
        <v>0.71199999999999997</v>
      </c>
      <c r="M1905">
        <v>627</v>
      </c>
      <c r="N1905">
        <v>12.1</v>
      </c>
      <c r="O1905">
        <v>8</v>
      </c>
      <c r="P1905">
        <v>47</v>
      </c>
      <c r="Q1905">
        <v>3.7</v>
      </c>
      <c r="R1905">
        <v>44.8</v>
      </c>
      <c r="S1905">
        <v>0</v>
      </c>
    </row>
    <row r="1906" spans="1:19" x14ac:dyDescent="0.25">
      <c r="A1906">
        <v>2011</v>
      </c>
      <c r="B1906">
        <v>63</v>
      </c>
      <c r="C1906" t="s">
        <v>1164</v>
      </c>
      <c r="D1906" t="str">
        <f>IFERROR(INDEX('Draft Master List'!E:F,MATCH(C1906,'Draft Master List'!E:E,0),2),"N/A")</f>
        <v>N/A</v>
      </c>
      <c r="E1906" t="s">
        <v>19</v>
      </c>
      <c r="F1906">
        <v>23</v>
      </c>
      <c r="G1906" t="s">
        <v>77</v>
      </c>
      <c r="H1906">
        <v>16</v>
      </c>
      <c r="I1906">
        <v>1</v>
      </c>
      <c r="J1906">
        <v>85</v>
      </c>
      <c r="K1906">
        <v>51</v>
      </c>
      <c r="L1906" s="2">
        <v>0.6</v>
      </c>
      <c r="M1906">
        <v>788</v>
      </c>
      <c r="N1906">
        <v>15.5</v>
      </c>
      <c r="O1906">
        <v>4</v>
      </c>
      <c r="P1906">
        <v>55</v>
      </c>
      <c r="Q1906">
        <v>3.2</v>
      </c>
      <c r="R1906">
        <v>49.3</v>
      </c>
      <c r="S1906">
        <v>0</v>
      </c>
    </row>
    <row r="1907" spans="1:19" x14ac:dyDescent="0.25">
      <c r="A1907">
        <v>2011</v>
      </c>
      <c r="B1907">
        <v>64</v>
      </c>
      <c r="C1907" t="s">
        <v>1304</v>
      </c>
      <c r="D1907" t="str">
        <f>IFERROR(INDEX('Draft Master List'!E:F,MATCH(C1907,'Draft Master List'!E:E,0),2),"N/A")</f>
        <v>N/A</v>
      </c>
      <c r="E1907" t="s">
        <v>33</v>
      </c>
      <c r="F1907">
        <v>26</v>
      </c>
      <c r="G1907" t="s">
        <v>832</v>
      </c>
      <c r="H1907">
        <v>16</v>
      </c>
      <c r="I1907">
        <v>4</v>
      </c>
      <c r="J1907">
        <v>86</v>
      </c>
      <c r="K1907">
        <v>51</v>
      </c>
      <c r="L1907" s="2">
        <v>0.59299999999999997</v>
      </c>
      <c r="M1907">
        <v>537</v>
      </c>
      <c r="N1907">
        <v>10.5</v>
      </c>
      <c r="O1907">
        <v>3</v>
      </c>
      <c r="P1907">
        <v>41</v>
      </c>
      <c r="Q1907">
        <v>3.2</v>
      </c>
      <c r="R1907">
        <v>33.6</v>
      </c>
      <c r="S1907">
        <v>5</v>
      </c>
    </row>
    <row r="1908" spans="1:19" x14ac:dyDescent="0.25">
      <c r="A1908">
        <v>2011</v>
      </c>
      <c r="B1908">
        <v>65</v>
      </c>
      <c r="C1908" t="s">
        <v>1403</v>
      </c>
      <c r="D1908" t="str">
        <f>IFERROR(INDEX('Draft Master List'!E:F,MATCH(C1908,'Draft Master List'!E:E,0),2),"N/A")</f>
        <v>N/A</v>
      </c>
      <c r="E1908" t="s">
        <v>30</v>
      </c>
      <c r="F1908">
        <v>32</v>
      </c>
      <c r="G1908" t="s">
        <v>74</v>
      </c>
      <c r="H1908">
        <v>15</v>
      </c>
      <c r="I1908">
        <v>15</v>
      </c>
      <c r="J1908">
        <v>90</v>
      </c>
      <c r="K1908">
        <v>51</v>
      </c>
      <c r="L1908" s="2">
        <v>0.56699999999999995</v>
      </c>
      <c r="M1908">
        <v>702</v>
      </c>
      <c r="N1908">
        <v>13.8</v>
      </c>
      <c r="O1908">
        <v>5</v>
      </c>
      <c r="P1908">
        <v>63</v>
      </c>
      <c r="Q1908">
        <v>3.4</v>
      </c>
      <c r="R1908">
        <v>46.8</v>
      </c>
      <c r="S1908">
        <v>0</v>
      </c>
    </row>
    <row r="1909" spans="1:19" x14ac:dyDescent="0.25">
      <c r="A1909">
        <v>2011</v>
      </c>
      <c r="B1909">
        <v>66</v>
      </c>
      <c r="C1909" t="s">
        <v>512</v>
      </c>
      <c r="D1909" t="str">
        <f>IFERROR(INDEX('Draft Master List'!E:F,MATCH(C1909,'Draft Master List'!E:E,0),2),"N/A")</f>
        <v>252006</v>
      </c>
      <c r="E1909" t="s">
        <v>32</v>
      </c>
      <c r="F1909">
        <v>27</v>
      </c>
      <c r="G1909" t="s">
        <v>74</v>
      </c>
      <c r="H1909">
        <v>16</v>
      </c>
      <c r="I1909">
        <v>16</v>
      </c>
      <c r="J1909">
        <v>101</v>
      </c>
      <c r="K1909">
        <v>51</v>
      </c>
      <c r="L1909" s="2">
        <v>0.505</v>
      </c>
      <c r="M1909">
        <v>654</v>
      </c>
      <c r="N1909">
        <v>12.8</v>
      </c>
      <c r="O1909">
        <v>8</v>
      </c>
      <c r="P1909">
        <v>38</v>
      </c>
      <c r="Q1909">
        <v>3.2</v>
      </c>
      <c r="R1909">
        <v>40.9</v>
      </c>
      <c r="S1909">
        <v>2</v>
      </c>
    </row>
    <row r="1910" spans="1:19" x14ac:dyDescent="0.25">
      <c r="A1910">
        <v>2011</v>
      </c>
      <c r="B1910">
        <v>67</v>
      </c>
      <c r="C1910" t="s">
        <v>1097</v>
      </c>
      <c r="D1910" t="str">
        <f>IFERROR(INDEX('Draft Master List'!E:F,MATCH(C1910,'Draft Master List'!E:E,0),2),"N/A")</f>
        <v>N/A</v>
      </c>
      <c r="E1910" t="s">
        <v>24</v>
      </c>
      <c r="F1910">
        <v>29</v>
      </c>
      <c r="G1910" t="s">
        <v>108</v>
      </c>
      <c r="H1910">
        <v>16</v>
      </c>
      <c r="I1910">
        <v>16</v>
      </c>
      <c r="J1910">
        <v>74</v>
      </c>
      <c r="K1910">
        <v>51</v>
      </c>
      <c r="L1910" s="2">
        <v>0.68899999999999995</v>
      </c>
      <c r="M1910">
        <v>631</v>
      </c>
      <c r="N1910">
        <v>12.4</v>
      </c>
      <c r="O1910">
        <v>2</v>
      </c>
      <c r="P1910">
        <v>39</v>
      </c>
      <c r="Q1910">
        <v>3.2</v>
      </c>
      <c r="R1910">
        <v>39.4</v>
      </c>
      <c r="S1910">
        <v>1</v>
      </c>
    </row>
    <row r="1911" spans="1:19" x14ac:dyDescent="0.25">
      <c r="A1911">
        <v>2011</v>
      </c>
      <c r="B1911">
        <v>68</v>
      </c>
      <c r="C1911" t="s">
        <v>125</v>
      </c>
      <c r="D1911" t="str">
        <f>IFERROR(INDEX('Draft Master List'!E:F,MATCH(C1911,'Draft Master List'!E:E,0),2),"N/A")</f>
        <v>882010</v>
      </c>
      <c r="E1911" t="s">
        <v>10</v>
      </c>
      <c r="F1911">
        <v>23</v>
      </c>
      <c r="G1911" t="s">
        <v>74</v>
      </c>
      <c r="H1911">
        <v>16</v>
      </c>
      <c r="I1911">
        <v>16</v>
      </c>
      <c r="J1911">
        <v>98</v>
      </c>
      <c r="K1911">
        <v>51</v>
      </c>
      <c r="L1911" s="2">
        <v>0.52</v>
      </c>
      <c r="M1911">
        <v>586</v>
      </c>
      <c r="N1911">
        <v>11.5</v>
      </c>
      <c r="O1911">
        <v>2</v>
      </c>
      <c r="P1911">
        <v>45</v>
      </c>
      <c r="Q1911">
        <v>3.2</v>
      </c>
      <c r="R1911">
        <v>36.6</v>
      </c>
      <c r="S1911">
        <v>1</v>
      </c>
    </row>
    <row r="1912" spans="1:19" x14ac:dyDescent="0.25">
      <c r="A1912">
        <v>2011</v>
      </c>
      <c r="B1912">
        <v>69</v>
      </c>
      <c r="C1912" t="s">
        <v>89</v>
      </c>
      <c r="D1912" t="str">
        <f>IFERROR(INDEX('Draft Master List'!E:F,MATCH(C1912,'Draft Master List'!E:E,0),2),"N/A")</f>
        <v>122010</v>
      </c>
      <c r="E1912" t="s">
        <v>13</v>
      </c>
      <c r="F1912">
        <v>24</v>
      </c>
      <c r="G1912" t="s">
        <v>76</v>
      </c>
      <c r="H1912">
        <v>14</v>
      </c>
      <c r="I1912">
        <v>14</v>
      </c>
      <c r="J1912">
        <v>59</v>
      </c>
      <c r="K1912">
        <v>50</v>
      </c>
      <c r="L1912" s="2">
        <v>0.84699999999999998</v>
      </c>
      <c r="M1912">
        <v>455</v>
      </c>
      <c r="N1912">
        <v>9.1</v>
      </c>
      <c r="O1912">
        <v>0</v>
      </c>
      <c r="P1912">
        <v>42</v>
      </c>
      <c r="Q1912">
        <v>3.6</v>
      </c>
      <c r="R1912">
        <v>32.5</v>
      </c>
      <c r="S1912">
        <v>5</v>
      </c>
    </row>
    <row r="1913" spans="1:19" x14ac:dyDescent="0.25">
      <c r="A1913">
        <v>2011</v>
      </c>
      <c r="B1913">
        <v>70</v>
      </c>
      <c r="C1913" t="s">
        <v>381</v>
      </c>
      <c r="D1913" t="str">
        <f>IFERROR(INDEX('Draft Master List'!E:F,MATCH(C1913,'Draft Master List'!E:E,0),2),"N/A")</f>
        <v>462008</v>
      </c>
      <c r="E1913" t="s">
        <v>15</v>
      </c>
      <c r="F1913">
        <v>25</v>
      </c>
      <c r="G1913" t="s">
        <v>74</v>
      </c>
      <c r="H1913">
        <v>16</v>
      </c>
      <c r="I1913">
        <v>14</v>
      </c>
      <c r="J1913">
        <v>105</v>
      </c>
      <c r="K1913">
        <v>50</v>
      </c>
      <c r="L1913" s="2">
        <v>0.47599999999999998</v>
      </c>
      <c r="M1913">
        <v>725</v>
      </c>
      <c r="N1913">
        <v>14.5</v>
      </c>
      <c r="O1913">
        <v>4</v>
      </c>
      <c r="P1913">
        <v>84</v>
      </c>
      <c r="Q1913">
        <v>3.1</v>
      </c>
      <c r="R1913">
        <v>45.3</v>
      </c>
      <c r="S1913">
        <v>0</v>
      </c>
    </row>
    <row r="1914" spans="1:19" x14ac:dyDescent="0.25">
      <c r="A1914">
        <v>2011</v>
      </c>
      <c r="B1914">
        <v>71</v>
      </c>
      <c r="C1914" t="s">
        <v>888</v>
      </c>
      <c r="D1914" t="str">
        <f>IFERROR(INDEX('Draft Master List'!E:F,MATCH(C1914,'Draft Master List'!E:E,0),2),"N/A")</f>
        <v>N/A</v>
      </c>
      <c r="E1914" t="s">
        <v>3</v>
      </c>
      <c r="F1914">
        <v>22</v>
      </c>
      <c r="G1914" t="s">
        <v>74</v>
      </c>
      <c r="H1914">
        <v>16</v>
      </c>
      <c r="I1914">
        <v>14</v>
      </c>
      <c r="J1914">
        <v>95</v>
      </c>
      <c r="K1914">
        <v>50</v>
      </c>
      <c r="L1914" s="2">
        <v>0.52600000000000002</v>
      </c>
      <c r="M1914">
        <v>841</v>
      </c>
      <c r="N1914">
        <v>16.8</v>
      </c>
      <c r="O1914">
        <v>7</v>
      </c>
      <c r="P1914">
        <v>74</v>
      </c>
      <c r="Q1914">
        <v>3.1</v>
      </c>
      <c r="R1914">
        <v>52.6</v>
      </c>
      <c r="S1914">
        <v>1</v>
      </c>
    </row>
    <row r="1915" spans="1:19" x14ac:dyDescent="0.25">
      <c r="A1915">
        <v>2011</v>
      </c>
      <c r="B1915">
        <v>72</v>
      </c>
      <c r="C1915" t="s">
        <v>1027</v>
      </c>
      <c r="D1915" t="str">
        <f>IFERROR(INDEX('Draft Master List'!E:F,MATCH(C1915,'Draft Master List'!E:E,0),2),"N/A")</f>
        <v>N/A</v>
      </c>
      <c r="E1915" t="s">
        <v>0</v>
      </c>
      <c r="F1915">
        <v>27</v>
      </c>
      <c r="G1915" t="s">
        <v>643</v>
      </c>
      <c r="H1915">
        <v>16</v>
      </c>
      <c r="I1915">
        <v>7</v>
      </c>
      <c r="J1915">
        <v>59</v>
      </c>
      <c r="K1915">
        <v>50</v>
      </c>
      <c r="L1915" s="2">
        <v>0.84699999999999998</v>
      </c>
      <c r="M1915">
        <v>425</v>
      </c>
      <c r="N1915">
        <v>8.5</v>
      </c>
      <c r="O1915">
        <v>1</v>
      </c>
      <c r="P1915">
        <v>57</v>
      </c>
      <c r="Q1915">
        <v>3.1</v>
      </c>
      <c r="R1915">
        <v>26.6</v>
      </c>
      <c r="S1915">
        <v>2</v>
      </c>
    </row>
    <row r="1916" spans="1:19" x14ac:dyDescent="0.25">
      <c r="A1916">
        <v>2011</v>
      </c>
      <c r="B1916">
        <v>73</v>
      </c>
      <c r="C1916" t="s">
        <v>1167</v>
      </c>
      <c r="D1916" t="str">
        <f>IFERROR(INDEX('Draft Master List'!E:F,MATCH(C1916,'Draft Master List'!E:E,0),2),"N/A")</f>
        <v>N/A</v>
      </c>
      <c r="E1916" t="s">
        <v>28</v>
      </c>
      <c r="F1916">
        <v>24</v>
      </c>
      <c r="G1916" t="s">
        <v>1069</v>
      </c>
      <c r="H1916">
        <v>16</v>
      </c>
      <c r="I1916">
        <v>5</v>
      </c>
      <c r="J1916">
        <v>81</v>
      </c>
      <c r="K1916">
        <v>49</v>
      </c>
      <c r="L1916" s="2">
        <v>0.60499999999999998</v>
      </c>
      <c r="M1916">
        <v>759</v>
      </c>
      <c r="N1916">
        <v>15.5</v>
      </c>
      <c r="O1916">
        <v>3</v>
      </c>
      <c r="P1916">
        <v>80</v>
      </c>
      <c r="Q1916">
        <v>3.1</v>
      </c>
      <c r="R1916">
        <v>47.4</v>
      </c>
      <c r="S1916">
        <v>2</v>
      </c>
    </row>
    <row r="1917" spans="1:19" x14ac:dyDescent="0.25">
      <c r="A1917">
        <v>2011</v>
      </c>
      <c r="B1917">
        <v>74</v>
      </c>
      <c r="C1917" t="s">
        <v>898</v>
      </c>
      <c r="D1917" t="str">
        <f>IFERROR(INDEX('Draft Master List'!E:F,MATCH(C1917,'Draft Master List'!E:E,0),2),"N/A")</f>
        <v>N/A</v>
      </c>
      <c r="E1917" t="s">
        <v>7</v>
      </c>
      <c r="F1917">
        <v>23</v>
      </c>
      <c r="G1917" t="s">
        <v>643</v>
      </c>
      <c r="H1917">
        <v>15</v>
      </c>
      <c r="I1917">
        <v>5</v>
      </c>
      <c r="J1917">
        <v>59</v>
      </c>
      <c r="K1917">
        <v>49</v>
      </c>
      <c r="L1917" s="2">
        <v>0.83099999999999996</v>
      </c>
      <c r="M1917">
        <v>379</v>
      </c>
      <c r="N1917">
        <v>7.7</v>
      </c>
      <c r="O1917">
        <v>1</v>
      </c>
      <c r="P1917">
        <v>47</v>
      </c>
      <c r="Q1917">
        <v>3.3</v>
      </c>
      <c r="R1917">
        <v>25.3</v>
      </c>
      <c r="S1917">
        <v>2</v>
      </c>
    </row>
    <row r="1918" spans="1:19" x14ac:dyDescent="0.25">
      <c r="A1918">
        <v>2011</v>
      </c>
      <c r="B1918">
        <v>75</v>
      </c>
      <c r="C1918" t="s">
        <v>327</v>
      </c>
      <c r="D1918" t="str">
        <f>IFERROR(INDEX('Draft Master List'!E:F,MATCH(C1918,'Draft Master List'!E:E,0),2),"N/A")</f>
        <v>532009</v>
      </c>
      <c r="E1918" t="s">
        <v>6</v>
      </c>
      <c r="F1918">
        <v>23</v>
      </c>
      <c r="G1918" t="s">
        <v>76</v>
      </c>
      <c r="H1918">
        <v>15</v>
      </c>
      <c r="I1918">
        <v>15</v>
      </c>
      <c r="J1918">
        <v>69</v>
      </c>
      <c r="K1918">
        <v>48</v>
      </c>
      <c r="L1918" s="2">
        <v>0.69599999999999995</v>
      </c>
      <c r="M1918">
        <v>315</v>
      </c>
      <c r="N1918">
        <v>6.6</v>
      </c>
      <c r="O1918">
        <v>3</v>
      </c>
      <c r="P1918">
        <v>26</v>
      </c>
      <c r="Q1918">
        <v>3.2</v>
      </c>
      <c r="R1918">
        <v>21</v>
      </c>
      <c r="S1918">
        <v>1</v>
      </c>
    </row>
    <row r="1919" spans="1:19" x14ac:dyDescent="0.25">
      <c r="A1919">
        <v>2011</v>
      </c>
      <c r="B1919">
        <v>76</v>
      </c>
      <c r="C1919" t="s">
        <v>885</v>
      </c>
      <c r="D1919" t="str">
        <f>IFERROR(INDEX('Draft Master List'!E:F,MATCH(C1919,'Draft Master List'!E:E,0),2),"N/A")</f>
        <v>N/A</v>
      </c>
      <c r="E1919" t="s">
        <v>12</v>
      </c>
      <c r="F1919">
        <v>22</v>
      </c>
      <c r="G1919" t="s">
        <v>74</v>
      </c>
      <c r="H1919">
        <v>16</v>
      </c>
      <c r="I1919">
        <v>9</v>
      </c>
      <c r="J1919">
        <v>86</v>
      </c>
      <c r="K1919">
        <v>48</v>
      </c>
      <c r="L1919" s="2">
        <v>0.55800000000000005</v>
      </c>
      <c r="M1919">
        <v>607</v>
      </c>
      <c r="N1919">
        <v>12.6</v>
      </c>
      <c r="O1919">
        <v>6</v>
      </c>
      <c r="P1919">
        <v>57</v>
      </c>
      <c r="Q1919">
        <v>3</v>
      </c>
      <c r="R1919">
        <v>37.9</v>
      </c>
      <c r="S1919">
        <v>1</v>
      </c>
    </row>
    <row r="1920" spans="1:19" x14ac:dyDescent="0.25">
      <c r="A1920">
        <v>2011</v>
      </c>
      <c r="B1920">
        <v>77</v>
      </c>
      <c r="C1920" t="s">
        <v>400</v>
      </c>
      <c r="D1920" t="str">
        <f>IFERROR(INDEX('Draft Master List'!E:F,MATCH(C1920,'Draft Master List'!E:E,0),2),"N/A")</f>
        <v>1262008</v>
      </c>
      <c r="E1920" t="s">
        <v>28</v>
      </c>
      <c r="F1920">
        <v>25</v>
      </c>
      <c r="G1920" t="s">
        <v>77</v>
      </c>
      <c r="H1920">
        <v>16</v>
      </c>
      <c r="I1920">
        <v>2</v>
      </c>
      <c r="J1920">
        <v>77</v>
      </c>
      <c r="K1920">
        <v>47</v>
      </c>
      <c r="L1920" s="2">
        <v>0.61</v>
      </c>
      <c r="M1920">
        <v>470</v>
      </c>
      <c r="N1920">
        <v>10</v>
      </c>
      <c r="O1920">
        <v>1</v>
      </c>
      <c r="P1920">
        <v>32</v>
      </c>
      <c r="Q1920">
        <v>2.9</v>
      </c>
      <c r="R1920">
        <v>29.4</v>
      </c>
      <c r="S1920">
        <v>1</v>
      </c>
    </row>
    <row r="1921" spans="1:19" x14ac:dyDescent="0.25">
      <c r="A1921">
        <v>2011</v>
      </c>
      <c r="B1921">
        <v>78</v>
      </c>
      <c r="C1921" t="s">
        <v>87</v>
      </c>
      <c r="D1921" t="str">
        <f>IFERROR(INDEX('Draft Master List'!E:F,MATCH(C1921,'Draft Master List'!E:E,0),2),"N/A")</f>
        <v>132008</v>
      </c>
      <c r="E1921" t="s">
        <v>22</v>
      </c>
      <c r="F1921">
        <v>24</v>
      </c>
      <c r="G1921" t="s">
        <v>643</v>
      </c>
      <c r="H1921">
        <v>16</v>
      </c>
      <c r="I1921">
        <v>3</v>
      </c>
      <c r="J1921">
        <v>61</v>
      </c>
      <c r="K1921">
        <v>47</v>
      </c>
      <c r="L1921" s="2">
        <v>0.77</v>
      </c>
      <c r="M1921">
        <v>413</v>
      </c>
      <c r="N1921">
        <v>8.8000000000000007</v>
      </c>
      <c r="O1921">
        <v>1</v>
      </c>
      <c r="P1921">
        <v>26</v>
      </c>
      <c r="Q1921">
        <v>2.9</v>
      </c>
      <c r="R1921">
        <v>25.8</v>
      </c>
      <c r="S1921">
        <v>1</v>
      </c>
    </row>
    <row r="1922" spans="1:19" x14ac:dyDescent="0.25">
      <c r="A1922">
        <v>2011</v>
      </c>
      <c r="B1922">
        <v>79</v>
      </c>
      <c r="C1922" t="s">
        <v>106</v>
      </c>
      <c r="D1922" t="str">
        <f>IFERROR(INDEX('Draft Master List'!E:F,MATCH(C1922,'Draft Master List'!E:E,0),2),"N/A")</f>
        <v>362010</v>
      </c>
      <c r="E1922" t="s">
        <v>25</v>
      </c>
      <c r="F1922">
        <v>22</v>
      </c>
      <c r="G1922" t="s">
        <v>664</v>
      </c>
      <c r="H1922">
        <v>16</v>
      </c>
      <c r="I1922">
        <v>4</v>
      </c>
      <c r="J1922">
        <v>64</v>
      </c>
      <c r="K1922">
        <v>46</v>
      </c>
      <c r="L1922" s="2">
        <v>0.71899999999999997</v>
      </c>
      <c r="M1922">
        <v>328</v>
      </c>
      <c r="N1922">
        <v>7.1</v>
      </c>
      <c r="O1922">
        <v>1</v>
      </c>
      <c r="P1922">
        <v>49</v>
      </c>
      <c r="Q1922">
        <v>2.9</v>
      </c>
      <c r="R1922">
        <v>20.5</v>
      </c>
      <c r="S1922">
        <v>4</v>
      </c>
    </row>
    <row r="1923" spans="1:19" x14ac:dyDescent="0.25">
      <c r="A1923">
        <v>2011</v>
      </c>
      <c r="B1923">
        <v>80</v>
      </c>
      <c r="C1923" t="s">
        <v>1213</v>
      </c>
      <c r="D1923" t="str">
        <f>IFERROR(INDEX('Draft Master List'!E:F,MATCH(C1923,'Draft Master List'!E:E,0),2),"N/A")</f>
        <v>N/A</v>
      </c>
      <c r="E1923" t="s">
        <v>7</v>
      </c>
      <c r="F1923">
        <v>32</v>
      </c>
      <c r="G1923" t="s">
        <v>74</v>
      </c>
      <c r="H1923">
        <v>12</v>
      </c>
      <c r="I1923">
        <v>12</v>
      </c>
      <c r="J1923">
        <v>95</v>
      </c>
      <c r="K1923">
        <v>46</v>
      </c>
      <c r="L1923" s="2">
        <v>0.48399999999999999</v>
      </c>
      <c r="M1923">
        <v>584</v>
      </c>
      <c r="N1923">
        <v>12.7</v>
      </c>
      <c r="O1923">
        <v>4</v>
      </c>
      <c r="P1923">
        <v>49</v>
      </c>
      <c r="Q1923">
        <v>3.8</v>
      </c>
      <c r="R1923">
        <v>48.7</v>
      </c>
      <c r="S1923">
        <v>0</v>
      </c>
    </row>
    <row r="1924" spans="1:19" x14ac:dyDescent="0.25">
      <c r="A1924">
        <v>2011</v>
      </c>
      <c r="B1924">
        <v>81</v>
      </c>
      <c r="C1924" t="s">
        <v>1371</v>
      </c>
      <c r="D1924" t="str">
        <f>IFERROR(INDEX('Draft Master List'!E:F,MATCH(C1924,'Draft Master List'!E:E,0),2),"N/A")</f>
        <v>N/A</v>
      </c>
      <c r="E1924" t="s">
        <v>24</v>
      </c>
      <c r="F1924">
        <v>35</v>
      </c>
      <c r="G1924" t="s">
        <v>74</v>
      </c>
      <c r="H1924">
        <v>15</v>
      </c>
      <c r="I1924">
        <v>9</v>
      </c>
      <c r="J1924">
        <v>63</v>
      </c>
      <c r="K1924">
        <v>46</v>
      </c>
      <c r="L1924" s="2">
        <v>0.73</v>
      </c>
      <c r="M1924">
        <v>381</v>
      </c>
      <c r="N1924">
        <v>8.3000000000000007</v>
      </c>
      <c r="O1924">
        <v>2</v>
      </c>
      <c r="P1924">
        <v>31</v>
      </c>
      <c r="Q1924">
        <v>3.1</v>
      </c>
      <c r="R1924">
        <v>25.4</v>
      </c>
      <c r="S1924">
        <v>1</v>
      </c>
    </row>
    <row r="1925" spans="1:19" x14ac:dyDescent="0.25">
      <c r="A1925">
        <v>2011</v>
      </c>
      <c r="B1925">
        <v>82</v>
      </c>
      <c r="C1925" t="s">
        <v>1945</v>
      </c>
      <c r="D1925" t="str">
        <f>IFERROR(INDEX('Draft Master List'!E:F,MATCH(C1925,'Draft Master List'!E:E,0),2),"N/A")</f>
        <v>N/A</v>
      </c>
      <c r="E1925" t="s">
        <v>32</v>
      </c>
      <c r="F1925">
        <v>34</v>
      </c>
      <c r="G1925" t="s">
        <v>74</v>
      </c>
      <c r="H1925">
        <v>16</v>
      </c>
      <c r="I1925">
        <v>13</v>
      </c>
      <c r="J1925">
        <v>96</v>
      </c>
      <c r="K1925">
        <v>45</v>
      </c>
      <c r="L1925" s="2">
        <v>0.46899999999999997</v>
      </c>
      <c r="M1925">
        <v>612</v>
      </c>
      <c r="N1925">
        <v>13.6</v>
      </c>
      <c r="O1925">
        <v>8</v>
      </c>
      <c r="P1925">
        <v>30</v>
      </c>
      <c r="Q1925">
        <v>2.8</v>
      </c>
      <c r="R1925">
        <v>38.299999999999997</v>
      </c>
      <c r="S1925">
        <v>0</v>
      </c>
    </row>
    <row r="1926" spans="1:19" x14ac:dyDescent="0.25">
      <c r="A1926">
        <v>2011</v>
      </c>
      <c r="B1926">
        <v>83</v>
      </c>
      <c r="C1926" t="s">
        <v>1825</v>
      </c>
      <c r="D1926" t="str">
        <f>IFERROR(INDEX('Draft Master List'!E:F,MATCH(C1926,'Draft Master List'!E:E,0),2),"N/A")</f>
        <v>N/A</v>
      </c>
      <c r="E1926" t="s">
        <v>22</v>
      </c>
      <c r="F1926">
        <v>26</v>
      </c>
      <c r="G1926" t="s">
        <v>1601</v>
      </c>
      <c r="H1926">
        <v>16</v>
      </c>
      <c r="I1926">
        <v>13</v>
      </c>
      <c r="J1926">
        <v>89</v>
      </c>
      <c r="K1926">
        <v>45</v>
      </c>
      <c r="L1926" s="2">
        <v>0.50600000000000001</v>
      </c>
      <c r="M1926">
        <v>540</v>
      </c>
      <c r="N1926">
        <v>12</v>
      </c>
      <c r="O1926">
        <v>5</v>
      </c>
      <c r="P1926">
        <v>44</v>
      </c>
      <c r="Q1926">
        <v>2.8</v>
      </c>
      <c r="R1926">
        <v>33.799999999999997</v>
      </c>
      <c r="S1926">
        <v>1</v>
      </c>
    </row>
    <row r="1927" spans="1:19" x14ac:dyDescent="0.25">
      <c r="A1927">
        <v>2011</v>
      </c>
      <c r="B1927">
        <v>84</v>
      </c>
      <c r="C1927" t="s">
        <v>273</v>
      </c>
      <c r="D1927" t="str">
        <f>IFERROR(INDEX('Draft Master List'!E:F,MATCH(C1927,'Draft Master List'!E:E,0),2),"N/A")</f>
        <v>772010</v>
      </c>
      <c r="E1927" t="s">
        <v>28</v>
      </c>
      <c r="F1927">
        <v>23</v>
      </c>
      <c r="G1927" t="s">
        <v>74</v>
      </c>
      <c r="H1927">
        <v>15</v>
      </c>
      <c r="I1927">
        <v>13</v>
      </c>
      <c r="J1927">
        <v>94</v>
      </c>
      <c r="K1927">
        <v>45</v>
      </c>
      <c r="L1927" s="2">
        <v>0.47899999999999998</v>
      </c>
      <c r="M1927">
        <v>592</v>
      </c>
      <c r="N1927">
        <v>13.2</v>
      </c>
      <c r="O1927">
        <v>5</v>
      </c>
      <c r="P1927">
        <v>54</v>
      </c>
      <c r="Q1927">
        <v>3</v>
      </c>
      <c r="R1927">
        <v>39.5</v>
      </c>
      <c r="S1927">
        <v>0</v>
      </c>
    </row>
    <row r="1928" spans="1:19" x14ac:dyDescent="0.25">
      <c r="A1928">
        <v>2011</v>
      </c>
      <c r="B1928">
        <v>85</v>
      </c>
      <c r="C1928" t="s">
        <v>126</v>
      </c>
      <c r="D1928" t="str">
        <f>IFERROR(INDEX('Draft Master List'!E:F,MATCH(C1928,'Draft Master List'!E:E,0),2),"N/A")</f>
        <v>872010</v>
      </c>
      <c r="E1928" t="s">
        <v>26</v>
      </c>
      <c r="F1928">
        <v>24</v>
      </c>
      <c r="G1928" t="s">
        <v>74</v>
      </c>
      <c r="H1928">
        <v>16</v>
      </c>
      <c r="I1928">
        <v>13</v>
      </c>
      <c r="J1928">
        <v>96</v>
      </c>
      <c r="K1928">
        <v>44</v>
      </c>
      <c r="L1928" s="2">
        <v>0.45800000000000002</v>
      </c>
      <c r="M1928">
        <v>612</v>
      </c>
      <c r="N1928">
        <v>13.9</v>
      </c>
      <c r="O1928">
        <v>8</v>
      </c>
      <c r="P1928">
        <v>56</v>
      </c>
      <c r="Q1928">
        <v>2.8</v>
      </c>
      <c r="R1928">
        <v>38.299999999999997</v>
      </c>
      <c r="S1928">
        <v>1</v>
      </c>
    </row>
    <row r="1929" spans="1:19" x14ac:dyDescent="0.25">
      <c r="A1929">
        <v>2011</v>
      </c>
      <c r="B1929">
        <v>86</v>
      </c>
      <c r="C1929" t="s">
        <v>481</v>
      </c>
      <c r="D1929" t="str">
        <f>IFERROR(INDEX('Draft Master List'!E:F,MATCH(C1929,'Draft Master List'!E:E,0),2),"N/A")</f>
        <v>1722007</v>
      </c>
      <c r="E1929" t="s">
        <v>22</v>
      </c>
      <c r="F1929">
        <v>28</v>
      </c>
      <c r="G1929" t="s">
        <v>658</v>
      </c>
      <c r="H1929">
        <v>15</v>
      </c>
      <c r="I1929">
        <v>10</v>
      </c>
      <c r="J1929">
        <v>76</v>
      </c>
      <c r="K1929">
        <v>44</v>
      </c>
      <c r="L1929" s="2">
        <v>0.57899999999999996</v>
      </c>
      <c r="M1929">
        <v>467</v>
      </c>
      <c r="N1929">
        <v>10.6</v>
      </c>
      <c r="O1929">
        <v>1</v>
      </c>
      <c r="P1929">
        <v>28</v>
      </c>
      <c r="Q1929">
        <v>2.9</v>
      </c>
      <c r="R1929">
        <v>31.1</v>
      </c>
      <c r="S1929">
        <v>0</v>
      </c>
    </row>
    <row r="1930" spans="1:19" x14ac:dyDescent="0.25">
      <c r="A1930">
        <v>2011</v>
      </c>
      <c r="B1930">
        <v>87</v>
      </c>
      <c r="C1930" t="s">
        <v>128</v>
      </c>
      <c r="D1930" t="str">
        <f>IFERROR(INDEX('Draft Master List'!E:F,MATCH(C1930,'Draft Master List'!E:E,0),2),"N/A")</f>
        <v>1072009</v>
      </c>
      <c r="E1930" t="s">
        <v>4</v>
      </c>
      <c r="F1930">
        <v>24</v>
      </c>
      <c r="G1930" t="s">
        <v>74</v>
      </c>
      <c r="H1930">
        <v>15</v>
      </c>
      <c r="I1930">
        <v>13</v>
      </c>
      <c r="J1930">
        <v>91</v>
      </c>
      <c r="K1930">
        <v>44</v>
      </c>
      <c r="L1930" s="2">
        <v>0.48399999999999999</v>
      </c>
      <c r="M1930">
        <v>415</v>
      </c>
      <c r="N1930">
        <v>9.4</v>
      </c>
      <c r="O1930">
        <v>1</v>
      </c>
      <c r="P1930">
        <v>47</v>
      </c>
      <c r="Q1930">
        <v>2.9</v>
      </c>
      <c r="R1930">
        <v>27.7</v>
      </c>
      <c r="S1930">
        <v>1</v>
      </c>
    </row>
    <row r="1931" spans="1:19" x14ac:dyDescent="0.25">
      <c r="A1931">
        <v>2011</v>
      </c>
      <c r="B1931">
        <v>88</v>
      </c>
      <c r="C1931" t="s">
        <v>1303</v>
      </c>
      <c r="D1931" t="str">
        <f>IFERROR(INDEX('Draft Master List'!E:F,MATCH(C1931,'Draft Master List'!E:E,0),2),"N/A")</f>
        <v>N/A</v>
      </c>
      <c r="E1931" t="s">
        <v>27</v>
      </c>
      <c r="F1931">
        <v>27</v>
      </c>
      <c r="G1931" t="s">
        <v>74</v>
      </c>
      <c r="H1931">
        <v>10</v>
      </c>
      <c r="I1931">
        <v>10</v>
      </c>
      <c r="J1931">
        <v>73</v>
      </c>
      <c r="K1931">
        <v>43</v>
      </c>
      <c r="L1931" s="2">
        <v>0.58899999999999997</v>
      </c>
      <c r="M1931">
        <v>579</v>
      </c>
      <c r="N1931">
        <v>13.5</v>
      </c>
      <c r="O1931">
        <v>7</v>
      </c>
      <c r="P1931">
        <v>53</v>
      </c>
      <c r="Q1931">
        <v>4.3</v>
      </c>
      <c r="R1931">
        <v>57.9</v>
      </c>
      <c r="S1931">
        <v>1</v>
      </c>
    </row>
    <row r="1932" spans="1:19" x14ac:dyDescent="0.25">
      <c r="A1932">
        <v>2011</v>
      </c>
      <c r="B1932">
        <v>89</v>
      </c>
      <c r="C1932" t="s">
        <v>98</v>
      </c>
      <c r="D1932" t="str">
        <f>IFERROR(INDEX('Draft Master List'!E:F,MATCH(C1932,'Draft Master List'!E:E,0),2),"N/A")</f>
        <v>22006</v>
      </c>
      <c r="E1932" t="s">
        <v>33</v>
      </c>
      <c r="F1932">
        <v>26</v>
      </c>
      <c r="G1932" t="s">
        <v>76</v>
      </c>
      <c r="H1932">
        <v>15</v>
      </c>
      <c r="I1932">
        <v>15</v>
      </c>
      <c r="J1932">
        <v>52</v>
      </c>
      <c r="K1932">
        <v>43</v>
      </c>
      <c r="L1932" s="2">
        <v>0.82699999999999996</v>
      </c>
      <c r="M1932">
        <v>296</v>
      </c>
      <c r="N1932">
        <v>6.9</v>
      </c>
      <c r="O1932">
        <v>1</v>
      </c>
      <c r="P1932">
        <v>34</v>
      </c>
      <c r="Q1932">
        <v>2.9</v>
      </c>
      <c r="R1932">
        <v>19.7</v>
      </c>
      <c r="S1932">
        <v>4</v>
      </c>
    </row>
    <row r="1933" spans="1:19" x14ac:dyDescent="0.25">
      <c r="A1933">
        <v>2011</v>
      </c>
      <c r="B1933">
        <v>90</v>
      </c>
      <c r="C1933" t="s">
        <v>1643</v>
      </c>
      <c r="D1933" t="str">
        <f>IFERROR(INDEX('Draft Master List'!E:F,MATCH(C1933,'Draft Master List'!E:E,0),2),"N/A")</f>
        <v>N/A</v>
      </c>
      <c r="E1933" t="s">
        <v>13</v>
      </c>
      <c r="F1933">
        <v>30</v>
      </c>
      <c r="G1933" t="s">
        <v>74</v>
      </c>
      <c r="H1933">
        <v>12</v>
      </c>
      <c r="I1933">
        <v>9</v>
      </c>
      <c r="J1933">
        <v>70</v>
      </c>
      <c r="K1933">
        <v>43</v>
      </c>
      <c r="L1933" s="2">
        <v>0.61399999999999999</v>
      </c>
      <c r="M1933">
        <v>856</v>
      </c>
      <c r="N1933">
        <v>19.899999999999999</v>
      </c>
      <c r="O1933">
        <v>5</v>
      </c>
      <c r="P1933">
        <v>52</v>
      </c>
      <c r="Q1933">
        <v>3.6</v>
      </c>
      <c r="R1933">
        <v>71.3</v>
      </c>
      <c r="S1933">
        <v>0</v>
      </c>
    </row>
    <row r="1934" spans="1:19" x14ac:dyDescent="0.25">
      <c r="A1934">
        <v>2011</v>
      </c>
      <c r="B1934">
        <v>91</v>
      </c>
      <c r="C1934" t="s">
        <v>518</v>
      </c>
      <c r="D1934" t="str">
        <f>IFERROR(INDEX('Draft Master List'!E:F,MATCH(C1934,'Draft Master List'!E:E,0),2),"N/A")</f>
        <v>602006</v>
      </c>
      <c r="E1934" t="s">
        <v>4</v>
      </c>
      <c r="F1934">
        <v>26</v>
      </c>
      <c r="G1934" t="s">
        <v>76</v>
      </c>
      <c r="H1934">
        <v>16</v>
      </c>
      <c r="I1934">
        <v>16</v>
      </c>
      <c r="J1934">
        <v>64</v>
      </c>
      <c r="K1934">
        <v>43</v>
      </c>
      <c r="L1934" s="2">
        <v>0.67200000000000004</v>
      </c>
      <c r="M1934">
        <v>374</v>
      </c>
      <c r="N1934">
        <v>8.6999999999999993</v>
      </c>
      <c r="O1934">
        <v>3</v>
      </c>
      <c r="P1934">
        <v>48</v>
      </c>
      <c r="Q1934">
        <v>2.7</v>
      </c>
      <c r="R1934">
        <v>23.4</v>
      </c>
      <c r="S1934">
        <v>6</v>
      </c>
    </row>
    <row r="1935" spans="1:19" x14ac:dyDescent="0.25">
      <c r="A1935">
        <v>2011</v>
      </c>
      <c r="B1935">
        <v>92</v>
      </c>
      <c r="C1935" t="s">
        <v>582</v>
      </c>
      <c r="D1935" t="str">
        <f>IFERROR(INDEX('Draft Master List'!E:F,MATCH(C1935,'Draft Master List'!E:E,0),2),"N/A")</f>
        <v>N/A</v>
      </c>
      <c r="E1935" t="s">
        <v>223</v>
      </c>
      <c r="F1935">
        <v>28</v>
      </c>
      <c r="G1935" t="s">
        <v>76</v>
      </c>
      <c r="H1935">
        <v>15</v>
      </c>
      <c r="I1935">
        <v>15</v>
      </c>
      <c r="J1935">
        <v>58</v>
      </c>
      <c r="K1935">
        <v>42</v>
      </c>
      <c r="L1935" s="2">
        <v>0.72399999999999998</v>
      </c>
      <c r="M1935">
        <v>333</v>
      </c>
      <c r="N1935">
        <v>7.9</v>
      </c>
      <c r="O1935">
        <v>1</v>
      </c>
      <c r="P1935">
        <v>50</v>
      </c>
      <c r="Q1935">
        <v>2.8</v>
      </c>
      <c r="R1935">
        <v>22.2</v>
      </c>
      <c r="S1935">
        <v>2</v>
      </c>
    </row>
    <row r="1936" spans="1:19" x14ac:dyDescent="0.25">
      <c r="A1936">
        <v>2011</v>
      </c>
      <c r="B1936">
        <v>93</v>
      </c>
      <c r="C1936" t="s">
        <v>724</v>
      </c>
      <c r="D1936" t="str">
        <f>IFERROR(INDEX('Draft Master List'!E:F,MATCH(C1936,'Draft Master List'!E:E,0),2),"N/A")</f>
        <v>N/A</v>
      </c>
      <c r="E1936" t="s">
        <v>32</v>
      </c>
      <c r="F1936">
        <v>32</v>
      </c>
      <c r="G1936" t="s">
        <v>643</v>
      </c>
      <c r="H1936">
        <v>14</v>
      </c>
      <c r="I1936">
        <v>1</v>
      </c>
      <c r="J1936">
        <v>61</v>
      </c>
      <c r="K1936">
        <v>42</v>
      </c>
      <c r="L1936" s="2">
        <v>0.68899999999999995</v>
      </c>
      <c r="M1936">
        <v>449</v>
      </c>
      <c r="N1936">
        <v>10.7</v>
      </c>
      <c r="O1936">
        <v>2</v>
      </c>
      <c r="P1936">
        <v>74</v>
      </c>
      <c r="Q1936">
        <v>3</v>
      </c>
      <c r="R1936">
        <v>32.1</v>
      </c>
      <c r="S1936">
        <v>0</v>
      </c>
    </row>
    <row r="1937" spans="1:19" x14ac:dyDescent="0.25">
      <c r="A1937">
        <v>2011</v>
      </c>
      <c r="B1937">
        <v>94</v>
      </c>
      <c r="C1937" t="s">
        <v>665</v>
      </c>
      <c r="D1937" t="str">
        <f>IFERROR(INDEX('Draft Master List'!E:F,MATCH(C1937,'Draft Master List'!E:E,0),2),"N/A")</f>
        <v>N/A</v>
      </c>
      <c r="E1937" t="s">
        <v>64</v>
      </c>
      <c r="F1937">
        <v>28</v>
      </c>
      <c r="G1937" t="s">
        <v>832</v>
      </c>
      <c r="H1937">
        <v>16</v>
      </c>
      <c r="I1937">
        <v>7</v>
      </c>
      <c r="J1937">
        <v>67</v>
      </c>
      <c r="K1937">
        <v>41</v>
      </c>
      <c r="L1937" s="2">
        <v>0.61199999999999999</v>
      </c>
      <c r="M1937">
        <v>518</v>
      </c>
      <c r="N1937">
        <v>12.6</v>
      </c>
      <c r="O1937">
        <v>4</v>
      </c>
      <c r="P1937">
        <v>45</v>
      </c>
      <c r="Q1937">
        <v>2.6</v>
      </c>
      <c r="R1937">
        <v>32.4</v>
      </c>
      <c r="S1937">
        <v>3</v>
      </c>
    </row>
    <row r="1938" spans="1:19" x14ac:dyDescent="0.25">
      <c r="A1938">
        <v>2011</v>
      </c>
      <c r="B1938">
        <v>95</v>
      </c>
      <c r="C1938" t="s">
        <v>1260</v>
      </c>
      <c r="D1938" t="str">
        <f>IFERROR(INDEX('Draft Master List'!E:F,MATCH(C1938,'Draft Master List'!E:E,0),2),"N/A")</f>
        <v>N/A</v>
      </c>
      <c r="E1938" t="s">
        <v>14</v>
      </c>
      <c r="F1938">
        <v>27</v>
      </c>
      <c r="H1938">
        <v>16</v>
      </c>
      <c r="I1938">
        <v>0</v>
      </c>
      <c r="J1938">
        <v>53</v>
      </c>
      <c r="K1938">
        <v>41</v>
      </c>
      <c r="L1938" s="2">
        <v>0.77400000000000002</v>
      </c>
      <c r="M1938">
        <v>291</v>
      </c>
      <c r="N1938">
        <v>7.1</v>
      </c>
      <c r="O1938">
        <v>0</v>
      </c>
      <c r="P1938">
        <v>16</v>
      </c>
      <c r="Q1938">
        <v>2.6</v>
      </c>
      <c r="R1938">
        <v>18.2</v>
      </c>
      <c r="S1938">
        <v>0</v>
      </c>
    </row>
    <row r="1939" spans="1:19" x14ac:dyDescent="0.25">
      <c r="A1939">
        <v>2011</v>
      </c>
      <c r="B1939">
        <v>96</v>
      </c>
      <c r="C1939" t="s">
        <v>442</v>
      </c>
      <c r="D1939" t="str">
        <f>IFERROR(INDEX('Draft Master List'!E:F,MATCH(C1939,'Draft Master List'!E:E,0),2),"N/A")</f>
        <v>272007</v>
      </c>
      <c r="E1939" t="s">
        <v>0</v>
      </c>
      <c r="F1939">
        <v>27</v>
      </c>
      <c r="G1939" t="s">
        <v>74</v>
      </c>
      <c r="H1939">
        <v>16</v>
      </c>
      <c r="I1939">
        <v>8</v>
      </c>
      <c r="J1939">
        <v>60</v>
      </c>
      <c r="K1939">
        <v>40</v>
      </c>
      <c r="L1939" s="2">
        <v>0.66700000000000004</v>
      </c>
      <c r="M1939">
        <v>620</v>
      </c>
      <c r="N1939">
        <v>15.5</v>
      </c>
      <c r="O1939">
        <v>6</v>
      </c>
      <c r="P1939">
        <v>67</v>
      </c>
      <c r="Q1939">
        <v>2.5</v>
      </c>
      <c r="R1939">
        <v>38.799999999999997</v>
      </c>
      <c r="S1939">
        <v>0</v>
      </c>
    </row>
    <row r="1940" spans="1:19" x14ac:dyDescent="0.25">
      <c r="A1940">
        <v>2011</v>
      </c>
      <c r="B1940">
        <v>97</v>
      </c>
      <c r="C1940" t="s">
        <v>1283</v>
      </c>
      <c r="D1940" t="str">
        <f>IFERROR(INDEX('Draft Master List'!E:F,MATCH(C1940,'Draft Master List'!E:E,0),2),"N/A")</f>
        <v>N/A</v>
      </c>
      <c r="E1940" t="s">
        <v>14</v>
      </c>
      <c r="F1940">
        <v>24</v>
      </c>
      <c r="H1940">
        <v>16</v>
      </c>
      <c r="I1940">
        <v>0</v>
      </c>
      <c r="J1940">
        <v>65</v>
      </c>
      <c r="K1940">
        <v>40</v>
      </c>
      <c r="L1940" s="2">
        <v>0.61499999999999999</v>
      </c>
      <c r="M1940">
        <v>554</v>
      </c>
      <c r="N1940">
        <v>13.9</v>
      </c>
      <c r="O1940">
        <v>3</v>
      </c>
      <c r="P1940">
        <v>51</v>
      </c>
      <c r="Q1940">
        <v>2.5</v>
      </c>
      <c r="R1940">
        <v>34.6</v>
      </c>
      <c r="S1940">
        <v>8</v>
      </c>
    </row>
    <row r="1941" spans="1:19" x14ac:dyDescent="0.25">
      <c r="A1941">
        <v>2011</v>
      </c>
      <c r="B1941">
        <v>98</v>
      </c>
      <c r="C1941" t="s">
        <v>1784</v>
      </c>
      <c r="D1941" t="str">
        <f>IFERROR(INDEX('Draft Master List'!E:F,MATCH(C1941,'Draft Master List'!E:E,0),2),"N/A")</f>
        <v>N/A</v>
      </c>
      <c r="E1941" t="s">
        <v>3</v>
      </c>
      <c r="F1941">
        <v>26</v>
      </c>
      <c r="G1941" t="s">
        <v>1069</v>
      </c>
      <c r="H1941">
        <v>16</v>
      </c>
      <c r="I1941">
        <v>2</v>
      </c>
      <c r="J1941">
        <v>56</v>
      </c>
      <c r="K1941">
        <v>40</v>
      </c>
      <c r="L1941" s="2">
        <v>0.71399999999999997</v>
      </c>
      <c r="M1941">
        <v>405</v>
      </c>
      <c r="N1941">
        <v>10.1</v>
      </c>
      <c r="O1941">
        <v>3</v>
      </c>
      <c r="P1941">
        <v>39</v>
      </c>
      <c r="Q1941">
        <v>2.5</v>
      </c>
      <c r="R1941">
        <v>25.3</v>
      </c>
      <c r="S1941">
        <v>0</v>
      </c>
    </row>
    <row r="1942" spans="1:19" x14ac:dyDescent="0.25">
      <c r="A1942">
        <v>2011</v>
      </c>
      <c r="B1942">
        <v>99</v>
      </c>
      <c r="C1942" t="s">
        <v>124</v>
      </c>
      <c r="D1942" t="str">
        <f>IFERROR(INDEX('Draft Master List'!E:F,MATCH(C1942,'Draft Master List'!E:E,0),2),"N/A")</f>
        <v>842008</v>
      </c>
      <c r="E1942" t="s">
        <v>21</v>
      </c>
      <c r="F1942">
        <v>27</v>
      </c>
      <c r="G1942" t="s">
        <v>77</v>
      </c>
      <c r="H1942">
        <v>16</v>
      </c>
      <c r="I1942">
        <v>4</v>
      </c>
      <c r="J1942">
        <v>62</v>
      </c>
      <c r="K1942">
        <v>39</v>
      </c>
      <c r="L1942" s="2">
        <v>0.629</v>
      </c>
      <c r="M1942">
        <v>498</v>
      </c>
      <c r="N1942">
        <v>12.8</v>
      </c>
      <c r="O1942">
        <v>1</v>
      </c>
      <c r="P1942">
        <v>49</v>
      </c>
      <c r="Q1942">
        <v>2.4</v>
      </c>
      <c r="R1942">
        <v>31.1</v>
      </c>
      <c r="S1942">
        <v>0</v>
      </c>
    </row>
    <row r="1943" spans="1:19" x14ac:dyDescent="0.25">
      <c r="A1943">
        <v>2011</v>
      </c>
      <c r="B1943">
        <v>100</v>
      </c>
      <c r="C1943" t="s">
        <v>721</v>
      </c>
      <c r="D1943" t="str">
        <f>IFERROR(INDEX('Draft Master List'!E:F,MATCH(C1943,'Draft Master List'!E:E,0),2),"N/A")</f>
        <v>N/A</v>
      </c>
      <c r="E1943" t="s">
        <v>29</v>
      </c>
      <c r="F1943">
        <v>30</v>
      </c>
      <c r="G1943" t="s">
        <v>76</v>
      </c>
      <c r="H1943">
        <v>10</v>
      </c>
      <c r="I1943">
        <v>10</v>
      </c>
      <c r="J1943">
        <v>50</v>
      </c>
      <c r="K1943">
        <v>39</v>
      </c>
      <c r="L1943" s="2">
        <v>0.78</v>
      </c>
      <c r="M1943">
        <v>442</v>
      </c>
      <c r="N1943">
        <v>11.3</v>
      </c>
      <c r="O1943">
        <v>0</v>
      </c>
      <c r="P1943">
        <v>49</v>
      </c>
      <c r="Q1943">
        <v>3.9</v>
      </c>
      <c r="R1943">
        <v>44.2</v>
      </c>
      <c r="S1943">
        <v>2</v>
      </c>
    </row>
    <row r="1944" spans="1:19" x14ac:dyDescent="0.25">
      <c r="A1944">
        <v>2011</v>
      </c>
      <c r="B1944">
        <v>101</v>
      </c>
      <c r="C1944" t="s">
        <v>1675</v>
      </c>
      <c r="D1944" t="str">
        <f>IFERROR(INDEX('Draft Master List'!E:F,MATCH(C1944,'Draft Master List'!E:E,0),2),"N/A")</f>
        <v>N/A</v>
      </c>
      <c r="E1944" t="s">
        <v>4</v>
      </c>
      <c r="F1944">
        <v>27</v>
      </c>
      <c r="G1944" t="s">
        <v>108</v>
      </c>
      <c r="H1944">
        <v>15</v>
      </c>
      <c r="I1944">
        <v>15</v>
      </c>
      <c r="J1944">
        <v>85</v>
      </c>
      <c r="K1944">
        <v>39</v>
      </c>
      <c r="L1944" s="2">
        <v>0.45900000000000002</v>
      </c>
      <c r="M1944">
        <v>460</v>
      </c>
      <c r="N1944">
        <v>11.8</v>
      </c>
      <c r="O1944">
        <v>0</v>
      </c>
      <c r="P1944">
        <v>62</v>
      </c>
      <c r="Q1944">
        <v>2.6</v>
      </c>
      <c r="R1944">
        <v>30.7</v>
      </c>
      <c r="S1944">
        <v>0</v>
      </c>
    </row>
    <row r="1945" spans="1:19" x14ac:dyDescent="0.25">
      <c r="A1945">
        <v>2011</v>
      </c>
      <c r="B1945">
        <v>102</v>
      </c>
      <c r="C1945" t="s">
        <v>394</v>
      </c>
      <c r="D1945" t="str">
        <f>IFERROR(INDEX('Draft Master List'!E:F,MATCH(C1945,'Draft Master List'!E:E,0),2),"N/A")</f>
        <v>952008</v>
      </c>
      <c r="E1945" t="s">
        <v>9</v>
      </c>
      <c r="F1945">
        <v>25</v>
      </c>
      <c r="G1945" t="s">
        <v>74</v>
      </c>
      <c r="H1945">
        <v>12</v>
      </c>
      <c r="I1945">
        <v>10</v>
      </c>
      <c r="J1945">
        <v>77</v>
      </c>
      <c r="K1945">
        <v>39</v>
      </c>
      <c r="L1945" s="2">
        <v>0.50600000000000001</v>
      </c>
      <c r="M1945">
        <v>523</v>
      </c>
      <c r="N1945">
        <v>13.4</v>
      </c>
      <c r="O1945">
        <v>4</v>
      </c>
      <c r="P1945">
        <v>47</v>
      </c>
      <c r="Q1945">
        <v>3.3</v>
      </c>
      <c r="R1945">
        <v>43.6</v>
      </c>
      <c r="S1945">
        <v>0</v>
      </c>
    </row>
    <row r="1946" spans="1:19" x14ac:dyDescent="0.25">
      <c r="A1946">
        <v>2011</v>
      </c>
      <c r="B1946">
        <v>103</v>
      </c>
      <c r="C1946" t="s">
        <v>104</v>
      </c>
      <c r="D1946" t="str">
        <f>IFERROR(INDEX('Draft Master List'!E:F,MATCH(C1946,'Draft Master List'!E:E,0),2),"N/A")</f>
        <v>92010</v>
      </c>
      <c r="E1946" t="s">
        <v>29</v>
      </c>
      <c r="F1946">
        <v>24</v>
      </c>
      <c r="G1946" t="s">
        <v>722</v>
      </c>
      <c r="H1946">
        <v>16</v>
      </c>
      <c r="I1946">
        <v>11</v>
      </c>
      <c r="J1946">
        <v>54</v>
      </c>
      <c r="K1946">
        <v>39</v>
      </c>
      <c r="L1946" s="2">
        <v>0.72199999999999998</v>
      </c>
      <c r="M1946">
        <v>269</v>
      </c>
      <c r="N1946">
        <v>6.9</v>
      </c>
      <c r="O1946">
        <v>2</v>
      </c>
      <c r="P1946">
        <v>19</v>
      </c>
      <c r="Q1946">
        <v>2.4</v>
      </c>
      <c r="R1946">
        <v>16.8</v>
      </c>
      <c r="S1946">
        <v>2</v>
      </c>
    </row>
    <row r="1947" spans="1:19" x14ac:dyDescent="0.25">
      <c r="A1947">
        <v>2011</v>
      </c>
      <c r="B1947">
        <v>104</v>
      </c>
      <c r="C1947" t="s">
        <v>1394</v>
      </c>
      <c r="D1947" t="str">
        <f>IFERROR(INDEX('Draft Master List'!E:F,MATCH(C1947,'Draft Master List'!E:E,0),2),"N/A")</f>
        <v>N/A</v>
      </c>
      <c r="E1947" t="s">
        <v>23</v>
      </c>
      <c r="F1947">
        <v>30</v>
      </c>
      <c r="G1947" t="s">
        <v>74</v>
      </c>
      <c r="H1947">
        <v>15</v>
      </c>
      <c r="I1947">
        <v>14</v>
      </c>
      <c r="J1947">
        <v>59</v>
      </c>
      <c r="K1947">
        <v>39</v>
      </c>
      <c r="L1947" s="2">
        <v>0.66100000000000003</v>
      </c>
      <c r="M1947">
        <v>474</v>
      </c>
      <c r="N1947">
        <v>12.2</v>
      </c>
      <c r="O1947">
        <v>3</v>
      </c>
      <c r="P1947">
        <v>41</v>
      </c>
      <c r="Q1947">
        <v>2.6</v>
      </c>
      <c r="R1947">
        <v>31.6</v>
      </c>
      <c r="S1947">
        <v>0</v>
      </c>
    </row>
    <row r="1948" spans="1:19" x14ac:dyDescent="0.25">
      <c r="A1948">
        <v>2011</v>
      </c>
      <c r="B1948">
        <v>105</v>
      </c>
      <c r="C1948" t="s">
        <v>1836</v>
      </c>
      <c r="D1948" t="str">
        <f>IFERROR(INDEX('Draft Master List'!E:F,MATCH(C1948,'Draft Master List'!E:E,0),2),"N/A")</f>
        <v>N/A</v>
      </c>
      <c r="E1948" t="s">
        <v>9</v>
      </c>
      <c r="F1948">
        <v>24</v>
      </c>
      <c r="G1948" t="s">
        <v>108</v>
      </c>
      <c r="H1948">
        <v>14</v>
      </c>
      <c r="I1948">
        <v>13</v>
      </c>
      <c r="J1948">
        <v>61</v>
      </c>
      <c r="K1948">
        <v>38</v>
      </c>
      <c r="L1948" s="2">
        <v>0.623</v>
      </c>
      <c r="M1948">
        <v>604</v>
      </c>
      <c r="N1948">
        <v>15.9</v>
      </c>
      <c r="O1948">
        <v>4</v>
      </c>
      <c r="P1948">
        <v>41</v>
      </c>
      <c r="Q1948">
        <v>2.7</v>
      </c>
      <c r="R1948">
        <v>43.1</v>
      </c>
      <c r="S1948">
        <v>0</v>
      </c>
    </row>
    <row r="1949" spans="1:19" x14ac:dyDescent="0.25">
      <c r="A1949">
        <v>2011</v>
      </c>
      <c r="B1949">
        <v>106</v>
      </c>
      <c r="C1949" t="s">
        <v>1654</v>
      </c>
      <c r="D1949" t="str">
        <f>IFERROR(INDEX('Draft Master List'!E:F,MATCH(C1949,'Draft Master List'!E:E,0),2),"N/A")</f>
        <v>N/A</v>
      </c>
      <c r="E1949" t="s">
        <v>29</v>
      </c>
      <c r="F1949">
        <v>26</v>
      </c>
      <c r="G1949" t="s">
        <v>108</v>
      </c>
      <c r="H1949">
        <v>14</v>
      </c>
      <c r="I1949">
        <v>9</v>
      </c>
      <c r="J1949">
        <v>46</v>
      </c>
      <c r="K1949">
        <v>38</v>
      </c>
      <c r="L1949" s="2">
        <v>0.82599999999999996</v>
      </c>
      <c r="M1949">
        <v>389</v>
      </c>
      <c r="N1949">
        <v>10.199999999999999</v>
      </c>
      <c r="O1949">
        <v>6</v>
      </c>
      <c r="P1949">
        <v>31</v>
      </c>
      <c r="Q1949">
        <v>2.7</v>
      </c>
      <c r="R1949">
        <v>27.8</v>
      </c>
      <c r="S1949">
        <v>1</v>
      </c>
    </row>
    <row r="1950" spans="1:19" x14ac:dyDescent="0.25">
      <c r="A1950">
        <v>2011</v>
      </c>
      <c r="B1950">
        <v>107</v>
      </c>
      <c r="C1950" t="s">
        <v>1588</v>
      </c>
      <c r="D1950" t="str">
        <f>IFERROR(INDEX('Draft Master List'!E:F,MATCH(C1950,'Draft Master List'!E:E,0),2),"N/A")</f>
        <v>N/A</v>
      </c>
      <c r="E1950" t="s">
        <v>18</v>
      </c>
      <c r="F1950">
        <v>29</v>
      </c>
      <c r="G1950" t="s">
        <v>77</v>
      </c>
      <c r="H1950">
        <v>11</v>
      </c>
      <c r="I1950">
        <v>7</v>
      </c>
      <c r="J1950">
        <v>55</v>
      </c>
      <c r="K1950">
        <v>38</v>
      </c>
      <c r="L1950" s="2">
        <v>0.69099999999999995</v>
      </c>
      <c r="M1950">
        <v>466</v>
      </c>
      <c r="N1950">
        <v>12.3</v>
      </c>
      <c r="O1950">
        <v>3</v>
      </c>
      <c r="P1950">
        <v>72</v>
      </c>
      <c r="Q1950">
        <v>3.5</v>
      </c>
      <c r="R1950">
        <v>42.4</v>
      </c>
      <c r="S1950">
        <v>2</v>
      </c>
    </row>
    <row r="1951" spans="1:19" x14ac:dyDescent="0.25">
      <c r="A1951">
        <v>2011</v>
      </c>
      <c r="B1951">
        <v>108</v>
      </c>
      <c r="C1951" t="s">
        <v>460</v>
      </c>
      <c r="D1951" t="str">
        <f>IFERROR(INDEX('Draft Master List'!E:F,MATCH(C1951,'Draft Master List'!E:E,0),2),"N/A")</f>
        <v>782007</v>
      </c>
      <c r="E1951" t="s">
        <v>5</v>
      </c>
      <c r="F1951">
        <v>27</v>
      </c>
      <c r="H1951">
        <v>16</v>
      </c>
      <c r="I1951">
        <v>0</v>
      </c>
      <c r="J1951">
        <v>55</v>
      </c>
      <c r="K1951">
        <v>38</v>
      </c>
      <c r="L1951" s="2">
        <v>0.69099999999999995</v>
      </c>
      <c r="M1951">
        <v>635</v>
      </c>
      <c r="N1951">
        <v>16.7</v>
      </c>
      <c r="O1951">
        <v>7</v>
      </c>
      <c r="P1951">
        <v>70</v>
      </c>
      <c r="Q1951">
        <v>2.4</v>
      </c>
      <c r="R1951">
        <v>39.700000000000003</v>
      </c>
      <c r="S1951">
        <v>1</v>
      </c>
    </row>
    <row r="1952" spans="1:19" x14ac:dyDescent="0.25">
      <c r="A1952">
        <v>2011</v>
      </c>
      <c r="B1952">
        <v>109</v>
      </c>
      <c r="C1952" t="s">
        <v>467</v>
      </c>
      <c r="D1952" t="str">
        <f>IFERROR(INDEX('Draft Master List'!E:F,MATCH(C1952,'Draft Master List'!E:E,0),2),"N/A")</f>
        <v>1002007</v>
      </c>
      <c r="E1952" t="s">
        <v>16</v>
      </c>
      <c r="F1952">
        <v>27</v>
      </c>
      <c r="G1952" t="s">
        <v>76</v>
      </c>
      <c r="H1952">
        <v>16</v>
      </c>
      <c r="I1952">
        <v>9</v>
      </c>
      <c r="J1952">
        <v>47</v>
      </c>
      <c r="K1952">
        <v>37</v>
      </c>
      <c r="L1952" s="2">
        <v>0.78700000000000003</v>
      </c>
      <c r="M1952">
        <v>418</v>
      </c>
      <c r="N1952">
        <v>11.3</v>
      </c>
      <c r="O1952">
        <v>1</v>
      </c>
      <c r="P1952">
        <v>55</v>
      </c>
      <c r="Q1952">
        <v>2.2999999999999998</v>
      </c>
      <c r="R1952">
        <v>26.1</v>
      </c>
      <c r="S1952">
        <v>1</v>
      </c>
    </row>
    <row r="1953" spans="1:19" x14ac:dyDescent="0.25">
      <c r="A1953">
        <v>2011</v>
      </c>
      <c r="B1953">
        <v>110</v>
      </c>
      <c r="C1953" t="s">
        <v>395</v>
      </c>
      <c r="D1953" t="str">
        <f>IFERROR(INDEX('Draft Master List'!E:F,MATCH(C1953,'Draft Master List'!E:E,0),2),"N/A")</f>
        <v>972008</v>
      </c>
      <c r="E1953" t="s">
        <v>15</v>
      </c>
      <c r="F1953">
        <v>26</v>
      </c>
      <c r="G1953" t="s">
        <v>77</v>
      </c>
      <c r="H1953">
        <v>13</v>
      </c>
      <c r="I1953">
        <v>2</v>
      </c>
      <c r="J1953">
        <v>68</v>
      </c>
      <c r="K1953">
        <v>37</v>
      </c>
      <c r="L1953" s="2">
        <v>0.54400000000000004</v>
      </c>
      <c r="M1953">
        <v>317</v>
      </c>
      <c r="N1953">
        <v>8.6</v>
      </c>
      <c r="O1953">
        <v>3</v>
      </c>
      <c r="P1953">
        <v>49</v>
      </c>
      <c r="Q1953">
        <v>2.8</v>
      </c>
      <c r="R1953">
        <v>24.4</v>
      </c>
      <c r="S1953">
        <v>0</v>
      </c>
    </row>
    <row r="1954" spans="1:19" x14ac:dyDescent="0.25">
      <c r="A1954">
        <v>2011</v>
      </c>
      <c r="B1954">
        <v>111</v>
      </c>
      <c r="C1954" t="s">
        <v>1407</v>
      </c>
      <c r="D1954" t="str">
        <f>IFERROR(INDEX('Draft Master List'!E:F,MATCH(C1954,'Draft Master List'!E:E,0),2),"N/A")</f>
        <v>N/A</v>
      </c>
      <c r="E1954" t="s">
        <v>5</v>
      </c>
      <c r="F1954">
        <v>36</v>
      </c>
      <c r="G1954" t="s">
        <v>74</v>
      </c>
      <c r="H1954">
        <v>16</v>
      </c>
      <c r="I1954">
        <v>15</v>
      </c>
      <c r="J1954">
        <v>56</v>
      </c>
      <c r="K1954">
        <v>37</v>
      </c>
      <c r="L1954" s="2">
        <v>0.66100000000000003</v>
      </c>
      <c r="M1954">
        <v>445</v>
      </c>
      <c r="N1954">
        <v>12</v>
      </c>
      <c r="O1954">
        <v>6</v>
      </c>
      <c r="P1954">
        <v>35</v>
      </c>
      <c r="Q1954">
        <v>2.2999999999999998</v>
      </c>
      <c r="R1954">
        <v>27.8</v>
      </c>
      <c r="S1954">
        <v>0</v>
      </c>
    </row>
    <row r="1955" spans="1:19" x14ac:dyDescent="0.25">
      <c r="A1955">
        <v>2011</v>
      </c>
      <c r="B1955">
        <v>112</v>
      </c>
      <c r="C1955" t="s">
        <v>344</v>
      </c>
      <c r="D1955" t="str">
        <f>IFERROR(INDEX('Draft Master List'!E:F,MATCH(C1955,'Draft Master List'!E:E,0),2),"N/A")</f>
        <v>1402009</v>
      </c>
      <c r="E1955" t="s">
        <v>63</v>
      </c>
      <c r="F1955">
        <v>25</v>
      </c>
      <c r="G1955" t="s">
        <v>74</v>
      </c>
      <c r="H1955">
        <v>14</v>
      </c>
      <c r="I1955">
        <v>11</v>
      </c>
      <c r="J1955">
        <v>69</v>
      </c>
      <c r="K1955">
        <v>37</v>
      </c>
      <c r="L1955" s="2">
        <v>0.53600000000000003</v>
      </c>
      <c r="M1955">
        <v>727</v>
      </c>
      <c r="N1955">
        <v>19.600000000000001</v>
      </c>
      <c r="O1955">
        <v>2</v>
      </c>
      <c r="P1955">
        <v>81</v>
      </c>
      <c r="Q1955">
        <v>2.6</v>
      </c>
      <c r="R1955">
        <v>51.9</v>
      </c>
      <c r="S1955">
        <v>1</v>
      </c>
    </row>
    <row r="1956" spans="1:19" x14ac:dyDescent="0.25">
      <c r="A1956">
        <v>2011</v>
      </c>
      <c r="B1956">
        <v>113</v>
      </c>
      <c r="C1956" t="s">
        <v>562</v>
      </c>
      <c r="D1956" t="str">
        <f>IFERROR(INDEX('Draft Master List'!E:F,MATCH(C1956,'Draft Master List'!E:E,0),2),"N/A")</f>
        <v>2492006</v>
      </c>
      <c r="E1956" t="s">
        <v>19</v>
      </c>
      <c r="F1956">
        <v>28</v>
      </c>
      <c r="G1956" t="s">
        <v>77</v>
      </c>
      <c r="H1956">
        <v>16</v>
      </c>
      <c r="I1956">
        <v>7</v>
      </c>
      <c r="J1956">
        <v>61</v>
      </c>
      <c r="K1956">
        <v>37</v>
      </c>
      <c r="L1956" s="2">
        <v>0.60699999999999998</v>
      </c>
      <c r="M1956">
        <v>436</v>
      </c>
      <c r="N1956">
        <v>11.8</v>
      </c>
      <c r="O1956">
        <v>2</v>
      </c>
      <c r="P1956">
        <v>55</v>
      </c>
      <c r="Q1956">
        <v>2.2999999999999998</v>
      </c>
      <c r="R1956">
        <v>27.3</v>
      </c>
      <c r="S1956">
        <v>0</v>
      </c>
    </row>
    <row r="1957" spans="1:19" x14ac:dyDescent="0.25">
      <c r="A1957">
        <v>2011</v>
      </c>
      <c r="B1957">
        <v>114</v>
      </c>
      <c r="C1957" t="s">
        <v>1524</v>
      </c>
      <c r="D1957" t="str">
        <f>IFERROR(INDEX('Draft Master List'!E:F,MATCH(C1957,'Draft Master List'!E:E,0),2),"N/A")</f>
        <v>N/A</v>
      </c>
      <c r="E1957" t="s">
        <v>22</v>
      </c>
      <c r="F1957">
        <v>31</v>
      </c>
      <c r="G1957" t="s">
        <v>108</v>
      </c>
      <c r="H1957">
        <v>15</v>
      </c>
      <c r="I1957">
        <v>13</v>
      </c>
      <c r="J1957">
        <v>62</v>
      </c>
      <c r="K1957">
        <v>37</v>
      </c>
      <c r="L1957" s="2">
        <v>0.59699999999999998</v>
      </c>
      <c r="M1957">
        <v>455</v>
      </c>
      <c r="N1957">
        <v>12.3</v>
      </c>
      <c r="O1957">
        <v>4</v>
      </c>
      <c r="P1957">
        <v>29</v>
      </c>
      <c r="Q1957">
        <v>2.5</v>
      </c>
      <c r="R1957">
        <v>30.3</v>
      </c>
      <c r="S1957">
        <v>2</v>
      </c>
    </row>
    <row r="1958" spans="1:19" x14ac:dyDescent="0.25">
      <c r="A1958">
        <v>2011</v>
      </c>
      <c r="B1958">
        <v>115</v>
      </c>
      <c r="C1958" t="s">
        <v>1372</v>
      </c>
      <c r="D1958" t="str">
        <f>IFERROR(INDEX('Draft Master List'!E:F,MATCH(C1958,'Draft Master List'!E:E,0),2),"N/A")</f>
        <v>N/A</v>
      </c>
      <c r="E1958" t="s">
        <v>64</v>
      </c>
      <c r="F1958">
        <v>31</v>
      </c>
      <c r="G1958" t="s">
        <v>108</v>
      </c>
      <c r="H1958">
        <v>13</v>
      </c>
      <c r="I1958">
        <v>11</v>
      </c>
      <c r="J1958">
        <v>70</v>
      </c>
      <c r="K1958">
        <v>37</v>
      </c>
      <c r="L1958" s="2">
        <v>0.52900000000000003</v>
      </c>
      <c r="M1958">
        <v>410</v>
      </c>
      <c r="N1958">
        <v>11.1</v>
      </c>
      <c r="O1958">
        <v>2</v>
      </c>
      <c r="P1958">
        <v>34</v>
      </c>
      <c r="Q1958">
        <v>2.8</v>
      </c>
      <c r="R1958">
        <v>31.5</v>
      </c>
      <c r="S1958">
        <v>0</v>
      </c>
    </row>
    <row r="1959" spans="1:19" x14ac:dyDescent="0.25">
      <c r="A1959">
        <v>2011</v>
      </c>
      <c r="B1959">
        <v>116</v>
      </c>
      <c r="C1959" t="s">
        <v>1469</v>
      </c>
      <c r="D1959" t="str">
        <f>IFERROR(INDEX('Draft Master List'!E:F,MATCH(C1959,'Draft Master List'!E:E,0),2),"N/A")</f>
        <v>N/A</v>
      </c>
      <c r="E1959" t="s">
        <v>63</v>
      </c>
      <c r="F1959">
        <v>30</v>
      </c>
      <c r="G1959" t="s">
        <v>74</v>
      </c>
      <c r="H1959">
        <v>15</v>
      </c>
      <c r="I1959">
        <v>9</v>
      </c>
      <c r="J1959">
        <v>63</v>
      </c>
      <c r="K1959">
        <v>37</v>
      </c>
      <c r="L1959" s="2">
        <v>0.58699999999999997</v>
      </c>
      <c r="M1959">
        <v>507</v>
      </c>
      <c r="N1959">
        <v>13.7</v>
      </c>
      <c r="O1959">
        <v>2</v>
      </c>
      <c r="P1959">
        <v>25</v>
      </c>
      <c r="Q1959">
        <v>2.5</v>
      </c>
      <c r="R1959">
        <v>33.799999999999997</v>
      </c>
      <c r="S1959">
        <v>0</v>
      </c>
    </row>
    <row r="1960" spans="1:19" x14ac:dyDescent="0.25">
      <c r="A1960">
        <v>2011</v>
      </c>
      <c r="B1960">
        <v>117</v>
      </c>
      <c r="C1960" t="s">
        <v>357</v>
      </c>
      <c r="D1960" t="str">
        <f>IFERROR(INDEX('Draft Master List'!E:F,MATCH(C1960,'Draft Master List'!E:E,0),2),"N/A")</f>
        <v>1942009</v>
      </c>
      <c r="E1960" t="s">
        <v>223</v>
      </c>
      <c r="F1960">
        <v>24</v>
      </c>
      <c r="G1960" t="s">
        <v>74</v>
      </c>
      <c r="H1960">
        <v>15</v>
      </c>
      <c r="I1960">
        <v>9</v>
      </c>
      <c r="J1960">
        <v>71</v>
      </c>
      <c r="K1960">
        <v>36</v>
      </c>
      <c r="L1960" s="2">
        <v>0.50700000000000001</v>
      </c>
      <c r="M1960">
        <v>431</v>
      </c>
      <c r="N1960">
        <v>12</v>
      </c>
      <c r="O1960">
        <v>1</v>
      </c>
      <c r="P1960">
        <v>34</v>
      </c>
      <c r="Q1960">
        <v>2.4</v>
      </c>
      <c r="R1960">
        <v>28.7</v>
      </c>
      <c r="S1960">
        <v>0</v>
      </c>
    </row>
    <row r="1961" spans="1:19" x14ac:dyDescent="0.25">
      <c r="A1961">
        <v>2011</v>
      </c>
      <c r="B1961">
        <v>118</v>
      </c>
      <c r="C1961" t="s">
        <v>114</v>
      </c>
      <c r="D1961" t="str">
        <f>IFERROR(INDEX('Draft Master List'!E:F,MATCH(C1961,'Draft Master List'!E:E,0),2),"N/A")</f>
        <v>782010</v>
      </c>
      <c r="E1961" t="s">
        <v>22</v>
      </c>
      <c r="F1961">
        <v>25</v>
      </c>
      <c r="G1961" t="s">
        <v>77</v>
      </c>
      <c r="H1961">
        <v>16</v>
      </c>
      <c r="I1961">
        <v>6</v>
      </c>
      <c r="J1961">
        <v>56</v>
      </c>
      <c r="K1961">
        <v>36</v>
      </c>
      <c r="L1961" s="2">
        <v>0.64300000000000002</v>
      </c>
      <c r="M1961">
        <v>613</v>
      </c>
      <c r="N1961">
        <v>17</v>
      </c>
      <c r="O1961">
        <v>3</v>
      </c>
      <c r="P1961">
        <v>91</v>
      </c>
      <c r="Q1961">
        <v>2.2999999999999998</v>
      </c>
      <c r="R1961">
        <v>38.299999999999997</v>
      </c>
      <c r="S1961">
        <v>0</v>
      </c>
    </row>
    <row r="1962" spans="1:19" x14ac:dyDescent="0.25">
      <c r="A1962">
        <v>2011</v>
      </c>
      <c r="B1962">
        <v>119</v>
      </c>
      <c r="C1962" t="s">
        <v>1856</v>
      </c>
      <c r="D1962" t="str">
        <f>IFERROR(INDEX('Draft Master List'!E:F,MATCH(C1962,'Draft Master List'!E:E,0),2),"N/A")</f>
        <v>N/A</v>
      </c>
      <c r="E1962" t="s">
        <v>18</v>
      </c>
      <c r="F1962">
        <v>31</v>
      </c>
      <c r="G1962" t="s">
        <v>108</v>
      </c>
      <c r="H1962">
        <v>16</v>
      </c>
      <c r="I1962">
        <v>14</v>
      </c>
      <c r="J1962">
        <v>70</v>
      </c>
      <c r="K1962">
        <v>36</v>
      </c>
      <c r="L1962" s="2">
        <v>0.51400000000000001</v>
      </c>
      <c r="M1962">
        <v>409</v>
      </c>
      <c r="N1962">
        <v>11.4</v>
      </c>
      <c r="O1962">
        <v>3</v>
      </c>
      <c r="P1962">
        <v>37</v>
      </c>
      <c r="Q1962">
        <v>2.2999999999999998</v>
      </c>
      <c r="R1962">
        <v>25.6</v>
      </c>
      <c r="S1962">
        <v>0</v>
      </c>
    </row>
    <row r="1963" spans="1:19" x14ac:dyDescent="0.25">
      <c r="A1963">
        <v>2011</v>
      </c>
      <c r="B1963">
        <v>120</v>
      </c>
      <c r="C1963" t="s">
        <v>303</v>
      </c>
      <c r="D1963" t="str">
        <f>IFERROR(INDEX('Draft Master List'!E:F,MATCH(C1963,'Draft Master List'!E:E,0),2),"N/A")</f>
        <v>1912010</v>
      </c>
      <c r="E1963" t="s">
        <v>14</v>
      </c>
      <c r="F1963">
        <v>22</v>
      </c>
      <c r="G1963" t="s">
        <v>77</v>
      </c>
      <c r="H1963">
        <v>16</v>
      </c>
      <c r="I1963">
        <v>2</v>
      </c>
      <c r="J1963">
        <v>51</v>
      </c>
      <c r="K1963">
        <v>35</v>
      </c>
      <c r="L1963" s="2">
        <v>0.68600000000000005</v>
      </c>
      <c r="M1963">
        <v>387</v>
      </c>
      <c r="N1963">
        <v>11.1</v>
      </c>
      <c r="O1963">
        <v>6</v>
      </c>
      <c r="P1963">
        <v>46</v>
      </c>
      <c r="Q1963">
        <v>2.2000000000000002</v>
      </c>
      <c r="R1963">
        <v>24.2</v>
      </c>
      <c r="S1963">
        <v>0</v>
      </c>
    </row>
    <row r="1964" spans="1:19" x14ac:dyDescent="0.25">
      <c r="A1964">
        <v>2011</v>
      </c>
      <c r="B1964">
        <v>121</v>
      </c>
      <c r="C1964" t="s">
        <v>337</v>
      </c>
      <c r="D1964" t="str">
        <f>IFERROR(INDEX('Draft Master List'!E:F,MATCH(C1964,'Draft Master List'!E:E,0),2),"N/A")</f>
        <v>1082009</v>
      </c>
      <c r="E1964" t="s">
        <v>33</v>
      </c>
      <c r="F1964">
        <v>25</v>
      </c>
      <c r="G1964" t="s">
        <v>74</v>
      </c>
      <c r="H1964">
        <v>16</v>
      </c>
      <c r="I1964">
        <v>10</v>
      </c>
      <c r="J1964">
        <v>66</v>
      </c>
      <c r="K1964">
        <v>35</v>
      </c>
      <c r="L1964" s="2">
        <v>0.53</v>
      </c>
      <c r="M1964">
        <v>549</v>
      </c>
      <c r="N1964">
        <v>15.7</v>
      </c>
      <c r="O1964">
        <v>1</v>
      </c>
      <c r="P1964">
        <v>41</v>
      </c>
      <c r="Q1964">
        <v>2.2000000000000002</v>
      </c>
      <c r="R1964">
        <v>34.299999999999997</v>
      </c>
      <c r="S1964">
        <v>0</v>
      </c>
    </row>
    <row r="1965" spans="1:19" x14ac:dyDescent="0.25">
      <c r="A1965">
        <v>2011</v>
      </c>
      <c r="B1965">
        <v>122</v>
      </c>
      <c r="C1965" t="s">
        <v>101</v>
      </c>
      <c r="D1965" t="str">
        <f>IFERROR(INDEX('Draft Master List'!E:F,MATCH(C1965,'Draft Master List'!E:E,0),2),"N/A")</f>
        <v>602010</v>
      </c>
      <c r="E1965" t="s">
        <v>19</v>
      </c>
      <c r="F1965">
        <v>23</v>
      </c>
      <c r="G1965" t="s">
        <v>77</v>
      </c>
      <c r="H1965">
        <v>16</v>
      </c>
      <c r="I1965">
        <v>5</v>
      </c>
      <c r="J1965">
        <v>58</v>
      </c>
      <c r="K1965">
        <v>35</v>
      </c>
      <c r="L1965" s="2">
        <v>0.60299999999999998</v>
      </c>
      <c r="M1965">
        <v>382</v>
      </c>
      <c r="N1965">
        <v>10.9</v>
      </c>
      <c r="O1965">
        <v>3</v>
      </c>
      <c r="P1965">
        <v>33</v>
      </c>
      <c r="Q1965">
        <v>2.2000000000000002</v>
      </c>
      <c r="R1965">
        <v>23.9</v>
      </c>
      <c r="S1965">
        <v>1</v>
      </c>
    </row>
    <row r="1966" spans="1:19" x14ac:dyDescent="0.25">
      <c r="A1966">
        <v>2011</v>
      </c>
      <c r="B1966">
        <v>123</v>
      </c>
      <c r="C1966" t="s">
        <v>507</v>
      </c>
      <c r="D1966" t="str">
        <f>IFERROR(INDEX('Draft Master List'!E:F,MATCH(C1966,'Draft Master List'!E:E,0),2),"N/A")</f>
        <v>2502007</v>
      </c>
      <c r="E1966" t="s">
        <v>9</v>
      </c>
      <c r="F1966">
        <v>25</v>
      </c>
      <c r="G1966" t="s">
        <v>76</v>
      </c>
      <c r="H1966">
        <v>12</v>
      </c>
      <c r="I1966">
        <v>9</v>
      </c>
      <c r="J1966">
        <v>44</v>
      </c>
      <c r="K1966">
        <v>34</v>
      </c>
      <c r="L1966" s="2">
        <v>0.77300000000000002</v>
      </c>
      <c r="M1966">
        <v>267</v>
      </c>
      <c r="N1966">
        <v>7.9</v>
      </c>
      <c r="O1966">
        <v>2</v>
      </c>
      <c r="P1966">
        <v>26</v>
      </c>
      <c r="Q1966">
        <v>2.8</v>
      </c>
      <c r="R1966">
        <v>22.3</v>
      </c>
      <c r="S1966">
        <v>1</v>
      </c>
    </row>
    <row r="1967" spans="1:19" x14ac:dyDescent="0.25">
      <c r="A1967">
        <v>2011</v>
      </c>
      <c r="B1967">
        <v>124</v>
      </c>
      <c r="C1967" t="s">
        <v>1501</v>
      </c>
      <c r="D1967" t="str">
        <f>IFERROR(INDEX('Draft Master List'!E:F,MATCH(C1967,'Draft Master List'!E:E,0),2),"N/A")</f>
        <v>N/A</v>
      </c>
      <c r="E1967" t="s">
        <v>20</v>
      </c>
      <c r="F1967">
        <v>32</v>
      </c>
      <c r="G1967" t="s">
        <v>108</v>
      </c>
      <c r="H1967">
        <v>11</v>
      </c>
      <c r="I1967">
        <v>10</v>
      </c>
      <c r="J1967">
        <v>65</v>
      </c>
      <c r="K1967">
        <v>34</v>
      </c>
      <c r="L1967" s="2">
        <v>0.52300000000000002</v>
      </c>
      <c r="M1967">
        <v>352</v>
      </c>
      <c r="N1967">
        <v>10.4</v>
      </c>
      <c r="O1967">
        <v>2</v>
      </c>
      <c r="P1967">
        <v>21</v>
      </c>
      <c r="Q1967">
        <v>3.1</v>
      </c>
      <c r="R1967">
        <v>32</v>
      </c>
      <c r="S1967">
        <v>1</v>
      </c>
    </row>
    <row r="1968" spans="1:19" x14ac:dyDescent="0.25">
      <c r="A1968">
        <v>2011</v>
      </c>
      <c r="B1968">
        <v>125</v>
      </c>
      <c r="C1968" t="s">
        <v>1965</v>
      </c>
      <c r="D1968" t="str">
        <f>IFERROR(INDEX('Draft Master List'!E:F,MATCH(C1968,'Draft Master List'!E:E,0),2),"N/A")</f>
        <v>N/A</v>
      </c>
      <c r="E1968" t="s">
        <v>64</v>
      </c>
      <c r="F1968">
        <v>26</v>
      </c>
      <c r="G1968" t="s">
        <v>1069</v>
      </c>
      <c r="H1968">
        <v>16</v>
      </c>
      <c r="I1968">
        <v>4</v>
      </c>
      <c r="J1968">
        <v>46</v>
      </c>
      <c r="K1968">
        <v>34</v>
      </c>
      <c r="L1968" s="2">
        <v>0.73899999999999999</v>
      </c>
      <c r="M1968">
        <v>324</v>
      </c>
      <c r="N1968">
        <v>9.5</v>
      </c>
      <c r="O1968">
        <v>4</v>
      </c>
      <c r="P1968">
        <v>33</v>
      </c>
      <c r="Q1968">
        <v>2.1</v>
      </c>
      <c r="R1968">
        <v>20.3</v>
      </c>
      <c r="S1968">
        <v>0</v>
      </c>
    </row>
    <row r="1969" spans="1:19" x14ac:dyDescent="0.25">
      <c r="A1969">
        <v>2011</v>
      </c>
      <c r="B1969">
        <v>126</v>
      </c>
      <c r="C1969" t="s">
        <v>1315</v>
      </c>
      <c r="D1969" t="str">
        <f>IFERROR(INDEX('Draft Master List'!E:F,MATCH(C1969,'Draft Master List'!E:E,0),2),"N/A")</f>
        <v>N/A</v>
      </c>
      <c r="E1969" t="s">
        <v>23</v>
      </c>
      <c r="F1969">
        <v>30</v>
      </c>
      <c r="G1969" t="s">
        <v>77</v>
      </c>
      <c r="H1969">
        <v>7</v>
      </c>
      <c r="I1969">
        <v>7</v>
      </c>
      <c r="J1969">
        <v>51</v>
      </c>
      <c r="K1969">
        <v>33</v>
      </c>
      <c r="L1969" s="2">
        <v>0.64700000000000002</v>
      </c>
      <c r="M1969">
        <v>492</v>
      </c>
      <c r="N1969">
        <v>14.9</v>
      </c>
      <c r="O1969">
        <v>2</v>
      </c>
      <c r="P1969">
        <v>50</v>
      </c>
      <c r="Q1969">
        <v>4.7</v>
      </c>
      <c r="R1969">
        <v>70.3</v>
      </c>
      <c r="S1969">
        <v>0</v>
      </c>
    </row>
    <row r="1970" spans="1:19" x14ac:dyDescent="0.25">
      <c r="A1970">
        <v>2011</v>
      </c>
      <c r="B1970">
        <v>127</v>
      </c>
      <c r="C1970" t="s">
        <v>376</v>
      </c>
      <c r="D1970" t="str">
        <f>IFERROR(INDEX('Draft Master List'!E:F,MATCH(C1970,'Draft Master List'!E:E,0),2),"N/A")</f>
        <v>222008</v>
      </c>
      <c r="E1970" t="s">
        <v>27</v>
      </c>
      <c r="F1970">
        <v>24</v>
      </c>
      <c r="G1970" t="s">
        <v>76</v>
      </c>
      <c r="H1970">
        <v>12</v>
      </c>
      <c r="I1970">
        <v>8</v>
      </c>
      <c r="J1970">
        <v>45</v>
      </c>
      <c r="K1970">
        <v>33</v>
      </c>
      <c r="L1970" s="2">
        <v>0.73299999999999998</v>
      </c>
      <c r="M1970">
        <v>221</v>
      </c>
      <c r="N1970">
        <v>6.7</v>
      </c>
      <c r="O1970">
        <v>0</v>
      </c>
      <c r="P1970">
        <v>27</v>
      </c>
      <c r="Q1970">
        <v>2.8</v>
      </c>
      <c r="R1970">
        <v>18.399999999999999</v>
      </c>
      <c r="S1970">
        <v>5</v>
      </c>
    </row>
    <row r="1971" spans="1:19" x14ac:dyDescent="0.25">
      <c r="A1971">
        <v>2011</v>
      </c>
      <c r="B1971">
        <v>128</v>
      </c>
      <c r="C1971" t="s">
        <v>912</v>
      </c>
      <c r="D1971" t="str">
        <f>IFERROR(INDEX('Draft Master List'!E:F,MATCH(C1971,'Draft Master List'!E:E,0),2),"N/A")</f>
        <v>N/A</v>
      </c>
      <c r="E1971" t="s">
        <v>16</v>
      </c>
      <c r="F1971">
        <v>23</v>
      </c>
      <c r="G1971" t="s">
        <v>74</v>
      </c>
      <c r="H1971">
        <v>13</v>
      </c>
      <c r="I1971">
        <v>10</v>
      </c>
      <c r="J1971">
        <v>76</v>
      </c>
      <c r="K1971">
        <v>33</v>
      </c>
      <c r="L1971" s="2">
        <v>0.434</v>
      </c>
      <c r="M1971">
        <v>618</v>
      </c>
      <c r="N1971">
        <v>18.7</v>
      </c>
      <c r="O1971">
        <v>5</v>
      </c>
      <c r="P1971">
        <v>78</v>
      </c>
      <c r="Q1971">
        <v>2.5</v>
      </c>
      <c r="R1971">
        <v>47.5</v>
      </c>
      <c r="S1971">
        <v>1</v>
      </c>
    </row>
    <row r="1972" spans="1:19" x14ac:dyDescent="0.25">
      <c r="A1972">
        <v>2011</v>
      </c>
      <c r="B1972">
        <v>129</v>
      </c>
      <c r="C1972" t="s">
        <v>1650</v>
      </c>
      <c r="D1972" t="str">
        <f>IFERROR(INDEX('Draft Master List'!E:F,MATCH(C1972,'Draft Master List'!E:E,0),2),"N/A")</f>
        <v>N/A</v>
      </c>
      <c r="E1972" t="s">
        <v>33</v>
      </c>
      <c r="F1972">
        <v>27</v>
      </c>
      <c r="G1972" t="s">
        <v>108</v>
      </c>
      <c r="H1972">
        <v>15</v>
      </c>
      <c r="I1972">
        <v>15</v>
      </c>
      <c r="J1972">
        <v>54</v>
      </c>
      <c r="K1972">
        <v>32</v>
      </c>
      <c r="L1972" s="2">
        <v>0.59299999999999997</v>
      </c>
      <c r="M1972">
        <v>451</v>
      </c>
      <c r="N1972">
        <v>14.1</v>
      </c>
      <c r="O1972">
        <v>5</v>
      </c>
      <c r="P1972">
        <v>35</v>
      </c>
      <c r="Q1972">
        <v>2.1</v>
      </c>
      <c r="R1972">
        <v>30.1</v>
      </c>
      <c r="S1972">
        <v>0</v>
      </c>
    </row>
    <row r="1973" spans="1:19" x14ac:dyDescent="0.25">
      <c r="A1973">
        <v>2011</v>
      </c>
      <c r="B1973">
        <v>130</v>
      </c>
      <c r="C1973" t="s">
        <v>1278</v>
      </c>
      <c r="D1973" t="str">
        <f>IFERROR(INDEX('Draft Master List'!E:F,MATCH(C1973,'Draft Master List'!E:E,0),2),"N/A")</f>
        <v>N/A</v>
      </c>
      <c r="E1973" t="s">
        <v>0</v>
      </c>
      <c r="F1973">
        <v>29</v>
      </c>
      <c r="G1973" t="s">
        <v>74</v>
      </c>
      <c r="H1973">
        <v>16</v>
      </c>
      <c r="I1973">
        <v>13</v>
      </c>
      <c r="J1973">
        <v>50</v>
      </c>
      <c r="K1973">
        <v>32</v>
      </c>
      <c r="L1973" s="2">
        <v>0.64</v>
      </c>
      <c r="M1973">
        <v>503</v>
      </c>
      <c r="N1973">
        <v>15.7</v>
      </c>
      <c r="O1973">
        <v>2</v>
      </c>
      <c r="P1973">
        <v>79</v>
      </c>
      <c r="Q1973">
        <v>2</v>
      </c>
      <c r="R1973">
        <v>31.4</v>
      </c>
      <c r="S1973">
        <v>1</v>
      </c>
    </row>
    <row r="1974" spans="1:19" x14ac:dyDescent="0.25">
      <c r="A1974">
        <v>2011</v>
      </c>
      <c r="B1974">
        <v>131</v>
      </c>
      <c r="C1974" t="s">
        <v>448</v>
      </c>
      <c r="D1974" t="str">
        <f>IFERROR(INDEX('Draft Master List'!E:F,MATCH(C1974,'Draft Master List'!E:E,0),2),"N/A")</f>
        <v>442007</v>
      </c>
      <c r="E1974" t="s">
        <v>19</v>
      </c>
      <c r="F1974">
        <v>25</v>
      </c>
      <c r="G1974" t="s">
        <v>74</v>
      </c>
      <c r="H1974">
        <v>9</v>
      </c>
      <c r="I1974">
        <v>9</v>
      </c>
      <c r="J1974">
        <v>57</v>
      </c>
      <c r="K1974">
        <v>32</v>
      </c>
      <c r="L1974" s="2">
        <v>0.56100000000000005</v>
      </c>
      <c r="M1974">
        <v>484</v>
      </c>
      <c r="N1974">
        <v>15.1</v>
      </c>
      <c r="O1974">
        <v>2</v>
      </c>
      <c r="P1974">
        <v>52</v>
      </c>
      <c r="Q1974">
        <v>3.6</v>
      </c>
      <c r="R1974">
        <v>53.8</v>
      </c>
      <c r="S1974">
        <v>1</v>
      </c>
    </row>
    <row r="1975" spans="1:19" x14ac:dyDescent="0.25">
      <c r="A1975">
        <v>2011</v>
      </c>
      <c r="B1975">
        <v>132</v>
      </c>
      <c r="C1975" t="s">
        <v>265</v>
      </c>
      <c r="D1975" t="str">
        <f>IFERROR(INDEX('Draft Master List'!E:F,MATCH(C1975,'Draft Master List'!E:E,0),2),"N/A")</f>
        <v>222010</v>
      </c>
      <c r="E1975" t="s">
        <v>26</v>
      </c>
      <c r="F1975">
        <v>24</v>
      </c>
      <c r="G1975" t="s">
        <v>77</v>
      </c>
      <c r="H1975">
        <v>11</v>
      </c>
      <c r="I1975">
        <v>5</v>
      </c>
      <c r="J1975">
        <v>70</v>
      </c>
      <c r="K1975">
        <v>32</v>
      </c>
      <c r="L1975" s="2">
        <v>0.45700000000000002</v>
      </c>
      <c r="M1975">
        <v>551</v>
      </c>
      <c r="N1975">
        <v>17.2</v>
      </c>
      <c r="O1975">
        <v>4</v>
      </c>
      <c r="P1975">
        <v>47</v>
      </c>
      <c r="Q1975">
        <v>2.9</v>
      </c>
      <c r="R1975">
        <v>50.1</v>
      </c>
      <c r="S1975">
        <v>0</v>
      </c>
    </row>
    <row r="1976" spans="1:19" x14ac:dyDescent="0.25">
      <c r="A1976">
        <v>2011</v>
      </c>
      <c r="B1976">
        <v>133</v>
      </c>
      <c r="C1976" t="s">
        <v>455</v>
      </c>
      <c r="D1976" t="str">
        <f>IFERROR(INDEX('Draft Master List'!E:F,MATCH(C1976,'Draft Master List'!E:E,0),2),"N/A")</f>
        <v>732007</v>
      </c>
      <c r="E1976" t="s">
        <v>23</v>
      </c>
      <c r="F1976">
        <v>27</v>
      </c>
      <c r="G1976" t="s">
        <v>74</v>
      </c>
      <c r="H1976">
        <v>16</v>
      </c>
      <c r="I1976">
        <v>10</v>
      </c>
      <c r="J1976">
        <v>65</v>
      </c>
      <c r="K1976">
        <v>31</v>
      </c>
      <c r="L1976" s="2">
        <v>0.47699999999999998</v>
      </c>
      <c r="M1976">
        <v>512</v>
      </c>
      <c r="N1976">
        <v>16.5</v>
      </c>
      <c r="O1976">
        <v>2</v>
      </c>
      <c r="P1976">
        <v>80</v>
      </c>
      <c r="Q1976">
        <v>1.9</v>
      </c>
      <c r="R1976">
        <v>32</v>
      </c>
      <c r="S1976">
        <v>2</v>
      </c>
    </row>
    <row r="1977" spans="1:19" x14ac:dyDescent="0.25">
      <c r="A1977">
        <v>2011</v>
      </c>
      <c r="B1977">
        <v>134</v>
      </c>
      <c r="C1977" t="s">
        <v>326</v>
      </c>
      <c r="D1977" t="str">
        <f>IFERROR(INDEX('Draft Master List'!E:F,MATCH(C1977,'Draft Master List'!E:E,0),2),"N/A")</f>
        <v>502009</v>
      </c>
      <c r="E1977" t="s">
        <v>64</v>
      </c>
      <c r="F1977">
        <v>25</v>
      </c>
      <c r="G1977" t="s">
        <v>74</v>
      </c>
      <c r="H1977">
        <v>14</v>
      </c>
      <c r="I1977">
        <v>13</v>
      </c>
      <c r="J1977">
        <v>74</v>
      </c>
      <c r="K1977">
        <v>31</v>
      </c>
      <c r="L1977" s="2">
        <v>0.41899999999999998</v>
      </c>
      <c r="M1977">
        <v>384</v>
      </c>
      <c r="N1977">
        <v>12.4</v>
      </c>
      <c r="O1977">
        <v>2</v>
      </c>
      <c r="P1977">
        <v>56</v>
      </c>
      <c r="Q1977">
        <v>2.2000000000000002</v>
      </c>
      <c r="R1977">
        <v>27.4</v>
      </c>
      <c r="S1977">
        <v>0</v>
      </c>
    </row>
    <row r="1978" spans="1:19" x14ac:dyDescent="0.25">
      <c r="A1978">
        <v>2011</v>
      </c>
      <c r="B1978">
        <v>135</v>
      </c>
      <c r="C1978" t="s">
        <v>127</v>
      </c>
      <c r="D1978" t="str">
        <f>IFERROR(INDEX('Draft Master List'!E:F,MATCH(C1978,'Draft Master List'!E:E,0),2),"N/A")</f>
        <v>392010</v>
      </c>
      <c r="E1978" t="s">
        <v>14</v>
      </c>
      <c r="F1978">
        <v>23</v>
      </c>
      <c r="G1978" t="s">
        <v>74</v>
      </c>
      <c r="H1978">
        <v>14</v>
      </c>
      <c r="I1978">
        <v>14</v>
      </c>
      <c r="J1978">
        <v>51</v>
      </c>
      <c r="K1978">
        <v>30</v>
      </c>
      <c r="L1978" s="2">
        <v>0.58799999999999997</v>
      </c>
      <c r="M1978">
        <v>441</v>
      </c>
      <c r="N1978">
        <v>14.7</v>
      </c>
      <c r="O1978">
        <v>3</v>
      </c>
      <c r="P1978">
        <v>65</v>
      </c>
      <c r="Q1978">
        <v>2.1</v>
      </c>
      <c r="R1978">
        <v>31.5</v>
      </c>
      <c r="S1978">
        <v>0</v>
      </c>
    </row>
    <row r="1979" spans="1:19" x14ac:dyDescent="0.25">
      <c r="A1979">
        <v>2011</v>
      </c>
      <c r="B1979">
        <v>136</v>
      </c>
      <c r="C1979" t="s">
        <v>328</v>
      </c>
      <c r="D1979" t="str">
        <f>IFERROR(INDEX('Draft Master List'!E:F,MATCH(C1979,'Draft Master List'!E:E,0),2),"N/A")</f>
        <v>652009</v>
      </c>
      <c r="E1979" t="s">
        <v>32</v>
      </c>
      <c r="F1979">
        <v>26</v>
      </c>
      <c r="G1979" t="s">
        <v>76</v>
      </c>
      <c r="H1979">
        <v>16</v>
      </c>
      <c r="I1979">
        <v>15</v>
      </c>
      <c r="J1979">
        <v>41</v>
      </c>
      <c r="K1979">
        <v>30</v>
      </c>
      <c r="L1979" s="2">
        <v>0.73199999999999998</v>
      </c>
      <c r="M1979">
        <v>211</v>
      </c>
      <c r="N1979">
        <v>7</v>
      </c>
      <c r="O1979">
        <v>0</v>
      </c>
      <c r="P1979">
        <v>36</v>
      </c>
      <c r="Q1979">
        <v>1.9</v>
      </c>
      <c r="R1979">
        <v>13.2</v>
      </c>
      <c r="S1979">
        <v>1</v>
      </c>
    </row>
    <row r="1980" spans="1:19" x14ac:dyDescent="0.25">
      <c r="A1980">
        <v>2011</v>
      </c>
      <c r="B1980">
        <v>137</v>
      </c>
      <c r="C1980" t="s">
        <v>1935</v>
      </c>
      <c r="D1980" t="str">
        <f>IFERROR(INDEX('Draft Master List'!E:F,MATCH(C1980,'Draft Master List'!E:E,0),2),"N/A")</f>
        <v>N/A</v>
      </c>
      <c r="E1980" t="s">
        <v>13</v>
      </c>
      <c r="F1980">
        <v>32</v>
      </c>
      <c r="G1980" t="s">
        <v>1601</v>
      </c>
      <c r="H1980">
        <v>16</v>
      </c>
      <c r="I1980">
        <v>14</v>
      </c>
      <c r="J1980">
        <v>44</v>
      </c>
      <c r="K1980">
        <v>30</v>
      </c>
      <c r="L1980" s="2">
        <v>0.68200000000000005</v>
      </c>
      <c r="M1980">
        <v>271</v>
      </c>
      <c r="N1980">
        <v>9</v>
      </c>
      <c r="O1980">
        <v>0</v>
      </c>
      <c r="P1980">
        <v>30</v>
      </c>
      <c r="Q1980">
        <v>1.9</v>
      </c>
      <c r="R1980">
        <v>16.899999999999999</v>
      </c>
      <c r="S1980">
        <v>0</v>
      </c>
    </row>
    <row r="1981" spans="1:19" x14ac:dyDescent="0.25">
      <c r="A1981">
        <v>2011</v>
      </c>
      <c r="B1981">
        <v>138</v>
      </c>
      <c r="C1981" t="s">
        <v>346</v>
      </c>
      <c r="D1981" t="str">
        <f>IFERROR(INDEX('Draft Master List'!E:F,MATCH(C1981,'Draft Master List'!E:E,0),2),"N/A")</f>
        <v>1442009</v>
      </c>
      <c r="E1981" t="s">
        <v>4</v>
      </c>
      <c r="F1981">
        <v>26</v>
      </c>
      <c r="G1981" t="s">
        <v>77</v>
      </c>
      <c r="H1981">
        <v>14</v>
      </c>
      <c r="I1981">
        <v>5</v>
      </c>
      <c r="J1981">
        <v>50</v>
      </c>
      <c r="K1981">
        <v>29</v>
      </c>
      <c r="L1981" s="2">
        <v>0.57999999999999996</v>
      </c>
      <c r="M1981">
        <v>292</v>
      </c>
      <c r="N1981">
        <v>10.1</v>
      </c>
      <c r="O1981">
        <v>1</v>
      </c>
      <c r="P1981">
        <v>25</v>
      </c>
      <c r="Q1981">
        <v>2.1</v>
      </c>
      <c r="R1981">
        <v>20.9</v>
      </c>
      <c r="S1981">
        <v>1</v>
      </c>
    </row>
    <row r="1982" spans="1:19" x14ac:dyDescent="0.25">
      <c r="A1982">
        <v>2011</v>
      </c>
      <c r="B1982">
        <v>139</v>
      </c>
      <c r="C1982" t="s">
        <v>745</v>
      </c>
      <c r="D1982" t="str">
        <f>IFERROR(INDEX('Draft Master List'!E:F,MATCH(C1982,'Draft Master List'!E:E,0),2),"N/A")</f>
        <v>N/A</v>
      </c>
      <c r="E1982" t="s">
        <v>32</v>
      </c>
      <c r="F1982">
        <v>23</v>
      </c>
      <c r="G1982" t="s">
        <v>77</v>
      </c>
      <c r="H1982">
        <v>14</v>
      </c>
      <c r="I1982">
        <v>1</v>
      </c>
      <c r="J1982">
        <v>47</v>
      </c>
      <c r="K1982">
        <v>29</v>
      </c>
      <c r="L1982" s="2">
        <v>0.61699999999999999</v>
      </c>
      <c r="M1982">
        <v>314</v>
      </c>
      <c r="N1982">
        <v>10.8</v>
      </c>
      <c r="O1982">
        <v>1</v>
      </c>
      <c r="P1982">
        <v>38</v>
      </c>
      <c r="Q1982">
        <v>2.1</v>
      </c>
      <c r="R1982">
        <v>22.4</v>
      </c>
      <c r="S1982">
        <v>3</v>
      </c>
    </row>
    <row r="1983" spans="1:19" x14ac:dyDescent="0.25">
      <c r="A1983">
        <v>2011</v>
      </c>
      <c r="B1983">
        <v>140</v>
      </c>
      <c r="C1983" t="s">
        <v>93</v>
      </c>
      <c r="D1983" t="str">
        <f>IFERROR(INDEX('Draft Master List'!E:F,MATCH(C1983,'Draft Master List'!E:E,0),2),"N/A")</f>
        <v>1932010</v>
      </c>
      <c r="E1983" t="s">
        <v>5</v>
      </c>
      <c r="F1983">
        <v>25</v>
      </c>
      <c r="G1983" t="s">
        <v>643</v>
      </c>
      <c r="H1983">
        <v>13</v>
      </c>
      <c r="I1983">
        <v>2</v>
      </c>
      <c r="J1983">
        <v>37</v>
      </c>
      <c r="K1983">
        <v>29</v>
      </c>
      <c r="L1983" s="2">
        <v>0.78400000000000003</v>
      </c>
      <c r="M1983">
        <v>216</v>
      </c>
      <c r="N1983">
        <v>7.4</v>
      </c>
      <c r="O1983">
        <v>0</v>
      </c>
      <c r="P1983">
        <v>17</v>
      </c>
      <c r="Q1983">
        <v>2.2000000000000002</v>
      </c>
      <c r="R1983">
        <v>16.600000000000001</v>
      </c>
      <c r="S1983">
        <v>2</v>
      </c>
    </row>
    <row r="1984" spans="1:19" x14ac:dyDescent="0.25">
      <c r="A1984">
        <v>2011</v>
      </c>
      <c r="B1984">
        <v>141</v>
      </c>
      <c r="C1984" t="s">
        <v>1402</v>
      </c>
      <c r="D1984" t="str">
        <f>IFERROR(INDEX('Draft Master List'!E:F,MATCH(C1984,'Draft Master List'!E:E,0),2),"N/A")</f>
        <v>N/A</v>
      </c>
      <c r="E1984" t="s">
        <v>16</v>
      </c>
      <c r="F1984">
        <v>27</v>
      </c>
      <c r="G1984" t="s">
        <v>108</v>
      </c>
      <c r="H1984">
        <v>14</v>
      </c>
      <c r="I1984">
        <v>11</v>
      </c>
      <c r="J1984">
        <v>40</v>
      </c>
      <c r="K1984">
        <v>28</v>
      </c>
      <c r="L1984" s="2">
        <v>0.7</v>
      </c>
      <c r="M1984">
        <v>368</v>
      </c>
      <c r="N1984">
        <v>13.1</v>
      </c>
      <c r="O1984">
        <v>3</v>
      </c>
      <c r="P1984">
        <v>35</v>
      </c>
      <c r="Q1984">
        <v>2</v>
      </c>
      <c r="R1984">
        <v>26.3</v>
      </c>
      <c r="S1984">
        <v>0</v>
      </c>
    </row>
    <row r="1985" spans="1:19" x14ac:dyDescent="0.25">
      <c r="A1985">
        <v>2011</v>
      </c>
      <c r="B1985">
        <v>142</v>
      </c>
      <c r="C1985" t="s">
        <v>1837</v>
      </c>
      <c r="D1985" t="str">
        <f>IFERROR(INDEX('Draft Master List'!E:F,MATCH(C1985,'Draft Master List'!E:E,0),2),"N/A")</f>
        <v>N/A</v>
      </c>
      <c r="E1985" t="s">
        <v>23</v>
      </c>
      <c r="F1985">
        <v>29</v>
      </c>
      <c r="G1985" t="s">
        <v>108</v>
      </c>
      <c r="H1985">
        <v>16</v>
      </c>
      <c r="I1985">
        <v>10</v>
      </c>
      <c r="J1985">
        <v>39</v>
      </c>
      <c r="K1985">
        <v>28</v>
      </c>
      <c r="L1985" s="2">
        <v>0.71799999999999997</v>
      </c>
      <c r="M1985">
        <v>353</v>
      </c>
      <c r="N1985">
        <v>12.6</v>
      </c>
      <c r="O1985">
        <v>6</v>
      </c>
      <c r="P1985">
        <v>56</v>
      </c>
      <c r="Q1985">
        <v>1.8</v>
      </c>
      <c r="R1985">
        <v>22.1</v>
      </c>
      <c r="S1985">
        <v>0</v>
      </c>
    </row>
    <row r="1986" spans="1:19" x14ac:dyDescent="0.25">
      <c r="A1986">
        <v>2011</v>
      </c>
      <c r="B1986">
        <v>143</v>
      </c>
      <c r="C1986" t="s">
        <v>1318</v>
      </c>
      <c r="D1986" t="str">
        <f>IFERROR(INDEX('Draft Master List'!E:F,MATCH(C1986,'Draft Master List'!E:E,0),2),"N/A")</f>
        <v>N/A</v>
      </c>
      <c r="E1986" t="s">
        <v>223</v>
      </c>
      <c r="F1986">
        <v>23</v>
      </c>
      <c r="G1986" t="s">
        <v>108</v>
      </c>
      <c r="H1986">
        <v>15</v>
      </c>
      <c r="I1986">
        <v>10</v>
      </c>
      <c r="J1986">
        <v>58</v>
      </c>
      <c r="K1986">
        <v>28</v>
      </c>
      <c r="L1986" s="2">
        <v>0.48299999999999998</v>
      </c>
      <c r="M1986">
        <v>352</v>
      </c>
      <c r="N1986">
        <v>12.6</v>
      </c>
      <c r="O1986">
        <v>0</v>
      </c>
      <c r="P1986">
        <v>45</v>
      </c>
      <c r="Q1986">
        <v>1.9</v>
      </c>
      <c r="R1986">
        <v>23.5</v>
      </c>
      <c r="S1986">
        <v>1</v>
      </c>
    </row>
    <row r="1987" spans="1:19" x14ac:dyDescent="0.25">
      <c r="A1987">
        <v>2011</v>
      </c>
      <c r="B1987">
        <v>144</v>
      </c>
      <c r="C1987" t="s">
        <v>439</v>
      </c>
      <c r="D1987" t="str">
        <f>IFERROR(INDEX('Draft Master List'!E:F,MATCH(C1987,'Draft Master List'!E:E,0),2),"N/A")</f>
        <v>122007</v>
      </c>
      <c r="E1987" t="s">
        <v>19</v>
      </c>
      <c r="F1987">
        <v>25</v>
      </c>
      <c r="G1987" t="s">
        <v>76</v>
      </c>
      <c r="H1987">
        <v>15</v>
      </c>
      <c r="I1987">
        <v>15</v>
      </c>
      <c r="J1987">
        <v>41</v>
      </c>
      <c r="K1987">
        <v>28</v>
      </c>
      <c r="L1987" s="2">
        <v>0.68300000000000005</v>
      </c>
      <c r="M1987">
        <v>212</v>
      </c>
      <c r="N1987">
        <v>7.6</v>
      </c>
      <c r="O1987">
        <v>1</v>
      </c>
      <c r="P1987">
        <v>26</v>
      </c>
      <c r="Q1987">
        <v>1.9</v>
      </c>
      <c r="R1987">
        <v>14.1</v>
      </c>
      <c r="S1987">
        <v>3</v>
      </c>
    </row>
    <row r="1988" spans="1:19" x14ac:dyDescent="0.25">
      <c r="A1988">
        <v>2011</v>
      </c>
      <c r="B1988">
        <v>145</v>
      </c>
      <c r="C1988" t="s">
        <v>352</v>
      </c>
      <c r="D1988" t="str">
        <f>IFERROR(INDEX('Draft Master List'!E:F,MATCH(C1988,'Draft Master List'!E:E,0),2),"N/A")</f>
        <v>1732009</v>
      </c>
      <c r="E1988" t="s">
        <v>28</v>
      </c>
      <c r="F1988">
        <v>24</v>
      </c>
      <c r="H1988">
        <v>12</v>
      </c>
      <c r="I1988">
        <v>0</v>
      </c>
      <c r="J1988">
        <v>36</v>
      </c>
      <c r="K1988">
        <v>28</v>
      </c>
      <c r="L1988" s="2">
        <v>0.77800000000000002</v>
      </c>
      <c r="M1988">
        <v>187</v>
      </c>
      <c r="N1988">
        <v>6.7</v>
      </c>
      <c r="O1988">
        <v>0</v>
      </c>
      <c r="P1988">
        <v>18</v>
      </c>
      <c r="Q1988">
        <v>2.2999999999999998</v>
      </c>
      <c r="R1988">
        <v>15.6</v>
      </c>
      <c r="S1988">
        <v>1</v>
      </c>
    </row>
    <row r="1989" spans="1:19" x14ac:dyDescent="0.25">
      <c r="A1989">
        <v>2011</v>
      </c>
      <c r="B1989">
        <v>146</v>
      </c>
      <c r="C1989" t="s">
        <v>268</v>
      </c>
      <c r="D1989" t="str">
        <f>IFERROR(INDEX('Draft Master List'!E:F,MATCH(C1989,'Draft Master List'!E:E,0),2),"N/A")</f>
        <v>302010</v>
      </c>
      <c r="E1989" t="s">
        <v>12</v>
      </c>
      <c r="F1989">
        <v>22</v>
      </c>
      <c r="G1989" t="s">
        <v>643</v>
      </c>
      <c r="H1989">
        <v>6</v>
      </c>
      <c r="I1989">
        <v>6</v>
      </c>
      <c r="J1989">
        <v>40</v>
      </c>
      <c r="K1989">
        <v>27</v>
      </c>
      <c r="L1989" s="2">
        <v>0.67500000000000004</v>
      </c>
      <c r="M1989">
        <v>287</v>
      </c>
      <c r="N1989">
        <v>10.6</v>
      </c>
      <c r="O1989">
        <v>1</v>
      </c>
      <c r="P1989">
        <v>60</v>
      </c>
      <c r="Q1989">
        <v>4.5</v>
      </c>
      <c r="R1989">
        <v>47.8</v>
      </c>
      <c r="S1989">
        <v>0</v>
      </c>
    </row>
    <row r="1990" spans="1:19" x14ac:dyDescent="0.25">
      <c r="A1990">
        <v>2011</v>
      </c>
      <c r="B1990">
        <v>147</v>
      </c>
      <c r="C1990" t="s">
        <v>1931</v>
      </c>
      <c r="D1990" t="str">
        <f>IFERROR(INDEX('Draft Master List'!E:F,MATCH(C1990,'Draft Master List'!E:E,0),2),"N/A")</f>
        <v>N/A</v>
      </c>
      <c r="E1990" t="s">
        <v>10</v>
      </c>
      <c r="F1990">
        <v>28</v>
      </c>
      <c r="G1990" t="s">
        <v>108</v>
      </c>
      <c r="H1990">
        <v>16</v>
      </c>
      <c r="I1990">
        <v>10</v>
      </c>
      <c r="J1990">
        <v>34</v>
      </c>
      <c r="K1990">
        <v>27</v>
      </c>
      <c r="L1990" s="2">
        <v>0.79400000000000004</v>
      </c>
      <c r="M1990">
        <v>271</v>
      </c>
      <c r="N1990">
        <v>10</v>
      </c>
      <c r="O1990">
        <v>3</v>
      </c>
      <c r="P1990">
        <v>48</v>
      </c>
      <c r="Q1990">
        <v>1.7</v>
      </c>
      <c r="R1990">
        <v>16.899999999999999</v>
      </c>
      <c r="S1990">
        <v>0</v>
      </c>
    </row>
    <row r="1991" spans="1:19" x14ac:dyDescent="0.25">
      <c r="A1991">
        <v>2011</v>
      </c>
      <c r="B1991">
        <v>148</v>
      </c>
      <c r="C1991" t="s">
        <v>893</v>
      </c>
      <c r="D1991" t="str">
        <f>IFERROR(INDEX('Draft Master List'!E:F,MATCH(C1991,'Draft Master List'!E:E,0),2),"N/A")</f>
        <v>N/A</v>
      </c>
      <c r="E1991" t="s">
        <v>223</v>
      </c>
      <c r="F1991">
        <v>23</v>
      </c>
      <c r="G1991" t="s">
        <v>77</v>
      </c>
      <c r="H1991">
        <v>12</v>
      </c>
      <c r="I1991">
        <v>3</v>
      </c>
      <c r="J1991">
        <v>48</v>
      </c>
      <c r="K1991">
        <v>27</v>
      </c>
      <c r="L1991" s="2">
        <v>0.56299999999999994</v>
      </c>
      <c r="M1991">
        <v>256</v>
      </c>
      <c r="N1991">
        <v>9.5</v>
      </c>
      <c r="O1991">
        <v>0</v>
      </c>
      <c r="P1991">
        <v>35</v>
      </c>
      <c r="Q1991">
        <v>2.2999999999999998</v>
      </c>
      <c r="R1991">
        <v>21.3</v>
      </c>
      <c r="S1991">
        <v>2</v>
      </c>
    </row>
    <row r="1992" spans="1:19" x14ac:dyDescent="0.25">
      <c r="A1992">
        <v>2011</v>
      </c>
      <c r="B1992">
        <v>149</v>
      </c>
      <c r="C1992" t="s">
        <v>840</v>
      </c>
      <c r="D1992" t="str">
        <f>IFERROR(INDEX('Draft Master List'!E:F,MATCH(C1992,'Draft Master List'!E:E,0),2),"N/A")</f>
        <v>N/A</v>
      </c>
      <c r="E1992" t="s">
        <v>16</v>
      </c>
      <c r="F1992">
        <v>26</v>
      </c>
      <c r="G1992" t="s">
        <v>732</v>
      </c>
      <c r="H1992">
        <v>12</v>
      </c>
      <c r="I1992">
        <v>6</v>
      </c>
      <c r="J1992">
        <v>36</v>
      </c>
      <c r="K1992">
        <v>27</v>
      </c>
      <c r="L1992" s="2">
        <v>0.75</v>
      </c>
      <c r="M1992">
        <v>301</v>
      </c>
      <c r="N1992">
        <v>11.1</v>
      </c>
      <c r="O1992">
        <v>2</v>
      </c>
      <c r="P1992">
        <v>47</v>
      </c>
      <c r="Q1992">
        <v>2.2999999999999998</v>
      </c>
      <c r="R1992">
        <v>25.1</v>
      </c>
      <c r="S1992">
        <v>1</v>
      </c>
    </row>
    <row r="1993" spans="1:19" x14ac:dyDescent="0.25">
      <c r="A1993">
        <v>2011</v>
      </c>
      <c r="B1993">
        <v>150</v>
      </c>
      <c r="C1993" t="s">
        <v>901</v>
      </c>
      <c r="D1993" t="str">
        <f>IFERROR(INDEX('Draft Master List'!E:F,MATCH(C1993,'Draft Master List'!E:E,0),2),"N/A")</f>
        <v>N/A</v>
      </c>
      <c r="E1993" t="s">
        <v>223</v>
      </c>
      <c r="F1993">
        <v>23</v>
      </c>
      <c r="H1993">
        <v>6</v>
      </c>
      <c r="I1993">
        <v>0</v>
      </c>
      <c r="J1993">
        <v>38</v>
      </c>
      <c r="K1993">
        <v>27</v>
      </c>
      <c r="L1993" s="2">
        <v>0.71099999999999997</v>
      </c>
      <c r="M1993">
        <v>264</v>
      </c>
      <c r="N1993">
        <v>9.8000000000000007</v>
      </c>
      <c r="O1993">
        <v>0</v>
      </c>
      <c r="P1993">
        <v>21</v>
      </c>
      <c r="Q1993">
        <v>4.5</v>
      </c>
      <c r="R1993">
        <v>44</v>
      </c>
      <c r="S1993">
        <v>3</v>
      </c>
    </row>
    <row r="1994" spans="1:19" x14ac:dyDescent="0.25">
      <c r="A1994">
        <v>2011</v>
      </c>
      <c r="B1994">
        <v>151</v>
      </c>
      <c r="C1994" t="s">
        <v>1186</v>
      </c>
      <c r="D1994" t="str">
        <f>IFERROR(INDEX('Draft Master List'!E:F,MATCH(C1994,'Draft Master List'!E:E,0),2),"N/A")</f>
        <v>N/A</v>
      </c>
      <c r="E1994" t="s">
        <v>63</v>
      </c>
      <c r="F1994">
        <v>23</v>
      </c>
      <c r="G1994" t="s">
        <v>77</v>
      </c>
      <c r="H1994">
        <v>16</v>
      </c>
      <c r="I1994">
        <v>1</v>
      </c>
      <c r="J1994">
        <v>54</v>
      </c>
      <c r="K1994">
        <v>27</v>
      </c>
      <c r="L1994" s="2">
        <v>0.5</v>
      </c>
      <c r="M1994">
        <v>276</v>
      </c>
      <c r="N1994">
        <v>10.199999999999999</v>
      </c>
      <c r="O1994">
        <v>3</v>
      </c>
      <c r="P1994">
        <v>22</v>
      </c>
      <c r="Q1994">
        <v>1.7</v>
      </c>
      <c r="R1994">
        <v>17.3</v>
      </c>
      <c r="S1994">
        <v>0</v>
      </c>
    </row>
    <row r="1995" spans="1:19" x14ac:dyDescent="0.25">
      <c r="A1995">
        <v>2011</v>
      </c>
      <c r="B1995">
        <v>152</v>
      </c>
      <c r="C1995" t="s">
        <v>1259</v>
      </c>
      <c r="D1995" t="str">
        <f>IFERROR(INDEX('Draft Master List'!E:F,MATCH(C1995,'Draft Master List'!E:E,0),2),"N/A")</f>
        <v>N/A</v>
      </c>
      <c r="E1995" t="s">
        <v>9</v>
      </c>
      <c r="F1995">
        <v>26</v>
      </c>
      <c r="G1995" t="s">
        <v>643</v>
      </c>
      <c r="H1995">
        <v>16</v>
      </c>
      <c r="I1995">
        <v>1</v>
      </c>
      <c r="J1995">
        <v>37</v>
      </c>
      <c r="K1995">
        <v>27</v>
      </c>
      <c r="L1995" s="2">
        <v>0.73</v>
      </c>
      <c r="M1995">
        <v>170</v>
      </c>
      <c r="N1995">
        <v>6.3</v>
      </c>
      <c r="O1995">
        <v>0</v>
      </c>
      <c r="P1995">
        <v>22</v>
      </c>
      <c r="Q1995">
        <v>1.7</v>
      </c>
      <c r="R1995">
        <v>10.6</v>
      </c>
      <c r="S1995">
        <v>0</v>
      </c>
    </row>
    <row r="1996" spans="1:19" x14ac:dyDescent="0.25">
      <c r="A1996">
        <v>2011</v>
      </c>
      <c r="B1996">
        <v>153</v>
      </c>
      <c r="C1996" t="s">
        <v>764</v>
      </c>
      <c r="D1996" t="str">
        <f>IFERROR(INDEX('Draft Master List'!E:F,MATCH(C1996,'Draft Master List'!E:E,0),2),"N/A")</f>
        <v>N/A</v>
      </c>
      <c r="E1996" t="s">
        <v>223</v>
      </c>
      <c r="F1996">
        <v>25</v>
      </c>
      <c r="G1996" t="s">
        <v>77</v>
      </c>
      <c r="H1996">
        <v>10</v>
      </c>
      <c r="I1996">
        <v>5</v>
      </c>
      <c r="J1996">
        <v>60</v>
      </c>
      <c r="K1996">
        <v>26</v>
      </c>
      <c r="L1996" s="2">
        <v>0.433</v>
      </c>
      <c r="M1996">
        <v>431</v>
      </c>
      <c r="N1996">
        <v>16.600000000000001</v>
      </c>
      <c r="O1996">
        <v>2</v>
      </c>
      <c r="P1996">
        <v>68</v>
      </c>
      <c r="Q1996">
        <v>2.6</v>
      </c>
      <c r="R1996">
        <v>43.1</v>
      </c>
      <c r="S1996">
        <v>0</v>
      </c>
    </row>
    <row r="1997" spans="1:19" x14ac:dyDescent="0.25">
      <c r="A1997">
        <v>2011</v>
      </c>
      <c r="B1997">
        <v>154</v>
      </c>
      <c r="C1997" t="s">
        <v>559</v>
      </c>
      <c r="D1997" t="str">
        <f>IFERROR(INDEX('Draft Master List'!E:F,MATCH(C1997,'Draft Master List'!E:E,0),2),"N/A")</f>
        <v>2332006</v>
      </c>
      <c r="E1997" t="s">
        <v>18</v>
      </c>
      <c r="F1997">
        <v>27</v>
      </c>
      <c r="G1997" t="s">
        <v>77</v>
      </c>
      <c r="H1997">
        <v>16</v>
      </c>
      <c r="I1997">
        <v>6</v>
      </c>
      <c r="J1997">
        <v>84</v>
      </c>
      <c r="K1997">
        <v>26</v>
      </c>
      <c r="L1997" s="2">
        <v>0.31</v>
      </c>
      <c r="M1997">
        <v>468</v>
      </c>
      <c r="N1997">
        <v>18</v>
      </c>
      <c r="O1997">
        <v>1</v>
      </c>
      <c r="P1997">
        <v>60</v>
      </c>
      <c r="Q1997">
        <v>1.6</v>
      </c>
      <c r="R1997">
        <v>29.3</v>
      </c>
      <c r="S1997">
        <v>1</v>
      </c>
    </row>
    <row r="1998" spans="1:19" x14ac:dyDescent="0.25">
      <c r="A1998">
        <v>2011</v>
      </c>
      <c r="B1998">
        <v>155</v>
      </c>
      <c r="C1998" t="s">
        <v>702</v>
      </c>
      <c r="D1998" t="str">
        <f>IFERROR(INDEX('Draft Master List'!E:F,MATCH(C1998,'Draft Master List'!E:E,0),2),"N/A")</f>
        <v>N/A</v>
      </c>
      <c r="E1998" t="s">
        <v>14</v>
      </c>
      <c r="F1998">
        <v>31</v>
      </c>
      <c r="G1998" t="s">
        <v>643</v>
      </c>
      <c r="H1998">
        <v>7</v>
      </c>
      <c r="I1998">
        <v>2</v>
      </c>
      <c r="J1998">
        <v>31</v>
      </c>
      <c r="K1998">
        <v>26</v>
      </c>
      <c r="L1998" s="2">
        <v>0.83899999999999997</v>
      </c>
      <c r="M1998">
        <v>163</v>
      </c>
      <c r="N1998">
        <v>6.3</v>
      </c>
      <c r="O1998">
        <v>0</v>
      </c>
      <c r="P1998">
        <v>19</v>
      </c>
      <c r="Q1998">
        <v>3.7</v>
      </c>
      <c r="R1998">
        <v>23.3</v>
      </c>
      <c r="S1998">
        <v>1</v>
      </c>
    </row>
    <row r="1999" spans="1:19" x14ac:dyDescent="0.25">
      <c r="A1999">
        <v>2011</v>
      </c>
      <c r="B1999">
        <v>156</v>
      </c>
      <c r="C1999" t="s">
        <v>1264</v>
      </c>
      <c r="D1999" t="str">
        <f>IFERROR(INDEX('Draft Master List'!E:F,MATCH(C1999,'Draft Master List'!E:E,0),2),"N/A")</f>
        <v>N/A</v>
      </c>
      <c r="E1999" t="s">
        <v>63</v>
      </c>
      <c r="F1999">
        <v>29</v>
      </c>
      <c r="G1999" t="s">
        <v>74</v>
      </c>
      <c r="H1999">
        <v>16</v>
      </c>
      <c r="I1999">
        <v>8</v>
      </c>
      <c r="J1999">
        <v>56</v>
      </c>
      <c r="K1999">
        <v>26</v>
      </c>
      <c r="L1999" s="2">
        <v>0.46400000000000002</v>
      </c>
      <c r="M1999">
        <v>369</v>
      </c>
      <c r="N1999">
        <v>14.2</v>
      </c>
      <c r="O1999">
        <v>1</v>
      </c>
      <c r="P1999">
        <v>53</v>
      </c>
      <c r="Q1999">
        <v>1.6</v>
      </c>
      <c r="R1999">
        <v>23.1</v>
      </c>
      <c r="S1999">
        <v>5</v>
      </c>
    </row>
    <row r="2000" spans="1:19" x14ac:dyDescent="0.25">
      <c r="A2000">
        <v>2011</v>
      </c>
      <c r="B2000">
        <v>157</v>
      </c>
      <c r="C2000" t="s">
        <v>1288</v>
      </c>
      <c r="D2000" t="str">
        <f>IFERROR(INDEX('Draft Master List'!E:F,MATCH(C2000,'Draft Master List'!E:E,0),2),"N/A")</f>
        <v>N/A</v>
      </c>
      <c r="E2000" t="s">
        <v>12</v>
      </c>
      <c r="F2000">
        <v>32</v>
      </c>
      <c r="G2000" t="s">
        <v>643</v>
      </c>
      <c r="H2000">
        <v>16</v>
      </c>
      <c r="I2000">
        <v>5</v>
      </c>
      <c r="J2000">
        <v>35</v>
      </c>
      <c r="K2000">
        <v>26</v>
      </c>
      <c r="L2000" s="2">
        <v>0.74299999999999999</v>
      </c>
      <c r="M2000">
        <v>230</v>
      </c>
      <c r="N2000">
        <v>8.8000000000000007</v>
      </c>
      <c r="O2000">
        <v>1</v>
      </c>
      <c r="P2000">
        <v>16</v>
      </c>
      <c r="Q2000">
        <v>1.6</v>
      </c>
      <c r="R2000">
        <v>14.4</v>
      </c>
      <c r="S2000">
        <v>1</v>
      </c>
    </row>
    <row r="2001" spans="1:19" x14ac:dyDescent="0.25">
      <c r="A2001">
        <v>2011</v>
      </c>
      <c r="B2001">
        <v>158</v>
      </c>
      <c r="C2001" t="s">
        <v>891</v>
      </c>
      <c r="D2001" t="str">
        <f>IFERROR(INDEX('Draft Master List'!E:F,MATCH(C2001,'Draft Master List'!E:E,0),2),"N/A")</f>
        <v>N/A</v>
      </c>
      <c r="E2001" t="s">
        <v>27</v>
      </c>
      <c r="F2001">
        <v>23</v>
      </c>
      <c r="G2001" t="s">
        <v>643</v>
      </c>
      <c r="H2001">
        <v>13</v>
      </c>
      <c r="I2001">
        <v>7</v>
      </c>
      <c r="J2001">
        <v>35</v>
      </c>
      <c r="K2001">
        <v>26</v>
      </c>
      <c r="L2001" s="2">
        <v>0.74299999999999999</v>
      </c>
      <c r="M2001">
        <v>183</v>
      </c>
      <c r="N2001">
        <v>7</v>
      </c>
      <c r="O2001">
        <v>0</v>
      </c>
      <c r="P2001">
        <v>18</v>
      </c>
      <c r="Q2001">
        <v>2</v>
      </c>
      <c r="R2001">
        <v>14.1</v>
      </c>
      <c r="S2001">
        <v>1</v>
      </c>
    </row>
    <row r="2002" spans="1:19" x14ac:dyDescent="0.25">
      <c r="A2002">
        <v>2011</v>
      </c>
      <c r="B2002">
        <v>159</v>
      </c>
      <c r="C2002" t="s">
        <v>1627</v>
      </c>
      <c r="D2002" t="str">
        <f>IFERROR(INDEX('Draft Master List'!E:F,MATCH(C2002,'Draft Master List'!E:E,0),2),"N/A")</f>
        <v>N/A</v>
      </c>
      <c r="E2002" t="s">
        <v>18</v>
      </c>
      <c r="F2002">
        <v>22</v>
      </c>
      <c r="G2002" t="s">
        <v>108</v>
      </c>
      <c r="H2002">
        <v>15</v>
      </c>
      <c r="I2002">
        <v>8</v>
      </c>
      <c r="J2002">
        <v>39</v>
      </c>
      <c r="K2002">
        <v>26</v>
      </c>
      <c r="L2002" s="2">
        <v>0.66700000000000004</v>
      </c>
      <c r="M2002">
        <v>249</v>
      </c>
      <c r="N2002">
        <v>9.6</v>
      </c>
      <c r="O2002">
        <v>3</v>
      </c>
      <c r="P2002">
        <v>41</v>
      </c>
      <c r="Q2002">
        <v>1.7</v>
      </c>
      <c r="R2002">
        <v>16.600000000000001</v>
      </c>
      <c r="S2002">
        <v>0</v>
      </c>
    </row>
    <row r="2003" spans="1:19" x14ac:dyDescent="0.25">
      <c r="A2003">
        <v>2011</v>
      </c>
      <c r="B2003">
        <v>160</v>
      </c>
      <c r="C2003" t="s">
        <v>1322</v>
      </c>
      <c r="D2003" t="str">
        <f>IFERROR(INDEX('Draft Master List'!E:F,MATCH(C2003,'Draft Master List'!E:E,0),2),"N/A")</f>
        <v>N/A</v>
      </c>
      <c r="E2003" t="s">
        <v>12</v>
      </c>
      <c r="F2003">
        <v>28</v>
      </c>
      <c r="G2003" t="s">
        <v>1069</v>
      </c>
      <c r="H2003">
        <v>15</v>
      </c>
      <c r="I2003">
        <v>5</v>
      </c>
      <c r="J2003">
        <v>43</v>
      </c>
      <c r="K2003">
        <v>26</v>
      </c>
      <c r="L2003" s="2">
        <v>0.60499999999999998</v>
      </c>
      <c r="M2003">
        <v>347</v>
      </c>
      <c r="N2003">
        <v>13.3</v>
      </c>
      <c r="O2003">
        <v>6</v>
      </c>
      <c r="P2003">
        <v>36</v>
      </c>
      <c r="Q2003">
        <v>1.7</v>
      </c>
      <c r="R2003">
        <v>23.1</v>
      </c>
      <c r="S2003">
        <v>1</v>
      </c>
    </row>
    <row r="2004" spans="1:19" x14ac:dyDescent="0.25">
      <c r="A2004">
        <v>2011</v>
      </c>
      <c r="B2004">
        <v>161</v>
      </c>
      <c r="C2004" t="s">
        <v>503</v>
      </c>
      <c r="D2004" t="str">
        <f>IFERROR(INDEX('Draft Master List'!E:F,MATCH(C2004,'Draft Master List'!E:E,0),2),"N/A")</f>
        <v>2442007</v>
      </c>
      <c r="E2004" t="s">
        <v>21</v>
      </c>
      <c r="F2004">
        <v>28</v>
      </c>
      <c r="H2004">
        <v>15</v>
      </c>
      <c r="I2004">
        <v>0</v>
      </c>
      <c r="J2004">
        <v>32</v>
      </c>
      <c r="K2004">
        <v>26</v>
      </c>
      <c r="L2004" s="2">
        <v>0.81299999999999994</v>
      </c>
      <c r="M2004">
        <v>179</v>
      </c>
      <c r="N2004">
        <v>6.9</v>
      </c>
      <c r="O2004">
        <v>1</v>
      </c>
      <c r="P2004">
        <v>21</v>
      </c>
      <c r="Q2004">
        <v>1.7</v>
      </c>
      <c r="R2004">
        <v>11.9</v>
      </c>
      <c r="S2004">
        <v>0</v>
      </c>
    </row>
    <row r="2005" spans="1:19" x14ac:dyDescent="0.25">
      <c r="A2005">
        <v>2011</v>
      </c>
      <c r="B2005">
        <v>162</v>
      </c>
      <c r="C2005" t="s">
        <v>742</v>
      </c>
      <c r="D2005" t="str">
        <f>IFERROR(INDEX('Draft Master List'!E:F,MATCH(C2005,'Draft Master List'!E:E,0),2),"N/A")</f>
        <v>N/A</v>
      </c>
      <c r="E2005" t="s">
        <v>5</v>
      </c>
      <c r="F2005">
        <v>21</v>
      </c>
      <c r="H2005">
        <v>15</v>
      </c>
      <c r="I2005">
        <v>0</v>
      </c>
      <c r="J2005">
        <v>31</v>
      </c>
      <c r="K2005">
        <v>25</v>
      </c>
      <c r="L2005" s="2">
        <v>0.80600000000000005</v>
      </c>
      <c r="M2005">
        <v>375</v>
      </c>
      <c r="N2005">
        <v>15</v>
      </c>
      <c r="O2005">
        <v>1</v>
      </c>
      <c r="P2005">
        <v>61</v>
      </c>
      <c r="Q2005">
        <v>1.7</v>
      </c>
      <c r="R2005">
        <v>25</v>
      </c>
      <c r="S2005">
        <v>3</v>
      </c>
    </row>
    <row r="2006" spans="1:19" x14ac:dyDescent="0.25">
      <c r="A2006">
        <v>2011</v>
      </c>
      <c r="B2006">
        <v>163</v>
      </c>
      <c r="C2006" t="s">
        <v>459</v>
      </c>
      <c r="D2006" t="str">
        <f>IFERROR(INDEX('Draft Master List'!E:F,MATCH(C2006,'Draft Master List'!E:E,0),2),"N/A")</f>
        <v>762007</v>
      </c>
      <c r="E2006" t="s">
        <v>4</v>
      </c>
      <c r="F2006">
        <v>26</v>
      </c>
      <c r="G2006" t="s">
        <v>74</v>
      </c>
      <c r="H2006">
        <v>10</v>
      </c>
      <c r="I2006">
        <v>10</v>
      </c>
      <c r="J2006">
        <v>55</v>
      </c>
      <c r="K2006">
        <v>25</v>
      </c>
      <c r="L2006" s="2">
        <v>0.45500000000000002</v>
      </c>
      <c r="M2006">
        <v>367</v>
      </c>
      <c r="N2006">
        <v>14.7</v>
      </c>
      <c r="O2006">
        <v>3</v>
      </c>
      <c r="P2006">
        <v>74</v>
      </c>
      <c r="Q2006">
        <v>2.5</v>
      </c>
      <c r="R2006">
        <v>36.700000000000003</v>
      </c>
      <c r="S2006">
        <v>0</v>
      </c>
    </row>
    <row r="2007" spans="1:19" x14ac:dyDescent="0.25">
      <c r="A2007">
        <v>2011</v>
      </c>
      <c r="B2007">
        <v>164</v>
      </c>
      <c r="C2007" t="s">
        <v>1351</v>
      </c>
      <c r="D2007" t="str">
        <f>IFERROR(INDEX('Draft Master List'!E:F,MATCH(C2007,'Draft Master List'!E:E,0),2),"N/A")</f>
        <v>N/A</v>
      </c>
      <c r="E2007" t="s">
        <v>19</v>
      </c>
      <c r="F2007">
        <v>26</v>
      </c>
      <c r="G2007" t="s">
        <v>108</v>
      </c>
      <c r="H2007">
        <v>15</v>
      </c>
      <c r="I2007">
        <v>15</v>
      </c>
      <c r="J2007">
        <v>44</v>
      </c>
      <c r="K2007">
        <v>25</v>
      </c>
      <c r="L2007" s="2">
        <v>0.56799999999999995</v>
      </c>
      <c r="M2007">
        <v>233</v>
      </c>
      <c r="N2007">
        <v>9.3000000000000007</v>
      </c>
      <c r="O2007">
        <v>0</v>
      </c>
      <c r="P2007">
        <v>28</v>
      </c>
      <c r="Q2007">
        <v>1.7</v>
      </c>
      <c r="R2007">
        <v>15.5</v>
      </c>
      <c r="S2007">
        <v>0</v>
      </c>
    </row>
    <row r="2008" spans="1:19" x14ac:dyDescent="0.25">
      <c r="A2008">
        <v>2011</v>
      </c>
      <c r="B2008">
        <v>165</v>
      </c>
      <c r="C2008" t="s">
        <v>390</v>
      </c>
      <c r="D2008" t="str">
        <f>IFERROR(INDEX('Draft Master List'!E:F,MATCH(C2008,'Draft Master List'!E:E,0),2),"N/A")</f>
        <v>702008</v>
      </c>
      <c r="E2008" t="s">
        <v>63</v>
      </c>
      <c r="F2008">
        <v>24</v>
      </c>
      <c r="G2008" t="s">
        <v>77</v>
      </c>
      <c r="H2008">
        <v>11</v>
      </c>
      <c r="I2008">
        <v>4</v>
      </c>
      <c r="J2008">
        <v>43</v>
      </c>
      <c r="K2008">
        <v>24</v>
      </c>
      <c r="L2008" s="2">
        <v>0.55800000000000005</v>
      </c>
      <c r="M2008">
        <v>381</v>
      </c>
      <c r="N2008">
        <v>15.9</v>
      </c>
      <c r="O2008">
        <v>1</v>
      </c>
      <c r="P2008">
        <v>49</v>
      </c>
      <c r="Q2008">
        <v>2.2000000000000002</v>
      </c>
      <c r="R2008">
        <v>34.6</v>
      </c>
      <c r="S2008">
        <v>1</v>
      </c>
    </row>
    <row r="2009" spans="1:19" x14ac:dyDescent="0.25">
      <c r="A2009">
        <v>2011</v>
      </c>
      <c r="B2009">
        <v>166</v>
      </c>
      <c r="C2009" t="s">
        <v>523</v>
      </c>
      <c r="D2009" t="str">
        <f>IFERROR(INDEX('Draft Master List'!E:F,MATCH(C2009,'Draft Master List'!E:E,0),2),"N/A")</f>
        <v>822006</v>
      </c>
      <c r="E2009" t="s">
        <v>669</v>
      </c>
      <c r="F2009">
        <v>27</v>
      </c>
      <c r="H2009">
        <v>10</v>
      </c>
      <c r="I2009">
        <v>3</v>
      </c>
      <c r="J2009">
        <v>42</v>
      </c>
      <c r="K2009">
        <v>24</v>
      </c>
      <c r="L2009" s="2">
        <v>0.57099999999999995</v>
      </c>
      <c r="M2009">
        <v>252</v>
      </c>
      <c r="N2009">
        <v>10.5</v>
      </c>
      <c r="O2009">
        <v>1</v>
      </c>
      <c r="P2009">
        <v>29</v>
      </c>
      <c r="Q2009">
        <v>2.4</v>
      </c>
      <c r="R2009">
        <v>25.2</v>
      </c>
      <c r="S2009">
        <v>0</v>
      </c>
    </row>
    <row r="2010" spans="1:19" x14ac:dyDescent="0.25">
      <c r="A2010">
        <v>2011</v>
      </c>
      <c r="B2010">
        <v>167</v>
      </c>
      <c r="C2010" t="s">
        <v>1408</v>
      </c>
      <c r="D2010" t="str">
        <f>IFERROR(INDEX('Draft Master List'!E:F,MATCH(C2010,'Draft Master List'!E:E,0),2),"N/A")</f>
        <v>N/A</v>
      </c>
      <c r="E2010" t="s">
        <v>10</v>
      </c>
      <c r="F2010">
        <v>31</v>
      </c>
      <c r="G2010" t="s">
        <v>1069</v>
      </c>
      <c r="H2010">
        <v>10</v>
      </c>
      <c r="I2010">
        <v>4</v>
      </c>
      <c r="J2010">
        <v>36</v>
      </c>
      <c r="K2010">
        <v>24</v>
      </c>
      <c r="L2010" s="2">
        <v>0.66700000000000004</v>
      </c>
      <c r="M2010">
        <v>283</v>
      </c>
      <c r="N2010">
        <v>11.8</v>
      </c>
      <c r="O2010">
        <v>1</v>
      </c>
      <c r="P2010">
        <v>28</v>
      </c>
      <c r="Q2010">
        <v>2.4</v>
      </c>
      <c r="R2010">
        <v>28.3</v>
      </c>
      <c r="S2010">
        <v>0</v>
      </c>
    </row>
    <row r="2011" spans="1:19" x14ac:dyDescent="0.25">
      <c r="A2011">
        <v>2011</v>
      </c>
      <c r="B2011">
        <v>168</v>
      </c>
      <c r="C2011" t="s">
        <v>1948</v>
      </c>
      <c r="D2011" t="str">
        <f>IFERROR(INDEX('Draft Master List'!E:F,MATCH(C2011,'Draft Master List'!E:E,0),2),"N/A")</f>
        <v>N/A</v>
      </c>
      <c r="E2011" t="s">
        <v>25</v>
      </c>
      <c r="F2011">
        <v>28</v>
      </c>
      <c r="G2011" t="s">
        <v>108</v>
      </c>
      <c r="H2011">
        <v>16</v>
      </c>
      <c r="I2011">
        <v>10</v>
      </c>
      <c r="J2011">
        <v>34</v>
      </c>
      <c r="K2011">
        <v>24</v>
      </c>
      <c r="L2011" s="2">
        <v>0.70599999999999996</v>
      </c>
      <c r="M2011">
        <v>247</v>
      </c>
      <c r="N2011">
        <v>10.3</v>
      </c>
      <c r="O2011">
        <v>1</v>
      </c>
      <c r="P2011">
        <v>39</v>
      </c>
      <c r="Q2011">
        <v>1.5</v>
      </c>
      <c r="R2011">
        <v>15.4</v>
      </c>
      <c r="S2011">
        <v>0</v>
      </c>
    </row>
    <row r="2012" spans="1:19" x14ac:dyDescent="0.25">
      <c r="A2012">
        <v>2011</v>
      </c>
      <c r="B2012">
        <v>169</v>
      </c>
      <c r="C2012" t="s">
        <v>587</v>
      </c>
      <c r="D2012" t="str">
        <f>IFERROR(INDEX('Draft Master List'!E:F,MATCH(C2012,'Draft Master List'!E:E,0),2),"N/A")</f>
        <v>N/A</v>
      </c>
      <c r="E2012" t="s">
        <v>13</v>
      </c>
      <c r="F2012">
        <v>32</v>
      </c>
      <c r="G2012" t="s">
        <v>77</v>
      </c>
      <c r="H2012">
        <v>14</v>
      </c>
      <c r="I2012">
        <v>1</v>
      </c>
      <c r="J2012">
        <v>34</v>
      </c>
      <c r="K2012">
        <v>23</v>
      </c>
      <c r="L2012" s="2">
        <v>0.67600000000000005</v>
      </c>
      <c r="M2012">
        <v>248</v>
      </c>
      <c r="N2012">
        <v>10.8</v>
      </c>
      <c r="O2012">
        <v>1</v>
      </c>
      <c r="P2012">
        <v>28</v>
      </c>
      <c r="Q2012">
        <v>1.6</v>
      </c>
      <c r="R2012">
        <v>17.7</v>
      </c>
      <c r="S2012">
        <v>2</v>
      </c>
    </row>
    <row r="2013" spans="1:19" x14ac:dyDescent="0.25">
      <c r="A2013">
        <v>2011</v>
      </c>
      <c r="B2013">
        <v>170</v>
      </c>
      <c r="C2013" t="s">
        <v>92</v>
      </c>
      <c r="D2013" t="str">
        <f>IFERROR(INDEX('Draft Master List'!E:F,MATCH(C2013,'Draft Master List'!E:E,0),2),"N/A")</f>
        <v>2332008</v>
      </c>
      <c r="E2013" t="s">
        <v>19</v>
      </c>
      <c r="F2013">
        <v>26</v>
      </c>
      <c r="H2013">
        <v>16</v>
      </c>
      <c r="I2013">
        <v>0</v>
      </c>
      <c r="J2013">
        <v>34</v>
      </c>
      <c r="K2013">
        <v>23</v>
      </c>
      <c r="L2013" s="2">
        <v>0.67600000000000005</v>
      </c>
      <c r="M2013">
        <v>128</v>
      </c>
      <c r="N2013">
        <v>5.6</v>
      </c>
      <c r="O2013">
        <v>0</v>
      </c>
      <c r="P2013">
        <v>18</v>
      </c>
      <c r="Q2013">
        <v>1.4</v>
      </c>
      <c r="R2013">
        <v>8</v>
      </c>
      <c r="S2013">
        <v>0</v>
      </c>
    </row>
    <row r="2014" spans="1:19" x14ac:dyDescent="0.25">
      <c r="A2014">
        <v>2011</v>
      </c>
      <c r="B2014">
        <v>171</v>
      </c>
      <c r="C2014" t="s">
        <v>270</v>
      </c>
      <c r="D2014" t="str">
        <f>IFERROR(INDEX('Draft Master List'!E:F,MATCH(C2014,'Draft Master List'!E:E,0),2),"N/A")</f>
        <v>512010</v>
      </c>
      <c r="E2014" t="s">
        <v>18</v>
      </c>
      <c r="F2014">
        <v>24</v>
      </c>
      <c r="G2014" t="s">
        <v>643</v>
      </c>
      <c r="H2014">
        <v>16</v>
      </c>
      <c r="I2014">
        <v>5</v>
      </c>
      <c r="J2014">
        <v>28</v>
      </c>
      <c r="K2014">
        <v>23</v>
      </c>
      <c r="L2014" s="2">
        <v>0.82099999999999995</v>
      </c>
      <c r="M2014">
        <v>190</v>
      </c>
      <c r="N2014">
        <v>8.3000000000000007</v>
      </c>
      <c r="O2014">
        <v>3</v>
      </c>
      <c r="P2014">
        <v>42</v>
      </c>
      <c r="Q2014">
        <v>1.4</v>
      </c>
      <c r="R2014">
        <v>11.9</v>
      </c>
      <c r="S2014">
        <v>1</v>
      </c>
    </row>
    <row r="2015" spans="1:19" x14ac:dyDescent="0.25">
      <c r="A2015">
        <v>2011</v>
      </c>
      <c r="B2015">
        <v>172</v>
      </c>
      <c r="C2015" t="s">
        <v>1155</v>
      </c>
      <c r="D2015" t="str">
        <f>IFERROR(INDEX('Draft Master List'!E:F,MATCH(C2015,'Draft Master List'!E:E,0),2),"N/A")</f>
        <v>N/A</v>
      </c>
      <c r="E2015" t="s">
        <v>15</v>
      </c>
      <c r="F2015">
        <v>25</v>
      </c>
      <c r="H2015">
        <v>13</v>
      </c>
      <c r="I2015">
        <v>0</v>
      </c>
      <c r="J2015">
        <v>34</v>
      </c>
      <c r="K2015">
        <v>23</v>
      </c>
      <c r="L2015" s="2">
        <v>0.67600000000000005</v>
      </c>
      <c r="M2015">
        <v>263</v>
      </c>
      <c r="N2015">
        <v>11.4</v>
      </c>
      <c r="O2015">
        <v>0</v>
      </c>
      <c r="P2015">
        <v>26</v>
      </c>
      <c r="Q2015">
        <v>1.8</v>
      </c>
      <c r="R2015">
        <v>20.2</v>
      </c>
      <c r="S2015">
        <v>0</v>
      </c>
    </row>
    <row r="2016" spans="1:19" x14ac:dyDescent="0.25">
      <c r="A2016">
        <v>2011</v>
      </c>
      <c r="B2016">
        <v>173</v>
      </c>
      <c r="C2016" t="s">
        <v>1317</v>
      </c>
      <c r="D2016" t="str">
        <f>IFERROR(INDEX('Draft Master List'!E:F,MATCH(C2016,'Draft Master List'!E:E,0),2),"N/A")</f>
        <v>N/A</v>
      </c>
      <c r="E2016" t="s">
        <v>29</v>
      </c>
      <c r="F2016">
        <v>24</v>
      </c>
      <c r="G2016" t="s">
        <v>77</v>
      </c>
      <c r="H2016">
        <v>8</v>
      </c>
      <c r="I2016">
        <v>7</v>
      </c>
      <c r="J2016">
        <v>46</v>
      </c>
      <c r="K2016">
        <v>23</v>
      </c>
      <c r="L2016" s="2">
        <v>0.5</v>
      </c>
      <c r="M2016">
        <v>231</v>
      </c>
      <c r="N2016">
        <v>10</v>
      </c>
      <c r="O2016">
        <v>1</v>
      </c>
      <c r="P2016">
        <v>48</v>
      </c>
      <c r="Q2016">
        <v>2.9</v>
      </c>
      <c r="R2016">
        <v>28.9</v>
      </c>
      <c r="S2016">
        <v>0</v>
      </c>
    </row>
    <row r="2017" spans="1:19" x14ac:dyDescent="0.25">
      <c r="A2017">
        <v>2011</v>
      </c>
      <c r="B2017">
        <v>174</v>
      </c>
      <c r="C2017" t="s">
        <v>1282</v>
      </c>
      <c r="D2017" t="str">
        <f>IFERROR(INDEX('Draft Master List'!E:F,MATCH(C2017,'Draft Master List'!E:E,0),2),"N/A")</f>
        <v>N/A</v>
      </c>
      <c r="E2017" t="s">
        <v>64</v>
      </c>
      <c r="F2017">
        <v>25</v>
      </c>
      <c r="G2017" t="s">
        <v>77</v>
      </c>
      <c r="H2017">
        <v>14</v>
      </c>
      <c r="I2017">
        <v>4</v>
      </c>
      <c r="J2017">
        <v>34</v>
      </c>
      <c r="K2017">
        <v>23</v>
      </c>
      <c r="L2017" s="2">
        <v>0.67600000000000005</v>
      </c>
      <c r="M2017">
        <v>268</v>
      </c>
      <c r="N2017">
        <v>11.7</v>
      </c>
      <c r="O2017">
        <v>1</v>
      </c>
      <c r="P2017">
        <v>51</v>
      </c>
      <c r="Q2017">
        <v>1.6</v>
      </c>
      <c r="R2017">
        <v>19.100000000000001</v>
      </c>
      <c r="S2017">
        <v>1</v>
      </c>
    </row>
    <row r="2018" spans="1:19" x14ac:dyDescent="0.25">
      <c r="A2018">
        <v>2011</v>
      </c>
      <c r="B2018">
        <v>175</v>
      </c>
      <c r="C2018" t="s">
        <v>363</v>
      </c>
      <c r="D2018" t="str">
        <f>IFERROR(INDEX('Draft Master List'!E:F,MATCH(C2018,'Draft Master List'!E:E,0),2),"N/A")</f>
        <v>2112009</v>
      </c>
      <c r="E2018" t="s">
        <v>669</v>
      </c>
      <c r="F2018">
        <v>25</v>
      </c>
      <c r="H2018">
        <v>13</v>
      </c>
      <c r="I2018">
        <v>4</v>
      </c>
      <c r="J2018">
        <v>31</v>
      </c>
      <c r="K2018">
        <v>23</v>
      </c>
      <c r="L2018" s="2">
        <v>0.74199999999999999</v>
      </c>
      <c r="M2018">
        <v>165</v>
      </c>
      <c r="N2018">
        <v>7.2</v>
      </c>
      <c r="O2018">
        <v>0</v>
      </c>
      <c r="P2018">
        <v>19</v>
      </c>
      <c r="Q2018">
        <v>1.8</v>
      </c>
      <c r="R2018">
        <v>12.7</v>
      </c>
      <c r="S2018">
        <v>2</v>
      </c>
    </row>
    <row r="2019" spans="1:19" x14ac:dyDescent="0.25">
      <c r="A2019">
        <v>2011</v>
      </c>
      <c r="B2019">
        <v>176</v>
      </c>
      <c r="C2019" t="s">
        <v>430</v>
      </c>
      <c r="D2019" t="str">
        <f>IFERROR(INDEX('Draft Master List'!E:F,MATCH(C2019,'Draft Master List'!E:E,0),2),"N/A")</f>
        <v>2262008</v>
      </c>
      <c r="E2019" t="s">
        <v>16</v>
      </c>
      <c r="F2019">
        <v>26</v>
      </c>
      <c r="G2019" t="s">
        <v>77</v>
      </c>
      <c r="H2019">
        <v>15</v>
      </c>
      <c r="I2019">
        <v>5</v>
      </c>
      <c r="J2019">
        <v>34</v>
      </c>
      <c r="K2019">
        <v>23</v>
      </c>
      <c r="L2019" s="2">
        <v>0.67600000000000005</v>
      </c>
      <c r="M2019">
        <v>271</v>
      </c>
      <c r="N2019">
        <v>11.8</v>
      </c>
      <c r="O2019">
        <v>2</v>
      </c>
      <c r="P2019">
        <v>30</v>
      </c>
      <c r="Q2019">
        <v>1.5</v>
      </c>
      <c r="R2019">
        <v>18.100000000000001</v>
      </c>
      <c r="S2019">
        <v>0</v>
      </c>
    </row>
    <row r="2020" spans="1:19" x14ac:dyDescent="0.25">
      <c r="A2020">
        <v>2011</v>
      </c>
      <c r="B2020">
        <v>177</v>
      </c>
      <c r="C2020" t="s">
        <v>528</v>
      </c>
      <c r="D2020" t="str">
        <f>IFERROR(INDEX('Draft Master List'!E:F,MATCH(C2020,'Draft Master List'!E:E,0),2),"N/A")</f>
        <v>1032006</v>
      </c>
      <c r="E2020" t="s">
        <v>29</v>
      </c>
      <c r="F2020">
        <v>28</v>
      </c>
      <c r="G2020" t="s">
        <v>77</v>
      </c>
      <c r="H2020">
        <v>15</v>
      </c>
      <c r="I2020">
        <v>5</v>
      </c>
      <c r="J2020">
        <v>42</v>
      </c>
      <c r="K2020">
        <v>23</v>
      </c>
      <c r="L2020" s="2">
        <v>0.54800000000000004</v>
      </c>
      <c r="M2020">
        <v>240</v>
      </c>
      <c r="N2020">
        <v>10.4</v>
      </c>
      <c r="O2020">
        <v>1</v>
      </c>
      <c r="P2020">
        <v>36</v>
      </c>
      <c r="Q2020">
        <v>1.5</v>
      </c>
      <c r="R2020">
        <v>16</v>
      </c>
      <c r="S2020">
        <v>0</v>
      </c>
    </row>
    <row r="2021" spans="1:19" x14ac:dyDescent="0.25">
      <c r="A2021">
        <v>2011</v>
      </c>
      <c r="B2021">
        <v>178</v>
      </c>
      <c r="C2021" t="s">
        <v>431</v>
      </c>
      <c r="D2021" t="str">
        <f>IFERROR(INDEX('Draft Master List'!E:F,MATCH(C2021,'Draft Master List'!E:E,0),2),"N/A")</f>
        <v>2272008</v>
      </c>
      <c r="E2021" t="s">
        <v>64</v>
      </c>
      <c r="F2021">
        <v>25</v>
      </c>
      <c r="G2021" t="s">
        <v>76</v>
      </c>
      <c r="H2021">
        <v>10</v>
      </c>
      <c r="I2021">
        <v>9</v>
      </c>
      <c r="J2021">
        <v>34</v>
      </c>
      <c r="K2021">
        <v>22</v>
      </c>
      <c r="L2021" s="2">
        <v>0.64700000000000002</v>
      </c>
      <c r="M2021">
        <v>130</v>
      </c>
      <c r="N2021">
        <v>5.9</v>
      </c>
      <c r="O2021">
        <v>0</v>
      </c>
      <c r="P2021">
        <v>52</v>
      </c>
      <c r="Q2021">
        <v>2.2000000000000002</v>
      </c>
      <c r="R2021">
        <v>13</v>
      </c>
      <c r="S2021">
        <v>2</v>
      </c>
    </row>
    <row r="2022" spans="1:19" x14ac:dyDescent="0.25">
      <c r="A2022">
        <v>2011</v>
      </c>
      <c r="B2022">
        <v>179</v>
      </c>
      <c r="C2022" t="s">
        <v>452</v>
      </c>
      <c r="D2022" t="str">
        <f>IFERROR(INDEX('Draft Master List'!E:F,MATCH(C2022,'Draft Master List'!E:E,0),2),"N/A")</f>
        <v>522007</v>
      </c>
      <c r="E2022" t="s">
        <v>15</v>
      </c>
      <c r="F2022">
        <v>27</v>
      </c>
      <c r="H2022">
        <v>13</v>
      </c>
      <c r="I2022">
        <v>0</v>
      </c>
      <c r="J2022">
        <v>31</v>
      </c>
      <c r="K2022">
        <v>22</v>
      </c>
      <c r="L2022" s="2">
        <v>0.71</v>
      </c>
      <c r="M2022">
        <v>210</v>
      </c>
      <c r="N2022">
        <v>9.5</v>
      </c>
      <c r="O2022">
        <v>0</v>
      </c>
      <c r="P2022">
        <v>37</v>
      </c>
      <c r="Q2022">
        <v>1.7</v>
      </c>
      <c r="R2022">
        <v>16.2</v>
      </c>
      <c r="S2022">
        <v>0</v>
      </c>
    </row>
    <row r="2023" spans="1:19" x14ac:dyDescent="0.25">
      <c r="A2023">
        <v>2011</v>
      </c>
      <c r="B2023">
        <v>180</v>
      </c>
      <c r="C2023" t="s">
        <v>274</v>
      </c>
      <c r="D2023" t="str">
        <f>IFERROR(INDEX('Draft Master List'!E:F,MATCH(C2023,'Draft Master List'!E:E,0),2),"N/A")</f>
        <v>822010</v>
      </c>
      <c r="E2023" t="s">
        <v>24</v>
      </c>
      <c r="F2023">
        <v>24</v>
      </c>
      <c r="H2023">
        <v>11</v>
      </c>
      <c r="I2023">
        <v>0</v>
      </c>
      <c r="J2023">
        <v>43</v>
      </c>
      <c r="K2023">
        <v>22</v>
      </c>
      <c r="L2023" s="2">
        <v>0.51200000000000001</v>
      </c>
      <c r="M2023">
        <v>288</v>
      </c>
      <c r="N2023">
        <v>13.1</v>
      </c>
      <c r="O2023">
        <v>2</v>
      </c>
      <c r="P2023">
        <v>32</v>
      </c>
      <c r="Q2023">
        <v>2</v>
      </c>
      <c r="R2023">
        <v>26.2</v>
      </c>
      <c r="S2023">
        <v>0</v>
      </c>
    </row>
    <row r="2024" spans="1:19" x14ac:dyDescent="0.25">
      <c r="A2024">
        <v>2011</v>
      </c>
      <c r="B2024">
        <v>181</v>
      </c>
      <c r="C2024" t="s">
        <v>387</v>
      </c>
      <c r="D2024" t="str">
        <f>IFERROR(INDEX('Draft Master List'!E:F,MATCH(C2024,'Draft Master List'!E:E,0),2),"N/A")</f>
        <v>642008</v>
      </c>
      <c r="E2024" t="s">
        <v>12</v>
      </c>
      <c r="F2024">
        <v>25</v>
      </c>
      <c r="G2024" t="s">
        <v>643</v>
      </c>
      <c r="H2024">
        <v>7</v>
      </c>
      <c r="I2024">
        <v>4</v>
      </c>
      <c r="J2024">
        <v>28</v>
      </c>
      <c r="K2024">
        <v>22</v>
      </c>
      <c r="L2024" s="2">
        <v>0.78600000000000003</v>
      </c>
      <c r="M2024">
        <v>179</v>
      </c>
      <c r="N2024">
        <v>8.1</v>
      </c>
      <c r="O2024">
        <v>3</v>
      </c>
      <c r="P2024">
        <v>28</v>
      </c>
      <c r="Q2024">
        <v>3.1</v>
      </c>
      <c r="R2024">
        <v>25.6</v>
      </c>
      <c r="S2024">
        <v>1</v>
      </c>
    </row>
    <row r="2025" spans="1:19" x14ac:dyDescent="0.25">
      <c r="A2025">
        <v>2011</v>
      </c>
      <c r="B2025">
        <v>182</v>
      </c>
      <c r="C2025" t="s">
        <v>1308</v>
      </c>
      <c r="D2025" t="str">
        <f>IFERROR(INDEX('Draft Master List'!E:F,MATCH(C2025,'Draft Master List'!E:E,0),2),"N/A")</f>
        <v>N/A</v>
      </c>
      <c r="E2025" t="s">
        <v>7</v>
      </c>
      <c r="F2025">
        <v>31</v>
      </c>
      <c r="H2025">
        <v>11</v>
      </c>
      <c r="I2025">
        <v>0</v>
      </c>
      <c r="J2025">
        <v>38</v>
      </c>
      <c r="K2025">
        <v>22</v>
      </c>
      <c r="L2025" s="2">
        <v>0.57899999999999996</v>
      </c>
      <c r="M2025">
        <v>309</v>
      </c>
      <c r="N2025">
        <v>14</v>
      </c>
      <c r="O2025">
        <v>2</v>
      </c>
      <c r="P2025">
        <v>51</v>
      </c>
      <c r="Q2025">
        <v>2</v>
      </c>
      <c r="R2025">
        <v>28.1</v>
      </c>
      <c r="S2025">
        <v>0</v>
      </c>
    </row>
    <row r="2026" spans="1:19" x14ac:dyDescent="0.25">
      <c r="A2026">
        <v>2011</v>
      </c>
      <c r="B2026">
        <v>183</v>
      </c>
      <c r="C2026" t="s">
        <v>882</v>
      </c>
      <c r="D2026" t="str">
        <f>IFERROR(INDEX('Draft Master List'!E:F,MATCH(C2026,'Draft Master List'!E:E,0),2),"N/A")</f>
        <v>N/A</v>
      </c>
      <c r="E2026" t="s">
        <v>25</v>
      </c>
      <c r="F2026">
        <v>22</v>
      </c>
      <c r="G2026" t="s">
        <v>77</v>
      </c>
      <c r="H2026">
        <v>11</v>
      </c>
      <c r="I2026">
        <v>3</v>
      </c>
      <c r="J2026">
        <v>52</v>
      </c>
      <c r="K2026">
        <v>21</v>
      </c>
      <c r="L2026" s="2">
        <v>0.40400000000000003</v>
      </c>
      <c r="M2026">
        <v>254</v>
      </c>
      <c r="N2026">
        <v>12.1</v>
      </c>
      <c r="O2026">
        <v>1</v>
      </c>
      <c r="P2026">
        <v>39</v>
      </c>
      <c r="Q2026">
        <v>1.9</v>
      </c>
      <c r="R2026">
        <v>23.1</v>
      </c>
      <c r="S2026">
        <v>0</v>
      </c>
    </row>
    <row r="2027" spans="1:19" x14ac:dyDescent="0.25">
      <c r="A2027">
        <v>2011</v>
      </c>
      <c r="B2027">
        <v>184</v>
      </c>
      <c r="C2027" t="s">
        <v>911</v>
      </c>
      <c r="D2027" t="str">
        <f>IFERROR(INDEX('Draft Master List'!E:F,MATCH(C2027,'Draft Master List'!E:E,0),2),"N/A")</f>
        <v>N/A</v>
      </c>
      <c r="E2027" t="s">
        <v>21</v>
      </c>
      <c r="F2027">
        <v>21</v>
      </c>
      <c r="H2027">
        <v>16</v>
      </c>
      <c r="I2027">
        <v>0</v>
      </c>
      <c r="J2027">
        <v>27</v>
      </c>
      <c r="K2027">
        <v>21</v>
      </c>
      <c r="L2027" s="2">
        <v>0.77800000000000002</v>
      </c>
      <c r="M2027">
        <v>188</v>
      </c>
      <c r="N2027">
        <v>9</v>
      </c>
      <c r="O2027">
        <v>1</v>
      </c>
      <c r="P2027">
        <v>31</v>
      </c>
      <c r="Q2027">
        <v>1.3</v>
      </c>
      <c r="R2027">
        <v>11.8</v>
      </c>
      <c r="S2027">
        <v>1</v>
      </c>
    </row>
    <row r="2028" spans="1:19" x14ac:dyDescent="0.25">
      <c r="A2028">
        <v>2011</v>
      </c>
      <c r="B2028">
        <v>185</v>
      </c>
      <c r="C2028" t="s">
        <v>309</v>
      </c>
      <c r="D2028" t="str">
        <f>IFERROR(INDEX('Draft Master List'!E:F,MATCH(C2028,'Draft Master List'!E:E,0),2),"N/A")</f>
        <v>2062010</v>
      </c>
      <c r="E2028" t="s">
        <v>34</v>
      </c>
      <c r="F2028">
        <v>23</v>
      </c>
      <c r="G2028" t="s">
        <v>77</v>
      </c>
      <c r="H2028">
        <v>13</v>
      </c>
      <c r="I2028">
        <v>1</v>
      </c>
      <c r="J2028">
        <v>31</v>
      </c>
      <c r="K2028">
        <v>20</v>
      </c>
      <c r="L2028" s="2">
        <v>0.64500000000000002</v>
      </c>
      <c r="M2028">
        <v>241</v>
      </c>
      <c r="N2028">
        <v>12.1</v>
      </c>
      <c r="O2028">
        <v>3</v>
      </c>
      <c r="P2028">
        <v>56</v>
      </c>
      <c r="Q2028">
        <v>1.5</v>
      </c>
      <c r="R2028">
        <v>18.5</v>
      </c>
      <c r="S2028">
        <v>2</v>
      </c>
    </row>
    <row r="2029" spans="1:19" x14ac:dyDescent="0.25">
      <c r="A2029">
        <v>2011</v>
      </c>
      <c r="B2029">
        <v>186</v>
      </c>
      <c r="C2029" t="s">
        <v>1254</v>
      </c>
      <c r="D2029" t="str">
        <f>IFERROR(INDEX('Draft Master List'!E:F,MATCH(C2029,'Draft Master List'!E:E,0),2),"N/A")</f>
        <v>N/A</v>
      </c>
      <c r="E2029" t="s">
        <v>63</v>
      </c>
      <c r="F2029">
        <v>25</v>
      </c>
      <c r="G2029" t="s">
        <v>643</v>
      </c>
      <c r="H2029">
        <v>13</v>
      </c>
      <c r="I2029">
        <v>3</v>
      </c>
      <c r="J2029">
        <v>23</v>
      </c>
      <c r="K2029">
        <v>19</v>
      </c>
      <c r="L2029" s="2">
        <v>0.82599999999999996</v>
      </c>
      <c r="M2029">
        <v>133</v>
      </c>
      <c r="N2029">
        <v>7</v>
      </c>
      <c r="O2029">
        <v>1</v>
      </c>
      <c r="P2029">
        <v>25</v>
      </c>
      <c r="Q2029">
        <v>1.5</v>
      </c>
      <c r="R2029">
        <v>10.199999999999999</v>
      </c>
      <c r="S2029">
        <v>3</v>
      </c>
    </row>
    <row r="2030" spans="1:19" x14ac:dyDescent="0.25">
      <c r="A2030">
        <v>2011</v>
      </c>
      <c r="B2030">
        <v>187</v>
      </c>
      <c r="C2030" t="s">
        <v>895</v>
      </c>
      <c r="D2030" t="str">
        <f>IFERROR(INDEX('Draft Master List'!E:F,MATCH(C2030,'Draft Master List'!E:E,0),2),"N/A")</f>
        <v>N/A</v>
      </c>
      <c r="E2030" t="s">
        <v>13</v>
      </c>
      <c r="F2030">
        <v>22</v>
      </c>
      <c r="G2030" t="s">
        <v>77</v>
      </c>
      <c r="H2030">
        <v>14</v>
      </c>
      <c r="I2030">
        <v>4</v>
      </c>
      <c r="J2030">
        <v>40</v>
      </c>
      <c r="K2030">
        <v>19</v>
      </c>
      <c r="L2030" s="2">
        <v>0.47499999999999998</v>
      </c>
      <c r="M2030">
        <v>329</v>
      </c>
      <c r="N2030">
        <v>17.3</v>
      </c>
      <c r="O2030">
        <v>2</v>
      </c>
      <c r="P2030">
        <v>31</v>
      </c>
      <c r="Q2030">
        <v>1.4</v>
      </c>
      <c r="R2030">
        <v>23.5</v>
      </c>
      <c r="S2030">
        <v>0</v>
      </c>
    </row>
    <row r="2031" spans="1:19" x14ac:dyDescent="0.25">
      <c r="A2031">
        <v>2011</v>
      </c>
      <c r="B2031">
        <v>188</v>
      </c>
      <c r="C2031" t="s">
        <v>398</v>
      </c>
      <c r="D2031" t="str">
        <f>IFERROR(INDEX('Draft Master List'!E:F,MATCH(C2031,'Draft Master List'!E:E,0),2),"N/A")</f>
        <v>1222008</v>
      </c>
      <c r="E2031" t="s">
        <v>704</v>
      </c>
      <c r="F2031">
        <v>27</v>
      </c>
      <c r="H2031">
        <v>13</v>
      </c>
      <c r="I2031">
        <v>1</v>
      </c>
      <c r="J2031">
        <v>30</v>
      </c>
      <c r="K2031">
        <v>19</v>
      </c>
      <c r="L2031" s="2">
        <v>0.63300000000000001</v>
      </c>
      <c r="M2031">
        <v>124</v>
      </c>
      <c r="N2031">
        <v>6.5</v>
      </c>
      <c r="O2031">
        <v>0</v>
      </c>
      <c r="P2031">
        <v>18</v>
      </c>
      <c r="Q2031">
        <v>1.5</v>
      </c>
      <c r="R2031">
        <v>9.5</v>
      </c>
      <c r="S2031">
        <v>6</v>
      </c>
    </row>
    <row r="2032" spans="1:19" x14ac:dyDescent="0.25">
      <c r="A2032">
        <v>2011</v>
      </c>
      <c r="B2032">
        <v>189</v>
      </c>
      <c r="C2032" t="s">
        <v>1719</v>
      </c>
      <c r="D2032" t="str">
        <f>IFERROR(INDEX('Draft Master List'!E:F,MATCH(C2032,'Draft Master List'!E:E,0),2),"N/A")</f>
        <v>N/A</v>
      </c>
      <c r="E2032" t="s">
        <v>26</v>
      </c>
      <c r="F2032">
        <v>28</v>
      </c>
      <c r="G2032" t="s">
        <v>108</v>
      </c>
      <c r="H2032">
        <v>16</v>
      </c>
      <c r="I2032">
        <v>15</v>
      </c>
      <c r="J2032">
        <v>31</v>
      </c>
      <c r="K2032">
        <v>19</v>
      </c>
      <c r="L2032" s="2">
        <v>0.61299999999999999</v>
      </c>
      <c r="M2032">
        <v>256</v>
      </c>
      <c r="N2032">
        <v>13.5</v>
      </c>
      <c r="O2032">
        <v>3</v>
      </c>
      <c r="P2032">
        <v>32</v>
      </c>
      <c r="Q2032">
        <v>1.2</v>
      </c>
      <c r="R2032">
        <v>16</v>
      </c>
      <c r="S2032">
        <v>2</v>
      </c>
    </row>
    <row r="2033" spans="1:19" x14ac:dyDescent="0.25">
      <c r="A2033">
        <v>2011</v>
      </c>
      <c r="B2033">
        <v>190</v>
      </c>
      <c r="C2033" t="s">
        <v>283</v>
      </c>
      <c r="D2033" t="str">
        <f>IFERROR(INDEX('Draft Master List'!E:F,MATCH(C2033,'Draft Master List'!E:E,0),2),"N/A")</f>
        <v>1082010</v>
      </c>
      <c r="E2033" t="s">
        <v>16</v>
      </c>
      <c r="F2033">
        <v>24</v>
      </c>
      <c r="G2033" t="s">
        <v>77</v>
      </c>
      <c r="H2033">
        <v>8</v>
      </c>
      <c r="I2033">
        <v>3</v>
      </c>
      <c r="J2033">
        <v>33</v>
      </c>
      <c r="K2033">
        <v>19</v>
      </c>
      <c r="L2033" s="2">
        <v>0.57599999999999996</v>
      </c>
      <c r="M2033">
        <v>279</v>
      </c>
      <c r="N2033">
        <v>14.7</v>
      </c>
      <c r="O2033">
        <v>1</v>
      </c>
      <c r="P2033">
        <v>41</v>
      </c>
      <c r="Q2033">
        <v>2.4</v>
      </c>
      <c r="R2033">
        <v>34.9</v>
      </c>
      <c r="S2033">
        <v>3</v>
      </c>
    </row>
    <row r="2034" spans="1:19" x14ac:dyDescent="0.25">
      <c r="A2034">
        <v>2011</v>
      </c>
      <c r="B2034">
        <v>191</v>
      </c>
      <c r="C2034" t="s">
        <v>97</v>
      </c>
      <c r="D2034" t="str">
        <f>IFERROR(INDEX('Draft Master List'!E:F,MATCH(C2034,'Draft Master List'!E:E,0),2),"N/A")</f>
        <v>92007</v>
      </c>
      <c r="E2034" t="s">
        <v>34</v>
      </c>
      <c r="F2034">
        <v>26</v>
      </c>
      <c r="G2034" t="s">
        <v>77</v>
      </c>
      <c r="H2034">
        <v>14</v>
      </c>
      <c r="I2034">
        <v>3</v>
      </c>
      <c r="J2034">
        <v>33</v>
      </c>
      <c r="K2034">
        <v>19</v>
      </c>
      <c r="L2034" s="2">
        <v>0.57599999999999996</v>
      </c>
      <c r="M2034">
        <v>220</v>
      </c>
      <c r="N2034">
        <v>11.6</v>
      </c>
      <c r="O2034">
        <v>0</v>
      </c>
      <c r="P2034">
        <v>26</v>
      </c>
      <c r="Q2034">
        <v>1.4</v>
      </c>
      <c r="R2034">
        <v>15.7</v>
      </c>
      <c r="S2034">
        <v>0</v>
      </c>
    </row>
    <row r="2035" spans="1:19" x14ac:dyDescent="0.25">
      <c r="A2035">
        <v>2011</v>
      </c>
      <c r="B2035">
        <v>192</v>
      </c>
      <c r="C2035" t="s">
        <v>1253</v>
      </c>
      <c r="D2035" t="str">
        <f>IFERROR(INDEX('Draft Master List'!E:F,MATCH(C2035,'Draft Master List'!E:E,0),2),"N/A")</f>
        <v>N/A</v>
      </c>
      <c r="E2035" t="s">
        <v>5</v>
      </c>
      <c r="F2035">
        <v>29</v>
      </c>
      <c r="G2035" t="s">
        <v>76</v>
      </c>
      <c r="H2035">
        <v>15</v>
      </c>
      <c r="I2035">
        <v>14</v>
      </c>
      <c r="J2035">
        <v>24</v>
      </c>
      <c r="K2035">
        <v>19</v>
      </c>
      <c r="L2035" s="2">
        <v>0.79200000000000004</v>
      </c>
      <c r="M2035">
        <v>268</v>
      </c>
      <c r="N2035">
        <v>14.1</v>
      </c>
      <c r="O2035">
        <v>1</v>
      </c>
      <c r="P2035">
        <v>80</v>
      </c>
      <c r="Q2035">
        <v>1.3</v>
      </c>
      <c r="R2035">
        <v>17.899999999999999</v>
      </c>
      <c r="S2035">
        <v>2</v>
      </c>
    </row>
    <row r="2036" spans="1:19" x14ac:dyDescent="0.25">
      <c r="A2036">
        <v>2011</v>
      </c>
      <c r="B2036">
        <v>193</v>
      </c>
      <c r="C2036" t="s">
        <v>1412</v>
      </c>
      <c r="D2036" t="str">
        <f>IFERROR(INDEX('Draft Master List'!E:F,MATCH(C2036,'Draft Master List'!E:E,0),2),"N/A")</f>
        <v>N/A</v>
      </c>
      <c r="E2036" t="s">
        <v>669</v>
      </c>
      <c r="F2036">
        <v>37</v>
      </c>
      <c r="H2036">
        <v>12</v>
      </c>
      <c r="I2036">
        <v>2</v>
      </c>
      <c r="J2036">
        <v>35</v>
      </c>
      <c r="K2036">
        <v>19</v>
      </c>
      <c r="L2036" s="2">
        <v>0.54300000000000004</v>
      </c>
      <c r="M2036">
        <v>170</v>
      </c>
      <c r="N2036">
        <v>8.9</v>
      </c>
      <c r="O2036">
        <v>0</v>
      </c>
      <c r="P2036">
        <v>30</v>
      </c>
      <c r="Q2036">
        <v>1.6</v>
      </c>
      <c r="R2036">
        <v>14.2</v>
      </c>
      <c r="S2036">
        <v>0</v>
      </c>
    </row>
    <row r="2037" spans="1:19" x14ac:dyDescent="0.25">
      <c r="A2037">
        <v>2011</v>
      </c>
      <c r="B2037">
        <v>194</v>
      </c>
      <c r="C2037" t="s">
        <v>96</v>
      </c>
      <c r="D2037" t="str">
        <f>IFERROR(INDEX('Draft Master List'!E:F,MATCH(C2037,'Draft Master List'!E:E,0),2),"N/A")</f>
        <v>42008</v>
      </c>
      <c r="E2037" t="s">
        <v>16</v>
      </c>
      <c r="F2037">
        <v>24</v>
      </c>
      <c r="G2037" t="s">
        <v>643</v>
      </c>
      <c r="H2037">
        <v>7</v>
      </c>
      <c r="I2037">
        <v>7</v>
      </c>
      <c r="J2037">
        <v>23</v>
      </c>
      <c r="K2037">
        <v>19</v>
      </c>
      <c r="L2037" s="2">
        <v>0.82599999999999996</v>
      </c>
      <c r="M2037">
        <v>154</v>
      </c>
      <c r="N2037">
        <v>8.1</v>
      </c>
      <c r="O2037">
        <v>1</v>
      </c>
      <c r="P2037">
        <v>26</v>
      </c>
      <c r="Q2037">
        <v>2.7</v>
      </c>
      <c r="R2037">
        <v>22</v>
      </c>
      <c r="S2037">
        <v>1</v>
      </c>
    </row>
    <row r="2038" spans="1:19" x14ac:dyDescent="0.25">
      <c r="A2038">
        <v>2011</v>
      </c>
      <c r="B2038">
        <v>195</v>
      </c>
      <c r="C2038" t="s">
        <v>123</v>
      </c>
      <c r="D2038" t="str">
        <f>IFERROR(INDEX('Draft Master List'!E:F,MATCH(C2038,'Draft Master List'!E:E,0),2),"N/A")</f>
        <v>422008</v>
      </c>
      <c r="E2038" t="s">
        <v>26</v>
      </c>
      <c r="F2038">
        <v>25</v>
      </c>
      <c r="G2038" t="s">
        <v>74</v>
      </c>
      <c r="H2038">
        <v>12</v>
      </c>
      <c r="I2038">
        <v>8</v>
      </c>
      <c r="J2038">
        <v>50</v>
      </c>
      <c r="K2038">
        <v>19</v>
      </c>
      <c r="L2038" s="2">
        <v>0.38</v>
      </c>
      <c r="M2038">
        <v>155</v>
      </c>
      <c r="N2038">
        <v>8.1999999999999993</v>
      </c>
      <c r="O2038">
        <v>1</v>
      </c>
      <c r="P2038">
        <v>26</v>
      </c>
      <c r="Q2038">
        <v>1.6</v>
      </c>
      <c r="R2038">
        <v>12.9</v>
      </c>
      <c r="S2038">
        <v>0</v>
      </c>
    </row>
    <row r="2039" spans="1:19" x14ac:dyDescent="0.25">
      <c r="A2039">
        <v>2011</v>
      </c>
      <c r="B2039">
        <v>196</v>
      </c>
      <c r="C2039" t="s">
        <v>1619</v>
      </c>
      <c r="D2039" t="str">
        <f>IFERROR(INDEX('Draft Master List'!E:F,MATCH(C2039,'Draft Master List'!E:E,0),2),"N/A")</f>
        <v>N/A</v>
      </c>
      <c r="E2039" t="s">
        <v>20</v>
      </c>
      <c r="F2039">
        <v>26</v>
      </c>
      <c r="G2039" t="s">
        <v>1069</v>
      </c>
      <c r="H2039">
        <v>16</v>
      </c>
      <c r="I2039">
        <v>5</v>
      </c>
      <c r="J2039">
        <v>31</v>
      </c>
      <c r="K2039">
        <v>19</v>
      </c>
      <c r="L2039" s="2">
        <v>0.61299999999999999</v>
      </c>
      <c r="M2039">
        <v>177</v>
      </c>
      <c r="N2039">
        <v>9.3000000000000007</v>
      </c>
      <c r="O2039">
        <v>1</v>
      </c>
      <c r="P2039">
        <v>29</v>
      </c>
      <c r="Q2039">
        <v>1.2</v>
      </c>
      <c r="R2039">
        <v>11.1</v>
      </c>
      <c r="S2039">
        <v>0</v>
      </c>
    </row>
    <row r="2040" spans="1:19" x14ac:dyDescent="0.25">
      <c r="A2040">
        <v>2011</v>
      </c>
      <c r="B2040">
        <v>197</v>
      </c>
      <c r="C2040" t="s">
        <v>546</v>
      </c>
      <c r="D2040" t="str">
        <f>IFERROR(INDEX('Draft Master List'!E:F,MATCH(C2040,'Draft Master List'!E:E,0),2),"N/A")</f>
        <v>1752006</v>
      </c>
      <c r="E2040" t="s">
        <v>34</v>
      </c>
      <c r="F2040">
        <v>27</v>
      </c>
      <c r="G2040" t="s">
        <v>1069</v>
      </c>
      <c r="H2040">
        <v>15</v>
      </c>
      <c r="I2040">
        <v>7</v>
      </c>
      <c r="J2040">
        <v>35</v>
      </c>
      <c r="K2040">
        <v>19</v>
      </c>
      <c r="L2040" s="2">
        <v>0.54300000000000004</v>
      </c>
      <c r="M2040">
        <v>198</v>
      </c>
      <c r="N2040">
        <v>10.4</v>
      </c>
      <c r="O2040">
        <v>3</v>
      </c>
      <c r="P2040">
        <v>29</v>
      </c>
      <c r="Q2040">
        <v>1.3</v>
      </c>
      <c r="R2040">
        <v>13.2</v>
      </c>
      <c r="S2040">
        <v>1</v>
      </c>
    </row>
    <row r="2041" spans="1:19" x14ac:dyDescent="0.25">
      <c r="A2041">
        <v>2011</v>
      </c>
      <c r="B2041">
        <v>198</v>
      </c>
      <c r="C2041" t="s">
        <v>1269</v>
      </c>
      <c r="D2041" t="str">
        <f>IFERROR(INDEX('Draft Master List'!E:F,MATCH(C2041,'Draft Master List'!E:E,0),2),"N/A")</f>
        <v>N/A</v>
      </c>
      <c r="E2041" t="s">
        <v>23</v>
      </c>
      <c r="F2041">
        <v>27</v>
      </c>
      <c r="G2041" t="s">
        <v>732</v>
      </c>
      <c r="H2041">
        <v>14</v>
      </c>
      <c r="I2041">
        <v>7</v>
      </c>
      <c r="J2041">
        <v>24</v>
      </c>
      <c r="K2041">
        <v>18</v>
      </c>
      <c r="L2041" s="2">
        <v>0.75</v>
      </c>
      <c r="M2041">
        <v>260</v>
      </c>
      <c r="N2041">
        <v>14.4</v>
      </c>
      <c r="O2041">
        <v>1</v>
      </c>
      <c r="P2041">
        <v>62</v>
      </c>
      <c r="Q2041">
        <v>1.3</v>
      </c>
      <c r="R2041">
        <v>18.600000000000001</v>
      </c>
      <c r="S2041">
        <v>0</v>
      </c>
    </row>
    <row r="2042" spans="1:19" x14ac:dyDescent="0.25">
      <c r="A2042">
        <v>2011</v>
      </c>
      <c r="B2042">
        <v>199</v>
      </c>
      <c r="C2042" t="s">
        <v>1729</v>
      </c>
      <c r="D2042" t="str">
        <f>IFERROR(INDEX('Draft Master List'!E:F,MATCH(C2042,'Draft Master List'!E:E,0),2),"N/A")</f>
        <v>N/A</v>
      </c>
      <c r="E2042" t="s">
        <v>63</v>
      </c>
      <c r="F2042">
        <v>26</v>
      </c>
      <c r="G2042" t="s">
        <v>108</v>
      </c>
      <c r="H2042">
        <v>16</v>
      </c>
      <c r="I2042">
        <v>15</v>
      </c>
      <c r="J2042">
        <v>35</v>
      </c>
      <c r="K2042">
        <v>18</v>
      </c>
      <c r="L2042" s="2">
        <v>0.51400000000000001</v>
      </c>
      <c r="M2042">
        <v>206</v>
      </c>
      <c r="N2042">
        <v>11.4</v>
      </c>
      <c r="O2042">
        <v>5</v>
      </c>
      <c r="P2042">
        <v>32</v>
      </c>
      <c r="Q2042">
        <v>1.1000000000000001</v>
      </c>
      <c r="R2042">
        <v>12.9</v>
      </c>
      <c r="S2042">
        <v>0</v>
      </c>
    </row>
    <row r="2043" spans="1:19" x14ac:dyDescent="0.25">
      <c r="A2043">
        <v>2011</v>
      </c>
      <c r="B2043">
        <v>200</v>
      </c>
      <c r="C2043" t="s">
        <v>377</v>
      </c>
      <c r="D2043" t="str">
        <f>IFERROR(INDEX('Draft Master List'!E:F,MATCH(C2043,'Draft Master List'!E:E,0),2),"N/A")</f>
        <v>232008</v>
      </c>
      <c r="E2043" t="s">
        <v>24</v>
      </c>
      <c r="F2043">
        <v>24</v>
      </c>
      <c r="G2043" t="s">
        <v>76</v>
      </c>
      <c r="H2043">
        <v>15</v>
      </c>
      <c r="I2043">
        <v>15</v>
      </c>
      <c r="J2043">
        <v>28</v>
      </c>
      <c r="K2043">
        <v>18</v>
      </c>
      <c r="L2043" s="2">
        <v>0.64300000000000002</v>
      </c>
      <c r="M2043">
        <v>154</v>
      </c>
      <c r="N2043">
        <v>8.6</v>
      </c>
      <c r="O2043">
        <v>0</v>
      </c>
      <c r="P2043">
        <v>35</v>
      </c>
      <c r="Q2043">
        <v>1.2</v>
      </c>
      <c r="R2043">
        <v>10.3</v>
      </c>
      <c r="S2043">
        <v>1</v>
      </c>
    </row>
    <row r="2044" spans="1:19" x14ac:dyDescent="0.25">
      <c r="A2044">
        <v>2011</v>
      </c>
      <c r="B2044">
        <v>201</v>
      </c>
      <c r="C2044" t="s">
        <v>94</v>
      </c>
      <c r="D2044" t="str">
        <f>IFERROR(INDEX('Draft Master List'!E:F,MATCH(C2044,'Draft Master List'!E:E,0),2),"N/A")</f>
        <v>72007</v>
      </c>
      <c r="E2044" t="s">
        <v>18</v>
      </c>
      <c r="F2044">
        <v>26</v>
      </c>
      <c r="G2044" t="s">
        <v>76</v>
      </c>
      <c r="H2044">
        <v>12</v>
      </c>
      <c r="I2044">
        <v>12</v>
      </c>
      <c r="J2044">
        <v>24</v>
      </c>
      <c r="K2044">
        <v>18</v>
      </c>
      <c r="L2044" s="2">
        <v>0.75</v>
      </c>
      <c r="M2044">
        <v>139</v>
      </c>
      <c r="N2044">
        <v>7.7</v>
      </c>
      <c r="O2044">
        <v>1</v>
      </c>
      <c r="P2044">
        <v>22</v>
      </c>
      <c r="Q2044">
        <v>1.5</v>
      </c>
      <c r="R2044">
        <v>11.6</v>
      </c>
      <c r="S2044">
        <v>1</v>
      </c>
    </row>
    <row r="2045" spans="1:19" x14ac:dyDescent="0.25">
      <c r="A2045">
        <v>2011</v>
      </c>
      <c r="B2045">
        <v>202</v>
      </c>
      <c r="C2045" t="s">
        <v>1203</v>
      </c>
      <c r="D2045" t="str">
        <f>IFERROR(INDEX('Draft Master List'!E:F,MATCH(C2045,'Draft Master List'!E:E,0),2),"N/A")</f>
        <v>N/A</v>
      </c>
      <c r="E2045" t="s">
        <v>24</v>
      </c>
      <c r="F2045">
        <v>27</v>
      </c>
      <c r="G2045" t="s">
        <v>643</v>
      </c>
      <c r="H2045">
        <v>16</v>
      </c>
      <c r="I2045">
        <v>1</v>
      </c>
      <c r="J2045">
        <v>22</v>
      </c>
      <c r="K2045">
        <v>18</v>
      </c>
      <c r="L2045" s="2">
        <v>0.81799999999999995</v>
      </c>
      <c r="M2045">
        <v>78</v>
      </c>
      <c r="N2045">
        <v>4.3</v>
      </c>
      <c r="O2045">
        <v>0</v>
      </c>
      <c r="P2045">
        <v>12</v>
      </c>
      <c r="Q2045">
        <v>1.1000000000000001</v>
      </c>
      <c r="R2045">
        <v>4.9000000000000004</v>
      </c>
      <c r="S2045">
        <v>2</v>
      </c>
    </row>
    <row r="2046" spans="1:19" x14ac:dyDescent="0.25">
      <c r="A2046">
        <v>2011</v>
      </c>
      <c r="B2046">
        <v>204</v>
      </c>
      <c r="C2046" t="s">
        <v>1934</v>
      </c>
      <c r="D2046" t="str">
        <f>IFERROR(INDEX('Draft Master List'!E:F,MATCH(C2046,'Draft Master List'!E:E,0),2),"N/A")</f>
        <v>N/A</v>
      </c>
      <c r="E2046" t="s">
        <v>26</v>
      </c>
      <c r="F2046">
        <v>27</v>
      </c>
      <c r="H2046">
        <v>16</v>
      </c>
      <c r="I2046">
        <v>0</v>
      </c>
      <c r="J2046">
        <v>36</v>
      </c>
      <c r="K2046">
        <v>18</v>
      </c>
      <c r="L2046" s="2">
        <v>0.5</v>
      </c>
      <c r="M2046">
        <v>267</v>
      </c>
      <c r="N2046">
        <v>14.8</v>
      </c>
      <c r="O2046">
        <v>1</v>
      </c>
      <c r="P2046">
        <v>42</v>
      </c>
      <c r="Q2046">
        <v>1.1000000000000001</v>
      </c>
      <c r="R2046">
        <v>16.7</v>
      </c>
      <c r="S2046">
        <v>2</v>
      </c>
    </row>
    <row r="2047" spans="1:19" x14ac:dyDescent="0.25">
      <c r="A2047">
        <v>2011</v>
      </c>
      <c r="B2047">
        <v>205</v>
      </c>
      <c r="C2047" t="s">
        <v>974</v>
      </c>
      <c r="D2047" t="str">
        <f>IFERROR(INDEX('Draft Master List'!E:F,MATCH(C2047,'Draft Master List'!E:E,0),2),"N/A")</f>
        <v>N/A</v>
      </c>
      <c r="E2047" t="s">
        <v>30</v>
      </c>
      <c r="F2047">
        <v>26</v>
      </c>
      <c r="G2047" t="s">
        <v>643</v>
      </c>
      <c r="H2047">
        <v>15</v>
      </c>
      <c r="I2047">
        <v>4</v>
      </c>
      <c r="J2047">
        <v>31</v>
      </c>
      <c r="K2047">
        <v>18</v>
      </c>
      <c r="L2047" s="2">
        <v>0.58099999999999996</v>
      </c>
      <c r="M2047">
        <v>157</v>
      </c>
      <c r="N2047">
        <v>8.6999999999999993</v>
      </c>
      <c r="O2047">
        <v>0</v>
      </c>
      <c r="P2047">
        <v>16</v>
      </c>
      <c r="Q2047">
        <v>1.2</v>
      </c>
      <c r="R2047">
        <v>10.5</v>
      </c>
      <c r="S2047">
        <v>1</v>
      </c>
    </row>
    <row r="2048" spans="1:19" x14ac:dyDescent="0.25">
      <c r="A2048">
        <v>2011</v>
      </c>
      <c r="B2048">
        <v>206</v>
      </c>
      <c r="C2048" t="s">
        <v>1624</v>
      </c>
      <c r="D2048" t="str">
        <f>IFERROR(INDEX('Draft Master List'!E:F,MATCH(C2048,'Draft Master List'!E:E,0),2),"N/A")</f>
        <v>N/A</v>
      </c>
      <c r="E2048" t="s">
        <v>27</v>
      </c>
      <c r="F2048">
        <v>24</v>
      </c>
      <c r="G2048" t="s">
        <v>1069</v>
      </c>
      <c r="H2048">
        <v>14</v>
      </c>
      <c r="I2048">
        <v>7</v>
      </c>
      <c r="J2048">
        <v>26</v>
      </c>
      <c r="K2048">
        <v>17</v>
      </c>
      <c r="L2048" s="2">
        <v>0.65400000000000003</v>
      </c>
      <c r="M2048">
        <v>144</v>
      </c>
      <c r="N2048">
        <v>8.5</v>
      </c>
      <c r="O2048">
        <v>0</v>
      </c>
      <c r="P2048">
        <v>15</v>
      </c>
      <c r="Q2048">
        <v>1.2</v>
      </c>
      <c r="R2048">
        <v>10.3</v>
      </c>
      <c r="S2048">
        <v>0</v>
      </c>
    </row>
    <row r="2049" spans="1:19" x14ac:dyDescent="0.25">
      <c r="A2049">
        <v>2011</v>
      </c>
      <c r="B2049">
        <v>207</v>
      </c>
      <c r="C2049" t="s">
        <v>120</v>
      </c>
      <c r="D2049" t="str">
        <f>IFERROR(INDEX('Draft Master List'!E:F,MATCH(C2049,'Draft Master List'!E:E,0),2),"N/A")</f>
        <v>302009</v>
      </c>
      <c r="E2049" t="s">
        <v>28</v>
      </c>
      <c r="F2049">
        <v>23</v>
      </c>
      <c r="G2049" t="s">
        <v>77</v>
      </c>
      <c r="H2049">
        <v>3</v>
      </c>
      <c r="I2049">
        <v>3</v>
      </c>
      <c r="J2049">
        <v>26</v>
      </c>
      <c r="K2049">
        <v>17</v>
      </c>
      <c r="L2049" s="2">
        <v>0.65400000000000003</v>
      </c>
      <c r="M2049">
        <v>289</v>
      </c>
      <c r="N2049">
        <v>17</v>
      </c>
      <c r="O2049">
        <v>3</v>
      </c>
      <c r="P2049">
        <v>80</v>
      </c>
      <c r="Q2049">
        <v>5.7</v>
      </c>
      <c r="R2049">
        <v>96.3</v>
      </c>
      <c r="S2049">
        <v>1</v>
      </c>
    </row>
    <row r="2050" spans="1:19" x14ac:dyDescent="0.25">
      <c r="A2050">
        <v>2011</v>
      </c>
      <c r="B2050">
        <v>208</v>
      </c>
      <c r="C2050" t="s">
        <v>941</v>
      </c>
      <c r="D2050" t="str">
        <f>IFERROR(INDEX('Draft Master List'!E:F,MATCH(C2050,'Draft Master List'!E:E,0),2),"N/A")</f>
        <v>N/A</v>
      </c>
      <c r="E2050" t="s">
        <v>34</v>
      </c>
      <c r="F2050">
        <v>28</v>
      </c>
      <c r="G2050" t="s">
        <v>76</v>
      </c>
      <c r="H2050">
        <v>16</v>
      </c>
      <c r="I2050">
        <v>15</v>
      </c>
      <c r="J2050">
        <v>31</v>
      </c>
      <c r="K2050">
        <v>17</v>
      </c>
      <c r="L2050" s="2">
        <v>0.54800000000000004</v>
      </c>
      <c r="M2050">
        <v>114</v>
      </c>
      <c r="N2050">
        <v>6.7</v>
      </c>
      <c r="O2050">
        <v>0</v>
      </c>
      <c r="P2050">
        <v>13</v>
      </c>
      <c r="Q2050">
        <v>1.1000000000000001</v>
      </c>
      <c r="R2050">
        <v>7.1</v>
      </c>
      <c r="S2050">
        <v>2</v>
      </c>
    </row>
    <row r="2051" spans="1:19" x14ac:dyDescent="0.25">
      <c r="A2051">
        <v>2011</v>
      </c>
      <c r="B2051">
        <v>209</v>
      </c>
      <c r="C2051" t="s">
        <v>1247</v>
      </c>
      <c r="D2051" t="str">
        <f>IFERROR(INDEX('Draft Master List'!E:F,MATCH(C2051,'Draft Master List'!E:E,0),2),"N/A")</f>
        <v>N/A</v>
      </c>
      <c r="E2051" t="s">
        <v>21</v>
      </c>
      <c r="F2051">
        <v>29</v>
      </c>
      <c r="G2051" t="s">
        <v>76</v>
      </c>
      <c r="H2051">
        <v>16</v>
      </c>
      <c r="I2051">
        <v>15</v>
      </c>
      <c r="J2051">
        <v>26</v>
      </c>
      <c r="K2051">
        <v>17</v>
      </c>
      <c r="L2051" s="2">
        <v>0.65400000000000003</v>
      </c>
      <c r="M2051">
        <v>168</v>
      </c>
      <c r="N2051">
        <v>9.9</v>
      </c>
      <c r="O2051">
        <v>0</v>
      </c>
      <c r="P2051">
        <v>32</v>
      </c>
      <c r="Q2051">
        <v>1.1000000000000001</v>
      </c>
      <c r="R2051">
        <v>10.5</v>
      </c>
      <c r="S2051">
        <v>3</v>
      </c>
    </row>
    <row r="2052" spans="1:19" x14ac:dyDescent="0.25">
      <c r="A2052">
        <v>2011</v>
      </c>
      <c r="B2052">
        <v>210</v>
      </c>
      <c r="C2052" t="s">
        <v>1250</v>
      </c>
      <c r="D2052" t="str">
        <f>IFERROR(INDEX('Draft Master List'!E:F,MATCH(C2052,'Draft Master List'!E:E,0),2),"N/A")</f>
        <v>N/A</v>
      </c>
      <c r="E2052" t="s">
        <v>26</v>
      </c>
      <c r="F2052">
        <v>26</v>
      </c>
      <c r="H2052">
        <v>16</v>
      </c>
      <c r="I2052">
        <v>0</v>
      </c>
      <c r="J2052">
        <v>32</v>
      </c>
      <c r="K2052">
        <v>16</v>
      </c>
      <c r="L2052" s="2">
        <v>0.5</v>
      </c>
      <c r="M2052">
        <v>148</v>
      </c>
      <c r="N2052">
        <v>9.3000000000000007</v>
      </c>
      <c r="O2052">
        <v>1</v>
      </c>
      <c r="P2052">
        <v>34</v>
      </c>
      <c r="Q2052">
        <v>1</v>
      </c>
      <c r="R2052">
        <v>9.3000000000000007</v>
      </c>
      <c r="S2052">
        <v>2</v>
      </c>
    </row>
    <row r="2053" spans="1:19" x14ac:dyDescent="0.25">
      <c r="A2053">
        <v>2011</v>
      </c>
      <c r="B2053">
        <v>211</v>
      </c>
      <c r="C2053" t="s">
        <v>321</v>
      </c>
      <c r="D2053" t="str">
        <f>IFERROR(INDEX('Draft Master List'!E:F,MATCH(C2053,'Draft Master List'!E:E,0),2),"N/A")</f>
        <v>272009</v>
      </c>
      <c r="E2053" t="s">
        <v>20</v>
      </c>
      <c r="F2053">
        <v>24</v>
      </c>
      <c r="G2053" t="s">
        <v>643</v>
      </c>
      <c r="H2053">
        <v>16</v>
      </c>
      <c r="I2053">
        <v>2</v>
      </c>
      <c r="J2053">
        <v>19</v>
      </c>
      <c r="K2053">
        <v>16</v>
      </c>
      <c r="L2053" s="2">
        <v>0.84199999999999997</v>
      </c>
      <c r="M2053">
        <v>86</v>
      </c>
      <c r="N2053">
        <v>5.4</v>
      </c>
      <c r="O2053">
        <v>0</v>
      </c>
      <c r="P2053">
        <v>17</v>
      </c>
      <c r="Q2053">
        <v>1</v>
      </c>
      <c r="R2053">
        <v>5.4</v>
      </c>
      <c r="S2053">
        <v>0</v>
      </c>
    </row>
    <row r="2054" spans="1:19" x14ac:dyDescent="0.25">
      <c r="A2054">
        <v>2011</v>
      </c>
      <c r="B2054">
        <v>212</v>
      </c>
      <c r="C2054" t="s">
        <v>1206</v>
      </c>
      <c r="D2054" t="str">
        <f>IFERROR(INDEX('Draft Master List'!E:F,MATCH(C2054,'Draft Master List'!E:E,0),2),"N/A")</f>
        <v>N/A</v>
      </c>
      <c r="E2054" t="s">
        <v>33</v>
      </c>
      <c r="F2054">
        <v>22</v>
      </c>
      <c r="G2054" t="s">
        <v>1270</v>
      </c>
      <c r="H2054">
        <v>14</v>
      </c>
      <c r="I2054">
        <v>9</v>
      </c>
      <c r="J2054">
        <v>25</v>
      </c>
      <c r="K2054">
        <v>16</v>
      </c>
      <c r="L2054" s="2">
        <v>0.64</v>
      </c>
      <c r="M2054">
        <v>233</v>
      </c>
      <c r="N2054">
        <v>14.6</v>
      </c>
      <c r="O2054">
        <v>3</v>
      </c>
      <c r="P2054">
        <v>46</v>
      </c>
      <c r="Q2054">
        <v>1.1000000000000001</v>
      </c>
      <c r="R2054">
        <v>16.600000000000001</v>
      </c>
      <c r="S2054">
        <v>0</v>
      </c>
    </row>
    <row r="2055" spans="1:19" x14ac:dyDescent="0.25">
      <c r="A2055">
        <v>2011</v>
      </c>
      <c r="B2055">
        <v>213</v>
      </c>
      <c r="C2055" t="s">
        <v>291</v>
      </c>
      <c r="D2055" t="str">
        <f>IFERROR(INDEX('Draft Master List'!E:F,MATCH(C2055,'Draft Master List'!E:E,0),2),"N/A")</f>
        <v>1592010</v>
      </c>
      <c r="E2055" t="s">
        <v>6</v>
      </c>
      <c r="F2055">
        <v>24</v>
      </c>
      <c r="G2055" t="s">
        <v>77</v>
      </c>
      <c r="H2055">
        <v>16</v>
      </c>
      <c r="I2055">
        <v>3</v>
      </c>
      <c r="J2055">
        <v>35</v>
      </c>
      <c r="K2055">
        <v>16</v>
      </c>
      <c r="L2055" s="2">
        <v>0.45700000000000002</v>
      </c>
      <c r="M2055">
        <v>315</v>
      </c>
      <c r="N2055">
        <v>19.7</v>
      </c>
      <c r="O2055">
        <v>1</v>
      </c>
      <c r="P2055">
        <v>58</v>
      </c>
      <c r="Q2055">
        <v>1</v>
      </c>
      <c r="R2055">
        <v>19.7</v>
      </c>
      <c r="S2055">
        <v>0</v>
      </c>
    </row>
    <row r="2056" spans="1:19" x14ac:dyDescent="0.25">
      <c r="A2056">
        <v>2011</v>
      </c>
      <c r="B2056">
        <v>214</v>
      </c>
      <c r="C2056" t="s">
        <v>1083</v>
      </c>
      <c r="D2056" t="str">
        <f>IFERROR(INDEX('Draft Master List'!E:F,MATCH(C2056,'Draft Master List'!E:E,0),2),"N/A")</f>
        <v>N/A</v>
      </c>
      <c r="E2056" t="s">
        <v>24</v>
      </c>
      <c r="F2056">
        <v>29</v>
      </c>
      <c r="H2056">
        <v>13</v>
      </c>
      <c r="I2056">
        <v>0</v>
      </c>
      <c r="J2056">
        <v>30</v>
      </c>
      <c r="K2056">
        <v>16</v>
      </c>
      <c r="L2056" s="2">
        <v>0.53300000000000003</v>
      </c>
      <c r="M2056">
        <v>237</v>
      </c>
      <c r="N2056">
        <v>14.8</v>
      </c>
      <c r="O2056">
        <v>2</v>
      </c>
      <c r="P2056">
        <v>36</v>
      </c>
      <c r="Q2056">
        <v>1.2</v>
      </c>
      <c r="R2056">
        <v>18.2</v>
      </c>
      <c r="S2056">
        <v>0</v>
      </c>
    </row>
    <row r="2057" spans="1:19" x14ac:dyDescent="0.25">
      <c r="A2057">
        <v>2011</v>
      </c>
      <c r="B2057">
        <v>215</v>
      </c>
      <c r="C2057" t="s">
        <v>902</v>
      </c>
      <c r="D2057" t="str">
        <f>IFERROR(INDEX('Draft Master List'!E:F,MATCH(C2057,'Draft Master List'!E:E,0),2),"N/A")</f>
        <v>N/A</v>
      </c>
      <c r="E2057" t="s">
        <v>34</v>
      </c>
      <c r="F2057">
        <v>23</v>
      </c>
      <c r="G2057" t="s">
        <v>643</v>
      </c>
      <c r="H2057">
        <v>16</v>
      </c>
      <c r="I2057">
        <v>1</v>
      </c>
      <c r="J2057">
        <v>26</v>
      </c>
      <c r="K2057">
        <v>16</v>
      </c>
      <c r="L2057" s="2">
        <v>0.61499999999999999</v>
      </c>
      <c r="M2057">
        <v>195</v>
      </c>
      <c r="N2057">
        <v>12.2</v>
      </c>
      <c r="O2057">
        <v>0</v>
      </c>
      <c r="P2057">
        <v>44</v>
      </c>
      <c r="Q2057">
        <v>1</v>
      </c>
      <c r="R2057">
        <v>12.2</v>
      </c>
      <c r="S2057">
        <v>1</v>
      </c>
    </row>
    <row r="2058" spans="1:19" x14ac:dyDescent="0.25">
      <c r="A2058">
        <v>2011</v>
      </c>
      <c r="B2058">
        <v>216</v>
      </c>
      <c r="C2058" t="s">
        <v>1689</v>
      </c>
      <c r="D2058" t="str">
        <f>IFERROR(INDEX('Draft Master List'!E:F,MATCH(C2058,'Draft Master List'!E:E,0),2),"N/A")</f>
        <v>N/A</v>
      </c>
      <c r="E2058" t="s">
        <v>16</v>
      </c>
      <c r="F2058">
        <v>26</v>
      </c>
      <c r="G2058" t="s">
        <v>1069</v>
      </c>
      <c r="H2058">
        <v>16</v>
      </c>
      <c r="I2058">
        <v>7</v>
      </c>
      <c r="J2058">
        <v>27</v>
      </c>
      <c r="K2058">
        <v>16</v>
      </c>
      <c r="L2058" s="2">
        <v>0.59299999999999997</v>
      </c>
      <c r="M2058">
        <v>151</v>
      </c>
      <c r="N2058">
        <v>9.4</v>
      </c>
      <c r="O2058">
        <v>0</v>
      </c>
      <c r="P2058">
        <v>24</v>
      </c>
      <c r="Q2058">
        <v>1</v>
      </c>
      <c r="R2058">
        <v>9.4</v>
      </c>
      <c r="S2058">
        <v>0</v>
      </c>
    </row>
    <row r="2059" spans="1:19" x14ac:dyDescent="0.25">
      <c r="A2059">
        <v>2011</v>
      </c>
      <c r="B2059">
        <v>217</v>
      </c>
      <c r="C2059" t="s">
        <v>1363</v>
      </c>
      <c r="D2059" t="str">
        <f>IFERROR(INDEX('Draft Master List'!E:F,MATCH(C2059,'Draft Master List'!E:E,0),2),"N/A")</f>
        <v>N/A</v>
      </c>
      <c r="E2059" t="s">
        <v>29</v>
      </c>
      <c r="F2059">
        <v>24</v>
      </c>
      <c r="H2059">
        <v>10</v>
      </c>
      <c r="I2059">
        <v>0</v>
      </c>
      <c r="J2059">
        <v>26</v>
      </c>
      <c r="K2059">
        <v>16</v>
      </c>
      <c r="L2059" s="2">
        <v>0.61499999999999999</v>
      </c>
      <c r="M2059">
        <v>257</v>
      </c>
      <c r="N2059">
        <v>16.100000000000001</v>
      </c>
      <c r="O2059">
        <v>1</v>
      </c>
      <c r="P2059">
        <v>60</v>
      </c>
      <c r="Q2059">
        <v>1.6</v>
      </c>
      <c r="R2059">
        <v>25.7</v>
      </c>
      <c r="S2059">
        <v>0</v>
      </c>
    </row>
    <row r="2060" spans="1:19" x14ac:dyDescent="0.25">
      <c r="A2060">
        <v>2011</v>
      </c>
      <c r="B2060">
        <v>218</v>
      </c>
      <c r="C2060" t="s">
        <v>91</v>
      </c>
      <c r="D2060" t="str">
        <f>IFERROR(INDEX('Draft Master List'!E:F,MATCH(C2060,'Draft Master List'!E:E,0),2),"N/A")</f>
        <v>272006</v>
      </c>
      <c r="E2060" t="s">
        <v>22</v>
      </c>
      <c r="F2060">
        <v>28</v>
      </c>
      <c r="G2060" t="s">
        <v>76</v>
      </c>
      <c r="H2060">
        <v>16</v>
      </c>
      <c r="I2060">
        <v>14</v>
      </c>
      <c r="J2060">
        <v>25</v>
      </c>
      <c r="K2060">
        <v>16</v>
      </c>
      <c r="L2060" s="2">
        <v>0.64</v>
      </c>
      <c r="M2060">
        <v>135</v>
      </c>
      <c r="N2060">
        <v>8.4</v>
      </c>
      <c r="O2060">
        <v>0</v>
      </c>
      <c r="P2060">
        <v>32</v>
      </c>
      <c r="Q2060">
        <v>1</v>
      </c>
      <c r="R2060">
        <v>8.4</v>
      </c>
      <c r="S2060">
        <v>0</v>
      </c>
    </row>
    <row r="2061" spans="1:19" x14ac:dyDescent="0.25">
      <c r="A2061">
        <v>2011</v>
      </c>
      <c r="B2061">
        <v>219</v>
      </c>
      <c r="C2061" t="s">
        <v>513</v>
      </c>
      <c r="D2061" t="str">
        <f>IFERROR(INDEX('Draft Master List'!E:F,MATCH(C2061,'Draft Master List'!E:E,0),2),"N/A")</f>
        <v>302006</v>
      </c>
      <c r="E2061" t="s">
        <v>20</v>
      </c>
      <c r="F2061">
        <v>28</v>
      </c>
      <c r="G2061" t="s">
        <v>76</v>
      </c>
      <c r="H2061">
        <v>12</v>
      </c>
      <c r="I2061">
        <v>11</v>
      </c>
      <c r="J2061">
        <v>22</v>
      </c>
      <c r="K2061">
        <v>15</v>
      </c>
      <c r="L2061" s="2">
        <v>0.68200000000000005</v>
      </c>
      <c r="M2061">
        <v>93</v>
      </c>
      <c r="N2061">
        <v>6.2</v>
      </c>
      <c r="O2061">
        <v>0</v>
      </c>
      <c r="P2061">
        <v>12</v>
      </c>
      <c r="Q2061">
        <v>1.3</v>
      </c>
      <c r="R2061">
        <v>7.8</v>
      </c>
      <c r="S2061">
        <v>1</v>
      </c>
    </row>
    <row r="2062" spans="1:19" x14ac:dyDescent="0.25">
      <c r="A2062">
        <v>2011</v>
      </c>
      <c r="B2062">
        <v>220</v>
      </c>
      <c r="C2062" t="s">
        <v>1248</v>
      </c>
      <c r="D2062" t="str">
        <f>IFERROR(INDEX('Draft Master List'!E:F,MATCH(C2062,'Draft Master List'!E:E,0),2),"N/A")</f>
        <v>N/A</v>
      </c>
      <c r="E2062" t="s">
        <v>15</v>
      </c>
      <c r="F2062">
        <v>29</v>
      </c>
      <c r="G2062" t="s">
        <v>76</v>
      </c>
      <c r="H2062">
        <v>15</v>
      </c>
      <c r="I2062">
        <v>15</v>
      </c>
      <c r="J2062">
        <v>22</v>
      </c>
      <c r="K2062">
        <v>15</v>
      </c>
      <c r="L2062" s="2">
        <v>0.68200000000000005</v>
      </c>
      <c r="M2062">
        <v>82</v>
      </c>
      <c r="N2062">
        <v>5.5</v>
      </c>
      <c r="O2062">
        <v>0</v>
      </c>
      <c r="P2062">
        <v>11</v>
      </c>
      <c r="Q2062">
        <v>1</v>
      </c>
      <c r="R2062">
        <v>5.5</v>
      </c>
      <c r="S2062">
        <v>5</v>
      </c>
    </row>
    <row r="2063" spans="1:19" x14ac:dyDescent="0.25">
      <c r="A2063">
        <v>2011</v>
      </c>
      <c r="B2063">
        <v>221</v>
      </c>
      <c r="C2063" t="s">
        <v>951</v>
      </c>
      <c r="D2063" t="str">
        <f>IFERROR(INDEX('Draft Master List'!E:F,MATCH(C2063,'Draft Master List'!E:E,0),2),"N/A")</f>
        <v>N/A</v>
      </c>
      <c r="E2063" t="s">
        <v>14</v>
      </c>
      <c r="F2063">
        <v>25</v>
      </c>
      <c r="G2063" t="s">
        <v>76</v>
      </c>
      <c r="H2063">
        <v>14</v>
      </c>
      <c r="I2063">
        <v>14</v>
      </c>
      <c r="J2063">
        <v>25</v>
      </c>
      <c r="K2063">
        <v>15</v>
      </c>
      <c r="L2063" s="2">
        <v>0.6</v>
      </c>
      <c r="M2063">
        <v>148</v>
      </c>
      <c r="N2063">
        <v>9.9</v>
      </c>
      <c r="O2063">
        <v>0</v>
      </c>
      <c r="P2063">
        <v>35</v>
      </c>
      <c r="Q2063">
        <v>1.1000000000000001</v>
      </c>
      <c r="R2063">
        <v>10.6</v>
      </c>
      <c r="S2063">
        <v>5</v>
      </c>
    </row>
    <row r="2064" spans="1:19" x14ac:dyDescent="0.25">
      <c r="A2064">
        <v>2011</v>
      </c>
      <c r="B2064">
        <v>222</v>
      </c>
      <c r="C2064" t="s">
        <v>567</v>
      </c>
      <c r="D2064" t="str">
        <f>IFERROR(INDEX('Draft Master List'!E:F,MATCH(C2064,'Draft Master List'!E:E,0),2),"N/A")</f>
        <v>N/A</v>
      </c>
      <c r="E2064" t="s">
        <v>34</v>
      </c>
      <c r="F2064">
        <v>28</v>
      </c>
      <c r="G2064" t="s">
        <v>77</v>
      </c>
      <c r="H2064">
        <v>9</v>
      </c>
      <c r="I2064">
        <v>5</v>
      </c>
      <c r="J2064">
        <v>34</v>
      </c>
      <c r="K2064">
        <v>15</v>
      </c>
      <c r="L2064" s="2">
        <v>0.441</v>
      </c>
      <c r="M2064">
        <v>181</v>
      </c>
      <c r="N2064">
        <v>12.1</v>
      </c>
      <c r="O2064">
        <v>0</v>
      </c>
      <c r="P2064">
        <v>24</v>
      </c>
      <c r="Q2064">
        <v>1.7</v>
      </c>
      <c r="R2064">
        <v>20.100000000000001</v>
      </c>
      <c r="S2064">
        <v>0</v>
      </c>
    </row>
    <row r="2065" spans="1:19" x14ac:dyDescent="0.25">
      <c r="A2065">
        <v>2011</v>
      </c>
      <c r="B2065">
        <v>223</v>
      </c>
      <c r="C2065" t="s">
        <v>1195</v>
      </c>
      <c r="D2065" t="str">
        <f>IFERROR(INDEX('Draft Master List'!E:F,MATCH(C2065,'Draft Master List'!E:E,0),2),"N/A")</f>
        <v>N/A</v>
      </c>
      <c r="E2065" t="s">
        <v>9</v>
      </c>
      <c r="F2065">
        <v>29</v>
      </c>
      <c r="G2065" t="s">
        <v>643</v>
      </c>
      <c r="H2065">
        <v>14</v>
      </c>
      <c r="I2065">
        <v>6</v>
      </c>
      <c r="J2065">
        <v>23</v>
      </c>
      <c r="K2065">
        <v>15</v>
      </c>
      <c r="L2065" s="2">
        <v>0.65200000000000002</v>
      </c>
      <c r="M2065">
        <v>128</v>
      </c>
      <c r="N2065">
        <v>8.5</v>
      </c>
      <c r="O2065">
        <v>1</v>
      </c>
      <c r="P2065">
        <v>40</v>
      </c>
      <c r="Q2065">
        <v>1.1000000000000001</v>
      </c>
      <c r="R2065">
        <v>9.1</v>
      </c>
      <c r="S2065">
        <v>3</v>
      </c>
    </row>
    <row r="2066" spans="1:19" x14ac:dyDescent="0.25">
      <c r="A2066">
        <v>2011</v>
      </c>
      <c r="B2066">
        <v>224</v>
      </c>
      <c r="C2066" t="s">
        <v>733</v>
      </c>
      <c r="D2066" t="str">
        <f>IFERROR(INDEX('Draft Master List'!E:F,MATCH(C2066,'Draft Master List'!E:E,0),2),"N/A")</f>
        <v>N/A</v>
      </c>
      <c r="E2066" t="s">
        <v>30</v>
      </c>
      <c r="F2066">
        <v>33</v>
      </c>
      <c r="G2066" t="s">
        <v>77</v>
      </c>
      <c r="H2066">
        <v>15</v>
      </c>
      <c r="I2066">
        <v>3</v>
      </c>
      <c r="J2066">
        <v>32</v>
      </c>
      <c r="K2066">
        <v>15</v>
      </c>
      <c r="L2066" s="2">
        <v>0.46899999999999997</v>
      </c>
      <c r="M2066">
        <v>276</v>
      </c>
      <c r="N2066">
        <v>18.399999999999999</v>
      </c>
      <c r="O2066">
        <v>1</v>
      </c>
      <c r="P2066">
        <v>53</v>
      </c>
      <c r="Q2066">
        <v>1</v>
      </c>
      <c r="R2066">
        <v>18.399999999999999</v>
      </c>
      <c r="S2066">
        <v>0</v>
      </c>
    </row>
    <row r="2067" spans="1:19" x14ac:dyDescent="0.25">
      <c r="A2067">
        <v>2011</v>
      </c>
      <c r="B2067">
        <v>225</v>
      </c>
      <c r="C2067" t="s">
        <v>1202</v>
      </c>
      <c r="D2067" t="str">
        <f>IFERROR(INDEX('Draft Master List'!E:F,MATCH(C2067,'Draft Master List'!E:E,0),2),"N/A")</f>
        <v>N/A</v>
      </c>
      <c r="E2067" t="s">
        <v>5</v>
      </c>
      <c r="F2067">
        <v>29</v>
      </c>
      <c r="G2067" t="s">
        <v>732</v>
      </c>
      <c r="H2067">
        <v>16</v>
      </c>
      <c r="I2067">
        <v>3</v>
      </c>
      <c r="J2067">
        <v>18</v>
      </c>
      <c r="K2067">
        <v>15</v>
      </c>
      <c r="L2067" s="2">
        <v>0.83299999999999996</v>
      </c>
      <c r="M2067">
        <v>77</v>
      </c>
      <c r="N2067">
        <v>5.0999999999999996</v>
      </c>
      <c r="O2067">
        <v>2</v>
      </c>
      <c r="P2067">
        <v>11</v>
      </c>
      <c r="Q2067">
        <v>0.9</v>
      </c>
      <c r="R2067">
        <v>4.8</v>
      </c>
      <c r="S2067">
        <v>1</v>
      </c>
    </row>
    <row r="2068" spans="1:19" x14ac:dyDescent="0.25">
      <c r="A2068">
        <v>2011</v>
      </c>
      <c r="B2068">
        <v>226</v>
      </c>
      <c r="C2068" t="s">
        <v>1201</v>
      </c>
      <c r="D2068" t="str">
        <f>IFERROR(INDEX('Draft Master List'!E:F,MATCH(C2068,'Draft Master List'!E:E,0),2),"N/A")</f>
        <v>N/A</v>
      </c>
      <c r="E2068" t="s">
        <v>3</v>
      </c>
      <c r="F2068">
        <v>30</v>
      </c>
      <c r="G2068" t="s">
        <v>212</v>
      </c>
      <c r="H2068">
        <v>16</v>
      </c>
      <c r="I2068">
        <v>16</v>
      </c>
      <c r="J2068">
        <v>27</v>
      </c>
      <c r="K2068">
        <v>15</v>
      </c>
      <c r="L2068" s="2">
        <v>0.55600000000000005</v>
      </c>
      <c r="M2068">
        <v>69</v>
      </c>
      <c r="N2068">
        <v>4.5999999999999996</v>
      </c>
      <c r="O2068">
        <v>0</v>
      </c>
      <c r="P2068">
        <v>11</v>
      </c>
      <c r="Q2068">
        <v>0.9</v>
      </c>
      <c r="R2068">
        <v>4.3</v>
      </c>
      <c r="S2068">
        <v>0</v>
      </c>
    </row>
    <row r="2069" spans="1:19" x14ac:dyDescent="0.25">
      <c r="A2069">
        <v>2011</v>
      </c>
      <c r="B2069">
        <v>227</v>
      </c>
      <c r="C2069" t="s">
        <v>413</v>
      </c>
      <c r="D2069" t="str">
        <f>IFERROR(INDEX('Draft Master List'!E:F,MATCH(C2069,'Draft Master List'!E:E,0),2),"N/A")</f>
        <v>1742008</v>
      </c>
      <c r="E2069" t="s">
        <v>34</v>
      </c>
      <c r="F2069">
        <v>26</v>
      </c>
      <c r="G2069" t="s">
        <v>77</v>
      </c>
      <c r="H2069">
        <v>5</v>
      </c>
      <c r="I2069">
        <v>5</v>
      </c>
      <c r="J2069">
        <v>20</v>
      </c>
      <c r="K2069">
        <v>15</v>
      </c>
      <c r="L2069" s="2">
        <v>0.75</v>
      </c>
      <c r="M2069">
        <v>220</v>
      </c>
      <c r="N2069">
        <v>14.7</v>
      </c>
      <c r="O2069">
        <v>1</v>
      </c>
      <c r="P2069">
        <v>30</v>
      </c>
      <c r="Q2069">
        <v>3</v>
      </c>
      <c r="R2069">
        <v>44</v>
      </c>
      <c r="S2069">
        <v>0</v>
      </c>
    </row>
    <row r="2070" spans="1:19" x14ac:dyDescent="0.25">
      <c r="A2070">
        <v>2011</v>
      </c>
      <c r="B2070">
        <v>228</v>
      </c>
      <c r="C2070" t="s">
        <v>339</v>
      </c>
      <c r="D2070" t="str">
        <f>IFERROR(INDEX('Draft Master List'!E:F,MATCH(C2070,'Draft Master List'!E:E,0),2),"N/A")</f>
        <v>1242009</v>
      </c>
      <c r="E2070" t="s">
        <v>16</v>
      </c>
      <c r="F2070">
        <v>24</v>
      </c>
      <c r="G2070" t="s">
        <v>77</v>
      </c>
      <c r="H2070">
        <v>11</v>
      </c>
      <c r="I2070">
        <v>1</v>
      </c>
      <c r="J2070">
        <v>33</v>
      </c>
      <c r="K2070">
        <v>15</v>
      </c>
      <c r="L2070" s="2">
        <v>0.45500000000000002</v>
      </c>
      <c r="M2070">
        <v>241</v>
      </c>
      <c r="N2070">
        <v>16.100000000000001</v>
      </c>
      <c r="O2070">
        <v>0</v>
      </c>
      <c r="P2070">
        <v>47</v>
      </c>
      <c r="Q2070">
        <v>1.4</v>
      </c>
      <c r="R2070">
        <v>21.9</v>
      </c>
      <c r="S2070">
        <v>0</v>
      </c>
    </row>
    <row r="2071" spans="1:19" x14ac:dyDescent="0.25">
      <c r="A2071">
        <v>2011</v>
      </c>
      <c r="B2071">
        <v>229</v>
      </c>
      <c r="C2071" t="s">
        <v>1266</v>
      </c>
      <c r="D2071" t="str">
        <f>IFERROR(INDEX('Draft Master List'!E:F,MATCH(C2071,'Draft Master List'!E:E,0),2),"N/A")</f>
        <v>N/A</v>
      </c>
      <c r="E2071" t="s">
        <v>27</v>
      </c>
      <c r="F2071">
        <v>24</v>
      </c>
      <c r="G2071" t="s">
        <v>77</v>
      </c>
      <c r="H2071">
        <v>14</v>
      </c>
      <c r="I2071">
        <v>1</v>
      </c>
      <c r="J2071">
        <v>26</v>
      </c>
      <c r="K2071">
        <v>15</v>
      </c>
      <c r="L2071" s="2">
        <v>0.57699999999999996</v>
      </c>
      <c r="M2071">
        <v>164</v>
      </c>
      <c r="N2071">
        <v>10.9</v>
      </c>
      <c r="O2071">
        <v>0</v>
      </c>
      <c r="P2071">
        <v>33</v>
      </c>
      <c r="Q2071">
        <v>1.1000000000000001</v>
      </c>
      <c r="R2071">
        <v>11.7</v>
      </c>
      <c r="S2071">
        <v>1</v>
      </c>
    </row>
    <row r="2072" spans="1:19" x14ac:dyDescent="0.25">
      <c r="A2072">
        <v>2011</v>
      </c>
      <c r="B2072">
        <v>230</v>
      </c>
      <c r="C2072" t="s">
        <v>1698</v>
      </c>
      <c r="D2072" t="str">
        <f>IFERROR(INDEX('Draft Master List'!E:F,MATCH(C2072,'Draft Master List'!E:E,0),2),"N/A")</f>
        <v>N/A</v>
      </c>
      <c r="E2072" t="s">
        <v>27</v>
      </c>
      <c r="F2072">
        <v>24</v>
      </c>
      <c r="G2072" t="s">
        <v>1789</v>
      </c>
      <c r="H2072">
        <v>16</v>
      </c>
      <c r="I2072">
        <v>7</v>
      </c>
      <c r="J2072">
        <v>18</v>
      </c>
      <c r="K2072">
        <v>15</v>
      </c>
      <c r="L2072" s="2">
        <v>0.83299999999999996</v>
      </c>
      <c r="M2072">
        <v>101</v>
      </c>
      <c r="N2072">
        <v>6.7</v>
      </c>
      <c r="O2072">
        <v>1</v>
      </c>
      <c r="P2072">
        <v>12</v>
      </c>
      <c r="Q2072">
        <v>0.9</v>
      </c>
      <c r="R2072">
        <v>6.3</v>
      </c>
      <c r="S2072">
        <v>0</v>
      </c>
    </row>
    <row r="2073" spans="1:19" x14ac:dyDescent="0.25">
      <c r="A2073">
        <v>2011</v>
      </c>
      <c r="B2073">
        <v>231</v>
      </c>
      <c r="C2073" t="s">
        <v>1041</v>
      </c>
      <c r="D2073" t="str">
        <f>IFERROR(INDEX('Draft Master List'!E:F,MATCH(C2073,'Draft Master List'!E:E,0),2),"N/A")</f>
        <v>N/A</v>
      </c>
      <c r="E2073" t="s">
        <v>7</v>
      </c>
      <c r="F2073">
        <v>24</v>
      </c>
      <c r="G2073" t="s">
        <v>212</v>
      </c>
      <c r="H2073">
        <v>13</v>
      </c>
      <c r="I2073">
        <v>8</v>
      </c>
      <c r="J2073">
        <v>19</v>
      </c>
      <c r="K2073">
        <v>15</v>
      </c>
      <c r="L2073" s="2">
        <v>0.78900000000000003</v>
      </c>
      <c r="M2073">
        <v>146</v>
      </c>
      <c r="N2073">
        <v>9.6999999999999993</v>
      </c>
      <c r="O2073">
        <v>0</v>
      </c>
      <c r="P2073">
        <v>27</v>
      </c>
      <c r="Q2073">
        <v>1.2</v>
      </c>
      <c r="R2073">
        <v>11.2</v>
      </c>
      <c r="S2073">
        <v>0</v>
      </c>
    </row>
    <row r="2074" spans="1:19" x14ac:dyDescent="0.25">
      <c r="A2074">
        <v>2011</v>
      </c>
      <c r="B2074">
        <v>232</v>
      </c>
      <c r="C2074" t="s">
        <v>272</v>
      </c>
      <c r="D2074" t="str">
        <f>IFERROR(INDEX('Draft Master List'!E:F,MATCH(C2074,'Draft Master List'!E:E,0),2),"N/A")</f>
        <v>592010</v>
      </c>
      <c r="E2074" t="s">
        <v>64</v>
      </c>
      <c r="F2074">
        <v>24</v>
      </c>
      <c r="G2074" t="s">
        <v>643</v>
      </c>
      <c r="H2074">
        <v>10</v>
      </c>
      <c r="I2074">
        <v>4</v>
      </c>
      <c r="J2074">
        <v>21</v>
      </c>
      <c r="K2074">
        <v>14</v>
      </c>
      <c r="L2074" s="2">
        <v>0.66700000000000004</v>
      </c>
      <c r="M2074">
        <v>122</v>
      </c>
      <c r="N2074">
        <v>8.6999999999999993</v>
      </c>
      <c r="O2074">
        <v>0</v>
      </c>
      <c r="P2074">
        <v>27</v>
      </c>
      <c r="Q2074">
        <v>1.4</v>
      </c>
      <c r="R2074">
        <v>12.2</v>
      </c>
      <c r="S2074">
        <v>1</v>
      </c>
    </row>
    <row r="2075" spans="1:19" x14ac:dyDescent="0.25">
      <c r="A2075">
        <v>2011</v>
      </c>
      <c r="B2075">
        <v>233</v>
      </c>
      <c r="C2075" t="s">
        <v>299</v>
      </c>
      <c r="D2075" t="str">
        <f>IFERROR(INDEX('Draft Master List'!E:F,MATCH(C2075,'Draft Master List'!E:E,0),2),"N/A")</f>
        <v>1802010</v>
      </c>
      <c r="E2075" t="s">
        <v>4</v>
      </c>
      <c r="F2075">
        <v>25</v>
      </c>
      <c r="H2075">
        <v>12</v>
      </c>
      <c r="I2075">
        <v>0</v>
      </c>
      <c r="J2075">
        <v>19</v>
      </c>
      <c r="K2075">
        <v>14</v>
      </c>
      <c r="L2075" s="2">
        <v>0.73699999999999999</v>
      </c>
      <c r="M2075">
        <v>120</v>
      </c>
      <c r="N2075">
        <v>8.6</v>
      </c>
      <c r="O2075">
        <v>0</v>
      </c>
      <c r="P2075">
        <v>20</v>
      </c>
      <c r="Q2075">
        <v>1.2</v>
      </c>
      <c r="R2075">
        <v>10</v>
      </c>
      <c r="S2075">
        <v>1</v>
      </c>
    </row>
    <row r="2076" spans="1:19" x14ac:dyDescent="0.25">
      <c r="A2076">
        <v>2011</v>
      </c>
      <c r="B2076">
        <v>234</v>
      </c>
      <c r="C2076" t="s">
        <v>474</v>
      </c>
      <c r="D2076" t="str">
        <f>IFERROR(INDEX('Draft Master List'!E:F,MATCH(C2076,'Draft Master List'!E:E,0),2),"N/A")</f>
        <v>1372007</v>
      </c>
      <c r="E2076" t="s">
        <v>25</v>
      </c>
      <c r="F2076">
        <v>27</v>
      </c>
      <c r="G2076" t="s">
        <v>212</v>
      </c>
      <c r="H2076">
        <v>16</v>
      </c>
      <c r="I2076">
        <v>10</v>
      </c>
      <c r="J2076">
        <v>22</v>
      </c>
      <c r="K2076">
        <v>14</v>
      </c>
      <c r="L2076" s="2">
        <v>0.63600000000000001</v>
      </c>
      <c r="M2076">
        <v>82</v>
      </c>
      <c r="N2076">
        <v>5.9</v>
      </c>
      <c r="O2076">
        <v>1</v>
      </c>
      <c r="P2076">
        <v>14</v>
      </c>
      <c r="Q2076">
        <v>0.9</v>
      </c>
      <c r="R2076">
        <v>5.0999999999999996</v>
      </c>
      <c r="S2076">
        <v>0</v>
      </c>
    </row>
    <row r="2077" spans="1:19" x14ac:dyDescent="0.25">
      <c r="A2077">
        <v>2011</v>
      </c>
      <c r="B2077">
        <v>235</v>
      </c>
      <c r="C2077" t="s">
        <v>84</v>
      </c>
      <c r="D2077" t="str">
        <f>IFERROR(INDEX('Draft Master List'!E:F,MATCH(C2077,'Draft Master List'!E:E,0),2),"N/A")</f>
        <v>N/A</v>
      </c>
      <c r="E2077" t="s">
        <v>64</v>
      </c>
      <c r="F2077">
        <v>29</v>
      </c>
      <c r="G2077" t="s">
        <v>1069</v>
      </c>
      <c r="H2077">
        <v>14</v>
      </c>
      <c r="I2077">
        <v>4</v>
      </c>
      <c r="J2077">
        <v>25</v>
      </c>
      <c r="K2077">
        <v>14</v>
      </c>
      <c r="L2077" s="2">
        <v>0.56000000000000005</v>
      </c>
      <c r="M2077">
        <v>131</v>
      </c>
      <c r="N2077">
        <v>9.4</v>
      </c>
      <c r="O2077">
        <v>1</v>
      </c>
      <c r="P2077">
        <v>20</v>
      </c>
      <c r="Q2077">
        <v>1</v>
      </c>
      <c r="R2077">
        <v>9.4</v>
      </c>
      <c r="S2077">
        <v>0</v>
      </c>
    </row>
    <row r="2078" spans="1:19" x14ac:dyDescent="0.25">
      <c r="A2078">
        <v>2011</v>
      </c>
      <c r="B2078">
        <v>236</v>
      </c>
      <c r="C2078" t="s">
        <v>696</v>
      </c>
      <c r="D2078" t="str">
        <f>IFERROR(INDEX('Draft Master List'!E:F,MATCH(C2078,'Draft Master List'!E:E,0),2),"N/A")</f>
        <v>N/A</v>
      </c>
      <c r="E2078" t="s">
        <v>10</v>
      </c>
      <c r="F2078">
        <v>32</v>
      </c>
      <c r="G2078" t="s">
        <v>643</v>
      </c>
      <c r="H2078">
        <v>12</v>
      </c>
      <c r="I2078">
        <v>1</v>
      </c>
      <c r="J2078">
        <v>24</v>
      </c>
      <c r="K2078">
        <v>14</v>
      </c>
      <c r="L2078" s="2">
        <v>0.58299999999999996</v>
      </c>
      <c r="M2078">
        <v>91</v>
      </c>
      <c r="N2078">
        <v>6.5</v>
      </c>
      <c r="O2078">
        <v>0</v>
      </c>
      <c r="P2078">
        <v>17</v>
      </c>
      <c r="Q2078">
        <v>1.2</v>
      </c>
      <c r="R2078">
        <v>7.6</v>
      </c>
      <c r="S2078">
        <v>0</v>
      </c>
    </row>
    <row r="2079" spans="1:19" x14ac:dyDescent="0.25">
      <c r="A2079">
        <v>2011</v>
      </c>
      <c r="B2079">
        <v>237</v>
      </c>
      <c r="C2079" t="s">
        <v>1287</v>
      </c>
      <c r="D2079" t="str">
        <f>IFERROR(INDEX('Draft Master List'!E:F,MATCH(C2079,'Draft Master List'!E:E,0),2),"N/A")</f>
        <v>N/A</v>
      </c>
      <c r="E2079" t="s">
        <v>223</v>
      </c>
      <c r="F2079">
        <v>29</v>
      </c>
      <c r="G2079" t="s">
        <v>643</v>
      </c>
      <c r="H2079">
        <v>11</v>
      </c>
      <c r="I2079">
        <v>1</v>
      </c>
      <c r="J2079">
        <v>23</v>
      </c>
      <c r="K2079">
        <v>14</v>
      </c>
      <c r="L2079" s="2">
        <v>0.60899999999999999</v>
      </c>
      <c r="M2079">
        <v>93</v>
      </c>
      <c r="N2079">
        <v>6.6</v>
      </c>
      <c r="O2079">
        <v>0</v>
      </c>
      <c r="P2079">
        <v>16</v>
      </c>
      <c r="Q2079">
        <v>1.3</v>
      </c>
      <c r="R2079">
        <v>8.5</v>
      </c>
      <c r="S2079">
        <v>1</v>
      </c>
    </row>
    <row r="2080" spans="1:19" x14ac:dyDescent="0.25">
      <c r="A2080">
        <v>2011</v>
      </c>
      <c r="B2080">
        <v>238</v>
      </c>
      <c r="C2080" t="s">
        <v>894</v>
      </c>
      <c r="D2080" t="str">
        <f>IFERROR(INDEX('Draft Master List'!E:F,MATCH(C2080,'Draft Master List'!E:E,0),2),"N/A")</f>
        <v>N/A</v>
      </c>
      <c r="E2080" t="s">
        <v>7</v>
      </c>
      <c r="F2080">
        <v>23</v>
      </c>
      <c r="G2080" t="s">
        <v>77</v>
      </c>
      <c r="H2080">
        <v>4</v>
      </c>
      <c r="I2080">
        <v>2</v>
      </c>
      <c r="J2080">
        <v>20</v>
      </c>
      <c r="K2080">
        <v>13</v>
      </c>
      <c r="L2080" s="2">
        <v>0.65</v>
      </c>
      <c r="M2080">
        <v>163</v>
      </c>
      <c r="N2080">
        <v>12.5</v>
      </c>
      <c r="O2080">
        <v>0</v>
      </c>
      <c r="P2080">
        <v>23</v>
      </c>
      <c r="Q2080">
        <v>3.3</v>
      </c>
      <c r="R2080">
        <v>40.799999999999997</v>
      </c>
      <c r="S2080">
        <v>0</v>
      </c>
    </row>
    <row r="2081" spans="1:19" x14ac:dyDescent="0.25">
      <c r="A2081">
        <v>2011</v>
      </c>
      <c r="B2081">
        <v>239</v>
      </c>
      <c r="C2081" t="s">
        <v>1677</v>
      </c>
      <c r="D2081" t="str">
        <f>IFERROR(INDEX('Draft Master List'!E:F,MATCH(C2081,'Draft Master List'!E:E,0),2),"N/A")</f>
        <v>N/A</v>
      </c>
      <c r="E2081" t="s">
        <v>6</v>
      </c>
      <c r="F2081">
        <v>24</v>
      </c>
      <c r="G2081" t="s">
        <v>1069</v>
      </c>
      <c r="H2081">
        <v>16</v>
      </c>
      <c r="I2081">
        <v>3</v>
      </c>
      <c r="J2081">
        <v>19</v>
      </c>
      <c r="K2081">
        <v>13</v>
      </c>
      <c r="L2081" s="2">
        <v>0.68400000000000005</v>
      </c>
      <c r="M2081">
        <v>163</v>
      </c>
      <c r="N2081">
        <v>12.5</v>
      </c>
      <c r="O2081">
        <v>1</v>
      </c>
      <c r="P2081">
        <v>27</v>
      </c>
      <c r="Q2081">
        <v>0.8</v>
      </c>
      <c r="R2081">
        <v>10.199999999999999</v>
      </c>
      <c r="S2081">
        <v>0</v>
      </c>
    </row>
    <row r="2082" spans="1:19" x14ac:dyDescent="0.25">
      <c r="A2082">
        <v>2011</v>
      </c>
      <c r="B2082">
        <v>240</v>
      </c>
      <c r="C2082" t="s">
        <v>1929</v>
      </c>
      <c r="D2082" t="str">
        <f>IFERROR(INDEX('Draft Master List'!E:F,MATCH(C2082,'Draft Master List'!E:E,0),2),"N/A")</f>
        <v>N/A</v>
      </c>
      <c r="E2082" t="s">
        <v>19</v>
      </c>
      <c r="F2082">
        <v>24</v>
      </c>
      <c r="G2082" t="s">
        <v>108</v>
      </c>
      <c r="H2082">
        <v>16</v>
      </c>
      <c r="I2082">
        <v>9</v>
      </c>
      <c r="J2082">
        <v>24</v>
      </c>
      <c r="K2082">
        <v>13</v>
      </c>
      <c r="L2082" s="2">
        <v>0.54200000000000004</v>
      </c>
      <c r="M2082">
        <v>146</v>
      </c>
      <c r="N2082">
        <v>11.2</v>
      </c>
      <c r="O2082">
        <v>0</v>
      </c>
      <c r="P2082">
        <v>31</v>
      </c>
      <c r="Q2082">
        <v>0.8</v>
      </c>
      <c r="R2082">
        <v>9.1</v>
      </c>
      <c r="S2082">
        <v>0</v>
      </c>
    </row>
    <row r="2083" spans="1:19" x14ac:dyDescent="0.25">
      <c r="A2083">
        <v>2011</v>
      </c>
      <c r="B2083">
        <v>241</v>
      </c>
      <c r="C2083" t="s">
        <v>284</v>
      </c>
      <c r="D2083" t="str">
        <f>IFERROR(INDEX('Draft Master List'!E:F,MATCH(C2083,'Draft Master List'!E:E,0),2),"N/A")</f>
        <v>1122010</v>
      </c>
      <c r="E2083" t="s">
        <v>32</v>
      </c>
      <c r="F2083">
        <v>23</v>
      </c>
      <c r="H2083">
        <v>15</v>
      </c>
      <c r="I2083">
        <v>0</v>
      </c>
      <c r="J2083">
        <v>18</v>
      </c>
      <c r="K2083">
        <v>13</v>
      </c>
      <c r="L2083" s="2">
        <v>0.72199999999999998</v>
      </c>
      <c r="M2083">
        <v>139</v>
      </c>
      <c r="N2083">
        <v>10.7</v>
      </c>
      <c r="O2083">
        <v>0</v>
      </c>
      <c r="P2083">
        <v>27</v>
      </c>
      <c r="Q2083">
        <v>0.9</v>
      </c>
      <c r="R2083">
        <v>9.3000000000000007</v>
      </c>
      <c r="S2083">
        <v>3</v>
      </c>
    </row>
    <row r="2084" spans="1:19" x14ac:dyDescent="0.25">
      <c r="A2084">
        <v>2011</v>
      </c>
      <c r="B2084">
        <v>242</v>
      </c>
      <c r="C2084" t="s">
        <v>362</v>
      </c>
      <c r="D2084" t="str">
        <f>IFERROR(INDEX('Draft Master List'!E:F,MATCH(C2084,'Draft Master List'!E:E,0),2),"N/A")</f>
        <v>2092009</v>
      </c>
      <c r="E2084" t="s">
        <v>15</v>
      </c>
      <c r="F2084">
        <v>27</v>
      </c>
      <c r="G2084" t="s">
        <v>643</v>
      </c>
      <c r="H2084">
        <v>16</v>
      </c>
      <c r="I2084">
        <v>1</v>
      </c>
      <c r="J2084">
        <v>17</v>
      </c>
      <c r="K2084">
        <v>13</v>
      </c>
      <c r="L2084" s="2">
        <v>0.76500000000000001</v>
      </c>
      <c r="M2084">
        <v>38</v>
      </c>
      <c r="N2084">
        <v>2.9</v>
      </c>
      <c r="O2084">
        <v>0</v>
      </c>
      <c r="P2084">
        <v>14</v>
      </c>
      <c r="Q2084">
        <v>0.8</v>
      </c>
      <c r="R2084">
        <v>2.4</v>
      </c>
      <c r="S2084">
        <v>0</v>
      </c>
    </row>
    <row r="2085" spans="1:19" x14ac:dyDescent="0.25">
      <c r="A2085">
        <v>2011</v>
      </c>
      <c r="B2085">
        <v>243</v>
      </c>
      <c r="C2085" t="s">
        <v>371</v>
      </c>
      <c r="D2085" t="str">
        <f>IFERROR(INDEX('Draft Master List'!E:F,MATCH(C2085,'Draft Master List'!E:E,0),2),"N/A")</f>
        <v>2402009</v>
      </c>
      <c r="E2085" t="s">
        <v>10</v>
      </c>
      <c r="F2085">
        <v>24</v>
      </c>
      <c r="G2085" t="s">
        <v>643</v>
      </c>
      <c r="H2085">
        <v>14</v>
      </c>
      <c r="I2085">
        <v>1</v>
      </c>
      <c r="J2085">
        <v>17</v>
      </c>
      <c r="K2085">
        <v>13</v>
      </c>
      <c r="L2085" s="2">
        <v>0.76500000000000001</v>
      </c>
      <c r="M2085">
        <v>234</v>
      </c>
      <c r="N2085">
        <v>18</v>
      </c>
      <c r="O2085">
        <v>2</v>
      </c>
      <c r="P2085">
        <v>73</v>
      </c>
      <c r="Q2085">
        <v>0.9</v>
      </c>
      <c r="R2085">
        <v>16.7</v>
      </c>
      <c r="S2085">
        <v>0</v>
      </c>
    </row>
    <row r="2086" spans="1:19" x14ac:dyDescent="0.25">
      <c r="A2086">
        <v>2011</v>
      </c>
      <c r="B2086">
        <v>244</v>
      </c>
      <c r="C2086" t="s">
        <v>271</v>
      </c>
      <c r="D2086" t="str">
        <f>IFERROR(INDEX('Draft Master List'!E:F,MATCH(C2086,'Draft Master List'!E:E,0),2),"N/A")</f>
        <v>582010</v>
      </c>
      <c r="E2086" t="s">
        <v>23</v>
      </c>
      <c r="F2086">
        <v>23</v>
      </c>
      <c r="G2086" t="s">
        <v>643</v>
      </c>
      <c r="H2086">
        <v>15</v>
      </c>
      <c r="I2086">
        <v>2</v>
      </c>
      <c r="J2086">
        <v>19</v>
      </c>
      <c r="K2086">
        <v>13</v>
      </c>
      <c r="L2086" s="2">
        <v>0.68400000000000005</v>
      </c>
      <c r="M2086">
        <v>98</v>
      </c>
      <c r="N2086">
        <v>7.5</v>
      </c>
      <c r="O2086">
        <v>0</v>
      </c>
      <c r="P2086">
        <v>14</v>
      </c>
      <c r="Q2086">
        <v>0.9</v>
      </c>
      <c r="R2086">
        <v>6.5</v>
      </c>
      <c r="S2086">
        <v>4</v>
      </c>
    </row>
    <row r="2087" spans="1:19" x14ac:dyDescent="0.25">
      <c r="A2087">
        <v>2011</v>
      </c>
      <c r="B2087">
        <v>245</v>
      </c>
      <c r="C2087" t="s">
        <v>1972</v>
      </c>
      <c r="D2087" t="str">
        <f>IFERROR(INDEX('Draft Master List'!E:F,MATCH(C2087,'Draft Master List'!E:E,0),2),"N/A")</f>
        <v>N/A</v>
      </c>
      <c r="E2087" t="s">
        <v>4</v>
      </c>
      <c r="F2087">
        <v>24</v>
      </c>
      <c r="G2087" t="s">
        <v>77</v>
      </c>
      <c r="H2087">
        <v>12</v>
      </c>
      <c r="I2087">
        <v>1</v>
      </c>
      <c r="J2087">
        <v>27</v>
      </c>
      <c r="K2087">
        <v>13</v>
      </c>
      <c r="L2087" s="2">
        <v>0.48099999999999998</v>
      </c>
      <c r="M2087">
        <v>163</v>
      </c>
      <c r="N2087">
        <v>12.5</v>
      </c>
      <c r="O2087">
        <v>2</v>
      </c>
      <c r="P2087">
        <v>23</v>
      </c>
      <c r="Q2087">
        <v>1.1000000000000001</v>
      </c>
      <c r="R2087">
        <v>13.6</v>
      </c>
      <c r="S2087">
        <v>0</v>
      </c>
    </row>
    <row r="2088" spans="1:19" x14ac:dyDescent="0.25">
      <c r="A2088">
        <v>2011</v>
      </c>
      <c r="B2088">
        <v>246</v>
      </c>
      <c r="C2088" t="s">
        <v>727</v>
      </c>
      <c r="D2088" t="str">
        <f>IFERROR(INDEX('Draft Master List'!E:F,MATCH(C2088,'Draft Master List'!E:E,0),2),"N/A")</f>
        <v>N/A</v>
      </c>
      <c r="E2088" t="s">
        <v>3</v>
      </c>
      <c r="F2088">
        <v>34</v>
      </c>
      <c r="H2088">
        <v>16</v>
      </c>
      <c r="I2088">
        <v>0</v>
      </c>
      <c r="J2088">
        <v>20</v>
      </c>
      <c r="K2088">
        <v>13</v>
      </c>
      <c r="L2088" s="2">
        <v>0.65</v>
      </c>
      <c r="M2088">
        <v>83</v>
      </c>
      <c r="N2088">
        <v>6.4</v>
      </c>
      <c r="O2088">
        <v>0</v>
      </c>
      <c r="P2088">
        <v>18</v>
      </c>
      <c r="Q2088">
        <v>0.8</v>
      </c>
      <c r="R2088">
        <v>5.2</v>
      </c>
      <c r="S2088">
        <v>2</v>
      </c>
    </row>
    <row r="2089" spans="1:19" x14ac:dyDescent="0.25">
      <c r="A2089">
        <v>2011</v>
      </c>
      <c r="B2089">
        <v>247</v>
      </c>
      <c r="C2089" t="s">
        <v>311</v>
      </c>
      <c r="D2089" t="str">
        <f>IFERROR(INDEX('Draft Master List'!E:F,MATCH(C2089,'Draft Master List'!E:E,0),2),"N/A")</f>
        <v>2192010</v>
      </c>
      <c r="E2089" t="s">
        <v>7</v>
      </c>
      <c r="F2089">
        <v>23</v>
      </c>
      <c r="H2089">
        <v>13</v>
      </c>
      <c r="I2089">
        <v>0</v>
      </c>
      <c r="J2089">
        <v>26</v>
      </c>
      <c r="K2089">
        <v>12</v>
      </c>
      <c r="L2089" s="2">
        <v>0.46200000000000002</v>
      </c>
      <c r="M2089">
        <v>137</v>
      </c>
      <c r="N2089">
        <v>11.4</v>
      </c>
      <c r="O2089">
        <v>0</v>
      </c>
      <c r="P2089">
        <v>32</v>
      </c>
      <c r="Q2089">
        <v>0.9</v>
      </c>
      <c r="R2089">
        <v>10.5</v>
      </c>
      <c r="S2089">
        <v>1</v>
      </c>
    </row>
    <row r="2090" spans="1:19" x14ac:dyDescent="0.25">
      <c r="A2090">
        <v>2011</v>
      </c>
      <c r="B2090">
        <v>248</v>
      </c>
      <c r="C2090" t="s">
        <v>389</v>
      </c>
      <c r="D2090" t="str">
        <f>IFERROR(INDEX('Draft Master List'!E:F,MATCH(C2090,'Draft Master List'!E:E,0),2),"N/A")</f>
        <v>692008</v>
      </c>
      <c r="E2090" t="s">
        <v>13</v>
      </c>
      <c r="F2090">
        <v>26</v>
      </c>
      <c r="G2090" t="s">
        <v>732</v>
      </c>
      <c r="H2090">
        <v>16</v>
      </c>
      <c r="I2090">
        <v>3</v>
      </c>
      <c r="J2090">
        <v>18</v>
      </c>
      <c r="K2090">
        <v>12</v>
      </c>
      <c r="L2090" s="2">
        <v>0.66700000000000004</v>
      </c>
      <c r="M2090">
        <v>48</v>
      </c>
      <c r="N2090">
        <v>4</v>
      </c>
      <c r="O2090">
        <v>1</v>
      </c>
      <c r="P2090">
        <v>11</v>
      </c>
      <c r="Q2090">
        <v>0.8</v>
      </c>
      <c r="R2090">
        <v>3</v>
      </c>
      <c r="S2090">
        <v>2</v>
      </c>
    </row>
    <row r="2091" spans="1:19" x14ac:dyDescent="0.25">
      <c r="A2091">
        <v>2011</v>
      </c>
      <c r="B2091">
        <v>249</v>
      </c>
      <c r="C2091" t="s">
        <v>1174</v>
      </c>
      <c r="D2091" t="str">
        <f>IFERROR(INDEX('Draft Master List'!E:F,MATCH(C2091,'Draft Master List'!E:E,0),2),"N/A")</f>
        <v>N/A</v>
      </c>
      <c r="E2091" t="s">
        <v>10</v>
      </c>
      <c r="F2091">
        <v>23</v>
      </c>
      <c r="G2091" t="s">
        <v>1069</v>
      </c>
      <c r="H2091">
        <v>12</v>
      </c>
      <c r="I2091">
        <v>2</v>
      </c>
      <c r="J2091">
        <v>26</v>
      </c>
      <c r="K2091">
        <v>12</v>
      </c>
      <c r="L2091" s="2">
        <v>0.46200000000000002</v>
      </c>
      <c r="M2091">
        <v>133</v>
      </c>
      <c r="N2091">
        <v>11.1</v>
      </c>
      <c r="O2091">
        <v>0</v>
      </c>
      <c r="P2091">
        <v>21</v>
      </c>
      <c r="Q2091">
        <v>1</v>
      </c>
      <c r="R2091">
        <v>11.1</v>
      </c>
      <c r="S2091">
        <v>1</v>
      </c>
    </row>
    <row r="2092" spans="1:19" x14ac:dyDescent="0.25">
      <c r="A2092">
        <v>2011</v>
      </c>
      <c r="B2092">
        <v>250</v>
      </c>
      <c r="C2092" t="s">
        <v>1141</v>
      </c>
      <c r="D2092" t="str">
        <f>IFERROR(INDEX('Draft Master List'!E:F,MATCH(C2092,'Draft Master List'!E:E,0),2),"N/A")</f>
        <v>N/A</v>
      </c>
      <c r="E2092" t="s">
        <v>9</v>
      </c>
      <c r="F2092">
        <v>23</v>
      </c>
      <c r="G2092" t="s">
        <v>732</v>
      </c>
      <c r="H2092">
        <v>11</v>
      </c>
      <c r="I2092">
        <v>4</v>
      </c>
      <c r="J2092">
        <v>16</v>
      </c>
      <c r="K2092">
        <v>12</v>
      </c>
      <c r="L2092" s="2">
        <v>0.75</v>
      </c>
      <c r="M2092">
        <v>83</v>
      </c>
      <c r="N2092">
        <v>6.9</v>
      </c>
      <c r="O2092">
        <v>0</v>
      </c>
      <c r="P2092">
        <v>14</v>
      </c>
      <c r="Q2092">
        <v>1.1000000000000001</v>
      </c>
      <c r="R2092">
        <v>7.5</v>
      </c>
      <c r="S2092">
        <v>0</v>
      </c>
    </row>
    <row r="2093" spans="1:19" x14ac:dyDescent="0.25">
      <c r="A2093">
        <v>2011</v>
      </c>
      <c r="B2093">
        <v>251</v>
      </c>
      <c r="C2093" t="s">
        <v>968</v>
      </c>
      <c r="D2093" t="str">
        <f>IFERROR(INDEX('Draft Master List'!E:F,MATCH(C2093,'Draft Master List'!E:E,0),2),"N/A")</f>
        <v>N/A</v>
      </c>
      <c r="E2093" t="s">
        <v>24</v>
      </c>
      <c r="F2093">
        <v>24</v>
      </c>
      <c r="G2093" t="s">
        <v>212</v>
      </c>
      <c r="H2093">
        <v>16</v>
      </c>
      <c r="I2093">
        <v>16</v>
      </c>
      <c r="J2093">
        <v>14</v>
      </c>
      <c r="K2093">
        <v>12</v>
      </c>
      <c r="L2093" s="2">
        <v>0.85699999999999998</v>
      </c>
      <c r="M2093">
        <v>91</v>
      </c>
      <c r="N2093">
        <v>7.6</v>
      </c>
      <c r="O2093">
        <v>1</v>
      </c>
      <c r="P2093">
        <v>25</v>
      </c>
      <c r="Q2093">
        <v>0.8</v>
      </c>
      <c r="R2093">
        <v>5.7</v>
      </c>
      <c r="S2093">
        <v>0</v>
      </c>
    </row>
    <row r="2094" spans="1:19" x14ac:dyDescent="0.25">
      <c r="A2094">
        <v>2011</v>
      </c>
      <c r="B2094">
        <v>252</v>
      </c>
      <c r="C2094" t="s">
        <v>1193</v>
      </c>
      <c r="D2094" t="str">
        <f>IFERROR(INDEX('Draft Master List'!E:F,MATCH(C2094,'Draft Master List'!E:E,0),2),"N/A")</f>
        <v>N/A</v>
      </c>
      <c r="E2094" t="s">
        <v>26</v>
      </c>
      <c r="F2094">
        <v>30</v>
      </c>
      <c r="G2094" t="s">
        <v>76</v>
      </c>
      <c r="H2094">
        <v>15</v>
      </c>
      <c r="I2094">
        <v>14</v>
      </c>
      <c r="J2094">
        <v>20</v>
      </c>
      <c r="K2094">
        <v>12</v>
      </c>
      <c r="L2094" s="2">
        <v>0.6</v>
      </c>
      <c r="M2094">
        <v>51</v>
      </c>
      <c r="N2094">
        <v>4.3</v>
      </c>
      <c r="O2094">
        <v>1</v>
      </c>
      <c r="P2094">
        <v>12</v>
      </c>
      <c r="Q2094">
        <v>0.8</v>
      </c>
      <c r="R2094">
        <v>3.4</v>
      </c>
      <c r="S2094">
        <v>4</v>
      </c>
    </row>
    <row r="2095" spans="1:19" x14ac:dyDescent="0.25">
      <c r="A2095">
        <v>2011</v>
      </c>
      <c r="B2095">
        <v>253</v>
      </c>
      <c r="C2095" t="s">
        <v>1238</v>
      </c>
      <c r="D2095" t="str">
        <f>IFERROR(INDEX('Draft Master List'!E:F,MATCH(C2095,'Draft Master List'!E:E,0),2),"N/A")</f>
        <v>N/A</v>
      </c>
      <c r="E2095" t="s">
        <v>9</v>
      </c>
      <c r="F2095">
        <v>25</v>
      </c>
      <c r="G2095" t="s">
        <v>758</v>
      </c>
      <c r="H2095">
        <v>16</v>
      </c>
      <c r="I2095">
        <v>11</v>
      </c>
      <c r="J2095">
        <v>16</v>
      </c>
      <c r="K2095">
        <v>12</v>
      </c>
      <c r="L2095" s="2">
        <v>0.75</v>
      </c>
      <c r="M2095">
        <v>136</v>
      </c>
      <c r="N2095">
        <v>11.3</v>
      </c>
      <c r="O2095">
        <v>0</v>
      </c>
      <c r="P2095">
        <v>22</v>
      </c>
      <c r="Q2095">
        <v>0.8</v>
      </c>
      <c r="R2095">
        <v>8.5</v>
      </c>
      <c r="S2095">
        <v>0</v>
      </c>
    </row>
    <row r="2096" spans="1:19" x14ac:dyDescent="0.25">
      <c r="A2096">
        <v>2011</v>
      </c>
      <c r="B2096">
        <v>254</v>
      </c>
      <c r="C2096" t="s">
        <v>461</v>
      </c>
      <c r="D2096" t="str">
        <f>IFERROR(INDEX('Draft Master List'!E:F,MATCH(C2096,'Draft Master List'!E:E,0),2),"N/A")</f>
        <v>792007</v>
      </c>
      <c r="E2096" t="s">
        <v>669</v>
      </c>
      <c r="F2096">
        <v>27</v>
      </c>
      <c r="H2096">
        <v>6</v>
      </c>
      <c r="I2096">
        <v>4</v>
      </c>
      <c r="J2096">
        <v>33</v>
      </c>
      <c r="K2096">
        <v>12</v>
      </c>
      <c r="L2096" s="2">
        <v>0.36399999999999999</v>
      </c>
      <c r="M2096">
        <v>150</v>
      </c>
      <c r="N2096">
        <v>12.5</v>
      </c>
      <c r="O2096">
        <v>0</v>
      </c>
      <c r="P2096">
        <v>33</v>
      </c>
      <c r="Q2096">
        <v>2</v>
      </c>
      <c r="R2096">
        <v>25</v>
      </c>
      <c r="S2096">
        <v>0</v>
      </c>
    </row>
    <row r="2097" spans="1:19" x14ac:dyDescent="0.25">
      <c r="A2097">
        <v>2011</v>
      </c>
      <c r="B2097">
        <v>255</v>
      </c>
      <c r="C2097" t="s">
        <v>1705</v>
      </c>
      <c r="D2097" t="str">
        <f>IFERROR(INDEX('Draft Master List'!E:F,MATCH(C2097,'Draft Master List'!E:E,0),2),"N/A")</f>
        <v>N/A</v>
      </c>
      <c r="E2097" t="s">
        <v>14</v>
      </c>
      <c r="F2097">
        <v>23</v>
      </c>
      <c r="G2097" t="s">
        <v>108</v>
      </c>
      <c r="H2097">
        <v>14</v>
      </c>
      <c r="I2097">
        <v>9</v>
      </c>
      <c r="J2097">
        <v>17</v>
      </c>
      <c r="K2097">
        <v>12</v>
      </c>
      <c r="L2097" s="2">
        <v>0.70599999999999996</v>
      </c>
      <c r="M2097">
        <v>92</v>
      </c>
      <c r="N2097">
        <v>7.7</v>
      </c>
      <c r="O2097">
        <v>0</v>
      </c>
      <c r="P2097">
        <v>24</v>
      </c>
      <c r="Q2097">
        <v>0.9</v>
      </c>
      <c r="R2097">
        <v>6.6</v>
      </c>
      <c r="S2097">
        <v>0</v>
      </c>
    </row>
    <row r="2098" spans="1:19" x14ac:dyDescent="0.25">
      <c r="A2098">
        <v>2011</v>
      </c>
      <c r="B2098">
        <v>256</v>
      </c>
      <c r="C2098" t="s">
        <v>890</v>
      </c>
      <c r="D2098" t="str">
        <f>IFERROR(INDEX('Draft Master List'!E:F,MATCH(C2098,'Draft Master List'!E:E,0),2),"N/A")</f>
        <v>N/A</v>
      </c>
      <c r="E2098" t="s">
        <v>33</v>
      </c>
      <c r="F2098">
        <v>24</v>
      </c>
      <c r="G2098" t="s">
        <v>643</v>
      </c>
      <c r="H2098">
        <v>13</v>
      </c>
      <c r="I2098">
        <v>2</v>
      </c>
      <c r="J2098">
        <v>16</v>
      </c>
      <c r="K2098">
        <v>12</v>
      </c>
      <c r="L2098" s="2">
        <v>0.75</v>
      </c>
      <c r="M2098">
        <v>72</v>
      </c>
      <c r="N2098">
        <v>6</v>
      </c>
      <c r="O2098">
        <v>1</v>
      </c>
      <c r="P2098">
        <v>12</v>
      </c>
      <c r="Q2098">
        <v>0.9</v>
      </c>
      <c r="R2098">
        <v>5.5</v>
      </c>
      <c r="S2098">
        <v>2</v>
      </c>
    </row>
    <row r="2099" spans="1:19" x14ac:dyDescent="0.25">
      <c r="A2099">
        <v>2011</v>
      </c>
      <c r="B2099">
        <v>257</v>
      </c>
      <c r="C2099" t="s">
        <v>1138</v>
      </c>
      <c r="D2099" t="str">
        <f>IFERROR(INDEX('Draft Master List'!E:F,MATCH(C2099,'Draft Master List'!E:E,0),2),"N/A")</f>
        <v>N/A</v>
      </c>
      <c r="E2099" t="s">
        <v>0</v>
      </c>
      <c r="F2099">
        <v>25</v>
      </c>
      <c r="G2099" t="s">
        <v>212</v>
      </c>
      <c r="H2099">
        <v>16</v>
      </c>
      <c r="I2099">
        <v>11</v>
      </c>
      <c r="J2099">
        <v>14</v>
      </c>
      <c r="K2099">
        <v>11</v>
      </c>
      <c r="L2099" s="2">
        <v>0.78600000000000003</v>
      </c>
      <c r="M2099">
        <v>50</v>
      </c>
      <c r="N2099">
        <v>4.5</v>
      </c>
      <c r="O2099">
        <v>2</v>
      </c>
      <c r="P2099">
        <v>14</v>
      </c>
      <c r="Q2099">
        <v>0.7</v>
      </c>
      <c r="R2099">
        <v>3.1</v>
      </c>
      <c r="S2099">
        <v>0</v>
      </c>
    </row>
    <row r="2100" spans="1:19" x14ac:dyDescent="0.25">
      <c r="A2100">
        <v>2011</v>
      </c>
      <c r="B2100">
        <v>258</v>
      </c>
      <c r="C2100" t="s">
        <v>1462</v>
      </c>
      <c r="D2100" t="str">
        <f>IFERROR(INDEX('Draft Master List'!E:F,MATCH(C2100,'Draft Master List'!E:E,0),2),"N/A")</f>
        <v>N/A</v>
      </c>
      <c r="E2100" t="s">
        <v>16</v>
      </c>
      <c r="F2100">
        <v>34</v>
      </c>
      <c r="H2100">
        <v>9</v>
      </c>
      <c r="I2100">
        <v>0</v>
      </c>
      <c r="J2100">
        <v>19</v>
      </c>
      <c r="K2100">
        <v>11</v>
      </c>
      <c r="L2100" s="2">
        <v>0.57899999999999996</v>
      </c>
      <c r="M2100">
        <v>146</v>
      </c>
      <c r="N2100">
        <v>13.3</v>
      </c>
      <c r="O2100">
        <v>1</v>
      </c>
      <c r="P2100">
        <v>40</v>
      </c>
      <c r="Q2100">
        <v>1.2</v>
      </c>
      <c r="R2100">
        <v>16.2</v>
      </c>
      <c r="S2100">
        <v>0</v>
      </c>
    </row>
    <row r="2101" spans="1:19" x14ac:dyDescent="0.25">
      <c r="A2101">
        <v>2011</v>
      </c>
      <c r="B2101">
        <v>259</v>
      </c>
      <c r="C2101" t="s">
        <v>883</v>
      </c>
      <c r="D2101" t="str">
        <f>IFERROR(INDEX('Draft Master List'!E:F,MATCH(C2101,'Draft Master List'!E:E,0),2),"N/A")</f>
        <v>N/A</v>
      </c>
      <c r="E2101" t="s">
        <v>0</v>
      </c>
      <c r="F2101">
        <v>22</v>
      </c>
      <c r="G2101" t="s">
        <v>643</v>
      </c>
      <c r="H2101">
        <v>10</v>
      </c>
      <c r="I2101">
        <v>4</v>
      </c>
      <c r="J2101">
        <v>13</v>
      </c>
      <c r="K2101">
        <v>11</v>
      </c>
      <c r="L2101" s="2">
        <v>0.84599999999999997</v>
      </c>
      <c r="M2101">
        <v>46</v>
      </c>
      <c r="N2101">
        <v>4.2</v>
      </c>
      <c r="O2101">
        <v>0</v>
      </c>
      <c r="P2101">
        <v>9</v>
      </c>
      <c r="Q2101">
        <v>1.1000000000000001</v>
      </c>
      <c r="R2101">
        <v>4.5999999999999996</v>
      </c>
      <c r="S2101">
        <v>1</v>
      </c>
    </row>
    <row r="2102" spans="1:19" x14ac:dyDescent="0.25">
      <c r="A2102">
        <v>2011</v>
      </c>
      <c r="B2102">
        <v>260</v>
      </c>
      <c r="C2102" t="s">
        <v>1973</v>
      </c>
      <c r="D2102" t="str">
        <f>IFERROR(INDEX('Draft Master List'!E:F,MATCH(C2102,'Draft Master List'!E:E,0),2),"N/A")</f>
        <v>N/A</v>
      </c>
      <c r="E2102" t="s">
        <v>15</v>
      </c>
      <c r="F2102">
        <v>31</v>
      </c>
      <c r="G2102" t="s">
        <v>1069</v>
      </c>
      <c r="H2102">
        <v>9</v>
      </c>
      <c r="I2102">
        <v>4</v>
      </c>
      <c r="J2102">
        <v>13</v>
      </c>
      <c r="K2102">
        <v>11</v>
      </c>
      <c r="L2102" s="2">
        <v>0.84599999999999997</v>
      </c>
      <c r="M2102">
        <v>115</v>
      </c>
      <c r="N2102">
        <v>10.5</v>
      </c>
      <c r="O2102">
        <v>0</v>
      </c>
      <c r="P2102">
        <v>26</v>
      </c>
      <c r="Q2102">
        <v>1.2</v>
      </c>
      <c r="R2102">
        <v>12.8</v>
      </c>
      <c r="S2102">
        <v>0</v>
      </c>
    </row>
    <row r="2103" spans="1:19" x14ac:dyDescent="0.25">
      <c r="A2103">
        <v>2011</v>
      </c>
      <c r="B2103">
        <v>261</v>
      </c>
      <c r="C2103" t="s">
        <v>1038</v>
      </c>
      <c r="D2103" t="str">
        <f>IFERROR(INDEX('Draft Master List'!E:F,MATCH(C2103,'Draft Master List'!E:E,0),2),"N/A")</f>
        <v>N/A</v>
      </c>
      <c r="E2103" t="s">
        <v>34</v>
      </c>
      <c r="F2103">
        <v>24</v>
      </c>
      <c r="G2103" t="s">
        <v>212</v>
      </c>
      <c r="H2103">
        <v>15</v>
      </c>
      <c r="I2103">
        <v>8</v>
      </c>
      <c r="J2103">
        <v>15</v>
      </c>
      <c r="K2103">
        <v>11</v>
      </c>
      <c r="L2103" s="2">
        <v>0.73299999999999998</v>
      </c>
      <c r="M2103">
        <v>83</v>
      </c>
      <c r="N2103">
        <v>7.5</v>
      </c>
      <c r="O2103">
        <v>1</v>
      </c>
      <c r="P2103">
        <v>30</v>
      </c>
      <c r="Q2103">
        <v>0.7</v>
      </c>
      <c r="R2103">
        <v>5.5</v>
      </c>
      <c r="S2103">
        <v>1</v>
      </c>
    </row>
    <row r="2104" spans="1:19" x14ac:dyDescent="0.25">
      <c r="A2104">
        <v>2011</v>
      </c>
      <c r="B2104">
        <v>262</v>
      </c>
      <c r="C2104" t="s">
        <v>584</v>
      </c>
      <c r="D2104" t="str">
        <f>IFERROR(INDEX('Draft Master List'!E:F,MATCH(C2104,'Draft Master List'!E:E,0),2),"N/A")</f>
        <v>N/A</v>
      </c>
      <c r="E2104" t="s">
        <v>24</v>
      </c>
      <c r="F2104">
        <v>29</v>
      </c>
      <c r="H2104">
        <v>12</v>
      </c>
      <c r="I2104">
        <v>0</v>
      </c>
      <c r="J2104">
        <v>14</v>
      </c>
      <c r="K2104">
        <v>11</v>
      </c>
      <c r="L2104" s="2">
        <v>0.78600000000000003</v>
      </c>
      <c r="M2104">
        <v>104</v>
      </c>
      <c r="N2104">
        <v>9.5</v>
      </c>
      <c r="O2104">
        <v>1</v>
      </c>
      <c r="P2104">
        <v>24</v>
      </c>
      <c r="Q2104">
        <v>0.9</v>
      </c>
      <c r="R2104">
        <v>8.6999999999999993</v>
      </c>
      <c r="S2104">
        <v>2</v>
      </c>
    </row>
    <row r="2105" spans="1:19" x14ac:dyDescent="0.25">
      <c r="A2105">
        <v>2011</v>
      </c>
      <c r="B2105">
        <v>263</v>
      </c>
      <c r="C2105" t="s">
        <v>319</v>
      </c>
      <c r="D2105" t="str">
        <f>IFERROR(INDEX('Draft Master List'!E:F,MATCH(C2105,'Draft Master List'!E:E,0),2),"N/A")</f>
        <v>122009</v>
      </c>
      <c r="E2105" t="s">
        <v>26</v>
      </c>
      <c r="F2105">
        <v>24</v>
      </c>
      <c r="G2105" t="s">
        <v>643</v>
      </c>
      <c r="H2105">
        <v>7</v>
      </c>
      <c r="I2105">
        <v>2</v>
      </c>
      <c r="J2105">
        <v>15</v>
      </c>
      <c r="K2105">
        <v>11</v>
      </c>
      <c r="L2105" s="2">
        <v>0.73299999999999998</v>
      </c>
      <c r="M2105">
        <v>101</v>
      </c>
      <c r="N2105">
        <v>9.1999999999999993</v>
      </c>
      <c r="O2105">
        <v>1</v>
      </c>
      <c r="P2105">
        <v>28</v>
      </c>
      <c r="Q2105">
        <v>1.6</v>
      </c>
      <c r="R2105">
        <v>14.4</v>
      </c>
      <c r="S2105">
        <v>1</v>
      </c>
    </row>
    <row r="2106" spans="1:19" x14ac:dyDescent="0.25">
      <c r="A2106">
        <v>2011</v>
      </c>
      <c r="B2106">
        <v>264</v>
      </c>
      <c r="C2106" t="s">
        <v>1786</v>
      </c>
      <c r="D2106" t="str">
        <f>IFERROR(INDEX('Draft Master List'!E:F,MATCH(C2106,'Draft Master List'!E:E,0),2),"N/A")</f>
        <v>N/A</v>
      </c>
      <c r="E2106" t="s">
        <v>7</v>
      </c>
      <c r="F2106">
        <v>24</v>
      </c>
      <c r="G2106" t="s">
        <v>1069</v>
      </c>
      <c r="H2106">
        <v>16</v>
      </c>
      <c r="I2106">
        <v>6</v>
      </c>
      <c r="J2106">
        <v>19</v>
      </c>
      <c r="K2106">
        <v>11</v>
      </c>
      <c r="L2106" s="2">
        <v>0.57899999999999996</v>
      </c>
      <c r="M2106">
        <v>138</v>
      </c>
      <c r="N2106">
        <v>12.5</v>
      </c>
      <c r="O2106">
        <v>0</v>
      </c>
      <c r="P2106">
        <v>24</v>
      </c>
      <c r="Q2106">
        <v>0.7</v>
      </c>
      <c r="R2106">
        <v>8.6</v>
      </c>
      <c r="S2106">
        <v>0</v>
      </c>
    </row>
    <row r="2107" spans="1:19" x14ac:dyDescent="0.25">
      <c r="A2107">
        <v>2011</v>
      </c>
      <c r="B2107">
        <v>265</v>
      </c>
      <c r="C2107" t="s">
        <v>119</v>
      </c>
      <c r="D2107" t="str">
        <f>IFERROR(INDEX('Draft Master List'!E:F,MATCH(C2107,'Draft Master List'!E:E,0),2),"N/A")</f>
        <v>512007</v>
      </c>
      <c r="E2107" t="s">
        <v>6</v>
      </c>
      <c r="F2107">
        <v>26</v>
      </c>
      <c r="G2107" t="s">
        <v>77</v>
      </c>
      <c r="H2107">
        <v>9</v>
      </c>
      <c r="I2107">
        <v>1</v>
      </c>
      <c r="J2107">
        <v>20</v>
      </c>
      <c r="K2107">
        <v>11</v>
      </c>
      <c r="L2107" s="2">
        <v>0.55000000000000004</v>
      </c>
      <c r="M2107">
        <v>124</v>
      </c>
      <c r="N2107">
        <v>11.3</v>
      </c>
      <c r="O2107">
        <v>1</v>
      </c>
      <c r="P2107">
        <v>20</v>
      </c>
      <c r="Q2107">
        <v>1.2</v>
      </c>
      <c r="R2107">
        <v>13.8</v>
      </c>
      <c r="S2107">
        <v>1</v>
      </c>
    </row>
    <row r="2108" spans="1:19" x14ac:dyDescent="0.25">
      <c r="A2108">
        <v>2011</v>
      </c>
      <c r="B2108">
        <v>266</v>
      </c>
      <c r="C2108" t="s">
        <v>1117</v>
      </c>
      <c r="D2108" t="str">
        <f>IFERROR(INDEX('Draft Master List'!E:F,MATCH(C2108,'Draft Master List'!E:E,0),2),"N/A")</f>
        <v>N/A</v>
      </c>
      <c r="E2108" t="s">
        <v>21</v>
      </c>
      <c r="F2108">
        <v>26</v>
      </c>
      <c r="G2108" t="s">
        <v>77</v>
      </c>
      <c r="H2108">
        <v>16</v>
      </c>
      <c r="I2108">
        <v>2</v>
      </c>
      <c r="J2108">
        <v>14</v>
      </c>
      <c r="K2108">
        <v>11</v>
      </c>
      <c r="L2108" s="2">
        <v>0.78600000000000003</v>
      </c>
      <c r="M2108">
        <v>90</v>
      </c>
      <c r="N2108">
        <v>8.1999999999999993</v>
      </c>
      <c r="O2108">
        <v>0</v>
      </c>
      <c r="P2108">
        <v>18</v>
      </c>
      <c r="Q2108">
        <v>0.7</v>
      </c>
      <c r="R2108">
        <v>5.6</v>
      </c>
      <c r="S2108">
        <v>0</v>
      </c>
    </row>
    <row r="2109" spans="1:19" x14ac:dyDescent="0.25">
      <c r="A2109">
        <v>2011</v>
      </c>
      <c r="B2109">
        <v>267</v>
      </c>
      <c r="C2109" t="s">
        <v>90</v>
      </c>
      <c r="D2109" t="str">
        <f>IFERROR(INDEX('Draft Master List'!E:F,MATCH(C2109,'Draft Master List'!E:E,0),2),"N/A")</f>
        <v>1492008</v>
      </c>
      <c r="E2109" t="s">
        <v>7</v>
      </c>
      <c r="F2109">
        <v>25</v>
      </c>
      <c r="G2109" t="s">
        <v>643</v>
      </c>
      <c r="H2109">
        <v>5</v>
      </c>
      <c r="I2109">
        <v>5</v>
      </c>
      <c r="J2109">
        <v>15</v>
      </c>
      <c r="K2109">
        <v>10</v>
      </c>
      <c r="L2109" s="2">
        <v>0.66700000000000004</v>
      </c>
      <c r="M2109">
        <v>78</v>
      </c>
      <c r="N2109">
        <v>7.8</v>
      </c>
      <c r="O2109">
        <v>1</v>
      </c>
      <c r="P2109">
        <v>19</v>
      </c>
      <c r="Q2109">
        <v>2</v>
      </c>
      <c r="R2109">
        <v>15.6</v>
      </c>
      <c r="S2109">
        <v>0</v>
      </c>
    </row>
    <row r="2110" spans="1:19" x14ac:dyDescent="0.25">
      <c r="A2110">
        <v>2011</v>
      </c>
      <c r="B2110">
        <v>268</v>
      </c>
      <c r="C2110" t="s">
        <v>1292</v>
      </c>
      <c r="D2110" t="str">
        <f>IFERROR(INDEX('Draft Master List'!E:F,MATCH(C2110,'Draft Master List'!E:E,0),2),"N/A")</f>
        <v>N/A</v>
      </c>
      <c r="E2110" t="s">
        <v>14</v>
      </c>
      <c r="F2110">
        <v>24</v>
      </c>
      <c r="H2110">
        <v>9</v>
      </c>
      <c r="I2110">
        <v>0</v>
      </c>
      <c r="J2110">
        <v>12</v>
      </c>
      <c r="K2110">
        <v>10</v>
      </c>
      <c r="L2110" s="2">
        <v>0.83299999999999996</v>
      </c>
      <c r="M2110">
        <v>72</v>
      </c>
      <c r="N2110">
        <v>7.2</v>
      </c>
      <c r="O2110">
        <v>0</v>
      </c>
      <c r="P2110">
        <v>15</v>
      </c>
      <c r="Q2110">
        <v>1.1000000000000001</v>
      </c>
      <c r="R2110">
        <v>8</v>
      </c>
      <c r="S2110">
        <v>0</v>
      </c>
    </row>
    <row r="2111" spans="1:19" x14ac:dyDescent="0.25">
      <c r="A2111">
        <v>2011</v>
      </c>
      <c r="B2111">
        <v>269</v>
      </c>
      <c r="C2111" t="s">
        <v>1820</v>
      </c>
      <c r="D2111" t="str">
        <f>IFERROR(INDEX('Draft Master List'!E:F,MATCH(C2111,'Draft Master List'!E:E,0),2),"N/A")</f>
        <v>N/A</v>
      </c>
      <c r="E2111" t="s">
        <v>21</v>
      </c>
      <c r="F2111">
        <v>23</v>
      </c>
      <c r="G2111" t="s">
        <v>1069</v>
      </c>
      <c r="H2111">
        <v>16</v>
      </c>
      <c r="I2111">
        <v>2</v>
      </c>
      <c r="J2111">
        <v>16</v>
      </c>
      <c r="K2111">
        <v>10</v>
      </c>
      <c r="L2111" s="2">
        <v>0.625</v>
      </c>
      <c r="M2111">
        <v>72</v>
      </c>
      <c r="N2111">
        <v>7.2</v>
      </c>
      <c r="O2111">
        <v>1</v>
      </c>
      <c r="P2111">
        <v>11</v>
      </c>
      <c r="Q2111">
        <v>0.6</v>
      </c>
      <c r="R2111">
        <v>4.5</v>
      </c>
      <c r="S2111">
        <v>0</v>
      </c>
    </row>
    <row r="2112" spans="1:19" x14ac:dyDescent="0.25">
      <c r="A2112">
        <v>2011</v>
      </c>
      <c r="B2112">
        <v>270</v>
      </c>
      <c r="C2112" t="s">
        <v>1291</v>
      </c>
      <c r="D2112" t="str">
        <f>IFERROR(INDEX('Draft Master List'!E:F,MATCH(C2112,'Draft Master List'!E:E,0),2),"N/A")</f>
        <v>N/A</v>
      </c>
      <c r="E2112" t="s">
        <v>5</v>
      </c>
      <c r="F2112">
        <v>23</v>
      </c>
      <c r="H2112">
        <v>8</v>
      </c>
      <c r="I2112">
        <v>0</v>
      </c>
      <c r="J2112">
        <v>12</v>
      </c>
      <c r="K2112">
        <v>10</v>
      </c>
      <c r="L2112" s="2">
        <v>0.83299999999999996</v>
      </c>
      <c r="M2112">
        <v>69</v>
      </c>
      <c r="N2112">
        <v>6.9</v>
      </c>
      <c r="O2112">
        <v>0</v>
      </c>
      <c r="P2112">
        <v>22</v>
      </c>
      <c r="Q2112">
        <v>1.3</v>
      </c>
      <c r="R2112">
        <v>8.6</v>
      </c>
      <c r="S2112">
        <v>0</v>
      </c>
    </row>
    <row r="2113" spans="1:19" x14ac:dyDescent="0.25">
      <c r="A2113">
        <v>2011</v>
      </c>
      <c r="B2113">
        <v>271</v>
      </c>
      <c r="C2113" t="s">
        <v>533</v>
      </c>
      <c r="D2113" t="str">
        <f>IFERROR(INDEX('Draft Master List'!E:F,MATCH(C2113,'Draft Master List'!E:E,0),2),"N/A")</f>
        <v>1172006</v>
      </c>
      <c r="E2113" t="s">
        <v>19</v>
      </c>
      <c r="F2113">
        <v>29</v>
      </c>
      <c r="G2113" t="s">
        <v>643</v>
      </c>
      <c r="H2113">
        <v>16</v>
      </c>
      <c r="I2113">
        <v>1</v>
      </c>
      <c r="J2113">
        <v>14</v>
      </c>
      <c r="K2113">
        <v>10</v>
      </c>
      <c r="L2113" s="2">
        <v>0.71399999999999997</v>
      </c>
      <c r="M2113">
        <v>48</v>
      </c>
      <c r="N2113">
        <v>4.8</v>
      </c>
      <c r="O2113">
        <v>0</v>
      </c>
      <c r="P2113">
        <v>9</v>
      </c>
      <c r="Q2113">
        <v>0.6</v>
      </c>
      <c r="R2113">
        <v>3</v>
      </c>
      <c r="S2113">
        <v>2</v>
      </c>
    </row>
    <row r="2114" spans="1:19" x14ac:dyDescent="0.25">
      <c r="A2114">
        <v>2011</v>
      </c>
      <c r="B2114">
        <v>272</v>
      </c>
      <c r="C2114" t="s">
        <v>323</v>
      </c>
      <c r="D2114" t="str">
        <f>IFERROR(INDEX('Draft Master List'!E:F,MATCH(C2114,'Draft Master List'!E:E,0),2),"N/A")</f>
        <v>N/A</v>
      </c>
      <c r="E2114" t="s">
        <v>10</v>
      </c>
      <c r="F2114">
        <v>23</v>
      </c>
      <c r="G2114" t="s">
        <v>76</v>
      </c>
      <c r="H2114">
        <v>14</v>
      </c>
      <c r="I2114">
        <v>14</v>
      </c>
      <c r="J2114">
        <v>16</v>
      </c>
      <c r="K2114">
        <v>10</v>
      </c>
      <c r="L2114" s="2">
        <v>0.625</v>
      </c>
      <c r="M2114">
        <v>52</v>
      </c>
      <c r="N2114">
        <v>5.2</v>
      </c>
      <c r="O2114">
        <v>0</v>
      </c>
      <c r="P2114">
        <v>10</v>
      </c>
      <c r="Q2114">
        <v>0.7</v>
      </c>
      <c r="R2114">
        <v>3.7</v>
      </c>
      <c r="S2114">
        <v>4</v>
      </c>
    </row>
    <row r="2115" spans="1:19" x14ac:dyDescent="0.25">
      <c r="A2115">
        <v>2011</v>
      </c>
      <c r="B2115">
        <v>273</v>
      </c>
      <c r="C2115" t="s">
        <v>1851</v>
      </c>
      <c r="D2115" t="str">
        <f>IFERROR(INDEX('Draft Master List'!E:F,MATCH(C2115,'Draft Master List'!E:E,0),2),"N/A")</f>
        <v>N/A</v>
      </c>
      <c r="E2115" t="s">
        <v>223</v>
      </c>
      <c r="F2115">
        <v>29</v>
      </c>
      <c r="G2115" t="s">
        <v>108</v>
      </c>
      <c r="H2115">
        <v>16</v>
      </c>
      <c r="I2115">
        <v>12</v>
      </c>
      <c r="J2115">
        <v>14</v>
      </c>
      <c r="K2115">
        <v>9</v>
      </c>
      <c r="L2115" s="2">
        <v>0.64300000000000002</v>
      </c>
      <c r="M2115">
        <v>71</v>
      </c>
      <c r="N2115">
        <v>7.9</v>
      </c>
      <c r="O2115">
        <v>0</v>
      </c>
      <c r="P2115">
        <v>19</v>
      </c>
      <c r="Q2115">
        <v>0.6</v>
      </c>
      <c r="R2115">
        <v>4.4000000000000004</v>
      </c>
      <c r="S2115">
        <v>0</v>
      </c>
    </row>
    <row r="2116" spans="1:19" x14ac:dyDescent="0.25">
      <c r="A2116">
        <v>2011</v>
      </c>
      <c r="B2116">
        <v>274</v>
      </c>
      <c r="C2116" t="s">
        <v>331</v>
      </c>
      <c r="D2116" t="str">
        <f>IFERROR(INDEX('Draft Master List'!E:F,MATCH(C2116,'Draft Master List'!E:E,0),2),"N/A")</f>
        <v>852009</v>
      </c>
      <c r="E2116" t="s">
        <v>9</v>
      </c>
      <c r="F2116">
        <v>25</v>
      </c>
      <c r="H2116">
        <v>8</v>
      </c>
      <c r="I2116">
        <v>0</v>
      </c>
      <c r="J2116">
        <v>19</v>
      </c>
      <c r="K2116">
        <v>9</v>
      </c>
      <c r="L2116" s="2">
        <v>0.47399999999999998</v>
      </c>
      <c r="M2116">
        <v>94</v>
      </c>
      <c r="N2116">
        <v>10.4</v>
      </c>
      <c r="O2116">
        <v>0</v>
      </c>
      <c r="P2116">
        <v>26</v>
      </c>
      <c r="Q2116">
        <v>1.1000000000000001</v>
      </c>
      <c r="R2116">
        <v>11.8</v>
      </c>
      <c r="S2116">
        <v>0</v>
      </c>
    </row>
    <row r="2117" spans="1:19" x14ac:dyDescent="0.25">
      <c r="A2117">
        <v>2011</v>
      </c>
      <c r="B2117">
        <v>275</v>
      </c>
      <c r="C2117" t="s">
        <v>1146</v>
      </c>
      <c r="D2117" t="str">
        <f>IFERROR(INDEX('Draft Master List'!E:F,MATCH(C2117,'Draft Master List'!E:E,0),2),"N/A")</f>
        <v>N/A</v>
      </c>
      <c r="E2117" t="s">
        <v>25</v>
      </c>
      <c r="F2117">
        <v>28</v>
      </c>
      <c r="G2117" t="s">
        <v>643</v>
      </c>
      <c r="H2117">
        <v>15</v>
      </c>
      <c r="I2117">
        <v>4</v>
      </c>
      <c r="J2117">
        <v>13</v>
      </c>
      <c r="K2117">
        <v>9</v>
      </c>
      <c r="L2117" s="2">
        <v>0.69199999999999995</v>
      </c>
      <c r="M2117">
        <v>68</v>
      </c>
      <c r="N2117">
        <v>7.6</v>
      </c>
      <c r="O2117">
        <v>0</v>
      </c>
      <c r="P2117">
        <v>24</v>
      </c>
      <c r="Q2117">
        <v>0.6</v>
      </c>
      <c r="R2117">
        <v>4.5</v>
      </c>
      <c r="S2117">
        <v>0</v>
      </c>
    </row>
    <row r="2118" spans="1:19" x14ac:dyDescent="0.25">
      <c r="A2118">
        <v>2011</v>
      </c>
      <c r="B2118">
        <v>276</v>
      </c>
      <c r="C2118" t="s">
        <v>1444</v>
      </c>
      <c r="D2118" t="str">
        <f>IFERROR(INDEX('Draft Master List'!E:F,MATCH(C2118,'Draft Master List'!E:E,0),2),"N/A")</f>
        <v>N/A</v>
      </c>
      <c r="E2118" t="s">
        <v>18</v>
      </c>
      <c r="F2118">
        <v>29</v>
      </c>
      <c r="H2118">
        <v>13</v>
      </c>
      <c r="I2118">
        <v>0</v>
      </c>
      <c r="J2118">
        <v>24</v>
      </c>
      <c r="K2118">
        <v>9</v>
      </c>
      <c r="L2118" s="2">
        <v>0.375</v>
      </c>
      <c r="M2118">
        <v>121</v>
      </c>
      <c r="N2118">
        <v>13.4</v>
      </c>
      <c r="O2118">
        <v>0</v>
      </c>
      <c r="P2118">
        <v>23</v>
      </c>
      <c r="Q2118">
        <v>0.7</v>
      </c>
      <c r="R2118">
        <v>9.3000000000000007</v>
      </c>
      <c r="S2118">
        <v>0</v>
      </c>
    </row>
    <row r="2119" spans="1:19" x14ac:dyDescent="0.25">
      <c r="A2119">
        <v>2011</v>
      </c>
      <c r="B2119">
        <v>277</v>
      </c>
      <c r="C2119" t="s">
        <v>1974</v>
      </c>
      <c r="D2119" t="str">
        <f>IFERROR(INDEX('Draft Master List'!E:F,MATCH(C2119,'Draft Master List'!E:E,0),2),"N/A")</f>
        <v>N/A</v>
      </c>
      <c r="E2119" t="s">
        <v>25</v>
      </c>
      <c r="F2119">
        <v>29</v>
      </c>
      <c r="H2119">
        <v>7</v>
      </c>
      <c r="I2119">
        <v>0</v>
      </c>
      <c r="J2119">
        <v>12</v>
      </c>
      <c r="K2119">
        <v>9</v>
      </c>
      <c r="L2119" s="2">
        <v>0.75</v>
      </c>
      <c r="M2119">
        <v>89</v>
      </c>
      <c r="N2119">
        <v>9.9</v>
      </c>
      <c r="O2119">
        <v>0</v>
      </c>
      <c r="P2119">
        <v>19</v>
      </c>
      <c r="Q2119">
        <v>1.3</v>
      </c>
      <c r="R2119">
        <v>12.7</v>
      </c>
      <c r="S2119">
        <v>1</v>
      </c>
    </row>
    <row r="2120" spans="1:19" x14ac:dyDescent="0.25">
      <c r="A2120">
        <v>2011</v>
      </c>
      <c r="B2120">
        <v>278</v>
      </c>
      <c r="C2120" t="s">
        <v>1975</v>
      </c>
      <c r="D2120" t="str">
        <f>IFERROR(INDEX('Draft Master List'!E:F,MATCH(C2120,'Draft Master List'!E:E,0),2),"N/A")</f>
        <v>N/A</v>
      </c>
      <c r="E2120" t="s">
        <v>20</v>
      </c>
      <c r="F2120">
        <v>24</v>
      </c>
      <c r="G2120" t="s">
        <v>108</v>
      </c>
      <c r="H2120">
        <v>13</v>
      </c>
      <c r="I2120">
        <v>8</v>
      </c>
      <c r="J2120">
        <v>10</v>
      </c>
      <c r="K2120">
        <v>9</v>
      </c>
      <c r="L2120" s="2">
        <v>0.9</v>
      </c>
      <c r="M2120">
        <v>45</v>
      </c>
      <c r="N2120">
        <v>5</v>
      </c>
      <c r="O2120">
        <v>0</v>
      </c>
      <c r="P2120">
        <v>8</v>
      </c>
      <c r="Q2120">
        <v>0.7</v>
      </c>
      <c r="R2120">
        <v>3.5</v>
      </c>
      <c r="S2120">
        <v>0</v>
      </c>
    </row>
    <row r="2121" spans="1:19" x14ac:dyDescent="0.25">
      <c r="A2121">
        <v>2011</v>
      </c>
      <c r="B2121">
        <v>279</v>
      </c>
      <c r="C2121" t="s">
        <v>1192</v>
      </c>
      <c r="D2121" t="str">
        <f>IFERROR(INDEX('Draft Master List'!E:F,MATCH(C2121,'Draft Master List'!E:E,0),2),"N/A")</f>
        <v>N/A</v>
      </c>
      <c r="E2121" t="s">
        <v>30</v>
      </c>
      <c r="F2121">
        <v>26</v>
      </c>
      <c r="G2121" t="s">
        <v>643</v>
      </c>
      <c r="H2121">
        <v>16</v>
      </c>
      <c r="I2121">
        <v>6</v>
      </c>
      <c r="J2121">
        <v>13</v>
      </c>
      <c r="K2121">
        <v>9</v>
      </c>
      <c r="L2121" s="2">
        <v>0.69199999999999995</v>
      </c>
      <c r="M2121">
        <v>159</v>
      </c>
      <c r="N2121">
        <v>17.7</v>
      </c>
      <c r="O2121">
        <v>0</v>
      </c>
      <c r="P2121">
        <v>53</v>
      </c>
      <c r="Q2121">
        <v>0.6</v>
      </c>
      <c r="R2121">
        <v>9.9</v>
      </c>
      <c r="S2121">
        <v>0</v>
      </c>
    </row>
    <row r="2122" spans="1:19" x14ac:dyDescent="0.25">
      <c r="A2122">
        <v>2011</v>
      </c>
      <c r="B2122">
        <v>280</v>
      </c>
      <c r="C2122" t="s">
        <v>1296</v>
      </c>
      <c r="D2122" t="str">
        <f>IFERROR(INDEX('Draft Master List'!E:F,MATCH(C2122,'Draft Master List'!E:E,0),2),"N/A")</f>
        <v>N/A</v>
      </c>
      <c r="E2122" t="s">
        <v>28</v>
      </c>
      <c r="F2122">
        <v>32</v>
      </c>
      <c r="G2122" t="s">
        <v>732</v>
      </c>
      <c r="H2122">
        <v>12</v>
      </c>
      <c r="I2122">
        <v>7</v>
      </c>
      <c r="J2122">
        <v>14</v>
      </c>
      <c r="K2122">
        <v>9</v>
      </c>
      <c r="L2122" s="2">
        <v>0.64300000000000002</v>
      </c>
      <c r="M2122">
        <v>46</v>
      </c>
      <c r="N2122">
        <v>5.0999999999999996</v>
      </c>
      <c r="O2122">
        <v>0</v>
      </c>
      <c r="P2122">
        <v>10</v>
      </c>
      <c r="Q2122">
        <v>0.8</v>
      </c>
      <c r="R2122">
        <v>3.8</v>
      </c>
      <c r="S2122">
        <v>1</v>
      </c>
    </row>
    <row r="2123" spans="1:19" x14ac:dyDescent="0.25">
      <c r="A2123">
        <v>2011</v>
      </c>
      <c r="B2123">
        <v>281</v>
      </c>
      <c r="C2123" t="s">
        <v>1294</v>
      </c>
      <c r="D2123" t="str">
        <f>IFERROR(INDEX('Draft Master List'!E:F,MATCH(C2123,'Draft Master List'!E:E,0),2),"N/A")</f>
        <v>N/A</v>
      </c>
      <c r="E2123" t="s">
        <v>26</v>
      </c>
      <c r="F2123">
        <v>27</v>
      </c>
      <c r="G2123" t="s">
        <v>732</v>
      </c>
      <c r="H2123">
        <v>16</v>
      </c>
      <c r="I2123">
        <v>6</v>
      </c>
      <c r="J2123">
        <v>9</v>
      </c>
      <c r="K2123">
        <v>9</v>
      </c>
      <c r="L2123" s="2">
        <v>1</v>
      </c>
      <c r="M2123">
        <v>76</v>
      </c>
      <c r="N2123">
        <v>8.4</v>
      </c>
      <c r="O2123">
        <v>0</v>
      </c>
      <c r="P2123">
        <v>16</v>
      </c>
      <c r="Q2123">
        <v>0.6</v>
      </c>
      <c r="R2123">
        <v>4.8</v>
      </c>
      <c r="S2123">
        <v>0</v>
      </c>
    </row>
    <row r="2124" spans="1:19" x14ac:dyDescent="0.25">
      <c r="A2124">
        <v>2011</v>
      </c>
      <c r="B2124">
        <v>282</v>
      </c>
      <c r="C2124" t="s">
        <v>527</v>
      </c>
      <c r="D2124" t="str">
        <f>IFERROR(INDEX('Draft Master List'!E:F,MATCH(C2124,'Draft Master List'!E:E,0),2),"N/A")</f>
        <v>1002006</v>
      </c>
      <c r="E2124" t="s">
        <v>19</v>
      </c>
      <c r="F2124">
        <v>28</v>
      </c>
      <c r="G2124" t="s">
        <v>832</v>
      </c>
      <c r="H2124">
        <v>14</v>
      </c>
      <c r="I2124">
        <v>4</v>
      </c>
      <c r="J2124">
        <v>14</v>
      </c>
      <c r="K2124">
        <v>9</v>
      </c>
      <c r="L2124" s="2">
        <v>0.64300000000000002</v>
      </c>
      <c r="M2124">
        <v>74</v>
      </c>
      <c r="N2124">
        <v>8.1999999999999993</v>
      </c>
      <c r="O2124">
        <v>1</v>
      </c>
      <c r="P2124">
        <v>19</v>
      </c>
      <c r="Q2124">
        <v>0.6</v>
      </c>
      <c r="R2124">
        <v>5.3</v>
      </c>
      <c r="S2124">
        <v>1</v>
      </c>
    </row>
    <row r="2125" spans="1:19" x14ac:dyDescent="0.25">
      <c r="A2125">
        <v>2011</v>
      </c>
      <c r="B2125">
        <v>283</v>
      </c>
      <c r="C2125" t="s">
        <v>917</v>
      </c>
      <c r="D2125" t="str">
        <f>IFERROR(INDEX('Draft Master List'!E:F,MATCH(C2125,'Draft Master List'!E:E,0),2),"N/A")</f>
        <v>N/A</v>
      </c>
      <c r="E2125" t="s">
        <v>7</v>
      </c>
      <c r="F2125">
        <v>24</v>
      </c>
      <c r="G2125" t="s">
        <v>643</v>
      </c>
      <c r="H2125">
        <v>6</v>
      </c>
      <c r="I2125">
        <v>2</v>
      </c>
      <c r="J2125">
        <v>14</v>
      </c>
      <c r="K2125">
        <v>9</v>
      </c>
      <c r="L2125" s="2">
        <v>0.64300000000000002</v>
      </c>
      <c r="M2125">
        <v>68</v>
      </c>
      <c r="N2125">
        <v>7.6</v>
      </c>
      <c r="O2125">
        <v>0</v>
      </c>
      <c r="P2125">
        <v>16</v>
      </c>
      <c r="Q2125">
        <v>1.5</v>
      </c>
      <c r="R2125">
        <v>11.3</v>
      </c>
      <c r="S2125">
        <v>0</v>
      </c>
    </row>
    <row r="2126" spans="1:19" x14ac:dyDescent="0.25">
      <c r="A2126">
        <v>2011</v>
      </c>
      <c r="B2126">
        <v>284</v>
      </c>
      <c r="C2126" t="s">
        <v>1691</v>
      </c>
      <c r="D2126" t="str">
        <f>IFERROR(INDEX('Draft Master List'!E:F,MATCH(C2126,'Draft Master List'!E:E,0),2),"N/A")</f>
        <v>N/A</v>
      </c>
      <c r="E2126" t="s">
        <v>28</v>
      </c>
      <c r="F2126">
        <v>27</v>
      </c>
      <c r="G2126" t="s">
        <v>108</v>
      </c>
      <c r="H2126">
        <v>15</v>
      </c>
      <c r="I2126">
        <v>11</v>
      </c>
      <c r="J2126">
        <v>14</v>
      </c>
      <c r="K2126">
        <v>9</v>
      </c>
      <c r="L2126" s="2">
        <v>0.64300000000000002</v>
      </c>
      <c r="M2126">
        <v>166</v>
      </c>
      <c r="N2126">
        <v>18.399999999999999</v>
      </c>
      <c r="O2126">
        <v>1</v>
      </c>
      <c r="P2126">
        <v>58</v>
      </c>
      <c r="Q2126">
        <v>0.6</v>
      </c>
      <c r="R2126">
        <v>11.1</v>
      </c>
      <c r="S2126">
        <v>0</v>
      </c>
    </row>
    <row r="2127" spans="1:19" x14ac:dyDescent="0.25">
      <c r="A2127">
        <v>2011</v>
      </c>
      <c r="B2127">
        <v>285</v>
      </c>
      <c r="C2127" t="s">
        <v>454</v>
      </c>
      <c r="D2127" t="str">
        <f>IFERROR(INDEX('Draft Master List'!E:F,MATCH(C2127,'Draft Master List'!E:E,0),2),"N/A")</f>
        <v>712007</v>
      </c>
      <c r="E2127" t="s">
        <v>18</v>
      </c>
      <c r="F2127">
        <v>27</v>
      </c>
      <c r="H2127">
        <v>15</v>
      </c>
      <c r="I2127">
        <v>0</v>
      </c>
      <c r="J2127">
        <v>14</v>
      </c>
      <c r="K2127">
        <v>8</v>
      </c>
      <c r="L2127" s="2">
        <v>0.57099999999999995</v>
      </c>
      <c r="M2127">
        <v>82</v>
      </c>
      <c r="N2127">
        <v>10.3</v>
      </c>
      <c r="O2127">
        <v>0</v>
      </c>
      <c r="P2127">
        <v>15</v>
      </c>
      <c r="Q2127">
        <v>0.5</v>
      </c>
      <c r="R2127">
        <v>5.5</v>
      </c>
      <c r="S2127">
        <v>3</v>
      </c>
    </row>
    <row r="2128" spans="1:19" x14ac:dyDescent="0.25">
      <c r="A2128">
        <v>2011</v>
      </c>
      <c r="B2128">
        <v>286</v>
      </c>
      <c r="C2128" t="s">
        <v>1750</v>
      </c>
      <c r="D2128" t="str">
        <f>IFERROR(INDEX('Draft Master List'!E:F,MATCH(C2128,'Draft Master List'!E:E,0),2),"N/A")</f>
        <v>N/A</v>
      </c>
      <c r="E2128" t="s">
        <v>63</v>
      </c>
      <c r="F2128">
        <v>27</v>
      </c>
      <c r="G2128" t="s">
        <v>832</v>
      </c>
      <c r="H2128">
        <v>16</v>
      </c>
      <c r="I2128">
        <v>8</v>
      </c>
      <c r="J2128">
        <v>10</v>
      </c>
      <c r="K2128">
        <v>8</v>
      </c>
      <c r="L2128" s="2">
        <v>0.8</v>
      </c>
      <c r="M2128">
        <v>48</v>
      </c>
      <c r="N2128">
        <v>6</v>
      </c>
      <c r="O2128">
        <v>0</v>
      </c>
      <c r="P2128">
        <v>10</v>
      </c>
      <c r="Q2128">
        <v>0.5</v>
      </c>
      <c r="R2128">
        <v>3</v>
      </c>
      <c r="S2128">
        <v>1</v>
      </c>
    </row>
    <row r="2129" spans="1:19" x14ac:dyDescent="0.25">
      <c r="A2129">
        <v>2011</v>
      </c>
      <c r="B2129">
        <v>287</v>
      </c>
      <c r="C2129" t="s">
        <v>1306</v>
      </c>
      <c r="D2129" t="str">
        <f>IFERROR(INDEX('Draft Master List'!E:F,MATCH(C2129,'Draft Master List'!E:E,0),2),"N/A")</f>
        <v>N/A</v>
      </c>
      <c r="E2129" t="s">
        <v>7</v>
      </c>
      <c r="F2129">
        <v>29</v>
      </c>
      <c r="G2129" t="s">
        <v>1069</v>
      </c>
      <c r="H2129">
        <v>5</v>
      </c>
      <c r="I2129">
        <v>5</v>
      </c>
      <c r="J2129">
        <v>13</v>
      </c>
      <c r="K2129">
        <v>8</v>
      </c>
      <c r="L2129" s="2">
        <v>0.61499999999999999</v>
      </c>
      <c r="M2129">
        <v>65</v>
      </c>
      <c r="N2129">
        <v>8.1</v>
      </c>
      <c r="O2129">
        <v>0</v>
      </c>
      <c r="P2129">
        <v>17</v>
      </c>
      <c r="Q2129">
        <v>1.6</v>
      </c>
      <c r="R2129">
        <v>13</v>
      </c>
      <c r="S2129">
        <v>0</v>
      </c>
    </row>
    <row r="2130" spans="1:19" x14ac:dyDescent="0.25">
      <c r="A2130">
        <v>2011</v>
      </c>
      <c r="B2130">
        <v>288</v>
      </c>
      <c r="C2130" t="s">
        <v>1274</v>
      </c>
      <c r="D2130" t="str">
        <f>IFERROR(INDEX('Draft Master List'!E:F,MATCH(C2130,'Draft Master List'!E:E,0),2),"N/A")</f>
        <v>N/A</v>
      </c>
      <c r="E2130" t="s">
        <v>25</v>
      </c>
      <c r="F2130">
        <v>29</v>
      </c>
      <c r="G2130" t="s">
        <v>77</v>
      </c>
      <c r="H2130">
        <v>16</v>
      </c>
      <c r="I2130">
        <v>2</v>
      </c>
      <c r="J2130">
        <v>12</v>
      </c>
      <c r="K2130">
        <v>8</v>
      </c>
      <c r="L2130" s="2">
        <v>0.66700000000000004</v>
      </c>
      <c r="M2130">
        <v>114</v>
      </c>
      <c r="N2130">
        <v>14.3</v>
      </c>
      <c r="O2130">
        <v>0</v>
      </c>
      <c r="P2130">
        <v>43</v>
      </c>
      <c r="Q2130">
        <v>0.5</v>
      </c>
      <c r="R2130">
        <v>7.1</v>
      </c>
      <c r="S2130">
        <v>0</v>
      </c>
    </row>
    <row r="2131" spans="1:19" x14ac:dyDescent="0.25">
      <c r="A2131">
        <v>2011</v>
      </c>
      <c r="B2131">
        <v>289</v>
      </c>
      <c r="C2131" t="s">
        <v>1976</v>
      </c>
      <c r="D2131" t="str">
        <f>IFERROR(INDEX('Draft Master List'!E:F,MATCH(C2131,'Draft Master List'!E:E,0),2),"N/A")</f>
        <v>N/A</v>
      </c>
      <c r="E2131" t="s">
        <v>63</v>
      </c>
      <c r="F2131">
        <v>26</v>
      </c>
      <c r="H2131">
        <v>12</v>
      </c>
      <c r="I2131">
        <v>0</v>
      </c>
      <c r="J2131">
        <v>15</v>
      </c>
      <c r="K2131">
        <v>8</v>
      </c>
      <c r="L2131" s="2">
        <v>0.53300000000000003</v>
      </c>
      <c r="M2131">
        <v>109</v>
      </c>
      <c r="N2131">
        <v>13.6</v>
      </c>
      <c r="O2131">
        <v>0</v>
      </c>
      <c r="P2131">
        <v>28</v>
      </c>
      <c r="Q2131">
        <v>0.7</v>
      </c>
      <c r="R2131">
        <v>9.1</v>
      </c>
      <c r="S2131">
        <v>1</v>
      </c>
    </row>
    <row r="2132" spans="1:19" x14ac:dyDescent="0.25">
      <c r="A2132">
        <v>2011</v>
      </c>
      <c r="B2132">
        <v>290</v>
      </c>
      <c r="C2132" t="s">
        <v>910</v>
      </c>
      <c r="D2132" t="str">
        <f>IFERROR(INDEX('Draft Master List'!E:F,MATCH(C2132,'Draft Master List'!E:E,0),2),"N/A")</f>
        <v>N/A</v>
      </c>
      <c r="E2132" t="s">
        <v>10</v>
      </c>
      <c r="F2132">
        <v>23</v>
      </c>
      <c r="G2132" t="s">
        <v>732</v>
      </c>
      <c r="H2132">
        <v>15</v>
      </c>
      <c r="I2132">
        <v>7</v>
      </c>
      <c r="J2132">
        <v>9</v>
      </c>
      <c r="K2132">
        <v>8</v>
      </c>
      <c r="L2132" s="2">
        <v>0.88900000000000001</v>
      </c>
      <c r="M2132">
        <v>72</v>
      </c>
      <c r="N2132">
        <v>9</v>
      </c>
      <c r="O2132">
        <v>0</v>
      </c>
      <c r="P2132">
        <v>19</v>
      </c>
      <c r="Q2132">
        <v>0.5</v>
      </c>
      <c r="R2132">
        <v>4.8</v>
      </c>
      <c r="S2132">
        <v>0</v>
      </c>
    </row>
    <row r="2133" spans="1:19" x14ac:dyDescent="0.25">
      <c r="A2133">
        <v>2011</v>
      </c>
      <c r="B2133">
        <v>291</v>
      </c>
      <c r="C2133" t="s">
        <v>333</v>
      </c>
      <c r="D2133" t="str">
        <f>IFERROR(INDEX('Draft Master List'!E:F,MATCH(C2133,'Draft Master List'!E:E,0),2),"N/A")</f>
        <v>872009</v>
      </c>
      <c r="E2133" t="s">
        <v>32</v>
      </c>
      <c r="F2133">
        <v>24</v>
      </c>
      <c r="G2133" t="s">
        <v>77</v>
      </c>
      <c r="H2133">
        <v>15</v>
      </c>
      <c r="I2133">
        <v>1</v>
      </c>
      <c r="J2133">
        <v>15</v>
      </c>
      <c r="K2133">
        <v>8</v>
      </c>
      <c r="L2133" s="2">
        <v>0.53300000000000003</v>
      </c>
      <c r="M2133">
        <v>96</v>
      </c>
      <c r="N2133">
        <v>12</v>
      </c>
      <c r="O2133">
        <v>1</v>
      </c>
      <c r="P2133">
        <v>25</v>
      </c>
      <c r="Q2133">
        <v>0.5</v>
      </c>
      <c r="R2133">
        <v>6.4</v>
      </c>
      <c r="S2133">
        <v>0</v>
      </c>
    </row>
    <row r="2134" spans="1:19" x14ac:dyDescent="0.25">
      <c r="A2134">
        <v>2011</v>
      </c>
      <c r="B2134">
        <v>292</v>
      </c>
      <c r="C2134" t="s">
        <v>1267</v>
      </c>
      <c r="D2134" t="str">
        <f>IFERROR(INDEX('Draft Master List'!E:F,MATCH(C2134,'Draft Master List'!E:E,0),2),"N/A")</f>
        <v>N/A</v>
      </c>
      <c r="E2134" t="s">
        <v>12</v>
      </c>
      <c r="F2134">
        <v>25</v>
      </c>
      <c r="H2134">
        <v>15</v>
      </c>
      <c r="I2134">
        <v>0</v>
      </c>
      <c r="J2134">
        <v>8</v>
      </c>
      <c r="K2134">
        <v>8</v>
      </c>
      <c r="L2134" s="2">
        <v>1</v>
      </c>
      <c r="M2134">
        <v>62</v>
      </c>
      <c r="N2134">
        <v>7.8</v>
      </c>
      <c r="O2134">
        <v>0</v>
      </c>
      <c r="P2134">
        <v>12</v>
      </c>
      <c r="Q2134">
        <v>0.5</v>
      </c>
      <c r="R2134">
        <v>4.0999999999999996</v>
      </c>
      <c r="S2134">
        <v>2</v>
      </c>
    </row>
    <row r="2135" spans="1:19" x14ac:dyDescent="0.25">
      <c r="A2135">
        <v>2011</v>
      </c>
      <c r="B2135">
        <v>293</v>
      </c>
      <c r="C2135" t="s">
        <v>563</v>
      </c>
      <c r="D2135" t="str">
        <f>IFERROR(INDEX('Draft Master List'!E:F,MATCH(C2135,'Draft Master List'!E:E,0),2),"N/A")</f>
        <v>2512006</v>
      </c>
      <c r="E2135" t="s">
        <v>669</v>
      </c>
      <c r="F2135">
        <v>28</v>
      </c>
      <c r="H2135">
        <v>6</v>
      </c>
      <c r="I2135">
        <v>0</v>
      </c>
      <c r="J2135">
        <v>16</v>
      </c>
      <c r="K2135">
        <v>7</v>
      </c>
      <c r="L2135" s="2">
        <v>0.438</v>
      </c>
      <c r="M2135">
        <v>79</v>
      </c>
      <c r="N2135">
        <v>11.3</v>
      </c>
      <c r="O2135">
        <v>1</v>
      </c>
      <c r="P2135">
        <v>23</v>
      </c>
      <c r="Q2135">
        <v>1.2</v>
      </c>
      <c r="R2135">
        <v>13.2</v>
      </c>
      <c r="S2135">
        <v>0</v>
      </c>
    </row>
    <row r="2136" spans="1:19" x14ac:dyDescent="0.25">
      <c r="A2136">
        <v>2011</v>
      </c>
      <c r="B2136">
        <v>294</v>
      </c>
      <c r="C2136" t="s">
        <v>1302</v>
      </c>
      <c r="D2136" t="str">
        <f>IFERROR(INDEX('Draft Master List'!E:F,MATCH(C2136,'Draft Master List'!E:E,0),2),"N/A")</f>
        <v>N/A</v>
      </c>
      <c r="E2136" t="s">
        <v>7</v>
      </c>
      <c r="F2136">
        <v>28</v>
      </c>
      <c r="G2136" t="s">
        <v>77</v>
      </c>
      <c r="H2136">
        <v>14</v>
      </c>
      <c r="I2136">
        <v>2</v>
      </c>
      <c r="J2136">
        <v>27</v>
      </c>
      <c r="K2136">
        <v>7</v>
      </c>
      <c r="L2136" s="2">
        <v>0.25900000000000001</v>
      </c>
      <c r="M2136">
        <v>103</v>
      </c>
      <c r="N2136">
        <v>14.7</v>
      </c>
      <c r="O2136">
        <v>2</v>
      </c>
      <c r="P2136">
        <v>50</v>
      </c>
      <c r="Q2136">
        <v>0.5</v>
      </c>
      <c r="R2136">
        <v>7.4</v>
      </c>
      <c r="S2136">
        <v>0</v>
      </c>
    </row>
    <row r="2137" spans="1:19" x14ac:dyDescent="0.25">
      <c r="A2137">
        <v>2011</v>
      </c>
      <c r="B2137">
        <v>295</v>
      </c>
      <c r="C2137" t="s">
        <v>1355</v>
      </c>
      <c r="D2137" t="str">
        <f>IFERROR(INDEX('Draft Master List'!E:F,MATCH(C2137,'Draft Master List'!E:E,0),2),"N/A")</f>
        <v>N/A</v>
      </c>
      <c r="E2137" t="s">
        <v>18</v>
      </c>
      <c r="F2137">
        <v>31</v>
      </c>
      <c r="G2137" t="s">
        <v>77</v>
      </c>
      <c r="H2137">
        <v>5</v>
      </c>
      <c r="I2137">
        <v>1</v>
      </c>
      <c r="J2137">
        <v>23</v>
      </c>
      <c r="K2137">
        <v>7</v>
      </c>
      <c r="L2137" s="2">
        <v>0.30399999999999999</v>
      </c>
      <c r="M2137">
        <v>91</v>
      </c>
      <c r="N2137">
        <v>13</v>
      </c>
      <c r="O2137">
        <v>0</v>
      </c>
      <c r="P2137">
        <v>30</v>
      </c>
      <c r="Q2137">
        <v>1.4</v>
      </c>
      <c r="R2137">
        <v>18.2</v>
      </c>
      <c r="S2137">
        <v>0</v>
      </c>
    </row>
    <row r="2138" spans="1:19" x14ac:dyDescent="0.25">
      <c r="A2138">
        <v>2011</v>
      </c>
      <c r="B2138">
        <v>296</v>
      </c>
      <c r="C2138" t="s">
        <v>1252</v>
      </c>
      <c r="D2138" t="str">
        <f>IFERROR(INDEX('Draft Master List'!E:F,MATCH(C2138,'Draft Master List'!E:E,0),2),"N/A")</f>
        <v>N/A</v>
      </c>
      <c r="E2138" t="s">
        <v>13</v>
      </c>
      <c r="F2138">
        <v>26</v>
      </c>
      <c r="G2138" t="s">
        <v>643</v>
      </c>
      <c r="H2138">
        <v>10</v>
      </c>
      <c r="I2138">
        <v>1</v>
      </c>
      <c r="J2138">
        <v>9</v>
      </c>
      <c r="K2138">
        <v>7</v>
      </c>
      <c r="L2138" s="2">
        <v>0.77800000000000002</v>
      </c>
      <c r="M2138">
        <v>41</v>
      </c>
      <c r="N2138">
        <v>5.9</v>
      </c>
      <c r="O2138">
        <v>0</v>
      </c>
      <c r="P2138">
        <v>20</v>
      </c>
      <c r="Q2138">
        <v>0.7</v>
      </c>
      <c r="R2138">
        <v>4.0999999999999996</v>
      </c>
      <c r="S2138">
        <v>0</v>
      </c>
    </row>
    <row r="2139" spans="1:19" x14ac:dyDescent="0.25">
      <c r="A2139">
        <v>2011</v>
      </c>
      <c r="B2139">
        <v>297</v>
      </c>
      <c r="C2139" t="s">
        <v>701</v>
      </c>
      <c r="D2139" t="str">
        <f>IFERROR(INDEX('Draft Master List'!E:F,MATCH(C2139,'Draft Master List'!E:E,0),2),"N/A")</f>
        <v>N/A</v>
      </c>
      <c r="E2139" t="s">
        <v>30</v>
      </c>
      <c r="F2139">
        <v>35</v>
      </c>
      <c r="G2139" t="s">
        <v>643</v>
      </c>
      <c r="H2139">
        <v>7</v>
      </c>
      <c r="I2139">
        <v>3</v>
      </c>
      <c r="J2139">
        <v>9</v>
      </c>
      <c r="K2139">
        <v>7</v>
      </c>
      <c r="L2139" s="2">
        <v>0.77800000000000002</v>
      </c>
      <c r="M2139">
        <v>34</v>
      </c>
      <c r="N2139">
        <v>4.9000000000000004</v>
      </c>
      <c r="O2139">
        <v>0</v>
      </c>
      <c r="P2139">
        <v>18</v>
      </c>
      <c r="Q2139">
        <v>1</v>
      </c>
      <c r="R2139">
        <v>4.9000000000000004</v>
      </c>
      <c r="S2139">
        <v>0</v>
      </c>
    </row>
    <row r="2140" spans="1:19" x14ac:dyDescent="0.25">
      <c r="A2140">
        <v>2011</v>
      </c>
      <c r="B2140">
        <v>298</v>
      </c>
      <c r="C2140" t="s">
        <v>1977</v>
      </c>
      <c r="D2140" t="str">
        <f>IFERROR(INDEX('Draft Master List'!E:F,MATCH(C2140,'Draft Master List'!E:E,0),2),"N/A")</f>
        <v>N/A</v>
      </c>
      <c r="E2140" t="s">
        <v>27</v>
      </c>
      <c r="F2140">
        <v>27</v>
      </c>
      <c r="H2140">
        <v>16</v>
      </c>
      <c r="I2140">
        <v>0</v>
      </c>
      <c r="J2140">
        <v>7</v>
      </c>
      <c r="K2140">
        <v>7</v>
      </c>
      <c r="L2140" s="2">
        <v>1</v>
      </c>
      <c r="M2140">
        <v>169</v>
      </c>
      <c r="N2140">
        <v>24.1</v>
      </c>
      <c r="O2140">
        <v>0</v>
      </c>
      <c r="P2140">
        <v>77</v>
      </c>
      <c r="Q2140">
        <v>0.4</v>
      </c>
      <c r="R2140">
        <v>10.6</v>
      </c>
      <c r="S2140">
        <v>0</v>
      </c>
    </row>
    <row r="2141" spans="1:19" x14ac:dyDescent="0.25">
      <c r="A2141">
        <v>2011</v>
      </c>
      <c r="B2141">
        <v>299</v>
      </c>
      <c r="C2141" t="s">
        <v>1088</v>
      </c>
      <c r="D2141" t="str">
        <f>IFERROR(INDEX('Draft Master List'!E:F,MATCH(C2141,'Draft Master List'!E:E,0),2),"N/A")</f>
        <v>N/A</v>
      </c>
      <c r="E2141" t="s">
        <v>223</v>
      </c>
      <c r="F2141">
        <v>23</v>
      </c>
      <c r="G2141" t="s">
        <v>758</v>
      </c>
      <c r="H2141">
        <v>8</v>
      </c>
      <c r="I2141">
        <v>8</v>
      </c>
      <c r="J2141">
        <v>13</v>
      </c>
      <c r="K2141">
        <v>7</v>
      </c>
      <c r="L2141" s="2">
        <v>0.53800000000000003</v>
      </c>
      <c r="M2141">
        <v>83</v>
      </c>
      <c r="N2141">
        <v>11.9</v>
      </c>
      <c r="O2141">
        <v>0</v>
      </c>
      <c r="P2141">
        <v>27</v>
      </c>
      <c r="Q2141">
        <v>0.9</v>
      </c>
      <c r="R2141">
        <v>10.4</v>
      </c>
      <c r="S2141">
        <v>0</v>
      </c>
    </row>
    <row r="2142" spans="1:19" x14ac:dyDescent="0.25">
      <c r="A2142">
        <v>2011</v>
      </c>
      <c r="B2142">
        <v>300</v>
      </c>
      <c r="C2142" t="s">
        <v>1293</v>
      </c>
      <c r="D2142" t="str">
        <f>IFERROR(INDEX('Draft Master List'!E:F,MATCH(C2142,'Draft Master List'!E:E,0),2),"N/A")</f>
        <v>N/A</v>
      </c>
      <c r="E2142" t="s">
        <v>26</v>
      </c>
      <c r="F2142">
        <v>24</v>
      </c>
      <c r="H2142">
        <v>8</v>
      </c>
      <c r="I2142">
        <v>0</v>
      </c>
      <c r="J2142">
        <v>9</v>
      </c>
      <c r="K2142">
        <v>7</v>
      </c>
      <c r="L2142" s="2">
        <v>0.77800000000000002</v>
      </c>
      <c r="M2142">
        <v>62</v>
      </c>
      <c r="N2142">
        <v>8.9</v>
      </c>
      <c r="O2142">
        <v>0</v>
      </c>
      <c r="P2142">
        <v>17</v>
      </c>
      <c r="Q2142">
        <v>0.9</v>
      </c>
      <c r="R2142">
        <v>7.8</v>
      </c>
      <c r="S2142">
        <v>0</v>
      </c>
    </row>
    <row r="2143" spans="1:19" x14ac:dyDescent="0.25">
      <c r="A2143">
        <v>2011</v>
      </c>
      <c r="B2143">
        <v>301</v>
      </c>
      <c r="C2143" t="s">
        <v>1943</v>
      </c>
      <c r="D2143" t="str">
        <f>IFERROR(INDEX('Draft Master List'!E:F,MATCH(C2143,'Draft Master List'!E:E,0),2),"N/A")</f>
        <v>N/A</v>
      </c>
      <c r="E2143" t="s">
        <v>29</v>
      </c>
      <c r="F2143">
        <v>29</v>
      </c>
      <c r="H2143">
        <v>14</v>
      </c>
      <c r="I2143">
        <v>0</v>
      </c>
      <c r="J2143">
        <v>16</v>
      </c>
      <c r="K2143">
        <v>7</v>
      </c>
      <c r="L2143" s="2">
        <v>0.438</v>
      </c>
      <c r="M2143">
        <v>82</v>
      </c>
      <c r="N2143">
        <v>11.7</v>
      </c>
      <c r="O2143">
        <v>0</v>
      </c>
      <c r="P2143">
        <v>28</v>
      </c>
      <c r="Q2143">
        <v>0.5</v>
      </c>
      <c r="R2143">
        <v>5.9</v>
      </c>
      <c r="S2143">
        <v>0</v>
      </c>
    </row>
    <row r="2144" spans="1:19" x14ac:dyDescent="0.25">
      <c r="A2144">
        <v>2011</v>
      </c>
      <c r="B2144">
        <v>302</v>
      </c>
      <c r="C2144" t="s">
        <v>1947</v>
      </c>
      <c r="D2144" t="str">
        <f>IFERROR(INDEX('Draft Master List'!E:F,MATCH(C2144,'Draft Master List'!E:E,0),2),"N/A")</f>
        <v>N/A</v>
      </c>
      <c r="E2144" t="s">
        <v>25</v>
      </c>
      <c r="F2144">
        <v>26</v>
      </c>
      <c r="G2144" t="s">
        <v>1069</v>
      </c>
      <c r="H2144">
        <v>8</v>
      </c>
      <c r="I2144">
        <v>4</v>
      </c>
      <c r="J2144">
        <v>12</v>
      </c>
      <c r="K2144">
        <v>7</v>
      </c>
      <c r="L2144" s="2">
        <v>0.58299999999999996</v>
      </c>
      <c r="M2144">
        <v>52</v>
      </c>
      <c r="N2144">
        <v>7.4</v>
      </c>
      <c r="O2144">
        <v>0</v>
      </c>
      <c r="P2144">
        <v>15</v>
      </c>
      <c r="Q2144">
        <v>0.9</v>
      </c>
      <c r="R2144">
        <v>6.5</v>
      </c>
      <c r="S2144">
        <v>0</v>
      </c>
    </row>
    <row r="2145" spans="1:19" x14ac:dyDescent="0.25">
      <c r="A2145">
        <v>2011</v>
      </c>
      <c r="B2145">
        <v>303</v>
      </c>
      <c r="C2145" t="s">
        <v>1364</v>
      </c>
      <c r="D2145" t="str">
        <f>IFERROR(INDEX('Draft Master List'!E:F,MATCH(C2145,'Draft Master List'!E:E,0),2),"N/A")</f>
        <v>N/A</v>
      </c>
      <c r="E2145" t="s">
        <v>669</v>
      </c>
      <c r="F2145">
        <v>27</v>
      </c>
      <c r="H2145">
        <v>16</v>
      </c>
      <c r="I2145">
        <v>3</v>
      </c>
      <c r="J2145">
        <v>11</v>
      </c>
      <c r="K2145">
        <v>7</v>
      </c>
      <c r="L2145" s="2">
        <v>0.63600000000000001</v>
      </c>
      <c r="M2145">
        <v>117</v>
      </c>
      <c r="N2145">
        <v>16.7</v>
      </c>
      <c r="O2145">
        <v>0</v>
      </c>
      <c r="P2145">
        <v>32</v>
      </c>
      <c r="Q2145">
        <v>0.4</v>
      </c>
      <c r="R2145">
        <v>7.3</v>
      </c>
      <c r="S2145">
        <v>0</v>
      </c>
    </row>
    <row r="2146" spans="1:19" x14ac:dyDescent="0.25">
      <c r="A2146">
        <v>2011</v>
      </c>
      <c r="B2146">
        <v>304</v>
      </c>
      <c r="C2146" t="s">
        <v>1740</v>
      </c>
      <c r="D2146" t="str">
        <f>IFERROR(INDEX('Draft Master List'!E:F,MATCH(C2146,'Draft Master List'!E:E,0),2),"N/A")</f>
        <v>N/A</v>
      </c>
      <c r="E2146" t="s">
        <v>63</v>
      </c>
      <c r="F2146">
        <v>28</v>
      </c>
      <c r="G2146" t="s">
        <v>108</v>
      </c>
      <c r="H2146">
        <v>15</v>
      </c>
      <c r="I2146">
        <v>8</v>
      </c>
      <c r="J2146">
        <v>11</v>
      </c>
      <c r="K2146">
        <v>7</v>
      </c>
      <c r="L2146" s="2">
        <v>0.63600000000000001</v>
      </c>
      <c r="M2146">
        <v>50</v>
      </c>
      <c r="N2146">
        <v>7.1</v>
      </c>
      <c r="O2146">
        <v>2</v>
      </c>
      <c r="P2146">
        <v>13</v>
      </c>
      <c r="Q2146">
        <v>0.5</v>
      </c>
      <c r="R2146">
        <v>3.3</v>
      </c>
      <c r="S2146">
        <v>0</v>
      </c>
    </row>
    <row r="2147" spans="1:19" x14ac:dyDescent="0.25">
      <c r="A2147">
        <v>2011</v>
      </c>
      <c r="B2147">
        <v>305</v>
      </c>
      <c r="C2147" t="s">
        <v>334</v>
      </c>
      <c r="D2147" t="str">
        <f>IFERROR(INDEX('Draft Master List'!E:F,MATCH(C2147,'Draft Master List'!E:E,0),2),"N/A")</f>
        <v>912009</v>
      </c>
      <c r="E2147" t="s">
        <v>19</v>
      </c>
      <c r="F2147">
        <v>25</v>
      </c>
      <c r="H2147">
        <v>5</v>
      </c>
      <c r="I2147">
        <v>0</v>
      </c>
      <c r="J2147">
        <v>7</v>
      </c>
      <c r="K2147">
        <v>6</v>
      </c>
      <c r="L2147" s="2">
        <v>0.85699999999999998</v>
      </c>
      <c r="M2147">
        <v>51</v>
      </c>
      <c r="N2147">
        <v>8.5</v>
      </c>
      <c r="O2147">
        <v>0</v>
      </c>
      <c r="P2147">
        <v>15</v>
      </c>
      <c r="Q2147">
        <v>1.2</v>
      </c>
      <c r="R2147">
        <v>10.199999999999999</v>
      </c>
      <c r="S2147">
        <v>0</v>
      </c>
    </row>
    <row r="2148" spans="1:19" x14ac:dyDescent="0.25">
      <c r="A2148">
        <v>2011</v>
      </c>
      <c r="B2148">
        <v>306</v>
      </c>
      <c r="C2148" t="s">
        <v>1633</v>
      </c>
      <c r="D2148" t="str">
        <f>IFERROR(INDEX('Draft Master List'!E:F,MATCH(C2148,'Draft Master List'!E:E,0),2),"N/A")</f>
        <v>N/A</v>
      </c>
      <c r="E2148" t="s">
        <v>64</v>
      </c>
      <c r="F2148">
        <v>23</v>
      </c>
      <c r="G2148" t="s">
        <v>1069</v>
      </c>
      <c r="H2148">
        <v>8</v>
      </c>
      <c r="I2148">
        <v>2</v>
      </c>
      <c r="J2148">
        <v>13</v>
      </c>
      <c r="K2148">
        <v>6</v>
      </c>
      <c r="L2148" s="2">
        <v>0.46200000000000002</v>
      </c>
      <c r="M2148">
        <v>33</v>
      </c>
      <c r="N2148">
        <v>5.5</v>
      </c>
      <c r="O2148">
        <v>0</v>
      </c>
      <c r="P2148">
        <v>15</v>
      </c>
      <c r="Q2148">
        <v>0.8</v>
      </c>
      <c r="R2148">
        <v>4.0999999999999996</v>
      </c>
      <c r="S2148">
        <v>0</v>
      </c>
    </row>
    <row r="2149" spans="1:19" x14ac:dyDescent="0.25">
      <c r="A2149">
        <v>2011</v>
      </c>
      <c r="B2149">
        <v>307</v>
      </c>
      <c r="C2149" t="s">
        <v>1845</v>
      </c>
      <c r="D2149" t="str">
        <f>IFERROR(INDEX('Draft Master List'!E:F,MATCH(C2149,'Draft Master List'!E:E,0),2),"N/A")</f>
        <v>N/A</v>
      </c>
      <c r="E2149" t="s">
        <v>5</v>
      </c>
      <c r="F2149">
        <v>26</v>
      </c>
      <c r="G2149" t="s">
        <v>108</v>
      </c>
      <c r="H2149">
        <v>16</v>
      </c>
      <c r="I2149">
        <v>9</v>
      </c>
      <c r="J2149">
        <v>8</v>
      </c>
      <c r="K2149">
        <v>6</v>
      </c>
      <c r="L2149" s="2">
        <v>0.75</v>
      </c>
      <c r="M2149">
        <v>38</v>
      </c>
      <c r="N2149">
        <v>6.3</v>
      </c>
      <c r="O2149">
        <v>1</v>
      </c>
      <c r="P2149">
        <v>15</v>
      </c>
      <c r="Q2149">
        <v>0.4</v>
      </c>
      <c r="R2149">
        <v>2.4</v>
      </c>
      <c r="S2149">
        <v>0</v>
      </c>
    </row>
    <row r="2150" spans="1:19" x14ac:dyDescent="0.25">
      <c r="A2150">
        <v>2011</v>
      </c>
      <c r="B2150">
        <v>308</v>
      </c>
      <c r="C2150" t="s">
        <v>1930</v>
      </c>
      <c r="D2150" t="str">
        <f>IFERROR(INDEX('Draft Master List'!E:F,MATCH(C2150,'Draft Master List'!E:E,0),2),"N/A")</f>
        <v>N/A</v>
      </c>
      <c r="E2150" t="s">
        <v>12</v>
      </c>
      <c r="F2150">
        <v>30</v>
      </c>
      <c r="G2150" t="s">
        <v>1069</v>
      </c>
      <c r="H2150">
        <v>16</v>
      </c>
      <c r="I2150">
        <v>7</v>
      </c>
      <c r="J2150">
        <v>12</v>
      </c>
      <c r="K2150">
        <v>6</v>
      </c>
      <c r="L2150" s="2">
        <v>0.5</v>
      </c>
      <c r="M2150">
        <v>42</v>
      </c>
      <c r="N2150">
        <v>7</v>
      </c>
      <c r="O2150">
        <v>0</v>
      </c>
      <c r="P2150">
        <v>12</v>
      </c>
      <c r="Q2150">
        <v>0.4</v>
      </c>
      <c r="R2150">
        <v>2.6</v>
      </c>
      <c r="S2150">
        <v>0</v>
      </c>
    </row>
    <row r="2151" spans="1:19" x14ac:dyDescent="0.25">
      <c r="A2151">
        <v>2011</v>
      </c>
      <c r="B2151">
        <v>309</v>
      </c>
      <c r="C2151" t="s">
        <v>1316</v>
      </c>
      <c r="D2151" t="str">
        <f>IFERROR(INDEX('Draft Master List'!E:F,MATCH(C2151,'Draft Master List'!E:E,0),2),"N/A")</f>
        <v>N/A</v>
      </c>
      <c r="E2151" t="s">
        <v>23</v>
      </c>
      <c r="F2151">
        <v>30</v>
      </c>
      <c r="H2151">
        <v>16</v>
      </c>
      <c r="I2151">
        <v>0</v>
      </c>
      <c r="J2151">
        <v>12</v>
      </c>
      <c r="K2151">
        <v>6</v>
      </c>
      <c r="L2151" s="2">
        <v>0.5</v>
      </c>
      <c r="M2151">
        <v>90</v>
      </c>
      <c r="N2151">
        <v>15</v>
      </c>
      <c r="O2151">
        <v>1</v>
      </c>
      <c r="P2151">
        <v>40</v>
      </c>
      <c r="Q2151">
        <v>0.4</v>
      </c>
      <c r="R2151">
        <v>5.6</v>
      </c>
      <c r="S2151">
        <v>0</v>
      </c>
    </row>
    <row r="2152" spans="1:19" x14ac:dyDescent="0.25">
      <c r="A2152">
        <v>2011</v>
      </c>
      <c r="B2152">
        <v>310</v>
      </c>
      <c r="C2152" t="s">
        <v>1156</v>
      </c>
      <c r="D2152" t="str">
        <f>IFERROR(INDEX('Draft Master List'!E:F,MATCH(C2152,'Draft Master List'!E:E,0),2),"N/A")</f>
        <v>N/A</v>
      </c>
      <c r="E2152" t="s">
        <v>14</v>
      </c>
      <c r="F2152">
        <v>25</v>
      </c>
      <c r="G2152" t="s">
        <v>732</v>
      </c>
      <c r="H2152">
        <v>16</v>
      </c>
      <c r="I2152">
        <v>7</v>
      </c>
      <c r="J2152">
        <v>9</v>
      </c>
      <c r="K2152">
        <v>6</v>
      </c>
      <c r="L2152" s="2">
        <v>0.66700000000000004</v>
      </c>
      <c r="M2152">
        <v>53</v>
      </c>
      <c r="N2152">
        <v>8.8000000000000007</v>
      </c>
      <c r="O2152">
        <v>0</v>
      </c>
      <c r="P2152">
        <v>22</v>
      </c>
      <c r="Q2152">
        <v>0.4</v>
      </c>
      <c r="R2152">
        <v>3.3</v>
      </c>
      <c r="S2152">
        <v>0</v>
      </c>
    </row>
    <row r="2153" spans="1:19" x14ac:dyDescent="0.25">
      <c r="A2153">
        <v>2011</v>
      </c>
      <c r="B2153">
        <v>311</v>
      </c>
      <c r="C2153" t="s">
        <v>1319</v>
      </c>
      <c r="D2153" t="str">
        <f>IFERROR(INDEX('Draft Master List'!E:F,MATCH(C2153,'Draft Master List'!E:E,0),2),"N/A")</f>
        <v>N/A</v>
      </c>
      <c r="E2153" t="s">
        <v>19</v>
      </c>
      <c r="F2153">
        <v>24</v>
      </c>
      <c r="G2153" t="s">
        <v>1069</v>
      </c>
      <c r="H2153">
        <v>9</v>
      </c>
      <c r="I2153">
        <v>4</v>
      </c>
      <c r="J2153">
        <v>13</v>
      </c>
      <c r="K2153">
        <v>6</v>
      </c>
      <c r="L2153" s="2">
        <v>0.46200000000000002</v>
      </c>
      <c r="M2153">
        <v>74</v>
      </c>
      <c r="N2153">
        <v>12.3</v>
      </c>
      <c r="O2153">
        <v>0</v>
      </c>
      <c r="P2153">
        <v>21</v>
      </c>
      <c r="Q2153">
        <v>0.7</v>
      </c>
      <c r="R2153">
        <v>8.1999999999999993</v>
      </c>
      <c r="S2153">
        <v>0</v>
      </c>
    </row>
    <row r="2154" spans="1:19" x14ac:dyDescent="0.25">
      <c r="A2154">
        <v>2011</v>
      </c>
      <c r="B2154">
        <v>312</v>
      </c>
      <c r="C2154" t="s">
        <v>404</v>
      </c>
      <c r="D2154" t="str">
        <f>IFERROR(INDEX('Draft Master List'!E:F,MATCH(C2154,'Draft Master List'!E:E,0),2),"N/A")</f>
        <v>1392008</v>
      </c>
      <c r="E2154" t="s">
        <v>7</v>
      </c>
      <c r="F2154">
        <v>25</v>
      </c>
      <c r="G2154" t="s">
        <v>643</v>
      </c>
      <c r="H2154">
        <v>8</v>
      </c>
      <c r="I2154">
        <v>4</v>
      </c>
      <c r="J2154">
        <v>9</v>
      </c>
      <c r="K2154">
        <v>6</v>
      </c>
      <c r="L2154" s="2">
        <v>0.66700000000000004</v>
      </c>
      <c r="M2154">
        <v>23</v>
      </c>
      <c r="N2154">
        <v>3.8</v>
      </c>
      <c r="O2154">
        <v>0</v>
      </c>
      <c r="P2154">
        <v>7</v>
      </c>
      <c r="Q2154">
        <v>0.8</v>
      </c>
      <c r="R2154">
        <v>2.9</v>
      </c>
      <c r="S2154">
        <v>1</v>
      </c>
    </row>
    <row r="2155" spans="1:19" x14ac:dyDescent="0.25">
      <c r="A2155">
        <v>2011</v>
      </c>
      <c r="B2155">
        <v>313</v>
      </c>
      <c r="C2155" t="s">
        <v>828</v>
      </c>
      <c r="D2155" t="str">
        <f>IFERROR(INDEX('Draft Master List'!E:F,MATCH(C2155,'Draft Master List'!E:E,0),2),"N/A")</f>
        <v>N/A</v>
      </c>
      <c r="E2155" t="s">
        <v>223</v>
      </c>
      <c r="F2155">
        <v>26</v>
      </c>
      <c r="G2155" t="s">
        <v>77</v>
      </c>
      <c r="H2155">
        <v>1</v>
      </c>
      <c r="I2155">
        <v>1</v>
      </c>
      <c r="J2155">
        <v>6</v>
      </c>
      <c r="K2155">
        <v>5</v>
      </c>
      <c r="L2155" s="2">
        <v>0.83299999999999996</v>
      </c>
      <c r="M2155">
        <v>45</v>
      </c>
      <c r="N2155">
        <v>9</v>
      </c>
      <c r="O2155">
        <v>0</v>
      </c>
      <c r="P2155">
        <v>18</v>
      </c>
      <c r="Q2155">
        <v>5</v>
      </c>
      <c r="R2155">
        <v>45</v>
      </c>
      <c r="S2155">
        <v>1</v>
      </c>
    </row>
    <row r="2156" spans="1:19" x14ac:dyDescent="0.25">
      <c r="A2156">
        <v>2011</v>
      </c>
      <c r="B2156">
        <v>314</v>
      </c>
      <c r="C2156" t="s">
        <v>576</v>
      </c>
      <c r="D2156" t="str">
        <f>IFERROR(INDEX('Draft Master List'!E:F,MATCH(C2156,'Draft Master List'!E:E,0),2),"N/A")</f>
        <v>N/A</v>
      </c>
      <c r="E2156" t="s">
        <v>63</v>
      </c>
      <c r="F2156">
        <v>28</v>
      </c>
      <c r="G2156" t="s">
        <v>643</v>
      </c>
      <c r="H2156">
        <v>11</v>
      </c>
      <c r="I2156">
        <v>1</v>
      </c>
      <c r="J2156">
        <v>9</v>
      </c>
      <c r="K2156">
        <v>5</v>
      </c>
      <c r="L2156" s="2">
        <v>0.55600000000000005</v>
      </c>
      <c r="M2156">
        <v>50</v>
      </c>
      <c r="N2156">
        <v>10</v>
      </c>
      <c r="O2156">
        <v>0</v>
      </c>
      <c r="P2156">
        <v>16</v>
      </c>
      <c r="Q2156">
        <v>0.5</v>
      </c>
      <c r="R2156">
        <v>4.5</v>
      </c>
      <c r="S2156">
        <v>1</v>
      </c>
    </row>
    <row r="2157" spans="1:19" x14ac:dyDescent="0.25">
      <c r="A2157">
        <v>2011</v>
      </c>
      <c r="B2157">
        <v>315</v>
      </c>
      <c r="C2157" t="s">
        <v>1978</v>
      </c>
      <c r="D2157" t="str">
        <f>IFERROR(INDEX('Draft Master List'!E:F,MATCH(C2157,'Draft Master List'!E:E,0),2),"N/A")</f>
        <v>N/A</v>
      </c>
      <c r="E2157" t="s">
        <v>9</v>
      </c>
      <c r="F2157">
        <v>24</v>
      </c>
      <c r="H2157">
        <v>13</v>
      </c>
      <c r="I2157">
        <v>0</v>
      </c>
      <c r="J2157">
        <v>10</v>
      </c>
      <c r="K2157">
        <v>5</v>
      </c>
      <c r="L2157" s="2">
        <v>0.5</v>
      </c>
      <c r="M2157">
        <v>93</v>
      </c>
      <c r="N2157">
        <v>18.600000000000001</v>
      </c>
      <c r="O2157">
        <v>1</v>
      </c>
      <c r="P2157">
        <v>67</v>
      </c>
      <c r="Q2157">
        <v>0.4</v>
      </c>
      <c r="R2157">
        <v>7.2</v>
      </c>
      <c r="S2157">
        <v>0</v>
      </c>
    </row>
    <row r="2158" spans="1:19" x14ac:dyDescent="0.25">
      <c r="A2158">
        <v>2011</v>
      </c>
      <c r="B2158">
        <v>316</v>
      </c>
      <c r="C2158" t="s">
        <v>903</v>
      </c>
      <c r="D2158" t="str">
        <f>IFERROR(INDEX('Draft Master List'!E:F,MATCH(C2158,'Draft Master List'!E:E,0),2),"N/A")</f>
        <v>N/A</v>
      </c>
      <c r="E2158" t="s">
        <v>20</v>
      </c>
      <c r="F2158">
        <v>24</v>
      </c>
      <c r="G2158" t="s">
        <v>643</v>
      </c>
      <c r="H2158">
        <v>16</v>
      </c>
      <c r="I2158">
        <v>3</v>
      </c>
      <c r="J2158">
        <v>8</v>
      </c>
      <c r="K2158">
        <v>5</v>
      </c>
      <c r="L2158" s="2">
        <v>0.625</v>
      </c>
      <c r="M2158">
        <v>18</v>
      </c>
      <c r="N2158">
        <v>3.6</v>
      </c>
      <c r="O2158">
        <v>0</v>
      </c>
      <c r="P2158">
        <v>7</v>
      </c>
      <c r="Q2158">
        <v>0.3</v>
      </c>
      <c r="R2158">
        <v>1.1000000000000001</v>
      </c>
      <c r="S2158">
        <v>3</v>
      </c>
    </row>
    <row r="2159" spans="1:19" x14ac:dyDescent="0.25">
      <c r="A2159">
        <v>2011</v>
      </c>
      <c r="B2159">
        <v>317</v>
      </c>
      <c r="C2159" t="s">
        <v>1979</v>
      </c>
      <c r="D2159" t="str">
        <f>IFERROR(INDEX('Draft Master List'!E:F,MATCH(C2159,'Draft Master List'!E:E,0),2),"N/A")</f>
        <v>N/A</v>
      </c>
      <c r="E2159" t="s">
        <v>29</v>
      </c>
      <c r="F2159">
        <v>24</v>
      </c>
      <c r="G2159" t="s">
        <v>1069</v>
      </c>
      <c r="H2159">
        <v>6</v>
      </c>
      <c r="I2159">
        <v>2</v>
      </c>
      <c r="J2159">
        <v>6</v>
      </c>
      <c r="K2159">
        <v>5</v>
      </c>
      <c r="L2159" s="2">
        <v>0.83299999999999996</v>
      </c>
      <c r="M2159">
        <v>41</v>
      </c>
      <c r="N2159">
        <v>8.1999999999999993</v>
      </c>
      <c r="O2159">
        <v>0</v>
      </c>
      <c r="P2159">
        <v>13</v>
      </c>
      <c r="Q2159">
        <v>0.8</v>
      </c>
      <c r="R2159">
        <v>6.8</v>
      </c>
      <c r="S2159">
        <v>0</v>
      </c>
    </row>
    <row r="2160" spans="1:19" x14ac:dyDescent="0.25">
      <c r="A2160">
        <v>2011</v>
      </c>
      <c r="B2160">
        <v>318</v>
      </c>
      <c r="C2160" t="s">
        <v>99</v>
      </c>
      <c r="D2160" t="str">
        <f>IFERROR(INDEX('Draft Master List'!E:F,MATCH(C2160,'Draft Master List'!E:E,0),2),"N/A")</f>
        <v>732008</v>
      </c>
      <c r="E2160" t="s">
        <v>25</v>
      </c>
      <c r="F2160">
        <v>25</v>
      </c>
      <c r="G2160" t="s">
        <v>643</v>
      </c>
      <c r="H2160">
        <v>2</v>
      </c>
      <c r="I2160">
        <v>1</v>
      </c>
      <c r="J2160">
        <v>6</v>
      </c>
      <c r="K2160">
        <v>5</v>
      </c>
      <c r="L2160" s="2">
        <v>0.83299999999999996</v>
      </c>
      <c r="M2160">
        <v>9</v>
      </c>
      <c r="N2160">
        <v>1.8</v>
      </c>
      <c r="O2160">
        <v>1</v>
      </c>
      <c r="P2160">
        <v>9</v>
      </c>
      <c r="Q2160">
        <v>2.5</v>
      </c>
      <c r="R2160">
        <v>4.5</v>
      </c>
      <c r="S2160">
        <v>1</v>
      </c>
    </row>
    <row r="2161" spans="1:19" x14ac:dyDescent="0.25">
      <c r="A2161">
        <v>2011</v>
      </c>
      <c r="B2161">
        <v>319</v>
      </c>
      <c r="C2161" t="s">
        <v>1980</v>
      </c>
      <c r="D2161" t="str">
        <f>IFERROR(INDEX('Draft Master List'!E:F,MATCH(C2161,'Draft Master List'!E:E,0),2),"N/A")</f>
        <v>N/A</v>
      </c>
      <c r="E2161" t="s">
        <v>15</v>
      </c>
      <c r="F2161">
        <v>24</v>
      </c>
      <c r="G2161" t="s">
        <v>1069</v>
      </c>
      <c r="H2161">
        <v>10</v>
      </c>
      <c r="I2161">
        <v>3</v>
      </c>
      <c r="J2161">
        <v>9</v>
      </c>
      <c r="K2161">
        <v>5</v>
      </c>
      <c r="L2161" s="2">
        <v>0.55600000000000005</v>
      </c>
      <c r="M2161">
        <v>44</v>
      </c>
      <c r="N2161">
        <v>8.8000000000000007</v>
      </c>
      <c r="O2161">
        <v>1</v>
      </c>
      <c r="P2161">
        <v>25</v>
      </c>
      <c r="Q2161">
        <v>0.5</v>
      </c>
      <c r="R2161">
        <v>4.4000000000000004</v>
      </c>
      <c r="S2161">
        <v>0</v>
      </c>
    </row>
    <row r="2162" spans="1:19" x14ac:dyDescent="0.25">
      <c r="A2162">
        <v>2011</v>
      </c>
      <c r="B2162">
        <v>320</v>
      </c>
      <c r="C2162" t="s">
        <v>423</v>
      </c>
      <c r="D2162" t="str">
        <f>IFERROR(INDEX('Draft Master List'!E:F,MATCH(C2162,'Draft Master List'!E:E,0),2),"N/A")</f>
        <v>2042008</v>
      </c>
      <c r="E2162" t="s">
        <v>33</v>
      </c>
      <c r="F2162">
        <v>27</v>
      </c>
      <c r="G2162" t="s">
        <v>976</v>
      </c>
      <c r="H2162">
        <v>16</v>
      </c>
      <c r="I2162">
        <v>4</v>
      </c>
      <c r="J2162">
        <v>7</v>
      </c>
      <c r="K2162">
        <v>5</v>
      </c>
      <c r="L2162" s="2">
        <v>0.71399999999999997</v>
      </c>
      <c r="M2162">
        <v>49</v>
      </c>
      <c r="N2162">
        <v>9.8000000000000007</v>
      </c>
      <c r="O2162">
        <v>0</v>
      </c>
      <c r="P2162">
        <v>18</v>
      </c>
      <c r="Q2162">
        <v>0.3</v>
      </c>
      <c r="R2162">
        <v>3.1</v>
      </c>
      <c r="S2162">
        <v>0</v>
      </c>
    </row>
    <row r="2163" spans="1:19" x14ac:dyDescent="0.25">
      <c r="A2163">
        <v>2011</v>
      </c>
      <c r="B2163">
        <v>321</v>
      </c>
      <c r="C2163" t="s">
        <v>671</v>
      </c>
      <c r="D2163" t="str">
        <f>IFERROR(INDEX('Draft Master List'!E:F,MATCH(C2163,'Draft Master List'!E:E,0),2),"N/A")</f>
        <v>N/A</v>
      </c>
      <c r="E2163" t="s">
        <v>25</v>
      </c>
      <c r="F2163">
        <v>33</v>
      </c>
      <c r="G2163" t="s">
        <v>76</v>
      </c>
      <c r="H2163">
        <v>16</v>
      </c>
      <c r="I2163">
        <v>8</v>
      </c>
      <c r="J2163">
        <v>7</v>
      </c>
      <c r="K2163">
        <v>5</v>
      </c>
      <c r="L2163" s="2">
        <v>0.71399999999999997</v>
      </c>
      <c r="M2163">
        <v>43</v>
      </c>
      <c r="N2163">
        <v>8.6</v>
      </c>
      <c r="O2163">
        <v>0</v>
      </c>
      <c r="P2163">
        <v>27</v>
      </c>
      <c r="Q2163">
        <v>0.3</v>
      </c>
      <c r="R2163">
        <v>2.7</v>
      </c>
      <c r="S2163">
        <v>0</v>
      </c>
    </row>
    <row r="2164" spans="1:19" x14ac:dyDescent="0.25">
      <c r="A2164">
        <v>2011</v>
      </c>
      <c r="B2164">
        <v>322</v>
      </c>
      <c r="C2164" t="s">
        <v>905</v>
      </c>
      <c r="D2164" t="str">
        <f>IFERROR(INDEX('Draft Master List'!E:F,MATCH(C2164,'Draft Master List'!E:E,0),2),"N/A")</f>
        <v>N/A</v>
      </c>
      <c r="E2164" t="s">
        <v>64</v>
      </c>
      <c r="F2164">
        <v>23</v>
      </c>
      <c r="G2164" t="s">
        <v>732</v>
      </c>
      <c r="H2164">
        <v>14</v>
      </c>
      <c r="I2164">
        <v>4</v>
      </c>
      <c r="J2164">
        <v>7</v>
      </c>
      <c r="K2164">
        <v>5</v>
      </c>
      <c r="L2164" s="2">
        <v>0.71399999999999997</v>
      </c>
      <c r="M2164">
        <v>31</v>
      </c>
      <c r="N2164">
        <v>6.2</v>
      </c>
      <c r="O2164">
        <v>0</v>
      </c>
      <c r="P2164">
        <v>11</v>
      </c>
      <c r="Q2164">
        <v>0.4</v>
      </c>
      <c r="R2164">
        <v>2.2000000000000002</v>
      </c>
      <c r="S2164">
        <v>1</v>
      </c>
    </row>
    <row r="2165" spans="1:19" x14ac:dyDescent="0.25">
      <c r="A2165">
        <v>2011</v>
      </c>
      <c r="B2165">
        <v>323</v>
      </c>
      <c r="C2165" t="s">
        <v>115</v>
      </c>
      <c r="D2165" t="str">
        <f>IFERROR(INDEX('Draft Master List'!E:F,MATCH(C2165,'Draft Master List'!E:E,0),2),"N/A")</f>
        <v>2222010</v>
      </c>
      <c r="E2165" t="s">
        <v>28</v>
      </c>
      <c r="F2165">
        <v>24</v>
      </c>
      <c r="H2165">
        <v>16</v>
      </c>
      <c r="I2165">
        <v>0</v>
      </c>
      <c r="J2165">
        <v>12</v>
      </c>
      <c r="K2165">
        <v>5</v>
      </c>
      <c r="L2165" s="2">
        <v>0.41699999999999998</v>
      </c>
      <c r="M2165">
        <v>24</v>
      </c>
      <c r="N2165">
        <v>4.8</v>
      </c>
      <c r="O2165">
        <v>0</v>
      </c>
      <c r="P2165">
        <v>6</v>
      </c>
      <c r="Q2165">
        <v>0.3</v>
      </c>
      <c r="R2165">
        <v>1.5</v>
      </c>
      <c r="S2165">
        <v>1</v>
      </c>
    </row>
    <row r="2166" spans="1:19" x14ac:dyDescent="0.25">
      <c r="A2166">
        <v>2011</v>
      </c>
      <c r="B2166">
        <v>324</v>
      </c>
      <c r="C2166" t="s">
        <v>1290</v>
      </c>
      <c r="D2166" t="str">
        <f>IFERROR(INDEX('Draft Master List'!E:F,MATCH(C2166,'Draft Master List'!E:E,0),2),"N/A")</f>
        <v>N/A</v>
      </c>
      <c r="E2166" t="s">
        <v>27</v>
      </c>
      <c r="F2166">
        <v>34</v>
      </c>
      <c r="H2166">
        <v>3</v>
      </c>
      <c r="I2166">
        <v>0</v>
      </c>
      <c r="J2166">
        <v>7</v>
      </c>
      <c r="K2166">
        <v>5</v>
      </c>
      <c r="L2166" s="2">
        <v>0.71399999999999997</v>
      </c>
      <c r="M2166">
        <v>13</v>
      </c>
      <c r="N2166">
        <v>2.6</v>
      </c>
      <c r="O2166">
        <v>0</v>
      </c>
      <c r="P2166">
        <v>9</v>
      </c>
      <c r="Q2166">
        <v>1.7</v>
      </c>
      <c r="R2166">
        <v>4.3</v>
      </c>
      <c r="S2166">
        <v>0</v>
      </c>
    </row>
    <row r="2167" spans="1:19" x14ac:dyDescent="0.25">
      <c r="A2167">
        <v>2011</v>
      </c>
      <c r="B2167">
        <v>325</v>
      </c>
      <c r="C2167" t="s">
        <v>1766</v>
      </c>
      <c r="D2167" t="str">
        <f>IFERROR(INDEX('Draft Master List'!E:F,MATCH(C2167,'Draft Master List'!E:E,0),2),"N/A")</f>
        <v>N/A</v>
      </c>
      <c r="E2167" t="s">
        <v>32</v>
      </c>
      <c r="F2167">
        <v>26</v>
      </c>
      <c r="G2167" t="s">
        <v>1623</v>
      </c>
      <c r="H2167">
        <v>16</v>
      </c>
      <c r="I2167">
        <v>9</v>
      </c>
      <c r="J2167">
        <v>9</v>
      </c>
      <c r="K2167">
        <v>5</v>
      </c>
      <c r="L2167" s="2">
        <v>0.55600000000000005</v>
      </c>
      <c r="M2167">
        <v>58</v>
      </c>
      <c r="N2167">
        <v>11.6</v>
      </c>
      <c r="O2167">
        <v>0</v>
      </c>
      <c r="P2167">
        <v>41</v>
      </c>
      <c r="Q2167">
        <v>0.3</v>
      </c>
      <c r="R2167">
        <v>3.6</v>
      </c>
      <c r="S2167">
        <v>0</v>
      </c>
    </row>
    <row r="2168" spans="1:19" x14ac:dyDescent="0.25">
      <c r="A2168">
        <v>2011</v>
      </c>
      <c r="B2168">
        <v>326</v>
      </c>
      <c r="C2168" t="s">
        <v>1610</v>
      </c>
      <c r="D2168" t="str">
        <f>IFERROR(INDEX('Draft Master List'!E:F,MATCH(C2168,'Draft Master List'!E:E,0),2),"N/A")</f>
        <v>N/A</v>
      </c>
      <c r="E2168" t="s">
        <v>4</v>
      </c>
      <c r="F2168">
        <v>31</v>
      </c>
      <c r="G2168" t="s">
        <v>77</v>
      </c>
      <c r="H2168">
        <v>12</v>
      </c>
      <c r="I2168">
        <v>2</v>
      </c>
      <c r="J2168">
        <v>11</v>
      </c>
      <c r="K2168">
        <v>5</v>
      </c>
      <c r="L2168" s="2">
        <v>0.45500000000000002</v>
      </c>
      <c r="M2168">
        <v>42</v>
      </c>
      <c r="N2168">
        <v>8.4</v>
      </c>
      <c r="O2168">
        <v>0</v>
      </c>
      <c r="P2168">
        <v>19</v>
      </c>
      <c r="Q2168">
        <v>0.4</v>
      </c>
      <c r="R2168">
        <v>3.5</v>
      </c>
      <c r="S2168">
        <v>0</v>
      </c>
    </row>
    <row r="2169" spans="1:19" x14ac:dyDescent="0.25">
      <c r="A2169">
        <v>2011</v>
      </c>
      <c r="B2169">
        <v>327</v>
      </c>
      <c r="C2169" t="s">
        <v>1951</v>
      </c>
      <c r="D2169" t="str">
        <f>IFERROR(INDEX('Draft Master List'!E:F,MATCH(C2169,'Draft Master List'!E:E,0),2),"N/A")</f>
        <v>N/A</v>
      </c>
      <c r="E2169" t="s">
        <v>4</v>
      </c>
      <c r="F2169">
        <v>25</v>
      </c>
      <c r="G2169" t="s">
        <v>1069</v>
      </c>
      <c r="H2169">
        <v>15</v>
      </c>
      <c r="I2169">
        <v>7</v>
      </c>
      <c r="J2169">
        <v>7</v>
      </c>
      <c r="K2169">
        <v>5</v>
      </c>
      <c r="L2169" s="2">
        <v>0.71399999999999997</v>
      </c>
      <c r="M2169">
        <v>50</v>
      </c>
      <c r="N2169">
        <v>10</v>
      </c>
      <c r="O2169">
        <v>0</v>
      </c>
      <c r="P2169">
        <v>22</v>
      </c>
      <c r="Q2169">
        <v>0.3</v>
      </c>
      <c r="R2169">
        <v>3.3</v>
      </c>
      <c r="S2169">
        <v>0</v>
      </c>
    </row>
    <row r="2170" spans="1:19" x14ac:dyDescent="0.25">
      <c r="A2170">
        <v>2011</v>
      </c>
      <c r="B2170">
        <v>328</v>
      </c>
      <c r="C2170" t="s">
        <v>1932</v>
      </c>
      <c r="D2170" t="str">
        <f>IFERROR(INDEX('Draft Master List'!E:F,MATCH(C2170,'Draft Master List'!E:E,0),2),"N/A")</f>
        <v>N/A</v>
      </c>
      <c r="E2170" t="s">
        <v>0</v>
      </c>
      <c r="F2170">
        <v>28</v>
      </c>
      <c r="G2170" t="s">
        <v>1069</v>
      </c>
      <c r="H2170">
        <v>5</v>
      </c>
      <c r="I2170">
        <v>2</v>
      </c>
      <c r="J2170">
        <v>9</v>
      </c>
      <c r="K2170">
        <v>5</v>
      </c>
      <c r="L2170" s="2">
        <v>0.55600000000000005</v>
      </c>
      <c r="M2170">
        <v>16</v>
      </c>
      <c r="N2170">
        <v>3.2</v>
      </c>
      <c r="O2170">
        <v>0</v>
      </c>
      <c r="P2170">
        <v>8</v>
      </c>
      <c r="Q2170">
        <v>1</v>
      </c>
      <c r="R2170">
        <v>3.2</v>
      </c>
      <c r="S2170">
        <v>0</v>
      </c>
    </row>
    <row r="2171" spans="1:19" x14ac:dyDescent="0.25">
      <c r="A2171">
        <v>2011</v>
      </c>
      <c r="B2171">
        <v>329</v>
      </c>
      <c r="C2171" t="s">
        <v>1298</v>
      </c>
      <c r="D2171" t="str">
        <f>IFERROR(INDEX('Draft Master List'!E:F,MATCH(C2171,'Draft Master List'!E:E,0),2),"N/A")</f>
        <v>N/A</v>
      </c>
      <c r="E2171" t="s">
        <v>16</v>
      </c>
      <c r="F2171">
        <v>32</v>
      </c>
      <c r="H2171">
        <v>15</v>
      </c>
      <c r="I2171">
        <v>0</v>
      </c>
      <c r="J2171">
        <v>6</v>
      </c>
      <c r="K2171">
        <v>4</v>
      </c>
      <c r="L2171" s="2">
        <v>0.66700000000000004</v>
      </c>
      <c r="M2171">
        <v>24</v>
      </c>
      <c r="N2171">
        <v>6</v>
      </c>
      <c r="O2171">
        <v>0</v>
      </c>
      <c r="P2171">
        <v>9</v>
      </c>
      <c r="Q2171">
        <v>0.3</v>
      </c>
      <c r="R2171">
        <v>1.6</v>
      </c>
      <c r="S2171">
        <v>0</v>
      </c>
    </row>
    <row r="2172" spans="1:19" x14ac:dyDescent="0.25">
      <c r="A2172">
        <v>2011</v>
      </c>
      <c r="B2172">
        <v>330</v>
      </c>
      <c r="C2172" t="s">
        <v>1981</v>
      </c>
      <c r="D2172" t="str">
        <f>IFERROR(INDEX('Draft Master List'!E:F,MATCH(C2172,'Draft Master List'!E:E,0),2),"N/A")</f>
        <v>N/A</v>
      </c>
      <c r="E2172" t="s">
        <v>4</v>
      </c>
      <c r="F2172">
        <v>24</v>
      </c>
      <c r="G2172" t="s">
        <v>1069</v>
      </c>
      <c r="H2172">
        <v>4</v>
      </c>
      <c r="I2172">
        <v>1</v>
      </c>
      <c r="J2172">
        <v>8</v>
      </c>
      <c r="K2172">
        <v>4</v>
      </c>
      <c r="L2172" s="2">
        <v>0.5</v>
      </c>
      <c r="M2172">
        <v>57</v>
      </c>
      <c r="N2172">
        <v>14.3</v>
      </c>
      <c r="O2172">
        <v>0</v>
      </c>
      <c r="P2172">
        <v>21</v>
      </c>
      <c r="Q2172">
        <v>1</v>
      </c>
      <c r="R2172">
        <v>14.3</v>
      </c>
      <c r="S2172">
        <v>0</v>
      </c>
    </row>
    <row r="2173" spans="1:19" x14ac:dyDescent="0.25">
      <c r="A2173">
        <v>2011</v>
      </c>
      <c r="B2173">
        <v>331</v>
      </c>
      <c r="C2173" t="s">
        <v>1442</v>
      </c>
      <c r="D2173" t="str">
        <f>IFERROR(INDEX('Draft Master List'!E:F,MATCH(C2173,'Draft Master List'!E:E,0),2),"N/A")</f>
        <v>N/A</v>
      </c>
      <c r="E2173" t="s">
        <v>12</v>
      </c>
      <c r="F2173">
        <v>32</v>
      </c>
      <c r="H2173">
        <v>11</v>
      </c>
      <c r="I2173">
        <v>0</v>
      </c>
      <c r="J2173">
        <v>5</v>
      </c>
      <c r="K2173">
        <v>4</v>
      </c>
      <c r="L2173" s="2">
        <v>0.8</v>
      </c>
      <c r="M2173">
        <v>63</v>
      </c>
      <c r="N2173">
        <v>15.8</v>
      </c>
      <c r="O2173">
        <v>0</v>
      </c>
      <c r="P2173">
        <v>22</v>
      </c>
      <c r="Q2173">
        <v>0.4</v>
      </c>
      <c r="R2173">
        <v>5.7</v>
      </c>
      <c r="S2173">
        <v>0</v>
      </c>
    </row>
    <row r="2174" spans="1:19" x14ac:dyDescent="0.25">
      <c r="A2174">
        <v>2011</v>
      </c>
      <c r="B2174">
        <v>332</v>
      </c>
      <c r="C2174" t="s">
        <v>100</v>
      </c>
      <c r="D2174" t="str">
        <f>IFERROR(INDEX('Draft Master List'!E:F,MATCH(C2174,'Draft Master List'!E:E,0),2),"N/A")</f>
        <v>2322009</v>
      </c>
      <c r="E2174" t="s">
        <v>30</v>
      </c>
      <c r="F2174">
        <v>25</v>
      </c>
      <c r="H2174">
        <v>13</v>
      </c>
      <c r="I2174">
        <v>0</v>
      </c>
      <c r="J2174">
        <v>9</v>
      </c>
      <c r="K2174">
        <v>4</v>
      </c>
      <c r="L2174" s="2">
        <v>0.44400000000000001</v>
      </c>
      <c r="M2174">
        <v>34</v>
      </c>
      <c r="N2174">
        <v>8.5</v>
      </c>
      <c r="O2174">
        <v>0</v>
      </c>
      <c r="P2174">
        <v>11</v>
      </c>
      <c r="Q2174">
        <v>0.3</v>
      </c>
      <c r="R2174">
        <v>2.6</v>
      </c>
      <c r="S2174">
        <v>3</v>
      </c>
    </row>
    <row r="2175" spans="1:19" x14ac:dyDescent="0.25">
      <c r="A2175">
        <v>2011</v>
      </c>
      <c r="B2175">
        <v>333</v>
      </c>
      <c r="C2175" t="s">
        <v>579</v>
      </c>
      <c r="D2175" t="str">
        <f>IFERROR(INDEX('Draft Master List'!E:F,MATCH(C2175,'Draft Master List'!E:E,0),2),"N/A")</f>
        <v>N/A</v>
      </c>
      <c r="E2175" t="s">
        <v>3</v>
      </c>
      <c r="F2175">
        <v>30</v>
      </c>
      <c r="G2175" t="s">
        <v>77</v>
      </c>
      <c r="H2175">
        <v>9</v>
      </c>
      <c r="I2175">
        <v>2</v>
      </c>
      <c r="J2175">
        <v>26</v>
      </c>
      <c r="K2175">
        <v>4</v>
      </c>
      <c r="L2175" s="2">
        <v>0.154</v>
      </c>
      <c r="M2175">
        <v>74</v>
      </c>
      <c r="N2175">
        <v>18.5</v>
      </c>
      <c r="O2175">
        <v>0</v>
      </c>
      <c r="P2175">
        <v>32</v>
      </c>
      <c r="Q2175">
        <v>0.4</v>
      </c>
      <c r="R2175">
        <v>8.1999999999999993</v>
      </c>
      <c r="S2175">
        <v>0</v>
      </c>
    </row>
    <row r="2176" spans="1:19" x14ac:dyDescent="0.25">
      <c r="A2176">
        <v>2011</v>
      </c>
      <c r="B2176">
        <v>334</v>
      </c>
      <c r="C2176" t="s">
        <v>102</v>
      </c>
      <c r="D2176" t="str">
        <f>IFERROR(INDEX('Draft Master List'!E:F,MATCH(C2176,'Draft Master List'!E:E,0),2),"N/A")</f>
        <v>1462008</v>
      </c>
      <c r="E2176" t="s">
        <v>669</v>
      </c>
      <c r="F2176">
        <v>25</v>
      </c>
      <c r="H2176">
        <v>14</v>
      </c>
      <c r="I2176">
        <v>3</v>
      </c>
      <c r="J2176">
        <v>7</v>
      </c>
      <c r="K2176">
        <v>4</v>
      </c>
      <c r="L2176" s="2">
        <v>0.57099999999999995</v>
      </c>
      <c r="M2176">
        <v>40</v>
      </c>
      <c r="N2176">
        <v>10</v>
      </c>
      <c r="O2176">
        <v>0</v>
      </c>
      <c r="P2176">
        <v>17</v>
      </c>
      <c r="Q2176">
        <v>0.3</v>
      </c>
      <c r="R2176">
        <v>2.9</v>
      </c>
      <c r="S2176">
        <v>0</v>
      </c>
    </row>
    <row r="2177" spans="1:19" x14ac:dyDescent="0.25">
      <c r="A2177">
        <v>2011</v>
      </c>
      <c r="B2177">
        <v>335</v>
      </c>
      <c r="C2177" t="s">
        <v>907</v>
      </c>
      <c r="D2177" t="str">
        <f>IFERROR(INDEX('Draft Master List'!E:F,MATCH(C2177,'Draft Master List'!E:E,0),2),"N/A")</f>
        <v>N/A</v>
      </c>
      <c r="E2177" t="s">
        <v>28</v>
      </c>
      <c r="F2177">
        <v>22</v>
      </c>
      <c r="H2177">
        <v>13</v>
      </c>
      <c r="I2177">
        <v>0</v>
      </c>
      <c r="J2177">
        <v>6</v>
      </c>
      <c r="K2177">
        <v>4</v>
      </c>
      <c r="L2177" s="2">
        <v>0.66700000000000004</v>
      </c>
      <c r="M2177">
        <v>32</v>
      </c>
      <c r="N2177">
        <v>8</v>
      </c>
      <c r="O2177">
        <v>0</v>
      </c>
      <c r="P2177">
        <v>21</v>
      </c>
      <c r="Q2177">
        <v>0.3</v>
      </c>
      <c r="R2177">
        <v>2.5</v>
      </c>
      <c r="S2177">
        <v>1</v>
      </c>
    </row>
    <row r="2178" spans="1:19" x14ac:dyDescent="0.25">
      <c r="A2178">
        <v>2011</v>
      </c>
      <c r="B2178">
        <v>336</v>
      </c>
      <c r="C2178" t="s">
        <v>535</v>
      </c>
      <c r="D2178" t="str">
        <f>IFERROR(INDEX('Draft Master List'!E:F,MATCH(C2178,'Draft Master List'!E:E,0),2),"N/A")</f>
        <v>1302006</v>
      </c>
      <c r="E2178" t="s">
        <v>9</v>
      </c>
      <c r="F2178">
        <v>27</v>
      </c>
      <c r="H2178">
        <v>2</v>
      </c>
      <c r="I2178">
        <v>0</v>
      </c>
      <c r="J2178">
        <v>6</v>
      </c>
      <c r="K2178">
        <v>4</v>
      </c>
      <c r="L2178" s="2">
        <v>0.66700000000000004</v>
      </c>
      <c r="M2178">
        <v>50</v>
      </c>
      <c r="N2178">
        <v>12.5</v>
      </c>
      <c r="O2178">
        <v>1</v>
      </c>
      <c r="P2178">
        <v>22</v>
      </c>
      <c r="Q2178">
        <v>2</v>
      </c>
      <c r="R2178">
        <v>25</v>
      </c>
      <c r="S2178">
        <v>0</v>
      </c>
    </row>
    <row r="2179" spans="1:19" x14ac:dyDescent="0.25">
      <c r="A2179">
        <v>2011</v>
      </c>
      <c r="B2179">
        <v>337</v>
      </c>
      <c r="C2179" t="s">
        <v>1218</v>
      </c>
      <c r="D2179" t="str">
        <f>IFERROR(INDEX('Draft Master List'!E:F,MATCH(C2179,'Draft Master List'!E:E,0),2),"N/A")</f>
        <v>N/A</v>
      </c>
      <c r="E2179" t="s">
        <v>4</v>
      </c>
      <c r="F2179">
        <v>30</v>
      </c>
      <c r="G2179" t="s">
        <v>212</v>
      </c>
      <c r="H2179">
        <v>16</v>
      </c>
      <c r="I2179">
        <v>9</v>
      </c>
      <c r="J2179">
        <v>9</v>
      </c>
      <c r="K2179">
        <v>4</v>
      </c>
      <c r="L2179" s="2">
        <v>0.44400000000000001</v>
      </c>
      <c r="M2179">
        <v>19</v>
      </c>
      <c r="N2179">
        <v>4.8</v>
      </c>
      <c r="O2179">
        <v>0</v>
      </c>
      <c r="P2179">
        <v>10</v>
      </c>
      <c r="Q2179">
        <v>0.3</v>
      </c>
      <c r="R2179">
        <v>1.2</v>
      </c>
      <c r="S2179">
        <v>0</v>
      </c>
    </row>
    <row r="2180" spans="1:19" x14ac:dyDescent="0.25">
      <c r="A2180">
        <v>2011</v>
      </c>
      <c r="B2180">
        <v>338</v>
      </c>
      <c r="C2180" t="s">
        <v>1351</v>
      </c>
      <c r="D2180" t="str">
        <f>IFERROR(INDEX('Draft Master List'!E:F,MATCH(C2180,'Draft Master List'!E:E,0),2),"N/A")</f>
        <v>N/A</v>
      </c>
      <c r="E2180" t="s">
        <v>4</v>
      </c>
      <c r="F2180">
        <v>27</v>
      </c>
      <c r="H2180">
        <v>4</v>
      </c>
      <c r="I2180">
        <v>0</v>
      </c>
      <c r="J2180">
        <v>7</v>
      </c>
      <c r="K2180">
        <v>4</v>
      </c>
      <c r="L2180" s="2">
        <v>0.57099999999999995</v>
      </c>
      <c r="M2180">
        <v>42</v>
      </c>
      <c r="N2180">
        <v>10.5</v>
      </c>
      <c r="O2180">
        <v>1</v>
      </c>
      <c r="P2180">
        <v>14</v>
      </c>
      <c r="Q2180">
        <v>1</v>
      </c>
      <c r="R2180">
        <v>10.5</v>
      </c>
      <c r="S2180">
        <v>0</v>
      </c>
    </row>
    <row r="2181" spans="1:19" x14ac:dyDescent="0.25">
      <c r="A2181">
        <v>2011</v>
      </c>
      <c r="B2181">
        <v>339</v>
      </c>
      <c r="C2181" t="s">
        <v>1307</v>
      </c>
      <c r="D2181" t="str">
        <f>IFERROR(INDEX('Draft Master List'!E:F,MATCH(C2181,'Draft Master List'!E:E,0),2),"N/A")</f>
        <v>N/A</v>
      </c>
      <c r="E2181" t="s">
        <v>21</v>
      </c>
      <c r="F2181">
        <v>31</v>
      </c>
      <c r="G2181" t="s">
        <v>732</v>
      </c>
      <c r="H2181">
        <v>7</v>
      </c>
      <c r="I2181">
        <v>5</v>
      </c>
      <c r="J2181">
        <v>8</v>
      </c>
      <c r="K2181">
        <v>4</v>
      </c>
      <c r="L2181" s="2">
        <v>0.5</v>
      </c>
      <c r="M2181">
        <v>25</v>
      </c>
      <c r="N2181">
        <v>6.3</v>
      </c>
      <c r="O2181">
        <v>2</v>
      </c>
      <c r="P2181">
        <v>19</v>
      </c>
      <c r="Q2181">
        <v>0.6</v>
      </c>
      <c r="R2181">
        <v>3.6</v>
      </c>
      <c r="S2181">
        <v>0</v>
      </c>
    </row>
    <row r="2182" spans="1:19" x14ac:dyDescent="0.25">
      <c r="A2182">
        <v>2011</v>
      </c>
      <c r="B2182">
        <v>340</v>
      </c>
      <c r="C2182" t="s">
        <v>1982</v>
      </c>
      <c r="D2182" t="str">
        <f>IFERROR(INDEX('Draft Master List'!E:F,MATCH(C2182,'Draft Master List'!E:E,0),2),"N/A")</f>
        <v>N/A</v>
      </c>
      <c r="E2182" t="s">
        <v>14</v>
      </c>
      <c r="F2182">
        <v>22</v>
      </c>
      <c r="H2182">
        <v>13</v>
      </c>
      <c r="I2182">
        <v>0</v>
      </c>
      <c r="J2182">
        <v>5</v>
      </c>
      <c r="K2182">
        <v>4</v>
      </c>
      <c r="L2182" s="2">
        <v>0.8</v>
      </c>
      <c r="M2182">
        <v>40</v>
      </c>
      <c r="N2182">
        <v>10</v>
      </c>
      <c r="O2182">
        <v>0</v>
      </c>
      <c r="P2182">
        <v>15</v>
      </c>
      <c r="Q2182">
        <v>0.3</v>
      </c>
      <c r="R2182">
        <v>3.1</v>
      </c>
      <c r="S2182">
        <v>0</v>
      </c>
    </row>
    <row r="2183" spans="1:19" x14ac:dyDescent="0.25">
      <c r="A2183">
        <v>2011</v>
      </c>
      <c r="B2183">
        <v>341</v>
      </c>
      <c r="C2183" t="s">
        <v>1847</v>
      </c>
      <c r="D2183" t="str">
        <f>IFERROR(INDEX('Draft Master List'!E:F,MATCH(C2183,'Draft Master List'!E:E,0),2),"N/A")</f>
        <v>N/A</v>
      </c>
      <c r="E2183" t="s">
        <v>24</v>
      </c>
      <c r="F2183">
        <v>22</v>
      </c>
      <c r="G2183" t="s">
        <v>1069</v>
      </c>
      <c r="H2183">
        <v>16</v>
      </c>
      <c r="I2183">
        <v>6</v>
      </c>
      <c r="J2183">
        <v>8</v>
      </c>
      <c r="K2183">
        <v>4</v>
      </c>
      <c r="L2183" s="2">
        <v>0.5</v>
      </c>
      <c r="M2183">
        <v>29</v>
      </c>
      <c r="N2183">
        <v>7.3</v>
      </c>
      <c r="O2183">
        <v>1</v>
      </c>
      <c r="P2183">
        <v>14</v>
      </c>
      <c r="Q2183">
        <v>0.3</v>
      </c>
      <c r="R2183">
        <v>1.8</v>
      </c>
      <c r="S2183">
        <v>0</v>
      </c>
    </row>
    <row r="2184" spans="1:19" x14ac:dyDescent="0.25">
      <c r="A2184">
        <v>2011</v>
      </c>
      <c r="B2184">
        <v>342</v>
      </c>
      <c r="C2184" t="s">
        <v>275</v>
      </c>
      <c r="D2184" t="str">
        <f>IFERROR(INDEX('Draft Master List'!E:F,MATCH(C2184,'Draft Master List'!E:E,0),2),"N/A")</f>
        <v>842010</v>
      </c>
      <c r="E2184" t="s">
        <v>15</v>
      </c>
      <c r="F2184">
        <v>26</v>
      </c>
      <c r="H2184">
        <v>2</v>
      </c>
      <c r="I2184">
        <v>0</v>
      </c>
      <c r="J2184">
        <v>5</v>
      </c>
      <c r="K2184">
        <v>4</v>
      </c>
      <c r="L2184" s="2">
        <v>0.8</v>
      </c>
      <c r="M2184">
        <v>14</v>
      </c>
      <c r="N2184">
        <v>3.5</v>
      </c>
      <c r="O2184">
        <v>0</v>
      </c>
      <c r="P2184">
        <v>5</v>
      </c>
      <c r="Q2184">
        <v>2</v>
      </c>
      <c r="R2184">
        <v>7</v>
      </c>
      <c r="S2184">
        <v>1</v>
      </c>
    </row>
    <row r="2185" spans="1:19" x14ac:dyDescent="0.25">
      <c r="A2185">
        <v>2011</v>
      </c>
      <c r="B2185">
        <v>343</v>
      </c>
      <c r="C2185" t="s">
        <v>1690</v>
      </c>
      <c r="D2185" t="str">
        <f>IFERROR(INDEX('Draft Master List'!E:F,MATCH(C2185,'Draft Master List'!E:E,0),2),"N/A")</f>
        <v>N/A</v>
      </c>
      <c r="E2185" t="s">
        <v>29</v>
      </c>
      <c r="F2185">
        <v>24</v>
      </c>
      <c r="G2185" t="s">
        <v>1069</v>
      </c>
      <c r="H2185">
        <v>10</v>
      </c>
      <c r="I2185">
        <v>3</v>
      </c>
      <c r="J2185">
        <v>4</v>
      </c>
      <c r="K2185">
        <v>4</v>
      </c>
      <c r="L2185" s="2">
        <v>1</v>
      </c>
      <c r="M2185">
        <v>11</v>
      </c>
      <c r="N2185">
        <v>2.8</v>
      </c>
      <c r="O2185">
        <v>0</v>
      </c>
      <c r="P2185">
        <v>6</v>
      </c>
      <c r="Q2185">
        <v>0.4</v>
      </c>
      <c r="R2185">
        <v>1.1000000000000001</v>
      </c>
      <c r="S2185">
        <v>0</v>
      </c>
    </row>
    <row r="2186" spans="1:19" x14ac:dyDescent="0.25">
      <c r="A2186">
        <v>2011</v>
      </c>
      <c r="B2186">
        <v>344</v>
      </c>
      <c r="C2186" t="s">
        <v>370</v>
      </c>
      <c r="D2186" t="str">
        <f>IFERROR(INDEX('Draft Master List'!E:F,MATCH(C2186,'Draft Master List'!E:E,0),2),"N/A")</f>
        <v>2332009</v>
      </c>
      <c r="E2186" t="s">
        <v>14</v>
      </c>
      <c r="F2186">
        <v>25</v>
      </c>
      <c r="H2186">
        <v>6</v>
      </c>
      <c r="I2186">
        <v>0</v>
      </c>
      <c r="J2186">
        <v>7</v>
      </c>
      <c r="K2186">
        <v>4</v>
      </c>
      <c r="L2186" s="2">
        <v>0.57099999999999995</v>
      </c>
      <c r="M2186">
        <v>52</v>
      </c>
      <c r="N2186">
        <v>13</v>
      </c>
      <c r="O2186">
        <v>0</v>
      </c>
      <c r="P2186">
        <v>29</v>
      </c>
      <c r="Q2186">
        <v>0.7</v>
      </c>
      <c r="R2186">
        <v>8.6999999999999993</v>
      </c>
      <c r="S2186">
        <v>1</v>
      </c>
    </row>
    <row r="2187" spans="1:19" x14ac:dyDescent="0.25">
      <c r="A2187">
        <v>2011</v>
      </c>
      <c r="B2187">
        <v>345</v>
      </c>
      <c r="C2187" t="s">
        <v>501</v>
      </c>
      <c r="D2187" t="str">
        <f>IFERROR(INDEX('Draft Master List'!E:F,MATCH(C2187,'Draft Master List'!E:E,0),2),"N/A")</f>
        <v>2352007</v>
      </c>
      <c r="E2187" t="s">
        <v>10</v>
      </c>
      <c r="F2187">
        <v>28</v>
      </c>
      <c r="H2187">
        <v>9</v>
      </c>
      <c r="I2187">
        <v>0</v>
      </c>
      <c r="J2187">
        <v>8</v>
      </c>
      <c r="K2187">
        <v>4</v>
      </c>
      <c r="L2187" s="2">
        <v>0.5</v>
      </c>
      <c r="M2187">
        <v>39</v>
      </c>
      <c r="N2187">
        <v>9.8000000000000007</v>
      </c>
      <c r="O2187">
        <v>0</v>
      </c>
      <c r="P2187">
        <v>12</v>
      </c>
      <c r="Q2187">
        <v>0.4</v>
      </c>
      <c r="R2187">
        <v>4.3</v>
      </c>
      <c r="S2187">
        <v>1</v>
      </c>
    </row>
    <row r="2188" spans="1:19" x14ac:dyDescent="0.25">
      <c r="A2188">
        <v>2011</v>
      </c>
      <c r="B2188">
        <v>346</v>
      </c>
      <c r="C2188" t="s">
        <v>710</v>
      </c>
      <c r="D2188" t="str">
        <f>IFERROR(INDEX('Draft Master List'!E:F,MATCH(C2188,'Draft Master List'!E:E,0),2),"N/A")</f>
        <v>N/A</v>
      </c>
      <c r="E2188" t="s">
        <v>25</v>
      </c>
      <c r="F2188">
        <v>31</v>
      </c>
      <c r="G2188" t="s">
        <v>77</v>
      </c>
      <c r="H2188">
        <v>6</v>
      </c>
      <c r="I2188">
        <v>1</v>
      </c>
      <c r="J2188">
        <v>13</v>
      </c>
      <c r="K2188">
        <v>4</v>
      </c>
      <c r="L2188" s="2">
        <v>0.308</v>
      </c>
      <c r="M2188">
        <v>35</v>
      </c>
      <c r="N2188">
        <v>8.8000000000000007</v>
      </c>
      <c r="O2188">
        <v>1</v>
      </c>
      <c r="P2188">
        <v>24</v>
      </c>
      <c r="Q2188">
        <v>0.7</v>
      </c>
      <c r="R2188">
        <v>5.8</v>
      </c>
      <c r="S2188">
        <v>0</v>
      </c>
    </row>
    <row r="2189" spans="1:19" x14ac:dyDescent="0.25">
      <c r="A2189">
        <v>2011</v>
      </c>
      <c r="B2189">
        <v>347</v>
      </c>
      <c r="C2189" t="s">
        <v>548</v>
      </c>
      <c r="D2189" t="str">
        <f>IFERROR(INDEX('Draft Master List'!E:F,MATCH(C2189,'Draft Master List'!E:E,0),2),"N/A")</f>
        <v>1802006</v>
      </c>
      <c r="E2189" t="s">
        <v>23</v>
      </c>
      <c r="F2189">
        <v>28</v>
      </c>
      <c r="G2189" t="s">
        <v>732</v>
      </c>
      <c r="H2189">
        <v>14</v>
      </c>
      <c r="I2189">
        <v>1</v>
      </c>
      <c r="J2189">
        <v>8</v>
      </c>
      <c r="K2189">
        <v>4</v>
      </c>
      <c r="L2189" s="2">
        <v>0.5</v>
      </c>
      <c r="M2189">
        <v>29</v>
      </c>
      <c r="N2189">
        <v>7.3</v>
      </c>
      <c r="O2189">
        <v>0</v>
      </c>
      <c r="P2189">
        <v>17</v>
      </c>
      <c r="Q2189">
        <v>0.3</v>
      </c>
      <c r="R2189">
        <v>2.1</v>
      </c>
      <c r="S2189">
        <v>0</v>
      </c>
    </row>
    <row r="2190" spans="1:19" x14ac:dyDescent="0.25">
      <c r="A2190">
        <v>2011</v>
      </c>
      <c r="B2190">
        <v>348</v>
      </c>
      <c r="C2190" t="s">
        <v>915</v>
      </c>
      <c r="D2190" t="str">
        <f>IFERROR(INDEX('Draft Master List'!E:F,MATCH(C2190,'Draft Master List'!E:E,0),2),"N/A")</f>
        <v>N/A</v>
      </c>
      <c r="E2190" t="s">
        <v>15</v>
      </c>
      <c r="F2190">
        <v>22</v>
      </c>
      <c r="H2190">
        <v>4</v>
      </c>
      <c r="I2190">
        <v>0</v>
      </c>
      <c r="J2190">
        <v>5</v>
      </c>
      <c r="K2190">
        <v>4</v>
      </c>
      <c r="L2190" s="2">
        <v>0.8</v>
      </c>
      <c r="M2190">
        <v>27</v>
      </c>
      <c r="N2190">
        <v>6.8</v>
      </c>
      <c r="O2190">
        <v>0</v>
      </c>
      <c r="P2190">
        <v>13</v>
      </c>
      <c r="Q2190">
        <v>1</v>
      </c>
      <c r="R2190">
        <v>6.8</v>
      </c>
      <c r="S2190">
        <v>0</v>
      </c>
    </row>
    <row r="2191" spans="1:19" x14ac:dyDescent="0.25">
      <c r="A2191">
        <v>2011</v>
      </c>
      <c r="B2191">
        <v>349</v>
      </c>
      <c r="C2191" t="s">
        <v>1983</v>
      </c>
      <c r="D2191" t="str">
        <f>IFERROR(INDEX('Draft Master List'!E:F,MATCH(C2191,'Draft Master List'!E:E,0),2),"N/A")</f>
        <v>N/A</v>
      </c>
      <c r="E2191" t="s">
        <v>3</v>
      </c>
      <c r="F2191">
        <v>23</v>
      </c>
      <c r="H2191">
        <v>12</v>
      </c>
      <c r="I2191">
        <v>0</v>
      </c>
      <c r="J2191">
        <v>12</v>
      </c>
      <c r="K2191">
        <v>4</v>
      </c>
      <c r="L2191" s="2">
        <v>0.33300000000000002</v>
      </c>
      <c r="M2191">
        <v>46</v>
      </c>
      <c r="N2191">
        <v>11.5</v>
      </c>
      <c r="O2191">
        <v>0</v>
      </c>
      <c r="P2191">
        <v>15</v>
      </c>
      <c r="Q2191">
        <v>0.3</v>
      </c>
      <c r="R2191">
        <v>3.8</v>
      </c>
      <c r="S2191">
        <v>2</v>
      </c>
    </row>
    <row r="2192" spans="1:19" x14ac:dyDescent="0.25">
      <c r="A2192">
        <v>2011</v>
      </c>
      <c r="B2192">
        <v>350</v>
      </c>
      <c r="C2192" t="s">
        <v>378</v>
      </c>
      <c r="D2192" t="str">
        <f>IFERROR(INDEX('Draft Master List'!E:F,MATCH(C2192,'Draft Master List'!E:E,0),2),"N/A")</f>
        <v>332008</v>
      </c>
      <c r="E2192" t="s">
        <v>28</v>
      </c>
      <c r="F2192">
        <v>27</v>
      </c>
      <c r="H2192">
        <v>8</v>
      </c>
      <c r="I2192">
        <v>0</v>
      </c>
      <c r="J2192">
        <v>11</v>
      </c>
      <c r="K2192">
        <v>3</v>
      </c>
      <c r="L2192" s="2">
        <v>0.27300000000000002</v>
      </c>
      <c r="M2192">
        <v>45</v>
      </c>
      <c r="N2192">
        <v>15</v>
      </c>
      <c r="O2192">
        <v>1</v>
      </c>
      <c r="P2192">
        <v>23</v>
      </c>
      <c r="Q2192">
        <v>0.4</v>
      </c>
      <c r="R2192">
        <v>5.6</v>
      </c>
      <c r="S2192">
        <v>0</v>
      </c>
    </row>
    <row r="2193" spans="1:19" x14ac:dyDescent="0.25">
      <c r="A2193">
        <v>2011</v>
      </c>
      <c r="B2193">
        <v>351</v>
      </c>
      <c r="C2193" t="s">
        <v>1984</v>
      </c>
      <c r="D2193" t="str">
        <f>IFERROR(INDEX('Draft Master List'!E:F,MATCH(C2193,'Draft Master List'!E:E,0),2),"N/A")</f>
        <v>N/A</v>
      </c>
      <c r="E2193" t="s">
        <v>32</v>
      </c>
      <c r="F2193">
        <v>25</v>
      </c>
      <c r="H2193">
        <v>11</v>
      </c>
      <c r="I2193">
        <v>0</v>
      </c>
      <c r="J2193">
        <v>4</v>
      </c>
      <c r="K2193">
        <v>3</v>
      </c>
      <c r="L2193" s="2">
        <v>0.75</v>
      </c>
      <c r="M2193">
        <v>27</v>
      </c>
      <c r="N2193">
        <v>9</v>
      </c>
      <c r="O2193">
        <v>1</v>
      </c>
      <c r="P2193">
        <v>17</v>
      </c>
      <c r="Q2193">
        <v>0.3</v>
      </c>
      <c r="R2193">
        <v>2.5</v>
      </c>
      <c r="S2193">
        <v>0</v>
      </c>
    </row>
    <row r="2194" spans="1:19" x14ac:dyDescent="0.25">
      <c r="A2194">
        <v>2011</v>
      </c>
      <c r="B2194">
        <v>352</v>
      </c>
      <c r="C2194" t="s">
        <v>1985</v>
      </c>
      <c r="D2194" t="str">
        <f>IFERROR(INDEX('Draft Master List'!E:F,MATCH(C2194,'Draft Master List'!E:E,0),2),"N/A")</f>
        <v>N/A</v>
      </c>
      <c r="E2194" t="s">
        <v>25</v>
      </c>
      <c r="F2194">
        <v>34</v>
      </c>
      <c r="G2194" t="s">
        <v>1069</v>
      </c>
      <c r="H2194">
        <v>9</v>
      </c>
      <c r="I2194">
        <v>5</v>
      </c>
      <c r="J2194">
        <v>4</v>
      </c>
      <c r="K2194">
        <v>3</v>
      </c>
      <c r="L2194" s="2">
        <v>0.75</v>
      </c>
      <c r="M2194">
        <v>26</v>
      </c>
      <c r="N2194">
        <v>8.6999999999999993</v>
      </c>
      <c r="O2194">
        <v>0</v>
      </c>
      <c r="P2194">
        <v>16</v>
      </c>
      <c r="Q2194">
        <v>0.3</v>
      </c>
      <c r="R2194">
        <v>2.9</v>
      </c>
      <c r="S2194">
        <v>0</v>
      </c>
    </row>
    <row r="2195" spans="1:19" x14ac:dyDescent="0.25">
      <c r="A2195">
        <v>2011</v>
      </c>
      <c r="B2195">
        <v>353</v>
      </c>
      <c r="C2195" t="s">
        <v>1224</v>
      </c>
      <c r="D2195" t="str">
        <f>IFERROR(INDEX('Draft Master List'!E:F,MATCH(C2195,'Draft Master List'!E:E,0),2),"N/A")</f>
        <v>N/A</v>
      </c>
      <c r="E2195" t="s">
        <v>22</v>
      </c>
      <c r="F2195">
        <v>25</v>
      </c>
      <c r="G2195" t="s">
        <v>732</v>
      </c>
      <c r="H2195">
        <v>11</v>
      </c>
      <c r="I2195">
        <v>2</v>
      </c>
      <c r="J2195">
        <v>3</v>
      </c>
      <c r="K2195">
        <v>3</v>
      </c>
      <c r="L2195" s="2">
        <v>1</v>
      </c>
      <c r="M2195">
        <v>13</v>
      </c>
      <c r="N2195">
        <v>4.3</v>
      </c>
      <c r="O2195">
        <v>0</v>
      </c>
      <c r="P2195">
        <v>5</v>
      </c>
      <c r="Q2195">
        <v>0.3</v>
      </c>
      <c r="R2195">
        <v>1.2</v>
      </c>
      <c r="S2195">
        <v>0</v>
      </c>
    </row>
    <row r="2196" spans="1:19" x14ac:dyDescent="0.25">
      <c r="A2196">
        <v>2011</v>
      </c>
      <c r="B2196">
        <v>354</v>
      </c>
      <c r="C2196" t="s">
        <v>568</v>
      </c>
      <c r="D2196" t="str">
        <f>IFERROR(INDEX('Draft Master List'!E:F,MATCH(C2196,'Draft Master List'!E:E,0),2),"N/A")</f>
        <v>N/A</v>
      </c>
      <c r="E2196" t="s">
        <v>223</v>
      </c>
      <c r="F2196">
        <v>29</v>
      </c>
      <c r="G2196" t="s">
        <v>77</v>
      </c>
      <c r="H2196">
        <v>2</v>
      </c>
      <c r="I2196">
        <v>1</v>
      </c>
      <c r="J2196">
        <v>4</v>
      </c>
      <c r="K2196">
        <v>3</v>
      </c>
      <c r="L2196" s="2">
        <v>0.75</v>
      </c>
      <c r="M2196">
        <v>26</v>
      </c>
      <c r="N2196">
        <v>8.6999999999999993</v>
      </c>
      <c r="O2196">
        <v>0</v>
      </c>
      <c r="P2196">
        <v>12</v>
      </c>
      <c r="Q2196">
        <v>1.5</v>
      </c>
      <c r="R2196">
        <v>13</v>
      </c>
      <c r="S2196">
        <v>0</v>
      </c>
    </row>
    <row r="2197" spans="1:19" x14ac:dyDescent="0.25">
      <c r="A2197">
        <v>2011</v>
      </c>
      <c r="B2197">
        <v>355</v>
      </c>
      <c r="C2197" t="s">
        <v>899</v>
      </c>
      <c r="D2197" t="str">
        <f>IFERROR(INDEX('Draft Master List'!E:F,MATCH(C2197,'Draft Master List'!E:E,0),2),"N/A")</f>
        <v>N/A</v>
      </c>
      <c r="E2197" t="s">
        <v>19</v>
      </c>
      <c r="F2197">
        <v>23</v>
      </c>
      <c r="H2197">
        <v>3</v>
      </c>
      <c r="I2197">
        <v>0</v>
      </c>
      <c r="J2197">
        <v>4</v>
      </c>
      <c r="K2197">
        <v>3</v>
      </c>
      <c r="L2197" s="2">
        <v>0.75</v>
      </c>
      <c r="M2197">
        <v>30</v>
      </c>
      <c r="N2197">
        <v>10</v>
      </c>
      <c r="O2197">
        <v>0</v>
      </c>
      <c r="P2197">
        <v>12</v>
      </c>
      <c r="Q2197">
        <v>1</v>
      </c>
      <c r="R2197">
        <v>10</v>
      </c>
      <c r="S2197">
        <v>0</v>
      </c>
    </row>
    <row r="2198" spans="1:19" x14ac:dyDescent="0.25">
      <c r="A2198">
        <v>2011</v>
      </c>
      <c r="B2198">
        <v>356</v>
      </c>
      <c r="C2198" t="s">
        <v>341</v>
      </c>
      <c r="D2198" t="str">
        <f>IFERROR(INDEX('Draft Master List'!E:F,MATCH(C2198,'Draft Master List'!E:E,0),2),"N/A")</f>
        <v>1282009</v>
      </c>
      <c r="E2198" t="s">
        <v>27</v>
      </c>
      <c r="F2198">
        <v>25</v>
      </c>
      <c r="G2198" t="s">
        <v>732</v>
      </c>
      <c r="H2198">
        <v>10</v>
      </c>
      <c r="I2198">
        <v>6</v>
      </c>
      <c r="J2198">
        <v>5</v>
      </c>
      <c r="K2198">
        <v>3</v>
      </c>
      <c r="L2198" s="2">
        <v>0.6</v>
      </c>
      <c r="M2198">
        <v>39</v>
      </c>
      <c r="N2198">
        <v>13</v>
      </c>
      <c r="O2198">
        <v>0</v>
      </c>
      <c r="P2198">
        <v>15</v>
      </c>
      <c r="Q2198">
        <v>0.3</v>
      </c>
      <c r="R2198">
        <v>3.9</v>
      </c>
      <c r="S2198">
        <v>0</v>
      </c>
    </row>
    <row r="2199" spans="1:19" x14ac:dyDescent="0.25">
      <c r="A2199">
        <v>2011</v>
      </c>
      <c r="B2199">
        <v>357</v>
      </c>
      <c r="C2199" t="s">
        <v>1986</v>
      </c>
      <c r="D2199" t="str">
        <f>IFERROR(INDEX('Draft Master List'!E:F,MATCH(C2199,'Draft Master List'!E:E,0),2),"N/A")</f>
        <v>N/A</v>
      </c>
      <c r="E2199" t="s">
        <v>0</v>
      </c>
      <c r="F2199">
        <v>32</v>
      </c>
      <c r="G2199" t="s">
        <v>1069</v>
      </c>
      <c r="H2199">
        <v>14</v>
      </c>
      <c r="I2199">
        <v>4</v>
      </c>
      <c r="J2199">
        <v>6</v>
      </c>
      <c r="K2199">
        <v>3</v>
      </c>
      <c r="L2199" s="2">
        <v>0.5</v>
      </c>
      <c r="M2199">
        <v>20</v>
      </c>
      <c r="N2199">
        <v>6.7</v>
      </c>
      <c r="O2199">
        <v>1</v>
      </c>
      <c r="P2199">
        <v>9</v>
      </c>
      <c r="Q2199">
        <v>0.2</v>
      </c>
      <c r="R2199">
        <v>1.4</v>
      </c>
      <c r="S2199">
        <v>0</v>
      </c>
    </row>
    <row r="2200" spans="1:19" x14ac:dyDescent="0.25">
      <c r="A2200">
        <v>2011</v>
      </c>
      <c r="B2200">
        <v>358</v>
      </c>
      <c r="C2200" t="s">
        <v>1159</v>
      </c>
      <c r="D2200" t="str">
        <f>IFERROR(INDEX('Draft Master List'!E:F,MATCH(C2200,'Draft Master List'!E:E,0),2),"N/A")</f>
        <v>N/A</v>
      </c>
      <c r="E2200" t="s">
        <v>26</v>
      </c>
      <c r="F2200">
        <v>23</v>
      </c>
      <c r="G2200" t="s">
        <v>1069</v>
      </c>
      <c r="H2200">
        <v>15</v>
      </c>
      <c r="I2200">
        <v>3</v>
      </c>
      <c r="J2200">
        <v>5</v>
      </c>
      <c r="K2200">
        <v>3</v>
      </c>
      <c r="L2200" s="2">
        <v>0.6</v>
      </c>
      <c r="M2200">
        <v>24</v>
      </c>
      <c r="N2200">
        <v>8</v>
      </c>
      <c r="O2200">
        <v>0</v>
      </c>
      <c r="P2200">
        <v>9</v>
      </c>
      <c r="Q2200">
        <v>0.2</v>
      </c>
      <c r="R2200">
        <v>1.6</v>
      </c>
      <c r="S2200">
        <v>0</v>
      </c>
    </row>
    <row r="2201" spans="1:19" x14ac:dyDescent="0.25">
      <c r="A2201">
        <v>2011</v>
      </c>
      <c r="B2201">
        <v>359</v>
      </c>
      <c r="C2201" t="s">
        <v>1301</v>
      </c>
      <c r="D2201" t="str">
        <f>IFERROR(INDEX('Draft Master List'!E:F,MATCH(C2201,'Draft Master List'!E:E,0),2),"N/A")</f>
        <v>N/A</v>
      </c>
      <c r="E2201" t="s">
        <v>6</v>
      </c>
      <c r="F2201">
        <v>25</v>
      </c>
      <c r="H2201">
        <v>7</v>
      </c>
      <c r="I2201">
        <v>0</v>
      </c>
      <c r="J2201">
        <v>9</v>
      </c>
      <c r="K2201">
        <v>3</v>
      </c>
      <c r="L2201" s="2">
        <v>0.33300000000000002</v>
      </c>
      <c r="M2201">
        <v>20</v>
      </c>
      <c r="N2201">
        <v>6.7</v>
      </c>
      <c r="O2201">
        <v>1</v>
      </c>
      <c r="P2201">
        <v>16</v>
      </c>
      <c r="Q2201">
        <v>0.4</v>
      </c>
      <c r="R2201">
        <v>2.9</v>
      </c>
      <c r="S2201">
        <v>0</v>
      </c>
    </row>
    <row r="2202" spans="1:19" x14ac:dyDescent="0.25">
      <c r="A2202">
        <v>2011</v>
      </c>
      <c r="B2202">
        <v>360</v>
      </c>
      <c r="C2202" t="s">
        <v>347</v>
      </c>
      <c r="D2202" t="str">
        <f>IFERROR(INDEX('Draft Master List'!E:F,MATCH(C2202,'Draft Master List'!E:E,0),2),"N/A")</f>
        <v>1452009</v>
      </c>
      <c r="E2202" t="s">
        <v>28</v>
      </c>
      <c r="F2202">
        <v>25</v>
      </c>
      <c r="G2202" t="s">
        <v>732</v>
      </c>
      <c r="H2202">
        <v>4</v>
      </c>
      <c r="I2202">
        <v>1</v>
      </c>
      <c r="J2202">
        <v>3</v>
      </c>
      <c r="K2202">
        <v>3</v>
      </c>
      <c r="L2202" s="2">
        <v>1</v>
      </c>
      <c r="M2202">
        <v>30</v>
      </c>
      <c r="N2202">
        <v>10</v>
      </c>
      <c r="O2202">
        <v>0</v>
      </c>
      <c r="P2202">
        <v>13</v>
      </c>
      <c r="Q2202">
        <v>0.8</v>
      </c>
      <c r="R2202">
        <v>7.5</v>
      </c>
      <c r="S2202">
        <v>0</v>
      </c>
    </row>
    <row r="2203" spans="1:19" x14ac:dyDescent="0.25">
      <c r="A2203">
        <v>2011</v>
      </c>
      <c r="B2203">
        <v>361</v>
      </c>
      <c r="C2203" t="s">
        <v>1297</v>
      </c>
      <c r="D2203" t="str">
        <f>IFERROR(INDEX('Draft Master List'!E:F,MATCH(C2203,'Draft Master List'!E:E,0),2),"N/A")</f>
        <v>N/A</v>
      </c>
      <c r="E2203" t="s">
        <v>223</v>
      </c>
      <c r="F2203">
        <v>25</v>
      </c>
      <c r="G2203" t="s">
        <v>732</v>
      </c>
      <c r="H2203">
        <v>12</v>
      </c>
      <c r="I2203">
        <v>1</v>
      </c>
      <c r="J2203">
        <v>3</v>
      </c>
      <c r="K2203">
        <v>3</v>
      </c>
      <c r="L2203" s="2">
        <v>1</v>
      </c>
      <c r="M2203">
        <v>41</v>
      </c>
      <c r="N2203">
        <v>13.7</v>
      </c>
      <c r="O2203">
        <v>0</v>
      </c>
      <c r="P2203">
        <v>20</v>
      </c>
      <c r="Q2203">
        <v>0.3</v>
      </c>
      <c r="R2203">
        <v>3.4</v>
      </c>
      <c r="S2203">
        <v>0</v>
      </c>
    </row>
    <row r="2204" spans="1:19" x14ac:dyDescent="0.25">
      <c r="A2204">
        <v>2011</v>
      </c>
      <c r="B2204">
        <v>362</v>
      </c>
      <c r="C2204" t="s">
        <v>298</v>
      </c>
      <c r="D2204" t="str">
        <f>IFERROR(INDEX('Draft Master List'!E:F,MATCH(C2204,'Draft Master List'!E:E,0),2),"N/A")</f>
        <v>1772010</v>
      </c>
      <c r="E2204" t="s">
        <v>64</v>
      </c>
      <c r="F2204">
        <v>23</v>
      </c>
      <c r="H2204">
        <v>11</v>
      </c>
      <c r="I2204">
        <v>0</v>
      </c>
      <c r="J2204">
        <v>4</v>
      </c>
      <c r="K2204">
        <v>3</v>
      </c>
      <c r="L2204" s="2">
        <v>0.75</v>
      </c>
      <c r="M2204">
        <v>31</v>
      </c>
      <c r="N2204">
        <v>10.3</v>
      </c>
      <c r="O2204">
        <v>0</v>
      </c>
      <c r="P2204">
        <v>19</v>
      </c>
      <c r="Q2204">
        <v>0.3</v>
      </c>
      <c r="R2204">
        <v>2.8</v>
      </c>
      <c r="S2204">
        <v>0</v>
      </c>
    </row>
    <row r="2205" spans="1:19" x14ac:dyDescent="0.25">
      <c r="A2205">
        <v>2011</v>
      </c>
      <c r="B2205">
        <v>363</v>
      </c>
      <c r="C2205" t="s">
        <v>1362</v>
      </c>
      <c r="D2205" t="str">
        <f>IFERROR(INDEX('Draft Master List'!E:F,MATCH(C2205,'Draft Master List'!E:E,0),2),"N/A")</f>
        <v>N/A</v>
      </c>
      <c r="E2205" t="s">
        <v>15</v>
      </c>
      <c r="F2205">
        <v>25</v>
      </c>
      <c r="G2205" t="s">
        <v>212</v>
      </c>
      <c r="H2205">
        <v>15</v>
      </c>
      <c r="I2205">
        <v>10</v>
      </c>
      <c r="J2205">
        <v>5</v>
      </c>
      <c r="K2205">
        <v>3</v>
      </c>
      <c r="L2205" s="2">
        <v>0.6</v>
      </c>
      <c r="M2205">
        <v>19</v>
      </c>
      <c r="N2205">
        <v>6.3</v>
      </c>
      <c r="O2205">
        <v>0</v>
      </c>
      <c r="P2205">
        <v>9</v>
      </c>
      <c r="Q2205">
        <v>0.2</v>
      </c>
      <c r="R2205">
        <v>1.3</v>
      </c>
      <c r="S2205">
        <v>0</v>
      </c>
    </row>
    <row r="2206" spans="1:19" x14ac:dyDescent="0.25">
      <c r="A2206">
        <v>2011</v>
      </c>
      <c r="B2206">
        <v>364</v>
      </c>
      <c r="C2206" t="s">
        <v>1728</v>
      </c>
      <c r="D2206" t="str">
        <f>IFERROR(INDEX('Draft Master List'!E:F,MATCH(C2206,'Draft Master List'!E:E,0),2),"N/A")</f>
        <v>N/A</v>
      </c>
      <c r="E2206" t="s">
        <v>5</v>
      </c>
      <c r="F2206">
        <v>23</v>
      </c>
      <c r="G2206" t="s">
        <v>1069</v>
      </c>
      <c r="H2206">
        <v>10</v>
      </c>
      <c r="I2206">
        <v>2</v>
      </c>
      <c r="J2206">
        <v>4</v>
      </c>
      <c r="K2206">
        <v>3</v>
      </c>
      <c r="L2206" s="2">
        <v>0.75</v>
      </c>
      <c r="M2206">
        <v>36</v>
      </c>
      <c r="N2206">
        <v>12</v>
      </c>
      <c r="O2206">
        <v>0</v>
      </c>
      <c r="P2206">
        <v>21</v>
      </c>
      <c r="Q2206">
        <v>0.3</v>
      </c>
      <c r="R2206">
        <v>3.6</v>
      </c>
      <c r="S2206">
        <v>0</v>
      </c>
    </row>
    <row r="2207" spans="1:19" x14ac:dyDescent="0.25">
      <c r="A2207">
        <v>2011</v>
      </c>
      <c r="B2207">
        <v>365</v>
      </c>
      <c r="C2207" t="s">
        <v>892</v>
      </c>
      <c r="D2207" t="str">
        <f>IFERROR(INDEX('Draft Master List'!E:F,MATCH(C2207,'Draft Master List'!E:E,0),2),"N/A")</f>
        <v>N/A</v>
      </c>
      <c r="E2207" t="s">
        <v>30</v>
      </c>
      <c r="F2207">
        <v>22</v>
      </c>
      <c r="G2207" t="s">
        <v>643</v>
      </c>
      <c r="H2207">
        <v>16</v>
      </c>
      <c r="I2207">
        <v>2</v>
      </c>
      <c r="J2207">
        <v>5</v>
      </c>
      <c r="K2207">
        <v>3</v>
      </c>
      <c r="L2207" s="2">
        <v>0.6</v>
      </c>
      <c r="M2207">
        <v>13</v>
      </c>
      <c r="N2207">
        <v>4.3</v>
      </c>
      <c r="O2207">
        <v>0</v>
      </c>
      <c r="P2207">
        <v>8</v>
      </c>
      <c r="Q2207">
        <v>0.2</v>
      </c>
      <c r="R2207">
        <v>0.8</v>
      </c>
      <c r="S2207">
        <v>1</v>
      </c>
    </row>
    <row r="2208" spans="1:19" x14ac:dyDescent="0.25">
      <c r="A2208">
        <v>2011</v>
      </c>
      <c r="B2208">
        <v>366</v>
      </c>
      <c r="C2208" t="s">
        <v>324</v>
      </c>
      <c r="D2208" t="str">
        <f>IFERROR(INDEX('Draft Master List'!E:F,MATCH(C2208,'Draft Master List'!E:E,0),2),"N/A")</f>
        <v>362009</v>
      </c>
      <c r="E2208" t="s">
        <v>64</v>
      </c>
      <c r="F2208">
        <v>24</v>
      </c>
      <c r="G2208" t="s">
        <v>77</v>
      </c>
      <c r="H2208">
        <v>6</v>
      </c>
      <c r="I2208">
        <v>2</v>
      </c>
      <c r="J2208">
        <v>9</v>
      </c>
      <c r="K2208">
        <v>3</v>
      </c>
      <c r="L2208" s="2">
        <v>0.33300000000000002</v>
      </c>
      <c r="M2208">
        <v>25</v>
      </c>
      <c r="N2208">
        <v>8.3000000000000007</v>
      </c>
      <c r="O2208">
        <v>0</v>
      </c>
      <c r="P2208">
        <v>14</v>
      </c>
      <c r="Q2208">
        <v>0.5</v>
      </c>
      <c r="R2208">
        <v>4.2</v>
      </c>
      <c r="S2208">
        <v>0</v>
      </c>
    </row>
    <row r="2209" spans="1:19" x14ac:dyDescent="0.25">
      <c r="A2209">
        <v>2011</v>
      </c>
      <c r="B2209">
        <v>367</v>
      </c>
      <c r="C2209" t="s">
        <v>928</v>
      </c>
      <c r="D2209" t="str">
        <f>IFERROR(INDEX('Draft Master List'!E:F,MATCH(C2209,'Draft Master List'!E:E,0),2),"N/A")</f>
        <v>N/A</v>
      </c>
      <c r="E2209" t="s">
        <v>10</v>
      </c>
      <c r="F2209">
        <v>26</v>
      </c>
      <c r="H2209">
        <v>12</v>
      </c>
      <c r="I2209">
        <v>0</v>
      </c>
      <c r="J2209">
        <v>8</v>
      </c>
      <c r="K2209">
        <v>3</v>
      </c>
      <c r="L2209" s="2">
        <v>0.375</v>
      </c>
      <c r="M2209">
        <v>36</v>
      </c>
      <c r="N2209">
        <v>12</v>
      </c>
      <c r="O2209">
        <v>0</v>
      </c>
      <c r="P2209">
        <v>15</v>
      </c>
      <c r="Q2209">
        <v>0.3</v>
      </c>
      <c r="R2209">
        <v>3</v>
      </c>
      <c r="S2209">
        <v>0</v>
      </c>
    </row>
    <row r="2210" spans="1:19" x14ac:dyDescent="0.25">
      <c r="A2210">
        <v>2011</v>
      </c>
      <c r="B2210">
        <v>368</v>
      </c>
      <c r="C2210" t="s">
        <v>409</v>
      </c>
      <c r="D2210" t="str">
        <f>IFERROR(INDEX('Draft Master List'!E:F,MATCH(C2210,'Draft Master List'!E:E,0),2),"N/A")</f>
        <v>1632008</v>
      </c>
      <c r="E2210" t="s">
        <v>6</v>
      </c>
      <c r="F2210">
        <v>26</v>
      </c>
      <c r="G2210" t="s">
        <v>732</v>
      </c>
      <c r="H2210">
        <v>16</v>
      </c>
      <c r="I2210">
        <v>5</v>
      </c>
      <c r="J2210">
        <v>7</v>
      </c>
      <c r="K2210">
        <v>3</v>
      </c>
      <c r="L2210" s="2">
        <v>0.42899999999999999</v>
      </c>
      <c r="M2210">
        <v>32</v>
      </c>
      <c r="N2210">
        <v>10.7</v>
      </c>
      <c r="O2210">
        <v>0</v>
      </c>
      <c r="P2210">
        <v>13</v>
      </c>
      <c r="Q2210">
        <v>0.2</v>
      </c>
      <c r="R2210">
        <v>2</v>
      </c>
      <c r="S2210">
        <v>0</v>
      </c>
    </row>
    <row r="2211" spans="1:19" x14ac:dyDescent="0.25">
      <c r="A2211">
        <v>2011</v>
      </c>
      <c r="B2211">
        <v>369</v>
      </c>
      <c r="C2211" t="s">
        <v>392</v>
      </c>
      <c r="D2211" t="str">
        <f>IFERROR(INDEX('Draft Master List'!E:F,MATCH(C2211,'Draft Master List'!E:E,0),2),"N/A")</f>
        <v>892008</v>
      </c>
      <c r="E2211" t="s">
        <v>669</v>
      </c>
      <c r="F2211">
        <v>25</v>
      </c>
      <c r="H2211">
        <v>6</v>
      </c>
      <c r="I2211">
        <v>0</v>
      </c>
      <c r="J2211">
        <v>4</v>
      </c>
      <c r="K2211">
        <v>3</v>
      </c>
      <c r="L2211" s="2">
        <v>0.75</v>
      </c>
      <c r="M2211">
        <v>3</v>
      </c>
      <c r="N2211">
        <v>1</v>
      </c>
      <c r="O2211">
        <v>0</v>
      </c>
      <c r="P2211">
        <v>6</v>
      </c>
      <c r="Q2211">
        <v>0.5</v>
      </c>
      <c r="R2211">
        <v>0.5</v>
      </c>
      <c r="S2211">
        <v>0</v>
      </c>
    </row>
    <row r="2212" spans="1:19" x14ac:dyDescent="0.25">
      <c r="A2212">
        <v>2011</v>
      </c>
      <c r="B2212">
        <v>370</v>
      </c>
      <c r="C2212" t="s">
        <v>1142</v>
      </c>
      <c r="D2212" t="str">
        <f>IFERROR(INDEX('Draft Master List'!E:F,MATCH(C2212,'Draft Master List'!E:E,0),2),"N/A")</f>
        <v>N/A</v>
      </c>
      <c r="E2212" t="s">
        <v>10</v>
      </c>
      <c r="F2212">
        <v>24</v>
      </c>
      <c r="H2212">
        <v>15</v>
      </c>
      <c r="I2212">
        <v>0</v>
      </c>
      <c r="J2212">
        <v>5</v>
      </c>
      <c r="K2212">
        <v>3</v>
      </c>
      <c r="L2212" s="2">
        <v>0.6</v>
      </c>
      <c r="M2212">
        <v>21</v>
      </c>
      <c r="N2212">
        <v>7</v>
      </c>
      <c r="O2212">
        <v>0</v>
      </c>
      <c r="P2212">
        <v>13</v>
      </c>
      <c r="Q2212">
        <v>0.2</v>
      </c>
      <c r="R2212">
        <v>1.4</v>
      </c>
      <c r="S2212">
        <v>0</v>
      </c>
    </row>
    <row r="2213" spans="1:19" x14ac:dyDescent="0.25">
      <c r="A2213">
        <v>2011</v>
      </c>
      <c r="B2213">
        <v>371</v>
      </c>
      <c r="C2213" t="s">
        <v>379</v>
      </c>
      <c r="D2213" t="str">
        <f>IFERROR(INDEX('Draft Master List'!E:F,MATCH(C2213,'Draft Master List'!E:E,0),2),"N/A")</f>
        <v>342008</v>
      </c>
      <c r="E2213" t="s">
        <v>9</v>
      </c>
      <c r="F2213">
        <v>25</v>
      </c>
      <c r="H2213">
        <v>16</v>
      </c>
      <c r="I2213">
        <v>0</v>
      </c>
      <c r="J2213">
        <v>3</v>
      </c>
      <c r="K2213">
        <v>3</v>
      </c>
      <c r="L2213" s="2">
        <v>1</v>
      </c>
      <c r="M2213">
        <v>37</v>
      </c>
      <c r="N2213">
        <v>12.3</v>
      </c>
      <c r="O2213">
        <v>0</v>
      </c>
      <c r="P2213">
        <v>14</v>
      </c>
      <c r="Q2213">
        <v>0.2</v>
      </c>
      <c r="R2213">
        <v>2.2999999999999998</v>
      </c>
      <c r="S2213">
        <v>0</v>
      </c>
    </row>
    <row r="2214" spans="1:19" x14ac:dyDescent="0.25">
      <c r="A2214">
        <v>2011</v>
      </c>
      <c r="B2214">
        <v>372</v>
      </c>
      <c r="C2214" t="s">
        <v>1323</v>
      </c>
      <c r="D2214" t="str">
        <f>IFERROR(INDEX('Draft Master List'!E:F,MATCH(C2214,'Draft Master List'!E:E,0),2),"N/A")</f>
        <v>N/A</v>
      </c>
      <c r="E2214" t="s">
        <v>16</v>
      </c>
      <c r="F2214">
        <v>27</v>
      </c>
      <c r="G2214" t="s">
        <v>732</v>
      </c>
      <c r="H2214">
        <v>11</v>
      </c>
      <c r="I2214">
        <v>3</v>
      </c>
      <c r="J2214">
        <v>4</v>
      </c>
      <c r="K2214">
        <v>3</v>
      </c>
      <c r="L2214" s="2">
        <v>0.75</v>
      </c>
      <c r="M2214">
        <v>18</v>
      </c>
      <c r="N2214">
        <v>6</v>
      </c>
      <c r="O2214">
        <v>0</v>
      </c>
      <c r="P2214">
        <v>11</v>
      </c>
      <c r="Q2214">
        <v>0.3</v>
      </c>
      <c r="R2214">
        <v>1.6</v>
      </c>
      <c r="S2214">
        <v>0</v>
      </c>
    </row>
    <row r="2215" spans="1:19" x14ac:dyDescent="0.25">
      <c r="A2215">
        <v>2011</v>
      </c>
      <c r="B2215">
        <v>373</v>
      </c>
      <c r="C2215" t="s">
        <v>375</v>
      </c>
      <c r="D2215" t="str">
        <f>IFERROR(INDEX('Draft Master List'!E:F,MATCH(C2215,'Draft Master List'!E:E,0),2),"N/A")</f>
        <v>2532009</v>
      </c>
      <c r="E2215" t="s">
        <v>30</v>
      </c>
      <c r="F2215">
        <v>24</v>
      </c>
      <c r="H2215">
        <v>6</v>
      </c>
      <c r="I2215">
        <v>0</v>
      </c>
      <c r="J2215">
        <v>6</v>
      </c>
      <c r="K2215">
        <v>3</v>
      </c>
      <c r="L2215" s="2">
        <v>0.5</v>
      </c>
      <c r="M2215">
        <v>30</v>
      </c>
      <c r="N2215">
        <v>10</v>
      </c>
      <c r="O2215">
        <v>0</v>
      </c>
      <c r="P2215">
        <v>13</v>
      </c>
      <c r="Q2215">
        <v>0.5</v>
      </c>
      <c r="R2215">
        <v>5</v>
      </c>
      <c r="S2215">
        <v>0</v>
      </c>
    </row>
    <row r="2216" spans="1:19" x14ac:dyDescent="0.25">
      <c r="A2216">
        <v>2011</v>
      </c>
      <c r="B2216">
        <v>374</v>
      </c>
      <c r="C2216" t="s">
        <v>836</v>
      </c>
      <c r="D2216" t="str">
        <f>IFERROR(INDEX('Draft Master List'!E:F,MATCH(C2216,'Draft Master List'!E:E,0),2),"N/A")</f>
        <v>N/A</v>
      </c>
      <c r="E2216" t="s">
        <v>13</v>
      </c>
      <c r="F2216">
        <v>24</v>
      </c>
      <c r="H2216">
        <v>4</v>
      </c>
      <c r="I2216">
        <v>0</v>
      </c>
      <c r="J2216">
        <v>4</v>
      </c>
      <c r="K2216">
        <v>3</v>
      </c>
      <c r="L2216" s="2">
        <v>0.75</v>
      </c>
      <c r="M2216">
        <v>27</v>
      </c>
      <c r="N2216">
        <v>9</v>
      </c>
      <c r="O2216">
        <v>0</v>
      </c>
      <c r="P2216">
        <v>13</v>
      </c>
      <c r="Q2216">
        <v>0.8</v>
      </c>
      <c r="R2216">
        <v>6.8</v>
      </c>
      <c r="S2216">
        <v>0</v>
      </c>
    </row>
    <row r="2217" spans="1:19" x14ac:dyDescent="0.25">
      <c r="A2217">
        <v>2011</v>
      </c>
      <c r="B2217">
        <v>375</v>
      </c>
      <c r="C2217" t="s">
        <v>432</v>
      </c>
      <c r="D2217" t="str">
        <f>IFERROR(INDEX('Draft Master List'!E:F,MATCH(C2217,'Draft Master List'!E:E,0),2),"N/A")</f>
        <v>2372008</v>
      </c>
      <c r="E2217" t="s">
        <v>0</v>
      </c>
      <c r="F2217">
        <v>26</v>
      </c>
      <c r="H2217">
        <v>4</v>
      </c>
      <c r="I2217">
        <v>0</v>
      </c>
      <c r="J2217">
        <v>3</v>
      </c>
      <c r="K2217">
        <v>2</v>
      </c>
      <c r="L2217" s="2">
        <v>0.66700000000000004</v>
      </c>
      <c r="M2217">
        <v>31</v>
      </c>
      <c r="N2217">
        <v>15.5</v>
      </c>
      <c r="O2217">
        <v>0</v>
      </c>
      <c r="P2217">
        <v>17</v>
      </c>
      <c r="Q2217">
        <v>0.5</v>
      </c>
      <c r="R2217">
        <v>7.8</v>
      </c>
      <c r="S2217">
        <v>0</v>
      </c>
    </row>
    <row r="2218" spans="1:19" x14ac:dyDescent="0.25">
      <c r="A2218">
        <v>2011</v>
      </c>
      <c r="B2218">
        <v>376</v>
      </c>
      <c r="C2218" t="s">
        <v>927</v>
      </c>
      <c r="D2218" t="str">
        <f>IFERROR(INDEX('Draft Master List'!E:F,MATCH(C2218,'Draft Master List'!E:E,0),2),"N/A")</f>
        <v>N/A</v>
      </c>
      <c r="E2218" t="s">
        <v>16</v>
      </c>
      <c r="F2218">
        <v>24</v>
      </c>
      <c r="H2218">
        <v>12</v>
      </c>
      <c r="I2218">
        <v>0</v>
      </c>
      <c r="J2218">
        <v>2</v>
      </c>
      <c r="K2218">
        <v>2</v>
      </c>
      <c r="L2218" s="2">
        <v>1</v>
      </c>
      <c r="M2218">
        <v>14</v>
      </c>
      <c r="N2218">
        <v>7</v>
      </c>
      <c r="O2218">
        <v>0</v>
      </c>
      <c r="P2218">
        <v>10</v>
      </c>
      <c r="Q2218">
        <v>0.2</v>
      </c>
      <c r="R2218">
        <v>1.2</v>
      </c>
      <c r="S2218">
        <v>0</v>
      </c>
    </row>
    <row r="2219" spans="1:19" x14ac:dyDescent="0.25">
      <c r="A2219">
        <v>2011</v>
      </c>
      <c r="B2219">
        <v>377</v>
      </c>
      <c r="C2219" t="s">
        <v>1305</v>
      </c>
      <c r="D2219" t="str">
        <f>IFERROR(INDEX('Draft Master List'!E:F,MATCH(C2219,'Draft Master List'!E:E,0),2),"N/A")</f>
        <v>N/A</v>
      </c>
      <c r="E2219" t="s">
        <v>4</v>
      </c>
      <c r="F2219">
        <v>26</v>
      </c>
      <c r="H2219">
        <v>13</v>
      </c>
      <c r="I2219">
        <v>0</v>
      </c>
      <c r="J2219">
        <v>5</v>
      </c>
      <c r="K2219">
        <v>2</v>
      </c>
      <c r="L2219" s="2">
        <v>0.4</v>
      </c>
      <c r="M2219">
        <v>6</v>
      </c>
      <c r="N2219">
        <v>3</v>
      </c>
      <c r="O2219">
        <v>0</v>
      </c>
      <c r="P2219">
        <v>4</v>
      </c>
      <c r="Q2219">
        <v>0.2</v>
      </c>
      <c r="R2219">
        <v>0.5</v>
      </c>
      <c r="S2219">
        <v>0</v>
      </c>
    </row>
    <row r="2220" spans="1:19" x14ac:dyDescent="0.25">
      <c r="A2220">
        <v>2011</v>
      </c>
      <c r="B2220">
        <v>378</v>
      </c>
      <c r="C2220" t="s">
        <v>1795</v>
      </c>
      <c r="D2220" t="str">
        <f>IFERROR(INDEX('Draft Master List'!E:F,MATCH(C2220,'Draft Master List'!E:E,0),2),"N/A")</f>
        <v>N/A</v>
      </c>
      <c r="E2220" t="s">
        <v>29</v>
      </c>
      <c r="F2220">
        <v>25</v>
      </c>
      <c r="H2220">
        <v>2</v>
      </c>
      <c r="I2220">
        <v>0</v>
      </c>
      <c r="J2220">
        <v>2</v>
      </c>
      <c r="K2220">
        <v>2</v>
      </c>
      <c r="L2220" s="2">
        <v>1</v>
      </c>
      <c r="M2220">
        <v>27</v>
      </c>
      <c r="N2220">
        <v>13.5</v>
      </c>
      <c r="O2220">
        <v>0</v>
      </c>
      <c r="P2220">
        <v>21</v>
      </c>
      <c r="Q2220">
        <v>1</v>
      </c>
      <c r="R2220">
        <v>13.5</v>
      </c>
      <c r="S2220">
        <v>0</v>
      </c>
    </row>
    <row r="2221" spans="1:19" x14ac:dyDescent="0.25">
      <c r="A2221">
        <v>2011</v>
      </c>
      <c r="B2221">
        <v>379</v>
      </c>
      <c r="C2221" t="s">
        <v>925</v>
      </c>
      <c r="D2221" t="str">
        <f>IFERROR(INDEX('Draft Master List'!E:F,MATCH(C2221,'Draft Master List'!E:E,0),2),"N/A")</f>
        <v>N/A</v>
      </c>
      <c r="E2221" t="s">
        <v>18</v>
      </c>
      <c r="F2221">
        <v>22</v>
      </c>
      <c r="H2221">
        <v>3</v>
      </c>
      <c r="I2221">
        <v>0</v>
      </c>
      <c r="J2221">
        <v>3</v>
      </c>
      <c r="K2221">
        <v>2</v>
      </c>
      <c r="L2221" s="2">
        <v>0.66700000000000004</v>
      </c>
      <c r="M2221">
        <v>38</v>
      </c>
      <c r="N2221">
        <v>19</v>
      </c>
      <c r="O2221">
        <v>0</v>
      </c>
      <c r="P2221">
        <v>21</v>
      </c>
      <c r="Q2221">
        <v>0.7</v>
      </c>
      <c r="R2221">
        <v>12.7</v>
      </c>
      <c r="S2221">
        <v>0</v>
      </c>
    </row>
    <row r="2222" spans="1:19" x14ac:dyDescent="0.25">
      <c r="A2222">
        <v>2011</v>
      </c>
      <c r="B2222">
        <v>380</v>
      </c>
      <c r="C2222" t="s">
        <v>287</v>
      </c>
      <c r="D2222" t="str">
        <f>IFERROR(INDEX('Draft Master List'!E:F,MATCH(C2222,'Draft Master List'!E:E,0),2),"N/A")</f>
        <v>1392010</v>
      </c>
      <c r="E2222" t="s">
        <v>32</v>
      </c>
      <c r="F2222">
        <v>24</v>
      </c>
      <c r="G2222" t="s">
        <v>212</v>
      </c>
      <c r="H2222">
        <v>16</v>
      </c>
      <c r="I2222">
        <v>8</v>
      </c>
      <c r="J2222">
        <v>5</v>
      </c>
      <c r="K2222">
        <v>2</v>
      </c>
      <c r="L2222" s="2">
        <v>0.4</v>
      </c>
      <c r="M2222">
        <v>9</v>
      </c>
      <c r="N2222">
        <v>4.5</v>
      </c>
      <c r="O2222">
        <v>0</v>
      </c>
      <c r="P2222">
        <v>9</v>
      </c>
      <c r="Q2222">
        <v>0.1</v>
      </c>
      <c r="R2222">
        <v>0.6</v>
      </c>
      <c r="S2222">
        <v>0</v>
      </c>
    </row>
    <row r="2223" spans="1:19" x14ac:dyDescent="0.25">
      <c r="A2223">
        <v>2011</v>
      </c>
      <c r="B2223">
        <v>381</v>
      </c>
      <c r="C2223" t="s">
        <v>1395</v>
      </c>
      <c r="D2223" t="str">
        <f>IFERROR(INDEX('Draft Master List'!E:F,MATCH(C2223,'Draft Master List'!E:E,0),2),"N/A")</f>
        <v>N/A</v>
      </c>
      <c r="E2223" t="s">
        <v>21</v>
      </c>
      <c r="F2223">
        <v>26</v>
      </c>
      <c r="G2223" t="s">
        <v>758</v>
      </c>
      <c r="H2223">
        <v>9</v>
      </c>
      <c r="I2223">
        <v>5</v>
      </c>
      <c r="J2223">
        <v>3</v>
      </c>
      <c r="K2223">
        <v>2</v>
      </c>
      <c r="L2223" s="2">
        <v>0.66700000000000004</v>
      </c>
      <c r="M2223">
        <v>8</v>
      </c>
      <c r="N2223">
        <v>4</v>
      </c>
      <c r="O2223">
        <v>0</v>
      </c>
      <c r="P2223">
        <v>8</v>
      </c>
      <c r="Q2223">
        <v>0.2</v>
      </c>
      <c r="R2223">
        <v>0.9</v>
      </c>
      <c r="S2223">
        <v>1</v>
      </c>
    </row>
    <row r="2224" spans="1:19" x14ac:dyDescent="0.25">
      <c r="A2224">
        <v>2011</v>
      </c>
      <c r="B2224">
        <v>382</v>
      </c>
      <c r="C2224" t="s">
        <v>1721</v>
      </c>
      <c r="D2224" t="str">
        <f>IFERROR(INDEX('Draft Master List'!E:F,MATCH(C2224,'Draft Master List'!E:E,0),2),"N/A")</f>
        <v>N/A</v>
      </c>
      <c r="E2224" t="s">
        <v>32</v>
      </c>
      <c r="F2224">
        <v>24</v>
      </c>
      <c r="H2224">
        <v>3</v>
      </c>
      <c r="I2224">
        <v>0</v>
      </c>
      <c r="J2224">
        <v>5</v>
      </c>
      <c r="K2224">
        <v>2</v>
      </c>
      <c r="L2224" s="2">
        <v>0.4</v>
      </c>
      <c r="M2224">
        <v>35</v>
      </c>
      <c r="N2224">
        <v>17.5</v>
      </c>
      <c r="O2224">
        <v>0</v>
      </c>
      <c r="P2224">
        <v>33</v>
      </c>
      <c r="Q2224">
        <v>0.7</v>
      </c>
      <c r="R2224">
        <v>11.7</v>
      </c>
      <c r="S2224">
        <v>0</v>
      </c>
    </row>
    <row r="2225" spans="1:19" x14ac:dyDescent="0.25">
      <c r="A2225">
        <v>2011</v>
      </c>
      <c r="B2225">
        <v>383</v>
      </c>
      <c r="C2225" t="s">
        <v>314</v>
      </c>
      <c r="D2225" t="str">
        <f>IFERROR(INDEX('Draft Master List'!E:F,MATCH(C2225,'Draft Master List'!E:E,0),2),"N/A")</f>
        <v>2372010</v>
      </c>
      <c r="E2225" t="s">
        <v>18</v>
      </c>
      <c r="F2225">
        <v>24</v>
      </c>
      <c r="G2225" t="s">
        <v>732</v>
      </c>
      <c r="H2225">
        <v>12</v>
      </c>
      <c r="I2225">
        <v>1</v>
      </c>
      <c r="J2225">
        <v>6</v>
      </c>
      <c r="K2225">
        <v>2</v>
      </c>
      <c r="L2225" s="2">
        <v>0.33300000000000002</v>
      </c>
      <c r="M2225">
        <v>7</v>
      </c>
      <c r="N2225">
        <v>3.5</v>
      </c>
      <c r="O2225">
        <v>0</v>
      </c>
      <c r="P2225">
        <v>6</v>
      </c>
      <c r="Q2225">
        <v>0.2</v>
      </c>
      <c r="R2225">
        <v>0.6</v>
      </c>
      <c r="S2225">
        <v>0</v>
      </c>
    </row>
    <row r="2226" spans="1:19" x14ac:dyDescent="0.25">
      <c r="A2226">
        <v>2011</v>
      </c>
      <c r="B2226">
        <v>384</v>
      </c>
      <c r="C2226" t="s">
        <v>1718</v>
      </c>
      <c r="D2226" t="str">
        <f>IFERROR(INDEX('Draft Master List'!E:F,MATCH(C2226,'Draft Master List'!E:E,0),2),"N/A")</f>
        <v>N/A</v>
      </c>
      <c r="E2226" t="s">
        <v>10</v>
      </c>
      <c r="F2226">
        <v>25</v>
      </c>
      <c r="H2226">
        <v>10</v>
      </c>
      <c r="I2226">
        <v>0</v>
      </c>
      <c r="J2226">
        <v>5</v>
      </c>
      <c r="K2226">
        <v>2</v>
      </c>
      <c r="L2226" s="2">
        <v>0.4</v>
      </c>
      <c r="M2226">
        <v>25</v>
      </c>
      <c r="N2226">
        <v>12.5</v>
      </c>
      <c r="O2226">
        <v>0</v>
      </c>
      <c r="P2226">
        <v>20</v>
      </c>
      <c r="Q2226">
        <v>0.2</v>
      </c>
      <c r="R2226">
        <v>2.5</v>
      </c>
      <c r="S2226">
        <v>0</v>
      </c>
    </row>
    <row r="2227" spans="1:19" x14ac:dyDescent="0.25">
      <c r="A2227">
        <v>2011</v>
      </c>
      <c r="B2227">
        <v>385</v>
      </c>
      <c r="C2227" t="s">
        <v>900</v>
      </c>
      <c r="D2227" t="str">
        <f>IFERROR(INDEX('Draft Master List'!E:F,MATCH(C2227,'Draft Master List'!E:E,0),2),"N/A")</f>
        <v>N/A</v>
      </c>
      <c r="E2227" t="s">
        <v>33</v>
      </c>
      <c r="F2227">
        <v>25</v>
      </c>
      <c r="H2227">
        <v>15</v>
      </c>
      <c r="I2227">
        <v>0</v>
      </c>
      <c r="K2227">
        <v>2</v>
      </c>
      <c r="L2227" s="2">
        <v>0</v>
      </c>
      <c r="M2227">
        <v>19</v>
      </c>
      <c r="N2227">
        <v>9.5</v>
      </c>
      <c r="O2227">
        <v>0</v>
      </c>
      <c r="P2227">
        <v>11</v>
      </c>
      <c r="Q2227">
        <v>0.1</v>
      </c>
      <c r="R2227">
        <v>1.3</v>
      </c>
      <c r="S2227">
        <v>0</v>
      </c>
    </row>
    <row r="2228" spans="1:19" x14ac:dyDescent="0.25">
      <c r="A2228">
        <v>2011</v>
      </c>
      <c r="B2228">
        <v>386</v>
      </c>
      <c r="C2228" t="s">
        <v>1987</v>
      </c>
      <c r="D2228" t="str">
        <f>IFERROR(INDEX('Draft Master List'!E:F,MATCH(C2228,'Draft Master List'!E:E,0),2),"N/A")</f>
        <v>N/A</v>
      </c>
      <c r="E2228" t="s">
        <v>28</v>
      </c>
      <c r="F2228">
        <v>33</v>
      </c>
      <c r="G2228" t="s">
        <v>1069</v>
      </c>
      <c r="H2228">
        <v>16</v>
      </c>
      <c r="I2228">
        <v>7</v>
      </c>
      <c r="J2228">
        <v>5</v>
      </c>
      <c r="K2228">
        <v>2</v>
      </c>
      <c r="L2228" s="2">
        <v>0.4</v>
      </c>
      <c r="M2228">
        <v>25</v>
      </c>
      <c r="N2228">
        <v>12.5</v>
      </c>
      <c r="O2228">
        <v>1</v>
      </c>
      <c r="P2228">
        <v>21</v>
      </c>
      <c r="Q2228">
        <v>0.1</v>
      </c>
      <c r="R2228">
        <v>1.6</v>
      </c>
      <c r="S2228">
        <v>0</v>
      </c>
    </row>
    <row r="2229" spans="1:19" x14ac:dyDescent="0.25">
      <c r="A2229">
        <v>2011</v>
      </c>
      <c r="B2229">
        <v>387</v>
      </c>
      <c r="C2229" t="s">
        <v>1988</v>
      </c>
      <c r="D2229" t="str">
        <f>IFERROR(INDEX('Draft Master List'!E:F,MATCH(C2229,'Draft Master List'!E:E,0),2),"N/A")</f>
        <v>N/A</v>
      </c>
      <c r="E2229" t="s">
        <v>20</v>
      </c>
      <c r="F2229">
        <v>26</v>
      </c>
      <c r="G2229" t="s">
        <v>1069</v>
      </c>
      <c r="H2229">
        <v>7</v>
      </c>
      <c r="I2229">
        <v>2</v>
      </c>
      <c r="J2229">
        <v>3</v>
      </c>
      <c r="K2229">
        <v>2</v>
      </c>
      <c r="L2229" s="2">
        <v>0.66700000000000004</v>
      </c>
      <c r="M2229">
        <v>10</v>
      </c>
      <c r="N2229">
        <v>5</v>
      </c>
      <c r="O2229">
        <v>0</v>
      </c>
      <c r="P2229">
        <v>5</v>
      </c>
      <c r="Q2229">
        <v>0.3</v>
      </c>
      <c r="R2229">
        <v>1.4</v>
      </c>
      <c r="S2229">
        <v>0</v>
      </c>
    </row>
    <row r="2230" spans="1:19" x14ac:dyDescent="0.25">
      <c r="A2230">
        <v>2011</v>
      </c>
      <c r="B2230">
        <v>388</v>
      </c>
      <c r="C2230" t="s">
        <v>906</v>
      </c>
      <c r="D2230" t="str">
        <f>IFERROR(INDEX('Draft Master List'!E:F,MATCH(C2230,'Draft Master List'!E:E,0),2),"N/A")</f>
        <v>N/A</v>
      </c>
      <c r="E2230" t="s">
        <v>16</v>
      </c>
      <c r="F2230">
        <v>23</v>
      </c>
      <c r="H2230">
        <v>10</v>
      </c>
      <c r="I2230">
        <v>0</v>
      </c>
      <c r="J2230">
        <v>3</v>
      </c>
      <c r="K2230">
        <v>2</v>
      </c>
      <c r="L2230" s="2">
        <v>0.66700000000000004</v>
      </c>
      <c r="M2230">
        <v>25</v>
      </c>
      <c r="N2230">
        <v>12.5</v>
      </c>
      <c r="O2230">
        <v>0</v>
      </c>
      <c r="P2230">
        <v>30</v>
      </c>
      <c r="Q2230">
        <v>0.2</v>
      </c>
      <c r="R2230">
        <v>2.5</v>
      </c>
      <c r="S2230">
        <v>0</v>
      </c>
    </row>
    <row r="2231" spans="1:19" x14ac:dyDescent="0.25">
      <c r="A2231">
        <v>2011</v>
      </c>
      <c r="B2231">
        <v>389</v>
      </c>
      <c r="C2231" t="s">
        <v>1177</v>
      </c>
      <c r="D2231" t="str">
        <f>IFERROR(INDEX('Draft Master List'!E:F,MATCH(C2231,'Draft Master List'!E:E,0),2),"N/A")</f>
        <v>N/A</v>
      </c>
      <c r="E2231" t="s">
        <v>19</v>
      </c>
      <c r="F2231">
        <v>25</v>
      </c>
      <c r="H2231">
        <v>2</v>
      </c>
      <c r="I2231">
        <v>0</v>
      </c>
      <c r="J2231">
        <v>4</v>
      </c>
      <c r="K2231">
        <v>2</v>
      </c>
      <c r="L2231" s="2">
        <v>0.5</v>
      </c>
      <c r="M2231">
        <v>105</v>
      </c>
      <c r="N2231">
        <v>52.5</v>
      </c>
      <c r="O2231">
        <v>1</v>
      </c>
      <c r="P2231">
        <v>61</v>
      </c>
      <c r="Q2231">
        <v>1</v>
      </c>
      <c r="R2231">
        <v>52.5</v>
      </c>
      <c r="S2231">
        <v>0</v>
      </c>
    </row>
    <row r="2232" spans="1:19" x14ac:dyDescent="0.25">
      <c r="A2232">
        <v>2011</v>
      </c>
      <c r="B2232">
        <v>390</v>
      </c>
      <c r="C2232" t="s">
        <v>1251</v>
      </c>
      <c r="D2232" t="str">
        <f>IFERROR(INDEX('Draft Master List'!E:F,MATCH(C2232,'Draft Master List'!E:E,0),2),"N/A")</f>
        <v>N/A</v>
      </c>
      <c r="E2232" t="s">
        <v>4</v>
      </c>
      <c r="F2232">
        <v>27</v>
      </c>
      <c r="H2232">
        <v>13</v>
      </c>
      <c r="I2232">
        <v>0</v>
      </c>
      <c r="J2232">
        <v>3</v>
      </c>
      <c r="K2232">
        <v>2</v>
      </c>
      <c r="L2232" s="2">
        <v>0.66700000000000004</v>
      </c>
      <c r="M2232">
        <v>2</v>
      </c>
      <c r="N2232">
        <v>1</v>
      </c>
      <c r="O2232">
        <v>0</v>
      </c>
      <c r="P2232">
        <v>6</v>
      </c>
      <c r="Q2232">
        <v>0.2</v>
      </c>
      <c r="R2232">
        <v>0.2</v>
      </c>
      <c r="S2232">
        <v>0</v>
      </c>
    </row>
    <row r="2233" spans="1:19" x14ac:dyDescent="0.25">
      <c r="A2233">
        <v>2011</v>
      </c>
      <c r="B2233">
        <v>391</v>
      </c>
      <c r="C2233" t="s">
        <v>914</v>
      </c>
      <c r="D2233" t="str">
        <f>IFERROR(INDEX('Draft Master List'!E:F,MATCH(C2233,'Draft Master List'!E:E,0),2),"N/A")</f>
        <v>N/A</v>
      </c>
      <c r="E2233" t="s">
        <v>7</v>
      </c>
      <c r="F2233">
        <v>22</v>
      </c>
      <c r="G2233" t="s">
        <v>77</v>
      </c>
      <c r="H2233">
        <v>13</v>
      </c>
      <c r="I2233">
        <v>2</v>
      </c>
      <c r="J2233">
        <v>5</v>
      </c>
      <c r="K2233">
        <v>2</v>
      </c>
      <c r="L2233" s="2">
        <v>0.4</v>
      </c>
      <c r="M2233">
        <v>25</v>
      </c>
      <c r="N2233">
        <v>12.5</v>
      </c>
      <c r="O2233">
        <v>0</v>
      </c>
      <c r="P2233">
        <v>14</v>
      </c>
      <c r="Q2233">
        <v>0.2</v>
      </c>
      <c r="R2233">
        <v>1.9</v>
      </c>
      <c r="S2233">
        <v>0</v>
      </c>
    </row>
    <row r="2234" spans="1:19" x14ac:dyDescent="0.25">
      <c r="A2234">
        <v>2011</v>
      </c>
      <c r="B2234">
        <v>392</v>
      </c>
      <c r="C2234" t="s">
        <v>279</v>
      </c>
      <c r="D2234" t="str">
        <f>IFERROR(INDEX('Draft Master List'!E:F,MATCH(C2234,'Draft Master List'!E:E,0),2),"N/A")</f>
        <v>902010</v>
      </c>
      <c r="E2234" t="s">
        <v>669</v>
      </c>
      <c r="F2234">
        <v>24</v>
      </c>
      <c r="H2234">
        <v>5</v>
      </c>
      <c r="I2234">
        <v>0</v>
      </c>
      <c r="J2234">
        <v>4</v>
      </c>
      <c r="K2234">
        <v>2</v>
      </c>
      <c r="L2234" s="2">
        <v>0.5</v>
      </c>
      <c r="M2234">
        <v>39</v>
      </c>
      <c r="N2234">
        <v>19.5</v>
      </c>
      <c r="O2234">
        <v>0</v>
      </c>
      <c r="P2234">
        <v>21</v>
      </c>
      <c r="Q2234">
        <v>0.4</v>
      </c>
      <c r="R2234">
        <v>7.8</v>
      </c>
      <c r="S2234">
        <v>0</v>
      </c>
    </row>
    <row r="2235" spans="1:19" x14ac:dyDescent="0.25">
      <c r="A2235">
        <v>2011</v>
      </c>
      <c r="B2235">
        <v>393</v>
      </c>
      <c r="C2235" t="s">
        <v>922</v>
      </c>
      <c r="D2235" t="str">
        <f>IFERROR(INDEX('Draft Master List'!E:F,MATCH(C2235,'Draft Master List'!E:E,0),2),"N/A")</f>
        <v>N/A</v>
      </c>
      <c r="E2235" t="s">
        <v>9</v>
      </c>
      <c r="F2235">
        <v>23</v>
      </c>
      <c r="H2235">
        <v>11</v>
      </c>
      <c r="I2235">
        <v>0</v>
      </c>
      <c r="J2235">
        <v>2</v>
      </c>
      <c r="K2235">
        <v>2</v>
      </c>
      <c r="L2235" s="2">
        <v>1</v>
      </c>
      <c r="M2235">
        <v>13</v>
      </c>
      <c r="N2235">
        <v>6.5</v>
      </c>
      <c r="O2235">
        <v>0</v>
      </c>
      <c r="P2235">
        <v>9</v>
      </c>
      <c r="Q2235">
        <v>0.2</v>
      </c>
      <c r="R2235">
        <v>1.2</v>
      </c>
      <c r="S2235">
        <v>1</v>
      </c>
    </row>
    <row r="2236" spans="1:19" x14ac:dyDescent="0.25">
      <c r="A2236">
        <v>2011</v>
      </c>
      <c r="B2236">
        <v>394</v>
      </c>
      <c r="C2236" t="s">
        <v>807</v>
      </c>
      <c r="D2236" t="str">
        <f>IFERROR(INDEX('Draft Master List'!E:F,MATCH(C2236,'Draft Master List'!E:E,0),2),"N/A")</f>
        <v>N/A</v>
      </c>
      <c r="E2236" t="s">
        <v>4</v>
      </c>
      <c r="F2236">
        <v>24</v>
      </c>
      <c r="H2236">
        <v>10</v>
      </c>
      <c r="I2236">
        <v>0</v>
      </c>
      <c r="J2236">
        <v>12</v>
      </c>
      <c r="K2236">
        <v>2</v>
      </c>
      <c r="L2236" s="2">
        <v>0.16700000000000001</v>
      </c>
      <c r="M2236">
        <v>30</v>
      </c>
      <c r="N2236">
        <v>15</v>
      </c>
      <c r="O2236">
        <v>1</v>
      </c>
      <c r="P2236">
        <v>25</v>
      </c>
      <c r="Q2236">
        <v>0.2</v>
      </c>
      <c r="R2236">
        <v>3</v>
      </c>
      <c r="S2236">
        <v>0</v>
      </c>
    </row>
    <row r="2237" spans="1:19" x14ac:dyDescent="0.25">
      <c r="A2237">
        <v>2011</v>
      </c>
      <c r="B2237">
        <v>395</v>
      </c>
      <c r="C2237" t="s">
        <v>1989</v>
      </c>
      <c r="D2237" t="str">
        <f>IFERROR(INDEX('Draft Master List'!E:F,MATCH(C2237,'Draft Master List'!E:E,0),2),"N/A")</f>
        <v>N/A</v>
      </c>
      <c r="E2237" t="s">
        <v>223</v>
      </c>
      <c r="F2237">
        <v>29</v>
      </c>
      <c r="G2237" t="s">
        <v>1069</v>
      </c>
      <c r="H2237">
        <v>10</v>
      </c>
      <c r="I2237">
        <v>1</v>
      </c>
      <c r="J2237">
        <v>3</v>
      </c>
      <c r="K2237">
        <v>2</v>
      </c>
      <c r="L2237" s="2">
        <v>0.66700000000000004</v>
      </c>
      <c r="M2237">
        <v>2</v>
      </c>
      <c r="N2237">
        <v>1</v>
      </c>
      <c r="O2237">
        <v>0</v>
      </c>
      <c r="P2237">
        <v>3</v>
      </c>
      <c r="Q2237">
        <v>0.2</v>
      </c>
      <c r="R2237">
        <v>0.2</v>
      </c>
      <c r="S2237">
        <v>0</v>
      </c>
    </row>
    <row r="2238" spans="1:19" x14ac:dyDescent="0.25">
      <c r="A2238">
        <v>2011</v>
      </c>
      <c r="B2238">
        <v>396</v>
      </c>
      <c r="C2238" t="s">
        <v>723</v>
      </c>
      <c r="D2238" t="str">
        <f>IFERROR(INDEX('Draft Master List'!E:F,MATCH(C2238,'Draft Master List'!E:E,0),2),"N/A")</f>
        <v>N/A</v>
      </c>
      <c r="E2238" t="s">
        <v>14</v>
      </c>
      <c r="F2238">
        <v>28</v>
      </c>
      <c r="H2238">
        <v>12</v>
      </c>
      <c r="I2238">
        <v>0</v>
      </c>
      <c r="J2238">
        <v>6</v>
      </c>
      <c r="K2238">
        <v>2</v>
      </c>
      <c r="L2238" s="2">
        <v>0.33300000000000002</v>
      </c>
      <c r="M2238">
        <v>13</v>
      </c>
      <c r="N2238">
        <v>6.5</v>
      </c>
      <c r="O2238">
        <v>0</v>
      </c>
      <c r="P2238">
        <v>7</v>
      </c>
      <c r="Q2238">
        <v>0.2</v>
      </c>
      <c r="R2238">
        <v>1.1000000000000001</v>
      </c>
      <c r="S2238">
        <v>0</v>
      </c>
    </row>
    <row r="2239" spans="1:19" x14ac:dyDescent="0.25">
      <c r="A2239">
        <v>2011</v>
      </c>
      <c r="B2239">
        <v>397</v>
      </c>
      <c r="C2239" t="s">
        <v>427</v>
      </c>
      <c r="D2239" t="str">
        <f>IFERROR(INDEX('Draft Master List'!E:F,MATCH(C2239,'Draft Master List'!E:E,0),2),"N/A")</f>
        <v>2172008</v>
      </c>
      <c r="E2239" t="s">
        <v>34</v>
      </c>
      <c r="F2239">
        <v>26</v>
      </c>
      <c r="G2239" t="s">
        <v>77</v>
      </c>
      <c r="H2239">
        <v>5</v>
      </c>
      <c r="I2239">
        <v>1</v>
      </c>
      <c r="J2239">
        <v>7</v>
      </c>
      <c r="K2239">
        <v>2</v>
      </c>
      <c r="L2239" s="2">
        <v>0.28599999999999998</v>
      </c>
      <c r="M2239">
        <v>15</v>
      </c>
      <c r="N2239">
        <v>7.5</v>
      </c>
      <c r="O2239">
        <v>0</v>
      </c>
      <c r="P2239">
        <v>9</v>
      </c>
      <c r="Q2239">
        <v>0.4</v>
      </c>
      <c r="R2239">
        <v>3</v>
      </c>
      <c r="S2239">
        <v>0</v>
      </c>
    </row>
    <row r="2240" spans="1:19" x14ac:dyDescent="0.25">
      <c r="A2240">
        <v>2011</v>
      </c>
      <c r="B2240">
        <v>398</v>
      </c>
      <c r="C2240" t="s">
        <v>1205</v>
      </c>
      <c r="D2240" t="str">
        <f>IFERROR(INDEX('Draft Master List'!E:F,MATCH(C2240,'Draft Master List'!E:E,0),2),"N/A")</f>
        <v>N/A</v>
      </c>
      <c r="E2240" t="s">
        <v>27</v>
      </c>
      <c r="F2240">
        <v>23</v>
      </c>
      <c r="H2240">
        <v>9</v>
      </c>
      <c r="I2240">
        <v>0</v>
      </c>
      <c r="J2240">
        <v>2</v>
      </c>
      <c r="K2240">
        <v>2</v>
      </c>
      <c r="L2240" s="2">
        <v>1</v>
      </c>
      <c r="M2240">
        <v>19</v>
      </c>
      <c r="N2240">
        <v>9.5</v>
      </c>
      <c r="O2240">
        <v>0</v>
      </c>
      <c r="P2240">
        <v>11</v>
      </c>
      <c r="Q2240">
        <v>0.2</v>
      </c>
      <c r="R2240">
        <v>2.1</v>
      </c>
      <c r="S2240">
        <v>0</v>
      </c>
    </row>
    <row r="2241" spans="1:19" x14ac:dyDescent="0.25">
      <c r="A2241">
        <v>2011</v>
      </c>
      <c r="B2241">
        <v>399</v>
      </c>
      <c r="C2241" t="s">
        <v>425</v>
      </c>
      <c r="D2241" t="str">
        <f>IFERROR(INDEX('Draft Master List'!E:F,MATCH(C2241,'Draft Master List'!E:E,0),2),"N/A")</f>
        <v>2132008</v>
      </c>
      <c r="E2241" t="s">
        <v>27</v>
      </c>
      <c r="F2241">
        <v>26</v>
      </c>
      <c r="H2241">
        <v>2</v>
      </c>
      <c r="I2241">
        <v>0</v>
      </c>
      <c r="J2241">
        <v>3</v>
      </c>
      <c r="K2241">
        <v>2</v>
      </c>
      <c r="L2241" s="2">
        <v>0.66700000000000004</v>
      </c>
      <c r="M2241">
        <v>13</v>
      </c>
      <c r="N2241">
        <v>6.5</v>
      </c>
      <c r="O2241">
        <v>0</v>
      </c>
      <c r="P2241">
        <v>15</v>
      </c>
      <c r="Q2241">
        <v>1</v>
      </c>
      <c r="R2241">
        <v>6.5</v>
      </c>
      <c r="S2241">
        <v>0</v>
      </c>
    </row>
    <row r="2242" spans="1:19" x14ac:dyDescent="0.25">
      <c r="A2242">
        <v>2011</v>
      </c>
      <c r="B2242">
        <v>400</v>
      </c>
      <c r="C2242" t="s">
        <v>1936</v>
      </c>
      <c r="D2242" t="str">
        <f>IFERROR(INDEX('Draft Master List'!E:F,MATCH(C2242,'Draft Master List'!E:E,0),2),"N/A")</f>
        <v>N/A</v>
      </c>
      <c r="E2242" t="s">
        <v>5</v>
      </c>
      <c r="F2242">
        <v>23</v>
      </c>
      <c r="H2242">
        <v>13</v>
      </c>
      <c r="I2242">
        <v>0</v>
      </c>
      <c r="J2242">
        <v>4</v>
      </c>
      <c r="K2242">
        <v>2</v>
      </c>
      <c r="L2242" s="2">
        <v>0.5</v>
      </c>
      <c r="M2242">
        <v>13</v>
      </c>
      <c r="N2242">
        <v>6.5</v>
      </c>
      <c r="O2242">
        <v>0</v>
      </c>
      <c r="P2242">
        <v>7</v>
      </c>
      <c r="Q2242">
        <v>0.2</v>
      </c>
      <c r="R2242">
        <v>1</v>
      </c>
      <c r="S2242">
        <v>0</v>
      </c>
    </row>
    <row r="2243" spans="1:19" x14ac:dyDescent="0.25">
      <c r="A2243">
        <v>2011</v>
      </c>
      <c r="B2243">
        <v>401</v>
      </c>
      <c r="C2243" t="s">
        <v>1746</v>
      </c>
      <c r="D2243" t="str">
        <f>IFERROR(INDEX('Draft Master List'!E:F,MATCH(C2243,'Draft Master List'!E:E,0),2),"N/A")</f>
        <v>N/A</v>
      </c>
      <c r="E2243" t="s">
        <v>22</v>
      </c>
      <c r="F2243">
        <v>24</v>
      </c>
      <c r="H2243">
        <v>14</v>
      </c>
      <c r="I2243">
        <v>0</v>
      </c>
      <c r="J2243">
        <v>2</v>
      </c>
      <c r="K2243">
        <v>1</v>
      </c>
      <c r="L2243" s="2">
        <v>0.5</v>
      </c>
      <c r="M2243">
        <v>4</v>
      </c>
      <c r="N2243">
        <v>4</v>
      </c>
      <c r="O2243">
        <v>0</v>
      </c>
      <c r="P2243">
        <v>4</v>
      </c>
      <c r="Q2243">
        <v>0.1</v>
      </c>
      <c r="R2243">
        <v>0.3</v>
      </c>
      <c r="S2243">
        <v>0</v>
      </c>
    </row>
    <row r="2244" spans="1:19" x14ac:dyDescent="0.25">
      <c r="A2244">
        <v>2011</v>
      </c>
      <c r="B2244">
        <v>402</v>
      </c>
      <c r="C2244" t="s">
        <v>1990</v>
      </c>
      <c r="D2244" t="str">
        <f>IFERROR(INDEX('Draft Master List'!E:F,MATCH(C2244,'Draft Master List'!E:E,0),2),"N/A")</f>
        <v>N/A</v>
      </c>
      <c r="E2244" t="s">
        <v>28</v>
      </c>
      <c r="F2244">
        <v>29</v>
      </c>
      <c r="G2244" t="s">
        <v>1366</v>
      </c>
      <c r="H2244">
        <v>16</v>
      </c>
      <c r="I2244">
        <v>16</v>
      </c>
      <c r="J2244">
        <v>1</v>
      </c>
      <c r="K2244">
        <v>1</v>
      </c>
      <c r="L2244" s="2">
        <v>1</v>
      </c>
      <c r="M2244">
        <v>7</v>
      </c>
      <c r="N2244">
        <v>7</v>
      </c>
      <c r="O2244">
        <v>0</v>
      </c>
      <c r="P2244">
        <v>7</v>
      </c>
      <c r="Q2244">
        <v>0.1</v>
      </c>
      <c r="R2244">
        <v>0.4</v>
      </c>
      <c r="S2244">
        <v>0</v>
      </c>
    </row>
    <row r="2245" spans="1:19" x14ac:dyDescent="0.25">
      <c r="A2245">
        <v>2011</v>
      </c>
      <c r="B2245">
        <v>403</v>
      </c>
      <c r="C2245" t="s">
        <v>1991</v>
      </c>
      <c r="D2245" t="str">
        <f>IFERROR(INDEX('Draft Master List'!E:F,MATCH(C2245,'Draft Master List'!E:E,0),2),"N/A")</f>
        <v>N/A</v>
      </c>
      <c r="E2245" t="s">
        <v>18</v>
      </c>
      <c r="F2245">
        <v>24</v>
      </c>
      <c r="H2245">
        <v>3</v>
      </c>
      <c r="I2245">
        <v>0</v>
      </c>
      <c r="J2245">
        <v>2</v>
      </c>
      <c r="K2245">
        <v>1</v>
      </c>
      <c r="L2245" s="2">
        <v>0.5</v>
      </c>
      <c r="M2245">
        <v>10</v>
      </c>
      <c r="N2245">
        <v>10</v>
      </c>
      <c r="O2245">
        <v>0</v>
      </c>
      <c r="P2245">
        <v>10</v>
      </c>
      <c r="Q2245">
        <v>0.3</v>
      </c>
      <c r="R2245">
        <v>3.3</v>
      </c>
      <c r="S2245">
        <v>0</v>
      </c>
    </row>
    <row r="2246" spans="1:19" x14ac:dyDescent="0.25">
      <c r="A2246">
        <v>2011</v>
      </c>
      <c r="B2246">
        <v>404</v>
      </c>
      <c r="C2246" t="s">
        <v>741</v>
      </c>
      <c r="D2246" t="str">
        <f>IFERROR(INDEX('Draft Master List'!E:F,MATCH(C2246,'Draft Master List'!E:E,0),2),"N/A")</f>
        <v>N/A</v>
      </c>
      <c r="E2246" t="s">
        <v>7</v>
      </c>
      <c r="F2246">
        <v>24</v>
      </c>
      <c r="H2246">
        <v>16</v>
      </c>
      <c r="I2246">
        <v>0</v>
      </c>
      <c r="J2246">
        <v>1</v>
      </c>
      <c r="K2246">
        <v>1</v>
      </c>
      <c r="L2246" s="2">
        <v>1</v>
      </c>
      <c r="M2246">
        <v>10</v>
      </c>
      <c r="N2246">
        <v>10</v>
      </c>
      <c r="O2246">
        <v>0</v>
      </c>
      <c r="P2246">
        <v>10</v>
      </c>
      <c r="Q2246">
        <v>0.1</v>
      </c>
      <c r="R2246">
        <v>0.6</v>
      </c>
      <c r="S2246">
        <v>7</v>
      </c>
    </row>
    <row r="2247" spans="1:19" x14ac:dyDescent="0.25">
      <c r="A2247">
        <v>2011</v>
      </c>
      <c r="B2247">
        <v>405</v>
      </c>
      <c r="C2247" t="s">
        <v>260</v>
      </c>
      <c r="D2247" t="str">
        <f>IFERROR(INDEX('Draft Master List'!E:F,MATCH(C2247,'Draft Master List'!E:E,0),2),"N/A")</f>
        <v>1922009</v>
      </c>
      <c r="E2247" t="s">
        <v>12</v>
      </c>
      <c r="F2247">
        <v>26</v>
      </c>
      <c r="H2247">
        <v>1</v>
      </c>
      <c r="I2247">
        <v>0</v>
      </c>
      <c r="J2247">
        <v>1</v>
      </c>
      <c r="K2247">
        <v>1</v>
      </c>
      <c r="L2247" s="2">
        <v>1</v>
      </c>
      <c r="M2247">
        <v>9</v>
      </c>
      <c r="N2247">
        <v>9</v>
      </c>
      <c r="O2247">
        <v>0</v>
      </c>
      <c r="P2247">
        <v>9</v>
      </c>
      <c r="Q2247">
        <v>1</v>
      </c>
      <c r="R2247">
        <v>9</v>
      </c>
      <c r="S2247">
        <v>0</v>
      </c>
    </row>
    <row r="2248" spans="1:19" x14ac:dyDescent="0.25">
      <c r="A2248">
        <v>2011</v>
      </c>
      <c r="B2248">
        <v>406</v>
      </c>
      <c r="C2248" t="s">
        <v>69</v>
      </c>
      <c r="D2248" t="str">
        <f>IFERROR(INDEX('Draft Master List'!E:F,MATCH(C2248,'Draft Master List'!E:E,0),2),"N/A")</f>
        <v>N/A</v>
      </c>
      <c r="E2248" t="s">
        <v>25</v>
      </c>
      <c r="F2248">
        <v>29</v>
      </c>
      <c r="G2248" t="s">
        <v>1</v>
      </c>
      <c r="H2248">
        <v>9</v>
      </c>
      <c r="I2248">
        <v>9</v>
      </c>
      <c r="J2248">
        <v>1</v>
      </c>
      <c r="K2248">
        <v>1</v>
      </c>
      <c r="L2248" s="2">
        <v>1</v>
      </c>
      <c r="M2248">
        <v>-4</v>
      </c>
      <c r="N2248">
        <v>-4</v>
      </c>
      <c r="O2248">
        <v>0</v>
      </c>
      <c r="P2248">
        <v>-4</v>
      </c>
      <c r="Q2248">
        <v>0.1</v>
      </c>
      <c r="R2248">
        <v>-0.4</v>
      </c>
      <c r="S2248">
        <v>5</v>
      </c>
    </row>
    <row r="2249" spans="1:19" x14ac:dyDescent="0.25">
      <c r="A2249">
        <v>2011</v>
      </c>
      <c r="B2249">
        <v>407</v>
      </c>
      <c r="C2249" t="s">
        <v>921</v>
      </c>
      <c r="D2249" t="str">
        <f>IFERROR(INDEX('Draft Master List'!E:F,MATCH(C2249,'Draft Master List'!E:E,0),2),"N/A")</f>
        <v>N/A</v>
      </c>
      <c r="E2249" t="s">
        <v>27</v>
      </c>
      <c r="F2249">
        <v>23</v>
      </c>
      <c r="H2249">
        <v>3</v>
      </c>
      <c r="I2249">
        <v>0</v>
      </c>
      <c r="J2249">
        <v>1</v>
      </c>
      <c r="K2249">
        <v>1</v>
      </c>
      <c r="L2249" s="2">
        <v>1</v>
      </c>
      <c r="M2249">
        <v>9</v>
      </c>
      <c r="N2249">
        <v>9</v>
      </c>
      <c r="O2249">
        <v>0</v>
      </c>
      <c r="P2249">
        <v>9</v>
      </c>
      <c r="Q2249">
        <v>0.3</v>
      </c>
      <c r="R2249">
        <v>3</v>
      </c>
      <c r="S2249">
        <v>0</v>
      </c>
    </row>
    <row r="2250" spans="1:19" x14ac:dyDescent="0.25">
      <c r="A2250">
        <v>2011</v>
      </c>
      <c r="B2250">
        <v>408</v>
      </c>
      <c r="C2250" t="s">
        <v>486</v>
      </c>
      <c r="D2250" t="str">
        <f>IFERROR(INDEX('Draft Master List'!E:F,MATCH(C2250,'Draft Master List'!E:E,0),2),"N/A")</f>
        <v>1862007</v>
      </c>
      <c r="E2250" t="s">
        <v>64</v>
      </c>
      <c r="F2250">
        <v>27</v>
      </c>
      <c r="H2250">
        <v>3</v>
      </c>
      <c r="I2250">
        <v>0</v>
      </c>
      <c r="J2250">
        <v>1</v>
      </c>
      <c r="K2250">
        <v>1</v>
      </c>
      <c r="L2250" s="2">
        <v>1</v>
      </c>
      <c r="M2250">
        <v>3</v>
      </c>
      <c r="N2250">
        <v>3</v>
      </c>
      <c r="O2250">
        <v>0</v>
      </c>
      <c r="P2250">
        <v>3</v>
      </c>
      <c r="Q2250">
        <v>0.3</v>
      </c>
      <c r="R2250">
        <v>1</v>
      </c>
      <c r="S2250">
        <v>0</v>
      </c>
    </row>
    <row r="2251" spans="1:19" x14ac:dyDescent="0.25">
      <c r="A2251">
        <v>2011</v>
      </c>
      <c r="B2251">
        <v>409</v>
      </c>
      <c r="C2251" t="s">
        <v>295</v>
      </c>
      <c r="D2251" t="str">
        <f>IFERROR(INDEX('Draft Master List'!E:F,MATCH(C2251,'Draft Master List'!E:E,0),2),"N/A")</f>
        <v>1732010</v>
      </c>
      <c r="E2251" t="s">
        <v>34</v>
      </c>
      <c r="F2251">
        <v>24</v>
      </c>
      <c r="H2251">
        <v>16</v>
      </c>
      <c r="I2251">
        <v>0</v>
      </c>
      <c r="J2251">
        <v>1</v>
      </c>
      <c r="K2251">
        <v>1</v>
      </c>
      <c r="L2251" s="2">
        <v>1</v>
      </c>
      <c r="M2251">
        <v>6</v>
      </c>
      <c r="N2251">
        <v>6</v>
      </c>
      <c r="O2251">
        <v>0</v>
      </c>
      <c r="P2251">
        <v>6</v>
      </c>
      <c r="Q2251">
        <v>0.1</v>
      </c>
      <c r="R2251">
        <v>0.4</v>
      </c>
      <c r="S2251">
        <v>0</v>
      </c>
    </row>
    <row r="2252" spans="1:19" x14ac:dyDescent="0.25">
      <c r="A2252">
        <v>2011</v>
      </c>
      <c r="B2252">
        <v>410</v>
      </c>
      <c r="C2252" t="s">
        <v>301</v>
      </c>
      <c r="D2252" t="str">
        <f>IFERROR(INDEX('Draft Master List'!E:F,MATCH(C2252,'Draft Master List'!E:E,0),2),"N/A")</f>
        <v>1882010</v>
      </c>
      <c r="E2252" t="s">
        <v>24</v>
      </c>
      <c r="F2252">
        <v>22</v>
      </c>
      <c r="H2252">
        <v>7</v>
      </c>
      <c r="I2252">
        <v>0</v>
      </c>
      <c r="J2252">
        <v>1</v>
      </c>
      <c r="K2252">
        <v>1</v>
      </c>
      <c r="L2252" s="2">
        <v>1</v>
      </c>
      <c r="M2252">
        <v>6</v>
      </c>
      <c r="N2252">
        <v>6</v>
      </c>
      <c r="O2252">
        <v>0</v>
      </c>
      <c r="P2252">
        <v>6</v>
      </c>
      <c r="Q2252">
        <v>0.1</v>
      </c>
      <c r="R2252">
        <v>0.9</v>
      </c>
      <c r="S2252">
        <v>0</v>
      </c>
    </row>
    <row r="2253" spans="1:19" x14ac:dyDescent="0.25">
      <c r="A2253">
        <v>2011</v>
      </c>
      <c r="B2253">
        <v>411</v>
      </c>
      <c r="C2253" t="s">
        <v>2</v>
      </c>
      <c r="D2253" t="str">
        <f>IFERROR(INDEX('Draft Master List'!E:F,MATCH(C2253,'Draft Master List'!E:E,0),2),"N/A")</f>
        <v>182008</v>
      </c>
      <c r="E2253" t="s">
        <v>3</v>
      </c>
      <c r="F2253">
        <v>26</v>
      </c>
      <c r="G2253" t="s">
        <v>1</v>
      </c>
      <c r="H2253">
        <v>16</v>
      </c>
      <c r="I2253">
        <v>16</v>
      </c>
      <c r="J2253">
        <v>1</v>
      </c>
      <c r="K2253">
        <v>1</v>
      </c>
      <c r="L2253" s="2">
        <v>1</v>
      </c>
      <c r="M2253">
        <v>-8</v>
      </c>
      <c r="N2253">
        <v>-8</v>
      </c>
      <c r="O2253">
        <v>0</v>
      </c>
      <c r="P2253">
        <v>-8</v>
      </c>
      <c r="Q2253">
        <v>0.1</v>
      </c>
      <c r="R2253">
        <v>-0.5</v>
      </c>
      <c r="S2253">
        <v>11</v>
      </c>
    </row>
    <row r="2254" spans="1:19" x14ac:dyDescent="0.25">
      <c r="A2254">
        <v>2011</v>
      </c>
      <c r="B2254">
        <v>412</v>
      </c>
      <c r="C2254" t="s">
        <v>338</v>
      </c>
      <c r="D2254" t="str">
        <f>IFERROR(INDEX('Draft Master List'!E:F,MATCH(C2254,'Draft Master List'!E:E,0),2),"N/A")</f>
        <v>1112009</v>
      </c>
      <c r="E2254" t="s">
        <v>22</v>
      </c>
      <c r="F2254">
        <v>24</v>
      </c>
      <c r="H2254">
        <v>4</v>
      </c>
      <c r="I2254">
        <v>0</v>
      </c>
      <c r="J2254">
        <v>3</v>
      </c>
      <c r="K2254">
        <v>1</v>
      </c>
      <c r="L2254" s="2">
        <v>0.33300000000000002</v>
      </c>
      <c r="M2254">
        <v>4</v>
      </c>
      <c r="N2254">
        <v>4</v>
      </c>
      <c r="O2254">
        <v>0</v>
      </c>
      <c r="P2254">
        <v>4</v>
      </c>
      <c r="Q2254">
        <v>0.3</v>
      </c>
      <c r="R2254">
        <v>1</v>
      </c>
      <c r="S2254">
        <v>0</v>
      </c>
    </row>
    <row r="2255" spans="1:19" x14ac:dyDescent="0.25">
      <c r="A2255">
        <v>2011</v>
      </c>
      <c r="B2255">
        <v>413</v>
      </c>
      <c r="C2255" t="s">
        <v>1862</v>
      </c>
      <c r="D2255" t="str">
        <f>IFERROR(INDEX('Draft Master List'!E:F,MATCH(C2255,'Draft Master List'!E:E,0),2),"N/A")</f>
        <v>N/A</v>
      </c>
      <c r="E2255" t="s">
        <v>16</v>
      </c>
      <c r="F2255">
        <v>24</v>
      </c>
      <c r="G2255" t="s">
        <v>732</v>
      </c>
      <c r="H2255">
        <v>14</v>
      </c>
      <c r="I2255">
        <v>1</v>
      </c>
      <c r="J2255">
        <v>1</v>
      </c>
      <c r="K2255">
        <v>1</v>
      </c>
      <c r="L2255" s="2">
        <v>1</v>
      </c>
      <c r="M2255">
        <v>2</v>
      </c>
      <c r="N2255">
        <v>2</v>
      </c>
      <c r="O2255">
        <v>0</v>
      </c>
      <c r="P2255">
        <v>2</v>
      </c>
      <c r="Q2255">
        <v>0.1</v>
      </c>
      <c r="R2255">
        <v>0.1</v>
      </c>
      <c r="S2255">
        <v>0</v>
      </c>
    </row>
    <row r="2256" spans="1:19" x14ac:dyDescent="0.25">
      <c r="A2256">
        <v>2011</v>
      </c>
      <c r="B2256">
        <v>414</v>
      </c>
      <c r="C2256" t="s">
        <v>1725</v>
      </c>
      <c r="D2256" t="str">
        <f>IFERROR(INDEX('Draft Master List'!E:F,MATCH(C2256,'Draft Master List'!E:E,0),2),"N/A")</f>
        <v>N/A</v>
      </c>
      <c r="E2256" t="s">
        <v>23</v>
      </c>
      <c r="F2256">
        <v>25</v>
      </c>
      <c r="H2256">
        <v>7</v>
      </c>
      <c r="I2256">
        <v>0</v>
      </c>
      <c r="J2256">
        <v>2</v>
      </c>
      <c r="K2256">
        <v>1</v>
      </c>
      <c r="L2256" s="2">
        <v>0.5</v>
      </c>
      <c r="M2256">
        <v>24</v>
      </c>
      <c r="N2256">
        <v>24</v>
      </c>
      <c r="O2256">
        <v>0</v>
      </c>
      <c r="P2256">
        <v>24</v>
      </c>
      <c r="Q2256">
        <v>0.1</v>
      </c>
      <c r="R2256">
        <v>3.4</v>
      </c>
      <c r="S2256">
        <v>0</v>
      </c>
    </row>
    <row r="2257" spans="1:19" x14ac:dyDescent="0.25">
      <c r="A2257">
        <v>2011</v>
      </c>
      <c r="B2257">
        <v>415</v>
      </c>
      <c r="C2257" t="s">
        <v>897</v>
      </c>
      <c r="D2257" t="str">
        <f>IFERROR(INDEX('Draft Master List'!E:F,MATCH(C2257,'Draft Master List'!E:E,0),2),"N/A")</f>
        <v>N/A</v>
      </c>
      <c r="E2257" t="s">
        <v>5</v>
      </c>
      <c r="F2257">
        <v>23</v>
      </c>
      <c r="H2257">
        <v>4</v>
      </c>
      <c r="I2257">
        <v>0</v>
      </c>
      <c r="J2257">
        <v>1</v>
      </c>
      <c r="K2257">
        <v>1</v>
      </c>
      <c r="L2257" s="2">
        <v>1</v>
      </c>
      <c r="M2257">
        <v>6</v>
      </c>
      <c r="N2257">
        <v>6</v>
      </c>
      <c r="O2257">
        <v>0</v>
      </c>
      <c r="P2257">
        <v>6</v>
      </c>
      <c r="Q2257">
        <v>0.3</v>
      </c>
      <c r="R2257">
        <v>1.5</v>
      </c>
      <c r="S2257">
        <v>0</v>
      </c>
    </row>
    <row r="2258" spans="1:19" x14ac:dyDescent="0.25">
      <c r="A2258">
        <v>2011</v>
      </c>
      <c r="B2258">
        <v>416</v>
      </c>
      <c r="C2258" t="s">
        <v>992</v>
      </c>
      <c r="D2258" t="str">
        <f>IFERROR(INDEX('Draft Master List'!E:F,MATCH(C2258,'Draft Master List'!E:E,0),2),"N/A")</f>
        <v>N/A</v>
      </c>
      <c r="E2258" t="s">
        <v>4</v>
      </c>
      <c r="F2258">
        <v>23</v>
      </c>
      <c r="H2258">
        <v>5</v>
      </c>
      <c r="I2258">
        <v>0</v>
      </c>
      <c r="J2258">
        <v>2</v>
      </c>
      <c r="K2258">
        <v>1</v>
      </c>
      <c r="L2258" s="2">
        <v>0.5</v>
      </c>
      <c r="M2258">
        <v>4</v>
      </c>
      <c r="N2258">
        <v>4</v>
      </c>
      <c r="O2258">
        <v>0</v>
      </c>
      <c r="P2258">
        <v>4</v>
      </c>
      <c r="Q2258">
        <v>0.2</v>
      </c>
      <c r="R2258">
        <v>0.8</v>
      </c>
      <c r="S2258">
        <v>0</v>
      </c>
    </row>
    <row r="2259" spans="1:19" x14ac:dyDescent="0.25">
      <c r="A2259">
        <v>2011</v>
      </c>
      <c r="B2259">
        <v>417</v>
      </c>
      <c r="C2259" t="s">
        <v>539</v>
      </c>
      <c r="D2259" t="str">
        <f>IFERROR(INDEX('Draft Master List'!E:F,MATCH(C2259,'Draft Master List'!E:E,0),2),"N/A")</f>
        <v>1452006</v>
      </c>
      <c r="E2259" t="s">
        <v>12</v>
      </c>
      <c r="F2259">
        <v>28</v>
      </c>
      <c r="H2259">
        <v>4</v>
      </c>
      <c r="I2259">
        <v>0</v>
      </c>
      <c r="J2259">
        <v>2</v>
      </c>
      <c r="K2259">
        <v>1</v>
      </c>
      <c r="L2259" s="2">
        <v>0.5</v>
      </c>
      <c r="M2259">
        <v>3</v>
      </c>
      <c r="N2259">
        <v>3</v>
      </c>
      <c r="O2259">
        <v>0</v>
      </c>
      <c r="P2259">
        <v>3</v>
      </c>
      <c r="Q2259">
        <v>0.3</v>
      </c>
      <c r="R2259">
        <v>0.8</v>
      </c>
      <c r="S2259">
        <v>0</v>
      </c>
    </row>
    <row r="2260" spans="1:19" x14ac:dyDescent="0.25">
      <c r="A2260">
        <v>2011</v>
      </c>
      <c r="B2260">
        <v>418</v>
      </c>
      <c r="C2260" t="s">
        <v>1960</v>
      </c>
      <c r="D2260" t="str">
        <f>IFERROR(INDEX('Draft Master List'!E:F,MATCH(C2260,'Draft Master List'!E:E,0),2),"N/A")</f>
        <v>N/A</v>
      </c>
      <c r="E2260" t="s">
        <v>0</v>
      </c>
      <c r="F2260">
        <v>24</v>
      </c>
      <c r="H2260">
        <v>2</v>
      </c>
      <c r="I2260">
        <v>0</v>
      </c>
      <c r="J2260">
        <v>1</v>
      </c>
      <c r="K2260">
        <v>1</v>
      </c>
      <c r="L2260" s="2">
        <v>1</v>
      </c>
      <c r="M2260">
        <v>4</v>
      </c>
      <c r="N2260">
        <v>4</v>
      </c>
      <c r="O2260">
        <v>0</v>
      </c>
      <c r="P2260">
        <v>4</v>
      </c>
      <c r="Q2260">
        <v>0.5</v>
      </c>
      <c r="R2260">
        <v>2</v>
      </c>
      <c r="S2260">
        <v>0</v>
      </c>
    </row>
    <row r="2261" spans="1:19" x14ac:dyDescent="0.25">
      <c r="A2261">
        <v>2011</v>
      </c>
      <c r="B2261">
        <v>419</v>
      </c>
      <c r="C2261" t="s">
        <v>1992</v>
      </c>
      <c r="D2261" t="str">
        <f>IFERROR(INDEX('Draft Master List'!E:F,MATCH(C2261,'Draft Master List'!E:E,0),2),"N/A")</f>
        <v>N/A</v>
      </c>
      <c r="E2261" t="s">
        <v>21</v>
      </c>
      <c r="F2261">
        <v>34</v>
      </c>
      <c r="G2261" t="s">
        <v>1069</v>
      </c>
      <c r="H2261">
        <v>16</v>
      </c>
      <c r="I2261">
        <v>2</v>
      </c>
      <c r="J2261">
        <v>2</v>
      </c>
      <c r="K2261">
        <v>1</v>
      </c>
      <c r="L2261" s="2">
        <v>0.5</v>
      </c>
      <c r="M2261">
        <v>7</v>
      </c>
      <c r="N2261">
        <v>7</v>
      </c>
      <c r="O2261">
        <v>0</v>
      </c>
      <c r="P2261">
        <v>7</v>
      </c>
      <c r="Q2261">
        <v>0.1</v>
      </c>
      <c r="R2261">
        <v>0.4</v>
      </c>
      <c r="S2261">
        <v>0</v>
      </c>
    </row>
    <row r="2262" spans="1:19" x14ac:dyDescent="0.25">
      <c r="A2262">
        <v>2011</v>
      </c>
      <c r="B2262">
        <v>420</v>
      </c>
      <c r="C2262" t="s">
        <v>1993</v>
      </c>
      <c r="D2262" t="str">
        <f>IFERROR(INDEX('Draft Master List'!E:F,MATCH(C2262,'Draft Master List'!E:E,0),2),"N/A")</f>
        <v>N/A</v>
      </c>
      <c r="E2262" t="s">
        <v>18</v>
      </c>
      <c r="F2262">
        <v>34</v>
      </c>
      <c r="G2262" t="s">
        <v>108</v>
      </c>
      <c r="H2262">
        <v>16</v>
      </c>
      <c r="I2262">
        <v>11</v>
      </c>
      <c r="J2262">
        <v>6</v>
      </c>
      <c r="K2262">
        <v>1</v>
      </c>
      <c r="L2262" s="2">
        <v>0.16700000000000001</v>
      </c>
      <c r="M2262">
        <v>4</v>
      </c>
      <c r="N2262">
        <v>4</v>
      </c>
      <c r="O2262">
        <v>0</v>
      </c>
      <c r="P2262">
        <v>4</v>
      </c>
      <c r="Q2262">
        <v>0.1</v>
      </c>
      <c r="R2262">
        <v>0.3</v>
      </c>
      <c r="S2262">
        <v>0</v>
      </c>
    </row>
    <row r="2263" spans="1:19" x14ac:dyDescent="0.25">
      <c r="A2263">
        <v>2011</v>
      </c>
      <c r="B2263">
        <v>421</v>
      </c>
      <c r="C2263" t="s">
        <v>913</v>
      </c>
      <c r="D2263" t="str">
        <f>IFERROR(INDEX('Draft Master List'!E:F,MATCH(C2263,'Draft Master List'!E:E,0),2),"N/A")</f>
        <v>N/A</v>
      </c>
      <c r="E2263" t="s">
        <v>6</v>
      </c>
      <c r="F2263">
        <v>21</v>
      </c>
      <c r="H2263">
        <v>15</v>
      </c>
      <c r="I2263">
        <v>0</v>
      </c>
      <c r="J2263">
        <v>1</v>
      </c>
      <c r="K2263">
        <v>1</v>
      </c>
      <c r="L2263" s="2">
        <v>1</v>
      </c>
      <c r="M2263">
        <v>-3</v>
      </c>
      <c r="N2263">
        <v>-3</v>
      </c>
      <c r="O2263">
        <v>0</v>
      </c>
      <c r="P2263">
        <v>-3</v>
      </c>
      <c r="Q2263">
        <v>0.1</v>
      </c>
      <c r="R2263">
        <v>-0.2</v>
      </c>
      <c r="S2263">
        <v>1</v>
      </c>
    </row>
    <row r="2264" spans="1:19" x14ac:dyDescent="0.25">
      <c r="A2264">
        <v>2011</v>
      </c>
      <c r="B2264">
        <v>422</v>
      </c>
      <c r="C2264" t="s">
        <v>734</v>
      </c>
      <c r="D2264" t="str">
        <f>IFERROR(INDEX('Draft Master List'!E:F,MATCH(C2264,'Draft Master List'!E:E,0),2),"N/A")</f>
        <v>N/A</v>
      </c>
      <c r="E2264" t="s">
        <v>12</v>
      </c>
      <c r="F2264">
        <v>30</v>
      </c>
      <c r="G2264" t="s">
        <v>643</v>
      </c>
      <c r="H2264">
        <v>16</v>
      </c>
      <c r="I2264">
        <v>1</v>
      </c>
      <c r="J2264">
        <v>1</v>
      </c>
      <c r="K2264">
        <v>1</v>
      </c>
      <c r="L2264" s="2">
        <v>1</v>
      </c>
      <c r="M2264">
        <v>19</v>
      </c>
      <c r="N2264">
        <v>19</v>
      </c>
      <c r="O2264">
        <v>0</v>
      </c>
      <c r="P2264">
        <v>19</v>
      </c>
      <c r="Q2264">
        <v>0.1</v>
      </c>
      <c r="R2264">
        <v>1.2</v>
      </c>
      <c r="S2264">
        <v>6</v>
      </c>
    </row>
    <row r="2265" spans="1:19" x14ac:dyDescent="0.25">
      <c r="A2265">
        <v>2011</v>
      </c>
      <c r="B2265">
        <v>423</v>
      </c>
      <c r="C2265" t="s">
        <v>1994</v>
      </c>
      <c r="D2265" t="str">
        <f>IFERROR(INDEX('Draft Master List'!E:F,MATCH(C2265,'Draft Master List'!E:E,0),2),"N/A")</f>
        <v>N/A</v>
      </c>
      <c r="E2265" t="s">
        <v>20</v>
      </c>
      <c r="F2265">
        <v>24</v>
      </c>
      <c r="H2265">
        <v>5</v>
      </c>
      <c r="I2265">
        <v>0</v>
      </c>
      <c r="J2265">
        <v>1</v>
      </c>
      <c r="K2265">
        <v>1</v>
      </c>
      <c r="L2265" s="2">
        <v>1</v>
      </c>
      <c r="M2265">
        <v>5</v>
      </c>
      <c r="N2265">
        <v>5</v>
      </c>
      <c r="O2265">
        <v>0</v>
      </c>
      <c r="P2265">
        <v>5</v>
      </c>
      <c r="Q2265">
        <v>0.2</v>
      </c>
      <c r="R2265">
        <v>1</v>
      </c>
      <c r="S2265">
        <v>0</v>
      </c>
    </row>
    <row r="2266" spans="1:19" x14ac:dyDescent="0.25">
      <c r="A2266">
        <v>2011</v>
      </c>
      <c r="B2266">
        <v>424</v>
      </c>
      <c r="C2266" t="s">
        <v>1938</v>
      </c>
      <c r="D2266" t="str">
        <f>IFERROR(INDEX('Draft Master List'!E:F,MATCH(C2266,'Draft Master List'!E:E,0),2),"N/A")</f>
        <v>N/A</v>
      </c>
      <c r="E2266" t="s">
        <v>25</v>
      </c>
      <c r="F2266">
        <v>23</v>
      </c>
      <c r="G2266" t="s">
        <v>1069</v>
      </c>
      <c r="H2266">
        <v>6</v>
      </c>
      <c r="I2266">
        <v>1</v>
      </c>
      <c r="J2266">
        <v>2</v>
      </c>
      <c r="K2266">
        <v>1</v>
      </c>
      <c r="L2266" s="2">
        <v>0.5</v>
      </c>
      <c r="M2266">
        <v>1</v>
      </c>
      <c r="N2266">
        <v>1</v>
      </c>
      <c r="O2266">
        <v>0</v>
      </c>
      <c r="P2266">
        <v>1</v>
      </c>
      <c r="Q2266">
        <v>0.2</v>
      </c>
      <c r="R2266">
        <v>0.2</v>
      </c>
      <c r="S2266">
        <v>0</v>
      </c>
    </row>
    <row r="2267" spans="1:19" x14ac:dyDescent="0.25">
      <c r="A2267">
        <v>2011</v>
      </c>
      <c r="B2267">
        <v>425</v>
      </c>
      <c r="C2267" t="s">
        <v>1839</v>
      </c>
      <c r="D2267" t="str">
        <f>IFERROR(INDEX('Draft Master List'!E:F,MATCH(C2267,'Draft Master List'!E:E,0),2),"N/A")</f>
        <v>N/A</v>
      </c>
      <c r="E2267" t="s">
        <v>33</v>
      </c>
      <c r="F2267">
        <v>24</v>
      </c>
      <c r="G2267" t="s">
        <v>660</v>
      </c>
      <c r="H2267">
        <v>14</v>
      </c>
      <c r="I2267">
        <v>3</v>
      </c>
      <c r="J2267">
        <v>2</v>
      </c>
      <c r="K2267">
        <v>1</v>
      </c>
      <c r="L2267" s="2">
        <v>0.5</v>
      </c>
      <c r="M2267">
        <v>8</v>
      </c>
      <c r="N2267">
        <v>8</v>
      </c>
      <c r="O2267">
        <v>0</v>
      </c>
      <c r="P2267">
        <v>8</v>
      </c>
      <c r="Q2267">
        <v>0.1</v>
      </c>
      <c r="R2267">
        <v>0.6</v>
      </c>
      <c r="S2267">
        <v>0</v>
      </c>
    </row>
    <row r="2268" spans="1:19" x14ac:dyDescent="0.25">
      <c r="A2268">
        <v>2011</v>
      </c>
      <c r="B2268">
        <v>426</v>
      </c>
      <c r="C2268" t="s">
        <v>485</v>
      </c>
      <c r="D2268" t="str">
        <f>IFERROR(INDEX('Draft Master List'!E:F,MATCH(C2268,'Draft Master List'!E:E,0),2),"N/A")</f>
        <v>1812007</v>
      </c>
      <c r="E2268" t="s">
        <v>10</v>
      </c>
      <c r="F2268">
        <v>27</v>
      </c>
      <c r="G2268" t="s">
        <v>732</v>
      </c>
      <c r="H2268">
        <v>3</v>
      </c>
      <c r="I2268">
        <v>3</v>
      </c>
      <c r="J2268">
        <v>1</v>
      </c>
      <c r="K2268">
        <v>1</v>
      </c>
      <c r="L2268" s="2">
        <v>1</v>
      </c>
      <c r="M2268">
        <v>12</v>
      </c>
      <c r="N2268">
        <v>12</v>
      </c>
      <c r="O2268">
        <v>0</v>
      </c>
      <c r="P2268">
        <v>12</v>
      </c>
      <c r="Q2268">
        <v>0.3</v>
      </c>
      <c r="R2268">
        <v>4</v>
      </c>
      <c r="S2268">
        <v>0</v>
      </c>
    </row>
    <row r="2269" spans="1:19" x14ac:dyDescent="0.25">
      <c r="A2269">
        <v>2011</v>
      </c>
      <c r="B2269">
        <v>427</v>
      </c>
      <c r="C2269" t="s">
        <v>276</v>
      </c>
      <c r="D2269" t="str">
        <f>IFERROR(INDEX('Draft Master List'!E:F,MATCH(C2269,'Draft Master List'!E:E,0),2),"N/A")</f>
        <v>852010</v>
      </c>
      <c r="E2269" t="s">
        <v>64</v>
      </c>
      <c r="F2269">
        <v>24</v>
      </c>
      <c r="G2269" t="s">
        <v>1</v>
      </c>
      <c r="H2269">
        <v>13</v>
      </c>
      <c r="I2269">
        <v>13</v>
      </c>
      <c r="J2269">
        <v>1</v>
      </c>
      <c r="K2269">
        <v>1</v>
      </c>
      <c r="L2269" s="2">
        <v>1</v>
      </c>
      <c r="M2269">
        <v>-5</v>
      </c>
      <c r="N2269">
        <v>-5</v>
      </c>
      <c r="O2269">
        <v>0</v>
      </c>
      <c r="P2269">
        <v>-5</v>
      </c>
      <c r="Q2269">
        <v>0.1</v>
      </c>
      <c r="R2269">
        <v>-0.4</v>
      </c>
      <c r="S2269">
        <v>11</v>
      </c>
    </row>
    <row r="2270" spans="1:19" x14ac:dyDescent="0.25">
      <c r="A2270">
        <v>2011</v>
      </c>
      <c r="B2270">
        <v>428</v>
      </c>
      <c r="C2270" t="s">
        <v>1344</v>
      </c>
      <c r="D2270" t="str">
        <f>IFERROR(INDEX('Draft Master List'!E:F,MATCH(C2270,'Draft Master List'!E:E,0),2),"N/A")</f>
        <v>N/A</v>
      </c>
      <c r="E2270" t="s">
        <v>29</v>
      </c>
      <c r="F2270">
        <v>32</v>
      </c>
      <c r="G2270" t="s">
        <v>732</v>
      </c>
      <c r="H2270">
        <v>16</v>
      </c>
      <c r="I2270">
        <v>1</v>
      </c>
      <c r="J2270">
        <v>1</v>
      </c>
      <c r="K2270">
        <v>1</v>
      </c>
      <c r="L2270" s="2">
        <v>1</v>
      </c>
      <c r="M2270">
        <v>4</v>
      </c>
      <c r="N2270">
        <v>4</v>
      </c>
      <c r="O2270">
        <v>0</v>
      </c>
      <c r="P2270">
        <v>4</v>
      </c>
      <c r="Q2270">
        <v>0.1</v>
      </c>
      <c r="R2270">
        <v>0.3</v>
      </c>
      <c r="S2270">
        <v>0</v>
      </c>
    </row>
    <row r="2271" spans="1:19" x14ac:dyDescent="0.25">
      <c r="A2271">
        <v>2011</v>
      </c>
      <c r="B2271">
        <v>429</v>
      </c>
      <c r="C2271" t="s">
        <v>1995</v>
      </c>
      <c r="D2271" t="str">
        <f>IFERROR(INDEX('Draft Master List'!E:F,MATCH(C2271,'Draft Master List'!E:E,0),2),"N/A")</f>
        <v>N/A</v>
      </c>
      <c r="E2271" t="s">
        <v>669</v>
      </c>
      <c r="F2271">
        <v>24</v>
      </c>
      <c r="H2271">
        <v>8</v>
      </c>
      <c r="I2271">
        <v>0</v>
      </c>
      <c r="J2271">
        <v>1</v>
      </c>
      <c r="K2271">
        <v>1</v>
      </c>
      <c r="L2271" s="2">
        <v>1</v>
      </c>
      <c r="M2271">
        <v>8</v>
      </c>
      <c r="N2271">
        <v>8</v>
      </c>
      <c r="O2271">
        <v>0</v>
      </c>
      <c r="P2271">
        <v>8</v>
      </c>
      <c r="Q2271">
        <v>0.1</v>
      </c>
      <c r="R2271">
        <v>1</v>
      </c>
      <c r="S2271">
        <v>0</v>
      </c>
    </row>
    <row r="2272" spans="1:19" x14ac:dyDescent="0.25">
      <c r="A2272">
        <v>2011</v>
      </c>
      <c r="B2272">
        <v>430</v>
      </c>
      <c r="C2272" t="s">
        <v>1996</v>
      </c>
      <c r="D2272" t="str">
        <f>IFERROR(INDEX('Draft Master List'!E:F,MATCH(C2272,'Draft Master List'!E:E,0),2),"N/A")</f>
        <v>N/A</v>
      </c>
      <c r="E2272" t="s">
        <v>24</v>
      </c>
      <c r="F2272">
        <v>26</v>
      </c>
      <c r="H2272">
        <v>16</v>
      </c>
      <c r="I2272">
        <v>0</v>
      </c>
      <c r="J2272">
        <v>1</v>
      </c>
      <c r="K2272">
        <v>1</v>
      </c>
      <c r="L2272" s="2">
        <v>1</v>
      </c>
      <c r="M2272">
        <v>33</v>
      </c>
      <c r="N2272">
        <v>33</v>
      </c>
      <c r="O2272">
        <v>0</v>
      </c>
      <c r="P2272">
        <v>33</v>
      </c>
      <c r="Q2272">
        <v>0.1</v>
      </c>
      <c r="R2272">
        <v>2.1</v>
      </c>
      <c r="S2272">
        <v>0</v>
      </c>
    </row>
    <row r="2273" spans="1:19" x14ac:dyDescent="0.25">
      <c r="A2273">
        <v>2011</v>
      </c>
      <c r="B2273">
        <v>431</v>
      </c>
      <c r="C2273" t="s">
        <v>750</v>
      </c>
      <c r="D2273" t="str">
        <f>IFERROR(INDEX('Draft Master List'!E:F,MATCH(C2273,'Draft Master List'!E:E,0),2),"N/A")</f>
        <v>N/A</v>
      </c>
      <c r="E2273" t="s">
        <v>22</v>
      </c>
      <c r="F2273">
        <v>22</v>
      </c>
      <c r="G2273" t="s">
        <v>1</v>
      </c>
      <c r="H2273">
        <v>16</v>
      </c>
      <c r="I2273">
        <v>16</v>
      </c>
      <c r="J2273">
        <v>1</v>
      </c>
      <c r="K2273">
        <v>1</v>
      </c>
      <c r="L2273" s="2">
        <v>1</v>
      </c>
      <c r="M2273">
        <v>27</v>
      </c>
      <c r="N2273">
        <v>27</v>
      </c>
      <c r="O2273">
        <v>0</v>
      </c>
      <c r="P2273">
        <v>27</v>
      </c>
      <c r="Q2273">
        <v>0.1</v>
      </c>
      <c r="R2273">
        <v>1.7</v>
      </c>
      <c r="S2273">
        <v>5</v>
      </c>
    </row>
    <row r="2274" spans="1:19" x14ac:dyDescent="0.25">
      <c r="A2274">
        <v>2011</v>
      </c>
      <c r="B2274">
        <v>432</v>
      </c>
      <c r="C2274" t="s">
        <v>1347</v>
      </c>
      <c r="D2274" t="str">
        <f>IFERROR(INDEX('Draft Master List'!E:F,MATCH(C2274,'Draft Master List'!E:E,0),2),"N/A")</f>
        <v>N/A</v>
      </c>
      <c r="E2274" t="s">
        <v>29</v>
      </c>
      <c r="F2274">
        <v>29</v>
      </c>
      <c r="G2274" t="s">
        <v>77</v>
      </c>
      <c r="H2274">
        <v>2</v>
      </c>
      <c r="I2274">
        <v>2</v>
      </c>
      <c r="J2274">
        <v>4</v>
      </c>
      <c r="K2274">
        <v>1</v>
      </c>
      <c r="L2274" s="2">
        <v>0.25</v>
      </c>
      <c r="M2274">
        <v>16</v>
      </c>
      <c r="N2274">
        <v>16</v>
      </c>
      <c r="O2274">
        <v>0</v>
      </c>
      <c r="P2274">
        <v>16</v>
      </c>
      <c r="Q2274">
        <v>0.5</v>
      </c>
      <c r="R2274">
        <v>8</v>
      </c>
      <c r="S2274">
        <v>0</v>
      </c>
    </row>
    <row r="2275" spans="1:19" x14ac:dyDescent="0.25">
      <c r="A2275">
        <v>2011</v>
      </c>
      <c r="B2275">
        <v>433</v>
      </c>
      <c r="C2275" t="s">
        <v>1997</v>
      </c>
      <c r="D2275" t="str">
        <f>IFERROR(INDEX('Draft Master List'!E:F,MATCH(C2275,'Draft Master List'!E:E,0),2),"N/A")</f>
        <v>N/A</v>
      </c>
      <c r="E2275" t="s">
        <v>34</v>
      </c>
      <c r="F2275">
        <v>32</v>
      </c>
      <c r="G2275" t="s">
        <v>1069</v>
      </c>
      <c r="H2275">
        <v>14</v>
      </c>
      <c r="I2275">
        <v>2</v>
      </c>
      <c r="J2275">
        <v>4</v>
      </c>
      <c r="K2275">
        <v>1</v>
      </c>
      <c r="L2275" s="2">
        <v>0.25</v>
      </c>
      <c r="M2275">
        <v>19</v>
      </c>
      <c r="N2275">
        <v>19</v>
      </c>
      <c r="O2275">
        <v>0</v>
      </c>
      <c r="P2275">
        <v>19</v>
      </c>
      <c r="Q2275">
        <v>0.1</v>
      </c>
      <c r="R2275">
        <v>1.4</v>
      </c>
      <c r="S2275">
        <v>0</v>
      </c>
    </row>
    <row r="2276" spans="1:19" x14ac:dyDescent="0.25">
      <c r="A2276">
        <v>2011</v>
      </c>
      <c r="B2276">
        <v>434</v>
      </c>
      <c r="C2276" t="s">
        <v>845</v>
      </c>
      <c r="D2276" t="str">
        <f>IFERROR(INDEX('Draft Master List'!E:F,MATCH(C2276,'Draft Master List'!E:E,0),2),"N/A")</f>
        <v>N/A</v>
      </c>
      <c r="E2276" t="s">
        <v>10</v>
      </c>
      <c r="F2276">
        <v>21</v>
      </c>
      <c r="G2276" t="s">
        <v>1320</v>
      </c>
      <c r="H2276">
        <v>16</v>
      </c>
      <c r="I2276">
        <v>16</v>
      </c>
      <c r="J2276">
        <v>1</v>
      </c>
      <c r="K2276">
        <v>1</v>
      </c>
      <c r="L2276" s="2">
        <v>1</v>
      </c>
      <c r="M2276">
        <v>-1</v>
      </c>
      <c r="N2276">
        <v>-1</v>
      </c>
      <c r="O2276">
        <v>0</v>
      </c>
      <c r="P2276">
        <v>-1</v>
      </c>
      <c r="Q2276">
        <v>0.1</v>
      </c>
      <c r="R2276">
        <v>-0.1</v>
      </c>
      <c r="S2276">
        <v>4</v>
      </c>
    </row>
    <row r="2277" spans="1:19" x14ac:dyDescent="0.25">
      <c r="A2277">
        <v>2011</v>
      </c>
      <c r="B2277">
        <v>435</v>
      </c>
      <c r="C2277" t="s">
        <v>788</v>
      </c>
      <c r="D2277" t="str">
        <f>IFERROR(INDEX('Draft Master List'!E:F,MATCH(C2277,'Draft Master List'!E:E,0),2),"N/A")</f>
        <v>N/A</v>
      </c>
      <c r="E2277" t="s">
        <v>32</v>
      </c>
      <c r="F2277">
        <v>23</v>
      </c>
      <c r="H2277">
        <v>2</v>
      </c>
      <c r="I2277">
        <v>0</v>
      </c>
      <c r="J2277">
        <v>1</v>
      </c>
      <c r="K2277">
        <v>1</v>
      </c>
      <c r="L2277" s="2">
        <v>1</v>
      </c>
      <c r="M2277">
        <v>7</v>
      </c>
      <c r="N2277">
        <v>7</v>
      </c>
      <c r="O2277">
        <v>0</v>
      </c>
      <c r="P2277">
        <v>7</v>
      </c>
      <c r="Q2277">
        <v>0.5</v>
      </c>
      <c r="R2277">
        <v>3.5</v>
      </c>
      <c r="S2277">
        <v>1</v>
      </c>
    </row>
    <row r="2278" spans="1:19" x14ac:dyDescent="0.25">
      <c r="A2278">
        <v>2011</v>
      </c>
      <c r="B2278">
        <v>436</v>
      </c>
      <c r="C2278" t="s">
        <v>1844</v>
      </c>
      <c r="D2278" t="str">
        <f>IFERROR(INDEX('Draft Master List'!E:F,MATCH(C2278,'Draft Master List'!E:E,0),2),"N/A")</f>
        <v>N/A</v>
      </c>
      <c r="E2278" t="s">
        <v>18</v>
      </c>
      <c r="F2278">
        <v>23</v>
      </c>
      <c r="H2278">
        <v>6</v>
      </c>
      <c r="I2278">
        <v>0</v>
      </c>
      <c r="J2278">
        <v>1</v>
      </c>
      <c r="K2278">
        <v>1</v>
      </c>
      <c r="L2278" s="2">
        <v>1</v>
      </c>
      <c r="M2278">
        <v>5</v>
      </c>
      <c r="N2278">
        <v>5</v>
      </c>
      <c r="O2278">
        <v>0</v>
      </c>
      <c r="P2278">
        <v>5</v>
      </c>
      <c r="Q2278">
        <v>0.2</v>
      </c>
      <c r="R2278">
        <v>0.8</v>
      </c>
      <c r="S2278">
        <v>0</v>
      </c>
    </row>
    <row r="2279" spans="1:19" x14ac:dyDescent="0.25">
      <c r="A2279">
        <v>2011</v>
      </c>
      <c r="B2279">
        <v>437</v>
      </c>
      <c r="C2279" t="s">
        <v>1345</v>
      </c>
      <c r="D2279" t="str">
        <f>IFERROR(INDEX('Draft Master List'!E:F,MATCH(C2279,'Draft Master List'!E:E,0),2),"N/A")</f>
        <v>N/A</v>
      </c>
      <c r="E2279" t="s">
        <v>7</v>
      </c>
      <c r="F2279">
        <v>36</v>
      </c>
      <c r="H2279">
        <v>12</v>
      </c>
      <c r="I2279">
        <v>0</v>
      </c>
      <c r="J2279">
        <v>2</v>
      </c>
      <c r="K2279">
        <v>1</v>
      </c>
      <c r="L2279" s="2">
        <v>0.5</v>
      </c>
      <c r="M2279">
        <v>15</v>
      </c>
      <c r="N2279">
        <v>15</v>
      </c>
      <c r="O2279">
        <v>0</v>
      </c>
      <c r="P2279">
        <v>15</v>
      </c>
      <c r="Q2279">
        <v>0.1</v>
      </c>
      <c r="R2279">
        <v>1.3</v>
      </c>
      <c r="S2279">
        <v>0</v>
      </c>
    </row>
    <row r="2280" spans="1:19" x14ac:dyDescent="0.25">
      <c r="A2280">
        <v>2011</v>
      </c>
      <c r="B2280">
        <v>438</v>
      </c>
      <c r="C2280" t="s">
        <v>405</v>
      </c>
      <c r="D2280" t="str">
        <f>IFERROR(INDEX('Draft Master List'!E:F,MATCH(C2280,'Draft Master List'!E:E,0),2),"N/A")</f>
        <v>1532008</v>
      </c>
      <c r="E2280" t="s">
        <v>30</v>
      </c>
      <c r="F2280">
        <v>26</v>
      </c>
      <c r="G2280" t="s">
        <v>1086</v>
      </c>
      <c r="H2280">
        <v>16</v>
      </c>
      <c r="I2280">
        <v>3</v>
      </c>
      <c r="J2280">
        <v>3</v>
      </c>
      <c r="K2280">
        <v>1</v>
      </c>
      <c r="L2280" s="2">
        <v>0.33300000000000002</v>
      </c>
      <c r="M2280">
        <v>46</v>
      </c>
      <c r="N2280">
        <v>46</v>
      </c>
      <c r="O2280">
        <v>0</v>
      </c>
      <c r="P2280">
        <v>46</v>
      </c>
      <c r="Q2280">
        <v>0.1</v>
      </c>
      <c r="R2280">
        <v>2.9</v>
      </c>
      <c r="S2280">
        <v>1</v>
      </c>
    </row>
    <row r="2281" spans="1:19" x14ac:dyDescent="0.25">
      <c r="A2281">
        <v>2011</v>
      </c>
      <c r="B2281">
        <v>439</v>
      </c>
      <c r="C2281" t="s">
        <v>1998</v>
      </c>
      <c r="D2281" t="str">
        <f>IFERROR(INDEX('Draft Master List'!E:F,MATCH(C2281,'Draft Master List'!E:E,0),2),"N/A")</f>
        <v>N/A</v>
      </c>
      <c r="E2281" t="s">
        <v>32</v>
      </c>
      <c r="F2281">
        <v>25</v>
      </c>
      <c r="G2281" t="s">
        <v>1512</v>
      </c>
      <c r="H2281">
        <v>16</v>
      </c>
      <c r="I2281">
        <v>16</v>
      </c>
      <c r="J2281">
        <v>1</v>
      </c>
      <c r="K2281">
        <v>1</v>
      </c>
      <c r="L2281" s="2">
        <v>1</v>
      </c>
      <c r="M2281">
        <v>1</v>
      </c>
      <c r="N2281">
        <v>1</v>
      </c>
      <c r="O2281">
        <v>0</v>
      </c>
      <c r="P2281">
        <v>1</v>
      </c>
      <c r="Q2281">
        <v>0.1</v>
      </c>
      <c r="R2281">
        <v>0.1</v>
      </c>
      <c r="S2281">
        <v>0</v>
      </c>
    </row>
    <row r="2282" spans="1:19" x14ac:dyDescent="0.25">
      <c r="A2282">
        <v>2011</v>
      </c>
      <c r="B2282">
        <v>440</v>
      </c>
      <c r="C2282" t="s">
        <v>1999</v>
      </c>
      <c r="D2282" t="str">
        <f>IFERROR(INDEX('Draft Master List'!E:F,MATCH(C2282,'Draft Master List'!E:E,0),2),"N/A")</f>
        <v>N/A</v>
      </c>
      <c r="E2282" t="s">
        <v>34</v>
      </c>
      <c r="F2282">
        <v>30</v>
      </c>
      <c r="G2282" t="s">
        <v>1321</v>
      </c>
      <c r="H2282">
        <v>15</v>
      </c>
      <c r="I2282">
        <v>15</v>
      </c>
      <c r="J2282">
        <v>1</v>
      </c>
      <c r="K2282">
        <v>1</v>
      </c>
      <c r="L2282" s="2">
        <v>1</v>
      </c>
      <c r="M2282">
        <v>18</v>
      </c>
      <c r="N2282">
        <v>18</v>
      </c>
      <c r="O2282">
        <v>0</v>
      </c>
      <c r="P2282">
        <v>18</v>
      </c>
      <c r="Q2282">
        <v>0.1</v>
      </c>
      <c r="R2282">
        <v>1.2</v>
      </c>
      <c r="S2282">
        <v>0</v>
      </c>
    </row>
    <row r="2283" spans="1:19" x14ac:dyDescent="0.25">
      <c r="A2283">
        <v>2011</v>
      </c>
      <c r="B2283">
        <v>441</v>
      </c>
      <c r="C2283" t="s">
        <v>1869</v>
      </c>
      <c r="D2283" t="str">
        <f>IFERROR(INDEX('Draft Master List'!E:F,MATCH(C2283,'Draft Master List'!E:E,0),2),"N/A")</f>
        <v>N/A</v>
      </c>
      <c r="E2283" t="s">
        <v>13</v>
      </c>
      <c r="F2283">
        <v>26</v>
      </c>
      <c r="G2283" t="s">
        <v>1069</v>
      </c>
      <c r="H2283">
        <v>16</v>
      </c>
      <c r="I2283">
        <v>4</v>
      </c>
      <c r="J2283">
        <v>5</v>
      </c>
      <c r="K2283">
        <v>1</v>
      </c>
      <c r="L2283" s="2">
        <v>0.2</v>
      </c>
      <c r="M2283">
        <v>32</v>
      </c>
      <c r="N2283">
        <v>32</v>
      </c>
      <c r="O2283">
        <v>0</v>
      </c>
      <c r="P2283">
        <v>32</v>
      </c>
      <c r="Q2283">
        <v>0.1</v>
      </c>
      <c r="R2283">
        <v>2</v>
      </c>
      <c r="S2283">
        <v>0</v>
      </c>
    </row>
    <row r="2284" spans="1:19" x14ac:dyDescent="0.25">
      <c r="A2284">
        <v>2011</v>
      </c>
      <c r="B2284">
        <v>442</v>
      </c>
      <c r="C2284" t="s">
        <v>2222</v>
      </c>
      <c r="D2284" t="str">
        <f>IFERROR(INDEX('Draft Master List'!E:F,MATCH(C2284,'Draft Master List'!E:E,0),2),"N/A")</f>
        <v>N/A</v>
      </c>
      <c r="E2284" t="s">
        <v>34</v>
      </c>
      <c r="F2284">
        <v>27</v>
      </c>
      <c r="G2284" t="s">
        <v>1756</v>
      </c>
      <c r="H2284">
        <v>16</v>
      </c>
      <c r="I2284">
        <v>16</v>
      </c>
      <c r="J2284">
        <v>1</v>
      </c>
      <c r="K2284">
        <v>1</v>
      </c>
      <c r="L2284" s="2">
        <v>1</v>
      </c>
      <c r="M2284">
        <v>17</v>
      </c>
      <c r="N2284">
        <v>17</v>
      </c>
      <c r="O2284">
        <v>0</v>
      </c>
      <c r="P2284">
        <v>17</v>
      </c>
      <c r="Q2284">
        <v>0.1</v>
      </c>
      <c r="R2284">
        <v>1.1000000000000001</v>
      </c>
      <c r="S2284">
        <v>0</v>
      </c>
    </row>
    <row r="2285" spans="1:19" x14ac:dyDescent="0.25">
      <c r="A2285">
        <v>2011</v>
      </c>
      <c r="B2285">
        <v>443</v>
      </c>
      <c r="C2285" t="s">
        <v>1526</v>
      </c>
      <c r="D2285" t="str">
        <f>IFERROR(INDEX('Draft Master List'!E:F,MATCH(C2285,'Draft Master List'!E:E,0),2),"N/A")</f>
        <v>N/A</v>
      </c>
      <c r="E2285" t="s">
        <v>9</v>
      </c>
      <c r="F2285">
        <v>35</v>
      </c>
      <c r="H2285">
        <v>2</v>
      </c>
      <c r="I2285">
        <v>0</v>
      </c>
      <c r="J2285">
        <v>3</v>
      </c>
      <c r="K2285">
        <v>1</v>
      </c>
      <c r="L2285" s="2">
        <v>0.33300000000000002</v>
      </c>
      <c r="M2285">
        <v>7</v>
      </c>
      <c r="N2285">
        <v>7</v>
      </c>
      <c r="O2285">
        <v>0</v>
      </c>
      <c r="P2285">
        <v>7</v>
      </c>
      <c r="Q2285">
        <v>0.5</v>
      </c>
      <c r="R2285">
        <v>3.5</v>
      </c>
      <c r="S2285">
        <v>0</v>
      </c>
    </row>
    <row r="2286" spans="1:19" x14ac:dyDescent="0.25">
      <c r="A2286">
        <v>2011</v>
      </c>
      <c r="B2286">
        <v>444</v>
      </c>
      <c r="C2286" t="s">
        <v>525</v>
      </c>
      <c r="D2286" t="str">
        <f>IFERROR(INDEX('Draft Master List'!E:F,MATCH(C2286,'Draft Master List'!E:E,0),2),"N/A")</f>
        <v>902006</v>
      </c>
      <c r="E2286" t="s">
        <v>12</v>
      </c>
      <c r="F2286">
        <v>26</v>
      </c>
      <c r="H2286">
        <v>15</v>
      </c>
      <c r="I2286">
        <v>0</v>
      </c>
      <c r="J2286">
        <v>3</v>
      </c>
      <c r="K2286">
        <v>1</v>
      </c>
      <c r="L2286" s="2">
        <v>0.33300000000000002</v>
      </c>
      <c r="M2286">
        <v>8</v>
      </c>
      <c r="N2286">
        <v>8</v>
      </c>
      <c r="O2286">
        <v>0</v>
      </c>
      <c r="P2286">
        <v>8</v>
      </c>
      <c r="Q2286">
        <v>0.1</v>
      </c>
      <c r="R2286">
        <v>0.5</v>
      </c>
      <c r="S2286">
        <v>0</v>
      </c>
    </row>
    <row r="2287" spans="1:19" x14ac:dyDescent="0.25">
      <c r="A2287">
        <v>2011</v>
      </c>
      <c r="B2287">
        <v>445</v>
      </c>
      <c r="C2287" t="s">
        <v>1841</v>
      </c>
      <c r="D2287" t="str">
        <f>IFERROR(INDEX('Draft Master List'!E:F,MATCH(C2287,'Draft Master List'!E:E,0),2),"N/A")</f>
        <v>N/A</v>
      </c>
      <c r="E2287" t="s">
        <v>5</v>
      </c>
      <c r="F2287">
        <v>24</v>
      </c>
      <c r="H2287">
        <v>15</v>
      </c>
      <c r="I2287">
        <v>0</v>
      </c>
      <c r="J2287">
        <v>1</v>
      </c>
      <c r="K2287">
        <v>1</v>
      </c>
      <c r="L2287" s="2">
        <v>1</v>
      </c>
      <c r="M2287">
        <v>4</v>
      </c>
      <c r="N2287">
        <v>4</v>
      </c>
      <c r="O2287">
        <v>1</v>
      </c>
      <c r="P2287">
        <v>4</v>
      </c>
      <c r="Q2287">
        <v>0.1</v>
      </c>
      <c r="R2287">
        <v>0.3</v>
      </c>
      <c r="S2287">
        <v>0</v>
      </c>
    </row>
    <row r="2288" spans="1:19" x14ac:dyDescent="0.25">
      <c r="A2288">
        <v>2011</v>
      </c>
      <c r="B2288">
        <v>446</v>
      </c>
      <c r="C2288" t="s">
        <v>1630</v>
      </c>
      <c r="D2288" t="str">
        <f>IFERROR(INDEX('Draft Master List'!E:F,MATCH(C2288,'Draft Master List'!E:E,0),2),"N/A")</f>
        <v>N/A</v>
      </c>
      <c r="E2288" t="s">
        <v>26</v>
      </c>
      <c r="F2288">
        <v>23</v>
      </c>
      <c r="G2288" t="s">
        <v>1069</v>
      </c>
      <c r="H2288">
        <v>5</v>
      </c>
      <c r="I2288">
        <v>1</v>
      </c>
      <c r="J2288">
        <v>7</v>
      </c>
      <c r="K2288">
        <v>1</v>
      </c>
      <c r="L2288" s="2">
        <v>0.14299999999999999</v>
      </c>
      <c r="M2288">
        <v>5</v>
      </c>
      <c r="N2288">
        <v>5</v>
      </c>
      <c r="O2288">
        <v>0</v>
      </c>
      <c r="P2288">
        <v>5</v>
      </c>
      <c r="Q2288">
        <v>0.2</v>
      </c>
      <c r="R2288">
        <v>1</v>
      </c>
      <c r="S2288">
        <v>0</v>
      </c>
    </row>
    <row r="2289" spans="1:19" x14ac:dyDescent="0.25">
      <c r="A2289">
        <v>2011</v>
      </c>
      <c r="B2289">
        <v>447</v>
      </c>
      <c r="C2289" t="s">
        <v>633</v>
      </c>
      <c r="D2289" t="str">
        <f>IFERROR(INDEX('Draft Master List'!E:F,MATCH(C2289,'Draft Master List'!E:E,0),2),"N/A")</f>
        <v>N/A</v>
      </c>
      <c r="E2289" t="s">
        <v>64</v>
      </c>
      <c r="F2289">
        <v>31</v>
      </c>
      <c r="G2289" t="s">
        <v>62</v>
      </c>
      <c r="H2289">
        <v>6</v>
      </c>
      <c r="I2289">
        <v>3</v>
      </c>
      <c r="J2289">
        <v>1</v>
      </c>
      <c r="K2289">
        <v>1</v>
      </c>
      <c r="L2289" s="2">
        <v>1</v>
      </c>
      <c r="M2289">
        <v>21</v>
      </c>
      <c r="N2289">
        <v>21</v>
      </c>
      <c r="O2289">
        <v>0</v>
      </c>
      <c r="P2289">
        <v>21</v>
      </c>
      <c r="Q2289">
        <v>0.2</v>
      </c>
      <c r="R2289">
        <v>3.5</v>
      </c>
      <c r="S2289">
        <v>1</v>
      </c>
    </row>
    <row r="2290" spans="1:19" x14ac:dyDescent="0.25">
      <c r="A2290">
        <v>2011</v>
      </c>
      <c r="B2290">
        <v>448</v>
      </c>
      <c r="C2290" t="s">
        <v>130</v>
      </c>
      <c r="D2290" t="str">
        <f>IFERROR(INDEX('Draft Master List'!E:F,MATCH(C2290,'Draft Master List'!E:E,0),2),"N/A")</f>
        <v>1992010</v>
      </c>
      <c r="E2290" t="s">
        <v>18</v>
      </c>
      <c r="F2290">
        <v>25</v>
      </c>
      <c r="G2290" t="s">
        <v>77</v>
      </c>
      <c r="H2290">
        <v>11</v>
      </c>
      <c r="I2290">
        <v>1</v>
      </c>
      <c r="J2290">
        <v>5</v>
      </c>
      <c r="K2290">
        <v>1</v>
      </c>
      <c r="L2290" s="2">
        <v>0.2</v>
      </c>
      <c r="M2290">
        <v>9</v>
      </c>
      <c r="N2290">
        <v>9</v>
      </c>
      <c r="O2290">
        <v>0</v>
      </c>
      <c r="P2290">
        <v>9</v>
      </c>
      <c r="Q2290">
        <v>0.1</v>
      </c>
      <c r="R2290">
        <v>0.8</v>
      </c>
      <c r="S2290">
        <v>1</v>
      </c>
    </row>
    <row r="2291" spans="1:19" x14ac:dyDescent="0.25">
      <c r="A2291">
        <v>2011</v>
      </c>
      <c r="B2291">
        <v>449</v>
      </c>
      <c r="C2291" t="s">
        <v>1952</v>
      </c>
      <c r="D2291" t="str">
        <f>IFERROR(INDEX('Draft Master List'!E:F,MATCH(C2291,'Draft Master List'!E:E,0),2),"N/A")</f>
        <v>N/A</v>
      </c>
      <c r="E2291" t="s">
        <v>4</v>
      </c>
      <c r="F2291">
        <v>28</v>
      </c>
      <c r="G2291" t="s">
        <v>2000</v>
      </c>
      <c r="H2291">
        <v>15</v>
      </c>
      <c r="I2291">
        <v>15</v>
      </c>
      <c r="J2291">
        <v>1</v>
      </c>
      <c r="K2291">
        <v>1</v>
      </c>
      <c r="L2291" s="2">
        <v>1</v>
      </c>
      <c r="M2291">
        <v>17</v>
      </c>
      <c r="N2291">
        <v>17</v>
      </c>
      <c r="O2291">
        <v>0</v>
      </c>
      <c r="P2291">
        <v>17</v>
      </c>
      <c r="Q2291">
        <v>0.1</v>
      </c>
      <c r="R2291">
        <v>1.1000000000000001</v>
      </c>
      <c r="S2291">
        <v>0</v>
      </c>
    </row>
    <row r="2292" spans="1:19" x14ac:dyDescent="0.25">
      <c r="A2292">
        <v>2011</v>
      </c>
      <c r="B2292">
        <v>450</v>
      </c>
      <c r="C2292" t="s">
        <v>909</v>
      </c>
      <c r="D2292" t="str">
        <f>IFERROR(INDEX('Draft Master List'!E:F,MATCH(C2292,'Draft Master List'!E:E,0),2),"N/A")</f>
        <v>N/A</v>
      </c>
      <c r="E2292" t="s">
        <v>29</v>
      </c>
      <c r="F2292">
        <v>23</v>
      </c>
      <c r="H2292">
        <v>12</v>
      </c>
      <c r="I2292">
        <v>0</v>
      </c>
      <c r="J2292">
        <v>4</v>
      </c>
      <c r="K2292">
        <v>1</v>
      </c>
      <c r="L2292" s="2">
        <v>0.25</v>
      </c>
      <c r="M2292">
        <v>-3</v>
      </c>
      <c r="N2292">
        <v>-3</v>
      </c>
      <c r="O2292">
        <v>0</v>
      </c>
      <c r="P2292">
        <v>-3</v>
      </c>
      <c r="Q2292">
        <v>0.1</v>
      </c>
      <c r="R2292">
        <v>-0.3</v>
      </c>
      <c r="S2292">
        <v>0</v>
      </c>
    </row>
    <row r="2293" spans="1:19" x14ac:dyDescent="0.25">
      <c r="A2293">
        <v>2011</v>
      </c>
      <c r="B2293">
        <v>451</v>
      </c>
      <c r="C2293" t="s">
        <v>366</v>
      </c>
      <c r="D2293" t="str">
        <f>IFERROR(INDEX('Draft Master List'!E:F,MATCH(C2293,'Draft Master List'!E:E,0),2),"N/A")</f>
        <v>2212009</v>
      </c>
      <c r="E2293" t="s">
        <v>669</v>
      </c>
      <c r="F2293">
        <v>24</v>
      </c>
      <c r="H2293">
        <v>6</v>
      </c>
      <c r="I2293">
        <v>0</v>
      </c>
      <c r="J2293">
        <v>1</v>
      </c>
      <c r="K2293">
        <v>1</v>
      </c>
      <c r="L2293" s="2">
        <v>1</v>
      </c>
      <c r="M2293">
        <v>17</v>
      </c>
      <c r="N2293">
        <v>17</v>
      </c>
      <c r="O2293">
        <v>0</v>
      </c>
      <c r="P2293">
        <v>17</v>
      </c>
      <c r="Q2293">
        <v>0.2</v>
      </c>
      <c r="R2293">
        <v>2.8</v>
      </c>
      <c r="S2293">
        <v>0</v>
      </c>
    </row>
    <row r="2294" spans="1:19" x14ac:dyDescent="0.25">
      <c r="A2294">
        <v>2010</v>
      </c>
      <c r="B2294">
        <v>1</v>
      </c>
      <c r="C2294" t="s">
        <v>1529</v>
      </c>
      <c r="D2294" t="str">
        <f>IFERROR(INDEX('Draft Master List'!E:F,MATCH(C2294,'Draft Master List'!E:E,0),2),"N/A")</f>
        <v>N/A</v>
      </c>
      <c r="E2294" t="s">
        <v>21</v>
      </c>
      <c r="F2294">
        <v>29</v>
      </c>
      <c r="G2294" t="s">
        <v>74</v>
      </c>
      <c r="H2294">
        <v>16</v>
      </c>
      <c r="I2294">
        <v>16</v>
      </c>
      <c r="J2294">
        <v>179</v>
      </c>
      <c r="K2294">
        <v>115</v>
      </c>
      <c r="L2294" s="2">
        <v>0.64200000000000002</v>
      </c>
      <c r="M2294">
        <v>1389</v>
      </c>
      <c r="N2294">
        <v>12.1</v>
      </c>
      <c r="O2294">
        <v>10</v>
      </c>
      <c r="P2294">
        <v>46</v>
      </c>
      <c r="Q2294">
        <v>7.2</v>
      </c>
      <c r="R2294">
        <v>86.8</v>
      </c>
      <c r="S2294">
        <v>1</v>
      </c>
    </row>
    <row r="2295" spans="1:19" x14ac:dyDescent="0.25">
      <c r="A2295">
        <v>2010</v>
      </c>
      <c r="B2295">
        <v>2</v>
      </c>
      <c r="C2295" t="s">
        <v>839</v>
      </c>
      <c r="D2295" t="str">
        <f>IFERROR(INDEX('Draft Master List'!E:F,MATCH(C2295,'Draft Master List'!E:E,0),2),"N/A")</f>
        <v>N/A</v>
      </c>
      <c r="E2295" t="s">
        <v>20</v>
      </c>
      <c r="F2295">
        <v>32</v>
      </c>
      <c r="G2295" t="s">
        <v>74</v>
      </c>
      <c r="H2295">
        <v>16</v>
      </c>
      <c r="I2295">
        <v>16</v>
      </c>
      <c r="J2295">
        <v>175</v>
      </c>
      <c r="K2295">
        <v>111</v>
      </c>
      <c r="L2295" s="2">
        <v>0.63400000000000001</v>
      </c>
      <c r="M2295">
        <v>1355</v>
      </c>
      <c r="N2295">
        <v>12.2</v>
      </c>
      <c r="O2295">
        <v>6</v>
      </c>
      <c r="P2295">
        <v>50</v>
      </c>
      <c r="Q2295">
        <v>6.9</v>
      </c>
      <c r="R2295">
        <v>84.7</v>
      </c>
      <c r="S2295">
        <v>1</v>
      </c>
    </row>
    <row r="2296" spans="1:19" x14ac:dyDescent="0.25">
      <c r="A2296">
        <v>2010</v>
      </c>
      <c r="B2296">
        <v>3</v>
      </c>
      <c r="C2296" t="s">
        <v>838</v>
      </c>
      <c r="D2296" t="str">
        <f>IFERROR(INDEX('Draft Master List'!E:F,MATCH(C2296,'Draft Master List'!E:E,0),2),"N/A")</f>
        <v>N/A</v>
      </c>
      <c r="E2296" t="s">
        <v>27</v>
      </c>
      <c r="F2296">
        <v>28</v>
      </c>
      <c r="G2296" t="s">
        <v>108</v>
      </c>
      <c r="H2296">
        <v>16</v>
      </c>
      <c r="I2296">
        <v>16</v>
      </c>
      <c r="J2296">
        <v>128</v>
      </c>
      <c r="K2296">
        <v>94</v>
      </c>
      <c r="L2296" s="2">
        <v>0.73399999999999999</v>
      </c>
      <c r="M2296">
        <v>1002</v>
      </c>
      <c r="N2296">
        <v>10.7</v>
      </c>
      <c r="O2296">
        <v>9</v>
      </c>
      <c r="P2296">
        <v>33</v>
      </c>
      <c r="Q2296">
        <v>5.9</v>
      </c>
      <c r="R2296">
        <v>62.6</v>
      </c>
      <c r="S2296">
        <v>1</v>
      </c>
    </row>
    <row r="2297" spans="1:19" x14ac:dyDescent="0.25">
      <c r="A2297">
        <v>2010</v>
      </c>
      <c r="B2297">
        <v>4</v>
      </c>
      <c r="C2297" t="s">
        <v>1213</v>
      </c>
      <c r="D2297" t="str">
        <f>IFERROR(INDEX('Draft Master List'!E:F,MATCH(C2297,'Draft Master List'!E:E,0),2),"N/A")</f>
        <v>N/A</v>
      </c>
      <c r="E2297" t="s">
        <v>7</v>
      </c>
      <c r="F2297">
        <v>31</v>
      </c>
      <c r="G2297" t="s">
        <v>74</v>
      </c>
      <c r="H2297">
        <v>16</v>
      </c>
      <c r="I2297">
        <v>16</v>
      </c>
      <c r="J2297">
        <v>145</v>
      </c>
      <c r="K2297">
        <v>93</v>
      </c>
      <c r="L2297" s="2">
        <v>0.64100000000000001</v>
      </c>
      <c r="M2297">
        <v>1115</v>
      </c>
      <c r="N2297">
        <v>12</v>
      </c>
      <c r="O2297">
        <v>6</v>
      </c>
      <c r="P2297">
        <v>56</v>
      </c>
      <c r="Q2297">
        <v>5.8</v>
      </c>
      <c r="R2297">
        <v>69.7</v>
      </c>
      <c r="S2297">
        <v>3</v>
      </c>
    </row>
    <row r="2298" spans="1:19" x14ac:dyDescent="0.25">
      <c r="A2298">
        <v>2010</v>
      </c>
      <c r="B2298">
        <v>5</v>
      </c>
      <c r="C2298" t="s">
        <v>578</v>
      </c>
      <c r="D2298" t="str">
        <f>IFERROR(INDEX('Draft Master List'!E:F,MATCH(C2298,'Draft Master List'!E:E,0),2),"N/A")</f>
        <v>N/A</v>
      </c>
      <c r="E2298" t="s">
        <v>10</v>
      </c>
      <c r="F2298">
        <v>27</v>
      </c>
      <c r="G2298" t="s">
        <v>74</v>
      </c>
      <c r="H2298">
        <v>16</v>
      </c>
      <c r="I2298">
        <v>15</v>
      </c>
      <c r="J2298">
        <v>173</v>
      </c>
      <c r="K2298">
        <v>90</v>
      </c>
      <c r="L2298" s="2">
        <v>0.52</v>
      </c>
      <c r="M2298">
        <v>1137</v>
      </c>
      <c r="N2298">
        <v>12.6</v>
      </c>
      <c r="O2298">
        <v>6</v>
      </c>
      <c r="P2298">
        <v>41</v>
      </c>
      <c r="Q2298">
        <v>5.6</v>
      </c>
      <c r="R2298">
        <v>71.099999999999994</v>
      </c>
      <c r="S2298">
        <v>0</v>
      </c>
    </row>
    <row r="2299" spans="1:19" x14ac:dyDescent="0.25">
      <c r="A2299">
        <v>2010</v>
      </c>
      <c r="B2299">
        <v>6</v>
      </c>
      <c r="C2299" t="s">
        <v>1315</v>
      </c>
      <c r="D2299" t="str">
        <f>IFERROR(INDEX('Draft Master List'!E:F,MATCH(C2299,'Draft Master List'!E:E,0),2),"N/A")</f>
        <v>N/A</v>
      </c>
      <c r="E2299" t="s">
        <v>23</v>
      </c>
      <c r="F2299">
        <v>29</v>
      </c>
      <c r="G2299" t="s">
        <v>74</v>
      </c>
      <c r="H2299">
        <v>13</v>
      </c>
      <c r="I2299">
        <v>13</v>
      </c>
      <c r="J2299">
        <v>138</v>
      </c>
      <c r="K2299">
        <v>86</v>
      </c>
      <c r="L2299" s="2">
        <v>0.623</v>
      </c>
      <c r="M2299">
        <v>1216</v>
      </c>
      <c r="N2299">
        <v>14.1</v>
      </c>
      <c r="O2299">
        <v>8</v>
      </c>
      <c r="P2299">
        <v>60</v>
      </c>
      <c r="Q2299">
        <v>6.6</v>
      </c>
      <c r="R2299">
        <v>93.5</v>
      </c>
      <c r="S2299">
        <v>1</v>
      </c>
    </row>
    <row r="2300" spans="1:19" x14ac:dyDescent="0.25">
      <c r="A2300">
        <v>2010</v>
      </c>
      <c r="B2300">
        <v>7</v>
      </c>
      <c r="C2300" t="s">
        <v>121</v>
      </c>
      <c r="D2300" t="str">
        <f>IFERROR(INDEX('Draft Master List'!E:F,MATCH(C2300,'Draft Master List'!E:E,0),2),"N/A")</f>
        <v>1192006</v>
      </c>
      <c r="E2300" t="s">
        <v>33</v>
      </c>
      <c r="F2300">
        <v>26</v>
      </c>
      <c r="G2300" t="s">
        <v>74</v>
      </c>
      <c r="H2300">
        <v>14</v>
      </c>
      <c r="I2300">
        <v>14</v>
      </c>
      <c r="J2300">
        <v>146</v>
      </c>
      <c r="K2300">
        <v>86</v>
      </c>
      <c r="L2300" s="2">
        <v>0.58899999999999997</v>
      </c>
      <c r="M2300">
        <v>1014</v>
      </c>
      <c r="N2300">
        <v>11.8</v>
      </c>
      <c r="O2300">
        <v>3</v>
      </c>
      <c r="P2300">
        <v>46</v>
      </c>
      <c r="Q2300">
        <v>6.1</v>
      </c>
      <c r="R2300">
        <v>72.400000000000006</v>
      </c>
      <c r="S2300">
        <v>2</v>
      </c>
    </row>
    <row r="2301" spans="1:19" x14ac:dyDescent="0.25">
      <c r="A2301">
        <v>2010</v>
      </c>
      <c r="B2301">
        <v>8</v>
      </c>
      <c r="C2301" t="s">
        <v>1498</v>
      </c>
      <c r="D2301" t="str">
        <f>IFERROR(INDEX('Draft Master List'!E:F,MATCH(C2301,'Draft Master List'!E:E,0),2),"N/A")</f>
        <v>N/A</v>
      </c>
      <c r="E2301" t="s">
        <v>30</v>
      </c>
      <c r="F2301">
        <v>29</v>
      </c>
      <c r="G2301" t="s">
        <v>2001</v>
      </c>
      <c r="H2301">
        <v>15</v>
      </c>
      <c r="I2301">
        <v>11</v>
      </c>
      <c r="J2301">
        <v>123</v>
      </c>
      <c r="K2301">
        <v>86</v>
      </c>
      <c r="L2301" s="2">
        <v>0.69899999999999995</v>
      </c>
      <c r="M2301">
        <v>848</v>
      </c>
      <c r="N2301">
        <v>9.9</v>
      </c>
      <c r="O2301">
        <v>7</v>
      </c>
      <c r="P2301">
        <v>35</v>
      </c>
      <c r="Q2301">
        <v>5.7</v>
      </c>
      <c r="R2301">
        <v>56.5</v>
      </c>
      <c r="S2301">
        <v>1</v>
      </c>
    </row>
    <row r="2302" spans="1:19" x14ac:dyDescent="0.25">
      <c r="A2302">
        <v>2010</v>
      </c>
      <c r="B2302">
        <v>9</v>
      </c>
      <c r="C2302" t="s">
        <v>828</v>
      </c>
      <c r="D2302" t="str">
        <f>IFERROR(INDEX('Draft Master List'!E:F,MATCH(C2302,'Draft Master List'!E:E,0),2),"N/A")</f>
        <v>N/A</v>
      </c>
      <c r="E2302" t="s">
        <v>223</v>
      </c>
      <c r="F2302">
        <v>25</v>
      </c>
      <c r="G2302" t="s">
        <v>77</v>
      </c>
      <c r="H2302">
        <v>16</v>
      </c>
      <c r="I2302">
        <v>6</v>
      </c>
      <c r="J2302">
        <v>123</v>
      </c>
      <c r="K2302">
        <v>85</v>
      </c>
      <c r="L2302" s="2">
        <v>0.69099999999999995</v>
      </c>
      <c r="M2302">
        <v>689</v>
      </c>
      <c r="N2302">
        <v>8.1</v>
      </c>
      <c r="O2302">
        <v>3</v>
      </c>
      <c r="P2302">
        <v>36</v>
      </c>
      <c r="Q2302">
        <v>5.3</v>
      </c>
      <c r="R2302">
        <v>43.1</v>
      </c>
      <c r="S2302">
        <v>2</v>
      </c>
    </row>
    <row r="2303" spans="1:19" x14ac:dyDescent="0.25">
      <c r="A2303">
        <v>2010</v>
      </c>
      <c r="B2303">
        <v>10</v>
      </c>
      <c r="C2303" t="s">
        <v>564</v>
      </c>
      <c r="D2303" t="str">
        <f>IFERROR(INDEX('Draft Master List'!E:F,MATCH(C2303,'Draft Master List'!E:E,0),2),"N/A")</f>
        <v>2522006</v>
      </c>
      <c r="E2303" t="s">
        <v>0</v>
      </c>
      <c r="F2303">
        <v>27</v>
      </c>
      <c r="G2303" t="s">
        <v>74</v>
      </c>
      <c r="H2303">
        <v>15</v>
      </c>
      <c r="I2303">
        <v>11</v>
      </c>
      <c r="J2303">
        <v>131</v>
      </c>
      <c r="K2303">
        <v>84</v>
      </c>
      <c r="L2303" s="2">
        <v>0.64100000000000001</v>
      </c>
      <c r="M2303">
        <v>1023</v>
      </c>
      <c r="N2303">
        <v>12.2</v>
      </c>
      <c r="O2303">
        <v>7</v>
      </c>
      <c r="P2303">
        <v>43</v>
      </c>
      <c r="Q2303">
        <v>5.6</v>
      </c>
      <c r="R2303">
        <v>68.2</v>
      </c>
      <c r="S2303">
        <v>0</v>
      </c>
    </row>
    <row r="2304" spans="1:19" x14ac:dyDescent="0.25">
      <c r="A2304">
        <v>2010</v>
      </c>
      <c r="B2304">
        <v>11</v>
      </c>
      <c r="C2304" t="s">
        <v>429</v>
      </c>
      <c r="D2304" t="str">
        <f>IFERROR(INDEX('Draft Master List'!E:F,MATCH(C2304,'Draft Master List'!E:E,0),2),"N/A")</f>
        <v>2242008</v>
      </c>
      <c r="E2304" t="s">
        <v>29</v>
      </c>
      <c r="F2304">
        <v>24</v>
      </c>
      <c r="G2304" t="s">
        <v>74</v>
      </c>
      <c r="H2304">
        <v>16</v>
      </c>
      <c r="I2304">
        <v>13</v>
      </c>
      <c r="J2304">
        <v>141</v>
      </c>
      <c r="K2304">
        <v>82</v>
      </c>
      <c r="L2304" s="2">
        <v>0.58199999999999996</v>
      </c>
      <c r="M2304">
        <v>1073</v>
      </c>
      <c r="N2304">
        <v>13.1</v>
      </c>
      <c r="O2304">
        <v>10</v>
      </c>
      <c r="P2304">
        <v>45</v>
      </c>
      <c r="Q2304">
        <v>5.0999999999999996</v>
      </c>
      <c r="R2304">
        <v>67.099999999999994</v>
      </c>
      <c r="S2304">
        <v>1</v>
      </c>
    </row>
    <row r="2305" spans="1:19" x14ac:dyDescent="0.25">
      <c r="A2305">
        <v>2010</v>
      </c>
      <c r="B2305">
        <v>12</v>
      </c>
      <c r="C2305" t="s">
        <v>1304</v>
      </c>
      <c r="D2305" t="str">
        <f>IFERROR(INDEX('Draft Master List'!E:F,MATCH(C2305,'Draft Master List'!E:E,0),2),"N/A")</f>
        <v>N/A</v>
      </c>
      <c r="E2305" t="s">
        <v>33</v>
      </c>
      <c r="F2305">
        <v>25</v>
      </c>
      <c r="G2305" t="s">
        <v>74</v>
      </c>
      <c r="H2305">
        <v>16</v>
      </c>
      <c r="I2305">
        <v>8</v>
      </c>
      <c r="J2305">
        <v>125</v>
      </c>
      <c r="K2305">
        <v>79</v>
      </c>
      <c r="L2305" s="2">
        <v>0.63200000000000001</v>
      </c>
      <c r="M2305">
        <v>820</v>
      </c>
      <c r="N2305">
        <v>10.4</v>
      </c>
      <c r="O2305">
        <v>5</v>
      </c>
      <c r="P2305">
        <v>29</v>
      </c>
      <c r="Q2305">
        <v>4.9000000000000004</v>
      </c>
      <c r="R2305">
        <v>51.3</v>
      </c>
      <c r="S2305">
        <v>3</v>
      </c>
    </row>
    <row r="2306" spans="1:19" x14ac:dyDescent="0.25">
      <c r="A2306">
        <v>2010</v>
      </c>
      <c r="B2306">
        <v>13</v>
      </c>
      <c r="C2306" t="s">
        <v>322</v>
      </c>
      <c r="D2306" t="str">
        <f>IFERROR(INDEX('Draft Master List'!E:F,MATCH(C2306,'Draft Master List'!E:E,0),2),"N/A")</f>
        <v>292009</v>
      </c>
      <c r="E2306" t="s">
        <v>9</v>
      </c>
      <c r="F2306">
        <v>22</v>
      </c>
      <c r="G2306" t="s">
        <v>74</v>
      </c>
      <c r="H2306">
        <v>13</v>
      </c>
      <c r="I2306">
        <v>12</v>
      </c>
      <c r="J2306">
        <v>128</v>
      </c>
      <c r="K2306">
        <v>79</v>
      </c>
      <c r="L2306" s="2">
        <v>0.61699999999999999</v>
      </c>
      <c r="M2306">
        <v>1052</v>
      </c>
      <c r="N2306">
        <v>13.3</v>
      </c>
      <c r="O2306">
        <v>11</v>
      </c>
      <c r="P2306">
        <v>46</v>
      </c>
      <c r="Q2306">
        <v>6.1</v>
      </c>
      <c r="R2306">
        <v>80.900000000000006</v>
      </c>
      <c r="S2306">
        <v>1</v>
      </c>
    </row>
    <row r="2307" spans="1:19" x14ac:dyDescent="0.25">
      <c r="A2307">
        <v>2010</v>
      </c>
      <c r="B2307">
        <v>14</v>
      </c>
      <c r="C2307" t="s">
        <v>327</v>
      </c>
      <c r="D2307" t="str">
        <f>IFERROR(INDEX('Draft Master List'!E:F,MATCH(C2307,'Draft Master List'!E:E,0),2),"N/A")</f>
        <v>532009</v>
      </c>
      <c r="E2307" t="s">
        <v>6</v>
      </c>
      <c r="F2307">
        <v>22</v>
      </c>
      <c r="G2307" t="s">
        <v>76</v>
      </c>
      <c r="H2307">
        <v>15</v>
      </c>
      <c r="I2307">
        <v>13</v>
      </c>
      <c r="J2307">
        <v>91</v>
      </c>
      <c r="K2307">
        <v>78</v>
      </c>
      <c r="L2307" s="2">
        <v>0.85699999999999998</v>
      </c>
      <c r="M2307">
        <v>592</v>
      </c>
      <c r="N2307">
        <v>7.6</v>
      </c>
      <c r="O2307">
        <v>2</v>
      </c>
      <c r="P2307">
        <v>40</v>
      </c>
      <c r="Q2307">
        <v>5.2</v>
      </c>
      <c r="R2307">
        <v>39.5</v>
      </c>
      <c r="S2307">
        <v>2</v>
      </c>
    </row>
    <row r="2308" spans="1:19" x14ac:dyDescent="0.25">
      <c r="A2308">
        <v>2010</v>
      </c>
      <c r="B2308">
        <v>15</v>
      </c>
      <c r="C2308" t="s">
        <v>1306</v>
      </c>
      <c r="D2308" t="str">
        <f>IFERROR(INDEX('Draft Master List'!E:F,MATCH(C2308,'Draft Master List'!E:E,0),2),"N/A")</f>
        <v>N/A</v>
      </c>
      <c r="E2308" t="s">
        <v>7</v>
      </c>
      <c r="F2308">
        <v>28</v>
      </c>
      <c r="G2308" t="s">
        <v>108</v>
      </c>
      <c r="H2308">
        <v>16</v>
      </c>
      <c r="I2308">
        <v>16</v>
      </c>
      <c r="J2308">
        <v>126</v>
      </c>
      <c r="K2308">
        <v>77</v>
      </c>
      <c r="L2308" s="2">
        <v>0.61099999999999999</v>
      </c>
      <c r="M2308">
        <v>849</v>
      </c>
      <c r="N2308">
        <v>11</v>
      </c>
      <c r="O2308">
        <v>3</v>
      </c>
      <c r="P2308">
        <v>35</v>
      </c>
      <c r="Q2308">
        <v>4.8</v>
      </c>
      <c r="R2308">
        <v>53.1</v>
      </c>
      <c r="S2308">
        <v>3</v>
      </c>
    </row>
    <row r="2309" spans="1:19" x14ac:dyDescent="0.25">
      <c r="A2309">
        <v>2010</v>
      </c>
      <c r="B2309">
        <v>16</v>
      </c>
      <c r="C2309" t="s">
        <v>438</v>
      </c>
      <c r="D2309" t="str">
        <f>IFERROR(INDEX('Draft Master List'!E:F,MATCH(C2309,'Draft Master List'!E:E,0),2),"N/A")</f>
        <v>22007</v>
      </c>
      <c r="E2309" t="s">
        <v>12</v>
      </c>
      <c r="F2309">
        <v>25</v>
      </c>
      <c r="G2309" t="s">
        <v>74</v>
      </c>
      <c r="H2309">
        <v>15</v>
      </c>
      <c r="I2309">
        <v>15</v>
      </c>
      <c r="J2309">
        <v>137</v>
      </c>
      <c r="K2309">
        <v>77</v>
      </c>
      <c r="L2309" s="2">
        <v>0.56200000000000006</v>
      </c>
      <c r="M2309">
        <v>1120</v>
      </c>
      <c r="N2309">
        <v>14.5</v>
      </c>
      <c r="O2309">
        <v>12</v>
      </c>
      <c r="P2309">
        <v>87</v>
      </c>
      <c r="Q2309">
        <v>5.0999999999999996</v>
      </c>
      <c r="R2309">
        <v>74.7</v>
      </c>
      <c r="S2309">
        <v>1</v>
      </c>
    </row>
    <row r="2310" spans="1:19" x14ac:dyDescent="0.25">
      <c r="A2310">
        <v>2010</v>
      </c>
      <c r="B2310">
        <v>17</v>
      </c>
      <c r="C2310" t="s">
        <v>746</v>
      </c>
      <c r="D2310" t="str">
        <f>IFERROR(INDEX('Draft Master List'!E:F,MATCH(C2310,'Draft Master List'!E:E,0),2),"N/A")</f>
        <v>N/A</v>
      </c>
      <c r="E2310" t="s">
        <v>26</v>
      </c>
      <c r="F2310">
        <v>29</v>
      </c>
      <c r="G2310" t="s">
        <v>74</v>
      </c>
      <c r="H2310">
        <v>16</v>
      </c>
      <c r="I2310">
        <v>11</v>
      </c>
      <c r="J2310">
        <v>153</v>
      </c>
      <c r="K2310">
        <v>77</v>
      </c>
      <c r="L2310" s="2">
        <v>0.503</v>
      </c>
      <c r="M2310">
        <v>1448</v>
      </c>
      <c r="N2310">
        <v>18.8</v>
      </c>
      <c r="O2310">
        <v>11</v>
      </c>
      <c r="P2310">
        <v>71</v>
      </c>
      <c r="Q2310">
        <v>4.8</v>
      </c>
      <c r="R2310">
        <v>90.5</v>
      </c>
      <c r="S2310">
        <v>0</v>
      </c>
    </row>
    <row r="2311" spans="1:19" x14ac:dyDescent="0.25">
      <c r="A2311">
        <v>2010</v>
      </c>
      <c r="B2311">
        <v>18</v>
      </c>
      <c r="C2311" t="s">
        <v>517</v>
      </c>
      <c r="D2311" t="str">
        <f>IFERROR(INDEX('Draft Master List'!E:F,MATCH(C2311,'Draft Master List'!E:E,0),2),"N/A")</f>
        <v>522006</v>
      </c>
      <c r="E2311" t="s">
        <v>5</v>
      </c>
      <c r="F2311">
        <v>27</v>
      </c>
      <c r="G2311" t="s">
        <v>74</v>
      </c>
      <c r="H2311">
        <v>16</v>
      </c>
      <c r="I2311">
        <v>16</v>
      </c>
      <c r="J2311">
        <v>125</v>
      </c>
      <c r="K2311">
        <v>76</v>
      </c>
      <c r="L2311" s="2">
        <v>0.60799999999999998</v>
      </c>
      <c r="M2311">
        <v>1265</v>
      </c>
      <c r="N2311">
        <v>16.600000000000001</v>
      </c>
      <c r="O2311">
        <v>12</v>
      </c>
      <c r="P2311">
        <v>86</v>
      </c>
      <c r="Q2311">
        <v>4.8</v>
      </c>
      <c r="R2311">
        <v>79.099999999999994</v>
      </c>
      <c r="S2311">
        <v>2</v>
      </c>
    </row>
    <row r="2312" spans="1:19" x14ac:dyDescent="0.25">
      <c r="A2312">
        <v>2010</v>
      </c>
      <c r="B2312">
        <v>19</v>
      </c>
      <c r="C2312" t="s">
        <v>441</v>
      </c>
      <c r="D2312" t="str">
        <f>IFERROR(INDEX('Draft Master List'!E:F,MATCH(C2312,'Draft Master List'!E:E,0),2),"N/A")</f>
        <v>232007</v>
      </c>
      <c r="E2312" t="s">
        <v>25</v>
      </c>
      <c r="F2312">
        <v>26</v>
      </c>
      <c r="G2312" t="s">
        <v>74</v>
      </c>
      <c r="H2312">
        <v>16</v>
      </c>
      <c r="I2312">
        <v>16</v>
      </c>
      <c r="J2312">
        <v>133</v>
      </c>
      <c r="K2312">
        <v>72</v>
      </c>
      <c r="L2312" s="2">
        <v>0.54100000000000004</v>
      </c>
      <c r="M2312">
        <v>1162</v>
      </c>
      <c r="N2312">
        <v>16.100000000000001</v>
      </c>
      <c r="O2312">
        <v>15</v>
      </c>
      <c r="P2312">
        <v>75</v>
      </c>
      <c r="Q2312">
        <v>4.5</v>
      </c>
      <c r="R2312">
        <v>72.599999999999994</v>
      </c>
      <c r="S2312">
        <v>1</v>
      </c>
    </row>
    <row r="2313" spans="1:19" x14ac:dyDescent="0.25">
      <c r="A2313">
        <v>2010</v>
      </c>
      <c r="B2313">
        <v>20</v>
      </c>
      <c r="C2313" t="s">
        <v>1388</v>
      </c>
      <c r="D2313" t="str">
        <f>IFERROR(INDEX('Draft Master List'!E:F,MATCH(C2313,'Draft Master List'!E:E,0),2),"N/A")</f>
        <v>N/A</v>
      </c>
      <c r="E2313" t="s">
        <v>15</v>
      </c>
      <c r="F2313">
        <v>37</v>
      </c>
      <c r="G2313" t="s">
        <v>74</v>
      </c>
      <c r="H2313">
        <v>14</v>
      </c>
      <c r="I2313">
        <v>11</v>
      </c>
      <c r="J2313">
        <v>139</v>
      </c>
      <c r="K2313">
        <v>72</v>
      </c>
      <c r="L2313" s="2">
        <v>0.51800000000000002</v>
      </c>
      <c r="M2313">
        <v>983</v>
      </c>
      <c r="N2313">
        <v>13.7</v>
      </c>
      <c r="O2313">
        <v>9</v>
      </c>
      <c r="P2313">
        <v>78</v>
      </c>
      <c r="Q2313">
        <v>5.0999999999999996</v>
      </c>
      <c r="R2313">
        <v>70.2</v>
      </c>
      <c r="S2313">
        <v>0</v>
      </c>
    </row>
    <row r="2314" spans="1:19" x14ac:dyDescent="0.25">
      <c r="A2314">
        <v>2010</v>
      </c>
      <c r="B2314">
        <v>21</v>
      </c>
      <c r="C2314" t="s">
        <v>110</v>
      </c>
      <c r="D2314" t="str">
        <f>IFERROR(INDEX('Draft Master List'!E:F,MATCH(C2314,'Draft Master List'!E:E,0),2),"N/A")</f>
        <v>222009</v>
      </c>
      <c r="E2314" t="s">
        <v>18</v>
      </c>
      <c r="F2314">
        <v>22</v>
      </c>
      <c r="G2314" t="s">
        <v>74</v>
      </c>
      <c r="H2314">
        <v>14</v>
      </c>
      <c r="I2314">
        <v>13</v>
      </c>
      <c r="J2314">
        <v>109</v>
      </c>
      <c r="K2314">
        <v>71</v>
      </c>
      <c r="L2314" s="2">
        <v>0.65100000000000002</v>
      </c>
      <c r="M2314">
        <v>868</v>
      </c>
      <c r="N2314">
        <v>12.2</v>
      </c>
      <c r="O2314">
        <v>5</v>
      </c>
      <c r="P2314">
        <v>53</v>
      </c>
      <c r="Q2314">
        <v>5.0999999999999996</v>
      </c>
      <c r="R2314">
        <v>62</v>
      </c>
      <c r="S2314">
        <v>1</v>
      </c>
    </row>
    <row r="2315" spans="1:19" x14ac:dyDescent="0.25">
      <c r="A2315">
        <v>2010</v>
      </c>
      <c r="B2315">
        <v>22</v>
      </c>
      <c r="C2315" t="s">
        <v>1713</v>
      </c>
      <c r="D2315" t="str">
        <f>IFERROR(INDEX('Draft Master List'!E:F,MATCH(C2315,'Draft Master List'!E:E,0),2),"N/A")</f>
        <v>N/A</v>
      </c>
      <c r="E2315" t="s">
        <v>12</v>
      </c>
      <c r="F2315">
        <v>25</v>
      </c>
      <c r="G2315" t="s">
        <v>108</v>
      </c>
      <c r="H2315">
        <v>16</v>
      </c>
      <c r="I2315">
        <v>16</v>
      </c>
      <c r="J2315">
        <v>111</v>
      </c>
      <c r="K2315">
        <v>71</v>
      </c>
      <c r="L2315" s="2">
        <v>0.64</v>
      </c>
      <c r="M2315">
        <v>722</v>
      </c>
      <c r="N2315">
        <v>10.199999999999999</v>
      </c>
      <c r="O2315">
        <v>4</v>
      </c>
      <c r="P2315">
        <v>35</v>
      </c>
      <c r="Q2315">
        <v>4.4000000000000004</v>
      </c>
      <c r="R2315">
        <v>45.1</v>
      </c>
      <c r="S2315">
        <v>0</v>
      </c>
    </row>
    <row r="2316" spans="1:19" x14ac:dyDescent="0.25">
      <c r="A2316">
        <v>2010</v>
      </c>
      <c r="B2316">
        <v>23</v>
      </c>
      <c r="C2316" t="s">
        <v>2044</v>
      </c>
      <c r="D2316" t="str">
        <f>IFERROR(INDEX('Draft Master List'!E:F,MATCH(C2316,'Draft Master List'!E:E,0),2),"N/A")</f>
        <v>N/A</v>
      </c>
      <c r="E2316" t="s">
        <v>21</v>
      </c>
      <c r="F2316">
        <v>34</v>
      </c>
      <c r="G2316" t="s">
        <v>108</v>
      </c>
      <c r="H2316">
        <v>16</v>
      </c>
      <c r="I2316">
        <v>16</v>
      </c>
      <c r="J2316">
        <v>108</v>
      </c>
      <c r="K2316">
        <v>70</v>
      </c>
      <c r="L2316" s="2">
        <v>0.64800000000000002</v>
      </c>
      <c r="M2316">
        <v>656</v>
      </c>
      <c r="N2316">
        <v>9.4</v>
      </c>
      <c r="O2316">
        <v>6</v>
      </c>
      <c r="P2316">
        <v>34</v>
      </c>
      <c r="Q2316">
        <v>4.4000000000000004</v>
      </c>
      <c r="R2316">
        <v>41</v>
      </c>
      <c r="S2316">
        <v>0</v>
      </c>
    </row>
    <row r="2317" spans="1:19" x14ac:dyDescent="0.25">
      <c r="A2317">
        <v>2010</v>
      </c>
      <c r="B2317">
        <v>24</v>
      </c>
      <c r="C2317" t="s">
        <v>79</v>
      </c>
      <c r="D2317" t="str">
        <f>IFERROR(INDEX('Draft Master List'!E:F,MATCH(C2317,'Draft Master List'!E:E,0),2),"N/A")</f>
        <v>192009</v>
      </c>
      <c r="E2317" t="s">
        <v>6</v>
      </c>
      <c r="F2317">
        <v>22</v>
      </c>
      <c r="G2317" t="s">
        <v>74</v>
      </c>
      <c r="H2317">
        <v>16</v>
      </c>
      <c r="I2317">
        <v>16</v>
      </c>
      <c r="J2317">
        <v>115</v>
      </c>
      <c r="K2317">
        <v>70</v>
      </c>
      <c r="L2317" s="2">
        <v>0.60899999999999999</v>
      </c>
      <c r="M2317">
        <v>964</v>
      </c>
      <c r="N2317">
        <v>13.8</v>
      </c>
      <c r="O2317">
        <v>10</v>
      </c>
      <c r="P2317">
        <v>83</v>
      </c>
      <c r="Q2317">
        <v>4.4000000000000004</v>
      </c>
      <c r="R2317">
        <v>60.3</v>
      </c>
      <c r="S2317">
        <v>1</v>
      </c>
    </row>
    <row r="2318" spans="1:19" x14ac:dyDescent="0.25">
      <c r="A2318">
        <v>2010</v>
      </c>
      <c r="B2318">
        <v>25</v>
      </c>
      <c r="C2318" t="s">
        <v>1303</v>
      </c>
      <c r="D2318" t="str">
        <f>IFERROR(INDEX('Draft Master List'!E:F,MATCH(C2318,'Draft Master List'!E:E,0),2),"N/A")</f>
        <v>N/A</v>
      </c>
      <c r="E2318" t="s">
        <v>27</v>
      </c>
      <c r="F2318">
        <v>26</v>
      </c>
      <c r="G2318" t="s">
        <v>74</v>
      </c>
      <c r="H2318">
        <v>16</v>
      </c>
      <c r="I2318">
        <v>16</v>
      </c>
      <c r="J2318">
        <v>119</v>
      </c>
      <c r="K2318">
        <v>69</v>
      </c>
      <c r="L2318" s="2">
        <v>0.57999999999999996</v>
      </c>
      <c r="M2318">
        <v>1041</v>
      </c>
      <c r="N2318">
        <v>15.1</v>
      </c>
      <c r="O2318">
        <v>7</v>
      </c>
      <c r="P2318">
        <v>69</v>
      </c>
      <c r="Q2318">
        <v>4.3</v>
      </c>
      <c r="R2318">
        <v>65.099999999999994</v>
      </c>
      <c r="S2318">
        <v>1</v>
      </c>
    </row>
    <row r="2319" spans="1:19" x14ac:dyDescent="0.25">
      <c r="A2319">
        <v>2010</v>
      </c>
      <c r="B2319">
        <v>26</v>
      </c>
      <c r="C2319" t="s">
        <v>1372</v>
      </c>
      <c r="D2319" t="str">
        <f>IFERROR(INDEX('Draft Master List'!E:F,MATCH(C2319,'Draft Master List'!E:E,0),2),"N/A")</f>
        <v>N/A</v>
      </c>
      <c r="E2319" t="s">
        <v>64</v>
      </c>
      <c r="F2319">
        <v>30</v>
      </c>
      <c r="G2319" t="s">
        <v>108</v>
      </c>
      <c r="H2319">
        <v>16</v>
      </c>
      <c r="I2319">
        <v>16</v>
      </c>
      <c r="J2319">
        <v>102</v>
      </c>
      <c r="K2319">
        <v>68</v>
      </c>
      <c r="L2319" s="2">
        <v>0.66700000000000004</v>
      </c>
      <c r="M2319">
        <v>763</v>
      </c>
      <c r="N2319">
        <v>11.2</v>
      </c>
      <c r="O2319">
        <v>3</v>
      </c>
      <c r="P2319">
        <v>44</v>
      </c>
      <c r="Q2319">
        <v>4.3</v>
      </c>
      <c r="R2319">
        <v>47.7</v>
      </c>
      <c r="S2319">
        <v>0</v>
      </c>
    </row>
    <row r="2320" spans="1:19" x14ac:dyDescent="0.25">
      <c r="A2320">
        <v>2010</v>
      </c>
      <c r="B2320">
        <v>27</v>
      </c>
      <c r="C2320" t="s">
        <v>118</v>
      </c>
      <c r="D2320" t="str">
        <f>IFERROR(INDEX('Draft Master List'!E:F,MATCH(C2320,'Draft Master List'!E:E,0),2),"N/A")</f>
        <v>2052008</v>
      </c>
      <c r="E2320" t="s">
        <v>20</v>
      </c>
      <c r="F2320">
        <v>24</v>
      </c>
      <c r="G2320" t="s">
        <v>74</v>
      </c>
      <c r="H2320">
        <v>14</v>
      </c>
      <c r="I2320">
        <v>14</v>
      </c>
      <c r="J2320">
        <v>119</v>
      </c>
      <c r="K2320">
        <v>67</v>
      </c>
      <c r="L2320" s="2">
        <v>0.56299999999999994</v>
      </c>
      <c r="M2320">
        <v>784</v>
      </c>
      <c r="N2320">
        <v>11.7</v>
      </c>
      <c r="O2320">
        <v>6</v>
      </c>
      <c r="P2320">
        <v>57</v>
      </c>
      <c r="Q2320">
        <v>4.8</v>
      </c>
      <c r="R2320">
        <v>56</v>
      </c>
      <c r="S2320">
        <v>0</v>
      </c>
    </row>
    <row r="2321" spans="1:19" x14ac:dyDescent="0.25">
      <c r="A2321">
        <v>2010</v>
      </c>
      <c r="B2321">
        <v>28</v>
      </c>
      <c r="C2321" t="s">
        <v>733</v>
      </c>
      <c r="D2321" t="str">
        <f>IFERROR(INDEX('Draft Master List'!E:F,MATCH(C2321,'Draft Master List'!E:E,0),2),"N/A")</f>
        <v>N/A</v>
      </c>
      <c r="E2321" t="s">
        <v>15</v>
      </c>
      <c r="F2321">
        <v>32</v>
      </c>
      <c r="H2321">
        <v>14</v>
      </c>
      <c r="I2321">
        <v>12</v>
      </c>
      <c r="J2321">
        <v>126</v>
      </c>
      <c r="K2321">
        <v>67</v>
      </c>
      <c r="L2321" s="2">
        <v>0.53200000000000003</v>
      </c>
      <c r="M2321">
        <v>831</v>
      </c>
      <c r="N2321">
        <v>12.4</v>
      </c>
      <c r="O2321">
        <v>4</v>
      </c>
      <c r="P2321">
        <v>42</v>
      </c>
      <c r="Q2321">
        <v>4.8</v>
      </c>
      <c r="R2321">
        <v>59.4</v>
      </c>
      <c r="S2321">
        <v>0</v>
      </c>
    </row>
    <row r="2322" spans="1:19" x14ac:dyDescent="0.25">
      <c r="A2322">
        <v>2010</v>
      </c>
      <c r="B2322">
        <v>29</v>
      </c>
      <c r="C2322" t="s">
        <v>1619</v>
      </c>
      <c r="D2322" t="str">
        <f>IFERROR(INDEX('Draft Master List'!E:F,MATCH(C2322,'Draft Master List'!E:E,0),2),"N/A")</f>
        <v>N/A</v>
      </c>
      <c r="E2322" t="s">
        <v>20</v>
      </c>
      <c r="F2322">
        <v>25</v>
      </c>
      <c r="G2322" t="s">
        <v>2002</v>
      </c>
      <c r="H2322">
        <v>16</v>
      </c>
      <c r="I2322">
        <v>8</v>
      </c>
      <c r="J2322">
        <v>93</v>
      </c>
      <c r="K2322">
        <v>67</v>
      </c>
      <c r="L2322" s="2">
        <v>0.72</v>
      </c>
      <c r="M2322">
        <v>631</v>
      </c>
      <c r="N2322">
        <v>9.4</v>
      </c>
      <c r="O2322">
        <v>4</v>
      </c>
      <c r="P2322">
        <v>30</v>
      </c>
      <c r="Q2322">
        <v>4.2</v>
      </c>
      <c r="R2322">
        <v>39.4</v>
      </c>
      <c r="S2322">
        <v>0</v>
      </c>
    </row>
    <row r="2323" spans="1:19" x14ac:dyDescent="0.25">
      <c r="A2323">
        <v>2010</v>
      </c>
      <c r="B2323">
        <v>30</v>
      </c>
      <c r="C2323" t="s">
        <v>842</v>
      </c>
      <c r="D2323" t="str">
        <f>IFERROR(INDEX('Draft Master List'!E:F,MATCH(C2323,'Draft Master List'!E:E,0),2),"N/A")</f>
        <v>N/A</v>
      </c>
      <c r="E2323" t="s">
        <v>23</v>
      </c>
      <c r="F2323">
        <v>24</v>
      </c>
      <c r="G2323" t="s">
        <v>76</v>
      </c>
      <c r="H2323">
        <v>16</v>
      </c>
      <c r="I2323">
        <v>13</v>
      </c>
      <c r="J2323">
        <v>84</v>
      </c>
      <c r="K2323">
        <v>66</v>
      </c>
      <c r="L2323" s="2">
        <v>0.78600000000000003</v>
      </c>
      <c r="M2323">
        <v>604</v>
      </c>
      <c r="N2323">
        <v>9.1999999999999993</v>
      </c>
      <c r="O2323">
        <v>2</v>
      </c>
      <c r="P2323">
        <v>50</v>
      </c>
      <c r="Q2323">
        <v>4.0999999999999996</v>
      </c>
      <c r="R2323">
        <v>37.799999999999997</v>
      </c>
      <c r="S2323">
        <v>3</v>
      </c>
    </row>
    <row r="2324" spans="1:19" x14ac:dyDescent="0.25">
      <c r="A2324">
        <v>2010</v>
      </c>
      <c r="B2324">
        <v>31</v>
      </c>
      <c r="C2324" t="s">
        <v>707</v>
      </c>
      <c r="D2324" t="str">
        <f>IFERROR(INDEX('Draft Master List'!E:F,MATCH(C2324,'Draft Master List'!E:E,0),2),"N/A")</f>
        <v>N/A</v>
      </c>
      <c r="E2324" t="s">
        <v>0</v>
      </c>
      <c r="F2324">
        <v>27</v>
      </c>
      <c r="G2324" t="s">
        <v>77</v>
      </c>
      <c r="H2324">
        <v>16</v>
      </c>
      <c r="I2324">
        <v>1</v>
      </c>
      <c r="J2324">
        <v>94</v>
      </c>
      <c r="K2324">
        <v>66</v>
      </c>
      <c r="L2324" s="2">
        <v>0.70199999999999996</v>
      </c>
      <c r="M2324">
        <v>763</v>
      </c>
      <c r="N2324">
        <v>11.6</v>
      </c>
      <c r="O2324">
        <v>8</v>
      </c>
      <c r="P2324">
        <v>80</v>
      </c>
      <c r="Q2324">
        <v>4.0999999999999996</v>
      </c>
      <c r="R2324">
        <v>47.7</v>
      </c>
      <c r="S2324">
        <v>2</v>
      </c>
    </row>
    <row r="2325" spans="1:19" x14ac:dyDescent="0.25">
      <c r="A2325">
        <v>2010</v>
      </c>
      <c r="B2325">
        <v>32</v>
      </c>
      <c r="C2325" t="s">
        <v>128</v>
      </c>
      <c r="D2325" t="str">
        <f>IFERROR(INDEX('Draft Master List'!E:F,MATCH(C2325,'Draft Master List'!E:E,0),2),"N/A")</f>
        <v>1072009</v>
      </c>
      <c r="E2325" t="s">
        <v>4</v>
      </c>
      <c r="F2325">
        <v>23</v>
      </c>
      <c r="G2325" t="s">
        <v>74</v>
      </c>
      <c r="H2325">
        <v>16</v>
      </c>
      <c r="I2325">
        <v>11</v>
      </c>
      <c r="J2325">
        <v>102</v>
      </c>
      <c r="K2325">
        <v>66</v>
      </c>
      <c r="L2325" s="2">
        <v>0.64700000000000002</v>
      </c>
      <c r="M2325">
        <v>820</v>
      </c>
      <c r="N2325">
        <v>12.4</v>
      </c>
      <c r="O2325">
        <v>4</v>
      </c>
      <c r="P2325">
        <v>50</v>
      </c>
      <c r="Q2325">
        <v>4.0999999999999996</v>
      </c>
      <c r="R2325">
        <v>51.3</v>
      </c>
      <c r="S2325">
        <v>3</v>
      </c>
    </row>
    <row r="2326" spans="1:19" x14ac:dyDescent="0.25">
      <c r="A2326">
        <v>2010</v>
      </c>
      <c r="B2326">
        <v>33</v>
      </c>
      <c r="C2326" t="s">
        <v>1417</v>
      </c>
      <c r="D2326" t="str">
        <f>IFERROR(INDEX('Draft Master List'!E:F,MATCH(C2326,'Draft Master List'!E:E,0),2),"N/A")</f>
        <v>N/A</v>
      </c>
      <c r="E2326" t="s">
        <v>14</v>
      </c>
      <c r="F2326">
        <v>27</v>
      </c>
      <c r="G2326" t="s">
        <v>108</v>
      </c>
      <c r="H2326">
        <v>16</v>
      </c>
      <c r="I2326">
        <v>11</v>
      </c>
      <c r="J2326">
        <v>98</v>
      </c>
      <c r="K2326">
        <v>66</v>
      </c>
      <c r="L2326" s="2">
        <v>0.67300000000000004</v>
      </c>
      <c r="M2326">
        <v>730</v>
      </c>
      <c r="N2326">
        <v>11.1</v>
      </c>
      <c r="O2326">
        <v>5</v>
      </c>
      <c r="P2326">
        <v>41</v>
      </c>
      <c r="Q2326">
        <v>4.0999999999999996</v>
      </c>
      <c r="R2326">
        <v>45.6</v>
      </c>
      <c r="S2326">
        <v>1</v>
      </c>
    </row>
    <row r="2327" spans="1:19" x14ac:dyDescent="0.25">
      <c r="A2327">
        <v>2010</v>
      </c>
      <c r="B2327">
        <v>34</v>
      </c>
      <c r="C2327" t="s">
        <v>1941</v>
      </c>
      <c r="D2327" t="str">
        <f>IFERROR(INDEX('Draft Master List'!E:F,MATCH(C2327,'Draft Master List'!E:E,0),2),"N/A")</f>
        <v>N/A</v>
      </c>
      <c r="E2327" t="s">
        <v>26</v>
      </c>
      <c r="F2327">
        <v>30</v>
      </c>
      <c r="G2327" t="s">
        <v>74</v>
      </c>
      <c r="H2327">
        <v>16</v>
      </c>
      <c r="I2327">
        <v>11</v>
      </c>
      <c r="J2327">
        <v>112</v>
      </c>
      <c r="K2327">
        <v>65</v>
      </c>
      <c r="L2327" s="2">
        <v>0.57999999999999996</v>
      </c>
      <c r="M2327">
        <v>875</v>
      </c>
      <c r="N2327">
        <v>13.5</v>
      </c>
      <c r="O2327">
        <v>2</v>
      </c>
      <c r="P2327">
        <v>50</v>
      </c>
      <c r="Q2327">
        <v>4.0999999999999996</v>
      </c>
      <c r="R2327">
        <v>54.7</v>
      </c>
      <c r="S2327">
        <v>1</v>
      </c>
    </row>
    <row r="2328" spans="1:19" x14ac:dyDescent="0.25">
      <c r="A2328">
        <v>2010</v>
      </c>
      <c r="B2328">
        <v>36</v>
      </c>
      <c r="C2328" t="s">
        <v>281</v>
      </c>
      <c r="D2328" t="str">
        <f>IFERROR(INDEX('Draft Master List'!E:F,MATCH(C2328,'Draft Master List'!E:E,0),2),"N/A")</f>
        <v>1012010</v>
      </c>
      <c r="E2328" t="s">
        <v>14</v>
      </c>
      <c r="F2328">
        <v>23</v>
      </c>
      <c r="G2328" t="s">
        <v>74</v>
      </c>
      <c r="H2328">
        <v>16</v>
      </c>
      <c r="I2328">
        <v>16</v>
      </c>
      <c r="J2328">
        <v>129</v>
      </c>
      <c r="K2328">
        <v>65</v>
      </c>
      <c r="L2328" s="2">
        <v>0.504</v>
      </c>
      <c r="M2328">
        <v>964</v>
      </c>
      <c r="N2328">
        <v>14.8</v>
      </c>
      <c r="O2328">
        <v>11</v>
      </c>
      <c r="P2328">
        <v>58</v>
      </c>
      <c r="Q2328">
        <v>4.0999999999999996</v>
      </c>
      <c r="R2328">
        <v>60.3</v>
      </c>
      <c r="S2328">
        <v>3</v>
      </c>
    </row>
    <row r="2329" spans="1:19" x14ac:dyDescent="0.25">
      <c r="A2329">
        <v>2010</v>
      </c>
      <c r="B2329">
        <v>37</v>
      </c>
      <c r="C2329" t="s">
        <v>641</v>
      </c>
      <c r="D2329" t="str">
        <f>IFERROR(INDEX('Draft Master List'!E:F,MATCH(C2329,'Draft Master List'!E:E,0),2),"N/A")</f>
        <v>N/A</v>
      </c>
      <c r="E2329" t="s">
        <v>3</v>
      </c>
      <c r="F2329">
        <v>30</v>
      </c>
      <c r="G2329" t="s">
        <v>74</v>
      </c>
      <c r="H2329">
        <v>16</v>
      </c>
      <c r="I2329">
        <v>16</v>
      </c>
      <c r="J2329">
        <v>109</v>
      </c>
      <c r="K2329">
        <v>64</v>
      </c>
      <c r="L2329" s="2">
        <v>0.58699999999999997</v>
      </c>
      <c r="M2329">
        <v>837</v>
      </c>
      <c r="N2329">
        <v>13.1</v>
      </c>
      <c r="O2329">
        <v>7</v>
      </c>
      <c r="P2329">
        <v>61</v>
      </c>
      <c r="Q2329">
        <v>4</v>
      </c>
      <c r="R2329">
        <v>52.3</v>
      </c>
      <c r="S2329">
        <v>1</v>
      </c>
    </row>
    <row r="2330" spans="1:19" x14ac:dyDescent="0.25">
      <c r="A2330">
        <v>2010</v>
      </c>
      <c r="B2330">
        <v>38</v>
      </c>
      <c r="C2330" t="s">
        <v>384</v>
      </c>
      <c r="D2330" t="str">
        <f>IFERROR(INDEX('Draft Master List'!E:F,MATCH(C2330,'Draft Master List'!E:E,0),2),"N/A")</f>
        <v>552008</v>
      </c>
      <c r="E2330" t="s">
        <v>3</v>
      </c>
      <c r="F2330">
        <v>23</v>
      </c>
      <c r="G2330" t="s">
        <v>76</v>
      </c>
      <c r="H2330">
        <v>16</v>
      </c>
      <c r="I2330">
        <v>14</v>
      </c>
      <c r="J2330">
        <v>83</v>
      </c>
      <c r="K2330">
        <v>63</v>
      </c>
      <c r="L2330" s="2">
        <v>0.75900000000000001</v>
      </c>
      <c r="M2330">
        <v>556</v>
      </c>
      <c r="N2330">
        <v>8.8000000000000007</v>
      </c>
      <c r="O2330">
        <v>1</v>
      </c>
      <c r="P2330">
        <v>34</v>
      </c>
      <c r="Q2330">
        <v>3.9</v>
      </c>
      <c r="R2330">
        <v>34.799999999999997</v>
      </c>
      <c r="S2330">
        <v>0</v>
      </c>
    </row>
    <row r="2331" spans="1:19" x14ac:dyDescent="0.25">
      <c r="A2331">
        <v>2010</v>
      </c>
      <c r="B2331">
        <v>39</v>
      </c>
      <c r="C2331" t="s">
        <v>1403</v>
      </c>
      <c r="D2331" t="str">
        <f>IFERROR(INDEX('Draft Master List'!E:F,MATCH(C2331,'Draft Master List'!E:E,0),2),"N/A")</f>
        <v>N/A</v>
      </c>
      <c r="E2331" t="s">
        <v>669</v>
      </c>
      <c r="F2331">
        <v>31</v>
      </c>
      <c r="H2331">
        <v>15</v>
      </c>
      <c r="I2331">
        <v>12</v>
      </c>
      <c r="J2331">
        <v>92</v>
      </c>
      <c r="K2331">
        <v>61</v>
      </c>
      <c r="L2331" s="2">
        <v>0.66300000000000003</v>
      </c>
      <c r="M2331">
        <v>818</v>
      </c>
      <c r="N2331">
        <v>13.4</v>
      </c>
      <c r="O2331">
        <v>6</v>
      </c>
      <c r="P2331">
        <v>79</v>
      </c>
      <c r="Q2331">
        <v>4.0999999999999996</v>
      </c>
      <c r="R2331">
        <v>54.5</v>
      </c>
      <c r="S2331">
        <v>1</v>
      </c>
    </row>
    <row r="2332" spans="1:19" x14ac:dyDescent="0.25">
      <c r="A2332">
        <v>2010</v>
      </c>
      <c r="B2332">
        <v>40</v>
      </c>
      <c r="C2332" t="s">
        <v>431</v>
      </c>
      <c r="D2332" t="str">
        <f>IFERROR(INDEX('Draft Master List'!E:F,MATCH(C2332,'Draft Master List'!E:E,0),2),"N/A")</f>
        <v>2272008</v>
      </c>
      <c r="E2332" t="s">
        <v>64</v>
      </c>
      <c r="F2332">
        <v>24</v>
      </c>
      <c r="G2332" t="s">
        <v>76</v>
      </c>
      <c r="H2332">
        <v>16</v>
      </c>
      <c r="I2332">
        <v>14</v>
      </c>
      <c r="J2332">
        <v>77</v>
      </c>
      <c r="K2332">
        <v>61</v>
      </c>
      <c r="L2332" s="2">
        <v>0.79200000000000004</v>
      </c>
      <c r="M2332">
        <v>477</v>
      </c>
      <c r="N2332">
        <v>7.8</v>
      </c>
      <c r="O2332">
        <v>2</v>
      </c>
      <c r="P2332">
        <v>47</v>
      </c>
      <c r="Q2332">
        <v>3.8</v>
      </c>
      <c r="R2332">
        <v>29.8</v>
      </c>
      <c r="S2332">
        <v>8</v>
      </c>
    </row>
    <row r="2333" spans="1:19" x14ac:dyDescent="0.25">
      <c r="A2333">
        <v>2010</v>
      </c>
      <c r="B2333">
        <v>41</v>
      </c>
      <c r="C2333" t="s">
        <v>1412</v>
      </c>
      <c r="D2333" t="str">
        <f>IFERROR(INDEX('Draft Master List'!E:F,MATCH(C2333,'Draft Master List'!E:E,0),2),"N/A")</f>
        <v>N/A</v>
      </c>
      <c r="E2333" t="s">
        <v>3</v>
      </c>
      <c r="F2333">
        <v>36</v>
      </c>
      <c r="G2333" t="s">
        <v>74</v>
      </c>
      <c r="H2333">
        <v>16</v>
      </c>
      <c r="I2333">
        <v>15</v>
      </c>
      <c r="J2333">
        <v>100</v>
      </c>
      <c r="K2333">
        <v>61</v>
      </c>
      <c r="L2333" s="2">
        <v>0.61</v>
      </c>
      <c r="M2333">
        <v>802</v>
      </c>
      <c r="N2333">
        <v>13.1</v>
      </c>
      <c r="O2333">
        <v>7</v>
      </c>
      <c r="P2333">
        <v>42</v>
      </c>
      <c r="Q2333">
        <v>3.8</v>
      </c>
      <c r="R2333">
        <v>50.1</v>
      </c>
      <c r="S2333">
        <v>0</v>
      </c>
    </row>
    <row r="2334" spans="1:19" x14ac:dyDescent="0.25">
      <c r="A2334">
        <v>2010</v>
      </c>
      <c r="B2334">
        <v>42</v>
      </c>
      <c r="C2334" t="s">
        <v>394</v>
      </c>
      <c r="D2334" t="str">
        <f>IFERROR(INDEX('Draft Master List'!E:F,MATCH(C2334,'Draft Master List'!E:E,0),2),"N/A")</f>
        <v>952008</v>
      </c>
      <c r="E2334" t="s">
        <v>9</v>
      </c>
      <c r="F2334">
        <v>24</v>
      </c>
      <c r="G2334" t="s">
        <v>74</v>
      </c>
      <c r="H2334">
        <v>16</v>
      </c>
      <c r="I2334">
        <v>8</v>
      </c>
      <c r="J2334">
        <v>93</v>
      </c>
      <c r="K2334">
        <v>60</v>
      </c>
      <c r="L2334" s="2">
        <v>0.64500000000000002</v>
      </c>
      <c r="M2334">
        <v>944</v>
      </c>
      <c r="N2334">
        <v>15.7</v>
      </c>
      <c r="O2334">
        <v>9</v>
      </c>
      <c r="P2334">
        <v>92</v>
      </c>
      <c r="Q2334">
        <v>3.8</v>
      </c>
      <c r="R2334">
        <v>59</v>
      </c>
      <c r="S2334">
        <v>1</v>
      </c>
    </row>
    <row r="2335" spans="1:19" x14ac:dyDescent="0.25">
      <c r="A2335">
        <v>2010</v>
      </c>
      <c r="B2335">
        <v>43</v>
      </c>
      <c r="C2335" t="s">
        <v>1351</v>
      </c>
      <c r="D2335" t="str">
        <f>IFERROR(INDEX('Draft Master List'!E:F,MATCH(C2335,'Draft Master List'!E:E,0),2),"N/A")</f>
        <v>N/A</v>
      </c>
      <c r="E2335" t="s">
        <v>16</v>
      </c>
      <c r="F2335">
        <v>25</v>
      </c>
      <c r="G2335" t="s">
        <v>108</v>
      </c>
      <c r="H2335">
        <v>15</v>
      </c>
      <c r="I2335">
        <v>15</v>
      </c>
      <c r="J2335">
        <v>92</v>
      </c>
      <c r="K2335">
        <v>60</v>
      </c>
      <c r="L2335" s="2">
        <v>0.65200000000000002</v>
      </c>
      <c r="M2335">
        <v>685</v>
      </c>
      <c r="N2335">
        <v>11.4</v>
      </c>
      <c r="O2335">
        <v>5</v>
      </c>
      <c r="P2335">
        <v>43</v>
      </c>
      <c r="Q2335">
        <v>4</v>
      </c>
      <c r="R2335">
        <v>45.7</v>
      </c>
      <c r="S2335">
        <v>1</v>
      </c>
    </row>
    <row r="2336" spans="1:19" x14ac:dyDescent="0.25">
      <c r="A2336">
        <v>2010</v>
      </c>
      <c r="B2336">
        <v>44</v>
      </c>
      <c r="C2336" t="s">
        <v>105</v>
      </c>
      <c r="D2336" t="str">
        <f>IFERROR(INDEX('Draft Master List'!E:F,MATCH(C2336,'Draft Master List'!E:E,0),2),"N/A")</f>
        <v>842009</v>
      </c>
      <c r="E2336" t="s">
        <v>24</v>
      </c>
      <c r="F2336">
        <v>24</v>
      </c>
      <c r="G2336" t="s">
        <v>74</v>
      </c>
      <c r="H2336">
        <v>16</v>
      </c>
      <c r="I2336">
        <v>16</v>
      </c>
      <c r="J2336">
        <v>98</v>
      </c>
      <c r="K2336">
        <v>60</v>
      </c>
      <c r="L2336" s="2">
        <v>0.61199999999999999</v>
      </c>
      <c r="M2336">
        <v>1257</v>
      </c>
      <c r="N2336">
        <v>21</v>
      </c>
      <c r="O2336">
        <v>10</v>
      </c>
      <c r="P2336">
        <v>56</v>
      </c>
      <c r="Q2336">
        <v>3.8</v>
      </c>
      <c r="R2336">
        <v>78.599999999999994</v>
      </c>
      <c r="S2336">
        <v>1</v>
      </c>
    </row>
    <row r="2337" spans="1:19" x14ac:dyDescent="0.25">
      <c r="A2337">
        <v>2010</v>
      </c>
      <c r="B2337">
        <v>45</v>
      </c>
      <c r="C2337" t="s">
        <v>123</v>
      </c>
      <c r="D2337" t="str">
        <f>IFERROR(INDEX('Draft Master List'!E:F,MATCH(C2337,'Draft Master List'!E:E,0),2),"N/A")</f>
        <v>422008</v>
      </c>
      <c r="E2337" t="s">
        <v>26</v>
      </c>
      <c r="F2337">
        <v>24</v>
      </c>
      <c r="G2337" t="s">
        <v>74</v>
      </c>
      <c r="H2337">
        <v>16</v>
      </c>
      <c r="I2337">
        <v>10</v>
      </c>
      <c r="J2337">
        <v>105</v>
      </c>
      <c r="K2337">
        <v>59</v>
      </c>
      <c r="L2337" s="2">
        <v>0.56200000000000006</v>
      </c>
      <c r="M2337">
        <v>627</v>
      </c>
      <c r="N2337">
        <v>10.6</v>
      </c>
      <c r="O2337">
        <v>3</v>
      </c>
      <c r="P2337">
        <v>41</v>
      </c>
      <c r="Q2337">
        <v>3.7</v>
      </c>
      <c r="R2337">
        <v>39.200000000000003</v>
      </c>
      <c r="S2337">
        <v>4</v>
      </c>
    </row>
    <row r="2338" spans="1:19" x14ac:dyDescent="0.25">
      <c r="A2338">
        <v>2010</v>
      </c>
      <c r="B2338">
        <v>46</v>
      </c>
      <c r="C2338" t="s">
        <v>1196</v>
      </c>
      <c r="D2338" t="str">
        <f>IFERROR(INDEX('Draft Master List'!E:F,MATCH(C2338,'Draft Master List'!E:E,0),2),"N/A")</f>
        <v>N/A</v>
      </c>
      <c r="E2338" t="s">
        <v>13</v>
      </c>
      <c r="F2338">
        <v>27</v>
      </c>
      <c r="G2338" t="s">
        <v>643</v>
      </c>
      <c r="H2338">
        <v>16</v>
      </c>
      <c r="I2338">
        <v>3</v>
      </c>
      <c r="J2338">
        <v>75</v>
      </c>
      <c r="K2338">
        <v>59</v>
      </c>
      <c r="L2338" s="2">
        <v>0.78700000000000003</v>
      </c>
      <c r="M2338">
        <v>520</v>
      </c>
      <c r="N2338">
        <v>8.8000000000000007</v>
      </c>
      <c r="O2338">
        <v>2</v>
      </c>
      <c r="P2338">
        <v>57</v>
      </c>
      <c r="Q2338">
        <v>3.7</v>
      </c>
      <c r="R2338">
        <v>32.5</v>
      </c>
      <c r="S2338">
        <v>3</v>
      </c>
    </row>
    <row r="2339" spans="1:19" x14ac:dyDescent="0.25">
      <c r="A2339">
        <v>2010</v>
      </c>
      <c r="B2339">
        <v>47</v>
      </c>
      <c r="C2339" t="s">
        <v>1371</v>
      </c>
      <c r="D2339" t="str">
        <f>IFERROR(INDEX('Draft Master List'!E:F,MATCH(C2339,'Draft Master List'!E:E,0),2),"N/A")</f>
        <v>N/A</v>
      </c>
      <c r="E2339" t="s">
        <v>24</v>
      </c>
      <c r="F2339">
        <v>34</v>
      </c>
      <c r="G2339" t="s">
        <v>74</v>
      </c>
      <c r="H2339">
        <v>16</v>
      </c>
      <c r="I2339">
        <v>15</v>
      </c>
      <c r="J2339">
        <v>95</v>
      </c>
      <c r="K2339">
        <v>59</v>
      </c>
      <c r="L2339" s="2">
        <v>0.621</v>
      </c>
      <c r="M2339">
        <v>755</v>
      </c>
      <c r="N2339">
        <v>12.8</v>
      </c>
      <c r="O2339">
        <v>5</v>
      </c>
      <c r="P2339">
        <v>43</v>
      </c>
      <c r="Q2339">
        <v>3.7</v>
      </c>
      <c r="R2339">
        <v>47.2</v>
      </c>
      <c r="S2339">
        <v>1</v>
      </c>
    </row>
    <row r="2340" spans="1:19" x14ac:dyDescent="0.25">
      <c r="A2340">
        <v>2010</v>
      </c>
      <c r="B2340">
        <v>48</v>
      </c>
      <c r="C2340" t="s">
        <v>268</v>
      </c>
      <c r="D2340" t="str">
        <f>IFERROR(INDEX('Draft Master List'!E:F,MATCH(C2340,'Draft Master List'!E:E,0),2),"N/A")</f>
        <v>302010</v>
      </c>
      <c r="E2340" t="s">
        <v>12</v>
      </c>
      <c r="F2340">
        <v>21</v>
      </c>
      <c r="G2340" t="s">
        <v>76</v>
      </c>
      <c r="H2340">
        <v>16</v>
      </c>
      <c r="I2340">
        <v>9</v>
      </c>
      <c r="J2340">
        <v>80</v>
      </c>
      <c r="K2340">
        <v>58</v>
      </c>
      <c r="L2340" s="2">
        <v>0.72499999999999998</v>
      </c>
      <c r="M2340">
        <v>487</v>
      </c>
      <c r="N2340">
        <v>8.4</v>
      </c>
      <c r="O2340">
        <v>2</v>
      </c>
      <c r="P2340">
        <v>75</v>
      </c>
      <c r="Q2340">
        <v>3.6</v>
      </c>
      <c r="R2340">
        <v>30.4</v>
      </c>
      <c r="S2340">
        <v>1</v>
      </c>
    </row>
    <row r="2341" spans="1:19" x14ac:dyDescent="0.25">
      <c r="A2341">
        <v>2010</v>
      </c>
      <c r="B2341">
        <v>49</v>
      </c>
      <c r="C2341" t="s">
        <v>340</v>
      </c>
      <c r="D2341" t="str">
        <f>IFERROR(INDEX('Draft Master List'!E:F,MATCH(C2341,'Draft Master List'!E:E,0),2),"N/A")</f>
        <v>1272009</v>
      </c>
      <c r="E2341" t="s">
        <v>20</v>
      </c>
      <c r="F2341">
        <v>25</v>
      </c>
      <c r="G2341" t="s">
        <v>77</v>
      </c>
      <c r="H2341">
        <v>9</v>
      </c>
      <c r="I2341">
        <v>6</v>
      </c>
      <c r="J2341">
        <v>71</v>
      </c>
      <c r="K2341">
        <v>58</v>
      </c>
      <c r="L2341" s="2">
        <v>0.81699999999999995</v>
      </c>
      <c r="M2341">
        <v>649</v>
      </c>
      <c r="N2341">
        <v>11.2</v>
      </c>
      <c r="O2341">
        <v>8</v>
      </c>
      <c r="P2341">
        <v>73</v>
      </c>
      <c r="Q2341">
        <v>6.4</v>
      </c>
      <c r="R2341">
        <v>72.099999999999994</v>
      </c>
      <c r="S2341">
        <v>1</v>
      </c>
    </row>
    <row r="2342" spans="1:19" x14ac:dyDescent="0.25">
      <c r="A2342">
        <v>2010</v>
      </c>
      <c r="B2342">
        <v>50</v>
      </c>
      <c r="C2342" t="s">
        <v>1675</v>
      </c>
      <c r="D2342" t="str">
        <f>IFERROR(INDEX('Draft Master List'!E:F,MATCH(C2342,'Draft Master List'!E:E,0),2),"N/A")</f>
        <v>N/A</v>
      </c>
      <c r="E2342" t="s">
        <v>4</v>
      </c>
      <c r="F2342">
        <v>26</v>
      </c>
      <c r="G2342" t="s">
        <v>108</v>
      </c>
      <c r="H2342">
        <v>16</v>
      </c>
      <c r="I2342">
        <v>16</v>
      </c>
      <c r="J2342">
        <v>89</v>
      </c>
      <c r="K2342">
        <v>58</v>
      </c>
      <c r="L2342" s="2">
        <v>0.65200000000000002</v>
      </c>
      <c r="M2342">
        <v>700</v>
      </c>
      <c r="N2342">
        <v>12.1</v>
      </c>
      <c r="O2342">
        <v>10</v>
      </c>
      <c r="P2342">
        <v>42</v>
      </c>
      <c r="Q2342">
        <v>3.6</v>
      </c>
      <c r="R2342">
        <v>43.8</v>
      </c>
      <c r="S2342">
        <v>2</v>
      </c>
    </row>
    <row r="2343" spans="1:19" x14ac:dyDescent="0.25">
      <c r="A2343">
        <v>2010</v>
      </c>
      <c r="B2343">
        <v>51</v>
      </c>
      <c r="C2343" t="s">
        <v>1170</v>
      </c>
      <c r="D2343" t="str">
        <f>IFERROR(INDEX('Draft Master List'!E:F,MATCH(C2343,'Draft Master List'!E:E,0),2),"N/A")</f>
        <v>N/A</v>
      </c>
      <c r="E2343" t="s">
        <v>34</v>
      </c>
      <c r="F2343">
        <v>26</v>
      </c>
      <c r="G2343" t="s">
        <v>108</v>
      </c>
      <c r="H2343">
        <v>16</v>
      </c>
      <c r="I2343">
        <v>16</v>
      </c>
      <c r="J2343">
        <v>93</v>
      </c>
      <c r="K2343">
        <v>56</v>
      </c>
      <c r="L2343" s="2">
        <v>0.60199999999999998</v>
      </c>
      <c r="M2343">
        <v>914</v>
      </c>
      <c r="N2343">
        <v>16.3</v>
      </c>
      <c r="O2343">
        <v>7</v>
      </c>
      <c r="P2343">
        <v>66</v>
      </c>
      <c r="Q2343">
        <v>3.5</v>
      </c>
      <c r="R2343">
        <v>57.1</v>
      </c>
      <c r="S2343">
        <v>0</v>
      </c>
    </row>
    <row r="2344" spans="1:19" x14ac:dyDescent="0.25">
      <c r="A2344">
        <v>2010</v>
      </c>
      <c r="B2344">
        <v>52</v>
      </c>
      <c r="C2344" t="s">
        <v>1215</v>
      </c>
      <c r="D2344" t="str">
        <f>IFERROR(INDEX('Draft Master List'!E:F,MATCH(C2344,'Draft Master List'!E:E,0),2),"N/A")</f>
        <v>N/A</v>
      </c>
      <c r="E2344" t="s">
        <v>12</v>
      </c>
      <c r="F2344">
        <v>29</v>
      </c>
      <c r="G2344" t="s">
        <v>74</v>
      </c>
      <c r="H2344">
        <v>14</v>
      </c>
      <c r="I2344">
        <v>14</v>
      </c>
      <c r="J2344">
        <v>86</v>
      </c>
      <c r="K2344">
        <v>55</v>
      </c>
      <c r="L2344" s="2">
        <v>0.64</v>
      </c>
      <c r="M2344">
        <v>625</v>
      </c>
      <c r="N2344">
        <v>11.4</v>
      </c>
      <c r="O2344">
        <v>6</v>
      </c>
      <c r="P2344">
        <v>58</v>
      </c>
      <c r="Q2344">
        <v>3.9</v>
      </c>
      <c r="R2344">
        <v>44.6</v>
      </c>
      <c r="S2344">
        <v>2</v>
      </c>
    </row>
    <row r="2345" spans="1:19" x14ac:dyDescent="0.25">
      <c r="A2345">
        <v>2010</v>
      </c>
      <c r="B2345">
        <v>53</v>
      </c>
      <c r="C2345" t="s">
        <v>117</v>
      </c>
      <c r="D2345" t="str">
        <f>IFERROR(INDEX('Draft Master List'!E:F,MATCH(C2345,'Draft Master List'!E:E,0),2),"N/A")</f>
        <v>102009</v>
      </c>
      <c r="E2345" t="s">
        <v>34</v>
      </c>
      <c r="F2345">
        <v>23</v>
      </c>
      <c r="G2345" t="s">
        <v>74</v>
      </c>
      <c r="H2345">
        <v>16</v>
      </c>
      <c r="I2345">
        <v>15</v>
      </c>
      <c r="J2345">
        <v>101</v>
      </c>
      <c r="K2345">
        <v>55</v>
      </c>
      <c r="L2345" s="2">
        <v>0.54500000000000004</v>
      </c>
      <c r="M2345">
        <v>741</v>
      </c>
      <c r="N2345">
        <v>13.5</v>
      </c>
      <c r="O2345">
        <v>6</v>
      </c>
      <c r="P2345">
        <v>60</v>
      </c>
      <c r="Q2345">
        <v>3.4</v>
      </c>
      <c r="R2345">
        <v>46.3</v>
      </c>
      <c r="S2345">
        <v>0</v>
      </c>
    </row>
    <row r="2346" spans="1:19" x14ac:dyDescent="0.25">
      <c r="A2346">
        <v>2010</v>
      </c>
      <c r="B2346">
        <v>54</v>
      </c>
      <c r="C2346" t="s">
        <v>1410</v>
      </c>
      <c r="D2346" t="str">
        <f>IFERROR(INDEX('Draft Master List'!E:F,MATCH(C2346,'Draft Master List'!E:E,0),2),"N/A")</f>
        <v>N/A</v>
      </c>
      <c r="E2346" t="s">
        <v>32</v>
      </c>
      <c r="F2346">
        <v>26</v>
      </c>
      <c r="G2346" t="s">
        <v>108</v>
      </c>
      <c r="H2346">
        <v>16</v>
      </c>
      <c r="I2346">
        <v>13</v>
      </c>
      <c r="J2346">
        <v>100</v>
      </c>
      <c r="K2346">
        <v>55</v>
      </c>
      <c r="L2346" s="2">
        <v>0.55000000000000004</v>
      </c>
      <c r="M2346">
        <v>687</v>
      </c>
      <c r="N2346">
        <v>12.5</v>
      </c>
      <c r="O2346">
        <v>5</v>
      </c>
      <c r="P2346">
        <v>41</v>
      </c>
      <c r="Q2346">
        <v>3.4</v>
      </c>
      <c r="R2346">
        <v>42.9</v>
      </c>
      <c r="S2346">
        <v>0</v>
      </c>
    </row>
    <row r="2347" spans="1:19" x14ac:dyDescent="0.25">
      <c r="A2347">
        <v>2010</v>
      </c>
      <c r="B2347">
        <v>55</v>
      </c>
      <c r="C2347" t="s">
        <v>567</v>
      </c>
      <c r="D2347" t="str">
        <f>IFERROR(INDEX('Draft Master List'!E:F,MATCH(C2347,'Draft Master List'!E:E,0),2),"N/A")</f>
        <v>N/A</v>
      </c>
      <c r="E2347" t="s">
        <v>32</v>
      </c>
      <c r="F2347">
        <v>27</v>
      </c>
      <c r="G2347" t="s">
        <v>74</v>
      </c>
      <c r="H2347">
        <v>16</v>
      </c>
      <c r="I2347">
        <v>15</v>
      </c>
      <c r="J2347">
        <v>101</v>
      </c>
      <c r="K2347">
        <v>53</v>
      </c>
      <c r="L2347" s="2">
        <v>0.52500000000000002</v>
      </c>
      <c r="M2347">
        <v>904</v>
      </c>
      <c r="N2347">
        <v>17.100000000000001</v>
      </c>
      <c r="O2347">
        <v>7</v>
      </c>
      <c r="P2347">
        <v>74</v>
      </c>
      <c r="Q2347">
        <v>3.3</v>
      </c>
      <c r="R2347">
        <v>56.5</v>
      </c>
      <c r="S2347">
        <v>1</v>
      </c>
    </row>
    <row r="2348" spans="1:19" x14ac:dyDescent="0.25">
      <c r="A2348">
        <v>2010</v>
      </c>
      <c r="B2348">
        <v>56</v>
      </c>
      <c r="C2348" t="s">
        <v>357</v>
      </c>
      <c r="D2348" t="str">
        <f>IFERROR(INDEX('Draft Master List'!E:F,MATCH(C2348,'Draft Master List'!E:E,0),2),"N/A")</f>
        <v>1942009</v>
      </c>
      <c r="E2348" t="s">
        <v>223</v>
      </c>
      <c r="F2348">
        <v>23</v>
      </c>
      <c r="G2348" t="s">
        <v>74</v>
      </c>
      <c r="H2348">
        <v>14</v>
      </c>
      <c r="I2348">
        <v>12</v>
      </c>
      <c r="J2348">
        <v>91</v>
      </c>
      <c r="K2348">
        <v>53</v>
      </c>
      <c r="L2348" s="2">
        <v>0.58199999999999996</v>
      </c>
      <c r="M2348">
        <v>620</v>
      </c>
      <c r="N2348">
        <v>11.7</v>
      </c>
      <c r="O2348">
        <v>2</v>
      </c>
      <c r="P2348">
        <v>41</v>
      </c>
      <c r="Q2348">
        <v>3.8</v>
      </c>
      <c r="R2348">
        <v>44.3</v>
      </c>
      <c r="S2348">
        <v>0</v>
      </c>
    </row>
    <row r="2349" spans="1:19" x14ac:dyDescent="0.25">
      <c r="A2349">
        <v>2010</v>
      </c>
      <c r="B2349">
        <v>57</v>
      </c>
      <c r="C2349" t="s">
        <v>1666</v>
      </c>
      <c r="D2349" t="str">
        <f>IFERROR(INDEX('Draft Master List'!E:F,MATCH(C2349,'Draft Master List'!E:E,0),2),"N/A")</f>
        <v>N/A</v>
      </c>
      <c r="E2349" t="s">
        <v>15</v>
      </c>
      <c r="F2349">
        <v>22</v>
      </c>
      <c r="G2349" t="s">
        <v>108</v>
      </c>
      <c r="H2349">
        <v>15</v>
      </c>
      <c r="I2349">
        <v>10</v>
      </c>
      <c r="J2349">
        <v>83</v>
      </c>
      <c r="K2349">
        <v>52</v>
      </c>
      <c r="L2349" s="2">
        <v>0.627</v>
      </c>
      <c r="M2349">
        <v>471</v>
      </c>
      <c r="N2349">
        <v>9.1</v>
      </c>
      <c r="O2349">
        <v>4</v>
      </c>
      <c r="P2349">
        <v>27</v>
      </c>
      <c r="Q2349">
        <v>3.5</v>
      </c>
      <c r="R2349">
        <v>31.4</v>
      </c>
      <c r="S2349">
        <v>2</v>
      </c>
    </row>
    <row r="2350" spans="1:19" x14ac:dyDescent="0.25">
      <c r="A2350">
        <v>2010</v>
      </c>
      <c r="B2350">
        <v>58</v>
      </c>
      <c r="C2350" t="s">
        <v>512</v>
      </c>
      <c r="D2350" t="str">
        <f>IFERROR(INDEX('Draft Master List'!E:F,MATCH(C2350,'Draft Master List'!E:E,0),2),"N/A")</f>
        <v>252006</v>
      </c>
      <c r="E2350" t="s">
        <v>32</v>
      </c>
      <c r="F2350">
        <v>26</v>
      </c>
      <c r="G2350" t="s">
        <v>74</v>
      </c>
      <c r="H2350">
        <v>12</v>
      </c>
      <c r="I2350">
        <v>10</v>
      </c>
      <c r="J2350">
        <v>96</v>
      </c>
      <c r="K2350">
        <v>52</v>
      </c>
      <c r="L2350" s="2">
        <v>0.54200000000000004</v>
      </c>
      <c r="M2350">
        <v>746</v>
      </c>
      <c r="N2350">
        <v>14.3</v>
      </c>
      <c r="O2350">
        <v>6</v>
      </c>
      <c r="P2350">
        <v>52</v>
      </c>
      <c r="Q2350">
        <v>4.3</v>
      </c>
      <c r="R2350">
        <v>62.2</v>
      </c>
      <c r="S2350">
        <v>2</v>
      </c>
    </row>
    <row r="2351" spans="1:19" x14ac:dyDescent="0.25">
      <c r="A2351">
        <v>2010</v>
      </c>
      <c r="B2351">
        <v>59</v>
      </c>
      <c r="C2351" t="s">
        <v>275</v>
      </c>
      <c r="D2351" t="str">
        <f>IFERROR(INDEX('Draft Master List'!E:F,MATCH(C2351,'Draft Master List'!E:E,0),2),"N/A")</f>
        <v>842010</v>
      </c>
      <c r="E2351" t="s">
        <v>15</v>
      </c>
      <c r="F2351">
        <v>25</v>
      </c>
      <c r="G2351" t="s">
        <v>77</v>
      </c>
      <c r="H2351">
        <v>15</v>
      </c>
      <c r="I2351">
        <v>4</v>
      </c>
      <c r="J2351">
        <v>74</v>
      </c>
      <c r="K2351">
        <v>52</v>
      </c>
      <c r="L2351" s="2">
        <v>0.70299999999999996</v>
      </c>
      <c r="M2351">
        <v>600</v>
      </c>
      <c r="N2351">
        <v>11.5</v>
      </c>
      <c r="O2351">
        <v>3</v>
      </c>
      <c r="P2351">
        <v>64</v>
      </c>
      <c r="Q2351">
        <v>3.5</v>
      </c>
      <c r="R2351">
        <v>40</v>
      </c>
      <c r="S2351">
        <v>0</v>
      </c>
    </row>
    <row r="2352" spans="1:19" x14ac:dyDescent="0.25">
      <c r="A2352">
        <v>2010</v>
      </c>
      <c r="B2352">
        <v>60</v>
      </c>
      <c r="C2352" t="s">
        <v>724</v>
      </c>
      <c r="D2352" t="str">
        <f>IFERROR(INDEX('Draft Master List'!E:F,MATCH(C2352,'Draft Master List'!E:E,0),2),"N/A")</f>
        <v>N/A</v>
      </c>
      <c r="E2352" t="s">
        <v>32</v>
      </c>
      <c r="F2352">
        <v>31</v>
      </c>
      <c r="G2352" t="s">
        <v>76</v>
      </c>
      <c r="H2352">
        <v>15</v>
      </c>
      <c r="I2352">
        <v>13</v>
      </c>
      <c r="J2352">
        <v>79</v>
      </c>
      <c r="K2352">
        <v>52</v>
      </c>
      <c r="L2352" s="2">
        <v>0.65800000000000003</v>
      </c>
      <c r="M2352">
        <v>368</v>
      </c>
      <c r="N2352">
        <v>7.1</v>
      </c>
      <c r="O2352">
        <v>0</v>
      </c>
      <c r="P2352">
        <v>21</v>
      </c>
      <c r="Q2352">
        <v>3.5</v>
      </c>
      <c r="R2352">
        <v>24.5</v>
      </c>
      <c r="S2352">
        <v>3</v>
      </c>
    </row>
    <row r="2353" spans="1:19" x14ac:dyDescent="0.25">
      <c r="A2353">
        <v>2010</v>
      </c>
      <c r="B2353">
        <v>61</v>
      </c>
      <c r="C2353" t="s">
        <v>531</v>
      </c>
      <c r="D2353" t="str">
        <f>IFERROR(INDEX('Draft Master List'!E:F,MATCH(C2353,'Draft Master List'!E:E,0),2),"N/A")</f>
        <v>1092006</v>
      </c>
      <c r="E2353" t="s">
        <v>6</v>
      </c>
      <c r="F2353">
        <v>27</v>
      </c>
      <c r="G2353" t="s">
        <v>77</v>
      </c>
      <c r="H2353">
        <v>16</v>
      </c>
      <c r="I2353">
        <v>3</v>
      </c>
      <c r="J2353">
        <v>76</v>
      </c>
      <c r="K2353">
        <v>51</v>
      </c>
      <c r="L2353" s="2">
        <v>0.67100000000000004</v>
      </c>
      <c r="M2353">
        <v>573</v>
      </c>
      <c r="N2353">
        <v>11.2</v>
      </c>
      <c r="O2353">
        <v>1</v>
      </c>
      <c r="P2353">
        <v>34</v>
      </c>
      <c r="Q2353">
        <v>3.2</v>
      </c>
      <c r="R2353">
        <v>35.799999999999997</v>
      </c>
      <c r="S2353">
        <v>0</v>
      </c>
    </row>
    <row r="2354" spans="1:19" x14ac:dyDescent="0.25">
      <c r="A2354">
        <v>2010</v>
      </c>
      <c r="B2354">
        <v>62</v>
      </c>
      <c r="C2354" t="s">
        <v>1407</v>
      </c>
      <c r="D2354" t="str">
        <f>IFERROR(INDEX('Draft Master List'!E:F,MATCH(C2354,'Draft Master List'!E:E,0),2),"N/A")</f>
        <v>N/A</v>
      </c>
      <c r="E2354" t="s">
        <v>5</v>
      </c>
      <c r="F2354">
        <v>35</v>
      </c>
      <c r="G2354" t="s">
        <v>74</v>
      </c>
      <c r="H2354">
        <v>15</v>
      </c>
      <c r="I2354">
        <v>15</v>
      </c>
      <c r="J2354">
        <v>85</v>
      </c>
      <c r="K2354">
        <v>51</v>
      </c>
      <c r="L2354" s="2">
        <v>0.6</v>
      </c>
      <c r="M2354">
        <v>565</v>
      </c>
      <c r="N2354">
        <v>11.1</v>
      </c>
      <c r="O2354">
        <v>4</v>
      </c>
      <c r="P2354">
        <v>61</v>
      </c>
      <c r="Q2354">
        <v>3.4</v>
      </c>
      <c r="R2354">
        <v>37.700000000000003</v>
      </c>
      <c r="S2354">
        <v>1</v>
      </c>
    </row>
    <row r="2355" spans="1:19" x14ac:dyDescent="0.25">
      <c r="A2355">
        <v>2010</v>
      </c>
      <c r="B2355">
        <v>63</v>
      </c>
      <c r="C2355" t="s">
        <v>86</v>
      </c>
      <c r="D2355" t="str">
        <f>IFERROR(INDEX('Draft Master List'!E:F,MATCH(C2355,'Draft Master List'!E:E,0),2),"N/A")</f>
        <v>442008</v>
      </c>
      <c r="E2355" t="s">
        <v>63</v>
      </c>
      <c r="F2355">
        <v>25</v>
      </c>
      <c r="G2355" t="s">
        <v>76</v>
      </c>
      <c r="H2355">
        <v>16</v>
      </c>
      <c r="I2355">
        <v>16</v>
      </c>
      <c r="J2355">
        <v>70</v>
      </c>
      <c r="K2355">
        <v>51</v>
      </c>
      <c r="L2355" s="2">
        <v>0.72899999999999998</v>
      </c>
      <c r="M2355">
        <v>547</v>
      </c>
      <c r="N2355">
        <v>10.7</v>
      </c>
      <c r="O2355">
        <v>3</v>
      </c>
      <c r="P2355">
        <v>89</v>
      </c>
      <c r="Q2355">
        <v>3.2</v>
      </c>
      <c r="R2355">
        <v>34.200000000000003</v>
      </c>
      <c r="S2355">
        <v>3</v>
      </c>
    </row>
    <row r="2356" spans="1:19" x14ac:dyDescent="0.25">
      <c r="A2356">
        <v>2010</v>
      </c>
      <c r="B2356">
        <v>64</v>
      </c>
      <c r="C2356" t="s">
        <v>455</v>
      </c>
      <c r="D2356" t="str">
        <f>IFERROR(INDEX('Draft Master List'!E:F,MATCH(C2356,'Draft Master List'!E:E,0),2),"N/A")</f>
        <v>732007</v>
      </c>
      <c r="E2356" t="s">
        <v>23</v>
      </c>
      <c r="F2356">
        <v>26</v>
      </c>
      <c r="G2356" t="s">
        <v>77</v>
      </c>
      <c r="H2356">
        <v>15</v>
      </c>
      <c r="I2356">
        <v>7</v>
      </c>
      <c r="J2356">
        <v>78</v>
      </c>
      <c r="K2356">
        <v>51</v>
      </c>
      <c r="L2356" s="2">
        <v>0.65400000000000003</v>
      </c>
      <c r="M2356">
        <v>562</v>
      </c>
      <c r="N2356">
        <v>11</v>
      </c>
      <c r="O2356">
        <v>3</v>
      </c>
      <c r="P2356">
        <v>47</v>
      </c>
      <c r="Q2356">
        <v>3.4</v>
      </c>
      <c r="R2356">
        <v>37.5</v>
      </c>
      <c r="S2356">
        <v>1</v>
      </c>
    </row>
    <row r="2357" spans="1:19" x14ac:dyDescent="0.25">
      <c r="A2357">
        <v>2010</v>
      </c>
      <c r="B2357">
        <v>65</v>
      </c>
      <c r="C2357" t="s">
        <v>344</v>
      </c>
      <c r="D2357" t="str">
        <f>IFERROR(INDEX('Draft Master List'!E:F,MATCH(C2357,'Draft Master List'!E:E,0),2),"N/A")</f>
        <v>1402009</v>
      </c>
      <c r="E2357" t="s">
        <v>63</v>
      </c>
      <c r="F2357">
        <v>24</v>
      </c>
      <c r="G2357" t="s">
        <v>74</v>
      </c>
      <c r="H2357">
        <v>16</v>
      </c>
      <c r="I2357">
        <v>16</v>
      </c>
      <c r="J2357">
        <v>100</v>
      </c>
      <c r="K2357">
        <v>51</v>
      </c>
      <c r="L2357" s="2">
        <v>0.51</v>
      </c>
      <c r="M2357">
        <v>960</v>
      </c>
      <c r="N2357">
        <v>18.8</v>
      </c>
      <c r="O2357">
        <v>5</v>
      </c>
      <c r="P2357">
        <v>67</v>
      </c>
      <c r="Q2357">
        <v>3.2</v>
      </c>
      <c r="R2357">
        <v>60</v>
      </c>
      <c r="S2357">
        <v>1</v>
      </c>
    </row>
    <row r="2358" spans="1:19" x14ac:dyDescent="0.25">
      <c r="A2358">
        <v>2010</v>
      </c>
      <c r="B2358">
        <v>66</v>
      </c>
      <c r="C2358" t="s">
        <v>1394</v>
      </c>
      <c r="D2358" t="str">
        <f>IFERROR(INDEX('Draft Master List'!E:F,MATCH(C2358,'Draft Master List'!E:E,0),2),"N/A")</f>
        <v>N/A</v>
      </c>
      <c r="E2358" t="s">
        <v>23</v>
      </c>
      <c r="F2358">
        <v>29</v>
      </c>
      <c r="G2358" t="s">
        <v>74</v>
      </c>
      <c r="H2358">
        <v>16</v>
      </c>
      <c r="I2358">
        <v>16</v>
      </c>
      <c r="J2358">
        <v>80</v>
      </c>
      <c r="K2358">
        <v>51</v>
      </c>
      <c r="L2358" s="2">
        <v>0.63800000000000001</v>
      </c>
      <c r="M2358">
        <v>621</v>
      </c>
      <c r="N2358">
        <v>12.2</v>
      </c>
      <c r="O2358">
        <v>5</v>
      </c>
      <c r="P2358">
        <v>35</v>
      </c>
      <c r="Q2358">
        <v>3.2</v>
      </c>
      <c r="R2358">
        <v>38.799999999999997</v>
      </c>
      <c r="S2358">
        <v>0</v>
      </c>
    </row>
    <row r="2359" spans="1:19" x14ac:dyDescent="0.25">
      <c r="A2359">
        <v>2010</v>
      </c>
      <c r="B2359">
        <v>67</v>
      </c>
      <c r="C2359" t="s">
        <v>1621</v>
      </c>
      <c r="D2359" t="str">
        <f>IFERROR(INDEX('Draft Master List'!E:F,MATCH(C2359,'Draft Master List'!E:E,0),2),"N/A")</f>
        <v>N/A</v>
      </c>
      <c r="E2359" t="s">
        <v>13</v>
      </c>
      <c r="F2359">
        <v>30</v>
      </c>
      <c r="G2359" t="s">
        <v>108</v>
      </c>
      <c r="H2359">
        <v>10</v>
      </c>
      <c r="I2359">
        <v>10</v>
      </c>
      <c r="J2359">
        <v>65</v>
      </c>
      <c r="K2359">
        <v>50</v>
      </c>
      <c r="L2359" s="2">
        <v>0.76900000000000002</v>
      </c>
      <c r="M2359">
        <v>782</v>
      </c>
      <c r="N2359">
        <v>15.6</v>
      </c>
      <c r="O2359">
        <v>10</v>
      </c>
      <c r="P2359">
        <v>48</v>
      </c>
      <c r="Q2359">
        <v>5</v>
      </c>
      <c r="R2359">
        <v>78.2</v>
      </c>
      <c r="S2359">
        <v>0</v>
      </c>
    </row>
    <row r="2360" spans="1:19" x14ac:dyDescent="0.25">
      <c r="A2360">
        <v>2010</v>
      </c>
      <c r="B2360">
        <v>68</v>
      </c>
      <c r="C2360" t="s">
        <v>460</v>
      </c>
      <c r="D2360" t="str">
        <f>IFERROR(INDEX('Draft Master List'!E:F,MATCH(C2360,'Draft Master List'!E:E,0),2),"N/A")</f>
        <v>782007</v>
      </c>
      <c r="E2360" t="s">
        <v>5</v>
      </c>
      <c r="F2360">
        <v>26</v>
      </c>
      <c r="G2360" t="s">
        <v>77</v>
      </c>
      <c r="H2360">
        <v>16</v>
      </c>
      <c r="I2360">
        <v>3</v>
      </c>
      <c r="J2360">
        <v>87</v>
      </c>
      <c r="K2360">
        <v>50</v>
      </c>
      <c r="L2360" s="2">
        <v>0.57499999999999996</v>
      </c>
      <c r="M2360">
        <v>679</v>
      </c>
      <c r="N2360">
        <v>13.6</v>
      </c>
      <c r="O2360">
        <v>5</v>
      </c>
      <c r="P2360">
        <v>66</v>
      </c>
      <c r="Q2360">
        <v>3.1</v>
      </c>
      <c r="R2360">
        <v>42.4</v>
      </c>
      <c r="S2360">
        <v>3</v>
      </c>
    </row>
    <row r="2361" spans="1:19" x14ac:dyDescent="0.25">
      <c r="A2361">
        <v>2010</v>
      </c>
      <c r="B2361">
        <v>69</v>
      </c>
      <c r="C2361" t="s">
        <v>376</v>
      </c>
      <c r="D2361" t="str">
        <f>IFERROR(INDEX('Draft Master List'!E:F,MATCH(C2361,'Draft Master List'!E:E,0),2),"N/A")</f>
        <v>222008</v>
      </c>
      <c r="E2361" t="s">
        <v>27</v>
      </c>
      <c r="F2361">
        <v>23</v>
      </c>
      <c r="G2361" t="s">
        <v>643</v>
      </c>
      <c r="H2361">
        <v>16</v>
      </c>
      <c r="I2361">
        <v>7</v>
      </c>
      <c r="J2361">
        <v>52</v>
      </c>
      <c r="K2361">
        <v>48</v>
      </c>
      <c r="L2361" s="2">
        <v>0.92300000000000004</v>
      </c>
      <c r="M2361">
        <v>450</v>
      </c>
      <c r="N2361">
        <v>9.4</v>
      </c>
      <c r="O2361">
        <v>1</v>
      </c>
      <c r="P2361">
        <v>71</v>
      </c>
      <c r="Q2361">
        <v>3</v>
      </c>
      <c r="R2361">
        <v>28.1</v>
      </c>
      <c r="S2361">
        <v>2</v>
      </c>
    </row>
    <row r="2362" spans="1:19" x14ac:dyDescent="0.25">
      <c r="A2362">
        <v>2010</v>
      </c>
      <c r="B2362">
        <v>70</v>
      </c>
      <c r="C2362" t="s">
        <v>119</v>
      </c>
      <c r="D2362" t="str">
        <f>IFERROR(INDEX('Draft Master List'!E:F,MATCH(C2362,'Draft Master List'!E:E,0),2),"N/A")</f>
        <v>512007</v>
      </c>
      <c r="E2362" t="s">
        <v>9</v>
      </c>
      <c r="F2362">
        <v>25</v>
      </c>
      <c r="G2362" t="s">
        <v>77</v>
      </c>
      <c r="H2362">
        <v>9</v>
      </c>
      <c r="I2362">
        <v>7</v>
      </c>
      <c r="J2362">
        <v>75</v>
      </c>
      <c r="K2362">
        <v>48</v>
      </c>
      <c r="L2362" s="2">
        <v>0.64</v>
      </c>
      <c r="M2362">
        <v>529</v>
      </c>
      <c r="N2362">
        <v>11</v>
      </c>
      <c r="O2362">
        <v>3</v>
      </c>
      <c r="P2362">
        <v>45</v>
      </c>
      <c r="Q2362">
        <v>5.3</v>
      </c>
      <c r="R2362">
        <v>58.8</v>
      </c>
      <c r="S2362">
        <v>0</v>
      </c>
    </row>
    <row r="2363" spans="1:19" x14ac:dyDescent="0.25">
      <c r="A2363">
        <v>2010</v>
      </c>
      <c r="B2363">
        <v>71</v>
      </c>
      <c r="C2363" t="s">
        <v>507</v>
      </c>
      <c r="D2363" t="str">
        <f>IFERROR(INDEX('Draft Master List'!E:F,MATCH(C2363,'Draft Master List'!E:E,0),2),"N/A")</f>
        <v>2502007</v>
      </c>
      <c r="E2363" t="s">
        <v>9</v>
      </c>
      <c r="F2363">
        <v>24</v>
      </c>
      <c r="G2363" t="s">
        <v>76</v>
      </c>
      <c r="H2363">
        <v>16</v>
      </c>
      <c r="I2363">
        <v>11</v>
      </c>
      <c r="J2363">
        <v>58</v>
      </c>
      <c r="K2363">
        <v>47</v>
      </c>
      <c r="L2363" s="2">
        <v>0.81</v>
      </c>
      <c r="M2363">
        <v>314</v>
      </c>
      <c r="N2363">
        <v>6.7</v>
      </c>
      <c r="O2363">
        <v>0</v>
      </c>
      <c r="P2363">
        <v>18</v>
      </c>
      <c r="Q2363">
        <v>2.9</v>
      </c>
      <c r="R2363">
        <v>19.600000000000001</v>
      </c>
      <c r="S2363">
        <v>7</v>
      </c>
    </row>
    <row r="2364" spans="1:19" x14ac:dyDescent="0.25">
      <c r="A2364">
        <v>2010</v>
      </c>
      <c r="B2364">
        <v>72</v>
      </c>
      <c r="C2364" t="s">
        <v>475</v>
      </c>
      <c r="D2364" t="str">
        <f>IFERROR(INDEX('Draft Master List'!E:F,MATCH(C2364,'Draft Master List'!E:E,0),2),"N/A")</f>
        <v>1422007</v>
      </c>
      <c r="E2364" t="s">
        <v>10</v>
      </c>
      <c r="F2364">
        <v>27</v>
      </c>
      <c r="G2364" t="s">
        <v>74</v>
      </c>
      <c r="H2364">
        <v>13</v>
      </c>
      <c r="I2364">
        <v>11</v>
      </c>
      <c r="J2364">
        <v>87</v>
      </c>
      <c r="K2364">
        <v>47</v>
      </c>
      <c r="L2364" s="2">
        <v>0.54</v>
      </c>
      <c r="M2364">
        <v>718</v>
      </c>
      <c r="N2364">
        <v>15.3</v>
      </c>
      <c r="O2364">
        <v>1</v>
      </c>
      <c r="P2364">
        <v>37</v>
      </c>
      <c r="Q2364">
        <v>3.6</v>
      </c>
      <c r="R2364">
        <v>55.2</v>
      </c>
      <c r="S2364">
        <v>0</v>
      </c>
    </row>
    <row r="2365" spans="1:19" x14ac:dyDescent="0.25">
      <c r="A2365">
        <v>2010</v>
      </c>
      <c r="B2365">
        <v>73</v>
      </c>
      <c r="C2365" t="s">
        <v>122</v>
      </c>
      <c r="D2365" t="str">
        <f>IFERROR(INDEX('Draft Master List'!E:F,MATCH(C2365,'Draft Master List'!E:E,0),2),"N/A")</f>
        <v>492008</v>
      </c>
      <c r="E2365" t="s">
        <v>6</v>
      </c>
      <c r="F2365">
        <v>24</v>
      </c>
      <c r="G2365" t="s">
        <v>74</v>
      </c>
      <c r="H2365">
        <v>14</v>
      </c>
      <c r="I2365">
        <v>14</v>
      </c>
      <c r="J2365">
        <v>95</v>
      </c>
      <c r="K2365">
        <v>47</v>
      </c>
      <c r="L2365" s="2">
        <v>0.495</v>
      </c>
      <c r="M2365">
        <v>1056</v>
      </c>
      <c r="N2365">
        <v>22.5</v>
      </c>
      <c r="O2365">
        <v>6</v>
      </c>
      <c r="P2365">
        <v>91</v>
      </c>
      <c r="Q2365">
        <v>3.4</v>
      </c>
      <c r="R2365">
        <v>75.400000000000006</v>
      </c>
      <c r="S2365">
        <v>4</v>
      </c>
    </row>
    <row r="2366" spans="1:19" x14ac:dyDescent="0.25">
      <c r="A2366">
        <v>2010</v>
      </c>
      <c r="B2366">
        <v>74</v>
      </c>
      <c r="C2366" t="s">
        <v>96</v>
      </c>
      <c r="D2366" t="str">
        <f>IFERROR(INDEX('Draft Master List'!E:F,MATCH(C2366,'Draft Master List'!E:E,0),2),"N/A")</f>
        <v>42008</v>
      </c>
      <c r="E2366" t="s">
        <v>16</v>
      </c>
      <c r="F2366">
        <v>23</v>
      </c>
      <c r="G2366" t="s">
        <v>76</v>
      </c>
      <c r="H2366">
        <v>13</v>
      </c>
      <c r="I2366">
        <v>13</v>
      </c>
      <c r="J2366">
        <v>61</v>
      </c>
      <c r="K2366">
        <v>47</v>
      </c>
      <c r="L2366" s="2">
        <v>0.77</v>
      </c>
      <c r="M2366">
        <v>507</v>
      </c>
      <c r="N2366">
        <v>10.8</v>
      </c>
      <c r="O2366">
        <v>3</v>
      </c>
      <c r="P2366">
        <v>67</v>
      </c>
      <c r="Q2366">
        <v>3.6</v>
      </c>
      <c r="R2366">
        <v>39</v>
      </c>
      <c r="S2366">
        <v>4</v>
      </c>
    </row>
    <row r="2367" spans="1:19" x14ac:dyDescent="0.25">
      <c r="A2367">
        <v>2010</v>
      </c>
      <c r="B2367">
        <v>75</v>
      </c>
      <c r="C2367" t="s">
        <v>1731</v>
      </c>
      <c r="D2367" t="str">
        <f>IFERROR(INDEX('Draft Master List'!E:F,MATCH(C2367,'Draft Master List'!E:E,0),2),"N/A")</f>
        <v>N/A</v>
      </c>
      <c r="E2367" t="s">
        <v>25</v>
      </c>
      <c r="F2367">
        <v>23</v>
      </c>
      <c r="G2367" t="s">
        <v>108</v>
      </c>
      <c r="H2367">
        <v>15</v>
      </c>
      <c r="I2367">
        <v>15</v>
      </c>
      <c r="J2367">
        <v>73</v>
      </c>
      <c r="K2367">
        <v>47</v>
      </c>
      <c r="L2367" s="2">
        <v>0.64400000000000002</v>
      </c>
      <c r="M2367">
        <v>556</v>
      </c>
      <c r="N2367">
        <v>11.8</v>
      </c>
      <c r="O2367">
        <v>3</v>
      </c>
      <c r="P2367">
        <v>34</v>
      </c>
      <c r="Q2367">
        <v>3.1</v>
      </c>
      <c r="R2367">
        <v>37.1</v>
      </c>
      <c r="S2367">
        <v>0</v>
      </c>
    </row>
    <row r="2368" spans="1:19" x14ac:dyDescent="0.25">
      <c r="A2368">
        <v>2010</v>
      </c>
      <c r="B2368">
        <v>76</v>
      </c>
      <c r="C2368" t="s">
        <v>1856</v>
      </c>
      <c r="D2368" t="str">
        <f>IFERROR(INDEX('Draft Master List'!E:F,MATCH(C2368,'Draft Master List'!E:E,0),2),"N/A")</f>
        <v>N/A</v>
      </c>
      <c r="E2368" t="s">
        <v>18</v>
      </c>
      <c r="F2368">
        <v>30</v>
      </c>
      <c r="G2368" t="s">
        <v>108</v>
      </c>
      <c r="H2368">
        <v>16</v>
      </c>
      <c r="I2368">
        <v>9</v>
      </c>
      <c r="J2368">
        <v>79</v>
      </c>
      <c r="K2368">
        <v>47</v>
      </c>
      <c r="L2368" s="2">
        <v>0.59499999999999997</v>
      </c>
      <c r="M2368">
        <v>530</v>
      </c>
      <c r="N2368">
        <v>11.3</v>
      </c>
      <c r="O2368">
        <v>2</v>
      </c>
      <c r="P2368">
        <v>33</v>
      </c>
      <c r="Q2368">
        <v>2.9</v>
      </c>
      <c r="R2368">
        <v>33.1</v>
      </c>
      <c r="S2368">
        <v>0</v>
      </c>
    </row>
    <row r="2369" spans="1:19" x14ac:dyDescent="0.25">
      <c r="A2369">
        <v>2010</v>
      </c>
      <c r="B2369">
        <v>77</v>
      </c>
      <c r="C2369" t="s">
        <v>390</v>
      </c>
      <c r="D2369" t="str">
        <f>IFERROR(INDEX('Draft Master List'!E:F,MATCH(C2369,'Draft Master List'!E:E,0),2),"N/A")</f>
        <v>702008</v>
      </c>
      <c r="E2369" t="s">
        <v>63</v>
      </c>
      <c r="F2369">
        <v>23</v>
      </c>
      <c r="G2369" t="s">
        <v>77</v>
      </c>
      <c r="H2369">
        <v>14</v>
      </c>
      <c r="I2369">
        <v>3</v>
      </c>
      <c r="J2369">
        <v>71</v>
      </c>
      <c r="K2369">
        <v>46</v>
      </c>
      <c r="L2369" s="2">
        <v>0.64800000000000002</v>
      </c>
      <c r="M2369">
        <v>561</v>
      </c>
      <c r="N2369">
        <v>12.2</v>
      </c>
      <c r="O2369">
        <v>3</v>
      </c>
      <c r="P2369">
        <v>48</v>
      </c>
      <c r="Q2369">
        <v>3.3</v>
      </c>
      <c r="R2369">
        <v>40.1</v>
      </c>
      <c r="S2369">
        <v>1</v>
      </c>
    </row>
    <row r="2370" spans="1:19" x14ac:dyDescent="0.25">
      <c r="A2370">
        <v>2010</v>
      </c>
      <c r="B2370">
        <v>78</v>
      </c>
      <c r="C2370" t="s">
        <v>941</v>
      </c>
      <c r="D2370" t="str">
        <f>IFERROR(INDEX('Draft Master List'!E:F,MATCH(C2370,'Draft Master List'!E:E,0),2),"N/A")</f>
        <v>N/A</v>
      </c>
      <c r="E2370" t="s">
        <v>34</v>
      </c>
      <c r="F2370">
        <v>27</v>
      </c>
      <c r="G2370" t="s">
        <v>76</v>
      </c>
      <c r="H2370">
        <v>11</v>
      </c>
      <c r="I2370">
        <v>11</v>
      </c>
      <c r="J2370">
        <v>72</v>
      </c>
      <c r="K2370">
        <v>46</v>
      </c>
      <c r="L2370" s="2">
        <v>0.63900000000000001</v>
      </c>
      <c r="M2370">
        <v>452</v>
      </c>
      <c r="N2370">
        <v>9.8000000000000007</v>
      </c>
      <c r="O2370">
        <v>2</v>
      </c>
      <c r="P2370">
        <v>41</v>
      </c>
      <c r="Q2370">
        <v>4.2</v>
      </c>
      <c r="R2370">
        <v>41.1</v>
      </c>
      <c r="S2370">
        <v>4</v>
      </c>
    </row>
    <row r="2371" spans="1:19" x14ac:dyDescent="0.25">
      <c r="A2371">
        <v>2010</v>
      </c>
      <c r="B2371">
        <v>79</v>
      </c>
      <c r="C2371" t="s">
        <v>582</v>
      </c>
      <c r="D2371" t="str">
        <f>IFERROR(INDEX('Draft Master List'!E:F,MATCH(C2371,'Draft Master List'!E:E,0),2),"N/A")</f>
        <v>N/A</v>
      </c>
      <c r="E2371" t="s">
        <v>223</v>
      </c>
      <c r="F2371">
        <v>27</v>
      </c>
      <c r="G2371" t="s">
        <v>76</v>
      </c>
      <c r="H2371">
        <v>16</v>
      </c>
      <c r="I2371">
        <v>16</v>
      </c>
      <c r="J2371">
        <v>62</v>
      </c>
      <c r="K2371">
        <v>46</v>
      </c>
      <c r="L2371" s="2">
        <v>0.74199999999999999</v>
      </c>
      <c r="M2371">
        <v>383</v>
      </c>
      <c r="N2371">
        <v>8.3000000000000007</v>
      </c>
      <c r="O2371">
        <v>0</v>
      </c>
      <c r="P2371">
        <v>49</v>
      </c>
      <c r="Q2371">
        <v>2.9</v>
      </c>
      <c r="R2371">
        <v>23.9</v>
      </c>
      <c r="S2371">
        <v>1</v>
      </c>
    </row>
    <row r="2372" spans="1:19" x14ac:dyDescent="0.25">
      <c r="A2372">
        <v>2010</v>
      </c>
      <c r="B2372">
        <v>81</v>
      </c>
      <c r="C2372" t="s">
        <v>1287</v>
      </c>
      <c r="D2372" t="str">
        <f>IFERROR(INDEX('Draft Master List'!E:F,MATCH(C2372,'Draft Master List'!E:E,0),2),"N/A")</f>
        <v>N/A</v>
      </c>
      <c r="E2372" t="s">
        <v>14</v>
      </c>
      <c r="F2372">
        <v>28</v>
      </c>
      <c r="G2372" t="s">
        <v>76</v>
      </c>
      <c r="H2372">
        <v>16</v>
      </c>
      <c r="I2372">
        <v>9</v>
      </c>
      <c r="J2372">
        <v>64</v>
      </c>
      <c r="K2372">
        <v>46</v>
      </c>
      <c r="L2372" s="2">
        <v>0.71899999999999997</v>
      </c>
      <c r="M2372">
        <v>355</v>
      </c>
      <c r="N2372">
        <v>7.7</v>
      </c>
      <c r="O2372">
        <v>1</v>
      </c>
      <c r="P2372">
        <v>20</v>
      </c>
      <c r="Q2372">
        <v>2.9</v>
      </c>
      <c r="R2372">
        <v>22.2</v>
      </c>
      <c r="S2372">
        <v>1</v>
      </c>
    </row>
    <row r="2373" spans="1:19" x14ac:dyDescent="0.25">
      <c r="A2373">
        <v>2010</v>
      </c>
      <c r="B2373">
        <v>82</v>
      </c>
      <c r="C2373" t="s">
        <v>266</v>
      </c>
      <c r="D2373" t="str">
        <f>IFERROR(INDEX('Draft Master List'!E:F,MATCH(C2373,'Draft Master List'!E:E,0),2),"N/A")</f>
        <v>242010</v>
      </c>
      <c r="E2373" t="s">
        <v>27</v>
      </c>
      <c r="F2373">
        <v>22</v>
      </c>
      <c r="G2373" t="s">
        <v>77</v>
      </c>
      <c r="H2373">
        <v>12</v>
      </c>
      <c r="I2373">
        <v>2</v>
      </c>
      <c r="J2373">
        <v>73</v>
      </c>
      <c r="K2373">
        <v>45</v>
      </c>
      <c r="L2373" s="2">
        <v>0.61599999999999999</v>
      </c>
      <c r="M2373">
        <v>561</v>
      </c>
      <c r="N2373">
        <v>12.5</v>
      </c>
      <c r="O2373">
        <v>6</v>
      </c>
      <c r="P2373">
        <v>46</v>
      </c>
      <c r="Q2373">
        <v>3.8</v>
      </c>
      <c r="R2373">
        <v>46.8</v>
      </c>
      <c r="S2373">
        <v>2</v>
      </c>
    </row>
    <row r="2374" spans="1:19" x14ac:dyDescent="0.25">
      <c r="A2374">
        <v>2010</v>
      </c>
      <c r="B2374">
        <v>83</v>
      </c>
      <c r="C2374" t="s">
        <v>99</v>
      </c>
      <c r="D2374" t="str">
        <f>IFERROR(INDEX('Draft Master List'!E:F,MATCH(C2374,'Draft Master List'!E:E,0),2),"N/A")</f>
        <v>732008</v>
      </c>
      <c r="E2374" t="s">
        <v>25</v>
      </c>
      <c r="F2374">
        <v>24</v>
      </c>
      <c r="G2374" t="s">
        <v>664</v>
      </c>
      <c r="H2374">
        <v>16</v>
      </c>
      <c r="I2374">
        <v>6</v>
      </c>
      <c r="J2374">
        <v>64</v>
      </c>
      <c r="K2374">
        <v>45</v>
      </c>
      <c r="L2374" s="2">
        <v>0.70299999999999996</v>
      </c>
      <c r="M2374">
        <v>468</v>
      </c>
      <c r="N2374">
        <v>10.4</v>
      </c>
      <c r="O2374">
        <v>3</v>
      </c>
      <c r="P2374">
        <v>31</v>
      </c>
      <c r="Q2374">
        <v>2.8</v>
      </c>
      <c r="R2374">
        <v>29.3</v>
      </c>
      <c r="S2374">
        <v>3</v>
      </c>
    </row>
    <row r="2375" spans="1:19" x14ac:dyDescent="0.25">
      <c r="A2375">
        <v>2010</v>
      </c>
      <c r="B2375">
        <v>84</v>
      </c>
      <c r="C2375" t="s">
        <v>1279</v>
      </c>
      <c r="D2375" t="str">
        <f>IFERROR(INDEX('Draft Master List'!E:F,MATCH(C2375,'Draft Master List'!E:E,0),2),"N/A")</f>
        <v>N/A</v>
      </c>
      <c r="E2375" t="s">
        <v>30</v>
      </c>
      <c r="F2375">
        <v>21</v>
      </c>
      <c r="G2375" t="s">
        <v>1069</v>
      </c>
      <c r="H2375">
        <v>14</v>
      </c>
      <c r="I2375">
        <v>7</v>
      </c>
      <c r="J2375">
        <v>64</v>
      </c>
      <c r="K2375">
        <v>45</v>
      </c>
      <c r="L2375" s="2">
        <v>0.70299999999999996</v>
      </c>
      <c r="M2375">
        <v>563</v>
      </c>
      <c r="N2375">
        <v>12.5</v>
      </c>
      <c r="O2375">
        <v>6</v>
      </c>
      <c r="P2375">
        <v>46</v>
      </c>
      <c r="Q2375">
        <v>3.2</v>
      </c>
      <c r="R2375">
        <v>40.200000000000003</v>
      </c>
      <c r="S2375">
        <v>0</v>
      </c>
    </row>
    <row r="2376" spans="1:19" x14ac:dyDescent="0.25">
      <c r="A2376">
        <v>2010</v>
      </c>
      <c r="B2376">
        <v>85</v>
      </c>
      <c r="C2376" t="s">
        <v>116</v>
      </c>
      <c r="D2376" t="str">
        <f>IFERROR(INDEX('Draft Master List'!E:F,MATCH(C2376,'Draft Master List'!E:E,0),2),"N/A")</f>
        <v>362008</v>
      </c>
      <c r="E2376" t="s">
        <v>5</v>
      </c>
      <c r="F2376">
        <v>25</v>
      </c>
      <c r="G2376" t="s">
        <v>77</v>
      </c>
      <c r="H2376">
        <v>16</v>
      </c>
      <c r="I2376">
        <v>4</v>
      </c>
      <c r="J2376">
        <v>64</v>
      </c>
      <c r="K2376">
        <v>45</v>
      </c>
      <c r="L2376" s="2">
        <v>0.70299999999999996</v>
      </c>
      <c r="M2376">
        <v>582</v>
      </c>
      <c r="N2376">
        <v>12.9</v>
      </c>
      <c r="O2376">
        <v>2</v>
      </c>
      <c r="P2376">
        <v>80</v>
      </c>
      <c r="Q2376">
        <v>2.8</v>
      </c>
      <c r="R2376">
        <v>36.4</v>
      </c>
      <c r="S2376">
        <v>3</v>
      </c>
    </row>
    <row r="2377" spans="1:19" x14ac:dyDescent="0.25">
      <c r="A2377">
        <v>2010</v>
      </c>
      <c r="B2377">
        <v>86</v>
      </c>
      <c r="C2377" t="s">
        <v>1322</v>
      </c>
      <c r="D2377" t="str">
        <f>IFERROR(INDEX('Draft Master List'!E:F,MATCH(C2377,'Draft Master List'!E:E,0),2),"N/A")</f>
        <v>N/A</v>
      </c>
      <c r="E2377" t="s">
        <v>12</v>
      </c>
      <c r="F2377">
        <v>27</v>
      </c>
      <c r="G2377" t="s">
        <v>1069</v>
      </c>
      <c r="H2377">
        <v>15</v>
      </c>
      <c r="I2377">
        <v>4</v>
      </c>
      <c r="J2377">
        <v>72</v>
      </c>
      <c r="K2377">
        <v>45</v>
      </c>
      <c r="L2377" s="2">
        <v>0.625</v>
      </c>
      <c r="M2377">
        <v>378</v>
      </c>
      <c r="N2377">
        <v>8.4</v>
      </c>
      <c r="O2377">
        <v>1</v>
      </c>
      <c r="P2377">
        <v>25</v>
      </c>
      <c r="Q2377">
        <v>3</v>
      </c>
      <c r="R2377">
        <v>25.2</v>
      </c>
      <c r="S2377">
        <v>1</v>
      </c>
    </row>
    <row r="2378" spans="1:19" x14ac:dyDescent="0.25">
      <c r="A2378">
        <v>2010</v>
      </c>
      <c r="B2378">
        <v>87</v>
      </c>
      <c r="C2378" t="s">
        <v>1302</v>
      </c>
      <c r="D2378" t="str">
        <f>IFERROR(INDEX('Draft Master List'!E:F,MATCH(C2378,'Draft Master List'!E:E,0),2),"N/A")</f>
        <v>N/A</v>
      </c>
      <c r="E2378" t="s">
        <v>7</v>
      </c>
      <c r="F2378">
        <v>27</v>
      </c>
      <c r="G2378" t="s">
        <v>74</v>
      </c>
      <c r="H2378">
        <v>15</v>
      </c>
      <c r="I2378">
        <v>11</v>
      </c>
      <c r="J2378">
        <v>86</v>
      </c>
      <c r="K2378">
        <v>44</v>
      </c>
      <c r="L2378" s="2">
        <v>0.51200000000000001</v>
      </c>
      <c r="M2378">
        <v>871</v>
      </c>
      <c r="N2378">
        <v>19.8</v>
      </c>
      <c r="O2378">
        <v>3</v>
      </c>
      <c r="P2378">
        <v>76</v>
      </c>
      <c r="Q2378">
        <v>2.9</v>
      </c>
      <c r="R2378">
        <v>58.1</v>
      </c>
      <c r="S2378">
        <v>1</v>
      </c>
    </row>
    <row r="2379" spans="1:19" x14ac:dyDescent="0.25">
      <c r="A2379">
        <v>2010</v>
      </c>
      <c r="B2379">
        <v>88</v>
      </c>
      <c r="C2379" t="s">
        <v>95</v>
      </c>
      <c r="D2379" t="str">
        <f>IFERROR(INDEX('Draft Master List'!E:F,MATCH(C2379,'Draft Master List'!E:E,0),2),"N/A")</f>
        <v>242008</v>
      </c>
      <c r="E2379" t="s">
        <v>28</v>
      </c>
      <c r="F2379">
        <v>25</v>
      </c>
      <c r="G2379" t="s">
        <v>76</v>
      </c>
      <c r="H2379">
        <v>16</v>
      </c>
      <c r="I2379">
        <v>16</v>
      </c>
      <c r="J2379">
        <v>57</v>
      </c>
      <c r="K2379">
        <v>44</v>
      </c>
      <c r="L2379" s="2">
        <v>0.77200000000000002</v>
      </c>
      <c r="M2379">
        <v>245</v>
      </c>
      <c r="N2379">
        <v>5.6</v>
      </c>
      <c r="O2379">
        <v>1</v>
      </c>
      <c r="P2379">
        <v>25</v>
      </c>
      <c r="Q2379">
        <v>2.8</v>
      </c>
      <c r="R2379">
        <v>15.3</v>
      </c>
      <c r="S2379">
        <v>3</v>
      </c>
    </row>
    <row r="2380" spans="1:19" x14ac:dyDescent="0.25">
      <c r="A2380">
        <v>2010</v>
      </c>
      <c r="B2380">
        <v>89</v>
      </c>
      <c r="C2380" t="s">
        <v>442</v>
      </c>
      <c r="D2380" t="str">
        <f>IFERROR(INDEX('Draft Master List'!E:F,MATCH(C2380,'Draft Master List'!E:E,0),2),"N/A")</f>
        <v>272007</v>
      </c>
      <c r="E2380" t="s">
        <v>0</v>
      </c>
      <c r="F2380">
        <v>26</v>
      </c>
      <c r="G2380" t="s">
        <v>77</v>
      </c>
      <c r="H2380">
        <v>16</v>
      </c>
      <c r="I2380">
        <v>7</v>
      </c>
      <c r="J2380">
        <v>66</v>
      </c>
      <c r="K2380">
        <v>44</v>
      </c>
      <c r="L2380" s="2">
        <v>0.66700000000000004</v>
      </c>
      <c r="M2380">
        <v>638</v>
      </c>
      <c r="N2380">
        <v>14.5</v>
      </c>
      <c r="O2380">
        <v>5</v>
      </c>
      <c r="P2380">
        <v>55</v>
      </c>
      <c r="Q2380">
        <v>2.8</v>
      </c>
      <c r="R2380">
        <v>39.9</v>
      </c>
      <c r="S2380">
        <v>0</v>
      </c>
    </row>
    <row r="2381" spans="1:19" x14ac:dyDescent="0.25">
      <c r="A2381">
        <v>2010</v>
      </c>
      <c r="B2381">
        <v>90</v>
      </c>
      <c r="C2381" t="s">
        <v>413</v>
      </c>
      <c r="D2381" t="str">
        <f>IFERROR(INDEX('Draft Master List'!E:F,MATCH(C2381,'Draft Master List'!E:E,0),2),"N/A")</f>
        <v>1742008</v>
      </c>
      <c r="E2381" t="s">
        <v>34</v>
      </c>
      <c r="F2381">
        <v>25</v>
      </c>
      <c r="G2381" t="s">
        <v>74</v>
      </c>
      <c r="H2381">
        <v>16</v>
      </c>
      <c r="I2381">
        <v>11</v>
      </c>
      <c r="J2381">
        <v>80</v>
      </c>
      <c r="K2381">
        <v>44</v>
      </c>
      <c r="L2381" s="2">
        <v>0.55000000000000004</v>
      </c>
      <c r="M2381">
        <v>698</v>
      </c>
      <c r="N2381">
        <v>15.9</v>
      </c>
      <c r="O2381">
        <v>2</v>
      </c>
      <c r="P2381">
        <v>65</v>
      </c>
      <c r="Q2381">
        <v>2.8</v>
      </c>
      <c r="R2381">
        <v>43.6</v>
      </c>
      <c r="S2381">
        <v>2</v>
      </c>
    </row>
    <row r="2382" spans="1:19" x14ac:dyDescent="0.25">
      <c r="A2382">
        <v>2010</v>
      </c>
      <c r="B2382">
        <v>91</v>
      </c>
      <c r="C2382" t="s">
        <v>503</v>
      </c>
      <c r="D2382" t="str">
        <f>IFERROR(INDEX('Draft Master List'!E:F,MATCH(C2382,'Draft Master List'!E:E,0),2),"N/A")</f>
        <v>2442007</v>
      </c>
      <c r="E2382" t="s">
        <v>21</v>
      </c>
      <c r="F2382">
        <v>27</v>
      </c>
      <c r="H2382">
        <v>14</v>
      </c>
      <c r="I2382">
        <v>0</v>
      </c>
      <c r="J2382">
        <v>51</v>
      </c>
      <c r="K2382">
        <v>44</v>
      </c>
      <c r="L2382" s="2">
        <v>0.86299999999999999</v>
      </c>
      <c r="M2382">
        <v>303</v>
      </c>
      <c r="N2382">
        <v>6.9</v>
      </c>
      <c r="O2382">
        <v>3</v>
      </c>
      <c r="P2382">
        <v>28</v>
      </c>
      <c r="Q2382">
        <v>3.1</v>
      </c>
      <c r="R2382">
        <v>21.6</v>
      </c>
      <c r="S2382">
        <v>2</v>
      </c>
    </row>
    <row r="2383" spans="1:19" x14ac:dyDescent="0.25">
      <c r="A2383">
        <v>2010</v>
      </c>
      <c r="B2383">
        <v>92</v>
      </c>
      <c r="C2383" t="s">
        <v>337</v>
      </c>
      <c r="D2383" t="str">
        <f>IFERROR(INDEX('Draft Master List'!E:F,MATCH(C2383,'Draft Master List'!E:E,0),2),"N/A")</f>
        <v>1082009</v>
      </c>
      <c r="E2383" t="s">
        <v>33</v>
      </c>
      <c r="F2383">
        <v>24</v>
      </c>
      <c r="G2383" t="s">
        <v>74</v>
      </c>
      <c r="H2383">
        <v>12</v>
      </c>
      <c r="I2383">
        <v>11</v>
      </c>
      <c r="J2383">
        <v>73</v>
      </c>
      <c r="K2383">
        <v>43</v>
      </c>
      <c r="L2383" s="2">
        <v>0.58899999999999997</v>
      </c>
      <c r="M2383">
        <v>615</v>
      </c>
      <c r="N2383">
        <v>14.3</v>
      </c>
      <c r="O2383">
        <v>1</v>
      </c>
      <c r="P2383">
        <v>54</v>
      </c>
      <c r="Q2383">
        <v>3.6</v>
      </c>
      <c r="R2383">
        <v>51.3</v>
      </c>
      <c r="S2383">
        <v>1</v>
      </c>
    </row>
    <row r="2384" spans="1:19" x14ac:dyDescent="0.25">
      <c r="A2384">
        <v>2010</v>
      </c>
      <c r="B2384">
        <v>93</v>
      </c>
      <c r="C2384" t="s">
        <v>453</v>
      </c>
      <c r="D2384" t="str">
        <f>IFERROR(INDEX('Draft Master List'!E:F,MATCH(C2384,'Draft Master List'!E:E,0),2),"N/A")</f>
        <v>632007</v>
      </c>
      <c r="E2384" t="s">
        <v>5</v>
      </c>
      <c r="F2384">
        <v>25</v>
      </c>
      <c r="G2384" t="s">
        <v>76</v>
      </c>
      <c r="H2384">
        <v>16</v>
      </c>
      <c r="I2384">
        <v>13</v>
      </c>
      <c r="J2384">
        <v>50</v>
      </c>
      <c r="K2384">
        <v>43</v>
      </c>
      <c r="L2384" s="2">
        <v>0.86</v>
      </c>
      <c r="M2384">
        <v>342</v>
      </c>
      <c r="N2384">
        <v>8</v>
      </c>
      <c r="O2384">
        <v>1</v>
      </c>
      <c r="P2384">
        <v>37</v>
      </c>
      <c r="Q2384">
        <v>2.7</v>
      </c>
      <c r="R2384">
        <v>21.4</v>
      </c>
      <c r="S2384">
        <v>1</v>
      </c>
    </row>
    <row r="2385" spans="1:19" x14ac:dyDescent="0.25">
      <c r="A2385">
        <v>2010</v>
      </c>
      <c r="B2385">
        <v>94</v>
      </c>
      <c r="C2385" t="s">
        <v>461</v>
      </c>
      <c r="D2385" t="str">
        <f>IFERROR(INDEX('Draft Master List'!E:F,MATCH(C2385,'Draft Master List'!E:E,0),2),"N/A")</f>
        <v>792007</v>
      </c>
      <c r="E2385" t="s">
        <v>4</v>
      </c>
      <c r="F2385">
        <v>26</v>
      </c>
      <c r="G2385" t="s">
        <v>74</v>
      </c>
      <c r="H2385">
        <v>14</v>
      </c>
      <c r="I2385">
        <v>13</v>
      </c>
      <c r="J2385">
        <v>80</v>
      </c>
      <c r="K2385">
        <v>43</v>
      </c>
      <c r="L2385" s="2">
        <v>0.53800000000000003</v>
      </c>
      <c r="M2385">
        <v>562</v>
      </c>
      <c r="N2385">
        <v>13.1</v>
      </c>
      <c r="O2385">
        <v>7</v>
      </c>
      <c r="P2385">
        <v>39</v>
      </c>
      <c r="Q2385">
        <v>3.1</v>
      </c>
      <c r="R2385">
        <v>40.1</v>
      </c>
      <c r="S2385">
        <v>1</v>
      </c>
    </row>
    <row r="2386" spans="1:19" x14ac:dyDescent="0.25">
      <c r="A2386">
        <v>2010</v>
      </c>
      <c r="B2386">
        <v>95</v>
      </c>
      <c r="C2386" t="s">
        <v>120</v>
      </c>
      <c r="D2386" t="str">
        <f>IFERROR(INDEX('Draft Master List'!E:F,MATCH(C2386,'Draft Master List'!E:E,0),2),"N/A")</f>
        <v>302009</v>
      </c>
      <c r="E2386" t="s">
        <v>28</v>
      </c>
      <c r="F2386">
        <v>22</v>
      </c>
      <c r="G2386" t="s">
        <v>77</v>
      </c>
      <c r="H2386">
        <v>12</v>
      </c>
      <c r="I2386">
        <v>7</v>
      </c>
      <c r="J2386">
        <v>73</v>
      </c>
      <c r="K2386">
        <v>42</v>
      </c>
      <c r="L2386" s="2">
        <v>0.57499999999999996</v>
      </c>
      <c r="M2386">
        <v>775</v>
      </c>
      <c r="N2386">
        <v>18.5</v>
      </c>
      <c r="O2386">
        <v>9</v>
      </c>
      <c r="P2386">
        <v>80</v>
      </c>
      <c r="Q2386">
        <v>3.5</v>
      </c>
      <c r="R2386">
        <v>64.599999999999994</v>
      </c>
      <c r="S2386">
        <v>1</v>
      </c>
    </row>
    <row r="2387" spans="1:19" x14ac:dyDescent="0.25">
      <c r="A2387">
        <v>2010</v>
      </c>
      <c r="B2387">
        <v>96</v>
      </c>
      <c r="C2387" t="s">
        <v>1648</v>
      </c>
      <c r="D2387" t="str">
        <f>IFERROR(INDEX('Draft Master List'!E:F,MATCH(C2387,'Draft Master List'!E:E,0),2),"N/A")</f>
        <v>N/A</v>
      </c>
      <c r="E2387" t="s">
        <v>6</v>
      </c>
      <c r="F2387">
        <v>25</v>
      </c>
      <c r="G2387" t="s">
        <v>108</v>
      </c>
      <c r="H2387">
        <v>16</v>
      </c>
      <c r="I2387">
        <v>15</v>
      </c>
      <c r="J2387">
        <v>79</v>
      </c>
      <c r="K2387">
        <v>42</v>
      </c>
      <c r="L2387" s="2">
        <v>0.53200000000000003</v>
      </c>
      <c r="M2387">
        <v>511</v>
      </c>
      <c r="N2387">
        <v>12.2</v>
      </c>
      <c r="O2387">
        <v>4</v>
      </c>
      <c r="P2387">
        <v>65</v>
      </c>
      <c r="Q2387">
        <v>2.6</v>
      </c>
      <c r="R2387">
        <v>31.9</v>
      </c>
      <c r="S2387">
        <v>0</v>
      </c>
    </row>
    <row r="2388" spans="1:19" x14ac:dyDescent="0.25">
      <c r="A2388">
        <v>2010</v>
      </c>
      <c r="B2388">
        <v>97</v>
      </c>
      <c r="C2388" t="s">
        <v>1826</v>
      </c>
      <c r="D2388" t="str">
        <f>IFERROR(INDEX('Draft Master List'!E:F,MATCH(C2388,'Draft Master List'!E:E,0),2),"N/A")</f>
        <v>N/A</v>
      </c>
      <c r="E2388" t="s">
        <v>30</v>
      </c>
      <c r="F2388">
        <v>21</v>
      </c>
      <c r="G2388" t="s">
        <v>108</v>
      </c>
      <c r="H2388">
        <v>16</v>
      </c>
      <c r="I2388">
        <v>11</v>
      </c>
      <c r="J2388">
        <v>59</v>
      </c>
      <c r="K2388">
        <v>42</v>
      </c>
      <c r="L2388" s="2">
        <v>0.71199999999999997</v>
      </c>
      <c r="M2388">
        <v>546</v>
      </c>
      <c r="N2388">
        <v>13</v>
      </c>
      <c r="O2388">
        <v>10</v>
      </c>
      <c r="P2388">
        <v>28</v>
      </c>
      <c r="Q2388">
        <v>2.6</v>
      </c>
      <c r="R2388">
        <v>34.1</v>
      </c>
      <c r="S2388">
        <v>1</v>
      </c>
    </row>
    <row r="2389" spans="1:19" x14ac:dyDescent="0.25">
      <c r="A2389">
        <v>2010</v>
      </c>
      <c r="B2389">
        <v>98</v>
      </c>
      <c r="C2389" t="s">
        <v>1097</v>
      </c>
      <c r="D2389" t="str">
        <f>IFERROR(INDEX('Draft Master List'!E:F,MATCH(C2389,'Draft Master List'!E:E,0),2),"N/A")</f>
        <v>N/A</v>
      </c>
      <c r="E2389" t="s">
        <v>24</v>
      </c>
      <c r="F2389">
        <v>28</v>
      </c>
      <c r="G2389" t="s">
        <v>108</v>
      </c>
      <c r="H2389">
        <v>14</v>
      </c>
      <c r="I2389">
        <v>14</v>
      </c>
      <c r="J2389">
        <v>67</v>
      </c>
      <c r="K2389">
        <v>42</v>
      </c>
      <c r="L2389" s="2">
        <v>0.627</v>
      </c>
      <c r="M2389">
        <v>512</v>
      </c>
      <c r="N2389">
        <v>12.2</v>
      </c>
      <c r="O2389">
        <v>2</v>
      </c>
      <c r="P2389">
        <v>36</v>
      </c>
      <c r="Q2389">
        <v>3</v>
      </c>
      <c r="R2389">
        <v>36.6</v>
      </c>
      <c r="S2389">
        <v>1</v>
      </c>
    </row>
    <row r="2390" spans="1:19" x14ac:dyDescent="0.25">
      <c r="A2390">
        <v>2010</v>
      </c>
      <c r="B2390">
        <v>99</v>
      </c>
      <c r="C2390" t="s">
        <v>1309</v>
      </c>
      <c r="D2390" t="str">
        <f>IFERROR(INDEX('Draft Master List'!E:F,MATCH(C2390,'Draft Master List'!E:E,0),2),"N/A")</f>
        <v>N/A</v>
      </c>
      <c r="E2390" t="s">
        <v>28</v>
      </c>
      <c r="F2390">
        <v>27</v>
      </c>
      <c r="G2390" t="s">
        <v>74</v>
      </c>
      <c r="H2390">
        <v>16</v>
      </c>
      <c r="I2390">
        <v>16</v>
      </c>
      <c r="J2390">
        <v>94</v>
      </c>
      <c r="K2390">
        <v>42</v>
      </c>
      <c r="L2390" s="2">
        <v>0.44700000000000001</v>
      </c>
      <c r="M2390">
        <v>687</v>
      </c>
      <c r="N2390">
        <v>16.399999999999999</v>
      </c>
      <c r="O2390">
        <v>6</v>
      </c>
      <c r="P2390">
        <v>71</v>
      </c>
      <c r="Q2390">
        <v>2.6</v>
      </c>
      <c r="R2390">
        <v>42.9</v>
      </c>
      <c r="S2390">
        <v>0</v>
      </c>
    </row>
    <row r="2391" spans="1:19" x14ac:dyDescent="0.25">
      <c r="A2391">
        <v>2010</v>
      </c>
      <c r="B2391">
        <v>100</v>
      </c>
      <c r="C2391" t="s">
        <v>1083</v>
      </c>
      <c r="D2391" t="str">
        <f>IFERROR(INDEX('Draft Master List'!E:F,MATCH(C2391,'Draft Master List'!E:E,0),2),"N/A")</f>
        <v>N/A</v>
      </c>
      <c r="E2391" t="s">
        <v>32</v>
      </c>
      <c r="F2391">
        <v>28</v>
      </c>
      <c r="G2391" t="s">
        <v>77</v>
      </c>
      <c r="H2391">
        <v>14</v>
      </c>
      <c r="I2391">
        <v>5</v>
      </c>
      <c r="J2391">
        <v>86</v>
      </c>
      <c r="K2391">
        <v>41</v>
      </c>
      <c r="L2391" s="2">
        <v>0.47699999999999998</v>
      </c>
      <c r="M2391">
        <v>433</v>
      </c>
      <c r="N2391">
        <v>10.6</v>
      </c>
      <c r="O2391">
        <v>2</v>
      </c>
      <c r="P2391">
        <v>49</v>
      </c>
      <c r="Q2391">
        <v>2.9</v>
      </c>
      <c r="R2391">
        <v>30.9</v>
      </c>
      <c r="S2391">
        <v>1</v>
      </c>
    </row>
    <row r="2392" spans="1:19" x14ac:dyDescent="0.25">
      <c r="A2392">
        <v>2010</v>
      </c>
      <c r="B2392">
        <v>101</v>
      </c>
      <c r="C2392" t="s">
        <v>1719</v>
      </c>
      <c r="D2392" t="str">
        <f>IFERROR(INDEX('Draft Master List'!E:F,MATCH(C2392,'Draft Master List'!E:E,0),2),"N/A")</f>
        <v>N/A</v>
      </c>
      <c r="E2392" t="s">
        <v>223</v>
      </c>
      <c r="F2392">
        <v>27</v>
      </c>
      <c r="G2392" t="s">
        <v>1069</v>
      </c>
      <c r="H2392">
        <v>16</v>
      </c>
      <c r="I2392">
        <v>6</v>
      </c>
      <c r="J2392">
        <v>65</v>
      </c>
      <c r="K2392">
        <v>41</v>
      </c>
      <c r="L2392" s="2">
        <v>0.63100000000000001</v>
      </c>
      <c r="M2392">
        <v>391</v>
      </c>
      <c r="N2392">
        <v>9.5</v>
      </c>
      <c r="O2392">
        <v>2</v>
      </c>
      <c r="P2392">
        <v>36</v>
      </c>
      <c r="Q2392">
        <v>2.6</v>
      </c>
      <c r="R2392">
        <v>24.4</v>
      </c>
      <c r="S2392">
        <v>0</v>
      </c>
    </row>
    <row r="2393" spans="1:19" x14ac:dyDescent="0.25">
      <c r="A2393">
        <v>2010</v>
      </c>
      <c r="B2393">
        <v>102</v>
      </c>
      <c r="C2393" t="s">
        <v>1588</v>
      </c>
      <c r="D2393" t="str">
        <f>IFERROR(INDEX('Draft Master List'!E:F,MATCH(C2393,'Draft Master List'!E:E,0),2),"N/A")</f>
        <v>N/A</v>
      </c>
      <c r="E2393" t="s">
        <v>21</v>
      </c>
      <c r="F2393">
        <v>28</v>
      </c>
      <c r="G2393" t="s">
        <v>74</v>
      </c>
      <c r="H2393">
        <v>11</v>
      </c>
      <c r="I2393">
        <v>9</v>
      </c>
      <c r="J2393">
        <v>73</v>
      </c>
      <c r="K2393">
        <v>41</v>
      </c>
      <c r="L2393" s="2">
        <v>0.56200000000000006</v>
      </c>
      <c r="M2393">
        <v>505</v>
      </c>
      <c r="N2393">
        <v>12.3</v>
      </c>
      <c r="O2393">
        <v>2</v>
      </c>
      <c r="P2393">
        <v>43</v>
      </c>
      <c r="Q2393">
        <v>3.7</v>
      </c>
      <c r="R2393">
        <v>45.9</v>
      </c>
      <c r="S2393">
        <v>0</v>
      </c>
    </row>
    <row r="2394" spans="1:19" x14ac:dyDescent="0.25">
      <c r="A2394">
        <v>2010</v>
      </c>
      <c r="B2394">
        <v>103</v>
      </c>
      <c r="C2394" t="s">
        <v>339</v>
      </c>
      <c r="D2394" t="str">
        <f>IFERROR(INDEX('Draft Master List'!E:F,MATCH(C2394,'Draft Master List'!E:E,0),2),"N/A")</f>
        <v>1242009</v>
      </c>
      <c r="E2394" t="s">
        <v>16</v>
      </c>
      <c r="F2394">
        <v>23</v>
      </c>
      <c r="G2394" t="s">
        <v>74</v>
      </c>
      <c r="H2394">
        <v>14</v>
      </c>
      <c r="I2394">
        <v>9</v>
      </c>
      <c r="J2394">
        <v>78</v>
      </c>
      <c r="K2394">
        <v>41</v>
      </c>
      <c r="L2394" s="2">
        <v>0.52600000000000002</v>
      </c>
      <c r="M2394">
        <v>609</v>
      </c>
      <c r="N2394">
        <v>14.9</v>
      </c>
      <c r="O2394">
        <v>2</v>
      </c>
      <c r="P2394">
        <v>70</v>
      </c>
      <c r="Q2394">
        <v>2.9</v>
      </c>
      <c r="R2394">
        <v>43.5</v>
      </c>
      <c r="S2394">
        <v>2</v>
      </c>
    </row>
    <row r="2395" spans="1:19" x14ac:dyDescent="0.25">
      <c r="A2395">
        <v>2010</v>
      </c>
      <c r="B2395">
        <v>104</v>
      </c>
      <c r="C2395" t="s">
        <v>1825</v>
      </c>
      <c r="D2395" t="str">
        <f>IFERROR(INDEX('Draft Master List'!E:F,MATCH(C2395,'Draft Master List'!E:E,0),2),"N/A")</f>
        <v>N/A</v>
      </c>
      <c r="E2395" t="s">
        <v>63</v>
      </c>
      <c r="F2395">
        <v>25</v>
      </c>
      <c r="G2395" t="s">
        <v>108</v>
      </c>
      <c r="H2395">
        <v>16</v>
      </c>
      <c r="I2395">
        <v>13</v>
      </c>
      <c r="J2395">
        <v>70</v>
      </c>
      <c r="K2395">
        <v>41</v>
      </c>
      <c r="L2395" s="2">
        <v>0.58599999999999997</v>
      </c>
      <c r="M2395">
        <v>404</v>
      </c>
      <c r="N2395">
        <v>9.9</v>
      </c>
      <c r="O2395">
        <v>5</v>
      </c>
      <c r="P2395">
        <v>39</v>
      </c>
      <c r="Q2395">
        <v>2.6</v>
      </c>
      <c r="R2395">
        <v>25.3</v>
      </c>
      <c r="S2395">
        <v>2</v>
      </c>
    </row>
    <row r="2396" spans="1:19" x14ac:dyDescent="0.25">
      <c r="A2396">
        <v>2010</v>
      </c>
      <c r="B2396">
        <v>105</v>
      </c>
      <c r="C2396" t="s">
        <v>1524</v>
      </c>
      <c r="D2396" t="str">
        <f>IFERROR(INDEX('Draft Master List'!E:F,MATCH(C2396,'Draft Master List'!E:E,0),2),"N/A")</f>
        <v>N/A</v>
      </c>
      <c r="E2396" t="s">
        <v>0</v>
      </c>
      <c r="F2396">
        <v>30</v>
      </c>
      <c r="G2396" t="s">
        <v>108</v>
      </c>
      <c r="H2396">
        <v>13</v>
      </c>
      <c r="I2396">
        <v>11</v>
      </c>
      <c r="J2396">
        <v>59</v>
      </c>
      <c r="K2396">
        <v>41</v>
      </c>
      <c r="L2396" s="2">
        <v>0.69499999999999995</v>
      </c>
      <c r="M2396">
        <v>408</v>
      </c>
      <c r="N2396">
        <v>10</v>
      </c>
      <c r="O2396">
        <v>3</v>
      </c>
      <c r="P2396">
        <v>31</v>
      </c>
      <c r="Q2396">
        <v>3.2</v>
      </c>
      <c r="R2396">
        <v>31.4</v>
      </c>
      <c r="S2396">
        <v>0</v>
      </c>
    </row>
    <row r="2397" spans="1:19" x14ac:dyDescent="0.25">
      <c r="A2397">
        <v>2010</v>
      </c>
      <c r="B2397">
        <v>106</v>
      </c>
      <c r="C2397" t="s">
        <v>338</v>
      </c>
      <c r="D2397" t="str">
        <f>IFERROR(INDEX('Draft Master List'!E:F,MATCH(C2397,'Draft Master List'!E:E,0),2),"N/A")</f>
        <v>1112009</v>
      </c>
      <c r="E2397" t="s">
        <v>22</v>
      </c>
      <c r="F2397">
        <v>23</v>
      </c>
      <c r="G2397" t="s">
        <v>643</v>
      </c>
      <c r="H2397">
        <v>16</v>
      </c>
      <c r="I2397">
        <v>3</v>
      </c>
      <c r="J2397">
        <v>57</v>
      </c>
      <c r="K2397">
        <v>40</v>
      </c>
      <c r="L2397" s="2">
        <v>0.70199999999999996</v>
      </c>
      <c r="M2397">
        <v>310</v>
      </c>
      <c r="N2397">
        <v>7.8</v>
      </c>
      <c r="O2397">
        <v>0</v>
      </c>
      <c r="P2397">
        <v>32</v>
      </c>
      <c r="Q2397">
        <v>2.5</v>
      </c>
      <c r="R2397">
        <v>19.399999999999999</v>
      </c>
      <c r="S2397">
        <v>5</v>
      </c>
    </row>
    <row r="2398" spans="1:19" x14ac:dyDescent="0.25">
      <c r="A2398">
        <v>2010</v>
      </c>
      <c r="B2398">
        <v>107</v>
      </c>
      <c r="C2398" t="s">
        <v>1408</v>
      </c>
      <c r="D2398" t="str">
        <f>IFERROR(INDEX('Draft Master List'!E:F,MATCH(C2398,'Draft Master List'!E:E,0),2),"N/A")</f>
        <v>N/A</v>
      </c>
      <c r="E2398" t="s">
        <v>3</v>
      </c>
      <c r="F2398">
        <v>30</v>
      </c>
      <c r="G2398" t="s">
        <v>108</v>
      </c>
      <c r="H2398">
        <v>13</v>
      </c>
      <c r="I2398">
        <v>13</v>
      </c>
      <c r="J2398">
        <v>64</v>
      </c>
      <c r="K2398">
        <v>40</v>
      </c>
      <c r="L2398" s="2">
        <v>0.625</v>
      </c>
      <c r="M2398">
        <v>599</v>
      </c>
      <c r="N2398">
        <v>15</v>
      </c>
      <c r="O2398">
        <v>5</v>
      </c>
      <c r="P2398">
        <v>65</v>
      </c>
      <c r="Q2398">
        <v>3.1</v>
      </c>
      <c r="R2398">
        <v>46.1</v>
      </c>
      <c r="S2398">
        <v>1</v>
      </c>
    </row>
    <row r="2399" spans="1:19" x14ac:dyDescent="0.25">
      <c r="A2399">
        <v>2010</v>
      </c>
      <c r="B2399">
        <v>108</v>
      </c>
      <c r="C2399" t="s">
        <v>1264</v>
      </c>
      <c r="D2399" t="str">
        <f>IFERROR(INDEX('Draft Master List'!E:F,MATCH(C2399,'Draft Master List'!E:E,0),2),"N/A")</f>
        <v>N/A</v>
      </c>
      <c r="E2399" t="s">
        <v>63</v>
      </c>
      <c r="F2399">
        <v>28</v>
      </c>
      <c r="G2399" t="s">
        <v>74</v>
      </c>
      <c r="H2399">
        <v>16</v>
      </c>
      <c r="I2399">
        <v>13</v>
      </c>
      <c r="J2399">
        <v>73</v>
      </c>
      <c r="K2399">
        <v>40</v>
      </c>
      <c r="L2399" s="2">
        <v>0.54800000000000004</v>
      </c>
      <c r="M2399">
        <v>475</v>
      </c>
      <c r="N2399">
        <v>11.9</v>
      </c>
      <c r="O2399">
        <v>4</v>
      </c>
      <c r="P2399">
        <v>39</v>
      </c>
      <c r="Q2399">
        <v>2.5</v>
      </c>
      <c r="R2399">
        <v>29.7</v>
      </c>
      <c r="S2399">
        <v>0</v>
      </c>
    </row>
    <row r="2400" spans="1:19" x14ac:dyDescent="0.25">
      <c r="A2400">
        <v>2010</v>
      </c>
      <c r="B2400">
        <v>109</v>
      </c>
      <c r="C2400" t="s">
        <v>501</v>
      </c>
      <c r="D2400" t="str">
        <f>IFERROR(INDEX('Draft Master List'!E:F,MATCH(C2400,'Draft Master List'!E:E,0),2),"N/A")</f>
        <v>2352007</v>
      </c>
      <c r="E2400" t="s">
        <v>64</v>
      </c>
      <c r="F2400">
        <v>27</v>
      </c>
      <c r="G2400" t="s">
        <v>77</v>
      </c>
      <c r="H2400">
        <v>16</v>
      </c>
      <c r="I2400">
        <v>5</v>
      </c>
      <c r="J2400">
        <v>63</v>
      </c>
      <c r="K2400">
        <v>40</v>
      </c>
      <c r="L2400" s="2">
        <v>0.63500000000000001</v>
      </c>
      <c r="M2400">
        <v>346</v>
      </c>
      <c r="N2400">
        <v>8.6999999999999993</v>
      </c>
      <c r="O2400">
        <v>0</v>
      </c>
      <c r="P2400">
        <v>25</v>
      </c>
      <c r="Q2400">
        <v>2.5</v>
      </c>
      <c r="R2400">
        <v>21.6</v>
      </c>
      <c r="S2400">
        <v>3</v>
      </c>
    </row>
    <row r="2401" spans="1:19" x14ac:dyDescent="0.25">
      <c r="A2401">
        <v>2010</v>
      </c>
      <c r="B2401">
        <v>110</v>
      </c>
      <c r="C2401" t="s">
        <v>1650</v>
      </c>
      <c r="D2401" t="str">
        <f>IFERROR(INDEX('Draft Master List'!E:F,MATCH(C2401,'Draft Master List'!E:E,0),2),"N/A")</f>
        <v>N/A</v>
      </c>
      <c r="E2401" t="s">
        <v>33</v>
      </c>
      <c r="F2401">
        <v>26</v>
      </c>
      <c r="G2401" t="s">
        <v>108</v>
      </c>
      <c r="H2401">
        <v>15</v>
      </c>
      <c r="I2401">
        <v>15</v>
      </c>
      <c r="J2401">
        <v>60</v>
      </c>
      <c r="K2401">
        <v>39</v>
      </c>
      <c r="L2401" s="2">
        <v>0.65</v>
      </c>
      <c r="M2401">
        <v>528</v>
      </c>
      <c r="N2401">
        <v>13.5</v>
      </c>
      <c r="O2401">
        <v>4</v>
      </c>
      <c r="P2401">
        <v>31</v>
      </c>
      <c r="Q2401">
        <v>2.6</v>
      </c>
      <c r="R2401">
        <v>35.200000000000003</v>
      </c>
      <c r="S2401">
        <v>0</v>
      </c>
    </row>
    <row r="2402" spans="1:19" x14ac:dyDescent="0.25">
      <c r="A2402">
        <v>2010</v>
      </c>
      <c r="B2402">
        <v>111</v>
      </c>
      <c r="C2402" t="s">
        <v>1267</v>
      </c>
      <c r="D2402" t="str">
        <f>IFERROR(INDEX('Draft Master List'!E:F,MATCH(C2402,'Draft Master List'!E:E,0),2),"N/A")</f>
        <v>N/A</v>
      </c>
      <c r="E2402" t="s">
        <v>7</v>
      </c>
      <c r="F2402">
        <v>24</v>
      </c>
      <c r="G2402" t="s">
        <v>643</v>
      </c>
      <c r="H2402">
        <v>15</v>
      </c>
      <c r="I2402">
        <v>3</v>
      </c>
      <c r="J2402">
        <v>58</v>
      </c>
      <c r="K2402">
        <v>39</v>
      </c>
      <c r="L2402" s="2">
        <v>0.67200000000000004</v>
      </c>
      <c r="M2402">
        <v>309</v>
      </c>
      <c r="N2402">
        <v>7.9</v>
      </c>
      <c r="O2402">
        <v>2</v>
      </c>
      <c r="P2402">
        <v>36</v>
      </c>
      <c r="Q2402">
        <v>2.6</v>
      </c>
      <c r="R2402">
        <v>20.6</v>
      </c>
      <c r="S2402">
        <v>1</v>
      </c>
    </row>
    <row r="2403" spans="1:19" x14ac:dyDescent="0.25">
      <c r="A2403">
        <v>2010</v>
      </c>
      <c r="B2403">
        <v>112</v>
      </c>
      <c r="C2403" t="s">
        <v>1629</v>
      </c>
      <c r="D2403" t="str">
        <f>IFERROR(INDEX('Draft Master List'!E:F,MATCH(C2403,'Draft Master List'!E:E,0),2),"N/A")</f>
        <v>N/A</v>
      </c>
      <c r="E2403" t="s">
        <v>23</v>
      </c>
      <c r="F2403">
        <v>28</v>
      </c>
      <c r="G2403" t="s">
        <v>108</v>
      </c>
      <c r="H2403">
        <v>11</v>
      </c>
      <c r="I2403">
        <v>10</v>
      </c>
      <c r="J2403">
        <v>68</v>
      </c>
      <c r="K2403">
        <v>38</v>
      </c>
      <c r="L2403" s="2">
        <v>0.55900000000000005</v>
      </c>
      <c r="M2403">
        <v>471</v>
      </c>
      <c r="N2403">
        <v>12.4</v>
      </c>
      <c r="O2403">
        <v>2</v>
      </c>
      <c r="P2403">
        <v>31</v>
      </c>
      <c r="Q2403">
        <v>3.5</v>
      </c>
      <c r="R2403">
        <v>42.8</v>
      </c>
      <c r="S2403">
        <v>0</v>
      </c>
    </row>
    <row r="2404" spans="1:19" x14ac:dyDescent="0.25">
      <c r="A2404">
        <v>2010</v>
      </c>
      <c r="B2404">
        <v>113</v>
      </c>
      <c r="C2404" t="s">
        <v>114</v>
      </c>
      <c r="D2404" t="str">
        <f>IFERROR(INDEX('Draft Master List'!E:F,MATCH(C2404,'Draft Master List'!E:E,0),2),"N/A")</f>
        <v>782010</v>
      </c>
      <c r="E2404" t="s">
        <v>22</v>
      </c>
      <c r="F2404">
        <v>24</v>
      </c>
      <c r="G2404" t="s">
        <v>77</v>
      </c>
      <c r="H2404">
        <v>14</v>
      </c>
      <c r="I2404">
        <v>2</v>
      </c>
      <c r="J2404">
        <v>77</v>
      </c>
      <c r="K2404">
        <v>38</v>
      </c>
      <c r="L2404" s="2">
        <v>0.49399999999999999</v>
      </c>
      <c r="M2404">
        <v>468</v>
      </c>
      <c r="N2404">
        <v>12.3</v>
      </c>
      <c r="O2404">
        <v>1</v>
      </c>
      <c r="P2404">
        <v>44</v>
      </c>
      <c r="Q2404">
        <v>2.7</v>
      </c>
      <c r="R2404">
        <v>33.4</v>
      </c>
      <c r="S2404">
        <v>0</v>
      </c>
    </row>
    <row r="2405" spans="1:19" x14ac:dyDescent="0.25">
      <c r="A2405">
        <v>2010</v>
      </c>
      <c r="B2405">
        <v>114</v>
      </c>
      <c r="C2405" t="s">
        <v>1501</v>
      </c>
      <c r="D2405" t="str">
        <f>IFERROR(INDEX('Draft Master List'!E:F,MATCH(C2405,'Draft Master List'!E:E,0),2),"N/A")</f>
        <v>N/A</v>
      </c>
      <c r="E2405" t="s">
        <v>20</v>
      </c>
      <c r="F2405">
        <v>31</v>
      </c>
      <c r="G2405" t="s">
        <v>1069</v>
      </c>
      <c r="H2405">
        <v>6</v>
      </c>
      <c r="I2405">
        <v>6</v>
      </c>
      <c r="J2405">
        <v>53</v>
      </c>
      <c r="K2405">
        <v>37</v>
      </c>
      <c r="L2405" s="2">
        <v>0.69799999999999995</v>
      </c>
      <c r="M2405">
        <v>347</v>
      </c>
      <c r="N2405">
        <v>9.4</v>
      </c>
      <c r="O2405">
        <v>3</v>
      </c>
      <c r="P2405">
        <v>50</v>
      </c>
      <c r="Q2405">
        <v>6.2</v>
      </c>
      <c r="R2405">
        <v>57.8</v>
      </c>
      <c r="S2405">
        <v>0</v>
      </c>
    </row>
    <row r="2406" spans="1:19" x14ac:dyDescent="0.25">
      <c r="A2406">
        <v>2010</v>
      </c>
      <c r="B2406">
        <v>115</v>
      </c>
      <c r="C2406" t="s">
        <v>579</v>
      </c>
      <c r="D2406" t="str">
        <f>IFERROR(INDEX('Draft Master List'!E:F,MATCH(C2406,'Draft Master List'!E:E,0),2),"N/A")</f>
        <v>N/A</v>
      </c>
      <c r="E2406" t="s">
        <v>29</v>
      </c>
      <c r="F2406">
        <v>29</v>
      </c>
      <c r="G2406" t="s">
        <v>74</v>
      </c>
      <c r="H2406">
        <v>13</v>
      </c>
      <c r="I2406">
        <v>13</v>
      </c>
      <c r="J2406">
        <v>84</v>
      </c>
      <c r="K2406">
        <v>37</v>
      </c>
      <c r="L2406" s="2">
        <v>0.44</v>
      </c>
      <c r="M2406">
        <v>578</v>
      </c>
      <c r="N2406">
        <v>15.6</v>
      </c>
      <c r="O2406">
        <v>4</v>
      </c>
      <c r="P2406">
        <v>54</v>
      </c>
      <c r="Q2406">
        <v>2.8</v>
      </c>
      <c r="R2406">
        <v>44.5</v>
      </c>
      <c r="S2406">
        <v>2</v>
      </c>
    </row>
    <row r="2407" spans="1:19" x14ac:dyDescent="0.25">
      <c r="A2407">
        <v>2010</v>
      </c>
      <c r="B2407">
        <v>116</v>
      </c>
      <c r="C2407" t="s">
        <v>1643</v>
      </c>
      <c r="D2407" t="str">
        <f>IFERROR(INDEX('Draft Master List'!E:F,MATCH(C2407,'Draft Master List'!E:E,0),2),"N/A")</f>
        <v>N/A</v>
      </c>
      <c r="E2407" t="s">
        <v>13</v>
      </c>
      <c r="F2407">
        <v>29</v>
      </c>
      <c r="G2407" t="s">
        <v>74</v>
      </c>
      <c r="H2407">
        <v>11</v>
      </c>
      <c r="I2407">
        <v>9</v>
      </c>
      <c r="J2407">
        <v>77</v>
      </c>
      <c r="K2407">
        <v>37</v>
      </c>
      <c r="L2407" s="2">
        <v>0.48099999999999998</v>
      </c>
      <c r="M2407">
        <v>717</v>
      </c>
      <c r="N2407">
        <v>19.399999999999999</v>
      </c>
      <c r="O2407">
        <v>6</v>
      </c>
      <c r="P2407">
        <v>55</v>
      </c>
      <c r="Q2407">
        <v>3.4</v>
      </c>
      <c r="R2407">
        <v>65.2</v>
      </c>
      <c r="S2407">
        <v>1</v>
      </c>
    </row>
    <row r="2408" spans="1:19" x14ac:dyDescent="0.25">
      <c r="A2408">
        <v>2010</v>
      </c>
      <c r="B2408">
        <v>117</v>
      </c>
      <c r="C2408" t="s">
        <v>306</v>
      </c>
      <c r="D2408" t="str">
        <f>IFERROR(INDEX('Draft Master List'!E:F,MATCH(C2408,'Draft Master List'!E:E,0),2),"N/A")</f>
        <v>1982010</v>
      </c>
      <c r="E2408" t="s">
        <v>22</v>
      </c>
      <c r="F2408">
        <v>23</v>
      </c>
      <c r="G2408" t="s">
        <v>74</v>
      </c>
      <c r="H2408">
        <v>15</v>
      </c>
      <c r="I2408">
        <v>13</v>
      </c>
      <c r="J2408">
        <v>67</v>
      </c>
      <c r="K2408">
        <v>37</v>
      </c>
      <c r="L2408" s="2">
        <v>0.55200000000000005</v>
      </c>
      <c r="M2408">
        <v>508</v>
      </c>
      <c r="N2408">
        <v>13.7</v>
      </c>
      <c r="O2408">
        <v>3</v>
      </c>
      <c r="P2408">
        <v>88</v>
      </c>
      <c r="Q2408">
        <v>2.5</v>
      </c>
      <c r="R2408">
        <v>33.9</v>
      </c>
      <c r="S2408">
        <v>1</v>
      </c>
    </row>
    <row r="2409" spans="1:19" x14ac:dyDescent="0.25">
      <c r="A2409">
        <v>2010</v>
      </c>
      <c r="B2409">
        <v>118</v>
      </c>
      <c r="C2409" t="s">
        <v>319</v>
      </c>
      <c r="D2409" t="str">
        <f>IFERROR(INDEX('Draft Master List'!E:F,MATCH(C2409,'Draft Master List'!E:E,0),2),"N/A")</f>
        <v>122009</v>
      </c>
      <c r="E2409" t="s">
        <v>26</v>
      </c>
      <c r="F2409">
        <v>23</v>
      </c>
      <c r="G2409" t="s">
        <v>76</v>
      </c>
      <c r="H2409">
        <v>13</v>
      </c>
      <c r="I2409">
        <v>13</v>
      </c>
      <c r="J2409">
        <v>48</v>
      </c>
      <c r="K2409">
        <v>37</v>
      </c>
      <c r="L2409" s="2">
        <v>0.77100000000000002</v>
      </c>
      <c r="M2409">
        <v>372</v>
      </c>
      <c r="N2409">
        <v>10.1</v>
      </c>
      <c r="O2409">
        <v>3</v>
      </c>
      <c r="P2409">
        <v>45</v>
      </c>
      <c r="Q2409">
        <v>2.8</v>
      </c>
      <c r="R2409">
        <v>28.6</v>
      </c>
      <c r="S2409">
        <v>3</v>
      </c>
    </row>
    <row r="2410" spans="1:19" x14ac:dyDescent="0.25">
      <c r="A2410">
        <v>2010</v>
      </c>
      <c r="B2410">
        <v>119</v>
      </c>
      <c r="C2410" t="s">
        <v>1469</v>
      </c>
      <c r="D2410" t="str">
        <f>IFERROR(INDEX('Draft Master List'!E:F,MATCH(C2410,'Draft Master List'!E:E,0),2),"N/A")</f>
        <v>N/A</v>
      </c>
      <c r="E2410" t="s">
        <v>27</v>
      </c>
      <c r="F2410">
        <v>29</v>
      </c>
      <c r="G2410" t="s">
        <v>74</v>
      </c>
      <c r="H2410">
        <v>15</v>
      </c>
      <c r="I2410">
        <v>9</v>
      </c>
      <c r="J2410">
        <v>64</v>
      </c>
      <c r="K2410">
        <v>37</v>
      </c>
      <c r="L2410" s="2">
        <v>0.57799999999999996</v>
      </c>
      <c r="M2410">
        <v>530</v>
      </c>
      <c r="N2410">
        <v>14.3</v>
      </c>
      <c r="O2410">
        <v>5</v>
      </c>
      <c r="P2410">
        <v>63</v>
      </c>
      <c r="Q2410">
        <v>2.5</v>
      </c>
      <c r="R2410">
        <v>35.299999999999997</v>
      </c>
      <c r="S2410">
        <v>3</v>
      </c>
    </row>
    <row r="2411" spans="1:19" x14ac:dyDescent="0.25">
      <c r="A2411">
        <v>2010</v>
      </c>
      <c r="B2411">
        <v>120</v>
      </c>
      <c r="C2411" t="s">
        <v>334</v>
      </c>
      <c r="D2411" t="str">
        <f>IFERROR(INDEX('Draft Master List'!E:F,MATCH(C2411,'Draft Master List'!E:E,0),2),"N/A")</f>
        <v>912009</v>
      </c>
      <c r="E2411" t="s">
        <v>19</v>
      </c>
      <c r="F2411">
        <v>24</v>
      </c>
      <c r="G2411" t="s">
        <v>74</v>
      </c>
      <c r="H2411">
        <v>13</v>
      </c>
      <c r="I2411">
        <v>8</v>
      </c>
      <c r="J2411">
        <v>70</v>
      </c>
      <c r="K2411">
        <v>36</v>
      </c>
      <c r="L2411" s="2">
        <v>0.51400000000000001</v>
      </c>
      <c r="M2411">
        <v>385</v>
      </c>
      <c r="N2411">
        <v>10.7</v>
      </c>
      <c r="O2411">
        <v>4</v>
      </c>
      <c r="P2411">
        <v>63</v>
      </c>
      <c r="Q2411">
        <v>2.8</v>
      </c>
      <c r="R2411">
        <v>29.6</v>
      </c>
      <c r="S2411">
        <v>0</v>
      </c>
    </row>
    <row r="2412" spans="1:19" x14ac:dyDescent="0.25">
      <c r="A2412">
        <v>2010</v>
      </c>
      <c r="B2412">
        <v>121</v>
      </c>
      <c r="C2412" t="s">
        <v>1837</v>
      </c>
      <c r="D2412" t="str">
        <f>IFERROR(INDEX('Draft Master List'!E:F,MATCH(C2412,'Draft Master List'!E:E,0),2),"N/A")</f>
        <v>N/A</v>
      </c>
      <c r="E2412" t="s">
        <v>23</v>
      </c>
      <c r="F2412">
        <v>28</v>
      </c>
      <c r="G2412" t="s">
        <v>108</v>
      </c>
      <c r="H2412">
        <v>16</v>
      </c>
      <c r="I2412">
        <v>10</v>
      </c>
      <c r="J2412">
        <v>55</v>
      </c>
      <c r="K2412">
        <v>36</v>
      </c>
      <c r="L2412" s="2">
        <v>0.65500000000000003</v>
      </c>
      <c r="M2412">
        <v>518</v>
      </c>
      <c r="N2412">
        <v>14.4</v>
      </c>
      <c r="O2412">
        <v>4</v>
      </c>
      <c r="P2412">
        <v>43</v>
      </c>
      <c r="Q2412">
        <v>2.2999999999999998</v>
      </c>
      <c r="R2412">
        <v>32.4</v>
      </c>
      <c r="S2412">
        <v>1</v>
      </c>
    </row>
    <row r="2413" spans="1:19" x14ac:dyDescent="0.25">
      <c r="A2413">
        <v>2010</v>
      </c>
      <c r="B2413">
        <v>122</v>
      </c>
      <c r="C2413" t="s">
        <v>326</v>
      </c>
      <c r="D2413" t="str">
        <f>IFERROR(INDEX('Draft Master List'!E:F,MATCH(C2413,'Draft Master List'!E:E,0),2),"N/A")</f>
        <v>502009</v>
      </c>
      <c r="E2413" t="s">
        <v>64</v>
      </c>
      <c r="F2413">
        <v>24</v>
      </c>
      <c r="G2413" t="s">
        <v>74</v>
      </c>
      <c r="H2413">
        <v>15</v>
      </c>
      <c r="I2413">
        <v>14</v>
      </c>
      <c r="J2413">
        <v>73</v>
      </c>
      <c r="K2413">
        <v>36</v>
      </c>
      <c r="L2413" s="2">
        <v>0.49299999999999999</v>
      </c>
      <c r="M2413">
        <v>483</v>
      </c>
      <c r="N2413">
        <v>13.4</v>
      </c>
      <c r="O2413">
        <v>2</v>
      </c>
      <c r="P2413">
        <v>41</v>
      </c>
      <c r="Q2413">
        <v>2.4</v>
      </c>
      <c r="R2413">
        <v>32.200000000000003</v>
      </c>
      <c r="S2413">
        <v>1</v>
      </c>
    </row>
    <row r="2414" spans="1:19" x14ac:dyDescent="0.25">
      <c r="A2414">
        <v>2010</v>
      </c>
      <c r="B2414">
        <v>123</v>
      </c>
      <c r="C2414" t="s">
        <v>94</v>
      </c>
      <c r="D2414" t="str">
        <f>IFERROR(INDEX('Draft Master List'!E:F,MATCH(C2414,'Draft Master List'!E:E,0),2),"N/A")</f>
        <v>72007</v>
      </c>
      <c r="E2414" t="s">
        <v>18</v>
      </c>
      <c r="F2414">
        <v>25</v>
      </c>
      <c r="G2414" t="s">
        <v>76</v>
      </c>
      <c r="H2414">
        <v>15</v>
      </c>
      <c r="I2414">
        <v>15</v>
      </c>
      <c r="J2414">
        <v>50</v>
      </c>
      <c r="K2414">
        <v>36</v>
      </c>
      <c r="L2414" s="2">
        <v>0.72</v>
      </c>
      <c r="M2414">
        <v>341</v>
      </c>
      <c r="N2414">
        <v>9.5</v>
      </c>
      <c r="O2414">
        <v>1</v>
      </c>
      <c r="P2414">
        <v>34</v>
      </c>
      <c r="Q2414">
        <v>2.4</v>
      </c>
      <c r="R2414">
        <v>22.7</v>
      </c>
      <c r="S2414">
        <v>1</v>
      </c>
    </row>
    <row r="2415" spans="1:19" x14ac:dyDescent="0.25">
      <c r="A2415">
        <v>2010</v>
      </c>
      <c r="B2415">
        <v>124</v>
      </c>
      <c r="C2415" t="s">
        <v>1602</v>
      </c>
      <c r="D2415" t="str">
        <f>IFERROR(INDEX('Draft Master List'!E:F,MATCH(C2415,'Draft Master List'!E:E,0),2),"N/A")</f>
        <v>N/A</v>
      </c>
      <c r="E2415" t="s">
        <v>28</v>
      </c>
      <c r="F2415">
        <v>29</v>
      </c>
      <c r="G2415" t="s">
        <v>108</v>
      </c>
      <c r="H2415">
        <v>14</v>
      </c>
      <c r="I2415">
        <v>13</v>
      </c>
      <c r="J2415">
        <v>52</v>
      </c>
      <c r="K2415">
        <v>36</v>
      </c>
      <c r="L2415" s="2">
        <v>0.69199999999999995</v>
      </c>
      <c r="M2415">
        <v>318</v>
      </c>
      <c r="N2415">
        <v>8.8000000000000007</v>
      </c>
      <c r="O2415">
        <v>4</v>
      </c>
      <c r="P2415">
        <v>30</v>
      </c>
      <c r="Q2415">
        <v>2.6</v>
      </c>
      <c r="R2415">
        <v>22.7</v>
      </c>
      <c r="S2415">
        <v>2</v>
      </c>
    </row>
    <row r="2416" spans="1:19" x14ac:dyDescent="0.25">
      <c r="A2416">
        <v>2010</v>
      </c>
      <c r="B2416">
        <v>125</v>
      </c>
      <c r="C2416" t="s">
        <v>2003</v>
      </c>
      <c r="D2416" t="str">
        <f>IFERROR(INDEX('Draft Master List'!E:F,MATCH(C2416,'Draft Master List'!E:E,0),2),"N/A")</f>
        <v>N/A</v>
      </c>
      <c r="E2416" t="s">
        <v>20</v>
      </c>
      <c r="F2416">
        <v>23</v>
      </c>
      <c r="G2416" t="s">
        <v>77</v>
      </c>
      <c r="H2416">
        <v>13</v>
      </c>
      <c r="I2416">
        <v>4</v>
      </c>
      <c r="J2416">
        <v>57</v>
      </c>
      <c r="K2416">
        <v>36</v>
      </c>
      <c r="L2416" s="2">
        <v>0.63200000000000001</v>
      </c>
      <c r="M2416">
        <v>355</v>
      </c>
      <c r="N2416">
        <v>9.9</v>
      </c>
      <c r="O2416">
        <v>5</v>
      </c>
      <c r="P2416">
        <v>33</v>
      </c>
      <c r="Q2416">
        <v>2.8</v>
      </c>
      <c r="R2416">
        <v>27.3</v>
      </c>
      <c r="S2416">
        <v>1</v>
      </c>
    </row>
    <row r="2417" spans="1:19" x14ac:dyDescent="0.25">
      <c r="A2417">
        <v>2010</v>
      </c>
      <c r="B2417">
        <v>126</v>
      </c>
      <c r="C2417" t="s">
        <v>1402</v>
      </c>
      <c r="D2417" t="str">
        <f>IFERROR(INDEX('Draft Master List'!E:F,MATCH(C2417,'Draft Master List'!E:E,0),2),"N/A")</f>
        <v>N/A</v>
      </c>
      <c r="E2417" t="s">
        <v>9</v>
      </c>
      <c r="F2417">
        <v>26</v>
      </c>
      <c r="G2417" t="s">
        <v>108</v>
      </c>
      <c r="H2417">
        <v>15</v>
      </c>
      <c r="I2417">
        <v>13</v>
      </c>
      <c r="J2417">
        <v>70</v>
      </c>
      <c r="K2417">
        <v>35</v>
      </c>
      <c r="L2417" s="2">
        <v>0.5</v>
      </c>
      <c r="M2417">
        <v>531</v>
      </c>
      <c r="N2417">
        <v>15.2</v>
      </c>
      <c r="O2417">
        <v>5</v>
      </c>
      <c r="P2417">
        <v>54</v>
      </c>
      <c r="Q2417">
        <v>2.2999999999999998</v>
      </c>
      <c r="R2417">
        <v>35.4</v>
      </c>
      <c r="S2417">
        <v>1</v>
      </c>
    </row>
    <row r="2418" spans="1:19" x14ac:dyDescent="0.25">
      <c r="A2418">
        <v>2010</v>
      </c>
      <c r="B2418">
        <v>127</v>
      </c>
      <c r="C2418" t="s">
        <v>98</v>
      </c>
      <c r="D2418" t="str">
        <f>IFERROR(INDEX('Draft Master List'!E:F,MATCH(C2418,'Draft Master List'!E:E,0),2),"N/A")</f>
        <v>22006</v>
      </c>
      <c r="E2418" t="s">
        <v>0</v>
      </c>
      <c r="F2418">
        <v>25</v>
      </c>
      <c r="G2418" t="s">
        <v>643</v>
      </c>
      <c r="H2418">
        <v>8</v>
      </c>
      <c r="I2418">
        <v>6</v>
      </c>
      <c r="J2418">
        <v>42</v>
      </c>
      <c r="K2418">
        <v>34</v>
      </c>
      <c r="L2418" s="2">
        <v>0.81</v>
      </c>
      <c r="M2418">
        <v>208</v>
      </c>
      <c r="N2418">
        <v>6.1</v>
      </c>
      <c r="O2418">
        <v>1</v>
      </c>
      <c r="P2418">
        <v>20</v>
      </c>
      <c r="Q2418">
        <v>4.3</v>
      </c>
      <c r="R2418">
        <v>26</v>
      </c>
      <c r="S2418">
        <v>2</v>
      </c>
    </row>
    <row r="2419" spans="1:19" x14ac:dyDescent="0.25">
      <c r="A2419">
        <v>2010</v>
      </c>
      <c r="B2419">
        <v>128</v>
      </c>
      <c r="C2419" t="s">
        <v>1278</v>
      </c>
      <c r="D2419" t="str">
        <f>IFERROR(INDEX('Draft Master List'!E:F,MATCH(C2419,'Draft Master List'!E:E,0),2),"N/A")</f>
        <v>N/A</v>
      </c>
      <c r="E2419" t="s">
        <v>0</v>
      </c>
      <c r="F2419">
        <v>28</v>
      </c>
      <c r="G2419" t="s">
        <v>74</v>
      </c>
      <c r="H2419">
        <v>16</v>
      </c>
      <c r="I2419">
        <v>11</v>
      </c>
      <c r="J2419">
        <v>59</v>
      </c>
      <c r="K2419">
        <v>34</v>
      </c>
      <c r="L2419" s="2">
        <v>0.57599999999999996</v>
      </c>
      <c r="M2419">
        <v>464</v>
      </c>
      <c r="N2419">
        <v>13.6</v>
      </c>
      <c r="O2419">
        <v>1</v>
      </c>
      <c r="P2419">
        <v>57</v>
      </c>
      <c r="Q2419">
        <v>2.1</v>
      </c>
      <c r="R2419">
        <v>29</v>
      </c>
      <c r="S2419">
        <v>0</v>
      </c>
    </row>
    <row r="2420" spans="1:19" x14ac:dyDescent="0.25">
      <c r="A2420">
        <v>2010</v>
      </c>
      <c r="B2420">
        <v>129</v>
      </c>
      <c r="C2420" t="s">
        <v>518</v>
      </c>
      <c r="D2420" t="str">
        <f>IFERROR(INDEX('Draft Master List'!E:F,MATCH(C2420,'Draft Master List'!E:E,0),2),"N/A")</f>
        <v>602006</v>
      </c>
      <c r="E2420" t="s">
        <v>4</v>
      </c>
      <c r="F2420">
        <v>25</v>
      </c>
      <c r="G2420" t="s">
        <v>76</v>
      </c>
      <c r="H2420">
        <v>14</v>
      </c>
      <c r="I2420">
        <v>14</v>
      </c>
      <c r="J2420">
        <v>44</v>
      </c>
      <c r="K2420">
        <v>34</v>
      </c>
      <c r="L2420" s="2">
        <v>0.77300000000000002</v>
      </c>
      <c r="M2420">
        <v>317</v>
      </c>
      <c r="N2420">
        <v>9.3000000000000007</v>
      </c>
      <c r="O2420">
        <v>2</v>
      </c>
      <c r="P2420">
        <v>75</v>
      </c>
      <c r="Q2420">
        <v>2.4</v>
      </c>
      <c r="R2420">
        <v>22.6</v>
      </c>
      <c r="S2420">
        <v>2</v>
      </c>
    </row>
    <row r="2421" spans="1:19" x14ac:dyDescent="0.25">
      <c r="A2421">
        <v>2010</v>
      </c>
      <c r="B2421">
        <v>130</v>
      </c>
      <c r="C2421" t="s">
        <v>458</v>
      </c>
      <c r="D2421" t="str">
        <f>IFERROR(INDEX('Draft Master List'!E:F,MATCH(C2421,'Draft Master List'!E:E,0),2),"N/A")</f>
        <v>752007</v>
      </c>
      <c r="E2421" t="s">
        <v>223</v>
      </c>
      <c r="F2421">
        <v>25</v>
      </c>
      <c r="G2421" t="s">
        <v>74</v>
      </c>
      <c r="H2421">
        <v>14</v>
      </c>
      <c r="I2421">
        <v>11</v>
      </c>
      <c r="J2421">
        <v>75</v>
      </c>
      <c r="K2421">
        <v>34</v>
      </c>
      <c r="L2421" s="2">
        <v>0.45300000000000001</v>
      </c>
      <c r="M2421">
        <v>344</v>
      </c>
      <c r="N2421">
        <v>10.1</v>
      </c>
      <c r="O2421">
        <v>2</v>
      </c>
      <c r="P2421">
        <v>32</v>
      </c>
      <c r="Q2421">
        <v>2.4</v>
      </c>
      <c r="R2421">
        <v>24.6</v>
      </c>
      <c r="S2421">
        <v>0</v>
      </c>
    </row>
    <row r="2422" spans="1:19" x14ac:dyDescent="0.25">
      <c r="A2422">
        <v>2010</v>
      </c>
      <c r="B2422">
        <v>131</v>
      </c>
      <c r="C2422" t="s">
        <v>974</v>
      </c>
      <c r="D2422" t="str">
        <f>IFERROR(INDEX('Draft Master List'!E:F,MATCH(C2422,'Draft Master List'!E:E,0),2),"N/A")</f>
        <v>N/A</v>
      </c>
      <c r="E2422" t="s">
        <v>669</v>
      </c>
      <c r="F2422">
        <v>25</v>
      </c>
      <c r="H2422">
        <v>15</v>
      </c>
      <c r="I2422">
        <v>3</v>
      </c>
      <c r="J2422">
        <v>44</v>
      </c>
      <c r="K2422">
        <v>34</v>
      </c>
      <c r="L2422" s="2">
        <v>0.77300000000000002</v>
      </c>
      <c r="M2422">
        <v>379</v>
      </c>
      <c r="N2422">
        <v>11.1</v>
      </c>
      <c r="O2422">
        <v>1</v>
      </c>
      <c r="P2422">
        <v>50</v>
      </c>
      <c r="Q2422">
        <v>2.2999999999999998</v>
      </c>
      <c r="R2422">
        <v>25.3</v>
      </c>
      <c r="S2422">
        <v>1</v>
      </c>
    </row>
    <row r="2423" spans="1:19" x14ac:dyDescent="0.25">
      <c r="A2423">
        <v>2010</v>
      </c>
      <c r="B2423">
        <v>132</v>
      </c>
      <c r="C2423" t="s">
        <v>1624</v>
      </c>
      <c r="D2423" t="str">
        <f>IFERROR(INDEX('Draft Master List'!E:F,MATCH(C2423,'Draft Master List'!E:E,0),2),"N/A")</f>
        <v>N/A</v>
      </c>
      <c r="E2423" t="s">
        <v>27</v>
      </c>
      <c r="F2423">
        <v>23</v>
      </c>
      <c r="G2423" t="s">
        <v>1623</v>
      </c>
      <c r="H2423">
        <v>16</v>
      </c>
      <c r="I2423">
        <v>11</v>
      </c>
      <c r="J2423">
        <v>47</v>
      </c>
      <c r="K2423">
        <v>33</v>
      </c>
      <c r="L2423" s="2">
        <v>0.70199999999999996</v>
      </c>
      <c r="M2423">
        <v>260</v>
      </c>
      <c r="N2423">
        <v>7.9</v>
      </c>
      <c r="O2423">
        <v>0</v>
      </c>
      <c r="P2423">
        <v>32</v>
      </c>
      <c r="Q2423">
        <v>2.1</v>
      </c>
      <c r="R2423">
        <v>16.3</v>
      </c>
      <c r="S2423">
        <v>1</v>
      </c>
    </row>
    <row r="2424" spans="1:19" x14ac:dyDescent="0.25">
      <c r="A2424">
        <v>2010</v>
      </c>
      <c r="B2424">
        <v>133</v>
      </c>
      <c r="C2424" t="s">
        <v>566</v>
      </c>
      <c r="D2424" t="str">
        <f>IFERROR(INDEX('Draft Master List'!E:F,MATCH(C2424,'Draft Master List'!E:E,0),2),"N/A")</f>
        <v>N/A</v>
      </c>
      <c r="E2424" t="s">
        <v>33</v>
      </c>
      <c r="F2424">
        <v>29</v>
      </c>
      <c r="G2424" t="s">
        <v>76</v>
      </c>
      <c r="H2424">
        <v>16</v>
      </c>
      <c r="I2424">
        <v>16</v>
      </c>
      <c r="J2424">
        <v>43</v>
      </c>
      <c r="K2424">
        <v>33</v>
      </c>
      <c r="L2424" s="2">
        <v>0.76700000000000002</v>
      </c>
      <c r="M2424">
        <v>242</v>
      </c>
      <c r="N2424">
        <v>7.3</v>
      </c>
      <c r="O2424">
        <v>0</v>
      </c>
      <c r="P2424">
        <v>24</v>
      </c>
      <c r="Q2424">
        <v>2.1</v>
      </c>
      <c r="R2424">
        <v>15.1</v>
      </c>
      <c r="S2424">
        <v>3</v>
      </c>
    </row>
    <row r="2425" spans="1:19" x14ac:dyDescent="0.25">
      <c r="A2425">
        <v>2010</v>
      </c>
      <c r="B2425">
        <v>134</v>
      </c>
      <c r="C2425" t="s">
        <v>92</v>
      </c>
      <c r="D2425" t="str">
        <f>IFERROR(INDEX('Draft Master List'!E:F,MATCH(C2425,'Draft Master List'!E:E,0),2),"N/A")</f>
        <v>2332008</v>
      </c>
      <c r="E2425" t="s">
        <v>19</v>
      </c>
      <c r="F2425">
        <v>25</v>
      </c>
      <c r="G2425" t="s">
        <v>643</v>
      </c>
      <c r="H2425">
        <v>16</v>
      </c>
      <c r="I2425">
        <v>5</v>
      </c>
      <c r="J2425">
        <v>51</v>
      </c>
      <c r="K2425">
        <v>33</v>
      </c>
      <c r="L2425" s="2">
        <v>0.64700000000000002</v>
      </c>
      <c r="M2425">
        <v>252</v>
      </c>
      <c r="N2425">
        <v>7.6</v>
      </c>
      <c r="O2425">
        <v>0</v>
      </c>
      <c r="P2425">
        <v>21</v>
      </c>
      <c r="Q2425">
        <v>2.1</v>
      </c>
      <c r="R2425">
        <v>15.8</v>
      </c>
      <c r="S2425">
        <v>0</v>
      </c>
    </row>
    <row r="2426" spans="1:19" x14ac:dyDescent="0.25">
      <c r="A2426">
        <v>2010</v>
      </c>
      <c r="B2426">
        <v>135</v>
      </c>
      <c r="C2426" t="s">
        <v>1347</v>
      </c>
      <c r="D2426" t="str">
        <f>IFERROR(INDEX('Draft Master List'!E:F,MATCH(C2426,'Draft Master List'!E:E,0),2),"N/A")</f>
        <v>N/A</v>
      </c>
      <c r="E2426" t="s">
        <v>29</v>
      </c>
      <c r="F2426">
        <v>28</v>
      </c>
      <c r="G2426" t="s">
        <v>660</v>
      </c>
      <c r="H2426">
        <v>8</v>
      </c>
      <c r="I2426">
        <v>6</v>
      </c>
      <c r="J2426">
        <v>53</v>
      </c>
      <c r="K2426">
        <v>33</v>
      </c>
      <c r="L2426" s="2">
        <v>0.623</v>
      </c>
      <c r="M2426">
        <v>400</v>
      </c>
      <c r="N2426">
        <v>12.1</v>
      </c>
      <c r="O2426">
        <v>2</v>
      </c>
      <c r="P2426">
        <v>37</v>
      </c>
      <c r="Q2426">
        <v>4.0999999999999996</v>
      </c>
      <c r="R2426">
        <v>50</v>
      </c>
      <c r="S2426">
        <v>1</v>
      </c>
    </row>
    <row r="2427" spans="1:19" x14ac:dyDescent="0.25">
      <c r="A2427">
        <v>2010</v>
      </c>
      <c r="B2427">
        <v>136</v>
      </c>
      <c r="C2427" t="s">
        <v>1364</v>
      </c>
      <c r="D2427" t="str">
        <f>IFERROR(INDEX('Draft Master List'!E:F,MATCH(C2427,'Draft Master List'!E:E,0),2),"N/A")</f>
        <v>N/A</v>
      </c>
      <c r="E2427" t="s">
        <v>22</v>
      </c>
      <c r="F2427">
        <v>26</v>
      </c>
      <c r="G2427" t="s">
        <v>758</v>
      </c>
      <c r="H2427">
        <v>16</v>
      </c>
      <c r="I2427">
        <v>6</v>
      </c>
      <c r="J2427">
        <v>58</v>
      </c>
      <c r="K2427">
        <v>32</v>
      </c>
      <c r="L2427" s="2">
        <v>0.55200000000000005</v>
      </c>
      <c r="M2427">
        <v>264</v>
      </c>
      <c r="N2427">
        <v>8.3000000000000007</v>
      </c>
      <c r="O2427">
        <v>0</v>
      </c>
      <c r="P2427">
        <v>26</v>
      </c>
      <c r="Q2427">
        <v>2</v>
      </c>
      <c r="R2427">
        <v>16.5</v>
      </c>
      <c r="S2427">
        <v>0</v>
      </c>
    </row>
    <row r="2428" spans="1:19" x14ac:dyDescent="0.25">
      <c r="A2428">
        <v>2010</v>
      </c>
      <c r="B2428">
        <v>137</v>
      </c>
      <c r="C2428" t="s">
        <v>1782</v>
      </c>
      <c r="D2428" t="str">
        <f>IFERROR(INDEX('Draft Master List'!E:F,MATCH(C2428,'Draft Master List'!E:E,0),2),"N/A")</f>
        <v>N/A</v>
      </c>
      <c r="E2428" t="s">
        <v>19</v>
      </c>
      <c r="F2428">
        <v>26</v>
      </c>
      <c r="G2428" t="s">
        <v>108</v>
      </c>
      <c r="H2428">
        <v>15</v>
      </c>
      <c r="I2428">
        <v>13</v>
      </c>
      <c r="J2428">
        <v>58</v>
      </c>
      <c r="K2428">
        <v>31</v>
      </c>
      <c r="L2428" s="2">
        <v>0.53400000000000003</v>
      </c>
      <c r="M2428">
        <v>318</v>
      </c>
      <c r="N2428">
        <v>10.3</v>
      </c>
      <c r="O2428">
        <v>1</v>
      </c>
      <c r="P2428">
        <v>37</v>
      </c>
      <c r="Q2428">
        <v>2.1</v>
      </c>
      <c r="R2428">
        <v>21.2</v>
      </c>
      <c r="S2428">
        <v>0</v>
      </c>
    </row>
    <row r="2429" spans="1:19" x14ac:dyDescent="0.25">
      <c r="A2429">
        <v>2010</v>
      </c>
      <c r="B2429">
        <v>138</v>
      </c>
      <c r="C2429" t="s">
        <v>1360</v>
      </c>
      <c r="D2429" t="str">
        <f>IFERROR(INDEX('Draft Master List'!E:F,MATCH(C2429,'Draft Master List'!E:E,0),2),"N/A")</f>
        <v>N/A</v>
      </c>
      <c r="E2429" t="s">
        <v>0</v>
      </c>
      <c r="F2429">
        <v>24</v>
      </c>
      <c r="G2429" t="s">
        <v>1069</v>
      </c>
      <c r="H2429">
        <v>15</v>
      </c>
      <c r="I2429">
        <v>5</v>
      </c>
      <c r="J2429">
        <v>44</v>
      </c>
      <c r="K2429">
        <v>31</v>
      </c>
      <c r="L2429" s="2">
        <v>0.70499999999999996</v>
      </c>
      <c r="M2429">
        <v>356</v>
      </c>
      <c r="N2429">
        <v>11.5</v>
      </c>
      <c r="O2429">
        <v>5</v>
      </c>
      <c r="P2429">
        <v>52</v>
      </c>
      <c r="Q2429">
        <v>2.1</v>
      </c>
      <c r="R2429">
        <v>23.7</v>
      </c>
      <c r="S2429">
        <v>1</v>
      </c>
    </row>
    <row r="2430" spans="1:19" x14ac:dyDescent="0.25">
      <c r="A2430">
        <v>2010</v>
      </c>
      <c r="B2430">
        <v>139</v>
      </c>
      <c r="C2430" t="s">
        <v>721</v>
      </c>
      <c r="D2430" t="str">
        <f>IFERROR(INDEX('Draft Master List'!E:F,MATCH(C2430,'Draft Master List'!E:E,0),2),"N/A")</f>
        <v>N/A</v>
      </c>
      <c r="E2430" t="s">
        <v>29</v>
      </c>
      <c r="F2430">
        <v>29</v>
      </c>
      <c r="G2430" t="s">
        <v>76</v>
      </c>
      <c r="H2430">
        <v>16</v>
      </c>
      <c r="I2430">
        <v>13</v>
      </c>
      <c r="J2430">
        <v>54</v>
      </c>
      <c r="K2430">
        <v>31</v>
      </c>
      <c r="L2430" s="2">
        <v>0.57399999999999995</v>
      </c>
      <c r="M2430">
        <v>215</v>
      </c>
      <c r="N2430">
        <v>6.9</v>
      </c>
      <c r="O2430">
        <v>2</v>
      </c>
      <c r="P2430">
        <v>65</v>
      </c>
      <c r="Q2430">
        <v>1.9</v>
      </c>
      <c r="R2430">
        <v>13.4</v>
      </c>
      <c r="S2430">
        <v>5</v>
      </c>
    </row>
    <row r="2431" spans="1:19" x14ac:dyDescent="0.25">
      <c r="A2431">
        <v>2010</v>
      </c>
      <c r="B2431">
        <v>140</v>
      </c>
      <c r="C2431" t="s">
        <v>1792</v>
      </c>
      <c r="D2431" t="str">
        <f>IFERROR(INDEX('Draft Master List'!E:F,MATCH(C2431,'Draft Master List'!E:E,0),2),"N/A")</f>
        <v>N/A</v>
      </c>
      <c r="E2431" t="s">
        <v>29</v>
      </c>
      <c r="F2431">
        <v>24</v>
      </c>
      <c r="G2431" t="s">
        <v>832</v>
      </c>
      <c r="H2431">
        <v>15</v>
      </c>
      <c r="I2431">
        <v>3</v>
      </c>
      <c r="J2431">
        <v>47</v>
      </c>
      <c r="K2431">
        <v>31</v>
      </c>
      <c r="L2431" s="2">
        <v>0.66</v>
      </c>
      <c r="M2431">
        <v>353</v>
      </c>
      <c r="N2431">
        <v>11.4</v>
      </c>
      <c r="O2431">
        <v>3</v>
      </c>
      <c r="P2431">
        <v>37</v>
      </c>
      <c r="Q2431">
        <v>2.1</v>
      </c>
      <c r="R2431">
        <v>23.5</v>
      </c>
      <c r="S2431">
        <v>0</v>
      </c>
    </row>
    <row r="2432" spans="1:19" x14ac:dyDescent="0.25">
      <c r="A2432">
        <v>2010</v>
      </c>
      <c r="B2432">
        <v>141</v>
      </c>
      <c r="C2432" t="s">
        <v>1526</v>
      </c>
      <c r="D2432" t="str">
        <f>IFERROR(INDEX('Draft Master List'!E:F,MATCH(C2432,'Draft Master List'!E:E,0),2),"N/A")</f>
        <v>N/A</v>
      </c>
      <c r="E2432" t="s">
        <v>19</v>
      </c>
      <c r="F2432">
        <v>34</v>
      </c>
      <c r="H2432">
        <v>11</v>
      </c>
      <c r="I2432">
        <v>0</v>
      </c>
      <c r="J2432">
        <v>43</v>
      </c>
      <c r="K2432">
        <v>31</v>
      </c>
      <c r="L2432" s="2">
        <v>0.72099999999999997</v>
      </c>
      <c r="M2432">
        <v>354</v>
      </c>
      <c r="N2432">
        <v>11.4</v>
      </c>
      <c r="O2432">
        <v>0</v>
      </c>
      <c r="P2432">
        <v>36</v>
      </c>
      <c r="Q2432">
        <v>2.8</v>
      </c>
      <c r="R2432">
        <v>32.200000000000003</v>
      </c>
      <c r="S2432">
        <v>0</v>
      </c>
    </row>
    <row r="2433" spans="1:19" x14ac:dyDescent="0.25">
      <c r="A2433">
        <v>2010</v>
      </c>
      <c r="B2433">
        <v>142</v>
      </c>
      <c r="C2433" t="s">
        <v>1462</v>
      </c>
      <c r="D2433" t="str">
        <f>IFERROR(INDEX('Draft Master List'!E:F,MATCH(C2433,'Draft Master List'!E:E,0),2),"N/A")</f>
        <v>N/A</v>
      </c>
      <c r="E2433" t="s">
        <v>3</v>
      </c>
      <c r="F2433">
        <v>33</v>
      </c>
      <c r="G2433" t="s">
        <v>77</v>
      </c>
      <c r="H2433">
        <v>16</v>
      </c>
      <c r="I2433">
        <v>2</v>
      </c>
      <c r="J2433">
        <v>57</v>
      </c>
      <c r="K2433">
        <v>30</v>
      </c>
      <c r="L2433" s="2">
        <v>0.52600000000000002</v>
      </c>
      <c r="M2433">
        <v>398</v>
      </c>
      <c r="N2433">
        <v>13.3</v>
      </c>
      <c r="O2433">
        <v>3</v>
      </c>
      <c r="P2433">
        <v>56</v>
      </c>
      <c r="Q2433">
        <v>1.9</v>
      </c>
      <c r="R2433">
        <v>24.9</v>
      </c>
      <c r="S2433">
        <v>1</v>
      </c>
    </row>
    <row r="2434" spans="1:19" x14ac:dyDescent="0.25">
      <c r="A2434">
        <v>2010</v>
      </c>
      <c r="B2434">
        <v>143</v>
      </c>
      <c r="C2434" t="s">
        <v>562</v>
      </c>
      <c r="D2434" t="str">
        <f>IFERROR(INDEX('Draft Master List'!E:F,MATCH(C2434,'Draft Master List'!E:E,0),2),"N/A")</f>
        <v>2492006</v>
      </c>
      <c r="E2434" t="s">
        <v>19</v>
      </c>
      <c r="F2434">
        <v>27</v>
      </c>
      <c r="G2434" t="s">
        <v>660</v>
      </c>
      <c r="H2434">
        <v>15</v>
      </c>
      <c r="I2434">
        <v>6</v>
      </c>
      <c r="J2434">
        <v>49</v>
      </c>
      <c r="K2434">
        <v>30</v>
      </c>
      <c r="L2434" s="2">
        <v>0.61199999999999999</v>
      </c>
      <c r="M2434">
        <v>494</v>
      </c>
      <c r="N2434">
        <v>16.5</v>
      </c>
      <c r="O2434">
        <v>4</v>
      </c>
      <c r="P2434">
        <v>87</v>
      </c>
      <c r="Q2434">
        <v>2</v>
      </c>
      <c r="R2434">
        <v>32.9</v>
      </c>
      <c r="S2434">
        <v>0</v>
      </c>
    </row>
    <row r="2435" spans="1:19" x14ac:dyDescent="0.25">
      <c r="A2435">
        <v>2010</v>
      </c>
      <c r="B2435">
        <v>144</v>
      </c>
      <c r="C2435" t="s">
        <v>1932</v>
      </c>
      <c r="D2435" t="str">
        <f>IFERROR(INDEX('Draft Master List'!E:F,MATCH(C2435,'Draft Master List'!E:E,0),2),"N/A")</f>
        <v>N/A</v>
      </c>
      <c r="E2435" t="s">
        <v>0</v>
      </c>
      <c r="F2435">
        <v>27</v>
      </c>
      <c r="G2435" t="s">
        <v>108</v>
      </c>
      <c r="H2435">
        <v>13</v>
      </c>
      <c r="I2435">
        <v>8</v>
      </c>
      <c r="J2435">
        <v>46</v>
      </c>
      <c r="K2435">
        <v>30</v>
      </c>
      <c r="L2435" s="2">
        <v>0.65200000000000002</v>
      </c>
      <c r="M2435">
        <v>219</v>
      </c>
      <c r="N2435">
        <v>7.3</v>
      </c>
      <c r="O2435">
        <v>2</v>
      </c>
      <c r="P2435">
        <v>22</v>
      </c>
      <c r="Q2435">
        <v>2.2999999999999998</v>
      </c>
      <c r="R2435">
        <v>16.8</v>
      </c>
      <c r="S2435">
        <v>0</v>
      </c>
    </row>
    <row r="2436" spans="1:19" x14ac:dyDescent="0.25">
      <c r="A2436">
        <v>2010</v>
      </c>
      <c r="B2436">
        <v>145</v>
      </c>
      <c r="C2436" t="s">
        <v>1167</v>
      </c>
      <c r="D2436" t="str">
        <f>IFERROR(INDEX('Draft Master List'!E:F,MATCH(C2436,'Draft Master List'!E:E,0),2),"N/A")</f>
        <v>N/A</v>
      </c>
      <c r="E2436" t="s">
        <v>28</v>
      </c>
      <c r="F2436">
        <v>23</v>
      </c>
      <c r="G2436" t="s">
        <v>1069</v>
      </c>
      <c r="H2436">
        <v>16</v>
      </c>
      <c r="I2436">
        <v>1</v>
      </c>
      <c r="J2436">
        <v>45</v>
      </c>
      <c r="K2436">
        <v>29</v>
      </c>
      <c r="L2436" s="2">
        <v>0.64400000000000002</v>
      </c>
      <c r="M2436">
        <v>361</v>
      </c>
      <c r="N2436">
        <v>12.4</v>
      </c>
      <c r="O2436">
        <v>1</v>
      </c>
      <c r="P2436">
        <v>36</v>
      </c>
      <c r="Q2436">
        <v>1.8</v>
      </c>
      <c r="R2436">
        <v>22.6</v>
      </c>
      <c r="S2436">
        <v>0</v>
      </c>
    </row>
    <row r="2437" spans="1:19" x14ac:dyDescent="0.25">
      <c r="A2437">
        <v>2010</v>
      </c>
      <c r="B2437">
        <v>146</v>
      </c>
      <c r="C2437" t="s">
        <v>324</v>
      </c>
      <c r="D2437" t="str">
        <f>IFERROR(INDEX('Draft Master List'!E:F,MATCH(C2437,'Draft Master List'!E:E,0),2),"N/A")</f>
        <v>362009</v>
      </c>
      <c r="E2437" t="s">
        <v>64</v>
      </c>
      <c r="F2437">
        <v>23</v>
      </c>
      <c r="G2437" t="s">
        <v>74</v>
      </c>
      <c r="H2437">
        <v>14</v>
      </c>
      <c r="I2437">
        <v>11</v>
      </c>
      <c r="J2437">
        <v>49</v>
      </c>
      <c r="K2437">
        <v>29</v>
      </c>
      <c r="L2437" s="2">
        <v>0.59199999999999997</v>
      </c>
      <c r="M2437">
        <v>310</v>
      </c>
      <c r="N2437">
        <v>10.7</v>
      </c>
      <c r="O2437">
        <v>3</v>
      </c>
      <c r="P2437">
        <v>46</v>
      </c>
      <c r="Q2437">
        <v>2.1</v>
      </c>
      <c r="R2437">
        <v>22.1</v>
      </c>
      <c r="S2437">
        <v>0</v>
      </c>
    </row>
    <row r="2438" spans="1:19" x14ac:dyDescent="0.25">
      <c r="A2438">
        <v>2010</v>
      </c>
      <c r="B2438">
        <v>147</v>
      </c>
      <c r="C2438" t="s">
        <v>1027</v>
      </c>
      <c r="D2438" t="str">
        <f>IFERROR(INDEX('Draft Master List'!E:F,MATCH(C2438,'Draft Master List'!E:E,0),2),"N/A")</f>
        <v>N/A</v>
      </c>
      <c r="E2438" t="s">
        <v>0</v>
      </c>
      <c r="F2438">
        <v>26</v>
      </c>
      <c r="G2438" t="s">
        <v>643</v>
      </c>
      <c r="H2438">
        <v>6</v>
      </c>
      <c r="I2438">
        <v>3</v>
      </c>
      <c r="J2438">
        <v>29</v>
      </c>
      <c r="K2438">
        <v>29</v>
      </c>
      <c r="L2438" s="2">
        <v>1</v>
      </c>
      <c r="M2438">
        <v>201</v>
      </c>
      <c r="N2438">
        <v>6.9</v>
      </c>
      <c r="O2438">
        <v>0</v>
      </c>
      <c r="P2438">
        <v>23</v>
      </c>
      <c r="Q2438">
        <v>4.8</v>
      </c>
      <c r="R2438">
        <v>33.5</v>
      </c>
      <c r="S2438">
        <v>0</v>
      </c>
    </row>
    <row r="2439" spans="1:19" x14ac:dyDescent="0.25">
      <c r="A2439">
        <v>2010</v>
      </c>
      <c r="B2439">
        <v>148</v>
      </c>
      <c r="C2439" t="s">
        <v>546</v>
      </c>
      <c r="D2439" t="str">
        <f>IFERROR(INDEX('Draft Master List'!E:F,MATCH(C2439,'Draft Master List'!E:E,0),2),"N/A")</f>
        <v>1752006</v>
      </c>
      <c r="E2439" t="s">
        <v>34</v>
      </c>
      <c r="F2439">
        <v>26</v>
      </c>
      <c r="G2439" t="s">
        <v>758</v>
      </c>
      <c r="H2439">
        <v>14</v>
      </c>
      <c r="I2439">
        <v>8</v>
      </c>
      <c r="J2439">
        <v>45</v>
      </c>
      <c r="K2439">
        <v>29</v>
      </c>
      <c r="L2439" s="2">
        <v>0.64400000000000002</v>
      </c>
      <c r="M2439">
        <v>331</v>
      </c>
      <c r="N2439">
        <v>11.4</v>
      </c>
      <c r="O2439">
        <v>0</v>
      </c>
      <c r="P2439">
        <v>38</v>
      </c>
      <c r="Q2439">
        <v>2.1</v>
      </c>
      <c r="R2439">
        <v>23.6</v>
      </c>
      <c r="S2439">
        <v>1</v>
      </c>
    </row>
    <row r="2440" spans="1:19" x14ac:dyDescent="0.25">
      <c r="A2440">
        <v>2010</v>
      </c>
      <c r="B2440">
        <v>149</v>
      </c>
      <c r="C2440" t="s">
        <v>1248</v>
      </c>
      <c r="D2440" t="str">
        <f>IFERROR(INDEX('Draft Master List'!E:F,MATCH(C2440,'Draft Master List'!E:E,0),2),"N/A")</f>
        <v>N/A</v>
      </c>
      <c r="E2440" t="s">
        <v>15</v>
      </c>
      <c r="F2440">
        <v>28</v>
      </c>
      <c r="G2440" t="s">
        <v>76</v>
      </c>
      <c r="H2440">
        <v>16</v>
      </c>
      <c r="I2440">
        <v>16</v>
      </c>
      <c r="J2440">
        <v>37</v>
      </c>
      <c r="K2440">
        <v>28</v>
      </c>
      <c r="L2440" s="2">
        <v>0.75700000000000001</v>
      </c>
      <c r="M2440">
        <v>178</v>
      </c>
      <c r="N2440">
        <v>6.4</v>
      </c>
      <c r="O2440">
        <v>1</v>
      </c>
      <c r="P2440">
        <v>24</v>
      </c>
      <c r="Q2440">
        <v>1.8</v>
      </c>
      <c r="R2440">
        <v>11.1</v>
      </c>
      <c r="S2440">
        <v>7</v>
      </c>
    </row>
    <row r="2441" spans="1:19" x14ac:dyDescent="0.25">
      <c r="A2441">
        <v>2010</v>
      </c>
      <c r="B2441">
        <v>150</v>
      </c>
      <c r="C2441" t="s">
        <v>1355</v>
      </c>
      <c r="D2441" t="str">
        <f>IFERROR(INDEX('Draft Master List'!E:F,MATCH(C2441,'Draft Master List'!E:E,0),2),"N/A")</f>
        <v>N/A</v>
      </c>
      <c r="E2441" t="s">
        <v>18</v>
      </c>
      <c r="F2441">
        <v>30</v>
      </c>
      <c r="G2441" t="s">
        <v>74</v>
      </c>
      <c r="H2441">
        <v>14</v>
      </c>
      <c r="I2441">
        <v>9</v>
      </c>
      <c r="J2441">
        <v>54</v>
      </c>
      <c r="K2441">
        <v>28</v>
      </c>
      <c r="L2441" s="2">
        <v>0.51900000000000002</v>
      </c>
      <c r="M2441">
        <v>252</v>
      </c>
      <c r="N2441">
        <v>9</v>
      </c>
      <c r="O2441">
        <v>0</v>
      </c>
      <c r="P2441">
        <v>30</v>
      </c>
      <c r="Q2441">
        <v>2</v>
      </c>
      <c r="R2441">
        <v>18</v>
      </c>
      <c r="S2441">
        <v>2</v>
      </c>
    </row>
    <row r="2442" spans="1:19" x14ac:dyDescent="0.25">
      <c r="A2442">
        <v>2010</v>
      </c>
      <c r="B2442">
        <v>151</v>
      </c>
      <c r="C2442" t="s">
        <v>1327</v>
      </c>
      <c r="D2442" t="str">
        <f>IFERROR(INDEX('Draft Master List'!E:F,MATCH(C2442,'Draft Master List'!E:E,0),2),"N/A")</f>
        <v>N/A</v>
      </c>
      <c r="E2442" t="s">
        <v>26</v>
      </c>
      <c r="F2442">
        <v>32</v>
      </c>
      <c r="H2442">
        <v>15</v>
      </c>
      <c r="I2442">
        <v>0</v>
      </c>
      <c r="J2442">
        <v>39</v>
      </c>
      <c r="K2442">
        <v>28</v>
      </c>
      <c r="L2442" s="2">
        <v>0.71799999999999997</v>
      </c>
      <c r="M2442">
        <v>240</v>
      </c>
      <c r="N2442">
        <v>8.6</v>
      </c>
      <c r="O2442">
        <v>2</v>
      </c>
      <c r="P2442">
        <v>23</v>
      </c>
      <c r="Q2442">
        <v>1.9</v>
      </c>
      <c r="R2442">
        <v>16</v>
      </c>
      <c r="S2442">
        <v>1</v>
      </c>
    </row>
    <row r="2443" spans="1:19" x14ac:dyDescent="0.25">
      <c r="A2443">
        <v>2010</v>
      </c>
      <c r="B2443">
        <v>152</v>
      </c>
      <c r="C2443" t="s">
        <v>587</v>
      </c>
      <c r="D2443" t="str">
        <f>IFERROR(INDEX('Draft Master List'!E:F,MATCH(C2443,'Draft Master List'!E:E,0),2),"N/A")</f>
        <v>N/A</v>
      </c>
      <c r="E2443" t="s">
        <v>13</v>
      </c>
      <c r="F2443">
        <v>31</v>
      </c>
      <c r="G2443" t="s">
        <v>77</v>
      </c>
      <c r="H2443">
        <v>9</v>
      </c>
      <c r="I2443">
        <v>2</v>
      </c>
      <c r="J2443">
        <v>42</v>
      </c>
      <c r="K2443">
        <v>28</v>
      </c>
      <c r="L2443" s="2">
        <v>0.66700000000000004</v>
      </c>
      <c r="M2443">
        <v>514</v>
      </c>
      <c r="N2443">
        <v>18.399999999999999</v>
      </c>
      <c r="O2443">
        <v>1</v>
      </c>
      <c r="P2443">
        <v>49</v>
      </c>
      <c r="Q2443">
        <v>3.1</v>
      </c>
      <c r="R2443">
        <v>57.1</v>
      </c>
      <c r="S2443">
        <v>0</v>
      </c>
    </row>
    <row r="2444" spans="1:19" x14ac:dyDescent="0.25">
      <c r="A2444">
        <v>2010</v>
      </c>
      <c r="B2444">
        <v>153</v>
      </c>
      <c r="C2444" t="s">
        <v>1450</v>
      </c>
      <c r="D2444" t="str">
        <f>IFERROR(INDEX('Draft Master List'!E:F,MATCH(C2444,'Draft Master List'!E:E,0),2),"N/A")</f>
        <v>N/A</v>
      </c>
      <c r="E2444" t="s">
        <v>704</v>
      </c>
      <c r="F2444">
        <v>33</v>
      </c>
      <c r="H2444">
        <v>16</v>
      </c>
      <c r="I2444">
        <v>11</v>
      </c>
      <c r="J2444">
        <v>63</v>
      </c>
      <c r="K2444">
        <v>28</v>
      </c>
      <c r="L2444" s="2">
        <v>0.44400000000000001</v>
      </c>
      <c r="M2444">
        <v>393</v>
      </c>
      <c r="N2444">
        <v>14</v>
      </c>
      <c r="O2444">
        <v>5</v>
      </c>
      <c r="P2444">
        <v>37</v>
      </c>
      <c r="Q2444">
        <v>1.8</v>
      </c>
      <c r="R2444">
        <v>24.6</v>
      </c>
      <c r="S2444">
        <v>0</v>
      </c>
    </row>
    <row r="2445" spans="1:19" x14ac:dyDescent="0.25">
      <c r="A2445">
        <v>2010</v>
      </c>
      <c r="B2445">
        <v>154</v>
      </c>
      <c r="C2445" t="s">
        <v>274</v>
      </c>
      <c r="D2445" t="str">
        <f>IFERROR(INDEX('Draft Master List'!E:F,MATCH(C2445,'Draft Master List'!E:E,0),2),"N/A")</f>
        <v>822010</v>
      </c>
      <c r="E2445" t="s">
        <v>24</v>
      </c>
      <c r="F2445">
        <v>23</v>
      </c>
      <c r="G2445" t="s">
        <v>77</v>
      </c>
      <c r="H2445">
        <v>13</v>
      </c>
      <c r="I2445">
        <v>1</v>
      </c>
      <c r="J2445">
        <v>50</v>
      </c>
      <c r="K2445">
        <v>28</v>
      </c>
      <c r="L2445" s="2">
        <v>0.56000000000000005</v>
      </c>
      <c r="M2445">
        <v>376</v>
      </c>
      <c r="N2445">
        <v>13.4</v>
      </c>
      <c r="O2445">
        <v>2</v>
      </c>
      <c r="P2445">
        <v>35</v>
      </c>
      <c r="Q2445">
        <v>2.2000000000000002</v>
      </c>
      <c r="R2445">
        <v>28.9</v>
      </c>
      <c r="S2445">
        <v>2</v>
      </c>
    </row>
    <row r="2446" spans="1:19" x14ac:dyDescent="0.25">
      <c r="A2446">
        <v>2010</v>
      </c>
      <c r="B2446">
        <v>155</v>
      </c>
      <c r="C2446" t="s">
        <v>391</v>
      </c>
      <c r="D2446" t="str">
        <f>IFERROR(INDEX('Draft Master List'!E:F,MATCH(C2446,'Draft Master List'!E:E,0),2),"N/A")</f>
        <v>812008</v>
      </c>
      <c r="E2446" t="s">
        <v>10</v>
      </c>
      <c r="F2446">
        <v>25</v>
      </c>
      <c r="G2446" t="s">
        <v>660</v>
      </c>
      <c r="H2446">
        <v>10</v>
      </c>
      <c r="I2446">
        <v>5</v>
      </c>
      <c r="J2446">
        <v>59</v>
      </c>
      <c r="K2446">
        <v>26</v>
      </c>
      <c r="L2446" s="2">
        <v>0.441</v>
      </c>
      <c r="M2446">
        <v>291</v>
      </c>
      <c r="N2446">
        <v>11.2</v>
      </c>
      <c r="O2446">
        <v>1</v>
      </c>
      <c r="P2446">
        <v>36</v>
      </c>
      <c r="Q2446">
        <v>2.6</v>
      </c>
      <c r="R2446">
        <v>29.1</v>
      </c>
      <c r="S2446">
        <v>0</v>
      </c>
    </row>
    <row r="2447" spans="1:19" x14ac:dyDescent="0.25">
      <c r="A2447">
        <v>2010</v>
      </c>
      <c r="B2447">
        <v>156</v>
      </c>
      <c r="C2447" t="s">
        <v>112</v>
      </c>
      <c r="D2447" t="str">
        <f>IFERROR(INDEX('Draft Master List'!E:F,MATCH(C2447,'Draft Master List'!E:E,0),2),"N/A")</f>
        <v>72009</v>
      </c>
      <c r="E2447" t="s">
        <v>16</v>
      </c>
      <c r="F2447">
        <v>23</v>
      </c>
      <c r="G2447" t="s">
        <v>74</v>
      </c>
      <c r="H2447">
        <v>15</v>
      </c>
      <c r="I2447">
        <v>14</v>
      </c>
      <c r="J2447">
        <v>65</v>
      </c>
      <c r="K2447">
        <v>26</v>
      </c>
      <c r="L2447" s="2">
        <v>0.4</v>
      </c>
      <c r="M2447">
        <v>366</v>
      </c>
      <c r="N2447">
        <v>14.1</v>
      </c>
      <c r="O2447">
        <v>1</v>
      </c>
      <c r="P2447">
        <v>69</v>
      </c>
      <c r="Q2447">
        <v>1.7</v>
      </c>
      <c r="R2447">
        <v>24.4</v>
      </c>
      <c r="S2447">
        <v>1</v>
      </c>
    </row>
    <row r="2448" spans="1:19" x14ac:dyDescent="0.25">
      <c r="A2448">
        <v>2010</v>
      </c>
      <c r="B2448">
        <v>157</v>
      </c>
      <c r="C2448" t="s">
        <v>88</v>
      </c>
      <c r="D2448" t="str">
        <f>IFERROR(INDEX('Draft Master List'!E:F,MATCH(C2448,'Draft Master List'!E:E,0),2),"N/A")</f>
        <v>2502009</v>
      </c>
      <c r="E2448" t="s">
        <v>4</v>
      </c>
      <c r="F2448">
        <v>25</v>
      </c>
      <c r="G2448" t="s">
        <v>976</v>
      </c>
      <c r="H2448">
        <v>13</v>
      </c>
      <c r="I2448">
        <v>3</v>
      </c>
      <c r="J2448">
        <v>35</v>
      </c>
      <c r="K2448">
        <v>26</v>
      </c>
      <c r="L2448" s="2">
        <v>0.74299999999999999</v>
      </c>
      <c r="M2448">
        <v>223</v>
      </c>
      <c r="N2448">
        <v>8.6</v>
      </c>
      <c r="O2448">
        <v>0</v>
      </c>
      <c r="P2448">
        <v>25</v>
      </c>
      <c r="Q2448">
        <v>2</v>
      </c>
      <c r="R2448">
        <v>17.2</v>
      </c>
      <c r="S2448">
        <v>0</v>
      </c>
    </row>
    <row r="2449" spans="1:19" x14ac:dyDescent="0.25">
      <c r="A2449">
        <v>2010</v>
      </c>
      <c r="B2449">
        <v>158</v>
      </c>
      <c r="C2449" t="s">
        <v>584</v>
      </c>
      <c r="D2449" t="str">
        <f>IFERROR(INDEX('Draft Master List'!E:F,MATCH(C2449,'Draft Master List'!E:E,0),2),"N/A")</f>
        <v>N/A</v>
      </c>
      <c r="E2449" t="s">
        <v>24</v>
      </c>
      <c r="F2449">
        <v>28</v>
      </c>
      <c r="H2449">
        <v>15</v>
      </c>
      <c r="I2449">
        <v>0</v>
      </c>
      <c r="J2449">
        <v>31</v>
      </c>
      <c r="K2449">
        <v>26</v>
      </c>
      <c r="L2449" s="2">
        <v>0.83899999999999997</v>
      </c>
      <c r="M2449">
        <v>205</v>
      </c>
      <c r="N2449">
        <v>7.9</v>
      </c>
      <c r="O2449">
        <v>0</v>
      </c>
      <c r="P2449">
        <v>29</v>
      </c>
      <c r="Q2449">
        <v>1.7</v>
      </c>
      <c r="R2449">
        <v>13.7</v>
      </c>
      <c r="S2449">
        <v>0</v>
      </c>
    </row>
    <row r="2450" spans="1:19" x14ac:dyDescent="0.25">
      <c r="A2450">
        <v>2010</v>
      </c>
      <c r="B2450">
        <v>159</v>
      </c>
      <c r="C2450" t="s">
        <v>127</v>
      </c>
      <c r="D2450" t="str">
        <f>IFERROR(INDEX('Draft Master List'!E:F,MATCH(C2450,'Draft Master List'!E:E,0),2),"N/A")</f>
        <v>392010</v>
      </c>
      <c r="E2450" t="s">
        <v>14</v>
      </c>
      <c r="F2450">
        <v>22</v>
      </c>
      <c r="G2450" t="s">
        <v>74</v>
      </c>
      <c r="H2450">
        <v>15</v>
      </c>
      <c r="I2450">
        <v>9</v>
      </c>
      <c r="J2450">
        <v>38</v>
      </c>
      <c r="K2450">
        <v>25</v>
      </c>
      <c r="L2450" s="2">
        <v>0.65800000000000003</v>
      </c>
      <c r="M2450">
        <v>395</v>
      </c>
      <c r="N2450">
        <v>15.8</v>
      </c>
      <c r="O2450">
        <v>2</v>
      </c>
      <c r="P2450">
        <v>64</v>
      </c>
      <c r="Q2450">
        <v>1.7</v>
      </c>
      <c r="R2450">
        <v>26.3</v>
      </c>
      <c r="S2450">
        <v>1</v>
      </c>
    </row>
    <row r="2451" spans="1:19" x14ac:dyDescent="0.25">
      <c r="A2451">
        <v>2010</v>
      </c>
      <c r="B2451">
        <v>160</v>
      </c>
      <c r="C2451" t="s">
        <v>395</v>
      </c>
      <c r="D2451" t="str">
        <f>IFERROR(INDEX('Draft Master List'!E:F,MATCH(C2451,'Draft Master List'!E:E,0),2),"N/A")</f>
        <v>972008</v>
      </c>
      <c r="E2451" t="s">
        <v>15</v>
      </c>
      <c r="F2451">
        <v>25</v>
      </c>
      <c r="G2451" t="s">
        <v>77</v>
      </c>
      <c r="H2451">
        <v>15</v>
      </c>
      <c r="I2451">
        <v>5</v>
      </c>
      <c r="J2451">
        <v>37</v>
      </c>
      <c r="K2451">
        <v>25</v>
      </c>
      <c r="L2451" s="2">
        <v>0.67600000000000005</v>
      </c>
      <c r="M2451">
        <v>345</v>
      </c>
      <c r="N2451">
        <v>13.8</v>
      </c>
      <c r="O2451">
        <v>0</v>
      </c>
      <c r="P2451">
        <v>53</v>
      </c>
      <c r="Q2451">
        <v>1.7</v>
      </c>
      <c r="R2451">
        <v>23</v>
      </c>
      <c r="S2451">
        <v>1</v>
      </c>
    </row>
    <row r="2452" spans="1:19" x14ac:dyDescent="0.25">
      <c r="A2452">
        <v>2010</v>
      </c>
      <c r="B2452">
        <v>161</v>
      </c>
      <c r="C2452" t="s">
        <v>283</v>
      </c>
      <c r="D2452" t="str">
        <f>IFERROR(INDEX('Draft Master List'!E:F,MATCH(C2452,'Draft Master List'!E:E,0),2),"N/A")</f>
        <v>1082010</v>
      </c>
      <c r="E2452" t="s">
        <v>16</v>
      </c>
      <c r="F2452">
        <v>23</v>
      </c>
      <c r="G2452" t="s">
        <v>658</v>
      </c>
      <c r="H2452">
        <v>16</v>
      </c>
      <c r="I2452">
        <v>9</v>
      </c>
      <c r="J2452">
        <v>54</v>
      </c>
      <c r="K2452">
        <v>25</v>
      </c>
      <c r="L2452" s="2">
        <v>0.46300000000000002</v>
      </c>
      <c r="M2452">
        <v>470</v>
      </c>
      <c r="N2452">
        <v>18.8</v>
      </c>
      <c r="O2452">
        <v>2</v>
      </c>
      <c r="P2452">
        <v>52</v>
      </c>
      <c r="Q2452">
        <v>1.6</v>
      </c>
      <c r="R2452">
        <v>29.4</v>
      </c>
      <c r="S2452">
        <v>3</v>
      </c>
    </row>
    <row r="2453" spans="1:19" x14ac:dyDescent="0.25">
      <c r="A2453">
        <v>2010</v>
      </c>
      <c r="B2453">
        <v>162</v>
      </c>
      <c r="C2453" t="s">
        <v>1288</v>
      </c>
      <c r="D2453" t="str">
        <f>IFERROR(INDEX('Draft Master List'!E:F,MATCH(C2453,'Draft Master List'!E:E,0),2),"N/A")</f>
        <v>N/A</v>
      </c>
      <c r="E2453" t="s">
        <v>12</v>
      </c>
      <c r="F2453">
        <v>31</v>
      </c>
      <c r="G2453" t="s">
        <v>643</v>
      </c>
      <c r="H2453">
        <v>14</v>
      </c>
      <c r="I2453">
        <v>7</v>
      </c>
      <c r="J2453">
        <v>31</v>
      </c>
      <c r="K2453">
        <v>25</v>
      </c>
      <c r="L2453" s="2">
        <v>0.80600000000000005</v>
      </c>
      <c r="M2453">
        <v>170</v>
      </c>
      <c r="N2453">
        <v>6.8</v>
      </c>
      <c r="O2453">
        <v>0</v>
      </c>
      <c r="P2453">
        <v>16</v>
      </c>
      <c r="Q2453">
        <v>1.8</v>
      </c>
      <c r="R2453">
        <v>12.1</v>
      </c>
      <c r="S2453">
        <v>1</v>
      </c>
    </row>
    <row r="2454" spans="1:19" x14ac:dyDescent="0.25">
      <c r="A2454">
        <v>2010</v>
      </c>
      <c r="B2454">
        <v>163</v>
      </c>
      <c r="C2454" t="s">
        <v>840</v>
      </c>
      <c r="D2454" t="str">
        <f>IFERROR(INDEX('Draft Master List'!E:F,MATCH(C2454,'Draft Master List'!E:E,0),2),"N/A")</f>
        <v>N/A</v>
      </c>
      <c r="E2454" t="s">
        <v>16</v>
      </c>
      <c r="F2454">
        <v>25</v>
      </c>
      <c r="G2454" t="s">
        <v>212</v>
      </c>
      <c r="H2454">
        <v>16</v>
      </c>
      <c r="I2454">
        <v>10</v>
      </c>
      <c r="J2454">
        <v>43</v>
      </c>
      <c r="K2454">
        <v>25</v>
      </c>
      <c r="L2454" s="2">
        <v>0.58099999999999996</v>
      </c>
      <c r="M2454">
        <v>333</v>
      </c>
      <c r="N2454">
        <v>13.3</v>
      </c>
      <c r="O2454">
        <v>3</v>
      </c>
      <c r="P2454">
        <v>73</v>
      </c>
      <c r="Q2454">
        <v>1.6</v>
      </c>
      <c r="R2454">
        <v>20.8</v>
      </c>
      <c r="S2454">
        <v>1</v>
      </c>
    </row>
    <row r="2455" spans="1:19" x14ac:dyDescent="0.25">
      <c r="A2455">
        <v>2010</v>
      </c>
      <c r="B2455">
        <v>164</v>
      </c>
      <c r="C2455" t="s">
        <v>1131</v>
      </c>
      <c r="D2455" t="str">
        <f>IFERROR(INDEX('Draft Master List'!E:F,MATCH(C2455,'Draft Master List'!E:E,0),2),"N/A")</f>
        <v>N/A</v>
      </c>
      <c r="E2455" t="s">
        <v>13</v>
      </c>
      <c r="F2455">
        <v>25</v>
      </c>
      <c r="G2455" t="s">
        <v>643</v>
      </c>
      <c r="H2455">
        <v>15</v>
      </c>
      <c r="I2455">
        <v>4</v>
      </c>
      <c r="J2455">
        <v>29</v>
      </c>
      <c r="K2455">
        <v>25</v>
      </c>
      <c r="L2455" s="2">
        <v>0.86199999999999999</v>
      </c>
      <c r="M2455">
        <v>216</v>
      </c>
      <c r="N2455">
        <v>8.6</v>
      </c>
      <c r="O2455">
        <v>0</v>
      </c>
      <c r="P2455">
        <v>28</v>
      </c>
      <c r="Q2455">
        <v>1.7</v>
      </c>
      <c r="R2455">
        <v>14.4</v>
      </c>
      <c r="S2455">
        <v>5</v>
      </c>
    </row>
    <row r="2456" spans="1:19" x14ac:dyDescent="0.25">
      <c r="A2456">
        <v>2010</v>
      </c>
      <c r="B2456">
        <v>165</v>
      </c>
      <c r="C2456" t="s">
        <v>523</v>
      </c>
      <c r="D2456" t="str">
        <f>IFERROR(INDEX('Draft Master List'!E:F,MATCH(C2456,'Draft Master List'!E:E,0),2),"N/A")</f>
        <v>822006</v>
      </c>
      <c r="E2456" t="s">
        <v>9</v>
      </c>
      <c r="F2456">
        <v>26</v>
      </c>
      <c r="G2456" t="s">
        <v>77</v>
      </c>
      <c r="H2456">
        <v>7</v>
      </c>
      <c r="I2456">
        <v>4</v>
      </c>
      <c r="J2456">
        <v>43</v>
      </c>
      <c r="K2456">
        <v>24</v>
      </c>
      <c r="L2456" s="2">
        <v>0.55800000000000005</v>
      </c>
      <c r="M2456">
        <v>223</v>
      </c>
      <c r="N2456">
        <v>9.3000000000000007</v>
      </c>
      <c r="O2456">
        <v>1</v>
      </c>
      <c r="P2456">
        <v>17</v>
      </c>
      <c r="Q2456">
        <v>3.4</v>
      </c>
      <c r="R2456">
        <v>31.9</v>
      </c>
      <c r="S2456">
        <v>0</v>
      </c>
    </row>
    <row r="2457" spans="1:19" x14ac:dyDescent="0.25">
      <c r="A2457">
        <v>2010</v>
      </c>
      <c r="B2457">
        <v>166</v>
      </c>
      <c r="C2457" t="s">
        <v>125</v>
      </c>
      <c r="D2457" t="str">
        <f>IFERROR(INDEX('Draft Master List'!E:F,MATCH(C2457,'Draft Master List'!E:E,0),2),"N/A")</f>
        <v>882010</v>
      </c>
      <c r="E2457" t="s">
        <v>10</v>
      </c>
      <c r="F2457">
        <v>22</v>
      </c>
      <c r="G2457" t="s">
        <v>77</v>
      </c>
      <c r="H2457">
        <v>15</v>
      </c>
      <c r="I2457">
        <v>2</v>
      </c>
      <c r="J2457">
        <v>49</v>
      </c>
      <c r="K2457">
        <v>24</v>
      </c>
      <c r="L2457" s="2">
        <v>0.49</v>
      </c>
      <c r="M2457">
        <v>307</v>
      </c>
      <c r="N2457">
        <v>12.8</v>
      </c>
      <c r="O2457">
        <v>2</v>
      </c>
      <c r="P2457">
        <v>74</v>
      </c>
      <c r="Q2457">
        <v>1.6</v>
      </c>
      <c r="R2457">
        <v>20.5</v>
      </c>
      <c r="S2457">
        <v>2</v>
      </c>
    </row>
    <row r="2458" spans="1:19" x14ac:dyDescent="0.25">
      <c r="A2458">
        <v>2010</v>
      </c>
      <c r="B2458">
        <v>167</v>
      </c>
      <c r="C2458" t="s">
        <v>104</v>
      </c>
      <c r="D2458" t="str">
        <f>IFERROR(INDEX('Draft Master List'!E:F,MATCH(C2458,'Draft Master List'!E:E,0),2),"N/A")</f>
        <v>92010</v>
      </c>
      <c r="E2458" t="s">
        <v>29</v>
      </c>
      <c r="F2458">
        <v>23</v>
      </c>
      <c r="G2458" t="s">
        <v>643</v>
      </c>
      <c r="H2458">
        <v>14</v>
      </c>
      <c r="I2458">
        <v>1</v>
      </c>
      <c r="J2458">
        <v>30</v>
      </c>
      <c r="K2458">
        <v>24</v>
      </c>
      <c r="L2458" s="2">
        <v>0.8</v>
      </c>
      <c r="M2458">
        <v>157</v>
      </c>
      <c r="N2458">
        <v>6.5</v>
      </c>
      <c r="O2458">
        <v>1</v>
      </c>
      <c r="P2458">
        <v>41</v>
      </c>
      <c r="Q2458">
        <v>1.7</v>
      </c>
      <c r="R2458">
        <v>11.2</v>
      </c>
      <c r="S2458">
        <v>5</v>
      </c>
    </row>
    <row r="2459" spans="1:19" x14ac:dyDescent="0.25">
      <c r="A2459">
        <v>2010</v>
      </c>
      <c r="B2459">
        <v>168</v>
      </c>
      <c r="C2459" t="s">
        <v>370</v>
      </c>
      <c r="D2459" t="str">
        <f>IFERROR(INDEX('Draft Master List'!E:F,MATCH(C2459,'Draft Master List'!E:E,0),2),"N/A")</f>
        <v>2332009</v>
      </c>
      <c r="E2459" t="s">
        <v>14</v>
      </c>
      <c r="F2459">
        <v>24</v>
      </c>
      <c r="G2459" t="s">
        <v>77</v>
      </c>
      <c r="H2459">
        <v>12</v>
      </c>
      <c r="I2459">
        <v>4</v>
      </c>
      <c r="J2459">
        <v>38</v>
      </c>
      <c r="K2459">
        <v>24</v>
      </c>
      <c r="L2459" s="2">
        <v>0.63200000000000001</v>
      </c>
      <c r="M2459">
        <v>239</v>
      </c>
      <c r="N2459">
        <v>10</v>
      </c>
      <c r="O2459">
        <v>0</v>
      </c>
      <c r="P2459">
        <v>27</v>
      </c>
      <c r="Q2459">
        <v>2</v>
      </c>
      <c r="R2459">
        <v>19.899999999999999</v>
      </c>
      <c r="S2459">
        <v>1</v>
      </c>
    </row>
    <row r="2460" spans="1:19" x14ac:dyDescent="0.25">
      <c r="A2460">
        <v>2010</v>
      </c>
      <c r="B2460">
        <v>169</v>
      </c>
      <c r="C2460" t="s">
        <v>107</v>
      </c>
      <c r="D2460" t="str">
        <f>IFERROR(INDEX('Draft Master List'!E:F,MATCH(C2460,'Draft Master List'!E:E,0),2),"N/A")</f>
        <v>832009</v>
      </c>
      <c r="E2460" t="s">
        <v>30</v>
      </c>
      <c r="F2460">
        <v>23</v>
      </c>
      <c r="G2460" t="s">
        <v>74</v>
      </c>
      <c r="H2460">
        <v>16</v>
      </c>
      <c r="I2460">
        <v>10</v>
      </c>
      <c r="J2460">
        <v>46</v>
      </c>
      <c r="K2460">
        <v>24</v>
      </c>
      <c r="L2460" s="2">
        <v>0.52200000000000002</v>
      </c>
      <c r="M2460">
        <v>432</v>
      </c>
      <c r="N2460">
        <v>18</v>
      </c>
      <c r="O2460">
        <v>3</v>
      </c>
      <c r="P2460">
        <v>65</v>
      </c>
      <c r="Q2460">
        <v>1.5</v>
      </c>
      <c r="R2460">
        <v>27</v>
      </c>
      <c r="S2460">
        <v>1</v>
      </c>
    </row>
    <row r="2461" spans="1:19" x14ac:dyDescent="0.25">
      <c r="A2461">
        <v>2010</v>
      </c>
      <c r="B2461">
        <v>170</v>
      </c>
      <c r="C2461" t="s">
        <v>1330</v>
      </c>
      <c r="D2461" t="str">
        <f>IFERROR(INDEX('Draft Master List'!E:F,MATCH(C2461,'Draft Master List'!E:E,0),2),"N/A")</f>
        <v>N/A</v>
      </c>
      <c r="E2461" t="s">
        <v>0</v>
      </c>
      <c r="F2461">
        <v>31</v>
      </c>
      <c r="G2461" t="s">
        <v>643</v>
      </c>
      <c r="H2461">
        <v>8</v>
      </c>
      <c r="I2461">
        <v>1</v>
      </c>
      <c r="J2461">
        <v>31</v>
      </c>
      <c r="K2461">
        <v>23</v>
      </c>
      <c r="L2461" s="2">
        <v>0.74199999999999999</v>
      </c>
      <c r="M2461">
        <v>141</v>
      </c>
      <c r="N2461">
        <v>6.1</v>
      </c>
      <c r="O2461">
        <v>0</v>
      </c>
      <c r="P2461">
        <v>25</v>
      </c>
      <c r="Q2461">
        <v>2.9</v>
      </c>
      <c r="R2461">
        <v>17.600000000000001</v>
      </c>
      <c r="S2461">
        <v>1</v>
      </c>
    </row>
    <row r="2462" spans="1:19" x14ac:dyDescent="0.25">
      <c r="A2462">
        <v>2010</v>
      </c>
      <c r="B2462">
        <v>171</v>
      </c>
      <c r="C2462" t="s">
        <v>568</v>
      </c>
      <c r="D2462" t="str">
        <f>IFERROR(INDEX('Draft Master List'!E:F,MATCH(C2462,'Draft Master List'!E:E,0),2),"N/A")</f>
        <v>N/A</v>
      </c>
      <c r="E2462" t="s">
        <v>223</v>
      </c>
      <c r="F2462">
        <v>28</v>
      </c>
      <c r="G2462" t="s">
        <v>77</v>
      </c>
      <c r="H2462">
        <v>5</v>
      </c>
      <c r="I2462">
        <v>5</v>
      </c>
      <c r="J2462">
        <v>42</v>
      </c>
      <c r="K2462">
        <v>23</v>
      </c>
      <c r="L2462" s="2">
        <v>0.54800000000000004</v>
      </c>
      <c r="M2462">
        <v>306</v>
      </c>
      <c r="N2462">
        <v>13.3</v>
      </c>
      <c r="O2462">
        <v>2</v>
      </c>
      <c r="P2462">
        <v>39</v>
      </c>
      <c r="Q2462">
        <v>4.5999999999999996</v>
      </c>
      <c r="R2462">
        <v>61.2</v>
      </c>
      <c r="S2462">
        <v>0</v>
      </c>
    </row>
    <row r="2463" spans="1:19" x14ac:dyDescent="0.25">
      <c r="A2463">
        <v>2010</v>
      </c>
      <c r="B2463">
        <v>172</v>
      </c>
      <c r="C2463" t="s">
        <v>665</v>
      </c>
      <c r="D2463" t="str">
        <f>IFERROR(INDEX('Draft Master List'!E:F,MATCH(C2463,'Draft Master List'!E:E,0),2),"N/A")</f>
        <v>N/A</v>
      </c>
      <c r="E2463" t="s">
        <v>64</v>
      </c>
      <c r="F2463">
        <v>27</v>
      </c>
      <c r="G2463" t="s">
        <v>77</v>
      </c>
      <c r="H2463">
        <v>15</v>
      </c>
      <c r="I2463">
        <v>5</v>
      </c>
      <c r="J2463">
        <v>39</v>
      </c>
      <c r="K2463">
        <v>23</v>
      </c>
      <c r="L2463" s="2">
        <v>0.59</v>
      </c>
      <c r="M2463">
        <v>292</v>
      </c>
      <c r="N2463">
        <v>12.7</v>
      </c>
      <c r="O2463">
        <v>1</v>
      </c>
      <c r="P2463">
        <v>65</v>
      </c>
      <c r="Q2463">
        <v>1.5</v>
      </c>
      <c r="R2463">
        <v>19.5</v>
      </c>
      <c r="S2463">
        <v>7</v>
      </c>
    </row>
    <row r="2464" spans="1:19" x14ac:dyDescent="0.25">
      <c r="A2464">
        <v>2010</v>
      </c>
      <c r="B2464">
        <v>173</v>
      </c>
      <c r="C2464" t="s">
        <v>377</v>
      </c>
      <c r="D2464" t="str">
        <f>IFERROR(INDEX('Draft Master List'!E:F,MATCH(C2464,'Draft Master List'!E:E,0),2),"N/A")</f>
        <v>232008</v>
      </c>
      <c r="E2464" t="s">
        <v>24</v>
      </c>
      <c r="F2464">
        <v>23</v>
      </c>
      <c r="G2464" t="s">
        <v>76</v>
      </c>
      <c r="H2464">
        <v>16</v>
      </c>
      <c r="I2464">
        <v>16</v>
      </c>
      <c r="J2464">
        <v>34</v>
      </c>
      <c r="K2464">
        <v>23</v>
      </c>
      <c r="L2464" s="2">
        <v>0.67600000000000005</v>
      </c>
      <c r="M2464">
        <v>167</v>
      </c>
      <c r="N2464">
        <v>7.3</v>
      </c>
      <c r="O2464">
        <v>0</v>
      </c>
      <c r="P2464">
        <v>24</v>
      </c>
      <c r="Q2464">
        <v>1.4</v>
      </c>
      <c r="R2464">
        <v>10.4</v>
      </c>
      <c r="S2464">
        <v>2</v>
      </c>
    </row>
    <row r="2465" spans="1:19" x14ac:dyDescent="0.25">
      <c r="A2465">
        <v>2010</v>
      </c>
      <c r="B2465">
        <v>174</v>
      </c>
      <c r="C2465" t="s">
        <v>481</v>
      </c>
      <c r="D2465" t="str">
        <f>IFERROR(INDEX('Draft Master List'!E:F,MATCH(C2465,'Draft Master List'!E:E,0),2),"N/A")</f>
        <v>1722007</v>
      </c>
      <c r="E2465" t="s">
        <v>13</v>
      </c>
      <c r="F2465">
        <v>27</v>
      </c>
      <c r="G2465" t="s">
        <v>74</v>
      </c>
      <c r="H2465">
        <v>10</v>
      </c>
      <c r="I2465">
        <v>9</v>
      </c>
      <c r="J2465">
        <v>46</v>
      </c>
      <c r="K2465">
        <v>23</v>
      </c>
      <c r="L2465" s="2">
        <v>0.5</v>
      </c>
      <c r="M2465">
        <v>371</v>
      </c>
      <c r="N2465">
        <v>16.100000000000001</v>
      </c>
      <c r="O2465">
        <v>1</v>
      </c>
      <c r="P2465">
        <v>59</v>
      </c>
      <c r="Q2465">
        <v>2.2999999999999998</v>
      </c>
      <c r="R2465">
        <v>37.1</v>
      </c>
      <c r="S2465">
        <v>1</v>
      </c>
    </row>
    <row r="2466" spans="1:19" x14ac:dyDescent="0.25">
      <c r="A2466">
        <v>2010</v>
      </c>
      <c r="B2466">
        <v>175</v>
      </c>
      <c r="C2466" t="s">
        <v>1455</v>
      </c>
      <c r="D2466" t="str">
        <f>IFERROR(INDEX('Draft Master List'!E:F,MATCH(C2466,'Draft Master List'!E:E,0),2),"N/A")</f>
        <v>N/A</v>
      </c>
      <c r="E2466" t="s">
        <v>25</v>
      </c>
      <c r="F2466">
        <v>32</v>
      </c>
      <c r="G2466" t="s">
        <v>77</v>
      </c>
      <c r="H2466">
        <v>13</v>
      </c>
      <c r="I2466">
        <v>7</v>
      </c>
      <c r="J2466">
        <v>43</v>
      </c>
      <c r="K2466">
        <v>22</v>
      </c>
      <c r="L2466" s="2">
        <v>0.51200000000000001</v>
      </c>
      <c r="M2466">
        <v>213</v>
      </c>
      <c r="N2466">
        <v>9.6999999999999993</v>
      </c>
      <c r="O2466">
        <v>1</v>
      </c>
      <c r="P2466">
        <v>26</v>
      </c>
      <c r="Q2466">
        <v>1.7</v>
      </c>
      <c r="R2466">
        <v>16.399999999999999</v>
      </c>
      <c r="S2466">
        <v>0</v>
      </c>
    </row>
    <row r="2467" spans="1:19" x14ac:dyDescent="0.25">
      <c r="A2467">
        <v>2010</v>
      </c>
      <c r="B2467">
        <v>176</v>
      </c>
      <c r="C2467" t="s">
        <v>124</v>
      </c>
      <c r="D2467" t="str">
        <f>IFERROR(INDEX('Draft Master List'!E:F,MATCH(C2467,'Draft Master List'!E:E,0),2),"N/A")</f>
        <v>842008</v>
      </c>
      <c r="E2467" t="s">
        <v>21</v>
      </c>
      <c r="F2467">
        <v>26</v>
      </c>
      <c r="G2467" t="s">
        <v>77</v>
      </c>
      <c r="H2467">
        <v>16</v>
      </c>
      <c r="I2467">
        <v>4</v>
      </c>
      <c r="J2467">
        <v>53</v>
      </c>
      <c r="K2467">
        <v>22</v>
      </c>
      <c r="L2467" s="2">
        <v>0.41499999999999998</v>
      </c>
      <c r="M2467">
        <v>294</v>
      </c>
      <c r="N2467">
        <v>13.4</v>
      </c>
      <c r="O2467">
        <v>1</v>
      </c>
      <c r="P2467">
        <v>46</v>
      </c>
      <c r="Q2467">
        <v>1.4</v>
      </c>
      <c r="R2467">
        <v>18.399999999999999</v>
      </c>
      <c r="S2467">
        <v>0</v>
      </c>
    </row>
    <row r="2468" spans="1:19" x14ac:dyDescent="0.25">
      <c r="A2468">
        <v>2010</v>
      </c>
      <c r="B2468">
        <v>177</v>
      </c>
      <c r="C2468" t="s">
        <v>389</v>
      </c>
      <c r="D2468" t="str">
        <f>IFERROR(INDEX('Draft Master List'!E:F,MATCH(C2468,'Draft Master List'!E:E,0),2),"N/A")</f>
        <v>692008</v>
      </c>
      <c r="E2468" t="s">
        <v>13</v>
      </c>
      <c r="F2468">
        <v>25</v>
      </c>
      <c r="G2468" t="s">
        <v>732</v>
      </c>
      <c r="H2468">
        <v>15</v>
      </c>
      <c r="I2468">
        <v>7</v>
      </c>
      <c r="J2468">
        <v>26</v>
      </c>
      <c r="K2468">
        <v>22</v>
      </c>
      <c r="L2468" s="2">
        <v>0.84599999999999997</v>
      </c>
      <c r="M2468">
        <v>145</v>
      </c>
      <c r="N2468">
        <v>6.6</v>
      </c>
      <c r="O2468">
        <v>1</v>
      </c>
      <c r="P2468">
        <v>21</v>
      </c>
      <c r="Q2468">
        <v>1.5</v>
      </c>
      <c r="R2468">
        <v>9.6999999999999993</v>
      </c>
      <c r="S2468">
        <v>0</v>
      </c>
    </row>
    <row r="2469" spans="1:19" x14ac:dyDescent="0.25">
      <c r="A2469">
        <v>2010</v>
      </c>
      <c r="B2469">
        <v>178</v>
      </c>
      <c r="C2469" t="s">
        <v>439</v>
      </c>
      <c r="D2469" t="str">
        <f>IFERROR(INDEX('Draft Master List'!E:F,MATCH(C2469,'Draft Master List'!E:E,0),2),"N/A")</f>
        <v>122007</v>
      </c>
      <c r="E2469" t="s">
        <v>669</v>
      </c>
      <c r="F2469">
        <v>24</v>
      </c>
      <c r="H2469">
        <v>16</v>
      </c>
      <c r="I2469">
        <v>14</v>
      </c>
      <c r="J2469">
        <v>26</v>
      </c>
      <c r="K2469">
        <v>22</v>
      </c>
      <c r="L2469" s="2">
        <v>0.84599999999999997</v>
      </c>
      <c r="M2469">
        <v>145</v>
      </c>
      <c r="N2469">
        <v>6.6</v>
      </c>
      <c r="O2469">
        <v>0</v>
      </c>
      <c r="P2469">
        <v>22</v>
      </c>
      <c r="Q2469">
        <v>1.4</v>
      </c>
      <c r="R2469">
        <v>9.1</v>
      </c>
      <c r="S2469">
        <v>4</v>
      </c>
    </row>
    <row r="2470" spans="1:19" x14ac:dyDescent="0.25">
      <c r="A2470">
        <v>2010</v>
      </c>
      <c r="B2470">
        <v>179</v>
      </c>
      <c r="C2470" t="s">
        <v>89</v>
      </c>
      <c r="D2470" t="str">
        <f>IFERROR(INDEX('Draft Master List'!E:F,MATCH(C2470,'Draft Master List'!E:E,0),2),"N/A")</f>
        <v>122010</v>
      </c>
      <c r="E2470" t="s">
        <v>13</v>
      </c>
      <c r="F2470">
        <v>23</v>
      </c>
      <c r="G2470" t="s">
        <v>76</v>
      </c>
      <c r="H2470">
        <v>12</v>
      </c>
      <c r="I2470">
        <v>9</v>
      </c>
      <c r="J2470">
        <v>26</v>
      </c>
      <c r="K2470">
        <v>22</v>
      </c>
      <c r="L2470" s="2">
        <v>0.84599999999999997</v>
      </c>
      <c r="M2470">
        <v>145</v>
      </c>
      <c r="N2470">
        <v>6.6</v>
      </c>
      <c r="O2470">
        <v>0</v>
      </c>
      <c r="P2470">
        <v>17</v>
      </c>
      <c r="Q2470">
        <v>1.8</v>
      </c>
      <c r="R2470">
        <v>12.1</v>
      </c>
      <c r="S2470">
        <v>5</v>
      </c>
    </row>
    <row r="2471" spans="1:19" x14ac:dyDescent="0.25">
      <c r="A2471">
        <v>2010</v>
      </c>
      <c r="B2471">
        <v>180</v>
      </c>
      <c r="C2471" t="s">
        <v>637</v>
      </c>
      <c r="D2471" t="str">
        <f>IFERROR(INDEX('Draft Master List'!E:F,MATCH(C2471,'Draft Master List'!E:E,0),2),"N/A")</f>
        <v>N/A</v>
      </c>
      <c r="E2471" t="s">
        <v>24</v>
      </c>
      <c r="F2471">
        <v>31</v>
      </c>
      <c r="H2471">
        <v>16</v>
      </c>
      <c r="I2471">
        <v>0</v>
      </c>
      <c r="J2471">
        <v>39</v>
      </c>
      <c r="K2471">
        <v>22</v>
      </c>
      <c r="L2471" s="2">
        <v>0.56399999999999995</v>
      </c>
      <c r="M2471">
        <v>253</v>
      </c>
      <c r="N2471">
        <v>11.5</v>
      </c>
      <c r="O2471">
        <v>0</v>
      </c>
      <c r="P2471">
        <v>34</v>
      </c>
      <c r="Q2471">
        <v>1.4</v>
      </c>
      <c r="R2471">
        <v>15.8</v>
      </c>
      <c r="S2471">
        <v>2</v>
      </c>
    </row>
    <row r="2472" spans="1:19" x14ac:dyDescent="0.25">
      <c r="A2472">
        <v>2010</v>
      </c>
      <c r="B2472">
        <v>181</v>
      </c>
      <c r="C2472" t="s">
        <v>265</v>
      </c>
      <c r="D2472" t="str">
        <f>IFERROR(INDEX('Draft Master List'!E:F,MATCH(C2472,'Draft Master List'!E:E,0),2),"N/A")</f>
        <v>222010</v>
      </c>
      <c r="E2472" t="s">
        <v>26</v>
      </c>
      <c r="F2472">
        <v>23</v>
      </c>
      <c r="G2472" t="s">
        <v>77</v>
      </c>
      <c r="H2472">
        <v>10</v>
      </c>
      <c r="I2472">
        <v>2</v>
      </c>
      <c r="J2472">
        <v>39</v>
      </c>
      <c r="K2472">
        <v>22</v>
      </c>
      <c r="L2472" s="2">
        <v>0.56399999999999995</v>
      </c>
      <c r="M2472">
        <v>283</v>
      </c>
      <c r="N2472">
        <v>12.9</v>
      </c>
      <c r="O2472">
        <v>2</v>
      </c>
      <c r="P2472">
        <v>31</v>
      </c>
      <c r="Q2472">
        <v>2.2000000000000002</v>
      </c>
      <c r="R2472">
        <v>28.3</v>
      </c>
      <c r="S2472">
        <v>3</v>
      </c>
    </row>
    <row r="2473" spans="1:19" x14ac:dyDescent="0.25">
      <c r="A2473">
        <v>2010</v>
      </c>
      <c r="B2473">
        <v>182</v>
      </c>
      <c r="C2473" t="s">
        <v>443</v>
      </c>
      <c r="D2473" t="str">
        <f>IFERROR(INDEX('Draft Master List'!E:F,MATCH(C2473,'Draft Master List'!E:E,0),2),"N/A")</f>
        <v>302007</v>
      </c>
      <c r="E2473" t="s">
        <v>13</v>
      </c>
      <c r="F2473">
        <v>25</v>
      </c>
      <c r="G2473" t="s">
        <v>77</v>
      </c>
      <c r="H2473">
        <v>7</v>
      </c>
      <c r="I2473">
        <v>1</v>
      </c>
      <c r="J2473">
        <v>39</v>
      </c>
      <c r="K2473">
        <v>21</v>
      </c>
      <c r="L2473" s="2">
        <v>0.53800000000000003</v>
      </c>
      <c r="M2473">
        <v>259</v>
      </c>
      <c r="N2473">
        <v>12.3</v>
      </c>
      <c r="O2473">
        <v>1</v>
      </c>
      <c r="P2473">
        <v>49</v>
      </c>
      <c r="Q2473">
        <v>3</v>
      </c>
      <c r="R2473">
        <v>37</v>
      </c>
      <c r="S2473">
        <v>0</v>
      </c>
    </row>
    <row r="2474" spans="1:19" x14ac:dyDescent="0.25">
      <c r="A2474">
        <v>2010</v>
      </c>
      <c r="B2474">
        <v>183</v>
      </c>
      <c r="C2474" t="s">
        <v>1275</v>
      </c>
      <c r="D2474" t="str">
        <f>IFERROR(INDEX('Draft Master List'!E:F,MATCH(C2474,'Draft Master List'!E:E,0),2),"N/A")</f>
        <v>N/A</v>
      </c>
      <c r="E2474" t="s">
        <v>7</v>
      </c>
      <c r="F2474">
        <v>24</v>
      </c>
      <c r="G2474" t="s">
        <v>1601</v>
      </c>
      <c r="H2474">
        <v>16</v>
      </c>
      <c r="I2474">
        <v>9</v>
      </c>
      <c r="J2474">
        <v>30</v>
      </c>
      <c r="K2474">
        <v>21</v>
      </c>
      <c r="L2474" s="2">
        <v>0.7</v>
      </c>
      <c r="M2474">
        <v>316</v>
      </c>
      <c r="N2474">
        <v>15</v>
      </c>
      <c r="O2474">
        <v>3</v>
      </c>
      <c r="P2474">
        <v>71</v>
      </c>
      <c r="Q2474">
        <v>1.3</v>
      </c>
      <c r="R2474">
        <v>19.8</v>
      </c>
      <c r="S2474">
        <v>0</v>
      </c>
    </row>
    <row r="2475" spans="1:19" x14ac:dyDescent="0.25">
      <c r="A2475">
        <v>2010</v>
      </c>
      <c r="B2475">
        <v>184</v>
      </c>
      <c r="C2475" t="s">
        <v>1828</v>
      </c>
      <c r="D2475" t="str">
        <f>IFERROR(INDEX('Draft Master List'!E:F,MATCH(C2475,'Draft Master List'!E:E,0),2),"N/A")</f>
        <v>N/A</v>
      </c>
      <c r="E2475" t="s">
        <v>5</v>
      </c>
      <c r="F2475">
        <v>23</v>
      </c>
      <c r="G2475" t="s">
        <v>1069</v>
      </c>
      <c r="H2475">
        <v>5</v>
      </c>
      <c r="I2475">
        <v>5</v>
      </c>
      <c r="J2475">
        <v>26</v>
      </c>
      <c r="K2475">
        <v>21</v>
      </c>
      <c r="L2475" s="2">
        <v>0.80800000000000005</v>
      </c>
      <c r="M2475">
        <v>301</v>
      </c>
      <c r="N2475">
        <v>14.3</v>
      </c>
      <c r="O2475">
        <v>1</v>
      </c>
      <c r="P2475">
        <v>34</v>
      </c>
      <c r="Q2475">
        <v>4.2</v>
      </c>
      <c r="R2475">
        <v>60.2</v>
      </c>
      <c r="S2475">
        <v>0</v>
      </c>
    </row>
    <row r="2476" spans="1:19" x14ac:dyDescent="0.25">
      <c r="A2476">
        <v>2010</v>
      </c>
      <c r="B2476">
        <v>185</v>
      </c>
      <c r="C2476" t="s">
        <v>270</v>
      </c>
      <c r="D2476" t="str">
        <f>IFERROR(INDEX('Draft Master List'!E:F,MATCH(C2476,'Draft Master List'!E:E,0),2),"N/A")</f>
        <v>512010</v>
      </c>
      <c r="E2476" t="s">
        <v>18</v>
      </c>
      <c r="F2476">
        <v>23</v>
      </c>
      <c r="G2476" t="s">
        <v>643</v>
      </c>
      <c r="H2476">
        <v>15</v>
      </c>
      <c r="I2476">
        <v>1</v>
      </c>
      <c r="J2476">
        <v>29</v>
      </c>
      <c r="K2476">
        <v>21</v>
      </c>
      <c r="L2476" s="2">
        <v>0.72399999999999998</v>
      </c>
      <c r="M2476">
        <v>167</v>
      </c>
      <c r="N2476">
        <v>8</v>
      </c>
      <c r="O2476">
        <v>0</v>
      </c>
      <c r="P2476">
        <v>23</v>
      </c>
      <c r="Q2476">
        <v>1.4</v>
      </c>
      <c r="R2476">
        <v>11.1</v>
      </c>
      <c r="S2476">
        <v>3</v>
      </c>
    </row>
    <row r="2477" spans="1:19" x14ac:dyDescent="0.25">
      <c r="A2477">
        <v>2010</v>
      </c>
      <c r="B2477">
        <v>186</v>
      </c>
      <c r="C2477" t="s">
        <v>90</v>
      </c>
      <c r="D2477" t="str">
        <f>IFERROR(INDEX('Draft Master List'!E:F,MATCH(C2477,'Draft Master List'!E:E,0),2),"N/A")</f>
        <v>1492008</v>
      </c>
      <c r="E2477" t="s">
        <v>10</v>
      </c>
      <c r="F2477">
        <v>24</v>
      </c>
      <c r="G2477" t="s">
        <v>76</v>
      </c>
      <c r="H2477">
        <v>16</v>
      </c>
      <c r="I2477">
        <v>13</v>
      </c>
      <c r="J2477">
        <v>42</v>
      </c>
      <c r="K2477">
        <v>21</v>
      </c>
      <c r="L2477" s="2">
        <v>0.5</v>
      </c>
      <c r="M2477">
        <v>136</v>
      </c>
      <c r="N2477">
        <v>6.5</v>
      </c>
      <c r="O2477">
        <v>0</v>
      </c>
      <c r="P2477">
        <v>20</v>
      </c>
      <c r="Q2477">
        <v>1.3</v>
      </c>
      <c r="R2477">
        <v>8.5</v>
      </c>
      <c r="S2477">
        <v>5</v>
      </c>
    </row>
    <row r="2478" spans="1:19" x14ac:dyDescent="0.25">
      <c r="A2478">
        <v>2010</v>
      </c>
      <c r="B2478">
        <v>187</v>
      </c>
      <c r="C2478" t="s">
        <v>474</v>
      </c>
      <c r="D2478" t="str">
        <f>IFERROR(INDEX('Draft Master List'!E:F,MATCH(C2478,'Draft Master List'!E:E,0),2),"N/A")</f>
        <v>1372007</v>
      </c>
      <c r="E2478" t="s">
        <v>3</v>
      </c>
      <c r="F2478">
        <v>26</v>
      </c>
      <c r="G2478" t="s">
        <v>212</v>
      </c>
      <c r="H2478">
        <v>15</v>
      </c>
      <c r="I2478">
        <v>13</v>
      </c>
      <c r="J2478">
        <v>26</v>
      </c>
      <c r="K2478">
        <v>21</v>
      </c>
      <c r="L2478" s="2">
        <v>0.80800000000000005</v>
      </c>
      <c r="M2478">
        <v>134</v>
      </c>
      <c r="N2478">
        <v>6.4</v>
      </c>
      <c r="O2478">
        <v>0</v>
      </c>
      <c r="P2478">
        <v>19</v>
      </c>
      <c r="Q2478">
        <v>1.4</v>
      </c>
      <c r="R2478">
        <v>8.9</v>
      </c>
      <c r="S2478">
        <v>0</v>
      </c>
    </row>
    <row r="2479" spans="1:19" x14ac:dyDescent="0.25">
      <c r="A2479">
        <v>2010</v>
      </c>
      <c r="B2479">
        <v>188</v>
      </c>
      <c r="C2479" t="s">
        <v>106</v>
      </c>
      <c r="D2479" t="str">
        <f>IFERROR(INDEX('Draft Master List'!E:F,MATCH(C2479,'Draft Master List'!E:E,0),2),"N/A")</f>
        <v>362010</v>
      </c>
      <c r="E2479" t="s">
        <v>25</v>
      </c>
      <c r="F2479">
        <v>21</v>
      </c>
      <c r="G2479" t="s">
        <v>664</v>
      </c>
      <c r="H2479">
        <v>11</v>
      </c>
      <c r="I2479">
        <v>7</v>
      </c>
      <c r="J2479">
        <v>39</v>
      </c>
      <c r="K2479">
        <v>21</v>
      </c>
      <c r="L2479" s="2">
        <v>0.53800000000000003</v>
      </c>
      <c r="M2479">
        <v>209</v>
      </c>
      <c r="N2479">
        <v>10</v>
      </c>
      <c r="O2479">
        <v>1</v>
      </c>
      <c r="P2479">
        <v>31</v>
      </c>
      <c r="Q2479">
        <v>1.9</v>
      </c>
      <c r="R2479">
        <v>19</v>
      </c>
      <c r="S2479">
        <v>2</v>
      </c>
    </row>
    <row r="2480" spans="1:19" x14ac:dyDescent="0.25">
      <c r="A2480">
        <v>2010</v>
      </c>
      <c r="B2480">
        <v>189</v>
      </c>
      <c r="C2480" t="s">
        <v>1728</v>
      </c>
      <c r="D2480" t="str">
        <f>IFERROR(INDEX('Draft Master List'!E:F,MATCH(C2480,'Draft Master List'!E:E,0),2),"N/A")</f>
        <v>N/A</v>
      </c>
      <c r="E2480" t="s">
        <v>5</v>
      </c>
      <c r="F2480">
        <v>22</v>
      </c>
      <c r="G2480" t="s">
        <v>1069</v>
      </c>
      <c r="H2480">
        <v>13</v>
      </c>
      <c r="I2480">
        <v>3</v>
      </c>
      <c r="J2480">
        <v>33</v>
      </c>
      <c r="K2480">
        <v>21</v>
      </c>
      <c r="L2480" s="2">
        <v>0.63600000000000001</v>
      </c>
      <c r="M2480">
        <v>238</v>
      </c>
      <c r="N2480">
        <v>11.3</v>
      </c>
      <c r="O2480">
        <v>1</v>
      </c>
      <c r="P2480">
        <v>23</v>
      </c>
      <c r="Q2480">
        <v>1.6</v>
      </c>
      <c r="R2480">
        <v>18.3</v>
      </c>
      <c r="S2480">
        <v>1</v>
      </c>
    </row>
    <row r="2481" spans="1:19" x14ac:dyDescent="0.25">
      <c r="A2481">
        <v>2010</v>
      </c>
      <c r="B2481">
        <v>190</v>
      </c>
      <c r="C2481" t="s">
        <v>101</v>
      </c>
      <c r="D2481" t="str">
        <f>IFERROR(INDEX('Draft Master List'!E:F,MATCH(C2481,'Draft Master List'!E:E,0),2),"N/A")</f>
        <v>602010</v>
      </c>
      <c r="E2481" t="s">
        <v>19</v>
      </c>
      <c r="F2481">
        <v>22</v>
      </c>
      <c r="H2481">
        <v>11</v>
      </c>
      <c r="I2481">
        <v>0</v>
      </c>
      <c r="J2481">
        <v>39</v>
      </c>
      <c r="K2481">
        <v>21</v>
      </c>
      <c r="L2481" s="2">
        <v>0.53800000000000003</v>
      </c>
      <c r="M2481">
        <v>227</v>
      </c>
      <c r="N2481">
        <v>10.8</v>
      </c>
      <c r="O2481">
        <v>0</v>
      </c>
      <c r="P2481">
        <v>52</v>
      </c>
      <c r="Q2481">
        <v>1.9</v>
      </c>
      <c r="R2481">
        <v>20.6</v>
      </c>
      <c r="S2481">
        <v>1</v>
      </c>
    </row>
    <row r="2482" spans="1:19" x14ac:dyDescent="0.25">
      <c r="A2482">
        <v>2010</v>
      </c>
      <c r="B2482">
        <v>191</v>
      </c>
      <c r="C2482" t="s">
        <v>764</v>
      </c>
      <c r="D2482" t="str">
        <f>IFERROR(INDEX('Draft Master List'!E:F,MATCH(C2482,'Draft Master List'!E:E,0),2),"N/A")</f>
        <v>N/A</v>
      </c>
      <c r="E2482" t="s">
        <v>223</v>
      </c>
      <c r="F2482">
        <v>24</v>
      </c>
      <c r="G2482" t="s">
        <v>77</v>
      </c>
      <c r="H2482">
        <v>8</v>
      </c>
      <c r="I2482">
        <v>2</v>
      </c>
      <c r="J2482">
        <v>37</v>
      </c>
      <c r="K2482">
        <v>20</v>
      </c>
      <c r="L2482" s="2">
        <v>0.54100000000000004</v>
      </c>
      <c r="M2482">
        <v>306</v>
      </c>
      <c r="N2482">
        <v>15.3</v>
      </c>
      <c r="O2482">
        <v>1</v>
      </c>
      <c r="P2482">
        <v>46</v>
      </c>
      <c r="Q2482">
        <v>2.5</v>
      </c>
      <c r="R2482">
        <v>38.299999999999997</v>
      </c>
      <c r="S2482">
        <v>0</v>
      </c>
    </row>
    <row r="2483" spans="1:19" x14ac:dyDescent="0.25">
      <c r="A2483">
        <v>2010</v>
      </c>
      <c r="B2483">
        <v>192</v>
      </c>
      <c r="C2483" t="s">
        <v>321</v>
      </c>
      <c r="D2483" t="str">
        <f>IFERROR(INDEX('Draft Master List'!E:F,MATCH(C2483,'Draft Master List'!E:E,0),2),"N/A")</f>
        <v>272009</v>
      </c>
      <c r="E2483" t="s">
        <v>20</v>
      </c>
      <c r="F2483">
        <v>23</v>
      </c>
      <c r="G2483" t="s">
        <v>76</v>
      </c>
      <c r="H2483">
        <v>13</v>
      </c>
      <c r="I2483">
        <v>8</v>
      </c>
      <c r="J2483">
        <v>28</v>
      </c>
      <c r="K2483">
        <v>20</v>
      </c>
      <c r="L2483" s="2">
        <v>0.71399999999999997</v>
      </c>
      <c r="M2483">
        <v>205</v>
      </c>
      <c r="N2483">
        <v>10.3</v>
      </c>
      <c r="O2483">
        <v>0</v>
      </c>
      <c r="P2483">
        <v>25</v>
      </c>
      <c r="Q2483">
        <v>1.5</v>
      </c>
      <c r="R2483">
        <v>15.8</v>
      </c>
      <c r="S2483">
        <v>0</v>
      </c>
    </row>
    <row r="2484" spans="1:19" x14ac:dyDescent="0.25">
      <c r="A2484">
        <v>2010</v>
      </c>
      <c r="B2484">
        <v>193</v>
      </c>
      <c r="C2484" t="s">
        <v>1444</v>
      </c>
      <c r="D2484" t="str">
        <f>IFERROR(INDEX('Draft Master List'!E:F,MATCH(C2484,'Draft Master List'!E:E,0),2),"N/A")</f>
        <v>N/A</v>
      </c>
      <c r="E2484" t="s">
        <v>18</v>
      </c>
      <c r="F2484">
        <v>28</v>
      </c>
      <c r="G2484" t="s">
        <v>77</v>
      </c>
      <c r="H2484">
        <v>16</v>
      </c>
      <c r="I2484">
        <v>1</v>
      </c>
      <c r="J2484">
        <v>34</v>
      </c>
      <c r="K2484">
        <v>20</v>
      </c>
      <c r="L2484" s="2">
        <v>0.58799999999999997</v>
      </c>
      <c r="M2484">
        <v>240</v>
      </c>
      <c r="N2484">
        <v>12</v>
      </c>
      <c r="O2484">
        <v>1</v>
      </c>
      <c r="P2484">
        <v>31</v>
      </c>
      <c r="Q2484">
        <v>1.3</v>
      </c>
      <c r="R2484">
        <v>15</v>
      </c>
      <c r="S2484">
        <v>0</v>
      </c>
    </row>
    <row r="2485" spans="1:19" x14ac:dyDescent="0.25">
      <c r="A2485">
        <v>2010</v>
      </c>
      <c r="B2485">
        <v>194</v>
      </c>
      <c r="C2485" t="s">
        <v>2004</v>
      </c>
      <c r="D2485" t="str">
        <f>IFERROR(INDEX('Draft Master List'!E:F,MATCH(C2485,'Draft Master List'!E:E,0),2),"N/A")</f>
        <v>N/A</v>
      </c>
      <c r="E2485" t="s">
        <v>28</v>
      </c>
      <c r="F2485">
        <v>29</v>
      </c>
      <c r="G2485" t="s">
        <v>77</v>
      </c>
      <c r="H2485">
        <v>11</v>
      </c>
      <c r="I2485">
        <v>4</v>
      </c>
      <c r="J2485">
        <v>43</v>
      </c>
      <c r="K2485">
        <v>20</v>
      </c>
      <c r="L2485" s="2">
        <v>0.46500000000000002</v>
      </c>
      <c r="M2485">
        <v>266</v>
      </c>
      <c r="N2485">
        <v>13.3</v>
      </c>
      <c r="O2485">
        <v>1</v>
      </c>
      <c r="P2485">
        <v>30</v>
      </c>
      <c r="Q2485">
        <v>1.8</v>
      </c>
      <c r="R2485">
        <v>24.2</v>
      </c>
      <c r="S2485">
        <v>0</v>
      </c>
    </row>
    <row r="2486" spans="1:19" x14ac:dyDescent="0.25">
      <c r="A2486">
        <v>2010</v>
      </c>
      <c r="B2486">
        <v>195</v>
      </c>
      <c r="C2486" t="s">
        <v>452</v>
      </c>
      <c r="D2486" t="str">
        <f>IFERROR(INDEX('Draft Master List'!E:F,MATCH(C2486,'Draft Master List'!E:E,0),2),"N/A")</f>
        <v>522007</v>
      </c>
      <c r="E2486" t="s">
        <v>15</v>
      </c>
      <c r="F2486">
        <v>26</v>
      </c>
      <c r="H2486">
        <v>11</v>
      </c>
      <c r="I2486">
        <v>0</v>
      </c>
      <c r="J2486">
        <v>26</v>
      </c>
      <c r="K2486">
        <v>20</v>
      </c>
      <c r="L2486" s="2">
        <v>0.76900000000000002</v>
      </c>
      <c r="M2486">
        <v>137</v>
      </c>
      <c r="N2486">
        <v>6.9</v>
      </c>
      <c r="O2486">
        <v>1</v>
      </c>
      <c r="P2486">
        <v>20</v>
      </c>
      <c r="Q2486">
        <v>1.8</v>
      </c>
      <c r="R2486">
        <v>12.5</v>
      </c>
      <c r="S2486">
        <v>0</v>
      </c>
    </row>
    <row r="2487" spans="1:19" x14ac:dyDescent="0.25">
      <c r="A2487">
        <v>2010</v>
      </c>
      <c r="B2487">
        <v>196</v>
      </c>
      <c r="C2487" t="s">
        <v>1935</v>
      </c>
      <c r="D2487" t="str">
        <f>IFERROR(INDEX('Draft Master List'!E:F,MATCH(C2487,'Draft Master List'!E:E,0),2),"N/A")</f>
        <v>N/A</v>
      </c>
      <c r="E2487" t="s">
        <v>13</v>
      </c>
      <c r="F2487">
        <v>31</v>
      </c>
      <c r="G2487" t="s">
        <v>1623</v>
      </c>
      <c r="H2487">
        <v>16</v>
      </c>
      <c r="I2487">
        <v>11</v>
      </c>
      <c r="J2487">
        <v>27</v>
      </c>
      <c r="K2487">
        <v>20</v>
      </c>
      <c r="L2487" s="2">
        <v>0.74099999999999999</v>
      </c>
      <c r="M2487">
        <v>221</v>
      </c>
      <c r="N2487">
        <v>11.1</v>
      </c>
      <c r="O2487">
        <v>2</v>
      </c>
      <c r="P2487">
        <v>28</v>
      </c>
      <c r="Q2487">
        <v>1.3</v>
      </c>
      <c r="R2487">
        <v>13.8</v>
      </c>
      <c r="S2487">
        <v>0</v>
      </c>
    </row>
    <row r="2488" spans="1:19" x14ac:dyDescent="0.25">
      <c r="A2488">
        <v>2010</v>
      </c>
      <c r="B2488">
        <v>197</v>
      </c>
      <c r="C2488" t="s">
        <v>1351</v>
      </c>
      <c r="D2488" t="str">
        <f>IFERROR(INDEX('Draft Master List'!E:F,MATCH(C2488,'Draft Master List'!E:E,0),2),"N/A")</f>
        <v>N/A</v>
      </c>
      <c r="E2488" t="s">
        <v>4</v>
      </c>
      <c r="F2488">
        <v>26</v>
      </c>
      <c r="G2488" t="s">
        <v>1069</v>
      </c>
      <c r="H2488">
        <v>15</v>
      </c>
      <c r="I2488">
        <v>5</v>
      </c>
      <c r="J2488">
        <v>26</v>
      </c>
      <c r="K2488">
        <v>20</v>
      </c>
      <c r="L2488" s="2">
        <v>0.76900000000000002</v>
      </c>
      <c r="M2488">
        <v>216</v>
      </c>
      <c r="N2488">
        <v>10.8</v>
      </c>
      <c r="O2488">
        <v>1</v>
      </c>
      <c r="P2488">
        <v>52</v>
      </c>
      <c r="Q2488">
        <v>1.3</v>
      </c>
      <c r="R2488">
        <v>14.4</v>
      </c>
      <c r="S2488">
        <v>0</v>
      </c>
    </row>
    <row r="2489" spans="1:19" x14ac:dyDescent="0.25">
      <c r="A2489">
        <v>2010</v>
      </c>
      <c r="B2489">
        <v>198</v>
      </c>
      <c r="C2489" t="s">
        <v>1345</v>
      </c>
      <c r="D2489" t="str">
        <f>IFERROR(INDEX('Draft Master List'!E:F,MATCH(C2489,'Draft Master List'!E:E,0),2),"N/A")</f>
        <v>N/A</v>
      </c>
      <c r="E2489" t="s">
        <v>7</v>
      </c>
      <c r="F2489">
        <v>35</v>
      </c>
      <c r="G2489" t="s">
        <v>758</v>
      </c>
      <c r="H2489">
        <v>16</v>
      </c>
      <c r="I2489">
        <v>8</v>
      </c>
      <c r="J2489">
        <v>40</v>
      </c>
      <c r="K2489">
        <v>20</v>
      </c>
      <c r="L2489" s="2">
        <v>0.5</v>
      </c>
      <c r="M2489">
        <v>224</v>
      </c>
      <c r="N2489">
        <v>11.2</v>
      </c>
      <c r="O2489">
        <v>0</v>
      </c>
      <c r="P2489">
        <v>28</v>
      </c>
      <c r="Q2489">
        <v>1.3</v>
      </c>
      <c r="R2489">
        <v>14</v>
      </c>
      <c r="S2489">
        <v>0</v>
      </c>
    </row>
    <row r="2490" spans="1:19" x14ac:dyDescent="0.25">
      <c r="A2490">
        <v>2010</v>
      </c>
      <c r="B2490">
        <v>199</v>
      </c>
      <c r="C2490" t="s">
        <v>381</v>
      </c>
      <c r="D2490" t="str">
        <f>IFERROR(INDEX('Draft Master List'!E:F,MATCH(C2490,'Draft Master List'!E:E,0),2),"N/A")</f>
        <v>462008</v>
      </c>
      <c r="E2490" t="s">
        <v>15</v>
      </c>
      <c r="F2490">
        <v>24</v>
      </c>
      <c r="G2490" t="s">
        <v>77</v>
      </c>
      <c r="H2490">
        <v>5</v>
      </c>
      <c r="I2490">
        <v>3</v>
      </c>
      <c r="J2490">
        <v>25</v>
      </c>
      <c r="K2490">
        <v>20</v>
      </c>
      <c r="L2490" s="2">
        <v>0.8</v>
      </c>
      <c r="M2490">
        <v>277</v>
      </c>
      <c r="N2490">
        <v>13.9</v>
      </c>
      <c r="O2490">
        <v>3</v>
      </c>
      <c r="P2490">
        <v>59</v>
      </c>
      <c r="Q2490">
        <v>4</v>
      </c>
      <c r="R2490">
        <v>55.4</v>
      </c>
      <c r="S2490">
        <v>2</v>
      </c>
    </row>
    <row r="2491" spans="1:19" x14ac:dyDescent="0.25">
      <c r="A2491">
        <v>2010</v>
      </c>
      <c r="B2491">
        <v>200</v>
      </c>
      <c r="C2491" t="s">
        <v>696</v>
      </c>
      <c r="D2491" t="str">
        <f>IFERROR(INDEX('Draft Master List'!E:F,MATCH(C2491,'Draft Master List'!E:E,0),2),"N/A")</f>
        <v>N/A</v>
      </c>
      <c r="E2491" t="s">
        <v>63</v>
      </c>
      <c r="F2491">
        <v>31</v>
      </c>
      <c r="G2491" t="s">
        <v>643</v>
      </c>
      <c r="H2491">
        <v>16</v>
      </c>
      <c r="I2491">
        <v>1</v>
      </c>
      <c r="J2491">
        <v>26</v>
      </c>
      <c r="K2491">
        <v>20</v>
      </c>
      <c r="L2491" s="2">
        <v>0.76900000000000002</v>
      </c>
      <c r="M2491">
        <v>139</v>
      </c>
      <c r="N2491">
        <v>7</v>
      </c>
      <c r="O2491">
        <v>0</v>
      </c>
      <c r="P2491">
        <v>18</v>
      </c>
      <c r="Q2491">
        <v>1.3</v>
      </c>
      <c r="R2491">
        <v>8.6999999999999993</v>
      </c>
      <c r="S2491">
        <v>0</v>
      </c>
    </row>
    <row r="2492" spans="1:19" x14ac:dyDescent="0.25">
      <c r="A2492">
        <v>2010</v>
      </c>
      <c r="B2492">
        <v>201</v>
      </c>
      <c r="C2492" t="s">
        <v>513</v>
      </c>
      <c r="D2492" t="str">
        <f>IFERROR(INDEX('Draft Master List'!E:F,MATCH(C2492,'Draft Master List'!E:E,0),2),"N/A")</f>
        <v>302006</v>
      </c>
      <c r="E2492" t="s">
        <v>20</v>
      </c>
      <c r="F2492">
        <v>27</v>
      </c>
      <c r="G2492" t="s">
        <v>643</v>
      </c>
      <c r="H2492">
        <v>8</v>
      </c>
      <c r="I2492">
        <v>7</v>
      </c>
      <c r="J2492">
        <v>26</v>
      </c>
      <c r="K2492">
        <v>19</v>
      </c>
      <c r="L2492" s="2">
        <v>0.73099999999999998</v>
      </c>
      <c r="M2492">
        <v>124</v>
      </c>
      <c r="N2492">
        <v>6.5</v>
      </c>
      <c r="O2492">
        <v>0</v>
      </c>
      <c r="P2492">
        <v>15</v>
      </c>
      <c r="Q2492">
        <v>2.4</v>
      </c>
      <c r="R2492">
        <v>15.5</v>
      </c>
      <c r="S2492">
        <v>2</v>
      </c>
    </row>
    <row r="2493" spans="1:19" x14ac:dyDescent="0.25">
      <c r="A2493">
        <v>2010</v>
      </c>
      <c r="B2493">
        <v>202</v>
      </c>
      <c r="C2493" t="s">
        <v>2005</v>
      </c>
      <c r="D2493" t="str">
        <f>IFERROR(INDEX('Draft Master List'!E:F,MATCH(C2493,'Draft Master List'!E:E,0),2),"N/A")</f>
        <v>N/A</v>
      </c>
      <c r="E2493" t="s">
        <v>21</v>
      </c>
      <c r="F2493">
        <v>34</v>
      </c>
      <c r="G2493" t="s">
        <v>77</v>
      </c>
      <c r="H2493">
        <v>16</v>
      </c>
      <c r="I2493">
        <v>1</v>
      </c>
      <c r="J2493">
        <v>32</v>
      </c>
      <c r="K2493">
        <v>19</v>
      </c>
      <c r="L2493" s="2">
        <v>0.59399999999999997</v>
      </c>
      <c r="M2493">
        <v>166</v>
      </c>
      <c r="N2493">
        <v>8.6999999999999993</v>
      </c>
      <c r="O2493">
        <v>3</v>
      </c>
      <c r="P2493">
        <v>21</v>
      </c>
      <c r="Q2493">
        <v>1.2</v>
      </c>
      <c r="R2493">
        <v>10.4</v>
      </c>
      <c r="S2493">
        <v>0</v>
      </c>
    </row>
    <row r="2494" spans="1:19" x14ac:dyDescent="0.25">
      <c r="A2494">
        <v>2010</v>
      </c>
      <c r="B2494">
        <v>203</v>
      </c>
      <c r="C2494" t="s">
        <v>1931</v>
      </c>
      <c r="D2494" t="str">
        <f>IFERROR(INDEX('Draft Master List'!E:F,MATCH(C2494,'Draft Master List'!E:E,0),2),"N/A")</f>
        <v>N/A</v>
      </c>
      <c r="E2494" t="s">
        <v>22</v>
      </c>
      <c r="F2494">
        <v>27</v>
      </c>
      <c r="G2494" t="s">
        <v>1623</v>
      </c>
      <c r="H2494">
        <v>16</v>
      </c>
      <c r="I2494">
        <v>16</v>
      </c>
      <c r="J2494">
        <v>32</v>
      </c>
      <c r="K2494">
        <v>19</v>
      </c>
      <c r="L2494" s="2">
        <v>0.59399999999999997</v>
      </c>
      <c r="M2494">
        <v>121</v>
      </c>
      <c r="N2494">
        <v>6.4</v>
      </c>
      <c r="O2494">
        <v>2</v>
      </c>
      <c r="P2494">
        <v>16</v>
      </c>
      <c r="Q2494">
        <v>1.2</v>
      </c>
      <c r="R2494">
        <v>7.6</v>
      </c>
      <c r="S2494">
        <v>0</v>
      </c>
    </row>
    <row r="2495" spans="1:19" x14ac:dyDescent="0.25">
      <c r="A2495">
        <v>2010</v>
      </c>
      <c r="B2495">
        <v>204</v>
      </c>
      <c r="C2495" t="s">
        <v>409</v>
      </c>
      <c r="D2495" t="str">
        <f>IFERROR(INDEX('Draft Master List'!E:F,MATCH(C2495,'Draft Master List'!E:E,0),2),"N/A")</f>
        <v>1632008</v>
      </c>
      <c r="E2495" t="s">
        <v>6</v>
      </c>
      <c r="F2495">
        <v>25</v>
      </c>
      <c r="G2495" t="s">
        <v>732</v>
      </c>
      <c r="H2495">
        <v>15</v>
      </c>
      <c r="I2495">
        <v>5</v>
      </c>
      <c r="J2495">
        <v>24</v>
      </c>
      <c r="K2495">
        <v>19</v>
      </c>
      <c r="L2495" s="2">
        <v>0.79200000000000004</v>
      </c>
      <c r="M2495">
        <v>136</v>
      </c>
      <c r="N2495">
        <v>7.2</v>
      </c>
      <c r="O2495">
        <v>1</v>
      </c>
      <c r="P2495">
        <v>18</v>
      </c>
      <c r="Q2495">
        <v>1.3</v>
      </c>
      <c r="R2495">
        <v>9.1</v>
      </c>
      <c r="S2495">
        <v>0</v>
      </c>
    </row>
    <row r="2496" spans="1:19" x14ac:dyDescent="0.25">
      <c r="A2496">
        <v>2010</v>
      </c>
      <c r="B2496">
        <v>205</v>
      </c>
      <c r="C2496" t="s">
        <v>727</v>
      </c>
      <c r="D2496" t="str">
        <f>IFERROR(INDEX('Draft Master List'!E:F,MATCH(C2496,'Draft Master List'!E:E,0),2),"N/A")</f>
        <v>N/A</v>
      </c>
      <c r="E2496" t="s">
        <v>33</v>
      </c>
      <c r="F2496">
        <v>33</v>
      </c>
      <c r="H2496">
        <v>16</v>
      </c>
      <c r="I2496">
        <v>0</v>
      </c>
      <c r="J2496">
        <v>30</v>
      </c>
      <c r="K2496">
        <v>19</v>
      </c>
      <c r="L2496" s="2">
        <v>0.63300000000000001</v>
      </c>
      <c r="M2496">
        <v>141</v>
      </c>
      <c r="N2496">
        <v>7.4</v>
      </c>
      <c r="O2496">
        <v>1</v>
      </c>
      <c r="P2496">
        <v>28</v>
      </c>
      <c r="Q2496">
        <v>1.2</v>
      </c>
      <c r="R2496">
        <v>8.8000000000000007</v>
      </c>
      <c r="S2496">
        <v>4</v>
      </c>
    </row>
    <row r="2497" spans="1:19" x14ac:dyDescent="0.25">
      <c r="A2497">
        <v>2010</v>
      </c>
      <c r="B2497">
        <v>206</v>
      </c>
      <c r="C2497" t="s">
        <v>467</v>
      </c>
      <c r="D2497" t="str">
        <f>IFERROR(INDEX('Draft Master List'!E:F,MATCH(C2497,'Draft Master List'!E:E,0),2),"N/A")</f>
        <v>1002007</v>
      </c>
      <c r="E2497" t="s">
        <v>16</v>
      </c>
      <c r="F2497">
        <v>26</v>
      </c>
      <c r="G2497" t="s">
        <v>643</v>
      </c>
      <c r="H2497">
        <v>14</v>
      </c>
      <c r="I2497">
        <v>3</v>
      </c>
      <c r="J2497">
        <v>24</v>
      </c>
      <c r="K2497">
        <v>18</v>
      </c>
      <c r="L2497" s="2">
        <v>0.75</v>
      </c>
      <c r="M2497">
        <v>194</v>
      </c>
      <c r="N2497">
        <v>10.8</v>
      </c>
      <c r="O2497">
        <v>0</v>
      </c>
      <c r="P2497">
        <v>55</v>
      </c>
      <c r="Q2497">
        <v>1.3</v>
      </c>
      <c r="R2497">
        <v>13.9</v>
      </c>
      <c r="S2497">
        <v>0</v>
      </c>
    </row>
    <row r="2498" spans="1:19" x14ac:dyDescent="0.25">
      <c r="A2498">
        <v>2010</v>
      </c>
      <c r="B2498">
        <v>207</v>
      </c>
      <c r="C2498" t="s">
        <v>1274</v>
      </c>
      <c r="D2498" t="str">
        <f>IFERROR(INDEX('Draft Master List'!E:F,MATCH(C2498,'Draft Master List'!E:E,0),2),"N/A")</f>
        <v>N/A</v>
      </c>
      <c r="E2498" t="s">
        <v>25</v>
      </c>
      <c r="F2498">
        <v>28</v>
      </c>
      <c r="G2498" t="s">
        <v>77</v>
      </c>
      <c r="H2498">
        <v>16</v>
      </c>
      <c r="I2498">
        <v>3</v>
      </c>
      <c r="J2498">
        <v>28</v>
      </c>
      <c r="K2498">
        <v>18</v>
      </c>
      <c r="L2498" s="2">
        <v>0.64300000000000002</v>
      </c>
      <c r="M2498">
        <v>157</v>
      </c>
      <c r="N2498">
        <v>8.6999999999999993</v>
      </c>
      <c r="O2498">
        <v>0</v>
      </c>
      <c r="P2498">
        <v>20</v>
      </c>
      <c r="Q2498">
        <v>1.1000000000000001</v>
      </c>
      <c r="R2498">
        <v>9.8000000000000007</v>
      </c>
      <c r="S2498">
        <v>0</v>
      </c>
    </row>
    <row r="2499" spans="1:19" x14ac:dyDescent="0.25">
      <c r="A2499">
        <v>2010</v>
      </c>
      <c r="B2499">
        <v>208</v>
      </c>
      <c r="C2499" t="s">
        <v>1987</v>
      </c>
      <c r="D2499" t="str">
        <f>IFERROR(INDEX('Draft Master List'!E:F,MATCH(C2499,'Draft Master List'!E:E,0),2),"N/A")</f>
        <v>N/A</v>
      </c>
      <c r="E2499" t="s">
        <v>26</v>
      </c>
      <c r="F2499">
        <v>32</v>
      </c>
      <c r="G2499" t="s">
        <v>108</v>
      </c>
      <c r="H2499">
        <v>16</v>
      </c>
      <c r="I2499">
        <v>16</v>
      </c>
      <c r="J2499">
        <v>37</v>
      </c>
      <c r="K2499">
        <v>18</v>
      </c>
      <c r="L2499" s="2">
        <v>0.48599999999999999</v>
      </c>
      <c r="M2499">
        <v>148</v>
      </c>
      <c r="N2499">
        <v>8.1999999999999993</v>
      </c>
      <c r="O2499">
        <v>0</v>
      </c>
      <c r="P2499">
        <v>28</v>
      </c>
      <c r="Q2499">
        <v>1.1000000000000001</v>
      </c>
      <c r="R2499">
        <v>9.3000000000000007</v>
      </c>
      <c r="S2499">
        <v>1</v>
      </c>
    </row>
    <row r="2500" spans="1:19" x14ac:dyDescent="0.25">
      <c r="A2500">
        <v>2010</v>
      </c>
      <c r="B2500">
        <v>209</v>
      </c>
      <c r="C2500" t="s">
        <v>1316</v>
      </c>
      <c r="D2500" t="str">
        <f>IFERROR(INDEX('Draft Master List'!E:F,MATCH(C2500,'Draft Master List'!E:E,0),2),"N/A")</f>
        <v>N/A</v>
      </c>
      <c r="E2500" t="s">
        <v>12</v>
      </c>
      <c r="F2500">
        <v>29</v>
      </c>
      <c r="G2500" t="s">
        <v>77</v>
      </c>
      <c r="H2500">
        <v>14</v>
      </c>
      <c r="I2500">
        <v>7</v>
      </c>
      <c r="J2500">
        <v>49</v>
      </c>
      <c r="K2500">
        <v>18</v>
      </c>
      <c r="L2500" s="2">
        <v>0.36699999999999999</v>
      </c>
      <c r="M2500">
        <v>210</v>
      </c>
      <c r="N2500">
        <v>11.7</v>
      </c>
      <c r="O2500">
        <v>0</v>
      </c>
      <c r="P2500">
        <v>24</v>
      </c>
      <c r="Q2500">
        <v>1.3</v>
      </c>
      <c r="R2500">
        <v>15</v>
      </c>
      <c r="S2500">
        <v>0</v>
      </c>
    </row>
    <row r="2501" spans="1:19" x14ac:dyDescent="0.25">
      <c r="A2501">
        <v>2010</v>
      </c>
      <c r="B2501">
        <v>210</v>
      </c>
      <c r="C2501" t="s">
        <v>1317</v>
      </c>
      <c r="D2501" t="str">
        <f>IFERROR(INDEX('Draft Master List'!E:F,MATCH(C2501,'Draft Master List'!E:E,0),2),"N/A")</f>
        <v>N/A</v>
      </c>
      <c r="E2501" t="s">
        <v>29</v>
      </c>
      <c r="F2501">
        <v>23</v>
      </c>
      <c r="G2501" t="s">
        <v>77</v>
      </c>
      <c r="H2501">
        <v>15</v>
      </c>
      <c r="I2501">
        <v>5</v>
      </c>
      <c r="J2501">
        <v>41</v>
      </c>
      <c r="K2501">
        <v>18</v>
      </c>
      <c r="L2501" s="2">
        <v>0.439</v>
      </c>
      <c r="M2501">
        <v>213</v>
      </c>
      <c r="N2501">
        <v>11.8</v>
      </c>
      <c r="O2501">
        <v>1</v>
      </c>
      <c r="P2501">
        <v>40</v>
      </c>
      <c r="Q2501">
        <v>1.2</v>
      </c>
      <c r="R2501">
        <v>14.2</v>
      </c>
      <c r="S2501">
        <v>0</v>
      </c>
    </row>
    <row r="2502" spans="1:19" x14ac:dyDescent="0.25">
      <c r="A2502">
        <v>2010</v>
      </c>
      <c r="B2502">
        <v>211</v>
      </c>
      <c r="C2502" t="s">
        <v>404</v>
      </c>
      <c r="D2502" t="str">
        <f>IFERROR(INDEX('Draft Master List'!E:F,MATCH(C2502,'Draft Master List'!E:E,0),2),"N/A")</f>
        <v>1392008</v>
      </c>
      <c r="E2502" t="s">
        <v>7</v>
      </c>
      <c r="F2502">
        <v>24</v>
      </c>
      <c r="G2502" t="s">
        <v>76</v>
      </c>
      <c r="H2502">
        <v>10</v>
      </c>
      <c r="I2502">
        <v>8</v>
      </c>
      <c r="J2502">
        <v>27</v>
      </c>
      <c r="K2502">
        <v>18</v>
      </c>
      <c r="L2502" s="2">
        <v>0.66700000000000004</v>
      </c>
      <c r="M2502">
        <v>125</v>
      </c>
      <c r="N2502">
        <v>6.9</v>
      </c>
      <c r="O2502">
        <v>2</v>
      </c>
      <c r="P2502">
        <v>20</v>
      </c>
      <c r="Q2502">
        <v>1.8</v>
      </c>
      <c r="R2502">
        <v>12.5</v>
      </c>
      <c r="S2502">
        <v>2</v>
      </c>
    </row>
    <row r="2503" spans="1:19" x14ac:dyDescent="0.25">
      <c r="A2503">
        <v>2010</v>
      </c>
      <c r="B2503">
        <v>212</v>
      </c>
      <c r="C2503" t="s">
        <v>398</v>
      </c>
      <c r="D2503" t="str">
        <f>IFERROR(INDEX('Draft Master List'!E:F,MATCH(C2503,'Draft Master List'!E:E,0),2),"N/A")</f>
        <v>1222008</v>
      </c>
      <c r="E2503" t="s">
        <v>27</v>
      </c>
      <c r="F2503">
        <v>26</v>
      </c>
      <c r="H2503">
        <v>16</v>
      </c>
      <c r="I2503">
        <v>0</v>
      </c>
      <c r="J2503">
        <v>22</v>
      </c>
      <c r="K2503">
        <v>17</v>
      </c>
      <c r="L2503" s="2">
        <v>0.77300000000000002</v>
      </c>
      <c r="M2503">
        <v>109</v>
      </c>
      <c r="N2503">
        <v>6.4</v>
      </c>
      <c r="O2503">
        <v>0</v>
      </c>
      <c r="P2503">
        <v>17</v>
      </c>
      <c r="Q2503">
        <v>1.1000000000000001</v>
      </c>
      <c r="R2503">
        <v>6.8</v>
      </c>
      <c r="S2503">
        <v>1</v>
      </c>
    </row>
    <row r="2504" spans="1:19" x14ac:dyDescent="0.25">
      <c r="A2504">
        <v>2010</v>
      </c>
      <c r="B2504">
        <v>213</v>
      </c>
      <c r="C2504" t="s">
        <v>1326</v>
      </c>
      <c r="D2504" t="str">
        <f>IFERROR(INDEX('Draft Master List'!E:F,MATCH(C2504,'Draft Master List'!E:E,0),2),"N/A")</f>
        <v>N/A</v>
      </c>
      <c r="E2504" t="s">
        <v>669</v>
      </c>
      <c r="F2504">
        <v>29</v>
      </c>
      <c r="H2504">
        <v>12</v>
      </c>
      <c r="I2504">
        <v>2</v>
      </c>
      <c r="J2504">
        <v>22</v>
      </c>
      <c r="K2504">
        <v>17</v>
      </c>
      <c r="L2504" s="2">
        <v>0.77300000000000002</v>
      </c>
      <c r="M2504">
        <v>59</v>
      </c>
      <c r="N2504">
        <v>3.5</v>
      </c>
      <c r="O2504">
        <v>0</v>
      </c>
      <c r="P2504">
        <v>13</v>
      </c>
      <c r="Q2504">
        <v>1.4</v>
      </c>
      <c r="R2504">
        <v>4.9000000000000004</v>
      </c>
      <c r="S2504">
        <v>1</v>
      </c>
    </row>
    <row r="2505" spans="1:19" x14ac:dyDescent="0.25">
      <c r="A2505">
        <v>2010</v>
      </c>
      <c r="B2505">
        <v>214</v>
      </c>
      <c r="C2505" t="s">
        <v>1993</v>
      </c>
      <c r="D2505" t="str">
        <f>IFERROR(INDEX('Draft Master List'!E:F,MATCH(C2505,'Draft Master List'!E:E,0),2),"N/A")</f>
        <v>N/A</v>
      </c>
      <c r="E2505" t="s">
        <v>18</v>
      </c>
      <c r="F2505">
        <v>33</v>
      </c>
      <c r="G2505" t="s">
        <v>758</v>
      </c>
      <c r="H2505">
        <v>16</v>
      </c>
      <c r="I2505">
        <v>7</v>
      </c>
      <c r="J2505">
        <v>21</v>
      </c>
      <c r="K2505">
        <v>17</v>
      </c>
      <c r="L2505" s="2">
        <v>0.81</v>
      </c>
      <c r="M2505">
        <v>148</v>
      </c>
      <c r="N2505">
        <v>8.6999999999999993</v>
      </c>
      <c r="O2505">
        <v>0</v>
      </c>
      <c r="P2505">
        <v>20</v>
      </c>
      <c r="Q2505">
        <v>1.1000000000000001</v>
      </c>
      <c r="R2505">
        <v>9.3000000000000007</v>
      </c>
      <c r="S2505">
        <v>0</v>
      </c>
    </row>
    <row r="2506" spans="1:19" x14ac:dyDescent="0.25">
      <c r="A2506">
        <v>2010</v>
      </c>
      <c r="B2506">
        <v>215</v>
      </c>
      <c r="C2506" t="s">
        <v>695</v>
      </c>
      <c r="D2506" t="str">
        <f>IFERROR(INDEX('Draft Master List'!E:F,MATCH(C2506,'Draft Master List'!E:E,0),2),"N/A")</f>
        <v>N/A</v>
      </c>
      <c r="E2506" t="s">
        <v>18</v>
      </c>
      <c r="F2506">
        <v>30</v>
      </c>
      <c r="G2506" t="s">
        <v>77</v>
      </c>
      <c r="H2506">
        <v>13</v>
      </c>
      <c r="I2506">
        <v>5</v>
      </c>
      <c r="J2506">
        <v>37</v>
      </c>
      <c r="K2506">
        <v>17</v>
      </c>
      <c r="L2506" s="2">
        <v>0.45900000000000002</v>
      </c>
      <c r="M2506">
        <v>197</v>
      </c>
      <c r="N2506">
        <v>11.6</v>
      </c>
      <c r="O2506">
        <v>0</v>
      </c>
      <c r="P2506">
        <v>33</v>
      </c>
      <c r="Q2506">
        <v>1.3</v>
      </c>
      <c r="R2506">
        <v>15.2</v>
      </c>
      <c r="S2506">
        <v>0</v>
      </c>
    </row>
    <row r="2507" spans="1:19" x14ac:dyDescent="0.25">
      <c r="A2507">
        <v>2010</v>
      </c>
      <c r="B2507">
        <v>216</v>
      </c>
      <c r="C2507" t="s">
        <v>448</v>
      </c>
      <c r="D2507" t="str">
        <f>IFERROR(INDEX('Draft Master List'!E:F,MATCH(C2507,'Draft Master List'!E:E,0),2),"N/A")</f>
        <v>442007</v>
      </c>
      <c r="E2507" t="s">
        <v>18</v>
      </c>
      <c r="F2507">
        <v>24</v>
      </c>
      <c r="G2507" t="s">
        <v>77</v>
      </c>
      <c r="H2507">
        <v>6</v>
      </c>
      <c r="I2507">
        <v>5</v>
      </c>
      <c r="J2507">
        <v>42</v>
      </c>
      <c r="K2507">
        <v>17</v>
      </c>
      <c r="L2507" s="2">
        <v>0.40500000000000003</v>
      </c>
      <c r="M2507">
        <v>280</v>
      </c>
      <c r="N2507">
        <v>16.5</v>
      </c>
      <c r="O2507">
        <v>2</v>
      </c>
      <c r="P2507">
        <v>46</v>
      </c>
      <c r="Q2507">
        <v>2.8</v>
      </c>
      <c r="R2507">
        <v>46.7</v>
      </c>
      <c r="S2507">
        <v>0</v>
      </c>
    </row>
    <row r="2508" spans="1:19" x14ac:dyDescent="0.25">
      <c r="A2508">
        <v>2010</v>
      </c>
      <c r="B2508">
        <v>217</v>
      </c>
      <c r="C2508" t="s">
        <v>723</v>
      </c>
      <c r="D2508" t="str">
        <f>IFERROR(INDEX('Draft Master List'!E:F,MATCH(C2508,'Draft Master List'!E:E,0),2),"N/A")</f>
        <v>N/A</v>
      </c>
      <c r="E2508" t="s">
        <v>14</v>
      </c>
      <c r="F2508">
        <v>27</v>
      </c>
      <c r="G2508" t="s">
        <v>77</v>
      </c>
      <c r="H2508">
        <v>16</v>
      </c>
      <c r="I2508">
        <v>1</v>
      </c>
      <c r="J2508">
        <v>33</v>
      </c>
      <c r="K2508">
        <v>17</v>
      </c>
      <c r="L2508" s="2">
        <v>0.51500000000000001</v>
      </c>
      <c r="M2508">
        <v>250</v>
      </c>
      <c r="N2508">
        <v>14.7</v>
      </c>
      <c r="O2508">
        <v>2</v>
      </c>
      <c r="P2508">
        <v>43</v>
      </c>
      <c r="Q2508">
        <v>1.1000000000000001</v>
      </c>
      <c r="R2508">
        <v>15.6</v>
      </c>
      <c r="S2508">
        <v>2</v>
      </c>
    </row>
    <row r="2509" spans="1:19" x14ac:dyDescent="0.25">
      <c r="A2509">
        <v>2010</v>
      </c>
      <c r="B2509">
        <v>218</v>
      </c>
      <c r="C2509" t="s">
        <v>304</v>
      </c>
      <c r="D2509" t="str">
        <f>IFERROR(INDEX('Draft Master List'!E:F,MATCH(C2509,'Draft Master List'!E:E,0),2),"N/A")</f>
        <v>1952010</v>
      </c>
      <c r="E2509" t="s">
        <v>24</v>
      </c>
      <c r="F2509">
        <v>22</v>
      </c>
      <c r="H2509">
        <v>9</v>
      </c>
      <c r="I2509">
        <v>0</v>
      </c>
      <c r="J2509">
        <v>19</v>
      </c>
      <c r="K2509">
        <v>16</v>
      </c>
      <c r="L2509" s="2">
        <v>0.84199999999999997</v>
      </c>
      <c r="M2509">
        <v>167</v>
      </c>
      <c r="N2509">
        <v>10.4</v>
      </c>
      <c r="O2509">
        <v>0</v>
      </c>
      <c r="P2509">
        <v>26</v>
      </c>
      <c r="Q2509">
        <v>1.8</v>
      </c>
      <c r="R2509">
        <v>18.600000000000001</v>
      </c>
      <c r="S2509">
        <v>1</v>
      </c>
    </row>
    <row r="2510" spans="1:19" x14ac:dyDescent="0.25">
      <c r="A2510">
        <v>2010</v>
      </c>
      <c r="B2510">
        <v>219</v>
      </c>
      <c r="C2510" t="s">
        <v>702</v>
      </c>
      <c r="D2510" t="str">
        <f>IFERROR(INDEX('Draft Master List'!E:F,MATCH(C2510,'Draft Master List'!E:E,0),2),"N/A")</f>
        <v>N/A</v>
      </c>
      <c r="E2510" t="s">
        <v>14</v>
      </c>
      <c r="F2510">
        <v>30</v>
      </c>
      <c r="G2510" t="s">
        <v>732</v>
      </c>
      <c r="H2510">
        <v>12</v>
      </c>
      <c r="I2510">
        <v>7</v>
      </c>
      <c r="J2510">
        <v>19</v>
      </c>
      <c r="K2510">
        <v>16</v>
      </c>
      <c r="L2510" s="2">
        <v>0.84199999999999997</v>
      </c>
      <c r="M2510">
        <v>130</v>
      </c>
      <c r="N2510">
        <v>8.1</v>
      </c>
      <c r="O2510">
        <v>1</v>
      </c>
      <c r="P2510">
        <v>46</v>
      </c>
      <c r="Q2510">
        <v>1.3</v>
      </c>
      <c r="R2510">
        <v>10.8</v>
      </c>
      <c r="S2510">
        <v>1</v>
      </c>
    </row>
    <row r="2511" spans="1:19" x14ac:dyDescent="0.25">
      <c r="A2511">
        <v>2010</v>
      </c>
      <c r="B2511">
        <v>220</v>
      </c>
      <c r="C2511" t="s">
        <v>328</v>
      </c>
      <c r="D2511" t="str">
        <f>IFERROR(INDEX('Draft Master List'!E:F,MATCH(C2511,'Draft Master List'!E:E,0),2),"N/A")</f>
        <v>652009</v>
      </c>
      <c r="E2511" t="s">
        <v>32</v>
      </c>
      <c r="F2511">
        <v>25</v>
      </c>
      <c r="G2511" t="s">
        <v>643</v>
      </c>
      <c r="H2511">
        <v>15</v>
      </c>
      <c r="I2511">
        <v>2</v>
      </c>
      <c r="J2511">
        <v>24</v>
      </c>
      <c r="K2511">
        <v>16</v>
      </c>
      <c r="L2511" s="2">
        <v>0.66700000000000004</v>
      </c>
      <c r="M2511">
        <v>120</v>
      </c>
      <c r="N2511">
        <v>7.5</v>
      </c>
      <c r="O2511">
        <v>0</v>
      </c>
      <c r="P2511">
        <v>15</v>
      </c>
      <c r="Q2511">
        <v>1.1000000000000001</v>
      </c>
      <c r="R2511">
        <v>8</v>
      </c>
      <c r="S2511">
        <v>3</v>
      </c>
    </row>
    <row r="2512" spans="1:19" x14ac:dyDescent="0.25">
      <c r="A2512">
        <v>2010</v>
      </c>
      <c r="B2512">
        <v>221</v>
      </c>
      <c r="C2512" t="s">
        <v>1965</v>
      </c>
      <c r="D2512" t="str">
        <f>IFERROR(INDEX('Draft Master List'!E:F,MATCH(C2512,'Draft Master List'!E:E,0),2),"N/A")</f>
        <v>N/A</v>
      </c>
      <c r="E2512" t="s">
        <v>64</v>
      </c>
      <c r="F2512">
        <v>25</v>
      </c>
      <c r="G2512" t="s">
        <v>660</v>
      </c>
      <c r="H2512">
        <v>12</v>
      </c>
      <c r="I2512">
        <v>4</v>
      </c>
      <c r="J2512">
        <v>26</v>
      </c>
      <c r="K2512">
        <v>16</v>
      </c>
      <c r="L2512" s="2">
        <v>0.61499999999999999</v>
      </c>
      <c r="M2512">
        <v>322</v>
      </c>
      <c r="N2512">
        <v>20.100000000000001</v>
      </c>
      <c r="O2512">
        <v>1</v>
      </c>
      <c r="P2512">
        <v>49</v>
      </c>
      <c r="Q2512">
        <v>1.3</v>
      </c>
      <c r="R2512">
        <v>26.8</v>
      </c>
      <c r="S2512">
        <v>1</v>
      </c>
    </row>
    <row r="2513" spans="1:19" x14ac:dyDescent="0.25">
      <c r="A2513">
        <v>2010</v>
      </c>
      <c r="B2513">
        <v>222</v>
      </c>
      <c r="C2513" t="s">
        <v>371</v>
      </c>
      <c r="D2513" t="str">
        <f>IFERROR(INDEX('Draft Master List'!E:F,MATCH(C2513,'Draft Master List'!E:E,0),2),"N/A")</f>
        <v>2402009</v>
      </c>
      <c r="E2513" t="s">
        <v>10</v>
      </c>
      <c r="F2513">
        <v>23</v>
      </c>
      <c r="G2513" t="s">
        <v>664</v>
      </c>
      <c r="H2513">
        <v>13</v>
      </c>
      <c r="I2513">
        <v>2</v>
      </c>
      <c r="J2513">
        <v>23</v>
      </c>
      <c r="K2513">
        <v>16</v>
      </c>
      <c r="L2513" s="2">
        <v>0.69599999999999995</v>
      </c>
      <c r="M2513">
        <v>111</v>
      </c>
      <c r="N2513">
        <v>6.9</v>
      </c>
      <c r="O2513">
        <v>0</v>
      </c>
      <c r="P2513">
        <v>13</v>
      </c>
      <c r="Q2513">
        <v>1.2</v>
      </c>
      <c r="R2513">
        <v>8.5</v>
      </c>
      <c r="S2513">
        <v>0</v>
      </c>
    </row>
    <row r="2514" spans="1:19" x14ac:dyDescent="0.25">
      <c r="A2514">
        <v>2010</v>
      </c>
      <c r="B2514">
        <v>223</v>
      </c>
      <c r="C2514" t="s">
        <v>726</v>
      </c>
      <c r="D2514" t="str">
        <f>IFERROR(INDEX('Draft Master List'!E:F,MATCH(C2514,'Draft Master List'!E:E,0),2),"N/A")</f>
        <v>N/A</v>
      </c>
      <c r="E2514" t="s">
        <v>34</v>
      </c>
      <c r="F2514">
        <v>31</v>
      </c>
      <c r="G2514" t="s">
        <v>643</v>
      </c>
      <c r="H2514">
        <v>14</v>
      </c>
      <c r="I2514">
        <v>5</v>
      </c>
      <c r="J2514">
        <v>24</v>
      </c>
      <c r="K2514">
        <v>16</v>
      </c>
      <c r="L2514" s="2">
        <v>0.66700000000000004</v>
      </c>
      <c r="M2514">
        <v>150</v>
      </c>
      <c r="N2514">
        <v>9.4</v>
      </c>
      <c r="O2514">
        <v>1</v>
      </c>
      <c r="P2514">
        <v>62</v>
      </c>
      <c r="Q2514">
        <v>1.1000000000000001</v>
      </c>
      <c r="R2514">
        <v>10.7</v>
      </c>
      <c r="S2514">
        <v>0</v>
      </c>
    </row>
    <row r="2515" spans="1:19" x14ac:dyDescent="0.25">
      <c r="A2515">
        <v>2010</v>
      </c>
      <c r="B2515">
        <v>224</v>
      </c>
      <c r="C2515" t="s">
        <v>273</v>
      </c>
      <c r="D2515" t="str">
        <f>IFERROR(INDEX('Draft Master List'!E:F,MATCH(C2515,'Draft Master List'!E:E,0),2),"N/A")</f>
        <v>772010</v>
      </c>
      <c r="E2515" t="s">
        <v>28</v>
      </c>
      <c r="F2515">
        <v>22</v>
      </c>
      <c r="G2515" t="s">
        <v>77</v>
      </c>
      <c r="H2515">
        <v>16</v>
      </c>
      <c r="I2515">
        <v>1</v>
      </c>
      <c r="J2515">
        <v>28</v>
      </c>
      <c r="K2515">
        <v>16</v>
      </c>
      <c r="L2515" s="2">
        <v>0.57099999999999995</v>
      </c>
      <c r="M2515">
        <v>219</v>
      </c>
      <c r="N2515">
        <v>13.7</v>
      </c>
      <c r="O2515">
        <v>0</v>
      </c>
      <c r="P2515">
        <v>39</v>
      </c>
      <c r="Q2515">
        <v>1</v>
      </c>
      <c r="R2515">
        <v>13.7</v>
      </c>
      <c r="S2515">
        <v>0</v>
      </c>
    </row>
    <row r="2516" spans="1:19" x14ac:dyDescent="0.25">
      <c r="A2516">
        <v>2010</v>
      </c>
      <c r="B2516">
        <v>225</v>
      </c>
      <c r="C2516" t="s">
        <v>1296</v>
      </c>
      <c r="D2516" t="str">
        <f>IFERROR(INDEX('Draft Master List'!E:F,MATCH(C2516,'Draft Master List'!E:E,0),2),"N/A")</f>
        <v>N/A</v>
      </c>
      <c r="E2516" t="s">
        <v>28</v>
      </c>
      <c r="F2516">
        <v>31</v>
      </c>
      <c r="G2516" t="s">
        <v>732</v>
      </c>
      <c r="H2516">
        <v>16</v>
      </c>
      <c r="I2516">
        <v>4</v>
      </c>
      <c r="J2516">
        <v>20</v>
      </c>
      <c r="K2516">
        <v>15</v>
      </c>
      <c r="L2516" s="2">
        <v>0.75</v>
      </c>
      <c r="M2516">
        <v>100</v>
      </c>
      <c r="N2516">
        <v>6.7</v>
      </c>
      <c r="O2516">
        <v>0</v>
      </c>
      <c r="P2516">
        <v>19</v>
      </c>
      <c r="Q2516">
        <v>0.9</v>
      </c>
      <c r="R2516">
        <v>6.3</v>
      </c>
      <c r="S2516">
        <v>0</v>
      </c>
    </row>
    <row r="2517" spans="1:19" x14ac:dyDescent="0.25">
      <c r="A2517">
        <v>2010</v>
      </c>
      <c r="B2517">
        <v>226</v>
      </c>
      <c r="C2517" t="s">
        <v>1202</v>
      </c>
      <c r="D2517" t="str">
        <f>IFERROR(INDEX('Draft Master List'!E:F,MATCH(C2517,'Draft Master List'!E:E,0),2),"N/A")</f>
        <v>N/A</v>
      </c>
      <c r="E2517" t="s">
        <v>5</v>
      </c>
      <c r="F2517">
        <v>28</v>
      </c>
      <c r="G2517" t="s">
        <v>976</v>
      </c>
      <c r="H2517">
        <v>16</v>
      </c>
      <c r="I2517">
        <v>2</v>
      </c>
      <c r="J2517">
        <v>18</v>
      </c>
      <c r="K2517">
        <v>15</v>
      </c>
      <c r="L2517" s="2">
        <v>0.83299999999999996</v>
      </c>
      <c r="M2517">
        <v>97</v>
      </c>
      <c r="N2517">
        <v>6.5</v>
      </c>
      <c r="O2517">
        <v>2</v>
      </c>
      <c r="P2517">
        <v>12</v>
      </c>
      <c r="Q2517">
        <v>0.9</v>
      </c>
      <c r="R2517">
        <v>6.1</v>
      </c>
      <c r="S2517">
        <v>1</v>
      </c>
    </row>
    <row r="2518" spans="1:19" x14ac:dyDescent="0.25">
      <c r="A2518">
        <v>2010</v>
      </c>
      <c r="B2518">
        <v>227</v>
      </c>
      <c r="C2518" t="s">
        <v>2006</v>
      </c>
      <c r="D2518" t="str">
        <f>IFERROR(INDEX('Draft Master List'!E:F,MATCH(C2518,'Draft Master List'!E:E,0),2),"N/A")</f>
        <v>N/A</v>
      </c>
      <c r="E2518" t="s">
        <v>10</v>
      </c>
      <c r="F2518">
        <v>26</v>
      </c>
      <c r="G2518" t="s">
        <v>1069</v>
      </c>
      <c r="H2518">
        <v>15</v>
      </c>
      <c r="I2518">
        <v>7</v>
      </c>
      <c r="J2518">
        <v>18</v>
      </c>
      <c r="K2518">
        <v>15</v>
      </c>
      <c r="L2518" s="2">
        <v>0.83299999999999996</v>
      </c>
      <c r="M2518">
        <v>123</v>
      </c>
      <c r="N2518">
        <v>8.1999999999999993</v>
      </c>
      <c r="O2518">
        <v>0</v>
      </c>
      <c r="P2518">
        <v>21</v>
      </c>
      <c r="Q2518">
        <v>1</v>
      </c>
      <c r="R2518">
        <v>8.1999999999999993</v>
      </c>
      <c r="S2518">
        <v>1</v>
      </c>
    </row>
    <row r="2519" spans="1:19" x14ac:dyDescent="0.25">
      <c r="A2519">
        <v>2010</v>
      </c>
      <c r="B2519">
        <v>228</v>
      </c>
      <c r="C2519" t="s">
        <v>1851</v>
      </c>
      <c r="D2519" t="str">
        <f>IFERROR(INDEX('Draft Master List'!E:F,MATCH(C2519,'Draft Master List'!E:E,0),2),"N/A")</f>
        <v>N/A</v>
      </c>
      <c r="E2519" t="s">
        <v>223</v>
      </c>
      <c r="F2519">
        <v>28</v>
      </c>
      <c r="G2519" t="s">
        <v>108</v>
      </c>
      <c r="H2519">
        <v>13</v>
      </c>
      <c r="I2519">
        <v>8</v>
      </c>
      <c r="J2519">
        <v>24</v>
      </c>
      <c r="K2519">
        <v>14</v>
      </c>
      <c r="L2519" s="2">
        <v>0.58299999999999996</v>
      </c>
      <c r="M2519">
        <v>145</v>
      </c>
      <c r="N2519">
        <v>10.4</v>
      </c>
      <c r="O2519">
        <v>2</v>
      </c>
      <c r="P2519">
        <v>26</v>
      </c>
      <c r="Q2519">
        <v>1.1000000000000001</v>
      </c>
      <c r="R2519">
        <v>11.2</v>
      </c>
      <c r="S2519">
        <v>1</v>
      </c>
    </row>
    <row r="2520" spans="1:19" x14ac:dyDescent="0.25">
      <c r="A2520">
        <v>2010</v>
      </c>
      <c r="B2520">
        <v>229</v>
      </c>
      <c r="C2520" t="s">
        <v>1976</v>
      </c>
      <c r="D2520" t="str">
        <f>IFERROR(INDEX('Draft Master List'!E:F,MATCH(C2520,'Draft Master List'!E:E,0),2),"N/A")</f>
        <v>N/A</v>
      </c>
      <c r="E2520" t="s">
        <v>27</v>
      </c>
      <c r="F2520">
        <v>25</v>
      </c>
      <c r="G2520" t="s">
        <v>77</v>
      </c>
      <c r="H2520">
        <v>15</v>
      </c>
      <c r="I2520">
        <v>1</v>
      </c>
      <c r="J2520">
        <v>23</v>
      </c>
      <c r="K2520">
        <v>14</v>
      </c>
      <c r="L2520" s="2">
        <v>0.60899999999999999</v>
      </c>
      <c r="M2520">
        <v>120</v>
      </c>
      <c r="N2520">
        <v>8.6</v>
      </c>
      <c r="O2520">
        <v>0</v>
      </c>
      <c r="P2520">
        <v>13</v>
      </c>
      <c r="Q2520">
        <v>0.9</v>
      </c>
      <c r="R2520">
        <v>8</v>
      </c>
      <c r="S2520">
        <v>0</v>
      </c>
    </row>
    <row r="2521" spans="1:19" x14ac:dyDescent="0.25">
      <c r="A2521">
        <v>2010</v>
      </c>
      <c r="B2521">
        <v>230</v>
      </c>
      <c r="C2521" t="s">
        <v>1232</v>
      </c>
      <c r="D2521" t="str">
        <f>IFERROR(INDEX('Draft Master List'!E:F,MATCH(C2521,'Draft Master List'!E:E,0),2),"N/A")</f>
        <v>N/A</v>
      </c>
      <c r="E2521" t="s">
        <v>13</v>
      </c>
      <c r="F2521">
        <v>27</v>
      </c>
      <c r="G2521" t="s">
        <v>77</v>
      </c>
      <c r="H2521">
        <v>5</v>
      </c>
      <c r="I2521">
        <v>5</v>
      </c>
      <c r="J2521">
        <v>24</v>
      </c>
      <c r="K2521">
        <v>14</v>
      </c>
      <c r="L2521" s="2">
        <v>0.58299999999999996</v>
      </c>
      <c r="M2521">
        <v>248</v>
      </c>
      <c r="N2521">
        <v>17.7</v>
      </c>
      <c r="O2521">
        <v>3</v>
      </c>
      <c r="P2521">
        <v>58</v>
      </c>
      <c r="Q2521">
        <v>2.8</v>
      </c>
      <c r="R2521">
        <v>49.6</v>
      </c>
      <c r="S2521">
        <v>0</v>
      </c>
    </row>
    <row r="2522" spans="1:19" x14ac:dyDescent="0.25">
      <c r="A2522">
        <v>2010</v>
      </c>
      <c r="B2522">
        <v>231</v>
      </c>
      <c r="C2522" t="s">
        <v>671</v>
      </c>
      <c r="D2522" t="str">
        <f>IFERROR(INDEX('Draft Master List'!E:F,MATCH(C2522,'Draft Master List'!E:E,0),2),"N/A")</f>
        <v>N/A</v>
      </c>
      <c r="E2522" t="s">
        <v>25</v>
      </c>
      <c r="F2522">
        <v>32</v>
      </c>
      <c r="G2522" t="s">
        <v>76</v>
      </c>
      <c r="H2522">
        <v>16</v>
      </c>
      <c r="I2522">
        <v>10</v>
      </c>
      <c r="J2522">
        <v>20</v>
      </c>
      <c r="K2522">
        <v>14</v>
      </c>
      <c r="L2522" s="2">
        <v>0.7</v>
      </c>
      <c r="M2522">
        <v>122</v>
      </c>
      <c r="N2522">
        <v>8.6999999999999993</v>
      </c>
      <c r="O2522">
        <v>0</v>
      </c>
      <c r="P2522">
        <v>20</v>
      </c>
      <c r="Q2522">
        <v>0.9</v>
      </c>
      <c r="R2522">
        <v>7.6</v>
      </c>
      <c r="S2522">
        <v>3</v>
      </c>
    </row>
    <row r="2523" spans="1:19" x14ac:dyDescent="0.25">
      <c r="A2523">
        <v>2010</v>
      </c>
      <c r="B2523">
        <v>232</v>
      </c>
      <c r="C2523" t="s">
        <v>1193</v>
      </c>
      <c r="D2523" t="str">
        <f>IFERROR(INDEX('Draft Master List'!E:F,MATCH(C2523,'Draft Master List'!E:E,0),2),"N/A")</f>
        <v>N/A</v>
      </c>
      <c r="E2523" t="s">
        <v>3</v>
      </c>
      <c r="F2523">
        <v>29</v>
      </c>
      <c r="G2523" t="s">
        <v>643</v>
      </c>
      <c r="H2523">
        <v>15</v>
      </c>
      <c r="I2523">
        <v>2</v>
      </c>
      <c r="J2523">
        <v>17</v>
      </c>
      <c r="K2523">
        <v>14</v>
      </c>
      <c r="L2523" s="2">
        <v>0.82399999999999995</v>
      </c>
      <c r="M2523">
        <v>55</v>
      </c>
      <c r="N2523">
        <v>3.9</v>
      </c>
      <c r="O2523">
        <v>1</v>
      </c>
      <c r="P2523">
        <v>32</v>
      </c>
      <c r="Q2523">
        <v>0.9</v>
      </c>
      <c r="R2523">
        <v>3.7</v>
      </c>
      <c r="S2523">
        <v>2</v>
      </c>
    </row>
    <row r="2524" spans="1:19" x14ac:dyDescent="0.25">
      <c r="A2524">
        <v>2010</v>
      </c>
      <c r="B2524">
        <v>233</v>
      </c>
      <c r="C2524" t="s">
        <v>1746</v>
      </c>
      <c r="D2524" t="str">
        <f>IFERROR(INDEX('Draft Master List'!E:F,MATCH(C2524,'Draft Master List'!E:E,0),2),"N/A")</f>
        <v>N/A</v>
      </c>
      <c r="E2524" t="s">
        <v>13</v>
      </c>
      <c r="F2524">
        <v>23</v>
      </c>
      <c r="H2524">
        <v>10</v>
      </c>
      <c r="I2524">
        <v>0</v>
      </c>
      <c r="J2524">
        <v>23</v>
      </c>
      <c r="K2524">
        <v>13</v>
      </c>
      <c r="L2524" s="2">
        <v>0.56499999999999995</v>
      </c>
      <c r="M2524">
        <v>262</v>
      </c>
      <c r="N2524">
        <v>20.2</v>
      </c>
      <c r="O2524">
        <v>2</v>
      </c>
      <c r="P2524">
        <v>55</v>
      </c>
      <c r="Q2524">
        <v>1.3</v>
      </c>
      <c r="R2524">
        <v>26.2</v>
      </c>
      <c r="S2524">
        <v>0</v>
      </c>
    </row>
    <row r="2525" spans="1:19" x14ac:dyDescent="0.25">
      <c r="A2525">
        <v>2010</v>
      </c>
      <c r="B2525">
        <v>234</v>
      </c>
      <c r="C2525" t="s">
        <v>1978</v>
      </c>
      <c r="D2525" t="str">
        <f>IFERROR(INDEX('Draft Master List'!E:F,MATCH(C2525,'Draft Master List'!E:E,0),2),"N/A")</f>
        <v>N/A</v>
      </c>
      <c r="E2525" t="s">
        <v>9</v>
      </c>
      <c r="F2525">
        <v>23</v>
      </c>
      <c r="G2525" t="s">
        <v>1069</v>
      </c>
      <c r="H2525">
        <v>16</v>
      </c>
      <c r="I2525">
        <v>2</v>
      </c>
      <c r="J2525">
        <v>18</v>
      </c>
      <c r="K2525">
        <v>13</v>
      </c>
      <c r="L2525" s="2">
        <v>0.72199999999999998</v>
      </c>
      <c r="M2525">
        <v>116</v>
      </c>
      <c r="N2525">
        <v>8.9</v>
      </c>
      <c r="O2525">
        <v>2</v>
      </c>
      <c r="P2525">
        <v>29</v>
      </c>
      <c r="Q2525">
        <v>0.8</v>
      </c>
      <c r="R2525">
        <v>7.3</v>
      </c>
      <c r="S2525">
        <v>0</v>
      </c>
    </row>
    <row r="2526" spans="1:19" x14ac:dyDescent="0.25">
      <c r="A2526">
        <v>2010</v>
      </c>
      <c r="B2526">
        <v>235</v>
      </c>
      <c r="C2526" t="s">
        <v>1986</v>
      </c>
      <c r="D2526" t="str">
        <f>IFERROR(INDEX('Draft Master List'!E:F,MATCH(C2526,'Draft Master List'!E:E,0),2),"N/A")</f>
        <v>N/A</v>
      </c>
      <c r="E2526" t="s">
        <v>14</v>
      </c>
      <c r="F2526">
        <v>31</v>
      </c>
      <c r="G2526" t="s">
        <v>108</v>
      </c>
      <c r="H2526">
        <v>16</v>
      </c>
      <c r="I2526">
        <v>11</v>
      </c>
      <c r="J2526">
        <v>18</v>
      </c>
      <c r="K2526">
        <v>13</v>
      </c>
      <c r="L2526" s="2">
        <v>0.72199999999999998</v>
      </c>
      <c r="M2526">
        <v>160</v>
      </c>
      <c r="N2526">
        <v>12.3</v>
      </c>
      <c r="O2526">
        <v>1</v>
      </c>
      <c r="P2526">
        <v>30</v>
      </c>
      <c r="Q2526">
        <v>0.8</v>
      </c>
      <c r="R2526">
        <v>10</v>
      </c>
      <c r="S2526">
        <v>0</v>
      </c>
    </row>
    <row r="2527" spans="1:19" x14ac:dyDescent="0.25">
      <c r="A2527">
        <v>2010</v>
      </c>
      <c r="B2527">
        <v>236</v>
      </c>
      <c r="C2527" t="s">
        <v>1088</v>
      </c>
      <c r="D2527" t="str">
        <f>IFERROR(INDEX('Draft Master List'!E:F,MATCH(C2527,'Draft Master List'!E:E,0),2),"N/A")</f>
        <v>N/A</v>
      </c>
      <c r="E2527" t="s">
        <v>223</v>
      </c>
      <c r="F2527">
        <v>22</v>
      </c>
      <c r="G2527" t="s">
        <v>1069</v>
      </c>
      <c r="H2527">
        <v>8</v>
      </c>
      <c r="I2527">
        <v>3</v>
      </c>
      <c r="J2527">
        <v>22</v>
      </c>
      <c r="K2527">
        <v>13</v>
      </c>
      <c r="L2527" s="2">
        <v>0.59099999999999997</v>
      </c>
      <c r="M2527">
        <v>146</v>
      </c>
      <c r="N2527">
        <v>11.2</v>
      </c>
      <c r="O2527">
        <v>3</v>
      </c>
      <c r="P2527">
        <v>36</v>
      </c>
      <c r="Q2527">
        <v>1.6</v>
      </c>
      <c r="R2527">
        <v>18.3</v>
      </c>
      <c r="S2527">
        <v>0</v>
      </c>
    </row>
    <row r="2528" spans="1:19" x14ac:dyDescent="0.25">
      <c r="A2528">
        <v>2010</v>
      </c>
      <c r="B2528">
        <v>237</v>
      </c>
      <c r="C2528" t="s">
        <v>1307</v>
      </c>
      <c r="D2528" t="str">
        <f>IFERROR(INDEX('Draft Master List'!E:F,MATCH(C2528,'Draft Master List'!E:E,0),2),"N/A")</f>
        <v>N/A</v>
      </c>
      <c r="E2528" t="s">
        <v>21</v>
      </c>
      <c r="F2528">
        <v>30</v>
      </c>
      <c r="G2528" t="s">
        <v>732</v>
      </c>
      <c r="H2528">
        <v>16</v>
      </c>
      <c r="I2528">
        <v>6</v>
      </c>
      <c r="J2528">
        <v>18</v>
      </c>
      <c r="K2528">
        <v>13</v>
      </c>
      <c r="L2528" s="2">
        <v>0.72199999999999998</v>
      </c>
      <c r="M2528">
        <v>126</v>
      </c>
      <c r="N2528">
        <v>9.6999999999999993</v>
      </c>
      <c r="O2528">
        <v>1</v>
      </c>
      <c r="P2528">
        <v>18</v>
      </c>
      <c r="Q2528">
        <v>0.8</v>
      </c>
      <c r="R2528">
        <v>7.9</v>
      </c>
      <c r="S2528">
        <v>0</v>
      </c>
    </row>
    <row r="2529" spans="1:19" x14ac:dyDescent="0.25">
      <c r="A2529">
        <v>2010</v>
      </c>
      <c r="B2529">
        <v>238</v>
      </c>
      <c r="C2529" t="s">
        <v>1416</v>
      </c>
      <c r="D2529" t="str">
        <f>IFERROR(INDEX('Draft Master List'!E:F,MATCH(C2529,'Draft Master List'!E:E,0),2),"N/A")</f>
        <v>N/A</v>
      </c>
      <c r="E2529" t="s">
        <v>13</v>
      </c>
      <c r="F2529">
        <v>31</v>
      </c>
      <c r="H2529">
        <v>8</v>
      </c>
      <c r="I2529">
        <v>0</v>
      </c>
      <c r="J2529">
        <v>14</v>
      </c>
      <c r="K2529">
        <v>13</v>
      </c>
      <c r="L2529" s="2">
        <v>0.92900000000000005</v>
      </c>
      <c r="M2529">
        <v>173</v>
      </c>
      <c r="N2529">
        <v>13.3</v>
      </c>
      <c r="O2529">
        <v>1</v>
      </c>
      <c r="P2529">
        <v>36</v>
      </c>
      <c r="Q2529">
        <v>1.6</v>
      </c>
      <c r="R2529">
        <v>21.6</v>
      </c>
      <c r="S2529">
        <v>0</v>
      </c>
    </row>
    <row r="2530" spans="1:19" x14ac:dyDescent="0.25">
      <c r="A2530">
        <v>2010</v>
      </c>
      <c r="B2530">
        <v>239</v>
      </c>
      <c r="C2530" t="s">
        <v>1515</v>
      </c>
      <c r="D2530" t="str">
        <f>IFERROR(INDEX('Draft Master List'!E:F,MATCH(C2530,'Draft Master List'!E:E,0),2),"N/A")</f>
        <v>N/A</v>
      </c>
      <c r="E2530" t="s">
        <v>7</v>
      </c>
      <c r="F2530">
        <v>39</v>
      </c>
      <c r="G2530" t="s">
        <v>77</v>
      </c>
      <c r="H2530">
        <v>10</v>
      </c>
      <c r="I2530">
        <v>4</v>
      </c>
      <c r="J2530">
        <v>38</v>
      </c>
      <c r="K2530">
        <v>12</v>
      </c>
      <c r="L2530" s="2">
        <v>0.316</v>
      </c>
      <c r="M2530">
        <v>173</v>
      </c>
      <c r="N2530">
        <v>14.4</v>
      </c>
      <c r="O2530">
        <v>0</v>
      </c>
      <c r="P2530">
        <v>62</v>
      </c>
      <c r="Q2530">
        <v>1.2</v>
      </c>
      <c r="R2530">
        <v>17.3</v>
      </c>
      <c r="S2530">
        <v>0</v>
      </c>
    </row>
    <row r="2531" spans="1:19" x14ac:dyDescent="0.25">
      <c r="A2531">
        <v>2010</v>
      </c>
      <c r="B2531">
        <v>240</v>
      </c>
      <c r="C2531" t="s">
        <v>97</v>
      </c>
      <c r="D2531" t="str">
        <f>IFERROR(INDEX('Draft Master List'!E:F,MATCH(C2531,'Draft Master List'!E:E,0),2),"N/A")</f>
        <v>92007</v>
      </c>
      <c r="E2531" t="s">
        <v>34</v>
      </c>
      <c r="F2531">
        <v>25</v>
      </c>
      <c r="H2531">
        <v>13</v>
      </c>
      <c r="I2531">
        <v>0</v>
      </c>
      <c r="J2531">
        <v>35</v>
      </c>
      <c r="K2531">
        <v>12</v>
      </c>
      <c r="L2531" s="2">
        <v>0.34300000000000003</v>
      </c>
      <c r="M2531">
        <v>163</v>
      </c>
      <c r="N2531">
        <v>13.6</v>
      </c>
      <c r="O2531">
        <v>1</v>
      </c>
      <c r="P2531">
        <v>37</v>
      </c>
      <c r="Q2531">
        <v>0.9</v>
      </c>
      <c r="R2531">
        <v>12.5</v>
      </c>
      <c r="S2531">
        <v>1</v>
      </c>
    </row>
    <row r="2532" spans="1:19" x14ac:dyDescent="0.25">
      <c r="A2532">
        <v>2010</v>
      </c>
      <c r="B2532">
        <v>241</v>
      </c>
      <c r="C2532" t="s">
        <v>1192</v>
      </c>
      <c r="D2532" t="str">
        <f>IFERROR(INDEX('Draft Master List'!E:F,MATCH(C2532,'Draft Master List'!E:E,0),2),"N/A")</f>
        <v>N/A</v>
      </c>
      <c r="E2532" t="s">
        <v>30</v>
      </c>
      <c r="F2532">
        <v>25</v>
      </c>
      <c r="G2532" t="s">
        <v>76</v>
      </c>
      <c r="H2532">
        <v>16</v>
      </c>
      <c r="I2532">
        <v>11</v>
      </c>
      <c r="J2532">
        <v>16</v>
      </c>
      <c r="K2532">
        <v>12</v>
      </c>
      <c r="L2532" s="2">
        <v>0.75</v>
      </c>
      <c r="M2532">
        <v>85</v>
      </c>
      <c r="N2532">
        <v>7.1</v>
      </c>
      <c r="O2532">
        <v>0</v>
      </c>
      <c r="P2532">
        <v>16</v>
      </c>
      <c r="Q2532">
        <v>0.8</v>
      </c>
      <c r="R2532">
        <v>5.3</v>
      </c>
      <c r="S2532">
        <v>0</v>
      </c>
    </row>
    <row r="2533" spans="1:19" x14ac:dyDescent="0.25">
      <c r="A2533">
        <v>2010</v>
      </c>
      <c r="B2533">
        <v>242</v>
      </c>
      <c r="C2533" t="s">
        <v>539</v>
      </c>
      <c r="D2533" t="str">
        <f>IFERROR(INDEX('Draft Master List'!E:F,MATCH(C2533,'Draft Master List'!E:E,0),2),"N/A")</f>
        <v>1452006</v>
      </c>
      <c r="E2533" t="s">
        <v>669</v>
      </c>
      <c r="F2533">
        <v>27</v>
      </c>
      <c r="H2533">
        <v>12</v>
      </c>
      <c r="I2533">
        <v>2</v>
      </c>
      <c r="J2533">
        <v>13</v>
      </c>
      <c r="K2533">
        <v>12</v>
      </c>
      <c r="L2533" s="2">
        <v>0.92300000000000004</v>
      </c>
      <c r="M2533">
        <v>85</v>
      </c>
      <c r="N2533">
        <v>7.1</v>
      </c>
      <c r="O2533">
        <v>0</v>
      </c>
      <c r="P2533">
        <v>23</v>
      </c>
      <c r="Q2533">
        <v>1</v>
      </c>
      <c r="R2533">
        <v>7.1</v>
      </c>
      <c r="S2533">
        <v>2</v>
      </c>
    </row>
    <row r="2534" spans="1:19" x14ac:dyDescent="0.25">
      <c r="A2534">
        <v>2010</v>
      </c>
      <c r="B2534">
        <v>243</v>
      </c>
      <c r="C2534" t="s">
        <v>2007</v>
      </c>
      <c r="D2534" t="str">
        <f>IFERROR(INDEX('Draft Master List'!E:F,MATCH(C2534,'Draft Master List'!E:E,0),2),"N/A")</f>
        <v>N/A</v>
      </c>
      <c r="E2534" t="s">
        <v>10</v>
      </c>
      <c r="F2534">
        <v>23</v>
      </c>
      <c r="H2534">
        <v>8</v>
      </c>
      <c r="I2534">
        <v>0</v>
      </c>
      <c r="J2534">
        <v>22</v>
      </c>
      <c r="K2534">
        <v>12</v>
      </c>
      <c r="L2534" s="2">
        <v>0.54500000000000004</v>
      </c>
      <c r="M2534">
        <v>117</v>
      </c>
      <c r="N2534">
        <v>9.8000000000000007</v>
      </c>
      <c r="O2534">
        <v>0</v>
      </c>
      <c r="P2534">
        <v>20</v>
      </c>
      <c r="Q2534">
        <v>1.5</v>
      </c>
      <c r="R2534">
        <v>14.6</v>
      </c>
      <c r="S2534">
        <v>3</v>
      </c>
    </row>
    <row r="2535" spans="1:19" x14ac:dyDescent="0.25">
      <c r="A2535">
        <v>2010</v>
      </c>
      <c r="B2535">
        <v>244</v>
      </c>
      <c r="C2535" t="s">
        <v>1689</v>
      </c>
      <c r="D2535" t="str">
        <f>IFERROR(INDEX('Draft Master List'!E:F,MATCH(C2535,'Draft Master List'!E:E,0),2),"N/A")</f>
        <v>N/A</v>
      </c>
      <c r="E2535" t="s">
        <v>16</v>
      </c>
      <c r="F2535">
        <v>25</v>
      </c>
      <c r="G2535" t="s">
        <v>1069</v>
      </c>
      <c r="H2535">
        <v>15</v>
      </c>
      <c r="I2535">
        <v>3</v>
      </c>
      <c r="J2535">
        <v>16</v>
      </c>
      <c r="K2535">
        <v>12</v>
      </c>
      <c r="L2535" s="2">
        <v>0.75</v>
      </c>
      <c r="M2535">
        <v>80</v>
      </c>
      <c r="N2535">
        <v>6.7</v>
      </c>
      <c r="O2535">
        <v>0</v>
      </c>
      <c r="P2535">
        <v>16</v>
      </c>
      <c r="Q2535">
        <v>0.8</v>
      </c>
      <c r="R2535">
        <v>5.3</v>
      </c>
      <c r="S2535">
        <v>1</v>
      </c>
    </row>
    <row r="2536" spans="1:19" x14ac:dyDescent="0.25">
      <c r="A2536">
        <v>2010</v>
      </c>
      <c r="B2536">
        <v>245</v>
      </c>
      <c r="C2536" t="s">
        <v>1334</v>
      </c>
      <c r="D2536" t="str">
        <f>IFERROR(INDEX('Draft Master List'!E:F,MATCH(C2536,'Draft Master List'!E:E,0),2),"N/A")</f>
        <v>N/A</v>
      </c>
      <c r="E2536" t="s">
        <v>33</v>
      </c>
      <c r="F2536">
        <v>29</v>
      </c>
      <c r="G2536" t="s">
        <v>212</v>
      </c>
      <c r="H2536">
        <v>16</v>
      </c>
      <c r="I2536">
        <v>10</v>
      </c>
      <c r="J2536">
        <v>17</v>
      </c>
      <c r="K2536">
        <v>12</v>
      </c>
      <c r="L2536" s="2">
        <v>0.70599999999999996</v>
      </c>
      <c r="M2536">
        <v>61</v>
      </c>
      <c r="N2536">
        <v>5.0999999999999996</v>
      </c>
      <c r="O2536">
        <v>0</v>
      </c>
      <c r="P2536">
        <v>14</v>
      </c>
      <c r="Q2536">
        <v>0.8</v>
      </c>
      <c r="R2536">
        <v>3.8</v>
      </c>
      <c r="S2536">
        <v>0</v>
      </c>
    </row>
    <row r="2537" spans="1:19" x14ac:dyDescent="0.25">
      <c r="A2537">
        <v>2010</v>
      </c>
      <c r="B2537">
        <v>246</v>
      </c>
      <c r="C2537" t="s">
        <v>2008</v>
      </c>
      <c r="D2537" t="str">
        <f>IFERROR(INDEX('Draft Master List'!E:F,MATCH(C2537,'Draft Master List'!E:E,0),2),"N/A")</f>
        <v>N/A</v>
      </c>
      <c r="E2537" t="s">
        <v>29</v>
      </c>
      <c r="F2537">
        <v>26</v>
      </c>
      <c r="G2537" t="s">
        <v>1069</v>
      </c>
      <c r="H2537">
        <v>16</v>
      </c>
      <c r="I2537">
        <v>3</v>
      </c>
      <c r="J2537">
        <v>13</v>
      </c>
      <c r="K2537">
        <v>12</v>
      </c>
      <c r="L2537" s="2">
        <v>0.92300000000000004</v>
      </c>
      <c r="M2537">
        <v>111</v>
      </c>
      <c r="N2537">
        <v>9.3000000000000007</v>
      </c>
      <c r="O2537">
        <v>0</v>
      </c>
      <c r="P2537">
        <v>35</v>
      </c>
      <c r="Q2537">
        <v>0.8</v>
      </c>
      <c r="R2537">
        <v>6.9</v>
      </c>
      <c r="S2537">
        <v>1</v>
      </c>
    </row>
    <row r="2538" spans="1:19" x14ac:dyDescent="0.25">
      <c r="A2538">
        <v>2010</v>
      </c>
      <c r="B2538">
        <v>247</v>
      </c>
      <c r="C2538" t="s">
        <v>1336</v>
      </c>
      <c r="D2538" t="str">
        <f>IFERROR(INDEX('Draft Master List'!E:F,MATCH(C2538,'Draft Master List'!E:E,0),2),"N/A")</f>
        <v>N/A</v>
      </c>
      <c r="E2538" t="s">
        <v>22</v>
      </c>
      <c r="F2538">
        <v>24</v>
      </c>
      <c r="H2538">
        <v>9</v>
      </c>
      <c r="I2538">
        <v>0</v>
      </c>
      <c r="J2538">
        <v>12</v>
      </c>
      <c r="K2538">
        <v>12</v>
      </c>
      <c r="L2538" s="2">
        <v>1</v>
      </c>
      <c r="M2538">
        <v>70</v>
      </c>
      <c r="N2538">
        <v>5.8</v>
      </c>
      <c r="O2538">
        <v>0</v>
      </c>
      <c r="P2538">
        <v>14</v>
      </c>
      <c r="Q2538">
        <v>1.3</v>
      </c>
      <c r="R2538">
        <v>7.8</v>
      </c>
      <c r="S2538">
        <v>0</v>
      </c>
    </row>
    <row r="2539" spans="1:19" x14ac:dyDescent="0.25">
      <c r="A2539">
        <v>2010</v>
      </c>
      <c r="B2539">
        <v>248</v>
      </c>
      <c r="C2539" t="s">
        <v>1247</v>
      </c>
      <c r="D2539" t="str">
        <f>IFERROR(INDEX('Draft Master List'!E:F,MATCH(C2539,'Draft Master List'!E:E,0),2),"N/A")</f>
        <v>N/A</v>
      </c>
      <c r="E2539" t="s">
        <v>21</v>
      </c>
      <c r="F2539">
        <v>28</v>
      </c>
      <c r="G2539" t="s">
        <v>76</v>
      </c>
      <c r="H2539">
        <v>16</v>
      </c>
      <c r="I2539">
        <v>15</v>
      </c>
      <c r="J2539">
        <v>20</v>
      </c>
      <c r="K2539">
        <v>12</v>
      </c>
      <c r="L2539" s="2">
        <v>0.6</v>
      </c>
      <c r="M2539">
        <v>85</v>
      </c>
      <c r="N2539">
        <v>7.1</v>
      </c>
      <c r="O2539">
        <v>0</v>
      </c>
      <c r="P2539">
        <v>19</v>
      </c>
      <c r="Q2539">
        <v>0.8</v>
      </c>
      <c r="R2539">
        <v>5.3</v>
      </c>
      <c r="S2539">
        <v>2</v>
      </c>
    </row>
    <row r="2540" spans="1:19" x14ac:dyDescent="0.25">
      <c r="A2540">
        <v>2010</v>
      </c>
      <c r="B2540">
        <v>249</v>
      </c>
      <c r="C2540" t="s">
        <v>563</v>
      </c>
      <c r="D2540" t="str">
        <f>IFERROR(INDEX('Draft Master List'!E:F,MATCH(C2540,'Draft Master List'!E:E,0),2),"N/A")</f>
        <v>2512006</v>
      </c>
      <c r="E2540" t="s">
        <v>23</v>
      </c>
      <c r="F2540">
        <v>27</v>
      </c>
      <c r="G2540" t="s">
        <v>77</v>
      </c>
      <c r="H2540">
        <v>12</v>
      </c>
      <c r="I2540">
        <v>1</v>
      </c>
      <c r="J2540">
        <v>18</v>
      </c>
      <c r="K2540">
        <v>11</v>
      </c>
      <c r="L2540" s="2">
        <v>0.61099999999999999</v>
      </c>
      <c r="M2540">
        <v>117</v>
      </c>
      <c r="N2540">
        <v>10.6</v>
      </c>
      <c r="O2540">
        <v>0</v>
      </c>
      <c r="P2540">
        <v>35</v>
      </c>
      <c r="Q2540">
        <v>0.9</v>
      </c>
      <c r="R2540">
        <v>9.8000000000000007</v>
      </c>
      <c r="S2540">
        <v>0</v>
      </c>
    </row>
    <row r="2541" spans="1:19" x14ac:dyDescent="0.25">
      <c r="A2541">
        <v>2010</v>
      </c>
      <c r="B2541">
        <v>250</v>
      </c>
      <c r="C2541" t="s">
        <v>576</v>
      </c>
      <c r="D2541" t="str">
        <f>IFERROR(INDEX('Draft Master List'!E:F,MATCH(C2541,'Draft Master List'!E:E,0),2),"N/A")</f>
        <v>N/A</v>
      </c>
      <c r="E2541" t="s">
        <v>27</v>
      </c>
      <c r="F2541">
        <v>27</v>
      </c>
      <c r="G2541" t="s">
        <v>76</v>
      </c>
      <c r="H2541">
        <v>13</v>
      </c>
      <c r="I2541">
        <v>10</v>
      </c>
      <c r="J2541">
        <v>16</v>
      </c>
      <c r="K2541">
        <v>11</v>
      </c>
      <c r="L2541" s="2">
        <v>0.68799999999999994</v>
      </c>
      <c r="M2541">
        <v>49</v>
      </c>
      <c r="N2541">
        <v>4.5</v>
      </c>
      <c r="O2541">
        <v>0</v>
      </c>
      <c r="P2541">
        <v>15</v>
      </c>
      <c r="Q2541">
        <v>0.8</v>
      </c>
      <c r="R2541">
        <v>3.8</v>
      </c>
      <c r="S2541">
        <v>0</v>
      </c>
    </row>
    <row r="2542" spans="1:19" x14ac:dyDescent="0.25">
      <c r="A2542">
        <v>2010</v>
      </c>
      <c r="B2542">
        <v>251</v>
      </c>
      <c r="C2542" t="s">
        <v>1670</v>
      </c>
      <c r="D2542" t="str">
        <f>IFERROR(INDEX('Draft Master List'!E:F,MATCH(C2542,'Draft Master List'!E:E,0),2),"N/A")</f>
        <v>N/A</v>
      </c>
      <c r="E2542" t="s">
        <v>3</v>
      </c>
      <c r="F2542">
        <v>23</v>
      </c>
      <c r="G2542" t="s">
        <v>1069</v>
      </c>
      <c r="H2542">
        <v>15</v>
      </c>
      <c r="I2542">
        <v>3</v>
      </c>
      <c r="J2542">
        <v>23</v>
      </c>
      <c r="K2542">
        <v>11</v>
      </c>
      <c r="L2542" s="2">
        <v>0.47799999999999998</v>
      </c>
      <c r="M2542">
        <v>152</v>
      </c>
      <c r="N2542">
        <v>13.8</v>
      </c>
      <c r="O2542">
        <v>1</v>
      </c>
      <c r="P2542">
        <v>58</v>
      </c>
      <c r="Q2542">
        <v>0.7</v>
      </c>
      <c r="R2542">
        <v>10.1</v>
      </c>
      <c r="S2542">
        <v>0</v>
      </c>
    </row>
    <row r="2543" spans="1:19" x14ac:dyDescent="0.25">
      <c r="A2543">
        <v>2010</v>
      </c>
      <c r="B2543">
        <v>252</v>
      </c>
      <c r="C2543" t="s">
        <v>1301</v>
      </c>
      <c r="D2543" t="str">
        <f>IFERROR(INDEX('Draft Master List'!E:F,MATCH(C2543,'Draft Master List'!E:E,0),2),"N/A")</f>
        <v>N/A</v>
      </c>
      <c r="E2543" t="s">
        <v>6</v>
      </c>
      <c r="F2543">
        <v>24</v>
      </c>
      <c r="G2543" t="s">
        <v>77</v>
      </c>
      <c r="H2543">
        <v>8</v>
      </c>
      <c r="I2543">
        <v>1</v>
      </c>
      <c r="J2543">
        <v>18</v>
      </c>
      <c r="K2543">
        <v>11</v>
      </c>
      <c r="L2543" s="2">
        <v>0.61099999999999999</v>
      </c>
      <c r="M2543">
        <v>115</v>
      </c>
      <c r="N2543">
        <v>10.5</v>
      </c>
      <c r="O2543">
        <v>1</v>
      </c>
      <c r="P2543">
        <v>48</v>
      </c>
      <c r="Q2543">
        <v>1.4</v>
      </c>
      <c r="R2543">
        <v>14.4</v>
      </c>
      <c r="S2543">
        <v>0</v>
      </c>
    </row>
    <row r="2544" spans="1:19" x14ac:dyDescent="0.25">
      <c r="A2544">
        <v>2010</v>
      </c>
      <c r="B2544">
        <v>253</v>
      </c>
      <c r="C2544" t="s">
        <v>459</v>
      </c>
      <c r="D2544" t="str">
        <f>IFERROR(INDEX('Draft Master List'!E:F,MATCH(C2544,'Draft Master List'!E:E,0),2),"N/A")</f>
        <v>762007</v>
      </c>
      <c r="E2544" t="s">
        <v>669</v>
      </c>
      <c r="F2544">
        <v>25</v>
      </c>
      <c r="H2544">
        <v>8</v>
      </c>
      <c r="I2544">
        <v>1</v>
      </c>
      <c r="J2544">
        <v>21</v>
      </c>
      <c r="K2544">
        <v>11</v>
      </c>
      <c r="L2544" s="2">
        <v>0.52400000000000002</v>
      </c>
      <c r="M2544">
        <v>248</v>
      </c>
      <c r="N2544">
        <v>22.5</v>
      </c>
      <c r="O2544">
        <v>1</v>
      </c>
      <c r="P2544">
        <v>48</v>
      </c>
      <c r="Q2544">
        <v>1.4</v>
      </c>
      <c r="R2544">
        <v>31</v>
      </c>
      <c r="S2544">
        <v>0</v>
      </c>
    </row>
    <row r="2545" spans="1:19" x14ac:dyDescent="0.25">
      <c r="A2545">
        <v>2010</v>
      </c>
      <c r="B2545">
        <v>254</v>
      </c>
      <c r="C2545" t="s">
        <v>1218</v>
      </c>
      <c r="D2545" t="str">
        <f>IFERROR(INDEX('Draft Master List'!E:F,MATCH(C2545,'Draft Master List'!E:E,0),2),"N/A")</f>
        <v>N/A</v>
      </c>
      <c r="E2545" t="s">
        <v>4</v>
      </c>
      <c r="F2545">
        <v>29</v>
      </c>
      <c r="G2545" t="s">
        <v>212</v>
      </c>
      <c r="H2545">
        <v>16</v>
      </c>
      <c r="I2545">
        <v>13</v>
      </c>
      <c r="J2545">
        <v>11</v>
      </c>
      <c r="K2545">
        <v>11</v>
      </c>
      <c r="L2545" s="2">
        <v>1</v>
      </c>
      <c r="M2545">
        <v>47</v>
      </c>
      <c r="N2545">
        <v>4.3</v>
      </c>
      <c r="O2545">
        <v>0</v>
      </c>
      <c r="P2545">
        <v>12</v>
      </c>
      <c r="Q2545">
        <v>0.7</v>
      </c>
      <c r="R2545">
        <v>2.9</v>
      </c>
      <c r="S2545">
        <v>0</v>
      </c>
    </row>
    <row r="2546" spans="1:19" x14ac:dyDescent="0.25">
      <c r="A2546">
        <v>2010</v>
      </c>
      <c r="B2546">
        <v>255</v>
      </c>
      <c r="C2546" t="s">
        <v>1973</v>
      </c>
      <c r="D2546" t="str">
        <f>IFERROR(INDEX('Draft Master List'!E:F,MATCH(C2546,'Draft Master List'!E:E,0),2),"N/A")</f>
        <v>N/A</v>
      </c>
      <c r="E2546" t="s">
        <v>5</v>
      </c>
      <c r="F2546">
        <v>30</v>
      </c>
      <c r="G2546" t="s">
        <v>1069</v>
      </c>
      <c r="H2546">
        <v>15</v>
      </c>
      <c r="I2546">
        <v>6</v>
      </c>
      <c r="J2546">
        <v>12</v>
      </c>
      <c r="K2546">
        <v>11</v>
      </c>
      <c r="L2546" s="2">
        <v>0.91700000000000004</v>
      </c>
      <c r="M2546">
        <v>73</v>
      </c>
      <c r="N2546">
        <v>6.6</v>
      </c>
      <c r="O2546">
        <v>3</v>
      </c>
      <c r="P2546">
        <v>17</v>
      </c>
      <c r="Q2546">
        <v>0.7</v>
      </c>
      <c r="R2546">
        <v>4.9000000000000004</v>
      </c>
      <c r="S2546">
        <v>1</v>
      </c>
    </row>
    <row r="2547" spans="1:19" x14ac:dyDescent="0.25">
      <c r="A2547">
        <v>2010</v>
      </c>
      <c r="B2547">
        <v>256</v>
      </c>
      <c r="C2547" t="s">
        <v>362</v>
      </c>
      <c r="D2547" t="str">
        <f>IFERROR(INDEX('Draft Master List'!E:F,MATCH(C2547,'Draft Master List'!E:E,0),2),"N/A")</f>
        <v>2092009</v>
      </c>
      <c r="E2547" t="s">
        <v>15</v>
      </c>
      <c r="F2547">
        <v>26</v>
      </c>
      <c r="H2547">
        <v>16</v>
      </c>
      <c r="I2547">
        <v>0</v>
      </c>
      <c r="J2547">
        <v>13</v>
      </c>
      <c r="K2547">
        <v>11</v>
      </c>
      <c r="L2547" s="2">
        <v>0.84599999999999997</v>
      </c>
      <c r="M2547">
        <v>60</v>
      </c>
      <c r="N2547">
        <v>5.5</v>
      </c>
      <c r="O2547">
        <v>0</v>
      </c>
      <c r="P2547">
        <v>25</v>
      </c>
      <c r="Q2547">
        <v>0.7</v>
      </c>
      <c r="R2547">
        <v>3.8</v>
      </c>
      <c r="S2547">
        <v>2</v>
      </c>
    </row>
    <row r="2548" spans="1:19" x14ac:dyDescent="0.25">
      <c r="A2548">
        <v>2010</v>
      </c>
      <c r="B2548">
        <v>257</v>
      </c>
      <c r="C2548" t="s">
        <v>387</v>
      </c>
      <c r="D2548" t="str">
        <f>IFERROR(INDEX('Draft Master List'!E:F,MATCH(C2548,'Draft Master List'!E:E,0),2),"N/A")</f>
        <v>642008</v>
      </c>
      <c r="E2548" t="s">
        <v>12</v>
      </c>
      <c r="F2548">
        <v>24</v>
      </c>
      <c r="H2548">
        <v>6</v>
      </c>
      <c r="I2548">
        <v>0</v>
      </c>
      <c r="J2548">
        <v>16</v>
      </c>
      <c r="K2548">
        <v>11</v>
      </c>
      <c r="L2548" s="2">
        <v>0.68799999999999994</v>
      </c>
      <c r="M2548">
        <v>123</v>
      </c>
      <c r="N2548">
        <v>11.2</v>
      </c>
      <c r="O2548">
        <v>0</v>
      </c>
      <c r="P2548">
        <v>27</v>
      </c>
      <c r="Q2548">
        <v>1.8</v>
      </c>
      <c r="R2548">
        <v>20.5</v>
      </c>
      <c r="S2548">
        <v>0</v>
      </c>
    </row>
    <row r="2549" spans="1:19" x14ac:dyDescent="0.25">
      <c r="A2549">
        <v>2010</v>
      </c>
      <c r="B2549">
        <v>258</v>
      </c>
      <c r="C2549" t="s">
        <v>1691</v>
      </c>
      <c r="D2549" t="str">
        <f>IFERROR(INDEX('Draft Master List'!E:F,MATCH(C2549,'Draft Master List'!E:E,0),2),"N/A")</f>
        <v>N/A</v>
      </c>
      <c r="E2549" t="s">
        <v>28</v>
      </c>
      <c r="F2549">
        <v>26</v>
      </c>
      <c r="G2549" t="s">
        <v>1601</v>
      </c>
      <c r="H2549">
        <v>15</v>
      </c>
      <c r="I2549">
        <v>13</v>
      </c>
      <c r="J2549">
        <v>23</v>
      </c>
      <c r="K2549">
        <v>11</v>
      </c>
      <c r="L2549" s="2">
        <v>0.47799999999999998</v>
      </c>
      <c r="M2549">
        <v>122</v>
      </c>
      <c r="N2549">
        <v>11.1</v>
      </c>
      <c r="O2549">
        <v>2</v>
      </c>
      <c r="P2549">
        <v>28</v>
      </c>
      <c r="Q2549">
        <v>0.7</v>
      </c>
      <c r="R2549">
        <v>8.1</v>
      </c>
      <c r="S2549">
        <v>0</v>
      </c>
    </row>
    <row r="2550" spans="1:19" x14ac:dyDescent="0.25">
      <c r="A2550">
        <v>2010</v>
      </c>
      <c r="B2550">
        <v>259</v>
      </c>
      <c r="C2550" t="s">
        <v>91</v>
      </c>
      <c r="D2550" t="str">
        <f>IFERROR(INDEX('Draft Master List'!E:F,MATCH(C2550,'Draft Master List'!E:E,0),2),"N/A")</f>
        <v>272006</v>
      </c>
      <c r="E2550" t="s">
        <v>22</v>
      </c>
      <c r="F2550">
        <v>27</v>
      </c>
      <c r="G2550" t="s">
        <v>643</v>
      </c>
      <c r="H2550">
        <v>6</v>
      </c>
      <c r="I2550">
        <v>6</v>
      </c>
      <c r="J2550">
        <v>13</v>
      </c>
      <c r="K2550">
        <v>11</v>
      </c>
      <c r="L2550" s="2">
        <v>0.84599999999999997</v>
      </c>
      <c r="M2550">
        <v>61</v>
      </c>
      <c r="N2550">
        <v>5.5</v>
      </c>
      <c r="O2550">
        <v>0</v>
      </c>
      <c r="P2550">
        <v>14</v>
      </c>
      <c r="Q2550">
        <v>1.8</v>
      </c>
      <c r="R2550">
        <v>10.199999999999999</v>
      </c>
      <c r="S2550">
        <v>1</v>
      </c>
    </row>
    <row r="2551" spans="1:19" x14ac:dyDescent="0.25">
      <c r="A2551">
        <v>2010</v>
      </c>
      <c r="B2551">
        <v>260</v>
      </c>
      <c r="C2551" t="s">
        <v>559</v>
      </c>
      <c r="D2551" t="str">
        <f>IFERROR(INDEX('Draft Master List'!E:F,MATCH(C2551,'Draft Master List'!E:E,0),2),"N/A")</f>
        <v>2332006</v>
      </c>
      <c r="E2551" t="s">
        <v>63</v>
      </c>
      <c r="F2551">
        <v>26</v>
      </c>
      <c r="G2551" t="s">
        <v>77</v>
      </c>
      <c r="H2551">
        <v>14</v>
      </c>
      <c r="I2551">
        <v>2</v>
      </c>
      <c r="J2551">
        <v>24</v>
      </c>
      <c r="K2551">
        <v>10</v>
      </c>
      <c r="L2551" s="2">
        <v>0.41699999999999998</v>
      </c>
      <c r="M2551">
        <v>149</v>
      </c>
      <c r="N2551">
        <v>14.9</v>
      </c>
      <c r="O2551">
        <v>0</v>
      </c>
      <c r="P2551">
        <v>34</v>
      </c>
      <c r="Q2551">
        <v>0.7</v>
      </c>
      <c r="R2551">
        <v>10.6</v>
      </c>
      <c r="S2551">
        <v>0</v>
      </c>
    </row>
    <row r="2552" spans="1:19" x14ac:dyDescent="0.25">
      <c r="A2552">
        <v>2010</v>
      </c>
      <c r="B2552">
        <v>261</v>
      </c>
      <c r="C2552" t="s">
        <v>718</v>
      </c>
      <c r="D2552" t="str">
        <f>IFERROR(INDEX('Draft Master List'!E:F,MATCH(C2552,'Draft Master List'!E:E,0),2),"N/A")</f>
        <v>N/A</v>
      </c>
      <c r="E2552" t="s">
        <v>25</v>
      </c>
      <c r="F2552">
        <v>26</v>
      </c>
      <c r="G2552" t="s">
        <v>732</v>
      </c>
      <c r="H2552">
        <v>10</v>
      </c>
      <c r="I2552">
        <v>4</v>
      </c>
      <c r="J2552">
        <v>12</v>
      </c>
      <c r="K2552">
        <v>10</v>
      </c>
      <c r="L2552" s="2">
        <v>0.83299999999999996</v>
      </c>
      <c r="M2552">
        <v>43</v>
      </c>
      <c r="N2552">
        <v>4.3</v>
      </c>
      <c r="O2552">
        <v>0</v>
      </c>
      <c r="P2552">
        <v>14</v>
      </c>
      <c r="Q2552">
        <v>1</v>
      </c>
      <c r="R2552">
        <v>4.3</v>
      </c>
      <c r="S2552">
        <v>0</v>
      </c>
    </row>
    <row r="2553" spans="1:19" x14ac:dyDescent="0.25">
      <c r="A2553">
        <v>2010</v>
      </c>
      <c r="B2553">
        <v>262</v>
      </c>
      <c r="C2553" t="s">
        <v>504</v>
      </c>
      <c r="D2553" t="str">
        <f>IFERROR(INDEX('Draft Master List'!E:F,MATCH(C2553,'Draft Master List'!E:E,0),2),"N/A")</f>
        <v>2462007</v>
      </c>
      <c r="E2553" t="s">
        <v>223</v>
      </c>
      <c r="F2553">
        <v>28</v>
      </c>
      <c r="H2553">
        <v>14</v>
      </c>
      <c r="I2553">
        <v>0</v>
      </c>
      <c r="J2553">
        <v>13</v>
      </c>
      <c r="K2553">
        <v>10</v>
      </c>
      <c r="L2553" s="2">
        <v>0.76900000000000002</v>
      </c>
      <c r="M2553">
        <v>61</v>
      </c>
      <c r="N2553">
        <v>6.1</v>
      </c>
      <c r="O2553">
        <v>1</v>
      </c>
      <c r="P2553">
        <v>21</v>
      </c>
      <c r="Q2553">
        <v>0.7</v>
      </c>
      <c r="R2553">
        <v>4.4000000000000004</v>
      </c>
      <c r="S2553">
        <v>0</v>
      </c>
    </row>
    <row r="2554" spans="1:19" x14ac:dyDescent="0.25">
      <c r="A2554">
        <v>2010</v>
      </c>
      <c r="B2554">
        <v>263</v>
      </c>
      <c r="C2554" t="s">
        <v>466</v>
      </c>
      <c r="D2554" t="str">
        <f>IFERROR(INDEX('Draft Master List'!E:F,MATCH(C2554,'Draft Master List'!E:E,0),2),"N/A")</f>
        <v>992007</v>
      </c>
      <c r="E2554" t="s">
        <v>16</v>
      </c>
      <c r="F2554">
        <v>27</v>
      </c>
      <c r="G2554" t="s">
        <v>77</v>
      </c>
      <c r="H2554">
        <v>13</v>
      </c>
      <c r="I2554">
        <v>1</v>
      </c>
      <c r="J2554">
        <v>30</v>
      </c>
      <c r="K2554">
        <v>10</v>
      </c>
      <c r="L2554" s="2">
        <v>0.33300000000000002</v>
      </c>
      <c r="M2554">
        <v>103</v>
      </c>
      <c r="N2554">
        <v>10.3</v>
      </c>
      <c r="O2554">
        <v>0</v>
      </c>
      <c r="P2554">
        <v>26</v>
      </c>
      <c r="Q2554">
        <v>0.8</v>
      </c>
      <c r="R2554">
        <v>7.9</v>
      </c>
      <c r="S2554">
        <v>0</v>
      </c>
    </row>
    <row r="2555" spans="1:19" x14ac:dyDescent="0.25">
      <c r="A2555">
        <v>2010</v>
      </c>
      <c r="B2555">
        <v>264</v>
      </c>
      <c r="C2555" t="s">
        <v>1992</v>
      </c>
      <c r="D2555" t="str">
        <f>IFERROR(INDEX('Draft Master List'!E:F,MATCH(C2555,'Draft Master List'!E:E,0),2),"N/A")</f>
        <v>N/A</v>
      </c>
      <c r="E2555" t="s">
        <v>15</v>
      </c>
      <c r="F2555">
        <v>33</v>
      </c>
      <c r="G2555" t="s">
        <v>108</v>
      </c>
      <c r="H2555">
        <v>16</v>
      </c>
      <c r="I2555">
        <v>14</v>
      </c>
      <c r="J2555">
        <v>13</v>
      </c>
      <c r="K2555">
        <v>10</v>
      </c>
      <c r="L2555" s="2">
        <v>0.76900000000000002</v>
      </c>
      <c r="M2555">
        <v>42</v>
      </c>
      <c r="N2555">
        <v>4.2</v>
      </c>
      <c r="O2555">
        <v>0</v>
      </c>
      <c r="P2555">
        <v>9</v>
      </c>
      <c r="Q2555">
        <v>0.6</v>
      </c>
      <c r="R2555">
        <v>2.6</v>
      </c>
      <c r="S2555">
        <v>0</v>
      </c>
    </row>
    <row r="2556" spans="1:19" x14ac:dyDescent="0.25">
      <c r="A2556">
        <v>2010</v>
      </c>
      <c r="B2556">
        <v>265</v>
      </c>
      <c r="C2556" t="s">
        <v>1997</v>
      </c>
      <c r="D2556" t="str">
        <f>IFERROR(INDEX('Draft Master List'!E:F,MATCH(C2556,'Draft Master List'!E:E,0),2),"N/A")</f>
        <v>N/A</v>
      </c>
      <c r="E2556" t="s">
        <v>21</v>
      </c>
      <c r="F2556">
        <v>31</v>
      </c>
      <c r="G2556" t="s">
        <v>758</v>
      </c>
      <c r="H2556">
        <v>13</v>
      </c>
      <c r="I2556">
        <v>8</v>
      </c>
      <c r="J2556">
        <v>15</v>
      </c>
      <c r="K2556">
        <v>10</v>
      </c>
      <c r="L2556" s="2">
        <v>0.66700000000000004</v>
      </c>
      <c r="M2556">
        <v>96</v>
      </c>
      <c r="N2556">
        <v>9.6</v>
      </c>
      <c r="O2556">
        <v>1</v>
      </c>
      <c r="P2556">
        <v>15</v>
      </c>
      <c r="Q2556">
        <v>0.8</v>
      </c>
      <c r="R2556">
        <v>7.4</v>
      </c>
      <c r="S2556">
        <v>0</v>
      </c>
    </row>
    <row r="2557" spans="1:19" x14ac:dyDescent="0.25">
      <c r="A2557">
        <v>2010</v>
      </c>
      <c r="B2557">
        <v>266</v>
      </c>
      <c r="C2557" t="s">
        <v>1948</v>
      </c>
      <c r="D2557" t="str">
        <f>IFERROR(INDEX('Draft Master List'!E:F,MATCH(C2557,'Draft Master List'!E:E,0),2),"N/A")</f>
        <v>N/A</v>
      </c>
      <c r="E2557" t="s">
        <v>25</v>
      </c>
      <c r="F2557">
        <v>27</v>
      </c>
      <c r="G2557" t="s">
        <v>1069</v>
      </c>
      <c r="H2557">
        <v>16</v>
      </c>
      <c r="I2557">
        <v>6</v>
      </c>
      <c r="J2557">
        <v>19</v>
      </c>
      <c r="K2557">
        <v>10</v>
      </c>
      <c r="L2557" s="2">
        <v>0.52600000000000002</v>
      </c>
      <c r="M2557">
        <v>76</v>
      </c>
      <c r="N2557">
        <v>7.6</v>
      </c>
      <c r="O2557">
        <v>2</v>
      </c>
      <c r="P2557">
        <v>14</v>
      </c>
      <c r="Q2557">
        <v>0.6</v>
      </c>
      <c r="R2557">
        <v>4.8</v>
      </c>
      <c r="S2557">
        <v>0</v>
      </c>
    </row>
    <row r="2558" spans="1:19" x14ac:dyDescent="0.25">
      <c r="A2558">
        <v>2010</v>
      </c>
      <c r="B2558">
        <v>267</v>
      </c>
      <c r="C2558" t="s">
        <v>2009</v>
      </c>
      <c r="D2558" t="str">
        <f>IFERROR(INDEX('Draft Master List'!E:F,MATCH(C2558,'Draft Master List'!E:E,0),2),"N/A")</f>
        <v>N/A</v>
      </c>
      <c r="E2558" t="s">
        <v>19</v>
      </c>
      <c r="F2558">
        <v>31</v>
      </c>
      <c r="G2558" t="s">
        <v>1623</v>
      </c>
      <c r="H2558">
        <v>16</v>
      </c>
      <c r="I2558">
        <v>13</v>
      </c>
      <c r="J2558">
        <v>19</v>
      </c>
      <c r="K2558">
        <v>9</v>
      </c>
      <c r="L2558" s="2">
        <v>0.47399999999999998</v>
      </c>
      <c r="M2558">
        <v>116</v>
      </c>
      <c r="N2558">
        <v>12.9</v>
      </c>
      <c r="O2558">
        <v>1</v>
      </c>
      <c r="P2558">
        <v>44</v>
      </c>
      <c r="Q2558">
        <v>0.6</v>
      </c>
      <c r="R2558">
        <v>7.3</v>
      </c>
      <c r="S2558">
        <v>0</v>
      </c>
    </row>
    <row r="2559" spans="1:19" x14ac:dyDescent="0.25">
      <c r="A2559">
        <v>2010</v>
      </c>
      <c r="B2559">
        <v>268</v>
      </c>
      <c r="C2559" t="s">
        <v>1442</v>
      </c>
      <c r="D2559" t="str">
        <f>IFERROR(INDEX('Draft Master List'!E:F,MATCH(C2559,'Draft Master List'!E:E,0),2),"N/A")</f>
        <v>N/A</v>
      </c>
      <c r="E2559" t="s">
        <v>63</v>
      </c>
      <c r="F2559">
        <v>31</v>
      </c>
      <c r="H2559">
        <v>16</v>
      </c>
      <c r="I2559">
        <v>0</v>
      </c>
      <c r="J2559">
        <v>13</v>
      </c>
      <c r="K2559">
        <v>9</v>
      </c>
      <c r="L2559" s="2">
        <v>0.69199999999999995</v>
      </c>
      <c r="M2559">
        <v>84</v>
      </c>
      <c r="N2559">
        <v>9.3000000000000007</v>
      </c>
      <c r="O2559">
        <v>1</v>
      </c>
      <c r="P2559">
        <v>21</v>
      </c>
      <c r="Q2559">
        <v>0.6</v>
      </c>
      <c r="R2559">
        <v>5.3</v>
      </c>
      <c r="S2559">
        <v>1</v>
      </c>
    </row>
    <row r="2560" spans="1:19" x14ac:dyDescent="0.25">
      <c r="A2560">
        <v>2010</v>
      </c>
      <c r="B2560">
        <v>269</v>
      </c>
      <c r="C2560" t="s">
        <v>1677</v>
      </c>
      <c r="D2560" t="str">
        <f>IFERROR(INDEX('Draft Master List'!E:F,MATCH(C2560,'Draft Master List'!E:E,0),2),"N/A")</f>
        <v>N/A</v>
      </c>
      <c r="E2560" t="s">
        <v>6</v>
      </c>
      <c r="F2560">
        <v>23</v>
      </c>
      <c r="G2560" t="s">
        <v>1069</v>
      </c>
      <c r="H2560">
        <v>9</v>
      </c>
      <c r="I2560">
        <v>6</v>
      </c>
      <c r="J2560">
        <v>15</v>
      </c>
      <c r="K2560">
        <v>9</v>
      </c>
      <c r="L2560" s="2">
        <v>0.6</v>
      </c>
      <c r="M2560">
        <v>72</v>
      </c>
      <c r="N2560">
        <v>8</v>
      </c>
      <c r="O2560">
        <v>1</v>
      </c>
      <c r="P2560">
        <v>24</v>
      </c>
      <c r="Q2560">
        <v>1</v>
      </c>
      <c r="R2560">
        <v>8</v>
      </c>
      <c r="S2560">
        <v>0</v>
      </c>
    </row>
    <row r="2561" spans="1:19" x14ac:dyDescent="0.25">
      <c r="A2561">
        <v>2010</v>
      </c>
      <c r="B2561">
        <v>270</v>
      </c>
      <c r="C2561" t="s">
        <v>1329</v>
      </c>
      <c r="D2561" t="str">
        <f>IFERROR(INDEX('Draft Master List'!E:F,MATCH(C2561,'Draft Master List'!E:E,0),2),"N/A")</f>
        <v>N/A</v>
      </c>
      <c r="E2561" t="s">
        <v>20</v>
      </c>
      <c r="F2561">
        <v>23</v>
      </c>
      <c r="H2561">
        <v>10</v>
      </c>
      <c r="I2561">
        <v>0</v>
      </c>
      <c r="J2561">
        <v>11</v>
      </c>
      <c r="K2561">
        <v>9</v>
      </c>
      <c r="L2561" s="2">
        <v>0.81799999999999995</v>
      </c>
      <c r="M2561">
        <v>63</v>
      </c>
      <c r="N2561">
        <v>7</v>
      </c>
      <c r="O2561">
        <v>0</v>
      </c>
      <c r="P2561">
        <v>11</v>
      </c>
      <c r="Q2561">
        <v>0.9</v>
      </c>
      <c r="R2561">
        <v>6.3</v>
      </c>
      <c r="S2561">
        <v>1</v>
      </c>
    </row>
    <row r="2562" spans="1:19" x14ac:dyDescent="0.25">
      <c r="A2562">
        <v>2010</v>
      </c>
      <c r="B2562">
        <v>271</v>
      </c>
      <c r="C2562" t="s">
        <v>1319</v>
      </c>
      <c r="D2562" t="str">
        <f>IFERROR(INDEX('Draft Master List'!E:F,MATCH(C2562,'Draft Master List'!E:E,0),2),"N/A")</f>
        <v>N/A</v>
      </c>
      <c r="E2562" t="s">
        <v>19</v>
      </c>
      <c r="F2562">
        <v>23</v>
      </c>
      <c r="G2562" t="s">
        <v>660</v>
      </c>
      <c r="H2562">
        <v>15</v>
      </c>
      <c r="I2562">
        <v>3</v>
      </c>
      <c r="J2562">
        <v>18</v>
      </c>
      <c r="K2562">
        <v>9</v>
      </c>
      <c r="L2562" s="2">
        <v>0.5</v>
      </c>
      <c r="M2562">
        <v>117</v>
      </c>
      <c r="N2562">
        <v>13</v>
      </c>
      <c r="O2562">
        <v>0</v>
      </c>
      <c r="P2562">
        <v>36</v>
      </c>
      <c r="Q2562">
        <v>0.6</v>
      </c>
      <c r="R2562">
        <v>7.8</v>
      </c>
      <c r="S2562">
        <v>0</v>
      </c>
    </row>
    <row r="2563" spans="1:19" x14ac:dyDescent="0.25">
      <c r="A2563">
        <v>2010</v>
      </c>
      <c r="B2563">
        <v>272</v>
      </c>
      <c r="C2563" t="s">
        <v>1238</v>
      </c>
      <c r="D2563" t="str">
        <f>IFERROR(INDEX('Draft Master List'!E:F,MATCH(C2563,'Draft Master List'!E:E,0),2),"N/A")</f>
        <v>N/A</v>
      </c>
      <c r="E2563" t="s">
        <v>9</v>
      </c>
      <c r="F2563">
        <v>24</v>
      </c>
      <c r="G2563" t="s">
        <v>1270</v>
      </c>
      <c r="H2563">
        <v>15</v>
      </c>
      <c r="I2563">
        <v>11</v>
      </c>
      <c r="J2563">
        <v>13</v>
      </c>
      <c r="K2563">
        <v>9</v>
      </c>
      <c r="L2563" s="2">
        <v>0.69199999999999995</v>
      </c>
      <c r="M2563">
        <v>72</v>
      </c>
      <c r="N2563">
        <v>8</v>
      </c>
      <c r="O2563">
        <v>0</v>
      </c>
      <c r="P2563">
        <v>12</v>
      </c>
      <c r="Q2563">
        <v>0.6</v>
      </c>
      <c r="R2563">
        <v>4.8</v>
      </c>
      <c r="S2563">
        <v>0</v>
      </c>
    </row>
    <row r="2564" spans="1:19" x14ac:dyDescent="0.25">
      <c r="A2564">
        <v>2010</v>
      </c>
      <c r="B2564">
        <v>273</v>
      </c>
      <c r="C2564" t="s">
        <v>1203</v>
      </c>
      <c r="D2564" t="str">
        <f>IFERROR(INDEX('Draft Master List'!E:F,MATCH(C2564,'Draft Master List'!E:E,0),2),"N/A")</f>
        <v>N/A</v>
      </c>
      <c r="E2564" t="s">
        <v>24</v>
      </c>
      <c r="F2564">
        <v>26</v>
      </c>
      <c r="H2564">
        <v>16</v>
      </c>
      <c r="I2564">
        <v>0</v>
      </c>
      <c r="J2564">
        <v>10</v>
      </c>
      <c r="K2564">
        <v>9</v>
      </c>
      <c r="L2564" s="2">
        <v>0.9</v>
      </c>
      <c r="M2564">
        <v>72</v>
      </c>
      <c r="N2564">
        <v>8</v>
      </c>
      <c r="O2564">
        <v>2</v>
      </c>
      <c r="P2564">
        <v>16</v>
      </c>
      <c r="Q2564">
        <v>0.6</v>
      </c>
      <c r="R2564">
        <v>4.5</v>
      </c>
      <c r="S2564">
        <v>2</v>
      </c>
    </row>
    <row r="2565" spans="1:19" x14ac:dyDescent="0.25">
      <c r="A2565">
        <v>2010</v>
      </c>
      <c r="B2565">
        <v>274</v>
      </c>
      <c r="C2565" t="s">
        <v>1363</v>
      </c>
      <c r="D2565" t="str">
        <f>IFERROR(INDEX('Draft Master List'!E:F,MATCH(C2565,'Draft Master List'!E:E,0),2),"N/A")</f>
        <v>N/A</v>
      </c>
      <c r="E2565" t="s">
        <v>29</v>
      </c>
      <c r="F2565">
        <v>23</v>
      </c>
      <c r="G2565" t="s">
        <v>77</v>
      </c>
      <c r="H2565">
        <v>6</v>
      </c>
      <c r="I2565">
        <v>1</v>
      </c>
      <c r="J2565">
        <v>17</v>
      </c>
      <c r="K2565">
        <v>9</v>
      </c>
      <c r="L2565" s="2">
        <v>0.52900000000000003</v>
      </c>
      <c r="M2565">
        <v>139</v>
      </c>
      <c r="N2565">
        <v>15.4</v>
      </c>
      <c r="O2565">
        <v>0</v>
      </c>
      <c r="P2565">
        <v>30</v>
      </c>
      <c r="Q2565">
        <v>1.5</v>
      </c>
      <c r="R2565">
        <v>23.2</v>
      </c>
      <c r="S2565">
        <v>0</v>
      </c>
    </row>
    <row r="2566" spans="1:19" x14ac:dyDescent="0.25">
      <c r="A2566">
        <v>2010</v>
      </c>
      <c r="B2566">
        <v>275</v>
      </c>
      <c r="C2566" t="s">
        <v>1740</v>
      </c>
      <c r="D2566" t="str">
        <f>IFERROR(INDEX('Draft Master List'!E:F,MATCH(C2566,'Draft Master List'!E:E,0),2),"N/A")</f>
        <v>N/A</v>
      </c>
      <c r="E2566" t="s">
        <v>24</v>
      </c>
      <c r="F2566">
        <v>27</v>
      </c>
      <c r="G2566" t="s">
        <v>1623</v>
      </c>
      <c r="H2566">
        <v>14</v>
      </c>
      <c r="I2566">
        <v>13</v>
      </c>
      <c r="J2566">
        <v>18</v>
      </c>
      <c r="K2566">
        <v>9</v>
      </c>
      <c r="L2566" s="2">
        <v>0.5</v>
      </c>
      <c r="M2566">
        <v>80</v>
      </c>
      <c r="N2566">
        <v>8.9</v>
      </c>
      <c r="O2566">
        <v>1</v>
      </c>
      <c r="P2566">
        <v>13</v>
      </c>
      <c r="Q2566">
        <v>0.6</v>
      </c>
      <c r="R2566">
        <v>5.7</v>
      </c>
      <c r="S2566">
        <v>0</v>
      </c>
    </row>
    <row r="2567" spans="1:19" x14ac:dyDescent="0.25">
      <c r="A2567">
        <v>2010</v>
      </c>
      <c r="B2567">
        <v>276</v>
      </c>
      <c r="C2567" t="s">
        <v>533</v>
      </c>
      <c r="D2567" t="str">
        <f>IFERROR(INDEX('Draft Master List'!E:F,MATCH(C2567,'Draft Master List'!E:E,0),2),"N/A")</f>
        <v>1172006</v>
      </c>
      <c r="E2567" t="s">
        <v>19</v>
      </c>
      <c r="F2567">
        <v>28</v>
      </c>
      <c r="H2567">
        <v>16</v>
      </c>
      <c r="I2567">
        <v>0</v>
      </c>
      <c r="J2567">
        <v>13</v>
      </c>
      <c r="K2567">
        <v>9</v>
      </c>
      <c r="L2567" s="2">
        <v>0.69199999999999995</v>
      </c>
      <c r="M2567">
        <v>79</v>
      </c>
      <c r="N2567">
        <v>8.8000000000000007</v>
      </c>
      <c r="O2567">
        <v>0</v>
      </c>
      <c r="P2567">
        <v>28</v>
      </c>
      <c r="Q2567">
        <v>0.6</v>
      </c>
      <c r="R2567">
        <v>4.9000000000000004</v>
      </c>
      <c r="S2567">
        <v>3</v>
      </c>
    </row>
    <row r="2568" spans="1:19" x14ac:dyDescent="0.25">
      <c r="A2568">
        <v>2010</v>
      </c>
      <c r="B2568">
        <v>277</v>
      </c>
      <c r="C2568" t="s">
        <v>2010</v>
      </c>
      <c r="D2568" t="str">
        <f>IFERROR(INDEX('Draft Master List'!E:F,MATCH(C2568,'Draft Master List'!E:E,0),2),"N/A")</f>
        <v>N/A</v>
      </c>
      <c r="E2568" t="s">
        <v>10</v>
      </c>
      <c r="F2568">
        <v>24</v>
      </c>
      <c r="G2568" t="s">
        <v>77</v>
      </c>
      <c r="H2568">
        <v>11</v>
      </c>
      <c r="I2568">
        <v>3</v>
      </c>
      <c r="J2568">
        <v>23</v>
      </c>
      <c r="K2568">
        <v>9</v>
      </c>
      <c r="L2568" s="2">
        <v>0.39100000000000001</v>
      </c>
      <c r="M2568">
        <v>101</v>
      </c>
      <c r="N2568">
        <v>11.2</v>
      </c>
      <c r="O2568">
        <v>0</v>
      </c>
      <c r="P2568">
        <v>17</v>
      </c>
      <c r="Q2568">
        <v>0.8</v>
      </c>
      <c r="R2568">
        <v>9.1999999999999993</v>
      </c>
      <c r="S2568">
        <v>0</v>
      </c>
    </row>
    <row r="2569" spans="1:19" x14ac:dyDescent="0.25">
      <c r="A2569">
        <v>2010</v>
      </c>
      <c r="B2569">
        <v>278</v>
      </c>
      <c r="C2569" t="s">
        <v>2011</v>
      </c>
      <c r="D2569" t="str">
        <f>IFERROR(INDEX('Draft Master List'!E:F,MATCH(C2569,'Draft Master List'!E:E,0),2),"N/A")</f>
        <v>N/A</v>
      </c>
      <c r="E2569" t="s">
        <v>34</v>
      </c>
      <c r="F2569">
        <v>26</v>
      </c>
      <c r="H2569">
        <v>11</v>
      </c>
      <c r="I2569">
        <v>0</v>
      </c>
      <c r="J2569">
        <v>15</v>
      </c>
      <c r="K2569">
        <v>9</v>
      </c>
      <c r="L2569" s="2">
        <v>0.6</v>
      </c>
      <c r="M2569">
        <v>98</v>
      </c>
      <c r="N2569">
        <v>10.9</v>
      </c>
      <c r="O2569">
        <v>0</v>
      </c>
      <c r="P2569">
        <v>20</v>
      </c>
      <c r="Q2569">
        <v>0.8</v>
      </c>
      <c r="R2569">
        <v>8.9</v>
      </c>
      <c r="S2569">
        <v>0</v>
      </c>
    </row>
    <row r="2570" spans="1:19" x14ac:dyDescent="0.25">
      <c r="A2570">
        <v>2010</v>
      </c>
      <c r="B2570">
        <v>279</v>
      </c>
      <c r="C2570" t="s">
        <v>260</v>
      </c>
      <c r="D2570" t="str">
        <f>IFERROR(INDEX('Draft Master List'!E:F,MATCH(C2570,'Draft Master List'!E:E,0),2),"N/A")</f>
        <v>1922009</v>
      </c>
      <c r="E2570" t="s">
        <v>12</v>
      </c>
      <c r="F2570">
        <v>25</v>
      </c>
      <c r="H2570">
        <v>6</v>
      </c>
      <c r="I2570">
        <v>0</v>
      </c>
      <c r="J2570">
        <v>13</v>
      </c>
      <c r="K2570">
        <v>8</v>
      </c>
      <c r="L2570" s="2">
        <v>0.61499999999999999</v>
      </c>
      <c r="M2570">
        <v>45</v>
      </c>
      <c r="N2570">
        <v>5.6</v>
      </c>
      <c r="O2570">
        <v>0</v>
      </c>
      <c r="P2570">
        <v>10</v>
      </c>
      <c r="Q2570">
        <v>1.3</v>
      </c>
      <c r="R2570">
        <v>7.5</v>
      </c>
      <c r="S2570">
        <v>0</v>
      </c>
    </row>
    <row r="2571" spans="1:19" x14ac:dyDescent="0.25">
      <c r="A2571">
        <v>2010</v>
      </c>
      <c r="B2571">
        <v>280</v>
      </c>
      <c r="C2571" t="s">
        <v>1269</v>
      </c>
      <c r="D2571" t="str">
        <f>IFERROR(INDEX('Draft Master List'!E:F,MATCH(C2571,'Draft Master List'!E:E,0),2),"N/A")</f>
        <v>N/A</v>
      </c>
      <c r="E2571" t="s">
        <v>23</v>
      </c>
      <c r="F2571">
        <v>26</v>
      </c>
      <c r="G2571" t="s">
        <v>1069</v>
      </c>
      <c r="H2571">
        <v>16</v>
      </c>
      <c r="I2571">
        <v>4</v>
      </c>
      <c r="J2571">
        <v>14</v>
      </c>
      <c r="K2571">
        <v>8</v>
      </c>
      <c r="L2571" s="2">
        <v>0.57099999999999995</v>
      </c>
      <c r="M2571">
        <v>98</v>
      </c>
      <c r="N2571">
        <v>12.3</v>
      </c>
      <c r="O2571">
        <v>0</v>
      </c>
      <c r="P2571">
        <v>33</v>
      </c>
      <c r="Q2571">
        <v>0.5</v>
      </c>
      <c r="R2571">
        <v>6.1</v>
      </c>
      <c r="S2571">
        <v>0</v>
      </c>
    </row>
    <row r="2572" spans="1:19" x14ac:dyDescent="0.25">
      <c r="A2572">
        <v>2010</v>
      </c>
      <c r="B2572">
        <v>281</v>
      </c>
      <c r="C2572" t="s">
        <v>1342</v>
      </c>
      <c r="D2572" t="str">
        <f>IFERROR(INDEX('Draft Master List'!E:F,MATCH(C2572,'Draft Master List'!E:E,0),2),"N/A")</f>
        <v>N/A</v>
      </c>
      <c r="E2572" t="s">
        <v>33</v>
      </c>
      <c r="F2572">
        <v>27</v>
      </c>
      <c r="G2572" t="s">
        <v>732</v>
      </c>
      <c r="H2572">
        <v>16</v>
      </c>
      <c r="I2572">
        <v>1</v>
      </c>
      <c r="J2572">
        <v>18</v>
      </c>
      <c r="K2572">
        <v>8</v>
      </c>
      <c r="L2572" s="2">
        <v>0.44400000000000001</v>
      </c>
      <c r="M2572">
        <v>91</v>
      </c>
      <c r="N2572">
        <v>11.4</v>
      </c>
      <c r="O2572">
        <v>2</v>
      </c>
      <c r="P2572">
        <v>29</v>
      </c>
      <c r="Q2572">
        <v>0.5</v>
      </c>
      <c r="R2572">
        <v>5.7</v>
      </c>
      <c r="S2572">
        <v>1</v>
      </c>
    </row>
    <row r="2573" spans="1:19" x14ac:dyDescent="0.25">
      <c r="A2573">
        <v>2010</v>
      </c>
      <c r="B2573">
        <v>282</v>
      </c>
      <c r="C2573" t="s">
        <v>102</v>
      </c>
      <c r="D2573" t="str">
        <f>IFERROR(INDEX('Draft Master List'!E:F,MATCH(C2573,'Draft Master List'!E:E,0),2),"N/A")</f>
        <v>1462008</v>
      </c>
      <c r="E2573" t="s">
        <v>12</v>
      </c>
      <c r="F2573">
        <v>24</v>
      </c>
      <c r="G2573" t="s">
        <v>976</v>
      </c>
      <c r="H2573">
        <v>16</v>
      </c>
      <c r="I2573">
        <v>2</v>
      </c>
      <c r="J2573">
        <v>15</v>
      </c>
      <c r="K2573">
        <v>8</v>
      </c>
      <c r="L2573" s="2">
        <v>0.53300000000000003</v>
      </c>
      <c r="M2573">
        <v>54</v>
      </c>
      <c r="N2573">
        <v>6.8</v>
      </c>
      <c r="O2573">
        <v>0</v>
      </c>
      <c r="P2573">
        <v>19</v>
      </c>
      <c r="Q2573">
        <v>0.5</v>
      </c>
      <c r="R2573">
        <v>3.4</v>
      </c>
      <c r="S2573">
        <v>1</v>
      </c>
    </row>
    <row r="2574" spans="1:19" x14ac:dyDescent="0.25">
      <c r="A2574">
        <v>2010</v>
      </c>
      <c r="B2574">
        <v>283</v>
      </c>
      <c r="C2574" t="s">
        <v>2012</v>
      </c>
      <c r="D2574" t="str">
        <f>IFERROR(INDEX('Draft Master List'!E:F,MATCH(C2574,'Draft Master List'!E:E,0),2),"N/A")</f>
        <v>N/A</v>
      </c>
      <c r="E2574" t="s">
        <v>26</v>
      </c>
      <c r="F2574">
        <v>25</v>
      </c>
      <c r="G2574" t="s">
        <v>758</v>
      </c>
      <c r="H2574">
        <v>12</v>
      </c>
      <c r="I2574">
        <v>4</v>
      </c>
      <c r="J2574">
        <v>13</v>
      </c>
      <c r="K2574">
        <v>8</v>
      </c>
      <c r="L2574" s="2">
        <v>0.61499999999999999</v>
      </c>
      <c r="M2574">
        <v>65</v>
      </c>
      <c r="N2574">
        <v>8.1</v>
      </c>
      <c r="O2574">
        <v>0</v>
      </c>
      <c r="P2574">
        <v>13</v>
      </c>
      <c r="Q2574">
        <v>0.7</v>
      </c>
      <c r="R2574">
        <v>5.4</v>
      </c>
      <c r="S2574">
        <v>0</v>
      </c>
    </row>
    <row r="2575" spans="1:19" x14ac:dyDescent="0.25">
      <c r="A2575">
        <v>2010</v>
      </c>
      <c r="B2575">
        <v>284</v>
      </c>
      <c r="C2575" t="s">
        <v>1201</v>
      </c>
      <c r="D2575" t="str">
        <f>IFERROR(INDEX('Draft Master List'!E:F,MATCH(C2575,'Draft Master List'!E:E,0),2),"N/A")</f>
        <v>N/A</v>
      </c>
      <c r="E2575" t="s">
        <v>23</v>
      </c>
      <c r="F2575">
        <v>29</v>
      </c>
      <c r="G2575" t="s">
        <v>732</v>
      </c>
      <c r="H2575">
        <v>16</v>
      </c>
      <c r="I2575">
        <v>5</v>
      </c>
      <c r="J2575">
        <v>15</v>
      </c>
      <c r="K2575">
        <v>8</v>
      </c>
      <c r="L2575" s="2">
        <v>0.53300000000000003</v>
      </c>
      <c r="M2575">
        <v>91</v>
      </c>
      <c r="N2575">
        <v>11.4</v>
      </c>
      <c r="O2575">
        <v>0</v>
      </c>
      <c r="P2575">
        <v>21</v>
      </c>
      <c r="Q2575">
        <v>0.5</v>
      </c>
      <c r="R2575">
        <v>5.7</v>
      </c>
      <c r="S2575">
        <v>0</v>
      </c>
    </row>
    <row r="2576" spans="1:19" x14ac:dyDescent="0.25">
      <c r="A2576">
        <v>2010</v>
      </c>
      <c r="B2576">
        <v>285</v>
      </c>
      <c r="C2576" t="s">
        <v>527</v>
      </c>
      <c r="D2576" t="str">
        <f>IFERROR(INDEX('Draft Master List'!E:F,MATCH(C2576,'Draft Master List'!E:E,0),2),"N/A")</f>
        <v>1002006</v>
      </c>
      <c r="E2576" t="s">
        <v>19</v>
      </c>
      <c r="F2576">
        <v>27</v>
      </c>
      <c r="G2576" t="s">
        <v>732</v>
      </c>
      <c r="H2576">
        <v>11</v>
      </c>
      <c r="I2576">
        <v>4</v>
      </c>
      <c r="J2576">
        <v>13</v>
      </c>
      <c r="K2576">
        <v>8</v>
      </c>
      <c r="L2576" s="2">
        <v>0.61499999999999999</v>
      </c>
      <c r="M2576">
        <v>37</v>
      </c>
      <c r="N2576">
        <v>4.5999999999999996</v>
      </c>
      <c r="O2576">
        <v>0</v>
      </c>
      <c r="P2576">
        <v>13</v>
      </c>
      <c r="Q2576">
        <v>0.7</v>
      </c>
      <c r="R2576">
        <v>3.4</v>
      </c>
      <c r="S2576">
        <v>0</v>
      </c>
    </row>
    <row r="2577" spans="1:19" x14ac:dyDescent="0.25">
      <c r="A2577">
        <v>2010</v>
      </c>
      <c r="B2577">
        <v>286</v>
      </c>
      <c r="C2577" t="s">
        <v>87</v>
      </c>
      <c r="D2577" t="str">
        <f>IFERROR(INDEX('Draft Master List'!E:F,MATCH(C2577,'Draft Master List'!E:E,0),2),"N/A")</f>
        <v>132008</v>
      </c>
      <c r="E2577" t="s">
        <v>22</v>
      </c>
      <c r="F2577">
        <v>23</v>
      </c>
      <c r="G2577" t="s">
        <v>643</v>
      </c>
      <c r="H2577">
        <v>14</v>
      </c>
      <c r="I2577">
        <v>7</v>
      </c>
      <c r="J2577">
        <v>14</v>
      </c>
      <c r="K2577">
        <v>8</v>
      </c>
      <c r="L2577" s="2">
        <v>0.57099999999999995</v>
      </c>
      <c r="M2577">
        <v>103</v>
      </c>
      <c r="N2577">
        <v>12.9</v>
      </c>
      <c r="O2577">
        <v>1</v>
      </c>
      <c r="P2577">
        <v>55</v>
      </c>
      <c r="Q2577">
        <v>0.6</v>
      </c>
      <c r="R2577">
        <v>7.4</v>
      </c>
      <c r="S2577">
        <v>4</v>
      </c>
    </row>
    <row r="2578" spans="1:19" x14ac:dyDescent="0.25">
      <c r="A2578">
        <v>2010</v>
      </c>
      <c r="B2578">
        <v>287</v>
      </c>
      <c r="C2578" t="s">
        <v>375</v>
      </c>
      <c r="D2578" t="str">
        <f>IFERROR(INDEX('Draft Master List'!E:F,MATCH(C2578,'Draft Master List'!E:E,0),2),"N/A")</f>
        <v>2532009</v>
      </c>
      <c r="E2578" t="s">
        <v>4</v>
      </c>
      <c r="F2578">
        <v>23</v>
      </c>
      <c r="H2578">
        <v>10</v>
      </c>
      <c r="I2578">
        <v>0</v>
      </c>
      <c r="J2578">
        <v>22</v>
      </c>
      <c r="K2578">
        <v>8</v>
      </c>
      <c r="L2578" s="2">
        <v>0.36399999999999999</v>
      </c>
      <c r="M2578">
        <v>111</v>
      </c>
      <c r="N2578">
        <v>13.9</v>
      </c>
      <c r="O2578">
        <v>0</v>
      </c>
      <c r="P2578">
        <v>22</v>
      </c>
      <c r="Q2578">
        <v>0.8</v>
      </c>
      <c r="R2578">
        <v>11.1</v>
      </c>
      <c r="S2578">
        <v>0</v>
      </c>
    </row>
    <row r="2579" spans="1:19" x14ac:dyDescent="0.25">
      <c r="A2579">
        <v>2010</v>
      </c>
      <c r="B2579">
        <v>288</v>
      </c>
      <c r="C2579" t="s">
        <v>1507</v>
      </c>
      <c r="D2579" t="str">
        <f>IFERROR(INDEX('Draft Master List'!E:F,MATCH(C2579,'Draft Master List'!E:E,0),2),"N/A")</f>
        <v>N/A</v>
      </c>
      <c r="E2579" t="s">
        <v>7</v>
      </c>
      <c r="F2579">
        <v>29</v>
      </c>
      <c r="H2579">
        <v>16</v>
      </c>
      <c r="I2579">
        <v>0</v>
      </c>
      <c r="J2579">
        <v>18</v>
      </c>
      <c r="K2579">
        <v>8</v>
      </c>
      <c r="L2579" s="2">
        <v>0.44400000000000001</v>
      </c>
      <c r="M2579">
        <v>109</v>
      </c>
      <c r="N2579">
        <v>13.6</v>
      </c>
      <c r="O2579">
        <v>0</v>
      </c>
      <c r="P2579">
        <v>34</v>
      </c>
      <c r="Q2579">
        <v>0.5</v>
      </c>
      <c r="R2579">
        <v>6.8</v>
      </c>
      <c r="S2579">
        <v>0</v>
      </c>
    </row>
    <row r="2580" spans="1:19" x14ac:dyDescent="0.25">
      <c r="A2580">
        <v>2010</v>
      </c>
      <c r="B2580">
        <v>289</v>
      </c>
      <c r="C2580" t="s">
        <v>1339</v>
      </c>
      <c r="D2580" t="str">
        <f>IFERROR(INDEX('Draft Master List'!E:F,MATCH(C2580,'Draft Master List'!E:E,0),2),"N/A")</f>
        <v>N/A</v>
      </c>
      <c r="E2580" t="s">
        <v>10</v>
      </c>
      <c r="F2580">
        <v>28</v>
      </c>
      <c r="G2580" t="s">
        <v>643</v>
      </c>
      <c r="H2580">
        <v>15</v>
      </c>
      <c r="I2580">
        <v>1</v>
      </c>
      <c r="J2580">
        <v>16</v>
      </c>
      <c r="K2580">
        <v>8</v>
      </c>
      <c r="L2580" s="2">
        <v>0.5</v>
      </c>
      <c r="M2580">
        <v>42</v>
      </c>
      <c r="N2580">
        <v>5.3</v>
      </c>
      <c r="O2580">
        <v>0</v>
      </c>
      <c r="P2580">
        <v>9</v>
      </c>
      <c r="Q2580">
        <v>0.5</v>
      </c>
      <c r="R2580">
        <v>2.8</v>
      </c>
      <c r="S2580">
        <v>1</v>
      </c>
    </row>
    <row r="2581" spans="1:19" x14ac:dyDescent="0.25">
      <c r="A2581">
        <v>2010</v>
      </c>
      <c r="B2581">
        <v>290</v>
      </c>
      <c r="C2581" t="s">
        <v>432</v>
      </c>
      <c r="D2581" t="str">
        <f>IFERROR(INDEX('Draft Master List'!E:F,MATCH(C2581,'Draft Master List'!E:E,0),2),"N/A")</f>
        <v>2372008</v>
      </c>
      <c r="E2581" t="s">
        <v>0</v>
      </c>
      <c r="F2581">
        <v>25</v>
      </c>
      <c r="H2581">
        <v>1</v>
      </c>
      <c r="I2581">
        <v>0</v>
      </c>
      <c r="J2581">
        <v>9</v>
      </c>
      <c r="K2581">
        <v>7</v>
      </c>
      <c r="L2581" s="2">
        <v>0.77800000000000002</v>
      </c>
      <c r="M2581">
        <v>79</v>
      </c>
      <c r="N2581">
        <v>11.3</v>
      </c>
      <c r="O2581">
        <v>0</v>
      </c>
      <c r="P2581">
        <v>17</v>
      </c>
      <c r="Q2581">
        <v>7</v>
      </c>
      <c r="R2581">
        <v>79</v>
      </c>
      <c r="S2581">
        <v>0</v>
      </c>
    </row>
    <row r="2582" spans="1:19" x14ac:dyDescent="0.25">
      <c r="A2582">
        <v>2010</v>
      </c>
      <c r="B2582">
        <v>291</v>
      </c>
      <c r="C2582" t="s">
        <v>1328</v>
      </c>
      <c r="D2582" t="str">
        <f>IFERROR(INDEX('Draft Master List'!E:F,MATCH(C2582,'Draft Master List'!E:E,0),2),"N/A")</f>
        <v>N/A</v>
      </c>
      <c r="E2582" t="s">
        <v>669</v>
      </c>
      <c r="F2582">
        <v>27</v>
      </c>
      <c r="H2582">
        <v>16</v>
      </c>
      <c r="I2582">
        <v>1</v>
      </c>
      <c r="J2582">
        <v>10</v>
      </c>
      <c r="K2582">
        <v>7</v>
      </c>
      <c r="L2582" s="2">
        <v>0.7</v>
      </c>
      <c r="M2582">
        <v>67</v>
      </c>
      <c r="N2582">
        <v>9.6</v>
      </c>
      <c r="O2582">
        <v>0</v>
      </c>
      <c r="P2582">
        <v>28</v>
      </c>
      <c r="Q2582">
        <v>0.4</v>
      </c>
      <c r="R2582">
        <v>4.2</v>
      </c>
      <c r="S2582">
        <v>2</v>
      </c>
    </row>
    <row r="2583" spans="1:19" x14ac:dyDescent="0.25">
      <c r="A2583">
        <v>2010</v>
      </c>
      <c r="B2583">
        <v>292</v>
      </c>
      <c r="C2583" t="s">
        <v>479</v>
      </c>
      <c r="D2583" t="str">
        <f>IFERROR(INDEX('Draft Master List'!E:F,MATCH(C2583,'Draft Master List'!E:E,0),2),"N/A")</f>
        <v>1572007</v>
      </c>
      <c r="E2583" t="s">
        <v>669</v>
      </c>
      <c r="F2583">
        <v>25</v>
      </c>
      <c r="H2583">
        <v>13</v>
      </c>
      <c r="I2583">
        <v>0</v>
      </c>
      <c r="J2583">
        <v>16</v>
      </c>
      <c r="K2583">
        <v>7</v>
      </c>
      <c r="L2583" s="2">
        <v>0.438</v>
      </c>
      <c r="M2583">
        <v>124</v>
      </c>
      <c r="N2583">
        <v>17.7</v>
      </c>
      <c r="O2583">
        <v>0</v>
      </c>
      <c r="P2583">
        <v>31</v>
      </c>
      <c r="Q2583">
        <v>0.5</v>
      </c>
      <c r="R2583">
        <v>9.5</v>
      </c>
      <c r="S2583">
        <v>0</v>
      </c>
    </row>
    <row r="2584" spans="1:19" x14ac:dyDescent="0.25">
      <c r="A2584">
        <v>2010</v>
      </c>
      <c r="B2584">
        <v>293</v>
      </c>
      <c r="C2584" t="s">
        <v>291</v>
      </c>
      <c r="D2584" t="str">
        <f>IFERROR(INDEX('Draft Master List'!E:F,MATCH(C2584,'Draft Master List'!E:E,0),2),"N/A")</f>
        <v>1592010</v>
      </c>
      <c r="E2584" t="s">
        <v>6</v>
      </c>
      <c r="F2584">
        <v>23</v>
      </c>
      <c r="G2584" t="s">
        <v>77</v>
      </c>
      <c r="H2584">
        <v>13</v>
      </c>
      <c r="I2584">
        <v>2</v>
      </c>
      <c r="J2584">
        <v>18</v>
      </c>
      <c r="K2584">
        <v>7</v>
      </c>
      <c r="L2584" s="2">
        <v>0.38900000000000001</v>
      </c>
      <c r="M2584">
        <v>116</v>
      </c>
      <c r="N2584">
        <v>16.600000000000001</v>
      </c>
      <c r="O2584">
        <v>1</v>
      </c>
      <c r="P2584">
        <v>37</v>
      </c>
      <c r="Q2584">
        <v>0.5</v>
      </c>
      <c r="R2584">
        <v>8.9</v>
      </c>
      <c r="S2584">
        <v>0</v>
      </c>
    </row>
    <row r="2585" spans="1:19" x14ac:dyDescent="0.25">
      <c r="A2585">
        <v>2010</v>
      </c>
      <c r="B2585">
        <v>294</v>
      </c>
      <c r="C2585" t="s">
        <v>100</v>
      </c>
      <c r="D2585" t="str">
        <f>IFERROR(INDEX('Draft Master List'!E:F,MATCH(C2585,'Draft Master List'!E:E,0),2),"N/A")</f>
        <v>2322009</v>
      </c>
      <c r="E2585" t="s">
        <v>30</v>
      </c>
      <c r="F2585">
        <v>24</v>
      </c>
      <c r="G2585" t="s">
        <v>77</v>
      </c>
      <c r="H2585">
        <v>15</v>
      </c>
      <c r="I2585">
        <v>3</v>
      </c>
      <c r="J2585">
        <v>14</v>
      </c>
      <c r="K2585">
        <v>7</v>
      </c>
      <c r="L2585" s="2">
        <v>0.5</v>
      </c>
      <c r="M2585">
        <v>86</v>
      </c>
      <c r="N2585">
        <v>12.3</v>
      </c>
      <c r="O2585">
        <v>0</v>
      </c>
      <c r="P2585">
        <v>40</v>
      </c>
      <c r="Q2585">
        <v>0.5</v>
      </c>
      <c r="R2585">
        <v>5.7</v>
      </c>
      <c r="S2585">
        <v>1</v>
      </c>
    </row>
    <row r="2586" spans="1:19" x14ac:dyDescent="0.25">
      <c r="A2586">
        <v>2010</v>
      </c>
      <c r="B2586">
        <v>295</v>
      </c>
      <c r="C2586" t="s">
        <v>1350</v>
      </c>
      <c r="D2586" t="str">
        <f>IFERROR(INDEX('Draft Master List'!E:F,MATCH(C2586,'Draft Master List'!E:E,0),2),"N/A")</f>
        <v>N/A</v>
      </c>
      <c r="E2586" t="s">
        <v>0</v>
      </c>
      <c r="F2586">
        <v>32</v>
      </c>
      <c r="G2586" t="s">
        <v>732</v>
      </c>
      <c r="H2586">
        <v>16</v>
      </c>
      <c r="I2586">
        <v>6</v>
      </c>
      <c r="J2586">
        <v>11</v>
      </c>
      <c r="K2586">
        <v>7</v>
      </c>
      <c r="L2586" s="2">
        <v>0.63600000000000001</v>
      </c>
      <c r="M2586">
        <v>41</v>
      </c>
      <c r="N2586">
        <v>5.9</v>
      </c>
      <c r="O2586">
        <v>1</v>
      </c>
      <c r="P2586">
        <v>18</v>
      </c>
      <c r="Q2586">
        <v>0.4</v>
      </c>
      <c r="R2586">
        <v>2.6</v>
      </c>
      <c r="S2586">
        <v>0</v>
      </c>
    </row>
    <row r="2587" spans="1:19" x14ac:dyDescent="0.25">
      <c r="A2587">
        <v>2010</v>
      </c>
      <c r="B2587">
        <v>296</v>
      </c>
      <c r="C2587" t="s">
        <v>1340</v>
      </c>
      <c r="D2587" t="str">
        <f>IFERROR(INDEX('Draft Master List'!E:F,MATCH(C2587,'Draft Master List'!E:E,0),2),"N/A")</f>
        <v>N/A</v>
      </c>
      <c r="E2587" t="s">
        <v>27</v>
      </c>
      <c r="F2587">
        <v>24</v>
      </c>
      <c r="G2587" t="s">
        <v>732</v>
      </c>
      <c r="H2587">
        <v>14</v>
      </c>
      <c r="I2587">
        <v>7</v>
      </c>
      <c r="J2587">
        <v>14</v>
      </c>
      <c r="K2587">
        <v>7</v>
      </c>
      <c r="L2587" s="2">
        <v>0.5</v>
      </c>
      <c r="M2587">
        <v>35</v>
      </c>
      <c r="N2587">
        <v>5</v>
      </c>
      <c r="O2587">
        <v>1</v>
      </c>
      <c r="P2587">
        <v>12</v>
      </c>
      <c r="Q2587">
        <v>0.5</v>
      </c>
      <c r="R2587">
        <v>2.5</v>
      </c>
      <c r="S2587">
        <v>0</v>
      </c>
    </row>
    <row r="2588" spans="1:19" x14ac:dyDescent="0.25">
      <c r="A2588">
        <v>2010</v>
      </c>
      <c r="B2588">
        <v>297</v>
      </c>
      <c r="C2588" t="s">
        <v>1195</v>
      </c>
      <c r="D2588" t="str">
        <f>IFERROR(INDEX('Draft Master List'!E:F,MATCH(C2588,'Draft Master List'!E:E,0),2),"N/A")</f>
        <v>N/A</v>
      </c>
      <c r="E2588" t="s">
        <v>9</v>
      </c>
      <c r="F2588">
        <v>28</v>
      </c>
      <c r="G2588" t="s">
        <v>643</v>
      </c>
      <c r="H2588">
        <v>16</v>
      </c>
      <c r="I2588">
        <v>5</v>
      </c>
      <c r="J2588">
        <v>13</v>
      </c>
      <c r="K2588">
        <v>7</v>
      </c>
      <c r="L2588" s="2">
        <v>0.53800000000000003</v>
      </c>
      <c r="M2588">
        <v>59</v>
      </c>
      <c r="N2588">
        <v>8.4</v>
      </c>
      <c r="O2588">
        <v>0</v>
      </c>
      <c r="P2588">
        <v>22</v>
      </c>
      <c r="Q2588">
        <v>0.4</v>
      </c>
      <c r="R2588">
        <v>3.7</v>
      </c>
      <c r="S2588">
        <v>2</v>
      </c>
    </row>
    <row r="2589" spans="1:19" x14ac:dyDescent="0.25">
      <c r="A2589">
        <v>2010</v>
      </c>
      <c r="B2589">
        <v>298</v>
      </c>
      <c r="C2589" t="s">
        <v>2013</v>
      </c>
      <c r="D2589" t="str">
        <f>IFERROR(INDEX('Draft Master List'!E:F,MATCH(C2589,'Draft Master List'!E:E,0),2),"N/A")</f>
        <v>N/A</v>
      </c>
      <c r="E2589" t="s">
        <v>29</v>
      </c>
      <c r="F2589">
        <v>31</v>
      </c>
      <c r="G2589" t="s">
        <v>108</v>
      </c>
      <c r="H2589">
        <v>16</v>
      </c>
      <c r="I2589">
        <v>9</v>
      </c>
      <c r="J2589">
        <v>8</v>
      </c>
      <c r="K2589">
        <v>7</v>
      </c>
      <c r="L2589" s="2">
        <v>0.875</v>
      </c>
      <c r="M2589">
        <v>43</v>
      </c>
      <c r="N2589">
        <v>6.1</v>
      </c>
      <c r="O2589">
        <v>1</v>
      </c>
      <c r="P2589">
        <v>15</v>
      </c>
      <c r="Q2589">
        <v>0.4</v>
      </c>
      <c r="R2589">
        <v>2.7</v>
      </c>
      <c r="S2589">
        <v>0</v>
      </c>
    </row>
    <row r="2590" spans="1:19" x14ac:dyDescent="0.25">
      <c r="A2590">
        <v>2010</v>
      </c>
      <c r="B2590">
        <v>299</v>
      </c>
      <c r="C2590" t="s">
        <v>1943</v>
      </c>
      <c r="D2590" t="str">
        <f>IFERROR(INDEX('Draft Master List'!E:F,MATCH(C2590,'Draft Master List'!E:E,0),2),"N/A")</f>
        <v>N/A</v>
      </c>
      <c r="E2590" t="s">
        <v>19</v>
      </c>
      <c r="F2590">
        <v>28</v>
      </c>
      <c r="H2590">
        <v>5</v>
      </c>
      <c r="I2590">
        <v>0</v>
      </c>
      <c r="J2590">
        <v>9</v>
      </c>
      <c r="K2590">
        <v>7</v>
      </c>
      <c r="L2590" s="2">
        <v>0.77800000000000002</v>
      </c>
      <c r="M2590">
        <v>158</v>
      </c>
      <c r="N2590">
        <v>22.6</v>
      </c>
      <c r="O2590">
        <v>1</v>
      </c>
      <c r="P2590">
        <v>61</v>
      </c>
      <c r="Q2590">
        <v>1.4</v>
      </c>
      <c r="R2590">
        <v>31.6</v>
      </c>
      <c r="S2590">
        <v>0</v>
      </c>
    </row>
    <row r="2591" spans="1:19" x14ac:dyDescent="0.25">
      <c r="A2591">
        <v>2010</v>
      </c>
      <c r="B2591">
        <v>300</v>
      </c>
      <c r="C2591" t="s">
        <v>1290</v>
      </c>
      <c r="D2591" t="str">
        <f>IFERROR(INDEX('Draft Master List'!E:F,MATCH(C2591,'Draft Master List'!E:E,0),2),"N/A")</f>
        <v>N/A</v>
      </c>
      <c r="E2591" t="s">
        <v>30</v>
      </c>
      <c r="F2591">
        <v>33</v>
      </c>
      <c r="H2591">
        <v>16</v>
      </c>
      <c r="I2591">
        <v>0</v>
      </c>
      <c r="J2591">
        <v>12</v>
      </c>
      <c r="K2591">
        <v>7</v>
      </c>
      <c r="L2591" s="2">
        <v>0.58299999999999996</v>
      </c>
      <c r="M2591">
        <v>77</v>
      </c>
      <c r="N2591">
        <v>11</v>
      </c>
      <c r="O2591">
        <v>0</v>
      </c>
      <c r="P2591">
        <v>22</v>
      </c>
      <c r="Q2591">
        <v>0.4</v>
      </c>
      <c r="R2591">
        <v>4.8</v>
      </c>
      <c r="S2591">
        <v>1</v>
      </c>
    </row>
    <row r="2592" spans="1:19" x14ac:dyDescent="0.25">
      <c r="A2592">
        <v>2010</v>
      </c>
      <c r="B2592">
        <v>301</v>
      </c>
      <c r="C2592" t="s">
        <v>352</v>
      </c>
      <c r="D2592" t="str">
        <f>IFERROR(INDEX('Draft Master List'!E:F,MATCH(C2592,'Draft Master List'!E:E,0),2),"N/A")</f>
        <v>1732009</v>
      </c>
      <c r="E2592" t="s">
        <v>28</v>
      </c>
      <c r="F2592">
        <v>23</v>
      </c>
      <c r="H2592">
        <v>16</v>
      </c>
      <c r="I2592">
        <v>0</v>
      </c>
      <c r="J2592">
        <v>8</v>
      </c>
      <c r="K2592">
        <v>7</v>
      </c>
      <c r="L2592" s="2">
        <v>0.875</v>
      </c>
      <c r="M2592">
        <v>44</v>
      </c>
      <c r="N2592">
        <v>6.3</v>
      </c>
      <c r="O2592">
        <v>0</v>
      </c>
      <c r="P2592">
        <v>9</v>
      </c>
      <c r="Q2592">
        <v>0.4</v>
      </c>
      <c r="R2592">
        <v>2.8</v>
      </c>
      <c r="S2592">
        <v>0</v>
      </c>
    </row>
    <row r="2593" spans="1:19" x14ac:dyDescent="0.25">
      <c r="A2593">
        <v>2010</v>
      </c>
      <c r="B2593">
        <v>302</v>
      </c>
      <c r="C2593" t="s">
        <v>1989</v>
      </c>
      <c r="D2593" t="str">
        <f>IFERROR(INDEX('Draft Master List'!E:F,MATCH(C2593,'Draft Master List'!E:E,0),2),"N/A")</f>
        <v>N/A</v>
      </c>
      <c r="E2593" t="s">
        <v>10</v>
      </c>
      <c r="F2593">
        <v>28</v>
      </c>
      <c r="G2593" t="s">
        <v>1601</v>
      </c>
      <c r="H2593">
        <v>15</v>
      </c>
      <c r="I2593">
        <v>11</v>
      </c>
      <c r="J2593">
        <v>17</v>
      </c>
      <c r="K2593">
        <v>7</v>
      </c>
      <c r="L2593" s="2">
        <v>0.41199999999999998</v>
      </c>
      <c r="M2593">
        <v>40</v>
      </c>
      <c r="N2593">
        <v>5.7</v>
      </c>
      <c r="O2593">
        <v>0</v>
      </c>
      <c r="P2593">
        <v>14</v>
      </c>
      <c r="Q2593">
        <v>0.5</v>
      </c>
      <c r="R2593">
        <v>2.7</v>
      </c>
      <c r="S2593">
        <v>0</v>
      </c>
    </row>
    <row r="2594" spans="1:19" x14ac:dyDescent="0.25">
      <c r="A2594">
        <v>2010</v>
      </c>
      <c r="B2594">
        <v>303</v>
      </c>
      <c r="C2594" t="s">
        <v>525</v>
      </c>
      <c r="D2594" t="str">
        <f>IFERROR(INDEX('Draft Master List'!E:F,MATCH(C2594,'Draft Master List'!E:E,0),2),"N/A")</f>
        <v>902006</v>
      </c>
      <c r="E2594" t="s">
        <v>14</v>
      </c>
      <c r="F2594">
        <v>25</v>
      </c>
      <c r="G2594" t="s">
        <v>77</v>
      </c>
      <c r="H2594">
        <v>12</v>
      </c>
      <c r="I2594">
        <v>1</v>
      </c>
      <c r="J2594">
        <v>9</v>
      </c>
      <c r="K2594">
        <v>7</v>
      </c>
      <c r="L2594" s="2">
        <v>0.77800000000000002</v>
      </c>
      <c r="M2594">
        <v>81</v>
      </c>
      <c r="N2594">
        <v>11.6</v>
      </c>
      <c r="O2594">
        <v>1</v>
      </c>
      <c r="P2594">
        <v>38</v>
      </c>
      <c r="Q2594">
        <v>0.6</v>
      </c>
      <c r="R2594">
        <v>6.8</v>
      </c>
      <c r="S2594">
        <v>0</v>
      </c>
    </row>
    <row r="2595" spans="1:19" x14ac:dyDescent="0.25">
      <c r="A2595">
        <v>2010</v>
      </c>
      <c r="B2595">
        <v>304</v>
      </c>
      <c r="C2595" t="s">
        <v>1289</v>
      </c>
      <c r="D2595" t="str">
        <f>IFERROR(INDEX('Draft Master List'!E:F,MATCH(C2595,'Draft Master List'!E:E,0),2),"N/A")</f>
        <v>N/A</v>
      </c>
      <c r="E2595" t="s">
        <v>23</v>
      </c>
      <c r="F2595">
        <v>30</v>
      </c>
      <c r="H2595">
        <v>16</v>
      </c>
      <c r="I2595">
        <v>0</v>
      </c>
      <c r="J2595">
        <v>11</v>
      </c>
      <c r="K2595">
        <v>7</v>
      </c>
      <c r="L2595" s="2">
        <v>0.63600000000000001</v>
      </c>
      <c r="M2595">
        <v>61</v>
      </c>
      <c r="N2595">
        <v>8.6999999999999993</v>
      </c>
      <c r="O2595">
        <v>0</v>
      </c>
      <c r="P2595">
        <v>12</v>
      </c>
      <c r="Q2595">
        <v>0.4</v>
      </c>
      <c r="R2595">
        <v>3.8</v>
      </c>
      <c r="S2595">
        <v>0</v>
      </c>
    </row>
    <row r="2596" spans="1:19" x14ac:dyDescent="0.25">
      <c r="A2596">
        <v>2010</v>
      </c>
      <c r="B2596">
        <v>305</v>
      </c>
      <c r="C2596" t="s">
        <v>1259</v>
      </c>
      <c r="D2596" t="str">
        <f>IFERROR(INDEX('Draft Master List'!E:F,MATCH(C2596,'Draft Master List'!E:E,0),2),"N/A")</f>
        <v>N/A</v>
      </c>
      <c r="E2596" t="s">
        <v>9</v>
      </c>
      <c r="F2596">
        <v>25</v>
      </c>
      <c r="H2596">
        <v>14</v>
      </c>
      <c r="I2596">
        <v>0</v>
      </c>
      <c r="J2596">
        <v>9</v>
      </c>
      <c r="K2596">
        <v>7</v>
      </c>
      <c r="L2596" s="2">
        <v>0.77800000000000002</v>
      </c>
      <c r="M2596">
        <v>67</v>
      </c>
      <c r="N2596">
        <v>9.6</v>
      </c>
      <c r="O2596">
        <v>0</v>
      </c>
      <c r="P2596">
        <v>18</v>
      </c>
      <c r="Q2596">
        <v>0.5</v>
      </c>
      <c r="R2596">
        <v>4.8</v>
      </c>
      <c r="S2596">
        <v>0</v>
      </c>
    </row>
    <row r="2597" spans="1:19" x14ac:dyDescent="0.25">
      <c r="A2597">
        <v>2010</v>
      </c>
      <c r="B2597">
        <v>306</v>
      </c>
      <c r="C2597" t="s">
        <v>303</v>
      </c>
      <c r="D2597" t="str">
        <f>IFERROR(INDEX('Draft Master List'!E:F,MATCH(C2597,'Draft Master List'!E:E,0),2),"N/A")</f>
        <v>1912010</v>
      </c>
      <c r="E2597" t="s">
        <v>14</v>
      </c>
      <c r="F2597">
        <v>21</v>
      </c>
      <c r="H2597">
        <v>2</v>
      </c>
      <c r="I2597">
        <v>0</v>
      </c>
      <c r="J2597">
        <v>7</v>
      </c>
      <c r="K2597">
        <v>6</v>
      </c>
      <c r="L2597" s="2">
        <v>0.85699999999999998</v>
      </c>
      <c r="M2597">
        <v>93</v>
      </c>
      <c r="N2597">
        <v>15.5</v>
      </c>
      <c r="O2597">
        <v>1</v>
      </c>
      <c r="P2597">
        <v>54</v>
      </c>
      <c r="Q2597">
        <v>3</v>
      </c>
      <c r="R2597">
        <v>46.5</v>
      </c>
      <c r="S2597">
        <v>0</v>
      </c>
    </row>
    <row r="2598" spans="1:19" x14ac:dyDescent="0.25">
      <c r="A2598">
        <v>2010</v>
      </c>
      <c r="B2598">
        <v>307</v>
      </c>
      <c r="C2598" t="s">
        <v>2014</v>
      </c>
      <c r="D2598" t="str">
        <f>IFERROR(INDEX('Draft Master List'!E:F,MATCH(C2598,'Draft Master List'!E:E,0),2),"N/A")</f>
        <v>N/A</v>
      </c>
      <c r="E2598" t="s">
        <v>30</v>
      </c>
      <c r="F2598">
        <v>33</v>
      </c>
      <c r="G2598" t="s">
        <v>108</v>
      </c>
      <c r="H2598">
        <v>16</v>
      </c>
      <c r="I2598">
        <v>10</v>
      </c>
      <c r="J2598">
        <v>10</v>
      </c>
      <c r="K2598">
        <v>6</v>
      </c>
      <c r="L2598" s="2">
        <v>0.6</v>
      </c>
      <c r="M2598">
        <v>52</v>
      </c>
      <c r="N2598">
        <v>8.6999999999999993</v>
      </c>
      <c r="O2598">
        <v>2</v>
      </c>
      <c r="P2598">
        <v>27</v>
      </c>
      <c r="Q2598">
        <v>0.4</v>
      </c>
      <c r="R2598">
        <v>3.3</v>
      </c>
      <c r="S2598">
        <v>0</v>
      </c>
    </row>
    <row r="2599" spans="1:19" x14ac:dyDescent="0.25">
      <c r="A2599">
        <v>2010</v>
      </c>
      <c r="B2599">
        <v>308</v>
      </c>
      <c r="C2599" t="s">
        <v>126</v>
      </c>
      <c r="D2599" t="str">
        <f>IFERROR(INDEX('Draft Master List'!E:F,MATCH(C2599,'Draft Master List'!E:E,0),2),"N/A")</f>
        <v>872010</v>
      </c>
      <c r="E2599" t="s">
        <v>26</v>
      </c>
      <c r="F2599">
        <v>23</v>
      </c>
      <c r="H2599">
        <v>14</v>
      </c>
      <c r="I2599">
        <v>0</v>
      </c>
      <c r="J2599">
        <v>8</v>
      </c>
      <c r="K2599">
        <v>6</v>
      </c>
      <c r="L2599" s="2">
        <v>0.75</v>
      </c>
      <c r="M2599">
        <v>106</v>
      </c>
      <c r="N2599">
        <v>17.7</v>
      </c>
      <c r="O2599">
        <v>1</v>
      </c>
      <c r="P2599">
        <v>38</v>
      </c>
      <c r="Q2599">
        <v>0.4</v>
      </c>
      <c r="R2599">
        <v>7.6</v>
      </c>
      <c r="S2599">
        <v>3</v>
      </c>
    </row>
    <row r="2600" spans="1:19" x14ac:dyDescent="0.25">
      <c r="A2600">
        <v>2010</v>
      </c>
      <c r="B2600">
        <v>309</v>
      </c>
      <c r="C2600" t="s">
        <v>701</v>
      </c>
      <c r="D2600" t="str">
        <f>IFERROR(INDEX('Draft Master List'!E:F,MATCH(C2600,'Draft Master List'!E:E,0),2),"N/A")</f>
        <v>N/A</v>
      </c>
      <c r="E2600" t="s">
        <v>30</v>
      </c>
      <c r="F2600">
        <v>34</v>
      </c>
      <c r="G2600" t="s">
        <v>643</v>
      </c>
      <c r="H2600">
        <v>2</v>
      </c>
      <c r="I2600">
        <v>2</v>
      </c>
      <c r="J2600">
        <v>10</v>
      </c>
      <c r="K2600">
        <v>6</v>
      </c>
      <c r="L2600" s="2">
        <v>0.6</v>
      </c>
      <c r="M2600">
        <v>62</v>
      </c>
      <c r="N2600">
        <v>10.3</v>
      </c>
      <c r="O2600">
        <v>0</v>
      </c>
      <c r="P2600">
        <v>21</v>
      </c>
      <c r="Q2600">
        <v>3</v>
      </c>
      <c r="R2600">
        <v>31</v>
      </c>
      <c r="S2600">
        <v>0</v>
      </c>
    </row>
    <row r="2601" spans="1:19" x14ac:dyDescent="0.25">
      <c r="A2601">
        <v>2010</v>
      </c>
      <c r="B2601">
        <v>310</v>
      </c>
      <c r="C2601" t="s">
        <v>280</v>
      </c>
      <c r="D2601" t="str">
        <f>IFERROR(INDEX('Draft Master List'!E:F,MATCH(C2601,'Draft Master List'!E:E,0),2),"N/A")</f>
        <v>992010</v>
      </c>
      <c r="E2601" t="s">
        <v>223</v>
      </c>
      <c r="F2601">
        <v>24</v>
      </c>
      <c r="G2601" t="s">
        <v>77</v>
      </c>
      <c r="H2601">
        <v>11</v>
      </c>
      <c r="I2601">
        <v>2</v>
      </c>
      <c r="J2601">
        <v>16</v>
      </c>
      <c r="K2601">
        <v>6</v>
      </c>
      <c r="L2601" s="2">
        <v>0.375</v>
      </c>
      <c r="M2601">
        <v>63</v>
      </c>
      <c r="N2601">
        <v>10.5</v>
      </c>
      <c r="O2601">
        <v>0</v>
      </c>
      <c r="P2601">
        <v>21</v>
      </c>
      <c r="Q2601">
        <v>0.5</v>
      </c>
      <c r="R2601">
        <v>5.7</v>
      </c>
      <c r="S2601">
        <v>1</v>
      </c>
    </row>
    <row r="2602" spans="1:19" x14ac:dyDescent="0.25">
      <c r="A2602">
        <v>2010</v>
      </c>
      <c r="B2602">
        <v>311</v>
      </c>
      <c r="C2602" t="s">
        <v>422</v>
      </c>
      <c r="D2602" t="str">
        <f>IFERROR(INDEX('Draft Master List'!E:F,MATCH(C2602,'Draft Master List'!E:E,0),2),"N/A")</f>
        <v>2022008</v>
      </c>
      <c r="E2602" t="s">
        <v>20</v>
      </c>
      <c r="F2602">
        <v>24</v>
      </c>
      <c r="G2602" t="s">
        <v>643</v>
      </c>
      <c r="H2602">
        <v>7</v>
      </c>
      <c r="I2602">
        <v>1</v>
      </c>
      <c r="J2602">
        <v>6</v>
      </c>
      <c r="K2602">
        <v>6</v>
      </c>
      <c r="L2602" s="2">
        <v>1</v>
      </c>
      <c r="M2602">
        <v>25</v>
      </c>
      <c r="N2602">
        <v>4.2</v>
      </c>
      <c r="O2602">
        <v>0</v>
      </c>
      <c r="P2602">
        <v>10</v>
      </c>
      <c r="Q2602">
        <v>0.9</v>
      </c>
      <c r="R2602">
        <v>3.6</v>
      </c>
      <c r="S2602">
        <v>0</v>
      </c>
    </row>
    <row r="2603" spans="1:19" x14ac:dyDescent="0.25">
      <c r="A2603">
        <v>2010</v>
      </c>
      <c r="B2603">
        <v>312</v>
      </c>
      <c r="C2603" t="s">
        <v>2015</v>
      </c>
      <c r="D2603" t="str">
        <f>IFERROR(INDEX('Draft Master List'!E:F,MATCH(C2603,'Draft Master List'!E:E,0),2),"N/A")</f>
        <v>N/A</v>
      </c>
      <c r="E2603" t="s">
        <v>20</v>
      </c>
      <c r="F2603">
        <v>23</v>
      </c>
      <c r="H2603">
        <v>3</v>
      </c>
      <c r="I2603">
        <v>0</v>
      </c>
      <c r="J2603">
        <v>11</v>
      </c>
      <c r="K2603">
        <v>6</v>
      </c>
      <c r="L2603" s="2">
        <v>0.54500000000000004</v>
      </c>
      <c r="M2603">
        <v>40</v>
      </c>
      <c r="N2603">
        <v>6.7</v>
      </c>
      <c r="O2603">
        <v>0</v>
      </c>
      <c r="P2603">
        <v>17</v>
      </c>
      <c r="Q2603">
        <v>2</v>
      </c>
      <c r="R2603">
        <v>13.3</v>
      </c>
      <c r="S2603">
        <v>0</v>
      </c>
    </row>
    <row r="2604" spans="1:19" x14ac:dyDescent="0.25">
      <c r="A2604">
        <v>2010</v>
      </c>
      <c r="B2604">
        <v>313</v>
      </c>
      <c r="C2604" t="s">
        <v>1237</v>
      </c>
      <c r="D2604" t="str">
        <f>IFERROR(INDEX('Draft Master List'!E:F,MATCH(C2604,'Draft Master List'!E:E,0),2),"N/A")</f>
        <v>N/A</v>
      </c>
      <c r="E2604" t="s">
        <v>33</v>
      </c>
      <c r="F2604">
        <v>23</v>
      </c>
      <c r="H2604">
        <v>9</v>
      </c>
      <c r="I2604">
        <v>0</v>
      </c>
      <c r="J2604">
        <v>19</v>
      </c>
      <c r="K2604">
        <v>6</v>
      </c>
      <c r="L2604" s="2">
        <v>0.316</v>
      </c>
      <c r="M2604">
        <v>128</v>
      </c>
      <c r="N2604">
        <v>21.3</v>
      </c>
      <c r="O2604">
        <v>1</v>
      </c>
      <c r="P2604">
        <v>57</v>
      </c>
      <c r="Q2604">
        <v>0.7</v>
      </c>
      <c r="R2604">
        <v>14.2</v>
      </c>
      <c r="S2604">
        <v>0</v>
      </c>
    </row>
    <row r="2605" spans="1:19" x14ac:dyDescent="0.25">
      <c r="A2605">
        <v>2010</v>
      </c>
      <c r="B2605">
        <v>314</v>
      </c>
      <c r="C2605" t="s">
        <v>1610</v>
      </c>
      <c r="D2605" t="str">
        <f>IFERROR(INDEX('Draft Master List'!E:F,MATCH(C2605,'Draft Master List'!E:E,0),2),"N/A")</f>
        <v>N/A</v>
      </c>
      <c r="E2605" t="s">
        <v>4</v>
      </c>
      <c r="F2605">
        <v>30</v>
      </c>
      <c r="G2605" t="s">
        <v>77</v>
      </c>
      <c r="H2605">
        <v>16</v>
      </c>
      <c r="I2605">
        <v>3</v>
      </c>
      <c r="J2605">
        <v>16</v>
      </c>
      <c r="K2605">
        <v>6</v>
      </c>
      <c r="L2605" s="2">
        <v>0.375</v>
      </c>
      <c r="M2605">
        <v>60</v>
      </c>
      <c r="N2605">
        <v>10</v>
      </c>
      <c r="O2605">
        <v>1</v>
      </c>
      <c r="P2605">
        <v>24</v>
      </c>
      <c r="Q2605">
        <v>0.4</v>
      </c>
      <c r="R2605">
        <v>3.8</v>
      </c>
      <c r="S2605">
        <v>0</v>
      </c>
    </row>
    <row r="2606" spans="1:19" x14ac:dyDescent="0.25">
      <c r="A2606">
        <v>2010</v>
      </c>
      <c r="B2606">
        <v>315</v>
      </c>
      <c r="C2606" t="s">
        <v>427</v>
      </c>
      <c r="D2606" t="str">
        <f>IFERROR(INDEX('Draft Master List'!E:F,MATCH(C2606,'Draft Master List'!E:E,0),2),"N/A")</f>
        <v>2172008</v>
      </c>
      <c r="E2606" t="s">
        <v>5</v>
      </c>
      <c r="F2606">
        <v>25</v>
      </c>
      <c r="G2606" t="s">
        <v>2016</v>
      </c>
      <c r="H2606">
        <v>16</v>
      </c>
      <c r="I2606">
        <v>1</v>
      </c>
      <c r="J2606">
        <v>9</v>
      </c>
      <c r="K2606">
        <v>6</v>
      </c>
      <c r="L2606" s="2">
        <v>0.66700000000000004</v>
      </c>
      <c r="M2606">
        <v>72</v>
      </c>
      <c r="N2606">
        <v>12</v>
      </c>
      <c r="O2606">
        <v>0</v>
      </c>
      <c r="P2606">
        <v>31</v>
      </c>
      <c r="Q2606">
        <v>0.4</v>
      </c>
      <c r="R2606">
        <v>4.5</v>
      </c>
      <c r="S2606">
        <v>0</v>
      </c>
    </row>
    <row r="2607" spans="1:19" x14ac:dyDescent="0.25">
      <c r="A2607">
        <v>2010</v>
      </c>
      <c r="B2607">
        <v>316</v>
      </c>
      <c r="C2607" t="s">
        <v>1370</v>
      </c>
      <c r="D2607" t="str">
        <f>IFERROR(INDEX('Draft Master List'!E:F,MATCH(C2607,'Draft Master List'!E:E,0),2),"N/A")</f>
        <v>N/A</v>
      </c>
      <c r="E2607" t="s">
        <v>18</v>
      </c>
      <c r="F2607">
        <v>29</v>
      </c>
      <c r="G2607" t="s">
        <v>732</v>
      </c>
      <c r="H2607">
        <v>15</v>
      </c>
      <c r="I2607">
        <v>7</v>
      </c>
      <c r="J2607">
        <v>6</v>
      </c>
      <c r="K2607">
        <v>6</v>
      </c>
      <c r="L2607" s="2">
        <v>1</v>
      </c>
      <c r="M2607">
        <v>39</v>
      </c>
      <c r="N2607">
        <v>6.5</v>
      </c>
      <c r="O2607">
        <v>1</v>
      </c>
      <c r="P2607">
        <v>11</v>
      </c>
      <c r="Q2607">
        <v>0.4</v>
      </c>
      <c r="R2607">
        <v>2.6</v>
      </c>
      <c r="S2607">
        <v>0</v>
      </c>
    </row>
    <row r="2608" spans="1:19" x14ac:dyDescent="0.25">
      <c r="A2608">
        <v>2010</v>
      </c>
      <c r="B2608">
        <v>317</v>
      </c>
      <c r="C2608" t="s">
        <v>2017</v>
      </c>
      <c r="D2608" t="str">
        <f>IFERROR(INDEX('Draft Master List'!E:F,MATCH(C2608,'Draft Master List'!E:E,0),2),"N/A")</f>
        <v>N/A</v>
      </c>
      <c r="E2608" t="s">
        <v>25</v>
      </c>
      <c r="F2608">
        <v>22</v>
      </c>
      <c r="G2608" t="s">
        <v>77</v>
      </c>
      <c r="H2608">
        <v>11</v>
      </c>
      <c r="I2608">
        <v>2</v>
      </c>
      <c r="J2608">
        <v>19</v>
      </c>
      <c r="K2608">
        <v>6</v>
      </c>
      <c r="L2608" s="2">
        <v>0.316</v>
      </c>
      <c r="M2608">
        <v>114</v>
      </c>
      <c r="N2608">
        <v>19</v>
      </c>
      <c r="O2608">
        <v>1</v>
      </c>
      <c r="P2608">
        <v>38</v>
      </c>
      <c r="Q2608">
        <v>0.5</v>
      </c>
      <c r="R2608">
        <v>10.4</v>
      </c>
      <c r="S2608">
        <v>0</v>
      </c>
    </row>
    <row r="2609" spans="1:19" x14ac:dyDescent="0.25">
      <c r="A2609">
        <v>2010</v>
      </c>
      <c r="B2609">
        <v>318</v>
      </c>
      <c r="C2609" t="s">
        <v>2018</v>
      </c>
      <c r="D2609" t="str">
        <f>IFERROR(INDEX('Draft Master List'!E:F,MATCH(C2609,'Draft Master List'!E:E,0),2),"N/A")</f>
        <v>N/A</v>
      </c>
      <c r="E2609" t="s">
        <v>33</v>
      </c>
      <c r="F2609">
        <v>24</v>
      </c>
      <c r="H2609">
        <v>12</v>
      </c>
      <c r="I2609">
        <v>0</v>
      </c>
      <c r="J2609">
        <v>10</v>
      </c>
      <c r="K2609">
        <v>6</v>
      </c>
      <c r="L2609" s="2">
        <v>0.6</v>
      </c>
      <c r="M2609">
        <v>62</v>
      </c>
      <c r="N2609">
        <v>10.3</v>
      </c>
      <c r="O2609">
        <v>0</v>
      </c>
      <c r="P2609">
        <v>19</v>
      </c>
      <c r="Q2609">
        <v>0.5</v>
      </c>
      <c r="R2609">
        <v>5.2</v>
      </c>
      <c r="S2609">
        <v>0</v>
      </c>
    </row>
    <row r="2610" spans="1:19" x14ac:dyDescent="0.25">
      <c r="A2610">
        <v>2010</v>
      </c>
      <c r="B2610">
        <v>319</v>
      </c>
      <c r="C2610" t="s">
        <v>1117</v>
      </c>
      <c r="D2610" t="str">
        <f>IFERROR(INDEX('Draft Master List'!E:F,MATCH(C2610,'Draft Master List'!E:E,0),2),"N/A")</f>
        <v>N/A</v>
      </c>
      <c r="E2610" t="s">
        <v>21</v>
      </c>
      <c r="F2610">
        <v>25</v>
      </c>
      <c r="G2610" t="s">
        <v>77</v>
      </c>
      <c r="H2610">
        <v>16</v>
      </c>
      <c r="I2610">
        <v>4</v>
      </c>
      <c r="J2610">
        <v>6</v>
      </c>
      <c r="K2610">
        <v>6</v>
      </c>
      <c r="L2610" s="2">
        <v>1</v>
      </c>
      <c r="M2610">
        <v>61</v>
      </c>
      <c r="N2610">
        <v>10.199999999999999</v>
      </c>
      <c r="O2610">
        <v>0</v>
      </c>
      <c r="P2610">
        <v>18</v>
      </c>
      <c r="Q2610">
        <v>0.4</v>
      </c>
      <c r="R2610">
        <v>3.8</v>
      </c>
      <c r="S2610">
        <v>0</v>
      </c>
    </row>
    <row r="2611" spans="1:19" x14ac:dyDescent="0.25">
      <c r="A2611">
        <v>2010</v>
      </c>
      <c r="B2611">
        <v>320</v>
      </c>
      <c r="C2611" t="s">
        <v>1500</v>
      </c>
      <c r="D2611" t="str">
        <f>IFERROR(INDEX('Draft Master List'!E:F,MATCH(C2611,'Draft Master List'!E:E,0),2),"N/A")</f>
        <v>N/A</v>
      </c>
      <c r="E2611" t="s">
        <v>13</v>
      </c>
      <c r="F2611">
        <v>29</v>
      </c>
      <c r="G2611" t="s">
        <v>1789</v>
      </c>
      <c r="H2611">
        <v>14</v>
      </c>
      <c r="I2611">
        <v>7</v>
      </c>
      <c r="K2611">
        <v>6</v>
      </c>
      <c r="L2611" s="2">
        <v>0</v>
      </c>
      <c r="M2611">
        <v>73</v>
      </c>
      <c r="N2611">
        <v>12.2</v>
      </c>
      <c r="O2611">
        <v>0</v>
      </c>
      <c r="P2611">
        <v>37</v>
      </c>
      <c r="Q2611">
        <v>0.4</v>
      </c>
      <c r="R2611">
        <v>5.2</v>
      </c>
      <c r="S2611">
        <v>1</v>
      </c>
    </row>
    <row r="2612" spans="1:19" x14ac:dyDescent="0.25">
      <c r="A2612">
        <v>2010</v>
      </c>
      <c r="B2612">
        <v>321</v>
      </c>
      <c r="C2612" t="s">
        <v>331</v>
      </c>
      <c r="D2612" t="str">
        <f>IFERROR(INDEX('Draft Master List'!E:F,MATCH(C2612,'Draft Master List'!E:E,0),2),"N/A")</f>
        <v>852009</v>
      </c>
      <c r="E2612" t="s">
        <v>9</v>
      </c>
      <c r="F2612">
        <v>24</v>
      </c>
      <c r="H2612">
        <v>6</v>
      </c>
      <c r="I2612">
        <v>0</v>
      </c>
      <c r="J2612">
        <v>7</v>
      </c>
      <c r="K2612">
        <v>5</v>
      </c>
      <c r="L2612" s="2">
        <v>0.71399999999999997</v>
      </c>
      <c r="M2612">
        <v>64</v>
      </c>
      <c r="N2612">
        <v>12.8</v>
      </c>
      <c r="O2612">
        <v>0</v>
      </c>
      <c r="P2612">
        <v>26</v>
      </c>
      <c r="Q2612">
        <v>0.8</v>
      </c>
      <c r="R2612">
        <v>10.7</v>
      </c>
      <c r="S2612">
        <v>0</v>
      </c>
    </row>
    <row r="2613" spans="1:19" x14ac:dyDescent="0.25">
      <c r="A2613">
        <v>2010</v>
      </c>
      <c r="B2613">
        <v>322</v>
      </c>
      <c r="C2613" t="s">
        <v>951</v>
      </c>
      <c r="D2613" t="str">
        <f>IFERROR(INDEX('Draft Master List'!E:F,MATCH(C2613,'Draft Master List'!E:E,0),2),"N/A")</f>
        <v>N/A</v>
      </c>
      <c r="E2613" t="s">
        <v>14</v>
      </c>
      <c r="F2613">
        <v>24</v>
      </c>
      <c r="G2613" t="s">
        <v>643</v>
      </c>
      <c r="H2613">
        <v>13</v>
      </c>
      <c r="I2613">
        <v>7</v>
      </c>
      <c r="J2613">
        <v>7</v>
      </c>
      <c r="K2613">
        <v>5</v>
      </c>
      <c r="L2613" s="2">
        <v>0.71399999999999997</v>
      </c>
      <c r="M2613">
        <v>14</v>
      </c>
      <c r="N2613">
        <v>2.8</v>
      </c>
      <c r="O2613">
        <v>0</v>
      </c>
      <c r="P2613">
        <v>7</v>
      </c>
      <c r="Q2613">
        <v>0.4</v>
      </c>
      <c r="R2613">
        <v>1.1000000000000001</v>
      </c>
      <c r="S2613">
        <v>4</v>
      </c>
    </row>
    <row r="2614" spans="1:19" x14ac:dyDescent="0.25">
      <c r="A2614">
        <v>2010</v>
      </c>
      <c r="B2614">
        <v>323</v>
      </c>
      <c r="C2614" t="s">
        <v>454</v>
      </c>
      <c r="D2614" t="str">
        <f>IFERROR(INDEX('Draft Master List'!E:F,MATCH(C2614,'Draft Master List'!E:E,0),2),"N/A")</f>
        <v>712007</v>
      </c>
      <c r="E2614" t="s">
        <v>18</v>
      </c>
      <c r="F2614">
        <v>26</v>
      </c>
      <c r="H2614">
        <v>4</v>
      </c>
      <c r="I2614">
        <v>0</v>
      </c>
      <c r="J2614">
        <v>6</v>
      </c>
      <c r="K2614">
        <v>5</v>
      </c>
      <c r="L2614" s="2">
        <v>0.83299999999999996</v>
      </c>
      <c r="M2614">
        <v>32</v>
      </c>
      <c r="N2614">
        <v>6.4</v>
      </c>
      <c r="O2614">
        <v>0</v>
      </c>
      <c r="P2614">
        <v>7</v>
      </c>
      <c r="Q2614">
        <v>1.3</v>
      </c>
      <c r="R2614">
        <v>8</v>
      </c>
      <c r="S2614">
        <v>1</v>
      </c>
    </row>
    <row r="2615" spans="1:19" x14ac:dyDescent="0.25">
      <c r="A2615">
        <v>2010</v>
      </c>
      <c r="B2615">
        <v>324</v>
      </c>
      <c r="C2615" t="s">
        <v>1848</v>
      </c>
      <c r="D2615" t="str">
        <f>IFERROR(INDEX('Draft Master List'!E:F,MATCH(C2615,'Draft Master List'!E:E,0),2),"N/A")</f>
        <v>N/A</v>
      </c>
      <c r="E2615" t="s">
        <v>34</v>
      </c>
      <c r="F2615">
        <v>22</v>
      </c>
      <c r="G2615" t="s">
        <v>1069</v>
      </c>
      <c r="H2615">
        <v>14</v>
      </c>
      <c r="I2615">
        <v>3</v>
      </c>
      <c r="J2615">
        <v>7</v>
      </c>
      <c r="K2615">
        <v>5</v>
      </c>
      <c r="L2615" s="2">
        <v>0.71399999999999997</v>
      </c>
      <c r="M2615">
        <v>27</v>
      </c>
      <c r="N2615">
        <v>5.4</v>
      </c>
      <c r="O2615">
        <v>0</v>
      </c>
      <c r="P2615">
        <v>9</v>
      </c>
      <c r="Q2615">
        <v>0.4</v>
      </c>
      <c r="R2615">
        <v>1.9</v>
      </c>
      <c r="S2615">
        <v>0</v>
      </c>
    </row>
    <row r="2616" spans="1:19" x14ac:dyDescent="0.25">
      <c r="A2616">
        <v>2010</v>
      </c>
      <c r="B2616">
        <v>325</v>
      </c>
      <c r="C2616" t="s">
        <v>295</v>
      </c>
      <c r="D2616" t="str">
        <f>IFERROR(INDEX('Draft Master List'!E:F,MATCH(C2616,'Draft Master List'!E:E,0),2),"N/A")</f>
        <v>1732010</v>
      </c>
      <c r="E2616" t="s">
        <v>34</v>
      </c>
      <c r="F2616">
        <v>23</v>
      </c>
      <c r="H2616">
        <v>16</v>
      </c>
      <c r="I2616">
        <v>0</v>
      </c>
      <c r="J2616">
        <v>5</v>
      </c>
      <c r="K2616">
        <v>5</v>
      </c>
      <c r="L2616" s="2">
        <v>1</v>
      </c>
      <c r="M2616">
        <v>11</v>
      </c>
      <c r="N2616">
        <v>2.2000000000000002</v>
      </c>
      <c r="O2616">
        <v>0</v>
      </c>
      <c r="P2616">
        <v>8</v>
      </c>
      <c r="Q2616">
        <v>0.3</v>
      </c>
      <c r="R2616">
        <v>0.7</v>
      </c>
      <c r="S2616">
        <v>0</v>
      </c>
    </row>
    <row r="2617" spans="1:19" x14ac:dyDescent="0.25">
      <c r="A2617">
        <v>2010</v>
      </c>
      <c r="B2617">
        <v>326</v>
      </c>
      <c r="C2617" t="s">
        <v>1975</v>
      </c>
      <c r="D2617" t="str">
        <f>IFERROR(INDEX('Draft Master List'!E:F,MATCH(C2617,'Draft Master List'!E:E,0),2),"N/A")</f>
        <v>N/A</v>
      </c>
      <c r="E2617" t="s">
        <v>20</v>
      </c>
      <c r="F2617">
        <v>23</v>
      </c>
      <c r="G2617" t="s">
        <v>2002</v>
      </c>
      <c r="H2617">
        <v>14</v>
      </c>
      <c r="I2617">
        <v>8</v>
      </c>
      <c r="J2617">
        <v>9</v>
      </c>
      <c r="K2617">
        <v>5</v>
      </c>
      <c r="L2617" s="2">
        <v>0.55600000000000005</v>
      </c>
      <c r="M2617">
        <v>39</v>
      </c>
      <c r="N2617">
        <v>7.8</v>
      </c>
      <c r="O2617">
        <v>0</v>
      </c>
      <c r="P2617">
        <v>10</v>
      </c>
      <c r="Q2617">
        <v>0.4</v>
      </c>
      <c r="R2617">
        <v>2.8</v>
      </c>
      <c r="S2617">
        <v>0</v>
      </c>
    </row>
    <row r="2618" spans="1:19" x14ac:dyDescent="0.25">
      <c r="A2618">
        <v>2010</v>
      </c>
      <c r="B2618">
        <v>327</v>
      </c>
      <c r="C2618" t="s">
        <v>341</v>
      </c>
      <c r="D2618" t="str">
        <f>IFERROR(INDEX('Draft Master List'!E:F,MATCH(C2618,'Draft Master List'!E:E,0),2),"N/A")</f>
        <v>1282009</v>
      </c>
      <c r="E2618" t="s">
        <v>22</v>
      </c>
      <c r="F2618">
        <v>24</v>
      </c>
      <c r="G2618" t="s">
        <v>1270</v>
      </c>
      <c r="H2618">
        <v>14</v>
      </c>
      <c r="I2618">
        <v>9</v>
      </c>
      <c r="J2618">
        <v>10</v>
      </c>
      <c r="K2618">
        <v>5</v>
      </c>
      <c r="L2618" s="2">
        <v>0.5</v>
      </c>
      <c r="M2618">
        <v>34</v>
      </c>
      <c r="N2618">
        <v>6.8</v>
      </c>
      <c r="O2618">
        <v>0</v>
      </c>
      <c r="P2618">
        <v>11</v>
      </c>
      <c r="Q2618">
        <v>0.4</v>
      </c>
      <c r="R2618">
        <v>2.4</v>
      </c>
      <c r="S2618">
        <v>0</v>
      </c>
    </row>
    <row r="2619" spans="1:19" x14ac:dyDescent="0.25">
      <c r="A2619">
        <v>2010</v>
      </c>
      <c r="B2619">
        <v>328</v>
      </c>
      <c r="C2619" t="s">
        <v>444</v>
      </c>
      <c r="D2619" t="str">
        <f>IFERROR(INDEX('Draft Master List'!E:F,MATCH(C2619,'Draft Master List'!E:E,0),2),"N/A")</f>
        <v>322007</v>
      </c>
      <c r="E2619" t="s">
        <v>20</v>
      </c>
      <c r="F2619">
        <v>26</v>
      </c>
      <c r="H2619">
        <v>2</v>
      </c>
      <c r="I2619">
        <v>0</v>
      </c>
      <c r="J2619">
        <v>9</v>
      </c>
      <c r="K2619">
        <v>5</v>
      </c>
      <c r="L2619" s="2">
        <v>0.55600000000000005</v>
      </c>
      <c r="M2619">
        <v>67</v>
      </c>
      <c r="N2619">
        <v>13.4</v>
      </c>
      <c r="O2619">
        <v>0</v>
      </c>
      <c r="P2619">
        <v>34</v>
      </c>
      <c r="Q2619">
        <v>2.5</v>
      </c>
      <c r="R2619">
        <v>33.5</v>
      </c>
      <c r="S2619">
        <v>0</v>
      </c>
    </row>
    <row r="2620" spans="1:19" x14ac:dyDescent="0.25">
      <c r="A2620">
        <v>2010</v>
      </c>
      <c r="B2620">
        <v>329</v>
      </c>
      <c r="C2620" t="s">
        <v>400</v>
      </c>
      <c r="D2620" t="str">
        <f>IFERROR(INDEX('Draft Master List'!E:F,MATCH(C2620,'Draft Master List'!E:E,0),2),"N/A")</f>
        <v>1262008</v>
      </c>
      <c r="E2620" t="s">
        <v>28</v>
      </c>
      <c r="F2620">
        <v>24</v>
      </c>
      <c r="H2620">
        <v>6</v>
      </c>
      <c r="I2620">
        <v>0</v>
      </c>
      <c r="J2620">
        <v>6</v>
      </c>
      <c r="K2620">
        <v>5</v>
      </c>
      <c r="L2620" s="2">
        <v>0.83299999999999996</v>
      </c>
      <c r="M2620">
        <v>61</v>
      </c>
      <c r="N2620">
        <v>12.2</v>
      </c>
      <c r="O2620">
        <v>0</v>
      </c>
      <c r="P2620">
        <v>24</v>
      </c>
      <c r="Q2620">
        <v>0.8</v>
      </c>
      <c r="R2620">
        <v>10.199999999999999</v>
      </c>
      <c r="S2620">
        <v>0</v>
      </c>
    </row>
    <row r="2621" spans="1:19" x14ac:dyDescent="0.25">
      <c r="A2621">
        <v>2010</v>
      </c>
      <c r="B2621">
        <v>330</v>
      </c>
      <c r="C2621" t="s">
        <v>1338</v>
      </c>
      <c r="D2621" t="str">
        <f>IFERROR(INDEX('Draft Master List'!E:F,MATCH(C2621,'Draft Master List'!E:E,0),2),"N/A")</f>
        <v>N/A</v>
      </c>
      <c r="E2621" t="s">
        <v>223</v>
      </c>
      <c r="F2621">
        <v>29</v>
      </c>
      <c r="G2621" t="s">
        <v>732</v>
      </c>
      <c r="H2621">
        <v>12</v>
      </c>
      <c r="I2621">
        <v>5</v>
      </c>
      <c r="J2621">
        <v>5</v>
      </c>
      <c r="K2621">
        <v>5</v>
      </c>
      <c r="L2621" s="2">
        <v>1</v>
      </c>
      <c r="M2621">
        <v>14</v>
      </c>
      <c r="N2621">
        <v>2.8</v>
      </c>
      <c r="O2621">
        <v>0</v>
      </c>
      <c r="P2621">
        <v>4</v>
      </c>
      <c r="Q2621">
        <v>0.4</v>
      </c>
      <c r="R2621">
        <v>1.2</v>
      </c>
      <c r="S2621">
        <v>0</v>
      </c>
    </row>
    <row r="2622" spans="1:19" x14ac:dyDescent="0.25">
      <c r="A2622">
        <v>2010</v>
      </c>
      <c r="B2622">
        <v>331</v>
      </c>
      <c r="C2622" t="s">
        <v>1294</v>
      </c>
      <c r="D2622" t="str">
        <f>IFERROR(INDEX('Draft Master List'!E:F,MATCH(C2622,'Draft Master List'!E:E,0),2),"N/A")</f>
        <v>N/A</v>
      </c>
      <c r="E2622" t="s">
        <v>26</v>
      </c>
      <c r="F2622">
        <v>26</v>
      </c>
      <c r="G2622" t="s">
        <v>732</v>
      </c>
      <c r="H2622">
        <v>11</v>
      </c>
      <c r="I2622">
        <v>5</v>
      </c>
      <c r="J2622">
        <v>5</v>
      </c>
      <c r="K2622">
        <v>5</v>
      </c>
      <c r="L2622" s="2">
        <v>1</v>
      </c>
      <c r="M2622">
        <v>51</v>
      </c>
      <c r="N2622">
        <v>10.199999999999999</v>
      </c>
      <c r="O2622">
        <v>1</v>
      </c>
      <c r="P2622">
        <v>29</v>
      </c>
      <c r="Q2622">
        <v>0.5</v>
      </c>
      <c r="R2622">
        <v>4.5999999999999996</v>
      </c>
      <c r="S2622">
        <v>0</v>
      </c>
    </row>
    <row r="2623" spans="1:19" x14ac:dyDescent="0.25">
      <c r="A2623">
        <v>2010</v>
      </c>
      <c r="B2623">
        <v>332</v>
      </c>
      <c r="C2623" t="s">
        <v>1591</v>
      </c>
      <c r="D2623" t="str">
        <f>IFERROR(INDEX('Draft Master List'!E:F,MATCH(C2623,'Draft Master List'!E:E,0),2),"N/A")</f>
        <v>N/A</v>
      </c>
      <c r="E2623" t="s">
        <v>63</v>
      </c>
      <c r="F2623">
        <v>30</v>
      </c>
      <c r="G2623" t="s">
        <v>212</v>
      </c>
      <c r="H2623">
        <v>16</v>
      </c>
      <c r="I2623">
        <v>13</v>
      </c>
      <c r="J2623">
        <v>7</v>
      </c>
      <c r="K2623">
        <v>5</v>
      </c>
      <c r="L2623" s="2">
        <v>0.71399999999999997</v>
      </c>
      <c r="M2623">
        <v>43</v>
      </c>
      <c r="N2623">
        <v>8.6</v>
      </c>
      <c r="O2623">
        <v>1</v>
      </c>
      <c r="P2623">
        <v>16</v>
      </c>
      <c r="Q2623">
        <v>0.3</v>
      </c>
      <c r="R2623">
        <v>2.7</v>
      </c>
      <c r="S2623">
        <v>0</v>
      </c>
    </row>
    <row r="2624" spans="1:19" x14ac:dyDescent="0.25">
      <c r="A2624">
        <v>2010</v>
      </c>
      <c r="B2624">
        <v>333</v>
      </c>
      <c r="C2624" t="s">
        <v>1820</v>
      </c>
      <c r="D2624" t="str">
        <f>IFERROR(INDEX('Draft Master List'!E:F,MATCH(C2624,'Draft Master List'!E:E,0),2),"N/A")</f>
        <v>N/A</v>
      </c>
      <c r="E2624" t="s">
        <v>21</v>
      </c>
      <c r="F2624">
        <v>22</v>
      </c>
      <c r="G2624" t="s">
        <v>1069</v>
      </c>
      <c r="H2624">
        <v>14</v>
      </c>
      <c r="I2624">
        <v>1</v>
      </c>
      <c r="J2624">
        <v>8</v>
      </c>
      <c r="K2624">
        <v>5</v>
      </c>
      <c r="L2624" s="2">
        <v>0.625</v>
      </c>
      <c r="M2624">
        <v>29</v>
      </c>
      <c r="N2624">
        <v>5.8</v>
      </c>
      <c r="O2624">
        <v>1</v>
      </c>
      <c r="P2624">
        <v>11</v>
      </c>
      <c r="Q2624">
        <v>0.4</v>
      </c>
      <c r="R2624">
        <v>2.1</v>
      </c>
      <c r="S2624">
        <v>0</v>
      </c>
    </row>
    <row r="2625" spans="1:19" x14ac:dyDescent="0.25">
      <c r="A2625">
        <v>2010</v>
      </c>
      <c r="B2625">
        <v>334</v>
      </c>
      <c r="C2625" t="s">
        <v>640</v>
      </c>
      <c r="D2625" t="str">
        <f>IFERROR(INDEX('Draft Master List'!E:F,MATCH(C2625,'Draft Master List'!E:E,0),2),"N/A")</f>
        <v>N/A</v>
      </c>
      <c r="E2625" t="s">
        <v>7</v>
      </c>
      <c r="F2625">
        <v>29</v>
      </c>
      <c r="G2625" t="s">
        <v>643</v>
      </c>
      <c r="H2625">
        <v>5</v>
      </c>
      <c r="I2625">
        <v>5</v>
      </c>
      <c r="J2625">
        <v>9</v>
      </c>
      <c r="K2625">
        <v>5</v>
      </c>
      <c r="L2625" s="2">
        <v>0.55600000000000005</v>
      </c>
      <c r="M2625">
        <v>55</v>
      </c>
      <c r="N2625">
        <v>11</v>
      </c>
      <c r="O2625">
        <v>0</v>
      </c>
      <c r="P2625">
        <v>14</v>
      </c>
      <c r="Q2625">
        <v>1</v>
      </c>
      <c r="R2625">
        <v>11</v>
      </c>
      <c r="S2625">
        <v>0</v>
      </c>
    </row>
    <row r="2626" spans="1:19" x14ac:dyDescent="0.25">
      <c r="A2626">
        <v>2010</v>
      </c>
      <c r="B2626">
        <v>335</v>
      </c>
      <c r="C2626" t="s">
        <v>2019</v>
      </c>
      <c r="D2626" t="str">
        <f>IFERROR(INDEX('Draft Master List'!E:F,MATCH(C2626,'Draft Master List'!E:E,0),2),"N/A")</f>
        <v>N/A</v>
      </c>
      <c r="E2626" t="s">
        <v>14</v>
      </c>
      <c r="F2626">
        <v>24</v>
      </c>
      <c r="G2626" t="s">
        <v>1069</v>
      </c>
      <c r="H2626">
        <v>10</v>
      </c>
      <c r="I2626">
        <v>2</v>
      </c>
      <c r="J2626">
        <v>6</v>
      </c>
      <c r="K2626">
        <v>5</v>
      </c>
      <c r="L2626" s="2">
        <v>0.83299999999999996</v>
      </c>
      <c r="M2626">
        <v>38</v>
      </c>
      <c r="N2626">
        <v>7.6</v>
      </c>
      <c r="O2626">
        <v>0</v>
      </c>
      <c r="P2626">
        <v>12</v>
      </c>
      <c r="Q2626">
        <v>0.5</v>
      </c>
      <c r="R2626">
        <v>3.8</v>
      </c>
      <c r="S2626">
        <v>0</v>
      </c>
    </row>
    <row r="2627" spans="1:19" x14ac:dyDescent="0.25">
      <c r="A2627">
        <v>2010</v>
      </c>
      <c r="B2627">
        <v>336</v>
      </c>
      <c r="C2627" t="s">
        <v>1341</v>
      </c>
      <c r="D2627" t="str">
        <f>IFERROR(INDEX('Draft Master List'!E:F,MATCH(C2627,'Draft Master List'!E:E,0),2),"N/A")</f>
        <v>N/A</v>
      </c>
      <c r="E2627" t="s">
        <v>32</v>
      </c>
      <c r="F2627">
        <v>39</v>
      </c>
      <c r="G2627" t="s">
        <v>212</v>
      </c>
      <c r="H2627">
        <v>16</v>
      </c>
      <c r="I2627">
        <v>10</v>
      </c>
      <c r="J2627">
        <v>5</v>
      </c>
      <c r="K2627">
        <v>5</v>
      </c>
      <c r="L2627" s="2">
        <v>1</v>
      </c>
      <c r="M2627">
        <v>31</v>
      </c>
      <c r="N2627">
        <v>6.2</v>
      </c>
      <c r="O2627">
        <v>0</v>
      </c>
      <c r="P2627">
        <v>14</v>
      </c>
      <c r="Q2627">
        <v>0.3</v>
      </c>
      <c r="R2627">
        <v>1.9</v>
      </c>
      <c r="S2627">
        <v>0</v>
      </c>
    </row>
    <row r="2628" spans="1:19" x14ac:dyDescent="0.25">
      <c r="A2628">
        <v>2010</v>
      </c>
      <c r="B2628">
        <v>337</v>
      </c>
      <c r="C2628" t="s">
        <v>1600</v>
      </c>
      <c r="D2628" t="str">
        <f>IFERROR(INDEX('Draft Master List'!E:F,MATCH(C2628,'Draft Master List'!E:E,0),2),"N/A")</f>
        <v>N/A</v>
      </c>
      <c r="E2628" t="s">
        <v>64</v>
      </c>
      <c r="F2628">
        <v>31</v>
      </c>
      <c r="G2628" t="s">
        <v>660</v>
      </c>
      <c r="H2628">
        <v>15</v>
      </c>
      <c r="I2628">
        <v>4</v>
      </c>
      <c r="J2628">
        <v>12</v>
      </c>
      <c r="K2628">
        <v>5</v>
      </c>
      <c r="L2628" s="2">
        <v>0.41699999999999998</v>
      </c>
      <c r="M2628">
        <v>56</v>
      </c>
      <c r="N2628">
        <v>11.2</v>
      </c>
      <c r="O2628">
        <v>1</v>
      </c>
      <c r="P2628">
        <v>20</v>
      </c>
      <c r="Q2628">
        <v>0.3</v>
      </c>
      <c r="R2628">
        <v>3.7</v>
      </c>
      <c r="S2628">
        <v>0</v>
      </c>
    </row>
    <row r="2629" spans="1:19" x14ac:dyDescent="0.25">
      <c r="A2629">
        <v>2010</v>
      </c>
      <c r="B2629">
        <v>338</v>
      </c>
      <c r="C2629" t="s">
        <v>430</v>
      </c>
      <c r="D2629" t="str">
        <f>IFERROR(INDEX('Draft Master List'!E:F,MATCH(C2629,'Draft Master List'!E:E,0),2),"N/A")</f>
        <v>2262008</v>
      </c>
      <c r="E2629" t="s">
        <v>16</v>
      </c>
      <c r="F2629">
        <v>25</v>
      </c>
      <c r="H2629">
        <v>5</v>
      </c>
      <c r="I2629">
        <v>0</v>
      </c>
      <c r="J2629">
        <v>9</v>
      </c>
      <c r="K2629">
        <v>5</v>
      </c>
      <c r="L2629" s="2">
        <v>0.55600000000000005</v>
      </c>
      <c r="M2629">
        <v>40</v>
      </c>
      <c r="N2629">
        <v>8</v>
      </c>
      <c r="O2629">
        <v>1</v>
      </c>
      <c r="P2629">
        <v>11</v>
      </c>
      <c r="Q2629">
        <v>1</v>
      </c>
      <c r="R2629">
        <v>8</v>
      </c>
      <c r="S2629">
        <v>0</v>
      </c>
    </row>
    <row r="2630" spans="1:19" x14ac:dyDescent="0.25">
      <c r="A2630">
        <v>2010</v>
      </c>
      <c r="B2630">
        <v>339</v>
      </c>
      <c r="C2630" t="s">
        <v>323</v>
      </c>
      <c r="D2630" t="str">
        <f>IFERROR(INDEX('Draft Master List'!E:F,MATCH(C2630,'Draft Master List'!E:E,0),2),"N/A")</f>
        <v>N/A</v>
      </c>
      <c r="E2630" t="s">
        <v>10</v>
      </c>
      <c r="F2630">
        <v>22</v>
      </c>
      <c r="G2630" t="s">
        <v>643</v>
      </c>
      <c r="H2630">
        <v>13</v>
      </c>
      <c r="I2630">
        <v>2</v>
      </c>
      <c r="J2630">
        <v>8</v>
      </c>
      <c r="K2630">
        <v>5</v>
      </c>
      <c r="L2630" s="2">
        <v>0.625</v>
      </c>
      <c r="M2630">
        <v>74</v>
      </c>
      <c r="N2630">
        <v>14.8</v>
      </c>
      <c r="O2630">
        <v>0</v>
      </c>
      <c r="P2630">
        <v>43</v>
      </c>
      <c r="Q2630">
        <v>0.4</v>
      </c>
      <c r="R2630">
        <v>5.7</v>
      </c>
      <c r="S2630">
        <v>1</v>
      </c>
    </row>
    <row r="2631" spans="1:19" x14ac:dyDescent="0.25">
      <c r="A2631">
        <v>2010</v>
      </c>
      <c r="B2631">
        <v>340</v>
      </c>
      <c r="C2631" t="s">
        <v>1395</v>
      </c>
      <c r="D2631" t="str">
        <f>IFERROR(INDEX('Draft Master List'!E:F,MATCH(C2631,'Draft Master List'!E:E,0),2),"N/A")</f>
        <v>N/A</v>
      </c>
      <c r="E2631" t="s">
        <v>25</v>
      </c>
      <c r="F2631">
        <v>25</v>
      </c>
      <c r="G2631" t="s">
        <v>732</v>
      </c>
      <c r="H2631">
        <v>7</v>
      </c>
      <c r="I2631">
        <v>2</v>
      </c>
      <c r="J2631">
        <v>4</v>
      </c>
      <c r="K2631">
        <v>4</v>
      </c>
      <c r="L2631" s="2">
        <v>1</v>
      </c>
      <c r="M2631">
        <v>27</v>
      </c>
      <c r="N2631">
        <v>6.8</v>
      </c>
      <c r="O2631">
        <v>0</v>
      </c>
      <c r="P2631">
        <v>13</v>
      </c>
      <c r="Q2631">
        <v>0.6</v>
      </c>
      <c r="R2631">
        <v>3.9</v>
      </c>
      <c r="S2631">
        <v>0</v>
      </c>
    </row>
    <row r="2632" spans="1:19" x14ac:dyDescent="0.25">
      <c r="A2632">
        <v>2010</v>
      </c>
      <c r="B2632">
        <v>341</v>
      </c>
      <c r="C2632" t="s">
        <v>1845</v>
      </c>
      <c r="D2632" t="str">
        <f>IFERROR(INDEX('Draft Master List'!E:F,MATCH(C2632,'Draft Master List'!E:E,0),2),"N/A")</f>
        <v>N/A</v>
      </c>
      <c r="E2632" t="s">
        <v>5</v>
      </c>
      <c r="F2632">
        <v>25</v>
      </c>
      <c r="G2632" t="s">
        <v>1069</v>
      </c>
      <c r="H2632">
        <v>16</v>
      </c>
      <c r="I2632">
        <v>1</v>
      </c>
      <c r="J2632">
        <v>7</v>
      </c>
      <c r="K2632">
        <v>4</v>
      </c>
      <c r="L2632" s="2">
        <v>0.57099999999999995</v>
      </c>
      <c r="M2632">
        <v>61</v>
      </c>
      <c r="N2632">
        <v>15.3</v>
      </c>
      <c r="O2632">
        <v>0</v>
      </c>
      <c r="P2632">
        <v>33</v>
      </c>
      <c r="Q2632">
        <v>0.3</v>
      </c>
      <c r="R2632">
        <v>3.8</v>
      </c>
      <c r="S2632">
        <v>0</v>
      </c>
    </row>
    <row r="2633" spans="1:19" x14ac:dyDescent="0.25">
      <c r="A2633">
        <v>2010</v>
      </c>
      <c r="B2633">
        <v>342</v>
      </c>
      <c r="C2633" t="s">
        <v>358</v>
      </c>
      <c r="D2633" t="str">
        <f>IFERROR(INDEX('Draft Master List'!E:F,MATCH(C2633,'Draft Master List'!E:E,0),2),"N/A")</f>
        <v>1952009</v>
      </c>
      <c r="E2633" t="s">
        <v>669</v>
      </c>
      <c r="F2633">
        <v>24</v>
      </c>
      <c r="H2633">
        <v>7</v>
      </c>
      <c r="I2633">
        <v>0</v>
      </c>
      <c r="J2633">
        <v>5</v>
      </c>
      <c r="K2633">
        <v>4</v>
      </c>
      <c r="L2633" s="2">
        <v>0.8</v>
      </c>
      <c r="M2633">
        <v>45</v>
      </c>
      <c r="N2633">
        <v>11.3</v>
      </c>
      <c r="O2633">
        <v>0</v>
      </c>
      <c r="P2633">
        <v>28</v>
      </c>
      <c r="Q2633">
        <v>0.6</v>
      </c>
      <c r="R2633">
        <v>6.4</v>
      </c>
      <c r="S2633">
        <v>0</v>
      </c>
    </row>
    <row r="2634" spans="1:19" x14ac:dyDescent="0.25">
      <c r="A2634">
        <v>2010</v>
      </c>
      <c r="B2634">
        <v>343</v>
      </c>
      <c r="C2634" t="s">
        <v>1349</v>
      </c>
      <c r="D2634" t="str">
        <f>IFERROR(INDEX('Draft Master List'!E:F,MATCH(C2634,'Draft Master List'!E:E,0),2),"N/A")</f>
        <v>N/A</v>
      </c>
      <c r="E2634" t="s">
        <v>18</v>
      </c>
      <c r="F2634">
        <v>29</v>
      </c>
      <c r="G2634" t="s">
        <v>1069</v>
      </c>
      <c r="H2634">
        <v>16</v>
      </c>
      <c r="I2634">
        <v>4</v>
      </c>
      <c r="J2634">
        <v>5</v>
      </c>
      <c r="K2634">
        <v>4</v>
      </c>
      <c r="L2634" s="2">
        <v>0.8</v>
      </c>
      <c r="M2634">
        <v>30</v>
      </c>
      <c r="N2634">
        <v>7.5</v>
      </c>
      <c r="O2634">
        <v>0</v>
      </c>
      <c r="P2634">
        <v>10</v>
      </c>
      <c r="Q2634">
        <v>0.3</v>
      </c>
      <c r="R2634">
        <v>1.9</v>
      </c>
      <c r="S2634">
        <v>0</v>
      </c>
    </row>
    <row r="2635" spans="1:19" x14ac:dyDescent="0.25">
      <c r="A2635">
        <v>2010</v>
      </c>
      <c r="B2635">
        <v>344</v>
      </c>
      <c r="C2635" t="s">
        <v>1930</v>
      </c>
      <c r="D2635" t="str">
        <f>IFERROR(INDEX('Draft Master List'!E:F,MATCH(C2635,'Draft Master List'!E:E,0),2),"N/A")</f>
        <v>N/A</v>
      </c>
      <c r="E2635" t="s">
        <v>12</v>
      </c>
      <c r="F2635">
        <v>29</v>
      </c>
      <c r="G2635" t="s">
        <v>1069</v>
      </c>
      <c r="H2635">
        <v>16</v>
      </c>
      <c r="I2635">
        <v>5</v>
      </c>
      <c r="J2635">
        <v>5</v>
      </c>
      <c r="K2635">
        <v>4</v>
      </c>
      <c r="L2635" s="2">
        <v>0.8</v>
      </c>
      <c r="M2635">
        <v>37</v>
      </c>
      <c r="N2635">
        <v>9.3000000000000007</v>
      </c>
      <c r="O2635">
        <v>1</v>
      </c>
      <c r="P2635">
        <v>13</v>
      </c>
      <c r="Q2635">
        <v>0.3</v>
      </c>
      <c r="R2635">
        <v>2.2999999999999998</v>
      </c>
      <c r="S2635">
        <v>0</v>
      </c>
    </row>
    <row r="2636" spans="1:19" x14ac:dyDescent="0.25">
      <c r="A2636">
        <v>2010</v>
      </c>
      <c r="B2636">
        <v>345</v>
      </c>
      <c r="C2636" t="s">
        <v>968</v>
      </c>
      <c r="D2636" t="str">
        <f>IFERROR(INDEX('Draft Master List'!E:F,MATCH(C2636,'Draft Master List'!E:E,0),2),"N/A")</f>
        <v>N/A</v>
      </c>
      <c r="E2636" t="s">
        <v>24</v>
      </c>
      <c r="F2636">
        <v>23</v>
      </c>
      <c r="G2636" t="s">
        <v>758</v>
      </c>
      <c r="H2636">
        <v>16</v>
      </c>
      <c r="I2636">
        <v>5</v>
      </c>
      <c r="J2636">
        <v>6</v>
      </c>
      <c r="K2636">
        <v>4</v>
      </c>
      <c r="L2636" s="2">
        <v>0.66700000000000004</v>
      </c>
      <c r="M2636">
        <v>46</v>
      </c>
      <c r="N2636">
        <v>11.5</v>
      </c>
      <c r="O2636">
        <v>0</v>
      </c>
      <c r="P2636">
        <v>25</v>
      </c>
      <c r="Q2636">
        <v>0.3</v>
      </c>
      <c r="R2636">
        <v>2.9</v>
      </c>
      <c r="S2636">
        <v>0</v>
      </c>
    </row>
    <row r="2637" spans="1:19" x14ac:dyDescent="0.25">
      <c r="A2637">
        <v>2010</v>
      </c>
      <c r="B2637">
        <v>346</v>
      </c>
      <c r="C2637" t="s">
        <v>511</v>
      </c>
      <c r="D2637" t="str">
        <f>IFERROR(INDEX('Draft Master List'!E:F,MATCH(C2637,'Draft Master List'!E:E,0),2),"N/A")</f>
        <v>212006</v>
      </c>
      <c r="E2637" t="s">
        <v>26</v>
      </c>
      <c r="F2637">
        <v>25</v>
      </c>
      <c r="G2637" t="s">
        <v>643</v>
      </c>
      <c r="H2637">
        <v>4</v>
      </c>
      <c r="I2637">
        <v>3</v>
      </c>
      <c r="J2637">
        <v>7</v>
      </c>
      <c r="K2637">
        <v>4</v>
      </c>
      <c r="L2637" s="2">
        <v>0.57099999999999995</v>
      </c>
      <c r="M2637">
        <v>50</v>
      </c>
      <c r="N2637">
        <v>12.5</v>
      </c>
      <c r="O2637">
        <v>0</v>
      </c>
      <c r="P2637">
        <v>28</v>
      </c>
      <c r="Q2637">
        <v>1</v>
      </c>
      <c r="R2637">
        <v>12.5</v>
      </c>
      <c r="S2637">
        <v>1</v>
      </c>
    </row>
    <row r="2638" spans="1:19" x14ac:dyDescent="0.25">
      <c r="A2638">
        <v>2010</v>
      </c>
      <c r="B2638">
        <v>347</v>
      </c>
      <c r="C2638" t="s">
        <v>1344</v>
      </c>
      <c r="D2638" t="str">
        <f>IFERROR(INDEX('Draft Master List'!E:F,MATCH(C2638,'Draft Master List'!E:E,0),2),"N/A")</f>
        <v>N/A</v>
      </c>
      <c r="E2638" t="s">
        <v>29</v>
      </c>
      <c r="F2638">
        <v>31</v>
      </c>
      <c r="G2638" t="s">
        <v>732</v>
      </c>
      <c r="H2638">
        <v>16</v>
      </c>
      <c r="I2638">
        <v>7</v>
      </c>
      <c r="J2638">
        <v>8</v>
      </c>
      <c r="K2638">
        <v>4</v>
      </c>
      <c r="L2638" s="2">
        <v>0.5</v>
      </c>
      <c r="M2638">
        <v>32</v>
      </c>
      <c r="N2638">
        <v>8</v>
      </c>
      <c r="O2638">
        <v>0</v>
      </c>
      <c r="P2638">
        <v>14</v>
      </c>
      <c r="Q2638">
        <v>0.3</v>
      </c>
      <c r="R2638">
        <v>2</v>
      </c>
      <c r="S2638">
        <v>1</v>
      </c>
    </row>
    <row r="2639" spans="1:19" x14ac:dyDescent="0.25">
      <c r="A2639">
        <v>2010</v>
      </c>
      <c r="B2639">
        <v>348</v>
      </c>
      <c r="C2639" t="s">
        <v>1346</v>
      </c>
      <c r="D2639" t="str">
        <f>IFERROR(INDEX('Draft Master List'!E:F,MATCH(C2639,'Draft Master List'!E:E,0),2),"N/A")</f>
        <v>N/A</v>
      </c>
      <c r="E2639" t="s">
        <v>34</v>
      </c>
      <c r="F2639">
        <v>32</v>
      </c>
      <c r="G2639" t="s">
        <v>1270</v>
      </c>
      <c r="H2639">
        <v>16</v>
      </c>
      <c r="I2639">
        <v>11</v>
      </c>
      <c r="J2639">
        <v>9</v>
      </c>
      <c r="K2639">
        <v>4</v>
      </c>
      <c r="L2639" s="2">
        <v>0.44400000000000001</v>
      </c>
      <c r="M2639">
        <v>20</v>
      </c>
      <c r="N2639">
        <v>5</v>
      </c>
      <c r="O2639">
        <v>0</v>
      </c>
      <c r="P2639">
        <v>8</v>
      </c>
      <c r="Q2639">
        <v>0.3</v>
      </c>
      <c r="R2639">
        <v>1.3</v>
      </c>
      <c r="S2639">
        <v>0</v>
      </c>
    </row>
    <row r="2640" spans="1:19" x14ac:dyDescent="0.25">
      <c r="A2640">
        <v>2010</v>
      </c>
      <c r="B2640">
        <v>349</v>
      </c>
      <c r="C2640" t="s">
        <v>1283</v>
      </c>
      <c r="D2640" t="str">
        <f>IFERROR(INDEX('Draft Master List'!E:F,MATCH(C2640,'Draft Master List'!E:E,0),2),"N/A")</f>
        <v>N/A</v>
      </c>
      <c r="E2640" t="s">
        <v>14</v>
      </c>
      <c r="F2640">
        <v>23</v>
      </c>
      <c r="H2640">
        <v>9</v>
      </c>
      <c r="I2640">
        <v>0</v>
      </c>
      <c r="J2640">
        <v>9</v>
      </c>
      <c r="K2640">
        <v>4</v>
      </c>
      <c r="L2640" s="2">
        <v>0.44400000000000001</v>
      </c>
      <c r="M2640">
        <v>42</v>
      </c>
      <c r="N2640">
        <v>10.5</v>
      </c>
      <c r="O2640">
        <v>0</v>
      </c>
      <c r="P2640">
        <v>21</v>
      </c>
      <c r="Q2640">
        <v>0.4</v>
      </c>
      <c r="R2640">
        <v>4.7</v>
      </c>
      <c r="S2640">
        <v>0</v>
      </c>
    </row>
    <row r="2641" spans="1:19" x14ac:dyDescent="0.25">
      <c r="A2641">
        <v>2010</v>
      </c>
      <c r="B2641">
        <v>350</v>
      </c>
      <c r="C2641" t="s">
        <v>528</v>
      </c>
      <c r="D2641" t="str">
        <f>IFERROR(INDEX('Draft Master List'!E:F,MATCH(C2641,'Draft Master List'!E:E,0),2),"N/A")</f>
        <v>1032006</v>
      </c>
      <c r="E2641" t="s">
        <v>32</v>
      </c>
      <c r="F2641">
        <v>27</v>
      </c>
      <c r="G2641" t="s">
        <v>77</v>
      </c>
      <c r="H2641">
        <v>16</v>
      </c>
      <c r="I2641">
        <v>2</v>
      </c>
      <c r="J2641">
        <v>7</v>
      </c>
      <c r="K2641">
        <v>4</v>
      </c>
      <c r="L2641" s="2">
        <v>0.57099999999999995</v>
      </c>
      <c r="M2641">
        <v>44</v>
      </c>
      <c r="N2641">
        <v>11</v>
      </c>
      <c r="O2641">
        <v>0</v>
      </c>
      <c r="P2641">
        <v>23</v>
      </c>
      <c r="Q2641">
        <v>0.3</v>
      </c>
      <c r="R2641">
        <v>2.8</v>
      </c>
      <c r="S2641">
        <v>1</v>
      </c>
    </row>
    <row r="2642" spans="1:19" x14ac:dyDescent="0.25">
      <c r="A2642">
        <v>2010</v>
      </c>
      <c r="B2642">
        <v>351</v>
      </c>
      <c r="C2642" t="s">
        <v>1869</v>
      </c>
      <c r="D2642" t="str">
        <f>IFERROR(INDEX('Draft Master List'!E:F,MATCH(C2642,'Draft Master List'!E:E,0),2),"N/A")</f>
        <v>N/A</v>
      </c>
      <c r="E2642" t="s">
        <v>13</v>
      </c>
      <c r="F2642">
        <v>25</v>
      </c>
      <c r="G2642" t="s">
        <v>77</v>
      </c>
      <c r="H2642">
        <v>7</v>
      </c>
      <c r="I2642">
        <v>1</v>
      </c>
      <c r="J2642">
        <v>4</v>
      </c>
      <c r="K2642">
        <v>4</v>
      </c>
      <c r="L2642" s="2">
        <v>1</v>
      </c>
      <c r="M2642">
        <v>73</v>
      </c>
      <c r="N2642">
        <v>18.3</v>
      </c>
      <c r="O2642">
        <v>0</v>
      </c>
      <c r="P2642">
        <v>35</v>
      </c>
      <c r="Q2642">
        <v>0.6</v>
      </c>
      <c r="R2642">
        <v>10.4</v>
      </c>
      <c r="S2642">
        <v>0</v>
      </c>
    </row>
    <row r="2643" spans="1:19" x14ac:dyDescent="0.25">
      <c r="A2643">
        <v>2010</v>
      </c>
      <c r="B2643">
        <v>352</v>
      </c>
      <c r="C2643" t="s">
        <v>548</v>
      </c>
      <c r="D2643" t="str">
        <f>IFERROR(INDEX('Draft Master List'!E:F,MATCH(C2643,'Draft Master List'!E:E,0),2),"N/A")</f>
        <v>1802006</v>
      </c>
      <c r="E2643" t="s">
        <v>64</v>
      </c>
      <c r="F2643">
        <v>27</v>
      </c>
      <c r="G2643" t="s">
        <v>732</v>
      </c>
      <c r="H2643">
        <v>16</v>
      </c>
      <c r="I2643">
        <v>4</v>
      </c>
      <c r="J2643">
        <v>9</v>
      </c>
      <c r="K2643">
        <v>4</v>
      </c>
      <c r="L2643" s="2">
        <v>0.44400000000000001</v>
      </c>
      <c r="M2643">
        <v>15</v>
      </c>
      <c r="N2643">
        <v>3.8</v>
      </c>
      <c r="O2643">
        <v>0</v>
      </c>
      <c r="P2643">
        <v>10</v>
      </c>
      <c r="Q2643">
        <v>0.3</v>
      </c>
      <c r="R2643">
        <v>0.9</v>
      </c>
      <c r="S2643">
        <v>0</v>
      </c>
    </row>
    <row r="2644" spans="1:19" x14ac:dyDescent="0.25">
      <c r="A2644">
        <v>2010</v>
      </c>
      <c r="B2644">
        <v>353</v>
      </c>
      <c r="C2644" t="s">
        <v>311</v>
      </c>
      <c r="D2644" t="str">
        <f>IFERROR(INDEX('Draft Master List'!E:F,MATCH(C2644,'Draft Master List'!E:E,0),2),"N/A")</f>
        <v>2192010</v>
      </c>
      <c r="E2644" t="s">
        <v>7</v>
      </c>
      <c r="F2644">
        <v>22</v>
      </c>
      <c r="H2644">
        <v>5</v>
      </c>
      <c r="I2644">
        <v>0</v>
      </c>
      <c r="J2644">
        <v>5</v>
      </c>
      <c r="K2644">
        <v>3</v>
      </c>
      <c r="L2644" s="2">
        <v>0.6</v>
      </c>
      <c r="M2644">
        <v>47</v>
      </c>
      <c r="N2644">
        <v>15.7</v>
      </c>
      <c r="O2644">
        <v>0</v>
      </c>
      <c r="P2644">
        <v>28</v>
      </c>
      <c r="Q2644">
        <v>0.6</v>
      </c>
      <c r="R2644">
        <v>9.4</v>
      </c>
      <c r="S2644">
        <v>0</v>
      </c>
    </row>
    <row r="2645" spans="1:19" x14ac:dyDescent="0.25">
      <c r="A2645">
        <v>2010</v>
      </c>
      <c r="B2645">
        <v>354</v>
      </c>
      <c r="C2645" t="s">
        <v>1250</v>
      </c>
      <c r="D2645" t="str">
        <f>IFERROR(INDEX('Draft Master List'!E:F,MATCH(C2645,'Draft Master List'!E:E,0),2),"N/A")</f>
        <v>N/A</v>
      </c>
      <c r="E2645" t="s">
        <v>26</v>
      </c>
      <c r="F2645">
        <v>25</v>
      </c>
      <c r="H2645">
        <v>10</v>
      </c>
      <c r="I2645">
        <v>0</v>
      </c>
      <c r="J2645">
        <v>6</v>
      </c>
      <c r="K2645">
        <v>3</v>
      </c>
      <c r="L2645" s="2">
        <v>0.5</v>
      </c>
      <c r="M2645">
        <v>16</v>
      </c>
      <c r="N2645">
        <v>5.3</v>
      </c>
      <c r="O2645">
        <v>0</v>
      </c>
      <c r="P2645">
        <v>13</v>
      </c>
      <c r="Q2645">
        <v>0.3</v>
      </c>
      <c r="R2645">
        <v>1.6</v>
      </c>
      <c r="S2645">
        <v>1</v>
      </c>
    </row>
    <row r="2646" spans="1:19" x14ac:dyDescent="0.25">
      <c r="A2646">
        <v>2010</v>
      </c>
      <c r="B2646">
        <v>355</v>
      </c>
      <c r="C2646" t="s">
        <v>1706</v>
      </c>
      <c r="D2646" t="str">
        <f>IFERROR(INDEX('Draft Master List'!E:F,MATCH(C2646,'Draft Master List'!E:E,0),2),"N/A")</f>
        <v>N/A</v>
      </c>
      <c r="E2646" t="s">
        <v>15</v>
      </c>
      <c r="F2646">
        <v>24</v>
      </c>
      <c r="H2646">
        <v>6</v>
      </c>
      <c r="I2646">
        <v>0</v>
      </c>
      <c r="J2646">
        <v>5</v>
      </c>
      <c r="K2646">
        <v>3</v>
      </c>
      <c r="L2646" s="2">
        <v>0.6</v>
      </c>
      <c r="M2646">
        <v>30</v>
      </c>
      <c r="N2646">
        <v>10</v>
      </c>
      <c r="O2646">
        <v>0</v>
      </c>
      <c r="P2646">
        <v>14</v>
      </c>
      <c r="Q2646">
        <v>0.5</v>
      </c>
      <c r="R2646">
        <v>5</v>
      </c>
      <c r="S2646">
        <v>0</v>
      </c>
    </row>
    <row r="2647" spans="1:19" x14ac:dyDescent="0.25">
      <c r="A2647">
        <v>2010</v>
      </c>
      <c r="B2647">
        <v>356</v>
      </c>
      <c r="C2647" t="s">
        <v>1718</v>
      </c>
      <c r="D2647" t="str">
        <f>IFERROR(INDEX('Draft Master List'!E:F,MATCH(C2647,'Draft Master List'!E:E,0),2),"N/A")</f>
        <v>N/A</v>
      </c>
      <c r="E2647" t="s">
        <v>10</v>
      </c>
      <c r="F2647">
        <v>24</v>
      </c>
      <c r="G2647" t="s">
        <v>1069</v>
      </c>
      <c r="H2647">
        <v>16</v>
      </c>
      <c r="I2647">
        <v>3</v>
      </c>
      <c r="J2647">
        <v>9</v>
      </c>
      <c r="K2647">
        <v>3</v>
      </c>
      <c r="L2647" s="2">
        <v>0.33300000000000002</v>
      </c>
      <c r="M2647">
        <v>47</v>
      </c>
      <c r="N2647">
        <v>15.7</v>
      </c>
      <c r="O2647">
        <v>0</v>
      </c>
      <c r="P2647">
        <v>24</v>
      </c>
      <c r="Q2647">
        <v>0.2</v>
      </c>
      <c r="R2647">
        <v>2.9</v>
      </c>
      <c r="S2647">
        <v>0</v>
      </c>
    </row>
    <row r="2648" spans="1:19" x14ac:dyDescent="0.25">
      <c r="A2648">
        <v>2010</v>
      </c>
      <c r="B2648">
        <v>357</v>
      </c>
      <c r="C2648" t="s">
        <v>343</v>
      </c>
      <c r="D2648" t="str">
        <f>IFERROR(INDEX('Draft Master List'!E:F,MATCH(C2648,'Draft Master List'!E:E,0),2),"N/A")</f>
        <v>1342009</v>
      </c>
      <c r="E2648" t="s">
        <v>21</v>
      </c>
      <c r="F2648">
        <v>24</v>
      </c>
      <c r="H2648">
        <v>9</v>
      </c>
      <c r="I2648">
        <v>0</v>
      </c>
      <c r="J2648">
        <v>5</v>
      </c>
      <c r="K2648">
        <v>3</v>
      </c>
      <c r="L2648" s="2">
        <v>0.6</v>
      </c>
      <c r="M2648">
        <v>6</v>
      </c>
      <c r="N2648">
        <v>2</v>
      </c>
      <c r="O2648">
        <v>0</v>
      </c>
      <c r="P2648">
        <v>10</v>
      </c>
      <c r="Q2648">
        <v>0.3</v>
      </c>
      <c r="R2648">
        <v>0.7</v>
      </c>
      <c r="S2648">
        <v>1</v>
      </c>
    </row>
    <row r="2649" spans="1:19" x14ac:dyDescent="0.25">
      <c r="A2649">
        <v>2010</v>
      </c>
      <c r="B2649">
        <v>358</v>
      </c>
      <c r="C2649" t="s">
        <v>347</v>
      </c>
      <c r="D2649" t="str">
        <f>IFERROR(INDEX('Draft Master List'!E:F,MATCH(C2649,'Draft Master List'!E:E,0),2),"N/A")</f>
        <v>1452009</v>
      </c>
      <c r="E2649" t="s">
        <v>5</v>
      </c>
      <c r="F2649">
        <v>24</v>
      </c>
      <c r="G2649" t="s">
        <v>732</v>
      </c>
      <c r="H2649">
        <v>11</v>
      </c>
      <c r="I2649">
        <v>4</v>
      </c>
      <c r="J2649">
        <v>4</v>
      </c>
      <c r="K2649">
        <v>3</v>
      </c>
      <c r="L2649" s="2">
        <v>0.75</v>
      </c>
      <c r="M2649">
        <v>26</v>
      </c>
      <c r="N2649">
        <v>8.6999999999999993</v>
      </c>
      <c r="O2649">
        <v>0</v>
      </c>
      <c r="P2649">
        <v>11</v>
      </c>
      <c r="Q2649">
        <v>0.3</v>
      </c>
      <c r="R2649">
        <v>2.4</v>
      </c>
      <c r="S2649">
        <v>0</v>
      </c>
    </row>
    <row r="2650" spans="1:19" x14ac:dyDescent="0.25">
      <c r="A2650">
        <v>2010</v>
      </c>
      <c r="B2650">
        <v>359</v>
      </c>
      <c r="C2650" t="s">
        <v>299</v>
      </c>
      <c r="D2650" t="str">
        <f>IFERROR(INDEX('Draft Master List'!E:F,MATCH(C2650,'Draft Master List'!E:E,0),2),"N/A")</f>
        <v>1802010</v>
      </c>
      <c r="E2650" t="s">
        <v>4</v>
      </c>
      <c r="F2650">
        <v>24</v>
      </c>
      <c r="H2650">
        <v>11</v>
      </c>
      <c r="I2650">
        <v>0</v>
      </c>
      <c r="J2650">
        <v>7</v>
      </c>
      <c r="K2650">
        <v>3</v>
      </c>
      <c r="L2650" s="2">
        <v>0.42899999999999999</v>
      </c>
      <c r="M2650">
        <v>10</v>
      </c>
      <c r="N2650">
        <v>3.3</v>
      </c>
      <c r="O2650">
        <v>0</v>
      </c>
      <c r="P2650">
        <v>7</v>
      </c>
      <c r="Q2650">
        <v>0.3</v>
      </c>
      <c r="R2650">
        <v>0.9</v>
      </c>
      <c r="S2650">
        <v>4</v>
      </c>
    </row>
    <row r="2651" spans="1:19" x14ac:dyDescent="0.25">
      <c r="A2651">
        <v>2010</v>
      </c>
      <c r="B2651">
        <v>360</v>
      </c>
      <c r="C2651" t="s">
        <v>284</v>
      </c>
      <c r="D2651" t="str">
        <f>IFERROR(INDEX('Draft Master List'!E:F,MATCH(C2651,'Draft Master List'!E:E,0),2),"N/A")</f>
        <v>1122010</v>
      </c>
      <c r="E2651" t="s">
        <v>32</v>
      </c>
      <c r="F2651">
        <v>22</v>
      </c>
      <c r="G2651" t="s">
        <v>643</v>
      </c>
      <c r="H2651">
        <v>9</v>
      </c>
      <c r="I2651">
        <v>1</v>
      </c>
      <c r="J2651">
        <v>4</v>
      </c>
      <c r="K2651">
        <v>3</v>
      </c>
      <c r="L2651" s="2">
        <v>0.75</v>
      </c>
      <c r="M2651">
        <v>20</v>
      </c>
      <c r="N2651">
        <v>6.7</v>
      </c>
      <c r="O2651">
        <v>0</v>
      </c>
      <c r="P2651">
        <v>9</v>
      </c>
      <c r="Q2651">
        <v>0.3</v>
      </c>
      <c r="R2651">
        <v>2.2000000000000002</v>
      </c>
      <c r="S2651">
        <v>0</v>
      </c>
    </row>
    <row r="2652" spans="1:19" x14ac:dyDescent="0.25">
      <c r="A2652">
        <v>2010</v>
      </c>
      <c r="B2652">
        <v>361</v>
      </c>
      <c r="C2652" t="s">
        <v>1995</v>
      </c>
      <c r="D2652" t="str">
        <f>IFERROR(INDEX('Draft Master List'!E:F,MATCH(C2652,'Draft Master List'!E:E,0),2),"N/A")</f>
        <v>N/A</v>
      </c>
      <c r="E2652" t="s">
        <v>16</v>
      </c>
      <c r="F2652">
        <v>23</v>
      </c>
      <c r="H2652">
        <v>9</v>
      </c>
      <c r="I2652">
        <v>0</v>
      </c>
      <c r="J2652">
        <v>4</v>
      </c>
      <c r="K2652">
        <v>3</v>
      </c>
      <c r="L2652" s="2">
        <v>0.75</v>
      </c>
      <c r="M2652">
        <v>40</v>
      </c>
      <c r="N2652">
        <v>13.3</v>
      </c>
      <c r="O2652">
        <v>0</v>
      </c>
      <c r="P2652">
        <v>32</v>
      </c>
      <c r="Q2652">
        <v>0.3</v>
      </c>
      <c r="R2652">
        <v>4.4000000000000004</v>
      </c>
      <c r="S2652">
        <v>2</v>
      </c>
    </row>
    <row r="2653" spans="1:19" x14ac:dyDescent="0.25">
      <c r="A2653">
        <v>2010</v>
      </c>
      <c r="B2653">
        <v>362</v>
      </c>
      <c r="C2653" t="s">
        <v>1333</v>
      </c>
      <c r="D2653" t="str">
        <f>IFERROR(INDEX('Draft Master List'!E:F,MATCH(C2653,'Draft Master List'!E:E,0),2),"N/A")</f>
        <v>N/A</v>
      </c>
      <c r="E2653" t="s">
        <v>5</v>
      </c>
      <c r="F2653">
        <v>22</v>
      </c>
      <c r="H2653">
        <v>12</v>
      </c>
      <c r="I2653">
        <v>0</v>
      </c>
      <c r="J2653">
        <v>4</v>
      </c>
      <c r="K2653">
        <v>3</v>
      </c>
      <c r="L2653" s="2">
        <v>0.75</v>
      </c>
      <c r="M2653">
        <v>30</v>
      </c>
      <c r="N2653">
        <v>10</v>
      </c>
      <c r="O2653">
        <v>0</v>
      </c>
      <c r="P2653">
        <v>14</v>
      </c>
      <c r="Q2653">
        <v>0.3</v>
      </c>
      <c r="R2653">
        <v>2.5</v>
      </c>
      <c r="S2653">
        <v>0</v>
      </c>
    </row>
    <row r="2654" spans="1:19" x14ac:dyDescent="0.25">
      <c r="A2654">
        <v>2010</v>
      </c>
      <c r="B2654">
        <v>363</v>
      </c>
      <c r="C2654" t="s">
        <v>2020</v>
      </c>
      <c r="D2654" t="str">
        <f>IFERROR(INDEX('Draft Master List'!E:F,MATCH(C2654,'Draft Master List'!E:E,0),2),"N/A")</f>
        <v>N/A</v>
      </c>
      <c r="E2654" t="s">
        <v>29</v>
      </c>
      <c r="F2654">
        <v>25</v>
      </c>
      <c r="G2654" t="s">
        <v>1069</v>
      </c>
      <c r="H2654">
        <v>5</v>
      </c>
      <c r="I2654">
        <v>1</v>
      </c>
      <c r="J2654">
        <v>4</v>
      </c>
      <c r="K2654">
        <v>3</v>
      </c>
      <c r="L2654" s="2">
        <v>0.75</v>
      </c>
      <c r="M2654">
        <v>25</v>
      </c>
      <c r="N2654">
        <v>8.3000000000000007</v>
      </c>
      <c r="O2654">
        <v>0</v>
      </c>
      <c r="P2654">
        <v>12</v>
      </c>
      <c r="Q2654">
        <v>0.6</v>
      </c>
      <c r="R2654">
        <v>5</v>
      </c>
      <c r="S2654">
        <v>1</v>
      </c>
    </row>
    <row r="2655" spans="1:19" x14ac:dyDescent="0.25">
      <c r="A2655">
        <v>2010</v>
      </c>
      <c r="B2655">
        <v>364</v>
      </c>
      <c r="C2655" t="s">
        <v>1947</v>
      </c>
      <c r="D2655" t="str">
        <f>IFERROR(INDEX('Draft Master List'!E:F,MATCH(C2655,'Draft Master List'!E:E,0),2),"N/A")</f>
        <v>N/A</v>
      </c>
      <c r="E2655" t="s">
        <v>25</v>
      </c>
      <c r="F2655">
        <v>25</v>
      </c>
      <c r="G2655" t="s">
        <v>1069</v>
      </c>
      <c r="H2655">
        <v>15</v>
      </c>
      <c r="I2655">
        <v>2</v>
      </c>
      <c r="J2655">
        <v>4</v>
      </c>
      <c r="K2655">
        <v>3</v>
      </c>
      <c r="L2655" s="2">
        <v>0.75</v>
      </c>
      <c r="M2655">
        <v>31</v>
      </c>
      <c r="N2655">
        <v>10.3</v>
      </c>
      <c r="O2655">
        <v>0</v>
      </c>
      <c r="P2655">
        <v>18</v>
      </c>
      <c r="Q2655">
        <v>0.2</v>
      </c>
      <c r="R2655">
        <v>2.1</v>
      </c>
      <c r="S2655">
        <v>0</v>
      </c>
    </row>
    <row r="2656" spans="1:19" x14ac:dyDescent="0.25">
      <c r="A2656">
        <v>2010</v>
      </c>
      <c r="B2656">
        <v>365</v>
      </c>
      <c r="C2656" t="s">
        <v>1266</v>
      </c>
      <c r="D2656" t="str">
        <f>IFERROR(INDEX('Draft Master List'!E:F,MATCH(C2656,'Draft Master List'!E:E,0),2),"N/A")</f>
        <v>N/A</v>
      </c>
      <c r="E2656" t="s">
        <v>27</v>
      </c>
      <c r="F2656">
        <v>23</v>
      </c>
      <c r="H2656">
        <v>6</v>
      </c>
      <c r="I2656">
        <v>0</v>
      </c>
      <c r="J2656">
        <v>6</v>
      </c>
      <c r="K2656">
        <v>3</v>
      </c>
      <c r="L2656" s="2">
        <v>0.5</v>
      </c>
      <c r="M2656">
        <v>34</v>
      </c>
      <c r="N2656">
        <v>11.3</v>
      </c>
      <c r="O2656">
        <v>0</v>
      </c>
      <c r="P2656">
        <v>19</v>
      </c>
      <c r="Q2656">
        <v>0.5</v>
      </c>
      <c r="R2656">
        <v>5.7</v>
      </c>
      <c r="S2656">
        <v>0</v>
      </c>
    </row>
    <row r="2657" spans="1:19" x14ac:dyDescent="0.25">
      <c r="A2657">
        <v>2010</v>
      </c>
      <c r="B2657">
        <v>366</v>
      </c>
      <c r="C2657" t="s">
        <v>1951</v>
      </c>
      <c r="D2657" t="str">
        <f>IFERROR(INDEX('Draft Master List'!E:F,MATCH(C2657,'Draft Master List'!E:E,0),2),"N/A")</f>
        <v>N/A</v>
      </c>
      <c r="E2657" t="s">
        <v>4</v>
      </c>
      <c r="F2657">
        <v>24</v>
      </c>
      <c r="G2657" t="s">
        <v>1069</v>
      </c>
      <c r="H2657">
        <v>13</v>
      </c>
      <c r="I2657">
        <v>1</v>
      </c>
      <c r="J2657">
        <v>7</v>
      </c>
      <c r="K2657">
        <v>3</v>
      </c>
      <c r="L2657" s="2">
        <v>0.42899999999999999</v>
      </c>
      <c r="M2657">
        <v>24</v>
      </c>
      <c r="N2657">
        <v>8</v>
      </c>
      <c r="O2657">
        <v>0</v>
      </c>
      <c r="P2657">
        <v>10</v>
      </c>
      <c r="Q2657">
        <v>0.2</v>
      </c>
      <c r="R2657">
        <v>1.8</v>
      </c>
      <c r="S2657">
        <v>0</v>
      </c>
    </row>
    <row r="2658" spans="1:19" x14ac:dyDescent="0.25">
      <c r="A2658">
        <v>2010</v>
      </c>
      <c r="B2658">
        <v>367</v>
      </c>
      <c r="C2658" t="s">
        <v>279</v>
      </c>
      <c r="D2658" t="str">
        <f>IFERROR(INDEX('Draft Master List'!E:F,MATCH(C2658,'Draft Master List'!E:E,0),2),"N/A")</f>
        <v>902010</v>
      </c>
      <c r="E2658" t="s">
        <v>30</v>
      </c>
      <c r="F2658">
        <v>23</v>
      </c>
      <c r="H2658">
        <v>1</v>
      </c>
      <c r="I2658">
        <v>0</v>
      </c>
      <c r="J2658">
        <v>4</v>
      </c>
      <c r="K2658">
        <v>3</v>
      </c>
      <c r="L2658" s="2">
        <v>0.75</v>
      </c>
      <c r="M2658">
        <v>41</v>
      </c>
      <c r="N2658">
        <v>13.7</v>
      </c>
      <c r="O2658">
        <v>0</v>
      </c>
      <c r="P2658">
        <v>18</v>
      </c>
      <c r="Q2658">
        <v>3</v>
      </c>
      <c r="R2658">
        <v>41</v>
      </c>
      <c r="S2658">
        <v>0</v>
      </c>
    </row>
    <row r="2659" spans="1:19" x14ac:dyDescent="0.25">
      <c r="A2659">
        <v>2010</v>
      </c>
      <c r="B2659">
        <v>368</v>
      </c>
      <c r="C2659" t="s">
        <v>2021</v>
      </c>
      <c r="D2659" t="str">
        <f>IFERROR(INDEX('Draft Master List'!E:F,MATCH(C2659,'Draft Master List'!E:E,0),2),"N/A")</f>
        <v>N/A</v>
      </c>
      <c r="E2659" t="s">
        <v>20</v>
      </c>
      <c r="F2659">
        <v>26</v>
      </c>
      <c r="G2659" t="s">
        <v>1069</v>
      </c>
      <c r="H2659">
        <v>11</v>
      </c>
      <c r="I2659">
        <v>2</v>
      </c>
      <c r="J2659">
        <v>7</v>
      </c>
      <c r="K2659">
        <v>3</v>
      </c>
      <c r="L2659" s="2">
        <v>0.42899999999999999</v>
      </c>
      <c r="M2659">
        <v>12</v>
      </c>
      <c r="N2659">
        <v>4</v>
      </c>
      <c r="O2659">
        <v>1</v>
      </c>
      <c r="P2659">
        <v>6</v>
      </c>
      <c r="Q2659">
        <v>0.3</v>
      </c>
      <c r="R2659">
        <v>1.1000000000000001</v>
      </c>
      <c r="S2659">
        <v>0</v>
      </c>
    </row>
    <row r="2660" spans="1:19" x14ac:dyDescent="0.25">
      <c r="A2660">
        <v>2010</v>
      </c>
      <c r="B2660">
        <v>369</v>
      </c>
      <c r="C2660" t="s">
        <v>392</v>
      </c>
      <c r="D2660" t="str">
        <f>IFERROR(INDEX('Draft Master List'!E:F,MATCH(C2660,'Draft Master List'!E:E,0),2),"N/A")</f>
        <v>892008</v>
      </c>
      <c r="E2660" t="s">
        <v>23</v>
      </c>
      <c r="F2660">
        <v>24</v>
      </c>
      <c r="G2660" t="s">
        <v>643</v>
      </c>
      <c r="H2660">
        <v>12</v>
      </c>
      <c r="I2660">
        <v>1</v>
      </c>
      <c r="J2660">
        <v>4</v>
      </c>
      <c r="K2660">
        <v>3</v>
      </c>
      <c r="L2660" s="2">
        <v>0.75</v>
      </c>
      <c r="M2660">
        <v>11</v>
      </c>
      <c r="N2660">
        <v>3.7</v>
      </c>
      <c r="O2660">
        <v>0</v>
      </c>
      <c r="P2660">
        <v>12</v>
      </c>
      <c r="Q2660">
        <v>0.3</v>
      </c>
      <c r="R2660">
        <v>0.9</v>
      </c>
      <c r="S2660">
        <v>0</v>
      </c>
    </row>
    <row r="2661" spans="1:19" x14ac:dyDescent="0.25">
      <c r="A2661">
        <v>2010</v>
      </c>
      <c r="B2661">
        <v>370</v>
      </c>
      <c r="C2661" t="s">
        <v>2022</v>
      </c>
      <c r="D2661" t="str">
        <f>IFERROR(INDEX('Draft Master List'!E:F,MATCH(C2661,'Draft Master List'!E:E,0),2),"N/A")</f>
        <v>N/A</v>
      </c>
      <c r="E2661" t="s">
        <v>14</v>
      </c>
      <c r="F2661">
        <v>31</v>
      </c>
      <c r="G2661" t="s">
        <v>1069</v>
      </c>
      <c r="H2661">
        <v>5</v>
      </c>
      <c r="I2661">
        <v>1</v>
      </c>
      <c r="J2661">
        <v>5</v>
      </c>
      <c r="K2661">
        <v>3</v>
      </c>
      <c r="L2661" s="2">
        <v>0.6</v>
      </c>
      <c r="M2661">
        <v>43</v>
      </c>
      <c r="N2661">
        <v>14.3</v>
      </c>
      <c r="O2661">
        <v>0</v>
      </c>
      <c r="P2661">
        <v>22</v>
      </c>
      <c r="Q2661">
        <v>0.6</v>
      </c>
      <c r="R2661">
        <v>8.6</v>
      </c>
      <c r="S2661">
        <v>0</v>
      </c>
    </row>
    <row r="2662" spans="1:19" x14ac:dyDescent="0.25">
      <c r="A2662">
        <v>2010</v>
      </c>
      <c r="B2662">
        <v>371</v>
      </c>
      <c r="C2662" t="s">
        <v>330</v>
      </c>
      <c r="D2662" t="str">
        <f>IFERROR(INDEX('Draft Master List'!E:F,MATCH(C2662,'Draft Master List'!E:E,0),2),"N/A")</f>
        <v>822009</v>
      </c>
      <c r="E2662" t="s">
        <v>12</v>
      </c>
      <c r="F2662">
        <v>24</v>
      </c>
      <c r="G2662" t="s">
        <v>77</v>
      </c>
      <c r="H2662">
        <v>7</v>
      </c>
      <c r="I2662">
        <v>1</v>
      </c>
      <c r="J2662">
        <v>5</v>
      </c>
      <c r="K2662">
        <v>3</v>
      </c>
      <c r="L2662" s="2">
        <v>0.6</v>
      </c>
      <c r="M2662">
        <v>30</v>
      </c>
      <c r="N2662">
        <v>10</v>
      </c>
      <c r="O2662">
        <v>0</v>
      </c>
      <c r="P2662">
        <v>17</v>
      </c>
      <c r="Q2662">
        <v>0.4</v>
      </c>
      <c r="R2662">
        <v>4.3</v>
      </c>
      <c r="S2662">
        <v>0</v>
      </c>
    </row>
    <row r="2663" spans="1:19" x14ac:dyDescent="0.25">
      <c r="A2663">
        <v>2010</v>
      </c>
      <c r="B2663">
        <v>372</v>
      </c>
      <c r="C2663" t="s">
        <v>741</v>
      </c>
      <c r="D2663" t="str">
        <f>IFERROR(INDEX('Draft Master List'!E:F,MATCH(C2663,'Draft Master List'!E:E,0),2),"N/A")</f>
        <v>N/A</v>
      </c>
      <c r="E2663" t="s">
        <v>7</v>
      </c>
      <c r="F2663">
        <v>23</v>
      </c>
      <c r="H2663">
        <v>13</v>
      </c>
      <c r="I2663">
        <v>0</v>
      </c>
      <c r="J2663">
        <v>5</v>
      </c>
      <c r="K2663">
        <v>2</v>
      </c>
      <c r="L2663" s="2">
        <v>0.4</v>
      </c>
      <c r="M2663">
        <v>10</v>
      </c>
      <c r="N2663">
        <v>5</v>
      </c>
      <c r="O2663">
        <v>0</v>
      </c>
      <c r="P2663">
        <v>15</v>
      </c>
      <c r="Q2663">
        <v>0.2</v>
      </c>
      <c r="R2663">
        <v>0.8</v>
      </c>
      <c r="S2663">
        <v>2</v>
      </c>
    </row>
    <row r="2664" spans="1:19" x14ac:dyDescent="0.25">
      <c r="A2664">
        <v>2010</v>
      </c>
      <c r="B2664">
        <v>373</v>
      </c>
      <c r="C2664" t="s">
        <v>1812</v>
      </c>
      <c r="D2664" t="str">
        <f>IFERROR(INDEX('Draft Master List'!E:F,MATCH(C2664,'Draft Master List'!E:E,0),2),"N/A")</f>
        <v>N/A</v>
      </c>
      <c r="E2664" t="s">
        <v>16</v>
      </c>
      <c r="F2664">
        <v>28</v>
      </c>
      <c r="G2664" t="s">
        <v>1763</v>
      </c>
      <c r="H2664">
        <v>16</v>
      </c>
      <c r="I2664">
        <v>3</v>
      </c>
      <c r="J2664">
        <v>2</v>
      </c>
      <c r="K2664">
        <v>2</v>
      </c>
      <c r="L2664" s="2">
        <v>1</v>
      </c>
      <c r="M2664">
        <v>8</v>
      </c>
      <c r="N2664">
        <v>4</v>
      </c>
      <c r="O2664">
        <v>1</v>
      </c>
      <c r="P2664">
        <v>6</v>
      </c>
      <c r="Q2664">
        <v>0.1</v>
      </c>
      <c r="R2664">
        <v>0.5</v>
      </c>
      <c r="S2664">
        <v>0</v>
      </c>
    </row>
    <row r="2665" spans="1:19" x14ac:dyDescent="0.25">
      <c r="A2665">
        <v>2010</v>
      </c>
      <c r="B2665">
        <v>374</v>
      </c>
      <c r="C2665" t="s">
        <v>1348</v>
      </c>
      <c r="D2665" t="str">
        <f>IFERROR(INDEX('Draft Master List'!E:F,MATCH(C2665,'Draft Master List'!E:E,0),2),"N/A")</f>
        <v>N/A</v>
      </c>
      <c r="E2665" t="s">
        <v>16</v>
      </c>
      <c r="F2665">
        <v>32</v>
      </c>
      <c r="H2665">
        <v>7</v>
      </c>
      <c r="I2665">
        <v>0</v>
      </c>
      <c r="J2665">
        <v>2</v>
      </c>
      <c r="K2665">
        <v>2</v>
      </c>
      <c r="L2665" s="2">
        <v>1</v>
      </c>
      <c r="M2665">
        <v>9</v>
      </c>
      <c r="N2665">
        <v>4.5</v>
      </c>
      <c r="O2665">
        <v>0</v>
      </c>
      <c r="P2665">
        <v>6</v>
      </c>
      <c r="Q2665">
        <v>0.3</v>
      </c>
      <c r="R2665">
        <v>1.3</v>
      </c>
      <c r="S2665">
        <v>0</v>
      </c>
    </row>
    <row r="2666" spans="1:19" x14ac:dyDescent="0.25">
      <c r="A2666">
        <v>2010</v>
      </c>
      <c r="B2666">
        <v>375</v>
      </c>
      <c r="C2666" t="s">
        <v>580</v>
      </c>
      <c r="D2666" t="str">
        <f>IFERROR(INDEX('Draft Master List'!E:F,MATCH(C2666,'Draft Master List'!E:E,0),2),"N/A")</f>
        <v>N/A</v>
      </c>
      <c r="E2666" t="s">
        <v>9</v>
      </c>
      <c r="F2666">
        <v>28</v>
      </c>
      <c r="H2666">
        <v>6</v>
      </c>
      <c r="I2666">
        <v>0</v>
      </c>
      <c r="J2666">
        <v>4</v>
      </c>
      <c r="K2666">
        <v>2</v>
      </c>
      <c r="L2666" s="2">
        <v>0.5</v>
      </c>
      <c r="M2666">
        <v>19</v>
      </c>
      <c r="N2666">
        <v>9.5</v>
      </c>
      <c r="O2666">
        <v>0</v>
      </c>
      <c r="P2666">
        <v>14</v>
      </c>
      <c r="Q2666">
        <v>0.3</v>
      </c>
      <c r="R2666">
        <v>3.2</v>
      </c>
      <c r="S2666">
        <v>0</v>
      </c>
    </row>
    <row r="2667" spans="1:19" x14ac:dyDescent="0.25">
      <c r="A2667">
        <v>2010</v>
      </c>
      <c r="B2667">
        <v>376</v>
      </c>
      <c r="C2667" t="s">
        <v>287</v>
      </c>
      <c r="D2667" t="str">
        <f>IFERROR(INDEX('Draft Master List'!E:F,MATCH(C2667,'Draft Master List'!E:E,0),2),"N/A")</f>
        <v>1392010</v>
      </c>
      <c r="E2667" t="s">
        <v>32</v>
      </c>
      <c r="F2667">
        <v>23</v>
      </c>
      <c r="H2667">
        <v>16</v>
      </c>
      <c r="I2667">
        <v>0</v>
      </c>
      <c r="J2667">
        <v>4</v>
      </c>
      <c r="K2667">
        <v>2</v>
      </c>
      <c r="L2667" s="2">
        <v>0.5</v>
      </c>
      <c r="M2667">
        <v>9</v>
      </c>
      <c r="N2667">
        <v>4.5</v>
      </c>
      <c r="O2667">
        <v>0</v>
      </c>
      <c r="P2667">
        <v>7</v>
      </c>
      <c r="Q2667">
        <v>0.1</v>
      </c>
      <c r="R2667">
        <v>0.6</v>
      </c>
      <c r="S2667">
        <v>0</v>
      </c>
    </row>
    <row r="2668" spans="1:19" x14ac:dyDescent="0.25">
      <c r="A2668">
        <v>2010</v>
      </c>
      <c r="B2668">
        <v>377</v>
      </c>
      <c r="C2668" t="s">
        <v>1405</v>
      </c>
      <c r="D2668" t="str">
        <f>IFERROR(INDEX('Draft Master List'!E:F,MATCH(C2668,'Draft Master List'!E:E,0),2),"N/A")</f>
        <v>N/A</v>
      </c>
      <c r="E2668" t="s">
        <v>15</v>
      </c>
      <c r="F2668">
        <v>28</v>
      </c>
      <c r="H2668">
        <v>16</v>
      </c>
      <c r="I2668">
        <v>0</v>
      </c>
      <c r="J2668">
        <v>2</v>
      </c>
      <c r="K2668">
        <v>2</v>
      </c>
      <c r="L2668" s="2">
        <v>1</v>
      </c>
      <c r="M2668">
        <v>16</v>
      </c>
      <c r="N2668">
        <v>8</v>
      </c>
      <c r="O2668">
        <v>0</v>
      </c>
      <c r="P2668">
        <v>11</v>
      </c>
      <c r="Q2668">
        <v>0.1</v>
      </c>
      <c r="R2668">
        <v>1</v>
      </c>
      <c r="S2668">
        <v>0</v>
      </c>
    </row>
    <row r="2669" spans="1:19" x14ac:dyDescent="0.25">
      <c r="A2669">
        <v>2010</v>
      </c>
      <c r="B2669">
        <v>378</v>
      </c>
      <c r="C2669" t="s">
        <v>457</v>
      </c>
      <c r="D2669" t="str">
        <f>IFERROR(INDEX('Draft Master List'!E:F,MATCH(C2669,'Draft Master List'!E:E,0),2),"N/A")</f>
        <v>742007</v>
      </c>
      <c r="E2669" t="s">
        <v>669</v>
      </c>
      <c r="F2669">
        <v>27</v>
      </c>
      <c r="H2669">
        <v>2</v>
      </c>
      <c r="I2669">
        <v>0</v>
      </c>
      <c r="J2669">
        <v>2</v>
      </c>
      <c r="K2669">
        <v>2</v>
      </c>
      <c r="L2669" s="2">
        <v>1</v>
      </c>
      <c r="M2669">
        <v>17</v>
      </c>
      <c r="N2669">
        <v>8.5</v>
      </c>
      <c r="O2669">
        <v>0</v>
      </c>
      <c r="P2669">
        <v>11</v>
      </c>
      <c r="Q2669">
        <v>1</v>
      </c>
      <c r="R2669">
        <v>8.5</v>
      </c>
      <c r="S2669">
        <v>1</v>
      </c>
    </row>
    <row r="2670" spans="1:19" x14ac:dyDescent="0.25">
      <c r="A2670">
        <v>2010</v>
      </c>
      <c r="B2670">
        <v>379</v>
      </c>
      <c r="C2670" t="s">
        <v>561</v>
      </c>
      <c r="D2670" t="str">
        <f>IFERROR(INDEX('Draft Master List'!E:F,MATCH(C2670,'Draft Master List'!E:E,0),2),"N/A")</f>
        <v>2462006</v>
      </c>
      <c r="E2670" t="s">
        <v>669</v>
      </c>
      <c r="F2670">
        <v>26</v>
      </c>
      <c r="H2670">
        <v>11</v>
      </c>
      <c r="I2670">
        <v>1</v>
      </c>
      <c r="J2670">
        <v>3</v>
      </c>
      <c r="K2670">
        <v>2</v>
      </c>
      <c r="L2670" s="2">
        <v>0.66700000000000004</v>
      </c>
      <c r="M2670">
        <v>9</v>
      </c>
      <c r="N2670">
        <v>4.5</v>
      </c>
      <c r="O2670">
        <v>0</v>
      </c>
      <c r="P2670">
        <v>8</v>
      </c>
      <c r="Q2670">
        <v>0.2</v>
      </c>
      <c r="R2670">
        <v>0.8</v>
      </c>
      <c r="S2670">
        <v>0</v>
      </c>
    </row>
    <row r="2671" spans="1:19" x14ac:dyDescent="0.25">
      <c r="A2671">
        <v>2010</v>
      </c>
      <c r="B2671">
        <v>380</v>
      </c>
      <c r="C2671" t="s">
        <v>1460</v>
      </c>
      <c r="D2671" t="str">
        <f>IFERROR(INDEX('Draft Master List'!E:F,MATCH(C2671,'Draft Master List'!E:E,0),2),"N/A")</f>
        <v>N/A</v>
      </c>
      <c r="E2671" t="s">
        <v>9</v>
      </c>
      <c r="F2671">
        <v>29</v>
      </c>
      <c r="G2671" t="s">
        <v>732</v>
      </c>
      <c r="H2671">
        <v>4</v>
      </c>
      <c r="I2671">
        <v>3</v>
      </c>
      <c r="J2671">
        <v>2</v>
      </c>
      <c r="K2671">
        <v>2</v>
      </c>
      <c r="L2671" s="2">
        <v>1</v>
      </c>
      <c r="M2671">
        <v>8</v>
      </c>
      <c r="N2671">
        <v>4</v>
      </c>
      <c r="O2671">
        <v>0</v>
      </c>
      <c r="P2671">
        <v>7</v>
      </c>
      <c r="Q2671">
        <v>0.5</v>
      </c>
      <c r="R2671">
        <v>2</v>
      </c>
      <c r="S2671">
        <v>0</v>
      </c>
    </row>
    <row r="2672" spans="1:19" x14ac:dyDescent="0.25">
      <c r="A2672">
        <v>2010</v>
      </c>
      <c r="B2672">
        <v>381</v>
      </c>
      <c r="C2672" t="s">
        <v>449</v>
      </c>
      <c r="D2672" t="str">
        <f>IFERROR(INDEX('Draft Master List'!E:F,MATCH(C2672,'Draft Master List'!E:E,0),2),"N/A")</f>
        <v>452007</v>
      </c>
      <c r="E2672" t="s">
        <v>22</v>
      </c>
      <c r="F2672">
        <v>24</v>
      </c>
      <c r="H2672">
        <v>3</v>
      </c>
      <c r="I2672">
        <v>0</v>
      </c>
      <c r="J2672">
        <v>5</v>
      </c>
      <c r="K2672">
        <v>2</v>
      </c>
      <c r="L2672" s="2">
        <v>0.4</v>
      </c>
      <c r="M2672">
        <v>40</v>
      </c>
      <c r="N2672">
        <v>20</v>
      </c>
      <c r="O2672">
        <v>0</v>
      </c>
      <c r="P2672">
        <v>21</v>
      </c>
      <c r="Q2672">
        <v>0.7</v>
      </c>
      <c r="R2672">
        <v>13.3</v>
      </c>
      <c r="S2672">
        <v>0</v>
      </c>
    </row>
    <row r="2673" spans="1:19" x14ac:dyDescent="0.25">
      <c r="A2673">
        <v>2010</v>
      </c>
      <c r="B2673">
        <v>382</v>
      </c>
      <c r="C2673" t="s">
        <v>485</v>
      </c>
      <c r="D2673" t="str">
        <f>IFERROR(INDEX('Draft Master List'!E:F,MATCH(C2673,'Draft Master List'!E:E,0),2),"N/A")</f>
        <v>1812007</v>
      </c>
      <c r="E2673" t="s">
        <v>10</v>
      </c>
      <c r="F2673">
        <v>26</v>
      </c>
      <c r="G2673" t="s">
        <v>732</v>
      </c>
      <c r="H2673">
        <v>15</v>
      </c>
      <c r="I2673">
        <v>4</v>
      </c>
      <c r="J2673">
        <v>6</v>
      </c>
      <c r="K2673">
        <v>2</v>
      </c>
      <c r="L2673" s="2">
        <v>0.33300000000000002</v>
      </c>
      <c r="M2673">
        <v>20</v>
      </c>
      <c r="N2673">
        <v>10</v>
      </c>
      <c r="O2673">
        <v>0</v>
      </c>
      <c r="P2673">
        <v>10</v>
      </c>
      <c r="Q2673">
        <v>0.1</v>
      </c>
      <c r="R2673">
        <v>1.3</v>
      </c>
      <c r="S2673">
        <v>0</v>
      </c>
    </row>
    <row r="2674" spans="1:19" x14ac:dyDescent="0.25">
      <c r="A2674">
        <v>2010</v>
      </c>
      <c r="B2674">
        <v>383</v>
      </c>
      <c r="C2674" t="s">
        <v>530</v>
      </c>
      <c r="D2674" t="str">
        <f>IFERROR(INDEX('Draft Master List'!E:F,MATCH(C2674,'Draft Master List'!E:E,0),2),"N/A")</f>
        <v>1062006</v>
      </c>
      <c r="E2674" t="s">
        <v>6</v>
      </c>
      <c r="F2674">
        <v>27</v>
      </c>
      <c r="G2674" t="s">
        <v>1069</v>
      </c>
      <c r="H2674">
        <v>7</v>
      </c>
      <c r="I2674">
        <v>3</v>
      </c>
      <c r="J2674">
        <v>3</v>
      </c>
      <c r="K2674">
        <v>2</v>
      </c>
      <c r="L2674" s="2">
        <v>0.66700000000000004</v>
      </c>
      <c r="M2674">
        <v>19</v>
      </c>
      <c r="N2674">
        <v>9.5</v>
      </c>
      <c r="O2674">
        <v>0</v>
      </c>
      <c r="P2674">
        <v>14</v>
      </c>
      <c r="Q2674">
        <v>0.3</v>
      </c>
      <c r="R2674">
        <v>2.7</v>
      </c>
      <c r="S2674">
        <v>0</v>
      </c>
    </row>
    <row r="2675" spans="1:19" x14ac:dyDescent="0.25">
      <c r="A2675">
        <v>2010</v>
      </c>
      <c r="B2675">
        <v>384</v>
      </c>
      <c r="C2675" t="s">
        <v>2023</v>
      </c>
      <c r="D2675" t="str">
        <f>IFERROR(INDEX('Draft Master List'!E:F,MATCH(C2675,'Draft Master List'!E:E,0),2),"N/A")</f>
        <v>N/A</v>
      </c>
      <c r="E2675" t="s">
        <v>223</v>
      </c>
      <c r="F2675">
        <v>24</v>
      </c>
      <c r="H2675">
        <v>3</v>
      </c>
      <c r="I2675">
        <v>0</v>
      </c>
      <c r="J2675">
        <v>4</v>
      </c>
      <c r="K2675">
        <v>2</v>
      </c>
      <c r="L2675" s="2">
        <v>0.5</v>
      </c>
      <c r="M2675">
        <v>15</v>
      </c>
      <c r="N2675">
        <v>7.5</v>
      </c>
      <c r="O2675">
        <v>0</v>
      </c>
      <c r="P2675">
        <v>8</v>
      </c>
      <c r="Q2675">
        <v>0.7</v>
      </c>
      <c r="R2675">
        <v>5</v>
      </c>
      <c r="S2675">
        <v>0</v>
      </c>
    </row>
    <row r="2676" spans="1:19" x14ac:dyDescent="0.25">
      <c r="A2676">
        <v>2010</v>
      </c>
      <c r="B2676">
        <v>385</v>
      </c>
      <c r="C2676" t="s">
        <v>1786</v>
      </c>
      <c r="D2676" t="str">
        <f>IFERROR(INDEX('Draft Master List'!E:F,MATCH(C2676,'Draft Master List'!E:E,0),2),"N/A")</f>
        <v>N/A</v>
      </c>
      <c r="E2676" t="s">
        <v>7</v>
      </c>
      <c r="F2676">
        <v>23</v>
      </c>
      <c r="H2676">
        <v>11</v>
      </c>
      <c r="I2676">
        <v>0</v>
      </c>
      <c r="J2676">
        <v>2</v>
      </c>
      <c r="K2676">
        <v>2</v>
      </c>
      <c r="L2676" s="2">
        <v>1</v>
      </c>
      <c r="M2676">
        <v>10</v>
      </c>
      <c r="N2676">
        <v>5</v>
      </c>
      <c r="O2676">
        <v>1</v>
      </c>
      <c r="P2676">
        <v>9</v>
      </c>
      <c r="Q2676">
        <v>0.2</v>
      </c>
      <c r="R2676">
        <v>0.9</v>
      </c>
      <c r="S2676">
        <v>0</v>
      </c>
    </row>
    <row r="2677" spans="1:19" x14ac:dyDescent="0.25">
      <c r="A2677">
        <v>2010</v>
      </c>
      <c r="B2677">
        <v>386</v>
      </c>
      <c r="C2677" t="s">
        <v>2024</v>
      </c>
      <c r="D2677" t="str">
        <f>IFERROR(INDEX('Draft Master List'!E:F,MATCH(C2677,'Draft Master List'!E:E,0),2),"N/A")</f>
        <v>N/A</v>
      </c>
      <c r="E2677" t="s">
        <v>33</v>
      </c>
      <c r="F2677">
        <v>24</v>
      </c>
      <c r="G2677" t="s">
        <v>758</v>
      </c>
      <c r="H2677">
        <v>6</v>
      </c>
      <c r="I2677">
        <v>2</v>
      </c>
      <c r="J2677">
        <v>5</v>
      </c>
      <c r="K2677">
        <v>2</v>
      </c>
      <c r="L2677" s="2">
        <v>0.4</v>
      </c>
      <c r="M2677">
        <v>44</v>
      </c>
      <c r="N2677">
        <v>22</v>
      </c>
      <c r="O2677">
        <v>0</v>
      </c>
      <c r="P2677">
        <v>28</v>
      </c>
      <c r="Q2677">
        <v>0.3</v>
      </c>
      <c r="R2677">
        <v>7.3</v>
      </c>
      <c r="S2677">
        <v>0</v>
      </c>
    </row>
    <row r="2678" spans="1:19" x14ac:dyDescent="0.25">
      <c r="A2678">
        <v>2010</v>
      </c>
      <c r="B2678">
        <v>387</v>
      </c>
      <c r="C2678" t="s">
        <v>1308</v>
      </c>
      <c r="D2678" t="str">
        <f>IFERROR(INDEX('Draft Master List'!E:F,MATCH(C2678,'Draft Master List'!E:E,0),2),"N/A")</f>
        <v>N/A</v>
      </c>
      <c r="E2678" t="s">
        <v>3</v>
      </c>
      <c r="F2678">
        <v>30</v>
      </c>
      <c r="H2678">
        <v>8</v>
      </c>
      <c r="I2678">
        <v>0</v>
      </c>
      <c r="J2678">
        <v>5</v>
      </c>
      <c r="K2678">
        <v>2</v>
      </c>
      <c r="L2678" s="2">
        <v>0.4</v>
      </c>
      <c r="M2678">
        <v>82</v>
      </c>
      <c r="N2678">
        <v>41</v>
      </c>
      <c r="O2678">
        <v>0</v>
      </c>
      <c r="P2678">
        <v>67</v>
      </c>
      <c r="Q2678">
        <v>0.3</v>
      </c>
      <c r="R2678">
        <v>10.3</v>
      </c>
      <c r="S2678">
        <v>1</v>
      </c>
    </row>
    <row r="2679" spans="1:19" x14ac:dyDescent="0.25">
      <c r="A2679">
        <v>2010</v>
      </c>
      <c r="B2679">
        <v>388</v>
      </c>
      <c r="C2679" t="s">
        <v>93</v>
      </c>
      <c r="D2679" t="str">
        <f>IFERROR(INDEX('Draft Master List'!E:F,MATCH(C2679,'Draft Master List'!E:E,0),2),"N/A")</f>
        <v>1932010</v>
      </c>
      <c r="E2679" t="s">
        <v>5</v>
      </c>
      <c r="F2679">
        <v>24</v>
      </c>
      <c r="H2679">
        <v>3</v>
      </c>
      <c r="I2679">
        <v>0</v>
      </c>
      <c r="J2679">
        <v>4</v>
      </c>
      <c r="K2679">
        <v>2</v>
      </c>
      <c r="L2679" s="2">
        <v>0.5</v>
      </c>
      <c r="M2679">
        <v>15</v>
      </c>
      <c r="N2679">
        <v>7.5</v>
      </c>
      <c r="O2679">
        <v>0</v>
      </c>
      <c r="P2679">
        <v>12</v>
      </c>
      <c r="Q2679">
        <v>0.7</v>
      </c>
      <c r="R2679">
        <v>5</v>
      </c>
      <c r="S2679">
        <v>0</v>
      </c>
    </row>
    <row r="2680" spans="1:19" x14ac:dyDescent="0.25">
      <c r="A2680">
        <v>2010</v>
      </c>
      <c r="B2680">
        <v>389</v>
      </c>
      <c r="C2680" t="s">
        <v>1331</v>
      </c>
      <c r="D2680" t="str">
        <f>IFERROR(INDEX('Draft Master List'!E:F,MATCH(C2680,'Draft Master List'!E:E,0),2),"N/A")</f>
        <v>N/A</v>
      </c>
      <c r="E2680" t="s">
        <v>30</v>
      </c>
      <c r="F2680">
        <v>34</v>
      </c>
      <c r="H2680">
        <v>7</v>
      </c>
      <c r="I2680">
        <v>0</v>
      </c>
      <c r="J2680">
        <v>3</v>
      </c>
      <c r="K2680">
        <v>2</v>
      </c>
      <c r="L2680" s="2">
        <v>0.66700000000000004</v>
      </c>
      <c r="M2680">
        <v>6</v>
      </c>
      <c r="N2680">
        <v>3</v>
      </c>
      <c r="O2680">
        <v>0</v>
      </c>
      <c r="P2680">
        <v>7</v>
      </c>
      <c r="Q2680">
        <v>0.3</v>
      </c>
      <c r="R2680">
        <v>0.9</v>
      </c>
      <c r="S2680">
        <v>0</v>
      </c>
    </row>
    <row r="2681" spans="1:19" x14ac:dyDescent="0.25">
      <c r="A2681">
        <v>2010</v>
      </c>
      <c r="B2681">
        <v>390</v>
      </c>
      <c r="C2681" t="s">
        <v>1258</v>
      </c>
      <c r="D2681" t="str">
        <f>IFERROR(INDEX('Draft Master List'!E:F,MATCH(C2681,'Draft Master List'!E:E,0),2),"N/A")</f>
        <v>N/A</v>
      </c>
      <c r="E2681" t="s">
        <v>223</v>
      </c>
      <c r="F2681">
        <v>23</v>
      </c>
      <c r="H2681">
        <v>16</v>
      </c>
      <c r="I2681">
        <v>0</v>
      </c>
      <c r="J2681">
        <v>2</v>
      </c>
      <c r="K2681">
        <v>2</v>
      </c>
      <c r="L2681" s="2">
        <v>1</v>
      </c>
      <c r="M2681">
        <v>29</v>
      </c>
      <c r="N2681">
        <v>14.5</v>
      </c>
      <c r="O2681">
        <v>0</v>
      </c>
      <c r="P2681">
        <v>23</v>
      </c>
      <c r="Q2681">
        <v>0.1</v>
      </c>
      <c r="R2681">
        <v>1.8</v>
      </c>
      <c r="S2681">
        <v>0</v>
      </c>
    </row>
    <row r="2682" spans="1:19" x14ac:dyDescent="0.25">
      <c r="A2682">
        <v>2010</v>
      </c>
      <c r="B2682">
        <v>391</v>
      </c>
      <c r="C2682" t="s">
        <v>333</v>
      </c>
      <c r="D2682" t="str">
        <f>IFERROR(INDEX('Draft Master List'!E:F,MATCH(C2682,'Draft Master List'!E:E,0),2),"N/A")</f>
        <v>872009</v>
      </c>
      <c r="E2682" t="s">
        <v>32</v>
      </c>
      <c r="F2682">
        <v>23</v>
      </c>
      <c r="H2682">
        <v>5</v>
      </c>
      <c r="I2682">
        <v>0</v>
      </c>
      <c r="J2682">
        <v>2</v>
      </c>
      <c r="K2682">
        <v>2</v>
      </c>
      <c r="L2682" s="2">
        <v>1</v>
      </c>
      <c r="M2682">
        <v>26</v>
      </c>
      <c r="N2682">
        <v>13</v>
      </c>
      <c r="O2682">
        <v>0</v>
      </c>
      <c r="P2682">
        <v>21</v>
      </c>
      <c r="Q2682">
        <v>0.4</v>
      </c>
      <c r="R2682">
        <v>5.2</v>
      </c>
      <c r="S2682">
        <v>0</v>
      </c>
    </row>
    <row r="2683" spans="1:19" x14ac:dyDescent="0.25">
      <c r="A2683">
        <v>2010</v>
      </c>
      <c r="B2683">
        <v>392</v>
      </c>
      <c r="C2683" t="s">
        <v>1337</v>
      </c>
      <c r="D2683" t="str">
        <f>IFERROR(INDEX('Draft Master List'!E:F,MATCH(C2683,'Draft Master List'!E:E,0),2),"N/A")</f>
        <v>N/A</v>
      </c>
      <c r="E2683" t="s">
        <v>18</v>
      </c>
      <c r="F2683">
        <v>25</v>
      </c>
      <c r="H2683">
        <v>3</v>
      </c>
      <c r="I2683">
        <v>0</v>
      </c>
      <c r="J2683">
        <v>2</v>
      </c>
      <c r="K2683">
        <v>2</v>
      </c>
      <c r="L2683" s="2">
        <v>1</v>
      </c>
      <c r="M2683">
        <v>11</v>
      </c>
      <c r="N2683">
        <v>5.5</v>
      </c>
      <c r="O2683">
        <v>0</v>
      </c>
      <c r="P2683">
        <v>13</v>
      </c>
      <c r="Q2683">
        <v>0.7</v>
      </c>
      <c r="R2683">
        <v>3.7</v>
      </c>
      <c r="S2683">
        <v>0</v>
      </c>
    </row>
    <row r="2684" spans="1:19" x14ac:dyDescent="0.25">
      <c r="A2684">
        <v>2010</v>
      </c>
      <c r="B2684">
        <v>393</v>
      </c>
      <c r="C2684" t="s">
        <v>2025</v>
      </c>
      <c r="D2684" t="str">
        <f>IFERROR(INDEX('Draft Master List'!E:F,MATCH(C2684,'Draft Master List'!E:E,0),2),"N/A")</f>
        <v>N/A</v>
      </c>
      <c r="E2684" t="s">
        <v>64</v>
      </c>
      <c r="F2684">
        <v>30</v>
      </c>
      <c r="H2684">
        <v>3</v>
      </c>
      <c r="I2684">
        <v>0</v>
      </c>
      <c r="J2684">
        <v>1</v>
      </c>
      <c r="K2684">
        <v>1</v>
      </c>
      <c r="L2684" s="2">
        <v>1</v>
      </c>
      <c r="M2684">
        <v>7</v>
      </c>
      <c r="N2684">
        <v>7</v>
      </c>
      <c r="O2684">
        <v>0</v>
      </c>
      <c r="P2684">
        <v>7</v>
      </c>
      <c r="Q2684">
        <v>0.3</v>
      </c>
      <c r="R2684">
        <v>2.2999999999999998</v>
      </c>
      <c r="S2684">
        <v>0</v>
      </c>
    </row>
    <row r="2685" spans="1:19" x14ac:dyDescent="0.25">
      <c r="A2685">
        <v>2010</v>
      </c>
      <c r="B2685">
        <v>394</v>
      </c>
      <c r="C2685" t="s">
        <v>2026</v>
      </c>
      <c r="D2685" t="str">
        <f>IFERROR(INDEX('Draft Master List'!E:F,MATCH(C2685,'Draft Master List'!E:E,0),2),"N/A")</f>
        <v>N/A</v>
      </c>
      <c r="E2685" t="s">
        <v>13</v>
      </c>
      <c r="F2685">
        <v>29</v>
      </c>
      <c r="G2685" t="s">
        <v>77</v>
      </c>
      <c r="H2685">
        <v>2</v>
      </c>
      <c r="I2685">
        <v>2</v>
      </c>
      <c r="J2685">
        <v>3</v>
      </c>
      <c r="K2685">
        <v>1</v>
      </c>
      <c r="L2685" s="2">
        <v>0.33300000000000002</v>
      </c>
      <c r="M2685">
        <v>2</v>
      </c>
      <c r="N2685">
        <v>2</v>
      </c>
      <c r="O2685">
        <v>0</v>
      </c>
      <c r="P2685">
        <v>2</v>
      </c>
      <c r="Q2685">
        <v>0.5</v>
      </c>
      <c r="R2685">
        <v>1</v>
      </c>
      <c r="S2685">
        <v>0</v>
      </c>
    </row>
    <row r="2686" spans="1:19" x14ac:dyDescent="0.25">
      <c r="A2686">
        <v>2010</v>
      </c>
      <c r="B2686">
        <v>395</v>
      </c>
      <c r="C2686" t="s">
        <v>662</v>
      </c>
      <c r="D2686" t="str">
        <f>IFERROR(INDEX('Draft Master List'!E:F,MATCH(C2686,'Draft Master List'!E:E,0),2),"N/A")</f>
        <v>N/A</v>
      </c>
      <c r="E2686" t="s">
        <v>669</v>
      </c>
      <c r="F2686">
        <v>28</v>
      </c>
      <c r="H2686">
        <v>8</v>
      </c>
      <c r="I2686">
        <v>0</v>
      </c>
      <c r="J2686">
        <v>4</v>
      </c>
      <c r="K2686">
        <v>1</v>
      </c>
      <c r="L2686" s="2">
        <v>0.25</v>
      </c>
      <c r="M2686">
        <v>18</v>
      </c>
      <c r="N2686">
        <v>18</v>
      </c>
      <c r="O2686">
        <v>0</v>
      </c>
      <c r="P2686">
        <v>18</v>
      </c>
      <c r="Q2686">
        <v>0.1</v>
      </c>
      <c r="R2686">
        <v>2.2999999999999998</v>
      </c>
      <c r="S2686">
        <v>0</v>
      </c>
    </row>
    <row r="2687" spans="1:19" x14ac:dyDescent="0.25">
      <c r="A2687">
        <v>2010</v>
      </c>
      <c r="B2687">
        <v>396</v>
      </c>
      <c r="C2687" t="s">
        <v>1146</v>
      </c>
      <c r="D2687" t="str">
        <f>IFERROR(INDEX('Draft Master List'!E:F,MATCH(C2687,'Draft Master List'!E:E,0),2),"N/A")</f>
        <v>N/A</v>
      </c>
      <c r="E2687" t="s">
        <v>25</v>
      </c>
      <c r="F2687">
        <v>27</v>
      </c>
      <c r="H2687">
        <v>16</v>
      </c>
      <c r="I2687">
        <v>0</v>
      </c>
      <c r="J2687">
        <v>3</v>
      </c>
      <c r="K2687">
        <v>1</v>
      </c>
      <c r="L2687" s="2">
        <v>0.33300000000000002</v>
      </c>
      <c r="M2687">
        <v>9</v>
      </c>
      <c r="N2687">
        <v>9</v>
      </c>
      <c r="O2687">
        <v>0</v>
      </c>
      <c r="P2687">
        <v>9</v>
      </c>
      <c r="Q2687">
        <v>0.1</v>
      </c>
      <c r="R2687">
        <v>0.6</v>
      </c>
      <c r="S2687">
        <v>0</v>
      </c>
    </row>
    <row r="2688" spans="1:19" x14ac:dyDescent="0.25">
      <c r="A2688">
        <v>2010</v>
      </c>
      <c r="B2688">
        <v>397</v>
      </c>
      <c r="C2688" t="s">
        <v>1305</v>
      </c>
      <c r="D2688" t="str">
        <f>IFERROR(INDEX('Draft Master List'!E:F,MATCH(C2688,'Draft Master List'!E:E,0),2),"N/A")</f>
        <v>N/A</v>
      </c>
      <c r="E2688" t="s">
        <v>4</v>
      </c>
      <c r="F2688">
        <v>25</v>
      </c>
      <c r="H2688">
        <v>4</v>
      </c>
      <c r="I2688">
        <v>0</v>
      </c>
      <c r="J2688">
        <v>3</v>
      </c>
      <c r="K2688">
        <v>1</v>
      </c>
      <c r="L2688" s="2">
        <v>0.33300000000000002</v>
      </c>
      <c r="M2688">
        <v>15</v>
      </c>
      <c r="N2688">
        <v>15</v>
      </c>
      <c r="O2688">
        <v>0</v>
      </c>
      <c r="P2688">
        <v>15</v>
      </c>
      <c r="Q2688">
        <v>0.3</v>
      </c>
      <c r="R2688">
        <v>3.8</v>
      </c>
      <c r="S2688">
        <v>0</v>
      </c>
    </row>
    <row r="2689" spans="1:19" x14ac:dyDescent="0.25">
      <c r="A2689">
        <v>2010</v>
      </c>
      <c r="B2689">
        <v>398</v>
      </c>
      <c r="C2689" t="s">
        <v>593</v>
      </c>
      <c r="D2689" t="str">
        <f>IFERROR(INDEX('Draft Master List'!E:F,MATCH(C2689,'Draft Master List'!E:E,0),2),"N/A")</f>
        <v>N/A</v>
      </c>
      <c r="E2689" t="s">
        <v>0</v>
      </c>
      <c r="F2689">
        <v>31</v>
      </c>
      <c r="G2689" t="s">
        <v>1</v>
      </c>
      <c r="H2689">
        <v>16</v>
      </c>
      <c r="I2689">
        <v>16</v>
      </c>
      <c r="J2689">
        <v>1</v>
      </c>
      <c r="K2689">
        <v>1</v>
      </c>
      <c r="L2689" s="2">
        <v>1</v>
      </c>
      <c r="M2689">
        <v>7</v>
      </c>
      <c r="N2689">
        <v>7</v>
      </c>
      <c r="O2689">
        <v>0</v>
      </c>
      <c r="P2689">
        <v>7</v>
      </c>
      <c r="Q2689">
        <v>0.1</v>
      </c>
      <c r="R2689">
        <v>0.4</v>
      </c>
      <c r="S2689">
        <v>9</v>
      </c>
    </row>
    <row r="2690" spans="1:19" x14ac:dyDescent="0.25">
      <c r="A2690">
        <v>2010</v>
      </c>
      <c r="B2690">
        <v>399</v>
      </c>
      <c r="C2690" t="s">
        <v>1335</v>
      </c>
      <c r="D2690" t="str">
        <f>IFERROR(INDEX('Draft Master List'!E:F,MATCH(C2690,'Draft Master List'!E:E,0),2),"N/A")</f>
        <v>N/A</v>
      </c>
      <c r="E2690" t="s">
        <v>6</v>
      </c>
      <c r="F2690">
        <v>25</v>
      </c>
      <c r="H2690">
        <v>16</v>
      </c>
      <c r="I2690">
        <v>0</v>
      </c>
      <c r="J2690">
        <v>2</v>
      </c>
      <c r="K2690">
        <v>1</v>
      </c>
      <c r="L2690" s="2">
        <v>0.5</v>
      </c>
      <c r="M2690">
        <v>10</v>
      </c>
      <c r="N2690">
        <v>10</v>
      </c>
      <c r="O2690">
        <v>0</v>
      </c>
      <c r="P2690">
        <v>10</v>
      </c>
      <c r="Q2690">
        <v>0.1</v>
      </c>
      <c r="R2690">
        <v>0.6</v>
      </c>
      <c r="S2690">
        <v>1</v>
      </c>
    </row>
    <row r="2691" spans="1:19" x14ac:dyDescent="0.25">
      <c r="A2691">
        <v>2010</v>
      </c>
      <c r="B2691">
        <v>400</v>
      </c>
      <c r="C2691" t="s">
        <v>2027</v>
      </c>
      <c r="D2691" t="str">
        <f>IFERROR(INDEX('Draft Master List'!E:F,MATCH(C2691,'Draft Master List'!E:E,0),2),"N/A")</f>
        <v>N/A</v>
      </c>
      <c r="E2691" t="s">
        <v>9</v>
      </c>
      <c r="F2691">
        <v>23</v>
      </c>
      <c r="H2691">
        <v>9</v>
      </c>
      <c r="I2691">
        <v>0</v>
      </c>
      <c r="J2691">
        <v>2</v>
      </c>
      <c r="K2691">
        <v>1</v>
      </c>
      <c r="L2691" s="2">
        <v>0.5</v>
      </c>
      <c r="M2691">
        <v>4</v>
      </c>
      <c r="N2691">
        <v>4</v>
      </c>
      <c r="O2691">
        <v>0</v>
      </c>
      <c r="P2691">
        <v>4</v>
      </c>
      <c r="Q2691">
        <v>0.1</v>
      </c>
      <c r="R2691">
        <v>0.4</v>
      </c>
      <c r="S2691">
        <v>0</v>
      </c>
    </row>
    <row r="2692" spans="1:19" x14ac:dyDescent="0.25">
      <c r="A2692">
        <v>2010</v>
      </c>
      <c r="B2692">
        <v>401</v>
      </c>
      <c r="C2692" t="s">
        <v>1298</v>
      </c>
      <c r="D2692" t="str">
        <f>IFERROR(INDEX('Draft Master List'!E:F,MATCH(C2692,'Draft Master List'!E:E,0),2),"N/A")</f>
        <v>N/A</v>
      </c>
      <c r="E2692" t="s">
        <v>16</v>
      </c>
      <c r="F2692">
        <v>31</v>
      </c>
      <c r="H2692">
        <v>16</v>
      </c>
      <c r="I2692">
        <v>0</v>
      </c>
      <c r="J2692">
        <v>3</v>
      </c>
      <c r="K2692">
        <v>1</v>
      </c>
      <c r="L2692" s="2">
        <v>0.33300000000000002</v>
      </c>
      <c r="M2692">
        <v>10</v>
      </c>
      <c r="N2692">
        <v>10</v>
      </c>
      <c r="O2692">
        <v>0</v>
      </c>
      <c r="P2692">
        <v>10</v>
      </c>
      <c r="Q2692">
        <v>0.1</v>
      </c>
      <c r="R2692">
        <v>0.6</v>
      </c>
      <c r="S2692">
        <v>0</v>
      </c>
    </row>
    <row r="2693" spans="1:19" x14ac:dyDescent="0.25">
      <c r="A2693">
        <v>2010</v>
      </c>
      <c r="B2693">
        <v>402</v>
      </c>
      <c r="C2693" t="s">
        <v>1654</v>
      </c>
      <c r="D2693" t="str">
        <f>IFERROR(INDEX('Draft Master List'!E:F,MATCH(C2693,'Draft Master List'!E:E,0),2),"N/A")</f>
        <v>N/A</v>
      </c>
      <c r="E2693" t="s">
        <v>669</v>
      </c>
      <c r="F2693">
        <v>25</v>
      </c>
      <c r="H2693">
        <v>13</v>
      </c>
      <c r="I2693">
        <v>1</v>
      </c>
      <c r="J2693">
        <v>3</v>
      </c>
      <c r="K2693">
        <v>1</v>
      </c>
      <c r="L2693" s="2">
        <v>0.33300000000000002</v>
      </c>
      <c r="M2693">
        <v>8</v>
      </c>
      <c r="N2693">
        <v>8</v>
      </c>
      <c r="O2693">
        <v>0</v>
      </c>
      <c r="P2693">
        <v>8</v>
      </c>
      <c r="Q2693">
        <v>0.1</v>
      </c>
      <c r="R2693">
        <v>0.6</v>
      </c>
      <c r="S2693">
        <v>0</v>
      </c>
    </row>
    <row r="2694" spans="1:19" x14ac:dyDescent="0.25">
      <c r="A2694">
        <v>2010</v>
      </c>
      <c r="B2694">
        <v>403</v>
      </c>
      <c r="C2694" t="s">
        <v>2028</v>
      </c>
      <c r="D2694" t="str">
        <f>IFERROR(INDEX('Draft Master List'!E:F,MATCH(C2694,'Draft Master List'!E:E,0),2),"N/A")</f>
        <v>N/A</v>
      </c>
      <c r="E2694" t="s">
        <v>63</v>
      </c>
      <c r="F2694">
        <v>33</v>
      </c>
      <c r="H2694">
        <v>5</v>
      </c>
      <c r="I2694">
        <v>0</v>
      </c>
      <c r="J2694">
        <v>2</v>
      </c>
      <c r="K2694">
        <v>1</v>
      </c>
      <c r="L2694" s="2">
        <v>0.5</v>
      </c>
      <c r="M2694">
        <v>12</v>
      </c>
      <c r="N2694">
        <v>12</v>
      </c>
      <c r="O2694">
        <v>0</v>
      </c>
      <c r="P2694">
        <v>12</v>
      </c>
      <c r="Q2694">
        <v>0.2</v>
      </c>
      <c r="R2694">
        <v>2.4</v>
      </c>
      <c r="S2694">
        <v>0</v>
      </c>
    </row>
    <row r="2695" spans="1:19" x14ac:dyDescent="0.25">
      <c r="A2695">
        <v>2010</v>
      </c>
      <c r="B2695">
        <v>404</v>
      </c>
      <c r="C2695" t="s">
        <v>1721</v>
      </c>
      <c r="D2695" t="str">
        <f>IFERROR(INDEX('Draft Master List'!E:F,MATCH(C2695,'Draft Master List'!E:E,0),2),"N/A")</f>
        <v>N/A</v>
      </c>
      <c r="E2695" t="s">
        <v>32</v>
      </c>
      <c r="F2695">
        <v>23</v>
      </c>
      <c r="H2695">
        <v>1</v>
      </c>
      <c r="I2695">
        <v>0</v>
      </c>
      <c r="J2695">
        <v>2</v>
      </c>
      <c r="K2695">
        <v>1</v>
      </c>
      <c r="L2695" s="2">
        <v>0.5</v>
      </c>
      <c r="M2695">
        <v>3</v>
      </c>
      <c r="N2695">
        <v>3</v>
      </c>
      <c r="O2695">
        <v>0</v>
      </c>
      <c r="P2695">
        <v>3</v>
      </c>
      <c r="Q2695">
        <v>1</v>
      </c>
      <c r="R2695">
        <v>3</v>
      </c>
      <c r="S2695">
        <v>0</v>
      </c>
    </row>
    <row r="2696" spans="1:19" x14ac:dyDescent="0.25">
      <c r="A2696">
        <v>2010</v>
      </c>
      <c r="B2696">
        <v>405</v>
      </c>
      <c r="C2696" t="s">
        <v>1358</v>
      </c>
      <c r="D2696" t="str">
        <f>IFERROR(INDEX('Draft Master List'!E:F,MATCH(C2696,'Draft Master List'!E:E,0),2),"N/A")</f>
        <v>N/A</v>
      </c>
      <c r="E2696" t="s">
        <v>33</v>
      </c>
      <c r="F2696">
        <v>32</v>
      </c>
      <c r="H2696">
        <v>2</v>
      </c>
      <c r="I2696">
        <v>0</v>
      </c>
      <c r="J2696">
        <v>2</v>
      </c>
      <c r="K2696">
        <v>1</v>
      </c>
      <c r="L2696" s="2">
        <v>0.5</v>
      </c>
      <c r="M2696">
        <v>6</v>
      </c>
      <c r="N2696">
        <v>6</v>
      </c>
      <c r="O2696">
        <v>0</v>
      </c>
      <c r="P2696">
        <v>6</v>
      </c>
      <c r="Q2696">
        <v>0.5</v>
      </c>
      <c r="R2696">
        <v>3</v>
      </c>
      <c r="S2696">
        <v>0</v>
      </c>
    </row>
    <row r="2697" spans="1:19" x14ac:dyDescent="0.25">
      <c r="A2697">
        <v>2010</v>
      </c>
      <c r="B2697">
        <v>406</v>
      </c>
      <c r="C2697" t="s">
        <v>1729</v>
      </c>
      <c r="D2697" t="str">
        <f>IFERROR(INDEX('Draft Master List'!E:F,MATCH(C2697,'Draft Master List'!E:E,0),2),"N/A")</f>
        <v>N/A</v>
      </c>
      <c r="E2697" t="s">
        <v>63</v>
      </c>
      <c r="F2697">
        <v>25</v>
      </c>
      <c r="G2697" t="s">
        <v>1069</v>
      </c>
      <c r="H2697">
        <v>16</v>
      </c>
      <c r="I2697">
        <v>3</v>
      </c>
      <c r="J2697">
        <v>2</v>
      </c>
      <c r="K2697">
        <v>1</v>
      </c>
      <c r="L2697" s="2">
        <v>0.5</v>
      </c>
      <c r="M2697">
        <v>19</v>
      </c>
      <c r="N2697">
        <v>19</v>
      </c>
      <c r="O2697">
        <v>1</v>
      </c>
      <c r="P2697">
        <v>19</v>
      </c>
      <c r="Q2697">
        <v>0.1</v>
      </c>
      <c r="R2697">
        <v>1.2</v>
      </c>
      <c r="S2697">
        <v>0</v>
      </c>
    </row>
    <row r="2698" spans="1:19" x14ac:dyDescent="0.25">
      <c r="A2698">
        <v>2010</v>
      </c>
      <c r="B2698">
        <v>407</v>
      </c>
      <c r="C2698" t="s">
        <v>2029</v>
      </c>
      <c r="D2698" t="str">
        <f>IFERROR(INDEX('Draft Master List'!E:F,MATCH(C2698,'Draft Master List'!E:E,0),2),"N/A")</f>
        <v>N/A</v>
      </c>
      <c r="E2698" t="s">
        <v>19</v>
      </c>
      <c r="F2698">
        <v>25</v>
      </c>
      <c r="G2698" t="s">
        <v>2030</v>
      </c>
      <c r="H2698">
        <v>14</v>
      </c>
      <c r="I2698">
        <v>8</v>
      </c>
      <c r="J2698">
        <v>1</v>
      </c>
      <c r="K2698">
        <v>1</v>
      </c>
      <c r="L2698" s="2">
        <v>1</v>
      </c>
      <c r="M2698">
        <v>-2</v>
      </c>
      <c r="N2698">
        <v>-2</v>
      </c>
      <c r="O2698">
        <v>0</v>
      </c>
      <c r="P2698">
        <v>-2</v>
      </c>
      <c r="Q2698">
        <v>0.1</v>
      </c>
      <c r="R2698">
        <v>-0.1</v>
      </c>
      <c r="S2698">
        <v>0</v>
      </c>
    </row>
    <row r="2699" spans="1:19" x14ac:dyDescent="0.25">
      <c r="A2699">
        <v>2010</v>
      </c>
      <c r="B2699">
        <v>408</v>
      </c>
      <c r="C2699" t="s">
        <v>2031</v>
      </c>
      <c r="D2699" t="str">
        <f>IFERROR(INDEX('Draft Master List'!E:F,MATCH(C2699,'Draft Master List'!E:E,0),2),"N/A")</f>
        <v>N/A</v>
      </c>
      <c r="E2699" t="s">
        <v>13</v>
      </c>
      <c r="F2699">
        <v>23</v>
      </c>
      <c r="H2699">
        <v>3</v>
      </c>
      <c r="I2699">
        <v>0</v>
      </c>
      <c r="J2699">
        <v>2</v>
      </c>
      <c r="K2699">
        <v>1</v>
      </c>
      <c r="L2699" s="2">
        <v>0.5</v>
      </c>
      <c r="M2699">
        <v>25</v>
      </c>
      <c r="N2699">
        <v>25</v>
      </c>
      <c r="O2699">
        <v>0</v>
      </c>
      <c r="P2699">
        <v>25</v>
      </c>
      <c r="Q2699">
        <v>0.3</v>
      </c>
      <c r="R2699">
        <v>8.3000000000000007</v>
      </c>
      <c r="S2699">
        <v>1</v>
      </c>
    </row>
    <row r="2700" spans="1:19" x14ac:dyDescent="0.25">
      <c r="A2700">
        <v>2010</v>
      </c>
      <c r="B2700">
        <v>409</v>
      </c>
      <c r="C2700" t="s">
        <v>2032</v>
      </c>
      <c r="D2700" t="str">
        <f>IFERROR(INDEX('Draft Master List'!E:F,MATCH(C2700,'Draft Master List'!E:E,0),2),"N/A")</f>
        <v>N/A</v>
      </c>
      <c r="E2700" t="s">
        <v>5</v>
      </c>
      <c r="F2700">
        <v>27</v>
      </c>
      <c r="G2700" t="s">
        <v>732</v>
      </c>
      <c r="H2700">
        <v>12</v>
      </c>
      <c r="I2700">
        <v>6</v>
      </c>
      <c r="J2700">
        <v>1</v>
      </c>
      <c r="K2700">
        <v>1</v>
      </c>
      <c r="L2700" s="2">
        <v>1</v>
      </c>
      <c r="M2700">
        <v>9</v>
      </c>
      <c r="N2700">
        <v>9</v>
      </c>
      <c r="O2700">
        <v>0</v>
      </c>
      <c r="P2700">
        <v>9</v>
      </c>
      <c r="Q2700">
        <v>0.1</v>
      </c>
      <c r="R2700">
        <v>0.8</v>
      </c>
      <c r="S2700">
        <v>0</v>
      </c>
    </row>
    <row r="2701" spans="1:19" x14ac:dyDescent="0.25">
      <c r="A2701">
        <v>2010</v>
      </c>
      <c r="B2701">
        <v>410</v>
      </c>
      <c r="C2701" t="s">
        <v>1950</v>
      </c>
      <c r="D2701" t="str">
        <f>IFERROR(INDEX('Draft Master List'!E:F,MATCH(C2701,'Draft Master List'!E:E,0),2),"N/A")</f>
        <v>N/A</v>
      </c>
      <c r="E2701" t="s">
        <v>32</v>
      </c>
      <c r="F2701">
        <v>30</v>
      </c>
      <c r="G2701" t="s">
        <v>758</v>
      </c>
      <c r="H2701">
        <v>16</v>
      </c>
      <c r="I2701">
        <v>7</v>
      </c>
      <c r="J2701">
        <v>3</v>
      </c>
      <c r="K2701">
        <v>1</v>
      </c>
      <c r="L2701" s="2">
        <v>0.33300000000000002</v>
      </c>
      <c r="M2701">
        <v>7</v>
      </c>
      <c r="N2701">
        <v>7</v>
      </c>
      <c r="O2701">
        <v>0</v>
      </c>
      <c r="P2701">
        <v>7</v>
      </c>
      <c r="Q2701">
        <v>0.1</v>
      </c>
      <c r="R2701">
        <v>0.4</v>
      </c>
      <c r="S2701">
        <v>0</v>
      </c>
    </row>
    <row r="2702" spans="1:19" x14ac:dyDescent="0.25">
      <c r="A2702">
        <v>2010</v>
      </c>
      <c r="B2702">
        <v>411</v>
      </c>
      <c r="C2702" t="s">
        <v>2033</v>
      </c>
      <c r="D2702" t="str">
        <f>IFERROR(INDEX('Draft Master List'!E:F,MATCH(C2702,'Draft Master List'!E:E,0),2),"N/A")</f>
        <v>N/A</v>
      </c>
      <c r="E2702" t="s">
        <v>6</v>
      </c>
      <c r="F2702">
        <v>28</v>
      </c>
      <c r="G2702" t="s">
        <v>1512</v>
      </c>
      <c r="H2702">
        <v>16</v>
      </c>
      <c r="I2702">
        <v>15</v>
      </c>
      <c r="J2702">
        <v>1</v>
      </c>
      <c r="K2702">
        <v>1</v>
      </c>
      <c r="L2702" s="2">
        <v>1</v>
      </c>
      <c r="M2702">
        <v>2</v>
      </c>
      <c r="N2702">
        <v>2</v>
      </c>
      <c r="O2702">
        <v>1</v>
      </c>
      <c r="P2702">
        <v>2</v>
      </c>
      <c r="Q2702">
        <v>0.1</v>
      </c>
      <c r="R2702">
        <v>0.1</v>
      </c>
      <c r="S2702">
        <v>0</v>
      </c>
    </row>
    <row r="2703" spans="1:19" x14ac:dyDescent="0.25">
      <c r="A2703">
        <v>2010</v>
      </c>
      <c r="B2703">
        <v>412</v>
      </c>
      <c r="C2703" t="s">
        <v>423</v>
      </c>
      <c r="D2703" t="str">
        <f>IFERROR(INDEX('Draft Master List'!E:F,MATCH(C2703,'Draft Master List'!E:E,0),2),"N/A")</f>
        <v>2042008</v>
      </c>
      <c r="E2703" t="s">
        <v>33</v>
      </c>
      <c r="F2703">
        <v>26</v>
      </c>
      <c r="H2703">
        <v>16</v>
      </c>
      <c r="I2703">
        <v>0</v>
      </c>
      <c r="J2703">
        <v>2</v>
      </c>
      <c r="K2703">
        <v>1</v>
      </c>
      <c r="L2703" s="2">
        <v>0.5</v>
      </c>
      <c r="M2703">
        <v>3</v>
      </c>
      <c r="N2703">
        <v>3</v>
      </c>
      <c r="O2703">
        <v>0</v>
      </c>
      <c r="P2703">
        <v>3</v>
      </c>
      <c r="Q2703">
        <v>0.1</v>
      </c>
      <c r="R2703">
        <v>0.2</v>
      </c>
      <c r="S2703">
        <v>0</v>
      </c>
    </row>
    <row r="2704" spans="1:19" x14ac:dyDescent="0.25">
      <c r="A2704">
        <v>2010</v>
      </c>
      <c r="B2704">
        <v>413</v>
      </c>
      <c r="C2704" t="s">
        <v>418</v>
      </c>
      <c r="D2704" t="str">
        <f>IFERROR(INDEX('Draft Master List'!E:F,MATCH(C2704,'Draft Master List'!E:E,0),2),"N/A")</f>
        <v>1912008</v>
      </c>
      <c r="E2704" t="s">
        <v>29</v>
      </c>
      <c r="F2704">
        <v>25</v>
      </c>
      <c r="G2704" t="s">
        <v>77</v>
      </c>
      <c r="H2704">
        <v>1</v>
      </c>
      <c r="I2704">
        <v>1</v>
      </c>
      <c r="J2704">
        <v>3</v>
      </c>
      <c r="K2704">
        <v>1</v>
      </c>
      <c r="L2704" s="2">
        <v>0.33300000000000002</v>
      </c>
      <c r="M2704">
        <v>8</v>
      </c>
      <c r="N2704">
        <v>8</v>
      </c>
      <c r="O2704">
        <v>0</v>
      </c>
      <c r="P2704">
        <v>8</v>
      </c>
      <c r="Q2704">
        <v>1</v>
      </c>
      <c r="R2704">
        <v>8</v>
      </c>
      <c r="S2704">
        <v>0</v>
      </c>
    </row>
    <row r="2705" spans="1:19" x14ac:dyDescent="0.25">
      <c r="A2705">
        <v>2010</v>
      </c>
      <c r="B2705">
        <v>414</v>
      </c>
      <c r="C2705" t="s">
        <v>1343</v>
      </c>
      <c r="D2705" t="str">
        <f>IFERROR(INDEX('Draft Master List'!E:F,MATCH(C2705,'Draft Master List'!E:E,0),2),"N/A")</f>
        <v>N/A</v>
      </c>
      <c r="E2705" t="s">
        <v>14</v>
      </c>
      <c r="F2705">
        <v>24</v>
      </c>
      <c r="H2705">
        <v>3</v>
      </c>
      <c r="I2705">
        <v>0</v>
      </c>
      <c r="J2705">
        <v>2</v>
      </c>
      <c r="K2705">
        <v>1</v>
      </c>
      <c r="L2705" s="2">
        <v>0.5</v>
      </c>
      <c r="M2705">
        <v>7</v>
      </c>
      <c r="N2705">
        <v>7</v>
      </c>
      <c r="O2705">
        <v>0</v>
      </c>
      <c r="P2705">
        <v>7</v>
      </c>
      <c r="Q2705">
        <v>0.3</v>
      </c>
      <c r="R2705">
        <v>2.2999999999999998</v>
      </c>
      <c r="S2705">
        <v>0</v>
      </c>
    </row>
    <row r="2706" spans="1:19" x14ac:dyDescent="0.25">
      <c r="A2706">
        <v>2010</v>
      </c>
      <c r="B2706">
        <v>415</v>
      </c>
      <c r="C2706" t="s">
        <v>2034</v>
      </c>
      <c r="D2706" t="str">
        <f>IFERROR(INDEX('Draft Master List'!E:F,MATCH(C2706,'Draft Master List'!E:E,0),2),"N/A")</f>
        <v>N/A</v>
      </c>
      <c r="E2706" t="s">
        <v>0</v>
      </c>
      <c r="F2706">
        <v>27</v>
      </c>
      <c r="G2706" t="s">
        <v>660</v>
      </c>
      <c r="H2706">
        <v>6</v>
      </c>
      <c r="I2706">
        <v>2</v>
      </c>
      <c r="J2706">
        <v>2</v>
      </c>
      <c r="K2706">
        <v>1</v>
      </c>
      <c r="L2706" s="2">
        <v>0.5</v>
      </c>
      <c r="M2706">
        <v>12</v>
      </c>
      <c r="N2706">
        <v>12</v>
      </c>
      <c r="O2706">
        <v>0</v>
      </c>
      <c r="P2706">
        <v>12</v>
      </c>
      <c r="Q2706">
        <v>0.2</v>
      </c>
      <c r="R2706">
        <v>2</v>
      </c>
      <c r="S2706">
        <v>0</v>
      </c>
    </row>
    <row r="2707" spans="1:19" x14ac:dyDescent="0.25">
      <c r="A2707">
        <v>2010</v>
      </c>
      <c r="B2707">
        <v>416</v>
      </c>
      <c r="C2707" t="s">
        <v>1124</v>
      </c>
      <c r="D2707" t="str">
        <f>IFERROR(INDEX('Draft Master List'!E:F,MATCH(C2707,'Draft Master List'!E:E,0),2),"N/A")</f>
        <v>N/A</v>
      </c>
      <c r="E2707" t="s">
        <v>0</v>
      </c>
      <c r="F2707">
        <v>22</v>
      </c>
      <c r="G2707" t="s">
        <v>643</v>
      </c>
      <c r="H2707">
        <v>12</v>
      </c>
      <c r="I2707">
        <v>4</v>
      </c>
      <c r="J2707">
        <v>1</v>
      </c>
      <c r="K2707">
        <v>1</v>
      </c>
      <c r="L2707" s="2">
        <v>1</v>
      </c>
      <c r="M2707">
        <v>17</v>
      </c>
      <c r="N2707">
        <v>17</v>
      </c>
      <c r="O2707">
        <v>0</v>
      </c>
      <c r="P2707">
        <v>17</v>
      </c>
      <c r="Q2707">
        <v>0.1</v>
      </c>
      <c r="R2707">
        <v>1.4</v>
      </c>
      <c r="S2707">
        <v>4</v>
      </c>
    </row>
    <row r="2708" spans="1:19" x14ac:dyDescent="0.25">
      <c r="A2708">
        <v>2010</v>
      </c>
      <c r="B2708">
        <v>417</v>
      </c>
      <c r="C2708" t="s">
        <v>369</v>
      </c>
      <c r="D2708" t="str">
        <f>IFERROR(INDEX('Draft Master List'!E:F,MATCH(C2708,'Draft Master List'!E:E,0),2),"N/A")</f>
        <v>2292009</v>
      </c>
      <c r="E2708" t="s">
        <v>27</v>
      </c>
      <c r="F2708">
        <v>24</v>
      </c>
      <c r="H2708">
        <v>2</v>
      </c>
      <c r="I2708">
        <v>0</v>
      </c>
      <c r="J2708">
        <v>5</v>
      </c>
      <c r="K2708">
        <v>1</v>
      </c>
      <c r="L2708" s="2">
        <v>0.2</v>
      </c>
      <c r="M2708">
        <v>6</v>
      </c>
      <c r="N2708">
        <v>6</v>
      </c>
      <c r="O2708">
        <v>0</v>
      </c>
      <c r="P2708">
        <v>6</v>
      </c>
      <c r="Q2708">
        <v>0.5</v>
      </c>
      <c r="R2708">
        <v>3</v>
      </c>
      <c r="S2708">
        <v>0</v>
      </c>
    </row>
    <row r="2709" spans="1:19" x14ac:dyDescent="0.25">
      <c r="A2709">
        <v>2010</v>
      </c>
      <c r="B2709">
        <v>418</v>
      </c>
      <c r="C2709" t="s">
        <v>1156</v>
      </c>
      <c r="D2709" t="str">
        <f>IFERROR(INDEX('Draft Master List'!E:F,MATCH(C2709,'Draft Master List'!E:E,0),2),"N/A")</f>
        <v>N/A</v>
      </c>
      <c r="E2709" t="s">
        <v>14</v>
      </c>
      <c r="F2709">
        <v>24</v>
      </c>
      <c r="G2709" t="s">
        <v>732</v>
      </c>
      <c r="H2709">
        <v>9</v>
      </c>
      <c r="I2709">
        <v>1</v>
      </c>
      <c r="J2709">
        <v>2</v>
      </c>
      <c r="K2709">
        <v>1</v>
      </c>
      <c r="L2709" s="2">
        <v>0.5</v>
      </c>
      <c r="M2709">
        <v>10</v>
      </c>
      <c r="N2709">
        <v>10</v>
      </c>
      <c r="O2709">
        <v>0</v>
      </c>
      <c r="P2709">
        <v>10</v>
      </c>
      <c r="Q2709">
        <v>0.1</v>
      </c>
      <c r="R2709">
        <v>1.1000000000000001</v>
      </c>
      <c r="S2709">
        <v>0</v>
      </c>
    </row>
    <row r="2710" spans="1:19" x14ac:dyDescent="0.25">
      <c r="A2710">
        <v>2010</v>
      </c>
      <c r="B2710">
        <v>419</v>
      </c>
      <c r="C2710" t="s">
        <v>1260</v>
      </c>
      <c r="D2710" t="str">
        <f>IFERROR(INDEX('Draft Master List'!E:F,MATCH(C2710,'Draft Master List'!E:E,0),2),"N/A")</f>
        <v>N/A</v>
      </c>
      <c r="E2710" t="s">
        <v>14</v>
      </c>
      <c r="F2710">
        <v>26</v>
      </c>
      <c r="H2710">
        <v>11</v>
      </c>
      <c r="I2710">
        <v>0</v>
      </c>
      <c r="J2710">
        <v>1</v>
      </c>
      <c r="K2710">
        <v>1</v>
      </c>
      <c r="L2710" s="2">
        <v>1</v>
      </c>
      <c r="M2710">
        <v>12</v>
      </c>
      <c r="N2710">
        <v>12</v>
      </c>
      <c r="O2710">
        <v>0</v>
      </c>
      <c r="P2710">
        <v>12</v>
      </c>
      <c r="Q2710">
        <v>0.1</v>
      </c>
      <c r="R2710">
        <v>1.1000000000000001</v>
      </c>
      <c r="S2710">
        <v>0</v>
      </c>
    </row>
    <row r="2711" spans="1:19" x14ac:dyDescent="0.25">
      <c r="A2711">
        <v>2010</v>
      </c>
      <c r="B2711">
        <v>420</v>
      </c>
      <c r="C2711" t="s">
        <v>276</v>
      </c>
      <c r="D2711" t="str">
        <f>IFERROR(INDEX('Draft Master List'!E:F,MATCH(C2711,'Draft Master List'!E:E,0),2),"N/A")</f>
        <v>852010</v>
      </c>
      <c r="E2711" t="s">
        <v>64</v>
      </c>
      <c r="F2711">
        <v>23</v>
      </c>
      <c r="G2711" t="s">
        <v>1</v>
      </c>
      <c r="H2711">
        <v>8</v>
      </c>
      <c r="I2711">
        <v>8</v>
      </c>
      <c r="J2711">
        <v>1</v>
      </c>
      <c r="K2711">
        <v>1</v>
      </c>
      <c r="L2711" s="2">
        <v>1</v>
      </c>
      <c r="M2711">
        <v>13</v>
      </c>
      <c r="N2711">
        <v>13</v>
      </c>
      <c r="O2711">
        <v>0</v>
      </c>
      <c r="P2711">
        <v>13</v>
      </c>
      <c r="Q2711">
        <v>0.1</v>
      </c>
      <c r="R2711">
        <v>1.6</v>
      </c>
      <c r="S2711">
        <v>1</v>
      </c>
    </row>
    <row r="2712" spans="1:19" x14ac:dyDescent="0.25">
      <c r="A2712">
        <v>2010</v>
      </c>
      <c r="B2712">
        <v>421</v>
      </c>
      <c r="C2712" t="s">
        <v>2035</v>
      </c>
      <c r="D2712" t="str">
        <f>IFERROR(INDEX('Draft Master List'!E:F,MATCH(C2712,'Draft Master List'!E:E,0),2),"N/A")</f>
        <v>N/A</v>
      </c>
      <c r="E2712" t="s">
        <v>6</v>
      </c>
      <c r="F2712">
        <v>25</v>
      </c>
      <c r="G2712" t="s">
        <v>1366</v>
      </c>
      <c r="H2712">
        <v>16</v>
      </c>
      <c r="I2712">
        <v>14</v>
      </c>
      <c r="J2712">
        <v>1</v>
      </c>
      <c r="K2712">
        <v>1</v>
      </c>
      <c r="L2712" s="2">
        <v>1</v>
      </c>
      <c r="M2712">
        <v>1</v>
      </c>
      <c r="N2712">
        <v>1</v>
      </c>
      <c r="O2712">
        <v>0</v>
      </c>
      <c r="P2712">
        <v>1</v>
      </c>
      <c r="Q2712">
        <v>0.1</v>
      </c>
      <c r="R2712">
        <v>0.1</v>
      </c>
      <c r="S2712">
        <v>0</v>
      </c>
    </row>
    <row r="2713" spans="1:19" x14ac:dyDescent="0.25">
      <c r="A2713">
        <v>2010</v>
      </c>
      <c r="B2713">
        <v>422</v>
      </c>
      <c r="C2713" t="s">
        <v>522</v>
      </c>
      <c r="D2713" t="str">
        <f>IFERROR(INDEX('Draft Master List'!E:F,MATCH(C2713,'Draft Master List'!E:E,0),2),"N/A")</f>
        <v>792006</v>
      </c>
      <c r="E2713" t="s">
        <v>21</v>
      </c>
      <c r="F2713">
        <v>27</v>
      </c>
      <c r="H2713">
        <v>2</v>
      </c>
      <c r="I2713">
        <v>0</v>
      </c>
      <c r="J2713">
        <v>3</v>
      </c>
      <c r="K2713">
        <v>1</v>
      </c>
      <c r="L2713" s="2">
        <v>0.33300000000000002</v>
      </c>
      <c r="M2713">
        <v>9</v>
      </c>
      <c r="N2713">
        <v>9</v>
      </c>
      <c r="O2713">
        <v>0</v>
      </c>
      <c r="P2713">
        <v>9</v>
      </c>
      <c r="Q2713">
        <v>0.5</v>
      </c>
      <c r="R2713">
        <v>4.5</v>
      </c>
      <c r="S2713">
        <v>0</v>
      </c>
    </row>
    <row r="2714" spans="1:19" x14ac:dyDescent="0.25">
      <c r="A2714">
        <v>2010</v>
      </c>
      <c r="B2714">
        <v>423</v>
      </c>
      <c r="C2714" t="s">
        <v>103</v>
      </c>
      <c r="D2714" t="str">
        <f>IFERROR(INDEX('Draft Master List'!E:F,MATCH(C2714,'Draft Master List'!E:E,0),2),"N/A")</f>
        <v>1852009</v>
      </c>
      <c r="E2714" t="s">
        <v>15</v>
      </c>
      <c r="F2714">
        <v>24</v>
      </c>
      <c r="H2714">
        <v>7</v>
      </c>
      <c r="I2714">
        <v>0</v>
      </c>
      <c r="J2714">
        <v>3</v>
      </c>
      <c r="K2714">
        <v>1</v>
      </c>
      <c r="L2714" s="2">
        <v>0.33300000000000002</v>
      </c>
      <c r="M2714">
        <v>11</v>
      </c>
      <c r="N2714">
        <v>11</v>
      </c>
      <c r="O2714">
        <v>0</v>
      </c>
      <c r="P2714">
        <v>11</v>
      </c>
      <c r="Q2714">
        <v>0.1</v>
      </c>
      <c r="R2714">
        <v>1.6</v>
      </c>
      <c r="S2714">
        <v>0</v>
      </c>
    </row>
    <row r="2715" spans="1:19" x14ac:dyDescent="0.25">
      <c r="A2715">
        <v>2010</v>
      </c>
      <c r="B2715">
        <v>424</v>
      </c>
      <c r="C2715" t="s">
        <v>1770</v>
      </c>
      <c r="D2715" t="str">
        <f>IFERROR(INDEX('Draft Master List'!E:F,MATCH(C2715,'Draft Master List'!E:E,0),2),"N/A")</f>
        <v>N/A</v>
      </c>
      <c r="E2715" t="s">
        <v>14</v>
      </c>
      <c r="F2715">
        <v>27</v>
      </c>
      <c r="G2715" t="s">
        <v>1756</v>
      </c>
      <c r="H2715">
        <v>16</v>
      </c>
      <c r="I2715">
        <v>16</v>
      </c>
      <c r="J2715">
        <v>1</v>
      </c>
      <c r="K2715">
        <v>1</v>
      </c>
      <c r="L2715" s="2">
        <v>1</v>
      </c>
      <c r="M2715">
        <v>1</v>
      </c>
      <c r="N2715">
        <v>1</v>
      </c>
      <c r="O2715">
        <v>1</v>
      </c>
      <c r="P2715">
        <v>1</v>
      </c>
      <c r="Q2715">
        <v>0.1</v>
      </c>
      <c r="R2715">
        <v>0.1</v>
      </c>
      <c r="S2715">
        <v>0</v>
      </c>
    </row>
    <row r="2716" spans="1:19" x14ac:dyDescent="0.25">
      <c r="A2716">
        <v>2010</v>
      </c>
      <c r="B2716">
        <v>425</v>
      </c>
      <c r="C2716" t="s">
        <v>1784</v>
      </c>
      <c r="D2716" t="str">
        <f>IFERROR(INDEX('Draft Master List'!E:F,MATCH(C2716,'Draft Master List'!E:E,0),2),"N/A")</f>
        <v>N/A</v>
      </c>
      <c r="E2716" t="s">
        <v>3</v>
      </c>
      <c r="F2716">
        <v>25</v>
      </c>
      <c r="H2716">
        <v>11</v>
      </c>
      <c r="I2716">
        <v>0</v>
      </c>
      <c r="J2716">
        <v>5</v>
      </c>
      <c r="K2716">
        <v>1</v>
      </c>
      <c r="L2716" s="2">
        <v>0.2</v>
      </c>
      <c r="M2716">
        <v>1</v>
      </c>
      <c r="N2716">
        <v>1</v>
      </c>
      <c r="O2716">
        <v>0</v>
      </c>
      <c r="P2716">
        <v>1</v>
      </c>
      <c r="Q2716">
        <v>0.1</v>
      </c>
      <c r="R2716">
        <v>0.1</v>
      </c>
      <c r="S2716">
        <v>0</v>
      </c>
    </row>
    <row r="2717" spans="1:19" x14ac:dyDescent="0.25">
      <c r="A2717">
        <v>2010</v>
      </c>
      <c r="B2717">
        <v>426</v>
      </c>
      <c r="C2717" t="s">
        <v>1362</v>
      </c>
      <c r="D2717" t="str">
        <f>IFERROR(INDEX('Draft Master List'!E:F,MATCH(C2717,'Draft Master List'!E:E,0),2),"N/A")</f>
        <v>N/A</v>
      </c>
      <c r="E2717" t="s">
        <v>669</v>
      </c>
      <c r="F2717">
        <v>24</v>
      </c>
      <c r="H2717">
        <v>7</v>
      </c>
      <c r="I2717">
        <v>0</v>
      </c>
      <c r="J2717">
        <v>1</v>
      </c>
      <c r="K2717">
        <v>1</v>
      </c>
      <c r="L2717" s="2">
        <v>1</v>
      </c>
      <c r="M2717">
        <v>6</v>
      </c>
      <c r="N2717">
        <v>6</v>
      </c>
      <c r="O2717">
        <v>0</v>
      </c>
      <c r="P2717">
        <v>6</v>
      </c>
      <c r="Q2717">
        <v>0.1</v>
      </c>
      <c r="R2717">
        <v>0.9</v>
      </c>
      <c r="S2717">
        <v>0</v>
      </c>
    </row>
    <row r="2718" spans="1:19" x14ac:dyDescent="0.25">
      <c r="A2718">
        <v>2010</v>
      </c>
      <c r="B2718">
        <v>427</v>
      </c>
      <c r="C2718" t="s">
        <v>2036</v>
      </c>
      <c r="D2718" t="str">
        <f>IFERROR(INDEX('Draft Master List'!E:F,MATCH(C2718,'Draft Master List'!E:E,0),2),"N/A")</f>
        <v>N/A</v>
      </c>
      <c r="E2718" t="s">
        <v>26</v>
      </c>
      <c r="F2718">
        <v>24</v>
      </c>
      <c r="G2718" t="s">
        <v>1069</v>
      </c>
      <c r="H2718">
        <v>14</v>
      </c>
      <c r="I2718">
        <v>4</v>
      </c>
      <c r="J2718">
        <v>2</v>
      </c>
      <c r="K2718">
        <v>1</v>
      </c>
      <c r="L2718" s="2">
        <v>0.5</v>
      </c>
      <c r="M2718">
        <v>9</v>
      </c>
      <c r="N2718">
        <v>9</v>
      </c>
      <c r="O2718">
        <v>0</v>
      </c>
      <c r="P2718">
        <v>9</v>
      </c>
      <c r="Q2718">
        <v>0.1</v>
      </c>
      <c r="R2718">
        <v>0.6</v>
      </c>
      <c r="S2718">
        <v>0</v>
      </c>
    </row>
    <row r="2719" spans="1:19" x14ac:dyDescent="0.25">
      <c r="A2719">
        <v>2010</v>
      </c>
      <c r="B2719">
        <v>428</v>
      </c>
      <c r="C2719" t="s">
        <v>1332</v>
      </c>
      <c r="D2719" t="str">
        <f>IFERROR(INDEX('Draft Master List'!E:F,MATCH(C2719,'Draft Master List'!E:E,0),2),"N/A")</f>
        <v>N/A</v>
      </c>
      <c r="E2719" t="s">
        <v>20</v>
      </c>
      <c r="F2719">
        <v>31</v>
      </c>
      <c r="H2719">
        <v>3</v>
      </c>
      <c r="I2719">
        <v>0</v>
      </c>
      <c r="J2719">
        <v>4</v>
      </c>
      <c r="K2719">
        <v>1</v>
      </c>
      <c r="L2719" s="2">
        <v>0.25</v>
      </c>
      <c r="M2719">
        <v>4</v>
      </c>
      <c r="N2719">
        <v>4</v>
      </c>
      <c r="O2719">
        <v>0</v>
      </c>
      <c r="P2719">
        <v>4</v>
      </c>
      <c r="Q2719">
        <v>0.3</v>
      </c>
      <c r="R2719">
        <v>1.3</v>
      </c>
      <c r="S2719">
        <v>1</v>
      </c>
    </row>
    <row r="2720" spans="1:19" x14ac:dyDescent="0.25">
      <c r="A2720">
        <v>2010</v>
      </c>
      <c r="B2720">
        <v>429</v>
      </c>
      <c r="C2720" t="s">
        <v>84</v>
      </c>
      <c r="D2720" t="str">
        <f>IFERROR(INDEX('Draft Master List'!E:F,MATCH(C2720,'Draft Master List'!E:E,0),2),"N/A")</f>
        <v>N/A</v>
      </c>
      <c r="E2720" t="s">
        <v>64</v>
      </c>
      <c r="F2720">
        <v>28</v>
      </c>
      <c r="G2720" t="s">
        <v>1069</v>
      </c>
      <c r="H2720">
        <v>3</v>
      </c>
      <c r="I2720">
        <v>1</v>
      </c>
      <c r="J2720">
        <v>1</v>
      </c>
      <c r="K2720">
        <v>1</v>
      </c>
      <c r="L2720" s="2">
        <v>1</v>
      </c>
      <c r="M2720">
        <v>6</v>
      </c>
      <c r="N2720">
        <v>6</v>
      </c>
      <c r="O2720">
        <v>0</v>
      </c>
      <c r="P2720">
        <v>6</v>
      </c>
      <c r="Q2720">
        <v>0.3</v>
      </c>
      <c r="R2720">
        <v>2</v>
      </c>
      <c r="S2720">
        <v>0</v>
      </c>
    </row>
    <row r="2721" spans="1:19" x14ac:dyDescent="0.25">
      <c r="A2721">
        <v>2010</v>
      </c>
      <c r="B2721">
        <v>430</v>
      </c>
      <c r="C2721" t="s">
        <v>2037</v>
      </c>
      <c r="D2721" t="str">
        <f>IFERROR(INDEX('Draft Master List'!E:F,MATCH(C2721,'Draft Master List'!E:E,0),2),"N/A")</f>
        <v>N/A</v>
      </c>
      <c r="E2721" t="s">
        <v>25</v>
      </c>
      <c r="F2721">
        <v>35</v>
      </c>
      <c r="G2721" t="s">
        <v>2038</v>
      </c>
      <c r="H2721">
        <v>16</v>
      </c>
      <c r="I2721">
        <v>16</v>
      </c>
      <c r="J2721">
        <v>2</v>
      </c>
      <c r="K2721">
        <v>1</v>
      </c>
      <c r="L2721" s="2">
        <v>0.5</v>
      </c>
      <c r="M2721">
        <v>2</v>
      </c>
      <c r="N2721">
        <v>2</v>
      </c>
      <c r="O2721">
        <v>1</v>
      </c>
      <c r="P2721">
        <v>2</v>
      </c>
      <c r="Q2721">
        <v>0.1</v>
      </c>
      <c r="R2721">
        <v>0.1</v>
      </c>
      <c r="S2721">
        <v>0</v>
      </c>
    </row>
    <row r="2722" spans="1:19" x14ac:dyDescent="0.25">
      <c r="A2722">
        <v>2010</v>
      </c>
      <c r="B2722">
        <v>431</v>
      </c>
      <c r="C2722" t="s">
        <v>633</v>
      </c>
      <c r="D2722" t="str">
        <f>IFERROR(INDEX('Draft Master List'!E:F,MATCH(C2722,'Draft Master List'!E:E,0),2),"N/A")</f>
        <v>N/A</v>
      </c>
      <c r="E2722" t="s">
        <v>64</v>
      </c>
      <c r="F2722">
        <v>30</v>
      </c>
      <c r="G2722" t="s">
        <v>62</v>
      </c>
      <c r="H2722">
        <v>8</v>
      </c>
      <c r="I2722">
        <v>4</v>
      </c>
      <c r="J2722">
        <v>1</v>
      </c>
      <c r="K2722">
        <v>1</v>
      </c>
      <c r="L2722" s="2">
        <v>1</v>
      </c>
      <c r="M2722">
        <v>9</v>
      </c>
      <c r="N2722">
        <v>9</v>
      </c>
      <c r="O2722">
        <v>0</v>
      </c>
      <c r="P2722">
        <v>9</v>
      </c>
      <c r="Q2722">
        <v>0.1</v>
      </c>
      <c r="R2722">
        <v>1.1000000000000001</v>
      </c>
      <c r="S2722">
        <v>1</v>
      </c>
    </row>
    <row r="2723" spans="1:19" x14ac:dyDescent="0.25">
      <c r="A2723">
        <v>2010</v>
      </c>
      <c r="B2723">
        <v>432</v>
      </c>
      <c r="C2723" t="s">
        <v>2039</v>
      </c>
      <c r="D2723" t="str">
        <f>IFERROR(INDEX('Draft Master List'!E:F,MATCH(C2723,'Draft Master List'!E:E,0),2),"N/A")</f>
        <v>N/A</v>
      </c>
      <c r="E2723" t="s">
        <v>15</v>
      </c>
      <c r="F2723">
        <v>29</v>
      </c>
      <c r="G2723" t="s">
        <v>2040</v>
      </c>
      <c r="H2723">
        <v>16</v>
      </c>
      <c r="I2723">
        <v>16</v>
      </c>
      <c r="J2723">
        <v>1</v>
      </c>
      <c r="K2723">
        <v>1</v>
      </c>
      <c r="L2723" s="2">
        <v>1</v>
      </c>
      <c r="M2723">
        <v>1</v>
      </c>
      <c r="N2723">
        <v>1</v>
      </c>
      <c r="O2723">
        <v>1</v>
      </c>
      <c r="P2723">
        <v>1</v>
      </c>
      <c r="Q2723">
        <v>0.1</v>
      </c>
      <c r="R2723">
        <v>0.1</v>
      </c>
      <c r="S2723">
        <v>0</v>
      </c>
    </row>
    <row r="2724" spans="1:19" x14ac:dyDescent="0.25">
      <c r="A2724">
        <v>2010</v>
      </c>
      <c r="B2724">
        <v>433</v>
      </c>
      <c r="C2724" t="s">
        <v>2041</v>
      </c>
      <c r="D2724" t="str">
        <f>IFERROR(INDEX('Draft Master List'!E:F,MATCH(C2724,'Draft Master List'!E:E,0),2),"N/A")</f>
        <v>N/A</v>
      </c>
      <c r="E2724" t="s">
        <v>4</v>
      </c>
      <c r="F2724">
        <v>31</v>
      </c>
      <c r="H2724">
        <v>2</v>
      </c>
      <c r="I2724">
        <v>0</v>
      </c>
      <c r="J2724">
        <v>2</v>
      </c>
      <c r="K2724">
        <v>1</v>
      </c>
      <c r="L2724" s="2">
        <v>0.5</v>
      </c>
      <c r="M2724">
        <v>3</v>
      </c>
      <c r="N2724">
        <v>3</v>
      </c>
      <c r="O2724">
        <v>0</v>
      </c>
      <c r="P2724">
        <v>3</v>
      </c>
      <c r="Q2724">
        <v>0.5</v>
      </c>
      <c r="R2724">
        <v>1.5</v>
      </c>
      <c r="S2724">
        <v>0</v>
      </c>
    </row>
    <row r="2725" spans="1:19" x14ac:dyDescent="0.25">
      <c r="A2725">
        <v>2010</v>
      </c>
      <c r="B2725">
        <v>434</v>
      </c>
      <c r="C2725" t="s">
        <v>2042</v>
      </c>
      <c r="D2725" t="str">
        <f>IFERROR(INDEX('Draft Master List'!E:F,MATCH(C2725,'Draft Master List'!E:E,0),2),"N/A")</f>
        <v>N/A</v>
      </c>
      <c r="E2725" t="s">
        <v>3</v>
      </c>
      <c r="F2725">
        <v>26</v>
      </c>
      <c r="H2725">
        <v>13</v>
      </c>
      <c r="I2725">
        <v>0</v>
      </c>
      <c r="J2725">
        <v>1</v>
      </c>
      <c r="K2725">
        <v>1</v>
      </c>
      <c r="L2725" s="2">
        <v>1</v>
      </c>
      <c r="M2725">
        <v>13</v>
      </c>
      <c r="N2725">
        <v>13</v>
      </c>
      <c r="O2725">
        <v>0</v>
      </c>
      <c r="P2725">
        <v>13</v>
      </c>
      <c r="Q2725">
        <v>0.1</v>
      </c>
      <c r="R2725">
        <v>1</v>
      </c>
      <c r="S2725">
        <v>0</v>
      </c>
    </row>
    <row r="2726" spans="1:19" x14ac:dyDescent="0.25">
      <c r="A2726">
        <v>2010</v>
      </c>
      <c r="B2726">
        <v>435</v>
      </c>
      <c r="C2726" t="s">
        <v>1191</v>
      </c>
      <c r="D2726" t="str">
        <f>IFERROR(INDEX('Draft Master List'!E:F,MATCH(C2726,'Draft Master List'!E:E,0),2),"N/A")</f>
        <v>N/A</v>
      </c>
      <c r="E2726" t="s">
        <v>63</v>
      </c>
      <c r="F2726">
        <v>23</v>
      </c>
      <c r="G2726" t="s">
        <v>2043</v>
      </c>
      <c r="H2726">
        <v>13</v>
      </c>
      <c r="I2726">
        <v>13</v>
      </c>
      <c r="J2726">
        <v>1</v>
      </c>
      <c r="K2726">
        <v>1</v>
      </c>
      <c r="L2726" s="2">
        <v>1</v>
      </c>
      <c r="M2726">
        <v>4</v>
      </c>
      <c r="N2726">
        <v>4</v>
      </c>
      <c r="O2726">
        <v>0</v>
      </c>
      <c r="P2726">
        <v>4</v>
      </c>
      <c r="Q2726">
        <v>0.1</v>
      </c>
      <c r="R2726">
        <v>0.3</v>
      </c>
      <c r="S2726">
        <v>0</v>
      </c>
    </row>
    <row r="2727" spans="1:19" x14ac:dyDescent="0.25">
      <c r="A2727">
        <v>2010</v>
      </c>
      <c r="B2727">
        <v>436</v>
      </c>
      <c r="C2727" t="s">
        <v>309</v>
      </c>
      <c r="D2727" t="str">
        <f>IFERROR(INDEX('Draft Master List'!E:F,MATCH(C2727,'Draft Master List'!E:E,0),2),"N/A")</f>
        <v>2062010</v>
      </c>
      <c r="E2727" t="s">
        <v>34</v>
      </c>
      <c r="F2727">
        <v>22</v>
      </c>
      <c r="H2727">
        <v>5</v>
      </c>
      <c r="I2727">
        <v>0</v>
      </c>
      <c r="J2727">
        <v>1</v>
      </c>
      <c r="K2727">
        <v>1</v>
      </c>
      <c r="L2727" s="2">
        <v>1</v>
      </c>
      <c r="M2727">
        <v>8</v>
      </c>
      <c r="N2727">
        <v>8</v>
      </c>
      <c r="O2727">
        <v>0</v>
      </c>
      <c r="P2727">
        <v>8</v>
      </c>
      <c r="Q2727">
        <v>0.2</v>
      </c>
      <c r="R2727">
        <v>1.6</v>
      </c>
      <c r="S2727">
        <v>0</v>
      </c>
    </row>
    <row r="2728" spans="1:19" x14ac:dyDescent="0.25">
      <c r="A2728">
        <v>2010</v>
      </c>
      <c r="B2728">
        <v>437</v>
      </c>
      <c r="C2728" t="s">
        <v>1934</v>
      </c>
      <c r="D2728" t="str">
        <f>IFERROR(INDEX('Draft Master List'!E:F,MATCH(C2728,'Draft Master List'!E:E,0),2),"N/A")</f>
        <v>N/A</v>
      </c>
      <c r="E2728" t="s">
        <v>26</v>
      </c>
      <c r="F2728">
        <v>26</v>
      </c>
      <c r="H2728">
        <v>6</v>
      </c>
      <c r="I2728">
        <v>0</v>
      </c>
      <c r="J2728">
        <v>2</v>
      </c>
      <c r="K2728">
        <v>1</v>
      </c>
      <c r="L2728" s="2">
        <v>0.5</v>
      </c>
      <c r="M2728">
        <v>17</v>
      </c>
      <c r="N2728">
        <v>17</v>
      </c>
      <c r="O2728">
        <v>0</v>
      </c>
      <c r="P2728">
        <v>17</v>
      </c>
      <c r="Q2728">
        <v>0.2</v>
      </c>
      <c r="R2728">
        <v>2.8</v>
      </c>
      <c r="S2728">
        <v>0</v>
      </c>
    </row>
    <row r="2729" spans="1:19" x14ac:dyDescent="0.25">
      <c r="A2729">
        <v>2009</v>
      </c>
      <c r="B2729">
        <v>1</v>
      </c>
      <c r="C2729" t="s">
        <v>1498</v>
      </c>
      <c r="D2729" t="str">
        <f>IFERROR(INDEX('Draft Master List'!E:F,MATCH(C2729,'Draft Master List'!E:E,0),2),"N/A")</f>
        <v>N/A</v>
      </c>
      <c r="E2729" t="s">
        <v>30</v>
      </c>
      <c r="F2729">
        <v>28</v>
      </c>
      <c r="G2729" t="s">
        <v>74</v>
      </c>
      <c r="H2729">
        <v>14</v>
      </c>
      <c r="I2729">
        <v>13</v>
      </c>
      <c r="J2729">
        <v>162</v>
      </c>
      <c r="K2729">
        <v>123</v>
      </c>
      <c r="L2729" s="2">
        <v>0.75900000000000001</v>
      </c>
      <c r="M2729">
        <v>1348</v>
      </c>
      <c r="N2729">
        <v>11</v>
      </c>
      <c r="O2729">
        <v>4</v>
      </c>
      <c r="P2729">
        <v>58</v>
      </c>
      <c r="Q2729">
        <v>8.8000000000000007</v>
      </c>
      <c r="R2729">
        <v>96.3</v>
      </c>
      <c r="S2729">
        <v>2</v>
      </c>
    </row>
    <row r="2730" spans="1:19" x14ac:dyDescent="0.25">
      <c r="A2730">
        <v>2009</v>
      </c>
      <c r="B2730">
        <v>2</v>
      </c>
      <c r="C2730" t="s">
        <v>119</v>
      </c>
      <c r="D2730" t="str">
        <f>IFERROR(INDEX('Draft Master List'!E:F,MATCH(C2730,'Draft Master List'!E:E,0),2),"N/A")</f>
        <v>512007</v>
      </c>
      <c r="E2730" t="s">
        <v>9</v>
      </c>
      <c r="F2730">
        <v>24</v>
      </c>
      <c r="G2730" t="s">
        <v>74</v>
      </c>
      <c r="H2730">
        <v>16</v>
      </c>
      <c r="I2730">
        <v>15</v>
      </c>
      <c r="J2730">
        <v>157</v>
      </c>
      <c r="K2730">
        <v>107</v>
      </c>
      <c r="L2730" s="2">
        <v>0.68200000000000005</v>
      </c>
      <c r="M2730">
        <v>1220</v>
      </c>
      <c r="N2730">
        <v>11.4</v>
      </c>
      <c r="O2730">
        <v>7</v>
      </c>
      <c r="P2730">
        <v>51</v>
      </c>
      <c r="Q2730">
        <v>6.7</v>
      </c>
      <c r="R2730">
        <v>76.3</v>
      </c>
      <c r="S2730">
        <v>0</v>
      </c>
    </row>
    <row r="2731" spans="1:19" x14ac:dyDescent="0.25">
      <c r="A2731">
        <v>2009</v>
      </c>
      <c r="B2731">
        <v>3</v>
      </c>
      <c r="C2731" t="s">
        <v>1315</v>
      </c>
      <c r="D2731" t="str">
        <f>IFERROR(INDEX('Draft Master List'!E:F,MATCH(C2731,'Draft Master List'!E:E,0),2),"N/A")</f>
        <v>N/A</v>
      </c>
      <c r="E2731" t="s">
        <v>23</v>
      </c>
      <c r="F2731">
        <v>28</v>
      </c>
      <c r="G2731" t="s">
        <v>74</v>
      </c>
      <c r="H2731">
        <v>16</v>
      </c>
      <c r="I2731">
        <v>16</v>
      </c>
      <c r="J2731">
        <v>171</v>
      </c>
      <c r="K2731">
        <v>101</v>
      </c>
      <c r="L2731" s="2">
        <v>0.59099999999999997</v>
      </c>
      <c r="M2731">
        <v>1569</v>
      </c>
      <c r="N2731">
        <v>15.5</v>
      </c>
      <c r="O2731">
        <v>9</v>
      </c>
      <c r="P2731">
        <v>72</v>
      </c>
      <c r="Q2731">
        <v>6.3</v>
      </c>
      <c r="R2731">
        <v>98.1</v>
      </c>
      <c r="S2731">
        <v>1</v>
      </c>
    </row>
    <row r="2732" spans="1:19" x14ac:dyDescent="0.25">
      <c r="A2732">
        <v>2009</v>
      </c>
      <c r="B2732">
        <v>4</v>
      </c>
      <c r="C2732" t="s">
        <v>121</v>
      </c>
      <c r="D2732" t="str">
        <f>IFERROR(INDEX('Draft Master List'!E:F,MATCH(C2732,'Draft Master List'!E:E,0),2),"N/A")</f>
        <v>1192006</v>
      </c>
      <c r="E2732" t="s">
        <v>26</v>
      </c>
      <c r="F2732">
        <v>25</v>
      </c>
      <c r="G2732" t="s">
        <v>74</v>
      </c>
      <c r="H2732">
        <v>15</v>
      </c>
      <c r="I2732">
        <v>13</v>
      </c>
      <c r="J2732">
        <v>154</v>
      </c>
      <c r="K2732">
        <v>101</v>
      </c>
      <c r="L2732" s="2">
        <v>0.65600000000000003</v>
      </c>
      <c r="M2732">
        <v>1120</v>
      </c>
      <c r="N2732">
        <v>11.1</v>
      </c>
      <c r="O2732">
        <v>10</v>
      </c>
      <c r="P2732">
        <v>75</v>
      </c>
      <c r="Q2732">
        <v>6.7</v>
      </c>
      <c r="R2732">
        <v>74.7</v>
      </c>
      <c r="S2732">
        <v>0</v>
      </c>
    </row>
    <row r="2733" spans="1:19" x14ac:dyDescent="0.25">
      <c r="A2733">
        <v>2009</v>
      </c>
      <c r="B2733">
        <v>5</v>
      </c>
      <c r="C2733" t="s">
        <v>1501</v>
      </c>
      <c r="D2733" t="str">
        <f>IFERROR(INDEX('Draft Master List'!E:F,MATCH(C2733,'Draft Master List'!E:E,0),2),"N/A")</f>
        <v>N/A</v>
      </c>
      <c r="E2733" t="s">
        <v>20</v>
      </c>
      <c r="F2733">
        <v>30</v>
      </c>
      <c r="G2733" t="s">
        <v>108</v>
      </c>
      <c r="H2733">
        <v>16</v>
      </c>
      <c r="I2733">
        <v>16</v>
      </c>
      <c r="J2733">
        <v>133</v>
      </c>
      <c r="K2733">
        <v>100</v>
      </c>
      <c r="L2733" s="2">
        <v>0.752</v>
      </c>
      <c r="M2733">
        <v>1106</v>
      </c>
      <c r="N2733">
        <v>11.1</v>
      </c>
      <c r="O2733">
        <v>10</v>
      </c>
      <c r="P2733">
        <v>80</v>
      </c>
      <c r="Q2733">
        <v>6.3</v>
      </c>
      <c r="R2733">
        <v>69.099999999999994</v>
      </c>
      <c r="S2733">
        <v>1</v>
      </c>
    </row>
    <row r="2734" spans="1:19" x14ac:dyDescent="0.25">
      <c r="A2734">
        <v>2009</v>
      </c>
      <c r="B2734">
        <v>6</v>
      </c>
      <c r="C2734" t="s">
        <v>839</v>
      </c>
      <c r="D2734" t="str">
        <f>IFERROR(INDEX('Draft Master List'!E:F,MATCH(C2734,'Draft Master List'!E:E,0),2),"N/A")</f>
        <v>N/A</v>
      </c>
      <c r="E2734" t="s">
        <v>20</v>
      </c>
      <c r="F2734">
        <v>31</v>
      </c>
      <c r="G2734" t="s">
        <v>74</v>
      </c>
      <c r="H2734">
        <v>16</v>
      </c>
      <c r="I2734">
        <v>16</v>
      </c>
      <c r="J2734">
        <v>149</v>
      </c>
      <c r="K2734">
        <v>100</v>
      </c>
      <c r="L2734" s="2">
        <v>0.67100000000000004</v>
      </c>
      <c r="M2734">
        <v>1264</v>
      </c>
      <c r="N2734">
        <v>12.6</v>
      </c>
      <c r="O2734">
        <v>10</v>
      </c>
      <c r="P2734">
        <v>65</v>
      </c>
      <c r="Q2734">
        <v>6.3</v>
      </c>
      <c r="R2734">
        <v>79</v>
      </c>
      <c r="S2734">
        <v>0</v>
      </c>
    </row>
    <row r="2735" spans="1:19" x14ac:dyDescent="0.25">
      <c r="A2735">
        <v>2009</v>
      </c>
      <c r="B2735">
        <v>7</v>
      </c>
      <c r="C2735" t="s">
        <v>578</v>
      </c>
      <c r="D2735" t="str">
        <f>IFERROR(INDEX('Draft Master List'!E:F,MATCH(C2735,'Draft Master List'!E:E,0),2),"N/A")</f>
        <v>N/A</v>
      </c>
      <c r="E2735" t="s">
        <v>10</v>
      </c>
      <c r="F2735">
        <v>26</v>
      </c>
      <c r="G2735" t="s">
        <v>74</v>
      </c>
      <c r="H2735">
        <v>16</v>
      </c>
      <c r="I2735">
        <v>16</v>
      </c>
      <c r="J2735">
        <v>153</v>
      </c>
      <c r="K2735">
        <v>97</v>
      </c>
      <c r="L2735" s="2">
        <v>0.63400000000000001</v>
      </c>
      <c r="M2735">
        <v>1092</v>
      </c>
      <c r="N2735">
        <v>11.3</v>
      </c>
      <c r="O2735">
        <v>13</v>
      </c>
      <c r="P2735">
        <v>34</v>
      </c>
      <c r="Q2735">
        <v>6.1</v>
      </c>
      <c r="R2735">
        <v>68.3</v>
      </c>
      <c r="S2735">
        <v>0</v>
      </c>
    </row>
    <row r="2736" spans="1:19" x14ac:dyDescent="0.25">
      <c r="A2736">
        <v>2009</v>
      </c>
      <c r="B2736">
        <v>8</v>
      </c>
      <c r="C2736" t="s">
        <v>1371</v>
      </c>
      <c r="D2736" t="str">
        <f>IFERROR(INDEX('Draft Master List'!E:F,MATCH(C2736,'Draft Master List'!E:E,0),2),"N/A")</f>
        <v>N/A</v>
      </c>
      <c r="E2736" t="s">
        <v>24</v>
      </c>
      <c r="F2736">
        <v>33</v>
      </c>
      <c r="G2736" t="s">
        <v>720</v>
      </c>
      <c r="H2736">
        <v>16</v>
      </c>
      <c r="I2736">
        <v>16</v>
      </c>
      <c r="J2736">
        <v>137</v>
      </c>
      <c r="K2736">
        <v>95</v>
      </c>
      <c r="L2736" s="2">
        <v>0.69299999999999995</v>
      </c>
      <c r="M2736">
        <v>1167</v>
      </c>
      <c r="N2736">
        <v>12.3</v>
      </c>
      <c r="O2736">
        <v>6</v>
      </c>
      <c r="P2736">
        <v>54</v>
      </c>
      <c r="Q2736">
        <v>5.9</v>
      </c>
      <c r="R2736">
        <v>72.900000000000006</v>
      </c>
      <c r="S2736">
        <v>2</v>
      </c>
    </row>
    <row r="2737" spans="1:19" x14ac:dyDescent="0.25">
      <c r="A2737">
        <v>2009</v>
      </c>
      <c r="B2737">
        <v>9</v>
      </c>
      <c r="C2737" t="s">
        <v>838</v>
      </c>
      <c r="D2737" t="str">
        <f>IFERROR(INDEX('Draft Master List'!E:F,MATCH(C2737,'Draft Master List'!E:E,0),2),"N/A")</f>
        <v>N/A</v>
      </c>
      <c r="E2737" t="s">
        <v>27</v>
      </c>
      <c r="F2737">
        <v>27</v>
      </c>
      <c r="G2737" t="s">
        <v>108</v>
      </c>
      <c r="H2737">
        <v>16</v>
      </c>
      <c r="I2737">
        <v>16</v>
      </c>
      <c r="J2737">
        <v>124</v>
      </c>
      <c r="K2737">
        <v>94</v>
      </c>
      <c r="L2737" s="2">
        <v>0.75800000000000001</v>
      </c>
      <c r="M2737">
        <v>1030</v>
      </c>
      <c r="N2737">
        <v>11</v>
      </c>
      <c r="O2737">
        <v>2</v>
      </c>
      <c r="P2737">
        <v>69</v>
      </c>
      <c r="Q2737">
        <v>5.9</v>
      </c>
      <c r="R2737">
        <v>64.400000000000006</v>
      </c>
      <c r="S2737">
        <v>0</v>
      </c>
    </row>
    <row r="2738" spans="1:19" x14ac:dyDescent="0.25">
      <c r="A2738">
        <v>2009</v>
      </c>
      <c r="B2738">
        <v>10</v>
      </c>
      <c r="C2738" t="s">
        <v>1529</v>
      </c>
      <c r="D2738" t="str">
        <f>IFERROR(INDEX('Draft Master List'!E:F,MATCH(C2738,'Draft Master List'!E:E,0),2),"N/A")</f>
        <v>N/A</v>
      </c>
      <c r="E2738" t="s">
        <v>21</v>
      </c>
      <c r="F2738">
        <v>28</v>
      </c>
      <c r="G2738" t="s">
        <v>74</v>
      </c>
      <c r="H2738">
        <v>16</v>
      </c>
      <c r="I2738">
        <v>16</v>
      </c>
      <c r="J2738">
        <v>165</v>
      </c>
      <c r="K2738">
        <v>85</v>
      </c>
      <c r="L2738" s="2">
        <v>0.51500000000000001</v>
      </c>
      <c r="M2738">
        <v>1153</v>
      </c>
      <c r="N2738">
        <v>13.6</v>
      </c>
      <c r="O2738">
        <v>11</v>
      </c>
      <c r="P2738">
        <v>90</v>
      </c>
      <c r="Q2738">
        <v>5.3</v>
      </c>
      <c r="R2738">
        <v>72.099999999999994</v>
      </c>
      <c r="S2738">
        <v>1</v>
      </c>
    </row>
    <row r="2739" spans="1:19" x14ac:dyDescent="0.25">
      <c r="A2739">
        <v>2009</v>
      </c>
      <c r="B2739">
        <v>11</v>
      </c>
      <c r="C2739" t="s">
        <v>641</v>
      </c>
      <c r="D2739" t="str">
        <f>IFERROR(INDEX('Draft Master List'!E:F,MATCH(C2739,'Draft Master List'!E:E,0),2),"N/A")</f>
        <v>N/A</v>
      </c>
      <c r="E2739" t="s">
        <v>10</v>
      </c>
      <c r="F2739">
        <v>29</v>
      </c>
      <c r="G2739" t="s">
        <v>74</v>
      </c>
      <c r="H2739">
        <v>15</v>
      </c>
      <c r="I2739">
        <v>15</v>
      </c>
      <c r="J2739">
        <v>127</v>
      </c>
      <c r="K2739">
        <v>84</v>
      </c>
      <c r="L2739" s="2">
        <v>0.66100000000000003</v>
      </c>
      <c r="M2739">
        <v>1024</v>
      </c>
      <c r="N2739">
        <v>12.2</v>
      </c>
      <c r="O2739">
        <v>4</v>
      </c>
      <c r="P2739">
        <v>44</v>
      </c>
      <c r="Q2739">
        <v>5.6</v>
      </c>
      <c r="R2739">
        <v>68.3</v>
      </c>
      <c r="S2739">
        <v>3</v>
      </c>
    </row>
    <row r="2740" spans="1:19" x14ac:dyDescent="0.25">
      <c r="A2740">
        <v>2009</v>
      </c>
      <c r="B2740">
        <v>12</v>
      </c>
      <c r="C2740" t="s">
        <v>2044</v>
      </c>
      <c r="D2740" t="str">
        <f>IFERROR(INDEX('Draft Master List'!E:F,MATCH(C2740,'Draft Master List'!E:E,0),2),"N/A")</f>
        <v>N/A</v>
      </c>
      <c r="E2740" t="s">
        <v>21</v>
      </c>
      <c r="F2740">
        <v>33</v>
      </c>
      <c r="G2740" t="s">
        <v>108</v>
      </c>
      <c r="H2740">
        <v>16</v>
      </c>
      <c r="I2740">
        <v>16</v>
      </c>
      <c r="J2740">
        <v>134</v>
      </c>
      <c r="K2740">
        <v>83</v>
      </c>
      <c r="L2740" s="2">
        <v>0.61899999999999999</v>
      </c>
      <c r="M2740">
        <v>867</v>
      </c>
      <c r="N2740">
        <v>10.4</v>
      </c>
      <c r="O2740">
        <v>6</v>
      </c>
      <c r="P2740">
        <v>27</v>
      </c>
      <c r="Q2740">
        <v>5.2</v>
      </c>
      <c r="R2740">
        <v>54.2</v>
      </c>
      <c r="S2740">
        <v>0</v>
      </c>
    </row>
    <row r="2741" spans="1:19" x14ac:dyDescent="0.25">
      <c r="A2741">
        <v>2009</v>
      </c>
      <c r="B2741">
        <v>13</v>
      </c>
      <c r="C2741" t="s">
        <v>1450</v>
      </c>
      <c r="D2741" t="str">
        <f>IFERROR(INDEX('Draft Master List'!E:F,MATCH(C2741,'Draft Master List'!E:E,0),2),"N/A")</f>
        <v>N/A</v>
      </c>
      <c r="E2741" t="s">
        <v>30</v>
      </c>
      <c r="F2741">
        <v>32</v>
      </c>
      <c r="G2741" t="s">
        <v>74</v>
      </c>
      <c r="H2741">
        <v>16</v>
      </c>
      <c r="I2741">
        <v>16</v>
      </c>
      <c r="J2741">
        <v>137</v>
      </c>
      <c r="K2741">
        <v>83</v>
      </c>
      <c r="L2741" s="2">
        <v>0.60599999999999998</v>
      </c>
      <c r="M2741">
        <v>1264</v>
      </c>
      <c r="N2741">
        <v>15.2</v>
      </c>
      <c r="O2741">
        <v>13</v>
      </c>
      <c r="P2741">
        <v>71</v>
      </c>
      <c r="Q2741">
        <v>5.2</v>
      </c>
      <c r="R2741">
        <v>79</v>
      </c>
      <c r="S2741">
        <v>2</v>
      </c>
    </row>
    <row r="2742" spans="1:19" x14ac:dyDescent="0.25">
      <c r="A2742">
        <v>2009</v>
      </c>
      <c r="B2742">
        <v>14</v>
      </c>
      <c r="C2742" t="s">
        <v>448</v>
      </c>
      <c r="D2742" t="str">
        <f>IFERROR(INDEX('Draft Master List'!E:F,MATCH(C2742,'Draft Master List'!E:E,0),2),"N/A")</f>
        <v>442007</v>
      </c>
      <c r="E2742" t="s">
        <v>18</v>
      </c>
      <c r="F2742">
        <v>23</v>
      </c>
      <c r="G2742" t="s">
        <v>74</v>
      </c>
      <c r="H2742">
        <v>16</v>
      </c>
      <c r="I2742">
        <v>14</v>
      </c>
      <c r="J2742">
        <v>121</v>
      </c>
      <c r="K2742">
        <v>83</v>
      </c>
      <c r="L2742" s="2">
        <v>0.68600000000000005</v>
      </c>
      <c r="M2742">
        <v>1312</v>
      </c>
      <c r="N2742">
        <v>15.8</v>
      </c>
      <c r="O2742">
        <v>8</v>
      </c>
      <c r="P2742">
        <v>63</v>
      </c>
      <c r="Q2742">
        <v>5.2</v>
      </c>
      <c r="R2742">
        <v>82</v>
      </c>
      <c r="S2742">
        <v>1</v>
      </c>
    </row>
    <row r="2743" spans="1:19" x14ac:dyDescent="0.25">
      <c r="A2743">
        <v>2009</v>
      </c>
      <c r="B2743">
        <v>15</v>
      </c>
      <c r="C2743" t="s">
        <v>1303</v>
      </c>
      <c r="D2743" t="str">
        <f>IFERROR(INDEX('Draft Master List'!E:F,MATCH(C2743,'Draft Master List'!E:E,0),2),"N/A")</f>
        <v>N/A</v>
      </c>
      <c r="E2743" t="s">
        <v>27</v>
      </c>
      <c r="F2743">
        <v>25</v>
      </c>
      <c r="G2743" t="s">
        <v>74</v>
      </c>
      <c r="H2743">
        <v>16</v>
      </c>
      <c r="I2743">
        <v>9</v>
      </c>
      <c r="J2743">
        <v>124</v>
      </c>
      <c r="K2743">
        <v>81</v>
      </c>
      <c r="L2743" s="2">
        <v>0.65300000000000002</v>
      </c>
      <c r="M2743">
        <v>1320</v>
      </c>
      <c r="N2743">
        <v>16.3</v>
      </c>
      <c r="O2743">
        <v>11</v>
      </c>
      <c r="P2743">
        <v>60</v>
      </c>
      <c r="Q2743">
        <v>5.0999999999999996</v>
      </c>
      <c r="R2743">
        <v>82.5</v>
      </c>
      <c r="S2743">
        <v>1</v>
      </c>
    </row>
    <row r="2744" spans="1:19" x14ac:dyDescent="0.25">
      <c r="A2744">
        <v>2009</v>
      </c>
      <c r="B2744">
        <v>16</v>
      </c>
      <c r="C2744" t="s">
        <v>1621</v>
      </c>
      <c r="D2744" t="str">
        <f>IFERROR(INDEX('Draft Master List'!E:F,MATCH(C2744,'Draft Master List'!E:E,0),2),"N/A")</f>
        <v>N/A</v>
      </c>
      <c r="E2744" t="s">
        <v>13</v>
      </c>
      <c r="F2744">
        <v>29</v>
      </c>
      <c r="G2744" t="s">
        <v>108</v>
      </c>
      <c r="H2744">
        <v>16</v>
      </c>
      <c r="I2744">
        <v>16</v>
      </c>
      <c r="J2744">
        <v>114</v>
      </c>
      <c r="K2744">
        <v>79</v>
      </c>
      <c r="L2744" s="2">
        <v>0.69299999999999995</v>
      </c>
      <c r="M2744">
        <v>1157</v>
      </c>
      <c r="N2744">
        <v>14.6</v>
      </c>
      <c r="O2744">
        <v>8</v>
      </c>
      <c r="P2744">
        <v>56</v>
      </c>
      <c r="Q2744">
        <v>4.9000000000000004</v>
      </c>
      <c r="R2744">
        <v>72.3</v>
      </c>
      <c r="S2744">
        <v>1</v>
      </c>
    </row>
    <row r="2745" spans="1:19" x14ac:dyDescent="0.25">
      <c r="A2745">
        <v>2009</v>
      </c>
      <c r="B2745">
        <v>17</v>
      </c>
      <c r="C2745" t="s">
        <v>512</v>
      </c>
      <c r="D2745" t="str">
        <f>IFERROR(INDEX('Draft Master List'!E:F,MATCH(C2745,'Draft Master List'!E:E,0),2),"N/A")</f>
        <v>252006</v>
      </c>
      <c r="E2745" t="s">
        <v>24</v>
      </c>
      <c r="F2745">
        <v>25</v>
      </c>
      <c r="G2745" t="s">
        <v>720</v>
      </c>
      <c r="H2745">
        <v>16</v>
      </c>
      <c r="I2745">
        <v>16</v>
      </c>
      <c r="J2745">
        <v>138</v>
      </c>
      <c r="K2745">
        <v>79</v>
      </c>
      <c r="L2745" s="2">
        <v>0.57199999999999995</v>
      </c>
      <c r="M2745">
        <v>1248</v>
      </c>
      <c r="N2745">
        <v>15.8</v>
      </c>
      <c r="O2745">
        <v>5</v>
      </c>
      <c r="P2745">
        <v>57</v>
      </c>
      <c r="Q2745">
        <v>4.9000000000000004</v>
      </c>
      <c r="R2745">
        <v>78</v>
      </c>
      <c r="S2745">
        <v>0</v>
      </c>
    </row>
    <row r="2746" spans="1:19" x14ac:dyDescent="0.25">
      <c r="A2746">
        <v>2009</v>
      </c>
      <c r="B2746">
        <v>18</v>
      </c>
      <c r="C2746" t="s">
        <v>1462</v>
      </c>
      <c r="D2746" t="str">
        <f>IFERROR(INDEX('Draft Master List'!E:F,MATCH(C2746,'Draft Master List'!E:E,0),2),"N/A")</f>
        <v>N/A</v>
      </c>
      <c r="E2746" t="s">
        <v>19</v>
      </c>
      <c r="F2746">
        <v>32</v>
      </c>
      <c r="G2746" t="s">
        <v>74</v>
      </c>
      <c r="H2746">
        <v>16</v>
      </c>
      <c r="I2746">
        <v>16</v>
      </c>
      <c r="J2746">
        <v>135</v>
      </c>
      <c r="K2746">
        <v>79</v>
      </c>
      <c r="L2746" s="2">
        <v>0.58499999999999996</v>
      </c>
      <c r="M2746">
        <v>911</v>
      </c>
      <c r="N2746">
        <v>11.5</v>
      </c>
      <c r="O2746">
        <v>3</v>
      </c>
      <c r="P2746">
        <v>53</v>
      </c>
      <c r="Q2746">
        <v>4.9000000000000004</v>
      </c>
      <c r="R2746">
        <v>56.9</v>
      </c>
      <c r="S2746">
        <v>2</v>
      </c>
    </row>
    <row r="2747" spans="1:19" x14ac:dyDescent="0.25">
      <c r="A2747">
        <v>2009</v>
      </c>
      <c r="B2747">
        <v>19</v>
      </c>
      <c r="C2747" t="s">
        <v>1170</v>
      </c>
      <c r="D2747" t="str">
        <f>IFERROR(INDEX('Draft Master List'!E:F,MATCH(C2747,'Draft Master List'!E:E,0),2),"N/A")</f>
        <v>N/A</v>
      </c>
      <c r="E2747" t="s">
        <v>34</v>
      </c>
      <c r="F2747">
        <v>25</v>
      </c>
      <c r="G2747" t="s">
        <v>108</v>
      </c>
      <c r="H2747">
        <v>16</v>
      </c>
      <c r="I2747">
        <v>16</v>
      </c>
      <c r="J2747">
        <v>128</v>
      </c>
      <c r="K2747">
        <v>78</v>
      </c>
      <c r="L2747" s="2">
        <v>0.60899999999999999</v>
      </c>
      <c r="M2747">
        <v>965</v>
      </c>
      <c r="N2747">
        <v>12.4</v>
      </c>
      <c r="O2747">
        <v>13</v>
      </c>
      <c r="P2747">
        <v>73</v>
      </c>
      <c r="Q2747">
        <v>4.9000000000000004</v>
      </c>
      <c r="R2747">
        <v>60.3</v>
      </c>
      <c r="S2747">
        <v>0</v>
      </c>
    </row>
    <row r="2748" spans="1:19" x14ac:dyDescent="0.25">
      <c r="A2748">
        <v>2009</v>
      </c>
      <c r="B2748">
        <v>20</v>
      </c>
      <c r="C2748" t="s">
        <v>384</v>
      </c>
      <c r="D2748" t="str">
        <f>IFERROR(INDEX('Draft Master List'!E:F,MATCH(C2748,'Draft Master List'!E:E,0),2),"N/A")</f>
        <v>552008</v>
      </c>
      <c r="E2748" t="s">
        <v>3</v>
      </c>
      <c r="F2748">
        <v>22</v>
      </c>
      <c r="G2748" t="s">
        <v>76</v>
      </c>
      <c r="H2748">
        <v>16</v>
      </c>
      <c r="I2748">
        <v>15</v>
      </c>
      <c r="J2748">
        <v>101</v>
      </c>
      <c r="K2748">
        <v>78</v>
      </c>
      <c r="L2748" s="2">
        <v>0.77200000000000002</v>
      </c>
      <c r="M2748">
        <v>702</v>
      </c>
      <c r="N2748">
        <v>9</v>
      </c>
      <c r="O2748">
        <v>1</v>
      </c>
      <c r="P2748">
        <v>63</v>
      </c>
      <c r="Q2748">
        <v>4.9000000000000004</v>
      </c>
      <c r="R2748">
        <v>43.9</v>
      </c>
      <c r="S2748">
        <v>3</v>
      </c>
    </row>
    <row r="2749" spans="1:19" x14ac:dyDescent="0.25">
      <c r="A2749">
        <v>2009</v>
      </c>
      <c r="B2749">
        <v>21</v>
      </c>
      <c r="C2749" t="s">
        <v>1417</v>
      </c>
      <c r="D2749" t="str">
        <f>IFERROR(INDEX('Draft Master List'!E:F,MATCH(C2749,'Draft Master List'!E:E,0),2),"N/A")</f>
        <v>N/A</v>
      </c>
      <c r="E2749" t="s">
        <v>14</v>
      </c>
      <c r="F2749">
        <v>26</v>
      </c>
      <c r="G2749" t="s">
        <v>108</v>
      </c>
      <c r="H2749">
        <v>16</v>
      </c>
      <c r="I2749">
        <v>14</v>
      </c>
      <c r="J2749">
        <v>127</v>
      </c>
      <c r="K2749">
        <v>77</v>
      </c>
      <c r="L2749" s="2">
        <v>0.60599999999999998</v>
      </c>
      <c r="M2749">
        <v>884</v>
      </c>
      <c r="N2749">
        <v>11.5</v>
      </c>
      <c r="O2749">
        <v>5</v>
      </c>
      <c r="P2749">
        <v>42</v>
      </c>
      <c r="Q2749">
        <v>4.8</v>
      </c>
      <c r="R2749">
        <v>55.3</v>
      </c>
      <c r="S2749">
        <v>0</v>
      </c>
    </row>
    <row r="2750" spans="1:19" x14ac:dyDescent="0.25">
      <c r="A2750">
        <v>2009</v>
      </c>
      <c r="B2750">
        <v>22</v>
      </c>
      <c r="C2750" t="s">
        <v>1304</v>
      </c>
      <c r="D2750" t="str">
        <f>IFERROR(INDEX('Draft Master List'!E:F,MATCH(C2750,'Draft Master List'!E:E,0),2),"N/A")</f>
        <v>N/A</v>
      </c>
      <c r="E2750" t="s">
        <v>33</v>
      </c>
      <c r="F2750">
        <v>24</v>
      </c>
      <c r="G2750" t="s">
        <v>77</v>
      </c>
      <c r="H2750">
        <v>16</v>
      </c>
      <c r="I2750">
        <v>2</v>
      </c>
      <c r="J2750">
        <v>113</v>
      </c>
      <c r="K2750">
        <v>76</v>
      </c>
      <c r="L2750" s="2">
        <v>0.67300000000000004</v>
      </c>
      <c r="M2750">
        <v>758</v>
      </c>
      <c r="N2750">
        <v>10</v>
      </c>
      <c r="O2750">
        <v>2</v>
      </c>
      <c r="P2750">
        <v>34</v>
      </c>
      <c r="Q2750">
        <v>4.8</v>
      </c>
      <c r="R2750">
        <v>47.4</v>
      </c>
      <c r="S2750">
        <v>6</v>
      </c>
    </row>
    <row r="2751" spans="1:19" x14ac:dyDescent="0.25">
      <c r="A2751">
        <v>2009</v>
      </c>
      <c r="B2751">
        <v>23</v>
      </c>
      <c r="C2751" t="s">
        <v>1648</v>
      </c>
      <c r="D2751" t="str">
        <f>IFERROR(INDEX('Draft Master List'!E:F,MATCH(C2751,'Draft Master List'!E:E,0),2),"N/A")</f>
        <v>N/A</v>
      </c>
      <c r="E2751" t="s">
        <v>6</v>
      </c>
      <c r="F2751">
        <v>24</v>
      </c>
      <c r="G2751" t="s">
        <v>108</v>
      </c>
      <c r="H2751">
        <v>16</v>
      </c>
      <c r="I2751">
        <v>15</v>
      </c>
      <c r="J2751">
        <v>112</v>
      </c>
      <c r="K2751">
        <v>76</v>
      </c>
      <c r="L2751" s="2">
        <v>0.67900000000000005</v>
      </c>
      <c r="M2751">
        <v>971</v>
      </c>
      <c r="N2751">
        <v>12.8</v>
      </c>
      <c r="O2751">
        <v>8</v>
      </c>
      <c r="P2751">
        <v>47</v>
      </c>
      <c r="Q2751">
        <v>4.8</v>
      </c>
      <c r="R2751">
        <v>60.7</v>
      </c>
      <c r="S2751">
        <v>0</v>
      </c>
    </row>
    <row r="2752" spans="1:19" x14ac:dyDescent="0.25">
      <c r="A2752">
        <v>2009</v>
      </c>
      <c r="B2752">
        <v>24</v>
      </c>
      <c r="C2752" t="s">
        <v>1097</v>
      </c>
      <c r="D2752" t="str">
        <f>IFERROR(INDEX('Draft Master List'!E:F,MATCH(C2752,'Draft Master List'!E:E,0),2),"N/A")</f>
        <v>N/A</v>
      </c>
      <c r="E2752" t="s">
        <v>24</v>
      </c>
      <c r="F2752">
        <v>27</v>
      </c>
      <c r="G2752" t="s">
        <v>108</v>
      </c>
      <c r="H2752">
        <v>16</v>
      </c>
      <c r="I2752">
        <v>16</v>
      </c>
      <c r="J2752">
        <v>98</v>
      </c>
      <c r="K2752">
        <v>76</v>
      </c>
      <c r="L2752" s="2">
        <v>0.77600000000000002</v>
      </c>
      <c r="M2752">
        <v>789</v>
      </c>
      <c r="N2752">
        <v>10.4</v>
      </c>
      <c r="O2752">
        <v>6</v>
      </c>
      <c r="P2752">
        <v>41</v>
      </c>
      <c r="Q2752">
        <v>4.8</v>
      </c>
      <c r="R2752">
        <v>49.3</v>
      </c>
      <c r="S2752">
        <v>2</v>
      </c>
    </row>
    <row r="2753" spans="1:19" x14ac:dyDescent="0.25">
      <c r="A2753">
        <v>2009</v>
      </c>
      <c r="B2753">
        <v>25</v>
      </c>
      <c r="C2753" t="s">
        <v>1412</v>
      </c>
      <c r="D2753" t="str">
        <f>IFERROR(INDEX('Draft Master List'!E:F,MATCH(C2753,'Draft Master List'!E:E,0),2),"N/A")</f>
        <v>N/A</v>
      </c>
      <c r="E2753" t="s">
        <v>3</v>
      </c>
      <c r="F2753">
        <v>35</v>
      </c>
      <c r="G2753" t="s">
        <v>74</v>
      </c>
      <c r="H2753">
        <v>16</v>
      </c>
      <c r="I2753">
        <v>16</v>
      </c>
      <c r="J2753">
        <v>134</v>
      </c>
      <c r="K2753">
        <v>73</v>
      </c>
      <c r="L2753" s="2">
        <v>0.54500000000000004</v>
      </c>
      <c r="M2753">
        <v>1028</v>
      </c>
      <c r="N2753">
        <v>14.1</v>
      </c>
      <c r="O2753">
        <v>7</v>
      </c>
      <c r="P2753">
        <v>72</v>
      </c>
      <c r="Q2753">
        <v>4.5999999999999996</v>
      </c>
      <c r="R2753">
        <v>64.3</v>
      </c>
      <c r="S2753">
        <v>0</v>
      </c>
    </row>
    <row r="2754" spans="1:19" x14ac:dyDescent="0.25">
      <c r="A2754">
        <v>2009</v>
      </c>
      <c r="B2754">
        <v>26</v>
      </c>
      <c r="C2754" t="s">
        <v>733</v>
      </c>
      <c r="D2754" t="str">
        <f>IFERROR(INDEX('Draft Master List'!E:F,MATCH(C2754,'Draft Master List'!E:E,0),2),"N/A")</f>
        <v>N/A</v>
      </c>
      <c r="E2754" t="s">
        <v>15</v>
      </c>
      <c r="F2754">
        <v>31</v>
      </c>
      <c r="H2754">
        <v>16</v>
      </c>
      <c r="I2754">
        <v>15</v>
      </c>
      <c r="J2754">
        <v>128</v>
      </c>
      <c r="K2754">
        <v>72</v>
      </c>
      <c r="L2754" s="2">
        <v>0.56299999999999994</v>
      </c>
      <c r="M2754">
        <v>1047</v>
      </c>
      <c r="N2754">
        <v>14.5</v>
      </c>
      <c r="O2754">
        <v>9</v>
      </c>
      <c r="P2754">
        <v>50</v>
      </c>
      <c r="Q2754">
        <v>4.5</v>
      </c>
      <c r="R2754">
        <v>65.400000000000006</v>
      </c>
      <c r="S2754">
        <v>2</v>
      </c>
    </row>
    <row r="2755" spans="1:19" x14ac:dyDescent="0.25">
      <c r="A2755">
        <v>2009</v>
      </c>
      <c r="B2755">
        <v>27</v>
      </c>
      <c r="C2755" t="s">
        <v>564</v>
      </c>
      <c r="D2755" t="str">
        <f>IFERROR(INDEX('Draft Master List'!E:F,MATCH(C2755,'Draft Master List'!E:E,0),2),"N/A")</f>
        <v>2522006</v>
      </c>
      <c r="E2755" t="s">
        <v>0</v>
      </c>
      <c r="F2755">
        <v>26</v>
      </c>
      <c r="G2755" t="s">
        <v>74</v>
      </c>
      <c r="H2755">
        <v>16</v>
      </c>
      <c r="I2755">
        <v>14</v>
      </c>
      <c r="J2755">
        <v>107</v>
      </c>
      <c r="K2755">
        <v>70</v>
      </c>
      <c r="L2755" s="2">
        <v>0.65400000000000003</v>
      </c>
      <c r="M2755">
        <v>1074</v>
      </c>
      <c r="N2755">
        <v>15.3</v>
      </c>
      <c r="O2755">
        <v>9</v>
      </c>
      <c r="P2755">
        <v>68</v>
      </c>
      <c r="Q2755">
        <v>4.4000000000000004</v>
      </c>
      <c r="R2755">
        <v>67.099999999999994</v>
      </c>
      <c r="S2755">
        <v>2</v>
      </c>
    </row>
    <row r="2756" spans="1:19" x14ac:dyDescent="0.25">
      <c r="A2756">
        <v>2009</v>
      </c>
      <c r="B2756">
        <v>28</v>
      </c>
      <c r="C2756" t="s">
        <v>1407</v>
      </c>
      <c r="D2756" t="str">
        <f>IFERROR(INDEX('Draft Master List'!E:F,MATCH(C2756,'Draft Master List'!E:E,0),2),"N/A")</f>
        <v>N/A</v>
      </c>
      <c r="E2756" t="s">
        <v>5</v>
      </c>
      <c r="F2756">
        <v>34</v>
      </c>
      <c r="G2756" t="s">
        <v>74</v>
      </c>
      <c r="H2756">
        <v>16</v>
      </c>
      <c r="I2756">
        <v>16</v>
      </c>
      <c r="J2756">
        <v>113</v>
      </c>
      <c r="K2756">
        <v>70</v>
      </c>
      <c r="L2756" s="2">
        <v>0.61899999999999999</v>
      </c>
      <c r="M2756">
        <v>1061</v>
      </c>
      <c r="N2756">
        <v>15.2</v>
      </c>
      <c r="O2756">
        <v>6</v>
      </c>
      <c r="P2756">
        <v>71</v>
      </c>
      <c r="Q2756">
        <v>4.4000000000000004</v>
      </c>
      <c r="R2756">
        <v>66.3</v>
      </c>
      <c r="S2756">
        <v>2</v>
      </c>
    </row>
    <row r="2757" spans="1:19" x14ac:dyDescent="0.25">
      <c r="A2757">
        <v>2009</v>
      </c>
      <c r="B2757">
        <v>29</v>
      </c>
      <c r="C2757" t="s">
        <v>1213</v>
      </c>
      <c r="D2757" t="str">
        <f>IFERROR(INDEX('Draft Master List'!E:F,MATCH(C2757,'Draft Master List'!E:E,0),2),"N/A")</f>
        <v>N/A</v>
      </c>
      <c r="E2757" t="s">
        <v>7</v>
      </c>
      <c r="F2757">
        <v>30</v>
      </c>
      <c r="G2757" t="s">
        <v>74</v>
      </c>
      <c r="H2757">
        <v>16</v>
      </c>
      <c r="I2757">
        <v>16</v>
      </c>
      <c r="J2757">
        <v>120</v>
      </c>
      <c r="K2757">
        <v>70</v>
      </c>
      <c r="L2757" s="2">
        <v>0.58299999999999996</v>
      </c>
      <c r="M2757">
        <v>902</v>
      </c>
      <c r="N2757">
        <v>12.9</v>
      </c>
      <c r="O2757">
        <v>3</v>
      </c>
      <c r="P2757">
        <v>59</v>
      </c>
      <c r="Q2757">
        <v>4.4000000000000004</v>
      </c>
      <c r="R2757">
        <v>56.4</v>
      </c>
      <c r="S2757">
        <v>2</v>
      </c>
    </row>
    <row r="2758" spans="1:19" x14ac:dyDescent="0.25">
      <c r="A2758">
        <v>2009</v>
      </c>
      <c r="B2758">
        <v>30</v>
      </c>
      <c r="C2758" t="s">
        <v>1232</v>
      </c>
      <c r="D2758" t="str">
        <f>IFERROR(INDEX('Draft Master List'!E:F,MATCH(C2758,'Draft Master List'!E:E,0),2),"N/A")</f>
        <v>N/A</v>
      </c>
      <c r="E2758" t="s">
        <v>13</v>
      </c>
      <c r="F2758">
        <v>26</v>
      </c>
      <c r="G2758" t="s">
        <v>74</v>
      </c>
      <c r="H2758">
        <v>15</v>
      </c>
      <c r="I2758">
        <v>15</v>
      </c>
      <c r="J2758">
        <v>108</v>
      </c>
      <c r="K2758">
        <v>68</v>
      </c>
      <c r="L2758" s="2">
        <v>0.63</v>
      </c>
      <c r="M2758">
        <v>1167</v>
      </c>
      <c r="N2758">
        <v>17.2</v>
      </c>
      <c r="O2758">
        <v>9</v>
      </c>
      <c r="P2758">
        <v>55</v>
      </c>
      <c r="Q2758">
        <v>4.5</v>
      </c>
      <c r="R2758">
        <v>77.8</v>
      </c>
      <c r="S2758">
        <v>0</v>
      </c>
    </row>
    <row r="2759" spans="1:19" x14ac:dyDescent="0.25">
      <c r="A2759">
        <v>2009</v>
      </c>
      <c r="B2759">
        <v>31</v>
      </c>
      <c r="C2759" t="s">
        <v>517</v>
      </c>
      <c r="D2759" t="str">
        <f>IFERROR(INDEX('Draft Master List'!E:F,MATCH(C2759,'Draft Master List'!E:E,0),2),"N/A")</f>
        <v>522006</v>
      </c>
      <c r="E2759" t="s">
        <v>5</v>
      </c>
      <c r="F2759">
        <v>26</v>
      </c>
      <c r="G2759" t="s">
        <v>74</v>
      </c>
      <c r="H2759">
        <v>16</v>
      </c>
      <c r="I2759">
        <v>13</v>
      </c>
      <c r="J2759">
        <v>119</v>
      </c>
      <c r="K2759">
        <v>68</v>
      </c>
      <c r="L2759" s="2">
        <v>0.57099999999999995</v>
      </c>
      <c r="M2759">
        <v>1113</v>
      </c>
      <c r="N2759">
        <v>16.399999999999999</v>
      </c>
      <c r="O2759">
        <v>4</v>
      </c>
      <c r="P2759">
        <v>83</v>
      </c>
      <c r="Q2759">
        <v>4.3</v>
      </c>
      <c r="R2759">
        <v>69.599999999999994</v>
      </c>
      <c r="S2759">
        <v>0</v>
      </c>
    </row>
    <row r="2760" spans="1:19" x14ac:dyDescent="0.25">
      <c r="A2760">
        <v>2009</v>
      </c>
      <c r="B2760">
        <v>32</v>
      </c>
      <c r="C2760" t="s">
        <v>438</v>
      </c>
      <c r="D2760" t="str">
        <f>IFERROR(INDEX('Draft Master List'!E:F,MATCH(C2760,'Draft Master List'!E:E,0),2),"N/A")</f>
        <v>22007</v>
      </c>
      <c r="E2760" t="s">
        <v>12</v>
      </c>
      <c r="F2760">
        <v>24</v>
      </c>
      <c r="G2760" t="s">
        <v>74</v>
      </c>
      <c r="H2760">
        <v>14</v>
      </c>
      <c r="I2760">
        <v>14</v>
      </c>
      <c r="J2760">
        <v>137</v>
      </c>
      <c r="K2760">
        <v>67</v>
      </c>
      <c r="L2760" s="2">
        <v>0.48899999999999999</v>
      </c>
      <c r="M2760">
        <v>984</v>
      </c>
      <c r="N2760">
        <v>14.7</v>
      </c>
      <c r="O2760">
        <v>5</v>
      </c>
      <c r="P2760">
        <v>75</v>
      </c>
      <c r="Q2760">
        <v>4.8</v>
      </c>
      <c r="R2760">
        <v>70.3</v>
      </c>
      <c r="S2760">
        <v>3</v>
      </c>
    </row>
    <row r="2761" spans="1:19" x14ac:dyDescent="0.25">
      <c r="A2761">
        <v>2009</v>
      </c>
      <c r="B2761">
        <v>33</v>
      </c>
      <c r="C2761" t="s">
        <v>1351</v>
      </c>
      <c r="D2761" t="str">
        <f>IFERROR(INDEX('Draft Master List'!E:F,MATCH(C2761,'Draft Master List'!E:E,0),2),"N/A")</f>
        <v>N/A</v>
      </c>
      <c r="E2761" t="s">
        <v>16</v>
      </c>
      <c r="F2761">
        <v>24</v>
      </c>
      <c r="G2761" t="s">
        <v>108</v>
      </c>
      <c r="H2761">
        <v>15</v>
      </c>
      <c r="I2761">
        <v>15</v>
      </c>
      <c r="J2761">
        <v>99</v>
      </c>
      <c r="K2761">
        <v>66</v>
      </c>
      <c r="L2761" s="2">
        <v>0.66700000000000004</v>
      </c>
      <c r="M2761">
        <v>805</v>
      </c>
      <c r="N2761">
        <v>12.2</v>
      </c>
      <c r="O2761">
        <v>3</v>
      </c>
      <c r="P2761">
        <v>86</v>
      </c>
      <c r="Q2761">
        <v>4.4000000000000004</v>
      </c>
      <c r="R2761">
        <v>53.7</v>
      </c>
      <c r="S2761">
        <v>0</v>
      </c>
    </row>
    <row r="2762" spans="1:19" x14ac:dyDescent="0.25">
      <c r="A2762">
        <v>2009</v>
      </c>
      <c r="B2762">
        <v>35</v>
      </c>
      <c r="C2762" t="s">
        <v>1215</v>
      </c>
      <c r="D2762" t="str">
        <f>IFERROR(INDEX('Draft Master List'!E:F,MATCH(C2762,'Draft Master List'!E:E,0),2),"N/A")</f>
        <v>N/A</v>
      </c>
      <c r="E2762" t="s">
        <v>19</v>
      </c>
      <c r="F2762">
        <v>28</v>
      </c>
      <c r="G2762" t="s">
        <v>74</v>
      </c>
      <c r="H2762">
        <v>13</v>
      </c>
      <c r="I2762">
        <v>12</v>
      </c>
      <c r="J2762">
        <v>103</v>
      </c>
      <c r="K2762">
        <v>63</v>
      </c>
      <c r="L2762" s="2">
        <v>0.61199999999999999</v>
      </c>
      <c r="M2762">
        <v>812</v>
      </c>
      <c r="N2762">
        <v>12.9</v>
      </c>
      <c r="O2762">
        <v>3</v>
      </c>
      <c r="P2762">
        <v>44</v>
      </c>
      <c r="Q2762">
        <v>4.8</v>
      </c>
      <c r="R2762">
        <v>62.5</v>
      </c>
      <c r="S2762">
        <v>3</v>
      </c>
    </row>
    <row r="2763" spans="1:19" x14ac:dyDescent="0.25">
      <c r="A2763">
        <v>2009</v>
      </c>
      <c r="B2763">
        <v>36</v>
      </c>
      <c r="C2763" t="s">
        <v>90</v>
      </c>
      <c r="D2763" t="str">
        <f>IFERROR(INDEX('Draft Master List'!E:F,MATCH(C2763,'Draft Master List'!E:E,0),2),"N/A")</f>
        <v>1492008</v>
      </c>
      <c r="E2763" t="s">
        <v>10</v>
      </c>
      <c r="F2763">
        <v>23</v>
      </c>
      <c r="G2763" t="s">
        <v>76</v>
      </c>
      <c r="H2763">
        <v>16</v>
      </c>
      <c r="I2763">
        <v>16</v>
      </c>
      <c r="J2763">
        <v>80</v>
      </c>
      <c r="K2763">
        <v>63</v>
      </c>
      <c r="L2763" s="2">
        <v>0.78800000000000003</v>
      </c>
      <c r="M2763">
        <v>428</v>
      </c>
      <c r="N2763">
        <v>6.8</v>
      </c>
      <c r="O2763">
        <v>0</v>
      </c>
      <c r="P2763">
        <v>23</v>
      </c>
      <c r="Q2763">
        <v>3.9</v>
      </c>
      <c r="R2763">
        <v>26.8</v>
      </c>
      <c r="S2763">
        <v>5</v>
      </c>
    </row>
    <row r="2764" spans="1:19" x14ac:dyDescent="0.25">
      <c r="A2764">
        <v>2009</v>
      </c>
      <c r="B2764">
        <v>37</v>
      </c>
      <c r="C2764" t="s">
        <v>461</v>
      </c>
      <c r="D2764" t="str">
        <f>IFERROR(INDEX('Draft Master List'!E:F,MATCH(C2764,'Draft Master List'!E:E,0),2),"N/A")</f>
        <v>792007</v>
      </c>
      <c r="E2764" t="s">
        <v>4</v>
      </c>
      <c r="F2764">
        <v>25</v>
      </c>
      <c r="G2764" t="s">
        <v>74</v>
      </c>
      <c r="H2764">
        <v>15</v>
      </c>
      <c r="I2764">
        <v>14</v>
      </c>
      <c r="J2764">
        <v>111</v>
      </c>
      <c r="K2764">
        <v>63</v>
      </c>
      <c r="L2764" s="2">
        <v>0.56799999999999995</v>
      </c>
      <c r="M2764">
        <v>869</v>
      </c>
      <c r="N2764">
        <v>13.8</v>
      </c>
      <c r="O2764">
        <v>7</v>
      </c>
      <c r="P2764">
        <v>61</v>
      </c>
      <c r="Q2764">
        <v>4.2</v>
      </c>
      <c r="R2764">
        <v>57.9</v>
      </c>
      <c r="S2764">
        <v>2</v>
      </c>
    </row>
    <row r="2765" spans="1:19" x14ac:dyDescent="0.25">
      <c r="A2765">
        <v>2009</v>
      </c>
      <c r="B2765">
        <v>38</v>
      </c>
      <c r="C2765" t="s">
        <v>122</v>
      </c>
      <c r="D2765" t="str">
        <f>IFERROR(INDEX('Draft Master List'!E:F,MATCH(C2765,'Draft Master List'!E:E,0),2),"N/A")</f>
        <v>492008</v>
      </c>
      <c r="E2765" t="s">
        <v>6</v>
      </c>
      <c r="F2765">
        <v>23</v>
      </c>
      <c r="G2765" t="s">
        <v>74</v>
      </c>
      <c r="H2765">
        <v>15</v>
      </c>
      <c r="I2765">
        <v>15</v>
      </c>
      <c r="J2765">
        <v>117</v>
      </c>
      <c r="K2765">
        <v>62</v>
      </c>
      <c r="L2765" s="2">
        <v>0.53</v>
      </c>
      <c r="M2765">
        <v>1156</v>
      </c>
      <c r="N2765">
        <v>18.600000000000001</v>
      </c>
      <c r="O2765">
        <v>9</v>
      </c>
      <c r="P2765">
        <v>71</v>
      </c>
      <c r="Q2765">
        <v>4.0999999999999996</v>
      </c>
      <c r="R2765">
        <v>77.099999999999994</v>
      </c>
      <c r="S2765">
        <v>3</v>
      </c>
    </row>
    <row r="2766" spans="1:19" x14ac:dyDescent="0.25">
      <c r="A2766">
        <v>2009</v>
      </c>
      <c r="B2766">
        <v>39</v>
      </c>
      <c r="C2766" t="s">
        <v>340</v>
      </c>
      <c r="D2766" t="str">
        <f>IFERROR(INDEX('Draft Master List'!E:F,MATCH(C2766,'Draft Master List'!E:E,0),2),"N/A")</f>
        <v>1272009</v>
      </c>
      <c r="E2766" t="s">
        <v>20</v>
      </c>
      <c r="F2766">
        <v>24</v>
      </c>
      <c r="G2766" t="s">
        <v>77</v>
      </c>
      <c r="H2766">
        <v>16</v>
      </c>
      <c r="I2766">
        <v>5</v>
      </c>
      <c r="J2766">
        <v>89</v>
      </c>
      <c r="K2766">
        <v>60</v>
      </c>
      <c r="L2766" s="2">
        <v>0.67400000000000004</v>
      </c>
      <c r="M2766">
        <v>676</v>
      </c>
      <c r="N2766">
        <v>11.3</v>
      </c>
      <c r="O2766">
        <v>7</v>
      </c>
      <c r="P2766">
        <v>39</v>
      </c>
      <c r="Q2766">
        <v>3.8</v>
      </c>
      <c r="R2766">
        <v>42.3</v>
      </c>
      <c r="S2766">
        <v>0</v>
      </c>
    </row>
    <row r="2767" spans="1:19" x14ac:dyDescent="0.25">
      <c r="A2767">
        <v>2009</v>
      </c>
      <c r="B2767">
        <v>40</v>
      </c>
      <c r="C2767" t="s">
        <v>110</v>
      </c>
      <c r="D2767" t="str">
        <f>IFERROR(INDEX('Draft Master List'!E:F,MATCH(C2767,'Draft Master List'!E:E,0),2),"N/A")</f>
        <v>222009</v>
      </c>
      <c r="E2767" t="s">
        <v>18</v>
      </c>
      <c r="F2767">
        <v>21</v>
      </c>
      <c r="G2767" t="s">
        <v>74</v>
      </c>
      <c r="H2767">
        <v>15</v>
      </c>
      <c r="I2767">
        <v>8</v>
      </c>
      <c r="J2767">
        <v>91</v>
      </c>
      <c r="K2767">
        <v>60</v>
      </c>
      <c r="L2767" s="2">
        <v>0.65900000000000003</v>
      </c>
      <c r="M2767">
        <v>790</v>
      </c>
      <c r="N2767">
        <v>13.2</v>
      </c>
      <c r="O2767">
        <v>6</v>
      </c>
      <c r="P2767">
        <v>51</v>
      </c>
      <c r="Q2767">
        <v>4</v>
      </c>
      <c r="R2767">
        <v>52.7</v>
      </c>
      <c r="S2767">
        <v>1</v>
      </c>
    </row>
    <row r="2768" spans="1:19" x14ac:dyDescent="0.25">
      <c r="A2768">
        <v>2009</v>
      </c>
      <c r="B2768">
        <v>41</v>
      </c>
      <c r="C2768" t="s">
        <v>1825</v>
      </c>
      <c r="D2768" t="str">
        <f>IFERROR(INDEX('Draft Master List'!E:F,MATCH(C2768,'Draft Master List'!E:E,0),2),"N/A")</f>
        <v>N/A</v>
      </c>
      <c r="E2768" t="s">
        <v>63</v>
      </c>
      <c r="F2768">
        <v>24</v>
      </c>
      <c r="G2768" t="s">
        <v>108</v>
      </c>
      <c r="H2768">
        <v>16</v>
      </c>
      <c r="I2768">
        <v>15</v>
      </c>
      <c r="J2768">
        <v>108</v>
      </c>
      <c r="K2768">
        <v>60</v>
      </c>
      <c r="L2768" s="2">
        <v>0.55600000000000005</v>
      </c>
      <c r="M2768">
        <v>612</v>
      </c>
      <c r="N2768">
        <v>10.199999999999999</v>
      </c>
      <c r="O2768">
        <v>8</v>
      </c>
      <c r="P2768">
        <v>41</v>
      </c>
      <c r="Q2768">
        <v>3.8</v>
      </c>
      <c r="R2768">
        <v>38.299999999999997</v>
      </c>
      <c r="S2768">
        <v>0</v>
      </c>
    </row>
    <row r="2769" spans="1:19" x14ac:dyDescent="0.25">
      <c r="A2769">
        <v>2009</v>
      </c>
      <c r="B2769">
        <v>42</v>
      </c>
      <c r="C2769" t="s">
        <v>1083</v>
      </c>
      <c r="D2769" t="str">
        <f>IFERROR(INDEX('Draft Master List'!E:F,MATCH(C2769,'Draft Master List'!E:E,0),2),"N/A")</f>
        <v>N/A</v>
      </c>
      <c r="E2769" t="s">
        <v>32</v>
      </c>
      <c r="F2769">
        <v>27</v>
      </c>
      <c r="G2769" t="s">
        <v>74</v>
      </c>
      <c r="H2769">
        <v>14</v>
      </c>
      <c r="I2769">
        <v>12</v>
      </c>
      <c r="J2769">
        <v>96</v>
      </c>
      <c r="K2769">
        <v>57</v>
      </c>
      <c r="L2769" s="2">
        <v>0.59399999999999997</v>
      </c>
      <c r="M2769">
        <v>821</v>
      </c>
      <c r="N2769">
        <v>14.4</v>
      </c>
      <c r="O2769">
        <v>3</v>
      </c>
      <c r="P2769">
        <v>53</v>
      </c>
      <c r="Q2769">
        <v>4.0999999999999996</v>
      </c>
      <c r="R2769">
        <v>58.6</v>
      </c>
      <c r="S2769">
        <v>1</v>
      </c>
    </row>
    <row r="2770" spans="1:19" x14ac:dyDescent="0.25">
      <c r="A2770">
        <v>2009</v>
      </c>
      <c r="B2770">
        <v>43</v>
      </c>
      <c r="C2770" t="s">
        <v>86</v>
      </c>
      <c r="D2770" t="str">
        <f>IFERROR(INDEX('Draft Master List'!E:F,MATCH(C2770,'Draft Master List'!E:E,0),2),"N/A")</f>
        <v>442008</v>
      </c>
      <c r="E2770" t="s">
        <v>63</v>
      </c>
      <c r="F2770">
        <v>24</v>
      </c>
      <c r="G2770" t="s">
        <v>76</v>
      </c>
      <c r="H2770">
        <v>16</v>
      </c>
      <c r="I2770">
        <v>16</v>
      </c>
      <c r="J2770">
        <v>72</v>
      </c>
      <c r="K2770">
        <v>57</v>
      </c>
      <c r="L2770" s="2">
        <v>0.79200000000000004</v>
      </c>
      <c r="M2770">
        <v>471</v>
      </c>
      <c r="N2770">
        <v>8.3000000000000007</v>
      </c>
      <c r="O2770">
        <v>0</v>
      </c>
      <c r="P2770">
        <v>37</v>
      </c>
      <c r="Q2770">
        <v>3.6</v>
      </c>
      <c r="R2770">
        <v>29.4</v>
      </c>
      <c r="S2770">
        <v>6</v>
      </c>
    </row>
    <row r="2771" spans="1:19" x14ac:dyDescent="0.25">
      <c r="A2771">
        <v>2009</v>
      </c>
      <c r="B2771">
        <v>44</v>
      </c>
      <c r="C2771" t="s">
        <v>1264</v>
      </c>
      <c r="D2771" t="str">
        <f>IFERROR(INDEX('Draft Master List'!E:F,MATCH(C2771,'Draft Master List'!E:E,0),2),"N/A")</f>
        <v>N/A</v>
      </c>
      <c r="E2771" t="s">
        <v>63</v>
      </c>
      <c r="F2771">
        <v>27</v>
      </c>
      <c r="G2771" t="s">
        <v>74</v>
      </c>
      <c r="H2771">
        <v>13</v>
      </c>
      <c r="I2771">
        <v>12</v>
      </c>
      <c r="J2771">
        <v>91</v>
      </c>
      <c r="K2771">
        <v>57</v>
      </c>
      <c r="L2771" s="2">
        <v>0.626</v>
      </c>
      <c r="M2771">
        <v>757</v>
      </c>
      <c r="N2771">
        <v>13.3</v>
      </c>
      <c r="O2771">
        <v>3</v>
      </c>
      <c r="P2771">
        <v>48</v>
      </c>
      <c r="Q2771">
        <v>4.4000000000000004</v>
      </c>
      <c r="R2771">
        <v>58.2</v>
      </c>
      <c r="S2771">
        <v>3</v>
      </c>
    </row>
    <row r="2772" spans="1:19" x14ac:dyDescent="0.25">
      <c r="A2772">
        <v>2009</v>
      </c>
      <c r="B2772">
        <v>45</v>
      </c>
      <c r="C2772" t="s">
        <v>394</v>
      </c>
      <c r="D2772" t="str">
        <f>IFERROR(INDEX('Draft Master List'!E:F,MATCH(C2772,'Draft Master List'!E:E,0),2),"N/A")</f>
        <v>952008</v>
      </c>
      <c r="E2772" t="s">
        <v>9</v>
      </c>
      <c r="F2772">
        <v>23</v>
      </c>
      <c r="G2772" t="s">
        <v>74</v>
      </c>
      <c r="H2772">
        <v>14</v>
      </c>
      <c r="I2772">
        <v>10</v>
      </c>
      <c r="J2772">
        <v>99</v>
      </c>
      <c r="K2772">
        <v>57</v>
      </c>
      <c r="L2772" s="2">
        <v>0.57599999999999996</v>
      </c>
      <c r="M2772">
        <v>822</v>
      </c>
      <c r="N2772">
        <v>14.4</v>
      </c>
      <c r="O2772">
        <v>5</v>
      </c>
      <c r="P2772">
        <v>49</v>
      </c>
      <c r="Q2772">
        <v>4.0999999999999996</v>
      </c>
      <c r="R2772">
        <v>58.7</v>
      </c>
      <c r="S2772">
        <v>1</v>
      </c>
    </row>
    <row r="2773" spans="1:19" x14ac:dyDescent="0.25">
      <c r="A2773">
        <v>2009</v>
      </c>
      <c r="B2773">
        <v>46</v>
      </c>
      <c r="C2773" t="s">
        <v>79</v>
      </c>
      <c r="D2773" t="str">
        <f>IFERROR(INDEX('Draft Master List'!E:F,MATCH(C2773,'Draft Master List'!E:E,0),2),"N/A")</f>
        <v>192009</v>
      </c>
      <c r="E2773" t="s">
        <v>6</v>
      </c>
      <c r="F2773">
        <v>21</v>
      </c>
      <c r="G2773" t="s">
        <v>74</v>
      </c>
      <c r="H2773">
        <v>15</v>
      </c>
      <c r="I2773">
        <v>13</v>
      </c>
      <c r="J2773">
        <v>91</v>
      </c>
      <c r="K2773">
        <v>56</v>
      </c>
      <c r="L2773" s="2">
        <v>0.61499999999999999</v>
      </c>
      <c r="M2773">
        <v>773</v>
      </c>
      <c r="N2773">
        <v>13.8</v>
      </c>
      <c r="O2773">
        <v>4</v>
      </c>
      <c r="P2773">
        <v>56</v>
      </c>
      <c r="Q2773">
        <v>3.7</v>
      </c>
      <c r="R2773">
        <v>51.5</v>
      </c>
      <c r="S2773">
        <v>0</v>
      </c>
    </row>
    <row r="2774" spans="1:19" x14ac:dyDescent="0.25">
      <c r="A2774">
        <v>2009</v>
      </c>
      <c r="B2774">
        <v>47</v>
      </c>
      <c r="C2774" t="s">
        <v>1856</v>
      </c>
      <c r="D2774" t="str">
        <f>IFERROR(INDEX('Draft Master List'!E:F,MATCH(C2774,'Draft Master List'!E:E,0),2),"N/A")</f>
        <v>N/A</v>
      </c>
      <c r="E2774" t="s">
        <v>18</v>
      </c>
      <c r="F2774">
        <v>29</v>
      </c>
      <c r="G2774" t="s">
        <v>108</v>
      </c>
      <c r="H2774">
        <v>16</v>
      </c>
      <c r="I2774">
        <v>13</v>
      </c>
      <c r="J2774">
        <v>79</v>
      </c>
      <c r="K2774">
        <v>56</v>
      </c>
      <c r="L2774" s="2">
        <v>0.70899999999999996</v>
      </c>
      <c r="M2774">
        <v>566</v>
      </c>
      <c r="N2774">
        <v>10.1</v>
      </c>
      <c r="O2774">
        <v>11</v>
      </c>
      <c r="P2774">
        <v>27</v>
      </c>
      <c r="Q2774">
        <v>3.5</v>
      </c>
      <c r="R2774">
        <v>35.4</v>
      </c>
      <c r="S2774">
        <v>0</v>
      </c>
    </row>
    <row r="2775" spans="1:19" x14ac:dyDescent="0.25">
      <c r="A2775">
        <v>2009</v>
      </c>
      <c r="B2775">
        <v>48</v>
      </c>
      <c r="C2775" t="s">
        <v>1355</v>
      </c>
      <c r="D2775" t="str">
        <f>IFERROR(INDEX('Draft Master List'!E:F,MATCH(C2775,'Draft Master List'!E:E,0),2),"N/A")</f>
        <v>N/A</v>
      </c>
      <c r="E2775" t="s">
        <v>18</v>
      </c>
      <c r="F2775">
        <v>29</v>
      </c>
      <c r="G2775" t="s">
        <v>74</v>
      </c>
      <c r="H2775">
        <v>16</v>
      </c>
      <c r="I2775">
        <v>15</v>
      </c>
      <c r="J2775">
        <v>92</v>
      </c>
      <c r="K2775">
        <v>55</v>
      </c>
      <c r="L2775" s="2">
        <v>0.59799999999999998</v>
      </c>
      <c r="M2775">
        <v>618</v>
      </c>
      <c r="N2775">
        <v>11.2</v>
      </c>
      <c r="O2775">
        <v>4</v>
      </c>
      <c r="P2775">
        <v>40</v>
      </c>
      <c r="Q2775">
        <v>3.4</v>
      </c>
      <c r="R2775">
        <v>38.6</v>
      </c>
      <c r="S2775">
        <v>0</v>
      </c>
    </row>
    <row r="2776" spans="1:19" x14ac:dyDescent="0.25">
      <c r="A2776">
        <v>2009</v>
      </c>
      <c r="B2776">
        <v>49</v>
      </c>
      <c r="C2776" t="s">
        <v>475</v>
      </c>
      <c r="D2776" t="str">
        <f>IFERROR(INDEX('Draft Master List'!E:F,MATCH(C2776,'Draft Master List'!E:E,0),2),"N/A")</f>
        <v>1422007</v>
      </c>
      <c r="E2776" t="s">
        <v>10</v>
      </c>
      <c r="F2776">
        <v>26</v>
      </c>
      <c r="G2776" t="s">
        <v>77</v>
      </c>
      <c r="H2776">
        <v>15</v>
      </c>
      <c r="I2776">
        <v>6</v>
      </c>
      <c r="J2776">
        <v>82</v>
      </c>
      <c r="K2776">
        <v>55</v>
      </c>
      <c r="L2776" s="2">
        <v>0.67100000000000004</v>
      </c>
      <c r="M2776">
        <v>712</v>
      </c>
      <c r="N2776">
        <v>12.9</v>
      </c>
      <c r="O2776">
        <v>3</v>
      </c>
      <c r="P2776">
        <v>45</v>
      </c>
      <c r="Q2776">
        <v>3.7</v>
      </c>
      <c r="R2776">
        <v>47.5</v>
      </c>
      <c r="S2776">
        <v>2</v>
      </c>
    </row>
    <row r="2777" spans="1:19" x14ac:dyDescent="0.25">
      <c r="A2777">
        <v>2009</v>
      </c>
      <c r="B2777">
        <v>50</v>
      </c>
      <c r="C2777" t="s">
        <v>1828</v>
      </c>
      <c r="D2777" t="str">
        <f>IFERROR(INDEX('Draft Master List'!E:F,MATCH(C2777,'Draft Master List'!E:E,0),2),"N/A")</f>
        <v>N/A</v>
      </c>
      <c r="E2777" t="s">
        <v>5</v>
      </c>
      <c r="F2777">
        <v>22</v>
      </c>
      <c r="G2777" t="s">
        <v>108</v>
      </c>
      <c r="H2777">
        <v>13</v>
      </c>
      <c r="I2777">
        <v>10</v>
      </c>
      <c r="J2777">
        <v>72</v>
      </c>
      <c r="K2777">
        <v>55</v>
      </c>
      <c r="L2777" s="2">
        <v>0.76400000000000001</v>
      </c>
      <c r="M2777">
        <v>676</v>
      </c>
      <c r="N2777">
        <v>12.3</v>
      </c>
      <c r="O2777">
        <v>5</v>
      </c>
      <c r="P2777">
        <v>62</v>
      </c>
      <c r="Q2777">
        <v>4.2</v>
      </c>
      <c r="R2777">
        <v>52</v>
      </c>
      <c r="S2777">
        <v>1</v>
      </c>
    </row>
    <row r="2778" spans="1:19" x14ac:dyDescent="0.25">
      <c r="A2778">
        <v>2009</v>
      </c>
      <c r="B2778">
        <v>51</v>
      </c>
      <c r="C2778" t="s">
        <v>1388</v>
      </c>
      <c r="D2778" t="str">
        <f>IFERROR(INDEX('Draft Master List'!E:F,MATCH(C2778,'Draft Master List'!E:E,0),2),"N/A")</f>
        <v>N/A</v>
      </c>
      <c r="E2778" t="s">
        <v>29</v>
      </c>
      <c r="F2778">
        <v>36</v>
      </c>
      <c r="G2778" t="s">
        <v>74</v>
      </c>
      <c r="H2778">
        <v>16</v>
      </c>
      <c r="I2778">
        <v>16</v>
      </c>
      <c r="J2778">
        <v>109</v>
      </c>
      <c r="K2778">
        <v>55</v>
      </c>
      <c r="L2778" s="2">
        <v>0.505</v>
      </c>
      <c r="M2778">
        <v>829</v>
      </c>
      <c r="N2778">
        <v>15.1</v>
      </c>
      <c r="O2778">
        <v>5</v>
      </c>
      <c r="P2778">
        <v>98</v>
      </c>
      <c r="Q2778">
        <v>3.4</v>
      </c>
      <c r="R2778">
        <v>51.8</v>
      </c>
      <c r="S2778">
        <v>1</v>
      </c>
    </row>
    <row r="2779" spans="1:19" x14ac:dyDescent="0.25">
      <c r="A2779">
        <v>2009</v>
      </c>
      <c r="B2779">
        <v>52</v>
      </c>
      <c r="C2779" t="s">
        <v>390</v>
      </c>
      <c r="D2779" t="str">
        <f>IFERROR(INDEX('Draft Master List'!E:F,MATCH(C2779,'Draft Master List'!E:E,0),2),"N/A")</f>
        <v>702008</v>
      </c>
      <c r="E2779" t="s">
        <v>63</v>
      </c>
      <c r="F2779">
        <v>22</v>
      </c>
      <c r="G2779" t="s">
        <v>74</v>
      </c>
      <c r="H2779">
        <v>16</v>
      </c>
      <c r="I2779">
        <v>15</v>
      </c>
      <c r="J2779">
        <v>88</v>
      </c>
      <c r="K2779">
        <v>54</v>
      </c>
      <c r="L2779" s="2">
        <v>0.61399999999999999</v>
      </c>
      <c r="M2779">
        <v>717</v>
      </c>
      <c r="N2779">
        <v>13.3</v>
      </c>
      <c r="O2779">
        <v>2</v>
      </c>
      <c r="P2779">
        <v>71</v>
      </c>
      <c r="Q2779">
        <v>3.4</v>
      </c>
      <c r="R2779">
        <v>44.8</v>
      </c>
      <c r="S2779">
        <v>2</v>
      </c>
    </row>
    <row r="2780" spans="1:19" x14ac:dyDescent="0.25">
      <c r="A2780">
        <v>2009</v>
      </c>
      <c r="B2780">
        <v>53</v>
      </c>
      <c r="C2780" t="s">
        <v>1941</v>
      </c>
      <c r="D2780" t="str">
        <f>IFERROR(INDEX('Draft Master List'!E:F,MATCH(C2780,'Draft Master List'!E:E,0),2),"N/A")</f>
        <v>N/A</v>
      </c>
      <c r="E2780" t="s">
        <v>26</v>
      </c>
      <c r="F2780">
        <v>29</v>
      </c>
      <c r="G2780" t="s">
        <v>77</v>
      </c>
      <c r="H2780">
        <v>16</v>
      </c>
      <c r="I2780">
        <v>7</v>
      </c>
      <c r="J2780">
        <v>87</v>
      </c>
      <c r="K2780">
        <v>54</v>
      </c>
      <c r="L2780" s="2">
        <v>0.621</v>
      </c>
      <c r="M2780">
        <v>732</v>
      </c>
      <c r="N2780">
        <v>13.6</v>
      </c>
      <c r="O2780">
        <v>2</v>
      </c>
      <c r="P2780">
        <v>49</v>
      </c>
      <c r="Q2780">
        <v>3.4</v>
      </c>
      <c r="R2780">
        <v>45.8</v>
      </c>
      <c r="S2780">
        <v>0</v>
      </c>
    </row>
    <row r="2781" spans="1:19" x14ac:dyDescent="0.25">
      <c r="A2781">
        <v>2009</v>
      </c>
      <c r="B2781">
        <v>54</v>
      </c>
      <c r="C2781" t="s">
        <v>1408</v>
      </c>
      <c r="D2781" t="str">
        <f>IFERROR(INDEX('Draft Master List'!E:F,MATCH(C2781,'Draft Master List'!E:E,0),2),"N/A")</f>
        <v>N/A</v>
      </c>
      <c r="E2781" t="s">
        <v>3</v>
      </c>
      <c r="F2781">
        <v>29</v>
      </c>
      <c r="G2781" t="s">
        <v>108</v>
      </c>
      <c r="H2781">
        <v>16</v>
      </c>
      <c r="I2781">
        <v>16</v>
      </c>
      <c r="J2781">
        <v>75</v>
      </c>
      <c r="K2781">
        <v>53</v>
      </c>
      <c r="L2781" s="2">
        <v>0.70699999999999996</v>
      </c>
      <c r="M2781">
        <v>593</v>
      </c>
      <c r="N2781">
        <v>11.2</v>
      </c>
      <c r="O2781">
        <v>6</v>
      </c>
      <c r="P2781">
        <v>31</v>
      </c>
      <c r="Q2781">
        <v>3.3</v>
      </c>
      <c r="R2781">
        <v>37.1</v>
      </c>
      <c r="S2781">
        <v>1</v>
      </c>
    </row>
    <row r="2782" spans="1:19" x14ac:dyDescent="0.25">
      <c r="A2782">
        <v>2009</v>
      </c>
      <c r="B2782">
        <v>55</v>
      </c>
      <c r="C2782" t="s">
        <v>518</v>
      </c>
      <c r="D2782" t="str">
        <f>IFERROR(INDEX('Draft Master List'!E:F,MATCH(C2782,'Draft Master List'!E:E,0),2),"N/A")</f>
        <v>602006</v>
      </c>
      <c r="E2782" t="s">
        <v>4</v>
      </c>
      <c r="F2782">
        <v>24</v>
      </c>
      <c r="G2782" t="s">
        <v>76</v>
      </c>
      <c r="H2782">
        <v>16</v>
      </c>
      <c r="I2782">
        <v>16</v>
      </c>
      <c r="J2782">
        <v>71</v>
      </c>
      <c r="K2782">
        <v>53</v>
      </c>
      <c r="L2782" s="2">
        <v>0.746</v>
      </c>
      <c r="M2782">
        <v>374</v>
      </c>
      <c r="N2782">
        <v>7.1</v>
      </c>
      <c r="O2782">
        <v>1</v>
      </c>
      <c r="P2782">
        <v>19</v>
      </c>
      <c r="Q2782">
        <v>3.3</v>
      </c>
      <c r="R2782">
        <v>23.4</v>
      </c>
      <c r="S2782">
        <v>2</v>
      </c>
    </row>
    <row r="2783" spans="1:19" x14ac:dyDescent="0.25">
      <c r="A2783">
        <v>2009</v>
      </c>
      <c r="B2783">
        <v>56</v>
      </c>
      <c r="C2783" t="s">
        <v>2045</v>
      </c>
      <c r="D2783" t="str">
        <f>IFERROR(INDEX('Draft Master List'!E:F,MATCH(C2783,'Draft Master List'!E:E,0),2),"N/A")</f>
        <v>N/A</v>
      </c>
      <c r="E2783" t="s">
        <v>22</v>
      </c>
      <c r="F2783">
        <v>36</v>
      </c>
      <c r="G2783" t="s">
        <v>74</v>
      </c>
      <c r="H2783">
        <v>14</v>
      </c>
      <c r="I2783">
        <v>13</v>
      </c>
      <c r="J2783">
        <v>89</v>
      </c>
      <c r="K2783">
        <v>53</v>
      </c>
      <c r="L2783" s="2">
        <v>0.59599999999999997</v>
      </c>
      <c r="M2783">
        <v>581</v>
      </c>
      <c r="N2783">
        <v>11</v>
      </c>
      <c r="O2783">
        <v>1</v>
      </c>
      <c r="P2783">
        <v>27</v>
      </c>
      <c r="Q2783">
        <v>3.8</v>
      </c>
      <c r="R2783">
        <v>41.5</v>
      </c>
      <c r="S2783">
        <v>0</v>
      </c>
    </row>
    <row r="2784" spans="1:19" x14ac:dyDescent="0.25">
      <c r="A2784">
        <v>2009</v>
      </c>
      <c r="B2784">
        <v>57</v>
      </c>
      <c r="C2784" t="s">
        <v>1394</v>
      </c>
      <c r="D2784" t="str">
        <f>IFERROR(INDEX('Draft Master List'!E:F,MATCH(C2784,'Draft Master List'!E:E,0),2),"N/A")</f>
        <v>N/A</v>
      </c>
      <c r="E2784" t="s">
        <v>23</v>
      </c>
      <c r="F2784">
        <v>28</v>
      </c>
      <c r="G2784" t="s">
        <v>74</v>
      </c>
      <c r="H2784">
        <v>14</v>
      </c>
      <c r="I2784">
        <v>14</v>
      </c>
      <c r="J2784">
        <v>70</v>
      </c>
      <c r="K2784">
        <v>53</v>
      </c>
      <c r="L2784" s="2">
        <v>0.75700000000000001</v>
      </c>
      <c r="M2784">
        <v>611</v>
      </c>
      <c r="N2784">
        <v>11.5</v>
      </c>
      <c r="O2784">
        <v>2</v>
      </c>
      <c r="P2784">
        <v>41</v>
      </c>
      <c r="Q2784">
        <v>3.8</v>
      </c>
      <c r="R2784">
        <v>43.6</v>
      </c>
      <c r="S2784">
        <v>0</v>
      </c>
    </row>
    <row r="2785" spans="1:19" x14ac:dyDescent="0.25">
      <c r="A2785">
        <v>2009</v>
      </c>
      <c r="B2785">
        <v>58</v>
      </c>
      <c r="C2785" t="s">
        <v>941</v>
      </c>
      <c r="D2785" t="str">
        <f>IFERROR(INDEX('Draft Master List'!E:F,MATCH(C2785,'Draft Master List'!E:E,0),2),"N/A")</f>
        <v>N/A</v>
      </c>
      <c r="E2785" t="s">
        <v>34</v>
      </c>
      <c r="F2785">
        <v>26</v>
      </c>
      <c r="G2785" t="s">
        <v>76</v>
      </c>
      <c r="H2785">
        <v>14</v>
      </c>
      <c r="I2785">
        <v>14</v>
      </c>
      <c r="J2785">
        <v>75</v>
      </c>
      <c r="K2785">
        <v>52</v>
      </c>
      <c r="L2785" s="2">
        <v>0.69299999999999995</v>
      </c>
      <c r="M2785">
        <v>406</v>
      </c>
      <c r="N2785">
        <v>7.8</v>
      </c>
      <c r="O2785">
        <v>3</v>
      </c>
      <c r="P2785">
        <v>48</v>
      </c>
      <c r="Q2785">
        <v>3.7</v>
      </c>
      <c r="R2785">
        <v>29</v>
      </c>
      <c r="S2785">
        <v>4</v>
      </c>
    </row>
    <row r="2786" spans="1:19" x14ac:dyDescent="0.25">
      <c r="A2786">
        <v>2009</v>
      </c>
      <c r="B2786">
        <v>59</v>
      </c>
      <c r="C2786" t="s">
        <v>413</v>
      </c>
      <c r="D2786" t="str">
        <f>IFERROR(INDEX('Draft Master List'!E:F,MATCH(C2786,'Draft Master List'!E:E,0),2),"N/A")</f>
        <v>1742008</v>
      </c>
      <c r="E2786" t="s">
        <v>34</v>
      </c>
      <c r="F2786">
        <v>24</v>
      </c>
      <c r="G2786" t="s">
        <v>74</v>
      </c>
      <c r="H2786">
        <v>16</v>
      </c>
      <c r="I2786">
        <v>15</v>
      </c>
      <c r="J2786">
        <v>80</v>
      </c>
      <c r="K2786">
        <v>52</v>
      </c>
      <c r="L2786" s="2">
        <v>0.65</v>
      </c>
      <c r="M2786">
        <v>527</v>
      </c>
      <c r="N2786">
        <v>10.1</v>
      </c>
      <c r="O2786">
        <v>3</v>
      </c>
      <c r="P2786">
        <v>61</v>
      </c>
      <c r="Q2786">
        <v>3.3</v>
      </c>
      <c r="R2786">
        <v>32.9</v>
      </c>
      <c r="S2786">
        <v>0</v>
      </c>
    </row>
    <row r="2787" spans="1:19" x14ac:dyDescent="0.25">
      <c r="A2787">
        <v>2009</v>
      </c>
      <c r="B2787">
        <v>60</v>
      </c>
      <c r="C2787" t="s">
        <v>513</v>
      </c>
      <c r="D2787" t="str">
        <f>IFERROR(INDEX('Draft Master List'!E:F,MATCH(C2787,'Draft Master List'!E:E,0),2),"N/A")</f>
        <v>302006</v>
      </c>
      <c r="E2787" t="s">
        <v>20</v>
      </c>
      <c r="F2787">
        <v>26</v>
      </c>
      <c r="G2787" t="s">
        <v>76</v>
      </c>
      <c r="H2787">
        <v>15</v>
      </c>
      <c r="I2787">
        <v>15</v>
      </c>
      <c r="J2787">
        <v>63</v>
      </c>
      <c r="K2787">
        <v>51</v>
      </c>
      <c r="L2787" s="2">
        <v>0.81</v>
      </c>
      <c r="M2787">
        <v>336</v>
      </c>
      <c r="N2787">
        <v>6.6</v>
      </c>
      <c r="O2787">
        <v>3</v>
      </c>
      <c r="P2787">
        <v>25</v>
      </c>
      <c r="Q2787">
        <v>3.4</v>
      </c>
      <c r="R2787">
        <v>22.4</v>
      </c>
      <c r="S2787">
        <v>1</v>
      </c>
    </row>
    <row r="2788" spans="1:19" x14ac:dyDescent="0.25">
      <c r="A2788">
        <v>2009</v>
      </c>
      <c r="B2788">
        <v>61</v>
      </c>
      <c r="C2788" t="s">
        <v>395</v>
      </c>
      <c r="D2788" t="str">
        <f>IFERROR(INDEX('Draft Master List'!E:F,MATCH(C2788,'Draft Master List'!E:E,0),2),"N/A")</f>
        <v>972008</v>
      </c>
      <c r="E2788" t="s">
        <v>15</v>
      </c>
      <c r="F2788">
        <v>24</v>
      </c>
      <c r="G2788" t="s">
        <v>77</v>
      </c>
      <c r="H2788">
        <v>16</v>
      </c>
      <c r="I2788">
        <v>3</v>
      </c>
      <c r="J2788">
        <v>80</v>
      </c>
      <c r="K2788">
        <v>51</v>
      </c>
      <c r="L2788" s="2">
        <v>0.63800000000000001</v>
      </c>
      <c r="M2788">
        <v>432</v>
      </c>
      <c r="N2788">
        <v>8.5</v>
      </c>
      <c r="O2788">
        <v>3</v>
      </c>
      <c r="P2788">
        <v>24</v>
      </c>
      <c r="Q2788">
        <v>3.2</v>
      </c>
      <c r="R2788">
        <v>27</v>
      </c>
      <c r="S2788">
        <v>4</v>
      </c>
    </row>
    <row r="2789" spans="1:19" x14ac:dyDescent="0.25">
      <c r="A2789">
        <v>2009</v>
      </c>
      <c r="B2789">
        <v>62</v>
      </c>
      <c r="C2789" t="s">
        <v>1782</v>
      </c>
      <c r="D2789" t="str">
        <f>IFERROR(INDEX('Draft Master List'!E:F,MATCH(C2789,'Draft Master List'!E:E,0),2),"N/A")</f>
        <v>N/A</v>
      </c>
      <c r="E2789" t="s">
        <v>19</v>
      </c>
      <c r="F2789">
        <v>25</v>
      </c>
      <c r="G2789" t="s">
        <v>108</v>
      </c>
      <c r="H2789">
        <v>16</v>
      </c>
      <c r="I2789">
        <v>16</v>
      </c>
      <c r="J2789">
        <v>83</v>
      </c>
      <c r="K2789">
        <v>51</v>
      </c>
      <c r="L2789" s="2">
        <v>0.61399999999999999</v>
      </c>
      <c r="M2789">
        <v>574</v>
      </c>
      <c r="N2789">
        <v>11.3</v>
      </c>
      <c r="O2789">
        <v>7</v>
      </c>
      <c r="P2789">
        <v>42</v>
      </c>
      <c r="Q2789">
        <v>3.2</v>
      </c>
      <c r="R2789">
        <v>35.9</v>
      </c>
      <c r="S2789">
        <v>0</v>
      </c>
    </row>
    <row r="2790" spans="1:19" x14ac:dyDescent="0.25">
      <c r="A2790">
        <v>2009</v>
      </c>
      <c r="B2790">
        <v>63</v>
      </c>
      <c r="C2790" t="s">
        <v>1278</v>
      </c>
      <c r="D2790" t="str">
        <f>IFERROR(INDEX('Draft Master List'!E:F,MATCH(C2790,'Draft Master List'!E:E,0),2),"N/A")</f>
        <v>N/A</v>
      </c>
      <c r="E2790" t="s">
        <v>0</v>
      </c>
      <c r="F2790">
        <v>27</v>
      </c>
      <c r="G2790" t="s">
        <v>74</v>
      </c>
      <c r="H2790">
        <v>16</v>
      </c>
      <c r="I2790">
        <v>11</v>
      </c>
      <c r="J2790">
        <v>83</v>
      </c>
      <c r="K2790">
        <v>51</v>
      </c>
      <c r="L2790" s="2">
        <v>0.61399999999999999</v>
      </c>
      <c r="M2790">
        <v>804</v>
      </c>
      <c r="N2790">
        <v>15.8</v>
      </c>
      <c r="O2790">
        <v>2</v>
      </c>
      <c r="P2790">
        <v>75</v>
      </c>
      <c r="Q2790">
        <v>3.2</v>
      </c>
      <c r="R2790">
        <v>50.3</v>
      </c>
      <c r="S2790">
        <v>0</v>
      </c>
    </row>
    <row r="2791" spans="1:19" x14ac:dyDescent="0.25">
      <c r="A2791">
        <v>2009</v>
      </c>
      <c r="B2791">
        <v>64</v>
      </c>
      <c r="C2791" t="s">
        <v>2046</v>
      </c>
      <c r="D2791" t="str">
        <f>IFERROR(INDEX('Draft Master List'!E:F,MATCH(C2791,'Draft Master List'!E:E,0),2),"N/A")</f>
        <v>N/A</v>
      </c>
      <c r="E2791" t="s">
        <v>4</v>
      </c>
      <c r="F2791">
        <v>33</v>
      </c>
      <c r="G2791" t="s">
        <v>74</v>
      </c>
      <c r="H2791">
        <v>15</v>
      </c>
      <c r="I2791">
        <v>12</v>
      </c>
      <c r="J2791">
        <v>103</v>
      </c>
      <c r="K2791">
        <v>51</v>
      </c>
      <c r="L2791" s="2">
        <v>0.495</v>
      </c>
      <c r="M2791">
        <v>722</v>
      </c>
      <c r="N2791">
        <v>14.2</v>
      </c>
      <c r="O2791">
        <v>0</v>
      </c>
      <c r="P2791">
        <v>63</v>
      </c>
      <c r="Q2791">
        <v>3.4</v>
      </c>
      <c r="R2791">
        <v>48.1</v>
      </c>
      <c r="S2791">
        <v>1</v>
      </c>
    </row>
    <row r="2792" spans="1:19" x14ac:dyDescent="0.25">
      <c r="A2792">
        <v>2009</v>
      </c>
      <c r="B2792">
        <v>65</v>
      </c>
      <c r="C2792" t="s">
        <v>582</v>
      </c>
      <c r="D2792" t="str">
        <f>IFERROR(INDEX('Draft Master List'!E:F,MATCH(C2792,'Draft Master List'!E:E,0),2),"N/A")</f>
        <v>N/A</v>
      </c>
      <c r="E2792" t="s">
        <v>223</v>
      </c>
      <c r="F2792">
        <v>26</v>
      </c>
      <c r="G2792" t="s">
        <v>76</v>
      </c>
      <c r="H2792">
        <v>15</v>
      </c>
      <c r="I2792">
        <v>15</v>
      </c>
      <c r="J2792">
        <v>75</v>
      </c>
      <c r="K2792">
        <v>51</v>
      </c>
      <c r="L2792" s="2">
        <v>0.68</v>
      </c>
      <c r="M2792">
        <v>322</v>
      </c>
      <c r="N2792">
        <v>6.3</v>
      </c>
      <c r="O2792">
        <v>0</v>
      </c>
      <c r="P2792">
        <v>38</v>
      </c>
      <c r="Q2792">
        <v>3.4</v>
      </c>
      <c r="R2792">
        <v>21.5</v>
      </c>
      <c r="S2792">
        <v>2</v>
      </c>
    </row>
    <row r="2793" spans="1:19" x14ac:dyDescent="0.25">
      <c r="A2793">
        <v>2009</v>
      </c>
      <c r="B2793">
        <v>66</v>
      </c>
      <c r="C2793" t="s">
        <v>1444</v>
      </c>
      <c r="D2793" t="str">
        <f>IFERROR(INDEX('Draft Master List'!E:F,MATCH(C2793,'Draft Master List'!E:E,0),2),"N/A")</f>
        <v>N/A</v>
      </c>
      <c r="E2793" t="s">
        <v>33</v>
      </c>
      <c r="F2793">
        <v>27</v>
      </c>
      <c r="G2793" t="s">
        <v>74</v>
      </c>
      <c r="H2793">
        <v>16</v>
      </c>
      <c r="I2793">
        <v>16</v>
      </c>
      <c r="J2793">
        <v>72</v>
      </c>
      <c r="K2793">
        <v>50</v>
      </c>
      <c r="L2793" s="2">
        <v>0.69399999999999995</v>
      </c>
      <c r="M2793">
        <v>552</v>
      </c>
      <c r="N2793">
        <v>11</v>
      </c>
      <c r="O2793">
        <v>0</v>
      </c>
      <c r="P2793">
        <v>29</v>
      </c>
      <c r="Q2793">
        <v>3.1</v>
      </c>
      <c r="R2793">
        <v>34.5</v>
      </c>
      <c r="S2793">
        <v>0</v>
      </c>
    </row>
    <row r="2794" spans="1:19" x14ac:dyDescent="0.25">
      <c r="A2794">
        <v>2009</v>
      </c>
      <c r="B2794">
        <v>67</v>
      </c>
      <c r="C2794" t="s">
        <v>1588</v>
      </c>
      <c r="D2794" t="str">
        <f>IFERROR(INDEX('Draft Master List'!E:F,MATCH(C2794,'Draft Master List'!E:E,0),2),"N/A")</f>
        <v>N/A</v>
      </c>
      <c r="E2794" t="s">
        <v>21</v>
      </c>
      <c r="F2794">
        <v>27</v>
      </c>
      <c r="G2794" t="s">
        <v>74</v>
      </c>
      <c r="H2794">
        <v>15</v>
      </c>
      <c r="I2794">
        <v>9</v>
      </c>
      <c r="J2794">
        <v>90</v>
      </c>
      <c r="K2794">
        <v>50</v>
      </c>
      <c r="L2794" s="2">
        <v>0.55600000000000005</v>
      </c>
      <c r="M2794">
        <v>635</v>
      </c>
      <c r="N2794">
        <v>12.7</v>
      </c>
      <c r="O2794">
        <v>1</v>
      </c>
      <c r="P2794">
        <v>50</v>
      </c>
      <c r="Q2794">
        <v>3.3</v>
      </c>
      <c r="R2794">
        <v>42.3</v>
      </c>
      <c r="S2794">
        <v>0</v>
      </c>
    </row>
    <row r="2795" spans="1:19" x14ac:dyDescent="0.25">
      <c r="A2795">
        <v>2009</v>
      </c>
      <c r="B2795">
        <v>68</v>
      </c>
      <c r="C2795" t="s">
        <v>95</v>
      </c>
      <c r="D2795" t="str">
        <f>IFERROR(INDEX('Draft Master List'!E:F,MATCH(C2795,'Draft Master List'!E:E,0),2),"N/A")</f>
        <v>242008</v>
      </c>
      <c r="E2795" t="s">
        <v>28</v>
      </c>
      <c r="F2795">
        <v>24</v>
      </c>
      <c r="G2795" t="s">
        <v>76</v>
      </c>
      <c r="H2795">
        <v>16</v>
      </c>
      <c r="I2795">
        <v>16</v>
      </c>
      <c r="J2795">
        <v>71</v>
      </c>
      <c r="K2795">
        <v>50</v>
      </c>
      <c r="L2795" s="2">
        <v>0.70399999999999996</v>
      </c>
      <c r="M2795">
        <v>503</v>
      </c>
      <c r="N2795">
        <v>10.1</v>
      </c>
      <c r="O2795">
        <v>2</v>
      </c>
      <c r="P2795">
        <v>69</v>
      </c>
      <c r="Q2795">
        <v>3.1</v>
      </c>
      <c r="R2795">
        <v>31.4</v>
      </c>
      <c r="S2795">
        <v>3</v>
      </c>
    </row>
    <row r="2796" spans="1:19" x14ac:dyDescent="0.25">
      <c r="A2796">
        <v>2009</v>
      </c>
      <c r="B2796">
        <v>69</v>
      </c>
      <c r="C2796" t="s">
        <v>637</v>
      </c>
      <c r="D2796" t="str">
        <f>IFERROR(INDEX('Draft Master List'!E:F,MATCH(C2796,'Draft Master List'!E:E,0),2),"N/A")</f>
        <v>N/A</v>
      </c>
      <c r="E2796" t="s">
        <v>7</v>
      </c>
      <c r="F2796">
        <v>30</v>
      </c>
      <c r="G2796" t="s">
        <v>660</v>
      </c>
      <c r="H2796">
        <v>16</v>
      </c>
      <c r="I2796">
        <v>3</v>
      </c>
      <c r="J2796">
        <v>77</v>
      </c>
      <c r="K2796">
        <v>50</v>
      </c>
      <c r="L2796" s="2">
        <v>0.64900000000000002</v>
      </c>
      <c r="M2796">
        <v>530</v>
      </c>
      <c r="N2796">
        <v>10.6</v>
      </c>
      <c r="O2796">
        <v>0</v>
      </c>
      <c r="P2796">
        <v>44</v>
      </c>
      <c r="Q2796">
        <v>3.1</v>
      </c>
      <c r="R2796">
        <v>33.1</v>
      </c>
      <c r="S2796">
        <v>4</v>
      </c>
    </row>
    <row r="2797" spans="1:19" x14ac:dyDescent="0.25">
      <c r="A2797">
        <v>2009</v>
      </c>
      <c r="B2797">
        <v>70</v>
      </c>
      <c r="C2797" t="s">
        <v>117</v>
      </c>
      <c r="D2797" t="str">
        <f>IFERROR(INDEX('Draft Master List'!E:F,MATCH(C2797,'Draft Master List'!E:E,0),2),"N/A")</f>
        <v>102009</v>
      </c>
      <c r="E2797" t="s">
        <v>34</v>
      </c>
      <c r="F2797">
        <v>22</v>
      </c>
      <c r="G2797" t="s">
        <v>74</v>
      </c>
      <c r="H2797">
        <v>11</v>
      </c>
      <c r="I2797">
        <v>11</v>
      </c>
      <c r="J2797">
        <v>86</v>
      </c>
      <c r="K2797">
        <v>48</v>
      </c>
      <c r="L2797" s="2">
        <v>0.55800000000000005</v>
      </c>
      <c r="M2797">
        <v>625</v>
      </c>
      <c r="N2797">
        <v>13</v>
      </c>
      <c r="O2797">
        <v>2</v>
      </c>
      <c r="P2797">
        <v>50</v>
      </c>
      <c r="Q2797">
        <v>4.4000000000000004</v>
      </c>
      <c r="R2797">
        <v>56.8</v>
      </c>
      <c r="S2797">
        <v>1</v>
      </c>
    </row>
    <row r="2798" spans="1:19" x14ac:dyDescent="0.25">
      <c r="A2798">
        <v>2009</v>
      </c>
      <c r="B2798">
        <v>71</v>
      </c>
      <c r="C2798" t="s">
        <v>1275</v>
      </c>
      <c r="D2798" t="str">
        <f>IFERROR(INDEX('Draft Master List'!E:F,MATCH(C2798,'Draft Master List'!E:E,0),2),"N/A")</f>
        <v>N/A</v>
      </c>
      <c r="E2798" t="s">
        <v>7</v>
      </c>
      <c r="F2798">
        <v>23</v>
      </c>
      <c r="G2798" t="s">
        <v>1601</v>
      </c>
      <c r="H2798">
        <v>16</v>
      </c>
      <c r="I2798">
        <v>10</v>
      </c>
      <c r="J2798">
        <v>76</v>
      </c>
      <c r="K2798">
        <v>48</v>
      </c>
      <c r="L2798" s="2">
        <v>0.63200000000000001</v>
      </c>
      <c r="M2798">
        <v>509</v>
      </c>
      <c r="N2798">
        <v>10.6</v>
      </c>
      <c r="O2798">
        <v>6</v>
      </c>
      <c r="P2798">
        <v>29</v>
      </c>
      <c r="Q2798">
        <v>3</v>
      </c>
      <c r="R2798">
        <v>31.8</v>
      </c>
      <c r="S2798">
        <v>0</v>
      </c>
    </row>
    <row r="2799" spans="1:19" x14ac:dyDescent="0.25">
      <c r="A2799">
        <v>2009</v>
      </c>
      <c r="B2799">
        <v>72</v>
      </c>
      <c r="C2799" t="s">
        <v>1524</v>
      </c>
      <c r="D2799" t="str">
        <f>IFERROR(INDEX('Draft Master List'!E:F,MATCH(C2799,'Draft Master List'!E:E,0),2),"N/A")</f>
        <v>N/A</v>
      </c>
      <c r="E2799" t="s">
        <v>0</v>
      </c>
      <c r="F2799">
        <v>29</v>
      </c>
      <c r="G2799" t="s">
        <v>108</v>
      </c>
      <c r="H2799">
        <v>13</v>
      </c>
      <c r="I2799">
        <v>12</v>
      </c>
      <c r="J2799">
        <v>67</v>
      </c>
      <c r="K2799">
        <v>48</v>
      </c>
      <c r="L2799" s="2">
        <v>0.71599999999999997</v>
      </c>
      <c r="M2799">
        <v>569</v>
      </c>
      <c r="N2799">
        <v>11.9</v>
      </c>
      <c r="O2799">
        <v>3</v>
      </c>
      <c r="P2799">
        <v>66</v>
      </c>
      <c r="Q2799">
        <v>3.7</v>
      </c>
      <c r="R2799">
        <v>43.8</v>
      </c>
      <c r="S2799">
        <v>0</v>
      </c>
    </row>
    <row r="2800" spans="1:19" x14ac:dyDescent="0.25">
      <c r="A2800">
        <v>2009</v>
      </c>
      <c r="B2800">
        <v>73</v>
      </c>
      <c r="C2800" t="s">
        <v>128</v>
      </c>
      <c r="D2800" t="str">
        <f>IFERROR(INDEX('Draft Master List'!E:F,MATCH(C2800,'Draft Master List'!E:E,0),2),"N/A")</f>
        <v>1072009</v>
      </c>
      <c r="E2800" t="s">
        <v>4</v>
      </c>
      <c r="F2800">
        <v>22</v>
      </c>
      <c r="G2800" t="s">
        <v>77</v>
      </c>
      <c r="H2800">
        <v>14</v>
      </c>
      <c r="I2800">
        <v>4</v>
      </c>
      <c r="J2800">
        <v>62</v>
      </c>
      <c r="K2800">
        <v>48</v>
      </c>
      <c r="L2800" s="2">
        <v>0.77400000000000002</v>
      </c>
      <c r="M2800">
        <v>453</v>
      </c>
      <c r="N2800">
        <v>9.4</v>
      </c>
      <c r="O2800">
        <v>1</v>
      </c>
      <c r="P2800">
        <v>28</v>
      </c>
      <c r="Q2800">
        <v>3.4</v>
      </c>
      <c r="R2800">
        <v>32.4</v>
      </c>
      <c r="S2800">
        <v>1</v>
      </c>
    </row>
    <row r="2801" spans="1:19" x14ac:dyDescent="0.25">
      <c r="A2801">
        <v>2009</v>
      </c>
      <c r="B2801">
        <v>74</v>
      </c>
      <c r="C2801" t="s">
        <v>378</v>
      </c>
      <c r="D2801" t="str">
        <f>IFERROR(INDEX('Draft Master List'!E:F,MATCH(C2801,'Draft Master List'!E:E,0),2),"N/A")</f>
        <v>332008</v>
      </c>
      <c r="E2801" t="s">
        <v>223</v>
      </c>
      <c r="F2801">
        <v>25</v>
      </c>
      <c r="G2801" t="s">
        <v>74</v>
      </c>
      <c r="H2801">
        <v>16</v>
      </c>
      <c r="I2801">
        <v>16</v>
      </c>
      <c r="J2801">
        <v>97</v>
      </c>
      <c r="K2801">
        <v>47</v>
      </c>
      <c r="L2801" s="2">
        <v>0.48499999999999999</v>
      </c>
      <c r="M2801">
        <v>589</v>
      </c>
      <c r="N2801">
        <v>12.5</v>
      </c>
      <c r="O2801">
        <v>5</v>
      </c>
      <c r="P2801">
        <v>50</v>
      </c>
      <c r="Q2801">
        <v>2.9</v>
      </c>
      <c r="R2801">
        <v>36.799999999999997</v>
      </c>
      <c r="S2801">
        <v>2</v>
      </c>
    </row>
    <row r="2802" spans="1:19" x14ac:dyDescent="0.25">
      <c r="A2802">
        <v>2009</v>
      </c>
      <c r="B2802">
        <v>75</v>
      </c>
      <c r="C2802" t="s">
        <v>441</v>
      </c>
      <c r="D2802" t="str">
        <f>IFERROR(INDEX('Draft Master List'!E:F,MATCH(C2802,'Draft Master List'!E:E,0),2),"N/A")</f>
        <v>232007</v>
      </c>
      <c r="E2802" t="s">
        <v>25</v>
      </c>
      <c r="F2802">
        <v>25</v>
      </c>
      <c r="G2802" t="s">
        <v>74</v>
      </c>
      <c r="H2802">
        <v>11</v>
      </c>
      <c r="I2802">
        <v>9</v>
      </c>
      <c r="J2802">
        <v>87</v>
      </c>
      <c r="K2802">
        <v>47</v>
      </c>
      <c r="L2802" s="2">
        <v>0.54</v>
      </c>
      <c r="M2802">
        <v>589</v>
      </c>
      <c r="N2802">
        <v>12.5</v>
      </c>
      <c r="O2802">
        <v>4</v>
      </c>
      <c r="P2802">
        <v>41</v>
      </c>
      <c r="Q2802">
        <v>4.3</v>
      </c>
      <c r="R2802">
        <v>53.5</v>
      </c>
      <c r="S2802">
        <v>1</v>
      </c>
    </row>
    <row r="2803" spans="1:19" x14ac:dyDescent="0.25">
      <c r="A2803">
        <v>2009</v>
      </c>
      <c r="B2803">
        <v>76</v>
      </c>
      <c r="C2803" t="s">
        <v>98</v>
      </c>
      <c r="D2803" t="str">
        <f>IFERROR(INDEX('Draft Master List'!E:F,MATCH(C2803,'Draft Master List'!E:E,0),2),"N/A")</f>
        <v>22006</v>
      </c>
      <c r="E2803" t="s">
        <v>0</v>
      </c>
      <c r="F2803">
        <v>24</v>
      </c>
      <c r="G2803" t="s">
        <v>664</v>
      </c>
      <c r="H2803">
        <v>14</v>
      </c>
      <c r="I2803">
        <v>8</v>
      </c>
      <c r="J2803">
        <v>68</v>
      </c>
      <c r="K2803">
        <v>47</v>
      </c>
      <c r="L2803" s="2">
        <v>0.69099999999999995</v>
      </c>
      <c r="M2803">
        <v>335</v>
      </c>
      <c r="N2803">
        <v>7.1</v>
      </c>
      <c r="O2803">
        <v>3</v>
      </c>
      <c r="P2803">
        <v>29</v>
      </c>
      <c r="Q2803">
        <v>3.4</v>
      </c>
      <c r="R2803">
        <v>23.9</v>
      </c>
      <c r="S2803">
        <v>4</v>
      </c>
    </row>
    <row r="2804" spans="1:19" x14ac:dyDescent="0.25">
      <c r="A2804">
        <v>2009</v>
      </c>
      <c r="B2804">
        <v>77</v>
      </c>
      <c r="C2804" t="s">
        <v>118</v>
      </c>
      <c r="D2804" t="str">
        <f>IFERROR(INDEX('Draft Master List'!E:F,MATCH(C2804,'Draft Master List'!E:E,0),2),"N/A")</f>
        <v>2052008</v>
      </c>
      <c r="E2804" t="s">
        <v>20</v>
      </c>
      <c r="F2804">
        <v>23</v>
      </c>
      <c r="G2804" t="s">
        <v>74</v>
      </c>
      <c r="H2804">
        <v>14</v>
      </c>
      <c r="I2804">
        <v>13</v>
      </c>
      <c r="J2804">
        <v>92</v>
      </c>
      <c r="K2804">
        <v>47</v>
      </c>
      <c r="L2804" s="2">
        <v>0.51100000000000001</v>
      </c>
      <c r="M2804">
        <v>765</v>
      </c>
      <c r="N2804">
        <v>16.3</v>
      </c>
      <c r="O2804">
        <v>4</v>
      </c>
      <c r="P2804">
        <v>66</v>
      </c>
      <c r="Q2804">
        <v>3.4</v>
      </c>
      <c r="R2804">
        <v>54.6</v>
      </c>
      <c r="S2804">
        <v>1</v>
      </c>
    </row>
    <row r="2805" spans="1:19" x14ac:dyDescent="0.25">
      <c r="A2805">
        <v>2009</v>
      </c>
      <c r="B2805">
        <v>78</v>
      </c>
      <c r="C2805" t="s">
        <v>322</v>
      </c>
      <c r="D2805" t="str">
        <f>IFERROR(INDEX('Draft Master List'!E:F,MATCH(C2805,'Draft Master List'!E:E,0),2),"N/A")</f>
        <v>292009</v>
      </c>
      <c r="E2805" t="s">
        <v>9</v>
      </c>
      <c r="F2805">
        <v>21</v>
      </c>
      <c r="G2805" t="s">
        <v>77</v>
      </c>
      <c r="H2805">
        <v>14</v>
      </c>
      <c r="I2805">
        <v>6</v>
      </c>
      <c r="J2805">
        <v>74</v>
      </c>
      <c r="K2805">
        <v>47</v>
      </c>
      <c r="L2805" s="2">
        <v>0.63500000000000001</v>
      </c>
      <c r="M2805">
        <v>790</v>
      </c>
      <c r="N2805">
        <v>16.8</v>
      </c>
      <c r="O2805">
        <v>6</v>
      </c>
      <c r="P2805">
        <v>68</v>
      </c>
      <c r="Q2805">
        <v>3.4</v>
      </c>
      <c r="R2805">
        <v>56.4</v>
      </c>
      <c r="S2805">
        <v>2</v>
      </c>
    </row>
    <row r="2806" spans="1:19" x14ac:dyDescent="0.25">
      <c r="A2806">
        <v>2009</v>
      </c>
      <c r="B2806">
        <v>79</v>
      </c>
      <c r="C2806" t="s">
        <v>1309</v>
      </c>
      <c r="D2806" t="str">
        <f>IFERROR(INDEX('Draft Master List'!E:F,MATCH(C2806,'Draft Master List'!E:E,0),2),"N/A")</f>
        <v>N/A</v>
      </c>
      <c r="E2806" t="s">
        <v>28</v>
      </c>
      <c r="F2806">
        <v>26</v>
      </c>
      <c r="G2806" t="s">
        <v>74</v>
      </c>
      <c r="H2806">
        <v>16</v>
      </c>
      <c r="I2806">
        <v>15</v>
      </c>
      <c r="J2806">
        <v>95</v>
      </c>
      <c r="K2806">
        <v>47</v>
      </c>
      <c r="L2806" s="2">
        <v>0.495</v>
      </c>
      <c r="M2806">
        <v>569</v>
      </c>
      <c r="N2806">
        <v>12.1</v>
      </c>
      <c r="O2806">
        <v>6</v>
      </c>
      <c r="P2806">
        <v>35</v>
      </c>
      <c r="Q2806">
        <v>2.9</v>
      </c>
      <c r="R2806">
        <v>35.6</v>
      </c>
      <c r="S2806">
        <v>1</v>
      </c>
    </row>
    <row r="2807" spans="1:19" x14ac:dyDescent="0.25">
      <c r="A2807">
        <v>2009</v>
      </c>
      <c r="B2807">
        <v>80</v>
      </c>
      <c r="C2807" t="s">
        <v>721</v>
      </c>
      <c r="D2807" t="str">
        <f>IFERROR(INDEX('Draft Master List'!E:F,MATCH(C2807,'Draft Master List'!E:E,0),2),"N/A")</f>
        <v>N/A</v>
      </c>
      <c r="E2807" t="s">
        <v>29</v>
      </c>
      <c r="F2807">
        <v>28</v>
      </c>
      <c r="G2807" t="s">
        <v>722</v>
      </c>
      <c r="H2807">
        <v>16</v>
      </c>
      <c r="I2807">
        <v>11</v>
      </c>
      <c r="J2807">
        <v>61</v>
      </c>
      <c r="K2807">
        <v>46</v>
      </c>
      <c r="L2807" s="2">
        <v>0.754</v>
      </c>
      <c r="M2807">
        <v>371</v>
      </c>
      <c r="N2807">
        <v>8.1</v>
      </c>
      <c r="O2807">
        <v>2</v>
      </c>
      <c r="P2807">
        <v>21</v>
      </c>
      <c r="Q2807">
        <v>2.9</v>
      </c>
      <c r="R2807">
        <v>23.2</v>
      </c>
      <c r="S2807">
        <v>4</v>
      </c>
    </row>
    <row r="2808" spans="1:19" x14ac:dyDescent="0.25">
      <c r="A2808">
        <v>2009</v>
      </c>
      <c r="B2808">
        <v>81</v>
      </c>
      <c r="C2808" t="s">
        <v>1403</v>
      </c>
      <c r="D2808" t="str">
        <f>IFERROR(INDEX('Draft Master List'!E:F,MATCH(C2808,'Draft Master List'!E:E,0),2),"N/A")</f>
        <v>N/A</v>
      </c>
      <c r="E2808" t="s">
        <v>19</v>
      </c>
      <c r="F2808">
        <v>30</v>
      </c>
      <c r="G2808" t="s">
        <v>77</v>
      </c>
      <c r="H2808">
        <v>14</v>
      </c>
      <c r="I2808">
        <v>5</v>
      </c>
      <c r="J2808">
        <v>79</v>
      </c>
      <c r="K2808">
        <v>45</v>
      </c>
      <c r="L2808" s="2">
        <v>0.56999999999999995</v>
      </c>
      <c r="M2808">
        <v>437</v>
      </c>
      <c r="N2808">
        <v>9.6999999999999993</v>
      </c>
      <c r="O2808">
        <v>2</v>
      </c>
      <c r="P2808">
        <v>35</v>
      </c>
      <c r="Q2808">
        <v>3.2</v>
      </c>
      <c r="R2808">
        <v>31.2</v>
      </c>
      <c r="S2808">
        <v>0</v>
      </c>
    </row>
    <row r="2809" spans="1:19" x14ac:dyDescent="0.25">
      <c r="A2809">
        <v>2009</v>
      </c>
      <c r="B2809">
        <v>82</v>
      </c>
      <c r="C2809" t="s">
        <v>1455</v>
      </c>
      <c r="D2809" t="str">
        <f>IFERROR(INDEX('Draft Master List'!E:F,MATCH(C2809,'Draft Master List'!E:E,0),2),"N/A")</f>
        <v>N/A</v>
      </c>
      <c r="E2809" t="s">
        <v>669</v>
      </c>
      <c r="F2809">
        <v>31</v>
      </c>
      <c r="H2809">
        <v>16</v>
      </c>
      <c r="I2809">
        <v>14</v>
      </c>
      <c r="J2809">
        <v>92</v>
      </c>
      <c r="K2809">
        <v>45</v>
      </c>
      <c r="L2809" s="2">
        <v>0.48899999999999999</v>
      </c>
      <c r="M2809">
        <v>730</v>
      </c>
      <c r="N2809">
        <v>16.2</v>
      </c>
      <c r="O2809">
        <v>5</v>
      </c>
      <c r="P2809">
        <v>61</v>
      </c>
      <c r="Q2809">
        <v>2.8</v>
      </c>
      <c r="R2809">
        <v>45.6</v>
      </c>
      <c r="S2809">
        <v>0</v>
      </c>
    </row>
    <row r="2810" spans="1:19" x14ac:dyDescent="0.25">
      <c r="A2810">
        <v>2009</v>
      </c>
      <c r="B2810">
        <v>83</v>
      </c>
      <c r="C2810" t="s">
        <v>567</v>
      </c>
      <c r="D2810" t="str">
        <f>IFERROR(INDEX('Draft Master List'!E:F,MATCH(C2810,'Draft Master List'!E:E,0),2),"N/A")</f>
        <v>N/A</v>
      </c>
      <c r="E2810" t="s">
        <v>669</v>
      </c>
      <c r="F2810">
        <v>26</v>
      </c>
      <c r="H2810">
        <v>16</v>
      </c>
      <c r="I2810">
        <v>15</v>
      </c>
      <c r="J2810">
        <v>95</v>
      </c>
      <c r="K2810">
        <v>45</v>
      </c>
      <c r="L2810" s="2">
        <v>0.47399999999999998</v>
      </c>
      <c r="M2810">
        <v>680</v>
      </c>
      <c r="N2810">
        <v>15.1</v>
      </c>
      <c r="O2810">
        <v>4</v>
      </c>
      <c r="P2810">
        <v>65</v>
      </c>
      <c r="Q2810">
        <v>2.8</v>
      </c>
      <c r="R2810">
        <v>42.5</v>
      </c>
      <c r="S2810">
        <v>1</v>
      </c>
    </row>
    <row r="2811" spans="1:19" x14ac:dyDescent="0.25">
      <c r="A2811">
        <v>2009</v>
      </c>
      <c r="B2811">
        <v>84</v>
      </c>
      <c r="C2811" t="s">
        <v>1643</v>
      </c>
      <c r="D2811" t="str">
        <f>IFERROR(INDEX('Draft Master List'!E:F,MATCH(C2811,'Draft Master List'!E:E,0),2),"N/A")</f>
        <v>N/A</v>
      </c>
      <c r="E2811" t="s">
        <v>13</v>
      </c>
      <c r="F2811">
        <v>28</v>
      </c>
      <c r="G2811" t="s">
        <v>74</v>
      </c>
      <c r="H2811">
        <v>16</v>
      </c>
      <c r="I2811">
        <v>9</v>
      </c>
      <c r="J2811">
        <v>76</v>
      </c>
      <c r="K2811">
        <v>45</v>
      </c>
      <c r="L2811" s="2">
        <v>0.59199999999999997</v>
      </c>
      <c r="M2811">
        <v>776</v>
      </c>
      <c r="N2811">
        <v>17.2</v>
      </c>
      <c r="O2811">
        <v>1</v>
      </c>
      <c r="P2811">
        <v>53</v>
      </c>
      <c r="Q2811">
        <v>2.8</v>
      </c>
      <c r="R2811">
        <v>48.5</v>
      </c>
      <c r="S2811">
        <v>0</v>
      </c>
    </row>
    <row r="2812" spans="1:19" x14ac:dyDescent="0.25">
      <c r="A2812">
        <v>2009</v>
      </c>
      <c r="B2812">
        <v>85</v>
      </c>
      <c r="C2812" t="s">
        <v>1410</v>
      </c>
      <c r="D2812" t="str">
        <f>IFERROR(INDEX('Draft Master List'!E:F,MATCH(C2812,'Draft Master List'!E:E,0),2),"N/A")</f>
        <v>N/A</v>
      </c>
      <c r="E2812" t="s">
        <v>32</v>
      </c>
      <c r="F2812">
        <v>25</v>
      </c>
      <c r="G2812" t="s">
        <v>108</v>
      </c>
      <c r="H2812">
        <v>16</v>
      </c>
      <c r="I2812">
        <v>12</v>
      </c>
      <c r="J2812">
        <v>82</v>
      </c>
      <c r="K2812">
        <v>45</v>
      </c>
      <c r="L2812" s="2">
        <v>0.54900000000000004</v>
      </c>
      <c r="M2812">
        <v>522</v>
      </c>
      <c r="N2812">
        <v>11.6</v>
      </c>
      <c r="O2812">
        <v>2</v>
      </c>
      <c r="P2812">
        <v>40</v>
      </c>
      <c r="Q2812">
        <v>2.8</v>
      </c>
      <c r="R2812">
        <v>32.6</v>
      </c>
      <c r="S2812">
        <v>1</v>
      </c>
    </row>
    <row r="2813" spans="1:19" x14ac:dyDescent="0.25">
      <c r="A2813">
        <v>2009</v>
      </c>
      <c r="B2813">
        <v>86</v>
      </c>
      <c r="C2813" t="s">
        <v>344</v>
      </c>
      <c r="D2813" t="str">
        <f>IFERROR(INDEX('Draft Master List'!E:F,MATCH(C2813,'Draft Master List'!E:E,0),2),"N/A")</f>
        <v>1402009</v>
      </c>
      <c r="E2813" t="s">
        <v>63</v>
      </c>
      <c r="F2813">
        <v>23</v>
      </c>
      <c r="H2813">
        <v>15</v>
      </c>
      <c r="I2813">
        <v>0</v>
      </c>
      <c r="J2813">
        <v>80</v>
      </c>
      <c r="K2813">
        <v>45</v>
      </c>
      <c r="L2813" s="2">
        <v>0.56299999999999994</v>
      </c>
      <c r="M2813">
        <v>527</v>
      </c>
      <c r="N2813">
        <v>11.7</v>
      </c>
      <c r="O2813">
        <v>5</v>
      </c>
      <c r="P2813">
        <v>68</v>
      </c>
      <c r="Q2813">
        <v>3</v>
      </c>
      <c r="R2813">
        <v>35.1</v>
      </c>
      <c r="S2813">
        <v>3</v>
      </c>
    </row>
    <row r="2814" spans="1:19" x14ac:dyDescent="0.25">
      <c r="A2814">
        <v>2009</v>
      </c>
      <c r="B2814">
        <v>87</v>
      </c>
      <c r="C2814" t="s">
        <v>442</v>
      </c>
      <c r="D2814" t="str">
        <f>IFERROR(INDEX('Draft Master List'!E:F,MATCH(C2814,'Draft Master List'!E:E,0),2),"N/A")</f>
        <v>272007</v>
      </c>
      <c r="E2814" t="s">
        <v>0</v>
      </c>
      <c r="F2814">
        <v>25</v>
      </c>
      <c r="G2814" t="s">
        <v>77</v>
      </c>
      <c r="H2814">
        <v>16</v>
      </c>
      <c r="I2814">
        <v>7</v>
      </c>
      <c r="J2814">
        <v>64</v>
      </c>
      <c r="K2814">
        <v>45</v>
      </c>
      <c r="L2814" s="2">
        <v>0.70299999999999996</v>
      </c>
      <c r="M2814">
        <v>722</v>
      </c>
      <c r="N2814">
        <v>16</v>
      </c>
      <c r="O2814">
        <v>9</v>
      </c>
      <c r="P2814">
        <v>54</v>
      </c>
      <c r="Q2814">
        <v>2.8</v>
      </c>
      <c r="R2814">
        <v>45.1</v>
      </c>
      <c r="S2814">
        <v>2</v>
      </c>
    </row>
    <row r="2815" spans="1:19" x14ac:dyDescent="0.25">
      <c r="A2815">
        <v>2009</v>
      </c>
      <c r="B2815">
        <v>88</v>
      </c>
      <c r="C2815" t="s">
        <v>1602</v>
      </c>
      <c r="D2815" t="str">
        <f>IFERROR(INDEX('Draft Master List'!E:F,MATCH(C2815,'Draft Master List'!E:E,0),2),"N/A")</f>
        <v>N/A</v>
      </c>
      <c r="E2815" t="s">
        <v>28</v>
      </c>
      <c r="F2815">
        <v>28</v>
      </c>
      <c r="G2815" t="s">
        <v>108</v>
      </c>
      <c r="H2815">
        <v>14</v>
      </c>
      <c r="I2815">
        <v>10</v>
      </c>
      <c r="J2815">
        <v>70</v>
      </c>
      <c r="K2815">
        <v>45</v>
      </c>
      <c r="L2815" s="2">
        <v>0.64300000000000002</v>
      </c>
      <c r="M2815">
        <v>440</v>
      </c>
      <c r="N2815">
        <v>9.8000000000000007</v>
      </c>
      <c r="O2815">
        <v>1</v>
      </c>
      <c r="P2815">
        <v>27</v>
      </c>
      <c r="Q2815">
        <v>3.2</v>
      </c>
      <c r="R2815">
        <v>31.4</v>
      </c>
      <c r="S2815">
        <v>1</v>
      </c>
    </row>
    <row r="2816" spans="1:19" x14ac:dyDescent="0.25">
      <c r="A2816">
        <v>2009</v>
      </c>
      <c r="B2816">
        <v>89</v>
      </c>
      <c r="C2816" t="s">
        <v>1196</v>
      </c>
      <c r="D2816" t="str">
        <f>IFERROR(INDEX('Draft Master List'!E:F,MATCH(C2816,'Draft Master List'!E:E,0),2),"N/A")</f>
        <v>N/A</v>
      </c>
      <c r="E2816" t="s">
        <v>13</v>
      </c>
      <c r="F2816">
        <v>26</v>
      </c>
      <c r="G2816" t="s">
        <v>643</v>
      </c>
      <c r="H2816">
        <v>16</v>
      </c>
      <c r="I2816">
        <v>2</v>
      </c>
      <c r="J2816">
        <v>57</v>
      </c>
      <c r="K2816">
        <v>45</v>
      </c>
      <c r="L2816" s="2">
        <v>0.78900000000000003</v>
      </c>
      <c r="M2816">
        <v>497</v>
      </c>
      <c r="N2816">
        <v>11</v>
      </c>
      <c r="O2816">
        <v>4</v>
      </c>
      <c r="P2816">
        <v>81</v>
      </c>
      <c r="Q2816">
        <v>2.8</v>
      </c>
      <c r="R2816">
        <v>31.1</v>
      </c>
      <c r="S2816">
        <v>3</v>
      </c>
    </row>
    <row r="2817" spans="1:19" x14ac:dyDescent="0.25">
      <c r="A2817">
        <v>2009</v>
      </c>
      <c r="B2817">
        <v>90</v>
      </c>
      <c r="C2817" t="s">
        <v>579</v>
      </c>
      <c r="D2817" t="str">
        <f>IFERROR(INDEX('Draft Master List'!E:F,MATCH(C2817,'Draft Master List'!E:E,0),2),"N/A")</f>
        <v>N/A</v>
      </c>
      <c r="E2817" t="s">
        <v>29</v>
      </c>
      <c r="F2817">
        <v>28</v>
      </c>
      <c r="G2817" t="s">
        <v>74</v>
      </c>
      <c r="H2817">
        <v>16</v>
      </c>
      <c r="I2817">
        <v>16</v>
      </c>
      <c r="J2817">
        <v>96</v>
      </c>
      <c r="K2817">
        <v>44</v>
      </c>
      <c r="L2817" s="2">
        <v>0.45800000000000002</v>
      </c>
      <c r="M2817">
        <v>612</v>
      </c>
      <c r="N2817">
        <v>13.9</v>
      </c>
      <c r="O2817">
        <v>7</v>
      </c>
      <c r="P2817">
        <v>50</v>
      </c>
      <c r="Q2817">
        <v>2.8</v>
      </c>
      <c r="R2817">
        <v>38.299999999999997</v>
      </c>
      <c r="S2817">
        <v>0</v>
      </c>
    </row>
    <row r="2818" spans="1:19" x14ac:dyDescent="0.25">
      <c r="A2818">
        <v>2009</v>
      </c>
      <c r="B2818">
        <v>91</v>
      </c>
      <c r="C2818" t="s">
        <v>392</v>
      </c>
      <c r="D2818" t="str">
        <f>IFERROR(INDEX('Draft Master List'!E:F,MATCH(C2818,'Draft Master List'!E:E,0),2),"N/A")</f>
        <v>892008</v>
      </c>
      <c r="E2818" t="s">
        <v>23</v>
      </c>
      <c r="F2818">
        <v>23</v>
      </c>
      <c r="G2818" t="s">
        <v>76</v>
      </c>
      <c r="H2818">
        <v>11</v>
      </c>
      <c r="I2818">
        <v>10</v>
      </c>
      <c r="J2818">
        <v>55</v>
      </c>
      <c r="K2818">
        <v>44</v>
      </c>
      <c r="L2818" s="2">
        <v>0.8</v>
      </c>
      <c r="M2818">
        <v>417</v>
      </c>
      <c r="N2818">
        <v>9.5</v>
      </c>
      <c r="O2818">
        <v>4</v>
      </c>
      <c r="P2818">
        <v>38</v>
      </c>
      <c r="Q2818">
        <v>4</v>
      </c>
      <c r="R2818">
        <v>37.9</v>
      </c>
      <c r="S2818">
        <v>7</v>
      </c>
    </row>
    <row r="2819" spans="1:19" x14ac:dyDescent="0.25">
      <c r="A2819">
        <v>2009</v>
      </c>
      <c r="B2819">
        <v>92</v>
      </c>
      <c r="C2819" t="s">
        <v>696</v>
      </c>
      <c r="D2819" t="str">
        <f>IFERROR(INDEX('Draft Master List'!E:F,MATCH(C2819,'Draft Master List'!E:E,0),2),"N/A")</f>
        <v>N/A</v>
      </c>
      <c r="E2819" t="s">
        <v>18</v>
      </c>
      <c r="F2819">
        <v>30</v>
      </c>
      <c r="H2819">
        <v>16</v>
      </c>
      <c r="I2819">
        <v>0</v>
      </c>
      <c r="J2819">
        <v>59</v>
      </c>
      <c r="K2819">
        <v>44</v>
      </c>
      <c r="L2819" s="2">
        <v>0.746</v>
      </c>
      <c r="M2819">
        <v>389</v>
      </c>
      <c r="N2819">
        <v>8.8000000000000007</v>
      </c>
      <c r="O2819">
        <v>1</v>
      </c>
      <c r="P2819">
        <v>33</v>
      </c>
      <c r="Q2819">
        <v>2.8</v>
      </c>
      <c r="R2819">
        <v>24.3</v>
      </c>
      <c r="S2819">
        <v>2</v>
      </c>
    </row>
    <row r="2820" spans="1:19" x14ac:dyDescent="0.25">
      <c r="A2820">
        <v>2009</v>
      </c>
      <c r="B2820">
        <v>93</v>
      </c>
      <c r="C2820" t="s">
        <v>828</v>
      </c>
      <c r="D2820" t="str">
        <f>IFERROR(INDEX('Draft Master List'!E:F,MATCH(C2820,'Draft Master List'!E:E,0),2),"N/A")</f>
        <v>N/A</v>
      </c>
      <c r="E2820" t="s">
        <v>223</v>
      </c>
      <c r="F2820">
        <v>24</v>
      </c>
      <c r="G2820" t="s">
        <v>77</v>
      </c>
      <c r="H2820">
        <v>14</v>
      </c>
      <c r="I2820">
        <v>2</v>
      </c>
      <c r="J2820">
        <v>63</v>
      </c>
      <c r="K2820">
        <v>43</v>
      </c>
      <c r="L2820" s="2">
        <v>0.68300000000000005</v>
      </c>
      <c r="M2820">
        <v>326</v>
      </c>
      <c r="N2820">
        <v>7.6</v>
      </c>
      <c r="O2820">
        <v>1</v>
      </c>
      <c r="P2820">
        <v>25</v>
      </c>
      <c r="Q2820">
        <v>3.1</v>
      </c>
      <c r="R2820">
        <v>23.3</v>
      </c>
      <c r="S2820">
        <v>4</v>
      </c>
    </row>
    <row r="2821" spans="1:19" x14ac:dyDescent="0.25">
      <c r="A2821">
        <v>2009</v>
      </c>
      <c r="B2821">
        <v>94</v>
      </c>
      <c r="C2821" t="s">
        <v>1398</v>
      </c>
      <c r="D2821" t="str">
        <f>IFERROR(INDEX('Draft Master List'!E:F,MATCH(C2821,'Draft Master List'!E:E,0),2),"N/A")</f>
        <v>N/A</v>
      </c>
      <c r="E2821" t="s">
        <v>15</v>
      </c>
      <c r="F2821">
        <v>32</v>
      </c>
      <c r="G2821" t="s">
        <v>74</v>
      </c>
      <c r="H2821">
        <v>16</v>
      </c>
      <c r="I2821">
        <v>13</v>
      </c>
      <c r="J2821">
        <v>77</v>
      </c>
      <c r="K2821">
        <v>43</v>
      </c>
      <c r="L2821" s="2">
        <v>0.55800000000000005</v>
      </c>
      <c r="M2821">
        <v>514</v>
      </c>
      <c r="N2821">
        <v>12</v>
      </c>
      <c r="O2821">
        <v>5</v>
      </c>
      <c r="P2821">
        <v>40</v>
      </c>
      <c r="Q2821">
        <v>2.7</v>
      </c>
      <c r="R2821">
        <v>32.1</v>
      </c>
      <c r="S2821">
        <v>0</v>
      </c>
    </row>
    <row r="2822" spans="1:19" x14ac:dyDescent="0.25">
      <c r="A2822">
        <v>2009</v>
      </c>
      <c r="B2822">
        <v>95</v>
      </c>
      <c r="C2822" t="s">
        <v>94</v>
      </c>
      <c r="D2822" t="str">
        <f>IFERROR(INDEX('Draft Master List'!E:F,MATCH(C2822,'Draft Master List'!E:E,0),2),"N/A")</f>
        <v>72007</v>
      </c>
      <c r="E2822" t="s">
        <v>18</v>
      </c>
      <c r="F2822">
        <v>24</v>
      </c>
      <c r="G2822" t="s">
        <v>76</v>
      </c>
      <c r="H2822">
        <v>16</v>
      </c>
      <c r="I2822">
        <v>15</v>
      </c>
      <c r="J2822">
        <v>57</v>
      </c>
      <c r="K2822">
        <v>43</v>
      </c>
      <c r="L2822" s="2">
        <v>0.754</v>
      </c>
      <c r="M2822">
        <v>436</v>
      </c>
      <c r="N2822">
        <v>10.1</v>
      </c>
      <c r="O2822">
        <v>0</v>
      </c>
      <c r="P2822">
        <v>63</v>
      </c>
      <c r="Q2822">
        <v>2.7</v>
      </c>
      <c r="R2822">
        <v>27.3</v>
      </c>
      <c r="S2822">
        <v>7</v>
      </c>
    </row>
    <row r="2823" spans="1:19" x14ac:dyDescent="0.25">
      <c r="A2823">
        <v>2009</v>
      </c>
      <c r="B2823">
        <v>96</v>
      </c>
      <c r="C2823" t="s">
        <v>1402</v>
      </c>
      <c r="D2823" t="str">
        <f>IFERROR(INDEX('Draft Master List'!E:F,MATCH(C2823,'Draft Master List'!E:E,0),2),"N/A")</f>
        <v>N/A</v>
      </c>
      <c r="E2823" t="s">
        <v>9</v>
      </c>
      <c r="F2823">
        <v>25</v>
      </c>
      <c r="G2823" t="s">
        <v>108</v>
      </c>
      <c r="H2823">
        <v>15</v>
      </c>
      <c r="I2823">
        <v>15</v>
      </c>
      <c r="J2823">
        <v>69</v>
      </c>
      <c r="K2823">
        <v>42</v>
      </c>
      <c r="L2823" s="2">
        <v>0.60899999999999999</v>
      </c>
      <c r="M2823">
        <v>567</v>
      </c>
      <c r="N2823">
        <v>13.5</v>
      </c>
      <c r="O2823">
        <v>5</v>
      </c>
      <c r="P2823">
        <v>35</v>
      </c>
      <c r="Q2823">
        <v>2.8</v>
      </c>
      <c r="R2823">
        <v>37.799999999999997</v>
      </c>
      <c r="S2823">
        <v>0</v>
      </c>
    </row>
    <row r="2824" spans="1:19" x14ac:dyDescent="0.25">
      <c r="A2824">
        <v>2009</v>
      </c>
      <c r="B2824">
        <v>97</v>
      </c>
      <c r="C2824" t="s">
        <v>120</v>
      </c>
      <c r="D2824" t="str">
        <f>IFERROR(INDEX('Draft Master List'!E:F,MATCH(C2824,'Draft Master List'!E:E,0),2),"N/A")</f>
        <v>302009</v>
      </c>
      <c r="E2824" t="s">
        <v>28</v>
      </c>
      <c r="F2824">
        <v>21</v>
      </c>
      <c r="G2824" t="s">
        <v>77</v>
      </c>
      <c r="H2824">
        <v>16</v>
      </c>
      <c r="I2824">
        <v>6</v>
      </c>
      <c r="J2824">
        <v>75</v>
      </c>
      <c r="K2824">
        <v>42</v>
      </c>
      <c r="L2824" s="2">
        <v>0.56000000000000005</v>
      </c>
      <c r="M2824">
        <v>701</v>
      </c>
      <c r="N2824">
        <v>16.7</v>
      </c>
      <c r="O2824">
        <v>3</v>
      </c>
      <c r="P2824">
        <v>57</v>
      </c>
      <c r="Q2824">
        <v>2.6</v>
      </c>
      <c r="R2824">
        <v>43.8</v>
      </c>
      <c r="S2824">
        <v>1</v>
      </c>
    </row>
    <row r="2825" spans="1:19" x14ac:dyDescent="0.25">
      <c r="A2825">
        <v>2009</v>
      </c>
      <c r="B2825">
        <v>98</v>
      </c>
      <c r="C2825" t="s">
        <v>531</v>
      </c>
      <c r="D2825" t="str">
        <f>IFERROR(INDEX('Draft Master List'!E:F,MATCH(C2825,'Draft Master List'!E:E,0),2),"N/A")</f>
        <v>1092006</v>
      </c>
      <c r="E2825" t="s">
        <v>6</v>
      </c>
      <c r="F2825">
        <v>26</v>
      </c>
      <c r="G2825" t="s">
        <v>74</v>
      </c>
      <c r="H2825">
        <v>16</v>
      </c>
      <c r="I2825">
        <v>9</v>
      </c>
      <c r="J2825">
        <v>58</v>
      </c>
      <c r="K2825">
        <v>41</v>
      </c>
      <c r="L2825" s="2">
        <v>0.70699999999999996</v>
      </c>
      <c r="M2825">
        <v>587</v>
      </c>
      <c r="N2825">
        <v>14.3</v>
      </c>
      <c r="O2825">
        <v>3</v>
      </c>
      <c r="P2825">
        <v>58</v>
      </c>
      <c r="Q2825">
        <v>2.6</v>
      </c>
      <c r="R2825">
        <v>36.700000000000003</v>
      </c>
      <c r="S2825">
        <v>1</v>
      </c>
    </row>
    <row r="2826" spans="1:19" x14ac:dyDescent="0.25">
      <c r="A2826">
        <v>2009</v>
      </c>
      <c r="B2826">
        <v>99</v>
      </c>
      <c r="C2826" t="s">
        <v>92</v>
      </c>
      <c r="D2826" t="str">
        <f>IFERROR(INDEX('Draft Master List'!E:F,MATCH(C2826,'Draft Master List'!E:E,0),2),"N/A")</f>
        <v>2332008</v>
      </c>
      <c r="E2826" t="s">
        <v>19</v>
      </c>
      <c r="F2826">
        <v>24</v>
      </c>
      <c r="G2826" t="s">
        <v>643</v>
      </c>
      <c r="H2826">
        <v>16</v>
      </c>
      <c r="I2826">
        <v>2</v>
      </c>
      <c r="J2826">
        <v>57</v>
      </c>
      <c r="K2826">
        <v>41</v>
      </c>
      <c r="L2826" s="2">
        <v>0.71899999999999997</v>
      </c>
      <c r="M2826">
        <v>350</v>
      </c>
      <c r="N2826">
        <v>8.5</v>
      </c>
      <c r="O2826">
        <v>1</v>
      </c>
      <c r="P2826">
        <v>47</v>
      </c>
      <c r="Q2826">
        <v>2.6</v>
      </c>
      <c r="R2826">
        <v>21.9</v>
      </c>
      <c r="S2826">
        <v>4</v>
      </c>
    </row>
    <row r="2827" spans="1:19" x14ac:dyDescent="0.25">
      <c r="A2827">
        <v>2009</v>
      </c>
      <c r="B2827">
        <v>100</v>
      </c>
      <c r="C2827" t="s">
        <v>387</v>
      </c>
      <c r="D2827" t="str">
        <f>IFERROR(INDEX('Draft Master List'!E:F,MATCH(C2827,'Draft Master List'!E:E,0),2),"N/A")</f>
        <v>642008</v>
      </c>
      <c r="E2827" t="s">
        <v>12</v>
      </c>
      <c r="F2827">
        <v>23</v>
      </c>
      <c r="G2827" t="s">
        <v>76</v>
      </c>
      <c r="H2827">
        <v>13</v>
      </c>
      <c r="I2827">
        <v>13</v>
      </c>
      <c r="J2827">
        <v>57</v>
      </c>
      <c r="K2827">
        <v>41</v>
      </c>
      <c r="L2827" s="2">
        <v>0.71899999999999997</v>
      </c>
      <c r="M2827">
        <v>415</v>
      </c>
      <c r="N2827">
        <v>10.1</v>
      </c>
      <c r="O2827">
        <v>1</v>
      </c>
      <c r="P2827">
        <v>63</v>
      </c>
      <c r="Q2827">
        <v>3.2</v>
      </c>
      <c r="R2827">
        <v>31.9</v>
      </c>
      <c r="S2827">
        <v>3</v>
      </c>
    </row>
    <row r="2828" spans="1:19" x14ac:dyDescent="0.25">
      <c r="A2828">
        <v>2009</v>
      </c>
      <c r="B2828">
        <v>101</v>
      </c>
      <c r="C2828" t="s">
        <v>99</v>
      </c>
      <c r="D2828" t="str">
        <f>IFERROR(INDEX('Draft Master List'!E:F,MATCH(C2828,'Draft Master List'!E:E,0),2),"N/A")</f>
        <v>732008</v>
      </c>
      <c r="E2828" t="s">
        <v>25</v>
      </c>
      <c r="F2828">
        <v>23</v>
      </c>
      <c r="G2828" t="s">
        <v>76</v>
      </c>
      <c r="H2828">
        <v>15</v>
      </c>
      <c r="I2828">
        <v>10</v>
      </c>
      <c r="J2828">
        <v>55</v>
      </c>
      <c r="K2828">
        <v>40</v>
      </c>
      <c r="L2828" s="2">
        <v>0.72699999999999998</v>
      </c>
      <c r="M2828">
        <v>297</v>
      </c>
      <c r="N2828">
        <v>7.4</v>
      </c>
      <c r="O2828">
        <v>1</v>
      </c>
      <c r="P2828">
        <v>49</v>
      </c>
      <c r="Q2828">
        <v>2.7</v>
      </c>
      <c r="R2828">
        <v>19.8</v>
      </c>
      <c r="S2828">
        <v>4</v>
      </c>
    </row>
    <row r="2829" spans="1:19" x14ac:dyDescent="0.25">
      <c r="A2829">
        <v>2009</v>
      </c>
      <c r="B2829">
        <v>102</v>
      </c>
      <c r="C2829" t="s">
        <v>1629</v>
      </c>
      <c r="D2829" t="str">
        <f>IFERROR(INDEX('Draft Master List'!E:F,MATCH(C2829,'Draft Master List'!E:E,0),2),"N/A")</f>
        <v>N/A</v>
      </c>
      <c r="E2829" t="s">
        <v>23</v>
      </c>
      <c r="F2829">
        <v>27</v>
      </c>
      <c r="G2829" t="s">
        <v>108</v>
      </c>
      <c r="H2829">
        <v>8</v>
      </c>
      <c r="I2829">
        <v>8</v>
      </c>
      <c r="J2829">
        <v>58</v>
      </c>
      <c r="K2829">
        <v>40</v>
      </c>
      <c r="L2829" s="2">
        <v>0.69</v>
      </c>
      <c r="M2829">
        <v>519</v>
      </c>
      <c r="N2829">
        <v>13</v>
      </c>
      <c r="O2829">
        <v>5</v>
      </c>
      <c r="P2829">
        <v>44</v>
      </c>
      <c r="Q2829">
        <v>5</v>
      </c>
      <c r="R2829">
        <v>64.900000000000006</v>
      </c>
      <c r="S2829">
        <v>1</v>
      </c>
    </row>
    <row r="2830" spans="1:19" x14ac:dyDescent="0.25">
      <c r="A2830">
        <v>2009</v>
      </c>
      <c r="B2830">
        <v>103</v>
      </c>
      <c r="C2830" t="s">
        <v>327</v>
      </c>
      <c r="D2830" t="str">
        <f>IFERROR(INDEX('Draft Master List'!E:F,MATCH(C2830,'Draft Master List'!E:E,0),2),"N/A")</f>
        <v>532009</v>
      </c>
      <c r="E2830" t="s">
        <v>6</v>
      </c>
      <c r="F2830">
        <v>21</v>
      </c>
      <c r="G2830" t="s">
        <v>643</v>
      </c>
      <c r="H2830">
        <v>16</v>
      </c>
      <c r="I2830">
        <v>4</v>
      </c>
      <c r="J2830">
        <v>55</v>
      </c>
      <c r="K2830">
        <v>40</v>
      </c>
      <c r="L2830" s="2">
        <v>0.72699999999999998</v>
      </c>
      <c r="M2830">
        <v>308</v>
      </c>
      <c r="N2830">
        <v>7.7</v>
      </c>
      <c r="O2830">
        <v>0</v>
      </c>
      <c r="P2830">
        <v>45</v>
      </c>
      <c r="Q2830">
        <v>2.5</v>
      </c>
      <c r="R2830">
        <v>19.3</v>
      </c>
      <c r="S2830">
        <v>2</v>
      </c>
    </row>
    <row r="2831" spans="1:19" x14ac:dyDescent="0.25">
      <c r="A2831">
        <v>2009</v>
      </c>
      <c r="B2831">
        <v>104</v>
      </c>
      <c r="C2831" t="s">
        <v>1443</v>
      </c>
      <c r="D2831" t="str">
        <f>IFERROR(INDEX('Draft Master List'!E:F,MATCH(C2831,'Draft Master List'!E:E,0),2),"N/A")</f>
        <v>N/A</v>
      </c>
      <c r="E2831" t="s">
        <v>14</v>
      </c>
      <c r="F2831">
        <v>28</v>
      </c>
      <c r="G2831" t="s">
        <v>74</v>
      </c>
      <c r="H2831">
        <v>13</v>
      </c>
      <c r="I2831">
        <v>11</v>
      </c>
      <c r="J2831">
        <v>86</v>
      </c>
      <c r="K2831">
        <v>39</v>
      </c>
      <c r="L2831" s="2">
        <v>0.45300000000000001</v>
      </c>
      <c r="M2831">
        <v>600</v>
      </c>
      <c r="N2831">
        <v>15.4</v>
      </c>
      <c r="O2831">
        <v>4</v>
      </c>
      <c r="P2831">
        <v>42</v>
      </c>
      <c r="Q2831">
        <v>3</v>
      </c>
      <c r="R2831">
        <v>46.2</v>
      </c>
      <c r="S2831">
        <v>0</v>
      </c>
    </row>
    <row r="2832" spans="1:19" x14ac:dyDescent="0.25">
      <c r="A2832">
        <v>2009</v>
      </c>
      <c r="B2832">
        <v>105</v>
      </c>
      <c r="C2832" t="s">
        <v>1027</v>
      </c>
      <c r="D2832" t="str">
        <f>IFERROR(INDEX('Draft Master List'!E:F,MATCH(C2832,'Draft Master List'!E:E,0),2),"N/A")</f>
        <v>N/A</v>
      </c>
      <c r="E2832" t="s">
        <v>0</v>
      </c>
      <c r="F2832">
        <v>25</v>
      </c>
      <c r="G2832" t="s">
        <v>643</v>
      </c>
      <c r="H2832">
        <v>14</v>
      </c>
      <c r="I2832">
        <v>6</v>
      </c>
      <c r="J2832">
        <v>45</v>
      </c>
      <c r="K2832">
        <v>39</v>
      </c>
      <c r="L2832" s="2">
        <v>0.86699999999999999</v>
      </c>
      <c r="M2832">
        <v>302</v>
      </c>
      <c r="N2832">
        <v>7.7</v>
      </c>
      <c r="O2832">
        <v>2</v>
      </c>
      <c r="P2832">
        <v>36</v>
      </c>
      <c r="Q2832">
        <v>2.8</v>
      </c>
      <c r="R2832">
        <v>21.6</v>
      </c>
      <c r="S2832">
        <v>2</v>
      </c>
    </row>
    <row r="2833" spans="1:19" x14ac:dyDescent="0.25">
      <c r="A2833">
        <v>2009</v>
      </c>
      <c r="B2833">
        <v>106</v>
      </c>
      <c r="C2833" t="s">
        <v>105</v>
      </c>
      <c r="D2833" t="str">
        <f>IFERROR(INDEX('Draft Master List'!E:F,MATCH(C2833,'Draft Master List'!E:E,0),2),"N/A")</f>
        <v>842009</v>
      </c>
      <c r="E2833" t="s">
        <v>24</v>
      </c>
      <c r="F2833">
        <v>23</v>
      </c>
      <c r="G2833" t="s">
        <v>77</v>
      </c>
      <c r="H2833">
        <v>16</v>
      </c>
      <c r="I2833">
        <v>4</v>
      </c>
      <c r="J2833">
        <v>72</v>
      </c>
      <c r="K2833">
        <v>39</v>
      </c>
      <c r="L2833" s="2">
        <v>0.54200000000000004</v>
      </c>
      <c r="M2833">
        <v>756</v>
      </c>
      <c r="N2833">
        <v>19.399999999999999</v>
      </c>
      <c r="O2833">
        <v>6</v>
      </c>
      <c r="P2833">
        <v>60</v>
      </c>
      <c r="Q2833">
        <v>2.4</v>
      </c>
      <c r="R2833">
        <v>47.3</v>
      </c>
      <c r="S2833">
        <v>1</v>
      </c>
    </row>
    <row r="2834" spans="1:19" x14ac:dyDescent="0.25">
      <c r="A2834">
        <v>2009</v>
      </c>
      <c r="B2834">
        <v>107</v>
      </c>
      <c r="C2834" t="s">
        <v>563</v>
      </c>
      <c r="D2834" t="str">
        <f>IFERROR(INDEX('Draft Master List'!E:F,MATCH(C2834,'Draft Master List'!E:E,0),2),"N/A")</f>
        <v>2512006</v>
      </c>
      <c r="E2834" t="s">
        <v>23</v>
      </c>
      <c r="F2834">
        <v>26</v>
      </c>
      <c r="G2834" t="s">
        <v>74</v>
      </c>
      <c r="H2834">
        <v>16</v>
      </c>
      <c r="I2834">
        <v>8</v>
      </c>
      <c r="J2834">
        <v>53</v>
      </c>
      <c r="K2834">
        <v>38</v>
      </c>
      <c r="L2834" s="2">
        <v>0.71699999999999997</v>
      </c>
      <c r="M2834">
        <v>370</v>
      </c>
      <c r="N2834">
        <v>9.6999999999999993</v>
      </c>
      <c r="O2834">
        <v>0</v>
      </c>
      <c r="P2834">
        <v>27</v>
      </c>
      <c r="Q2834">
        <v>2.4</v>
      </c>
      <c r="R2834">
        <v>23.1</v>
      </c>
      <c r="S2834">
        <v>0</v>
      </c>
    </row>
    <row r="2835" spans="1:19" x14ac:dyDescent="0.25">
      <c r="A2835">
        <v>2009</v>
      </c>
      <c r="B2835">
        <v>108</v>
      </c>
      <c r="C2835" t="s">
        <v>97</v>
      </c>
      <c r="D2835" t="str">
        <f>IFERROR(INDEX('Draft Master List'!E:F,MATCH(C2835,'Draft Master List'!E:E,0),2),"N/A")</f>
        <v>92007</v>
      </c>
      <c r="E2835" t="s">
        <v>33</v>
      </c>
      <c r="F2835">
        <v>24</v>
      </c>
      <c r="G2835" t="s">
        <v>74</v>
      </c>
      <c r="H2835">
        <v>16</v>
      </c>
      <c r="I2835">
        <v>12</v>
      </c>
      <c r="J2835">
        <v>78</v>
      </c>
      <c r="K2835">
        <v>38</v>
      </c>
      <c r="L2835" s="2">
        <v>0.48699999999999999</v>
      </c>
      <c r="M2835">
        <v>454</v>
      </c>
      <c r="N2835">
        <v>11.9</v>
      </c>
      <c r="O2835">
        <v>1</v>
      </c>
      <c r="P2835">
        <v>53</v>
      </c>
      <c r="Q2835">
        <v>2.4</v>
      </c>
      <c r="R2835">
        <v>28.4</v>
      </c>
      <c r="S2835">
        <v>2</v>
      </c>
    </row>
    <row r="2836" spans="1:19" x14ac:dyDescent="0.25">
      <c r="A2836">
        <v>2009</v>
      </c>
      <c r="B2836">
        <v>109</v>
      </c>
      <c r="C2836" t="s">
        <v>1469</v>
      </c>
      <c r="D2836" t="str">
        <f>IFERROR(INDEX('Draft Master List'!E:F,MATCH(C2836,'Draft Master List'!E:E,0),2),"N/A")</f>
        <v>N/A</v>
      </c>
      <c r="E2836" t="s">
        <v>27</v>
      </c>
      <c r="F2836">
        <v>28</v>
      </c>
      <c r="G2836" t="s">
        <v>74</v>
      </c>
      <c r="H2836">
        <v>15</v>
      </c>
      <c r="I2836">
        <v>13</v>
      </c>
      <c r="J2836">
        <v>86</v>
      </c>
      <c r="K2836">
        <v>38</v>
      </c>
      <c r="L2836" s="2">
        <v>0.442</v>
      </c>
      <c r="M2836">
        <v>596</v>
      </c>
      <c r="N2836">
        <v>15.7</v>
      </c>
      <c r="O2836">
        <v>7</v>
      </c>
      <c r="P2836">
        <v>66</v>
      </c>
      <c r="Q2836">
        <v>2.5</v>
      </c>
      <c r="R2836">
        <v>39.700000000000003</v>
      </c>
      <c r="S2836">
        <v>1</v>
      </c>
    </row>
    <row r="2837" spans="1:19" x14ac:dyDescent="0.25">
      <c r="A2837">
        <v>2009</v>
      </c>
      <c r="B2837">
        <v>110</v>
      </c>
      <c r="C2837" t="s">
        <v>587</v>
      </c>
      <c r="D2837" t="str">
        <f>IFERROR(INDEX('Draft Master List'!E:F,MATCH(C2837,'Draft Master List'!E:E,0),2),"N/A")</f>
        <v>N/A</v>
      </c>
      <c r="E2837" t="s">
        <v>27</v>
      </c>
      <c r="F2837">
        <v>30</v>
      </c>
      <c r="G2837" t="s">
        <v>77</v>
      </c>
      <c r="H2837">
        <v>16</v>
      </c>
      <c r="I2837">
        <v>6</v>
      </c>
      <c r="J2837">
        <v>67</v>
      </c>
      <c r="K2837">
        <v>37</v>
      </c>
      <c r="L2837" s="2">
        <v>0.55200000000000005</v>
      </c>
      <c r="M2837">
        <v>622</v>
      </c>
      <c r="N2837">
        <v>16.8</v>
      </c>
      <c r="O2837">
        <v>5</v>
      </c>
      <c r="P2837">
        <v>80</v>
      </c>
      <c r="Q2837">
        <v>2.2999999999999998</v>
      </c>
      <c r="R2837">
        <v>38.9</v>
      </c>
      <c r="S2837">
        <v>4</v>
      </c>
    </row>
    <row r="2838" spans="1:19" x14ac:dyDescent="0.25">
      <c r="A2838">
        <v>2009</v>
      </c>
      <c r="B2838">
        <v>111</v>
      </c>
      <c r="C2838" t="s">
        <v>100</v>
      </c>
      <c r="D2838" t="str">
        <f>IFERROR(INDEX('Draft Master List'!E:F,MATCH(C2838,'Draft Master List'!E:E,0),2),"N/A")</f>
        <v>2322009</v>
      </c>
      <c r="E2838" t="s">
        <v>30</v>
      </c>
      <c r="F2838">
        <v>23</v>
      </c>
      <c r="G2838" t="s">
        <v>77</v>
      </c>
      <c r="H2838">
        <v>11</v>
      </c>
      <c r="I2838">
        <v>7</v>
      </c>
      <c r="J2838">
        <v>54</v>
      </c>
      <c r="K2838">
        <v>37</v>
      </c>
      <c r="L2838" s="2">
        <v>0.68500000000000005</v>
      </c>
      <c r="M2838">
        <v>359</v>
      </c>
      <c r="N2838">
        <v>9.6999999999999993</v>
      </c>
      <c r="O2838">
        <v>1</v>
      </c>
      <c r="P2838">
        <v>29</v>
      </c>
      <c r="Q2838">
        <v>3.4</v>
      </c>
      <c r="R2838">
        <v>32.6</v>
      </c>
      <c r="S2838">
        <v>1</v>
      </c>
    </row>
    <row r="2839" spans="1:19" x14ac:dyDescent="0.25">
      <c r="A2839">
        <v>2009</v>
      </c>
      <c r="B2839">
        <v>112</v>
      </c>
      <c r="C2839" t="s">
        <v>701</v>
      </c>
      <c r="D2839" t="str">
        <f>IFERROR(INDEX('Draft Master List'!E:F,MATCH(C2839,'Draft Master List'!E:E,0),2),"N/A")</f>
        <v>N/A</v>
      </c>
      <c r="E2839" t="s">
        <v>30</v>
      </c>
      <c r="F2839">
        <v>33</v>
      </c>
      <c r="G2839" t="s">
        <v>643</v>
      </c>
      <c r="H2839">
        <v>15</v>
      </c>
      <c r="I2839">
        <v>7</v>
      </c>
      <c r="J2839">
        <v>53</v>
      </c>
      <c r="K2839">
        <v>37</v>
      </c>
      <c r="L2839" s="2">
        <v>0.69799999999999995</v>
      </c>
      <c r="M2839">
        <v>301</v>
      </c>
      <c r="N2839">
        <v>8.1</v>
      </c>
      <c r="O2839">
        <v>1</v>
      </c>
      <c r="P2839">
        <v>38</v>
      </c>
      <c r="Q2839">
        <v>2.5</v>
      </c>
      <c r="R2839">
        <v>20.100000000000001</v>
      </c>
      <c r="S2839">
        <v>1</v>
      </c>
    </row>
    <row r="2840" spans="1:19" x14ac:dyDescent="0.25">
      <c r="A2840">
        <v>2009</v>
      </c>
      <c r="B2840">
        <v>113</v>
      </c>
      <c r="C2840" t="s">
        <v>1973</v>
      </c>
      <c r="D2840" t="str">
        <f>IFERROR(INDEX('Draft Master List'!E:F,MATCH(C2840,'Draft Master List'!E:E,0),2),"N/A")</f>
        <v>N/A</v>
      </c>
      <c r="E2840" t="s">
        <v>5</v>
      </c>
      <c r="F2840">
        <v>29</v>
      </c>
      <c r="G2840" t="s">
        <v>108</v>
      </c>
      <c r="H2840">
        <v>16</v>
      </c>
      <c r="I2840">
        <v>10</v>
      </c>
      <c r="J2840">
        <v>54</v>
      </c>
      <c r="K2840">
        <v>37</v>
      </c>
      <c r="L2840" s="2">
        <v>0.68500000000000005</v>
      </c>
      <c r="M2840">
        <v>260</v>
      </c>
      <c r="N2840">
        <v>7</v>
      </c>
      <c r="O2840">
        <v>1</v>
      </c>
      <c r="P2840">
        <v>19</v>
      </c>
      <c r="Q2840">
        <v>2.2999999999999998</v>
      </c>
      <c r="R2840">
        <v>16.3</v>
      </c>
      <c r="S2840">
        <v>0</v>
      </c>
    </row>
    <row r="2841" spans="1:19" x14ac:dyDescent="0.25">
      <c r="A2841">
        <v>2009</v>
      </c>
      <c r="B2841">
        <v>114</v>
      </c>
      <c r="C2841" t="s">
        <v>123</v>
      </c>
      <c r="D2841" t="str">
        <f>IFERROR(INDEX('Draft Master List'!E:F,MATCH(C2841,'Draft Master List'!E:E,0),2),"N/A")</f>
        <v>422008</v>
      </c>
      <c r="E2841" t="s">
        <v>26</v>
      </c>
      <c r="F2841">
        <v>23</v>
      </c>
      <c r="G2841" t="s">
        <v>74</v>
      </c>
      <c r="H2841">
        <v>14</v>
      </c>
      <c r="I2841">
        <v>12</v>
      </c>
      <c r="J2841">
        <v>79</v>
      </c>
      <c r="K2841">
        <v>37</v>
      </c>
      <c r="L2841" s="2">
        <v>0.46800000000000003</v>
      </c>
      <c r="M2841">
        <v>345</v>
      </c>
      <c r="N2841">
        <v>9.3000000000000007</v>
      </c>
      <c r="O2841">
        <v>0</v>
      </c>
      <c r="P2841">
        <v>20</v>
      </c>
      <c r="Q2841">
        <v>2.6</v>
      </c>
      <c r="R2841">
        <v>24.6</v>
      </c>
      <c r="S2841">
        <v>1</v>
      </c>
    </row>
    <row r="2842" spans="1:19" x14ac:dyDescent="0.25">
      <c r="A2842">
        <v>2009</v>
      </c>
      <c r="B2842">
        <v>115</v>
      </c>
      <c r="C2842" t="s">
        <v>1397</v>
      </c>
      <c r="D2842" t="str">
        <f>IFERROR(INDEX('Draft Master List'!E:F,MATCH(C2842,'Draft Master List'!E:E,0),2),"N/A")</f>
        <v>N/A</v>
      </c>
      <c r="E2842" t="s">
        <v>25</v>
      </c>
      <c r="F2842">
        <v>28</v>
      </c>
      <c r="G2842" t="s">
        <v>77</v>
      </c>
      <c r="H2842">
        <v>12</v>
      </c>
      <c r="I2842">
        <v>6</v>
      </c>
      <c r="J2842">
        <v>74</v>
      </c>
      <c r="K2842">
        <v>36</v>
      </c>
      <c r="L2842" s="2">
        <v>0.48599999999999999</v>
      </c>
      <c r="M2842">
        <v>367</v>
      </c>
      <c r="N2842">
        <v>10.199999999999999</v>
      </c>
      <c r="O2842">
        <v>2</v>
      </c>
      <c r="P2842">
        <v>25</v>
      </c>
      <c r="Q2842">
        <v>3</v>
      </c>
      <c r="R2842">
        <v>30.6</v>
      </c>
      <c r="S2842">
        <v>3</v>
      </c>
    </row>
    <row r="2843" spans="1:19" x14ac:dyDescent="0.25">
      <c r="A2843">
        <v>2009</v>
      </c>
      <c r="B2843">
        <v>116</v>
      </c>
      <c r="C2843" t="s">
        <v>1316</v>
      </c>
      <c r="D2843" t="str">
        <f>IFERROR(INDEX('Draft Master List'!E:F,MATCH(C2843,'Draft Master List'!E:E,0),2),"N/A")</f>
        <v>N/A</v>
      </c>
      <c r="E2843" t="s">
        <v>12</v>
      </c>
      <c r="F2843">
        <v>28</v>
      </c>
      <c r="G2843" t="s">
        <v>74</v>
      </c>
      <c r="H2843">
        <v>16</v>
      </c>
      <c r="I2843">
        <v>16</v>
      </c>
      <c r="J2843">
        <v>87</v>
      </c>
      <c r="K2843">
        <v>35</v>
      </c>
      <c r="L2843" s="2">
        <v>0.40200000000000002</v>
      </c>
      <c r="M2843">
        <v>417</v>
      </c>
      <c r="N2843">
        <v>11.9</v>
      </c>
      <c r="O2843">
        <v>3</v>
      </c>
      <c r="P2843">
        <v>36</v>
      </c>
      <c r="Q2843">
        <v>2.2000000000000002</v>
      </c>
      <c r="R2843">
        <v>26.1</v>
      </c>
      <c r="S2843">
        <v>0</v>
      </c>
    </row>
    <row r="2844" spans="1:19" x14ac:dyDescent="0.25">
      <c r="A2844">
        <v>2009</v>
      </c>
      <c r="B2844">
        <v>117</v>
      </c>
      <c r="C2844" t="s">
        <v>1326</v>
      </c>
      <c r="D2844" t="str">
        <f>IFERROR(INDEX('Draft Master List'!E:F,MATCH(C2844,'Draft Master List'!E:E,0),2),"N/A")</f>
        <v>N/A</v>
      </c>
      <c r="E2844" t="s">
        <v>19</v>
      </c>
      <c r="F2844">
        <v>28</v>
      </c>
      <c r="G2844" t="s">
        <v>76</v>
      </c>
      <c r="H2844">
        <v>14</v>
      </c>
      <c r="I2844">
        <v>14</v>
      </c>
      <c r="J2844">
        <v>43</v>
      </c>
      <c r="K2844">
        <v>35</v>
      </c>
      <c r="L2844" s="2">
        <v>0.81399999999999995</v>
      </c>
      <c r="M2844">
        <v>232</v>
      </c>
      <c r="N2844">
        <v>6.6</v>
      </c>
      <c r="O2844">
        <v>2</v>
      </c>
      <c r="P2844">
        <v>49</v>
      </c>
      <c r="Q2844">
        <v>2.5</v>
      </c>
      <c r="R2844">
        <v>16.600000000000001</v>
      </c>
      <c r="S2844">
        <v>0</v>
      </c>
    </row>
    <row r="2845" spans="1:19" x14ac:dyDescent="0.25">
      <c r="A2845">
        <v>2009</v>
      </c>
      <c r="B2845">
        <v>118</v>
      </c>
      <c r="C2845" t="s">
        <v>1464</v>
      </c>
      <c r="D2845" t="str">
        <f>IFERROR(INDEX('Draft Master List'!E:F,MATCH(C2845,'Draft Master List'!E:E,0),2),"N/A")</f>
        <v>N/A</v>
      </c>
      <c r="E2845" t="s">
        <v>12</v>
      </c>
      <c r="F2845">
        <v>32</v>
      </c>
      <c r="G2845" t="s">
        <v>77</v>
      </c>
      <c r="H2845">
        <v>16</v>
      </c>
      <c r="I2845">
        <v>2</v>
      </c>
      <c r="J2845">
        <v>63</v>
      </c>
      <c r="K2845">
        <v>35</v>
      </c>
      <c r="L2845" s="2">
        <v>0.55600000000000005</v>
      </c>
      <c r="M2845">
        <v>357</v>
      </c>
      <c r="N2845">
        <v>10.199999999999999</v>
      </c>
      <c r="O2845">
        <v>1</v>
      </c>
      <c r="P2845">
        <v>47</v>
      </c>
      <c r="Q2845">
        <v>2.2000000000000002</v>
      </c>
      <c r="R2845">
        <v>22.3</v>
      </c>
      <c r="S2845">
        <v>2</v>
      </c>
    </row>
    <row r="2846" spans="1:19" x14ac:dyDescent="0.25">
      <c r="A2846">
        <v>2009</v>
      </c>
      <c r="B2846">
        <v>119</v>
      </c>
      <c r="C2846" t="s">
        <v>1932</v>
      </c>
      <c r="D2846" t="str">
        <f>IFERROR(INDEX('Draft Master List'!E:F,MATCH(C2846,'Draft Master List'!E:E,0),2),"N/A")</f>
        <v>N/A</v>
      </c>
      <c r="E2846" t="s">
        <v>0</v>
      </c>
      <c r="F2846">
        <v>26</v>
      </c>
      <c r="G2846" t="s">
        <v>758</v>
      </c>
      <c r="H2846">
        <v>15</v>
      </c>
      <c r="I2846">
        <v>8</v>
      </c>
      <c r="J2846">
        <v>48</v>
      </c>
      <c r="K2846">
        <v>35</v>
      </c>
      <c r="L2846" s="2">
        <v>0.72899999999999998</v>
      </c>
      <c r="M2846">
        <v>356</v>
      </c>
      <c r="N2846">
        <v>10.199999999999999</v>
      </c>
      <c r="O2846">
        <v>1</v>
      </c>
      <c r="P2846">
        <v>37</v>
      </c>
      <c r="Q2846">
        <v>2.2999999999999998</v>
      </c>
      <c r="R2846">
        <v>23.7</v>
      </c>
      <c r="S2846">
        <v>0</v>
      </c>
    </row>
    <row r="2847" spans="1:19" x14ac:dyDescent="0.25">
      <c r="A2847">
        <v>2009</v>
      </c>
      <c r="B2847">
        <v>120</v>
      </c>
      <c r="C2847" t="s">
        <v>727</v>
      </c>
      <c r="D2847" t="str">
        <f>IFERROR(INDEX('Draft Master List'!E:F,MATCH(C2847,'Draft Master List'!E:E,0),2),"N/A")</f>
        <v>N/A</v>
      </c>
      <c r="E2847" t="s">
        <v>33</v>
      </c>
      <c r="F2847">
        <v>32</v>
      </c>
      <c r="G2847" t="s">
        <v>643</v>
      </c>
      <c r="H2847">
        <v>16</v>
      </c>
      <c r="I2847">
        <v>7</v>
      </c>
      <c r="J2847">
        <v>53</v>
      </c>
      <c r="K2847">
        <v>35</v>
      </c>
      <c r="L2847" s="2">
        <v>0.66</v>
      </c>
      <c r="M2847">
        <v>264</v>
      </c>
      <c r="N2847">
        <v>7.5</v>
      </c>
      <c r="O2847">
        <v>2</v>
      </c>
      <c r="P2847">
        <v>59</v>
      </c>
      <c r="Q2847">
        <v>2.2000000000000002</v>
      </c>
      <c r="R2847">
        <v>16.5</v>
      </c>
      <c r="S2847">
        <v>5</v>
      </c>
    </row>
    <row r="2848" spans="1:19" x14ac:dyDescent="0.25">
      <c r="A2848">
        <v>2009</v>
      </c>
      <c r="B2848">
        <v>121</v>
      </c>
      <c r="C2848" t="s">
        <v>568</v>
      </c>
      <c r="D2848" t="str">
        <f>IFERROR(INDEX('Draft Master List'!E:F,MATCH(C2848,'Draft Master List'!E:E,0),2),"N/A")</f>
        <v>N/A</v>
      </c>
      <c r="E2848" t="s">
        <v>3</v>
      </c>
      <c r="F2848">
        <v>27</v>
      </c>
      <c r="G2848" t="s">
        <v>77</v>
      </c>
      <c r="H2848">
        <v>14</v>
      </c>
      <c r="I2848">
        <v>12</v>
      </c>
      <c r="J2848">
        <v>74</v>
      </c>
      <c r="K2848">
        <v>34</v>
      </c>
      <c r="L2848" s="2">
        <v>0.45900000000000002</v>
      </c>
      <c r="M2848">
        <v>480</v>
      </c>
      <c r="N2848">
        <v>14.1</v>
      </c>
      <c r="O2848">
        <v>2</v>
      </c>
      <c r="P2848">
        <v>54</v>
      </c>
      <c r="Q2848">
        <v>2.4</v>
      </c>
      <c r="R2848">
        <v>34.299999999999997</v>
      </c>
      <c r="S2848">
        <v>1</v>
      </c>
    </row>
    <row r="2849" spans="1:19" x14ac:dyDescent="0.25">
      <c r="A2849">
        <v>2009</v>
      </c>
      <c r="B2849">
        <v>122</v>
      </c>
      <c r="C2849" t="s">
        <v>357</v>
      </c>
      <c r="D2849" t="str">
        <f>IFERROR(INDEX('Draft Master List'!E:F,MATCH(C2849,'Draft Master List'!E:E,0),2),"N/A")</f>
        <v>1942009</v>
      </c>
      <c r="E2849" t="s">
        <v>669</v>
      </c>
      <c r="F2849">
        <v>22</v>
      </c>
      <c r="H2849">
        <v>10</v>
      </c>
      <c r="I2849">
        <v>4</v>
      </c>
      <c r="J2849">
        <v>69</v>
      </c>
      <c r="K2849">
        <v>34</v>
      </c>
      <c r="L2849" s="2">
        <v>0.49299999999999999</v>
      </c>
      <c r="M2849">
        <v>348</v>
      </c>
      <c r="N2849">
        <v>10.199999999999999</v>
      </c>
      <c r="O2849">
        <v>1</v>
      </c>
      <c r="P2849">
        <v>23</v>
      </c>
      <c r="Q2849">
        <v>3.4</v>
      </c>
      <c r="R2849">
        <v>34.799999999999997</v>
      </c>
      <c r="S2849">
        <v>2</v>
      </c>
    </row>
    <row r="2850" spans="1:19" x14ac:dyDescent="0.25">
      <c r="A2850">
        <v>2009</v>
      </c>
      <c r="B2850">
        <v>123</v>
      </c>
      <c r="C2850" t="s">
        <v>539</v>
      </c>
      <c r="D2850" t="str">
        <f>IFERROR(INDEX('Draft Master List'!E:F,MATCH(C2850,'Draft Master List'!E:E,0),2),"N/A")</f>
        <v>1452006</v>
      </c>
      <c r="E2850" t="s">
        <v>64</v>
      </c>
      <c r="F2850">
        <v>26</v>
      </c>
      <c r="G2850" t="s">
        <v>643</v>
      </c>
      <c r="H2850">
        <v>14</v>
      </c>
      <c r="I2850">
        <v>7</v>
      </c>
      <c r="J2850">
        <v>50</v>
      </c>
      <c r="K2850">
        <v>34</v>
      </c>
      <c r="L2850" s="2">
        <v>0.68</v>
      </c>
      <c r="M2850">
        <v>220</v>
      </c>
      <c r="N2850">
        <v>6.5</v>
      </c>
      <c r="O2850">
        <v>2</v>
      </c>
      <c r="P2850">
        <v>18</v>
      </c>
      <c r="Q2850">
        <v>2.4</v>
      </c>
      <c r="R2850">
        <v>15.7</v>
      </c>
      <c r="S2850">
        <v>2</v>
      </c>
    </row>
    <row r="2851" spans="1:19" x14ac:dyDescent="0.25">
      <c r="A2851">
        <v>2009</v>
      </c>
      <c r="B2851">
        <v>124</v>
      </c>
      <c r="C2851" t="s">
        <v>326</v>
      </c>
      <c r="D2851" t="str">
        <f>IFERROR(INDEX('Draft Master List'!E:F,MATCH(C2851,'Draft Master List'!E:E,0),2),"N/A")</f>
        <v>502009</v>
      </c>
      <c r="E2851" t="s">
        <v>64</v>
      </c>
      <c r="F2851">
        <v>23</v>
      </c>
      <c r="G2851" t="s">
        <v>74</v>
      </c>
      <c r="H2851">
        <v>16</v>
      </c>
      <c r="I2851">
        <v>11</v>
      </c>
      <c r="J2851">
        <v>95</v>
      </c>
      <c r="K2851">
        <v>34</v>
      </c>
      <c r="L2851" s="2">
        <v>0.35799999999999998</v>
      </c>
      <c r="M2851">
        <v>624</v>
      </c>
      <c r="N2851">
        <v>18.399999999999999</v>
      </c>
      <c r="O2851">
        <v>3</v>
      </c>
      <c r="P2851">
        <v>59</v>
      </c>
      <c r="Q2851">
        <v>2.1</v>
      </c>
      <c r="R2851">
        <v>39</v>
      </c>
      <c r="S2851">
        <v>1</v>
      </c>
    </row>
    <row r="2852" spans="1:19" x14ac:dyDescent="0.25">
      <c r="A2852">
        <v>2009</v>
      </c>
      <c r="B2852">
        <v>125</v>
      </c>
      <c r="C2852" t="s">
        <v>1935</v>
      </c>
      <c r="D2852" t="str">
        <f>IFERROR(INDEX('Draft Master List'!E:F,MATCH(C2852,'Draft Master List'!E:E,0),2),"N/A")</f>
        <v>N/A</v>
      </c>
      <c r="E2852" t="s">
        <v>223</v>
      </c>
      <c r="F2852">
        <v>30</v>
      </c>
      <c r="G2852" t="s">
        <v>108</v>
      </c>
      <c r="H2852">
        <v>16</v>
      </c>
      <c r="I2852">
        <v>16</v>
      </c>
      <c r="J2852">
        <v>62</v>
      </c>
      <c r="K2852">
        <v>34</v>
      </c>
      <c r="L2852" s="2">
        <v>0.54800000000000004</v>
      </c>
      <c r="M2852">
        <v>332</v>
      </c>
      <c r="N2852">
        <v>9.8000000000000007</v>
      </c>
      <c r="O2852">
        <v>1</v>
      </c>
      <c r="P2852">
        <v>35</v>
      </c>
      <c r="Q2852">
        <v>2.1</v>
      </c>
      <c r="R2852">
        <v>20.8</v>
      </c>
      <c r="S2852">
        <v>0</v>
      </c>
    </row>
    <row r="2853" spans="1:19" x14ac:dyDescent="0.25">
      <c r="A2853">
        <v>2009</v>
      </c>
      <c r="B2853">
        <v>126</v>
      </c>
      <c r="C2853" t="s">
        <v>339</v>
      </c>
      <c r="D2853" t="str">
        <f>IFERROR(INDEX('Draft Master List'!E:F,MATCH(C2853,'Draft Master List'!E:E,0),2),"N/A")</f>
        <v>1242009</v>
      </c>
      <c r="E2853" t="s">
        <v>16</v>
      </c>
      <c r="F2853">
        <v>22</v>
      </c>
      <c r="G2853" t="s">
        <v>74</v>
      </c>
      <c r="H2853">
        <v>16</v>
      </c>
      <c r="I2853">
        <v>9</v>
      </c>
      <c r="J2853">
        <v>96</v>
      </c>
      <c r="K2853">
        <v>34</v>
      </c>
      <c r="L2853" s="2">
        <v>0.35399999999999998</v>
      </c>
      <c r="M2853">
        <v>521</v>
      </c>
      <c r="N2853">
        <v>15.3</v>
      </c>
      <c r="O2853">
        <v>4</v>
      </c>
      <c r="P2853">
        <v>75</v>
      </c>
      <c r="Q2853">
        <v>2.1</v>
      </c>
      <c r="R2853">
        <v>32.6</v>
      </c>
      <c r="S2853">
        <v>0</v>
      </c>
    </row>
    <row r="2854" spans="1:19" x14ac:dyDescent="0.25">
      <c r="A2854">
        <v>2009</v>
      </c>
      <c r="B2854">
        <v>127</v>
      </c>
      <c r="C2854" t="s">
        <v>1416</v>
      </c>
      <c r="D2854" t="str">
        <f>IFERROR(INDEX('Draft Master List'!E:F,MATCH(C2854,'Draft Master List'!E:E,0),2),"N/A")</f>
        <v>N/A</v>
      </c>
      <c r="E2854" t="s">
        <v>3</v>
      </c>
      <c r="F2854">
        <v>30</v>
      </c>
      <c r="G2854" t="s">
        <v>77</v>
      </c>
      <c r="H2854">
        <v>15</v>
      </c>
      <c r="I2854">
        <v>2</v>
      </c>
      <c r="J2854">
        <v>48</v>
      </c>
      <c r="K2854">
        <v>34</v>
      </c>
      <c r="L2854" s="2">
        <v>0.70799999999999996</v>
      </c>
      <c r="M2854">
        <v>431</v>
      </c>
      <c r="N2854">
        <v>12.7</v>
      </c>
      <c r="O2854">
        <v>2</v>
      </c>
      <c r="P2854">
        <v>28</v>
      </c>
      <c r="Q2854">
        <v>2.2999999999999998</v>
      </c>
      <c r="R2854">
        <v>28.7</v>
      </c>
      <c r="S2854">
        <v>0</v>
      </c>
    </row>
    <row r="2855" spans="1:19" x14ac:dyDescent="0.25">
      <c r="A2855">
        <v>2009</v>
      </c>
      <c r="B2855">
        <v>128</v>
      </c>
      <c r="C2855" t="s">
        <v>460</v>
      </c>
      <c r="D2855" t="str">
        <f>IFERROR(INDEX('Draft Master List'!E:F,MATCH(C2855,'Draft Master List'!E:E,0),2),"N/A")</f>
        <v>782007</v>
      </c>
      <c r="E2855" t="s">
        <v>5</v>
      </c>
      <c r="F2855">
        <v>25</v>
      </c>
      <c r="G2855" t="s">
        <v>77</v>
      </c>
      <c r="H2855">
        <v>16</v>
      </c>
      <c r="I2855">
        <v>3</v>
      </c>
      <c r="J2855">
        <v>62</v>
      </c>
      <c r="K2855">
        <v>32</v>
      </c>
      <c r="L2855" s="2">
        <v>0.51600000000000001</v>
      </c>
      <c r="M2855">
        <v>440</v>
      </c>
      <c r="N2855">
        <v>13.8</v>
      </c>
      <c r="O2855">
        <v>5</v>
      </c>
      <c r="P2855">
        <v>74</v>
      </c>
      <c r="Q2855">
        <v>2</v>
      </c>
      <c r="R2855">
        <v>27.5</v>
      </c>
      <c r="S2855">
        <v>0</v>
      </c>
    </row>
    <row r="2856" spans="1:19" x14ac:dyDescent="0.25">
      <c r="A2856">
        <v>2009</v>
      </c>
      <c r="B2856">
        <v>129</v>
      </c>
      <c r="C2856" t="s">
        <v>1675</v>
      </c>
      <c r="D2856" t="str">
        <f>IFERROR(INDEX('Draft Master List'!E:F,MATCH(C2856,'Draft Master List'!E:E,0),2),"N/A")</f>
        <v>N/A</v>
      </c>
      <c r="E2856" t="s">
        <v>4</v>
      </c>
      <c r="F2856">
        <v>25</v>
      </c>
      <c r="G2856" t="s">
        <v>108</v>
      </c>
      <c r="H2856">
        <v>15</v>
      </c>
      <c r="I2856">
        <v>15</v>
      </c>
      <c r="J2856">
        <v>59</v>
      </c>
      <c r="K2856">
        <v>32</v>
      </c>
      <c r="L2856" s="2">
        <v>0.54200000000000004</v>
      </c>
      <c r="M2856">
        <v>518</v>
      </c>
      <c r="N2856">
        <v>16.2</v>
      </c>
      <c r="O2856">
        <v>2</v>
      </c>
      <c r="P2856">
        <v>47</v>
      </c>
      <c r="Q2856">
        <v>2.1</v>
      </c>
      <c r="R2856">
        <v>34.5</v>
      </c>
      <c r="S2856">
        <v>1</v>
      </c>
    </row>
    <row r="2857" spans="1:19" x14ac:dyDescent="0.25">
      <c r="A2857">
        <v>2009</v>
      </c>
      <c r="B2857">
        <v>130</v>
      </c>
      <c r="C2857" t="s">
        <v>1327</v>
      </c>
      <c r="D2857" t="str">
        <f>IFERROR(INDEX('Draft Master List'!E:F,MATCH(C2857,'Draft Master List'!E:E,0),2),"N/A")</f>
        <v>N/A</v>
      </c>
      <c r="E2857" t="s">
        <v>26</v>
      </c>
      <c r="F2857">
        <v>31</v>
      </c>
      <c r="G2857" t="s">
        <v>643</v>
      </c>
      <c r="H2857">
        <v>14</v>
      </c>
      <c r="I2857">
        <v>7</v>
      </c>
      <c r="J2857">
        <v>38</v>
      </c>
      <c r="K2857">
        <v>31</v>
      </c>
      <c r="L2857" s="2">
        <v>0.81599999999999995</v>
      </c>
      <c r="M2857">
        <v>240</v>
      </c>
      <c r="N2857">
        <v>7.7</v>
      </c>
      <c r="O2857">
        <v>0</v>
      </c>
      <c r="P2857">
        <v>30</v>
      </c>
      <c r="Q2857">
        <v>2.2000000000000002</v>
      </c>
      <c r="R2857">
        <v>17.100000000000001</v>
      </c>
      <c r="S2857">
        <v>3</v>
      </c>
    </row>
    <row r="2858" spans="1:19" x14ac:dyDescent="0.25">
      <c r="A2858">
        <v>2009</v>
      </c>
      <c r="B2858">
        <v>131</v>
      </c>
      <c r="C2858" t="s">
        <v>1650</v>
      </c>
      <c r="D2858" t="str">
        <f>IFERROR(INDEX('Draft Master List'!E:F,MATCH(C2858,'Draft Master List'!E:E,0),2),"N/A")</f>
        <v>N/A</v>
      </c>
      <c r="E2858" t="s">
        <v>33</v>
      </c>
      <c r="F2858">
        <v>25</v>
      </c>
      <c r="G2858" t="s">
        <v>108</v>
      </c>
      <c r="H2858">
        <v>14</v>
      </c>
      <c r="I2858">
        <v>14</v>
      </c>
      <c r="J2858">
        <v>53</v>
      </c>
      <c r="K2858">
        <v>31</v>
      </c>
      <c r="L2858" s="2">
        <v>0.58499999999999996</v>
      </c>
      <c r="M2858">
        <v>339</v>
      </c>
      <c r="N2858">
        <v>10.9</v>
      </c>
      <c r="O2858">
        <v>2</v>
      </c>
      <c r="P2858">
        <v>27</v>
      </c>
      <c r="Q2858">
        <v>2.2000000000000002</v>
      </c>
      <c r="R2858">
        <v>24.2</v>
      </c>
      <c r="S2858">
        <v>2</v>
      </c>
    </row>
    <row r="2859" spans="1:19" x14ac:dyDescent="0.25">
      <c r="A2859">
        <v>2009</v>
      </c>
      <c r="B2859">
        <v>132</v>
      </c>
      <c r="C2859" t="s">
        <v>337</v>
      </c>
      <c r="D2859" t="str">
        <f>IFERROR(INDEX('Draft Master List'!E:F,MATCH(C2859,'Draft Master List'!E:E,0),2),"N/A")</f>
        <v>1082009</v>
      </c>
      <c r="E2859" t="s">
        <v>33</v>
      </c>
      <c r="F2859">
        <v>23</v>
      </c>
      <c r="G2859" t="s">
        <v>77</v>
      </c>
      <c r="H2859">
        <v>16</v>
      </c>
      <c r="I2859">
        <v>2</v>
      </c>
      <c r="J2859">
        <v>56</v>
      </c>
      <c r="K2859">
        <v>31</v>
      </c>
      <c r="L2859" s="2">
        <v>0.55400000000000005</v>
      </c>
      <c r="M2859">
        <v>506</v>
      </c>
      <c r="N2859">
        <v>16.3</v>
      </c>
      <c r="O2859">
        <v>3</v>
      </c>
      <c r="P2859">
        <v>67</v>
      </c>
      <c r="Q2859">
        <v>1.9</v>
      </c>
      <c r="R2859">
        <v>31.6</v>
      </c>
      <c r="S2859">
        <v>0</v>
      </c>
    </row>
    <row r="2860" spans="1:19" x14ac:dyDescent="0.25">
      <c r="A2860">
        <v>2009</v>
      </c>
      <c r="B2860">
        <v>133</v>
      </c>
      <c r="C2860" t="s">
        <v>1322</v>
      </c>
      <c r="D2860" t="str">
        <f>IFERROR(INDEX('Draft Master List'!E:F,MATCH(C2860,'Draft Master List'!E:E,0),2),"N/A")</f>
        <v>N/A</v>
      </c>
      <c r="E2860" t="s">
        <v>26</v>
      </c>
      <c r="F2860">
        <v>26</v>
      </c>
      <c r="G2860" t="s">
        <v>108</v>
      </c>
      <c r="H2860">
        <v>15</v>
      </c>
      <c r="I2860">
        <v>9</v>
      </c>
      <c r="J2860">
        <v>50</v>
      </c>
      <c r="K2860">
        <v>31</v>
      </c>
      <c r="L2860" s="2">
        <v>0.62</v>
      </c>
      <c r="M2860">
        <v>416</v>
      </c>
      <c r="N2860">
        <v>13.4</v>
      </c>
      <c r="O2860">
        <v>2</v>
      </c>
      <c r="P2860">
        <v>52</v>
      </c>
      <c r="Q2860">
        <v>2.1</v>
      </c>
      <c r="R2860">
        <v>27.7</v>
      </c>
      <c r="S2860">
        <v>0</v>
      </c>
    </row>
    <row r="2861" spans="1:19" x14ac:dyDescent="0.25">
      <c r="A2861">
        <v>2009</v>
      </c>
      <c r="B2861">
        <v>134</v>
      </c>
      <c r="C2861" t="s">
        <v>370</v>
      </c>
      <c r="D2861" t="str">
        <f>IFERROR(INDEX('Draft Master List'!E:F,MATCH(C2861,'Draft Master List'!E:E,0),2),"N/A")</f>
        <v>2332009</v>
      </c>
      <c r="E2861" t="s">
        <v>14</v>
      </c>
      <c r="F2861">
        <v>23</v>
      </c>
      <c r="H2861">
        <v>13</v>
      </c>
      <c r="I2861">
        <v>0</v>
      </c>
      <c r="J2861">
        <v>60</v>
      </c>
      <c r="K2861">
        <v>31</v>
      </c>
      <c r="L2861" s="2">
        <v>0.51700000000000002</v>
      </c>
      <c r="M2861">
        <v>334</v>
      </c>
      <c r="N2861">
        <v>10.8</v>
      </c>
      <c r="O2861">
        <v>1</v>
      </c>
      <c r="P2861">
        <v>35</v>
      </c>
      <c r="Q2861">
        <v>2.4</v>
      </c>
      <c r="R2861">
        <v>25.7</v>
      </c>
      <c r="S2861">
        <v>0</v>
      </c>
    </row>
    <row r="2862" spans="1:19" x14ac:dyDescent="0.25">
      <c r="A2862">
        <v>2009</v>
      </c>
      <c r="B2862">
        <v>135</v>
      </c>
      <c r="C2862" t="s">
        <v>452</v>
      </c>
      <c r="D2862" t="str">
        <f>IFERROR(INDEX('Draft Master List'!E:F,MATCH(C2862,'Draft Master List'!E:E,0),2),"N/A")</f>
        <v>522007</v>
      </c>
      <c r="E2862" t="s">
        <v>15</v>
      </c>
      <c r="F2862">
        <v>25</v>
      </c>
      <c r="G2862" t="s">
        <v>643</v>
      </c>
      <c r="H2862">
        <v>14</v>
      </c>
      <c r="I2862">
        <v>1</v>
      </c>
      <c r="J2862">
        <v>35</v>
      </c>
      <c r="K2862">
        <v>30</v>
      </c>
      <c r="L2862" s="2">
        <v>0.85699999999999998</v>
      </c>
      <c r="M2862">
        <v>217</v>
      </c>
      <c r="N2862">
        <v>7.2</v>
      </c>
      <c r="O2862">
        <v>0</v>
      </c>
      <c r="P2862">
        <v>18</v>
      </c>
      <c r="Q2862">
        <v>2.1</v>
      </c>
      <c r="R2862">
        <v>15.5</v>
      </c>
      <c r="S2862">
        <v>1</v>
      </c>
    </row>
    <row r="2863" spans="1:19" x14ac:dyDescent="0.25">
      <c r="A2863">
        <v>2009</v>
      </c>
      <c r="B2863">
        <v>136</v>
      </c>
      <c r="C2863" t="s">
        <v>1713</v>
      </c>
      <c r="D2863" t="str">
        <f>IFERROR(INDEX('Draft Master List'!E:F,MATCH(C2863,'Draft Master List'!E:E,0),2),"N/A")</f>
        <v>N/A</v>
      </c>
      <c r="E2863" t="s">
        <v>12</v>
      </c>
      <c r="F2863">
        <v>24</v>
      </c>
      <c r="G2863" t="s">
        <v>1601</v>
      </c>
      <c r="H2863">
        <v>11</v>
      </c>
      <c r="I2863">
        <v>11</v>
      </c>
      <c r="J2863">
        <v>54</v>
      </c>
      <c r="K2863">
        <v>30</v>
      </c>
      <c r="L2863" s="2">
        <v>0.55600000000000005</v>
      </c>
      <c r="M2863">
        <v>346</v>
      </c>
      <c r="N2863">
        <v>11.5</v>
      </c>
      <c r="O2863">
        <v>2</v>
      </c>
      <c r="P2863">
        <v>30</v>
      </c>
      <c r="Q2863">
        <v>2.7</v>
      </c>
      <c r="R2863">
        <v>31.5</v>
      </c>
      <c r="S2863">
        <v>1</v>
      </c>
    </row>
    <row r="2864" spans="1:19" x14ac:dyDescent="0.25">
      <c r="A2864">
        <v>2009</v>
      </c>
      <c r="B2864">
        <v>137</v>
      </c>
      <c r="C2864" t="s">
        <v>503</v>
      </c>
      <c r="D2864" t="str">
        <f>IFERROR(INDEX('Draft Master List'!E:F,MATCH(C2864,'Draft Master List'!E:E,0),2),"N/A")</f>
        <v>2442007</v>
      </c>
      <c r="E2864" t="s">
        <v>21</v>
      </c>
      <c r="F2864">
        <v>26</v>
      </c>
      <c r="G2864" t="s">
        <v>643</v>
      </c>
      <c r="H2864">
        <v>14</v>
      </c>
      <c r="I2864">
        <v>2</v>
      </c>
      <c r="J2864">
        <v>39</v>
      </c>
      <c r="K2864">
        <v>30</v>
      </c>
      <c r="L2864" s="2">
        <v>0.76900000000000002</v>
      </c>
      <c r="M2864">
        <v>259</v>
      </c>
      <c r="N2864">
        <v>8.6</v>
      </c>
      <c r="O2864">
        <v>1</v>
      </c>
      <c r="P2864">
        <v>38</v>
      </c>
      <c r="Q2864">
        <v>2.1</v>
      </c>
      <c r="R2864">
        <v>18.5</v>
      </c>
      <c r="S2864">
        <v>2</v>
      </c>
    </row>
    <row r="2865" spans="1:19" x14ac:dyDescent="0.25">
      <c r="A2865">
        <v>2009</v>
      </c>
      <c r="B2865">
        <v>138</v>
      </c>
      <c r="C2865" t="s">
        <v>501</v>
      </c>
      <c r="D2865" t="str">
        <f>IFERROR(INDEX('Draft Master List'!E:F,MATCH(C2865,'Draft Master List'!E:E,0),2),"N/A")</f>
        <v>2352007</v>
      </c>
      <c r="E2865" t="s">
        <v>669</v>
      </c>
      <c r="F2865">
        <v>26</v>
      </c>
      <c r="H2865">
        <v>15</v>
      </c>
      <c r="I2865">
        <v>3</v>
      </c>
      <c r="J2865">
        <v>66</v>
      </c>
      <c r="K2865">
        <v>30</v>
      </c>
      <c r="L2865" s="2">
        <v>0.45500000000000002</v>
      </c>
      <c r="M2865">
        <v>318</v>
      </c>
      <c r="N2865">
        <v>10.6</v>
      </c>
      <c r="O2865">
        <v>2</v>
      </c>
      <c r="P2865">
        <v>40</v>
      </c>
      <c r="Q2865">
        <v>2</v>
      </c>
      <c r="R2865">
        <v>21.2</v>
      </c>
      <c r="S2865">
        <v>0</v>
      </c>
    </row>
    <row r="2866" spans="1:19" x14ac:dyDescent="0.25">
      <c r="A2866">
        <v>2009</v>
      </c>
      <c r="B2866">
        <v>139</v>
      </c>
      <c r="C2866" t="s">
        <v>1306</v>
      </c>
      <c r="D2866" t="str">
        <f>IFERROR(INDEX('Draft Master List'!E:F,MATCH(C2866,'Draft Master List'!E:E,0),2),"N/A")</f>
        <v>N/A</v>
      </c>
      <c r="E2866" t="s">
        <v>7</v>
      </c>
      <c r="F2866">
        <v>27</v>
      </c>
      <c r="G2866" t="s">
        <v>1069</v>
      </c>
      <c r="H2866">
        <v>7</v>
      </c>
      <c r="I2866">
        <v>7</v>
      </c>
      <c r="J2866">
        <v>45</v>
      </c>
      <c r="K2866">
        <v>29</v>
      </c>
      <c r="L2866" s="2">
        <v>0.64400000000000002</v>
      </c>
      <c r="M2866">
        <v>332</v>
      </c>
      <c r="N2866">
        <v>11.4</v>
      </c>
      <c r="O2866">
        <v>2</v>
      </c>
      <c r="P2866">
        <v>25</v>
      </c>
      <c r="Q2866">
        <v>4.0999999999999996</v>
      </c>
      <c r="R2866">
        <v>47.4</v>
      </c>
      <c r="S2866">
        <v>1</v>
      </c>
    </row>
    <row r="2867" spans="1:19" x14ac:dyDescent="0.25">
      <c r="A2867">
        <v>2009</v>
      </c>
      <c r="B2867">
        <v>140</v>
      </c>
      <c r="C2867" t="s">
        <v>1930</v>
      </c>
      <c r="D2867" t="str">
        <f>IFERROR(INDEX('Draft Master List'!E:F,MATCH(C2867,'Draft Master List'!E:E,0),2),"N/A")</f>
        <v>N/A</v>
      </c>
      <c r="E2867" t="s">
        <v>12</v>
      </c>
      <c r="F2867">
        <v>28</v>
      </c>
      <c r="G2867" t="s">
        <v>1601</v>
      </c>
      <c r="H2867">
        <v>16</v>
      </c>
      <c r="I2867">
        <v>9</v>
      </c>
      <c r="J2867">
        <v>50</v>
      </c>
      <c r="K2867">
        <v>29</v>
      </c>
      <c r="L2867" s="2">
        <v>0.57999999999999996</v>
      </c>
      <c r="M2867">
        <v>296</v>
      </c>
      <c r="N2867">
        <v>10.199999999999999</v>
      </c>
      <c r="O2867">
        <v>3</v>
      </c>
      <c r="P2867">
        <v>24</v>
      </c>
      <c r="Q2867">
        <v>1.8</v>
      </c>
      <c r="R2867">
        <v>18.5</v>
      </c>
      <c r="S2867">
        <v>0</v>
      </c>
    </row>
    <row r="2868" spans="1:19" x14ac:dyDescent="0.25">
      <c r="A2868">
        <v>2009</v>
      </c>
      <c r="B2868">
        <v>141</v>
      </c>
      <c r="C2868" t="s">
        <v>430</v>
      </c>
      <c r="D2868" t="str">
        <f>IFERROR(INDEX('Draft Master List'!E:F,MATCH(C2868,'Draft Master List'!E:E,0),2),"N/A")</f>
        <v>2262008</v>
      </c>
      <c r="E2868" t="s">
        <v>16</v>
      </c>
      <c r="F2868">
        <v>24</v>
      </c>
      <c r="G2868" t="s">
        <v>74</v>
      </c>
      <c r="H2868">
        <v>8</v>
      </c>
      <c r="I2868">
        <v>8</v>
      </c>
      <c r="J2868">
        <v>52</v>
      </c>
      <c r="K2868">
        <v>29</v>
      </c>
      <c r="L2868" s="2">
        <v>0.55800000000000005</v>
      </c>
      <c r="M2868">
        <v>365</v>
      </c>
      <c r="N2868">
        <v>12.6</v>
      </c>
      <c r="O2868">
        <v>2</v>
      </c>
      <c r="P2868">
        <v>25</v>
      </c>
      <c r="Q2868">
        <v>3.6</v>
      </c>
      <c r="R2868">
        <v>45.6</v>
      </c>
      <c r="S2868">
        <v>0</v>
      </c>
    </row>
    <row r="2869" spans="1:19" x14ac:dyDescent="0.25">
      <c r="A2869">
        <v>2009</v>
      </c>
      <c r="B2869">
        <v>142</v>
      </c>
      <c r="C2869" t="s">
        <v>1372</v>
      </c>
      <c r="D2869" t="str">
        <f>IFERROR(INDEX('Draft Master List'!E:F,MATCH(C2869,'Draft Master List'!E:E,0),2),"N/A")</f>
        <v>N/A</v>
      </c>
      <c r="E2869" t="s">
        <v>30</v>
      </c>
      <c r="F2869">
        <v>29</v>
      </c>
      <c r="G2869" t="s">
        <v>1069</v>
      </c>
      <c r="H2869">
        <v>16</v>
      </c>
      <c r="I2869">
        <v>7</v>
      </c>
      <c r="J2869">
        <v>41</v>
      </c>
      <c r="K2869">
        <v>29</v>
      </c>
      <c r="L2869" s="2">
        <v>0.70699999999999996</v>
      </c>
      <c r="M2869">
        <v>404</v>
      </c>
      <c r="N2869">
        <v>13.9</v>
      </c>
      <c r="O2869">
        <v>5</v>
      </c>
      <c r="P2869">
        <v>36</v>
      </c>
      <c r="Q2869">
        <v>1.8</v>
      </c>
      <c r="R2869">
        <v>25.3</v>
      </c>
      <c r="S2869">
        <v>0</v>
      </c>
    </row>
    <row r="2870" spans="1:19" x14ac:dyDescent="0.25">
      <c r="A2870">
        <v>2009</v>
      </c>
      <c r="B2870">
        <v>143</v>
      </c>
      <c r="C2870" t="s">
        <v>91</v>
      </c>
      <c r="D2870" t="str">
        <f>IFERROR(INDEX('Draft Master List'!E:F,MATCH(C2870,'Draft Master List'!E:E,0),2),"N/A")</f>
        <v>272006</v>
      </c>
      <c r="E2870" t="s">
        <v>22</v>
      </c>
      <c r="F2870">
        <v>26</v>
      </c>
      <c r="G2870" t="s">
        <v>76</v>
      </c>
      <c r="H2870">
        <v>13</v>
      </c>
      <c r="I2870">
        <v>13</v>
      </c>
      <c r="J2870">
        <v>41</v>
      </c>
      <c r="K2870">
        <v>29</v>
      </c>
      <c r="L2870" s="2">
        <v>0.70699999999999996</v>
      </c>
      <c r="M2870">
        <v>252</v>
      </c>
      <c r="N2870">
        <v>8.6999999999999993</v>
      </c>
      <c r="O2870">
        <v>0</v>
      </c>
      <c r="P2870">
        <v>30</v>
      </c>
      <c r="Q2870">
        <v>2.2000000000000002</v>
      </c>
      <c r="R2870">
        <v>19.399999999999999</v>
      </c>
      <c r="S2870">
        <v>3</v>
      </c>
    </row>
    <row r="2871" spans="1:19" x14ac:dyDescent="0.25">
      <c r="A2871">
        <v>2009</v>
      </c>
      <c r="B2871">
        <v>144</v>
      </c>
      <c r="C2871" t="s">
        <v>2004</v>
      </c>
      <c r="D2871" t="str">
        <f>IFERROR(INDEX('Draft Master List'!E:F,MATCH(C2871,'Draft Master List'!E:E,0),2),"N/A")</f>
        <v>N/A</v>
      </c>
      <c r="E2871" t="s">
        <v>28</v>
      </c>
      <c r="F2871">
        <v>28</v>
      </c>
      <c r="G2871" t="s">
        <v>74</v>
      </c>
      <c r="H2871">
        <v>12</v>
      </c>
      <c r="I2871">
        <v>10</v>
      </c>
      <c r="J2871">
        <v>67</v>
      </c>
      <c r="K2871">
        <v>28</v>
      </c>
      <c r="L2871" s="2">
        <v>0.41799999999999998</v>
      </c>
      <c r="M2871">
        <v>383</v>
      </c>
      <c r="N2871">
        <v>13.7</v>
      </c>
      <c r="O2871">
        <v>3</v>
      </c>
      <c r="P2871">
        <v>49</v>
      </c>
      <c r="Q2871">
        <v>2.2999999999999998</v>
      </c>
      <c r="R2871">
        <v>31.9</v>
      </c>
      <c r="S2871">
        <v>0</v>
      </c>
    </row>
    <row r="2872" spans="1:19" x14ac:dyDescent="0.25">
      <c r="A2872">
        <v>2009</v>
      </c>
      <c r="B2872">
        <v>145</v>
      </c>
      <c r="C2872" t="s">
        <v>1987</v>
      </c>
      <c r="D2872" t="str">
        <f>IFERROR(INDEX('Draft Master List'!E:F,MATCH(C2872,'Draft Master List'!E:E,0),2),"N/A")</f>
        <v>N/A</v>
      </c>
      <c r="E2872" t="s">
        <v>26</v>
      </c>
      <c r="F2872">
        <v>31</v>
      </c>
      <c r="G2872" t="s">
        <v>108</v>
      </c>
      <c r="H2872">
        <v>16</v>
      </c>
      <c r="I2872">
        <v>14</v>
      </c>
      <c r="J2872">
        <v>43</v>
      </c>
      <c r="K2872">
        <v>28</v>
      </c>
      <c r="L2872" s="2">
        <v>0.65100000000000002</v>
      </c>
      <c r="M2872">
        <v>289</v>
      </c>
      <c r="N2872">
        <v>10.3</v>
      </c>
      <c r="O2872">
        <v>1</v>
      </c>
      <c r="P2872">
        <v>24</v>
      </c>
      <c r="Q2872">
        <v>1.8</v>
      </c>
      <c r="R2872">
        <v>18.100000000000001</v>
      </c>
      <c r="S2872">
        <v>0</v>
      </c>
    </row>
    <row r="2873" spans="1:19" x14ac:dyDescent="0.25">
      <c r="A2873">
        <v>2009</v>
      </c>
      <c r="B2873">
        <v>146</v>
      </c>
      <c r="C2873" t="s">
        <v>439</v>
      </c>
      <c r="D2873" t="str">
        <f>IFERROR(INDEX('Draft Master List'!E:F,MATCH(C2873,'Draft Master List'!E:E,0),2),"N/A")</f>
        <v>122007</v>
      </c>
      <c r="E2873" t="s">
        <v>29</v>
      </c>
      <c r="F2873">
        <v>23</v>
      </c>
      <c r="G2873" t="s">
        <v>643</v>
      </c>
      <c r="H2873">
        <v>13</v>
      </c>
      <c r="I2873">
        <v>6</v>
      </c>
      <c r="J2873">
        <v>37</v>
      </c>
      <c r="K2873">
        <v>28</v>
      </c>
      <c r="L2873" s="2">
        <v>0.75700000000000001</v>
      </c>
      <c r="M2873">
        <v>179</v>
      </c>
      <c r="N2873">
        <v>6.4</v>
      </c>
      <c r="O2873">
        <v>0</v>
      </c>
      <c r="P2873">
        <v>35</v>
      </c>
      <c r="Q2873">
        <v>2.2000000000000002</v>
      </c>
      <c r="R2873">
        <v>13.8</v>
      </c>
      <c r="S2873">
        <v>3</v>
      </c>
    </row>
    <row r="2874" spans="1:19" x14ac:dyDescent="0.25">
      <c r="A2874">
        <v>2009</v>
      </c>
      <c r="B2874">
        <v>147</v>
      </c>
      <c r="C2874" t="s">
        <v>319</v>
      </c>
      <c r="D2874" t="str">
        <f>IFERROR(INDEX('Draft Master List'!E:F,MATCH(C2874,'Draft Master List'!E:E,0),2),"N/A")</f>
        <v>122009</v>
      </c>
      <c r="E2874" t="s">
        <v>26</v>
      </c>
      <c r="F2874">
        <v>22</v>
      </c>
      <c r="G2874" t="s">
        <v>76</v>
      </c>
      <c r="H2874">
        <v>16</v>
      </c>
      <c r="I2874">
        <v>9</v>
      </c>
      <c r="J2874">
        <v>41</v>
      </c>
      <c r="K2874">
        <v>28</v>
      </c>
      <c r="L2874" s="2">
        <v>0.68300000000000005</v>
      </c>
      <c r="M2874">
        <v>213</v>
      </c>
      <c r="N2874">
        <v>7.6</v>
      </c>
      <c r="O2874">
        <v>2</v>
      </c>
      <c r="P2874">
        <v>27</v>
      </c>
      <c r="Q2874">
        <v>1.8</v>
      </c>
      <c r="R2874">
        <v>13.3</v>
      </c>
      <c r="S2874">
        <v>4</v>
      </c>
    </row>
    <row r="2875" spans="1:19" x14ac:dyDescent="0.25">
      <c r="A2875">
        <v>2009</v>
      </c>
      <c r="B2875">
        <v>148</v>
      </c>
      <c r="C2875" t="s">
        <v>1287</v>
      </c>
      <c r="D2875" t="str">
        <f>IFERROR(INDEX('Draft Master List'!E:F,MATCH(C2875,'Draft Master List'!E:E,0),2),"N/A")</f>
        <v>N/A</v>
      </c>
      <c r="E2875" t="s">
        <v>14</v>
      </c>
      <c r="F2875">
        <v>27</v>
      </c>
      <c r="G2875" t="s">
        <v>76</v>
      </c>
      <c r="H2875">
        <v>16</v>
      </c>
      <c r="I2875">
        <v>15</v>
      </c>
      <c r="J2875">
        <v>39</v>
      </c>
      <c r="K2875">
        <v>28</v>
      </c>
      <c r="L2875" s="2">
        <v>0.71799999999999997</v>
      </c>
      <c r="M2875">
        <v>217</v>
      </c>
      <c r="N2875">
        <v>7.8</v>
      </c>
      <c r="O2875">
        <v>3</v>
      </c>
      <c r="P2875">
        <v>22</v>
      </c>
      <c r="Q2875">
        <v>1.8</v>
      </c>
      <c r="R2875">
        <v>13.6</v>
      </c>
      <c r="S2875">
        <v>1</v>
      </c>
    </row>
    <row r="2876" spans="1:19" x14ac:dyDescent="0.25">
      <c r="A2876">
        <v>2009</v>
      </c>
      <c r="B2876">
        <v>149</v>
      </c>
      <c r="C2876" t="s">
        <v>1298</v>
      </c>
      <c r="D2876" t="str">
        <f>IFERROR(INDEX('Draft Master List'!E:F,MATCH(C2876,'Draft Master List'!E:E,0),2),"N/A")</f>
        <v>N/A</v>
      </c>
      <c r="E2876" t="s">
        <v>7</v>
      </c>
      <c r="F2876">
        <v>30</v>
      </c>
      <c r="G2876" t="s">
        <v>643</v>
      </c>
      <c r="H2876">
        <v>16</v>
      </c>
      <c r="I2876">
        <v>2</v>
      </c>
      <c r="J2876">
        <v>32</v>
      </c>
      <c r="K2876">
        <v>27</v>
      </c>
      <c r="L2876" s="2">
        <v>0.84399999999999997</v>
      </c>
      <c r="M2876">
        <v>242</v>
      </c>
      <c r="N2876">
        <v>9</v>
      </c>
      <c r="O2876">
        <v>1</v>
      </c>
      <c r="P2876">
        <v>51</v>
      </c>
      <c r="Q2876">
        <v>1.7</v>
      </c>
      <c r="R2876">
        <v>15.1</v>
      </c>
      <c r="S2876">
        <v>0</v>
      </c>
    </row>
    <row r="2877" spans="1:19" x14ac:dyDescent="0.25">
      <c r="A2877">
        <v>2009</v>
      </c>
      <c r="B2877">
        <v>150</v>
      </c>
      <c r="C2877" t="s">
        <v>2014</v>
      </c>
      <c r="D2877" t="str">
        <f>IFERROR(INDEX('Draft Master List'!E:F,MATCH(C2877,'Draft Master List'!E:E,0),2),"N/A")</f>
        <v>N/A</v>
      </c>
      <c r="E2877" t="s">
        <v>28</v>
      </c>
      <c r="F2877">
        <v>32</v>
      </c>
      <c r="G2877" t="s">
        <v>108</v>
      </c>
      <c r="H2877">
        <v>16</v>
      </c>
      <c r="I2877">
        <v>14</v>
      </c>
      <c r="J2877">
        <v>37</v>
      </c>
      <c r="K2877">
        <v>27</v>
      </c>
      <c r="L2877" s="2">
        <v>0.73</v>
      </c>
      <c r="M2877">
        <v>222</v>
      </c>
      <c r="N2877">
        <v>8.1999999999999993</v>
      </c>
      <c r="O2877">
        <v>1</v>
      </c>
      <c r="P2877">
        <v>27</v>
      </c>
      <c r="Q2877">
        <v>1.7</v>
      </c>
      <c r="R2877">
        <v>13.9</v>
      </c>
      <c r="S2877">
        <v>1</v>
      </c>
    </row>
    <row r="2878" spans="1:19" x14ac:dyDescent="0.25">
      <c r="A2878">
        <v>2009</v>
      </c>
      <c r="B2878">
        <v>151</v>
      </c>
      <c r="C2878" t="s">
        <v>2047</v>
      </c>
      <c r="D2878" t="str">
        <f>IFERROR(INDEX('Draft Master List'!E:F,MATCH(C2878,'Draft Master List'!E:E,0),2),"N/A")</f>
        <v>N/A</v>
      </c>
      <c r="E2878" t="s">
        <v>15</v>
      </c>
      <c r="F2878">
        <v>27</v>
      </c>
      <c r="G2878" t="s">
        <v>108</v>
      </c>
      <c r="H2878">
        <v>15</v>
      </c>
      <c r="I2878">
        <v>10</v>
      </c>
      <c r="J2878">
        <v>37</v>
      </c>
      <c r="K2878">
        <v>27</v>
      </c>
      <c r="L2878" s="2">
        <v>0.73</v>
      </c>
      <c r="M2878">
        <v>260</v>
      </c>
      <c r="N2878">
        <v>9.6</v>
      </c>
      <c r="O2878">
        <v>2</v>
      </c>
      <c r="P2878">
        <v>27</v>
      </c>
      <c r="Q2878">
        <v>1.8</v>
      </c>
      <c r="R2878">
        <v>17.3</v>
      </c>
      <c r="S2878">
        <v>1</v>
      </c>
    </row>
    <row r="2879" spans="1:19" x14ac:dyDescent="0.25">
      <c r="A2879">
        <v>2009</v>
      </c>
      <c r="B2879">
        <v>152</v>
      </c>
      <c r="C2879" t="s">
        <v>455</v>
      </c>
      <c r="D2879" t="str">
        <f>IFERROR(INDEX('Draft Master List'!E:F,MATCH(C2879,'Draft Master List'!E:E,0),2),"N/A")</f>
        <v>732007</v>
      </c>
      <c r="E2879" t="s">
        <v>23</v>
      </c>
      <c r="F2879">
        <v>25</v>
      </c>
      <c r="G2879" t="s">
        <v>77</v>
      </c>
      <c r="H2879">
        <v>14</v>
      </c>
      <c r="I2879">
        <v>1</v>
      </c>
      <c r="J2879">
        <v>40</v>
      </c>
      <c r="K2879">
        <v>27</v>
      </c>
      <c r="L2879" s="2">
        <v>0.67500000000000004</v>
      </c>
      <c r="M2879">
        <v>437</v>
      </c>
      <c r="N2879">
        <v>16.2</v>
      </c>
      <c r="O2879">
        <v>6</v>
      </c>
      <c r="P2879">
        <v>45</v>
      </c>
      <c r="Q2879">
        <v>1.9</v>
      </c>
      <c r="R2879">
        <v>31.2</v>
      </c>
      <c r="S2879">
        <v>2</v>
      </c>
    </row>
    <row r="2880" spans="1:19" x14ac:dyDescent="0.25">
      <c r="A2880">
        <v>2009</v>
      </c>
      <c r="B2880">
        <v>153</v>
      </c>
      <c r="C2880" t="s">
        <v>1496</v>
      </c>
      <c r="D2880" t="str">
        <f>IFERROR(INDEX('Draft Master List'!E:F,MATCH(C2880,'Draft Master List'!E:E,0),2),"N/A")</f>
        <v>N/A</v>
      </c>
      <c r="E2880" t="s">
        <v>29</v>
      </c>
      <c r="F2880">
        <v>29</v>
      </c>
      <c r="G2880" t="s">
        <v>77</v>
      </c>
      <c r="H2880">
        <v>14</v>
      </c>
      <c r="I2880">
        <v>4</v>
      </c>
      <c r="J2880">
        <v>45</v>
      </c>
      <c r="K2880">
        <v>27</v>
      </c>
      <c r="L2880" s="2">
        <v>0.6</v>
      </c>
      <c r="M2880">
        <v>291</v>
      </c>
      <c r="N2880">
        <v>10.8</v>
      </c>
      <c r="O2880">
        <v>1</v>
      </c>
      <c r="P2880">
        <v>29</v>
      </c>
      <c r="Q2880">
        <v>1.9</v>
      </c>
      <c r="R2880">
        <v>20.8</v>
      </c>
      <c r="S2880">
        <v>3</v>
      </c>
    </row>
    <row r="2881" spans="1:19" x14ac:dyDescent="0.25">
      <c r="A2881">
        <v>2009</v>
      </c>
      <c r="B2881">
        <v>154</v>
      </c>
      <c r="C2881" t="s">
        <v>576</v>
      </c>
      <c r="D2881" t="str">
        <f>IFERROR(INDEX('Draft Master List'!E:F,MATCH(C2881,'Draft Master List'!E:E,0),2),"N/A")</f>
        <v>N/A</v>
      </c>
      <c r="E2881" t="s">
        <v>27</v>
      </c>
      <c r="F2881">
        <v>26</v>
      </c>
      <c r="G2881" t="s">
        <v>76</v>
      </c>
      <c r="H2881">
        <v>15</v>
      </c>
      <c r="I2881">
        <v>15</v>
      </c>
      <c r="J2881">
        <v>36</v>
      </c>
      <c r="K2881">
        <v>26</v>
      </c>
      <c r="L2881" s="2">
        <v>0.72199999999999998</v>
      </c>
      <c r="M2881">
        <v>221</v>
      </c>
      <c r="N2881">
        <v>8.5</v>
      </c>
      <c r="O2881">
        <v>0</v>
      </c>
      <c r="P2881">
        <v>42</v>
      </c>
      <c r="Q2881">
        <v>1.7</v>
      </c>
      <c r="R2881">
        <v>14.7</v>
      </c>
      <c r="S2881">
        <v>2</v>
      </c>
    </row>
    <row r="2882" spans="1:19" x14ac:dyDescent="0.25">
      <c r="A2882">
        <v>2009</v>
      </c>
      <c r="B2882">
        <v>155</v>
      </c>
      <c r="C2882" t="s">
        <v>1837</v>
      </c>
      <c r="D2882" t="str">
        <f>IFERROR(INDEX('Draft Master List'!E:F,MATCH(C2882,'Draft Master List'!E:E,0),2),"N/A")</f>
        <v>N/A</v>
      </c>
      <c r="E2882" t="s">
        <v>23</v>
      </c>
      <c r="F2882">
        <v>27</v>
      </c>
      <c r="G2882" t="s">
        <v>108</v>
      </c>
      <c r="H2882">
        <v>16</v>
      </c>
      <c r="I2882">
        <v>11</v>
      </c>
      <c r="J2882">
        <v>39</v>
      </c>
      <c r="K2882">
        <v>26</v>
      </c>
      <c r="L2882" s="2">
        <v>0.66700000000000004</v>
      </c>
      <c r="M2882">
        <v>320</v>
      </c>
      <c r="N2882">
        <v>12.3</v>
      </c>
      <c r="O2882">
        <v>1</v>
      </c>
      <c r="P2882">
        <v>25</v>
      </c>
      <c r="Q2882">
        <v>1.6</v>
      </c>
      <c r="R2882">
        <v>20</v>
      </c>
      <c r="S2882">
        <v>0</v>
      </c>
    </row>
    <row r="2883" spans="1:19" x14ac:dyDescent="0.25">
      <c r="A2883">
        <v>2009</v>
      </c>
      <c r="B2883">
        <v>156</v>
      </c>
      <c r="C2883" t="s">
        <v>1288</v>
      </c>
      <c r="D2883" t="str">
        <f>IFERROR(INDEX('Draft Master List'!E:F,MATCH(C2883,'Draft Master List'!E:E,0),2),"N/A")</f>
        <v>N/A</v>
      </c>
      <c r="E2883" t="s">
        <v>12</v>
      </c>
      <c r="F2883">
        <v>30</v>
      </c>
      <c r="G2883" t="s">
        <v>643</v>
      </c>
      <c r="H2883">
        <v>14</v>
      </c>
      <c r="I2883">
        <v>3</v>
      </c>
      <c r="J2883">
        <v>38</v>
      </c>
      <c r="K2883">
        <v>26</v>
      </c>
      <c r="L2883" s="2">
        <v>0.68400000000000005</v>
      </c>
      <c r="M2883">
        <v>210</v>
      </c>
      <c r="N2883">
        <v>8.1</v>
      </c>
      <c r="O2883">
        <v>0</v>
      </c>
      <c r="P2883">
        <v>19</v>
      </c>
      <c r="Q2883">
        <v>1.9</v>
      </c>
      <c r="R2883">
        <v>15</v>
      </c>
      <c r="S2883">
        <v>1</v>
      </c>
    </row>
    <row r="2884" spans="1:19" x14ac:dyDescent="0.25">
      <c r="A2884">
        <v>2009</v>
      </c>
      <c r="B2884">
        <v>157</v>
      </c>
      <c r="C2884" t="s">
        <v>1364</v>
      </c>
      <c r="D2884" t="str">
        <f>IFERROR(INDEX('Draft Master List'!E:F,MATCH(C2884,'Draft Master List'!E:E,0),2),"N/A")</f>
        <v>N/A</v>
      </c>
      <c r="E2884" t="s">
        <v>22</v>
      </c>
      <c r="F2884">
        <v>25</v>
      </c>
      <c r="G2884" t="s">
        <v>108</v>
      </c>
      <c r="H2884">
        <v>14</v>
      </c>
      <c r="I2884">
        <v>8</v>
      </c>
      <c r="J2884">
        <v>48</v>
      </c>
      <c r="K2884">
        <v>26</v>
      </c>
      <c r="L2884" s="2">
        <v>0.54200000000000004</v>
      </c>
      <c r="M2884">
        <v>313</v>
      </c>
      <c r="N2884">
        <v>12</v>
      </c>
      <c r="O2884">
        <v>2</v>
      </c>
      <c r="P2884">
        <v>26</v>
      </c>
      <c r="Q2884">
        <v>1.9</v>
      </c>
      <c r="R2884">
        <v>22.4</v>
      </c>
      <c r="S2884">
        <v>0</v>
      </c>
    </row>
    <row r="2885" spans="1:19" x14ac:dyDescent="0.25">
      <c r="A2885">
        <v>2009</v>
      </c>
      <c r="B2885">
        <v>158</v>
      </c>
      <c r="C2885" t="s">
        <v>401</v>
      </c>
      <c r="D2885" t="str">
        <f>IFERROR(INDEX('Draft Master List'!E:F,MATCH(C2885,'Draft Master List'!E:E,0),2),"N/A")</f>
        <v>1282008</v>
      </c>
      <c r="E2885" t="s">
        <v>223</v>
      </c>
      <c r="F2885">
        <v>25</v>
      </c>
      <c r="G2885" t="s">
        <v>77</v>
      </c>
      <c r="H2885">
        <v>9</v>
      </c>
      <c r="I2885">
        <v>6</v>
      </c>
      <c r="J2885">
        <v>45</v>
      </c>
      <c r="K2885">
        <v>25</v>
      </c>
      <c r="L2885" s="2">
        <v>0.55600000000000005</v>
      </c>
      <c r="M2885">
        <v>253</v>
      </c>
      <c r="N2885">
        <v>10.1</v>
      </c>
      <c r="O2885">
        <v>0</v>
      </c>
      <c r="P2885">
        <v>25</v>
      </c>
      <c r="Q2885">
        <v>2.8</v>
      </c>
      <c r="R2885">
        <v>28.1</v>
      </c>
      <c r="S2885">
        <v>0</v>
      </c>
    </row>
    <row r="2886" spans="1:19" x14ac:dyDescent="0.25">
      <c r="A2886">
        <v>2009</v>
      </c>
      <c r="B2886">
        <v>159</v>
      </c>
      <c r="C2886" t="s">
        <v>1253</v>
      </c>
      <c r="D2886" t="str">
        <f>IFERROR(INDEX('Draft Master List'!E:F,MATCH(C2886,'Draft Master List'!E:E,0),2),"N/A")</f>
        <v>N/A</v>
      </c>
      <c r="E2886" t="s">
        <v>5</v>
      </c>
      <c r="F2886">
        <v>27</v>
      </c>
      <c r="G2886" t="s">
        <v>76</v>
      </c>
      <c r="H2886">
        <v>16</v>
      </c>
      <c r="I2886">
        <v>16</v>
      </c>
      <c r="J2886">
        <v>30</v>
      </c>
      <c r="K2886">
        <v>25</v>
      </c>
      <c r="L2886" s="2">
        <v>0.83299999999999996</v>
      </c>
      <c r="M2886">
        <v>197</v>
      </c>
      <c r="N2886">
        <v>7.9</v>
      </c>
      <c r="O2886">
        <v>0</v>
      </c>
      <c r="P2886">
        <v>27</v>
      </c>
      <c r="Q2886">
        <v>1.6</v>
      </c>
      <c r="R2886">
        <v>12.3</v>
      </c>
      <c r="S2886">
        <v>1</v>
      </c>
    </row>
    <row r="2887" spans="1:19" x14ac:dyDescent="0.25">
      <c r="A2887">
        <v>2009</v>
      </c>
      <c r="B2887">
        <v>160</v>
      </c>
      <c r="C2887" t="s">
        <v>382</v>
      </c>
      <c r="D2887" t="str">
        <f>IFERROR(INDEX('Draft Master List'!E:F,MATCH(C2887,'Draft Master List'!E:E,0),2),"N/A")</f>
        <v>512008</v>
      </c>
      <c r="E2887" t="s">
        <v>7</v>
      </c>
      <c r="F2887">
        <v>23</v>
      </c>
      <c r="G2887" t="s">
        <v>74</v>
      </c>
      <c r="H2887">
        <v>16</v>
      </c>
      <c r="I2887">
        <v>10</v>
      </c>
      <c r="J2887">
        <v>41</v>
      </c>
      <c r="K2887">
        <v>25</v>
      </c>
      <c r="L2887" s="2">
        <v>0.61</v>
      </c>
      <c r="M2887">
        <v>347</v>
      </c>
      <c r="N2887">
        <v>13.9</v>
      </c>
      <c r="O2887">
        <v>0</v>
      </c>
      <c r="P2887">
        <v>84</v>
      </c>
      <c r="Q2887">
        <v>1.6</v>
      </c>
      <c r="R2887">
        <v>21.7</v>
      </c>
      <c r="S2887">
        <v>0</v>
      </c>
    </row>
    <row r="2888" spans="1:19" x14ac:dyDescent="0.25">
      <c r="A2888">
        <v>2009</v>
      </c>
      <c r="B2888">
        <v>161</v>
      </c>
      <c r="C2888" t="s">
        <v>1931</v>
      </c>
      <c r="D2888" t="str">
        <f>IFERROR(INDEX('Draft Master List'!E:F,MATCH(C2888,'Draft Master List'!E:E,0),2),"N/A")</f>
        <v>N/A</v>
      </c>
      <c r="E2888" t="s">
        <v>22</v>
      </c>
      <c r="F2888">
        <v>26</v>
      </c>
      <c r="G2888" t="s">
        <v>108</v>
      </c>
      <c r="H2888">
        <v>16</v>
      </c>
      <c r="I2888">
        <v>15</v>
      </c>
      <c r="J2888">
        <v>33</v>
      </c>
      <c r="K2888">
        <v>25</v>
      </c>
      <c r="L2888" s="2">
        <v>0.75800000000000001</v>
      </c>
      <c r="M2888">
        <v>200</v>
      </c>
      <c r="N2888">
        <v>8</v>
      </c>
      <c r="O2888">
        <v>3</v>
      </c>
      <c r="P2888">
        <v>32</v>
      </c>
      <c r="Q2888">
        <v>1.6</v>
      </c>
      <c r="R2888">
        <v>12.5</v>
      </c>
      <c r="S2888">
        <v>1</v>
      </c>
    </row>
    <row r="2889" spans="1:19" x14ac:dyDescent="0.25">
      <c r="A2889">
        <v>2009</v>
      </c>
      <c r="B2889">
        <v>162</v>
      </c>
      <c r="C2889" t="s">
        <v>377</v>
      </c>
      <c r="D2889" t="str">
        <f>IFERROR(INDEX('Draft Master List'!E:F,MATCH(C2889,'Draft Master List'!E:E,0),2),"N/A")</f>
        <v>232008</v>
      </c>
      <c r="E2889" t="s">
        <v>24</v>
      </c>
      <c r="F2889">
        <v>22</v>
      </c>
      <c r="G2889" t="s">
        <v>76</v>
      </c>
      <c r="H2889">
        <v>16</v>
      </c>
      <c r="I2889">
        <v>12</v>
      </c>
      <c r="J2889">
        <v>32</v>
      </c>
      <c r="K2889">
        <v>25</v>
      </c>
      <c r="L2889" s="2">
        <v>0.78100000000000003</v>
      </c>
      <c r="M2889">
        <v>261</v>
      </c>
      <c r="N2889">
        <v>10.4</v>
      </c>
      <c r="O2889">
        <v>1</v>
      </c>
      <c r="P2889">
        <v>26</v>
      </c>
      <c r="Q2889">
        <v>1.6</v>
      </c>
      <c r="R2889">
        <v>16.3</v>
      </c>
      <c r="S2889">
        <v>3</v>
      </c>
    </row>
    <row r="2890" spans="1:19" x14ac:dyDescent="0.25">
      <c r="A2890">
        <v>2009</v>
      </c>
      <c r="B2890">
        <v>163</v>
      </c>
      <c r="C2890" t="s">
        <v>379</v>
      </c>
      <c r="D2890" t="str">
        <f>IFERROR(INDEX('Draft Master List'!E:F,MATCH(C2890,'Draft Master List'!E:E,0),2),"N/A")</f>
        <v>342008</v>
      </c>
      <c r="E2890" t="s">
        <v>7</v>
      </c>
      <c r="F2890">
        <v>23</v>
      </c>
      <c r="G2890" t="s">
        <v>74</v>
      </c>
      <c r="H2890">
        <v>14</v>
      </c>
      <c r="I2890">
        <v>10</v>
      </c>
      <c r="J2890">
        <v>47</v>
      </c>
      <c r="K2890">
        <v>25</v>
      </c>
      <c r="L2890" s="2">
        <v>0.53200000000000003</v>
      </c>
      <c r="M2890">
        <v>325</v>
      </c>
      <c r="N2890">
        <v>13</v>
      </c>
      <c r="O2890">
        <v>3</v>
      </c>
      <c r="P2890">
        <v>40</v>
      </c>
      <c r="Q2890">
        <v>1.8</v>
      </c>
      <c r="R2890">
        <v>23.2</v>
      </c>
      <c r="S2890">
        <v>0</v>
      </c>
    </row>
    <row r="2891" spans="1:19" x14ac:dyDescent="0.25">
      <c r="A2891">
        <v>2009</v>
      </c>
      <c r="B2891">
        <v>164</v>
      </c>
      <c r="C2891" t="s">
        <v>726</v>
      </c>
      <c r="D2891" t="str">
        <f>IFERROR(INDEX('Draft Master List'!E:F,MATCH(C2891,'Draft Master List'!E:E,0),2),"N/A")</f>
        <v>N/A</v>
      </c>
      <c r="E2891" t="s">
        <v>6</v>
      </c>
      <c r="F2891">
        <v>30</v>
      </c>
      <c r="G2891" t="s">
        <v>643</v>
      </c>
      <c r="H2891">
        <v>8</v>
      </c>
      <c r="I2891">
        <v>7</v>
      </c>
      <c r="J2891">
        <v>34</v>
      </c>
      <c r="K2891">
        <v>25</v>
      </c>
      <c r="L2891" s="2">
        <v>0.73499999999999999</v>
      </c>
      <c r="M2891">
        <v>181</v>
      </c>
      <c r="N2891">
        <v>7.2</v>
      </c>
      <c r="O2891">
        <v>1</v>
      </c>
      <c r="P2891">
        <v>34</v>
      </c>
      <c r="Q2891">
        <v>3.1</v>
      </c>
      <c r="R2891">
        <v>22.6</v>
      </c>
      <c r="S2891">
        <v>0</v>
      </c>
    </row>
    <row r="2892" spans="1:19" x14ac:dyDescent="0.25">
      <c r="A2892">
        <v>2009</v>
      </c>
      <c r="B2892">
        <v>165</v>
      </c>
      <c r="C2892" t="s">
        <v>559</v>
      </c>
      <c r="D2892" t="str">
        <f>IFERROR(INDEX('Draft Master List'!E:F,MATCH(C2892,'Draft Master List'!E:E,0),2),"N/A")</f>
        <v>2332006</v>
      </c>
      <c r="E2892" t="s">
        <v>63</v>
      </c>
      <c r="F2892">
        <v>25</v>
      </c>
      <c r="G2892" t="s">
        <v>77</v>
      </c>
      <c r="H2892">
        <v>10</v>
      </c>
      <c r="I2892">
        <v>2</v>
      </c>
      <c r="J2892">
        <v>43</v>
      </c>
      <c r="K2892">
        <v>24</v>
      </c>
      <c r="L2892" s="2">
        <v>0.55800000000000005</v>
      </c>
      <c r="M2892">
        <v>298</v>
      </c>
      <c r="N2892">
        <v>12.4</v>
      </c>
      <c r="O2892">
        <v>4</v>
      </c>
      <c r="P2892">
        <v>39</v>
      </c>
      <c r="Q2892">
        <v>2.4</v>
      </c>
      <c r="R2892">
        <v>29.8</v>
      </c>
      <c r="S2892">
        <v>0</v>
      </c>
    </row>
    <row r="2893" spans="1:19" x14ac:dyDescent="0.25">
      <c r="A2893">
        <v>2009</v>
      </c>
      <c r="B2893">
        <v>166</v>
      </c>
      <c r="C2893" t="s">
        <v>570</v>
      </c>
      <c r="D2893" t="str">
        <f>IFERROR(INDEX('Draft Master List'!E:F,MATCH(C2893,'Draft Master List'!E:E,0),2),"N/A")</f>
        <v>N/A</v>
      </c>
      <c r="E2893" t="s">
        <v>25</v>
      </c>
      <c r="F2893">
        <v>27</v>
      </c>
      <c r="G2893" t="s">
        <v>77</v>
      </c>
      <c r="H2893">
        <v>13</v>
      </c>
      <c r="I2893">
        <v>6</v>
      </c>
      <c r="J2893">
        <v>57</v>
      </c>
      <c r="K2893">
        <v>24</v>
      </c>
      <c r="L2893" s="2">
        <v>0.42099999999999999</v>
      </c>
      <c r="M2893">
        <v>320</v>
      </c>
      <c r="N2893">
        <v>13.3</v>
      </c>
      <c r="O2893">
        <v>2</v>
      </c>
      <c r="P2893">
        <v>50</v>
      </c>
      <c r="Q2893">
        <v>1.8</v>
      </c>
      <c r="R2893">
        <v>24.6</v>
      </c>
      <c r="S2893">
        <v>0</v>
      </c>
    </row>
    <row r="2894" spans="1:19" x14ac:dyDescent="0.25">
      <c r="A2894">
        <v>2009</v>
      </c>
      <c r="B2894">
        <v>167</v>
      </c>
      <c r="C2894" t="s">
        <v>481</v>
      </c>
      <c r="D2894" t="str">
        <f>IFERROR(INDEX('Draft Master List'!E:F,MATCH(C2894,'Draft Master List'!E:E,0),2),"N/A")</f>
        <v>1722007</v>
      </c>
      <c r="E2894" t="s">
        <v>13</v>
      </c>
      <c r="F2894">
        <v>26</v>
      </c>
      <c r="G2894" t="s">
        <v>77</v>
      </c>
      <c r="H2894">
        <v>15</v>
      </c>
      <c r="I2894">
        <v>1</v>
      </c>
      <c r="J2894">
        <v>29</v>
      </c>
      <c r="K2894">
        <v>24</v>
      </c>
      <c r="L2894" s="2">
        <v>0.82799999999999996</v>
      </c>
      <c r="M2894">
        <v>242</v>
      </c>
      <c r="N2894">
        <v>10.1</v>
      </c>
      <c r="O2894">
        <v>2</v>
      </c>
      <c r="P2894">
        <v>23</v>
      </c>
      <c r="Q2894">
        <v>1.6</v>
      </c>
      <c r="R2894">
        <v>16.100000000000001</v>
      </c>
      <c r="S2894">
        <v>0</v>
      </c>
    </row>
    <row r="2895" spans="1:19" x14ac:dyDescent="0.25">
      <c r="A2895">
        <v>2009</v>
      </c>
      <c r="B2895">
        <v>168</v>
      </c>
      <c r="C2895" t="s">
        <v>525</v>
      </c>
      <c r="D2895" t="str">
        <f>IFERROR(INDEX('Draft Master List'!E:F,MATCH(C2895,'Draft Master List'!E:E,0),2),"N/A")</f>
        <v>902006</v>
      </c>
      <c r="E2895" t="s">
        <v>14</v>
      </c>
      <c r="F2895">
        <v>24</v>
      </c>
      <c r="G2895" t="s">
        <v>77</v>
      </c>
      <c r="H2895">
        <v>15</v>
      </c>
      <c r="I2895">
        <v>7</v>
      </c>
      <c r="J2895">
        <v>47</v>
      </c>
      <c r="K2895">
        <v>24</v>
      </c>
      <c r="L2895" s="2">
        <v>0.51100000000000001</v>
      </c>
      <c r="M2895">
        <v>366</v>
      </c>
      <c r="N2895">
        <v>15.3</v>
      </c>
      <c r="O2895">
        <v>1</v>
      </c>
      <c r="P2895">
        <v>38</v>
      </c>
      <c r="Q2895">
        <v>1.6</v>
      </c>
      <c r="R2895">
        <v>24.4</v>
      </c>
      <c r="S2895">
        <v>0</v>
      </c>
    </row>
    <row r="2896" spans="1:19" x14ac:dyDescent="0.25">
      <c r="A2896">
        <v>2009</v>
      </c>
      <c r="B2896">
        <v>169</v>
      </c>
      <c r="C2896" t="s">
        <v>2048</v>
      </c>
      <c r="D2896" t="str">
        <f>IFERROR(INDEX('Draft Master List'!E:F,MATCH(C2896,'Draft Master List'!E:E,0),2),"N/A")</f>
        <v>N/A</v>
      </c>
      <c r="E2896" t="s">
        <v>64</v>
      </c>
      <c r="F2896">
        <v>32</v>
      </c>
      <c r="G2896" t="s">
        <v>2049</v>
      </c>
      <c r="H2896">
        <v>16</v>
      </c>
      <c r="I2896">
        <v>4</v>
      </c>
      <c r="J2896">
        <v>39</v>
      </c>
      <c r="K2896">
        <v>23</v>
      </c>
      <c r="L2896" s="2">
        <v>0.59</v>
      </c>
      <c r="M2896">
        <v>170</v>
      </c>
      <c r="N2896">
        <v>7.4</v>
      </c>
      <c r="O2896">
        <v>0</v>
      </c>
      <c r="P2896">
        <v>22</v>
      </c>
      <c r="Q2896">
        <v>1.4</v>
      </c>
      <c r="R2896">
        <v>10.6</v>
      </c>
      <c r="S2896">
        <v>0</v>
      </c>
    </row>
    <row r="2897" spans="1:19" x14ac:dyDescent="0.25">
      <c r="A2897">
        <v>2009</v>
      </c>
      <c r="B2897">
        <v>170</v>
      </c>
      <c r="C2897" t="s">
        <v>116</v>
      </c>
      <c r="D2897" t="str">
        <f>IFERROR(INDEX('Draft Master List'!E:F,MATCH(C2897,'Draft Master List'!E:E,0),2),"N/A")</f>
        <v>362008</v>
      </c>
      <c r="E2897" t="s">
        <v>5</v>
      </c>
      <c r="F2897">
        <v>24</v>
      </c>
      <c r="H2897">
        <v>13</v>
      </c>
      <c r="I2897">
        <v>0</v>
      </c>
      <c r="J2897">
        <v>31</v>
      </c>
      <c r="K2897">
        <v>22</v>
      </c>
      <c r="L2897" s="2">
        <v>0.71</v>
      </c>
      <c r="M2897">
        <v>320</v>
      </c>
      <c r="N2897">
        <v>14.5</v>
      </c>
      <c r="O2897">
        <v>2</v>
      </c>
      <c r="P2897">
        <v>51</v>
      </c>
      <c r="Q2897">
        <v>1.7</v>
      </c>
      <c r="R2897">
        <v>24.6</v>
      </c>
      <c r="S2897">
        <v>3</v>
      </c>
    </row>
    <row r="2898" spans="1:19" x14ac:dyDescent="0.25">
      <c r="A2898">
        <v>2009</v>
      </c>
      <c r="B2898">
        <v>171</v>
      </c>
      <c r="C2898" t="s">
        <v>507</v>
      </c>
      <c r="D2898" t="str">
        <f>IFERROR(INDEX('Draft Master List'!E:F,MATCH(C2898,'Draft Master List'!E:E,0),2),"N/A")</f>
        <v>2502007</v>
      </c>
      <c r="E2898" t="s">
        <v>9</v>
      </c>
      <c r="F2898">
        <v>23</v>
      </c>
      <c r="G2898" t="s">
        <v>643</v>
      </c>
      <c r="H2898">
        <v>15</v>
      </c>
      <c r="I2898">
        <v>1</v>
      </c>
      <c r="J2898">
        <v>30</v>
      </c>
      <c r="K2898">
        <v>21</v>
      </c>
      <c r="L2898" s="2">
        <v>0.7</v>
      </c>
      <c r="M2898">
        <v>207</v>
      </c>
      <c r="N2898">
        <v>9.9</v>
      </c>
      <c r="O2898">
        <v>0</v>
      </c>
      <c r="P2898">
        <v>55</v>
      </c>
      <c r="Q2898">
        <v>1.4</v>
      </c>
      <c r="R2898">
        <v>13.8</v>
      </c>
      <c r="S2898">
        <v>3</v>
      </c>
    </row>
    <row r="2899" spans="1:19" x14ac:dyDescent="0.25">
      <c r="A2899">
        <v>2009</v>
      </c>
      <c r="B2899">
        <v>172</v>
      </c>
      <c r="C2899" t="s">
        <v>663</v>
      </c>
      <c r="D2899" t="str">
        <f>IFERROR(INDEX('Draft Master List'!E:F,MATCH(C2899,'Draft Master List'!E:E,0),2),"N/A")</f>
        <v>N/A</v>
      </c>
      <c r="E2899" t="s">
        <v>34</v>
      </c>
      <c r="F2899">
        <v>37</v>
      </c>
      <c r="G2899" t="s">
        <v>77</v>
      </c>
      <c r="H2899">
        <v>10</v>
      </c>
      <c r="I2899">
        <v>7</v>
      </c>
      <c r="J2899">
        <v>49</v>
      </c>
      <c r="K2899">
        <v>21</v>
      </c>
      <c r="L2899" s="2">
        <v>0.42899999999999999</v>
      </c>
      <c r="M2899">
        <v>264</v>
      </c>
      <c r="N2899">
        <v>12.6</v>
      </c>
      <c r="O2899">
        <v>0</v>
      </c>
      <c r="P2899">
        <v>50</v>
      </c>
      <c r="Q2899">
        <v>2.1</v>
      </c>
      <c r="R2899">
        <v>26.4</v>
      </c>
      <c r="S2899">
        <v>0</v>
      </c>
    </row>
    <row r="2900" spans="1:19" x14ac:dyDescent="0.25">
      <c r="A2900">
        <v>2009</v>
      </c>
      <c r="B2900">
        <v>173</v>
      </c>
      <c r="C2900" t="s">
        <v>1719</v>
      </c>
      <c r="D2900" t="str">
        <f>IFERROR(INDEX('Draft Master List'!E:F,MATCH(C2900,'Draft Master List'!E:E,0),2),"N/A")</f>
        <v>N/A</v>
      </c>
      <c r="E2900" t="s">
        <v>223</v>
      </c>
      <c r="F2900">
        <v>26</v>
      </c>
      <c r="G2900" t="s">
        <v>758</v>
      </c>
      <c r="H2900">
        <v>14</v>
      </c>
      <c r="I2900">
        <v>4</v>
      </c>
      <c r="J2900">
        <v>35</v>
      </c>
      <c r="K2900">
        <v>21</v>
      </c>
      <c r="L2900" s="2">
        <v>0.6</v>
      </c>
      <c r="M2900">
        <v>273</v>
      </c>
      <c r="N2900">
        <v>13</v>
      </c>
      <c r="O2900">
        <v>3</v>
      </c>
      <c r="P2900">
        <v>36</v>
      </c>
      <c r="Q2900">
        <v>1.5</v>
      </c>
      <c r="R2900">
        <v>19.5</v>
      </c>
      <c r="S2900">
        <v>1</v>
      </c>
    </row>
    <row r="2901" spans="1:19" x14ac:dyDescent="0.25">
      <c r="A2901">
        <v>2009</v>
      </c>
      <c r="B2901">
        <v>174</v>
      </c>
      <c r="C2901" t="s">
        <v>453</v>
      </c>
      <c r="D2901" t="str">
        <f>IFERROR(INDEX('Draft Master List'!E:F,MATCH(C2901,'Draft Master List'!E:E,0),2),"N/A")</f>
        <v>632007</v>
      </c>
      <c r="E2901" t="s">
        <v>5</v>
      </c>
      <c r="F2901">
        <v>24</v>
      </c>
      <c r="H2901">
        <v>12</v>
      </c>
      <c r="I2901">
        <v>0</v>
      </c>
      <c r="J2901">
        <v>26</v>
      </c>
      <c r="K2901">
        <v>21</v>
      </c>
      <c r="L2901" s="2">
        <v>0.80800000000000005</v>
      </c>
      <c r="M2901">
        <v>187</v>
      </c>
      <c r="N2901">
        <v>8.9</v>
      </c>
      <c r="O2901">
        <v>1</v>
      </c>
      <c r="P2901">
        <v>17</v>
      </c>
      <c r="Q2901">
        <v>1.8</v>
      </c>
      <c r="R2901">
        <v>15.6</v>
      </c>
      <c r="S2901">
        <v>1</v>
      </c>
    </row>
    <row r="2902" spans="1:19" x14ac:dyDescent="0.25">
      <c r="A2902">
        <v>2009</v>
      </c>
      <c r="B2902">
        <v>175</v>
      </c>
      <c r="C2902" t="s">
        <v>474</v>
      </c>
      <c r="D2902" t="str">
        <f>IFERROR(INDEX('Draft Master List'!E:F,MATCH(C2902,'Draft Master List'!E:E,0),2),"N/A")</f>
        <v>1372007</v>
      </c>
      <c r="E2902" t="s">
        <v>3</v>
      </c>
      <c r="F2902">
        <v>25</v>
      </c>
      <c r="G2902" t="s">
        <v>212</v>
      </c>
      <c r="H2902">
        <v>16</v>
      </c>
      <c r="I2902">
        <v>14</v>
      </c>
      <c r="J2902">
        <v>27</v>
      </c>
      <c r="K2902">
        <v>21</v>
      </c>
      <c r="L2902" s="2">
        <v>0.77800000000000002</v>
      </c>
      <c r="M2902">
        <v>141</v>
      </c>
      <c r="N2902">
        <v>6.7</v>
      </c>
      <c r="O2902">
        <v>0</v>
      </c>
      <c r="P2902">
        <v>19</v>
      </c>
      <c r="Q2902">
        <v>1.3</v>
      </c>
      <c r="R2902">
        <v>8.8000000000000007</v>
      </c>
      <c r="S2902">
        <v>0</v>
      </c>
    </row>
    <row r="2903" spans="1:19" x14ac:dyDescent="0.25">
      <c r="A2903">
        <v>2009</v>
      </c>
      <c r="B2903">
        <v>176</v>
      </c>
      <c r="C2903" t="s">
        <v>96</v>
      </c>
      <c r="D2903" t="str">
        <f>IFERROR(INDEX('Draft Master List'!E:F,MATCH(C2903,'Draft Master List'!E:E,0),2),"N/A")</f>
        <v>42008</v>
      </c>
      <c r="E2903" t="s">
        <v>16</v>
      </c>
      <c r="F2903">
        <v>22</v>
      </c>
      <c r="G2903" t="s">
        <v>643</v>
      </c>
      <c r="H2903">
        <v>12</v>
      </c>
      <c r="I2903">
        <v>7</v>
      </c>
      <c r="J2903">
        <v>36</v>
      </c>
      <c r="K2903">
        <v>21</v>
      </c>
      <c r="L2903" s="2">
        <v>0.58299999999999996</v>
      </c>
      <c r="M2903">
        <v>245</v>
      </c>
      <c r="N2903">
        <v>11.7</v>
      </c>
      <c r="O2903">
        <v>0</v>
      </c>
      <c r="P2903">
        <v>48</v>
      </c>
      <c r="Q2903">
        <v>1.8</v>
      </c>
      <c r="R2903">
        <v>20.399999999999999</v>
      </c>
      <c r="S2903">
        <v>5</v>
      </c>
    </row>
    <row r="2904" spans="1:19" x14ac:dyDescent="0.25">
      <c r="A2904">
        <v>2009</v>
      </c>
      <c r="B2904">
        <v>177</v>
      </c>
      <c r="C2904" t="s">
        <v>1351</v>
      </c>
      <c r="D2904" t="str">
        <f>IFERROR(INDEX('Draft Master List'!E:F,MATCH(C2904,'Draft Master List'!E:E,0),2),"N/A")</f>
        <v>N/A</v>
      </c>
      <c r="E2904" t="s">
        <v>4</v>
      </c>
      <c r="F2904">
        <v>25</v>
      </c>
      <c r="H2904">
        <v>14</v>
      </c>
      <c r="I2904">
        <v>0</v>
      </c>
      <c r="J2904">
        <v>27</v>
      </c>
      <c r="K2904">
        <v>21</v>
      </c>
      <c r="L2904" s="2">
        <v>0.77800000000000002</v>
      </c>
      <c r="M2904">
        <v>212</v>
      </c>
      <c r="N2904">
        <v>10.1</v>
      </c>
      <c r="O2904">
        <v>2</v>
      </c>
      <c r="P2904">
        <v>62</v>
      </c>
      <c r="Q2904">
        <v>1.5</v>
      </c>
      <c r="R2904">
        <v>15.1</v>
      </c>
      <c r="S2904">
        <v>0</v>
      </c>
    </row>
    <row r="2905" spans="1:19" x14ac:dyDescent="0.25">
      <c r="A2905">
        <v>2009</v>
      </c>
      <c r="B2905">
        <v>178</v>
      </c>
      <c r="C2905" t="s">
        <v>584</v>
      </c>
      <c r="D2905" t="str">
        <f>IFERROR(INDEX('Draft Master List'!E:F,MATCH(C2905,'Draft Master List'!E:E,0),2),"N/A")</f>
        <v>N/A</v>
      </c>
      <c r="E2905" t="s">
        <v>24</v>
      </c>
      <c r="F2905">
        <v>27</v>
      </c>
      <c r="H2905">
        <v>16</v>
      </c>
      <c r="I2905">
        <v>0</v>
      </c>
      <c r="J2905">
        <v>31</v>
      </c>
      <c r="K2905">
        <v>21</v>
      </c>
      <c r="L2905" s="2">
        <v>0.67700000000000005</v>
      </c>
      <c r="M2905">
        <v>153</v>
      </c>
      <c r="N2905">
        <v>7.3</v>
      </c>
      <c r="O2905">
        <v>2</v>
      </c>
      <c r="P2905">
        <v>19</v>
      </c>
      <c r="Q2905">
        <v>1.3</v>
      </c>
      <c r="R2905">
        <v>9.6</v>
      </c>
      <c r="S2905">
        <v>0</v>
      </c>
    </row>
    <row r="2906" spans="1:19" x14ac:dyDescent="0.25">
      <c r="A2906">
        <v>2009</v>
      </c>
      <c r="B2906">
        <v>179</v>
      </c>
      <c r="C2906" t="s">
        <v>546</v>
      </c>
      <c r="D2906" t="str">
        <f>IFERROR(INDEX('Draft Master List'!E:F,MATCH(C2906,'Draft Master List'!E:E,0),2),"N/A")</f>
        <v>1752006</v>
      </c>
      <c r="E2906" t="s">
        <v>34</v>
      </c>
      <c r="F2906">
        <v>25</v>
      </c>
      <c r="G2906" t="s">
        <v>108</v>
      </c>
      <c r="H2906">
        <v>16</v>
      </c>
      <c r="I2906">
        <v>8</v>
      </c>
      <c r="J2906">
        <v>33</v>
      </c>
      <c r="K2906">
        <v>21</v>
      </c>
      <c r="L2906" s="2">
        <v>0.63600000000000001</v>
      </c>
      <c r="M2906">
        <v>233</v>
      </c>
      <c r="N2906">
        <v>11.1</v>
      </c>
      <c r="O2906">
        <v>0</v>
      </c>
      <c r="P2906">
        <v>39</v>
      </c>
      <c r="Q2906">
        <v>1.3</v>
      </c>
      <c r="R2906">
        <v>14.6</v>
      </c>
      <c r="S2906">
        <v>2</v>
      </c>
    </row>
    <row r="2907" spans="1:19" x14ac:dyDescent="0.25">
      <c r="A2907">
        <v>2009</v>
      </c>
      <c r="B2907">
        <v>180</v>
      </c>
      <c r="C2907" t="s">
        <v>2025</v>
      </c>
      <c r="D2907" t="str">
        <f>IFERROR(INDEX('Draft Master List'!E:F,MATCH(C2907,'Draft Master List'!E:E,0),2),"N/A")</f>
        <v>N/A</v>
      </c>
      <c r="E2907" t="s">
        <v>30</v>
      </c>
      <c r="F2907">
        <v>29</v>
      </c>
      <c r="G2907" t="s">
        <v>77</v>
      </c>
      <c r="H2907">
        <v>14</v>
      </c>
      <c r="I2907">
        <v>7</v>
      </c>
      <c r="J2907">
        <v>41</v>
      </c>
      <c r="K2907">
        <v>20</v>
      </c>
      <c r="L2907" s="2">
        <v>0.48799999999999999</v>
      </c>
      <c r="M2907">
        <v>326</v>
      </c>
      <c r="N2907">
        <v>16.3</v>
      </c>
      <c r="O2907">
        <v>2</v>
      </c>
      <c r="P2907">
        <v>81</v>
      </c>
      <c r="Q2907">
        <v>1.4</v>
      </c>
      <c r="R2907">
        <v>23.3</v>
      </c>
      <c r="S2907">
        <v>0</v>
      </c>
    </row>
    <row r="2908" spans="1:19" x14ac:dyDescent="0.25">
      <c r="A2908">
        <v>2009</v>
      </c>
      <c r="B2908">
        <v>181</v>
      </c>
      <c r="C2908" t="s">
        <v>665</v>
      </c>
      <c r="D2908" t="str">
        <f>IFERROR(INDEX('Draft Master List'!E:F,MATCH(C2908,'Draft Master List'!E:E,0),2),"N/A")</f>
        <v>N/A</v>
      </c>
      <c r="E2908" t="s">
        <v>64</v>
      </c>
      <c r="F2908">
        <v>26</v>
      </c>
      <c r="G2908" t="s">
        <v>74</v>
      </c>
      <c r="H2908">
        <v>16</v>
      </c>
      <c r="I2908">
        <v>12</v>
      </c>
      <c r="J2908">
        <v>37</v>
      </c>
      <c r="K2908">
        <v>20</v>
      </c>
      <c r="L2908" s="2">
        <v>0.54100000000000004</v>
      </c>
      <c r="M2908">
        <v>135</v>
      </c>
      <c r="N2908">
        <v>6.8</v>
      </c>
      <c r="O2908">
        <v>1</v>
      </c>
      <c r="P2908">
        <v>35</v>
      </c>
      <c r="Q2908">
        <v>1.3</v>
      </c>
      <c r="R2908">
        <v>8.4</v>
      </c>
      <c r="S2908">
        <v>6</v>
      </c>
    </row>
    <row r="2909" spans="1:19" x14ac:dyDescent="0.25">
      <c r="A2909">
        <v>2009</v>
      </c>
      <c r="B2909">
        <v>182</v>
      </c>
      <c r="C2909" t="s">
        <v>423</v>
      </c>
      <c r="D2909" t="str">
        <f>IFERROR(INDEX('Draft Master List'!E:F,MATCH(C2909,'Draft Master List'!E:E,0),2),"N/A")</f>
        <v>2042008</v>
      </c>
      <c r="E2909" t="s">
        <v>33</v>
      </c>
      <c r="F2909">
        <v>25</v>
      </c>
      <c r="H2909">
        <v>16</v>
      </c>
      <c r="I2909">
        <v>0</v>
      </c>
      <c r="J2909">
        <v>20</v>
      </c>
      <c r="K2909">
        <v>20</v>
      </c>
      <c r="L2909" s="2">
        <v>1</v>
      </c>
      <c r="M2909">
        <v>158</v>
      </c>
      <c r="N2909">
        <v>7.9</v>
      </c>
      <c r="O2909">
        <v>2</v>
      </c>
      <c r="P2909">
        <v>18</v>
      </c>
      <c r="Q2909">
        <v>1.3</v>
      </c>
      <c r="R2909">
        <v>9.9</v>
      </c>
      <c r="S2909">
        <v>0</v>
      </c>
    </row>
    <row r="2910" spans="1:19" x14ac:dyDescent="0.25">
      <c r="A2910">
        <v>2009</v>
      </c>
      <c r="B2910">
        <v>183</v>
      </c>
      <c r="C2910" t="s">
        <v>1201</v>
      </c>
      <c r="D2910" t="str">
        <f>IFERROR(INDEX('Draft Master List'!E:F,MATCH(C2910,'Draft Master List'!E:E,0),2),"N/A")</f>
        <v>N/A</v>
      </c>
      <c r="E2910" t="s">
        <v>23</v>
      </c>
      <c r="F2910">
        <v>28</v>
      </c>
      <c r="G2910" t="s">
        <v>976</v>
      </c>
      <c r="H2910">
        <v>16</v>
      </c>
      <c r="I2910">
        <v>4</v>
      </c>
      <c r="J2910">
        <v>26</v>
      </c>
      <c r="K2910">
        <v>20</v>
      </c>
      <c r="L2910" s="2">
        <v>0.76900000000000002</v>
      </c>
      <c r="M2910">
        <v>155</v>
      </c>
      <c r="N2910">
        <v>7.8</v>
      </c>
      <c r="O2910">
        <v>1</v>
      </c>
      <c r="P2910">
        <v>26</v>
      </c>
      <c r="Q2910">
        <v>1.3</v>
      </c>
      <c r="R2910">
        <v>9.6999999999999993</v>
      </c>
      <c r="S2910">
        <v>0</v>
      </c>
    </row>
    <row r="2911" spans="1:19" x14ac:dyDescent="0.25">
      <c r="A2911">
        <v>2009</v>
      </c>
      <c r="B2911">
        <v>184</v>
      </c>
      <c r="C2911" t="s">
        <v>1411</v>
      </c>
      <c r="D2911" t="str">
        <f>IFERROR(INDEX('Draft Master List'!E:F,MATCH(C2911,'Draft Master List'!E:E,0),2),"N/A")</f>
        <v>N/A</v>
      </c>
      <c r="E2911" t="s">
        <v>669</v>
      </c>
      <c r="F2911">
        <v>24</v>
      </c>
      <c r="H2911">
        <v>8</v>
      </c>
      <c r="I2911">
        <v>1</v>
      </c>
      <c r="J2911">
        <v>38</v>
      </c>
      <c r="K2911">
        <v>20</v>
      </c>
      <c r="L2911" s="2">
        <v>0.52600000000000002</v>
      </c>
      <c r="M2911">
        <v>178</v>
      </c>
      <c r="N2911">
        <v>8.9</v>
      </c>
      <c r="O2911">
        <v>0</v>
      </c>
      <c r="P2911">
        <v>30</v>
      </c>
      <c r="Q2911">
        <v>2.5</v>
      </c>
      <c r="R2911">
        <v>22.3</v>
      </c>
      <c r="S2911">
        <v>1</v>
      </c>
    </row>
    <row r="2912" spans="1:19" x14ac:dyDescent="0.25">
      <c r="A2912">
        <v>2009</v>
      </c>
      <c r="B2912">
        <v>185</v>
      </c>
      <c r="C2912" t="s">
        <v>1948</v>
      </c>
      <c r="D2912" t="str">
        <f>IFERROR(INDEX('Draft Master List'!E:F,MATCH(C2912,'Draft Master List'!E:E,0),2),"N/A")</f>
        <v>N/A</v>
      </c>
      <c r="E2912" t="s">
        <v>25</v>
      </c>
      <c r="F2912">
        <v>26</v>
      </c>
      <c r="G2912" t="s">
        <v>108</v>
      </c>
      <c r="H2912">
        <v>13</v>
      </c>
      <c r="I2912">
        <v>8</v>
      </c>
      <c r="J2912">
        <v>30</v>
      </c>
      <c r="K2912">
        <v>20</v>
      </c>
      <c r="L2912" s="2">
        <v>0.66700000000000004</v>
      </c>
      <c r="M2912">
        <v>174</v>
      </c>
      <c r="N2912">
        <v>8.6999999999999993</v>
      </c>
      <c r="O2912">
        <v>1</v>
      </c>
      <c r="P2912">
        <v>29</v>
      </c>
      <c r="Q2912">
        <v>1.5</v>
      </c>
      <c r="R2912">
        <v>13.4</v>
      </c>
      <c r="S2912">
        <v>0</v>
      </c>
    </row>
    <row r="2913" spans="1:19" x14ac:dyDescent="0.25">
      <c r="A2913">
        <v>2009</v>
      </c>
      <c r="B2913">
        <v>186</v>
      </c>
      <c r="C2913" t="s">
        <v>724</v>
      </c>
      <c r="D2913" t="str">
        <f>IFERROR(INDEX('Draft Master List'!E:F,MATCH(C2913,'Draft Master List'!E:E,0),2),"N/A")</f>
        <v>N/A</v>
      </c>
      <c r="E2913" t="s">
        <v>13</v>
      </c>
      <c r="F2913">
        <v>30</v>
      </c>
      <c r="G2913" t="s">
        <v>76</v>
      </c>
      <c r="H2913">
        <v>14</v>
      </c>
      <c r="I2913">
        <v>14</v>
      </c>
      <c r="J2913">
        <v>30</v>
      </c>
      <c r="K2913">
        <v>20</v>
      </c>
      <c r="L2913" s="2">
        <v>0.66700000000000004</v>
      </c>
      <c r="M2913">
        <v>154</v>
      </c>
      <c r="N2913">
        <v>7.7</v>
      </c>
      <c r="O2913">
        <v>0</v>
      </c>
      <c r="P2913">
        <v>36</v>
      </c>
      <c r="Q2913">
        <v>1.4</v>
      </c>
      <c r="R2913">
        <v>11</v>
      </c>
      <c r="S2913">
        <v>2</v>
      </c>
    </row>
    <row r="2914" spans="1:19" x14ac:dyDescent="0.25">
      <c r="A2914">
        <v>2009</v>
      </c>
      <c r="B2914">
        <v>187</v>
      </c>
      <c r="C2914" t="s">
        <v>1289</v>
      </c>
      <c r="D2914" t="str">
        <f>IFERROR(INDEX('Draft Master List'!E:F,MATCH(C2914,'Draft Master List'!E:E,0),2),"N/A")</f>
        <v>N/A</v>
      </c>
      <c r="E2914" t="s">
        <v>14</v>
      </c>
      <c r="F2914">
        <v>29</v>
      </c>
      <c r="G2914" t="s">
        <v>643</v>
      </c>
      <c r="H2914">
        <v>14</v>
      </c>
      <c r="I2914">
        <v>1</v>
      </c>
      <c r="J2914">
        <v>24</v>
      </c>
      <c r="K2914">
        <v>20</v>
      </c>
      <c r="L2914" s="2">
        <v>0.83299999999999996</v>
      </c>
      <c r="M2914">
        <v>150</v>
      </c>
      <c r="N2914">
        <v>7.5</v>
      </c>
      <c r="O2914">
        <v>2</v>
      </c>
      <c r="P2914">
        <v>38</v>
      </c>
      <c r="Q2914">
        <v>1.4</v>
      </c>
      <c r="R2914">
        <v>10.7</v>
      </c>
      <c r="S2914">
        <v>0</v>
      </c>
    </row>
    <row r="2915" spans="1:19" x14ac:dyDescent="0.25">
      <c r="A2915">
        <v>2009</v>
      </c>
      <c r="B2915">
        <v>188</v>
      </c>
      <c r="C2915" t="s">
        <v>2028</v>
      </c>
      <c r="D2915" t="str">
        <f>IFERROR(INDEX('Draft Master List'!E:F,MATCH(C2915,'Draft Master List'!E:E,0),2),"N/A")</f>
        <v>N/A</v>
      </c>
      <c r="E2915" t="s">
        <v>63</v>
      </c>
      <c r="F2915">
        <v>32</v>
      </c>
      <c r="G2915" t="s">
        <v>1069</v>
      </c>
      <c r="H2915">
        <v>11</v>
      </c>
      <c r="I2915">
        <v>7</v>
      </c>
      <c r="J2915">
        <v>34</v>
      </c>
      <c r="K2915">
        <v>19</v>
      </c>
      <c r="L2915" s="2">
        <v>0.55900000000000005</v>
      </c>
      <c r="M2915">
        <v>145</v>
      </c>
      <c r="N2915">
        <v>7.6</v>
      </c>
      <c r="O2915">
        <v>2</v>
      </c>
      <c r="P2915">
        <v>26</v>
      </c>
      <c r="Q2915">
        <v>1.7</v>
      </c>
      <c r="R2915">
        <v>13.2</v>
      </c>
      <c r="S2915">
        <v>0</v>
      </c>
    </row>
    <row r="2916" spans="1:19" x14ac:dyDescent="0.25">
      <c r="A2916">
        <v>2009</v>
      </c>
      <c r="B2916">
        <v>189</v>
      </c>
      <c r="C2916" t="s">
        <v>1390</v>
      </c>
      <c r="D2916" t="str">
        <f>IFERROR(INDEX('Draft Master List'!E:F,MATCH(C2916,'Draft Master List'!E:E,0),2),"N/A")</f>
        <v>N/A</v>
      </c>
      <c r="E2916" t="s">
        <v>19</v>
      </c>
      <c r="F2916">
        <v>29</v>
      </c>
      <c r="G2916" t="s">
        <v>212</v>
      </c>
      <c r="H2916">
        <v>13</v>
      </c>
      <c r="I2916">
        <v>11</v>
      </c>
      <c r="J2916">
        <v>26</v>
      </c>
      <c r="K2916">
        <v>19</v>
      </c>
      <c r="L2916" s="2">
        <v>0.73099999999999998</v>
      </c>
      <c r="M2916">
        <v>118</v>
      </c>
      <c r="N2916">
        <v>6.2</v>
      </c>
      <c r="O2916">
        <v>1</v>
      </c>
      <c r="P2916">
        <v>25</v>
      </c>
      <c r="Q2916">
        <v>1.5</v>
      </c>
      <c r="R2916">
        <v>9.1</v>
      </c>
      <c r="S2916">
        <v>1</v>
      </c>
    </row>
    <row r="2917" spans="1:19" x14ac:dyDescent="0.25">
      <c r="A2917">
        <v>2009</v>
      </c>
      <c r="B2917">
        <v>190</v>
      </c>
      <c r="C2917" t="s">
        <v>2050</v>
      </c>
      <c r="D2917" t="str">
        <f>IFERROR(INDEX('Draft Master List'!E:F,MATCH(C2917,'Draft Master List'!E:E,0),2),"N/A")</f>
        <v>N/A</v>
      </c>
      <c r="E2917" t="s">
        <v>33</v>
      </c>
      <c r="F2917">
        <v>25</v>
      </c>
      <c r="G2917" t="s">
        <v>108</v>
      </c>
      <c r="H2917">
        <v>16</v>
      </c>
      <c r="I2917">
        <v>8</v>
      </c>
      <c r="J2917">
        <v>37</v>
      </c>
      <c r="K2917">
        <v>19</v>
      </c>
      <c r="L2917" s="2">
        <v>0.51400000000000001</v>
      </c>
      <c r="M2917">
        <v>162</v>
      </c>
      <c r="N2917">
        <v>8.5</v>
      </c>
      <c r="O2917">
        <v>2</v>
      </c>
      <c r="P2917">
        <v>21</v>
      </c>
      <c r="Q2917">
        <v>1.2</v>
      </c>
      <c r="R2917">
        <v>10.1</v>
      </c>
      <c r="S2917">
        <v>1</v>
      </c>
    </row>
    <row r="2918" spans="1:19" x14ac:dyDescent="0.25">
      <c r="A2918">
        <v>2009</v>
      </c>
      <c r="B2918">
        <v>191</v>
      </c>
      <c r="C2918" t="s">
        <v>466</v>
      </c>
      <c r="D2918" t="str">
        <f>IFERROR(INDEX('Draft Master List'!E:F,MATCH(C2918,'Draft Master List'!E:E,0),2),"N/A")</f>
        <v>992007</v>
      </c>
      <c r="E2918" t="s">
        <v>16</v>
      </c>
      <c r="F2918">
        <v>26</v>
      </c>
      <c r="G2918" t="s">
        <v>77</v>
      </c>
      <c r="H2918">
        <v>15</v>
      </c>
      <c r="I2918">
        <v>5</v>
      </c>
      <c r="J2918">
        <v>45</v>
      </c>
      <c r="K2918">
        <v>19</v>
      </c>
      <c r="L2918" s="2">
        <v>0.42199999999999999</v>
      </c>
      <c r="M2918">
        <v>263</v>
      </c>
      <c r="N2918">
        <v>13.8</v>
      </c>
      <c r="O2918">
        <v>0</v>
      </c>
      <c r="P2918">
        <v>33</v>
      </c>
      <c r="Q2918">
        <v>1.3</v>
      </c>
      <c r="R2918">
        <v>17.5</v>
      </c>
      <c r="S2918">
        <v>4</v>
      </c>
    </row>
    <row r="2919" spans="1:19" x14ac:dyDescent="0.25">
      <c r="A2919">
        <v>2009</v>
      </c>
      <c r="B2919">
        <v>192</v>
      </c>
      <c r="C2919" t="s">
        <v>376</v>
      </c>
      <c r="D2919" t="str">
        <f>IFERROR(INDEX('Draft Master List'!E:F,MATCH(C2919,'Draft Master List'!E:E,0),2),"N/A")</f>
        <v>222008</v>
      </c>
      <c r="E2919" t="s">
        <v>27</v>
      </c>
      <c r="F2919">
        <v>22</v>
      </c>
      <c r="G2919" t="s">
        <v>643</v>
      </c>
      <c r="H2919">
        <v>14</v>
      </c>
      <c r="I2919">
        <v>1</v>
      </c>
      <c r="J2919">
        <v>22</v>
      </c>
      <c r="K2919">
        <v>19</v>
      </c>
      <c r="L2919" s="2">
        <v>0.86399999999999999</v>
      </c>
      <c r="M2919">
        <v>119</v>
      </c>
      <c r="N2919">
        <v>6.3</v>
      </c>
      <c r="O2919">
        <v>0</v>
      </c>
      <c r="P2919">
        <v>30</v>
      </c>
      <c r="Q2919">
        <v>1.4</v>
      </c>
      <c r="R2919">
        <v>8.5</v>
      </c>
      <c r="S2919">
        <v>3</v>
      </c>
    </row>
    <row r="2920" spans="1:19" x14ac:dyDescent="0.25">
      <c r="A2920">
        <v>2009</v>
      </c>
      <c r="B2920">
        <v>193</v>
      </c>
      <c r="C2920" t="s">
        <v>1290</v>
      </c>
      <c r="D2920" t="str">
        <f>IFERROR(INDEX('Draft Master List'!E:F,MATCH(C2920,'Draft Master List'!E:E,0),2),"N/A")</f>
        <v>N/A</v>
      </c>
      <c r="E2920" t="s">
        <v>30</v>
      </c>
      <c r="F2920">
        <v>32</v>
      </c>
      <c r="G2920" t="s">
        <v>643</v>
      </c>
      <c r="H2920">
        <v>12</v>
      </c>
      <c r="I2920">
        <v>5</v>
      </c>
      <c r="J2920">
        <v>27</v>
      </c>
      <c r="K2920">
        <v>19</v>
      </c>
      <c r="L2920" s="2">
        <v>0.70399999999999996</v>
      </c>
      <c r="M2920">
        <v>180</v>
      </c>
      <c r="N2920">
        <v>9.5</v>
      </c>
      <c r="O2920">
        <v>0</v>
      </c>
      <c r="P2920">
        <v>35</v>
      </c>
      <c r="Q2920">
        <v>1.6</v>
      </c>
      <c r="R2920">
        <v>15</v>
      </c>
      <c r="S2920">
        <v>2</v>
      </c>
    </row>
    <row r="2921" spans="1:19" x14ac:dyDescent="0.25">
      <c r="A2921">
        <v>2009</v>
      </c>
      <c r="B2921">
        <v>194</v>
      </c>
      <c r="C2921" t="s">
        <v>522</v>
      </c>
      <c r="D2921" t="str">
        <f>IFERROR(INDEX('Draft Master List'!E:F,MATCH(C2921,'Draft Master List'!E:E,0),2),"N/A")</f>
        <v>792006</v>
      </c>
      <c r="E2921" t="s">
        <v>21</v>
      </c>
      <c r="F2921">
        <v>26</v>
      </c>
      <c r="G2921" t="s">
        <v>643</v>
      </c>
      <c r="H2921">
        <v>10</v>
      </c>
      <c r="I2921">
        <v>4</v>
      </c>
      <c r="J2921">
        <v>22</v>
      </c>
      <c r="K2921">
        <v>19</v>
      </c>
      <c r="L2921" s="2">
        <v>0.86399999999999999</v>
      </c>
      <c r="M2921">
        <v>186</v>
      </c>
      <c r="N2921">
        <v>9.8000000000000007</v>
      </c>
      <c r="O2921">
        <v>1</v>
      </c>
      <c r="P2921">
        <v>38</v>
      </c>
      <c r="Q2921">
        <v>1.9</v>
      </c>
      <c r="R2921">
        <v>18.600000000000001</v>
      </c>
      <c r="S2921">
        <v>1</v>
      </c>
    </row>
    <row r="2922" spans="1:19" x14ac:dyDescent="0.25">
      <c r="A2922">
        <v>2009</v>
      </c>
      <c r="B2922">
        <v>195</v>
      </c>
      <c r="C2922" t="s">
        <v>1526</v>
      </c>
      <c r="D2922" t="str">
        <f>IFERROR(INDEX('Draft Master List'!E:F,MATCH(C2922,'Draft Master List'!E:E,0),2),"N/A")</f>
        <v>N/A</v>
      </c>
      <c r="E2922" t="s">
        <v>26</v>
      </c>
      <c r="F2922">
        <v>33</v>
      </c>
      <c r="G2922" t="s">
        <v>77</v>
      </c>
      <c r="H2922">
        <v>16</v>
      </c>
      <c r="I2922">
        <v>2</v>
      </c>
      <c r="J2922">
        <v>33</v>
      </c>
      <c r="K2922">
        <v>19</v>
      </c>
      <c r="L2922" s="2">
        <v>0.57599999999999996</v>
      </c>
      <c r="M2922">
        <v>327</v>
      </c>
      <c r="N2922">
        <v>17.2</v>
      </c>
      <c r="O2922">
        <v>4</v>
      </c>
      <c r="P2922">
        <v>87</v>
      </c>
      <c r="Q2922">
        <v>1.2</v>
      </c>
      <c r="R2922">
        <v>20.399999999999999</v>
      </c>
      <c r="S2922">
        <v>0</v>
      </c>
    </row>
    <row r="2923" spans="1:19" x14ac:dyDescent="0.25">
      <c r="A2923">
        <v>2009</v>
      </c>
      <c r="B2923">
        <v>196</v>
      </c>
      <c r="C2923" t="s">
        <v>504</v>
      </c>
      <c r="D2923" t="str">
        <f>IFERROR(INDEX('Draft Master List'!E:F,MATCH(C2923,'Draft Master List'!E:E,0),2),"N/A")</f>
        <v>2462007</v>
      </c>
      <c r="E2923" t="s">
        <v>223</v>
      </c>
      <c r="F2923">
        <v>27</v>
      </c>
      <c r="G2923" t="s">
        <v>643</v>
      </c>
      <c r="H2923">
        <v>16</v>
      </c>
      <c r="I2923">
        <v>1</v>
      </c>
      <c r="J2923">
        <v>24</v>
      </c>
      <c r="K2923">
        <v>18</v>
      </c>
      <c r="L2923" s="2">
        <v>0.75</v>
      </c>
      <c r="M2923">
        <v>96</v>
      </c>
      <c r="N2923">
        <v>5.3</v>
      </c>
      <c r="O2923">
        <v>0</v>
      </c>
      <c r="P2923">
        <v>13</v>
      </c>
      <c r="Q2923">
        <v>1.1000000000000001</v>
      </c>
      <c r="R2923">
        <v>6</v>
      </c>
      <c r="S2923">
        <v>0</v>
      </c>
    </row>
    <row r="2924" spans="1:19" x14ac:dyDescent="0.25">
      <c r="A2924">
        <v>2009</v>
      </c>
      <c r="B2924">
        <v>197</v>
      </c>
      <c r="C2924" t="s">
        <v>2051</v>
      </c>
      <c r="D2924" t="str">
        <f>IFERROR(INDEX('Draft Master List'!E:F,MATCH(C2924,'Draft Master List'!E:E,0),2),"N/A")</f>
        <v>N/A</v>
      </c>
      <c r="E2924" t="s">
        <v>12</v>
      </c>
      <c r="F2924">
        <v>29</v>
      </c>
      <c r="G2924" t="s">
        <v>77</v>
      </c>
      <c r="H2924">
        <v>12</v>
      </c>
      <c r="I2924">
        <v>1</v>
      </c>
      <c r="J2924">
        <v>27</v>
      </c>
      <c r="K2924">
        <v>18</v>
      </c>
      <c r="L2924" s="2">
        <v>0.66700000000000004</v>
      </c>
      <c r="M2924">
        <v>128</v>
      </c>
      <c r="N2924">
        <v>7.1</v>
      </c>
      <c r="O2924">
        <v>0</v>
      </c>
      <c r="P2924">
        <v>12</v>
      </c>
      <c r="Q2924">
        <v>1.5</v>
      </c>
      <c r="R2924">
        <v>10.7</v>
      </c>
      <c r="S2924">
        <v>1</v>
      </c>
    </row>
    <row r="2925" spans="1:19" x14ac:dyDescent="0.25">
      <c r="A2925">
        <v>2009</v>
      </c>
      <c r="B2925">
        <v>198</v>
      </c>
      <c r="C2925" t="s">
        <v>1195</v>
      </c>
      <c r="D2925" t="str">
        <f>IFERROR(INDEX('Draft Master List'!E:F,MATCH(C2925,'Draft Master List'!E:E,0),2),"N/A")</f>
        <v>N/A</v>
      </c>
      <c r="E2925" t="s">
        <v>9</v>
      </c>
      <c r="F2925">
        <v>27</v>
      </c>
      <c r="G2925" t="s">
        <v>76</v>
      </c>
      <c r="H2925">
        <v>15</v>
      </c>
      <c r="I2925">
        <v>15</v>
      </c>
      <c r="J2925">
        <v>31</v>
      </c>
      <c r="K2925">
        <v>18</v>
      </c>
      <c r="L2925" s="2">
        <v>0.58099999999999996</v>
      </c>
      <c r="M2925">
        <v>184</v>
      </c>
      <c r="N2925">
        <v>10.199999999999999</v>
      </c>
      <c r="O2925">
        <v>1</v>
      </c>
      <c r="P2925">
        <v>74</v>
      </c>
      <c r="Q2925">
        <v>1.2</v>
      </c>
      <c r="R2925">
        <v>12.3</v>
      </c>
      <c r="S2925">
        <v>2</v>
      </c>
    </row>
    <row r="2926" spans="1:19" x14ac:dyDescent="0.25">
      <c r="A2926">
        <v>2009</v>
      </c>
      <c r="B2926">
        <v>199</v>
      </c>
      <c r="C2926" t="s">
        <v>87</v>
      </c>
      <c r="D2926" t="str">
        <f>IFERROR(INDEX('Draft Master List'!E:F,MATCH(C2926,'Draft Master List'!E:E,0),2),"N/A")</f>
        <v>132008</v>
      </c>
      <c r="E2926" t="s">
        <v>22</v>
      </c>
      <c r="F2926">
        <v>22</v>
      </c>
      <c r="G2926" t="s">
        <v>643</v>
      </c>
      <c r="H2926">
        <v>16</v>
      </c>
      <c r="I2926">
        <v>3</v>
      </c>
      <c r="J2926">
        <v>26</v>
      </c>
      <c r="K2926">
        <v>18</v>
      </c>
      <c r="L2926" s="2">
        <v>0.69199999999999995</v>
      </c>
      <c r="M2926">
        <v>139</v>
      </c>
      <c r="N2926">
        <v>7.7</v>
      </c>
      <c r="O2926">
        <v>1</v>
      </c>
      <c r="P2926">
        <v>19</v>
      </c>
      <c r="Q2926">
        <v>1.1000000000000001</v>
      </c>
      <c r="R2926">
        <v>8.6999999999999993</v>
      </c>
      <c r="S2926">
        <v>3</v>
      </c>
    </row>
    <row r="2927" spans="1:19" x14ac:dyDescent="0.25">
      <c r="A2927">
        <v>2009</v>
      </c>
      <c r="B2927">
        <v>200</v>
      </c>
      <c r="C2927" t="s">
        <v>710</v>
      </c>
      <c r="D2927" t="str">
        <f>IFERROR(INDEX('Draft Master List'!E:F,MATCH(C2927,'Draft Master List'!E:E,0),2),"N/A")</f>
        <v>N/A</v>
      </c>
      <c r="E2927" t="s">
        <v>10</v>
      </c>
      <c r="F2927">
        <v>29</v>
      </c>
      <c r="H2927">
        <v>10</v>
      </c>
      <c r="I2927">
        <v>0</v>
      </c>
      <c r="J2927">
        <v>29</v>
      </c>
      <c r="K2927">
        <v>18</v>
      </c>
      <c r="L2927" s="2">
        <v>0.621</v>
      </c>
      <c r="M2927">
        <v>186</v>
      </c>
      <c r="N2927">
        <v>10.3</v>
      </c>
      <c r="O2927">
        <v>0</v>
      </c>
      <c r="P2927">
        <v>40</v>
      </c>
      <c r="Q2927">
        <v>1.8</v>
      </c>
      <c r="R2927">
        <v>18.600000000000001</v>
      </c>
      <c r="S2927">
        <v>0</v>
      </c>
    </row>
    <row r="2928" spans="1:19" x14ac:dyDescent="0.25">
      <c r="A2928">
        <v>2009</v>
      </c>
      <c r="B2928">
        <v>201</v>
      </c>
      <c r="C2928" t="s">
        <v>1248</v>
      </c>
      <c r="D2928" t="str">
        <f>IFERROR(INDEX('Draft Master List'!E:F,MATCH(C2928,'Draft Master List'!E:E,0),2),"N/A")</f>
        <v>N/A</v>
      </c>
      <c r="E2928" t="s">
        <v>15</v>
      </c>
      <c r="F2928">
        <v>27</v>
      </c>
      <c r="G2928" t="s">
        <v>76</v>
      </c>
      <c r="H2928">
        <v>13</v>
      </c>
      <c r="I2928">
        <v>13</v>
      </c>
      <c r="J2928">
        <v>24</v>
      </c>
      <c r="K2928">
        <v>17</v>
      </c>
      <c r="L2928" s="2">
        <v>0.70799999999999996</v>
      </c>
      <c r="M2928">
        <v>111</v>
      </c>
      <c r="N2928">
        <v>6.5</v>
      </c>
      <c r="O2928">
        <v>0</v>
      </c>
      <c r="P2928">
        <v>19</v>
      </c>
      <c r="Q2928">
        <v>1.3</v>
      </c>
      <c r="R2928">
        <v>8.5</v>
      </c>
      <c r="S2928">
        <v>1</v>
      </c>
    </row>
    <row r="2929" spans="1:19" x14ac:dyDescent="0.25">
      <c r="A2929">
        <v>2009</v>
      </c>
      <c r="B2929">
        <v>202</v>
      </c>
      <c r="C2929" t="s">
        <v>1330</v>
      </c>
      <c r="D2929" t="str">
        <f>IFERROR(INDEX('Draft Master List'!E:F,MATCH(C2929,'Draft Master List'!E:E,0),2),"N/A")</f>
        <v>N/A</v>
      </c>
      <c r="E2929" t="s">
        <v>7</v>
      </c>
      <c r="F2929">
        <v>30</v>
      </c>
      <c r="G2929" t="s">
        <v>643</v>
      </c>
      <c r="H2929">
        <v>10</v>
      </c>
      <c r="I2929">
        <v>2</v>
      </c>
      <c r="J2929">
        <v>21</v>
      </c>
      <c r="K2929">
        <v>17</v>
      </c>
      <c r="L2929" s="2">
        <v>0.81</v>
      </c>
      <c r="M2929">
        <v>179</v>
      </c>
      <c r="N2929">
        <v>10.5</v>
      </c>
      <c r="O2929">
        <v>0</v>
      </c>
      <c r="P2929">
        <v>25</v>
      </c>
      <c r="Q2929">
        <v>1.7</v>
      </c>
      <c r="R2929">
        <v>17.899999999999999</v>
      </c>
      <c r="S2929">
        <v>0</v>
      </c>
    </row>
    <row r="2930" spans="1:19" x14ac:dyDescent="0.25">
      <c r="A2930">
        <v>2009</v>
      </c>
      <c r="B2930">
        <v>203</v>
      </c>
      <c r="C2930" t="s">
        <v>467</v>
      </c>
      <c r="D2930" t="str">
        <f>IFERROR(INDEX('Draft Master List'!E:F,MATCH(C2930,'Draft Master List'!E:E,0),2),"N/A")</f>
        <v>1002007</v>
      </c>
      <c r="E2930" t="s">
        <v>16</v>
      </c>
      <c r="F2930">
        <v>25</v>
      </c>
      <c r="G2930" t="s">
        <v>643</v>
      </c>
      <c r="H2930">
        <v>16</v>
      </c>
      <c r="I2930">
        <v>7</v>
      </c>
      <c r="J2930">
        <v>19</v>
      </c>
      <c r="K2930">
        <v>17</v>
      </c>
      <c r="L2930" s="2">
        <v>0.89500000000000002</v>
      </c>
      <c r="M2930">
        <v>105</v>
      </c>
      <c r="N2930">
        <v>6.2</v>
      </c>
      <c r="O2930">
        <v>0</v>
      </c>
      <c r="P2930">
        <v>17</v>
      </c>
      <c r="Q2930">
        <v>1.1000000000000001</v>
      </c>
      <c r="R2930">
        <v>6.6</v>
      </c>
      <c r="S2930">
        <v>2</v>
      </c>
    </row>
    <row r="2931" spans="1:19" x14ac:dyDescent="0.25">
      <c r="A2931">
        <v>2009</v>
      </c>
      <c r="B2931">
        <v>204</v>
      </c>
      <c r="C2931" t="s">
        <v>391</v>
      </c>
      <c r="D2931" t="str">
        <f>IFERROR(INDEX('Draft Master List'!E:F,MATCH(C2931,'Draft Master List'!E:E,0),2),"N/A")</f>
        <v>812008</v>
      </c>
      <c r="E2931" t="s">
        <v>10</v>
      </c>
      <c r="F2931">
        <v>24</v>
      </c>
      <c r="H2931">
        <v>9</v>
      </c>
      <c r="I2931">
        <v>0</v>
      </c>
      <c r="J2931">
        <v>24</v>
      </c>
      <c r="K2931">
        <v>17</v>
      </c>
      <c r="L2931" s="2">
        <v>0.70799999999999996</v>
      </c>
      <c r="M2931">
        <v>214</v>
      </c>
      <c r="N2931">
        <v>12.6</v>
      </c>
      <c r="O2931">
        <v>1</v>
      </c>
      <c r="P2931">
        <v>29</v>
      </c>
      <c r="Q2931">
        <v>1.9</v>
      </c>
      <c r="R2931">
        <v>23.8</v>
      </c>
      <c r="S2931">
        <v>0</v>
      </c>
    </row>
    <row r="2932" spans="1:19" x14ac:dyDescent="0.25">
      <c r="A2932">
        <v>2009</v>
      </c>
      <c r="B2932">
        <v>205</v>
      </c>
      <c r="C2932" t="s">
        <v>1375</v>
      </c>
      <c r="D2932" t="str">
        <f>IFERROR(INDEX('Draft Master List'!E:F,MATCH(C2932,'Draft Master List'!E:E,0),2),"N/A")</f>
        <v>N/A</v>
      </c>
      <c r="E2932" t="s">
        <v>16</v>
      </c>
      <c r="F2932">
        <v>29</v>
      </c>
      <c r="G2932" t="s">
        <v>643</v>
      </c>
      <c r="H2932">
        <v>12</v>
      </c>
      <c r="I2932">
        <v>4</v>
      </c>
      <c r="J2932">
        <v>21</v>
      </c>
      <c r="K2932">
        <v>17</v>
      </c>
      <c r="L2932" s="2">
        <v>0.81</v>
      </c>
      <c r="M2932">
        <v>113</v>
      </c>
      <c r="N2932">
        <v>6.6</v>
      </c>
      <c r="O2932">
        <v>0</v>
      </c>
      <c r="P2932">
        <v>14</v>
      </c>
      <c r="Q2932">
        <v>1.4</v>
      </c>
      <c r="R2932">
        <v>9.4</v>
      </c>
      <c r="S2932">
        <v>1</v>
      </c>
    </row>
    <row r="2933" spans="1:19" x14ac:dyDescent="0.25">
      <c r="A2933">
        <v>2009</v>
      </c>
      <c r="B2933">
        <v>206</v>
      </c>
      <c r="C2933" t="s">
        <v>449</v>
      </c>
      <c r="D2933" t="str">
        <f>IFERROR(INDEX('Draft Master List'!E:F,MATCH(C2933,'Draft Master List'!E:E,0),2),"N/A")</f>
        <v>452007</v>
      </c>
      <c r="E2933" t="s">
        <v>22</v>
      </c>
      <c r="F2933">
        <v>23</v>
      </c>
      <c r="G2933" t="s">
        <v>77</v>
      </c>
      <c r="H2933">
        <v>13</v>
      </c>
      <c r="I2933">
        <v>2</v>
      </c>
      <c r="J2933">
        <v>31</v>
      </c>
      <c r="K2933">
        <v>17</v>
      </c>
      <c r="L2933" s="2">
        <v>0.54800000000000004</v>
      </c>
      <c r="M2933">
        <v>196</v>
      </c>
      <c r="N2933">
        <v>11.5</v>
      </c>
      <c r="O2933">
        <v>1</v>
      </c>
      <c r="P2933">
        <v>30</v>
      </c>
      <c r="Q2933">
        <v>1.3</v>
      </c>
      <c r="R2933">
        <v>15.1</v>
      </c>
      <c r="S2933">
        <v>0</v>
      </c>
    </row>
    <row r="2934" spans="1:19" x14ac:dyDescent="0.25">
      <c r="A2934">
        <v>2009</v>
      </c>
      <c r="B2934">
        <v>207</v>
      </c>
      <c r="C2934" t="s">
        <v>2020</v>
      </c>
      <c r="D2934" t="str">
        <f>IFERROR(INDEX('Draft Master List'!E:F,MATCH(C2934,'Draft Master List'!E:E,0),2),"N/A")</f>
        <v>N/A</v>
      </c>
      <c r="E2934" t="s">
        <v>29</v>
      </c>
      <c r="F2934">
        <v>24</v>
      </c>
      <c r="G2934" t="s">
        <v>108</v>
      </c>
      <c r="H2934">
        <v>12</v>
      </c>
      <c r="I2934">
        <v>12</v>
      </c>
      <c r="J2934">
        <v>29</v>
      </c>
      <c r="K2934">
        <v>17</v>
      </c>
      <c r="L2934" s="2">
        <v>0.58599999999999997</v>
      </c>
      <c r="M2934">
        <v>156</v>
      </c>
      <c r="N2934">
        <v>9.1999999999999993</v>
      </c>
      <c r="O2934">
        <v>1</v>
      </c>
      <c r="P2934">
        <v>25</v>
      </c>
      <c r="Q2934">
        <v>1.4</v>
      </c>
      <c r="R2934">
        <v>13</v>
      </c>
      <c r="S2934">
        <v>2</v>
      </c>
    </row>
    <row r="2935" spans="1:19" x14ac:dyDescent="0.25">
      <c r="A2935">
        <v>2009</v>
      </c>
      <c r="B2935">
        <v>208</v>
      </c>
      <c r="C2935" t="s">
        <v>1345</v>
      </c>
      <c r="D2935" t="str">
        <f>IFERROR(INDEX('Draft Master List'!E:F,MATCH(C2935,'Draft Master List'!E:E,0),2),"N/A")</f>
        <v>N/A</v>
      </c>
      <c r="E2935" t="s">
        <v>7</v>
      </c>
      <c r="F2935">
        <v>34</v>
      </c>
      <c r="G2935" t="s">
        <v>732</v>
      </c>
      <c r="H2935">
        <v>15</v>
      </c>
      <c r="I2935">
        <v>7</v>
      </c>
      <c r="J2935">
        <v>26</v>
      </c>
      <c r="K2935">
        <v>17</v>
      </c>
      <c r="L2935" s="2">
        <v>0.65400000000000003</v>
      </c>
      <c r="M2935">
        <v>176</v>
      </c>
      <c r="N2935">
        <v>10.4</v>
      </c>
      <c r="O2935">
        <v>2</v>
      </c>
      <c r="P2935">
        <v>47</v>
      </c>
      <c r="Q2935">
        <v>1.1000000000000001</v>
      </c>
      <c r="R2935">
        <v>11.7</v>
      </c>
      <c r="S2935">
        <v>1</v>
      </c>
    </row>
    <row r="2936" spans="1:19" x14ac:dyDescent="0.25">
      <c r="A2936">
        <v>2009</v>
      </c>
      <c r="B2936">
        <v>209</v>
      </c>
      <c r="C2936" t="s">
        <v>1131</v>
      </c>
      <c r="D2936" t="str">
        <f>IFERROR(INDEX('Draft Master List'!E:F,MATCH(C2936,'Draft Master List'!E:E,0),2),"N/A")</f>
        <v>N/A</v>
      </c>
      <c r="E2936" t="s">
        <v>13</v>
      </c>
      <c r="F2936">
        <v>24</v>
      </c>
      <c r="G2936" t="s">
        <v>732</v>
      </c>
      <c r="H2936">
        <v>16</v>
      </c>
      <c r="I2936">
        <v>3</v>
      </c>
      <c r="J2936">
        <v>22</v>
      </c>
      <c r="K2936">
        <v>17</v>
      </c>
      <c r="L2936" s="2">
        <v>0.77300000000000002</v>
      </c>
      <c r="M2936">
        <v>192</v>
      </c>
      <c r="N2936">
        <v>11.3</v>
      </c>
      <c r="O2936">
        <v>3</v>
      </c>
      <c r="P2936">
        <v>66</v>
      </c>
      <c r="Q2936">
        <v>1.1000000000000001</v>
      </c>
      <c r="R2936">
        <v>12</v>
      </c>
      <c r="S2936">
        <v>1</v>
      </c>
    </row>
    <row r="2937" spans="1:19" x14ac:dyDescent="0.25">
      <c r="A2937">
        <v>2009</v>
      </c>
      <c r="B2937">
        <v>210</v>
      </c>
      <c r="C2937" t="s">
        <v>642</v>
      </c>
      <c r="D2937" t="str">
        <f>IFERROR(INDEX('Draft Master List'!E:F,MATCH(C2937,'Draft Master List'!E:E,0),2),"N/A")</f>
        <v>N/A</v>
      </c>
      <c r="E2937" t="s">
        <v>21</v>
      </c>
      <c r="F2937">
        <v>33</v>
      </c>
      <c r="G2937" t="s">
        <v>77</v>
      </c>
      <c r="H2937">
        <v>16</v>
      </c>
      <c r="I2937">
        <v>1</v>
      </c>
      <c r="J2937">
        <v>31</v>
      </c>
      <c r="K2937">
        <v>16</v>
      </c>
      <c r="L2937" s="2">
        <v>0.51600000000000001</v>
      </c>
      <c r="M2937">
        <v>181</v>
      </c>
      <c r="N2937">
        <v>11.3</v>
      </c>
      <c r="O2937">
        <v>1</v>
      </c>
      <c r="P2937">
        <v>27</v>
      </c>
      <c r="Q2937">
        <v>1</v>
      </c>
      <c r="R2937">
        <v>11.3</v>
      </c>
      <c r="S2937">
        <v>0</v>
      </c>
    </row>
    <row r="2938" spans="1:19" x14ac:dyDescent="0.25">
      <c r="A2938">
        <v>2009</v>
      </c>
      <c r="B2938">
        <v>211</v>
      </c>
      <c r="C2938" t="s">
        <v>716</v>
      </c>
      <c r="D2938" t="str">
        <f>IFERROR(INDEX('Draft Master List'!E:F,MATCH(C2938,'Draft Master List'!E:E,0),2),"N/A")</f>
        <v>N/A</v>
      </c>
      <c r="E2938" t="s">
        <v>23</v>
      </c>
      <c r="F2938">
        <v>28</v>
      </c>
      <c r="G2938" t="s">
        <v>643</v>
      </c>
      <c r="H2938">
        <v>14</v>
      </c>
      <c r="I2938">
        <v>4</v>
      </c>
      <c r="J2938">
        <v>21</v>
      </c>
      <c r="K2938">
        <v>16</v>
      </c>
      <c r="L2938" s="2">
        <v>0.76200000000000001</v>
      </c>
      <c r="M2938">
        <v>74</v>
      </c>
      <c r="N2938">
        <v>4.5999999999999996</v>
      </c>
      <c r="O2938">
        <v>0</v>
      </c>
      <c r="P2938">
        <v>12</v>
      </c>
      <c r="Q2938">
        <v>1.1000000000000001</v>
      </c>
      <c r="R2938">
        <v>5.3</v>
      </c>
      <c r="S2938">
        <v>1</v>
      </c>
    </row>
    <row r="2939" spans="1:19" x14ac:dyDescent="0.25">
      <c r="A2939">
        <v>2009</v>
      </c>
      <c r="B2939">
        <v>212</v>
      </c>
      <c r="C2939" t="s">
        <v>580</v>
      </c>
      <c r="D2939" t="str">
        <f>IFERROR(INDEX('Draft Master List'!E:F,MATCH(C2939,'Draft Master List'!E:E,0),2),"N/A")</f>
        <v>N/A</v>
      </c>
      <c r="E2939" t="s">
        <v>14</v>
      </c>
      <c r="F2939">
        <v>27</v>
      </c>
      <c r="G2939" t="s">
        <v>74</v>
      </c>
      <c r="H2939">
        <v>13</v>
      </c>
      <c r="I2939">
        <v>11</v>
      </c>
      <c r="J2939">
        <v>48</v>
      </c>
      <c r="K2939">
        <v>16</v>
      </c>
      <c r="L2939" s="2">
        <v>0.33300000000000002</v>
      </c>
      <c r="M2939">
        <v>230</v>
      </c>
      <c r="N2939">
        <v>14.4</v>
      </c>
      <c r="O2939">
        <v>1</v>
      </c>
      <c r="P2939">
        <v>47</v>
      </c>
      <c r="Q2939">
        <v>1.2</v>
      </c>
      <c r="R2939">
        <v>17.7</v>
      </c>
      <c r="S2939">
        <v>0</v>
      </c>
    </row>
    <row r="2940" spans="1:19" x14ac:dyDescent="0.25">
      <c r="A2940">
        <v>2009</v>
      </c>
      <c r="B2940">
        <v>213</v>
      </c>
      <c r="C2940" t="s">
        <v>2052</v>
      </c>
      <c r="D2940" t="str">
        <f>IFERROR(INDEX('Draft Master List'!E:F,MATCH(C2940,'Draft Master List'!E:E,0),2),"N/A")</f>
        <v>N/A</v>
      </c>
      <c r="E2940" t="s">
        <v>15</v>
      </c>
      <c r="F2940">
        <v>25</v>
      </c>
      <c r="G2940" t="s">
        <v>108</v>
      </c>
      <c r="H2940">
        <v>16</v>
      </c>
      <c r="I2940">
        <v>11</v>
      </c>
      <c r="J2940">
        <v>31</v>
      </c>
      <c r="K2940">
        <v>16</v>
      </c>
      <c r="L2940" s="2">
        <v>0.51600000000000001</v>
      </c>
      <c r="M2940">
        <v>150</v>
      </c>
      <c r="N2940">
        <v>9.4</v>
      </c>
      <c r="O2940">
        <v>0</v>
      </c>
      <c r="P2940">
        <v>23</v>
      </c>
      <c r="Q2940">
        <v>1</v>
      </c>
      <c r="R2940">
        <v>9.4</v>
      </c>
      <c r="S2940">
        <v>2</v>
      </c>
    </row>
    <row r="2941" spans="1:19" x14ac:dyDescent="0.25">
      <c r="A2941">
        <v>2009</v>
      </c>
      <c r="B2941">
        <v>214</v>
      </c>
      <c r="C2941" t="s">
        <v>88</v>
      </c>
      <c r="D2941" t="str">
        <f>IFERROR(INDEX('Draft Master List'!E:F,MATCH(C2941,'Draft Master List'!E:E,0),2),"N/A")</f>
        <v>2502009</v>
      </c>
      <c r="E2941" t="s">
        <v>4</v>
      </c>
      <c r="F2941">
        <v>24</v>
      </c>
      <c r="H2941">
        <v>15</v>
      </c>
      <c r="I2941">
        <v>0</v>
      </c>
      <c r="J2941">
        <v>18</v>
      </c>
      <c r="K2941">
        <v>16</v>
      </c>
      <c r="L2941" s="2">
        <v>0.88900000000000001</v>
      </c>
      <c r="M2941">
        <v>101</v>
      </c>
      <c r="N2941">
        <v>6.3</v>
      </c>
      <c r="O2941">
        <v>0</v>
      </c>
      <c r="P2941">
        <v>14</v>
      </c>
      <c r="Q2941">
        <v>1.1000000000000001</v>
      </c>
      <c r="R2941">
        <v>6.7</v>
      </c>
      <c r="S2941">
        <v>0</v>
      </c>
    </row>
    <row r="2942" spans="1:19" x14ac:dyDescent="0.25">
      <c r="A2942">
        <v>2009</v>
      </c>
      <c r="B2942">
        <v>215</v>
      </c>
      <c r="C2942" t="s">
        <v>1624</v>
      </c>
      <c r="D2942" t="str">
        <f>IFERROR(INDEX('Draft Master List'!E:F,MATCH(C2942,'Draft Master List'!E:E,0),2),"N/A")</f>
        <v>N/A</v>
      </c>
      <c r="E2942" t="s">
        <v>27</v>
      </c>
      <c r="F2942">
        <v>22</v>
      </c>
      <c r="G2942" t="s">
        <v>1069</v>
      </c>
      <c r="H2942">
        <v>14</v>
      </c>
      <c r="I2942">
        <v>6</v>
      </c>
      <c r="J2942">
        <v>30</v>
      </c>
      <c r="K2942">
        <v>15</v>
      </c>
      <c r="L2942" s="2">
        <v>0.5</v>
      </c>
      <c r="M2942">
        <v>159</v>
      </c>
      <c r="N2942">
        <v>10.6</v>
      </c>
      <c r="O2942">
        <v>0</v>
      </c>
      <c r="P2942">
        <v>21</v>
      </c>
      <c r="Q2942">
        <v>1.1000000000000001</v>
      </c>
      <c r="R2942">
        <v>11.4</v>
      </c>
      <c r="S2942">
        <v>0</v>
      </c>
    </row>
    <row r="2943" spans="1:19" x14ac:dyDescent="0.25">
      <c r="A2943">
        <v>2009</v>
      </c>
      <c r="B2943">
        <v>216</v>
      </c>
      <c r="C2943" t="s">
        <v>334</v>
      </c>
      <c r="D2943" t="str">
        <f>IFERROR(INDEX('Draft Master List'!E:F,MATCH(C2943,'Draft Master List'!E:E,0),2),"N/A")</f>
        <v>912009</v>
      </c>
      <c r="E2943" t="s">
        <v>19</v>
      </c>
      <c r="F2943">
        <v>23</v>
      </c>
      <c r="H2943">
        <v>16</v>
      </c>
      <c r="I2943">
        <v>0</v>
      </c>
      <c r="J2943">
        <v>42</v>
      </c>
      <c r="K2943">
        <v>15</v>
      </c>
      <c r="L2943" s="2">
        <v>0.35699999999999998</v>
      </c>
      <c r="M2943">
        <v>175</v>
      </c>
      <c r="N2943">
        <v>11.7</v>
      </c>
      <c r="O2943">
        <v>0</v>
      </c>
      <c r="P2943">
        <v>32</v>
      </c>
      <c r="Q2943">
        <v>0.9</v>
      </c>
      <c r="R2943">
        <v>10.9</v>
      </c>
      <c r="S2943">
        <v>0</v>
      </c>
    </row>
    <row r="2944" spans="1:19" x14ac:dyDescent="0.25">
      <c r="A2944">
        <v>2009</v>
      </c>
      <c r="B2944">
        <v>217</v>
      </c>
      <c r="C2944" t="s">
        <v>398</v>
      </c>
      <c r="D2944" t="str">
        <f>IFERROR(INDEX('Draft Master List'!E:F,MATCH(C2944,'Draft Master List'!E:E,0),2),"N/A")</f>
        <v>1222008</v>
      </c>
      <c r="E2944" t="s">
        <v>27</v>
      </c>
      <c r="F2944">
        <v>25</v>
      </c>
      <c r="H2944">
        <v>16</v>
      </c>
      <c r="I2944">
        <v>0</v>
      </c>
      <c r="J2944">
        <v>22</v>
      </c>
      <c r="K2944">
        <v>15</v>
      </c>
      <c r="L2944" s="2">
        <v>0.68200000000000005</v>
      </c>
      <c r="M2944">
        <v>132</v>
      </c>
      <c r="N2944">
        <v>8.8000000000000007</v>
      </c>
      <c r="O2944">
        <v>0</v>
      </c>
      <c r="P2944">
        <v>28</v>
      </c>
      <c r="Q2944">
        <v>0.9</v>
      </c>
      <c r="R2944">
        <v>8.3000000000000007</v>
      </c>
      <c r="S2944">
        <v>0</v>
      </c>
    </row>
    <row r="2945" spans="1:19" x14ac:dyDescent="0.25">
      <c r="A2945">
        <v>2009</v>
      </c>
      <c r="B2945">
        <v>218</v>
      </c>
      <c r="C2945" t="s">
        <v>535</v>
      </c>
      <c r="D2945" t="str">
        <f>IFERROR(INDEX('Draft Master List'!E:F,MATCH(C2945,'Draft Master List'!E:E,0),2),"N/A")</f>
        <v>1302006</v>
      </c>
      <c r="E2945" t="s">
        <v>9</v>
      </c>
      <c r="F2945">
        <v>25</v>
      </c>
      <c r="G2945" t="s">
        <v>77</v>
      </c>
      <c r="H2945">
        <v>14</v>
      </c>
      <c r="I2945">
        <v>2</v>
      </c>
      <c r="J2945">
        <v>28</v>
      </c>
      <c r="K2945">
        <v>15</v>
      </c>
      <c r="L2945" s="2">
        <v>0.53600000000000003</v>
      </c>
      <c r="M2945">
        <v>187</v>
      </c>
      <c r="N2945">
        <v>12.5</v>
      </c>
      <c r="O2945">
        <v>1</v>
      </c>
      <c r="P2945">
        <v>61</v>
      </c>
      <c r="Q2945">
        <v>1.1000000000000001</v>
      </c>
      <c r="R2945">
        <v>13.4</v>
      </c>
      <c r="S2945">
        <v>3</v>
      </c>
    </row>
    <row r="2946" spans="1:19" x14ac:dyDescent="0.25">
      <c r="A2946">
        <v>2009</v>
      </c>
      <c r="B2946">
        <v>219</v>
      </c>
      <c r="C2946" t="s">
        <v>693</v>
      </c>
      <c r="D2946" t="str">
        <f>IFERROR(INDEX('Draft Master List'!E:F,MATCH(C2946,'Draft Master List'!E:E,0),2),"N/A")</f>
        <v>N/A</v>
      </c>
      <c r="E2946" t="s">
        <v>669</v>
      </c>
      <c r="F2946">
        <v>30</v>
      </c>
      <c r="H2946">
        <v>14</v>
      </c>
      <c r="I2946">
        <v>7</v>
      </c>
      <c r="J2946">
        <v>21</v>
      </c>
      <c r="K2946">
        <v>15</v>
      </c>
      <c r="L2946" s="2">
        <v>0.71399999999999997</v>
      </c>
      <c r="M2946">
        <v>80</v>
      </c>
      <c r="N2946">
        <v>5.3</v>
      </c>
      <c r="O2946">
        <v>0</v>
      </c>
      <c r="P2946">
        <v>22</v>
      </c>
      <c r="Q2946">
        <v>1.1000000000000001</v>
      </c>
      <c r="R2946">
        <v>5.7</v>
      </c>
      <c r="S2946">
        <v>2</v>
      </c>
    </row>
    <row r="2947" spans="1:19" x14ac:dyDescent="0.25">
      <c r="A2947">
        <v>2009</v>
      </c>
      <c r="B2947">
        <v>220</v>
      </c>
      <c r="C2947" t="s">
        <v>1193</v>
      </c>
      <c r="D2947" t="str">
        <f>IFERROR(INDEX('Draft Master List'!E:F,MATCH(C2947,'Draft Master List'!E:E,0),2),"N/A")</f>
        <v>N/A</v>
      </c>
      <c r="E2947" t="s">
        <v>3</v>
      </c>
      <c r="F2947">
        <v>28</v>
      </c>
      <c r="G2947" t="s">
        <v>643</v>
      </c>
      <c r="H2947">
        <v>16</v>
      </c>
      <c r="I2947">
        <v>1</v>
      </c>
      <c r="J2947">
        <v>22</v>
      </c>
      <c r="K2947">
        <v>15</v>
      </c>
      <c r="L2947" s="2">
        <v>0.68200000000000005</v>
      </c>
      <c r="M2947">
        <v>85</v>
      </c>
      <c r="N2947">
        <v>5.7</v>
      </c>
      <c r="O2947">
        <v>2</v>
      </c>
      <c r="P2947">
        <v>14</v>
      </c>
      <c r="Q2947">
        <v>0.9</v>
      </c>
      <c r="R2947">
        <v>5.3</v>
      </c>
      <c r="S2947">
        <v>1</v>
      </c>
    </row>
    <row r="2948" spans="1:19" x14ac:dyDescent="0.25">
      <c r="A2948">
        <v>2009</v>
      </c>
      <c r="B2948">
        <v>221</v>
      </c>
      <c r="C2948" t="s">
        <v>2022</v>
      </c>
      <c r="D2948" t="str">
        <f>IFERROR(INDEX('Draft Master List'!E:F,MATCH(C2948,'Draft Master List'!E:E,0),2),"N/A")</f>
        <v>N/A</v>
      </c>
      <c r="E2948" t="s">
        <v>14</v>
      </c>
      <c r="F2948">
        <v>30</v>
      </c>
      <c r="G2948" t="s">
        <v>108</v>
      </c>
      <c r="H2948">
        <v>16</v>
      </c>
      <c r="I2948">
        <v>8</v>
      </c>
      <c r="J2948">
        <v>32</v>
      </c>
      <c r="K2948">
        <v>15</v>
      </c>
      <c r="L2948" s="2">
        <v>0.46899999999999997</v>
      </c>
      <c r="M2948">
        <v>130</v>
      </c>
      <c r="N2948">
        <v>8.6999999999999993</v>
      </c>
      <c r="O2948">
        <v>1</v>
      </c>
      <c r="P2948">
        <v>17</v>
      </c>
      <c r="Q2948">
        <v>0.9</v>
      </c>
      <c r="R2948">
        <v>8.1</v>
      </c>
      <c r="S2948">
        <v>0</v>
      </c>
    </row>
    <row r="2949" spans="1:19" x14ac:dyDescent="0.25">
      <c r="A2949">
        <v>2009</v>
      </c>
      <c r="B2949">
        <v>222</v>
      </c>
      <c r="C2949" t="s">
        <v>533</v>
      </c>
      <c r="D2949" t="str">
        <f>IFERROR(INDEX('Draft Master List'!E:F,MATCH(C2949,'Draft Master List'!E:E,0),2),"N/A")</f>
        <v>1172006</v>
      </c>
      <c r="E2949" t="s">
        <v>32</v>
      </c>
      <c r="F2949">
        <v>27</v>
      </c>
      <c r="H2949">
        <v>7</v>
      </c>
      <c r="I2949">
        <v>0</v>
      </c>
      <c r="J2949">
        <v>26</v>
      </c>
      <c r="K2949">
        <v>15</v>
      </c>
      <c r="L2949" s="2">
        <v>0.57699999999999996</v>
      </c>
      <c r="M2949">
        <v>131</v>
      </c>
      <c r="N2949">
        <v>8.6999999999999993</v>
      </c>
      <c r="O2949">
        <v>0</v>
      </c>
      <c r="P2949">
        <v>33</v>
      </c>
      <c r="Q2949">
        <v>2.1</v>
      </c>
      <c r="R2949">
        <v>18.7</v>
      </c>
      <c r="S2949">
        <v>1</v>
      </c>
    </row>
    <row r="2950" spans="1:19" x14ac:dyDescent="0.25">
      <c r="A2950">
        <v>2009</v>
      </c>
      <c r="B2950">
        <v>223</v>
      </c>
      <c r="C2950" t="s">
        <v>1373</v>
      </c>
      <c r="D2950" t="str">
        <f>IFERROR(INDEX('Draft Master List'!E:F,MATCH(C2950,'Draft Master List'!E:E,0),2),"N/A")</f>
        <v>N/A</v>
      </c>
      <c r="E2950" t="s">
        <v>6</v>
      </c>
      <c r="F2950">
        <v>27</v>
      </c>
      <c r="G2950" t="s">
        <v>732</v>
      </c>
      <c r="H2950">
        <v>16</v>
      </c>
      <c r="I2950">
        <v>8</v>
      </c>
      <c r="J2950">
        <v>26</v>
      </c>
      <c r="K2950">
        <v>15</v>
      </c>
      <c r="L2950" s="2">
        <v>0.57699999999999996</v>
      </c>
      <c r="M2950">
        <v>140</v>
      </c>
      <c r="N2950">
        <v>9.3000000000000007</v>
      </c>
      <c r="O2950">
        <v>2</v>
      </c>
      <c r="P2950">
        <v>59</v>
      </c>
      <c r="Q2950">
        <v>0.9</v>
      </c>
      <c r="R2950">
        <v>8.8000000000000007</v>
      </c>
      <c r="S2950">
        <v>0</v>
      </c>
    </row>
    <row r="2951" spans="1:19" x14ac:dyDescent="0.25">
      <c r="A2951">
        <v>2009</v>
      </c>
      <c r="B2951">
        <v>224</v>
      </c>
      <c r="C2951" t="s">
        <v>2009</v>
      </c>
      <c r="D2951" t="str">
        <f>IFERROR(INDEX('Draft Master List'!E:F,MATCH(C2951,'Draft Master List'!E:E,0),2),"N/A")</f>
        <v>N/A</v>
      </c>
      <c r="E2951" t="s">
        <v>30</v>
      </c>
      <c r="F2951">
        <v>30</v>
      </c>
      <c r="G2951" t="s">
        <v>1069</v>
      </c>
      <c r="H2951">
        <v>16</v>
      </c>
      <c r="I2951">
        <v>7</v>
      </c>
      <c r="J2951">
        <v>19</v>
      </c>
      <c r="K2951">
        <v>14</v>
      </c>
      <c r="L2951" s="2">
        <v>0.73699999999999999</v>
      </c>
      <c r="M2951">
        <v>142</v>
      </c>
      <c r="N2951">
        <v>10.1</v>
      </c>
      <c r="O2951">
        <v>2</v>
      </c>
      <c r="P2951">
        <v>36</v>
      </c>
      <c r="Q2951">
        <v>0.9</v>
      </c>
      <c r="R2951">
        <v>8.9</v>
      </c>
      <c r="S2951">
        <v>0</v>
      </c>
    </row>
    <row r="2952" spans="1:19" x14ac:dyDescent="0.25">
      <c r="A2952">
        <v>2009</v>
      </c>
      <c r="B2952">
        <v>225</v>
      </c>
      <c r="C2952" t="s">
        <v>566</v>
      </c>
      <c r="D2952" t="str">
        <f>IFERROR(INDEX('Draft Master List'!E:F,MATCH(C2952,'Draft Master List'!E:E,0),2),"N/A")</f>
        <v>N/A</v>
      </c>
      <c r="E2952" t="s">
        <v>33</v>
      </c>
      <c r="F2952">
        <v>28</v>
      </c>
      <c r="G2952" t="s">
        <v>76</v>
      </c>
      <c r="H2952">
        <v>9</v>
      </c>
      <c r="I2952">
        <v>9</v>
      </c>
      <c r="J2952">
        <v>20</v>
      </c>
      <c r="K2952">
        <v>14</v>
      </c>
      <c r="L2952" s="2">
        <v>0.7</v>
      </c>
      <c r="M2952">
        <v>98</v>
      </c>
      <c r="N2952">
        <v>7</v>
      </c>
      <c r="O2952">
        <v>0</v>
      </c>
      <c r="P2952">
        <v>27</v>
      </c>
      <c r="Q2952">
        <v>1.6</v>
      </c>
      <c r="R2952">
        <v>10.9</v>
      </c>
      <c r="S2952">
        <v>1</v>
      </c>
    </row>
    <row r="2953" spans="1:19" x14ac:dyDescent="0.25">
      <c r="A2953">
        <v>2009</v>
      </c>
      <c r="B2953">
        <v>226</v>
      </c>
      <c r="C2953" t="s">
        <v>479</v>
      </c>
      <c r="D2953" t="str">
        <f>IFERROR(INDEX('Draft Master List'!E:F,MATCH(C2953,'Draft Master List'!E:E,0),2),"N/A")</f>
        <v>1572007</v>
      </c>
      <c r="E2953" t="s">
        <v>32</v>
      </c>
      <c r="F2953">
        <v>24</v>
      </c>
      <c r="G2953" t="s">
        <v>77</v>
      </c>
      <c r="H2953">
        <v>13</v>
      </c>
      <c r="I2953">
        <v>3</v>
      </c>
      <c r="J2953">
        <v>22</v>
      </c>
      <c r="K2953">
        <v>14</v>
      </c>
      <c r="L2953" s="2">
        <v>0.63600000000000001</v>
      </c>
      <c r="M2953">
        <v>191</v>
      </c>
      <c r="N2953">
        <v>13.6</v>
      </c>
      <c r="O2953">
        <v>1</v>
      </c>
      <c r="P2953">
        <v>53</v>
      </c>
      <c r="Q2953">
        <v>1.1000000000000001</v>
      </c>
      <c r="R2953">
        <v>14.7</v>
      </c>
      <c r="S2953">
        <v>1</v>
      </c>
    </row>
    <row r="2954" spans="1:19" x14ac:dyDescent="0.25">
      <c r="A2954">
        <v>2009</v>
      </c>
      <c r="B2954">
        <v>227</v>
      </c>
      <c r="C2954" t="s">
        <v>702</v>
      </c>
      <c r="D2954" t="str">
        <f>IFERROR(INDEX('Draft Master List'!E:F,MATCH(C2954,'Draft Master List'!E:E,0),2),"N/A")</f>
        <v>N/A</v>
      </c>
      <c r="E2954" t="s">
        <v>14</v>
      </c>
      <c r="F2954">
        <v>29</v>
      </c>
      <c r="G2954" t="s">
        <v>732</v>
      </c>
      <c r="H2954">
        <v>13</v>
      </c>
      <c r="I2954">
        <v>6</v>
      </c>
      <c r="J2954">
        <v>22</v>
      </c>
      <c r="K2954">
        <v>14</v>
      </c>
      <c r="L2954" s="2">
        <v>0.63600000000000001</v>
      </c>
      <c r="M2954">
        <v>109</v>
      </c>
      <c r="N2954">
        <v>7.8</v>
      </c>
      <c r="O2954">
        <v>0</v>
      </c>
      <c r="P2954">
        <v>16</v>
      </c>
      <c r="Q2954">
        <v>1.1000000000000001</v>
      </c>
      <c r="R2954">
        <v>8.4</v>
      </c>
      <c r="S2954">
        <v>0</v>
      </c>
    </row>
    <row r="2955" spans="1:19" x14ac:dyDescent="0.25">
      <c r="A2955">
        <v>2009</v>
      </c>
      <c r="B2955">
        <v>228</v>
      </c>
      <c r="C2955" t="s">
        <v>511</v>
      </c>
      <c r="D2955" t="str">
        <f>IFERROR(INDEX('Draft Master List'!E:F,MATCH(C2955,'Draft Master List'!E:E,0),2),"N/A")</f>
        <v>212006</v>
      </c>
      <c r="E2955" t="s">
        <v>30</v>
      </c>
      <c r="F2955">
        <v>24</v>
      </c>
      <c r="G2955" t="s">
        <v>643</v>
      </c>
      <c r="H2955">
        <v>15</v>
      </c>
      <c r="I2955">
        <v>5</v>
      </c>
      <c r="J2955">
        <v>18</v>
      </c>
      <c r="K2955">
        <v>14</v>
      </c>
      <c r="L2955" s="2">
        <v>0.77800000000000002</v>
      </c>
      <c r="M2955">
        <v>99</v>
      </c>
      <c r="N2955">
        <v>7.1</v>
      </c>
      <c r="O2955">
        <v>0</v>
      </c>
      <c r="P2955">
        <v>17</v>
      </c>
      <c r="Q2955">
        <v>0.9</v>
      </c>
      <c r="R2955">
        <v>6.6</v>
      </c>
      <c r="S2955">
        <v>4</v>
      </c>
    </row>
    <row r="2956" spans="1:19" x14ac:dyDescent="0.25">
      <c r="A2956">
        <v>2009</v>
      </c>
      <c r="B2956">
        <v>229</v>
      </c>
      <c r="C2956" t="s">
        <v>707</v>
      </c>
      <c r="D2956" t="str">
        <f>IFERROR(INDEX('Draft Master List'!E:F,MATCH(C2956,'Draft Master List'!E:E,0),2),"N/A")</f>
        <v>N/A</v>
      </c>
      <c r="E2956" t="s">
        <v>0</v>
      </c>
      <c r="F2956">
        <v>26</v>
      </c>
      <c r="H2956">
        <v>7</v>
      </c>
      <c r="I2956">
        <v>0</v>
      </c>
      <c r="J2956">
        <v>19</v>
      </c>
      <c r="K2956">
        <v>14</v>
      </c>
      <c r="L2956" s="2">
        <v>0.73699999999999999</v>
      </c>
      <c r="M2956">
        <v>153</v>
      </c>
      <c r="N2956">
        <v>10.9</v>
      </c>
      <c r="O2956">
        <v>2</v>
      </c>
      <c r="P2956">
        <v>22</v>
      </c>
      <c r="Q2956">
        <v>2</v>
      </c>
      <c r="R2956">
        <v>21.9</v>
      </c>
      <c r="S2956">
        <v>0</v>
      </c>
    </row>
    <row r="2957" spans="1:19" x14ac:dyDescent="0.25">
      <c r="A2957">
        <v>2009</v>
      </c>
      <c r="B2957">
        <v>230</v>
      </c>
      <c r="C2957" t="s">
        <v>2053</v>
      </c>
      <c r="D2957" t="str">
        <f>IFERROR(INDEX('Draft Master List'!E:F,MATCH(C2957,'Draft Master List'!E:E,0),2),"N/A")</f>
        <v>N/A</v>
      </c>
      <c r="E2957" t="s">
        <v>25</v>
      </c>
      <c r="F2957">
        <v>29</v>
      </c>
      <c r="G2957" t="s">
        <v>108</v>
      </c>
      <c r="H2957">
        <v>10</v>
      </c>
      <c r="I2957">
        <v>8</v>
      </c>
      <c r="J2957">
        <v>27</v>
      </c>
      <c r="K2957">
        <v>14</v>
      </c>
      <c r="L2957" s="2">
        <v>0.51900000000000002</v>
      </c>
      <c r="M2957">
        <v>135</v>
      </c>
      <c r="N2957">
        <v>9.6</v>
      </c>
      <c r="O2957">
        <v>2</v>
      </c>
      <c r="P2957">
        <v>43</v>
      </c>
      <c r="Q2957">
        <v>1.4</v>
      </c>
      <c r="R2957">
        <v>13.5</v>
      </c>
      <c r="S2957">
        <v>0</v>
      </c>
    </row>
    <row r="2958" spans="1:19" x14ac:dyDescent="0.25">
      <c r="A2958">
        <v>2009</v>
      </c>
      <c r="B2958">
        <v>231</v>
      </c>
      <c r="C2958" t="s">
        <v>102</v>
      </c>
      <c r="D2958" t="str">
        <f>IFERROR(INDEX('Draft Master List'!E:F,MATCH(C2958,'Draft Master List'!E:E,0),2),"N/A")</f>
        <v>1462008</v>
      </c>
      <c r="E2958" t="s">
        <v>12</v>
      </c>
      <c r="F2958">
        <v>23</v>
      </c>
      <c r="G2958" t="s">
        <v>212</v>
      </c>
      <c r="H2958">
        <v>13</v>
      </c>
      <c r="I2958">
        <v>8</v>
      </c>
      <c r="J2958">
        <v>17</v>
      </c>
      <c r="K2958">
        <v>13</v>
      </c>
      <c r="L2958" s="2">
        <v>0.76500000000000001</v>
      </c>
      <c r="M2958">
        <v>133</v>
      </c>
      <c r="N2958">
        <v>10.199999999999999</v>
      </c>
      <c r="O2958">
        <v>0</v>
      </c>
      <c r="P2958">
        <v>27</v>
      </c>
      <c r="Q2958">
        <v>1</v>
      </c>
      <c r="R2958">
        <v>10.199999999999999</v>
      </c>
      <c r="S2958">
        <v>0</v>
      </c>
    </row>
    <row r="2959" spans="1:19" x14ac:dyDescent="0.25">
      <c r="A2959">
        <v>2009</v>
      </c>
      <c r="B2959">
        <v>232</v>
      </c>
      <c r="C2959" t="s">
        <v>1376</v>
      </c>
      <c r="D2959" t="str">
        <f>IFERROR(INDEX('Draft Master List'!E:F,MATCH(C2959,'Draft Master List'!E:E,0),2),"N/A")</f>
        <v>N/A</v>
      </c>
      <c r="E2959" t="s">
        <v>23</v>
      </c>
      <c r="F2959">
        <v>27</v>
      </c>
      <c r="G2959" t="s">
        <v>643</v>
      </c>
      <c r="H2959">
        <v>14</v>
      </c>
      <c r="I2959">
        <v>2</v>
      </c>
      <c r="J2959">
        <v>15</v>
      </c>
      <c r="K2959">
        <v>13</v>
      </c>
      <c r="L2959" s="2">
        <v>0.86699999999999999</v>
      </c>
      <c r="M2959">
        <v>106</v>
      </c>
      <c r="N2959">
        <v>8.1999999999999993</v>
      </c>
      <c r="O2959">
        <v>1</v>
      </c>
      <c r="P2959">
        <v>20</v>
      </c>
      <c r="Q2959">
        <v>0.9</v>
      </c>
      <c r="R2959">
        <v>7.6</v>
      </c>
      <c r="S2959">
        <v>3</v>
      </c>
    </row>
    <row r="2960" spans="1:19" x14ac:dyDescent="0.25">
      <c r="A2960">
        <v>2009</v>
      </c>
      <c r="B2960">
        <v>233</v>
      </c>
      <c r="C2960" t="s">
        <v>458</v>
      </c>
      <c r="D2960" t="str">
        <f>IFERROR(INDEX('Draft Master List'!E:F,MATCH(C2960,'Draft Master List'!E:E,0),2),"N/A")</f>
        <v>752007</v>
      </c>
      <c r="E2960" t="s">
        <v>223</v>
      </c>
      <c r="F2960">
        <v>24</v>
      </c>
      <c r="G2960" t="s">
        <v>77</v>
      </c>
      <c r="H2960">
        <v>3</v>
      </c>
      <c r="I2960">
        <v>3</v>
      </c>
      <c r="J2960">
        <v>23</v>
      </c>
      <c r="K2960">
        <v>13</v>
      </c>
      <c r="L2960" s="2">
        <v>0.56499999999999995</v>
      </c>
      <c r="M2960">
        <v>167</v>
      </c>
      <c r="N2960">
        <v>12.8</v>
      </c>
      <c r="O2960">
        <v>1</v>
      </c>
      <c r="P2960">
        <v>45</v>
      </c>
      <c r="Q2960">
        <v>4.3</v>
      </c>
      <c r="R2960">
        <v>55.7</v>
      </c>
      <c r="S2960">
        <v>0</v>
      </c>
    </row>
    <row r="2961" spans="1:19" x14ac:dyDescent="0.25">
      <c r="A2961">
        <v>2009</v>
      </c>
      <c r="B2961">
        <v>234</v>
      </c>
      <c r="C2961" t="s">
        <v>1785</v>
      </c>
      <c r="D2961" t="str">
        <f>IFERROR(INDEX('Draft Master List'!E:F,MATCH(C2961,'Draft Master List'!E:E,0),2),"N/A")</f>
        <v>N/A</v>
      </c>
      <c r="E2961" t="s">
        <v>22</v>
      </c>
      <c r="F2961">
        <v>24</v>
      </c>
      <c r="G2961" t="s">
        <v>1069</v>
      </c>
      <c r="H2961">
        <v>16</v>
      </c>
      <c r="I2961">
        <v>3</v>
      </c>
      <c r="J2961">
        <v>21</v>
      </c>
      <c r="K2961">
        <v>12</v>
      </c>
      <c r="L2961" s="2">
        <v>0.57099999999999995</v>
      </c>
      <c r="M2961">
        <v>242</v>
      </c>
      <c r="N2961">
        <v>20.2</v>
      </c>
      <c r="O2961">
        <v>0</v>
      </c>
      <c r="P2961">
        <v>55</v>
      </c>
      <c r="Q2961">
        <v>0.8</v>
      </c>
      <c r="R2961">
        <v>15.1</v>
      </c>
      <c r="S2961">
        <v>1</v>
      </c>
    </row>
    <row r="2962" spans="1:19" x14ac:dyDescent="0.25">
      <c r="A2962">
        <v>2009</v>
      </c>
      <c r="B2962">
        <v>235</v>
      </c>
      <c r="C2962" t="s">
        <v>1296</v>
      </c>
      <c r="D2962" t="str">
        <f>IFERROR(INDEX('Draft Master List'!E:F,MATCH(C2962,'Draft Master List'!E:E,0),2),"N/A")</f>
        <v>N/A</v>
      </c>
      <c r="E2962" t="s">
        <v>28</v>
      </c>
      <c r="F2962">
        <v>30</v>
      </c>
      <c r="G2962" t="s">
        <v>732</v>
      </c>
      <c r="H2962">
        <v>16</v>
      </c>
      <c r="I2962">
        <v>7</v>
      </c>
      <c r="J2962">
        <v>16</v>
      </c>
      <c r="K2962">
        <v>12</v>
      </c>
      <c r="L2962" s="2">
        <v>0.75</v>
      </c>
      <c r="M2962">
        <v>79</v>
      </c>
      <c r="N2962">
        <v>6.6</v>
      </c>
      <c r="O2962">
        <v>0</v>
      </c>
      <c r="P2962">
        <v>15</v>
      </c>
      <c r="Q2962">
        <v>0.8</v>
      </c>
      <c r="R2962">
        <v>4.9000000000000004</v>
      </c>
      <c r="S2962">
        <v>2</v>
      </c>
    </row>
    <row r="2963" spans="1:19" x14ac:dyDescent="0.25">
      <c r="A2963">
        <v>2009</v>
      </c>
      <c r="B2963">
        <v>236</v>
      </c>
      <c r="C2963" t="s">
        <v>451</v>
      </c>
      <c r="D2963" t="str">
        <f>IFERROR(INDEX('Draft Master List'!E:F,MATCH(C2963,'Draft Master List'!E:E,0),2),"N/A")</f>
        <v>502007</v>
      </c>
      <c r="E2963" t="s">
        <v>15</v>
      </c>
      <c r="F2963">
        <v>26</v>
      </c>
      <c r="H2963">
        <v>8</v>
      </c>
      <c r="I2963">
        <v>0</v>
      </c>
      <c r="J2963">
        <v>23</v>
      </c>
      <c r="K2963">
        <v>12</v>
      </c>
      <c r="L2963" s="2">
        <v>0.52200000000000002</v>
      </c>
      <c r="M2963">
        <v>236</v>
      </c>
      <c r="N2963">
        <v>19.7</v>
      </c>
      <c r="O2963">
        <v>2</v>
      </c>
      <c r="P2963">
        <v>73</v>
      </c>
      <c r="Q2963">
        <v>1.5</v>
      </c>
      <c r="R2963">
        <v>29.5</v>
      </c>
      <c r="S2963">
        <v>0</v>
      </c>
    </row>
    <row r="2964" spans="1:19" x14ac:dyDescent="0.25">
      <c r="A2964">
        <v>2009</v>
      </c>
      <c r="B2964">
        <v>237</v>
      </c>
      <c r="C2964" t="s">
        <v>1965</v>
      </c>
      <c r="D2964" t="str">
        <f>IFERROR(INDEX('Draft Master List'!E:F,MATCH(C2964,'Draft Master List'!E:E,0),2),"N/A")</f>
        <v>N/A</v>
      </c>
      <c r="E2964" t="s">
        <v>64</v>
      </c>
      <c r="F2964">
        <v>24</v>
      </c>
      <c r="H2964">
        <v>5</v>
      </c>
      <c r="I2964">
        <v>0</v>
      </c>
      <c r="J2964">
        <v>23</v>
      </c>
      <c r="K2964">
        <v>12</v>
      </c>
      <c r="L2964" s="2">
        <v>0.52200000000000002</v>
      </c>
      <c r="M2964">
        <v>158</v>
      </c>
      <c r="N2964">
        <v>13.2</v>
      </c>
      <c r="O2964">
        <v>0</v>
      </c>
      <c r="P2964">
        <v>24</v>
      </c>
      <c r="Q2964">
        <v>2.4</v>
      </c>
      <c r="R2964">
        <v>31.6</v>
      </c>
      <c r="S2964">
        <v>0</v>
      </c>
    </row>
    <row r="2965" spans="1:19" x14ac:dyDescent="0.25">
      <c r="A2965">
        <v>2009</v>
      </c>
      <c r="B2965">
        <v>238</v>
      </c>
      <c r="C2965" t="s">
        <v>2006</v>
      </c>
      <c r="D2965" t="str">
        <f>IFERROR(INDEX('Draft Master List'!E:F,MATCH(C2965,'Draft Master List'!E:E,0),2),"N/A")</f>
        <v>N/A</v>
      </c>
      <c r="E2965" t="s">
        <v>10</v>
      </c>
      <c r="F2965">
        <v>25</v>
      </c>
      <c r="G2965" t="s">
        <v>1069</v>
      </c>
      <c r="H2965">
        <v>9</v>
      </c>
      <c r="I2965">
        <v>7</v>
      </c>
      <c r="J2965">
        <v>16</v>
      </c>
      <c r="K2965">
        <v>12</v>
      </c>
      <c r="L2965" s="2">
        <v>0.75</v>
      </c>
      <c r="M2965">
        <v>146</v>
      </c>
      <c r="N2965">
        <v>12.2</v>
      </c>
      <c r="O2965">
        <v>2</v>
      </c>
      <c r="P2965">
        <v>28</v>
      </c>
      <c r="Q2965">
        <v>1.3</v>
      </c>
      <c r="R2965">
        <v>16.2</v>
      </c>
      <c r="S2965">
        <v>0</v>
      </c>
    </row>
    <row r="2966" spans="1:19" x14ac:dyDescent="0.25">
      <c r="A2966">
        <v>2009</v>
      </c>
      <c r="B2966">
        <v>239</v>
      </c>
      <c r="C2966" t="s">
        <v>1997</v>
      </c>
      <c r="D2966" t="str">
        <f>IFERROR(INDEX('Draft Master List'!E:F,MATCH(C2966,'Draft Master List'!E:E,0),2),"N/A")</f>
        <v>N/A</v>
      </c>
      <c r="E2966" t="s">
        <v>21</v>
      </c>
      <c r="F2966">
        <v>30</v>
      </c>
      <c r="G2966" t="s">
        <v>758</v>
      </c>
      <c r="H2966">
        <v>15</v>
      </c>
      <c r="I2966">
        <v>8</v>
      </c>
      <c r="J2966">
        <v>15</v>
      </c>
      <c r="K2966">
        <v>12</v>
      </c>
      <c r="L2966" s="2">
        <v>0.8</v>
      </c>
      <c r="M2966">
        <v>115</v>
      </c>
      <c r="N2966">
        <v>9.6</v>
      </c>
      <c r="O2966">
        <v>2</v>
      </c>
      <c r="P2966">
        <v>32</v>
      </c>
      <c r="Q2966">
        <v>0.8</v>
      </c>
      <c r="R2966">
        <v>7.7</v>
      </c>
      <c r="S2966">
        <v>0</v>
      </c>
    </row>
    <row r="2967" spans="1:19" x14ac:dyDescent="0.25">
      <c r="A2967">
        <v>2009</v>
      </c>
      <c r="B2967">
        <v>240</v>
      </c>
      <c r="C2967" t="s">
        <v>1396</v>
      </c>
      <c r="D2967" t="str">
        <f>IFERROR(INDEX('Draft Master List'!E:F,MATCH(C2967,'Draft Master List'!E:E,0),2),"N/A")</f>
        <v>N/A</v>
      </c>
      <c r="E2967" t="s">
        <v>16</v>
      </c>
      <c r="F2967">
        <v>23</v>
      </c>
      <c r="G2967" t="s">
        <v>732</v>
      </c>
      <c r="H2967">
        <v>12</v>
      </c>
      <c r="I2967">
        <v>4</v>
      </c>
      <c r="J2967">
        <v>15</v>
      </c>
      <c r="K2967">
        <v>12</v>
      </c>
      <c r="L2967" s="2">
        <v>0.8</v>
      </c>
      <c r="M2967">
        <v>96</v>
      </c>
      <c r="N2967">
        <v>8</v>
      </c>
      <c r="O2967">
        <v>0</v>
      </c>
      <c r="P2967">
        <v>20</v>
      </c>
      <c r="Q2967">
        <v>1</v>
      </c>
      <c r="R2967">
        <v>8</v>
      </c>
      <c r="S2967">
        <v>1</v>
      </c>
    </row>
    <row r="2968" spans="1:19" x14ac:dyDescent="0.25">
      <c r="A2968">
        <v>2009</v>
      </c>
      <c r="B2968">
        <v>241</v>
      </c>
      <c r="C2968" t="s">
        <v>323</v>
      </c>
      <c r="D2968" t="str">
        <f>IFERROR(INDEX('Draft Master List'!E:F,MATCH(C2968,'Draft Master List'!E:E,0),2),"N/A")</f>
        <v>N/A</v>
      </c>
      <c r="E2968" t="s">
        <v>10</v>
      </c>
      <c r="F2968">
        <v>21</v>
      </c>
      <c r="H2968">
        <v>16</v>
      </c>
      <c r="I2968">
        <v>0</v>
      </c>
      <c r="J2968">
        <v>16</v>
      </c>
      <c r="K2968">
        <v>12</v>
      </c>
      <c r="L2968" s="2">
        <v>0.75</v>
      </c>
      <c r="M2968">
        <v>143</v>
      </c>
      <c r="N2968">
        <v>11.9</v>
      </c>
      <c r="O2968">
        <v>0</v>
      </c>
      <c r="P2968">
        <v>25</v>
      </c>
      <c r="Q2968">
        <v>0.8</v>
      </c>
      <c r="R2968">
        <v>8.9</v>
      </c>
      <c r="S2968">
        <v>4</v>
      </c>
    </row>
    <row r="2969" spans="1:19" x14ac:dyDescent="0.25">
      <c r="A2969">
        <v>2009</v>
      </c>
      <c r="B2969">
        <v>242</v>
      </c>
      <c r="C2969" t="s">
        <v>321</v>
      </c>
      <c r="D2969" t="str">
        <f>IFERROR(INDEX('Draft Master List'!E:F,MATCH(C2969,'Draft Master List'!E:E,0),2),"N/A")</f>
        <v>272009</v>
      </c>
      <c r="E2969" t="s">
        <v>20</v>
      </c>
      <c r="F2969">
        <v>22</v>
      </c>
      <c r="G2969" t="s">
        <v>643</v>
      </c>
      <c r="H2969">
        <v>11</v>
      </c>
      <c r="I2969">
        <v>1</v>
      </c>
      <c r="J2969">
        <v>14</v>
      </c>
      <c r="K2969">
        <v>11</v>
      </c>
      <c r="L2969" s="2">
        <v>0.78600000000000003</v>
      </c>
      <c r="M2969">
        <v>169</v>
      </c>
      <c r="N2969">
        <v>15.4</v>
      </c>
      <c r="O2969">
        <v>0</v>
      </c>
      <c r="P2969">
        <v>72</v>
      </c>
      <c r="Q2969">
        <v>1</v>
      </c>
      <c r="R2969">
        <v>15.4</v>
      </c>
      <c r="S2969">
        <v>1</v>
      </c>
    </row>
    <row r="2970" spans="1:19" x14ac:dyDescent="0.25">
      <c r="A2970">
        <v>2009</v>
      </c>
      <c r="B2970">
        <v>243</v>
      </c>
      <c r="C2970" t="s">
        <v>329</v>
      </c>
      <c r="D2970" t="str">
        <f>IFERROR(INDEX('Draft Master List'!E:F,MATCH(C2970,'Draft Master List'!E:E,0),2),"N/A")</f>
        <v>742009</v>
      </c>
      <c r="E2970" t="s">
        <v>34</v>
      </c>
      <c r="F2970">
        <v>22</v>
      </c>
      <c r="G2970" t="s">
        <v>643</v>
      </c>
      <c r="H2970">
        <v>14</v>
      </c>
      <c r="I2970">
        <v>2</v>
      </c>
      <c r="J2970">
        <v>18</v>
      </c>
      <c r="K2970">
        <v>11</v>
      </c>
      <c r="L2970" s="2">
        <v>0.61099999999999999</v>
      </c>
      <c r="M2970">
        <v>76</v>
      </c>
      <c r="N2970">
        <v>6.9</v>
      </c>
      <c r="O2970">
        <v>0</v>
      </c>
      <c r="P2970">
        <v>12</v>
      </c>
      <c r="Q2970">
        <v>0.8</v>
      </c>
      <c r="R2970">
        <v>5.4</v>
      </c>
      <c r="S2970">
        <v>0</v>
      </c>
    </row>
    <row r="2971" spans="1:19" x14ac:dyDescent="0.25">
      <c r="A2971">
        <v>2009</v>
      </c>
      <c r="B2971">
        <v>244</v>
      </c>
      <c r="C2971" t="s">
        <v>2005</v>
      </c>
      <c r="D2971" t="str">
        <f>IFERROR(INDEX('Draft Master List'!E:F,MATCH(C2971,'Draft Master List'!E:E,0),2),"N/A")</f>
        <v>N/A</v>
      </c>
      <c r="E2971" t="s">
        <v>21</v>
      </c>
      <c r="F2971">
        <v>33</v>
      </c>
      <c r="G2971" t="s">
        <v>77</v>
      </c>
      <c r="H2971">
        <v>10</v>
      </c>
      <c r="I2971">
        <v>2</v>
      </c>
      <c r="J2971">
        <v>16</v>
      </c>
      <c r="K2971">
        <v>11</v>
      </c>
      <c r="L2971" s="2">
        <v>0.68799999999999994</v>
      </c>
      <c r="M2971">
        <v>111</v>
      </c>
      <c r="N2971">
        <v>10.1</v>
      </c>
      <c r="O2971">
        <v>0</v>
      </c>
      <c r="P2971">
        <v>19</v>
      </c>
      <c r="Q2971">
        <v>1.1000000000000001</v>
      </c>
      <c r="R2971">
        <v>11.1</v>
      </c>
      <c r="S2971">
        <v>0</v>
      </c>
    </row>
    <row r="2972" spans="1:19" x14ac:dyDescent="0.25">
      <c r="A2972">
        <v>2009</v>
      </c>
      <c r="B2972">
        <v>245</v>
      </c>
      <c r="C2972" t="s">
        <v>1334</v>
      </c>
      <c r="D2972" t="str">
        <f>IFERROR(INDEX('Draft Master List'!E:F,MATCH(C2972,'Draft Master List'!E:E,0),2),"N/A")</f>
        <v>N/A</v>
      </c>
      <c r="E2972" t="s">
        <v>33</v>
      </c>
      <c r="F2972">
        <v>28</v>
      </c>
      <c r="G2972" t="s">
        <v>212</v>
      </c>
      <c r="H2972">
        <v>16</v>
      </c>
      <c r="I2972">
        <v>9</v>
      </c>
      <c r="J2972">
        <v>23</v>
      </c>
      <c r="K2972">
        <v>11</v>
      </c>
      <c r="L2972" s="2">
        <v>0.47799999999999998</v>
      </c>
      <c r="M2972">
        <v>51</v>
      </c>
      <c r="N2972">
        <v>4.5999999999999996</v>
      </c>
      <c r="O2972">
        <v>0</v>
      </c>
      <c r="P2972">
        <v>10</v>
      </c>
      <c r="Q2972">
        <v>0.7</v>
      </c>
      <c r="R2972">
        <v>3.2</v>
      </c>
      <c r="S2972">
        <v>1</v>
      </c>
    </row>
    <row r="2973" spans="1:19" x14ac:dyDescent="0.25">
      <c r="A2973">
        <v>2009</v>
      </c>
      <c r="B2973">
        <v>246</v>
      </c>
      <c r="C2973" t="s">
        <v>1600</v>
      </c>
      <c r="D2973" t="str">
        <f>IFERROR(INDEX('Draft Master List'!E:F,MATCH(C2973,'Draft Master List'!E:E,0),2),"N/A")</f>
        <v>N/A</v>
      </c>
      <c r="E2973" t="s">
        <v>64</v>
      </c>
      <c r="F2973">
        <v>30</v>
      </c>
      <c r="G2973" t="s">
        <v>108</v>
      </c>
      <c r="H2973">
        <v>13</v>
      </c>
      <c r="I2973">
        <v>11</v>
      </c>
      <c r="J2973">
        <v>26</v>
      </c>
      <c r="K2973">
        <v>11</v>
      </c>
      <c r="L2973" s="2">
        <v>0.42299999999999999</v>
      </c>
      <c r="M2973">
        <v>134</v>
      </c>
      <c r="N2973">
        <v>12.2</v>
      </c>
      <c r="O2973">
        <v>1</v>
      </c>
      <c r="P2973">
        <v>29</v>
      </c>
      <c r="Q2973">
        <v>0.8</v>
      </c>
      <c r="R2973">
        <v>10.3</v>
      </c>
      <c r="S2973">
        <v>0</v>
      </c>
    </row>
    <row r="2974" spans="1:19" x14ac:dyDescent="0.25">
      <c r="A2974">
        <v>2009</v>
      </c>
      <c r="B2974">
        <v>247</v>
      </c>
      <c r="C2974" t="s">
        <v>2041</v>
      </c>
      <c r="D2974" t="str">
        <f>IFERROR(INDEX('Draft Master List'!E:F,MATCH(C2974,'Draft Master List'!E:E,0),2),"N/A")</f>
        <v>N/A</v>
      </c>
      <c r="E2974" t="s">
        <v>4</v>
      </c>
      <c r="F2974">
        <v>30</v>
      </c>
      <c r="G2974" t="s">
        <v>1069</v>
      </c>
      <c r="H2974">
        <v>15</v>
      </c>
      <c r="I2974">
        <v>7</v>
      </c>
      <c r="J2974">
        <v>21</v>
      </c>
      <c r="K2974">
        <v>11</v>
      </c>
      <c r="L2974" s="2">
        <v>0.52400000000000002</v>
      </c>
      <c r="M2974">
        <v>123</v>
      </c>
      <c r="N2974">
        <v>11.2</v>
      </c>
      <c r="O2974">
        <v>1</v>
      </c>
      <c r="P2974">
        <v>30</v>
      </c>
      <c r="Q2974">
        <v>0.7</v>
      </c>
      <c r="R2974">
        <v>8.1999999999999993</v>
      </c>
      <c r="S2974">
        <v>0</v>
      </c>
    </row>
    <row r="2975" spans="1:19" x14ac:dyDescent="0.25">
      <c r="A2975">
        <v>2009</v>
      </c>
      <c r="B2975">
        <v>248</v>
      </c>
      <c r="C2975" t="s">
        <v>1395</v>
      </c>
      <c r="D2975" t="str">
        <f>IFERROR(INDEX('Draft Master List'!E:F,MATCH(C2975,'Draft Master List'!E:E,0),2),"N/A")</f>
        <v>N/A</v>
      </c>
      <c r="E2975" t="s">
        <v>25</v>
      </c>
      <c r="F2975">
        <v>24</v>
      </c>
      <c r="G2975" t="s">
        <v>212</v>
      </c>
      <c r="H2975">
        <v>16</v>
      </c>
      <c r="I2975">
        <v>10</v>
      </c>
      <c r="J2975">
        <v>13</v>
      </c>
      <c r="K2975">
        <v>10</v>
      </c>
      <c r="L2975" s="2">
        <v>0.76900000000000002</v>
      </c>
      <c r="M2975">
        <v>79</v>
      </c>
      <c r="N2975">
        <v>7.9</v>
      </c>
      <c r="O2975">
        <v>0</v>
      </c>
      <c r="P2975">
        <v>19</v>
      </c>
      <c r="Q2975">
        <v>0.6</v>
      </c>
      <c r="R2975">
        <v>4.9000000000000004</v>
      </c>
      <c r="S2975">
        <v>0</v>
      </c>
    </row>
    <row r="2976" spans="1:19" x14ac:dyDescent="0.25">
      <c r="A2976">
        <v>2009</v>
      </c>
      <c r="B2976">
        <v>249</v>
      </c>
      <c r="C2976" t="s">
        <v>1350</v>
      </c>
      <c r="D2976" t="str">
        <f>IFERROR(INDEX('Draft Master List'!E:F,MATCH(C2976,'Draft Master List'!E:E,0),2),"N/A")</f>
        <v>N/A</v>
      </c>
      <c r="E2976" t="s">
        <v>0</v>
      </c>
      <c r="F2976">
        <v>31</v>
      </c>
      <c r="G2976" t="s">
        <v>732</v>
      </c>
      <c r="H2976">
        <v>6</v>
      </c>
      <c r="I2976">
        <v>5</v>
      </c>
      <c r="J2976">
        <v>13</v>
      </c>
      <c r="K2976">
        <v>10</v>
      </c>
      <c r="L2976" s="2">
        <v>0.76900000000000002</v>
      </c>
      <c r="M2976">
        <v>70</v>
      </c>
      <c r="N2976">
        <v>7</v>
      </c>
      <c r="O2976">
        <v>2</v>
      </c>
      <c r="P2976">
        <v>13</v>
      </c>
      <c r="Q2976">
        <v>1.7</v>
      </c>
      <c r="R2976">
        <v>11.7</v>
      </c>
      <c r="S2976">
        <v>0</v>
      </c>
    </row>
    <row r="2977" spans="1:19" x14ac:dyDescent="0.25">
      <c r="A2977">
        <v>2009</v>
      </c>
      <c r="B2977">
        <v>250</v>
      </c>
      <c r="C2977" t="s">
        <v>2054</v>
      </c>
      <c r="D2977" t="str">
        <f>IFERROR(INDEX('Draft Master List'!E:F,MATCH(C2977,'Draft Master List'!E:E,0),2),"N/A")</f>
        <v>N/A</v>
      </c>
      <c r="E2977" t="s">
        <v>64</v>
      </c>
      <c r="F2977">
        <v>33</v>
      </c>
      <c r="G2977" t="s">
        <v>1069</v>
      </c>
      <c r="H2977">
        <v>7</v>
      </c>
      <c r="I2977">
        <v>6</v>
      </c>
      <c r="J2977">
        <v>17</v>
      </c>
      <c r="K2977">
        <v>10</v>
      </c>
      <c r="L2977" s="2">
        <v>0.58799999999999997</v>
      </c>
      <c r="M2977">
        <v>73</v>
      </c>
      <c r="N2977">
        <v>7.3</v>
      </c>
      <c r="O2977">
        <v>1</v>
      </c>
      <c r="P2977">
        <v>14</v>
      </c>
      <c r="Q2977">
        <v>1.4</v>
      </c>
      <c r="R2977">
        <v>10.4</v>
      </c>
      <c r="S2977">
        <v>1</v>
      </c>
    </row>
    <row r="2978" spans="1:19" x14ac:dyDescent="0.25">
      <c r="A2978">
        <v>2009</v>
      </c>
      <c r="B2978">
        <v>251</v>
      </c>
      <c r="C2978" t="s">
        <v>671</v>
      </c>
      <c r="D2978" t="str">
        <f>IFERROR(INDEX('Draft Master List'!E:F,MATCH(C2978,'Draft Master List'!E:E,0),2),"N/A")</f>
        <v>N/A</v>
      </c>
      <c r="E2978" t="s">
        <v>32</v>
      </c>
      <c r="F2978">
        <v>31</v>
      </c>
      <c r="G2978" t="s">
        <v>76</v>
      </c>
      <c r="H2978">
        <v>16</v>
      </c>
      <c r="I2978">
        <v>16</v>
      </c>
      <c r="J2978">
        <v>18</v>
      </c>
      <c r="K2978">
        <v>10</v>
      </c>
      <c r="L2978" s="2">
        <v>0.55600000000000005</v>
      </c>
      <c r="M2978">
        <v>58</v>
      </c>
      <c r="N2978">
        <v>5.8</v>
      </c>
      <c r="O2978">
        <v>0</v>
      </c>
      <c r="P2978">
        <v>28</v>
      </c>
      <c r="Q2978">
        <v>0.6</v>
      </c>
      <c r="R2978">
        <v>3.6</v>
      </c>
      <c r="S2978">
        <v>2</v>
      </c>
    </row>
    <row r="2979" spans="1:19" x14ac:dyDescent="0.25">
      <c r="A2979">
        <v>2009</v>
      </c>
      <c r="B2979">
        <v>252</v>
      </c>
      <c r="C2979" t="s">
        <v>1993</v>
      </c>
      <c r="D2979" t="str">
        <f>IFERROR(INDEX('Draft Master List'!E:F,MATCH(C2979,'Draft Master List'!E:E,0),2),"N/A")</f>
        <v>N/A</v>
      </c>
      <c r="E2979" t="s">
        <v>18</v>
      </c>
      <c r="F2979">
        <v>32</v>
      </c>
      <c r="G2979" t="s">
        <v>108</v>
      </c>
      <c r="H2979">
        <v>16</v>
      </c>
      <c r="I2979">
        <v>8</v>
      </c>
      <c r="J2979">
        <v>16</v>
      </c>
      <c r="K2979">
        <v>10</v>
      </c>
      <c r="L2979" s="2">
        <v>0.625</v>
      </c>
      <c r="M2979">
        <v>70</v>
      </c>
      <c r="N2979">
        <v>7</v>
      </c>
      <c r="O2979">
        <v>0</v>
      </c>
      <c r="P2979">
        <v>21</v>
      </c>
      <c r="Q2979">
        <v>0.6</v>
      </c>
      <c r="R2979">
        <v>4.4000000000000004</v>
      </c>
      <c r="S2979">
        <v>0</v>
      </c>
    </row>
    <row r="2980" spans="1:19" x14ac:dyDescent="0.25">
      <c r="A2980">
        <v>2009</v>
      </c>
      <c r="B2980">
        <v>253</v>
      </c>
      <c r="C2980" t="s">
        <v>371</v>
      </c>
      <c r="D2980" t="str">
        <f>IFERROR(INDEX('Draft Master List'!E:F,MATCH(C2980,'Draft Master List'!E:E,0),2),"N/A")</f>
        <v>2402009</v>
      </c>
      <c r="E2980" t="s">
        <v>10</v>
      </c>
      <c r="F2980">
        <v>22</v>
      </c>
      <c r="G2980" t="s">
        <v>643</v>
      </c>
      <c r="H2980">
        <v>16</v>
      </c>
      <c r="I2980">
        <v>2</v>
      </c>
      <c r="J2980">
        <v>18</v>
      </c>
      <c r="K2980">
        <v>10</v>
      </c>
      <c r="L2980" s="2">
        <v>0.55600000000000005</v>
      </c>
      <c r="M2980">
        <v>83</v>
      </c>
      <c r="N2980">
        <v>8.3000000000000007</v>
      </c>
      <c r="O2980">
        <v>1</v>
      </c>
      <c r="P2980">
        <v>15</v>
      </c>
      <c r="Q2980">
        <v>0.6</v>
      </c>
      <c r="R2980">
        <v>5.2</v>
      </c>
      <c r="S2980">
        <v>1</v>
      </c>
    </row>
    <row r="2981" spans="1:19" x14ac:dyDescent="0.25">
      <c r="A2981">
        <v>2009</v>
      </c>
      <c r="B2981">
        <v>254</v>
      </c>
      <c r="C2981" t="s">
        <v>2055</v>
      </c>
      <c r="D2981" t="str">
        <f>IFERROR(INDEX('Draft Master List'!E:F,MATCH(C2981,'Draft Master List'!E:E,0),2),"N/A")</f>
        <v>N/A</v>
      </c>
      <c r="E2981" t="s">
        <v>16</v>
      </c>
      <c r="F2981">
        <v>30</v>
      </c>
      <c r="G2981" t="s">
        <v>1069</v>
      </c>
      <c r="H2981">
        <v>15</v>
      </c>
      <c r="I2981">
        <v>4</v>
      </c>
      <c r="J2981">
        <v>15</v>
      </c>
      <c r="K2981">
        <v>10</v>
      </c>
      <c r="L2981" s="2">
        <v>0.66700000000000004</v>
      </c>
      <c r="M2981">
        <v>78</v>
      </c>
      <c r="N2981">
        <v>7.8</v>
      </c>
      <c r="O2981">
        <v>0</v>
      </c>
      <c r="P2981">
        <v>19</v>
      </c>
      <c r="Q2981">
        <v>0.7</v>
      </c>
      <c r="R2981">
        <v>5.2</v>
      </c>
      <c r="S2981">
        <v>0</v>
      </c>
    </row>
    <row r="2982" spans="1:19" x14ac:dyDescent="0.25">
      <c r="A2982">
        <v>2009</v>
      </c>
      <c r="B2982">
        <v>255</v>
      </c>
      <c r="C2982" t="s">
        <v>1370</v>
      </c>
      <c r="D2982" t="str">
        <f>IFERROR(INDEX('Draft Master List'!E:F,MATCH(C2982,'Draft Master List'!E:E,0),2),"N/A")</f>
        <v>N/A</v>
      </c>
      <c r="E2982" t="s">
        <v>18</v>
      </c>
      <c r="F2982">
        <v>28</v>
      </c>
      <c r="G2982" t="s">
        <v>732</v>
      </c>
      <c r="H2982">
        <v>15</v>
      </c>
      <c r="I2982">
        <v>2</v>
      </c>
      <c r="J2982">
        <v>12</v>
      </c>
      <c r="K2982">
        <v>10</v>
      </c>
      <c r="L2982" s="2">
        <v>0.83299999999999996</v>
      </c>
      <c r="M2982">
        <v>67</v>
      </c>
      <c r="N2982">
        <v>6.7</v>
      </c>
      <c r="O2982">
        <v>1</v>
      </c>
      <c r="P2982">
        <v>32</v>
      </c>
      <c r="Q2982">
        <v>0.7</v>
      </c>
      <c r="R2982">
        <v>4.5</v>
      </c>
      <c r="S2982">
        <v>0</v>
      </c>
    </row>
    <row r="2983" spans="1:19" x14ac:dyDescent="0.25">
      <c r="A2983">
        <v>2009</v>
      </c>
      <c r="B2983">
        <v>256</v>
      </c>
      <c r="C2983" t="s">
        <v>260</v>
      </c>
      <c r="D2983" t="str">
        <f>IFERROR(INDEX('Draft Master List'!E:F,MATCH(C2983,'Draft Master List'!E:E,0),2),"N/A")</f>
        <v>1922009</v>
      </c>
      <c r="E2983" t="s">
        <v>12</v>
      </c>
      <c r="F2983">
        <v>24</v>
      </c>
      <c r="G2983" t="s">
        <v>77</v>
      </c>
      <c r="H2983">
        <v>15</v>
      </c>
      <c r="I2983">
        <v>2</v>
      </c>
      <c r="J2983">
        <v>15</v>
      </c>
      <c r="K2983">
        <v>9</v>
      </c>
      <c r="L2983" s="2">
        <v>0.6</v>
      </c>
      <c r="M2983">
        <v>84</v>
      </c>
      <c r="N2983">
        <v>9.3000000000000007</v>
      </c>
      <c r="O2983">
        <v>1</v>
      </c>
      <c r="P2983">
        <v>26</v>
      </c>
      <c r="Q2983">
        <v>0.6</v>
      </c>
      <c r="R2983">
        <v>5.6</v>
      </c>
      <c r="S2983">
        <v>0</v>
      </c>
    </row>
    <row r="2984" spans="1:19" x14ac:dyDescent="0.25">
      <c r="A2984">
        <v>2009</v>
      </c>
      <c r="B2984">
        <v>257</v>
      </c>
      <c r="C2984" t="s">
        <v>1404</v>
      </c>
      <c r="D2984" t="str">
        <f>IFERROR(INDEX('Draft Master List'!E:F,MATCH(C2984,'Draft Master List'!E:E,0),2),"N/A")</f>
        <v>N/A</v>
      </c>
      <c r="E2984" t="s">
        <v>6</v>
      </c>
      <c r="F2984">
        <v>28</v>
      </c>
      <c r="G2984" t="s">
        <v>77</v>
      </c>
      <c r="H2984">
        <v>14</v>
      </c>
      <c r="I2984">
        <v>2</v>
      </c>
      <c r="J2984">
        <v>24</v>
      </c>
      <c r="K2984">
        <v>9</v>
      </c>
      <c r="L2984" s="2">
        <v>0.375</v>
      </c>
      <c r="M2984">
        <v>155</v>
      </c>
      <c r="N2984">
        <v>17.2</v>
      </c>
      <c r="O2984">
        <v>0</v>
      </c>
      <c r="P2984">
        <v>43</v>
      </c>
      <c r="Q2984">
        <v>0.6</v>
      </c>
      <c r="R2984">
        <v>11.1</v>
      </c>
      <c r="S2984">
        <v>0</v>
      </c>
    </row>
    <row r="2985" spans="1:19" x14ac:dyDescent="0.25">
      <c r="A2985">
        <v>2009</v>
      </c>
      <c r="B2985">
        <v>258</v>
      </c>
      <c r="C2985" t="s">
        <v>1167</v>
      </c>
      <c r="D2985" t="str">
        <f>IFERROR(INDEX('Draft Master List'!E:F,MATCH(C2985,'Draft Master List'!E:E,0),2),"N/A")</f>
        <v>N/A</v>
      </c>
      <c r="E2985" t="s">
        <v>28</v>
      </c>
      <c r="F2985">
        <v>22</v>
      </c>
      <c r="H2985">
        <v>14</v>
      </c>
      <c r="I2985">
        <v>0</v>
      </c>
      <c r="J2985">
        <v>15</v>
      </c>
      <c r="K2985">
        <v>9</v>
      </c>
      <c r="L2985" s="2">
        <v>0.6</v>
      </c>
      <c r="M2985">
        <v>74</v>
      </c>
      <c r="N2985">
        <v>8.1999999999999993</v>
      </c>
      <c r="O2985">
        <v>0</v>
      </c>
      <c r="P2985">
        <v>17</v>
      </c>
      <c r="Q2985">
        <v>0.6</v>
      </c>
      <c r="R2985">
        <v>5.3</v>
      </c>
      <c r="S2985">
        <v>0</v>
      </c>
    </row>
    <row r="2986" spans="1:19" x14ac:dyDescent="0.25">
      <c r="A2986">
        <v>2009</v>
      </c>
      <c r="B2986">
        <v>259</v>
      </c>
      <c r="C2986" t="s">
        <v>2056</v>
      </c>
      <c r="D2986" t="str">
        <f>IFERROR(INDEX('Draft Master List'!E:F,MATCH(C2986,'Draft Master List'!E:E,0),2),"N/A")</f>
        <v>N/A</v>
      </c>
      <c r="E2986" t="s">
        <v>25</v>
      </c>
      <c r="F2986">
        <v>25</v>
      </c>
      <c r="G2986" t="s">
        <v>1069</v>
      </c>
      <c r="H2986">
        <v>8</v>
      </c>
      <c r="I2986">
        <v>1</v>
      </c>
      <c r="J2986">
        <v>15</v>
      </c>
      <c r="K2986">
        <v>9</v>
      </c>
      <c r="L2986" s="2">
        <v>0.6</v>
      </c>
      <c r="M2986">
        <v>120</v>
      </c>
      <c r="N2986">
        <v>13.3</v>
      </c>
      <c r="O2986">
        <v>0</v>
      </c>
      <c r="P2986">
        <v>26</v>
      </c>
      <c r="Q2986">
        <v>1.1000000000000001</v>
      </c>
      <c r="R2986">
        <v>15</v>
      </c>
      <c r="S2986">
        <v>0</v>
      </c>
    </row>
    <row r="2987" spans="1:19" x14ac:dyDescent="0.25">
      <c r="A2987">
        <v>2009</v>
      </c>
      <c r="B2987">
        <v>260</v>
      </c>
      <c r="C2987" t="s">
        <v>1729</v>
      </c>
      <c r="D2987" t="str">
        <f>IFERROR(INDEX('Draft Master List'!E:F,MATCH(C2987,'Draft Master List'!E:E,0),2),"N/A")</f>
        <v>N/A</v>
      </c>
      <c r="E2987" t="s">
        <v>63</v>
      </c>
      <c r="F2987">
        <v>24</v>
      </c>
      <c r="G2987" t="s">
        <v>1069</v>
      </c>
      <c r="H2987">
        <v>16</v>
      </c>
      <c r="I2987">
        <v>2</v>
      </c>
      <c r="J2987">
        <v>14</v>
      </c>
      <c r="K2987">
        <v>9</v>
      </c>
      <c r="L2987" s="2">
        <v>0.64300000000000002</v>
      </c>
      <c r="M2987">
        <v>75</v>
      </c>
      <c r="N2987">
        <v>8.3000000000000007</v>
      </c>
      <c r="O2987">
        <v>3</v>
      </c>
      <c r="P2987">
        <v>18</v>
      </c>
      <c r="Q2987">
        <v>0.6</v>
      </c>
      <c r="R2987">
        <v>4.7</v>
      </c>
      <c r="S2987">
        <v>0</v>
      </c>
    </row>
    <row r="2988" spans="1:19" x14ac:dyDescent="0.25">
      <c r="A2988">
        <v>2009</v>
      </c>
      <c r="B2988">
        <v>261</v>
      </c>
      <c r="C2988" t="s">
        <v>2057</v>
      </c>
      <c r="D2988" t="str">
        <f>IFERROR(INDEX('Draft Master List'!E:F,MATCH(C2988,'Draft Master List'!E:E,0),2),"N/A")</f>
        <v>N/A</v>
      </c>
      <c r="E2988" t="s">
        <v>29</v>
      </c>
      <c r="F2988">
        <v>26</v>
      </c>
      <c r="G2988" t="s">
        <v>1069</v>
      </c>
      <c r="H2988">
        <v>8</v>
      </c>
      <c r="I2988">
        <v>6</v>
      </c>
      <c r="J2988">
        <v>18</v>
      </c>
      <c r="K2988">
        <v>9</v>
      </c>
      <c r="L2988" s="2">
        <v>0.5</v>
      </c>
      <c r="M2988">
        <v>64</v>
      </c>
      <c r="N2988">
        <v>7.1</v>
      </c>
      <c r="O2988">
        <v>0</v>
      </c>
      <c r="P2988">
        <v>11</v>
      </c>
      <c r="Q2988">
        <v>1.1000000000000001</v>
      </c>
      <c r="R2988">
        <v>8</v>
      </c>
      <c r="S2988">
        <v>0</v>
      </c>
    </row>
    <row r="2989" spans="1:19" x14ac:dyDescent="0.25">
      <c r="A2989">
        <v>2009</v>
      </c>
      <c r="B2989">
        <v>262</v>
      </c>
      <c r="C2989" t="s">
        <v>561</v>
      </c>
      <c r="D2989" t="str">
        <f>IFERROR(INDEX('Draft Master List'!E:F,MATCH(C2989,'Draft Master List'!E:E,0),2),"N/A")</f>
        <v>2462006</v>
      </c>
      <c r="E2989" t="s">
        <v>7</v>
      </c>
      <c r="F2989">
        <v>25</v>
      </c>
      <c r="G2989" t="s">
        <v>643</v>
      </c>
      <c r="H2989">
        <v>8</v>
      </c>
      <c r="I2989">
        <v>4</v>
      </c>
      <c r="J2989">
        <v>10</v>
      </c>
      <c r="K2989">
        <v>9</v>
      </c>
      <c r="L2989" s="2">
        <v>0.9</v>
      </c>
      <c r="M2989">
        <v>99</v>
      </c>
      <c r="N2989">
        <v>11</v>
      </c>
      <c r="O2989">
        <v>0</v>
      </c>
      <c r="P2989">
        <v>42</v>
      </c>
      <c r="Q2989">
        <v>1.1000000000000001</v>
      </c>
      <c r="R2989">
        <v>12.4</v>
      </c>
      <c r="S2989">
        <v>0</v>
      </c>
    </row>
    <row r="2990" spans="1:19" x14ac:dyDescent="0.25">
      <c r="A2990">
        <v>2009</v>
      </c>
      <c r="B2990">
        <v>263</v>
      </c>
      <c r="C2990" t="s">
        <v>389</v>
      </c>
      <c r="D2990" t="str">
        <f>IFERROR(INDEX('Draft Master List'!E:F,MATCH(C2990,'Draft Master List'!E:E,0),2),"N/A")</f>
        <v>692008</v>
      </c>
      <c r="E2990" t="s">
        <v>13</v>
      </c>
      <c r="F2990">
        <v>24</v>
      </c>
      <c r="G2990" t="s">
        <v>212</v>
      </c>
      <c r="H2990">
        <v>15</v>
      </c>
      <c r="I2990">
        <v>10</v>
      </c>
      <c r="J2990">
        <v>11</v>
      </c>
      <c r="K2990">
        <v>9</v>
      </c>
      <c r="L2990" s="2">
        <v>0.81799999999999995</v>
      </c>
      <c r="M2990">
        <v>24</v>
      </c>
      <c r="N2990">
        <v>2.7</v>
      </c>
      <c r="O2990">
        <v>0</v>
      </c>
      <c r="P2990">
        <v>5</v>
      </c>
      <c r="Q2990">
        <v>0.6</v>
      </c>
      <c r="R2990">
        <v>1.6</v>
      </c>
      <c r="S2990">
        <v>1</v>
      </c>
    </row>
    <row r="2991" spans="1:19" x14ac:dyDescent="0.25">
      <c r="A2991">
        <v>2009</v>
      </c>
      <c r="B2991">
        <v>264</v>
      </c>
      <c r="C2991" t="s">
        <v>112</v>
      </c>
      <c r="D2991" t="str">
        <f>IFERROR(INDEX('Draft Master List'!E:F,MATCH(C2991,'Draft Master List'!E:E,0),2),"N/A")</f>
        <v>72009</v>
      </c>
      <c r="E2991" t="s">
        <v>16</v>
      </c>
      <c r="F2991">
        <v>22</v>
      </c>
      <c r="G2991" t="s">
        <v>74</v>
      </c>
      <c r="H2991">
        <v>11</v>
      </c>
      <c r="I2991">
        <v>11</v>
      </c>
      <c r="J2991">
        <v>40</v>
      </c>
      <c r="K2991">
        <v>9</v>
      </c>
      <c r="L2991" s="2">
        <v>0.22500000000000001</v>
      </c>
      <c r="M2991">
        <v>124</v>
      </c>
      <c r="N2991">
        <v>13.8</v>
      </c>
      <c r="O2991">
        <v>1</v>
      </c>
      <c r="P2991">
        <v>24</v>
      </c>
      <c r="Q2991">
        <v>0.8</v>
      </c>
      <c r="R2991">
        <v>11.3</v>
      </c>
      <c r="S2991">
        <v>0</v>
      </c>
    </row>
    <row r="2992" spans="1:19" x14ac:dyDescent="0.25">
      <c r="A2992">
        <v>2009</v>
      </c>
      <c r="B2992">
        <v>265</v>
      </c>
      <c r="C2992" t="s">
        <v>459</v>
      </c>
      <c r="D2992" t="str">
        <f>IFERROR(INDEX('Draft Master List'!E:F,MATCH(C2992,'Draft Master List'!E:E,0),2),"N/A")</f>
        <v>762007</v>
      </c>
      <c r="E2992" t="s">
        <v>34</v>
      </c>
      <c r="F2992">
        <v>24</v>
      </c>
      <c r="H2992">
        <v>11</v>
      </c>
      <c r="I2992">
        <v>0</v>
      </c>
      <c r="J2992">
        <v>16</v>
      </c>
      <c r="K2992">
        <v>9</v>
      </c>
      <c r="L2992" s="2">
        <v>0.56299999999999994</v>
      </c>
      <c r="M2992">
        <v>90</v>
      </c>
      <c r="N2992">
        <v>10</v>
      </c>
      <c r="O2992">
        <v>2</v>
      </c>
      <c r="P2992">
        <v>30</v>
      </c>
      <c r="Q2992">
        <v>0.8</v>
      </c>
      <c r="R2992">
        <v>8.1999999999999993</v>
      </c>
      <c r="S2992">
        <v>0</v>
      </c>
    </row>
    <row r="2993" spans="1:19" x14ac:dyDescent="0.25">
      <c r="A2993">
        <v>2009</v>
      </c>
      <c r="B2993">
        <v>266</v>
      </c>
      <c r="C2993" t="s">
        <v>1377</v>
      </c>
      <c r="D2993" t="str">
        <f>IFERROR(INDEX('Draft Master List'!E:F,MATCH(C2993,'Draft Master List'!E:E,0),2),"N/A")</f>
        <v>N/A</v>
      </c>
      <c r="E2993" t="s">
        <v>64</v>
      </c>
      <c r="F2993">
        <v>24</v>
      </c>
      <c r="G2993" t="s">
        <v>643</v>
      </c>
      <c r="H2993">
        <v>9</v>
      </c>
      <c r="I2993">
        <v>1</v>
      </c>
      <c r="J2993">
        <v>13</v>
      </c>
      <c r="K2993">
        <v>9</v>
      </c>
      <c r="L2993" s="2">
        <v>0.69199999999999995</v>
      </c>
      <c r="M2993">
        <v>56</v>
      </c>
      <c r="N2993">
        <v>6.2</v>
      </c>
      <c r="O2993">
        <v>0</v>
      </c>
      <c r="P2993">
        <v>19</v>
      </c>
      <c r="Q2993">
        <v>1</v>
      </c>
      <c r="R2993">
        <v>6.2</v>
      </c>
      <c r="S2993">
        <v>0</v>
      </c>
    </row>
    <row r="2994" spans="1:19" x14ac:dyDescent="0.25">
      <c r="A2994">
        <v>2009</v>
      </c>
      <c r="B2994">
        <v>267</v>
      </c>
      <c r="C2994" t="s">
        <v>640</v>
      </c>
      <c r="D2994" t="str">
        <f>IFERROR(INDEX('Draft Master List'!E:F,MATCH(C2994,'Draft Master List'!E:E,0),2),"N/A")</f>
        <v>N/A</v>
      </c>
      <c r="E2994" t="s">
        <v>7</v>
      </c>
      <c r="F2994">
        <v>28</v>
      </c>
      <c r="G2994" t="s">
        <v>76</v>
      </c>
      <c r="H2994">
        <v>8</v>
      </c>
      <c r="I2994">
        <v>8</v>
      </c>
      <c r="J2994">
        <v>12</v>
      </c>
      <c r="K2994">
        <v>9</v>
      </c>
      <c r="L2994" s="2">
        <v>0.75</v>
      </c>
      <c r="M2994">
        <v>57</v>
      </c>
      <c r="N2994">
        <v>6.3</v>
      </c>
      <c r="O2994">
        <v>1</v>
      </c>
      <c r="P2994">
        <v>10</v>
      </c>
      <c r="Q2994">
        <v>1.1000000000000001</v>
      </c>
      <c r="R2994">
        <v>7.1</v>
      </c>
      <c r="S2994">
        <v>1</v>
      </c>
    </row>
    <row r="2995" spans="1:19" x14ac:dyDescent="0.25">
      <c r="A2995">
        <v>2009</v>
      </c>
      <c r="B2995">
        <v>268</v>
      </c>
      <c r="C2995" t="s">
        <v>2021</v>
      </c>
      <c r="D2995" t="str">
        <f>IFERROR(INDEX('Draft Master List'!E:F,MATCH(C2995,'Draft Master List'!E:E,0),2),"N/A")</f>
        <v>N/A</v>
      </c>
      <c r="E2995" t="s">
        <v>20</v>
      </c>
      <c r="F2995">
        <v>25</v>
      </c>
      <c r="G2995" t="s">
        <v>76</v>
      </c>
      <c r="H2995">
        <v>13</v>
      </c>
      <c r="I2995">
        <v>10</v>
      </c>
      <c r="J2995">
        <v>15</v>
      </c>
      <c r="K2995">
        <v>9</v>
      </c>
      <c r="L2995" s="2">
        <v>0.6</v>
      </c>
      <c r="M2995">
        <v>62</v>
      </c>
      <c r="N2995">
        <v>6.9</v>
      </c>
      <c r="O2995">
        <v>0</v>
      </c>
      <c r="P2995">
        <v>19</v>
      </c>
      <c r="Q2995">
        <v>0.7</v>
      </c>
      <c r="R2995">
        <v>4.8</v>
      </c>
      <c r="S2995">
        <v>0</v>
      </c>
    </row>
    <row r="2996" spans="1:19" x14ac:dyDescent="0.25">
      <c r="A2996">
        <v>2009</v>
      </c>
      <c r="B2996">
        <v>269</v>
      </c>
      <c r="C2996" t="s">
        <v>2058</v>
      </c>
      <c r="D2996" t="str">
        <f>IFERROR(INDEX('Draft Master List'!E:F,MATCH(C2996,'Draft Master List'!E:E,0),2),"N/A")</f>
        <v>N/A</v>
      </c>
      <c r="E2996" t="s">
        <v>29</v>
      </c>
      <c r="F2996">
        <v>24</v>
      </c>
      <c r="G2996" t="s">
        <v>1069</v>
      </c>
      <c r="H2996">
        <v>2</v>
      </c>
      <c r="I2996">
        <v>2</v>
      </c>
      <c r="J2996">
        <v>11</v>
      </c>
      <c r="K2996">
        <v>9</v>
      </c>
      <c r="L2996" s="2">
        <v>0.81799999999999995</v>
      </c>
      <c r="M2996">
        <v>103</v>
      </c>
      <c r="N2996">
        <v>11.4</v>
      </c>
      <c r="O2996">
        <v>0</v>
      </c>
      <c r="P2996">
        <v>27</v>
      </c>
      <c r="Q2996">
        <v>4.5</v>
      </c>
      <c r="R2996">
        <v>51.5</v>
      </c>
      <c r="S2996">
        <v>0</v>
      </c>
    </row>
    <row r="2997" spans="1:19" x14ac:dyDescent="0.25">
      <c r="A2997">
        <v>2009</v>
      </c>
      <c r="B2997">
        <v>270</v>
      </c>
      <c r="C2997" t="s">
        <v>1339</v>
      </c>
      <c r="D2997" t="str">
        <f>IFERROR(INDEX('Draft Master List'!E:F,MATCH(C2997,'Draft Master List'!E:E,0),2),"N/A")</f>
        <v>N/A</v>
      </c>
      <c r="E2997" t="s">
        <v>10</v>
      </c>
      <c r="F2997">
        <v>27</v>
      </c>
      <c r="H2997">
        <v>16</v>
      </c>
      <c r="I2997">
        <v>0</v>
      </c>
      <c r="J2997">
        <v>11</v>
      </c>
      <c r="K2997">
        <v>9</v>
      </c>
      <c r="L2997" s="2">
        <v>0.81799999999999995</v>
      </c>
      <c r="M2997">
        <v>53</v>
      </c>
      <c r="N2997">
        <v>5.9</v>
      </c>
      <c r="O2997">
        <v>2</v>
      </c>
      <c r="P2997">
        <v>10</v>
      </c>
      <c r="Q2997">
        <v>0.6</v>
      </c>
      <c r="R2997">
        <v>3.3</v>
      </c>
      <c r="S2997">
        <v>0</v>
      </c>
    </row>
    <row r="2998" spans="1:19" x14ac:dyDescent="0.25">
      <c r="A2998">
        <v>2009</v>
      </c>
      <c r="B2998">
        <v>271</v>
      </c>
      <c r="C2998" t="s">
        <v>1851</v>
      </c>
      <c r="D2998" t="str">
        <f>IFERROR(INDEX('Draft Master List'!E:F,MATCH(C2998,'Draft Master List'!E:E,0),2),"N/A")</f>
        <v>N/A</v>
      </c>
      <c r="E2998" t="s">
        <v>223</v>
      </c>
      <c r="F2998">
        <v>27</v>
      </c>
      <c r="G2998" t="s">
        <v>1069</v>
      </c>
      <c r="H2998">
        <v>16</v>
      </c>
      <c r="I2998">
        <v>5</v>
      </c>
      <c r="J2998">
        <v>11</v>
      </c>
      <c r="K2998">
        <v>8</v>
      </c>
      <c r="L2998" s="2">
        <v>0.72699999999999998</v>
      </c>
      <c r="M2998">
        <v>94</v>
      </c>
      <c r="N2998">
        <v>11.8</v>
      </c>
      <c r="O2998">
        <v>0</v>
      </c>
      <c r="P2998">
        <v>27</v>
      </c>
      <c r="Q2998">
        <v>0.5</v>
      </c>
      <c r="R2998">
        <v>5.9</v>
      </c>
      <c r="S2998">
        <v>0</v>
      </c>
    </row>
    <row r="2999" spans="1:19" x14ac:dyDescent="0.25">
      <c r="A2999">
        <v>2009</v>
      </c>
      <c r="B2999">
        <v>272</v>
      </c>
      <c r="C2999" t="s">
        <v>1978</v>
      </c>
      <c r="D2999" t="str">
        <f>IFERROR(INDEX('Draft Master List'!E:F,MATCH(C2999,'Draft Master List'!E:E,0),2),"N/A")</f>
        <v>N/A</v>
      </c>
      <c r="E2999" t="s">
        <v>9</v>
      </c>
      <c r="F2999">
        <v>22</v>
      </c>
      <c r="G2999" t="s">
        <v>1069</v>
      </c>
      <c r="H2999">
        <v>15</v>
      </c>
      <c r="I2999">
        <v>2</v>
      </c>
      <c r="J2999">
        <v>10</v>
      </c>
      <c r="K2999">
        <v>8</v>
      </c>
      <c r="L2999" s="2">
        <v>0.8</v>
      </c>
      <c r="M2999">
        <v>55</v>
      </c>
      <c r="N2999">
        <v>6.9</v>
      </c>
      <c r="O2999">
        <v>0</v>
      </c>
      <c r="P2999">
        <v>15</v>
      </c>
      <c r="Q2999">
        <v>0.5</v>
      </c>
      <c r="R2999">
        <v>3.7</v>
      </c>
      <c r="S2999">
        <v>0</v>
      </c>
    </row>
    <row r="3000" spans="1:19" x14ac:dyDescent="0.25">
      <c r="A3000">
        <v>2009</v>
      </c>
      <c r="B3000">
        <v>273</v>
      </c>
      <c r="C3000" t="s">
        <v>842</v>
      </c>
      <c r="D3000" t="str">
        <f>IFERROR(INDEX('Draft Master List'!E:F,MATCH(C3000,'Draft Master List'!E:E,0),2),"N/A")</f>
        <v>N/A</v>
      </c>
      <c r="E3000" t="s">
        <v>23</v>
      </c>
      <c r="F3000">
        <v>23</v>
      </c>
      <c r="G3000" t="s">
        <v>643</v>
      </c>
      <c r="H3000">
        <v>6</v>
      </c>
      <c r="I3000">
        <v>1</v>
      </c>
      <c r="J3000">
        <v>9</v>
      </c>
      <c r="K3000">
        <v>8</v>
      </c>
      <c r="L3000" s="2">
        <v>0.88900000000000001</v>
      </c>
      <c r="M3000">
        <v>93</v>
      </c>
      <c r="N3000">
        <v>11.6</v>
      </c>
      <c r="O3000">
        <v>0</v>
      </c>
      <c r="P3000">
        <v>20</v>
      </c>
      <c r="Q3000">
        <v>1.3</v>
      </c>
      <c r="R3000">
        <v>15.5</v>
      </c>
      <c r="S3000">
        <v>1</v>
      </c>
    </row>
    <row r="3001" spans="1:19" x14ac:dyDescent="0.25">
      <c r="A3001">
        <v>2009</v>
      </c>
      <c r="B3001">
        <v>274</v>
      </c>
      <c r="C3001" t="s">
        <v>523</v>
      </c>
      <c r="D3001" t="str">
        <f>IFERROR(INDEX('Draft Master List'!E:F,MATCH(C3001,'Draft Master List'!E:E,0),2),"N/A")</f>
        <v>822006</v>
      </c>
      <c r="E3001" t="s">
        <v>9</v>
      </c>
      <c r="F3001">
        <v>25</v>
      </c>
      <c r="H3001">
        <v>16</v>
      </c>
      <c r="I3001">
        <v>0</v>
      </c>
      <c r="J3001">
        <v>8</v>
      </c>
      <c r="K3001">
        <v>8</v>
      </c>
      <c r="L3001" s="2">
        <v>1</v>
      </c>
      <c r="M3001">
        <v>101</v>
      </c>
      <c r="N3001">
        <v>12.6</v>
      </c>
      <c r="O3001">
        <v>1</v>
      </c>
      <c r="P3001">
        <v>23</v>
      </c>
      <c r="Q3001">
        <v>0.5</v>
      </c>
      <c r="R3001">
        <v>6.3</v>
      </c>
      <c r="S3001">
        <v>0</v>
      </c>
    </row>
    <row r="3002" spans="1:19" x14ac:dyDescent="0.25">
      <c r="A3002">
        <v>2009</v>
      </c>
      <c r="B3002">
        <v>275</v>
      </c>
      <c r="C3002" t="s">
        <v>695</v>
      </c>
      <c r="D3002" t="str">
        <f>IFERROR(INDEX('Draft Master List'!E:F,MATCH(C3002,'Draft Master List'!E:E,0),2),"N/A")</f>
        <v>N/A</v>
      </c>
      <c r="E3002" t="s">
        <v>18</v>
      </c>
      <c r="F3002">
        <v>29</v>
      </c>
      <c r="G3002" t="s">
        <v>77</v>
      </c>
      <c r="H3002">
        <v>13</v>
      </c>
      <c r="I3002">
        <v>1</v>
      </c>
      <c r="J3002">
        <v>11</v>
      </c>
      <c r="K3002">
        <v>8</v>
      </c>
      <c r="L3002" s="2">
        <v>0.72699999999999998</v>
      </c>
      <c r="M3002">
        <v>96</v>
      </c>
      <c r="N3002">
        <v>12</v>
      </c>
      <c r="O3002">
        <v>1</v>
      </c>
      <c r="P3002">
        <v>32</v>
      </c>
      <c r="Q3002">
        <v>0.6</v>
      </c>
      <c r="R3002">
        <v>7.4</v>
      </c>
      <c r="S3002">
        <v>0</v>
      </c>
    </row>
    <row r="3003" spans="1:19" x14ac:dyDescent="0.25">
      <c r="A3003">
        <v>2009</v>
      </c>
      <c r="B3003">
        <v>276</v>
      </c>
      <c r="C3003" t="s">
        <v>1374</v>
      </c>
      <c r="D3003" t="str">
        <f>IFERROR(INDEX('Draft Master List'!E:F,MATCH(C3003,'Draft Master List'!E:E,0),2),"N/A")</f>
        <v>N/A</v>
      </c>
      <c r="E3003" t="s">
        <v>64</v>
      </c>
      <c r="F3003">
        <v>30</v>
      </c>
      <c r="G3003" t="s">
        <v>76</v>
      </c>
      <c r="H3003">
        <v>9</v>
      </c>
      <c r="I3003">
        <v>8</v>
      </c>
      <c r="J3003">
        <v>11</v>
      </c>
      <c r="K3003">
        <v>8</v>
      </c>
      <c r="L3003" s="2">
        <v>0.72699999999999998</v>
      </c>
      <c r="M3003">
        <v>88</v>
      </c>
      <c r="N3003">
        <v>11</v>
      </c>
      <c r="O3003">
        <v>0</v>
      </c>
      <c r="P3003">
        <v>19</v>
      </c>
      <c r="Q3003">
        <v>0.9</v>
      </c>
      <c r="R3003">
        <v>9.8000000000000007</v>
      </c>
      <c r="S3003">
        <v>0</v>
      </c>
    </row>
    <row r="3004" spans="1:19" x14ac:dyDescent="0.25">
      <c r="A3004">
        <v>2009</v>
      </c>
      <c r="B3004">
        <v>277</v>
      </c>
      <c r="C3004" t="s">
        <v>746</v>
      </c>
      <c r="D3004" t="str">
        <f>IFERROR(INDEX('Draft Master List'!E:F,MATCH(C3004,'Draft Master List'!E:E,0),2),"N/A")</f>
        <v>N/A</v>
      </c>
      <c r="E3004" t="s">
        <v>26</v>
      </c>
      <c r="F3004">
        <v>28</v>
      </c>
      <c r="G3004" t="s">
        <v>77</v>
      </c>
      <c r="H3004">
        <v>2</v>
      </c>
      <c r="I3004">
        <v>1</v>
      </c>
      <c r="J3004">
        <v>18</v>
      </c>
      <c r="K3004">
        <v>8</v>
      </c>
      <c r="L3004" s="2">
        <v>0.44400000000000001</v>
      </c>
      <c r="M3004">
        <v>117</v>
      </c>
      <c r="N3004">
        <v>14.6</v>
      </c>
      <c r="O3004">
        <v>0</v>
      </c>
      <c r="P3004">
        <v>44</v>
      </c>
      <c r="Q3004">
        <v>4</v>
      </c>
      <c r="R3004">
        <v>58.5</v>
      </c>
      <c r="S3004">
        <v>0</v>
      </c>
    </row>
    <row r="3005" spans="1:19" x14ac:dyDescent="0.25">
      <c r="A3005">
        <v>2009</v>
      </c>
      <c r="B3005">
        <v>278</v>
      </c>
      <c r="C3005" t="s">
        <v>2059</v>
      </c>
      <c r="D3005" t="str">
        <f>IFERROR(INDEX('Draft Master List'!E:F,MATCH(C3005,'Draft Master List'!E:E,0),2),"N/A")</f>
        <v>N/A</v>
      </c>
      <c r="E3005" t="s">
        <v>20</v>
      </c>
      <c r="F3005">
        <v>24</v>
      </c>
      <c r="G3005" t="s">
        <v>2002</v>
      </c>
      <c r="H3005">
        <v>3</v>
      </c>
      <c r="I3005">
        <v>2</v>
      </c>
      <c r="J3005">
        <v>11</v>
      </c>
      <c r="K3005">
        <v>8</v>
      </c>
      <c r="L3005" s="2">
        <v>0.72699999999999998</v>
      </c>
      <c r="M3005">
        <v>107</v>
      </c>
      <c r="N3005">
        <v>13.4</v>
      </c>
      <c r="O3005">
        <v>0</v>
      </c>
      <c r="P3005">
        <v>31</v>
      </c>
      <c r="Q3005">
        <v>2.7</v>
      </c>
      <c r="R3005">
        <v>35.700000000000003</v>
      </c>
      <c r="S3005">
        <v>1</v>
      </c>
    </row>
    <row r="3006" spans="1:19" x14ac:dyDescent="0.25">
      <c r="A3006">
        <v>2009</v>
      </c>
      <c r="B3006">
        <v>279</v>
      </c>
      <c r="C3006" t="s">
        <v>548</v>
      </c>
      <c r="D3006" t="str">
        <f>IFERROR(INDEX('Draft Master List'!E:F,MATCH(C3006,'Draft Master List'!E:E,0),2),"N/A")</f>
        <v>1802006</v>
      </c>
      <c r="E3006" t="s">
        <v>64</v>
      </c>
      <c r="F3006">
        <v>26</v>
      </c>
      <c r="G3006" t="s">
        <v>212</v>
      </c>
      <c r="H3006">
        <v>16</v>
      </c>
      <c r="I3006">
        <v>9</v>
      </c>
      <c r="J3006">
        <v>18</v>
      </c>
      <c r="K3006">
        <v>8</v>
      </c>
      <c r="L3006" s="2">
        <v>0.44400000000000001</v>
      </c>
      <c r="M3006">
        <v>27</v>
      </c>
      <c r="N3006">
        <v>3.4</v>
      </c>
      <c r="O3006">
        <v>1</v>
      </c>
      <c r="P3006">
        <v>12</v>
      </c>
      <c r="Q3006">
        <v>0.5</v>
      </c>
      <c r="R3006">
        <v>1.7</v>
      </c>
      <c r="S3006">
        <v>1</v>
      </c>
    </row>
    <row r="3007" spans="1:19" x14ac:dyDescent="0.25">
      <c r="A3007">
        <v>2009</v>
      </c>
      <c r="B3007">
        <v>280</v>
      </c>
      <c r="C3007" t="s">
        <v>555</v>
      </c>
      <c r="D3007" t="str">
        <f>IFERROR(INDEX('Draft Master List'!E:F,MATCH(C3007,'Draft Master List'!E:E,0),2),"N/A")</f>
        <v>2182006</v>
      </c>
      <c r="E3007" t="s">
        <v>16</v>
      </c>
      <c r="F3007">
        <v>26</v>
      </c>
      <c r="G3007" t="s">
        <v>77</v>
      </c>
      <c r="H3007">
        <v>13</v>
      </c>
      <c r="I3007">
        <v>1</v>
      </c>
      <c r="J3007">
        <v>19</v>
      </c>
      <c r="K3007">
        <v>8</v>
      </c>
      <c r="L3007" s="2">
        <v>0.42099999999999999</v>
      </c>
      <c r="M3007">
        <v>90</v>
      </c>
      <c r="N3007">
        <v>11.3</v>
      </c>
      <c r="O3007">
        <v>0</v>
      </c>
      <c r="P3007">
        <v>28</v>
      </c>
      <c r="Q3007">
        <v>0.6</v>
      </c>
      <c r="R3007">
        <v>6.9</v>
      </c>
      <c r="S3007">
        <v>0</v>
      </c>
    </row>
    <row r="3008" spans="1:19" x14ac:dyDescent="0.25">
      <c r="A3008">
        <v>2009</v>
      </c>
      <c r="B3008">
        <v>281</v>
      </c>
      <c r="C3008" t="s">
        <v>532</v>
      </c>
      <c r="D3008" t="str">
        <f>IFERROR(INDEX('Draft Master List'!E:F,MATCH(C3008,'Draft Master List'!E:E,0),2),"N/A")</f>
        <v>1112006</v>
      </c>
      <c r="E3008" t="s">
        <v>3</v>
      </c>
      <c r="F3008">
        <v>26</v>
      </c>
      <c r="H3008">
        <v>12</v>
      </c>
      <c r="I3008">
        <v>0</v>
      </c>
      <c r="J3008">
        <v>17</v>
      </c>
      <c r="K3008">
        <v>8</v>
      </c>
      <c r="L3008" s="2">
        <v>0.47099999999999997</v>
      </c>
      <c r="M3008">
        <v>142</v>
      </c>
      <c r="N3008">
        <v>17.8</v>
      </c>
      <c r="O3008">
        <v>1</v>
      </c>
      <c r="P3008">
        <v>34</v>
      </c>
      <c r="Q3008">
        <v>0.7</v>
      </c>
      <c r="R3008">
        <v>11.8</v>
      </c>
      <c r="S3008">
        <v>0</v>
      </c>
    </row>
    <row r="3009" spans="1:19" x14ac:dyDescent="0.25">
      <c r="A3009">
        <v>2009</v>
      </c>
      <c r="B3009">
        <v>282</v>
      </c>
      <c r="C3009" t="s">
        <v>974</v>
      </c>
      <c r="D3009" t="str">
        <f>IFERROR(INDEX('Draft Master List'!E:F,MATCH(C3009,'Draft Master List'!E:E,0),2),"N/A")</f>
        <v>N/A</v>
      </c>
      <c r="E3009" t="s">
        <v>32</v>
      </c>
      <c r="F3009">
        <v>24</v>
      </c>
      <c r="H3009">
        <v>10</v>
      </c>
      <c r="I3009">
        <v>0</v>
      </c>
      <c r="J3009">
        <v>14</v>
      </c>
      <c r="K3009">
        <v>8</v>
      </c>
      <c r="L3009" s="2">
        <v>0.57099999999999995</v>
      </c>
      <c r="M3009">
        <v>87</v>
      </c>
      <c r="N3009">
        <v>10.9</v>
      </c>
      <c r="O3009">
        <v>0</v>
      </c>
      <c r="P3009">
        <v>24</v>
      </c>
      <c r="Q3009">
        <v>0.8</v>
      </c>
      <c r="R3009">
        <v>8.6999999999999993</v>
      </c>
      <c r="S3009">
        <v>0</v>
      </c>
    </row>
    <row r="3010" spans="1:19" x14ac:dyDescent="0.25">
      <c r="A3010">
        <v>2009</v>
      </c>
      <c r="B3010">
        <v>283</v>
      </c>
      <c r="C3010" t="s">
        <v>1985</v>
      </c>
      <c r="D3010" t="str">
        <f>IFERROR(INDEX('Draft Master List'!E:F,MATCH(C3010,'Draft Master List'!E:E,0),2),"N/A")</f>
        <v>N/A</v>
      </c>
      <c r="E3010" t="s">
        <v>10</v>
      </c>
      <c r="F3010">
        <v>32</v>
      </c>
      <c r="G3010" t="s">
        <v>108</v>
      </c>
      <c r="H3010">
        <v>16</v>
      </c>
      <c r="I3010">
        <v>10</v>
      </c>
      <c r="J3010">
        <v>12</v>
      </c>
      <c r="K3010">
        <v>7</v>
      </c>
      <c r="L3010" s="2">
        <v>0.58299999999999996</v>
      </c>
      <c r="M3010">
        <v>61</v>
      </c>
      <c r="N3010">
        <v>8.6999999999999993</v>
      </c>
      <c r="O3010">
        <v>1</v>
      </c>
      <c r="P3010">
        <v>16</v>
      </c>
      <c r="Q3010">
        <v>0.4</v>
      </c>
      <c r="R3010">
        <v>3.8</v>
      </c>
      <c r="S3010">
        <v>1</v>
      </c>
    </row>
    <row r="3011" spans="1:19" x14ac:dyDescent="0.25">
      <c r="A3011">
        <v>2009</v>
      </c>
      <c r="B3011">
        <v>284</v>
      </c>
      <c r="C3011" t="s">
        <v>1515</v>
      </c>
      <c r="D3011" t="str">
        <f>IFERROR(INDEX('Draft Master List'!E:F,MATCH(C3011,'Draft Master List'!E:E,0),2),"N/A")</f>
        <v>N/A</v>
      </c>
      <c r="E3011" t="s">
        <v>30</v>
      </c>
      <c r="F3011">
        <v>38</v>
      </c>
      <c r="G3011" t="s">
        <v>77</v>
      </c>
      <c r="H3011">
        <v>3</v>
      </c>
      <c r="I3011">
        <v>2</v>
      </c>
      <c r="J3011">
        <v>20</v>
      </c>
      <c r="K3011">
        <v>7</v>
      </c>
      <c r="L3011" s="2">
        <v>0.35</v>
      </c>
      <c r="M3011">
        <v>67</v>
      </c>
      <c r="N3011">
        <v>9.6</v>
      </c>
      <c r="O3011">
        <v>0</v>
      </c>
      <c r="P3011">
        <v>19</v>
      </c>
      <c r="Q3011">
        <v>2.2999999999999998</v>
      </c>
      <c r="R3011">
        <v>22.3</v>
      </c>
      <c r="S3011">
        <v>0</v>
      </c>
    </row>
    <row r="3012" spans="1:19" x14ac:dyDescent="0.25">
      <c r="A3012">
        <v>2009</v>
      </c>
      <c r="B3012">
        <v>285</v>
      </c>
      <c r="C3012" t="s">
        <v>2060</v>
      </c>
      <c r="D3012" t="str">
        <f>IFERROR(INDEX('Draft Master List'!E:F,MATCH(C3012,'Draft Master List'!E:E,0),2),"N/A")</f>
        <v>N/A</v>
      </c>
      <c r="E3012" t="s">
        <v>5</v>
      </c>
      <c r="F3012">
        <v>26</v>
      </c>
      <c r="G3012" t="s">
        <v>1069</v>
      </c>
      <c r="H3012">
        <v>16</v>
      </c>
      <c r="I3012">
        <v>1</v>
      </c>
      <c r="J3012">
        <v>10</v>
      </c>
      <c r="K3012">
        <v>7</v>
      </c>
      <c r="L3012" s="2">
        <v>0.7</v>
      </c>
      <c r="M3012">
        <v>112</v>
      </c>
      <c r="N3012">
        <v>16</v>
      </c>
      <c r="O3012">
        <v>4</v>
      </c>
      <c r="P3012">
        <v>45</v>
      </c>
      <c r="Q3012">
        <v>0.4</v>
      </c>
      <c r="R3012">
        <v>7</v>
      </c>
      <c r="S3012">
        <v>0</v>
      </c>
    </row>
    <row r="3013" spans="1:19" x14ac:dyDescent="0.25">
      <c r="A3013">
        <v>2009</v>
      </c>
      <c r="B3013">
        <v>286</v>
      </c>
      <c r="C3013" t="s">
        <v>400</v>
      </c>
      <c r="D3013" t="str">
        <f>IFERROR(INDEX('Draft Master List'!E:F,MATCH(C3013,'Draft Master List'!E:E,0),2),"N/A")</f>
        <v>1262008</v>
      </c>
      <c r="E3013" t="s">
        <v>28</v>
      </c>
      <c r="F3013">
        <v>23</v>
      </c>
      <c r="H3013">
        <v>10</v>
      </c>
      <c r="I3013">
        <v>0</v>
      </c>
      <c r="J3013">
        <v>14</v>
      </c>
      <c r="K3013">
        <v>7</v>
      </c>
      <c r="L3013" s="2">
        <v>0.5</v>
      </c>
      <c r="M3013">
        <v>110</v>
      </c>
      <c r="N3013">
        <v>15.7</v>
      </c>
      <c r="O3013">
        <v>0</v>
      </c>
      <c r="P3013">
        <v>32</v>
      </c>
      <c r="Q3013">
        <v>0.7</v>
      </c>
      <c r="R3013">
        <v>11</v>
      </c>
      <c r="S3013">
        <v>0</v>
      </c>
    </row>
    <row r="3014" spans="1:19" x14ac:dyDescent="0.25">
      <c r="A3014">
        <v>2009</v>
      </c>
      <c r="B3014">
        <v>287</v>
      </c>
      <c r="C3014" t="s">
        <v>1976</v>
      </c>
      <c r="D3014" t="str">
        <f>IFERROR(INDEX('Draft Master List'!E:F,MATCH(C3014,'Draft Master List'!E:E,0),2),"N/A")</f>
        <v>N/A</v>
      </c>
      <c r="E3014" t="s">
        <v>27</v>
      </c>
      <c r="F3014">
        <v>24</v>
      </c>
      <c r="G3014" t="s">
        <v>77</v>
      </c>
      <c r="H3014">
        <v>16</v>
      </c>
      <c r="I3014">
        <v>1</v>
      </c>
      <c r="J3014">
        <v>12</v>
      </c>
      <c r="K3014">
        <v>7</v>
      </c>
      <c r="L3014" s="2">
        <v>0.58299999999999996</v>
      </c>
      <c r="M3014">
        <v>121</v>
      </c>
      <c r="N3014">
        <v>17.3</v>
      </c>
      <c r="O3014">
        <v>1</v>
      </c>
      <c r="P3014">
        <v>53</v>
      </c>
      <c r="Q3014">
        <v>0.4</v>
      </c>
      <c r="R3014">
        <v>7.6</v>
      </c>
      <c r="S3014">
        <v>0</v>
      </c>
    </row>
    <row r="3015" spans="1:19" x14ac:dyDescent="0.25">
      <c r="A3015">
        <v>2009</v>
      </c>
      <c r="B3015">
        <v>288</v>
      </c>
      <c r="C3015" t="s">
        <v>1202</v>
      </c>
      <c r="D3015" t="str">
        <f>IFERROR(INDEX('Draft Master List'!E:F,MATCH(C3015,'Draft Master List'!E:E,0),2),"N/A")</f>
        <v>N/A</v>
      </c>
      <c r="E3015" t="s">
        <v>5</v>
      </c>
      <c r="F3015">
        <v>27</v>
      </c>
      <c r="G3015" t="s">
        <v>732</v>
      </c>
      <c r="H3015">
        <v>14</v>
      </c>
      <c r="I3015">
        <v>6</v>
      </c>
      <c r="J3015">
        <v>7</v>
      </c>
      <c r="K3015">
        <v>7</v>
      </c>
      <c r="L3015" s="2">
        <v>1</v>
      </c>
      <c r="M3015">
        <v>47</v>
      </c>
      <c r="N3015">
        <v>6.7</v>
      </c>
      <c r="O3015">
        <v>2</v>
      </c>
      <c r="P3015">
        <v>14</v>
      </c>
      <c r="Q3015">
        <v>0.5</v>
      </c>
      <c r="R3015">
        <v>3.4</v>
      </c>
      <c r="S3015">
        <v>0</v>
      </c>
    </row>
    <row r="3016" spans="1:19" x14ac:dyDescent="0.25">
      <c r="A3016">
        <v>2009</v>
      </c>
      <c r="B3016">
        <v>289</v>
      </c>
      <c r="C3016" t="s">
        <v>1491</v>
      </c>
      <c r="D3016" t="str">
        <f>IFERROR(INDEX('Draft Master List'!E:F,MATCH(C3016,'Draft Master List'!E:E,0),2),"N/A")</f>
        <v>N/A</v>
      </c>
      <c r="E3016" t="s">
        <v>16</v>
      </c>
      <c r="F3016">
        <v>29</v>
      </c>
      <c r="G3016" t="s">
        <v>732</v>
      </c>
      <c r="H3016">
        <v>13</v>
      </c>
      <c r="I3016">
        <v>3</v>
      </c>
      <c r="J3016">
        <v>10</v>
      </c>
      <c r="K3016">
        <v>7</v>
      </c>
      <c r="L3016" s="2">
        <v>0.7</v>
      </c>
      <c r="M3016">
        <v>31</v>
      </c>
      <c r="N3016">
        <v>4.4000000000000004</v>
      </c>
      <c r="O3016">
        <v>0</v>
      </c>
      <c r="P3016">
        <v>14</v>
      </c>
      <c r="Q3016">
        <v>0.5</v>
      </c>
      <c r="R3016">
        <v>2.4</v>
      </c>
      <c r="S3016">
        <v>0</v>
      </c>
    </row>
    <row r="3017" spans="1:19" x14ac:dyDescent="0.25">
      <c r="A3017">
        <v>2009</v>
      </c>
      <c r="B3017">
        <v>290</v>
      </c>
      <c r="C3017" t="s">
        <v>1344</v>
      </c>
      <c r="D3017" t="str">
        <f>IFERROR(INDEX('Draft Master List'!E:F,MATCH(C3017,'Draft Master List'!E:E,0),2),"N/A")</f>
        <v>N/A</v>
      </c>
      <c r="E3017" t="s">
        <v>29</v>
      </c>
      <c r="F3017">
        <v>30</v>
      </c>
      <c r="G3017" t="s">
        <v>732</v>
      </c>
      <c r="H3017">
        <v>15</v>
      </c>
      <c r="I3017">
        <v>4</v>
      </c>
      <c r="J3017">
        <v>8</v>
      </c>
      <c r="K3017">
        <v>7</v>
      </c>
      <c r="L3017" s="2">
        <v>0.875</v>
      </c>
      <c r="M3017">
        <v>55</v>
      </c>
      <c r="N3017">
        <v>7.9</v>
      </c>
      <c r="O3017">
        <v>0</v>
      </c>
      <c r="P3017">
        <v>18</v>
      </c>
      <c r="Q3017">
        <v>0.5</v>
      </c>
      <c r="R3017">
        <v>3.7</v>
      </c>
      <c r="S3017">
        <v>0</v>
      </c>
    </row>
    <row r="3018" spans="1:19" x14ac:dyDescent="0.25">
      <c r="A3018">
        <v>2009</v>
      </c>
      <c r="B3018">
        <v>291</v>
      </c>
      <c r="C3018" t="s">
        <v>1307</v>
      </c>
      <c r="D3018" t="str">
        <f>IFERROR(INDEX('Draft Master List'!E:F,MATCH(C3018,'Draft Master List'!E:E,0),2),"N/A")</f>
        <v>N/A</v>
      </c>
      <c r="E3018" t="s">
        <v>21</v>
      </c>
      <c r="F3018">
        <v>29</v>
      </c>
      <c r="G3018" t="s">
        <v>732</v>
      </c>
      <c r="H3018">
        <v>14</v>
      </c>
      <c r="I3018">
        <v>7</v>
      </c>
      <c r="J3018">
        <v>10</v>
      </c>
      <c r="K3018">
        <v>7</v>
      </c>
      <c r="L3018" s="2">
        <v>0.7</v>
      </c>
      <c r="M3018">
        <v>51</v>
      </c>
      <c r="N3018">
        <v>7.3</v>
      </c>
      <c r="O3018">
        <v>1</v>
      </c>
      <c r="P3018">
        <v>21</v>
      </c>
      <c r="Q3018">
        <v>0.5</v>
      </c>
      <c r="R3018">
        <v>3.6</v>
      </c>
      <c r="S3018">
        <v>0</v>
      </c>
    </row>
    <row r="3019" spans="1:19" x14ac:dyDescent="0.25">
      <c r="A3019">
        <v>2009</v>
      </c>
      <c r="B3019">
        <v>292</v>
      </c>
      <c r="C3019" t="s">
        <v>1346</v>
      </c>
      <c r="D3019" t="str">
        <f>IFERROR(INDEX('Draft Master List'!E:F,MATCH(C3019,'Draft Master List'!E:E,0),2),"N/A")</f>
        <v>N/A</v>
      </c>
      <c r="E3019" t="s">
        <v>34</v>
      </c>
      <c r="F3019">
        <v>31</v>
      </c>
      <c r="G3019" t="s">
        <v>732</v>
      </c>
      <c r="H3019">
        <v>16</v>
      </c>
      <c r="I3019">
        <v>7</v>
      </c>
      <c r="J3019">
        <v>11</v>
      </c>
      <c r="K3019">
        <v>7</v>
      </c>
      <c r="L3019" s="2">
        <v>0.63600000000000001</v>
      </c>
      <c r="M3019">
        <v>31</v>
      </c>
      <c r="N3019">
        <v>4.4000000000000004</v>
      </c>
      <c r="O3019">
        <v>0</v>
      </c>
      <c r="P3019">
        <v>11</v>
      </c>
      <c r="Q3019">
        <v>0.4</v>
      </c>
      <c r="R3019">
        <v>1.9</v>
      </c>
      <c r="S3019">
        <v>1</v>
      </c>
    </row>
    <row r="3020" spans="1:19" x14ac:dyDescent="0.25">
      <c r="A3020">
        <v>2009</v>
      </c>
      <c r="B3020">
        <v>293</v>
      </c>
      <c r="C3020" t="s">
        <v>1266</v>
      </c>
      <c r="D3020" t="str">
        <f>IFERROR(INDEX('Draft Master List'!E:F,MATCH(C3020,'Draft Master List'!E:E,0),2),"N/A")</f>
        <v>N/A</v>
      </c>
      <c r="E3020" t="s">
        <v>27</v>
      </c>
      <c r="F3020">
        <v>22</v>
      </c>
      <c r="H3020">
        <v>11</v>
      </c>
      <c r="I3020">
        <v>0</v>
      </c>
      <c r="J3020">
        <v>8</v>
      </c>
      <c r="K3020">
        <v>7</v>
      </c>
      <c r="L3020" s="2">
        <v>0.875</v>
      </c>
      <c r="M3020">
        <v>96</v>
      </c>
      <c r="N3020">
        <v>13.7</v>
      </c>
      <c r="O3020">
        <v>0</v>
      </c>
      <c r="P3020">
        <v>21</v>
      </c>
      <c r="Q3020">
        <v>0.6</v>
      </c>
      <c r="R3020">
        <v>8.6999999999999993</v>
      </c>
      <c r="S3020">
        <v>2</v>
      </c>
    </row>
    <row r="3021" spans="1:19" x14ac:dyDescent="0.25">
      <c r="A3021">
        <v>2009</v>
      </c>
      <c r="B3021">
        <v>294</v>
      </c>
      <c r="C3021" t="s">
        <v>1698</v>
      </c>
      <c r="D3021" t="str">
        <f>IFERROR(INDEX('Draft Master List'!E:F,MATCH(C3021,'Draft Master List'!E:E,0),2),"N/A")</f>
        <v>N/A</v>
      </c>
      <c r="E3021" t="s">
        <v>27</v>
      </c>
      <c r="F3021">
        <v>22</v>
      </c>
      <c r="G3021" t="s">
        <v>1069</v>
      </c>
      <c r="H3021">
        <v>16</v>
      </c>
      <c r="I3021">
        <v>4</v>
      </c>
      <c r="J3021">
        <v>9</v>
      </c>
      <c r="K3021">
        <v>7</v>
      </c>
      <c r="L3021" s="2">
        <v>0.77800000000000002</v>
      </c>
      <c r="M3021">
        <v>62</v>
      </c>
      <c r="N3021">
        <v>8.9</v>
      </c>
      <c r="O3021">
        <v>0</v>
      </c>
      <c r="P3021">
        <v>23</v>
      </c>
      <c r="Q3021">
        <v>0.4</v>
      </c>
      <c r="R3021">
        <v>3.9</v>
      </c>
      <c r="S3021">
        <v>0</v>
      </c>
    </row>
    <row r="3022" spans="1:19" x14ac:dyDescent="0.25">
      <c r="A3022">
        <v>2009</v>
      </c>
      <c r="B3022">
        <v>295</v>
      </c>
      <c r="C3022" t="s">
        <v>324</v>
      </c>
      <c r="D3022" t="str">
        <f>IFERROR(INDEX('Draft Master List'!E:F,MATCH(C3022,'Draft Master List'!E:E,0),2),"N/A")</f>
        <v>362009</v>
      </c>
      <c r="E3022" t="s">
        <v>64</v>
      </c>
      <c r="F3022">
        <v>22</v>
      </c>
      <c r="G3022" t="s">
        <v>77</v>
      </c>
      <c r="H3022">
        <v>11</v>
      </c>
      <c r="I3022">
        <v>1</v>
      </c>
      <c r="J3022">
        <v>20</v>
      </c>
      <c r="K3022">
        <v>7</v>
      </c>
      <c r="L3022" s="2">
        <v>0.35</v>
      </c>
      <c r="M3022">
        <v>106</v>
      </c>
      <c r="N3022">
        <v>15.1</v>
      </c>
      <c r="O3022">
        <v>0</v>
      </c>
      <c r="P3022">
        <v>43</v>
      </c>
      <c r="Q3022">
        <v>0.6</v>
      </c>
      <c r="R3022">
        <v>9.6</v>
      </c>
      <c r="S3022">
        <v>0</v>
      </c>
    </row>
    <row r="3023" spans="1:19" x14ac:dyDescent="0.25">
      <c r="A3023">
        <v>2009</v>
      </c>
      <c r="B3023">
        <v>296</v>
      </c>
      <c r="C3023" t="s">
        <v>1386</v>
      </c>
      <c r="D3023" t="str">
        <f>IFERROR(INDEX('Draft Master List'!E:F,MATCH(C3023,'Draft Master List'!E:E,0),2),"N/A")</f>
        <v>N/A</v>
      </c>
      <c r="E3023" t="s">
        <v>25</v>
      </c>
      <c r="F3023">
        <v>24</v>
      </c>
      <c r="H3023">
        <v>5</v>
      </c>
      <c r="I3023">
        <v>0</v>
      </c>
      <c r="J3023">
        <v>11</v>
      </c>
      <c r="K3023">
        <v>7</v>
      </c>
      <c r="L3023" s="2">
        <v>0.63600000000000001</v>
      </c>
      <c r="M3023">
        <v>51</v>
      </c>
      <c r="N3023">
        <v>7.3</v>
      </c>
      <c r="O3023">
        <v>0</v>
      </c>
      <c r="P3023">
        <v>12</v>
      </c>
      <c r="Q3023">
        <v>1.4</v>
      </c>
      <c r="R3023">
        <v>10.199999999999999</v>
      </c>
      <c r="S3023">
        <v>1</v>
      </c>
    </row>
    <row r="3024" spans="1:19" x14ac:dyDescent="0.25">
      <c r="A3024">
        <v>2009</v>
      </c>
      <c r="B3024">
        <v>297</v>
      </c>
      <c r="C3024" t="s">
        <v>528</v>
      </c>
      <c r="D3024" t="str">
        <f>IFERROR(INDEX('Draft Master List'!E:F,MATCH(C3024,'Draft Master List'!E:E,0),2),"N/A")</f>
        <v>1032006</v>
      </c>
      <c r="E3024" t="s">
        <v>32</v>
      </c>
      <c r="F3024">
        <v>26</v>
      </c>
      <c r="G3024" t="s">
        <v>77</v>
      </c>
      <c r="H3024">
        <v>13</v>
      </c>
      <c r="I3024">
        <v>2</v>
      </c>
      <c r="J3024">
        <v>12</v>
      </c>
      <c r="K3024">
        <v>7</v>
      </c>
      <c r="L3024" s="2">
        <v>0.58299999999999996</v>
      </c>
      <c r="M3024">
        <v>63</v>
      </c>
      <c r="N3024">
        <v>9</v>
      </c>
      <c r="O3024">
        <v>0</v>
      </c>
      <c r="P3024">
        <v>19</v>
      </c>
      <c r="Q3024">
        <v>0.5</v>
      </c>
      <c r="R3024">
        <v>4.8</v>
      </c>
      <c r="S3024">
        <v>0</v>
      </c>
    </row>
    <row r="3025" spans="1:19" x14ac:dyDescent="0.25">
      <c r="A3025">
        <v>2009</v>
      </c>
      <c r="B3025">
        <v>298</v>
      </c>
      <c r="C3025" t="s">
        <v>1348</v>
      </c>
      <c r="D3025" t="str">
        <f>IFERROR(INDEX('Draft Master List'!E:F,MATCH(C3025,'Draft Master List'!E:E,0),2),"N/A")</f>
        <v>N/A</v>
      </c>
      <c r="E3025" t="s">
        <v>13</v>
      </c>
      <c r="F3025">
        <v>31</v>
      </c>
      <c r="H3025">
        <v>6</v>
      </c>
      <c r="I3025">
        <v>0</v>
      </c>
      <c r="J3025">
        <v>7</v>
      </c>
      <c r="K3025">
        <v>6</v>
      </c>
      <c r="L3025" s="2">
        <v>0.85699999999999998</v>
      </c>
      <c r="M3025">
        <v>65</v>
      </c>
      <c r="N3025">
        <v>10.8</v>
      </c>
      <c r="O3025">
        <v>0</v>
      </c>
      <c r="P3025">
        <v>33</v>
      </c>
      <c r="Q3025">
        <v>1</v>
      </c>
      <c r="R3025">
        <v>10.8</v>
      </c>
      <c r="S3025">
        <v>0</v>
      </c>
    </row>
    <row r="3026" spans="1:19" x14ac:dyDescent="0.25">
      <c r="A3026">
        <v>2009</v>
      </c>
      <c r="B3026">
        <v>299</v>
      </c>
      <c r="C3026" t="s">
        <v>1269</v>
      </c>
      <c r="D3026" t="str">
        <f>IFERROR(INDEX('Draft Master List'!E:F,MATCH(C3026,'Draft Master List'!E:E,0),2),"N/A")</f>
        <v>N/A</v>
      </c>
      <c r="E3026" t="s">
        <v>23</v>
      </c>
      <c r="F3026">
        <v>25</v>
      </c>
      <c r="H3026">
        <v>15</v>
      </c>
      <c r="I3026">
        <v>0</v>
      </c>
      <c r="J3026">
        <v>12</v>
      </c>
      <c r="K3026">
        <v>6</v>
      </c>
      <c r="L3026" s="2">
        <v>0.5</v>
      </c>
      <c r="M3026">
        <v>64</v>
      </c>
      <c r="N3026">
        <v>10.7</v>
      </c>
      <c r="O3026">
        <v>0</v>
      </c>
      <c r="P3026">
        <v>32</v>
      </c>
      <c r="Q3026">
        <v>0.4</v>
      </c>
      <c r="R3026">
        <v>4.3</v>
      </c>
      <c r="S3026">
        <v>0</v>
      </c>
    </row>
    <row r="3027" spans="1:19" x14ac:dyDescent="0.25">
      <c r="A3027">
        <v>2009</v>
      </c>
      <c r="B3027">
        <v>300</v>
      </c>
      <c r="C3027" t="s">
        <v>2061</v>
      </c>
      <c r="D3027" t="str">
        <f>IFERROR(INDEX('Draft Master List'!E:F,MATCH(C3027,'Draft Master List'!E:E,0),2),"N/A")</f>
        <v>N/A</v>
      </c>
      <c r="E3027" t="s">
        <v>14</v>
      </c>
      <c r="F3027">
        <v>26</v>
      </c>
      <c r="H3027">
        <v>14</v>
      </c>
      <c r="I3027">
        <v>0</v>
      </c>
      <c r="J3027">
        <v>18</v>
      </c>
      <c r="K3027">
        <v>6</v>
      </c>
      <c r="L3027" s="2">
        <v>0.33300000000000002</v>
      </c>
      <c r="M3027">
        <v>65</v>
      </c>
      <c r="N3027">
        <v>10.8</v>
      </c>
      <c r="O3027">
        <v>0</v>
      </c>
      <c r="P3027">
        <v>17</v>
      </c>
      <c r="Q3027">
        <v>0.4</v>
      </c>
      <c r="R3027">
        <v>4.5999999999999996</v>
      </c>
      <c r="S3027">
        <v>0</v>
      </c>
    </row>
    <row r="3028" spans="1:19" x14ac:dyDescent="0.25">
      <c r="A3028">
        <v>2009</v>
      </c>
      <c r="B3028">
        <v>301</v>
      </c>
      <c r="C3028" t="s">
        <v>1358</v>
      </c>
      <c r="D3028" t="str">
        <f>IFERROR(INDEX('Draft Master List'!E:F,MATCH(C3028,'Draft Master List'!E:E,0),2),"N/A")</f>
        <v>N/A</v>
      </c>
      <c r="E3028" t="s">
        <v>6</v>
      </c>
      <c r="F3028">
        <v>31</v>
      </c>
      <c r="G3028" t="s">
        <v>77</v>
      </c>
      <c r="H3028">
        <v>3</v>
      </c>
      <c r="I3028">
        <v>1</v>
      </c>
      <c r="J3028">
        <v>15</v>
      </c>
      <c r="K3028">
        <v>6</v>
      </c>
      <c r="L3028" s="2">
        <v>0.4</v>
      </c>
      <c r="M3028">
        <v>77</v>
      </c>
      <c r="N3028">
        <v>12.8</v>
      </c>
      <c r="O3028">
        <v>0</v>
      </c>
      <c r="P3028">
        <v>19</v>
      </c>
      <c r="Q3028">
        <v>2</v>
      </c>
      <c r="R3028">
        <v>25.7</v>
      </c>
      <c r="S3028">
        <v>0</v>
      </c>
    </row>
    <row r="3029" spans="1:19" x14ac:dyDescent="0.25">
      <c r="A3029">
        <v>2009</v>
      </c>
      <c r="B3029">
        <v>302</v>
      </c>
      <c r="C3029" t="s">
        <v>2062</v>
      </c>
      <c r="D3029" t="str">
        <f>IFERROR(INDEX('Draft Master List'!E:F,MATCH(C3029,'Draft Master List'!E:E,0),2),"N/A")</f>
        <v>N/A</v>
      </c>
      <c r="E3029" t="s">
        <v>23</v>
      </c>
      <c r="F3029">
        <v>30</v>
      </c>
      <c r="G3029" t="s">
        <v>77</v>
      </c>
      <c r="H3029">
        <v>14</v>
      </c>
      <c r="I3029">
        <v>1</v>
      </c>
      <c r="J3029">
        <v>11</v>
      </c>
      <c r="K3029">
        <v>6</v>
      </c>
      <c r="L3029" s="2">
        <v>0.54500000000000004</v>
      </c>
      <c r="M3029">
        <v>59</v>
      </c>
      <c r="N3029">
        <v>9.8000000000000007</v>
      </c>
      <c r="O3029">
        <v>0</v>
      </c>
      <c r="P3029">
        <v>21</v>
      </c>
      <c r="Q3029">
        <v>0.4</v>
      </c>
      <c r="R3029">
        <v>4.2</v>
      </c>
      <c r="S3029">
        <v>0</v>
      </c>
    </row>
    <row r="3030" spans="1:19" x14ac:dyDescent="0.25">
      <c r="A3030">
        <v>2009</v>
      </c>
      <c r="B3030">
        <v>303</v>
      </c>
      <c r="C3030" t="s">
        <v>443</v>
      </c>
      <c r="D3030" t="str">
        <f>IFERROR(INDEX('Draft Master List'!E:F,MATCH(C3030,'Draft Master List'!E:E,0),2),"N/A")</f>
        <v>302007</v>
      </c>
      <c r="E3030" t="s">
        <v>13</v>
      </c>
      <c r="F3030">
        <v>24</v>
      </c>
      <c r="H3030">
        <v>1</v>
      </c>
      <c r="I3030">
        <v>0</v>
      </c>
      <c r="J3030">
        <v>7</v>
      </c>
      <c r="K3030">
        <v>6</v>
      </c>
      <c r="L3030" s="2">
        <v>0.85699999999999998</v>
      </c>
      <c r="M3030">
        <v>52</v>
      </c>
      <c r="N3030">
        <v>8.6999999999999993</v>
      </c>
      <c r="O3030">
        <v>0</v>
      </c>
      <c r="P3030">
        <v>11</v>
      </c>
      <c r="Q3030">
        <v>6</v>
      </c>
      <c r="R3030">
        <v>52</v>
      </c>
      <c r="S3030">
        <v>0</v>
      </c>
    </row>
    <row r="3031" spans="1:19" x14ac:dyDescent="0.25">
      <c r="A3031">
        <v>2009</v>
      </c>
      <c r="B3031">
        <v>304</v>
      </c>
      <c r="C3031" t="s">
        <v>346</v>
      </c>
      <c r="D3031" t="str">
        <f>IFERROR(INDEX('Draft Master List'!E:F,MATCH(C3031,'Draft Master List'!E:E,0),2),"N/A")</f>
        <v>1442009</v>
      </c>
      <c r="E3031" t="s">
        <v>4</v>
      </c>
      <c r="F3031">
        <v>24</v>
      </c>
      <c r="H3031">
        <v>7</v>
      </c>
      <c r="I3031">
        <v>0</v>
      </c>
      <c r="J3031">
        <v>8</v>
      </c>
      <c r="K3031">
        <v>6</v>
      </c>
      <c r="L3031" s="2">
        <v>0.75</v>
      </c>
      <c r="M3031">
        <v>106</v>
      </c>
      <c r="N3031">
        <v>17.7</v>
      </c>
      <c r="O3031">
        <v>0</v>
      </c>
      <c r="P3031">
        <v>33</v>
      </c>
      <c r="Q3031">
        <v>0.9</v>
      </c>
      <c r="R3031">
        <v>15.1</v>
      </c>
      <c r="S3031">
        <v>0</v>
      </c>
    </row>
    <row r="3032" spans="1:19" x14ac:dyDescent="0.25">
      <c r="A3032">
        <v>2009</v>
      </c>
      <c r="B3032">
        <v>305</v>
      </c>
      <c r="C3032" t="s">
        <v>1349</v>
      </c>
      <c r="D3032" t="str">
        <f>IFERROR(INDEX('Draft Master List'!E:F,MATCH(C3032,'Draft Master List'!E:E,0),2),"N/A")</f>
        <v>N/A</v>
      </c>
      <c r="E3032" t="s">
        <v>18</v>
      </c>
      <c r="F3032">
        <v>28</v>
      </c>
      <c r="G3032" t="s">
        <v>1069</v>
      </c>
      <c r="H3032">
        <v>16</v>
      </c>
      <c r="I3032">
        <v>4</v>
      </c>
      <c r="J3032">
        <v>6</v>
      </c>
      <c r="K3032">
        <v>6</v>
      </c>
      <c r="L3032" s="2">
        <v>1</v>
      </c>
      <c r="M3032">
        <v>52</v>
      </c>
      <c r="N3032">
        <v>8.6999999999999993</v>
      </c>
      <c r="O3032">
        <v>2</v>
      </c>
      <c r="P3032">
        <v>25</v>
      </c>
      <c r="Q3032">
        <v>0.4</v>
      </c>
      <c r="R3032">
        <v>3.3</v>
      </c>
      <c r="S3032">
        <v>0</v>
      </c>
    </row>
    <row r="3033" spans="1:19" x14ac:dyDescent="0.25">
      <c r="A3033">
        <v>2009</v>
      </c>
      <c r="B3033">
        <v>306</v>
      </c>
      <c r="C3033" t="s">
        <v>1391</v>
      </c>
      <c r="D3033" t="str">
        <f>IFERROR(INDEX('Draft Master List'!E:F,MATCH(C3033,'Draft Master List'!E:E,0),2),"N/A")</f>
        <v>N/A</v>
      </c>
      <c r="E3033" t="s">
        <v>15</v>
      </c>
      <c r="F3033">
        <v>29</v>
      </c>
      <c r="G3033" t="s">
        <v>212</v>
      </c>
      <c r="H3033">
        <v>16</v>
      </c>
      <c r="I3033">
        <v>8</v>
      </c>
      <c r="J3033">
        <v>12</v>
      </c>
      <c r="K3033">
        <v>6</v>
      </c>
      <c r="L3033" s="2">
        <v>0.5</v>
      </c>
      <c r="M3033">
        <v>41</v>
      </c>
      <c r="N3033">
        <v>6.8</v>
      </c>
      <c r="O3033">
        <v>0</v>
      </c>
      <c r="P3033">
        <v>9</v>
      </c>
      <c r="Q3033">
        <v>0.4</v>
      </c>
      <c r="R3033">
        <v>2.6</v>
      </c>
      <c r="S3033">
        <v>1</v>
      </c>
    </row>
    <row r="3034" spans="1:19" x14ac:dyDescent="0.25">
      <c r="A3034">
        <v>2009</v>
      </c>
      <c r="B3034">
        <v>307</v>
      </c>
      <c r="C3034" t="s">
        <v>1338</v>
      </c>
      <c r="D3034" t="str">
        <f>IFERROR(INDEX('Draft Master List'!E:F,MATCH(C3034,'Draft Master List'!E:E,0),2),"N/A")</f>
        <v>N/A</v>
      </c>
      <c r="E3034" t="s">
        <v>223</v>
      </c>
      <c r="F3034">
        <v>28</v>
      </c>
      <c r="G3034" t="s">
        <v>212</v>
      </c>
      <c r="H3034">
        <v>14</v>
      </c>
      <c r="I3034">
        <v>8</v>
      </c>
      <c r="J3034">
        <v>9</v>
      </c>
      <c r="K3034">
        <v>6</v>
      </c>
      <c r="L3034" s="2">
        <v>0.66700000000000004</v>
      </c>
      <c r="M3034">
        <v>16</v>
      </c>
      <c r="N3034">
        <v>2.7</v>
      </c>
      <c r="O3034">
        <v>0</v>
      </c>
      <c r="P3034">
        <v>9</v>
      </c>
      <c r="Q3034">
        <v>0.4</v>
      </c>
      <c r="R3034">
        <v>1.1000000000000001</v>
      </c>
      <c r="S3034">
        <v>0</v>
      </c>
    </row>
    <row r="3035" spans="1:19" x14ac:dyDescent="0.25">
      <c r="A3035">
        <v>2009</v>
      </c>
      <c r="B3035">
        <v>308</v>
      </c>
      <c r="C3035" t="s">
        <v>1943</v>
      </c>
      <c r="D3035" t="str">
        <f>IFERROR(INDEX('Draft Master List'!E:F,MATCH(C3035,'Draft Master List'!E:E,0),2),"N/A")</f>
        <v>N/A</v>
      </c>
      <c r="E3035" t="s">
        <v>223</v>
      </c>
      <c r="F3035">
        <v>27</v>
      </c>
      <c r="H3035">
        <v>8</v>
      </c>
      <c r="I3035">
        <v>0</v>
      </c>
      <c r="J3035">
        <v>12</v>
      </c>
      <c r="K3035">
        <v>6</v>
      </c>
      <c r="L3035" s="2">
        <v>0.5</v>
      </c>
      <c r="M3035">
        <v>99</v>
      </c>
      <c r="N3035">
        <v>16.5</v>
      </c>
      <c r="O3035">
        <v>0</v>
      </c>
      <c r="P3035">
        <v>33</v>
      </c>
      <c r="Q3035">
        <v>0.8</v>
      </c>
      <c r="R3035">
        <v>12.4</v>
      </c>
      <c r="S3035">
        <v>0</v>
      </c>
    </row>
    <row r="3036" spans="1:19" x14ac:dyDescent="0.25">
      <c r="A3036">
        <v>2009</v>
      </c>
      <c r="B3036">
        <v>309</v>
      </c>
      <c r="C3036" t="s">
        <v>1381</v>
      </c>
      <c r="D3036" t="str">
        <f>IFERROR(INDEX('Draft Master List'!E:F,MATCH(C3036,'Draft Master List'!E:E,0),2),"N/A")</f>
        <v>N/A</v>
      </c>
      <c r="E3036" t="s">
        <v>7</v>
      </c>
      <c r="F3036">
        <v>25</v>
      </c>
      <c r="H3036">
        <v>10</v>
      </c>
      <c r="I3036">
        <v>0</v>
      </c>
      <c r="J3036">
        <v>7</v>
      </c>
      <c r="K3036">
        <v>6</v>
      </c>
      <c r="L3036" s="2">
        <v>0.85699999999999998</v>
      </c>
      <c r="M3036">
        <v>58</v>
      </c>
      <c r="N3036">
        <v>9.6999999999999993</v>
      </c>
      <c r="O3036">
        <v>0</v>
      </c>
      <c r="P3036">
        <v>17</v>
      </c>
      <c r="Q3036">
        <v>0.6</v>
      </c>
      <c r="R3036">
        <v>5.8</v>
      </c>
      <c r="S3036">
        <v>0</v>
      </c>
    </row>
    <row r="3037" spans="1:19" x14ac:dyDescent="0.25">
      <c r="A3037">
        <v>2009</v>
      </c>
      <c r="B3037">
        <v>310</v>
      </c>
      <c r="C3037" t="s">
        <v>402</v>
      </c>
      <c r="D3037" t="str">
        <f>IFERROR(INDEX('Draft Master List'!E:F,MATCH(C3037,'Draft Master List'!E:E,0),2),"N/A")</f>
        <v>1362008</v>
      </c>
      <c r="E3037" t="s">
        <v>22</v>
      </c>
      <c r="F3037">
        <v>24</v>
      </c>
      <c r="G3037" t="s">
        <v>77</v>
      </c>
      <c r="H3037">
        <v>12</v>
      </c>
      <c r="I3037">
        <v>1</v>
      </c>
      <c r="J3037">
        <v>11</v>
      </c>
      <c r="K3037">
        <v>6</v>
      </c>
      <c r="L3037" s="2">
        <v>0.54500000000000004</v>
      </c>
      <c r="M3037">
        <v>59</v>
      </c>
      <c r="N3037">
        <v>9.8000000000000007</v>
      </c>
      <c r="O3037">
        <v>0</v>
      </c>
      <c r="P3037">
        <v>22</v>
      </c>
      <c r="Q3037">
        <v>0.5</v>
      </c>
      <c r="R3037">
        <v>4.9000000000000004</v>
      </c>
      <c r="S3037">
        <v>1</v>
      </c>
    </row>
    <row r="3038" spans="1:19" x14ac:dyDescent="0.25">
      <c r="A3038">
        <v>2009</v>
      </c>
      <c r="B3038">
        <v>311</v>
      </c>
      <c r="C3038" t="s">
        <v>837</v>
      </c>
      <c r="D3038" t="str">
        <f>IFERROR(INDEX('Draft Master List'!E:F,MATCH(C3038,'Draft Master List'!E:E,0),2),"N/A")</f>
        <v>N/A</v>
      </c>
      <c r="E3038" t="s">
        <v>24</v>
      </c>
      <c r="F3038">
        <v>29</v>
      </c>
      <c r="G3038" t="s">
        <v>643</v>
      </c>
      <c r="H3038">
        <v>14</v>
      </c>
      <c r="I3038">
        <v>3</v>
      </c>
      <c r="J3038">
        <v>7</v>
      </c>
      <c r="K3038">
        <v>6</v>
      </c>
      <c r="L3038" s="2">
        <v>0.85699999999999998</v>
      </c>
      <c r="M3038">
        <v>64</v>
      </c>
      <c r="N3038">
        <v>10.7</v>
      </c>
      <c r="O3038">
        <v>1</v>
      </c>
      <c r="P3038">
        <v>27</v>
      </c>
      <c r="Q3038">
        <v>0.4</v>
      </c>
      <c r="R3038">
        <v>4.5999999999999996</v>
      </c>
      <c r="S3038">
        <v>2</v>
      </c>
    </row>
    <row r="3039" spans="1:19" x14ac:dyDescent="0.25">
      <c r="A3039">
        <v>2009</v>
      </c>
      <c r="B3039">
        <v>312</v>
      </c>
      <c r="C3039" t="s">
        <v>527</v>
      </c>
      <c r="D3039" t="str">
        <f>IFERROR(INDEX('Draft Master List'!E:F,MATCH(C3039,'Draft Master List'!E:E,0),2),"N/A")</f>
        <v>1002006</v>
      </c>
      <c r="E3039" t="s">
        <v>34</v>
      </c>
      <c r="F3039">
        <v>26</v>
      </c>
      <c r="H3039">
        <v>15</v>
      </c>
      <c r="I3039">
        <v>0</v>
      </c>
      <c r="J3039">
        <v>11</v>
      </c>
      <c r="K3039">
        <v>6</v>
      </c>
      <c r="L3039" s="2">
        <v>0.54500000000000004</v>
      </c>
      <c r="M3039">
        <v>24</v>
      </c>
      <c r="N3039">
        <v>4</v>
      </c>
      <c r="O3039">
        <v>0</v>
      </c>
      <c r="P3039">
        <v>8</v>
      </c>
      <c r="Q3039">
        <v>0.4</v>
      </c>
      <c r="R3039">
        <v>1.6</v>
      </c>
      <c r="S3039">
        <v>0</v>
      </c>
    </row>
    <row r="3040" spans="1:19" x14ac:dyDescent="0.25">
      <c r="A3040">
        <v>2009</v>
      </c>
      <c r="B3040">
        <v>313</v>
      </c>
      <c r="C3040" t="s">
        <v>409</v>
      </c>
      <c r="D3040" t="str">
        <f>IFERROR(INDEX('Draft Master List'!E:F,MATCH(C3040,'Draft Master List'!E:E,0),2),"N/A")</f>
        <v>1632008</v>
      </c>
      <c r="E3040" t="s">
        <v>19</v>
      </c>
      <c r="F3040">
        <v>24</v>
      </c>
      <c r="G3040" t="s">
        <v>732</v>
      </c>
      <c r="H3040">
        <v>15</v>
      </c>
      <c r="I3040">
        <v>1</v>
      </c>
      <c r="J3040">
        <v>11</v>
      </c>
      <c r="K3040">
        <v>6</v>
      </c>
      <c r="L3040" s="2">
        <v>0.54500000000000004</v>
      </c>
      <c r="M3040">
        <v>21</v>
      </c>
      <c r="N3040">
        <v>3.5</v>
      </c>
      <c r="O3040">
        <v>1</v>
      </c>
      <c r="P3040">
        <v>10</v>
      </c>
      <c r="Q3040">
        <v>0.4</v>
      </c>
      <c r="R3040">
        <v>1.4</v>
      </c>
      <c r="S3040">
        <v>0</v>
      </c>
    </row>
    <row r="3041" spans="1:19" x14ac:dyDescent="0.25">
      <c r="A3041">
        <v>2009</v>
      </c>
      <c r="B3041">
        <v>314</v>
      </c>
      <c r="C3041" t="s">
        <v>2008</v>
      </c>
      <c r="D3041" t="str">
        <f>IFERROR(INDEX('Draft Master List'!E:F,MATCH(C3041,'Draft Master List'!E:E,0),2),"N/A")</f>
        <v>N/A</v>
      </c>
      <c r="E3041" t="s">
        <v>29</v>
      </c>
      <c r="F3041">
        <v>25</v>
      </c>
      <c r="G3041" t="s">
        <v>1069</v>
      </c>
      <c r="H3041">
        <v>14</v>
      </c>
      <c r="I3041">
        <v>2</v>
      </c>
      <c r="J3041">
        <v>11</v>
      </c>
      <c r="K3041">
        <v>6</v>
      </c>
      <c r="L3041" s="2">
        <v>0.54500000000000004</v>
      </c>
      <c r="M3041">
        <v>40</v>
      </c>
      <c r="N3041">
        <v>6.7</v>
      </c>
      <c r="O3041">
        <v>0</v>
      </c>
      <c r="P3041">
        <v>17</v>
      </c>
      <c r="Q3041">
        <v>0.4</v>
      </c>
      <c r="R3041">
        <v>2.9</v>
      </c>
      <c r="S3041">
        <v>0</v>
      </c>
    </row>
    <row r="3042" spans="1:19" x14ac:dyDescent="0.25">
      <c r="A3042">
        <v>2009</v>
      </c>
      <c r="B3042">
        <v>315</v>
      </c>
      <c r="C3042" t="s">
        <v>1336</v>
      </c>
      <c r="D3042" t="str">
        <f>IFERROR(INDEX('Draft Master List'!E:F,MATCH(C3042,'Draft Master List'!E:E,0),2),"N/A")</f>
        <v>N/A</v>
      </c>
      <c r="E3042" t="s">
        <v>22</v>
      </c>
      <c r="F3042">
        <v>23</v>
      </c>
      <c r="G3042" t="s">
        <v>643</v>
      </c>
      <c r="H3042">
        <v>7</v>
      </c>
      <c r="I3042">
        <v>1</v>
      </c>
      <c r="J3042">
        <v>11</v>
      </c>
      <c r="K3042">
        <v>6</v>
      </c>
      <c r="L3042" s="2">
        <v>0.54500000000000004</v>
      </c>
      <c r="M3042">
        <v>62</v>
      </c>
      <c r="N3042">
        <v>10.3</v>
      </c>
      <c r="O3042">
        <v>0</v>
      </c>
      <c r="P3042">
        <v>13</v>
      </c>
      <c r="Q3042">
        <v>0.9</v>
      </c>
      <c r="R3042">
        <v>8.9</v>
      </c>
      <c r="S3042">
        <v>0</v>
      </c>
    </row>
    <row r="3043" spans="1:19" x14ac:dyDescent="0.25">
      <c r="A3043">
        <v>2009</v>
      </c>
      <c r="B3043">
        <v>316</v>
      </c>
      <c r="C3043" t="s">
        <v>1117</v>
      </c>
      <c r="D3043" t="str">
        <f>IFERROR(INDEX('Draft Master List'!E:F,MATCH(C3043,'Draft Master List'!E:E,0),2),"N/A")</f>
        <v>N/A</v>
      </c>
      <c r="E3043" t="s">
        <v>21</v>
      </c>
      <c r="F3043">
        <v>24</v>
      </c>
      <c r="H3043">
        <v>16</v>
      </c>
      <c r="I3043">
        <v>0</v>
      </c>
      <c r="J3043">
        <v>6</v>
      </c>
      <c r="K3043">
        <v>6</v>
      </c>
      <c r="L3043" s="2">
        <v>1</v>
      </c>
      <c r="M3043">
        <v>50</v>
      </c>
      <c r="N3043">
        <v>8.3000000000000007</v>
      </c>
      <c r="O3043">
        <v>2</v>
      </c>
      <c r="P3043">
        <v>30</v>
      </c>
      <c r="Q3043">
        <v>0.4</v>
      </c>
      <c r="R3043">
        <v>3.1</v>
      </c>
      <c r="S3043">
        <v>3</v>
      </c>
    </row>
    <row r="3044" spans="1:19" x14ac:dyDescent="0.25">
      <c r="A3044">
        <v>2009</v>
      </c>
      <c r="B3044">
        <v>317</v>
      </c>
      <c r="C3044" t="s">
        <v>330</v>
      </c>
      <c r="D3044" t="str">
        <f>IFERROR(INDEX('Draft Master List'!E:F,MATCH(C3044,'Draft Master List'!E:E,0),2),"N/A")</f>
        <v>822009</v>
      </c>
      <c r="E3044" t="s">
        <v>12</v>
      </c>
      <c r="F3044">
        <v>23</v>
      </c>
      <c r="H3044">
        <v>11</v>
      </c>
      <c r="I3044">
        <v>0</v>
      </c>
      <c r="J3044">
        <v>13</v>
      </c>
      <c r="K3044">
        <v>6</v>
      </c>
      <c r="L3044" s="2">
        <v>0.46200000000000002</v>
      </c>
      <c r="M3044">
        <v>52</v>
      </c>
      <c r="N3044">
        <v>8.6999999999999993</v>
      </c>
      <c r="O3044">
        <v>0</v>
      </c>
      <c r="P3044">
        <v>19</v>
      </c>
      <c r="Q3044">
        <v>0.5</v>
      </c>
      <c r="R3044">
        <v>4.7</v>
      </c>
      <c r="S3044">
        <v>2</v>
      </c>
    </row>
    <row r="3045" spans="1:19" x14ac:dyDescent="0.25">
      <c r="A3045">
        <v>2009</v>
      </c>
      <c r="B3045">
        <v>318</v>
      </c>
      <c r="C3045" t="s">
        <v>662</v>
      </c>
      <c r="D3045" t="str">
        <f>IFERROR(INDEX('Draft Master List'!E:F,MATCH(C3045,'Draft Master List'!E:E,0),2),"N/A")</f>
        <v>N/A</v>
      </c>
      <c r="E3045" t="s">
        <v>669</v>
      </c>
      <c r="F3045">
        <v>27</v>
      </c>
      <c r="H3045">
        <v>12</v>
      </c>
      <c r="I3045">
        <v>0</v>
      </c>
      <c r="J3045">
        <v>12</v>
      </c>
      <c r="K3045">
        <v>5</v>
      </c>
      <c r="L3045" s="2">
        <v>0.41699999999999998</v>
      </c>
      <c r="M3045">
        <v>34</v>
      </c>
      <c r="N3045">
        <v>6.8</v>
      </c>
      <c r="O3045">
        <v>0</v>
      </c>
      <c r="P3045">
        <v>9</v>
      </c>
      <c r="Q3045">
        <v>0.4</v>
      </c>
      <c r="R3045">
        <v>2.8</v>
      </c>
      <c r="S3045">
        <v>0</v>
      </c>
    </row>
    <row r="3046" spans="1:19" x14ac:dyDescent="0.25">
      <c r="A3046">
        <v>2009</v>
      </c>
      <c r="B3046">
        <v>319</v>
      </c>
      <c r="C3046" t="s">
        <v>638</v>
      </c>
      <c r="D3046" t="str">
        <f>IFERROR(INDEX('Draft Master List'!E:F,MATCH(C3046,'Draft Master List'!E:E,0),2),"N/A")</f>
        <v>N/A</v>
      </c>
      <c r="E3046" t="s">
        <v>34</v>
      </c>
      <c r="F3046">
        <v>29</v>
      </c>
      <c r="H3046">
        <v>15</v>
      </c>
      <c r="I3046">
        <v>0</v>
      </c>
      <c r="J3046">
        <v>5</v>
      </c>
      <c r="K3046">
        <v>5</v>
      </c>
      <c r="L3046" s="2">
        <v>1</v>
      </c>
      <c r="M3046">
        <v>40</v>
      </c>
      <c r="N3046">
        <v>8</v>
      </c>
      <c r="O3046">
        <v>0</v>
      </c>
      <c r="P3046">
        <v>12</v>
      </c>
      <c r="Q3046">
        <v>0.3</v>
      </c>
      <c r="R3046">
        <v>2.7</v>
      </c>
      <c r="S3046">
        <v>6</v>
      </c>
    </row>
    <row r="3047" spans="1:19" x14ac:dyDescent="0.25">
      <c r="A3047">
        <v>2009</v>
      </c>
      <c r="B3047">
        <v>320</v>
      </c>
      <c r="C3047" t="s">
        <v>1442</v>
      </c>
      <c r="D3047" t="str">
        <f>IFERROR(INDEX('Draft Master List'!E:F,MATCH(C3047,'Draft Master List'!E:E,0),2),"N/A")</f>
        <v>N/A</v>
      </c>
      <c r="E3047" t="s">
        <v>63</v>
      </c>
      <c r="F3047">
        <v>30</v>
      </c>
      <c r="H3047">
        <v>16</v>
      </c>
      <c r="I3047">
        <v>0</v>
      </c>
      <c r="J3047">
        <v>8</v>
      </c>
      <c r="K3047">
        <v>5</v>
      </c>
      <c r="L3047" s="2">
        <v>0.625</v>
      </c>
      <c r="M3047">
        <v>35</v>
      </c>
      <c r="N3047">
        <v>7</v>
      </c>
      <c r="O3047">
        <v>0</v>
      </c>
      <c r="P3047">
        <v>10</v>
      </c>
      <c r="Q3047">
        <v>0.3</v>
      </c>
      <c r="R3047">
        <v>2.2000000000000002</v>
      </c>
      <c r="S3047">
        <v>0</v>
      </c>
    </row>
    <row r="3048" spans="1:19" x14ac:dyDescent="0.25">
      <c r="A3048">
        <v>2009</v>
      </c>
      <c r="B3048">
        <v>321</v>
      </c>
      <c r="C3048" t="s">
        <v>2063</v>
      </c>
      <c r="D3048" t="str">
        <f>IFERROR(INDEX('Draft Master List'!E:F,MATCH(C3048,'Draft Master List'!E:E,0),2),"N/A")</f>
        <v>N/A</v>
      </c>
      <c r="E3048" t="s">
        <v>0</v>
      </c>
      <c r="F3048">
        <v>32</v>
      </c>
      <c r="G3048" t="s">
        <v>1069</v>
      </c>
      <c r="H3048">
        <v>11</v>
      </c>
      <c r="I3048">
        <v>3</v>
      </c>
      <c r="J3048">
        <v>7</v>
      </c>
      <c r="K3048">
        <v>5</v>
      </c>
      <c r="L3048" s="2">
        <v>0.71399999999999997</v>
      </c>
      <c r="M3048">
        <v>22</v>
      </c>
      <c r="N3048">
        <v>4.4000000000000004</v>
      </c>
      <c r="O3048">
        <v>1</v>
      </c>
      <c r="P3048">
        <v>8</v>
      </c>
      <c r="Q3048">
        <v>0.5</v>
      </c>
      <c r="R3048">
        <v>2</v>
      </c>
      <c r="S3048">
        <v>0</v>
      </c>
    </row>
    <row r="3049" spans="1:19" x14ac:dyDescent="0.25">
      <c r="A3049">
        <v>2009</v>
      </c>
      <c r="B3049">
        <v>322</v>
      </c>
      <c r="C3049" t="s">
        <v>1583</v>
      </c>
      <c r="D3049" t="str">
        <f>IFERROR(INDEX('Draft Master List'!E:F,MATCH(C3049,'Draft Master List'!E:E,0),2),"N/A")</f>
        <v>N/A</v>
      </c>
      <c r="E3049" t="s">
        <v>25</v>
      </c>
      <c r="F3049">
        <v>36</v>
      </c>
      <c r="H3049">
        <v>5</v>
      </c>
      <c r="I3049">
        <v>0</v>
      </c>
      <c r="J3049">
        <v>10</v>
      </c>
      <c r="K3049">
        <v>5</v>
      </c>
      <c r="L3049" s="2">
        <v>0.5</v>
      </c>
      <c r="M3049">
        <v>61</v>
      </c>
      <c r="N3049">
        <v>12.2</v>
      </c>
      <c r="O3049">
        <v>0</v>
      </c>
      <c r="P3049">
        <v>18</v>
      </c>
      <c r="Q3049">
        <v>1</v>
      </c>
      <c r="R3049">
        <v>12.2</v>
      </c>
      <c r="S3049">
        <v>0</v>
      </c>
    </row>
    <row r="3050" spans="1:19" x14ac:dyDescent="0.25">
      <c r="A3050">
        <v>2009</v>
      </c>
      <c r="B3050">
        <v>323</v>
      </c>
      <c r="C3050" t="s">
        <v>2064</v>
      </c>
      <c r="D3050" t="str">
        <f>IFERROR(INDEX('Draft Master List'!E:F,MATCH(C3050,'Draft Master List'!E:E,0),2),"N/A")</f>
        <v>N/A</v>
      </c>
      <c r="E3050" t="s">
        <v>669</v>
      </c>
      <c r="F3050">
        <v>29</v>
      </c>
      <c r="H3050">
        <v>10</v>
      </c>
      <c r="I3050">
        <v>7</v>
      </c>
      <c r="J3050">
        <v>9</v>
      </c>
      <c r="K3050">
        <v>5</v>
      </c>
      <c r="L3050" s="2">
        <v>0.55600000000000005</v>
      </c>
      <c r="M3050">
        <v>59</v>
      </c>
      <c r="N3050">
        <v>11.8</v>
      </c>
      <c r="O3050">
        <v>1</v>
      </c>
      <c r="P3050">
        <v>24</v>
      </c>
      <c r="Q3050">
        <v>0.5</v>
      </c>
      <c r="R3050">
        <v>5.9</v>
      </c>
      <c r="S3050">
        <v>0</v>
      </c>
    </row>
    <row r="3051" spans="1:19" x14ac:dyDescent="0.25">
      <c r="A3051">
        <v>2009</v>
      </c>
      <c r="B3051">
        <v>324</v>
      </c>
      <c r="C3051" t="s">
        <v>2032</v>
      </c>
      <c r="D3051" t="str">
        <f>IFERROR(INDEX('Draft Master List'!E:F,MATCH(C3051,'Draft Master List'!E:E,0),2),"N/A")</f>
        <v>N/A</v>
      </c>
      <c r="E3051" t="s">
        <v>5</v>
      </c>
      <c r="F3051">
        <v>26</v>
      </c>
      <c r="G3051" t="s">
        <v>732</v>
      </c>
      <c r="H3051">
        <v>11</v>
      </c>
      <c r="I3051">
        <v>5</v>
      </c>
      <c r="J3051">
        <v>7</v>
      </c>
      <c r="K3051">
        <v>5</v>
      </c>
      <c r="L3051" s="2">
        <v>0.71399999999999997</v>
      </c>
      <c r="M3051">
        <v>41</v>
      </c>
      <c r="N3051">
        <v>8.1999999999999993</v>
      </c>
      <c r="O3051">
        <v>0</v>
      </c>
      <c r="P3051">
        <v>13</v>
      </c>
      <c r="Q3051">
        <v>0.5</v>
      </c>
      <c r="R3051">
        <v>3.7</v>
      </c>
      <c r="S3051">
        <v>0</v>
      </c>
    </row>
    <row r="3052" spans="1:19" x14ac:dyDescent="0.25">
      <c r="A3052">
        <v>2009</v>
      </c>
      <c r="B3052">
        <v>325</v>
      </c>
      <c r="C3052" t="s">
        <v>1380</v>
      </c>
      <c r="D3052" t="str">
        <f>IFERROR(INDEX('Draft Master List'!E:F,MATCH(C3052,'Draft Master List'!E:E,0),2),"N/A")</f>
        <v>N/A</v>
      </c>
      <c r="E3052" t="s">
        <v>0</v>
      </c>
      <c r="F3052">
        <v>24</v>
      </c>
      <c r="G3052" t="s">
        <v>643</v>
      </c>
      <c r="H3052">
        <v>9</v>
      </c>
      <c r="I3052">
        <v>1</v>
      </c>
      <c r="J3052">
        <v>7</v>
      </c>
      <c r="K3052">
        <v>5</v>
      </c>
      <c r="L3052" s="2">
        <v>0.71399999999999997</v>
      </c>
      <c r="M3052">
        <v>48</v>
      </c>
      <c r="N3052">
        <v>9.6</v>
      </c>
      <c r="O3052">
        <v>0</v>
      </c>
      <c r="P3052">
        <v>16</v>
      </c>
      <c r="Q3052">
        <v>0.6</v>
      </c>
      <c r="R3052">
        <v>5.3</v>
      </c>
      <c r="S3052">
        <v>0</v>
      </c>
    </row>
    <row r="3053" spans="1:19" x14ac:dyDescent="0.25">
      <c r="A3053">
        <v>2009</v>
      </c>
      <c r="B3053">
        <v>326</v>
      </c>
      <c r="C3053" t="s">
        <v>422</v>
      </c>
      <c r="D3053" t="str">
        <f>IFERROR(INDEX('Draft Master List'!E:F,MATCH(C3053,'Draft Master List'!E:E,0),2),"N/A")</f>
        <v>2022008</v>
      </c>
      <c r="E3053" t="s">
        <v>20</v>
      </c>
      <c r="F3053">
        <v>23</v>
      </c>
      <c r="H3053">
        <v>9</v>
      </c>
      <c r="I3053">
        <v>0</v>
      </c>
      <c r="J3053">
        <v>8</v>
      </c>
      <c r="K3053">
        <v>5</v>
      </c>
      <c r="L3053" s="2">
        <v>0.625</v>
      </c>
      <c r="M3053">
        <v>54</v>
      </c>
      <c r="N3053">
        <v>10.8</v>
      </c>
      <c r="O3053">
        <v>0</v>
      </c>
      <c r="P3053">
        <v>14</v>
      </c>
      <c r="Q3053">
        <v>0.6</v>
      </c>
      <c r="R3053">
        <v>6</v>
      </c>
      <c r="S3053">
        <v>0</v>
      </c>
    </row>
    <row r="3054" spans="1:19" x14ac:dyDescent="0.25">
      <c r="A3054">
        <v>2009</v>
      </c>
      <c r="B3054">
        <v>327</v>
      </c>
      <c r="C3054" t="s">
        <v>2065</v>
      </c>
      <c r="D3054" t="str">
        <f>IFERROR(INDEX('Draft Master List'!E:F,MATCH(C3054,'Draft Master List'!E:E,0),2),"N/A")</f>
        <v>N/A</v>
      </c>
      <c r="E3054" t="s">
        <v>4</v>
      </c>
      <c r="F3054">
        <v>24</v>
      </c>
      <c r="H3054">
        <v>8</v>
      </c>
      <c r="I3054">
        <v>0</v>
      </c>
      <c r="J3054">
        <v>12</v>
      </c>
      <c r="K3054">
        <v>5</v>
      </c>
      <c r="L3054" s="2">
        <v>0.41699999999999998</v>
      </c>
      <c r="M3054">
        <v>70</v>
      </c>
      <c r="N3054">
        <v>14</v>
      </c>
      <c r="O3054">
        <v>1</v>
      </c>
      <c r="P3054">
        <v>35</v>
      </c>
      <c r="Q3054">
        <v>0.6</v>
      </c>
      <c r="R3054">
        <v>8.8000000000000007</v>
      </c>
      <c r="S3054">
        <v>0</v>
      </c>
    </row>
    <row r="3055" spans="1:19" x14ac:dyDescent="0.25">
      <c r="A3055">
        <v>2009</v>
      </c>
      <c r="B3055">
        <v>328</v>
      </c>
      <c r="C3055" t="s">
        <v>2066</v>
      </c>
      <c r="D3055" t="str">
        <f>IFERROR(INDEX('Draft Master List'!E:F,MATCH(C3055,'Draft Master List'!E:E,0),2),"N/A")</f>
        <v>N/A</v>
      </c>
      <c r="E3055" t="s">
        <v>9</v>
      </c>
      <c r="F3055">
        <v>26</v>
      </c>
      <c r="G3055" t="s">
        <v>1069</v>
      </c>
      <c r="H3055">
        <v>13</v>
      </c>
      <c r="I3055">
        <v>4</v>
      </c>
      <c r="J3055">
        <v>7</v>
      </c>
      <c r="K3055">
        <v>5</v>
      </c>
      <c r="L3055" s="2">
        <v>0.71399999999999997</v>
      </c>
      <c r="M3055">
        <v>32</v>
      </c>
      <c r="N3055">
        <v>6.4</v>
      </c>
      <c r="O3055">
        <v>0</v>
      </c>
      <c r="P3055">
        <v>14</v>
      </c>
      <c r="Q3055">
        <v>0.4</v>
      </c>
      <c r="R3055">
        <v>2.5</v>
      </c>
      <c r="S3055">
        <v>1</v>
      </c>
    </row>
    <row r="3056" spans="1:19" x14ac:dyDescent="0.25">
      <c r="A3056">
        <v>2009</v>
      </c>
      <c r="B3056">
        <v>329</v>
      </c>
      <c r="C3056" t="s">
        <v>1218</v>
      </c>
      <c r="D3056" t="str">
        <f>IFERROR(INDEX('Draft Master List'!E:F,MATCH(C3056,'Draft Master List'!E:E,0),2),"N/A")</f>
        <v>N/A</v>
      </c>
      <c r="E3056" t="s">
        <v>4</v>
      </c>
      <c r="F3056">
        <v>28</v>
      </c>
      <c r="G3056" t="s">
        <v>732</v>
      </c>
      <c r="H3056">
        <v>13</v>
      </c>
      <c r="I3056">
        <v>7</v>
      </c>
      <c r="J3056">
        <v>10</v>
      </c>
      <c r="K3056">
        <v>5</v>
      </c>
      <c r="L3056" s="2">
        <v>0.5</v>
      </c>
      <c r="M3056">
        <v>14</v>
      </c>
      <c r="N3056">
        <v>2.8</v>
      </c>
      <c r="O3056">
        <v>0</v>
      </c>
      <c r="P3056">
        <v>9</v>
      </c>
      <c r="Q3056">
        <v>0.4</v>
      </c>
      <c r="R3056">
        <v>1.1000000000000001</v>
      </c>
      <c r="S3056">
        <v>0</v>
      </c>
    </row>
    <row r="3057" spans="1:19" x14ac:dyDescent="0.25">
      <c r="A3057">
        <v>2009</v>
      </c>
      <c r="B3057">
        <v>330</v>
      </c>
      <c r="C3057" t="s">
        <v>1591</v>
      </c>
      <c r="D3057" t="str">
        <f>IFERROR(INDEX('Draft Master List'!E:F,MATCH(C3057,'Draft Master List'!E:E,0),2),"N/A")</f>
        <v>N/A</v>
      </c>
      <c r="E3057" t="s">
        <v>13</v>
      </c>
      <c r="F3057">
        <v>29</v>
      </c>
      <c r="G3057" t="s">
        <v>1069</v>
      </c>
      <c r="H3057">
        <v>16</v>
      </c>
      <c r="I3057">
        <v>5</v>
      </c>
      <c r="J3057">
        <v>7</v>
      </c>
      <c r="K3057">
        <v>5</v>
      </c>
      <c r="L3057" s="2">
        <v>0.71399999999999997</v>
      </c>
      <c r="M3057">
        <v>13</v>
      </c>
      <c r="N3057">
        <v>2.6</v>
      </c>
      <c r="O3057">
        <v>0</v>
      </c>
      <c r="P3057">
        <v>11</v>
      </c>
      <c r="Q3057">
        <v>0.3</v>
      </c>
      <c r="R3057">
        <v>0.8</v>
      </c>
      <c r="S3057">
        <v>0</v>
      </c>
    </row>
    <row r="3058" spans="1:19" x14ac:dyDescent="0.25">
      <c r="A3058">
        <v>2009</v>
      </c>
      <c r="B3058">
        <v>331</v>
      </c>
      <c r="C3058" t="s">
        <v>1435</v>
      </c>
      <c r="D3058" t="str">
        <f>IFERROR(INDEX('Draft Master List'!E:F,MATCH(C3058,'Draft Master List'!E:E,0),2),"N/A")</f>
        <v>N/A</v>
      </c>
      <c r="E3058" t="s">
        <v>63</v>
      </c>
      <c r="F3058">
        <v>29</v>
      </c>
      <c r="G3058" t="s">
        <v>212</v>
      </c>
      <c r="H3058">
        <v>16</v>
      </c>
      <c r="I3058">
        <v>11</v>
      </c>
      <c r="J3058">
        <v>10</v>
      </c>
      <c r="K3058">
        <v>5</v>
      </c>
      <c r="L3058" s="2">
        <v>0.5</v>
      </c>
      <c r="M3058">
        <v>13</v>
      </c>
      <c r="N3058">
        <v>2.6</v>
      </c>
      <c r="O3058">
        <v>0</v>
      </c>
      <c r="P3058">
        <v>8</v>
      </c>
      <c r="Q3058">
        <v>0.3</v>
      </c>
      <c r="R3058">
        <v>0.8</v>
      </c>
      <c r="S3058">
        <v>0</v>
      </c>
    </row>
    <row r="3059" spans="1:19" x14ac:dyDescent="0.25">
      <c r="A3059">
        <v>2009</v>
      </c>
      <c r="B3059">
        <v>332</v>
      </c>
      <c r="C3059" t="s">
        <v>1387</v>
      </c>
      <c r="D3059" t="str">
        <f>IFERROR(INDEX('Draft Master List'!E:F,MATCH(C3059,'Draft Master List'!E:E,0),2),"N/A")</f>
        <v>N/A</v>
      </c>
      <c r="E3059" t="s">
        <v>669</v>
      </c>
      <c r="F3059">
        <v>24</v>
      </c>
      <c r="H3059">
        <v>9</v>
      </c>
      <c r="I3059">
        <v>0</v>
      </c>
      <c r="J3059">
        <v>7</v>
      </c>
      <c r="K3059">
        <v>5</v>
      </c>
      <c r="L3059" s="2">
        <v>0.71399999999999997</v>
      </c>
      <c r="M3059">
        <v>33</v>
      </c>
      <c r="N3059">
        <v>6.6</v>
      </c>
      <c r="O3059">
        <v>0</v>
      </c>
      <c r="P3059">
        <v>14</v>
      </c>
      <c r="Q3059">
        <v>0.6</v>
      </c>
      <c r="R3059">
        <v>3.7</v>
      </c>
      <c r="S3059">
        <v>1</v>
      </c>
    </row>
    <row r="3060" spans="1:19" x14ac:dyDescent="0.25">
      <c r="A3060">
        <v>2009</v>
      </c>
      <c r="B3060">
        <v>333</v>
      </c>
      <c r="C3060" t="s">
        <v>362</v>
      </c>
      <c r="D3060" t="str">
        <f>IFERROR(INDEX('Draft Master List'!E:F,MATCH(C3060,'Draft Master List'!E:E,0),2),"N/A")</f>
        <v>2092009</v>
      </c>
      <c r="E3060" t="s">
        <v>15</v>
      </c>
      <c r="F3060">
        <v>25</v>
      </c>
      <c r="G3060" t="s">
        <v>643</v>
      </c>
      <c r="H3060">
        <v>13</v>
      </c>
      <c r="I3060">
        <v>2</v>
      </c>
      <c r="J3060">
        <v>8</v>
      </c>
      <c r="K3060">
        <v>5</v>
      </c>
      <c r="L3060" s="2">
        <v>0.625</v>
      </c>
      <c r="M3060">
        <v>67</v>
      </c>
      <c r="N3060">
        <v>13.4</v>
      </c>
      <c r="O3060">
        <v>0</v>
      </c>
      <c r="P3060">
        <v>23</v>
      </c>
      <c r="Q3060">
        <v>0.4</v>
      </c>
      <c r="R3060">
        <v>5.2</v>
      </c>
      <c r="S3060">
        <v>1</v>
      </c>
    </row>
    <row r="3061" spans="1:19" x14ac:dyDescent="0.25">
      <c r="A3061">
        <v>2009</v>
      </c>
      <c r="B3061">
        <v>334</v>
      </c>
      <c r="C3061" t="s">
        <v>1740</v>
      </c>
      <c r="D3061" t="str">
        <f>IFERROR(INDEX('Draft Master List'!E:F,MATCH(C3061,'Draft Master List'!E:E,0),2),"N/A")</f>
        <v>N/A</v>
      </c>
      <c r="E3061" t="s">
        <v>24</v>
      </c>
      <c r="F3061">
        <v>26</v>
      </c>
      <c r="G3061" t="s">
        <v>758</v>
      </c>
      <c r="H3061">
        <v>16</v>
      </c>
      <c r="I3061">
        <v>8</v>
      </c>
      <c r="J3061">
        <v>7</v>
      </c>
      <c r="K3061">
        <v>5</v>
      </c>
      <c r="L3061" s="2">
        <v>0.71399999999999997</v>
      </c>
      <c r="M3061">
        <v>25</v>
      </c>
      <c r="N3061">
        <v>5</v>
      </c>
      <c r="O3061">
        <v>1</v>
      </c>
      <c r="P3061">
        <v>9</v>
      </c>
      <c r="Q3061">
        <v>0.3</v>
      </c>
      <c r="R3061">
        <v>1.6</v>
      </c>
      <c r="S3061">
        <v>1</v>
      </c>
    </row>
    <row r="3062" spans="1:19" x14ac:dyDescent="0.25">
      <c r="A3062">
        <v>2009</v>
      </c>
      <c r="B3062">
        <v>335</v>
      </c>
      <c r="C3062" t="s">
        <v>1389</v>
      </c>
      <c r="D3062" t="str">
        <f>IFERROR(INDEX('Draft Master List'!E:F,MATCH(C3062,'Draft Master List'!E:E,0),2),"N/A")</f>
        <v>N/A</v>
      </c>
      <c r="E3062" t="s">
        <v>21</v>
      </c>
      <c r="F3062">
        <v>34</v>
      </c>
      <c r="H3062">
        <v>9</v>
      </c>
      <c r="I3062">
        <v>0</v>
      </c>
      <c r="J3062">
        <v>5</v>
      </c>
      <c r="K3062">
        <v>5</v>
      </c>
      <c r="L3062" s="2">
        <v>1</v>
      </c>
      <c r="M3062">
        <v>34</v>
      </c>
      <c r="N3062">
        <v>6.8</v>
      </c>
      <c r="O3062">
        <v>0</v>
      </c>
      <c r="P3062">
        <v>14</v>
      </c>
      <c r="Q3062">
        <v>0.6</v>
      </c>
      <c r="R3062">
        <v>3.8</v>
      </c>
      <c r="S3062">
        <v>0</v>
      </c>
    </row>
    <row r="3063" spans="1:19" x14ac:dyDescent="0.25">
      <c r="A3063">
        <v>2009</v>
      </c>
      <c r="B3063">
        <v>336</v>
      </c>
      <c r="C3063" t="s">
        <v>1247</v>
      </c>
      <c r="D3063" t="str">
        <f>IFERROR(INDEX('Draft Master List'!E:F,MATCH(C3063,'Draft Master List'!E:E,0),2),"N/A")</f>
        <v>N/A</v>
      </c>
      <c r="E3063" t="s">
        <v>21</v>
      </c>
      <c r="F3063">
        <v>27</v>
      </c>
      <c r="G3063" t="s">
        <v>76</v>
      </c>
      <c r="H3063">
        <v>11</v>
      </c>
      <c r="I3063">
        <v>11</v>
      </c>
      <c r="J3063">
        <v>7</v>
      </c>
      <c r="K3063">
        <v>5</v>
      </c>
      <c r="L3063" s="2">
        <v>0.71399999999999997</v>
      </c>
      <c r="M3063">
        <v>35</v>
      </c>
      <c r="N3063">
        <v>7</v>
      </c>
      <c r="O3063">
        <v>0</v>
      </c>
      <c r="P3063">
        <v>10</v>
      </c>
      <c r="Q3063">
        <v>0.5</v>
      </c>
      <c r="R3063">
        <v>3.2</v>
      </c>
      <c r="S3063">
        <v>4</v>
      </c>
    </row>
    <row r="3064" spans="1:19" x14ac:dyDescent="0.25">
      <c r="A3064">
        <v>2009</v>
      </c>
      <c r="B3064">
        <v>337</v>
      </c>
      <c r="C3064" t="s">
        <v>1328</v>
      </c>
      <c r="D3064" t="str">
        <f>IFERROR(INDEX('Draft Master List'!E:F,MATCH(C3064,'Draft Master List'!E:E,0),2),"N/A")</f>
        <v>N/A</v>
      </c>
      <c r="E3064" t="s">
        <v>0</v>
      </c>
      <c r="F3064">
        <v>26</v>
      </c>
      <c r="G3064" t="s">
        <v>643</v>
      </c>
      <c r="H3064">
        <v>13</v>
      </c>
      <c r="I3064">
        <v>3</v>
      </c>
      <c r="J3064">
        <v>4</v>
      </c>
      <c r="K3064">
        <v>4</v>
      </c>
      <c r="L3064" s="2">
        <v>1</v>
      </c>
      <c r="M3064">
        <v>12</v>
      </c>
      <c r="N3064">
        <v>3</v>
      </c>
      <c r="O3064">
        <v>0</v>
      </c>
      <c r="P3064">
        <v>9</v>
      </c>
      <c r="Q3064">
        <v>0.3</v>
      </c>
      <c r="R3064">
        <v>0.9</v>
      </c>
      <c r="S3064">
        <v>2</v>
      </c>
    </row>
    <row r="3065" spans="1:19" x14ac:dyDescent="0.25">
      <c r="A3065">
        <v>2009</v>
      </c>
      <c r="B3065">
        <v>338</v>
      </c>
      <c r="C3065" t="s">
        <v>718</v>
      </c>
      <c r="D3065" t="str">
        <f>IFERROR(INDEX('Draft Master List'!E:F,MATCH(C3065,'Draft Master List'!E:E,0),2),"N/A")</f>
        <v>N/A</v>
      </c>
      <c r="E3065" t="s">
        <v>25</v>
      </c>
      <c r="F3065">
        <v>25</v>
      </c>
      <c r="H3065">
        <v>7</v>
      </c>
      <c r="I3065">
        <v>0</v>
      </c>
      <c r="J3065">
        <v>6</v>
      </c>
      <c r="K3065">
        <v>4</v>
      </c>
      <c r="L3065" s="2">
        <v>0.66700000000000004</v>
      </c>
      <c r="M3065">
        <v>37</v>
      </c>
      <c r="N3065">
        <v>9.3000000000000007</v>
      </c>
      <c r="O3065">
        <v>1</v>
      </c>
      <c r="P3065">
        <v>20</v>
      </c>
      <c r="Q3065">
        <v>0.6</v>
      </c>
      <c r="R3065">
        <v>5.3</v>
      </c>
      <c r="S3065">
        <v>1</v>
      </c>
    </row>
    <row r="3066" spans="1:19" x14ac:dyDescent="0.25">
      <c r="A3066">
        <v>2009</v>
      </c>
      <c r="B3066">
        <v>339</v>
      </c>
      <c r="C3066" t="s">
        <v>1274</v>
      </c>
      <c r="D3066" t="str">
        <f>IFERROR(INDEX('Draft Master List'!E:F,MATCH(C3066,'Draft Master List'!E:E,0),2),"N/A")</f>
        <v>N/A</v>
      </c>
      <c r="E3066" t="s">
        <v>25</v>
      </c>
      <c r="F3066">
        <v>27</v>
      </c>
      <c r="G3066" t="s">
        <v>77</v>
      </c>
      <c r="H3066">
        <v>15</v>
      </c>
      <c r="I3066">
        <v>2</v>
      </c>
      <c r="J3066">
        <v>6</v>
      </c>
      <c r="K3066">
        <v>4</v>
      </c>
      <c r="L3066" s="2">
        <v>0.66700000000000004</v>
      </c>
      <c r="M3066">
        <v>68</v>
      </c>
      <c r="N3066">
        <v>17</v>
      </c>
      <c r="O3066">
        <v>0</v>
      </c>
      <c r="P3066">
        <v>50</v>
      </c>
      <c r="Q3066">
        <v>0.3</v>
      </c>
      <c r="R3066">
        <v>4.5</v>
      </c>
      <c r="S3066">
        <v>0</v>
      </c>
    </row>
    <row r="3067" spans="1:19" x14ac:dyDescent="0.25">
      <c r="A3067">
        <v>2009</v>
      </c>
      <c r="B3067">
        <v>340</v>
      </c>
      <c r="C3067" t="s">
        <v>1405</v>
      </c>
      <c r="D3067" t="str">
        <f>IFERROR(INDEX('Draft Master List'!E:F,MATCH(C3067,'Draft Master List'!E:E,0),2),"N/A")</f>
        <v>N/A</v>
      </c>
      <c r="E3067" t="s">
        <v>15</v>
      </c>
      <c r="F3067">
        <v>27</v>
      </c>
      <c r="H3067">
        <v>16</v>
      </c>
      <c r="I3067">
        <v>0</v>
      </c>
      <c r="J3067">
        <v>6</v>
      </c>
      <c r="K3067">
        <v>4</v>
      </c>
      <c r="L3067" s="2">
        <v>0.66700000000000004</v>
      </c>
      <c r="M3067">
        <v>55</v>
      </c>
      <c r="N3067">
        <v>13.8</v>
      </c>
      <c r="O3067">
        <v>0</v>
      </c>
      <c r="P3067">
        <v>23</v>
      </c>
      <c r="Q3067">
        <v>0.3</v>
      </c>
      <c r="R3067">
        <v>3.4</v>
      </c>
      <c r="S3067">
        <v>2</v>
      </c>
    </row>
    <row r="3068" spans="1:19" x14ac:dyDescent="0.25">
      <c r="A3068">
        <v>2009</v>
      </c>
      <c r="B3068">
        <v>341</v>
      </c>
      <c r="C3068" t="s">
        <v>358</v>
      </c>
      <c r="D3068" t="str">
        <f>IFERROR(INDEX('Draft Master List'!E:F,MATCH(C3068,'Draft Master List'!E:E,0),2),"N/A")</f>
        <v>1952009</v>
      </c>
      <c r="E3068" t="s">
        <v>64</v>
      </c>
      <c r="F3068">
        <v>23</v>
      </c>
      <c r="H3068">
        <v>2</v>
      </c>
      <c r="I3068">
        <v>0</v>
      </c>
      <c r="J3068">
        <v>5</v>
      </c>
      <c r="K3068">
        <v>4</v>
      </c>
      <c r="L3068" s="2">
        <v>0.8</v>
      </c>
      <c r="M3068">
        <v>5</v>
      </c>
      <c r="N3068">
        <v>1.3</v>
      </c>
      <c r="O3068">
        <v>0</v>
      </c>
      <c r="P3068">
        <v>2</v>
      </c>
      <c r="Q3068">
        <v>2</v>
      </c>
      <c r="R3068">
        <v>2.5</v>
      </c>
      <c r="S3068">
        <v>0</v>
      </c>
    </row>
    <row r="3069" spans="1:19" x14ac:dyDescent="0.25">
      <c r="A3069">
        <v>2009</v>
      </c>
      <c r="B3069">
        <v>342</v>
      </c>
      <c r="C3069" t="s">
        <v>2067</v>
      </c>
      <c r="D3069" t="str">
        <f>IFERROR(INDEX('Draft Master List'!E:F,MATCH(C3069,'Draft Master List'!E:E,0),2),"N/A")</f>
        <v>N/A</v>
      </c>
      <c r="E3069" t="s">
        <v>669</v>
      </c>
      <c r="F3069">
        <v>27</v>
      </c>
      <c r="H3069">
        <v>6</v>
      </c>
      <c r="I3069">
        <v>1</v>
      </c>
      <c r="J3069">
        <v>13</v>
      </c>
      <c r="K3069">
        <v>4</v>
      </c>
      <c r="L3069" s="2">
        <v>0.308</v>
      </c>
      <c r="M3069">
        <v>45</v>
      </c>
      <c r="N3069">
        <v>11.3</v>
      </c>
      <c r="O3069">
        <v>0</v>
      </c>
      <c r="P3069">
        <v>18</v>
      </c>
      <c r="Q3069">
        <v>0.7</v>
      </c>
      <c r="R3069">
        <v>7.5</v>
      </c>
      <c r="S3069">
        <v>0</v>
      </c>
    </row>
    <row r="3070" spans="1:19" x14ac:dyDescent="0.25">
      <c r="A3070">
        <v>2009</v>
      </c>
      <c r="B3070">
        <v>343</v>
      </c>
      <c r="C3070" t="s">
        <v>1460</v>
      </c>
      <c r="D3070" t="str">
        <f>IFERROR(INDEX('Draft Master List'!E:F,MATCH(C3070,'Draft Master List'!E:E,0),2),"N/A")</f>
        <v>N/A</v>
      </c>
      <c r="E3070" t="s">
        <v>9</v>
      </c>
      <c r="F3070">
        <v>28</v>
      </c>
      <c r="G3070" t="s">
        <v>212</v>
      </c>
      <c r="H3070">
        <v>16</v>
      </c>
      <c r="I3070">
        <v>9</v>
      </c>
      <c r="J3070">
        <v>9</v>
      </c>
      <c r="K3070">
        <v>4</v>
      </c>
      <c r="L3070" s="2">
        <v>0.44400000000000001</v>
      </c>
      <c r="M3070">
        <v>23</v>
      </c>
      <c r="N3070">
        <v>5.8</v>
      </c>
      <c r="O3070">
        <v>1</v>
      </c>
      <c r="P3070">
        <v>9</v>
      </c>
      <c r="Q3070">
        <v>0.3</v>
      </c>
      <c r="R3070">
        <v>1.4</v>
      </c>
      <c r="S3070">
        <v>0</v>
      </c>
    </row>
    <row r="3071" spans="1:19" x14ac:dyDescent="0.25">
      <c r="A3071">
        <v>2009</v>
      </c>
      <c r="B3071">
        <v>344</v>
      </c>
      <c r="C3071" t="s">
        <v>431</v>
      </c>
      <c r="D3071" t="str">
        <f>IFERROR(INDEX('Draft Master List'!E:F,MATCH(C3071,'Draft Master List'!E:E,0),2),"N/A")</f>
        <v>2272008</v>
      </c>
      <c r="E3071" t="s">
        <v>26</v>
      </c>
      <c r="F3071">
        <v>23</v>
      </c>
      <c r="G3071" t="s">
        <v>732</v>
      </c>
      <c r="H3071">
        <v>14</v>
      </c>
      <c r="I3071">
        <v>2</v>
      </c>
      <c r="J3071">
        <v>6</v>
      </c>
      <c r="K3071">
        <v>4</v>
      </c>
      <c r="L3071" s="2">
        <v>0.66700000000000004</v>
      </c>
      <c r="M3071">
        <v>19</v>
      </c>
      <c r="N3071">
        <v>4.8</v>
      </c>
      <c r="O3071">
        <v>0</v>
      </c>
      <c r="P3071">
        <v>6</v>
      </c>
      <c r="Q3071">
        <v>0.3</v>
      </c>
      <c r="R3071">
        <v>1.4</v>
      </c>
      <c r="S3071">
        <v>1</v>
      </c>
    </row>
    <row r="3072" spans="1:19" x14ac:dyDescent="0.25">
      <c r="A3072">
        <v>2009</v>
      </c>
      <c r="B3072">
        <v>345</v>
      </c>
      <c r="C3072" t="s">
        <v>1383</v>
      </c>
      <c r="D3072" t="str">
        <f>IFERROR(INDEX('Draft Master List'!E:F,MATCH(C3072,'Draft Master List'!E:E,0),2),"N/A")</f>
        <v>N/A</v>
      </c>
      <c r="E3072" t="s">
        <v>22</v>
      </c>
      <c r="F3072">
        <v>33</v>
      </c>
      <c r="G3072" t="s">
        <v>732</v>
      </c>
      <c r="H3072">
        <v>11</v>
      </c>
      <c r="I3072">
        <v>4</v>
      </c>
      <c r="J3072">
        <v>9</v>
      </c>
      <c r="K3072">
        <v>4</v>
      </c>
      <c r="L3072" s="2">
        <v>0.44400000000000001</v>
      </c>
      <c r="M3072">
        <v>23</v>
      </c>
      <c r="N3072">
        <v>5.8</v>
      </c>
      <c r="O3072">
        <v>1</v>
      </c>
      <c r="P3072">
        <v>12</v>
      </c>
      <c r="Q3072">
        <v>0.4</v>
      </c>
      <c r="R3072">
        <v>2.1</v>
      </c>
      <c r="S3072">
        <v>1</v>
      </c>
    </row>
    <row r="3073" spans="1:19" x14ac:dyDescent="0.25">
      <c r="A3073">
        <v>2009</v>
      </c>
      <c r="B3073">
        <v>346</v>
      </c>
      <c r="C3073" t="s">
        <v>1463</v>
      </c>
      <c r="D3073" t="str">
        <f>IFERROR(INDEX('Draft Master List'!E:F,MATCH(C3073,'Draft Master List'!E:E,0),2),"N/A")</f>
        <v>N/A</v>
      </c>
      <c r="E3073" t="s">
        <v>10</v>
      </c>
      <c r="F3073">
        <v>32</v>
      </c>
      <c r="G3073" t="s">
        <v>732</v>
      </c>
      <c r="H3073">
        <v>14</v>
      </c>
      <c r="I3073">
        <v>3</v>
      </c>
      <c r="J3073">
        <v>6</v>
      </c>
      <c r="K3073">
        <v>4</v>
      </c>
      <c r="L3073" s="2">
        <v>0.66700000000000004</v>
      </c>
      <c r="M3073">
        <v>20</v>
      </c>
      <c r="N3073">
        <v>5</v>
      </c>
      <c r="O3073">
        <v>0</v>
      </c>
      <c r="P3073">
        <v>8</v>
      </c>
      <c r="Q3073">
        <v>0.3</v>
      </c>
      <c r="R3073">
        <v>1.4</v>
      </c>
      <c r="S3073">
        <v>0</v>
      </c>
    </row>
    <row r="3074" spans="1:19" x14ac:dyDescent="0.25">
      <c r="A3074">
        <v>2009</v>
      </c>
      <c r="B3074">
        <v>347</v>
      </c>
      <c r="C3074" t="s">
        <v>372</v>
      </c>
      <c r="D3074" t="str">
        <f>IFERROR(INDEX('Draft Master List'!E:F,MATCH(C3074,'Draft Master List'!E:E,0),2),"N/A")</f>
        <v>2432009</v>
      </c>
      <c r="E3074" t="s">
        <v>7</v>
      </c>
      <c r="F3074">
        <v>24</v>
      </c>
      <c r="H3074">
        <v>10</v>
      </c>
      <c r="I3074">
        <v>0</v>
      </c>
      <c r="J3074">
        <v>7</v>
      </c>
      <c r="K3074">
        <v>4</v>
      </c>
      <c r="L3074" s="2">
        <v>0.57099999999999995</v>
      </c>
      <c r="M3074">
        <v>32</v>
      </c>
      <c r="N3074">
        <v>8</v>
      </c>
      <c r="O3074">
        <v>0</v>
      </c>
      <c r="P3074">
        <v>11</v>
      </c>
      <c r="Q3074">
        <v>0.4</v>
      </c>
      <c r="R3074">
        <v>3.2</v>
      </c>
      <c r="S3074">
        <v>0</v>
      </c>
    </row>
    <row r="3075" spans="1:19" x14ac:dyDescent="0.25">
      <c r="A3075">
        <v>2009</v>
      </c>
      <c r="B3075">
        <v>348</v>
      </c>
      <c r="C3075" t="s">
        <v>1689</v>
      </c>
      <c r="D3075" t="str">
        <f>IFERROR(INDEX('Draft Master List'!E:F,MATCH(C3075,'Draft Master List'!E:E,0),2),"N/A")</f>
        <v>N/A</v>
      </c>
      <c r="E3075" t="s">
        <v>16</v>
      </c>
      <c r="F3075">
        <v>24</v>
      </c>
      <c r="G3075" t="s">
        <v>1069</v>
      </c>
      <c r="H3075">
        <v>11</v>
      </c>
      <c r="I3075">
        <v>2</v>
      </c>
      <c r="J3075">
        <v>6</v>
      </c>
      <c r="K3075">
        <v>4</v>
      </c>
      <c r="L3075" s="2">
        <v>0.66700000000000004</v>
      </c>
      <c r="M3075">
        <v>19</v>
      </c>
      <c r="N3075">
        <v>4.8</v>
      </c>
      <c r="O3075">
        <v>0</v>
      </c>
      <c r="P3075">
        <v>6</v>
      </c>
      <c r="Q3075">
        <v>0.4</v>
      </c>
      <c r="R3075">
        <v>1.7</v>
      </c>
      <c r="S3075">
        <v>0</v>
      </c>
    </row>
    <row r="3076" spans="1:19" x14ac:dyDescent="0.25">
      <c r="A3076">
        <v>2009</v>
      </c>
      <c r="B3076">
        <v>349</v>
      </c>
      <c r="C3076" t="s">
        <v>562</v>
      </c>
      <c r="D3076" t="str">
        <f>IFERROR(INDEX('Draft Master List'!E:F,MATCH(C3076,'Draft Master List'!E:E,0),2),"N/A")</f>
        <v>2492006</v>
      </c>
      <c r="E3076" t="s">
        <v>19</v>
      </c>
      <c r="F3076">
        <v>26</v>
      </c>
      <c r="H3076">
        <v>14</v>
      </c>
      <c r="I3076">
        <v>0</v>
      </c>
      <c r="J3076">
        <v>5</v>
      </c>
      <c r="K3076">
        <v>4</v>
      </c>
      <c r="L3076" s="2">
        <v>0.8</v>
      </c>
      <c r="M3076">
        <v>41</v>
      </c>
      <c r="N3076">
        <v>10.3</v>
      </c>
      <c r="O3076">
        <v>0</v>
      </c>
      <c r="P3076">
        <v>12</v>
      </c>
      <c r="Q3076">
        <v>0.3</v>
      </c>
      <c r="R3076">
        <v>2.9</v>
      </c>
      <c r="S3076">
        <v>1</v>
      </c>
    </row>
    <row r="3077" spans="1:19" x14ac:dyDescent="0.25">
      <c r="A3077">
        <v>2009</v>
      </c>
      <c r="B3077">
        <v>350</v>
      </c>
      <c r="C3077" t="s">
        <v>1989</v>
      </c>
      <c r="D3077" t="str">
        <f>IFERROR(INDEX('Draft Master List'!E:F,MATCH(C3077,'Draft Master List'!E:E,0),2),"N/A")</f>
        <v>N/A</v>
      </c>
      <c r="E3077" t="s">
        <v>10</v>
      </c>
      <c r="F3077">
        <v>27</v>
      </c>
      <c r="G3077" t="s">
        <v>1069</v>
      </c>
      <c r="H3077">
        <v>7</v>
      </c>
      <c r="I3077">
        <v>5</v>
      </c>
      <c r="J3077">
        <v>10</v>
      </c>
      <c r="K3077">
        <v>4</v>
      </c>
      <c r="L3077" s="2">
        <v>0.4</v>
      </c>
      <c r="M3077">
        <v>38</v>
      </c>
      <c r="N3077">
        <v>9.5</v>
      </c>
      <c r="O3077">
        <v>0</v>
      </c>
      <c r="P3077">
        <v>22</v>
      </c>
      <c r="Q3077">
        <v>0.6</v>
      </c>
      <c r="R3077">
        <v>5.4</v>
      </c>
      <c r="S3077">
        <v>0</v>
      </c>
    </row>
    <row r="3078" spans="1:19" x14ac:dyDescent="0.25">
      <c r="A3078">
        <v>2009</v>
      </c>
      <c r="B3078">
        <v>351</v>
      </c>
      <c r="C3078" t="s">
        <v>1500</v>
      </c>
      <c r="D3078" t="str">
        <f>IFERROR(INDEX('Draft Master List'!E:F,MATCH(C3078,'Draft Master List'!E:E,0),2),"N/A")</f>
        <v>N/A</v>
      </c>
      <c r="E3078" t="s">
        <v>13</v>
      </c>
      <c r="F3078">
        <v>28</v>
      </c>
      <c r="H3078">
        <v>16</v>
      </c>
      <c r="I3078">
        <v>0</v>
      </c>
      <c r="J3078">
        <v>6</v>
      </c>
      <c r="K3078">
        <v>4</v>
      </c>
      <c r="L3078" s="2">
        <v>0.66700000000000004</v>
      </c>
      <c r="M3078">
        <v>28</v>
      </c>
      <c r="N3078">
        <v>7</v>
      </c>
      <c r="O3078">
        <v>1</v>
      </c>
      <c r="P3078">
        <v>21</v>
      </c>
      <c r="Q3078">
        <v>0.3</v>
      </c>
      <c r="R3078">
        <v>1.8</v>
      </c>
      <c r="S3078">
        <v>0</v>
      </c>
    </row>
    <row r="3079" spans="1:19" x14ac:dyDescent="0.25">
      <c r="A3079">
        <v>2009</v>
      </c>
      <c r="B3079">
        <v>352</v>
      </c>
      <c r="C3079" t="s">
        <v>2068</v>
      </c>
      <c r="D3079" t="str">
        <f>IFERROR(INDEX('Draft Master List'!E:F,MATCH(C3079,'Draft Master List'!E:E,0),2),"N/A")</f>
        <v>N/A</v>
      </c>
      <c r="E3079" t="s">
        <v>7</v>
      </c>
      <c r="F3079">
        <v>31</v>
      </c>
      <c r="G3079" t="s">
        <v>1069</v>
      </c>
      <c r="H3079">
        <v>16</v>
      </c>
      <c r="I3079">
        <v>1</v>
      </c>
      <c r="J3079">
        <v>5</v>
      </c>
      <c r="K3079">
        <v>4</v>
      </c>
      <c r="L3079" s="2">
        <v>0.8</v>
      </c>
      <c r="M3079">
        <v>9</v>
      </c>
      <c r="N3079">
        <v>2.2999999999999998</v>
      </c>
      <c r="O3079">
        <v>3</v>
      </c>
      <c r="P3079">
        <v>3</v>
      </c>
      <c r="Q3079">
        <v>0.3</v>
      </c>
      <c r="R3079">
        <v>0.6</v>
      </c>
      <c r="S3079">
        <v>0</v>
      </c>
    </row>
    <row r="3080" spans="1:19" x14ac:dyDescent="0.25">
      <c r="A3080">
        <v>2009</v>
      </c>
      <c r="B3080">
        <v>353</v>
      </c>
      <c r="C3080" t="s">
        <v>1342</v>
      </c>
      <c r="D3080" t="str">
        <f>IFERROR(INDEX('Draft Master List'!E:F,MATCH(C3080,'Draft Master List'!E:E,0),2),"N/A")</f>
        <v>N/A</v>
      </c>
      <c r="E3080" t="s">
        <v>33</v>
      </c>
      <c r="F3080">
        <v>26</v>
      </c>
      <c r="H3080">
        <v>5</v>
      </c>
      <c r="I3080">
        <v>0</v>
      </c>
      <c r="J3080">
        <v>4</v>
      </c>
      <c r="K3080">
        <v>3</v>
      </c>
      <c r="L3080" s="2">
        <v>0.75</v>
      </c>
      <c r="M3080">
        <v>23</v>
      </c>
      <c r="N3080">
        <v>7.7</v>
      </c>
      <c r="O3080">
        <v>0</v>
      </c>
      <c r="P3080">
        <v>10</v>
      </c>
      <c r="Q3080">
        <v>0.6</v>
      </c>
      <c r="R3080">
        <v>4.5999999999999996</v>
      </c>
      <c r="S3080">
        <v>0</v>
      </c>
    </row>
    <row r="3081" spans="1:19" x14ac:dyDescent="0.25">
      <c r="A3081">
        <v>2009</v>
      </c>
      <c r="B3081">
        <v>354</v>
      </c>
      <c r="C3081" t="s">
        <v>1385</v>
      </c>
      <c r="D3081" t="str">
        <f>IFERROR(INDEX('Draft Master List'!E:F,MATCH(C3081,'Draft Master List'!E:E,0),2),"N/A")</f>
        <v>N/A</v>
      </c>
      <c r="E3081" t="s">
        <v>223</v>
      </c>
      <c r="F3081">
        <v>27</v>
      </c>
      <c r="H3081">
        <v>15</v>
      </c>
      <c r="I3081">
        <v>0</v>
      </c>
      <c r="J3081">
        <v>3</v>
      </c>
      <c r="K3081">
        <v>3</v>
      </c>
      <c r="L3081" s="2">
        <v>1</v>
      </c>
      <c r="M3081">
        <v>25</v>
      </c>
      <c r="N3081">
        <v>8.3000000000000007</v>
      </c>
      <c r="O3081">
        <v>0</v>
      </c>
      <c r="P3081">
        <v>13</v>
      </c>
      <c r="Q3081">
        <v>0.2</v>
      </c>
      <c r="R3081">
        <v>1.7</v>
      </c>
      <c r="S3081">
        <v>0</v>
      </c>
    </row>
    <row r="3082" spans="1:19" x14ac:dyDescent="0.25">
      <c r="A3082">
        <v>2009</v>
      </c>
      <c r="B3082">
        <v>355</v>
      </c>
      <c r="C3082" t="s">
        <v>1986</v>
      </c>
      <c r="D3082" t="str">
        <f>IFERROR(INDEX('Draft Master List'!E:F,MATCH(C3082,'Draft Master List'!E:E,0),2),"N/A")</f>
        <v>N/A</v>
      </c>
      <c r="E3082" t="s">
        <v>14</v>
      </c>
      <c r="F3082">
        <v>30</v>
      </c>
      <c r="G3082" t="s">
        <v>1069</v>
      </c>
      <c r="H3082">
        <v>13</v>
      </c>
      <c r="I3082">
        <v>2</v>
      </c>
      <c r="J3082">
        <v>7</v>
      </c>
      <c r="K3082">
        <v>3</v>
      </c>
      <c r="L3082" s="2">
        <v>0.42899999999999999</v>
      </c>
      <c r="M3082">
        <v>23</v>
      </c>
      <c r="N3082">
        <v>7.7</v>
      </c>
      <c r="O3082">
        <v>0</v>
      </c>
      <c r="P3082">
        <v>9</v>
      </c>
      <c r="Q3082">
        <v>0.2</v>
      </c>
      <c r="R3082">
        <v>1.8</v>
      </c>
      <c r="S3082">
        <v>0</v>
      </c>
    </row>
    <row r="3083" spans="1:19" x14ac:dyDescent="0.25">
      <c r="A3083">
        <v>2009</v>
      </c>
      <c r="B3083">
        <v>356</v>
      </c>
      <c r="C3083" t="s">
        <v>1379</v>
      </c>
      <c r="D3083" t="str">
        <f>IFERROR(INDEX('Draft Master List'!E:F,MATCH(C3083,'Draft Master List'!E:E,0),2),"N/A")</f>
        <v>N/A</v>
      </c>
      <c r="E3083" t="s">
        <v>5</v>
      </c>
      <c r="F3083">
        <v>32</v>
      </c>
      <c r="H3083">
        <v>8</v>
      </c>
      <c r="I3083">
        <v>0</v>
      </c>
      <c r="J3083">
        <v>5</v>
      </c>
      <c r="K3083">
        <v>3</v>
      </c>
      <c r="L3083" s="2">
        <v>0.6</v>
      </c>
      <c r="M3083">
        <v>18</v>
      </c>
      <c r="N3083">
        <v>6</v>
      </c>
      <c r="O3083">
        <v>0</v>
      </c>
      <c r="P3083">
        <v>12</v>
      </c>
      <c r="Q3083">
        <v>0.4</v>
      </c>
      <c r="R3083">
        <v>2.2999999999999998</v>
      </c>
      <c r="S3083">
        <v>0</v>
      </c>
    </row>
    <row r="3084" spans="1:19" x14ac:dyDescent="0.25">
      <c r="A3084">
        <v>2009</v>
      </c>
      <c r="B3084">
        <v>357</v>
      </c>
      <c r="C3084" t="s">
        <v>1546</v>
      </c>
      <c r="D3084" t="str">
        <f>IFERROR(INDEX('Draft Master List'!E:F,MATCH(C3084,'Draft Master List'!E:E,0),2),"N/A")</f>
        <v>N/A</v>
      </c>
      <c r="E3084" t="s">
        <v>21</v>
      </c>
      <c r="F3084">
        <v>30</v>
      </c>
      <c r="G3084" t="s">
        <v>732</v>
      </c>
      <c r="H3084">
        <v>7</v>
      </c>
      <c r="I3084">
        <v>2</v>
      </c>
      <c r="J3084">
        <v>4</v>
      </c>
      <c r="K3084">
        <v>3</v>
      </c>
      <c r="L3084" s="2">
        <v>0.75</v>
      </c>
      <c r="M3084">
        <v>20</v>
      </c>
      <c r="N3084">
        <v>6.7</v>
      </c>
      <c r="O3084">
        <v>0</v>
      </c>
      <c r="P3084">
        <v>10</v>
      </c>
      <c r="Q3084">
        <v>0.4</v>
      </c>
      <c r="R3084">
        <v>2.9</v>
      </c>
      <c r="S3084">
        <v>0</v>
      </c>
    </row>
    <row r="3085" spans="1:19" x14ac:dyDescent="0.25">
      <c r="A3085">
        <v>2009</v>
      </c>
      <c r="B3085">
        <v>358</v>
      </c>
      <c r="C3085" t="s">
        <v>1378</v>
      </c>
      <c r="D3085" t="str">
        <f>IFERROR(INDEX('Draft Master List'!E:F,MATCH(C3085,'Draft Master List'!E:E,0),2),"N/A")</f>
        <v>N/A</v>
      </c>
      <c r="E3085" t="s">
        <v>19</v>
      </c>
      <c r="F3085">
        <v>31</v>
      </c>
      <c r="H3085">
        <v>7</v>
      </c>
      <c r="I3085">
        <v>0</v>
      </c>
      <c r="J3085">
        <v>3</v>
      </c>
      <c r="K3085">
        <v>3</v>
      </c>
      <c r="L3085" s="2">
        <v>1</v>
      </c>
      <c r="M3085">
        <v>19</v>
      </c>
      <c r="N3085">
        <v>6.3</v>
      </c>
      <c r="O3085">
        <v>0</v>
      </c>
      <c r="P3085">
        <v>7</v>
      </c>
      <c r="Q3085">
        <v>0.4</v>
      </c>
      <c r="R3085">
        <v>2.7</v>
      </c>
      <c r="S3085">
        <v>1</v>
      </c>
    </row>
    <row r="3086" spans="1:19" x14ac:dyDescent="0.25">
      <c r="A3086">
        <v>2009</v>
      </c>
      <c r="B3086">
        <v>359</v>
      </c>
      <c r="C3086" t="s">
        <v>2069</v>
      </c>
      <c r="D3086" t="str">
        <f>IFERROR(INDEX('Draft Master List'!E:F,MATCH(C3086,'Draft Master List'!E:E,0),2),"N/A")</f>
        <v>N/A</v>
      </c>
      <c r="E3086" t="s">
        <v>19</v>
      </c>
      <c r="F3086">
        <v>29</v>
      </c>
      <c r="G3086" t="s">
        <v>1069</v>
      </c>
      <c r="H3086">
        <v>16</v>
      </c>
      <c r="I3086">
        <v>3</v>
      </c>
      <c r="J3086">
        <v>6</v>
      </c>
      <c r="K3086">
        <v>3</v>
      </c>
      <c r="L3086" s="2">
        <v>0.5</v>
      </c>
      <c r="M3086">
        <v>16</v>
      </c>
      <c r="N3086">
        <v>5.3</v>
      </c>
      <c r="O3086">
        <v>0</v>
      </c>
      <c r="P3086">
        <v>8</v>
      </c>
      <c r="Q3086">
        <v>0.2</v>
      </c>
      <c r="R3086">
        <v>1</v>
      </c>
      <c r="S3086">
        <v>0</v>
      </c>
    </row>
    <row r="3087" spans="1:19" x14ac:dyDescent="0.25">
      <c r="A3087">
        <v>2009</v>
      </c>
      <c r="B3087">
        <v>360</v>
      </c>
      <c r="C3087" t="s">
        <v>1347</v>
      </c>
      <c r="D3087" t="str">
        <f>IFERROR(INDEX('Draft Master List'!E:F,MATCH(C3087,'Draft Master List'!E:E,0),2),"N/A")</f>
        <v>N/A</v>
      </c>
      <c r="E3087" t="s">
        <v>29</v>
      </c>
      <c r="F3087">
        <v>27</v>
      </c>
      <c r="H3087">
        <v>12</v>
      </c>
      <c r="I3087">
        <v>0</v>
      </c>
      <c r="J3087">
        <v>6</v>
      </c>
      <c r="K3087">
        <v>3</v>
      </c>
      <c r="L3087" s="2">
        <v>0.5</v>
      </c>
      <c r="M3087">
        <v>34</v>
      </c>
      <c r="N3087">
        <v>11.3</v>
      </c>
      <c r="O3087">
        <v>0</v>
      </c>
      <c r="P3087">
        <v>16</v>
      </c>
      <c r="Q3087">
        <v>0.3</v>
      </c>
      <c r="R3087">
        <v>2.8</v>
      </c>
      <c r="S3087">
        <v>5</v>
      </c>
    </row>
    <row r="3088" spans="1:19" x14ac:dyDescent="0.25">
      <c r="A3088">
        <v>2009</v>
      </c>
      <c r="B3088">
        <v>361</v>
      </c>
      <c r="C3088" t="s">
        <v>1341</v>
      </c>
      <c r="D3088" t="str">
        <f>IFERROR(INDEX('Draft Master List'!E:F,MATCH(C3088,'Draft Master List'!E:E,0),2),"N/A")</f>
        <v>N/A</v>
      </c>
      <c r="E3088" t="s">
        <v>32</v>
      </c>
      <c r="F3088">
        <v>38</v>
      </c>
      <c r="G3088" t="s">
        <v>212</v>
      </c>
      <c r="H3088">
        <v>16</v>
      </c>
      <c r="I3088">
        <v>10</v>
      </c>
      <c r="J3088">
        <v>5</v>
      </c>
      <c r="K3088">
        <v>3</v>
      </c>
      <c r="L3088" s="2">
        <v>0.6</v>
      </c>
      <c r="M3088">
        <v>10</v>
      </c>
      <c r="N3088">
        <v>3.3</v>
      </c>
      <c r="O3088">
        <v>0</v>
      </c>
      <c r="P3088">
        <v>5</v>
      </c>
      <c r="Q3088">
        <v>0.2</v>
      </c>
      <c r="R3088">
        <v>0.6</v>
      </c>
      <c r="S3088">
        <v>0</v>
      </c>
    </row>
    <row r="3089" spans="1:19" x14ac:dyDescent="0.25">
      <c r="A3089">
        <v>2009</v>
      </c>
      <c r="B3089">
        <v>362</v>
      </c>
      <c r="C3089" t="s">
        <v>1384</v>
      </c>
      <c r="D3089" t="str">
        <f>IFERROR(INDEX('Draft Master List'!E:F,MATCH(C3089,'Draft Master List'!E:E,0),2),"N/A")</f>
        <v>N/A</v>
      </c>
      <c r="E3089" t="s">
        <v>20</v>
      </c>
      <c r="F3089">
        <v>24</v>
      </c>
      <c r="H3089">
        <v>14</v>
      </c>
      <c r="I3089">
        <v>0</v>
      </c>
      <c r="J3089">
        <v>4</v>
      </c>
      <c r="K3089">
        <v>3</v>
      </c>
      <c r="L3089" s="2">
        <v>0.75</v>
      </c>
      <c r="M3089">
        <v>1</v>
      </c>
      <c r="N3089">
        <v>0.3</v>
      </c>
      <c r="O3089">
        <v>0</v>
      </c>
      <c r="P3089">
        <v>5</v>
      </c>
      <c r="Q3089">
        <v>0.2</v>
      </c>
      <c r="R3089">
        <v>0.1</v>
      </c>
      <c r="S3089">
        <v>0</v>
      </c>
    </row>
    <row r="3090" spans="1:19" x14ac:dyDescent="0.25">
      <c r="A3090">
        <v>2009</v>
      </c>
      <c r="B3090">
        <v>363</v>
      </c>
      <c r="C3090" t="s">
        <v>84</v>
      </c>
      <c r="D3090" t="str">
        <f>IFERROR(INDEX('Draft Master List'!E:F,MATCH(C3090,'Draft Master List'!E:E,0),2),"N/A")</f>
        <v>N/A</v>
      </c>
      <c r="E3090" t="s">
        <v>6</v>
      </c>
      <c r="F3090">
        <v>27</v>
      </c>
      <c r="G3090" t="s">
        <v>1069</v>
      </c>
      <c r="H3090">
        <v>16</v>
      </c>
      <c r="I3090">
        <v>5</v>
      </c>
      <c r="J3090">
        <v>8</v>
      </c>
      <c r="K3090">
        <v>3</v>
      </c>
      <c r="L3090" s="2">
        <v>0.375</v>
      </c>
      <c r="M3090">
        <v>25</v>
      </c>
      <c r="N3090">
        <v>8.3000000000000007</v>
      </c>
      <c r="O3090">
        <v>0</v>
      </c>
      <c r="P3090">
        <v>11</v>
      </c>
      <c r="Q3090">
        <v>0.2</v>
      </c>
      <c r="R3090">
        <v>1.6</v>
      </c>
      <c r="S3090">
        <v>0</v>
      </c>
    </row>
    <row r="3091" spans="1:19" x14ac:dyDescent="0.25">
      <c r="A3091">
        <v>2009</v>
      </c>
      <c r="B3091">
        <v>364</v>
      </c>
      <c r="C3091" t="s">
        <v>1869</v>
      </c>
      <c r="D3091" t="str">
        <f>IFERROR(INDEX('Draft Master List'!E:F,MATCH(C3091,'Draft Master List'!E:E,0),2),"N/A")</f>
        <v>N/A</v>
      </c>
      <c r="E3091" t="s">
        <v>33</v>
      </c>
      <c r="F3091">
        <v>24</v>
      </c>
      <c r="G3091" t="s">
        <v>1069</v>
      </c>
      <c r="H3091">
        <v>8</v>
      </c>
      <c r="I3091">
        <v>1</v>
      </c>
      <c r="J3091">
        <v>6</v>
      </c>
      <c r="K3091">
        <v>3</v>
      </c>
      <c r="L3091" s="2">
        <v>0.5</v>
      </c>
      <c r="M3091">
        <v>31</v>
      </c>
      <c r="N3091">
        <v>10.3</v>
      </c>
      <c r="O3091">
        <v>1</v>
      </c>
      <c r="P3091">
        <v>13</v>
      </c>
      <c r="Q3091">
        <v>0.4</v>
      </c>
      <c r="R3091">
        <v>3.9</v>
      </c>
      <c r="S3091">
        <v>0</v>
      </c>
    </row>
    <row r="3092" spans="1:19" x14ac:dyDescent="0.25">
      <c r="A3092">
        <v>2009</v>
      </c>
      <c r="B3092">
        <v>365</v>
      </c>
      <c r="C3092" t="s">
        <v>469</v>
      </c>
      <c r="D3092" t="str">
        <f>IFERROR(INDEX('Draft Master List'!E:F,MATCH(C3092,'Draft Master List'!E:E,0),2),"N/A")</f>
        <v>1032007</v>
      </c>
      <c r="E3092" t="s">
        <v>30</v>
      </c>
      <c r="F3092">
        <v>25</v>
      </c>
      <c r="G3092" t="s">
        <v>77</v>
      </c>
      <c r="H3092">
        <v>6</v>
      </c>
      <c r="I3092">
        <v>2</v>
      </c>
      <c r="J3092">
        <v>7</v>
      </c>
      <c r="K3092">
        <v>3</v>
      </c>
      <c r="L3092" s="2">
        <v>0.42899999999999999</v>
      </c>
      <c r="M3092">
        <v>22</v>
      </c>
      <c r="N3092">
        <v>7.3</v>
      </c>
      <c r="O3092">
        <v>0</v>
      </c>
      <c r="P3092">
        <v>9</v>
      </c>
      <c r="Q3092">
        <v>0.5</v>
      </c>
      <c r="R3092">
        <v>3.7</v>
      </c>
      <c r="S3092">
        <v>0</v>
      </c>
    </row>
    <row r="3093" spans="1:19" x14ac:dyDescent="0.25">
      <c r="A3093">
        <v>2009</v>
      </c>
      <c r="B3093">
        <v>366</v>
      </c>
      <c r="C3093" t="s">
        <v>1619</v>
      </c>
      <c r="D3093" t="str">
        <f>IFERROR(INDEX('Draft Master List'!E:F,MATCH(C3093,'Draft Master List'!E:E,0),2),"N/A")</f>
        <v>N/A</v>
      </c>
      <c r="E3093" t="s">
        <v>20</v>
      </c>
      <c r="F3093">
        <v>24</v>
      </c>
      <c r="G3093" t="s">
        <v>1069</v>
      </c>
      <c r="H3093">
        <v>16</v>
      </c>
      <c r="I3093">
        <v>1</v>
      </c>
      <c r="J3093">
        <v>10</v>
      </c>
      <c r="K3093">
        <v>3</v>
      </c>
      <c r="L3093" s="2">
        <v>0.3</v>
      </c>
      <c r="M3093">
        <v>35</v>
      </c>
      <c r="N3093">
        <v>11.7</v>
      </c>
      <c r="O3093">
        <v>0</v>
      </c>
      <c r="P3093">
        <v>21</v>
      </c>
      <c r="Q3093">
        <v>0.2</v>
      </c>
      <c r="R3093">
        <v>2.2000000000000002</v>
      </c>
      <c r="S3093">
        <v>0</v>
      </c>
    </row>
    <row r="3094" spans="1:19" x14ac:dyDescent="0.25">
      <c r="A3094">
        <v>2009</v>
      </c>
      <c r="B3094">
        <v>367</v>
      </c>
      <c r="C3094" t="s">
        <v>1259</v>
      </c>
      <c r="D3094" t="str">
        <f>IFERROR(INDEX('Draft Master List'!E:F,MATCH(C3094,'Draft Master List'!E:E,0),2),"N/A")</f>
        <v>N/A</v>
      </c>
      <c r="E3094" t="s">
        <v>9</v>
      </c>
      <c r="F3094">
        <v>24</v>
      </c>
      <c r="H3094">
        <v>8</v>
      </c>
      <c r="I3094">
        <v>0</v>
      </c>
      <c r="J3094">
        <v>4</v>
      </c>
      <c r="K3094">
        <v>3</v>
      </c>
      <c r="L3094" s="2">
        <v>0.75</v>
      </c>
      <c r="M3094">
        <v>15</v>
      </c>
      <c r="N3094">
        <v>5</v>
      </c>
      <c r="O3094">
        <v>0</v>
      </c>
      <c r="P3094">
        <v>14</v>
      </c>
      <c r="Q3094">
        <v>0.4</v>
      </c>
      <c r="R3094">
        <v>1.9</v>
      </c>
      <c r="S3094">
        <v>1</v>
      </c>
    </row>
    <row r="3095" spans="1:19" x14ac:dyDescent="0.25">
      <c r="A3095">
        <v>2009</v>
      </c>
      <c r="B3095">
        <v>368</v>
      </c>
      <c r="C3095" t="s">
        <v>516</v>
      </c>
      <c r="D3095" t="str">
        <f>IFERROR(INDEX('Draft Master List'!E:F,MATCH(C3095,'Draft Master List'!E:E,0),2),"N/A")</f>
        <v>452006</v>
      </c>
      <c r="E3095" t="s">
        <v>28</v>
      </c>
      <c r="F3095">
        <v>25</v>
      </c>
      <c r="H3095">
        <v>13</v>
      </c>
      <c r="I3095">
        <v>0</v>
      </c>
      <c r="J3095">
        <v>5</v>
      </c>
      <c r="K3095">
        <v>3</v>
      </c>
      <c r="L3095" s="2">
        <v>0.6</v>
      </c>
      <c r="M3095">
        <v>14</v>
      </c>
      <c r="N3095">
        <v>4.7</v>
      </c>
      <c r="O3095">
        <v>0</v>
      </c>
      <c r="P3095">
        <v>7</v>
      </c>
      <c r="Q3095">
        <v>0.2</v>
      </c>
      <c r="R3095">
        <v>1.1000000000000001</v>
      </c>
      <c r="S3095">
        <v>1</v>
      </c>
    </row>
    <row r="3096" spans="1:19" x14ac:dyDescent="0.25">
      <c r="A3096">
        <v>2009</v>
      </c>
      <c r="B3096">
        <v>369</v>
      </c>
      <c r="C3096" t="s">
        <v>1470</v>
      </c>
      <c r="D3096" t="str">
        <f>IFERROR(INDEX('Draft Master List'!E:F,MATCH(C3096,'Draft Master List'!E:E,0),2),"N/A")</f>
        <v>N/A</v>
      </c>
      <c r="E3096" t="s">
        <v>4</v>
      </c>
      <c r="F3096">
        <v>26</v>
      </c>
      <c r="G3096" t="s">
        <v>77</v>
      </c>
      <c r="H3096">
        <v>2</v>
      </c>
      <c r="I3096">
        <v>1</v>
      </c>
      <c r="J3096">
        <v>4</v>
      </c>
      <c r="K3096">
        <v>3</v>
      </c>
      <c r="L3096" s="2">
        <v>0.75</v>
      </c>
      <c r="M3096">
        <v>34</v>
      </c>
      <c r="N3096">
        <v>11.3</v>
      </c>
      <c r="O3096">
        <v>0</v>
      </c>
      <c r="P3096">
        <v>13</v>
      </c>
      <c r="Q3096">
        <v>1.5</v>
      </c>
      <c r="R3096">
        <v>17</v>
      </c>
      <c r="S3096">
        <v>1</v>
      </c>
    </row>
    <row r="3097" spans="1:19" x14ac:dyDescent="0.25">
      <c r="A3097">
        <v>2009</v>
      </c>
      <c r="B3097">
        <v>370</v>
      </c>
      <c r="C3097" t="s">
        <v>1401</v>
      </c>
      <c r="D3097" t="str">
        <f>IFERROR(INDEX('Draft Master List'!E:F,MATCH(C3097,'Draft Master List'!E:E,0),2),"N/A")</f>
        <v>N/A</v>
      </c>
      <c r="E3097" t="s">
        <v>14</v>
      </c>
      <c r="F3097">
        <v>29</v>
      </c>
      <c r="G3097" t="s">
        <v>732</v>
      </c>
      <c r="H3097">
        <v>5</v>
      </c>
      <c r="I3097">
        <v>2</v>
      </c>
      <c r="J3097">
        <v>2</v>
      </c>
      <c r="K3097">
        <v>2</v>
      </c>
      <c r="L3097" s="2">
        <v>1</v>
      </c>
      <c r="M3097">
        <v>3</v>
      </c>
      <c r="N3097">
        <v>1.5</v>
      </c>
      <c r="O3097">
        <v>0</v>
      </c>
      <c r="P3097">
        <v>4</v>
      </c>
      <c r="Q3097">
        <v>0.4</v>
      </c>
      <c r="R3097">
        <v>0.6</v>
      </c>
      <c r="S3097">
        <v>0</v>
      </c>
    </row>
    <row r="3098" spans="1:19" x14ac:dyDescent="0.25">
      <c r="A3098">
        <v>2009</v>
      </c>
      <c r="B3098">
        <v>371</v>
      </c>
      <c r="C3098" t="s">
        <v>1146</v>
      </c>
      <c r="D3098" t="str">
        <f>IFERROR(INDEX('Draft Master List'!E:F,MATCH(C3098,'Draft Master List'!E:E,0),2),"N/A")</f>
        <v>N/A</v>
      </c>
      <c r="E3098" t="s">
        <v>25</v>
      </c>
      <c r="F3098">
        <v>26</v>
      </c>
      <c r="H3098">
        <v>5</v>
      </c>
      <c r="I3098">
        <v>0</v>
      </c>
      <c r="J3098">
        <v>2</v>
      </c>
      <c r="K3098">
        <v>2</v>
      </c>
      <c r="L3098" s="2">
        <v>1</v>
      </c>
      <c r="M3098">
        <v>-3</v>
      </c>
      <c r="N3098">
        <v>-1.5</v>
      </c>
      <c r="O3098">
        <v>0</v>
      </c>
      <c r="P3098">
        <v>3</v>
      </c>
      <c r="Q3098">
        <v>0.4</v>
      </c>
      <c r="R3098">
        <v>-0.6</v>
      </c>
      <c r="S3098">
        <v>0</v>
      </c>
    </row>
    <row r="3099" spans="1:19" x14ac:dyDescent="0.25">
      <c r="A3099">
        <v>2009</v>
      </c>
      <c r="B3099">
        <v>372</v>
      </c>
      <c r="C3099" t="s">
        <v>1400</v>
      </c>
      <c r="D3099" t="str">
        <f>IFERROR(INDEX('Draft Master List'!E:F,MATCH(C3099,'Draft Master List'!E:E,0),2),"N/A")</f>
        <v>N/A</v>
      </c>
      <c r="E3099" t="s">
        <v>0</v>
      </c>
      <c r="F3099">
        <v>28</v>
      </c>
      <c r="G3099" t="s">
        <v>732</v>
      </c>
      <c r="H3099">
        <v>7</v>
      </c>
      <c r="I3099">
        <v>2</v>
      </c>
      <c r="J3099">
        <v>3</v>
      </c>
      <c r="K3099">
        <v>2</v>
      </c>
      <c r="L3099" s="2">
        <v>0.66700000000000004</v>
      </c>
      <c r="M3099">
        <v>14</v>
      </c>
      <c r="N3099">
        <v>7</v>
      </c>
      <c r="O3099">
        <v>0</v>
      </c>
      <c r="P3099">
        <v>8</v>
      </c>
      <c r="Q3099">
        <v>0.3</v>
      </c>
      <c r="R3099">
        <v>2</v>
      </c>
      <c r="S3099">
        <v>0</v>
      </c>
    </row>
    <row r="3100" spans="1:19" x14ac:dyDescent="0.25">
      <c r="A3100">
        <v>2009</v>
      </c>
      <c r="B3100">
        <v>373</v>
      </c>
      <c r="C3100" t="s">
        <v>338</v>
      </c>
      <c r="D3100" t="str">
        <f>IFERROR(INDEX('Draft Master List'!E:F,MATCH(C3100,'Draft Master List'!E:E,0),2),"N/A")</f>
        <v>1112009</v>
      </c>
      <c r="E3100" t="s">
        <v>22</v>
      </c>
      <c r="F3100">
        <v>22</v>
      </c>
      <c r="H3100">
        <v>8</v>
      </c>
      <c r="I3100">
        <v>0</v>
      </c>
      <c r="J3100">
        <v>2</v>
      </c>
      <c r="K3100">
        <v>2</v>
      </c>
      <c r="L3100" s="2">
        <v>1</v>
      </c>
      <c r="M3100">
        <v>15</v>
      </c>
      <c r="N3100">
        <v>7.5</v>
      </c>
      <c r="O3100">
        <v>0</v>
      </c>
      <c r="P3100">
        <v>13</v>
      </c>
      <c r="Q3100">
        <v>0.3</v>
      </c>
      <c r="R3100">
        <v>1.9</v>
      </c>
      <c r="S3100">
        <v>1</v>
      </c>
    </row>
    <row r="3101" spans="1:19" x14ac:dyDescent="0.25">
      <c r="A3101">
        <v>2009</v>
      </c>
      <c r="B3101">
        <v>374</v>
      </c>
      <c r="C3101" t="s">
        <v>1192</v>
      </c>
      <c r="D3101" t="str">
        <f>IFERROR(INDEX('Draft Master List'!E:F,MATCH(C3101,'Draft Master List'!E:E,0),2),"N/A")</f>
        <v>N/A</v>
      </c>
      <c r="E3101" t="s">
        <v>30</v>
      </c>
      <c r="F3101">
        <v>24</v>
      </c>
      <c r="H3101">
        <v>12</v>
      </c>
      <c r="I3101">
        <v>0</v>
      </c>
      <c r="J3101">
        <v>5</v>
      </c>
      <c r="K3101">
        <v>2</v>
      </c>
      <c r="L3101" s="2">
        <v>0.4</v>
      </c>
      <c r="M3101">
        <v>11</v>
      </c>
      <c r="N3101">
        <v>5.5</v>
      </c>
      <c r="O3101">
        <v>0</v>
      </c>
      <c r="P3101">
        <v>6</v>
      </c>
      <c r="Q3101">
        <v>0.2</v>
      </c>
      <c r="R3101">
        <v>0.9</v>
      </c>
      <c r="S3101">
        <v>0</v>
      </c>
    </row>
    <row r="3102" spans="1:19" x14ac:dyDescent="0.25">
      <c r="A3102">
        <v>2009</v>
      </c>
      <c r="B3102">
        <v>375</v>
      </c>
      <c r="C3102" t="s">
        <v>968</v>
      </c>
      <c r="D3102" t="str">
        <f>IFERROR(INDEX('Draft Master List'!E:F,MATCH(C3102,'Draft Master List'!E:E,0),2),"N/A")</f>
        <v>N/A</v>
      </c>
      <c r="E3102" t="s">
        <v>24</v>
      </c>
      <c r="F3102">
        <v>22</v>
      </c>
      <c r="G3102" t="s">
        <v>758</v>
      </c>
      <c r="H3102">
        <v>15</v>
      </c>
      <c r="I3102">
        <v>3</v>
      </c>
      <c r="J3102">
        <v>4</v>
      </c>
      <c r="K3102">
        <v>2</v>
      </c>
      <c r="L3102" s="2">
        <v>0.5</v>
      </c>
      <c r="M3102">
        <v>9</v>
      </c>
      <c r="N3102">
        <v>4.5</v>
      </c>
      <c r="O3102">
        <v>0</v>
      </c>
      <c r="P3102">
        <v>5</v>
      </c>
      <c r="Q3102">
        <v>0.1</v>
      </c>
      <c r="R3102">
        <v>0.6</v>
      </c>
      <c r="S3102">
        <v>0</v>
      </c>
    </row>
    <row r="3103" spans="1:19" x14ac:dyDescent="0.25">
      <c r="A3103">
        <v>2009</v>
      </c>
      <c r="B3103">
        <v>376</v>
      </c>
      <c r="C3103" t="s">
        <v>347</v>
      </c>
      <c r="D3103" t="str">
        <f>IFERROR(INDEX('Draft Master List'!E:F,MATCH(C3103,'Draft Master List'!E:E,0),2),"N/A")</f>
        <v>1452009</v>
      </c>
      <c r="E3103" t="s">
        <v>5</v>
      </c>
      <c r="F3103">
        <v>23</v>
      </c>
      <c r="H3103">
        <v>9</v>
      </c>
      <c r="I3103">
        <v>0</v>
      </c>
      <c r="J3103">
        <v>4</v>
      </c>
      <c r="K3103">
        <v>2</v>
      </c>
      <c r="L3103" s="2">
        <v>0.5</v>
      </c>
      <c r="M3103">
        <v>4</v>
      </c>
      <c r="N3103">
        <v>2</v>
      </c>
      <c r="O3103">
        <v>0</v>
      </c>
      <c r="P3103">
        <v>4</v>
      </c>
      <c r="Q3103">
        <v>0.2</v>
      </c>
      <c r="R3103">
        <v>0.4</v>
      </c>
      <c r="S3103">
        <v>0</v>
      </c>
    </row>
    <row r="3104" spans="1:19" x14ac:dyDescent="0.25">
      <c r="A3104">
        <v>2009</v>
      </c>
      <c r="B3104">
        <v>377</v>
      </c>
      <c r="C3104" t="s">
        <v>429</v>
      </c>
      <c r="D3104" t="str">
        <f>IFERROR(INDEX('Draft Master List'!E:F,MATCH(C3104,'Draft Master List'!E:E,0),2),"N/A")</f>
        <v>2242008</v>
      </c>
      <c r="E3104" t="s">
        <v>29</v>
      </c>
      <c r="F3104">
        <v>23</v>
      </c>
      <c r="H3104">
        <v>5</v>
      </c>
      <c r="I3104">
        <v>0</v>
      </c>
      <c r="J3104">
        <v>3</v>
      </c>
      <c r="K3104">
        <v>2</v>
      </c>
      <c r="L3104" s="2">
        <v>0.66700000000000004</v>
      </c>
      <c r="M3104">
        <v>10</v>
      </c>
      <c r="N3104">
        <v>5</v>
      </c>
      <c r="O3104">
        <v>0</v>
      </c>
      <c r="P3104">
        <v>5</v>
      </c>
      <c r="Q3104">
        <v>0.4</v>
      </c>
      <c r="R3104">
        <v>2</v>
      </c>
      <c r="S3104">
        <v>0</v>
      </c>
    </row>
    <row r="3105" spans="1:19" x14ac:dyDescent="0.25">
      <c r="A3105">
        <v>2009</v>
      </c>
      <c r="B3105">
        <v>378</v>
      </c>
      <c r="C3105" t="s">
        <v>2070</v>
      </c>
      <c r="D3105" t="str">
        <f>IFERROR(INDEX('Draft Master List'!E:F,MATCH(C3105,'Draft Master List'!E:E,0),2),"N/A")</f>
        <v>N/A</v>
      </c>
      <c r="E3105" t="s">
        <v>12</v>
      </c>
      <c r="F3105">
        <v>25</v>
      </c>
      <c r="G3105" t="s">
        <v>1069</v>
      </c>
      <c r="H3105">
        <v>4</v>
      </c>
      <c r="I3105">
        <v>1</v>
      </c>
      <c r="J3105">
        <v>3</v>
      </c>
      <c r="K3105">
        <v>2</v>
      </c>
      <c r="L3105" s="2">
        <v>0.66700000000000004</v>
      </c>
      <c r="M3105">
        <v>26</v>
      </c>
      <c r="N3105">
        <v>13</v>
      </c>
      <c r="O3105">
        <v>0</v>
      </c>
      <c r="P3105">
        <v>14</v>
      </c>
      <c r="Q3105">
        <v>0.5</v>
      </c>
      <c r="R3105">
        <v>6.5</v>
      </c>
      <c r="S3105">
        <v>0</v>
      </c>
    </row>
    <row r="3106" spans="1:19" x14ac:dyDescent="0.25">
      <c r="A3106">
        <v>2009</v>
      </c>
      <c r="B3106">
        <v>379</v>
      </c>
      <c r="C3106" t="s">
        <v>1947</v>
      </c>
      <c r="D3106" t="str">
        <f>IFERROR(INDEX('Draft Master List'!E:F,MATCH(C3106,'Draft Master List'!E:E,0),2),"N/A")</f>
        <v>N/A</v>
      </c>
      <c r="E3106" t="s">
        <v>25</v>
      </c>
      <c r="F3106">
        <v>24</v>
      </c>
      <c r="G3106" t="s">
        <v>1069</v>
      </c>
      <c r="H3106">
        <v>4</v>
      </c>
      <c r="I3106">
        <v>2</v>
      </c>
      <c r="J3106">
        <v>10</v>
      </c>
      <c r="K3106">
        <v>2</v>
      </c>
      <c r="L3106" s="2">
        <v>0.2</v>
      </c>
      <c r="M3106">
        <v>7</v>
      </c>
      <c r="N3106">
        <v>3.5</v>
      </c>
      <c r="O3106">
        <v>0</v>
      </c>
      <c r="P3106">
        <v>4</v>
      </c>
      <c r="Q3106">
        <v>0.5</v>
      </c>
      <c r="R3106">
        <v>1.8</v>
      </c>
      <c r="S3106">
        <v>0</v>
      </c>
    </row>
    <row r="3107" spans="1:19" x14ac:dyDescent="0.25">
      <c r="A3107">
        <v>2009</v>
      </c>
      <c r="B3107">
        <v>380</v>
      </c>
      <c r="C3107" t="s">
        <v>94</v>
      </c>
      <c r="D3107" t="str">
        <f>IFERROR(INDEX('Draft Master List'!E:F,MATCH(C3107,'Draft Master List'!E:E,0),2),"N/A")</f>
        <v>72007</v>
      </c>
      <c r="E3107" t="s">
        <v>63</v>
      </c>
      <c r="F3107">
        <v>30</v>
      </c>
      <c r="H3107">
        <v>14</v>
      </c>
      <c r="I3107">
        <v>0</v>
      </c>
      <c r="J3107">
        <v>2</v>
      </c>
      <c r="K3107">
        <v>2</v>
      </c>
      <c r="L3107" s="2">
        <v>1</v>
      </c>
      <c r="M3107">
        <v>11</v>
      </c>
      <c r="N3107">
        <v>5.5</v>
      </c>
      <c r="O3107">
        <v>0</v>
      </c>
      <c r="P3107">
        <v>7</v>
      </c>
      <c r="Q3107">
        <v>0.1</v>
      </c>
      <c r="R3107">
        <v>0.8</v>
      </c>
      <c r="S3107">
        <v>0</v>
      </c>
    </row>
    <row r="3108" spans="1:19" x14ac:dyDescent="0.25">
      <c r="A3108">
        <v>2009</v>
      </c>
      <c r="B3108">
        <v>381</v>
      </c>
      <c r="C3108" t="s">
        <v>840</v>
      </c>
      <c r="D3108" t="str">
        <f>IFERROR(INDEX('Draft Master List'!E:F,MATCH(C3108,'Draft Master List'!E:E,0),2),"N/A")</f>
        <v>N/A</v>
      </c>
      <c r="E3108" t="s">
        <v>16</v>
      </c>
      <c r="F3108">
        <v>24</v>
      </c>
      <c r="H3108">
        <v>2</v>
      </c>
      <c r="I3108">
        <v>0</v>
      </c>
      <c r="J3108">
        <v>4</v>
      </c>
      <c r="K3108">
        <v>2</v>
      </c>
      <c r="L3108" s="2">
        <v>0.5</v>
      </c>
      <c r="M3108">
        <v>20</v>
      </c>
      <c r="N3108">
        <v>10</v>
      </c>
      <c r="O3108">
        <v>0</v>
      </c>
      <c r="P3108">
        <v>11</v>
      </c>
      <c r="Q3108">
        <v>1</v>
      </c>
      <c r="R3108">
        <v>10</v>
      </c>
      <c r="S3108">
        <v>0</v>
      </c>
    </row>
    <row r="3109" spans="1:19" x14ac:dyDescent="0.25">
      <c r="A3109">
        <v>2009</v>
      </c>
      <c r="B3109">
        <v>382</v>
      </c>
      <c r="C3109" t="s">
        <v>1393</v>
      </c>
      <c r="D3109" t="str">
        <f>IFERROR(INDEX('Draft Master List'!E:F,MATCH(C3109,'Draft Master List'!E:E,0),2),"N/A")</f>
        <v>N/A</v>
      </c>
      <c r="E3109" t="s">
        <v>14</v>
      </c>
      <c r="F3109">
        <v>24</v>
      </c>
      <c r="H3109">
        <v>11</v>
      </c>
      <c r="I3109">
        <v>0</v>
      </c>
      <c r="J3109">
        <v>5</v>
      </c>
      <c r="K3109">
        <v>2</v>
      </c>
      <c r="L3109" s="2">
        <v>0.4</v>
      </c>
      <c r="M3109">
        <v>4</v>
      </c>
      <c r="N3109">
        <v>2</v>
      </c>
      <c r="O3109">
        <v>0</v>
      </c>
      <c r="P3109">
        <v>3</v>
      </c>
      <c r="Q3109">
        <v>0.2</v>
      </c>
      <c r="R3109">
        <v>0.4</v>
      </c>
      <c r="S3109">
        <v>3</v>
      </c>
    </row>
    <row r="3110" spans="1:19" x14ac:dyDescent="0.25">
      <c r="A3110">
        <v>2009</v>
      </c>
      <c r="B3110">
        <v>383</v>
      </c>
      <c r="C3110" t="s">
        <v>477</v>
      </c>
      <c r="D3110" t="str">
        <f>IFERROR(INDEX('Draft Master List'!E:F,MATCH(C3110,'Draft Master List'!E:E,0),2),"N/A")</f>
        <v>1482007</v>
      </c>
      <c r="E3110" t="s">
        <v>25</v>
      </c>
      <c r="F3110">
        <v>25</v>
      </c>
      <c r="H3110">
        <v>4</v>
      </c>
      <c r="I3110">
        <v>0</v>
      </c>
      <c r="J3110">
        <v>2</v>
      </c>
      <c r="K3110">
        <v>2</v>
      </c>
      <c r="L3110" s="2">
        <v>1</v>
      </c>
      <c r="M3110">
        <v>9</v>
      </c>
      <c r="N3110">
        <v>4.5</v>
      </c>
      <c r="O3110">
        <v>0</v>
      </c>
      <c r="P3110">
        <v>5</v>
      </c>
      <c r="Q3110">
        <v>0.5</v>
      </c>
      <c r="R3110">
        <v>2.2999999999999998</v>
      </c>
      <c r="S3110">
        <v>0</v>
      </c>
    </row>
    <row r="3111" spans="1:19" x14ac:dyDescent="0.25">
      <c r="A3111">
        <v>2009</v>
      </c>
      <c r="B3111">
        <v>384</v>
      </c>
      <c r="C3111" t="s">
        <v>2071</v>
      </c>
      <c r="D3111" t="str">
        <f>IFERROR(INDEX('Draft Master List'!E:F,MATCH(C3111,'Draft Master List'!E:E,0),2),"N/A")</f>
        <v>N/A</v>
      </c>
      <c r="E3111" t="s">
        <v>3</v>
      </c>
      <c r="F3111">
        <v>29</v>
      </c>
      <c r="H3111">
        <v>12</v>
      </c>
      <c r="I3111">
        <v>0</v>
      </c>
      <c r="J3111">
        <v>3</v>
      </c>
      <c r="K3111">
        <v>2</v>
      </c>
      <c r="L3111" s="2">
        <v>0.66700000000000004</v>
      </c>
      <c r="M3111">
        <v>31</v>
      </c>
      <c r="N3111">
        <v>15.5</v>
      </c>
      <c r="O3111">
        <v>0</v>
      </c>
      <c r="P3111">
        <v>26</v>
      </c>
      <c r="Q3111">
        <v>0.2</v>
      </c>
      <c r="R3111">
        <v>2.6</v>
      </c>
      <c r="S3111">
        <v>0</v>
      </c>
    </row>
    <row r="3112" spans="1:19" x14ac:dyDescent="0.25">
      <c r="A3112">
        <v>2009</v>
      </c>
      <c r="B3112">
        <v>385</v>
      </c>
      <c r="C3112" t="s">
        <v>1525</v>
      </c>
      <c r="D3112" t="str">
        <f>IFERROR(INDEX('Draft Master List'!E:F,MATCH(C3112,'Draft Master List'!E:E,0),2),"N/A")</f>
        <v>N/A</v>
      </c>
      <c r="E3112" t="s">
        <v>12</v>
      </c>
      <c r="F3112">
        <v>31</v>
      </c>
      <c r="H3112">
        <v>8</v>
      </c>
      <c r="I3112">
        <v>0</v>
      </c>
      <c r="J3112">
        <v>4</v>
      </c>
      <c r="K3112">
        <v>2</v>
      </c>
      <c r="L3112" s="2">
        <v>0.5</v>
      </c>
      <c r="M3112">
        <v>7</v>
      </c>
      <c r="N3112">
        <v>3.5</v>
      </c>
      <c r="O3112">
        <v>0</v>
      </c>
      <c r="P3112">
        <v>4</v>
      </c>
      <c r="Q3112">
        <v>0.3</v>
      </c>
      <c r="R3112">
        <v>0.9</v>
      </c>
      <c r="S3112">
        <v>0</v>
      </c>
    </row>
    <row r="3113" spans="1:19" x14ac:dyDescent="0.25">
      <c r="A3113">
        <v>2009</v>
      </c>
      <c r="B3113">
        <v>386</v>
      </c>
      <c r="C3113" t="s">
        <v>1331</v>
      </c>
      <c r="D3113" t="str">
        <f>IFERROR(INDEX('Draft Master List'!E:F,MATCH(C3113,'Draft Master List'!E:E,0),2),"N/A")</f>
        <v>N/A</v>
      </c>
      <c r="E3113" t="s">
        <v>30</v>
      </c>
      <c r="F3113">
        <v>33</v>
      </c>
      <c r="G3113" t="s">
        <v>643</v>
      </c>
      <c r="H3113">
        <v>6</v>
      </c>
      <c r="I3113">
        <v>1</v>
      </c>
      <c r="J3113">
        <v>3</v>
      </c>
      <c r="K3113">
        <v>2</v>
      </c>
      <c r="L3113" s="2">
        <v>0.66700000000000004</v>
      </c>
      <c r="M3113">
        <v>17</v>
      </c>
      <c r="N3113">
        <v>8.5</v>
      </c>
      <c r="O3113">
        <v>0</v>
      </c>
      <c r="P3113">
        <v>13</v>
      </c>
      <c r="Q3113">
        <v>0.3</v>
      </c>
      <c r="R3113">
        <v>2.8</v>
      </c>
      <c r="S3113">
        <v>1</v>
      </c>
    </row>
    <row r="3114" spans="1:19" x14ac:dyDescent="0.25">
      <c r="A3114">
        <v>2009</v>
      </c>
      <c r="B3114">
        <v>387</v>
      </c>
      <c r="C3114" t="s">
        <v>633</v>
      </c>
      <c r="D3114" t="str">
        <f>IFERROR(INDEX('Draft Master List'!E:F,MATCH(C3114,'Draft Master List'!E:E,0),2),"N/A")</f>
        <v>N/A</v>
      </c>
      <c r="E3114" t="s">
        <v>19</v>
      </c>
      <c r="F3114">
        <v>29</v>
      </c>
      <c r="G3114" t="s">
        <v>62</v>
      </c>
      <c r="H3114">
        <v>13</v>
      </c>
      <c r="I3114">
        <v>2</v>
      </c>
      <c r="J3114">
        <v>3</v>
      </c>
      <c r="K3114">
        <v>2</v>
      </c>
      <c r="L3114" s="2">
        <v>0.66700000000000004</v>
      </c>
      <c r="M3114">
        <v>29</v>
      </c>
      <c r="N3114">
        <v>14.5</v>
      </c>
      <c r="O3114">
        <v>0</v>
      </c>
      <c r="P3114">
        <v>24</v>
      </c>
      <c r="Q3114">
        <v>0.2</v>
      </c>
      <c r="R3114">
        <v>2.2000000000000002</v>
      </c>
      <c r="S3114">
        <v>5</v>
      </c>
    </row>
    <row r="3115" spans="1:19" x14ac:dyDescent="0.25">
      <c r="A3115">
        <v>2009</v>
      </c>
      <c r="B3115">
        <v>388</v>
      </c>
      <c r="C3115" t="s">
        <v>465</v>
      </c>
      <c r="D3115" t="str">
        <f>IFERROR(INDEX('Draft Master List'!E:F,MATCH(C3115,'Draft Master List'!E:E,0),2),"N/A")</f>
        <v>932007</v>
      </c>
      <c r="E3115" t="s">
        <v>63</v>
      </c>
      <c r="F3115">
        <v>25</v>
      </c>
      <c r="H3115">
        <v>8</v>
      </c>
      <c r="I3115">
        <v>0</v>
      </c>
      <c r="J3115">
        <v>3</v>
      </c>
      <c r="K3115">
        <v>2</v>
      </c>
      <c r="L3115" s="2">
        <v>0.66700000000000004</v>
      </c>
      <c r="M3115">
        <v>12</v>
      </c>
      <c r="N3115">
        <v>6</v>
      </c>
      <c r="O3115">
        <v>0</v>
      </c>
      <c r="P3115">
        <v>12</v>
      </c>
      <c r="Q3115">
        <v>0.3</v>
      </c>
      <c r="R3115">
        <v>1.5</v>
      </c>
      <c r="S3115">
        <v>0</v>
      </c>
    </row>
    <row r="3116" spans="1:19" x14ac:dyDescent="0.25">
      <c r="A3116">
        <v>2009</v>
      </c>
      <c r="B3116">
        <v>389</v>
      </c>
      <c r="C3116" t="s">
        <v>2072</v>
      </c>
      <c r="D3116" t="str">
        <f>IFERROR(INDEX('Draft Master List'!E:F,MATCH(C3116,'Draft Master List'!E:E,0),2),"N/A")</f>
        <v>N/A</v>
      </c>
      <c r="E3116" t="s">
        <v>32</v>
      </c>
      <c r="F3116">
        <v>25</v>
      </c>
      <c r="H3116">
        <v>16</v>
      </c>
      <c r="I3116">
        <v>0</v>
      </c>
      <c r="J3116">
        <v>3</v>
      </c>
      <c r="K3116">
        <v>2</v>
      </c>
      <c r="L3116" s="2">
        <v>0.66700000000000004</v>
      </c>
      <c r="M3116">
        <v>21</v>
      </c>
      <c r="N3116">
        <v>10.5</v>
      </c>
      <c r="O3116">
        <v>0</v>
      </c>
      <c r="P3116">
        <v>14</v>
      </c>
      <c r="Q3116">
        <v>0.1</v>
      </c>
      <c r="R3116">
        <v>1.3</v>
      </c>
      <c r="S3116">
        <v>0</v>
      </c>
    </row>
    <row r="3117" spans="1:19" x14ac:dyDescent="0.25">
      <c r="A3117">
        <v>2009</v>
      </c>
      <c r="B3117">
        <v>390</v>
      </c>
      <c r="C3117" t="s">
        <v>497</v>
      </c>
      <c r="D3117" t="str">
        <f>IFERROR(INDEX('Draft Master List'!E:F,MATCH(C3117,'Draft Master List'!E:E,0),2),"N/A")</f>
        <v>2282007</v>
      </c>
      <c r="E3117" t="s">
        <v>5</v>
      </c>
      <c r="F3117">
        <v>26</v>
      </c>
      <c r="H3117">
        <v>4</v>
      </c>
      <c r="I3117">
        <v>0</v>
      </c>
      <c r="J3117">
        <v>7</v>
      </c>
      <c r="K3117">
        <v>2</v>
      </c>
      <c r="L3117" s="2">
        <v>0.28599999999999998</v>
      </c>
      <c r="M3117">
        <v>19</v>
      </c>
      <c r="N3117">
        <v>9.5</v>
      </c>
      <c r="O3117">
        <v>0</v>
      </c>
      <c r="P3117">
        <v>11</v>
      </c>
      <c r="Q3117">
        <v>0.5</v>
      </c>
      <c r="R3117">
        <v>4.8</v>
      </c>
      <c r="S3117">
        <v>0</v>
      </c>
    </row>
    <row r="3118" spans="1:19" x14ac:dyDescent="0.25">
      <c r="A3118">
        <v>2009</v>
      </c>
      <c r="B3118">
        <v>391</v>
      </c>
      <c r="C3118" t="s">
        <v>488</v>
      </c>
      <c r="D3118" t="str">
        <f>IFERROR(INDEX('Draft Master List'!E:F,MATCH(C3118,'Draft Master List'!E:E,0),2),"N/A")</f>
        <v>1952007</v>
      </c>
      <c r="E3118" t="s">
        <v>27</v>
      </c>
      <c r="F3118">
        <v>26</v>
      </c>
      <c r="G3118" t="s">
        <v>212</v>
      </c>
      <c r="H3118">
        <v>16</v>
      </c>
      <c r="I3118">
        <v>9</v>
      </c>
      <c r="J3118">
        <v>3</v>
      </c>
      <c r="K3118">
        <v>1</v>
      </c>
      <c r="L3118" s="2">
        <v>0.33300000000000002</v>
      </c>
      <c r="M3118">
        <v>5</v>
      </c>
      <c r="N3118">
        <v>5</v>
      </c>
      <c r="O3118">
        <v>0</v>
      </c>
      <c r="P3118">
        <v>5</v>
      </c>
      <c r="Q3118">
        <v>0.1</v>
      </c>
      <c r="R3118">
        <v>0.3</v>
      </c>
      <c r="S3118">
        <v>0</v>
      </c>
    </row>
    <row r="3119" spans="1:19" x14ac:dyDescent="0.25">
      <c r="A3119">
        <v>2009</v>
      </c>
      <c r="B3119">
        <v>392</v>
      </c>
      <c r="C3119" t="s">
        <v>331</v>
      </c>
      <c r="D3119" t="str">
        <f>IFERROR(INDEX('Draft Master List'!E:F,MATCH(C3119,'Draft Master List'!E:E,0),2),"N/A")</f>
        <v>852009</v>
      </c>
      <c r="E3119" t="s">
        <v>9</v>
      </c>
      <c r="F3119">
        <v>23</v>
      </c>
      <c r="H3119">
        <v>3</v>
      </c>
      <c r="I3119">
        <v>0</v>
      </c>
      <c r="J3119">
        <v>1</v>
      </c>
      <c r="K3119">
        <v>1</v>
      </c>
      <c r="L3119" s="2">
        <v>1</v>
      </c>
      <c r="M3119">
        <v>16</v>
      </c>
      <c r="N3119">
        <v>16</v>
      </c>
      <c r="O3119">
        <v>0</v>
      </c>
      <c r="P3119">
        <v>16</v>
      </c>
      <c r="Q3119">
        <v>0.3</v>
      </c>
      <c r="R3119">
        <v>5.3</v>
      </c>
      <c r="S3119">
        <v>0</v>
      </c>
    </row>
    <row r="3120" spans="1:19" x14ac:dyDescent="0.25">
      <c r="A3120">
        <v>2009</v>
      </c>
      <c r="B3120">
        <v>393</v>
      </c>
      <c r="C3120" t="s">
        <v>1254</v>
      </c>
      <c r="D3120" t="str">
        <f>IFERROR(INDEX('Draft Master List'!E:F,MATCH(C3120,'Draft Master List'!E:E,0),2),"N/A")</f>
        <v>N/A</v>
      </c>
      <c r="E3120" t="s">
        <v>63</v>
      </c>
      <c r="F3120">
        <v>23</v>
      </c>
      <c r="H3120">
        <v>7</v>
      </c>
      <c r="I3120">
        <v>0</v>
      </c>
      <c r="J3120">
        <v>3</v>
      </c>
      <c r="K3120">
        <v>1</v>
      </c>
      <c r="L3120" s="2">
        <v>0.33300000000000002</v>
      </c>
      <c r="M3120">
        <v>4</v>
      </c>
      <c r="N3120">
        <v>4</v>
      </c>
      <c r="O3120">
        <v>0</v>
      </c>
      <c r="P3120">
        <v>4</v>
      </c>
      <c r="Q3120">
        <v>0.1</v>
      </c>
      <c r="R3120">
        <v>0.6</v>
      </c>
      <c r="S3120">
        <v>0</v>
      </c>
    </row>
    <row r="3121" spans="1:19" x14ac:dyDescent="0.25">
      <c r="A3121">
        <v>2009</v>
      </c>
      <c r="B3121">
        <v>394</v>
      </c>
      <c r="C3121" t="s">
        <v>593</v>
      </c>
      <c r="D3121" t="str">
        <f>IFERROR(INDEX('Draft Master List'!E:F,MATCH(C3121,'Draft Master List'!E:E,0),2),"N/A")</f>
        <v>N/A</v>
      </c>
      <c r="E3121" t="s">
        <v>0</v>
      </c>
      <c r="F3121">
        <v>30</v>
      </c>
      <c r="G3121" t="s">
        <v>1</v>
      </c>
      <c r="H3121">
        <v>15</v>
      </c>
      <c r="I3121">
        <v>15</v>
      </c>
      <c r="J3121">
        <v>1</v>
      </c>
      <c r="K3121">
        <v>1</v>
      </c>
      <c r="L3121" s="2">
        <v>1</v>
      </c>
      <c r="M3121">
        <v>-4</v>
      </c>
      <c r="N3121">
        <v>-4</v>
      </c>
      <c r="O3121">
        <v>0</v>
      </c>
      <c r="P3121">
        <v>-4</v>
      </c>
      <c r="Q3121">
        <v>0.1</v>
      </c>
      <c r="R3121">
        <v>-0.3</v>
      </c>
      <c r="S3121">
        <v>10</v>
      </c>
    </row>
    <row r="3122" spans="1:19" x14ac:dyDescent="0.25">
      <c r="A3122">
        <v>2009</v>
      </c>
      <c r="B3122">
        <v>395</v>
      </c>
      <c r="C3122" t="s">
        <v>2073</v>
      </c>
      <c r="D3122" t="str">
        <f>IFERROR(INDEX('Draft Master List'!E:F,MATCH(C3122,'Draft Master List'!E:E,0),2),"N/A")</f>
        <v>N/A</v>
      </c>
      <c r="E3122" t="s">
        <v>223</v>
      </c>
      <c r="F3122">
        <v>30</v>
      </c>
      <c r="H3122">
        <v>2</v>
      </c>
      <c r="I3122">
        <v>0</v>
      </c>
      <c r="J3122">
        <v>5</v>
      </c>
      <c r="K3122">
        <v>1</v>
      </c>
      <c r="L3122" s="2">
        <v>0.2</v>
      </c>
      <c r="M3122">
        <v>6</v>
      </c>
      <c r="N3122">
        <v>6</v>
      </c>
      <c r="O3122">
        <v>0</v>
      </c>
      <c r="P3122">
        <v>6</v>
      </c>
      <c r="Q3122">
        <v>0.5</v>
      </c>
      <c r="R3122">
        <v>3</v>
      </c>
      <c r="S3122">
        <v>0</v>
      </c>
    </row>
    <row r="3123" spans="1:19" x14ac:dyDescent="0.25">
      <c r="A3123">
        <v>2009</v>
      </c>
      <c r="B3123">
        <v>396</v>
      </c>
      <c r="C3123" t="s">
        <v>1981</v>
      </c>
      <c r="D3123" t="str">
        <f>IFERROR(INDEX('Draft Master List'!E:F,MATCH(C3123,'Draft Master List'!E:E,0),2),"N/A")</f>
        <v>N/A</v>
      </c>
      <c r="E3123" t="s">
        <v>20</v>
      </c>
      <c r="F3123">
        <v>22</v>
      </c>
      <c r="H3123">
        <v>1</v>
      </c>
      <c r="I3123">
        <v>0</v>
      </c>
      <c r="J3123">
        <v>1</v>
      </c>
      <c r="K3123">
        <v>1</v>
      </c>
      <c r="L3123" s="2">
        <v>1</v>
      </c>
      <c r="M3123">
        <v>2</v>
      </c>
      <c r="N3123">
        <v>2</v>
      </c>
      <c r="O3123">
        <v>0</v>
      </c>
      <c r="P3123">
        <v>2</v>
      </c>
      <c r="Q3123">
        <v>1</v>
      </c>
      <c r="R3123">
        <v>2</v>
      </c>
      <c r="S3123">
        <v>0</v>
      </c>
    </row>
    <row r="3124" spans="1:19" x14ac:dyDescent="0.25">
      <c r="A3124">
        <v>2009</v>
      </c>
      <c r="B3124">
        <v>397</v>
      </c>
      <c r="C3124" t="s">
        <v>2074</v>
      </c>
      <c r="D3124" t="str">
        <f>IFERROR(INDEX('Draft Master List'!E:F,MATCH(C3124,'Draft Master List'!E:E,0),2),"N/A")</f>
        <v>N/A</v>
      </c>
      <c r="E3124" t="s">
        <v>29</v>
      </c>
      <c r="F3124">
        <v>32</v>
      </c>
      <c r="H3124">
        <v>16</v>
      </c>
      <c r="I3124">
        <v>0</v>
      </c>
      <c r="J3124">
        <v>1</v>
      </c>
      <c r="K3124">
        <v>1</v>
      </c>
      <c r="L3124" s="2">
        <v>1</v>
      </c>
      <c r="M3124">
        <v>25</v>
      </c>
      <c r="N3124">
        <v>25</v>
      </c>
      <c r="O3124">
        <v>1</v>
      </c>
      <c r="P3124">
        <v>25</v>
      </c>
      <c r="Q3124">
        <v>0.1</v>
      </c>
      <c r="R3124">
        <v>1.6</v>
      </c>
      <c r="S3124">
        <v>0</v>
      </c>
    </row>
    <row r="3125" spans="1:19" x14ac:dyDescent="0.25">
      <c r="A3125">
        <v>2009</v>
      </c>
      <c r="B3125">
        <v>398</v>
      </c>
      <c r="C3125" t="s">
        <v>591</v>
      </c>
      <c r="D3125" t="str">
        <f>IFERROR(INDEX('Draft Master List'!E:F,MATCH(C3125,'Draft Master List'!E:E,0),2),"N/A")</f>
        <v>N/A</v>
      </c>
      <c r="E3125" t="s">
        <v>18</v>
      </c>
      <c r="F3125">
        <v>40</v>
      </c>
      <c r="G3125" t="s">
        <v>1</v>
      </c>
      <c r="H3125">
        <v>16</v>
      </c>
      <c r="I3125">
        <v>16</v>
      </c>
      <c r="J3125">
        <v>1</v>
      </c>
      <c r="K3125">
        <v>1</v>
      </c>
      <c r="L3125" s="2">
        <v>1</v>
      </c>
      <c r="M3125">
        <v>-2</v>
      </c>
      <c r="N3125">
        <v>-2</v>
      </c>
      <c r="O3125">
        <v>0</v>
      </c>
      <c r="P3125">
        <v>-2</v>
      </c>
      <c r="Q3125">
        <v>0.1</v>
      </c>
      <c r="R3125">
        <v>-0.1</v>
      </c>
      <c r="S3125">
        <v>2</v>
      </c>
    </row>
    <row r="3126" spans="1:19" x14ac:dyDescent="0.25">
      <c r="A3126">
        <v>2009</v>
      </c>
      <c r="B3126">
        <v>399</v>
      </c>
      <c r="C3126" t="s">
        <v>457</v>
      </c>
      <c r="D3126" t="str">
        <f>IFERROR(INDEX('Draft Master List'!E:F,MATCH(C3126,'Draft Master List'!E:E,0),2),"N/A")</f>
        <v>742007</v>
      </c>
      <c r="E3126" t="s">
        <v>669</v>
      </c>
      <c r="F3126">
        <v>26</v>
      </c>
      <c r="H3126">
        <v>6</v>
      </c>
      <c r="I3126">
        <v>0</v>
      </c>
      <c r="J3126">
        <v>2</v>
      </c>
      <c r="K3126">
        <v>1</v>
      </c>
      <c r="L3126" s="2">
        <v>0.5</v>
      </c>
      <c r="M3126">
        <v>7</v>
      </c>
      <c r="N3126">
        <v>7</v>
      </c>
      <c r="O3126">
        <v>0</v>
      </c>
      <c r="P3126">
        <v>7</v>
      </c>
      <c r="Q3126">
        <v>0.2</v>
      </c>
      <c r="R3126">
        <v>1.2</v>
      </c>
      <c r="S3126">
        <v>0</v>
      </c>
    </row>
    <row r="3127" spans="1:19" x14ac:dyDescent="0.25">
      <c r="A3127">
        <v>2009</v>
      </c>
      <c r="B3127">
        <v>400</v>
      </c>
      <c r="C3127" t="s">
        <v>2075</v>
      </c>
      <c r="D3127" t="str">
        <f>IFERROR(INDEX('Draft Master List'!E:F,MATCH(C3127,'Draft Master List'!E:E,0),2),"N/A")</f>
        <v>N/A</v>
      </c>
      <c r="E3127" t="s">
        <v>24</v>
      </c>
      <c r="F3127">
        <v>22</v>
      </c>
      <c r="H3127">
        <v>4</v>
      </c>
      <c r="I3127">
        <v>0</v>
      </c>
      <c r="J3127">
        <v>2</v>
      </c>
      <c r="K3127">
        <v>1</v>
      </c>
      <c r="L3127" s="2">
        <v>0.5</v>
      </c>
      <c r="M3127">
        <v>14</v>
      </c>
      <c r="N3127">
        <v>14</v>
      </c>
      <c r="O3127">
        <v>0</v>
      </c>
      <c r="P3127">
        <v>14</v>
      </c>
      <c r="Q3127">
        <v>0.3</v>
      </c>
      <c r="R3127">
        <v>3.5</v>
      </c>
      <c r="S3127">
        <v>0</v>
      </c>
    </row>
    <row r="3128" spans="1:19" x14ac:dyDescent="0.25">
      <c r="A3128">
        <v>2009</v>
      </c>
      <c r="B3128">
        <v>401</v>
      </c>
      <c r="C3128" t="s">
        <v>2012</v>
      </c>
      <c r="D3128" t="str">
        <f>IFERROR(INDEX('Draft Master List'!E:F,MATCH(C3128,'Draft Master List'!E:E,0),2),"N/A")</f>
        <v>N/A</v>
      </c>
      <c r="E3128" t="s">
        <v>12</v>
      </c>
      <c r="F3128">
        <v>24</v>
      </c>
      <c r="H3128">
        <v>2</v>
      </c>
      <c r="I3128">
        <v>0</v>
      </c>
      <c r="J3128">
        <v>3</v>
      </c>
      <c r="K3128">
        <v>1</v>
      </c>
      <c r="L3128" s="2">
        <v>0.33300000000000002</v>
      </c>
      <c r="M3128">
        <v>4</v>
      </c>
      <c r="N3128">
        <v>4</v>
      </c>
      <c r="O3128">
        <v>0</v>
      </c>
      <c r="P3128">
        <v>4</v>
      </c>
      <c r="Q3128">
        <v>0.5</v>
      </c>
      <c r="R3128">
        <v>2</v>
      </c>
      <c r="S3128">
        <v>0</v>
      </c>
    </row>
    <row r="3129" spans="1:19" x14ac:dyDescent="0.25">
      <c r="A3129">
        <v>2009</v>
      </c>
      <c r="B3129">
        <v>402</v>
      </c>
      <c r="C3129" t="s">
        <v>380</v>
      </c>
      <c r="D3129" t="str">
        <f>IFERROR(INDEX('Draft Master List'!E:F,MATCH(C3129,'Draft Master List'!E:E,0),2),"N/A")</f>
        <v>412008</v>
      </c>
      <c r="E3129" t="s">
        <v>29</v>
      </c>
      <c r="F3129">
        <v>24</v>
      </c>
      <c r="H3129">
        <v>2</v>
      </c>
      <c r="I3129">
        <v>0</v>
      </c>
      <c r="J3129">
        <v>1</v>
      </c>
      <c r="K3129">
        <v>1</v>
      </c>
      <c r="L3129" s="2">
        <v>1</v>
      </c>
      <c r="M3129">
        <v>9</v>
      </c>
      <c r="N3129">
        <v>9</v>
      </c>
      <c r="O3129">
        <v>0</v>
      </c>
      <c r="P3129">
        <v>9</v>
      </c>
      <c r="Q3129">
        <v>0.5</v>
      </c>
      <c r="R3129">
        <v>4.5</v>
      </c>
      <c r="S3129">
        <v>0</v>
      </c>
    </row>
    <row r="3130" spans="1:19" x14ac:dyDescent="0.25">
      <c r="A3130">
        <v>2009</v>
      </c>
      <c r="B3130">
        <v>403</v>
      </c>
      <c r="C3130" t="s">
        <v>1950</v>
      </c>
      <c r="D3130" t="str">
        <f>IFERROR(INDEX('Draft Master List'!E:F,MATCH(C3130,'Draft Master List'!E:E,0),2),"N/A")</f>
        <v>N/A</v>
      </c>
      <c r="E3130" t="s">
        <v>32</v>
      </c>
      <c r="F3130">
        <v>29</v>
      </c>
      <c r="G3130" t="s">
        <v>1069</v>
      </c>
      <c r="H3130">
        <v>16</v>
      </c>
      <c r="I3130">
        <v>7</v>
      </c>
      <c r="J3130">
        <v>4</v>
      </c>
      <c r="K3130">
        <v>1</v>
      </c>
      <c r="L3130" s="2">
        <v>0.25</v>
      </c>
      <c r="M3130">
        <v>2</v>
      </c>
      <c r="N3130">
        <v>2</v>
      </c>
      <c r="O3130">
        <v>1</v>
      </c>
      <c r="P3130">
        <v>2</v>
      </c>
      <c r="Q3130">
        <v>0.1</v>
      </c>
      <c r="R3130">
        <v>0.1</v>
      </c>
      <c r="S3130">
        <v>0</v>
      </c>
    </row>
    <row r="3131" spans="1:19" x14ac:dyDescent="0.25">
      <c r="A3131">
        <v>2009</v>
      </c>
      <c r="B3131">
        <v>404</v>
      </c>
      <c r="C3131" t="s">
        <v>1988</v>
      </c>
      <c r="D3131" t="str">
        <f>IFERROR(INDEX('Draft Master List'!E:F,MATCH(C3131,'Draft Master List'!E:E,0),2),"N/A")</f>
        <v>N/A</v>
      </c>
      <c r="E3131" t="s">
        <v>23</v>
      </c>
      <c r="F3131">
        <v>24</v>
      </c>
      <c r="H3131">
        <v>5</v>
      </c>
      <c r="I3131">
        <v>0</v>
      </c>
      <c r="J3131">
        <v>2</v>
      </c>
      <c r="K3131">
        <v>1</v>
      </c>
      <c r="L3131" s="2">
        <v>0.5</v>
      </c>
      <c r="M3131">
        <v>9</v>
      </c>
      <c r="N3131">
        <v>9</v>
      </c>
      <c r="O3131">
        <v>0</v>
      </c>
      <c r="P3131">
        <v>9</v>
      </c>
      <c r="Q3131">
        <v>0.2</v>
      </c>
      <c r="R3131">
        <v>1.8</v>
      </c>
      <c r="S3131">
        <v>0</v>
      </c>
    </row>
    <row r="3132" spans="1:19" x14ac:dyDescent="0.25">
      <c r="A3132">
        <v>2009</v>
      </c>
      <c r="B3132">
        <v>405</v>
      </c>
      <c r="C3132" t="s">
        <v>2034</v>
      </c>
      <c r="D3132" t="str">
        <f>IFERROR(INDEX('Draft Master List'!E:F,MATCH(C3132,'Draft Master List'!E:E,0),2),"N/A")</f>
        <v>N/A</v>
      </c>
      <c r="E3132" t="s">
        <v>0</v>
      </c>
      <c r="F3132">
        <v>26</v>
      </c>
      <c r="H3132">
        <v>1</v>
      </c>
      <c r="I3132">
        <v>0</v>
      </c>
      <c r="J3132">
        <v>1</v>
      </c>
      <c r="K3132">
        <v>1</v>
      </c>
      <c r="L3132" s="2">
        <v>1</v>
      </c>
      <c r="M3132">
        <v>7</v>
      </c>
      <c r="N3132">
        <v>7</v>
      </c>
      <c r="O3132">
        <v>0</v>
      </c>
      <c r="P3132">
        <v>7</v>
      </c>
      <c r="Q3132">
        <v>1</v>
      </c>
      <c r="R3132">
        <v>7</v>
      </c>
      <c r="S3132">
        <v>0</v>
      </c>
    </row>
    <row r="3133" spans="1:19" x14ac:dyDescent="0.25">
      <c r="A3133">
        <v>2009</v>
      </c>
      <c r="B3133">
        <v>406</v>
      </c>
      <c r="C3133" t="s">
        <v>419</v>
      </c>
      <c r="D3133" t="str">
        <f>IFERROR(INDEX('Draft Master List'!E:F,MATCH(C3133,'Draft Master List'!E:E,0),2),"N/A")</f>
        <v>1932008</v>
      </c>
      <c r="E3133" t="s">
        <v>18</v>
      </c>
      <c r="F3133">
        <v>25</v>
      </c>
      <c r="H3133">
        <v>6</v>
      </c>
      <c r="I3133">
        <v>0</v>
      </c>
      <c r="J3133">
        <v>1</v>
      </c>
      <c r="K3133">
        <v>1</v>
      </c>
      <c r="L3133" s="2">
        <v>1</v>
      </c>
      <c r="M3133">
        <v>9</v>
      </c>
      <c r="N3133">
        <v>9</v>
      </c>
      <c r="O3133">
        <v>0</v>
      </c>
      <c r="P3133">
        <v>9</v>
      </c>
      <c r="Q3133">
        <v>0.2</v>
      </c>
      <c r="R3133">
        <v>1.5</v>
      </c>
      <c r="S3133">
        <v>0</v>
      </c>
    </row>
    <row r="3134" spans="1:19" x14ac:dyDescent="0.25">
      <c r="A3134">
        <v>2009</v>
      </c>
      <c r="B3134">
        <v>407</v>
      </c>
      <c r="C3134" t="s">
        <v>1448</v>
      </c>
      <c r="D3134" t="str">
        <f>IFERROR(INDEX('Draft Master List'!E:F,MATCH(C3134,'Draft Master List'!E:E,0),2),"N/A")</f>
        <v>N/A</v>
      </c>
      <c r="E3134" t="s">
        <v>34</v>
      </c>
      <c r="F3134">
        <v>27</v>
      </c>
      <c r="H3134">
        <v>8</v>
      </c>
      <c r="I3134">
        <v>0</v>
      </c>
      <c r="J3134">
        <v>5</v>
      </c>
      <c r="K3134">
        <v>1</v>
      </c>
      <c r="L3134" s="2">
        <v>0.2</v>
      </c>
      <c r="M3134">
        <v>18</v>
      </c>
      <c r="N3134">
        <v>18</v>
      </c>
      <c r="O3134">
        <v>0</v>
      </c>
      <c r="P3134">
        <v>18</v>
      </c>
      <c r="Q3134">
        <v>0.1</v>
      </c>
      <c r="R3134">
        <v>2.2999999999999998</v>
      </c>
      <c r="S3134">
        <v>0</v>
      </c>
    </row>
    <row r="3135" spans="1:19" x14ac:dyDescent="0.25">
      <c r="A3135">
        <v>2009</v>
      </c>
      <c r="B3135">
        <v>408</v>
      </c>
      <c r="C3135" t="s">
        <v>2076</v>
      </c>
      <c r="D3135" t="str">
        <f>IFERROR(INDEX('Draft Master List'!E:F,MATCH(C3135,'Draft Master List'!E:E,0),2),"N/A")</f>
        <v>N/A</v>
      </c>
      <c r="E3135" t="s">
        <v>3</v>
      </c>
      <c r="F3135">
        <v>25</v>
      </c>
      <c r="H3135">
        <v>16</v>
      </c>
      <c r="I3135">
        <v>0</v>
      </c>
      <c r="J3135">
        <v>2</v>
      </c>
      <c r="K3135">
        <v>1</v>
      </c>
      <c r="L3135" s="2">
        <v>0.5</v>
      </c>
      <c r="M3135">
        <v>8</v>
      </c>
      <c r="N3135">
        <v>8</v>
      </c>
      <c r="O3135">
        <v>0</v>
      </c>
      <c r="P3135">
        <v>8</v>
      </c>
      <c r="Q3135">
        <v>0.1</v>
      </c>
      <c r="R3135">
        <v>0.5</v>
      </c>
      <c r="S3135">
        <v>0</v>
      </c>
    </row>
    <row r="3136" spans="1:19" x14ac:dyDescent="0.25">
      <c r="A3136">
        <v>2009</v>
      </c>
      <c r="B3136">
        <v>409</v>
      </c>
      <c r="C3136" t="s">
        <v>2077</v>
      </c>
      <c r="D3136" t="str">
        <f>IFERROR(INDEX('Draft Master List'!E:F,MATCH(C3136,'Draft Master List'!E:E,0),2),"N/A")</f>
        <v>N/A</v>
      </c>
      <c r="E3136" t="s">
        <v>28</v>
      </c>
      <c r="F3136">
        <v>29</v>
      </c>
      <c r="H3136">
        <v>3</v>
      </c>
      <c r="I3136">
        <v>0</v>
      </c>
      <c r="J3136">
        <v>2</v>
      </c>
      <c r="K3136">
        <v>1</v>
      </c>
      <c r="L3136" s="2">
        <v>0.5</v>
      </c>
      <c r="M3136">
        <v>9</v>
      </c>
      <c r="N3136">
        <v>9</v>
      </c>
      <c r="O3136">
        <v>0</v>
      </c>
      <c r="P3136">
        <v>9</v>
      </c>
      <c r="Q3136">
        <v>0.3</v>
      </c>
      <c r="R3136">
        <v>3</v>
      </c>
      <c r="S3136">
        <v>0</v>
      </c>
    </row>
    <row r="3137" spans="1:19" x14ac:dyDescent="0.25">
      <c r="A3137">
        <v>2009</v>
      </c>
      <c r="B3137">
        <v>410</v>
      </c>
      <c r="C3137" t="s">
        <v>493</v>
      </c>
      <c r="D3137" t="str">
        <f>IFERROR(INDEX('Draft Master List'!E:F,MATCH(C3137,'Draft Master List'!E:E,0),2),"N/A")</f>
        <v>2102007</v>
      </c>
      <c r="E3137" t="s">
        <v>223</v>
      </c>
      <c r="F3137">
        <v>25</v>
      </c>
      <c r="H3137">
        <v>5</v>
      </c>
      <c r="I3137">
        <v>0</v>
      </c>
      <c r="J3137">
        <v>3</v>
      </c>
      <c r="K3137">
        <v>1</v>
      </c>
      <c r="L3137" s="2">
        <v>0.33300000000000002</v>
      </c>
      <c r="M3137">
        <v>5</v>
      </c>
      <c r="N3137">
        <v>5</v>
      </c>
      <c r="O3137">
        <v>0</v>
      </c>
      <c r="P3137">
        <v>5</v>
      </c>
      <c r="Q3137">
        <v>0.2</v>
      </c>
      <c r="R3137">
        <v>1</v>
      </c>
      <c r="S3137">
        <v>0</v>
      </c>
    </row>
    <row r="3138" spans="1:19" x14ac:dyDescent="0.25">
      <c r="A3138">
        <v>2009</v>
      </c>
      <c r="B3138">
        <v>411</v>
      </c>
      <c r="C3138" t="s">
        <v>2078</v>
      </c>
      <c r="D3138" t="str">
        <f>IFERROR(INDEX('Draft Master List'!E:F,MATCH(C3138,'Draft Master List'!E:E,0),2),"N/A")</f>
        <v>N/A</v>
      </c>
      <c r="E3138" t="s">
        <v>29</v>
      </c>
      <c r="F3138">
        <v>26</v>
      </c>
      <c r="G3138" t="s">
        <v>1069</v>
      </c>
      <c r="H3138">
        <v>1</v>
      </c>
      <c r="I3138">
        <v>1</v>
      </c>
      <c r="J3138">
        <v>2</v>
      </c>
      <c r="K3138">
        <v>1</v>
      </c>
      <c r="L3138" s="2">
        <v>0.5</v>
      </c>
      <c r="M3138">
        <v>11</v>
      </c>
      <c r="N3138">
        <v>11</v>
      </c>
      <c r="O3138">
        <v>0</v>
      </c>
      <c r="P3138">
        <v>11</v>
      </c>
      <c r="Q3138">
        <v>1</v>
      </c>
      <c r="R3138">
        <v>11</v>
      </c>
      <c r="S3138">
        <v>0</v>
      </c>
    </row>
    <row r="3139" spans="1:19" x14ac:dyDescent="0.25">
      <c r="A3139">
        <v>2009</v>
      </c>
      <c r="B3139">
        <v>412</v>
      </c>
      <c r="C3139" t="s">
        <v>1392</v>
      </c>
      <c r="D3139" t="str">
        <f>IFERROR(INDEX('Draft Master List'!E:F,MATCH(C3139,'Draft Master List'!E:E,0),2),"N/A")</f>
        <v>N/A</v>
      </c>
      <c r="E3139" t="s">
        <v>3</v>
      </c>
      <c r="F3139">
        <v>24</v>
      </c>
      <c r="H3139">
        <v>8</v>
      </c>
      <c r="I3139">
        <v>0</v>
      </c>
      <c r="J3139">
        <v>1</v>
      </c>
      <c r="K3139">
        <v>1</v>
      </c>
      <c r="L3139" s="2">
        <v>1</v>
      </c>
      <c r="M3139">
        <v>4</v>
      </c>
      <c r="N3139">
        <v>4</v>
      </c>
      <c r="O3139">
        <v>0</v>
      </c>
      <c r="P3139">
        <v>4</v>
      </c>
      <c r="Q3139">
        <v>0.1</v>
      </c>
      <c r="R3139">
        <v>0.5</v>
      </c>
      <c r="S3139">
        <v>0</v>
      </c>
    </row>
    <row r="3140" spans="1:19" x14ac:dyDescent="0.25">
      <c r="A3140">
        <v>2009</v>
      </c>
      <c r="B3140">
        <v>413</v>
      </c>
      <c r="C3140" t="s">
        <v>354</v>
      </c>
      <c r="D3140" t="str">
        <f>IFERROR(INDEX('Draft Master List'!E:F,MATCH(C3140,'Draft Master List'!E:E,0),2),"N/A")</f>
        <v>1752009</v>
      </c>
      <c r="E3140" t="s">
        <v>25</v>
      </c>
      <c r="F3140">
        <v>25</v>
      </c>
      <c r="G3140" t="s">
        <v>77</v>
      </c>
      <c r="H3140">
        <v>6</v>
      </c>
      <c r="I3140">
        <v>1</v>
      </c>
      <c r="J3140">
        <v>2</v>
      </c>
      <c r="K3140">
        <v>1</v>
      </c>
      <c r="L3140" s="2">
        <v>0.5</v>
      </c>
      <c r="M3140">
        <v>9</v>
      </c>
      <c r="N3140">
        <v>9</v>
      </c>
      <c r="O3140">
        <v>0</v>
      </c>
      <c r="P3140">
        <v>9</v>
      </c>
      <c r="Q3140">
        <v>0.2</v>
      </c>
      <c r="R3140">
        <v>1.5</v>
      </c>
      <c r="S3140">
        <v>0</v>
      </c>
    </row>
    <row r="3141" spans="1:19" x14ac:dyDescent="0.25">
      <c r="A3141">
        <v>2009</v>
      </c>
      <c r="B3141">
        <v>414</v>
      </c>
      <c r="C3141" t="s">
        <v>734</v>
      </c>
      <c r="D3141" t="str">
        <f>IFERROR(INDEX('Draft Master List'!E:F,MATCH(C3141,'Draft Master List'!E:E,0),2),"N/A")</f>
        <v>N/A</v>
      </c>
      <c r="E3141" t="s">
        <v>24</v>
      </c>
      <c r="F3141">
        <v>28</v>
      </c>
      <c r="G3141" t="s">
        <v>77</v>
      </c>
      <c r="H3141">
        <v>16</v>
      </c>
      <c r="I3141">
        <v>1</v>
      </c>
      <c r="J3141">
        <v>1</v>
      </c>
      <c r="K3141">
        <v>1</v>
      </c>
      <c r="L3141" s="2">
        <v>1</v>
      </c>
      <c r="M3141">
        <v>5</v>
      </c>
      <c r="N3141">
        <v>5</v>
      </c>
      <c r="O3141">
        <v>0</v>
      </c>
      <c r="P3141">
        <v>5</v>
      </c>
      <c r="Q3141">
        <v>0.1</v>
      </c>
      <c r="R3141">
        <v>0.3</v>
      </c>
      <c r="S3141">
        <v>3</v>
      </c>
    </row>
    <row r="3142" spans="1:19" x14ac:dyDescent="0.25">
      <c r="A3142">
        <v>2009</v>
      </c>
      <c r="B3142">
        <v>415</v>
      </c>
      <c r="C3142" t="s">
        <v>1942</v>
      </c>
      <c r="D3142" t="str">
        <f>IFERROR(INDEX('Draft Master List'!E:F,MATCH(C3142,'Draft Master List'!E:E,0),2),"N/A")</f>
        <v>N/A</v>
      </c>
      <c r="E3142" t="s">
        <v>22</v>
      </c>
      <c r="F3142">
        <v>25</v>
      </c>
      <c r="H3142">
        <v>7</v>
      </c>
      <c r="I3142">
        <v>0</v>
      </c>
      <c r="J3142">
        <v>2</v>
      </c>
      <c r="K3142">
        <v>1</v>
      </c>
      <c r="L3142" s="2">
        <v>0.5</v>
      </c>
      <c r="M3142">
        <v>6</v>
      </c>
      <c r="N3142">
        <v>6</v>
      </c>
      <c r="O3142">
        <v>0</v>
      </c>
      <c r="P3142">
        <v>6</v>
      </c>
      <c r="Q3142">
        <v>0.1</v>
      </c>
      <c r="R3142">
        <v>0.9</v>
      </c>
      <c r="S3142">
        <v>0</v>
      </c>
    </row>
    <row r="3143" spans="1:19" x14ac:dyDescent="0.25">
      <c r="A3143">
        <v>2009</v>
      </c>
      <c r="B3143">
        <v>416</v>
      </c>
      <c r="C3143" t="s">
        <v>602</v>
      </c>
      <c r="D3143" t="str">
        <f>IFERROR(INDEX('Draft Master List'!E:F,MATCH(C3143,'Draft Master List'!E:E,0),2),"N/A")</f>
        <v>N/A</v>
      </c>
      <c r="E3143" t="s">
        <v>6</v>
      </c>
      <c r="F3143">
        <v>33</v>
      </c>
      <c r="G3143" t="s">
        <v>1</v>
      </c>
      <c r="H3143">
        <v>14</v>
      </c>
      <c r="I3143">
        <v>14</v>
      </c>
      <c r="J3143">
        <v>1</v>
      </c>
      <c r="K3143">
        <v>1</v>
      </c>
      <c r="L3143" s="2">
        <v>1</v>
      </c>
      <c r="M3143">
        <v>1</v>
      </c>
      <c r="N3143">
        <v>1</v>
      </c>
      <c r="O3143">
        <v>0</v>
      </c>
      <c r="P3143">
        <v>1</v>
      </c>
      <c r="Q3143">
        <v>0.1</v>
      </c>
      <c r="R3143">
        <v>0.1</v>
      </c>
      <c r="S3143">
        <v>10</v>
      </c>
    </row>
    <row r="3144" spans="1:19" x14ac:dyDescent="0.25">
      <c r="A3144">
        <v>2009</v>
      </c>
      <c r="B3144">
        <v>417</v>
      </c>
      <c r="C3144" t="s">
        <v>1319</v>
      </c>
      <c r="D3144" t="str">
        <f>IFERROR(INDEX('Draft Master List'!E:F,MATCH(C3144,'Draft Master List'!E:E,0),2),"N/A")</f>
        <v>N/A</v>
      </c>
      <c r="E3144" t="s">
        <v>19</v>
      </c>
      <c r="F3144">
        <v>22</v>
      </c>
      <c r="H3144">
        <v>3</v>
      </c>
      <c r="I3144">
        <v>0</v>
      </c>
      <c r="J3144">
        <v>1</v>
      </c>
      <c r="K3144">
        <v>1</v>
      </c>
      <c r="L3144" s="2">
        <v>1</v>
      </c>
      <c r="M3144">
        <v>3</v>
      </c>
      <c r="N3144">
        <v>3</v>
      </c>
      <c r="O3144">
        <v>0</v>
      </c>
      <c r="P3144">
        <v>3</v>
      </c>
      <c r="Q3144">
        <v>0.3</v>
      </c>
      <c r="R3144">
        <v>1</v>
      </c>
      <c r="S3144">
        <v>0</v>
      </c>
    </row>
    <row r="3145" spans="1:19" x14ac:dyDescent="0.25">
      <c r="A3145">
        <v>2009</v>
      </c>
      <c r="B3145">
        <v>418</v>
      </c>
      <c r="C3145" t="s">
        <v>515</v>
      </c>
      <c r="D3145" t="str">
        <f>IFERROR(INDEX('Draft Master List'!E:F,MATCH(C3145,'Draft Master List'!E:E,0),2),"N/A")</f>
        <v>442006</v>
      </c>
      <c r="E3145" t="s">
        <v>9</v>
      </c>
      <c r="F3145">
        <v>26</v>
      </c>
      <c r="H3145">
        <v>8</v>
      </c>
      <c r="I3145">
        <v>0</v>
      </c>
      <c r="J3145">
        <v>4</v>
      </c>
      <c r="K3145">
        <v>1</v>
      </c>
      <c r="L3145" s="2">
        <v>0.25</v>
      </c>
      <c r="M3145">
        <v>18</v>
      </c>
      <c r="N3145">
        <v>18</v>
      </c>
      <c r="O3145">
        <v>1</v>
      </c>
      <c r="P3145">
        <v>18</v>
      </c>
      <c r="Q3145">
        <v>0.1</v>
      </c>
      <c r="R3145">
        <v>2.2999999999999998</v>
      </c>
      <c r="S3145">
        <v>1</v>
      </c>
    </row>
    <row r="3146" spans="1:19" x14ac:dyDescent="0.25">
      <c r="A3146">
        <v>2009</v>
      </c>
      <c r="B3146">
        <v>419</v>
      </c>
      <c r="C3146" t="s">
        <v>1766</v>
      </c>
      <c r="D3146" t="str">
        <f>IFERROR(INDEX('Draft Master List'!E:F,MATCH(C3146,'Draft Master List'!E:E,0),2),"N/A")</f>
        <v>N/A</v>
      </c>
      <c r="E3146" t="s">
        <v>32</v>
      </c>
      <c r="F3146">
        <v>24</v>
      </c>
      <c r="G3146" t="s">
        <v>1069</v>
      </c>
      <c r="H3146">
        <v>5</v>
      </c>
      <c r="I3146">
        <v>1</v>
      </c>
      <c r="J3146">
        <v>1</v>
      </c>
      <c r="K3146">
        <v>1</v>
      </c>
      <c r="L3146" s="2">
        <v>1</v>
      </c>
      <c r="M3146">
        <v>2</v>
      </c>
      <c r="N3146">
        <v>2</v>
      </c>
      <c r="O3146">
        <v>0</v>
      </c>
      <c r="P3146">
        <v>2</v>
      </c>
      <c r="Q3146">
        <v>0.2</v>
      </c>
      <c r="R3146">
        <v>0.4</v>
      </c>
      <c r="S3146">
        <v>0</v>
      </c>
    </row>
    <row r="3147" spans="1:19" x14ac:dyDescent="0.25">
      <c r="A3147">
        <v>2009</v>
      </c>
      <c r="B3147">
        <v>420</v>
      </c>
      <c r="C3147" t="s">
        <v>363</v>
      </c>
      <c r="D3147" t="str">
        <f>IFERROR(INDEX('Draft Master List'!E:F,MATCH(C3147,'Draft Master List'!E:E,0),2),"N/A")</f>
        <v>2112009</v>
      </c>
      <c r="E3147" t="s">
        <v>223</v>
      </c>
      <c r="F3147">
        <v>23</v>
      </c>
      <c r="H3147">
        <v>2</v>
      </c>
      <c r="I3147">
        <v>0</v>
      </c>
      <c r="J3147">
        <v>2</v>
      </c>
      <c r="K3147">
        <v>1</v>
      </c>
      <c r="L3147" s="2">
        <v>0.5</v>
      </c>
      <c r="M3147">
        <v>19</v>
      </c>
      <c r="N3147">
        <v>19</v>
      </c>
      <c r="O3147">
        <v>0</v>
      </c>
      <c r="P3147">
        <v>19</v>
      </c>
      <c r="Q3147">
        <v>0.5</v>
      </c>
      <c r="R3147">
        <v>9.5</v>
      </c>
      <c r="S3147">
        <v>0</v>
      </c>
    </row>
    <row r="3148" spans="1:19" x14ac:dyDescent="0.25">
      <c r="A3148">
        <v>2009</v>
      </c>
      <c r="B3148">
        <v>421</v>
      </c>
      <c r="C3148" t="s">
        <v>2079</v>
      </c>
      <c r="D3148" t="str">
        <f>IFERROR(INDEX('Draft Master List'!E:F,MATCH(C3148,'Draft Master List'!E:E,0),2),"N/A")</f>
        <v>N/A</v>
      </c>
      <c r="E3148" t="s">
        <v>3</v>
      </c>
      <c r="F3148">
        <v>23</v>
      </c>
      <c r="G3148" t="s">
        <v>2000</v>
      </c>
      <c r="H3148">
        <v>16</v>
      </c>
      <c r="I3148">
        <v>16</v>
      </c>
      <c r="J3148">
        <v>1</v>
      </c>
      <c r="K3148">
        <v>1</v>
      </c>
      <c r="L3148" s="2">
        <v>1</v>
      </c>
      <c r="M3148">
        <v>-8</v>
      </c>
      <c r="N3148">
        <v>-8</v>
      </c>
      <c r="O3148">
        <v>0</v>
      </c>
      <c r="P3148">
        <v>-8</v>
      </c>
      <c r="Q3148">
        <v>0.1</v>
      </c>
      <c r="R3148">
        <v>-0.5</v>
      </c>
      <c r="S3148">
        <v>0</v>
      </c>
    </row>
    <row r="3149" spans="1:19" x14ac:dyDescent="0.25">
      <c r="A3149">
        <v>2009</v>
      </c>
      <c r="B3149">
        <v>422</v>
      </c>
      <c r="C3149" t="s">
        <v>1610</v>
      </c>
      <c r="D3149" t="str">
        <f>IFERROR(INDEX('Draft Master List'!E:F,MATCH(C3149,'Draft Master List'!E:E,0),2),"N/A")</f>
        <v>N/A</v>
      </c>
      <c r="E3149" t="s">
        <v>13</v>
      </c>
      <c r="F3149">
        <v>29</v>
      </c>
      <c r="H3149">
        <v>16</v>
      </c>
      <c r="I3149">
        <v>0</v>
      </c>
      <c r="J3149">
        <v>5</v>
      </c>
      <c r="K3149">
        <v>1</v>
      </c>
      <c r="L3149" s="2">
        <v>0.2</v>
      </c>
      <c r="M3149">
        <v>17</v>
      </c>
      <c r="N3149">
        <v>17</v>
      </c>
      <c r="O3149">
        <v>0</v>
      </c>
      <c r="P3149">
        <v>17</v>
      </c>
      <c r="Q3149">
        <v>0.1</v>
      </c>
      <c r="R3149">
        <v>1.1000000000000001</v>
      </c>
      <c r="S3149">
        <v>0</v>
      </c>
    </row>
    <row r="3150" spans="1:19" x14ac:dyDescent="0.25">
      <c r="A3150">
        <v>2009</v>
      </c>
      <c r="B3150">
        <v>423</v>
      </c>
      <c r="C3150" t="s">
        <v>1238</v>
      </c>
      <c r="D3150" t="str">
        <f>IFERROR(INDEX('Draft Master List'!E:F,MATCH(C3150,'Draft Master List'!E:E,0),2),"N/A")</f>
        <v>N/A</v>
      </c>
      <c r="E3150" t="s">
        <v>9</v>
      </c>
      <c r="F3150">
        <v>23</v>
      </c>
      <c r="G3150" t="s">
        <v>732</v>
      </c>
      <c r="H3150">
        <v>4</v>
      </c>
      <c r="I3150">
        <v>1</v>
      </c>
      <c r="J3150">
        <v>1</v>
      </c>
      <c r="K3150">
        <v>1</v>
      </c>
      <c r="L3150" s="2">
        <v>1</v>
      </c>
      <c r="M3150">
        <v>9</v>
      </c>
      <c r="N3150">
        <v>9</v>
      </c>
      <c r="O3150">
        <v>0</v>
      </c>
      <c r="P3150">
        <v>9</v>
      </c>
      <c r="Q3150">
        <v>0.3</v>
      </c>
      <c r="R3150">
        <v>2.2999999999999998</v>
      </c>
      <c r="S3150">
        <v>0</v>
      </c>
    </row>
    <row r="3151" spans="1:19" x14ac:dyDescent="0.25">
      <c r="A3151">
        <v>2009</v>
      </c>
      <c r="B3151">
        <v>424</v>
      </c>
      <c r="C3151" t="s">
        <v>1770</v>
      </c>
      <c r="D3151" t="str">
        <f>IFERROR(INDEX('Draft Master List'!E:F,MATCH(C3151,'Draft Master List'!E:E,0),2),"N/A")</f>
        <v>N/A</v>
      </c>
      <c r="E3151" t="s">
        <v>14</v>
      </c>
      <c r="F3151">
        <v>26</v>
      </c>
      <c r="G3151" t="s">
        <v>1756</v>
      </c>
      <c r="H3151">
        <v>16</v>
      </c>
      <c r="I3151">
        <v>16</v>
      </c>
      <c r="J3151">
        <v>1</v>
      </c>
      <c r="K3151">
        <v>1</v>
      </c>
      <c r="L3151" s="2">
        <v>1</v>
      </c>
      <c r="M3151">
        <v>15</v>
      </c>
      <c r="N3151">
        <v>15</v>
      </c>
      <c r="O3151">
        <v>0</v>
      </c>
      <c r="P3151">
        <v>15</v>
      </c>
      <c r="Q3151">
        <v>0.1</v>
      </c>
      <c r="R3151">
        <v>0.9</v>
      </c>
      <c r="S3151">
        <v>0</v>
      </c>
    </row>
    <row r="3152" spans="1:19" x14ac:dyDescent="0.25">
      <c r="A3152">
        <v>2009</v>
      </c>
      <c r="B3152">
        <v>425</v>
      </c>
      <c r="C3152" t="s">
        <v>1951</v>
      </c>
      <c r="D3152" t="str">
        <f>IFERROR(INDEX('Draft Master List'!E:F,MATCH(C3152,'Draft Master List'!E:E,0),2),"N/A")</f>
        <v>N/A</v>
      </c>
      <c r="E3152" t="s">
        <v>4</v>
      </c>
      <c r="F3152">
        <v>23</v>
      </c>
      <c r="G3152" t="s">
        <v>1069</v>
      </c>
      <c r="H3152">
        <v>1</v>
      </c>
      <c r="I3152">
        <v>1</v>
      </c>
      <c r="J3152">
        <v>1</v>
      </c>
      <c r="K3152">
        <v>1</v>
      </c>
      <c r="L3152" s="2">
        <v>1</v>
      </c>
      <c r="M3152">
        <v>3</v>
      </c>
      <c r="N3152">
        <v>3</v>
      </c>
      <c r="O3152">
        <v>0</v>
      </c>
      <c r="P3152">
        <v>3</v>
      </c>
      <c r="Q3152">
        <v>1</v>
      </c>
      <c r="R3152">
        <v>3</v>
      </c>
      <c r="S3152">
        <v>0</v>
      </c>
    </row>
    <row r="3153" spans="1:19" x14ac:dyDescent="0.25">
      <c r="A3153">
        <v>2009</v>
      </c>
      <c r="B3153">
        <v>426</v>
      </c>
      <c r="C3153" t="s">
        <v>1362</v>
      </c>
      <c r="D3153" t="str">
        <f>IFERROR(INDEX('Draft Master List'!E:F,MATCH(C3153,'Draft Master List'!E:E,0),2),"N/A")</f>
        <v>N/A</v>
      </c>
      <c r="E3153" t="s">
        <v>14</v>
      </c>
      <c r="F3153">
        <v>23</v>
      </c>
      <c r="G3153" t="s">
        <v>732</v>
      </c>
      <c r="H3153">
        <v>7</v>
      </c>
      <c r="I3153">
        <v>3</v>
      </c>
      <c r="J3153">
        <v>1</v>
      </c>
      <c r="K3153">
        <v>1</v>
      </c>
      <c r="L3153" s="2">
        <v>1</v>
      </c>
      <c r="M3153">
        <v>2</v>
      </c>
      <c r="N3153">
        <v>2</v>
      </c>
      <c r="O3153">
        <v>0</v>
      </c>
      <c r="P3153">
        <v>2</v>
      </c>
      <c r="Q3153">
        <v>0.1</v>
      </c>
      <c r="R3153">
        <v>0.3</v>
      </c>
      <c r="S3153">
        <v>0</v>
      </c>
    </row>
    <row r="3154" spans="1:19" x14ac:dyDescent="0.25">
      <c r="A3154">
        <v>2009</v>
      </c>
      <c r="B3154">
        <v>427</v>
      </c>
      <c r="C3154" t="s">
        <v>440</v>
      </c>
      <c r="D3154" t="str">
        <f>IFERROR(INDEX('Draft Master List'!E:F,MATCH(C3154,'Draft Master List'!E:E,0),2),"N/A")</f>
        <v>222007</v>
      </c>
      <c r="E3154" t="s">
        <v>64</v>
      </c>
      <c r="F3154">
        <v>25</v>
      </c>
      <c r="G3154" t="s">
        <v>1</v>
      </c>
      <c r="H3154">
        <v>10</v>
      </c>
      <c r="I3154">
        <v>9</v>
      </c>
      <c r="J3154">
        <v>1</v>
      </c>
      <c r="K3154">
        <v>1</v>
      </c>
      <c r="L3154" s="2">
        <v>1</v>
      </c>
      <c r="M3154">
        <v>18</v>
      </c>
      <c r="N3154">
        <v>18</v>
      </c>
      <c r="O3154">
        <v>0</v>
      </c>
      <c r="P3154">
        <v>18</v>
      </c>
      <c r="Q3154">
        <v>0.1</v>
      </c>
      <c r="R3154">
        <v>1.8</v>
      </c>
      <c r="S3154">
        <v>4</v>
      </c>
    </row>
    <row r="3155" spans="1:19" x14ac:dyDescent="0.25">
      <c r="A3155">
        <v>2009</v>
      </c>
      <c r="B3155">
        <v>428</v>
      </c>
      <c r="C3155" t="s">
        <v>1599</v>
      </c>
      <c r="D3155" t="str">
        <f>IFERROR(INDEX('Draft Master List'!E:F,MATCH(C3155,'Draft Master List'!E:E,0),2),"N/A")</f>
        <v>N/A</v>
      </c>
      <c r="E3155" t="s">
        <v>0</v>
      </c>
      <c r="F3155">
        <v>26</v>
      </c>
      <c r="H3155">
        <v>15</v>
      </c>
      <c r="I3155">
        <v>0</v>
      </c>
      <c r="J3155">
        <v>1</v>
      </c>
      <c r="K3155">
        <v>1</v>
      </c>
      <c r="L3155" s="2">
        <v>1</v>
      </c>
      <c r="M3155">
        <v>6</v>
      </c>
      <c r="N3155">
        <v>6</v>
      </c>
      <c r="O3155">
        <v>0</v>
      </c>
      <c r="P3155">
        <v>6</v>
      </c>
      <c r="Q3155">
        <v>0.1</v>
      </c>
      <c r="R3155">
        <v>0.4</v>
      </c>
      <c r="S3155">
        <v>2</v>
      </c>
    </row>
    <row r="3156" spans="1:19" x14ac:dyDescent="0.25">
      <c r="A3156">
        <v>2009</v>
      </c>
      <c r="B3156">
        <v>429</v>
      </c>
      <c r="C3156" t="s">
        <v>84</v>
      </c>
      <c r="D3156" t="str">
        <f>IFERROR(INDEX('Draft Master List'!E:F,MATCH(C3156,'Draft Master List'!E:E,0),2),"N/A")</f>
        <v>N/A</v>
      </c>
      <c r="E3156" t="s">
        <v>34</v>
      </c>
      <c r="F3156">
        <v>25</v>
      </c>
      <c r="G3156" t="s">
        <v>1</v>
      </c>
      <c r="H3156">
        <v>11</v>
      </c>
      <c r="I3156">
        <v>10</v>
      </c>
      <c r="J3156">
        <v>1</v>
      </c>
      <c r="K3156">
        <v>1</v>
      </c>
      <c r="L3156" s="2">
        <v>1</v>
      </c>
      <c r="M3156">
        <v>-6</v>
      </c>
      <c r="N3156">
        <v>-6</v>
      </c>
      <c r="O3156">
        <v>0</v>
      </c>
      <c r="P3156">
        <v>-6</v>
      </c>
      <c r="Q3156">
        <v>0.1</v>
      </c>
      <c r="R3156">
        <v>-0.5</v>
      </c>
      <c r="S3156">
        <v>3</v>
      </c>
    </row>
    <row r="3157" spans="1:19" x14ac:dyDescent="0.25">
      <c r="A3157">
        <v>2009</v>
      </c>
      <c r="B3157">
        <v>430</v>
      </c>
      <c r="C3157" t="s">
        <v>2080</v>
      </c>
      <c r="D3157" t="str">
        <f>IFERROR(INDEX('Draft Master List'!E:F,MATCH(C3157,'Draft Master List'!E:E,0),2),"N/A")</f>
        <v>N/A</v>
      </c>
      <c r="E3157" t="s">
        <v>32</v>
      </c>
      <c r="F3157">
        <v>26</v>
      </c>
      <c r="G3157" t="s">
        <v>1066</v>
      </c>
      <c r="H3157">
        <v>16</v>
      </c>
      <c r="I3157">
        <v>4</v>
      </c>
      <c r="J3157">
        <v>1</v>
      </c>
      <c r="K3157">
        <v>1</v>
      </c>
      <c r="L3157" s="2">
        <v>1</v>
      </c>
      <c r="M3157">
        <v>27</v>
      </c>
      <c r="N3157">
        <v>27</v>
      </c>
      <c r="O3157">
        <v>0</v>
      </c>
      <c r="P3157">
        <v>27</v>
      </c>
      <c r="Q3157">
        <v>0.1</v>
      </c>
      <c r="R3157">
        <v>1.7</v>
      </c>
      <c r="S3157">
        <v>0</v>
      </c>
    </row>
    <row r="3158" spans="1:19" x14ac:dyDescent="0.25">
      <c r="A3158">
        <v>2009</v>
      </c>
      <c r="B3158">
        <v>431</v>
      </c>
      <c r="C3158" t="s">
        <v>2081</v>
      </c>
      <c r="D3158" t="str">
        <f>IFERROR(INDEX('Draft Master List'!E:F,MATCH(C3158,'Draft Master List'!E:E,0),2),"N/A")</f>
        <v>N/A</v>
      </c>
      <c r="E3158" t="s">
        <v>12</v>
      </c>
      <c r="F3158">
        <v>27</v>
      </c>
      <c r="H3158">
        <v>2</v>
      </c>
      <c r="I3158">
        <v>0</v>
      </c>
      <c r="J3158">
        <v>3</v>
      </c>
      <c r="K3158">
        <v>1</v>
      </c>
      <c r="L3158" s="2">
        <v>0.33300000000000002</v>
      </c>
      <c r="M3158">
        <v>5</v>
      </c>
      <c r="N3158">
        <v>5</v>
      </c>
      <c r="O3158">
        <v>0</v>
      </c>
      <c r="P3158">
        <v>5</v>
      </c>
      <c r="Q3158">
        <v>0.5</v>
      </c>
      <c r="R3158">
        <v>2.5</v>
      </c>
      <c r="S3158">
        <v>0</v>
      </c>
    </row>
    <row r="3159" spans="1:19" x14ac:dyDescent="0.25">
      <c r="A3159">
        <v>2009</v>
      </c>
      <c r="B3159">
        <v>432</v>
      </c>
      <c r="C3159" t="s">
        <v>383</v>
      </c>
      <c r="D3159" t="str">
        <f>IFERROR(INDEX('Draft Master List'!E:F,MATCH(C3159,'Draft Master List'!E:E,0),2),"N/A")</f>
        <v>532008</v>
      </c>
      <c r="E3159" t="s">
        <v>24</v>
      </c>
      <c r="F3159">
        <v>25</v>
      </c>
      <c r="H3159">
        <v>9</v>
      </c>
      <c r="I3159">
        <v>0</v>
      </c>
      <c r="J3159">
        <v>5</v>
      </c>
      <c r="K3159">
        <v>1</v>
      </c>
      <c r="L3159" s="2">
        <v>0.2</v>
      </c>
      <c r="M3159">
        <v>5</v>
      </c>
      <c r="N3159">
        <v>5</v>
      </c>
      <c r="O3159">
        <v>0</v>
      </c>
      <c r="P3159">
        <v>5</v>
      </c>
      <c r="Q3159">
        <v>0.1</v>
      </c>
      <c r="R3159">
        <v>0.6</v>
      </c>
      <c r="S3159">
        <v>0</v>
      </c>
    </row>
    <row r="3160" spans="1:19" x14ac:dyDescent="0.25">
      <c r="A3160">
        <v>2009</v>
      </c>
      <c r="B3160">
        <v>433</v>
      </c>
      <c r="C3160" t="s">
        <v>2082</v>
      </c>
      <c r="D3160" t="str">
        <f>IFERROR(INDEX('Draft Master List'!E:F,MATCH(C3160,'Draft Master List'!E:E,0),2),"N/A")</f>
        <v>N/A</v>
      </c>
      <c r="E3160" t="s">
        <v>5</v>
      </c>
      <c r="F3160">
        <v>32</v>
      </c>
      <c r="G3160" t="s">
        <v>1957</v>
      </c>
      <c r="H3160">
        <v>8</v>
      </c>
      <c r="I3160">
        <v>8</v>
      </c>
      <c r="J3160">
        <v>1</v>
      </c>
      <c r="K3160">
        <v>1</v>
      </c>
      <c r="L3160" s="2">
        <v>1</v>
      </c>
      <c r="M3160">
        <v>-3</v>
      </c>
      <c r="N3160">
        <v>-3</v>
      </c>
      <c r="O3160">
        <v>0</v>
      </c>
      <c r="P3160">
        <v>-3</v>
      </c>
      <c r="Q3160">
        <v>0.1</v>
      </c>
      <c r="R3160">
        <v>-0.4</v>
      </c>
      <c r="S3160">
        <v>0</v>
      </c>
    </row>
    <row r="3161" spans="1:19" x14ac:dyDescent="0.25">
      <c r="A3161">
        <v>2009</v>
      </c>
      <c r="B3161">
        <v>434</v>
      </c>
      <c r="C3161" t="s">
        <v>2037</v>
      </c>
      <c r="D3161" t="str">
        <f>IFERROR(INDEX('Draft Master List'!E:F,MATCH(C3161,'Draft Master List'!E:E,0),2),"N/A")</f>
        <v>N/A</v>
      </c>
      <c r="E3161" t="s">
        <v>25</v>
      </c>
      <c r="F3161">
        <v>34</v>
      </c>
      <c r="G3161" t="s">
        <v>2038</v>
      </c>
      <c r="H3161">
        <v>14</v>
      </c>
      <c r="I3161">
        <v>14</v>
      </c>
      <c r="J3161">
        <v>1</v>
      </c>
      <c r="K3161">
        <v>1</v>
      </c>
      <c r="L3161" s="2">
        <v>1</v>
      </c>
      <c r="M3161">
        <v>1</v>
      </c>
      <c r="N3161">
        <v>1</v>
      </c>
      <c r="O3161">
        <v>1</v>
      </c>
      <c r="P3161">
        <v>1</v>
      </c>
      <c r="Q3161">
        <v>0.1</v>
      </c>
      <c r="R3161">
        <v>0.1</v>
      </c>
      <c r="S3161">
        <v>0</v>
      </c>
    </row>
    <row r="3162" spans="1:19" x14ac:dyDescent="0.25">
      <c r="A3162">
        <v>2008</v>
      </c>
      <c r="B3162">
        <v>1</v>
      </c>
      <c r="C3162" t="s">
        <v>1315</v>
      </c>
      <c r="D3162" t="str">
        <f>IFERROR(INDEX('Draft Master List'!E:F,MATCH(C3162,'Draft Master List'!E:E,0),2),"N/A")</f>
        <v>N/A</v>
      </c>
      <c r="E3162" t="s">
        <v>23</v>
      </c>
      <c r="F3162">
        <v>27</v>
      </c>
      <c r="G3162" t="s">
        <v>74</v>
      </c>
      <c r="H3162">
        <v>16</v>
      </c>
      <c r="I3162">
        <v>16</v>
      </c>
      <c r="J3162">
        <v>171</v>
      </c>
      <c r="K3162">
        <v>115</v>
      </c>
      <c r="L3162" s="2">
        <v>0.67300000000000004</v>
      </c>
      <c r="M3162">
        <v>1575</v>
      </c>
      <c r="N3162">
        <v>13.7</v>
      </c>
      <c r="O3162">
        <v>8</v>
      </c>
      <c r="P3162">
        <v>65</v>
      </c>
      <c r="Q3162">
        <v>7.2</v>
      </c>
      <c r="R3162">
        <v>98.4</v>
      </c>
      <c r="S3162">
        <v>1</v>
      </c>
    </row>
    <row r="3163" spans="1:19" x14ac:dyDescent="0.25">
      <c r="A3163">
        <v>2008</v>
      </c>
      <c r="B3163">
        <v>2</v>
      </c>
      <c r="C3163" t="s">
        <v>1498</v>
      </c>
      <c r="D3163" t="str">
        <f>IFERROR(INDEX('Draft Master List'!E:F,MATCH(C3163,'Draft Master List'!E:E,0),2),"N/A")</f>
        <v>N/A</v>
      </c>
      <c r="E3163" t="s">
        <v>30</v>
      </c>
      <c r="F3163">
        <v>27</v>
      </c>
      <c r="G3163" t="s">
        <v>74</v>
      </c>
      <c r="H3163">
        <v>16</v>
      </c>
      <c r="I3163">
        <v>14</v>
      </c>
      <c r="J3163">
        <v>149</v>
      </c>
      <c r="K3163">
        <v>111</v>
      </c>
      <c r="L3163" s="2">
        <v>0.745</v>
      </c>
      <c r="M3163">
        <v>1165</v>
      </c>
      <c r="N3163">
        <v>10.5</v>
      </c>
      <c r="O3163">
        <v>3</v>
      </c>
      <c r="P3163">
        <v>64</v>
      </c>
      <c r="Q3163">
        <v>6.9</v>
      </c>
      <c r="R3163">
        <v>72.8</v>
      </c>
      <c r="S3163">
        <v>1</v>
      </c>
    </row>
    <row r="3164" spans="1:19" x14ac:dyDescent="0.25">
      <c r="A3164">
        <v>2008</v>
      </c>
      <c r="B3164">
        <v>3</v>
      </c>
      <c r="C3164" t="s">
        <v>121</v>
      </c>
      <c r="D3164" t="str">
        <f>IFERROR(INDEX('Draft Master List'!E:F,MATCH(C3164,'Draft Master List'!E:E,0),2),"N/A")</f>
        <v>1192006</v>
      </c>
      <c r="E3164" t="s">
        <v>26</v>
      </c>
      <c r="F3164">
        <v>24</v>
      </c>
      <c r="G3164" t="s">
        <v>74</v>
      </c>
      <c r="H3164">
        <v>15</v>
      </c>
      <c r="I3164">
        <v>15</v>
      </c>
      <c r="J3164">
        <v>181</v>
      </c>
      <c r="K3164">
        <v>104</v>
      </c>
      <c r="L3164" s="2">
        <v>0.57499999999999996</v>
      </c>
      <c r="M3164">
        <v>1265</v>
      </c>
      <c r="N3164">
        <v>12.2</v>
      </c>
      <c r="O3164">
        <v>6</v>
      </c>
      <c r="P3164">
        <v>47</v>
      </c>
      <c r="Q3164">
        <v>6.9</v>
      </c>
      <c r="R3164">
        <v>84.3</v>
      </c>
      <c r="S3164">
        <v>4</v>
      </c>
    </row>
    <row r="3165" spans="1:19" x14ac:dyDescent="0.25">
      <c r="A3165">
        <v>2008</v>
      </c>
      <c r="B3165">
        <v>4</v>
      </c>
      <c r="C3165" t="s">
        <v>578</v>
      </c>
      <c r="D3165" t="str">
        <f>IFERROR(INDEX('Draft Master List'!E:F,MATCH(C3165,'Draft Master List'!E:E,0),2),"N/A")</f>
        <v>N/A</v>
      </c>
      <c r="E3165" t="s">
        <v>10</v>
      </c>
      <c r="F3165">
        <v>25</v>
      </c>
      <c r="G3165" t="s">
        <v>74</v>
      </c>
      <c r="H3165">
        <v>16</v>
      </c>
      <c r="I3165">
        <v>16</v>
      </c>
      <c r="J3165">
        <v>154</v>
      </c>
      <c r="K3165">
        <v>96</v>
      </c>
      <c r="L3165" s="2">
        <v>0.623</v>
      </c>
      <c r="M3165">
        <v>1431</v>
      </c>
      <c r="N3165">
        <v>14.9</v>
      </c>
      <c r="O3165">
        <v>12</v>
      </c>
      <c r="P3165">
        <v>78</v>
      </c>
      <c r="Q3165">
        <v>6</v>
      </c>
      <c r="R3165">
        <v>89.4</v>
      </c>
      <c r="S3165">
        <v>1</v>
      </c>
    </row>
    <row r="3166" spans="1:19" x14ac:dyDescent="0.25">
      <c r="A3166">
        <v>2008</v>
      </c>
      <c r="B3166">
        <v>5</v>
      </c>
      <c r="C3166" t="s">
        <v>2044</v>
      </c>
      <c r="D3166" t="str">
        <f>IFERROR(INDEX('Draft Master List'!E:F,MATCH(C3166,'Draft Master List'!E:E,0),2),"N/A")</f>
        <v>N/A</v>
      </c>
      <c r="E3166" t="s">
        <v>25</v>
      </c>
      <c r="F3166">
        <v>32</v>
      </c>
      <c r="G3166" t="s">
        <v>108</v>
      </c>
      <c r="H3166">
        <v>16</v>
      </c>
      <c r="I3166">
        <v>16</v>
      </c>
      <c r="J3166">
        <v>155</v>
      </c>
      <c r="K3166">
        <v>96</v>
      </c>
      <c r="L3166" s="2">
        <v>0.61899999999999999</v>
      </c>
      <c r="M3166">
        <v>1058</v>
      </c>
      <c r="N3166">
        <v>11</v>
      </c>
      <c r="O3166">
        <v>10</v>
      </c>
      <c r="P3166">
        <v>35</v>
      </c>
      <c r="Q3166">
        <v>6</v>
      </c>
      <c r="R3166">
        <v>66.099999999999994</v>
      </c>
      <c r="S3166">
        <v>0</v>
      </c>
    </row>
    <row r="3167" spans="1:19" x14ac:dyDescent="0.25">
      <c r="A3167">
        <v>2008</v>
      </c>
      <c r="B3167">
        <v>6</v>
      </c>
      <c r="C3167" t="s">
        <v>1462</v>
      </c>
      <c r="D3167" t="str">
        <f>IFERROR(INDEX('Draft Master List'!E:F,MATCH(C3167,'Draft Master List'!E:E,0),2),"N/A")</f>
        <v>N/A</v>
      </c>
      <c r="E3167" t="s">
        <v>15</v>
      </c>
      <c r="F3167">
        <v>31</v>
      </c>
      <c r="G3167" t="s">
        <v>74</v>
      </c>
      <c r="H3167">
        <v>15</v>
      </c>
      <c r="I3167">
        <v>15</v>
      </c>
      <c r="J3167">
        <v>137</v>
      </c>
      <c r="K3167">
        <v>92</v>
      </c>
      <c r="L3167" s="2">
        <v>0.67200000000000004</v>
      </c>
      <c r="M3167">
        <v>904</v>
      </c>
      <c r="N3167">
        <v>9.8000000000000007</v>
      </c>
      <c r="O3167">
        <v>4</v>
      </c>
      <c r="P3167">
        <v>46</v>
      </c>
      <c r="Q3167">
        <v>6.1</v>
      </c>
      <c r="R3167">
        <v>60.3</v>
      </c>
      <c r="S3167">
        <v>0</v>
      </c>
    </row>
    <row r="3168" spans="1:19" x14ac:dyDescent="0.25">
      <c r="A3168">
        <v>2008</v>
      </c>
      <c r="B3168">
        <v>7</v>
      </c>
      <c r="C3168" t="s">
        <v>123</v>
      </c>
      <c r="D3168" t="str">
        <f>IFERROR(INDEX('Draft Master List'!E:F,MATCH(C3168,'Draft Master List'!E:E,0),2),"N/A")</f>
        <v>422008</v>
      </c>
      <c r="E3168" t="s">
        <v>26</v>
      </c>
      <c r="F3168">
        <v>22</v>
      </c>
      <c r="G3168" t="s">
        <v>74</v>
      </c>
      <c r="H3168">
        <v>15</v>
      </c>
      <c r="I3168">
        <v>15</v>
      </c>
      <c r="J3168">
        <v>129</v>
      </c>
      <c r="K3168">
        <v>91</v>
      </c>
      <c r="L3168" s="2">
        <v>0.70499999999999996</v>
      </c>
      <c r="M3168">
        <v>980</v>
      </c>
      <c r="N3168">
        <v>10.8</v>
      </c>
      <c r="O3168">
        <v>5</v>
      </c>
      <c r="P3168">
        <v>93</v>
      </c>
      <c r="Q3168">
        <v>6.1</v>
      </c>
      <c r="R3168">
        <v>65.3</v>
      </c>
      <c r="S3168">
        <v>2</v>
      </c>
    </row>
    <row r="3169" spans="1:19" x14ac:dyDescent="0.25">
      <c r="A3169">
        <v>2008</v>
      </c>
      <c r="B3169">
        <v>8</v>
      </c>
      <c r="C3169" t="s">
        <v>641</v>
      </c>
      <c r="D3169" t="str">
        <f>IFERROR(INDEX('Draft Master List'!E:F,MATCH(C3169,'Draft Master List'!E:E,0),2),"N/A")</f>
        <v>N/A</v>
      </c>
      <c r="E3169" t="s">
        <v>10</v>
      </c>
      <c r="F3169">
        <v>28</v>
      </c>
      <c r="G3169" t="s">
        <v>74</v>
      </c>
      <c r="H3169">
        <v>12</v>
      </c>
      <c r="I3169">
        <v>11</v>
      </c>
      <c r="J3169">
        <v>127</v>
      </c>
      <c r="K3169">
        <v>89</v>
      </c>
      <c r="L3169" s="2">
        <v>0.70099999999999996</v>
      </c>
      <c r="M3169">
        <v>1038</v>
      </c>
      <c r="N3169">
        <v>11.7</v>
      </c>
      <c r="O3169">
        <v>11</v>
      </c>
      <c r="P3169">
        <v>79</v>
      </c>
      <c r="Q3169">
        <v>7.4</v>
      </c>
      <c r="R3169">
        <v>86.5</v>
      </c>
      <c r="S3169">
        <v>4</v>
      </c>
    </row>
    <row r="3170" spans="1:19" x14ac:dyDescent="0.25">
      <c r="A3170">
        <v>2008</v>
      </c>
      <c r="B3170">
        <v>9</v>
      </c>
      <c r="C3170" t="s">
        <v>1529</v>
      </c>
      <c r="D3170" t="str">
        <f>IFERROR(INDEX('Draft Master List'!E:F,MATCH(C3170,'Draft Master List'!E:E,0),2),"N/A")</f>
        <v>N/A</v>
      </c>
      <c r="E3170" t="s">
        <v>21</v>
      </c>
      <c r="F3170">
        <v>27</v>
      </c>
      <c r="G3170" t="s">
        <v>74</v>
      </c>
      <c r="H3170">
        <v>16</v>
      </c>
      <c r="I3170">
        <v>15</v>
      </c>
      <c r="J3170">
        <v>148</v>
      </c>
      <c r="K3170">
        <v>88</v>
      </c>
      <c r="L3170" s="2">
        <v>0.59499999999999997</v>
      </c>
      <c r="M3170">
        <v>1382</v>
      </c>
      <c r="N3170">
        <v>15.7</v>
      </c>
      <c r="O3170">
        <v>7</v>
      </c>
      <c r="P3170">
        <v>70</v>
      </c>
      <c r="Q3170">
        <v>5.5</v>
      </c>
      <c r="R3170">
        <v>86.4</v>
      </c>
      <c r="S3170">
        <v>1</v>
      </c>
    </row>
    <row r="3171" spans="1:19" x14ac:dyDescent="0.25">
      <c r="A3171">
        <v>2008</v>
      </c>
      <c r="B3171">
        <v>10</v>
      </c>
      <c r="C3171" t="s">
        <v>441</v>
      </c>
      <c r="D3171" t="str">
        <f>IFERROR(INDEX('Draft Master List'!E:F,MATCH(C3171,'Draft Master List'!E:E,0),2),"N/A")</f>
        <v>232007</v>
      </c>
      <c r="E3171" t="s">
        <v>25</v>
      </c>
      <c r="F3171">
        <v>24</v>
      </c>
      <c r="G3171" t="s">
        <v>74</v>
      </c>
      <c r="H3171">
        <v>16</v>
      </c>
      <c r="I3171">
        <v>16</v>
      </c>
      <c r="J3171">
        <v>157</v>
      </c>
      <c r="K3171">
        <v>86</v>
      </c>
      <c r="L3171" s="2">
        <v>0.54800000000000004</v>
      </c>
      <c r="M3171">
        <v>1022</v>
      </c>
      <c r="N3171">
        <v>11.9</v>
      </c>
      <c r="O3171">
        <v>7</v>
      </c>
      <c r="P3171">
        <v>36</v>
      </c>
      <c r="Q3171">
        <v>5.4</v>
      </c>
      <c r="R3171">
        <v>63.9</v>
      </c>
      <c r="S3171">
        <v>0</v>
      </c>
    </row>
    <row r="3172" spans="1:19" x14ac:dyDescent="0.25">
      <c r="A3172">
        <v>2008</v>
      </c>
      <c r="B3172">
        <v>11</v>
      </c>
      <c r="C3172" t="s">
        <v>1443</v>
      </c>
      <c r="D3172" t="str">
        <f>IFERROR(INDEX('Draft Master List'!E:F,MATCH(C3172,'Draft Master List'!E:E,0),2),"N/A")</f>
        <v>N/A</v>
      </c>
      <c r="E3172" t="s">
        <v>14</v>
      </c>
      <c r="F3172">
        <v>27</v>
      </c>
      <c r="G3172" t="s">
        <v>74</v>
      </c>
      <c r="H3172">
        <v>16</v>
      </c>
      <c r="I3172">
        <v>15</v>
      </c>
      <c r="J3172">
        <v>138</v>
      </c>
      <c r="K3172">
        <v>83</v>
      </c>
      <c r="L3172" s="2">
        <v>0.60099999999999998</v>
      </c>
      <c r="M3172">
        <v>1248</v>
      </c>
      <c r="N3172">
        <v>15</v>
      </c>
      <c r="O3172">
        <v>7</v>
      </c>
      <c r="P3172">
        <v>71</v>
      </c>
      <c r="Q3172">
        <v>5.2</v>
      </c>
      <c r="R3172">
        <v>78</v>
      </c>
      <c r="S3172">
        <v>1</v>
      </c>
    </row>
    <row r="3173" spans="1:19" x14ac:dyDescent="0.25">
      <c r="A3173">
        <v>2008</v>
      </c>
      <c r="B3173">
        <v>12</v>
      </c>
      <c r="C3173" t="s">
        <v>1306</v>
      </c>
      <c r="D3173" t="str">
        <f>IFERROR(INDEX('Draft Master List'!E:F,MATCH(C3173,'Draft Master List'!E:E,0),2),"N/A")</f>
        <v>N/A</v>
      </c>
      <c r="E3173" t="s">
        <v>7</v>
      </c>
      <c r="F3173">
        <v>26</v>
      </c>
      <c r="G3173" t="s">
        <v>108</v>
      </c>
      <c r="H3173">
        <v>16</v>
      </c>
      <c r="I3173">
        <v>16</v>
      </c>
      <c r="J3173">
        <v>111</v>
      </c>
      <c r="K3173">
        <v>83</v>
      </c>
      <c r="L3173" s="2">
        <v>0.748</v>
      </c>
      <c r="M3173">
        <v>849</v>
      </c>
      <c r="N3173">
        <v>10.199999999999999</v>
      </c>
      <c r="O3173">
        <v>1</v>
      </c>
      <c r="P3173">
        <v>28</v>
      </c>
      <c r="Q3173">
        <v>5.2</v>
      </c>
      <c r="R3173">
        <v>53.1</v>
      </c>
      <c r="S3173">
        <v>3</v>
      </c>
    </row>
    <row r="3174" spans="1:19" x14ac:dyDescent="0.25">
      <c r="A3174">
        <v>2008</v>
      </c>
      <c r="B3174">
        <v>13</v>
      </c>
      <c r="C3174" t="s">
        <v>839</v>
      </c>
      <c r="D3174" t="str">
        <f>IFERROR(INDEX('Draft Master List'!E:F,MATCH(C3174,'Draft Master List'!E:E,0),2),"N/A")</f>
        <v>N/A</v>
      </c>
      <c r="E3174" t="s">
        <v>20</v>
      </c>
      <c r="F3174">
        <v>30</v>
      </c>
      <c r="G3174" t="s">
        <v>74</v>
      </c>
      <c r="H3174">
        <v>16</v>
      </c>
      <c r="I3174">
        <v>16</v>
      </c>
      <c r="J3174">
        <v>131</v>
      </c>
      <c r="K3174">
        <v>82</v>
      </c>
      <c r="L3174" s="2">
        <v>0.626</v>
      </c>
      <c r="M3174">
        <v>1145</v>
      </c>
      <c r="N3174">
        <v>14</v>
      </c>
      <c r="O3174">
        <v>6</v>
      </c>
      <c r="P3174">
        <v>65</v>
      </c>
      <c r="Q3174">
        <v>5.0999999999999996</v>
      </c>
      <c r="R3174">
        <v>71.599999999999994</v>
      </c>
      <c r="S3174">
        <v>0</v>
      </c>
    </row>
    <row r="3175" spans="1:19" x14ac:dyDescent="0.25">
      <c r="A3175">
        <v>2008</v>
      </c>
      <c r="B3175">
        <v>14</v>
      </c>
      <c r="C3175" t="s">
        <v>1371</v>
      </c>
      <c r="D3175" t="str">
        <f>IFERROR(INDEX('Draft Master List'!E:F,MATCH(C3175,'Draft Master List'!E:E,0),2),"N/A")</f>
        <v>N/A</v>
      </c>
      <c r="E3175" t="s">
        <v>24</v>
      </c>
      <c r="F3175">
        <v>32</v>
      </c>
      <c r="G3175" t="s">
        <v>1467</v>
      </c>
      <c r="H3175">
        <v>16</v>
      </c>
      <c r="I3175">
        <v>15</v>
      </c>
      <c r="J3175">
        <v>124</v>
      </c>
      <c r="K3175">
        <v>81</v>
      </c>
      <c r="L3175" s="2">
        <v>0.65300000000000002</v>
      </c>
      <c r="M3175">
        <v>1043</v>
      </c>
      <c r="N3175">
        <v>12.9</v>
      </c>
      <c r="O3175">
        <v>7</v>
      </c>
      <c r="P3175">
        <v>49</v>
      </c>
      <c r="Q3175">
        <v>5.0999999999999996</v>
      </c>
      <c r="R3175">
        <v>65.2</v>
      </c>
      <c r="S3175">
        <v>1</v>
      </c>
    </row>
    <row r="3176" spans="1:19" x14ac:dyDescent="0.25">
      <c r="A3176">
        <v>2008</v>
      </c>
      <c r="B3176">
        <v>15</v>
      </c>
      <c r="C3176" t="s">
        <v>838</v>
      </c>
      <c r="D3176" t="str">
        <f>IFERROR(INDEX('Draft Master List'!E:F,MATCH(C3176,'Draft Master List'!E:E,0),2),"N/A")</f>
        <v>N/A</v>
      </c>
      <c r="E3176" t="s">
        <v>27</v>
      </c>
      <c r="F3176">
        <v>26</v>
      </c>
      <c r="G3176" t="s">
        <v>108</v>
      </c>
      <c r="H3176">
        <v>16</v>
      </c>
      <c r="I3176">
        <v>16</v>
      </c>
      <c r="J3176">
        <v>121</v>
      </c>
      <c r="K3176">
        <v>81</v>
      </c>
      <c r="L3176" s="2">
        <v>0.66900000000000004</v>
      </c>
      <c r="M3176">
        <v>952</v>
      </c>
      <c r="N3176">
        <v>11.8</v>
      </c>
      <c r="O3176">
        <v>4</v>
      </c>
      <c r="P3176">
        <v>42</v>
      </c>
      <c r="Q3176">
        <v>5.0999999999999996</v>
      </c>
      <c r="R3176">
        <v>59.5</v>
      </c>
      <c r="S3176">
        <v>0</v>
      </c>
    </row>
    <row r="3177" spans="1:19" x14ac:dyDescent="0.25">
      <c r="A3177">
        <v>2008</v>
      </c>
      <c r="B3177">
        <v>16</v>
      </c>
      <c r="C3177" t="s">
        <v>517</v>
      </c>
      <c r="D3177" t="str">
        <f>IFERROR(INDEX('Draft Master List'!E:F,MATCH(C3177,'Draft Master List'!E:E,0),2),"N/A")</f>
        <v>522006</v>
      </c>
      <c r="E3177" t="s">
        <v>5</v>
      </c>
      <c r="F3177">
        <v>25</v>
      </c>
      <c r="G3177" t="s">
        <v>74</v>
      </c>
      <c r="H3177">
        <v>16</v>
      </c>
      <c r="I3177">
        <v>15</v>
      </c>
      <c r="J3177">
        <v>140</v>
      </c>
      <c r="K3177">
        <v>80</v>
      </c>
      <c r="L3177" s="2">
        <v>0.57099999999999995</v>
      </c>
      <c r="M3177">
        <v>1292</v>
      </c>
      <c r="N3177">
        <v>16.2</v>
      </c>
      <c r="O3177">
        <v>9</v>
      </c>
      <c r="P3177">
        <v>63</v>
      </c>
      <c r="Q3177">
        <v>5</v>
      </c>
      <c r="R3177">
        <v>80.8</v>
      </c>
      <c r="S3177">
        <v>1</v>
      </c>
    </row>
    <row r="3178" spans="1:19" x14ac:dyDescent="0.25">
      <c r="A3178">
        <v>2008</v>
      </c>
      <c r="B3178">
        <v>17</v>
      </c>
      <c r="C3178" t="s">
        <v>1412</v>
      </c>
      <c r="D3178" t="str">
        <f>IFERROR(INDEX('Draft Master List'!E:F,MATCH(C3178,'Draft Master List'!E:E,0),2),"N/A")</f>
        <v>N/A</v>
      </c>
      <c r="E3178" t="s">
        <v>3</v>
      </c>
      <c r="F3178">
        <v>34</v>
      </c>
      <c r="G3178" t="s">
        <v>77</v>
      </c>
      <c r="H3178">
        <v>16</v>
      </c>
      <c r="I3178">
        <v>16</v>
      </c>
      <c r="J3178">
        <v>121</v>
      </c>
      <c r="K3178">
        <v>80</v>
      </c>
      <c r="L3178" s="2">
        <v>0.66100000000000003</v>
      </c>
      <c r="M3178">
        <v>1037</v>
      </c>
      <c r="N3178">
        <v>13</v>
      </c>
      <c r="O3178">
        <v>5</v>
      </c>
      <c r="P3178">
        <v>54</v>
      </c>
      <c r="Q3178">
        <v>5</v>
      </c>
      <c r="R3178">
        <v>64.8</v>
      </c>
      <c r="S3178">
        <v>2</v>
      </c>
    </row>
    <row r="3179" spans="1:19" x14ac:dyDescent="0.25">
      <c r="A3179">
        <v>2008</v>
      </c>
      <c r="B3179">
        <v>18</v>
      </c>
      <c r="C3179" t="s">
        <v>707</v>
      </c>
      <c r="D3179" t="str">
        <f>IFERROR(INDEX('Draft Master List'!E:F,MATCH(C3179,'Draft Master List'!E:E,0),2),"N/A")</f>
        <v>N/A</v>
      </c>
      <c r="E3179" t="s">
        <v>0</v>
      </c>
      <c r="F3179">
        <v>25</v>
      </c>
      <c r="G3179" t="s">
        <v>77</v>
      </c>
      <c r="H3179">
        <v>16</v>
      </c>
      <c r="I3179">
        <v>6</v>
      </c>
      <c r="J3179">
        <v>121</v>
      </c>
      <c r="K3179">
        <v>79</v>
      </c>
      <c r="L3179" s="2">
        <v>0.65300000000000002</v>
      </c>
      <c r="M3179">
        <v>928</v>
      </c>
      <c r="N3179">
        <v>11.7</v>
      </c>
      <c r="O3179">
        <v>10</v>
      </c>
      <c r="P3179">
        <v>70</v>
      </c>
      <c r="Q3179">
        <v>4.9000000000000004</v>
      </c>
      <c r="R3179">
        <v>58</v>
      </c>
      <c r="S3179">
        <v>1</v>
      </c>
    </row>
    <row r="3180" spans="1:19" x14ac:dyDescent="0.25">
      <c r="A3180">
        <v>2008</v>
      </c>
      <c r="B3180">
        <v>19</v>
      </c>
      <c r="C3180" t="s">
        <v>1213</v>
      </c>
      <c r="D3180" t="str">
        <f>IFERROR(INDEX('Draft Master List'!E:F,MATCH(C3180,'Draft Master List'!E:E,0),2),"N/A")</f>
        <v>N/A</v>
      </c>
      <c r="E3180" t="s">
        <v>7</v>
      </c>
      <c r="F3180">
        <v>29</v>
      </c>
      <c r="G3180" t="s">
        <v>74</v>
      </c>
      <c r="H3180">
        <v>16</v>
      </c>
      <c r="I3180">
        <v>16</v>
      </c>
      <c r="J3180">
        <v>138</v>
      </c>
      <c r="K3180">
        <v>79</v>
      </c>
      <c r="L3180" s="2">
        <v>0.57199999999999995</v>
      </c>
      <c r="M3180">
        <v>1044</v>
      </c>
      <c r="N3180">
        <v>13.2</v>
      </c>
      <c r="O3180">
        <v>6</v>
      </c>
      <c r="P3180">
        <v>67</v>
      </c>
      <c r="Q3180">
        <v>4.9000000000000004</v>
      </c>
      <c r="R3180">
        <v>65.3</v>
      </c>
      <c r="S3180">
        <v>1</v>
      </c>
    </row>
    <row r="3181" spans="1:19" x14ac:dyDescent="0.25">
      <c r="A3181">
        <v>2008</v>
      </c>
      <c r="B3181">
        <v>20</v>
      </c>
      <c r="C3181" t="s">
        <v>438</v>
      </c>
      <c r="D3181" t="str">
        <f>IFERROR(INDEX('Draft Master List'!E:F,MATCH(C3181,'Draft Master List'!E:E,0),2),"N/A")</f>
        <v>22007</v>
      </c>
      <c r="E3181" t="s">
        <v>12</v>
      </c>
      <c r="F3181">
        <v>23</v>
      </c>
      <c r="G3181" t="s">
        <v>74</v>
      </c>
      <c r="H3181">
        <v>16</v>
      </c>
      <c r="I3181">
        <v>16</v>
      </c>
      <c r="J3181">
        <v>150</v>
      </c>
      <c r="K3181">
        <v>78</v>
      </c>
      <c r="L3181" s="2">
        <v>0.52</v>
      </c>
      <c r="M3181">
        <v>1331</v>
      </c>
      <c r="N3181">
        <v>17.100000000000001</v>
      </c>
      <c r="O3181">
        <v>12</v>
      </c>
      <c r="P3181">
        <v>96</v>
      </c>
      <c r="Q3181">
        <v>4.9000000000000004</v>
      </c>
      <c r="R3181">
        <v>83.2</v>
      </c>
      <c r="S3181">
        <v>3</v>
      </c>
    </row>
    <row r="3182" spans="1:19" x14ac:dyDescent="0.25">
      <c r="A3182">
        <v>2008</v>
      </c>
      <c r="B3182">
        <v>22</v>
      </c>
      <c r="C3182" t="s">
        <v>475</v>
      </c>
      <c r="D3182" t="str">
        <f>IFERROR(INDEX('Draft Master List'!E:F,MATCH(C3182,'Draft Master List'!E:E,0),2),"N/A")</f>
        <v>1422007</v>
      </c>
      <c r="E3182" t="s">
        <v>10</v>
      </c>
      <c r="F3182">
        <v>25</v>
      </c>
      <c r="G3182" t="s">
        <v>74</v>
      </c>
      <c r="H3182">
        <v>16</v>
      </c>
      <c r="I3182">
        <v>9</v>
      </c>
      <c r="J3182">
        <v>113</v>
      </c>
      <c r="K3182">
        <v>77</v>
      </c>
      <c r="L3182" s="2">
        <v>0.68100000000000005</v>
      </c>
      <c r="M3182">
        <v>1006</v>
      </c>
      <c r="N3182">
        <v>13.1</v>
      </c>
      <c r="O3182">
        <v>3</v>
      </c>
      <c r="P3182">
        <v>58</v>
      </c>
      <c r="Q3182">
        <v>4.8</v>
      </c>
      <c r="R3182">
        <v>62.9</v>
      </c>
      <c r="S3182">
        <v>1</v>
      </c>
    </row>
    <row r="3183" spans="1:19" x14ac:dyDescent="0.25">
      <c r="A3183">
        <v>2008</v>
      </c>
      <c r="B3183">
        <v>23</v>
      </c>
      <c r="C3183" t="s">
        <v>1501</v>
      </c>
      <c r="D3183" t="str">
        <f>IFERROR(INDEX('Draft Master List'!E:F,MATCH(C3183,'Draft Master List'!E:E,0),2),"N/A")</f>
        <v>N/A</v>
      </c>
      <c r="E3183" t="s">
        <v>20</v>
      </c>
      <c r="F3183">
        <v>29</v>
      </c>
      <c r="G3183" t="s">
        <v>108</v>
      </c>
      <c r="H3183">
        <v>15</v>
      </c>
      <c r="I3183">
        <v>15</v>
      </c>
      <c r="J3183">
        <v>107</v>
      </c>
      <c r="K3183">
        <v>77</v>
      </c>
      <c r="L3183" s="2">
        <v>0.72</v>
      </c>
      <c r="M3183">
        <v>848</v>
      </c>
      <c r="N3183">
        <v>11</v>
      </c>
      <c r="O3183">
        <v>6</v>
      </c>
      <c r="P3183">
        <v>33</v>
      </c>
      <c r="Q3183">
        <v>5.0999999999999996</v>
      </c>
      <c r="R3183">
        <v>56.5</v>
      </c>
      <c r="S3183">
        <v>2</v>
      </c>
    </row>
    <row r="3184" spans="1:19" x14ac:dyDescent="0.25">
      <c r="A3184">
        <v>2008</v>
      </c>
      <c r="B3184">
        <v>24</v>
      </c>
      <c r="C3184" t="s">
        <v>1407</v>
      </c>
      <c r="D3184" t="str">
        <f>IFERROR(INDEX('Draft Master List'!E:F,MATCH(C3184,'Draft Master List'!E:E,0),2),"N/A")</f>
        <v>N/A</v>
      </c>
      <c r="E3184" t="s">
        <v>5</v>
      </c>
      <c r="F3184">
        <v>33</v>
      </c>
      <c r="G3184" t="s">
        <v>74</v>
      </c>
      <c r="H3184">
        <v>16</v>
      </c>
      <c r="I3184">
        <v>16</v>
      </c>
      <c r="J3184">
        <v>116</v>
      </c>
      <c r="K3184">
        <v>74</v>
      </c>
      <c r="L3184" s="2">
        <v>0.63800000000000001</v>
      </c>
      <c r="M3184">
        <v>1012</v>
      </c>
      <c r="N3184">
        <v>13.7</v>
      </c>
      <c r="O3184">
        <v>5</v>
      </c>
      <c r="P3184">
        <v>71</v>
      </c>
      <c r="Q3184">
        <v>4.5999999999999996</v>
      </c>
      <c r="R3184">
        <v>63.3</v>
      </c>
      <c r="S3184">
        <v>0</v>
      </c>
    </row>
    <row r="3185" spans="1:19" x14ac:dyDescent="0.25">
      <c r="A3185">
        <v>2008</v>
      </c>
      <c r="B3185">
        <v>25</v>
      </c>
      <c r="C3185" t="s">
        <v>1083</v>
      </c>
      <c r="D3185" t="str">
        <f>IFERROR(INDEX('Draft Master List'!E:F,MATCH(C3185,'Draft Master List'!E:E,0),2),"N/A")</f>
        <v>N/A</v>
      </c>
      <c r="E3185" t="s">
        <v>32</v>
      </c>
      <c r="F3185">
        <v>26</v>
      </c>
      <c r="G3185" t="s">
        <v>74</v>
      </c>
      <c r="H3185">
        <v>16</v>
      </c>
      <c r="I3185">
        <v>16</v>
      </c>
      <c r="J3185">
        <v>112</v>
      </c>
      <c r="K3185">
        <v>71</v>
      </c>
      <c r="L3185" s="2">
        <v>0.63400000000000001</v>
      </c>
      <c r="M3185">
        <v>858</v>
      </c>
      <c r="N3185">
        <v>12.1</v>
      </c>
      <c r="O3185">
        <v>5</v>
      </c>
      <c r="P3185">
        <v>56</v>
      </c>
      <c r="Q3185">
        <v>4.4000000000000004</v>
      </c>
      <c r="R3185">
        <v>53.6</v>
      </c>
      <c r="S3185">
        <v>2</v>
      </c>
    </row>
    <row r="3186" spans="1:19" x14ac:dyDescent="0.25">
      <c r="A3186">
        <v>2008</v>
      </c>
      <c r="B3186">
        <v>26</v>
      </c>
      <c r="C3186" t="s">
        <v>1398</v>
      </c>
      <c r="D3186" t="str">
        <f>IFERROR(INDEX('Draft Master List'!E:F,MATCH(C3186,'Draft Master List'!E:E,0),2),"N/A")</f>
        <v>N/A</v>
      </c>
      <c r="E3186" t="s">
        <v>32</v>
      </c>
      <c r="F3186">
        <v>31</v>
      </c>
      <c r="G3186" t="s">
        <v>74</v>
      </c>
      <c r="H3186">
        <v>16</v>
      </c>
      <c r="I3186">
        <v>16</v>
      </c>
      <c r="J3186">
        <v>116</v>
      </c>
      <c r="K3186">
        <v>70</v>
      </c>
      <c r="L3186" s="2">
        <v>0.60299999999999998</v>
      </c>
      <c r="M3186">
        <v>850</v>
      </c>
      <c r="N3186">
        <v>12.1</v>
      </c>
      <c r="O3186">
        <v>7</v>
      </c>
      <c r="P3186">
        <v>54</v>
      </c>
      <c r="Q3186">
        <v>4.4000000000000004</v>
      </c>
      <c r="R3186">
        <v>53.1</v>
      </c>
      <c r="S3186">
        <v>1</v>
      </c>
    </row>
    <row r="3187" spans="1:19" x14ac:dyDescent="0.25">
      <c r="A3187">
        <v>2008</v>
      </c>
      <c r="B3187">
        <v>27</v>
      </c>
      <c r="C3187" t="s">
        <v>1629</v>
      </c>
      <c r="D3187" t="str">
        <f>IFERROR(INDEX('Draft Master List'!E:F,MATCH(C3187,'Draft Master List'!E:E,0),2),"N/A")</f>
        <v>N/A</v>
      </c>
      <c r="E3187" t="s">
        <v>23</v>
      </c>
      <c r="F3187">
        <v>26</v>
      </c>
      <c r="G3187" t="s">
        <v>108</v>
      </c>
      <c r="H3187">
        <v>16</v>
      </c>
      <c r="I3187">
        <v>16</v>
      </c>
      <c r="J3187">
        <v>101</v>
      </c>
      <c r="K3187">
        <v>70</v>
      </c>
      <c r="L3187" s="2">
        <v>0.69299999999999995</v>
      </c>
      <c r="M3187">
        <v>862</v>
      </c>
      <c r="N3187">
        <v>12.3</v>
      </c>
      <c r="O3187">
        <v>2</v>
      </c>
      <c r="P3187">
        <v>35</v>
      </c>
      <c r="Q3187">
        <v>4.4000000000000004</v>
      </c>
      <c r="R3187">
        <v>53.9</v>
      </c>
      <c r="S3187">
        <v>2</v>
      </c>
    </row>
    <row r="3188" spans="1:19" x14ac:dyDescent="0.25">
      <c r="A3188">
        <v>2008</v>
      </c>
      <c r="B3188">
        <v>28</v>
      </c>
      <c r="C3188" t="s">
        <v>1450</v>
      </c>
      <c r="D3188" t="str">
        <f>IFERROR(INDEX('Draft Master List'!E:F,MATCH(C3188,'Draft Master List'!E:E,0),2),"N/A")</f>
        <v>N/A</v>
      </c>
      <c r="E3188" t="s">
        <v>30</v>
      </c>
      <c r="F3188">
        <v>31</v>
      </c>
      <c r="G3188" t="s">
        <v>74</v>
      </c>
      <c r="H3188">
        <v>16</v>
      </c>
      <c r="I3188">
        <v>16</v>
      </c>
      <c r="J3188">
        <v>125</v>
      </c>
      <c r="K3188">
        <v>69</v>
      </c>
      <c r="L3188" s="2">
        <v>0.55200000000000005</v>
      </c>
      <c r="M3188">
        <v>1008</v>
      </c>
      <c r="N3188">
        <v>14.6</v>
      </c>
      <c r="O3188">
        <v>11</v>
      </c>
      <c r="P3188">
        <v>76</v>
      </c>
      <c r="Q3188">
        <v>4.3</v>
      </c>
      <c r="R3188">
        <v>63</v>
      </c>
      <c r="S3188">
        <v>3</v>
      </c>
    </row>
    <row r="3189" spans="1:19" x14ac:dyDescent="0.25">
      <c r="A3189">
        <v>2008</v>
      </c>
      <c r="B3189">
        <v>29</v>
      </c>
      <c r="C3189" t="s">
        <v>1388</v>
      </c>
      <c r="D3189" t="str">
        <f>IFERROR(INDEX('Draft Master List'!E:F,MATCH(C3189,'Draft Master List'!E:E,0),2),"N/A")</f>
        <v>N/A</v>
      </c>
      <c r="E3189" t="s">
        <v>27</v>
      </c>
      <c r="F3189">
        <v>35</v>
      </c>
      <c r="G3189" t="s">
        <v>74</v>
      </c>
      <c r="H3189">
        <v>16</v>
      </c>
      <c r="I3189">
        <v>16</v>
      </c>
      <c r="J3189">
        <v>140</v>
      </c>
      <c r="K3189">
        <v>69</v>
      </c>
      <c r="L3189" s="2">
        <v>0.49299999999999999</v>
      </c>
      <c r="M3189">
        <v>1052</v>
      </c>
      <c r="N3189">
        <v>15.2</v>
      </c>
      <c r="O3189">
        <v>10</v>
      </c>
      <c r="P3189">
        <v>75</v>
      </c>
      <c r="Q3189">
        <v>4.3</v>
      </c>
      <c r="R3189">
        <v>65.8</v>
      </c>
      <c r="S3189">
        <v>1</v>
      </c>
    </row>
    <row r="3190" spans="1:19" x14ac:dyDescent="0.25">
      <c r="A3190">
        <v>2008</v>
      </c>
      <c r="B3190">
        <v>30</v>
      </c>
      <c r="C3190" t="s">
        <v>965</v>
      </c>
      <c r="D3190" t="str">
        <f>IFERROR(INDEX('Draft Master List'!E:F,MATCH(C3190,'Draft Master List'!E:E,0),2),"N/A")</f>
        <v>N/A</v>
      </c>
      <c r="E3190" t="s">
        <v>4</v>
      </c>
      <c r="F3190">
        <v>25</v>
      </c>
      <c r="G3190" t="s">
        <v>74</v>
      </c>
      <c r="H3190">
        <v>12</v>
      </c>
      <c r="I3190">
        <v>10</v>
      </c>
      <c r="J3190">
        <v>107</v>
      </c>
      <c r="K3190">
        <v>65</v>
      </c>
      <c r="L3190" s="2">
        <v>0.60699999999999998</v>
      </c>
      <c r="M3190">
        <v>761</v>
      </c>
      <c r="N3190">
        <v>11.7</v>
      </c>
      <c r="O3190">
        <v>2</v>
      </c>
      <c r="P3190">
        <v>35</v>
      </c>
      <c r="Q3190">
        <v>5.4</v>
      </c>
      <c r="R3190">
        <v>63.4</v>
      </c>
      <c r="S3190">
        <v>1</v>
      </c>
    </row>
    <row r="3191" spans="1:19" x14ac:dyDescent="0.25">
      <c r="A3191">
        <v>2008</v>
      </c>
      <c r="B3191">
        <v>31</v>
      </c>
      <c r="C3191" t="s">
        <v>2045</v>
      </c>
      <c r="D3191" t="str">
        <f>IFERROR(INDEX('Draft Master List'!E:F,MATCH(C3191,'Draft Master List'!E:E,0),2),"N/A")</f>
        <v>N/A</v>
      </c>
      <c r="E3191" t="s">
        <v>22</v>
      </c>
      <c r="F3191">
        <v>35</v>
      </c>
      <c r="G3191" t="s">
        <v>74</v>
      </c>
      <c r="H3191">
        <v>16</v>
      </c>
      <c r="I3191">
        <v>15</v>
      </c>
      <c r="J3191">
        <v>107</v>
      </c>
      <c r="K3191">
        <v>65</v>
      </c>
      <c r="L3191" s="2">
        <v>0.60699999999999998</v>
      </c>
      <c r="M3191">
        <v>923</v>
      </c>
      <c r="N3191">
        <v>14.2</v>
      </c>
      <c r="O3191">
        <v>5</v>
      </c>
      <c r="P3191">
        <v>60</v>
      </c>
      <c r="Q3191">
        <v>4.0999999999999996</v>
      </c>
      <c r="R3191">
        <v>57.7</v>
      </c>
      <c r="S3191">
        <v>2</v>
      </c>
    </row>
    <row r="3192" spans="1:19" x14ac:dyDescent="0.25">
      <c r="A3192">
        <v>2008</v>
      </c>
      <c r="B3192">
        <v>32</v>
      </c>
      <c r="C3192" t="s">
        <v>2046</v>
      </c>
      <c r="D3192" t="str">
        <f>IFERROR(INDEX('Draft Master List'!E:F,MATCH(C3192,'Draft Master List'!E:E,0),2),"N/A")</f>
        <v>N/A</v>
      </c>
      <c r="E3192" t="s">
        <v>223</v>
      </c>
      <c r="F3192">
        <v>32</v>
      </c>
      <c r="G3192" t="s">
        <v>74</v>
      </c>
      <c r="H3192">
        <v>16</v>
      </c>
      <c r="I3192">
        <v>14</v>
      </c>
      <c r="J3192">
        <v>119</v>
      </c>
      <c r="K3192">
        <v>64</v>
      </c>
      <c r="L3192" s="2">
        <v>0.53800000000000003</v>
      </c>
      <c r="M3192">
        <v>796</v>
      </c>
      <c r="N3192">
        <v>12.4</v>
      </c>
      <c r="O3192">
        <v>3</v>
      </c>
      <c r="P3192">
        <v>45</v>
      </c>
      <c r="Q3192">
        <v>4</v>
      </c>
      <c r="R3192">
        <v>49.8</v>
      </c>
      <c r="S3192">
        <v>0</v>
      </c>
    </row>
    <row r="3193" spans="1:19" x14ac:dyDescent="0.25">
      <c r="A3193">
        <v>2008</v>
      </c>
      <c r="B3193">
        <v>33</v>
      </c>
      <c r="C3193" t="s">
        <v>579</v>
      </c>
      <c r="D3193" t="str">
        <f>IFERROR(INDEX('Draft Master List'!E:F,MATCH(C3193,'Draft Master List'!E:E,0),2),"N/A")</f>
        <v>N/A</v>
      </c>
      <c r="E3193" t="s">
        <v>29</v>
      </c>
      <c r="F3193">
        <v>27</v>
      </c>
      <c r="G3193" t="s">
        <v>74</v>
      </c>
      <c r="H3193">
        <v>16</v>
      </c>
      <c r="I3193">
        <v>16</v>
      </c>
      <c r="J3193">
        <v>102</v>
      </c>
      <c r="K3193">
        <v>63</v>
      </c>
      <c r="L3193" s="2">
        <v>0.61799999999999999</v>
      </c>
      <c r="M3193">
        <v>1017</v>
      </c>
      <c r="N3193">
        <v>16.100000000000001</v>
      </c>
      <c r="O3193">
        <v>3</v>
      </c>
      <c r="P3193">
        <v>87</v>
      </c>
      <c r="Q3193">
        <v>3.9</v>
      </c>
      <c r="R3193">
        <v>63.6</v>
      </c>
      <c r="S3193">
        <v>2</v>
      </c>
    </row>
    <row r="3194" spans="1:19" x14ac:dyDescent="0.25">
      <c r="A3194">
        <v>2008</v>
      </c>
      <c r="B3194">
        <v>34</v>
      </c>
      <c r="C3194" t="s">
        <v>86</v>
      </c>
      <c r="D3194" t="str">
        <f>IFERROR(INDEX('Draft Master List'!E:F,MATCH(C3194,'Draft Master List'!E:E,0),2),"N/A")</f>
        <v>442008</v>
      </c>
      <c r="E3194" t="s">
        <v>63</v>
      </c>
      <c r="F3194">
        <v>23</v>
      </c>
      <c r="G3194" t="s">
        <v>76</v>
      </c>
      <c r="H3194">
        <v>16</v>
      </c>
      <c r="I3194">
        <v>16</v>
      </c>
      <c r="J3194">
        <v>76</v>
      </c>
      <c r="K3194">
        <v>63</v>
      </c>
      <c r="L3194" s="2">
        <v>0.82899999999999996</v>
      </c>
      <c r="M3194">
        <v>477</v>
      </c>
      <c r="N3194">
        <v>7.6</v>
      </c>
      <c r="O3194">
        <v>4</v>
      </c>
      <c r="P3194">
        <v>19</v>
      </c>
      <c r="Q3194">
        <v>3.9</v>
      </c>
      <c r="R3194">
        <v>29.8</v>
      </c>
      <c r="S3194">
        <v>1</v>
      </c>
    </row>
    <row r="3195" spans="1:19" x14ac:dyDescent="0.25">
      <c r="A3195">
        <v>2008</v>
      </c>
      <c r="B3195">
        <v>35</v>
      </c>
      <c r="C3195" t="s">
        <v>122</v>
      </c>
      <c r="D3195" t="str">
        <f>IFERROR(INDEX('Draft Master List'!E:F,MATCH(C3195,'Draft Master List'!E:E,0),2),"N/A")</f>
        <v>492008</v>
      </c>
      <c r="E3195" t="s">
        <v>6</v>
      </c>
      <c r="F3195">
        <v>22</v>
      </c>
      <c r="G3195" t="s">
        <v>74</v>
      </c>
      <c r="H3195">
        <v>16</v>
      </c>
      <c r="I3195">
        <v>15</v>
      </c>
      <c r="J3195">
        <v>120</v>
      </c>
      <c r="K3195">
        <v>62</v>
      </c>
      <c r="L3195" s="2">
        <v>0.51700000000000002</v>
      </c>
      <c r="M3195">
        <v>912</v>
      </c>
      <c r="N3195">
        <v>14.7</v>
      </c>
      <c r="O3195">
        <v>2</v>
      </c>
      <c r="P3195">
        <v>60</v>
      </c>
      <c r="Q3195">
        <v>3.9</v>
      </c>
      <c r="R3195">
        <v>57</v>
      </c>
      <c r="S3195">
        <v>4</v>
      </c>
    </row>
    <row r="3196" spans="1:19" x14ac:dyDescent="0.25">
      <c r="A3196">
        <v>2008</v>
      </c>
      <c r="B3196">
        <v>36</v>
      </c>
      <c r="C3196" t="s">
        <v>518</v>
      </c>
      <c r="D3196" t="str">
        <f>IFERROR(INDEX('Draft Master List'!E:F,MATCH(C3196,'Draft Master List'!E:E,0),2),"N/A")</f>
        <v>602006</v>
      </c>
      <c r="E3196" t="s">
        <v>4</v>
      </c>
      <c r="F3196">
        <v>23</v>
      </c>
      <c r="G3196" t="s">
        <v>643</v>
      </c>
      <c r="H3196">
        <v>16</v>
      </c>
      <c r="I3196">
        <v>3</v>
      </c>
      <c r="J3196">
        <v>75</v>
      </c>
      <c r="K3196">
        <v>62</v>
      </c>
      <c r="L3196" s="2">
        <v>0.82699999999999996</v>
      </c>
      <c r="M3196">
        <v>565</v>
      </c>
      <c r="N3196">
        <v>9.1</v>
      </c>
      <c r="O3196">
        <v>2</v>
      </c>
      <c r="P3196">
        <v>26</v>
      </c>
      <c r="Q3196">
        <v>3.9</v>
      </c>
      <c r="R3196">
        <v>35.299999999999997</v>
      </c>
      <c r="S3196">
        <v>6</v>
      </c>
    </row>
    <row r="3197" spans="1:19" x14ac:dyDescent="0.25">
      <c r="A3197">
        <v>2008</v>
      </c>
      <c r="B3197">
        <v>37</v>
      </c>
      <c r="C3197" t="s">
        <v>663</v>
      </c>
      <c r="D3197" t="str">
        <f>IFERROR(INDEX('Draft Master List'!E:F,MATCH(C3197,'Draft Master List'!E:E,0),2),"N/A")</f>
        <v>N/A</v>
      </c>
      <c r="E3197" t="s">
        <v>34</v>
      </c>
      <c r="F3197">
        <v>36</v>
      </c>
      <c r="G3197" t="s">
        <v>74</v>
      </c>
      <c r="H3197">
        <v>16</v>
      </c>
      <c r="I3197">
        <v>15</v>
      </c>
      <c r="J3197">
        <v>108</v>
      </c>
      <c r="K3197">
        <v>61</v>
      </c>
      <c r="L3197" s="2">
        <v>0.56499999999999995</v>
      </c>
      <c r="M3197">
        <v>835</v>
      </c>
      <c r="N3197">
        <v>13.7</v>
      </c>
      <c r="O3197">
        <v>7</v>
      </c>
      <c r="P3197">
        <v>63</v>
      </c>
      <c r="Q3197">
        <v>3.8</v>
      </c>
      <c r="R3197">
        <v>52.2</v>
      </c>
      <c r="S3197">
        <v>0</v>
      </c>
    </row>
    <row r="3198" spans="1:19" x14ac:dyDescent="0.25">
      <c r="A3198">
        <v>2008</v>
      </c>
      <c r="B3198">
        <v>38</v>
      </c>
      <c r="C3198" t="s">
        <v>1621</v>
      </c>
      <c r="D3198" t="str">
        <f>IFERROR(INDEX('Draft Master List'!E:F,MATCH(C3198,'Draft Master List'!E:E,0),2),"N/A")</f>
        <v>N/A</v>
      </c>
      <c r="E3198" t="s">
        <v>13</v>
      </c>
      <c r="F3198">
        <v>28</v>
      </c>
      <c r="G3198" t="s">
        <v>108</v>
      </c>
      <c r="H3198">
        <v>16</v>
      </c>
      <c r="I3198">
        <v>16</v>
      </c>
      <c r="J3198">
        <v>92</v>
      </c>
      <c r="K3198">
        <v>60</v>
      </c>
      <c r="L3198" s="2">
        <v>0.65200000000000002</v>
      </c>
      <c r="M3198">
        <v>704</v>
      </c>
      <c r="N3198">
        <v>11.7</v>
      </c>
      <c r="O3198">
        <v>8</v>
      </c>
      <c r="P3198">
        <v>34</v>
      </c>
      <c r="Q3198">
        <v>3.8</v>
      </c>
      <c r="R3198">
        <v>44</v>
      </c>
      <c r="S3198">
        <v>1</v>
      </c>
    </row>
    <row r="3199" spans="1:19" x14ac:dyDescent="0.25">
      <c r="A3199">
        <v>2008</v>
      </c>
      <c r="B3199">
        <v>39</v>
      </c>
      <c r="C3199" t="s">
        <v>2083</v>
      </c>
      <c r="D3199" t="str">
        <f>IFERROR(INDEX('Draft Master List'!E:F,MATCH(C3199,'Draft Master List'!E:E,0),2),"N/A")</f>
        <v>N/A</v>
      </c>
      <c r="E3199" t="s">
        <v>20</v>
      </c>
      <c r="F3199">
        <v>36</v>
      </c>
      <c r="G3199" t="s">
        <v>74</v>
      </c>
      <c r="H3199">
        <v>15</v>
      </c>
      <c r="I3199">
        <v>15</v>
      </c>
      <c r="J3199">
        <v>107</v>
      </c>
      <c r="K3199">
        <v>60</v>
      </c>
      <c r="L3199" s="2">
        <v>0.56100000000000005</v>
      </c>
      <c r="M3199">
        <v>636</v>
      </c>
      <c r="N3199">
        <v>10.6</v>
      </c>
      <c r="O3199">
        <v>5</v>
      </c>
      <c r="P3199">
        <v>67</v>
      </c>
      <c r="Q3199">
        <v>4</v>
      </c>
      <c r="R3199">
        <v>42.4</v>
      </c>
      <c r="S3199">
        <v>1</v>
      </c>
    </row>
    <row r="3200" spans="1:19" x14ac:dyDescent="0.25">
      <c r="A3200">
        <v>2008</v>
      </c>
      <c r="B3200">
        <v>40</v>
      </c>
      <c r="C3200" t="s">
        <v>1394</v>
      </c>
      <c r="D3200" t="str">
        <f>IFERROR(INDEX('Draft Master List'!E:F,MATCH(C3200,'Draft Master List'!E:E,0),2),"N/A")</f>
        <v>N/A</v>
      </c>
      <c r="E3200" t="s">
        <v>23</v>
      </c>
      <c r="F3200">
        <v>27</v>
      </c>
      <c r="G3200" t="s">
        <v>74</v>
      </c>
      <c r="H3200">
        <v>16</v>
      </c>
      <c r="I3200">
        <v>16</v>
      </c>
      <c r="J3200">
        <v>95</v>
      </c>
      <c r="K3200">
        <v>60</v>
      </c>
      <c r="L3200" s="2">
        <v>0.63200000000000001</v>
      </c>
      <c r="M3200">
        <v>899</v>
      </c>
      <c r="N3200">
        <v>15</v>
      </c>
      <c r="O3200">
        <v>8</v>
      </c>
      <c r="P3200">
        <v>61</v>
      </c>
      <c r="Q3200">
        <v>3.8</v>
      </c>
      <c r="R3200">
        <v>56.2</v>
      </c>
      <c r="S3200">
        <v>0</v>
      </c>
    </row>
    <row r="3201" spans="1:19" x14ac:dyDescent="0.25">
      <c r="A3201">
        <v>2008</v>
      </c>
      <c r="B3201">
        <v>41</v>
      </c>
      <c r="C3201" t="s">
        <v>1232</v>
      </c>
      <c r="D3201" t="str">
        <f>IFERROR(INDEX('Draft Master List'!E:F,MATCH(C3201,'Draft Master List'!E:E,0),2),"N/A")</f>
        <v>N/A</v>
      </c>
      <c r="E3201" t="s">
        <v>13</v>
      </c>
      <c r="F3201">
        <v>25</v>
      </c>
      <c r="G3201" t="s">
        <v>74</v>
      </c>
      <c r="H3201">
        <v>16</v>
      </c>
      <c r="I3201">
        <v>16</v>
      </c>
      <c r="J3201">
        <v>101</v>
      </c>
      <c r="K3201">
        <v>59</v>
      </c>
      <c r="L3201" s="2">
        <v>0.58399999999999996</v>
      </c>
      <c r="M3201">
        <v>1098</v>
      </c>
      <c r="N3201">
        <v>18.600000000000001</v>
      </c>
      <c r="O3201">
        <v>7</v>
      </c>
      <c r="P3201">
        <v>60</v>
      </c>
      <c r="Q3201">
        <v>3.7</v>
      </c>
      <c r="R3201">
        <v>68.599999999999994</v>
      </c>
      <c r="S3201">
        <v>1</v>
      </c>
    </row>
    <row r="3202" spans="1:19" x14ac:dyDescent="0.25">
      <c r="A3202">
        <v>2008</v>
      </c>
      <c r="B3202">
        <v>42</v>
      </c>
      <c r="C3202" t="s">
        <v>701</v>
      </c>
      <c r="D3202" t="str">
        <f>IFERROR(INDEX('Draft Master List'!E:F,MATCH(C3202,'Draft Master List'!E:E,0),2),"N/A")</f>
        <v>N/A</v>
      </c>
      <c r="E3202" t="s">
        <v>30</v>
      </c>
      <c r="F3202">
        <v>32</v>
      </c>
      <c r="G3202" t="s">
        <v>643</v>
      </c>
      <c r="H3202">
        <v>15</v>
      </c>
      <c r="I3202">
        <v>3</v>
      </c>
      <c r="J3202">
        <v>74</v>
      </c>
      <c r="K3202">
        <v>58</v>
      </c>
      <c r="L3202" s="2">
        <v>0.78400000000000003</v>
      </c>
      <c r="M3202">
        <v>486</v>
      </c>
      <c r="N3202">
        <v>8.4</v>
      </c>
      <c r="O3202">
        <v>3</v>
      </c>
      <c r="P3202">
        <v>22</v>
      </c>
      <c r="Q3202">
        <v>3.9</v>
      </c>
      <c r="R3202">
        <v>32.4</v>
      </c>
      <c r="S3202">
        <v>0</v>
      </c>
    </row>
    <row r="3203" spans="1:19" x14ac:dyDescent="0.25">
      <c r="A3203">
        <v>2008</v>
      </c>
      <c r="B3203">
        <v>43</v>
      </c>
      <c r="C3203" t="s">
        <v>1602</v>
      </c>
      <c r="D3203" t="str">
        <f>IFERROR(INDEX('Draft Master List'!E:F,MATCH(C3203,'Draft Master List'!E:E,0),2),"N/A")</f>
        <v>N/A</v>
      </c>
      <c r="E3203" t="s">
        <v>28</v>
      </c>
      <c r="F3203">
        <v>27</v>
      </c>
      <c r="G3203" t="s">
        <v>1069</v>
      </c>
      <c r="H3203">
        <v>16</v>
      </c>
      <c r="I3203">
        <v>7</v>
      </c>
      <c r="J3203">
        <v>84</v>
      </c>
      <c r="K3203">
        <v>58</v>
      </c>
      <c r="L3203" s="2">
        <v>0.69</v>
      </c>
      <c r="M3203">
        <v>561</v>
      </c>
      <c r="N3203">
        <v>9.6999999999999993</v>
      </c>
      <c r="O3203">
        <v>2</v>
      </c>
      <c r="P3203">
        <v>44</v>
      </c>
      <c r="Q3203">
        <v>3.6</v>
      </c>
      <c r="R3203">
        <v>35.1</v>
      </c>
      <c r="S3203">
        <v>1</v>
      </c>
    </row>
    <row r="3204" spans="1:19" x14ac:dyDescent="0.25">
      <c r="A3204">
        <v>2008</v>
      </c>
      <c r="B3204">
        <v>44</v>
      </c>
      <c r="C3204" t="s">
        <v>444</v>
      </c>
      <c r="D3204" t="str">
        <f>IFERROR(INDEX('Draft Master List'!E:F,MATCH(C3204,'Draft Master List'!E:E,0),2),"N/A")</f>
        <v>322007</v>
      </c>
      <c r="E3204" t="s">
        <v>20</v>
      </c>
      <c r="F3204">
        <v>24</v>
      </c>
      <c r="G3204" t="s">
        <v>77</v>
      </c>
      <c r="H3204">
        <v>16</v>
      </c>
      <c r="I3204">
        <v>2</v>
      </c>
      <c r="J3204">
        <v>79</v>
      </c>
      <c r="K3204">
        <v>57</v>
      </c>
      <c r="L3204" s="2">
        <v>0.72199999999999998</v>
      </c>
      <c r="M3204">
        <v>664</v>
      </c>
      <c r="N3204">
        <v>11.6</v>
      </c>
      <c r="O3204">
        <v>4</v>
      </c>
      <c r="P3204">
        <v>58</v>
      </c>
      <c r="Q3204">
        <v>3.6</v>
      </c>
      <c r="R3204">
        <v>41.5</v>
      </c>
      <c r="S3204">
        <v>0</v>
      </c>
    </row>
    <row r="3205" spans="1:19" x14ac:dyDescent="0.25">
      <c r="A3205">
        <v>2008</v>
      </c>
      <c r="B3205">
        <v>45</v>
      </c>
      <c r="C3205" t="s">
        <v>119</v>
      </c>
      <c r="D3205" t="str">
        <f>IFERROR(INDEX('Draft Master List'!E:F,MATCH(C3205,'Draft Master List'!E:E,0),2),"N/A")</f>
        <v>512007</v>
      </c>
      <c r="E3205" t="s">
        <v>9</v>
      </c>
      <c r="F3205">
        <v>23</v>
      </c>
      <c r="G3205" t="s">
        <v>77</v>
      </c>
      <c r="H3205">
        <v>16</v>
      </c>
      <c r="I3205">
        <v>4</v>
      </c>
      <c r="J3205">
        <v>82</v>
      </c>
      <c r="K3205">
        <v>57</v>
      </c>
      <c r="L3205" s="2">
        <v>0.69499999999999995</v>
      </c>
      <c r="M3205">
        <v>574</v>
      </c>
      <c r="N3205">
        <v>10.1</v>
      </c>
      <c r="O3205">
        <v>1</v>
      </c>
      <c r="P3205">
        <v>30</v>
      </c>
      <c r="Q3205">
        <v>3.6</v>
      </c>
      <c r="R3205">
        <v>35.9</v>
      </c>
      <c r="S3205">
        <v>1</v>
      </c>
    </row>
    <row r="3206" spans="1:19" x14ac:dyDescent="0.25">
      <c r="A3206">
        <v>2008</v>
      </c>
      <c r="B3206">
        <v>46</v>
      </c>
      <c r="C3206" t="s">
        <v>97</v>
      </c>
      <c r="D3206" t="str">
        <f>IFERROR(INDEX('Draft Master List'!E:F,MATCH(C3206,'Draft Master List'!E:E,0),2),"N/A")</f>
        <v>92007</v>
      </c>
      <c r="E3206" t="s">
        <v>33</v>
      </c>
      <c r="F3206">
        <v>23</v>
      </c>
      <c r="G3206" t="s">
        <v>74</v>
      </c>
      <c r="H3206">
        <v>16</v>
      </c>
      <c r="I3206">
        <v>14</v>
      </c>
      <c r="J3206">
        <v>93</v>
      </c>
      <c r="K3206">
        <v>56</v>
      </c>
      <c r="L3206" s="2">
        <v>0.60199999999999998</v>
      </c>
      <c r="M3206">
        <v>790</v>
      </c>
      <c r="N3206">
        <v>14.1</v>
      </c>
      <c r="O3206">
        <v>2</v>
      </c>
      <c r="P3206">
        <v>64</v>
      </c>
      <c r="Q3206">
        <v>3.5</v>
      </c>
      <c r="R3206">
        <v>49.4</v>
      </c>
      <c r="S3206">
        <v>5</v>
      </c>
    </row>
    <row r="3207" spans="1:19" x14ac:dyDescent="0.25">
      <c r="A3207">
        <v>2008</v>
      </c>
      <c r="B3207">
        <v>47</v>
      </c>
      <c r="C3207" t="s">
        <v>1351</v>
      </c>
      <c r="D3207" t="str">
        <f>IFERROR(INDEX('Draft Master List'!E:F,MATCH(C3207,'Draft Master List'!E:E,0),2),"N/A")</f>
        <v>N/A</v>
      </c>
      <c r="E3207" t="s">
        <v>16</v>
      </c>
      <c r="F3207">
        <v>23</v>
      </c>
      <c r="G3207" t="s">
        <v>1623</v>
      </c>
      <c r="H3207">
        <v>16</v>
      </c>
      <c r="I3207">
        <v>15</v>
      </c>
      <c r="J3207">
        <v>86</v>
      </c>
      <c r="K3207">
        <v>56</v>
      </c>
      <c r="L3207" s="2">
        <v>0.65100000000000002</v>
      </c>
      <c r="M3207">
        <v>778</v>
      </c>
      <c r="N3207">
        <v>13.9</v>
      </c>
      <c r="O3207">
        <v>1</v>
      </c>
      <c r="P3207">
        <v>63</v>
      </c>
      <c r="Q3207">
        <v>3.5</v>
      </c>
      <c r="R3207">
        <v>48.6</v>
      </c>
      <c r="S3207">
        <v>0</v>
      </c>
    </row>
    <row r="3208" spans="1:19" x14ac:dyDescent="0.25">
      <c r="A3208">
        <v>2008</v>
      </c>
      <c r="B3208">
        <v>48</v>
      </c>
      <c r="C3208" t="s">
        <v>1496</v>
      </c>
      <c r="D3208" t="str">
        <f>IFERROR(INDEX('Draft Master List'!E:F,MATCH(C3208,'Draft Master List'!E:E,0),2),"N/A")</f>
        <v>N/A</v>
      </c>
      <c r="E3208" t="s">
        <v>29</v>
      </c>
      <c r="F3208">
        <v>28</v>
      </c>
      <c r="G3208" t="s">
        <v>74</v>
      </c>
      <c r="H3208">
        <v>13</v>
      </c>
      <c r="I3208">
        <v>13</v>
      </c>
      <c r="J3208">
        <v>80</v>
      </c>
      <c r="K3208">
        <v>56</v>
      </c>
      <c r="L3208" s="2">
        <v>0.7</v>
      </c>
      <c r="M3208">
        <v>597</v>
      </c>
      <c r="N3208">
        <v>10.7</v>
      </c>
      <c r="O3208">
        <v>1</v>
      </c>
      <c r="P3208">
        <v>24</v>
      </c>
      <c r="Q3208">
        <v>4.3</v>
      </c>
      <c r="R3208">
        <v>45.9</v>
      </c>
      <c r="S3208">
        <v>0</v>
      </c>
    </row>
    <row r="3209" spans="1:19" x14ac:dyDescent="0.25">
      <c r="A3209">
        <v>2008</v>
      </c>
      <c r="B3209">
        <v>49</v>
      </c>
      <c r="C3209" t="s">
        <v>1444</v>
      </c>
      <c r="D3209" t="str">
        <f>IFERROR(INDEX('Draft Master List'!E:F,MATCH(C3209,'Draft Master List'!E:E,0),2),"N/A")</f>
        <v>N/A</v>
      </c>
      <c r="E3209" t="s">
        <v>33</v>
      </c>
      <c r="F3209">
        <v>26</v>
      </c>
      <c r="G3209" t="s">
        <v>74</v>
      </c>
      <c r="H3209">
        <v>11</v>
      </c>
      <c r="I3209">
        <v>11</v>
      </c>
      <c r="J3209">
        <v>83</v>
      </c>
      <c r="K3209">
        <v>55</v>
      </c>
      <c r="L3209" s="2">
        <v>0.66300000000000003</v>
      </c>
      <c r="M3209">
        <v>613</v>
      </c>
      <c r="N3209">
        <v>11.1</v>
      </c>
      <c r="O3209">
        <v>2</v>
      </c>
      <c r="P3209">
        <v>33</v>
      </c>
      <c r="Q3209">
        <v>5</v>
      </c>
      <c r="R3209">
        <v>55.7</v>
      </c>
      <c r="S3209">
        <v>0</v>
      </c>
    </row>
    <row r="3210" spans="1:19" x14ac:dyDescent="0.25">
      <c r="A3210">
        <v>2008</v>
      </c>
      <c r="B3210">
        <v>50</v>
      </c>
      <c r="C3210" t="s">
        <v>1782</v>
      </c>
      <c r="D3210" t="str">
        <f>IFERROR(INDEX('Draft Master List'!E:F,MATCH(C3210,'Draft Master List'!E:E,0),2),"N/A")</f>
        <v>N/A</v>
      </c>
      <c r="E3210" t="s">
        <v>19</v>
      </c>
      <c r="F3210">
        <v>24</v>
      </c>
      <c r="G3210" t="s">
        <v>108</v>
      </c>
      <c r="H3210">
        <v>16</v>
      </c>
      <c r="I3210">
        <v>9</v>
      </c>
      <c r="J3210">
        <v>80</v>
      </c>
      <c r="K3210">
        <v>55</v>
      </c>
      <c r="L3210" s="2">
        <v>0.68799999999999994</v>
      </c>
      <c r="M3210">
        <v>627</v>
      </c>
      <c r="N3210">
        <v>11.4</v>
      </c>
      <c r="O3210">
        <v>5</v>
      </c>
      <c r="P3210">
        <v>33</v>
      </c>
      <c r="Q3210">
        <v>3.4</v>
      </c>
      <c r="R3210">
        <v>39.200000000000003</v>
      </c>
      <c r="S3210">
        <v>0</v>
      </c>
    </row>
    <row r="3211" spans="1:19" x14ac:dyDescent="0.25">
      <c r="A3211">
        <v>2008</v>
      </c>
      <c r="B3211">
        <v>51</v>
      </c>
      <c r="C3211" t="s">
        <v>567</v>
      </c>
      <c r="D3211" t="str">
        <f>IFERROR(INDEX('Draft Master List'!E:F,MATCH(C3211,'Draft Master List'!E:E,0),2),"N/A")</f>
        <v>N/A</v>
      </c>
      <c r="E3211" t="s">
        <v>64</v>
      </c>
      <c r="F3211">
        <v>25</v>
      </c>
      <c r="G3211" t="s">
        <v>74</v>
      </c>
      <c r="H3211">
        <v>16</v>
      </c>
      <c r="I3211">
        <v>16</v>
      </c>
      <c r="J3211">
        <v>138</v>
      </c>
      <c r="K3211">
        <v>55</v>
      </c>
      <c r="L3211" s="2">
        <v>0.39900000000000002</v>
      </c>
      <c r="M3211">
        <v>873</v>
      </c>
      <c r="N3211">
        <v>15.9</v>
      </c>
      <c r="O3211">
        <v>3</v>
      </c>
      <c r="P3211">
        <v>70</v>
      </c>
      <c r="Q3211">
        <v>3.4</v>
      </c>
      <c r="R3211">
        <v>54.6</v>
      </c>
      <c r="S3211">
        <v>0</v>
      </c>
    </row>
    <row r="3212" spans="1:19" x14ac:dyDescent="0.25">
      <c r="A3212">
        <v>2008</v>
      </c>
      <c r="B3212">
        <v>52</v>
      </c>
      <c r="C3212" t="s">
        <v>512</v>
      </c>
      <c r="D3212" t="str">
        <f>IFERROR(INDEX('Draft Master List'!E:F,MATCH(C3212,'Draft Master List'!E:E,0),2),"N/A")</f>
        <v>252006</v>
      </c>
      <c r="E3212" t="s">
        <v>24</v>
      </c>
      <c r="F3212">
        <v>24</v>
      </c>
      <c r="G3212" t="s">
        <v>1447</v>
      </c>
      <c r="H3212">
        <v>15</v>
      </c>
      <c r="I3212">
        <v>15</v>
      </c>
      <c r="J3212">
        <v>114</v>
      </c>
      <c r="K3212">
        <v>55</v>
      </c>
      <c r="L3212" s="2">
        <v>0.48199999999999998</v>
      </c>
      <c r="M3212">
        <v>821</v>
      </c>
      <c r="N3212">
        <v>14.9</v>
      </c>
      <c r="O3212">
        <v>5</v>
      </c>
      <c r="P3212">
        <v>48</v>
      </c>
      <c r="Q3212">
        <v>3.7</v>
      </c>
      <c r="R3212">
        <v>54.7</v>
      </c>
      <c r="S3212">
        <v>4</v>
      </c>
    </row>
    <row r="3213" spans="1:19" x14ac:dyDescent="0.25">
      <c r="A3213">
        <v>2008</v>
      </c>
      <c r="B3213">
        <v>53</v>
      </c>
      <c r="C3213" t="s">
        <v>1304</v>
      </c>
      <c r="D3213" t="str">
        <f>IFERROR(INDEX('Draft Master List'!E:F,MATCH(C3213,'Draft Master List'!E:E,0),2),"N/A")</f>
        <v>N/A</v>
      </c>
      <c r="E3213" t="s">
        <v>33</v>
      </c>
      <c r="F3213">
        <v>23</v>
      </c>
      <c r="G3213" t="s">
        <v>77</v>
      </c>
      <c r="H3213">
        <v>16</v>
      </c>
      <c r="I3213">
        <v>6</v>
      </c>
      <c r="J3213">
        <v>75</v>
      </c>
      <c r="K3213">
        <v>54</v>
      </c>
      <c r="L3213" s="2">
        <v>0.72</v>
      </c>
      <c r="M3213">
        <v>554</v>
      </c>
      <c r="N3213">
        <v>10.3</v>
      </c>
      <c r="O3213">
        <v>1</v>
      </c>
      <c r="P3213">
        <v>37</v>
      </c>
      <c r="Q3213">
        <v>3.4</v>
      </c>
      <c r="R3213">
        <v>34.6</v>
      </c>
      <c r="S3213">
        <v>1</v>
      </c>
    </row>
    <row r="3214" spans="1:19" x14ac:dyDescent="0.25">
      <c r="A3214">
        <v>2008</v>
      </c>
      <c r="B3214">
        <v>54</v>
      </c>
      <c r="C3214" t="s">
        <v>1825</v>
      </c>
      <c r="D3214" t="str">
        <f>IFERROR(INDEX('Draft Master List'!E:F,MATCH(C3214,'Draft Master List'!E:E,0),2),"N/A")</f>
        <v>N/A</v>
      </c>
      <c r="E3214" t="s">
        <v>63</v>
      </c>
      <c r="F3214">
        <v>23</v>
      </c>
      <c r="G3214" t="s">
        <v>1069</v>
      </c>
      <c r="H3214">
        <v>16</v>
      </c>
      <c r="I3214">
        <v>7</v>
      </c>
      <c r="J3214">
        <v>82</v>
      </c>
      <c r="K3214">
        <v>54</v>
      </c>
      <c r="L3214" s="2">
        <v>0.65900000000000003</v>
      </c>
      <c r="M3214">
        <v>574</v>
      </c>
      <c r="N3214">
        <v>10.6</v>
      </c>
      <c r="O3214">
        <v>5</v>
      </c>
      <c r="P3214">
        <v>52</v>
      </c>
      <c r="Q3214">
        <v>3.4</v>
      </c>
      <c r="R3214">
        <v>35.9</v>
      </c>
      <c r="S3214">
        <v>2</v>
      </c>
    </row>
    <row r="3215" spans="1:19" x14ac:dyDescent="0.25">
      <c r="A3215">
        <v>2008</v>
      </c>
      <c r="B3215">
        <v>55</v>
      </c>
      <c r="C3215" t="s">
        <v>726</v>
      </c>
      <c r="D3215" t="str">
        <f>IFERROR(INDEX('Draft Master List'!E:F,MATCH(C3215,'Draft Master List'!E:E,0),2),"N/A")</f>
        <v>N/A</v>
      </c>
      <c r="E3215" t="s">
        <v>6</v>
      </c>
      <c r="F3215">
        <v>29</v>
      </c>
      <c r="G3215" t="s">
        <v>76</v>
      </c>
      <c r="H3215">
        <v>14</v>
      </c>
      <c r="I3215">
        <v>14</v>
      </c>
      <c r="J3215">
        <v>74</v>
      </c>
      <c r="K3215">
        <v>54</v>
      </c>
      <c r="L3215" s="2">
        <v>0.73</v>
      </c>
      <c r="M3215">
        <v>402</v>
      </c>
      <c r="N3215">
        <v>7.4</v>
      </c>
      <c r="O3215">
        <v>5</v>
      </c>
      <c r="P3215">
        <v>47</v>
      </c>
      <c r="Q3215">
        <v>3.9</v>
      </c>
      <c r="R3215">
        <v>28.7</v>
      </c>
      <c r="S3215">
        <v>2</v>
      </c>
    </row>
    <row r="3216" spans="1:19" x14ac:dyDescent="0.25">
      <c r="A3216">
        <v>2008</v>
      </c>
      <c r="B3216">
        <v>56</v>
      </c>
      <c r="C3216" t="s">
        <v>378</v>
      </c>
      <c r="D3216" t="str">
        <f>IFERROR(INDEX('Draft Master List'!E:F,MATCH(C3216,'Draft Master List'!E:E,0),2),"N/A")</f>
        <v>332008</v>
      </c>
      <c r="E3216" t="s">
        <v>223</v>
      </c>
      <c r="F3216">
        <v>24</v>
      </c>
      <c r="G3216" t="s">
        <v>74</v>
      </c>
      <c r="H3216">
        <v>15</v>
      </c>
      <c r="I3216">
        <v>12</v>
      </c>
      <c r="J3216">
        <v>102</v>
      </c>
      <c r="K3216">
        <v>53</v>
      </c>
      <c r="L3216" s="2">
        <v>0.52</v>
      </c>
      <c r="M3216">
        <v>674</v>
      </c>
      <c r="N3216">
        <v>12.7</v>
      </c>
      <c r="O3216">
        <v>3</v>
      </c>
      <c r="P3216">
        <v>69</v>
      </c>
      <c r="Q3216">
        <v>3.5</v>
      </c>
      <c r="R3216">
        <v>44.9</v>
      </c>
      <c r="S3216">
        <v>0</v>
      </c>
    </row>
    <row r="3217" spans="1:19" x14ac:dyDescent="0.25">
      <c r="A3217">
        <v>2008</v>
      </c>
      <c r="B3217">
        <v>57</v>
      </c>
      <c r="C3217" t="s">
        <v>733</v>
      </c>
      <c r="D3217" t="str">
        <f>IFERROR(INDEX('Draft Master List'!E:F,MATCH(C3217,'Draft Master List'!E:E,0),2),"N/A")</f>
        <v>N/A</v>
      </c>
      <c r="E3217" t="s">
        <v>15</v>
      </c>
      <c r="F3217">
        <v>30</v>
      </c>
      <c r="G3217" t="s">
        <v>74</v>
      </c>
      <c r="H3217">
        <v>13</v>
      </c>
      <c r="I3217">
        <v>10</v>
      </c>
      <c r="J3217">
        <v>97</v>
      </c>
      <c r="K3217">
        <v>53</v>
      </c>
      <c r="L3217" s="2">
        <v>0.54600000000000004</v>
      </c>
      <c r="M3217">
        <v>540</v>
      </c>
      <c r="N3217">
        <v>10.199999999999999</v>
      </c>
      <c r="O3217">
        <v>4</v>
      </c>
      <c r="P3217">
        <v>26</v>
      </c>
      <c r="Q3217">
        <v>4.0999999999999996</v>
      </c>
      <c r="R3217">
        <v>41.5</v>
      </c>
      <c r="S3217">
        <v>0</v>
      </c>
    </row>
    <row r="3218" spans="1:19" x14ac:dyDescent="0.25">
      <c r="A3218">
        <v>2008</v>
      </c>
      <c r="B3218">
        <v>58</v>
      </c>
      <c r="C3218" t="s">
        <v>637</v>
      </c>
      <c r="D3218" t="str">
        <f>IFERROR(INDEX('Draft Master List'!E:F,MATCH(C3218,'Draft Master List'!E:E,0),2),"N/A")</f>
        <v>N/A</v>
      </c>
      <c r="E3218" t="s">
        <v>7</v>
      </c>
      <c r="F3218">
        <v>29</v>
      </c>
      <c r="G3218" t="s">
        <v>74</v>
      </c>
      <c r="H3218">
        <v>16</v>
      </c>
      <c r="I3218">
        <v>16</v>
      </c>
      <c r="J3218">
        <v>87</v>
      </c>
      <c r="K3218">
        <v>53</v>
      </c>
      <c r="L3218" s="2">
        <v>0.60899999999999999</v>
      </c>
      <c r="M3218">
        <v>593</v>
      </c>
      <c r="N3218">
        <v>11.2</v>
      </c>
      <c r="O3218">
        <v>4</v>
      </c>
      <c r="P3218">
        <v>31</v>
      </c>
      <c r="Q3218">
        <v>3.3</v>
      </c>
      <c r="R3218">
        <v>37.1</v>
      </c>
      <c r="S3218">
        <v>2</v>
      </c>
    </row>
    <row r="3219" spans="1:19" x14ac:dyDescent="0.25">
      <c r="A3219">
        <v>2008</v>
      </c>
      <c r="B3219">
        <v>59</v>
      </c>
      <c r="C3219" t="s">
        <v>1397</v>
      </c>
      <c r="D3219" t="str">
        <f>IFERROR(INDEX('Draft Master List'!E:F,MATCH(C3219,'Draft Master List'!E:E,0),2),"N/A")</f>
        <v>N/A</v>
      </c>
      <c r="E3219" t="s">
        <v>18</v>
      </c>
      <c r="F3219">
        <v>27</v>
      </c>
      <c r="G3219" t="s">
        <v>74</v>
      </c>
      <c r="H3219">
        <v>16</v>
      </c>
      <c r="I3219">
        <v>14</v>
      </c>
      <c r="J3219">
        <v>89</v>
      </c>
      <c r="K3219">
        <v>53</v>
      </c>
      <c r="L3219" s="2">
        <v>0.59599999999999997</v>
      </c>
      <c r="M3219">
        <v>645</v>
      </c>
      <c r="N3219">
        <v>12.2</v>
      </c>
      <c r="O3219">
        <v>2</v>
      </c>
      <c r="P3219">
        <v>59</v>
      </c>
      <c r="Q3219">
        <v>3.3</v>
      </c>
      <c r="R3219">
        <v>40.299999999999997</v>
      </c>
      <c r="S3219">
        <v>2</v>
      </c>
    </row>
    <row r="3220" spans="1:19" x14ac:dyDescent="0.25">
      <c r="A3220">
        <v>2008</v>
      </c>
      <c r="B3220">
        <v>60</v>
      </c>
      <c r="C3220" t="s">
        <v>576</v>
      </c>
      <c r="D3220" t="str">
        <f>IFERROR(INDEX('Draft Master List'!E:F,MATCH(C3220,'Draft Master List'!E:E,0),2),"N/A")</f>
        <v>N/A</v>
      </c>
      <c r="E3220" t="s">
        <v>27</v>
      </c>
      <c r="F3220">
        <v>25</v>
      </c>
      <c r="G3220" t="s">
        <v>76</v>
      </c>
      <c r="H3220">
        <v>15</v>
      </c>
      <c r="I3220">
        <v>13</v>
      </c>
      <c r="J3220">
        <v>61</v>
      </c>
      <c r="K3220">
        <v>52</v>
      </c>
      <c r="L3220" s="2">
        <v>0.85199999999999998</v>
      </c>
      <c r="M3220">
        <v>417</v>
      </c>
      <c r="N3220">
        <v>8</v>
      </c>
      <c r="O3220">
        <v>2</v>
      </c>
      <c r="P3220">
        <v>70</v>
      </c>
      <c r="Q3220">
        <v>3.5</v>
      </c>
      <c r="R3220">
        <v>27.8</v>
      </c>
      <c r="S3220">
        <v>7</v>
      </c>
    </row>
    <row r="3221" spans="1:19" x14ac:dyDescent="0.25">
      <c r="A3221">
        <v>2008</v>
      </c>
      <c r="B3221">
        <v>61</v>
      </c>
      <c r="C3221" t="s">
        <v>98</v>
      </c>
      <c r="D3221" t="str">
        <f>IFERROR(INDEX('Draft Master List'!E:F,MATCH(C3221,'Draft Master List'!E:E,0),2),"N/A")</f>
        <v>22006</v>
      </c>
      <c r="E3221" t="s">
        <v>0</v>
      </c>
      <c r="F3221">
        <v>23</v>
      </c>
      <c r="G3221" t="s">
        <v>76</v>
      </c>
      <c r="H3221">
        <v>10</v>
      </c>
      <c r="I3221">
        <v>9</v>
      </c>
      <c r="J3221">
        <v>73</v>
      </c>
      <c r="K3221">
        <v>52</v>
      </c>
      <c r="L3221" s="2">
        <v>0.71199999999999997</v>
      </c>
      <c r="M3221">
        <v>440</v>
      </c>
      <c r="N3221">
        <v>8.5</v>
      </c>
      <c r="O3221">
        <v>4</v>
      </c>
      <c r="P3221">
        <v>42</v>
      </c>
      <c r="Q3221">
        <v>5.2</v>
      </c>
      <c r="R3221">
        <v>44</v>
      </c>
      <c r="S3221">
        <v>3</v>
      </c>
    </row>
    <row r="3222" spans="1:19" x14ac:dyDescent="0.25">
      <c r="A3222">
        <v>2008</v>
      </c>
      <c r="B3222">
        <v>62</v>
      </c>
      <c r="C3222" t="s">
        <v>724</v>
      </c>
      <c r="D3222" t="str">
        <f>IFERROR(INDEX('Draft Master List'!E:F,MATCH(C3222,'Draft Master List'!E:E,0),2),"N/A")</f>
        <v>N/A</v>
      </c>
      <c r="E3222" t="s">
        <v>13</v>
      </c>
      <c r="F3222">
        <v>29</v>
      </c>
      <c r="G3222" t="s">
        <v>76</v>
      </c>
      <c r="H3222">
        <v>16</v>
      </c>
      <c r="I3222">
        <v>16</v>
      </c>
      <c r="J3222">
        <v>77</v>
      </c>
      <c r="K3222">
        <v>52</v>
      </c>
      <c r="L3222" s="2">
        <v>0.67500000000000004</v>
      </c>
      <c r="M3222">
        <v>426</v>
      </c>
      <c r="N3222">
        <v>8.1999999999999993</v>
      </c>
      <c r="O3222">
        <v>1</v>
      </c>
      <c r="P3222">
        <v>32</v>
      </c>
      <c r="Q3222">
        <v>3.3</v>
      </c>
      <c r="R3222">
        <v>26.6</v>
      </c>
      <c r="S3222">
        <v>1</v>
      </c>
    </row>
    <row r="3223" spans="1:19" x14ac:dyDescent="0.25">
      <c r="A3223">
        <v>2008</v>
      </c>
      <c r="B3223">
        <v>63</v>
      </c>
      <c r="C3223" t="s">
        <v>1264</v>
      </c>
      <c r="D3223" t="str">
        <f>IFERROR(INDEX('Draft Master List'!E:F,MATCH(C3223,'Draft Master List'!E:E,0),2),"N/A")</f>
        <v>N/A</v>
      </c>
      <c r="E3223" t="s">
        <v>63</v>
      </c>
      <c r="F3223">
        <v>26</v>
      </c>
      <c r="G3223" t="s">
        <v>74</v>
      </c>
      <c r="H3223">
        <v>15</v>
      </c>
      <c r="I3223">
        <v>8</v>
      </c>
      <c r="J3223">
        <v>91</v>
      </c>
      <c r="K3223">
        <v>51</v>
      </c>
      <c r="L3223" s="2">
        <v>0.56000000000000005</v>
      </c>
      <c r="M3223">
        <v>665</v>
      </c>
      <c r="N3223">
        <v>13</v>
      </c>
      <c r="O3223">
        <v>3</v>
      </c>
      <c r="P3223">
        <v>65</v>
      </c>
      <c r="Q3223">
        <v>3.4</v>
      </c>
      <c r="R3223">
        <v>44.3</v>
      </c>
      <c r="S3223">
        <v>5</v>
      </c>
    </row>
    <row r="3224" spans="1:19" x14ac:dyDescent="0.25">
      <c r="A3224">
        <v>2008</v>
      </c>
      <c r="B3224">
        <v>64</v>
      </c>
      <c r="C3224" t="s">
        <v>1588</v>
      </c>
      <c r="D3224" t="str">
        <f>IFERROR(INDEX('Draft Master List'!E:F,MATCH(C3224,'Draft Master List'!E:E,0),2),"N/A")</f>
        <v>N/A</v>
      </c>
      <c r="E3224" t="s">
        <v>21</v>
      </c>
      <c r="F3224">
        <v>26</v>
      </c>
      <c r="G3224" t="s">
        <v>74</v>
      </c>
      <c r="H3224">
        <v>16</v>
      </c>
      <c r="I3224">
        <v>12</v>
      </c>
      <c r="J3224">
        <v>81</v>
      </c>
      <c r="K3224">
        <v>50</v>
      </c>
      <c r="L3224" s="2">
        <v>0.61699999999999999</v>
      </c>
      <c r="M3224">
        <v>777</v>
      </c>
      <c r="N3224">
        <v>15.5</v>
      </c>
      <c r="O3224">
        <v>3</v>
      </c>
      <c r="P3224">
        <v>62</v>
      </c>
      <c r="Q3224">
        <v>3.1</v>
      </c>
      <c r="R3224">
        <v>48.6</v>
      </c>
      <c r="S3224">
        <v>0</v>
      </c>
    </row>
    <row r="3225" spans="1:19" x14ac:dyDescent="0.25">
      <c r="A3225">
        <v>2008</v>
      </c>
      <c r="B3225">
        <v>65</v>
      </c>
      <c r="C3225" t="s">
        <v>1524</v>
      </c>
      <c r="D3225" t="str">
        <f>IFERROR(INDEX('Draft Master List'!E:F,MATCH(C3225,'Draft Master List'!E:E,0),2),"N/A")</f>
        <v>N/A</v>
      </c>
      <c r="E3225" t="s">
        <v>0</v>
      </c>
      <c r="F3225">
        <v>28</v>
      </c>
      <c r="G3225" t="s">
        <v>108</v>
      </c>
      <c r="H3225">
        <v>12</v>
      </c>
      <c r="I3225">
        <v>11</v>
      </c>
      <c r="J3225">
        <v>72</v>
      </c>
      <c r="K3225">
        <v>50</v>
      </c>
      <c r="L3225" s="2">
        <v>0.69399999999999995</v>
      </c>
      <c r="M3225">
        <v>483</v>
      </c>
      <c r="N3225">
        <v>9.6999999999999993</v>
      </c>
      <c r="O3225">
        <v>0</v>
      </c>
      <c r="P3225">
        <v>26</v>
      </c>
      <c r="Q3225">
        <v>4.2</v>
      </c>
      <c r="R3225">
        <v>40.299999999999997</v>
      </c>
      <c r="S3225">
        <v>2</v>
      </c>
    </row>
    <row r="3226" spans="1:19" x14ac:dyDescent="0.25">
      <c r="A3226">
        <v>2008</v>
      </c>
      <c r="B3226">
        <v>66</v>
      </c>
      <c r="C3226" t="s">
        <v>392</v>
      </c>
      <c r="D3226" t="str">
        <f>IFERROR(INDEX('Draft Master List'!E:F,MATCH(C3226,'Draft Master List'!E:E,0),2),"N/A")</f>
        <v>892008</v>
      </c>
      <c r="E3226" t="s">
        <v>23</v>
      </c>
      <c r="F3226">
        <v>22</v>
      </c>
      <c r="G3226" t="s">
        <v>76</v>
      </c>
      <c r="H3226">
        <v>16</v>
      </c>
      <c r="I3226">
        <v>15</v>
      </c>
      <c r="J3226">
        <v>59</v>
      </c>
      <c r="K3226">
        <v>50</v>
      </c>
      <c r="L3226" s="2">
        <v>0.84699999999999998</v>
      </c>
      <c r="M3226">
        <v>377</v>
      </c>
      <c r="N3226">
        <v>7.5</v>
      </c>
      <c r="O3226">
        <v>1</v>
      </c>
      <c r="P3226">
        <v>46</v>
      </c>
      <c r="Q3226">
        <v>3.1</v>
      </c>
      <c r="R3226">
        <v>23.6</v>
      </c>
      <c r="S3226">
        <v>3</v>
      </c>
    </row>
    <row r="3227" spans="1:19" x14ac:dyDescent="0.25">
      <c r="A3227">
        <v>2008</v>
      </c>
      <c r="B3227">
        <v>67</v>
      </c>
      <c r="C3227" t="s">
        <v>1526</v>
      </c>
      <c r="D3227" t="str">
        <f>IFERROR(INDEX('Draft Master List'!E:F,MATCH(C3227,'Draft Master List'!E:E,0),2),"N/A")</f>
        <v>N/A</v>
      </c>
      <c r="E3227" t="s">
        <v>26</v>
      </c>
      <c r="F3227">
        <v>32</v>
      </c>
      <c r="G3227" t="s">
        <v>77</v>
      </c>
      <c r="H3227">
        <v>15</v>
      </c>
      <c r="I3227">
        <v>2</v>
      </c>
      <c r="J3227">
        <v>86</v>
      </c>
      <c r="K3227">
        <v>49</v>
      </c>
      <c r="L3227" s="2">
        <v>0.56999999999999995</v>
      </c>
      <c r="M3227">
        <v>528</v>
      </c>
      <c r="N3227">
        <v>10.8</v>
      </c>
      <c r="O3227">
        <v>3</v>
      </c>
      <c r="P3227">
        <v>36</v>
      </c>
      <c r="Q3227">
        <v>3.3</v>
      </c>
      <c r="R3227">
        <v>35.200000000000003</v>
      </c>
      <c r="S3227">
        <v>0</v>
      </c>
    </row>
    <row r="3228" spans="1:19" x14ac:dyDescent="0.25">
      <c r="A3228">
        <v>2008</v>
      </c>
      <c r="B3228">
        <v>68</v>
      </c>
      <c r="C3228" t="s">
        <v>1355</v>
      </c>
      <c r="D3228" t="str">
        <f>IFERROR(INDEX('Draft Master List'!E:F,MATCH(C3228,'Draft Master List'!E:E,0),2),"N/A")</f>
        <v>N/A</v>
      </c>
      <c r="E3228" t="s">
        <v>18</v>
      </c>
      <c r="F3228">
        <v>28</v>
      </c>
      <c r="G3228" t="s">
        <v>74</v>
      </c>
      <c r="H3228">
        <v>16</v>
      </c>
      <c r="I3228">
        <v>13</v>
      </c>
      <c r="J3228">
        <v>95</v>
      </c>
      <c r="K3228">
        <v>48</v>
      </c>
      <c r="L3228" s="2">
        <v>0.505</v>
      </c>
      <c r="M3228">
        <v>964</v>
      </c>
      <c r="N3228">
        <v>20.100000000000001</v>
      </c>
      <c r="O3228">
        <v>7</v>
      </c>
      <c r="P3228">
        <v>99</v>
      </c>
      <c r="Q3228">
        <v>3</v>
      </c>
      <c r="R3228">
        <v>60.3</v>
      </c>
      <c r="S3228">
        <v>1</v>
      </c>
    </row>
    <row r="3229" spans="1:19" x14ac:dyDescent="0.25">
      <c r="A3229">
        <v>2008</v>
      </c>
      <c r="B3229">
        <v>69</v>
      </c>
      <c r="C3229" t="s">
        <v>1410</v>
      </c>
      <c r="D3229" t="str">
        <f>IFERROR(INDEX('Draft Master List'!E:F,MATCH(C3229,'Draft Master List'!E:E,0),2),"N/A")</f>
        <v>N/A</v>
      </c>
      <c r="E3229" t="s">
        <v>32</v>
      </c>
      <c r="F3229">
        <v>24</v>
      </c>
      <c r="G3229" t="s">
        <v>1069</v>
      </c>
      <c r="H3229">
        <v>16</v>
      </c>
      <c r="I3229">
        <v>6</v>
      </c>
      <c r="J3229">
        <v>78</v>
      </c>
      <c r="K3229">
        <v>48</v>
      </c>
      <c r="L3229" s="2">
        <v>0.61499999999999999</v>
      </c>
      <c r="M3229">
        <v>535</v>
      </c>
      <c r="N3229">
        <v>11.1</v>
      </c>
      <c r="O3229">
        <v>3</v>
      </c>
      <c r="P3229">
        <v>54</v>
      </c>
      <c r="Q3229">
        <v>3</v>
      </c>
      <c r="R3229">
        <v>33.4</v>
      </c>
      <c r="S3229">
        <v>0</v>
      </c>
    </row>
    <row r="3230" spans="1:19" x14ac:dyDescent="0.25">
      <c r="A3230">
        <v>2008</v>
      </c>
      <c r="B3230">
        <v>70</v>
      </c>
      <c r="C3230" t="s">
        <v>1097</v>
      </c>
      <c r="D3230" t="str">
        <f>IFERROR(INDEX('Draft Master List'!E:F,MATCH(C3230,'Draft Master List'!E:E,0),2),"N/A")</f>
        <v>N/A</v>
      </c>
      <c r="E3230" t="s">
        <v>24</v>
      </c>
      <c r="F3230">
        <v>26</v>
      </c>
      <c r="G3230" t="s">
        <v>108</v>
      </c>
      <c r="H3230">
        <v>14</v>
      </c>
      <c r="I3230">
        <v>14</v>
      </c>
      <c r="J3230">
        <v>66</v>
      </c>
      <c r="K3230">
        <v>48</v>
      </c>
      <c r="L3230" s="2">
        <v>0.72699999999999998</v>
      </c>
      <c r="M3230">
        <v>514</v>
      </c>
      <c r="N3230">
        <v>10.7</v>
      </c>
      <c r="O3230">
        <v>3</v>
      </c>
      <c r="P3230">
        <v>22</v>
      </c>
      <c r="Q3230">
        <v>3.4</v>
      </c>
      <c r="R3230">
        <v>36.700000000000003</v>
      </c>
      <c r="S3230">
        <v>1</v>
      </c>
    </row>
    <row r="3231" spans="1:19" x14ac:dyDescent="0.25">
      <c r="A3231">
        <v>2008</v>
      </c>
      <c r="B3231">
        <v>71</v>
      </c>
      <c r="C3231" t="s">
        <v>1607</v>
      </c>
      <c r="D3231" t="str">
        <f>IFERROR(INDEX('Draft Master List'!E:F,MATCH(C3231,'Draft Master List'!E:E,0),2),"N/A")</f>
        <v>N/A</v>
      </c>
      <c r="E3231" t="s">
        <v>9</v>
      </c>
      <c r="F3231">
        <v>34</v>
      </c>
      <c r="G3231" t="s">
        <v>74</v>
      </c>
      <c r="H3231">
        <v>16</v>
      </c>
      <c r="I3231">
        <v>12</v>
      </c>
      <c r="J3231">
        <v>88</v>
      </c>
      <c r="K3231">
        <v>48</v>
      </c>
      <c r="L3231" s="2">
        <v>0.54500000000000004</v>
      </c>
      <c r="M3231">
        <v>580</v>
      </c>
      <c r="N3231">
        <v>12.1</v>
      </c>
      <c r="O3231">
        <v>4</v>
      </c>
      <c r="P3231">
        <v>40</v>
      </c>
      <c r="Q3231">
        <v>3</v>
      </c>
      <c r="R3231">
        <v>36.299999999999997</v>
      </c>
      <c r="S3231">
        <v>1</v>
      </c>
    </row>
    <row r="3232" spans="1:19" x14ac:dyDescent="0.25">
      <c r="A3232">
        <v>2008</v>
      </c>
      <c r="B3232">
        <v>72</v>
      </c>
      <c r="C3232" t="s">
        <v>564</v>
      </c>
      <c r="D3232" t="str">
        <f>IFERROR(INDEX('Draft Master List'!E:F,MATCH(C3232,'Draft Master List'!E:E,0),2),"N/A")</f>
        <v>2522006</v>
      </c>
      <c r="E3232" t="s">
        <v>0</v>
      </c>
      <c r="F3232">
        <v>25</v>
      </c>
      <c r="G3232" t="s">
        <v>77</v>
      </c>
      <c r="H3232">
        <v>11</v>
      </c>
      <c r="I3232">
        <v>6</v>
      </c>
      <c r="J3232">
        <v>88</v>
      </c>
      <c r="K3232">
        <v>47</v>
      </c>
      <c r="L3232" s="2">
        <v>0.53400000000000003</v>
      </c>
      <c r="M3232">
        <v>760</v>
      </c>
      <c r="N3232">
        <v>16.2</v>
      </c>
      <c r="O3232">
        <v>5</v>
      </c>
      <c r="P3232">
        <v>70</v>
      </c>
      <c r="Q3232">
        <v>4.3</v>
      </c>
      <c r="R3232">
        <v>69.099999999999994</v>
      </c>
      <c r="S3232">
        <v>1</v>
      </c>
    </row>
    <row r="3233" spans="1:19" x14ac:dyDescent="0.25">
      <c r="A3233">
        <v>2008</v>
      </c>
      <c r="B3233">
        <v>73</v>
      </c>
      <c r="C3233" t="s">
        <v>1418</v>
      </c>
      <c r="D3233" t="str">
        <f>IFERROR(INDEX('Draft Master List'!E:F,MATCH(C3233,'Draft Master List'!E:E,0),2),"N/A")</f>
        <v>N/A</v>
      </c>
      <c r="E3233" t="s">
        <v>14</v>
      </c>
      <c r="F3233">
        <v>33</v>
      </c>
      <c r="G3233" t="s">
        <v>643</v>
      </c>
      <c r="H3233">
        <v>15</v>
      </c>
      <c r="I3233">
        <v>6</v>
      </c>
      <c r="J3233">
        <v>68</v>
      </c>
      <c r="K3233">
        <v>47</v>
      </c>
      <c r="L3233" s="2">
        <v>0.69099999999999995</v>
      </c>
      <c r="M3233">
        <v>330</v>
      </c>
      <c r="N3233">
        <v>7</v>
      </c>
      <c r="O3233">
        <v>0</v>
      </c>
      <c r="P3233">
        <v>36</v>
      </c>
      <c r="Q3233">
        <v>3.1</v>
      </c>
      <c r="R3233">
        <v>22</v>
      </c>
      <c r="S3233">
        <v>0</v>
      </c>
    </row>
    <row r="3234" spans="1:19" x14ac:dyDescent="0.25">
      <c r="A3234">
        <v>2008</v>
      </c>
      <c r="B3234">
        <v>74</v>
      </c>
      <c r="C3234" t="s">
        <v>1583</v>
      </c>
      <c r="D3234" t="str">
        <f>IFERROR(INDEX('Draft Master List'!E:F,MATCH(C3234,'Draft Master List'!E:E,0),2),"N/A")</f>
        <v>N/A</v>
      </c>
      <c r="E3234" t="s">
        <v>19</v>
      </c>
      <c r="F3234">
        <v>35</v>
      </c>
      <c r="G3234" t="s">
        <v>588</v>
      </c>
      <c r="H3234">
        <v>13</v>
      </c>
      <c r="I3234">
        <v>11</v>
      </c>
      <c r="J3234">
        <v>80</v>
      </c>
      <c r="K3234">
        <v>47</v>
      </c>
      <c r="L3234" s="2">
        <v>0.58799999999999997</v>
      </c>
      <c r="M3234">
        <v>489</v>
      </c>
      <c r="N3234">
        <v>10.4</v>
      </c>
      <c r="O3234">
        <v>0</v>
      </c>
      <c r="P3234">
        <v>37</v>
      </c>
      <c r="Q3234">
        <v>3.6</v>
      </c>
      <c r="R3234">
        <v>37.6</v>
      </c>
      <c r="S3234">
        <v>1</v>
      </c>
    </row>
    <row r="3235" spans="1:19" x14ac:dyDescent="0.25">
      <c r="A3235">
        <v>2008</v>
      </c>
      <c r="B3235">
        <v>75</v>
      </c>
      <c r="C3235" t="s">
        <v>1461</v>
      </c>
      <c r="D3235" t="str">
        <f>IFERROR(INDEX('Draft Master List'!E:F,MATCH(C3235,'Draft Master List'!E:E,0),2),"N/A")</f>
        <v>N/A</v>
      </c>
      <c r="E3235" t="s">
        <v>14</v>
      </c>
      <c r="F3235">
        <v>32</v>
      </c>
      <c r="G3235" t="s">
        <v>77</v>
      </c>
      <c r="H3235">
        <v>16</v>
      </c>
      <c r="I3235">
        <v>2</v>
      </c>
      <c r="J3235">
        <v>58</v>
      </c>
      <c r="K3235">
        <v>47</v>
      </c>
      <c r="L3235" s="2">
        <v>0.81</v>
      </c>
      <c r="M3235">
        <v>424</v>
      </c>
      <c r="N3235">
        <v>9</v>
      </c>
      <c r="O3235">
        <v>4</v>
      </c>
      <c r="P3235">
        <v>36</v>
      </c>
      <c r="Q3235">
        <v>2.9</v>
      </c>
      <c r="R3235">
        <v>26.5</v>
      </c>
      <c r="S3235">
        <v>2</v>
      </c>
    </row>
    <row r="3236" spans="1:19" x14ac:dyDescent="0.25">
      <c r="A3236">
        <v>2008</v>
      </c>
      <c r="B3236">
        <v>76</v>
      </c>
      <c r="C3236" t="s">
        <v>439</v>
      </c>
      <c r="D3236" t="str">
        <f>IFERROR(INDEX('Draft Master List'!E:F,MATCH(C3236,'Draft Master List'!E:E,0),2),"N/A")</f>
        <v>122007</v>
      </c>
      <c r="E3236" t="s">
        <v>29</v>
      </c>
      <c r="F3236">
        <v>22</v>
      </c>
      <c r="G3236" t="s">
        <v>76</v>
      </c>
      <c r="H3236">
        <v>15</v>
      </c>
      <c r="I3236">
        <v>15</v>
      </c>
      <c r="J3236">
        <v>67</v>
      </c>
      <c r="K3236">
        <v>47</v>
      </c>
      <c r="L3236" s="2">
        <v>0.70099999999999996</v>
      </c>
      <c r="M3236">
        <v>300</v>
      </c>
      <c r="N3236">
        <v>6.4</v>
      </c>
      <c r="O3236">
        <v>1</v>
      </c>
      <c r="P3236">
        <v>42</v>
      </c>
      <c r="Q3236">
        <v>3.1</v>
      </c>
      <c r="R3236">
        <v>20</v>
      </c>
      <c r="S3236">
        <v>2</v>
      </c>
    </row>
    <row r="3237" spans="1:19" x14ac:dyDescent="0.25">
      <c r="A3237">
        <v>2008</v>
      </c>
      <c r="B3237">
        <v>77</v>
      </c>
      <c r="C3237" t="s">
        <v>533</v>
      </c>
      <c r="D3237" t="str">
        <f>IFERROR(INDEX('Draft Master List'!E:F,MATCH(C3237,'Draft Master List'!E:E,0),2),"N/A")</f>
        <v>1172006</v>
      </c>
      <c r="E3237" t="s">
        <v>32</v>
      </c>
      <c r="F3237">
        <v>26</v>
      </c>
      <c r="G3237" t="s">
        <v>643</v>
      </c>
      <c r="H3237">
        <v>16</v>
      </c>
      <c r="I3237">
        <v>1</v>
      </c>
      <c r="J3237">
        <v>61</v>
      </c>
      <c r="K3237">
        <v>47</v>
      </c>
      <c r="L3237" s="2">
        <v>0.77</v>
      </c>
      <c r="M3237">
        <v>355</v>
      </c>
      <c r="N3237">
        <v>7.6</v>
      </c>
      <c r="O3237">
        <v>2</v>
      </c>
      <c r="P3237">
        <v>40</v>
      </c>
      <c r="Q3237">
        <v>2.9</v>
      </c>
      <c r="R3237">
        <v>22.2</v>
      </c>
      <c r="S3237">
        <v>3</v>
      </c>
    </row>
    <row r="3238" spans="1:19" x14ac:dyDescent="0.25">
      <c r="A3238">
        <v>2008</v>
      </c>
      <c r="B3238">
        <v>78</v>
      </c>
      <c r="C3238" t="s">
        <v>1316</v>
      </c>
      <c r="D3238" t="str">
        <f>IFERROR(INDEX('Draft Master List'!E:F,MATCH(C3238,'Draft Master List'!E:E,0),2),"N/A")</f>
        <v>N/A</v>
      </c>
      <c r="E3238" t="s">
        <v>34</v>
      </c>
      <c r="F3238">
        <v>27</v>
      </c>
      <c r="G3238" t="s">
        <v>74</v>
      </c>
      <c r="H3238">
        <v>16</v>
      </c>
      <c r="I3238">
        <v>12</v>
      </c>
      <c r="J3238">
        <v>75</v>
      </c>
      <c r="K3238">
        <v>45</v>
      </c>
      <c r="L3238" s="2">
        <v>0.6</v>
      </c>
      <c r="M3238">
        <v>546</v>
      </c>
      <c r="N3238">
        <v>12.1</v>
      </c>
      <c r="O3238">
        <v>3</v>
      </c>
      <c r="P3238">
        <v>42</v>
      </c>
      <c r="Q3238">
        <v>2.8</v>
      </c>
      <c r="R3238">
        <v>34.1</v>
      </c>
      <c r="S3238">
        <v>0</v>
      </c>
    </row>
    <row r="3239" spans="1:19" x14ac:dyDescent="0.25">
      <c r="A3239">
        <v>2008</v>
      </c>
      <c r="B3239">
        <v>79</v>
      </c>
      <c r="C3239" t="s">
        <v>2084</v>
      </c>
      <c r="D3239" t="str">
        <f>IFERROR(INDEX('Draft Master List'!E:F,MATCH(C3239,'Draft Master List'!E:E,0),2),"N/A")</f>
        <v>N/A</v>
      </c>
      <c r="E3239" t="s">
        <v>0</v>
      </c>
      <c r="F3239">
        <v>31</v>
      </c>
      <c r="G3239" t="s">
        <v>1069</v>
      </c>
      <c r="H3239">
        <v>15</v>
      </c>
      <c r="I3239">
        <v>5</v>
      </c>
      <c r="J3239">
        <v>62</v>
      </c>
      <c r="K3239">
        <v>45</v>
      </c>
      <c r="L3239" s="2">
        <v>0.72599999999999998</v>
      </c>
      <c r="M3239">
        <v>579</v>
      </c>
      <c r="N3239">
        <v>12.9</v>
      </c>
      <c r="O3239">
        <v>1</v>
      </c>
      <c r="P3239">
        <v>41</v>
      </c>
      <c r="Q3239">
        <v>3</v>
      </c>
      <c r="R3239">
        <v>38.6</v>
      </c>
      <c r="S3239">
        <v>0</v>
      </c>
    </row>
    <row r="3240" spans="1:19" x14ac:dyDescent="0.25">
      <c r="A3240">
        <v>2008</v>
      </c>
      <c r="B3240">
        <v>80</v>
      </c>
      <c r="C3240" t="s">
        <v>1332</v>
      </c>
      <c r="D3240" t="str">
        <f>IFERROR(INDEX('Draft Master List'!E:F,MATCH(C3240,'Draft Master List'!E:E,0),2),"N/A")</f>
        <v>N/A</v>
      </c>
      <c r="E3240" t="s">
        <v>20</v>
      </c>
      <c r="F3240">
        <v>29</v>
      </c>
      <c r="G3240" t="s">
        <v>643</v>
      </c>
      <c r="H3240">
        <v>15</v>
      </c>
      <c r="I3240">
        <v>4</v>
      </c>
      <c r="J3240">
        <v>59</v>
      </c>
      <c r="K3240">
        <v>45</v>
      </c>
      <c r="L3240" s="2">
        <v>0.76300000000000001</v>
      </c>
      <c r="M3240">
        <v>302</v>
      </c>
      <c r="N3240">
        <v>6.7</v>
      </c>
      <c r="O3240">
        <v>3</v>
      </c>
      <c r="P3240">
        <v>29</v>
      </c>
      <c r="Q3240">
        <v>3</v>
      </c>
      <c r="R3240">
        <v>20.100000000000001</v>
      </c>
      <c r="S3240">
        <v>0</v>
      </c>
    </row>
    <row r="3241" spans="1:19" x14ac:dyDescent="0.25">
      <c r="A3241">
        <v>2008</v>
      </c>
      <c r="B3241">
        <v>81</v>
      </c>
      <c r="C3241" t="s">
        <v>696</v>
      </c>
      <c r="D3241" t="str">
        <f>IFERROR(INDEX('Draft Master List'!E:F,MATCH(C3241,'Draft Master List'!E:E,0),2),"N/A")</f>
        <v>N/A</v>
      </c>
      <c r="E3241" t="s">
        <v>18</v>
      </c>
      <c r="F3241">
        <v>29</v>
      </c>
      <c r="G3241" t="s">
        <v>643</v>
      </c>
      <c r="H3241">
        <v>16</v>
      </c>
      <c r="I3241">
        <v>1</v>
      </c>
      <c r="J3241">
        <v>55</v>
      </c>
      <c r="K3241">
        <v>45</v>
      </c>
      <c r="L3241" s="2">
        <v>0.81799999999999995</v>
      </c>
      <c r="M3241">
        <v>399</v>
      </c>
      <c r="N3241">
        <v>8.9</v>
      </c>
      <c r="O3241">
        <v>2</v>
      </c>
      <c r="P3241">
        <v>47</v>
      </c>
      <c r="Q3241">
        <v>2.8</v>
      </c>
      <c r="R3241">
        <v>24.9</v>
      </c>
      <c r="S3241">
        <v>2</v>
      </c>
    </row>
    <row r="3242" spans="1:19" x14ac:dyDescent="0.25">
      <c r="A3242">
        <v>2008</v>
      </c>
      <c r="B3242">
        <v>82</v>
      </c>
      <c r="C3242" t="s">
        <v>1464</v>
      </c>
      <c r="D3242" t="str">
        <f>IFERROR(INDEX('Draft Master List'!E:F,MATCH(C3242,'Draft Master List'!E:E,0),2),"N/A")</f>
        <v>N/A</v>
      </c>
      <c r="E3242" t="s">
        <v>4</v>
      </c>
      <c r="F3242">
        <v>31</v>
      </c>
      <c r="G3242" t="s">
        <v>77</v>
      </c>
      <c r="H3242">
        <v>14</v>
      </c>
      <c r="I3242">
        <v>3</v>
      </c>
      <c r="J3242">
        <v>68</v>
      </c>
      <c r="K3242">
        <v>44</v>
      </c>
      <c r="L3242" s="2">
        <v>0.64700000000000002</v>
      </c>
      <c r="M3242">
        <v>545</v>
      </c>
      <c r="N3242">
        <v>12.4</v>
      </c>
      <c r="O3242">
        <v>2</v>
      </c>
      <c r="P3242">
        <v>41</v>
      </c>
      <c r="Q3242">
        <v>3.1</v>
      </c>
      <c r="R3242">
        <v>38.9</v>
      </c>
      <c r="S3242">
        <v>1</v>
      </c>
    </row>
    <row r="3243" spans="1:19" x14ac:dyDescent="0.25">
      <c r="A3243">
        <v>2008</v>
      </c>
      <c r="B3243">
        <v>83</v>
      </c>
      <c r="C3243" t="s">
        <v>941</v>
      </c>
      <c r="D3243" t="str">
        <f>IFERROR(INDEX('Draft Master List'!E:F,MATCH(C3243,'Draft Master List'!E:E,0),2),"N/A")</f>
        <v>N/A</v>
      </c>
      <c r="E3243" t="s">
        <v>34</v>
      </c>
      <c r="F3243">
        <v>25</v>
      </c>
      <c r="G3243" t="s">
        <v>76</v>
      </c>
      <c r="H3243">
        <v>14</v>
      </c>
      <c r="I3243">
        <v>14</v>
      </c>
      <c r="J3243">
        <v>66</v>
      </c>
      <c r="K3243">
        <v>43</v>
      </c>
      <c r="L3243" s="2">
        <v>0.65200000000000002</v>
      </c>
      <c r="M3243">
        <v>373</v>
      </c>
      <c r="N3243">
        <v>8.6999999999999993</v>
      </c>
      <c r="O3243">
        <v>2</v>
      </c>
      <c r="P3243">
        <v>26</v>
      </c>
      <c r="Q3243">
        <v>3.1</v>
      </c>
      <c r="R3243">
        <v>26.6</v>
      </c>
      <c r="S3243">
        <v>6</v>
      </c>
    </row>
    <row r="3244" spans="1:19" x14ac:dyDescent="0.25">
      <c r="A3244">
        <v>2008</v>
      </c>
      <c r="B3244">
        <v>84</v>
      </c>
      <c r="C3244" t="s">
        <v>535</v>
      </c>
      <c r="D3244" t="str">
        <f>IFERROR(INDEX('Draft Master List'!E:F,MATCH(C3244,'Draft Master List'!E:E,0),2),"N/A")</f>
        <v>1302006</v>
      </c>
      <c r="E3244" t="s">
        <v>9</v>
      </c>
      <c r="F3244">
        <v>24</v>
      </c>
      <c r="G3244" t="s">
        <v>77</v>
      </c>
      <c r="H3244">
        <v>16</v>
      </c>
      <c r="I3244">
        <v>7</v>
      </c>
      <c r="J3244">
        <v>73</v>
      </c>
      <c r="K3244">
        <v>43</v>
      </c>
      <c r="L3244" s="2">
        <v>0.58899999999999997</v>
      </c>
      <c r="M3244">
        <v>596</v>
      </c>
      <c r="N3244">
        <v>13.9</v>
      </c>
      <c r="O3244">
        <v>2</v>
      </c>
      <c r="P3244">
        <v>41</v>
      </c>
      <c r="Q3244">
        <v>2.7</v>
      </c>
      <c r="R3244">
        <v>37.299999999999997</v>
      </c>
      <c r="S3244">
        <v>0</v>
      </c>
    </row>
    <row r="3245" spans="1:19" x14ac:dyDescent="0.25">
      <c r="A3245">
        <v>2008</v>
      </c>
      <c r="B3245">
        <v>85</v>
      </c>
      <c r="C3245" t="s">
        <v>95</v>
      </c>
      <c r="D3245" t="str">
        <f>IFERROR(INDEX('Draft Master List'!E:F,MATCH(C3245,'Draft Master List'!E:E,0),2),"N/A")</f>
        <v>242008</v>
      </c>
      <c r="E3245" t="s">
        <v>28</v>
      </c>
      <c r="F3245">
        <v>23</v>
      </c>
      <c r="G3245" t="s">
        <v>76</v>
      </c>
      <c r="H3245">
        <v>15</v>
      </c>
      <c r="I3245">
        <v>14</v>
      </c>
      <c r="J3245">
        <v>62</v>
      </c>
      <c r="K3245">
        <v>43</v>
      </c>
      <c r="L3245" s="2">
        <v>0.69399999999999995</v>
      </c>
      <c r="M3245">
        <v>260</v>
      </c>
      <c r="N3245">
        <v>6</v>
      </c>
      <c r="O3245">
        <v>1</v>
      </c>
      <c r="P3245">
        <v>25</v>
      </c>
      <c r="Q3245">
        <v>2.9</v>
      </c>
      <c r="R3245">
        <v>17.3</v>
      </c>
      <c r="S3245">
        <v>1</v>
      </c>
    </row>
    <row r="3246" spans="1:19" x14ac:dyDescent="0.25">
      <c r="A3246">
        <v>2008</v>
      </c>
      <c r="B3246">
        <v>86</v>
      </c>
      <c r="C3246" t="s">
        <v>1417</v>
      </c>
      <c r="D3246" t="str">
        <f>IFERROR(INDEX('Draft Master List'!E:F,MATCH(C3246,'Draft Master List'!E:E,0),2),"N/A")</f>
        <v>N/A</v>
      </c>
      <c r="E3246" t="s">
        <v>64</v>
      </c>
      <c r="F3246">
        <v>25</v>
      </c>
      <c r="G3246" t="s">
        <v>108</v>
      </c>
      <c r="H3246">
        <v>10</v>
      </c>
      <c r="I3246">
        <v>8</v>
      </c>
      <c r="J3246">
        <v>83</v>
      </c>
      <c r="K3246">
        <v>43</v>
      </c>
      <c r="L3246" s="2">
        <v>0.51800000000000002</v>
      </c>
      <c r="M3246">
        <v>428</v>
      </c>
      <c r="N3246">
        <v>10</v>
      </c>
      <c r="O3246">
        <v>3</v>
      </c>
      <c r="P3246">
        <v>30</v>
      </c>
      <c r="Q3246">
        <v>4.3</v>
      </c>
      <c r="R3246">
        <v>42.8</v>
      </c>
      <c r="S3246">
        <v>1</v>
      </c>
    </row>
    <row r="3247" spans="1:19" x14ac:dyDescent="0.25">
      <c r="A3247">
        <v>2008</v>
      </c>
      <c r="B3247">
        <v>87</v>
      </c>
      <c r="C3247" t="s">
        <v>1856</v>
      </c>
      <c r="D3247" t="str">
        <f>IFERROR(INDEX('Draft Master List'!E:F,MATCH(C3247,'Draft Master List'!E:E,0),2),"N/A")</f>
        <v>N/A</v>
      </c>
      <c r="E3247" t="s">
        <v>18</v>
      </c>
      <c r="F3247">
        <v>28</v>
      </c>
      <c r="G3247" t="s">
        <v>108</v>
      </c>
      <c r="H3247">
        <v>16</v>
      </c>
      <c r="I3247">
        <v>15</v>
      </c>
      <c r="J3247">
        <v>59</v>
      </c>
      <c r="K3247">
        <v>42</v>
      </c>
      <c r="L3247" s="2">
        <v>0.71199999999999997</v>
      </c>
      <c r="M3247">
        <v>596</v>
      </c>
      <c r="N3247">
        <v>14.2</v>
      </c>
      <c r="O3247">
        <v>7</v>
      </c>
      <c r="P3247">
        <v>40</v>
      </c>
      <c r="Q3247">
        <v>2.6</v>
      </c>
      <c r="R3247">
        <v>37.299999999999997</v>
      </c>
      <c r="S3247">
        <v>0</v>
      </c>
    </row>
    <row r="3248" spans="1:19" x14ac:dyDescent="0.25">
      <c r="A3248">
        <v>2008</v>
      </c>
      <c r="B3248">
        <v>88</v>
      </c>
      <c r="C3248" t="s">
        <v>2028</v>
      </c>
      <c r="D3248" t="str">
        <f>IFERROR(INDEX('Draft Master List'!E:F,MATCH(C3248,'Draft Master List'!E:E,0),2),"N/A")</f>
        <v>N/A</v>
      </c>
      <c r="E3248" t="s">
        <v>63</v>
      </c>
      <c r="F3248">
        <v>31</v>
      </c>
      <c r="G3248" t="s">
        <v>108</v>
      </c>
      <c r="H3248">
        <v>16</v>
      </c>
      <c r="I3248">
        <v>16</v>
      </c>
      <c r="J3248">
        <v>73</v>
      </c>
      <c r="K3248">
        <v>41</v>
      </c>
      <c r="L3248" s="2">
        <v>0.56200000000000006</v>
      </c>
      <c r="M3248">
        <v>367</v>
      </c>
      <c r="N3248">
        <v>9</v>
      </c>
      <c r="O3248">
        <v>1</v>
      </c>
      <c r="P3248">
        <v>35</v>
      </c>
      <c r="Q3248">
        <v>2.6</v>
      </c>
      <c r="R3248">
        <v>22.9</v>
      </c>
      <c r="S3248">
        <v>1</v>
      </c>
    </row>
    <row r="3249" spans="1:19" x14ac:dyDescent="0.25">
      <c r="A3249">
        <v>2008</v>
      </c>
      <c r="B3249">
        <v>89</v>
      </c>
      <c r="C3249" t="s">
        <v>568</v>
      </c>
      <c r="D3249" t="str">
        <f>IFERROR(INDEX('Draft Master List'!E:F,MATCH(C3249,'Draft Master List'!E:E,0),2),"N/A")</f>
        <v>N/A</v>
      </c>
      <c r="E3249" t="s">
        <v>3</v>
      </c>
      <c r="F3249">
        <v>26</v>
      </c>
      <c r="G3249" t="s">
        <v>77</v>
      </c>
      <c r="H3249">
        <v>16</v>
      </c>
      <c r="I3249">
        <v>13</v>
      </c>
      <c r="J3249">
        <v>82</v>
      </c>
      <c r="K3249">
        <v>41</v>
      </c>
      <c r="L3249" s="2">
        <v>0.5</v>
      </c>
      <c r="M3249">
        <v>695</v>
      </c>
      <c r="N3249">
        <v>17</v>
      </c>
      <c r="O3249">
        <v>3</v>
      </c>
      <c r="P3249">
        <v>70</v>
      </c>
      <c r="Q3249">
        <v>2.6</v>
      </c>
      <c r="R3249">
        <v>43.4</v>
      </c>
      <c r="S3249">
        <v>0</v>
      </c>
    </row>
    <row r="3250" spans="1:19" x14ac:dyDescent="0.25">
      <c r="A3250">
        <v>2008</v>
      </c>
      <c r="B3250">
        <v>90</v>
      </c>
      <c r="C3250" t="s">
        <v>1448</v>
      </c>
      <c r="D3250" t="str">
        <f>IFERROR(INDEX('Draft Master List'!E:F,MATCH(C3250,'Draft Master List'!E:E,0),2),"N/A")</f>
        <v>N/A</v>
      </c>
      <c r="E3250" t="s">
        <v>28</v>
      </c>
      <c r="F3250">
        <v>26</v>
      </c>
      <c r="G3250" t="s">
        <v>77</v>
      </c>
      <c r="H3250">
        <v>16</v>
      </c>
      <c r="I3250">
        <v>7</v>
      </c>
      <c r="J3250">
        <v>62</v>
      </c>
      <c r="K3250">
        <v>41</v>
      </c>
      <c r="L3250" s="2">
        <v>0.66100000000000003</v>
      </c>
      <c r="M3250">
        <v>449</v>
      </c>
      <c r="N3250">
        <v>11</v>
      </c>
      <c r="O3250">
        <v>1</v>
      </c>
      <c r="P3250">
        <v>40</v>
      </c>
      <c r="Q3250">
        <v>2.6</v>
      </c>
      <c r="R3250">
        <v>28.1</v>
      </c>
      <c r="S3250">
        <v>0</v>
      </c>
    </row>
    <row r="3251" spans="1:19" x14ac:dyDescent="0.25">
      <c r="A3251">
        <v>2008</v>
      </c>
      <c r="B3251">
        <v>91</v>
      </c>
      <c r="C3251" t="s">
        <v>1675</v>
      </c>
      <c r="D3251" t="str">
        <f>IFERROR(INDEX('Draft Master List'!E:F,MATCH(C3251,'Draft Master List'!E:E,0),2),"N/A")</f>
        <v>N/A</v>
      </c>
      <c r="E3251" t="s">
        <v>4</v>
      </c>
      <c r="F3251">
        <v>24</v>
      </c>
      <c r="G3251" t="s">
        <v>108</v>
      </c>
      <c r="H3251">
        <v>16</v>
      </c>
      <c r="I3251">
        <v>16</v>
      </c>
      <c r="J3251">
        <v>74</v>
      </c>
      <c r="K3251">
        <v>41</v>
      </c>
      <c r="L3251" s="2">
        <v>0.55400000000000005</v>
      </c>
      <c r="M3251">
        <v>489</v>
      </c>
      <c r="N3251">
        <v>11.9</v>
      </c>
      <c r="O3251">
        <v>2</v>
      </c>
      <c r="P3251">
        <v>30</v>
      </c>
      <c r="Q3251">
        <v>2.6</v>
      </c>
      <c r="R3251">
        <v>30.6</v>
      </c>
      <c r="S3251">
        <v>0</v>
      </c>
    </row>
    <row r="3252" spans="1:19" x14ac:dyDescent="0.25">
      <c r="A3252">
        <v>2008</v>
      </c>
      <c r="B3252">
        <v>92</v>
      </c>
      <c r="C3252" t="s">
        <v>1289</v>
      </c>
      <c r="D3252" t="str">
        <f>IFERROR(INDEX('Draft Master List'!E:F,MATCH(C3252,'Draft Master List'!E:E,0),2),"N/A")</f>
        <v>N/A</v>
      </c>
      <c r="E3252" t="s">
        <v>9</v>
      </c>
      <c r="F3252">
        <v>28</v>
      </c>
      <c r="G3252" t="s">
        <v>643</v>
      </c>
      <c r="H3252">
        <v>16</v>
      </c>
      <c r="I3252">
        <v>3</v>
      </c>
      <c r="J3252">
        <v>55</v>
      </c>
      <c r="K3252">
        <v>41</v>
      </c>
      <c r="L3252" s="2">
        <v>0.745</v>
      </c>
      <c r="M3252">
        <v>384</v>
      </c>
      <c r="N3252">
        <v>9.4</v>
      </c>
      <c r="O3252">
        <v>0</v>
      </c>
      <c r="P3252">
        <v>48</v>
      </c>
      <c r="Q3252">
        <v>2.6</v>
      </c>
      <c r="R3252">
        <v>24</v>
      </c>
      <c r="S3252">
        <v>2</v>
      </c>
    </row>
    <row r="3253" spans="1:19" x14ac:dyDescent="0.25">
      <c r="A3253">
        <v>2008</v>
      </c>
      <c r="B3253">
        <v>93</v>
      </c>
      <c r="C3253" t="s">
        <v>582</v>
      </c>
      <c r="D3253" t="str">
        <f>IFERROR(INDEX('Draft Master List'!E:F,MATCH(C3253,'Draft Master List'!E:E,0),2),"N/A")</f>
        <v>N/A</v>
      </c>
      <c r="E3253" t="s">
        <v>223</v>
      </c>
      <c r="F3253">
        <v>25</v>
      </c>
      <c r="G3253" t="s">
        <v>76</v>
      </c>
      <c r="H3253">
        <v>12</v>
      </c>
      <c r="I3253">
        <v>11</v>
      </c>
      <c r="J3253">
        <v>62</v>
      </c>
      <c r="K3253">
        <v>40</v>
      </c>
      <c r="L3253" s="2">
        <v>0.64500000000000002</v>
      </c>
      <c r="M3253">
        <v>379</v>
      </c>
      <c r="N3253">
        <v>9.5</v>
      </c>
      <c r="O3253">
        <v>1</v>
      </c>
      <c r="P3253">
        <v>53</v>
      </c>
      <c r="Q3253">
        <v>3.3</v>
      </c>
      <c r="R3253">
        <v>31.6</v>
      </c>
      <c r="S3253">
        <v>5</v>
      </c>
    </row>
    <row r="3254" spans="1:19" x14ac:dyDescent="0.25">
      <c r="A3254">
        <v>2008</v>
      </c>
      <c r="B3254">
        <v>94</v>
      </c>
      <c r="C3254" t="s">
        <v>584</v>
      </c>
      <c r="D3254" t="str">
        <f>IFERROR(INDEX('Draft Master List'!E:F,MATCH(C3254,'Draft Master List'!E:E,0),2),"N/A")</f>
        <v>N/A</v>
      </c>
      <c r="E3254" t="s">
        <v>24</v>
      </c>
      <c r="F3254">
        <v>26</v>
      </c>
      <c r="G3254" t="s">
        <v>643</v>
      </c>
      <c r="H3254">
        <v>16</v>
      </c>
      <c r="I3254">
        <v>4</v>
      </c>
      <c r="J3254">
        <v>53</v>
      </c>
      <c r="K3254">
        <v>40</v>
      </c>
      <c r="L3254" s="2">
        <v>0.755</v>
      </c>
      <c r="M3254">
        <v>320</v>
      </c>
      <c r="N3254">
        <v>8</v>
      </c>
      <c r="O3254">
        <v>1</v>
      </c>
      <c r="P3254">
        <v>25</v>
      </c>
      <c r="Q3254">
        <v>2.5</v>
      </c>
      <c r="R3254">
        <v>20</v>
      </c>
      <c r="S3254">
        <v>2</v>
      </c>
    </row>
    <row r="3255" spans="1:19" x14ac:dyDescent="0.25">
      <c r="A3255">
        <v>2008</v>
      </c>
      <c r="B3255">
        <v>95</v>
      </c>
      <c r="C3255" t="s">
        <v>1322</v>
      </c>
      <c r="D3255" t="str">
        <f>IFERROR(INDEX('Draft Master List'!E:F,MATCH(C3255,'Draft Master List'!E:E,0),2),"N/A")</f>
        <v>N/A</v>
      </c>
      <c r="E3255" t="s">
        <v>26</v>
      </c>
      <c r="F3255">
        <v>25</v>
      </c>
      <c r="G3255" t="s">
        <v>1069</v>
      </c>
      <c r="H3255">
        <v>13</v>
      </c>
      <c r="I3255">
        <v>7</v>
      </c>
      <c r="J3255">
        <v>61</v>
      </c>
      <c r="K3255">
        <v>40</v>
      </c>
      <c r="L3255" s="2">
        <v>0.65600000000000003</v>
      </c>
      <c r="M3255">
        <v>645</v>
      </c>
      <c r="N3255">
        <v>16.100000000000001</v>
      </c>
      <c r="O3255">
        <v>3</v>
      </c>
      <c r="P3255">
        <v>72</v>
      </c>
      <c r="Q3255">
        <v>3.1</v>
      </c>
      <c r="R3255">
        <v>49.6</v>
      </c>
      <c r="S3255">
        <v>1</v>
      </c>
    </row>
    <row r="3256" spans="1:19" x14ac:dyDescent="0.25">
      <c r="A3256">
        <v>2008</v>
      </c>
      <c r="B3256">
        <v>96</v>
      </c>
      <c r="C3256" t="s">
        <v>1309</v>
      </c>
      <c r="D3256" t="str">
        <f>IFERROR(INDEX('Draft Master List'!E:F,MATCH(C3256,'Draft Master List'!E:E,0),2),"N/A")</f>
        <v>N/A</v>
      </c>
      <c r="E3256" t="s">
        <v>24</v>
      </c>
      <c r="F3256">
        <v>25</v>
      </c>
      <c r="G3256" t="s">
        <v>77</v>
      </c>
      <c r="H3256">
        <v>16</v>
      </c>
      <c r="I3256">
        <v>1</v>
      </c>
      <c r="J3256">
        <v>78</v>
      </c>
      <c r="K3256">
        <v>40</v>
      </c>
      <c r="L3256" s="2">
        <v>0.51300000000000001</v>
      </c>
      <c r="M3256">
        <v>631</v>
      </c>
      <c r="N3256">
        <v>15.8</v>
      </c>
      <c r="O3256">
        <v>3</v>
      </c>
      <c r="P3256">
        <v>65</v>
      </c>
      <c r="Q3256">
        <v>2.5</v>
      </c>
      <c r="R3256">
        <v>39.4</v>
      </c>
      <c r="S3256">
        <v>0</v>
      </c>
    </row>
    <row r="3257" spans="1:19" x14ac:dyDescent="0.25">
      <c r="A3257">
        <v>2008</v>
      </c>
      <c r="B3257">
        <v>97</v>
      </c>
      <c r="C3257" t="s">
        <v>587</v>
      </c>
      <c r="D3257" t="str">
        <f>IFERROR(INDEX('Draft Master List'!E:F,MATCH(C3257,'Draft Master List'!E:E,0),2),"N/A")</f>
        <v>N/A</v>
      </c>
      <c r="E3257" t="s">
        <v>27</v>
      </c>
      <c r="F3257">
        <v>29</v>
      </c>
      <c r="G3257" t="s">
        <v>77</v>
      </c>
      <c r="H3257">
        <v>16</v>
      </c>
      <c r="I3257">
        <v>7</v>
      </c>
      <c r="J3257">
        <v>70</v>
      </c>
      <c r="K3257">
        <v>39</v>
      </c>
      <c r="L3257" s="2">
        <v>0.55700000000000005</v>
      </c>
      <c r="M3257">
        <v>550</v>
      </c>
      <c r="N3257">
        <v>14.1</v>
      </c>
      <c r="O3257">
        <v>4</v>
      </c>
      <c r="P3257">
        <v>55</v>
      </c>
      <c r="Q3257">
        <v>2.4</v>
      </c>
      <c r="R3257">
        <v>34.4</v>
      </c>
      <c r="S3257">
        <v>1</v>
      </c>
    </row>
    <row r="3258" spans="1:19" x14ac:dyDescent="0.25">
      <c r="A3258">
        <v>2008</v>
      </c>
      <c r="B3258">
        <v>98</v>
      </c>
      <c r="C3258" t="s">
        <v>1973</v>
      </c>
      <c r="D3258" t="str">
        <f>IFERROR(INDEX('Draft Master List'!E:F,MATCH(C3258,'Draft Master List'!E:E,0),2),"N/A")</f>
        <v>N/A</v>
      </c>
      <c r="E3258" t="s">
        <v>5</v>
      </c>
      <c r="F3258">
        <v>28</v>
      </c>
      <c r="G3258" t="s">
        <v>108</v>
      </c>
      <c r="H3258">
        <v>16</v>
      </c>
      <c r="I3258">
        <v>14</v>
      </c>
      <c r="J3258">
        <v>50</v>
      </c>
      <c r="K3258">
        <v>39</v>
      </c>
      <c r="L3258" s="2">
        <v>0.78</v>
      </c>
      <c r="M3258">
        <v>303</v>
      </c>
      <c r="N3258">
        <v>7.8</v>
      </c>
      <c r="O3258">
        <v>5</v>
      </c>
      <c r="P3258">
        <v>26</v>
      </c>
      <c r="Q3258">
        <v>2.4</v>
      </c>
      <c r="R3258">
        <v>18.899999999999999</v>
      </c>
      <c r="S3258">
        <v>0</v>
      </c>
    </row>
    <row r="3259" spans="1:19" x14ac:dyDescent="0.25">
      <c r="A3259">
        <v>2008</v>
      </c>
      <c r="B3259">
        <v>99</v>
      </c>
      <c r="C3259" t="s">
        <v>387</v>
      </c>
      <c r="D3259" t="str">
        <f>IFERROR(INDEX('Draft Master List'!E:F,MATCH(C3259,'Draft Master List'!E:E,0),2),"N/A")</f>
        <v>642008</v>
      </c>
      <c r="E3259" t="s">
        <v>12</v>
      </c>
      <c r="F3259">
        <v>22</v>
      </c>
      <c r="G3259" t="s">
        <v>76</v>
      </c>
      <c r="H3259">
        <v>16</v>
      </c>
      <c r="I3259">
        <v>12</v>
      </c>
      <c r="J3259">
        <v>54</v>
      </c>
      <c r="K3259">
        <v>39</v>
      </c>
      <c r="L3259" s="2">
        <v>0.72199999999999998</v>
      </c>
      <c r="M3259">
        <v>286</v>
      </c>
      <c r="N3259">
        <v>7.3</v>
      </c>
      <c r="O3259">
        <v>0</v>
      </c>
      <c r="P3259">
        <v>27</v>
      </c>
      <c r="Q3259">
        <v>2.4</v>
      </c>
      <c r="R3259">
        <v>17.899999999999999</v>
      </c>
      <c r="S3259">
        <v>2</v>
      </c>
    </row>
    <row r="3260" spans="1:19" x14ac:dyDescent="0.25">
      <c r="A3260">
        <v>2008</v>
      </c>
      <c r="B3260">
        <v>100</v>
      </c>
      <c r="C3260" t="s">
        <v>580</v>
      </c>
      <c r="D3260" t="str">
        <f>IFERROR(INDEX('Draft Master List'!E:F,MATCH(C3260,'Draft Master List'!E:E,0),2),"N/A")</f>
        <v>N/A</v>
      </c>
      <c r="E3260" t="s">
        <v>14</v>
      </c>
      <c r="F3260">
        <v>26</v>
      </c>
      <c r="G3260" t="s">
        <v>74</v>
      </c>
      <c r="H3260">
        <v>15</v>
      </c>
      <c r="I3260">
        <v>9</v>
      </c>
      <c r="J3260">
        <v>61</v>
      </c>
      <c r="K3260">
        <v>38</v>
      </c>
      <c r="L3260" s="2">
        <v>0.623</v>
      </c>
      <c r="M3260">
        <v>484</v>
      </c>
      <c r="N3260">
        <v>12.7</v>
      </c>
      <c r="O3260">
        <v>1</v>
      </c>
      <c r="P3260">
        <v>58</v>
      </c>
      <c r="Q3260">
        <v>2.5</v>
      </c>
      <c r="R3260">
        <v>32.299999999999997</v>
      </c>
      <c r="S3260">
        <v>1</v>
      </c>
    </row>
    <row r="3261" spans="1:19" x14ac:dyDescent="0.25">
      <c r="A3261">
        <v>2008</v>
      </c>
      <c r="B3261">
        <v>101</v>
      </c>
      <c r="C3261" t="s">
        <v>1941</v>
      </c>
      <c r="D3261" t="str">
        <f>IFERROR(INDEX('Draft Master List'!E:F,MATCH(C3261,'Draft Master List'!E:E,0),2),"N/A")</f>
        <v>N/A</v>
      </c>
      <c r="E3261" t="s">
        <v>30</v>
      </c>
      <c r="F3261">
        <v>28</v>
      </c>
      <c r="G3261" t="s">
        <v>664</v>
      </c>
      <c r="H3261">
        <v>16</v>
      </c>
      <c r="I3261">
        <v>7</v>
      </c>
      <c r="J3261">
        <v>65</v>
      </c>
      <c r="K3261">
        <v>38</v>
      </c>
      <c r="L3261" s="2">
        <v>0.58499999999999996</v>
      </c>
      <c r="M3261">
        <v>468</v>
      </c>
      <c r="N3261">
        <v>12.3</v>
      </c>
      <c r="O3261">
        <v>2</v>
      </c>
      <c r="P3261">
        <v>37</v>
      </c>
      <c r="Q3261">
        <v>2.4</v>
      </c>
      <c r="R3261">
        <v>29.3</v>
      </c>
      <c r="S3261">
        <v>0</v>
      </c>
    </row>
    <row r="3262" spans="1:19" x14ac:dyDescent="0.25">
      <c r="A3262">
        <v>2008</v>
      </c>
      <c r="B3262">
        <v>102</v>
      </c>
      <c r="C3262" t="s">
        <v>721</v>
      </c>
      <c r="D3262" t="str">
        <f>IFERROR(INDEX('Draft Master List'!E:F,MATCH(C3262,'Draft Master List'!E:E,0),2),"N/A")</f>
        <v>N/A</v>
      </c>
      <c r="E3262" t="s">
        <v>29</v>
      </c>
      <c r="F3262">
        <v>27</v>
      </c>
      <c r="G3262" t="s">
        <v>976</v>
      </c>
      <c r="H3262">
        <v>16</v>
      </c>
      <c r="I3262">
        <v>3</v>
      </c>
      <c r="J3262">
        <v>45</v>
      </c>
      <c r="K3262">
        <v>37</v>
      </c>
      <c r="L3262" s="2">
        <v>0.82199999999999995</v>
      </c>
      <c r="M3262">
        <v>317</v>
      </c>
      <c r="N3262">
        <v>8.6</v>
      </c>
      <c r="O3262">
        <v>0</v>
      </c>
      <c r="P3262">
        <v>65</v>
      </c>
      <c r="Q3262">
        <v>2.2999999999999998</v>
      </c>
      <c r="R3262">
        <v>19.8</v>
      </c>
      <c r="S3262">
        <v>3</v>
      </c>
    </row>
    <row r="3263" spans="1:19" x14ac:dyDescent="0.25">
      <c r="A3263">
        <v>2008</v>
      </c>
      <c r="B3263">
        <v>103</v>
      </c>
      <c r="C3263" t="s">
        <v>2071</v>
      </c>
      <c r="D3263" t="str">
        <f>IFERROR(INDEX('Draft Master List'!E:F,MATCH(C3263,'Draft Master List'!E:E,0),2),"N/A")</f>
        <v>N/A</v>
      </c>
      <c r="E3263" t="s">
        <v>6</v>
      </c>
      <c r="F3263">
        <v>28</v>
      </c>
      <c r="G3263" t="s">
        <v>108</v>
      </c>
      <c r="H3263">
        <v>13</v>
      </c>
      <c r="I3263">
        <v>12</v>
      </c>
      <c r="J3263">
        <v>64</v>
      </c>
      <c r="K3263">
        <v>37</v>
      </c>
      <c r="L3263" s="2">
        <v>0.57799999999999996</v>
      </c>
      <c r="M3263">
        <v>298</v>
      </c>
      <c r="N3263">
        <v>8.1</v>
      </c>
      <c r="O3263">
        <v>3</v>
      </c>
      <c r="P3263">
        <v>25</v>
      </c>
      <c r="Q3263">
        <v>2.8</v>
      </c>
      <c r="R3263">
        <v>22.9</v>
      </c>
      <c r="S3263">
        <v>0</v>
      </c>
    </row>
    <row r="3264" spans="1:19" x14ac:dyDescent="0.25">
      <c r="A3264">
        <v>2008</v>
      </c>
      <c r="B3264">
        <v>104</v>
      </c>
      <c r="C3264" t="s">
        <v>1468</v>
      </c>
      <c r="D3264" t="str">
        <f>IFERROR(INDEX('Draft Master List'!E:F,MATCH(C3264,'Draft Master List'!E:E,0),2),"N/A")</f>
        <v>N/A</v>
      </c>
      <c r="E3264" t="s">
        <v>4</v>
      </c>
      <c r="F3264">
        <v>25</v>
      </c>
      <c r="G3264" t="s">
        <v>74</v>
      </c>
      <c r="H3264">
        <v>16</v>
      </c>
      <c r="I3264">
        <v>11</v>
      </c>
      <c r="J3264">
        <v>63</v>
      </c>
      <c r="K3264">
        <v>37</v>
      </c>
      <c r="L3264" s="2">
        <v>0.58699999999999997</v>
      </c>
      <c r="M3264">
        <v>364</v>
      </c>
      <c r="N3264">
        <v>9.8000000000000007</v>
      </c>
      <c r="O3264">
        <v>3</v>
      </c>
      <c r="P3264">
        <v>32</v>
      </c>
      <c r="Q3264">
        <v>2.2999999999999998</v>
      </c>
      <c r="R3264">
        <v>22.8</v>
      </c>
      <c r="S3264">
        <v>0</v>
      </c>
    </row>
    <row r="3265" spans="1:19" x14ac:dyDescent="0.25">
      <c r="A3265">
        <v>2008</v>
      </c>
      <c r="B3265">
        <v>105</v>
      </c>
      <c r="C3265" t="s">
        <v>671</v>
      </c>
      <c r="D3265" t="str">
        <f>IFERROR(INDEX('Draft Master List'!E:F,MATCH(C3265,'Draft Master List'!E:E,0),2),"N/A")</f>
        <v>N/A</v>
      </c>
      <c r="E3265" t="s">
        <v>32</v>
      </c>
      <c r="F3265">
        <v>30</v>
      </c>
      <c r="G3265" t="s">
        <v>76</v>
      </c>
      <c r="H3265">
        <v>16</v>
      </c>
      <c r="I3265">
        <v>14</v>
      </c>
      <c r="J3265">
        <v>42</v>
      </c>
      <c r="K3265">
        <v>36</v>
      </c>
      <c r="L3265" s="2">
        <v>0.85699999999999998</v>
      </c>
      <c r="M3265">
        <v>207</v>
      </c>
      <c r="N3265">
        <v>5.8</v>
      </c>
      <c r="O3265">
        <v>2</v>
      </c>
      <c r="P3265">
        <v>19</v>
      </c>
      <c r="Q3265">
        <v>2.2999999999999998</v>
      </c>
      <c r="R3265">
        <v>12.9</v>
      </c>
      <c r="S3265">
        <v>2</v>
      </c>
    </row>
    <row r="3266" spans="1:19" x14ac:dyDescent="0.25">
      <c r="A3266">
        <v>2008</v>
      </c>
      <c r="B3266">
        <v>106</v>
      </c>
      <c r="C3266" t="s">
        <v>522</v>
      </c>
      <c r="D3266" t="str">
        <f>IFERROR(INDEX('Draft Master List'!E:F,MATCH(C3266,'Draft Master List'!E:E,0),2),"N/A")</f>
        <v>792006</v>
      </c>
      <c r="E3266" t="s">
        <v>21</v>
      </c>
      <c r="F3266">
        <v>25</v>
      </c>
      <c r="H3266">
        <v>16</v>
      </c>
      <c r="I3266">
        <v>0</v>
      </c>
      <c r="J3266">
        <v>54</v>
      </c>
      <c r="K3266">
        <v>36</v>
      </c>
      <c r="L3266" s="2">
        <v>0.66700000000000004</v>
      </c>
      <c r="M3266">
        <v>338</v>
      </c>
      <c r="N3266">
        <v>9.4</v>
      </c>
      <c r="O3266">
        <v>2</v>
      </c>
      <c r="P3266">
        <v>67</v>
      </c>
      <c r="Q3266">
        <v>2.2999999999999998</v>
      </c>
      <c r="R3266">
        <v>21.1</v>
      </c>
      <c r="S3266">
        <v>2</v>
      </c>
    </row>
    <row r="3267" spans="1:19" x14ac:dyDescent="0.25">
      <c r="A3267">
        <v>2008</v>
      </c>
      <c r="B3267">
        <v>107</v>
      </c>
      <c r="C3267" t="s">
        <v>2022</v>
      </c>
      <c r="D3267" t="str">
        <f>IFERROR(INDEX('Draft Master List'!E:F,MATCH(C3267,'Draft Master List'!E:E,0),2),"N/A")</f>
        <v>N/A</v>
      </c>
      <c r="E3267" t="s">
        <v>14</v>
      </c>
      <c r="F3267">
        <v>29</v>
      </c>
      <c r="G3267" t="s">
        <v>1069</v>
      </c>
      <c r="H3267">
        <v>15</v>
      </c>
      <c r="I3267">
        <v>3</v>
      </c>
      <c r="J3267">
        <v>59</v>
      </c>
      <c r="K3267">
        <v>36</v>
      </c>
      <c r="L3267" s="2">
        <v>0.61</v>
      </c>
      <c r="M3267">
        <v>397</v>
      </c>
      <c r="N3267">
        <v>11</v>
      </c>
      <c r="O3267">
        <v>2</v>
      </c>
      <c r="P3267">
        <v>31</v>
      </c>
      <c r="Q3267">
        <v>2.4</v>
      </c>
      <c r="R3267">
        <v>26.5</v>
      </c>
      <c r="S3267">
        <v>0</v>
      </c>
    </row>
    <row r="3268" spans="1:19" x14ac:dyDescent="0.25">
      <c r="A3268">
        <v>2008</v>
      </c>
      <c r="B3268">
        <v>108</v>
      </c>
      <c r="C3268" t="s">
        <v>1469</v>
      </c>
      <c r="D3268" t="str">
        <f>IFERROR(INDEX('Draft Master List'!E:F,MATCH(C3268,'Draft Master List'!E:E,0),2),"N/A")</f>
        <v>N/A</v>
      </c>
      <c r="E3268" t="s">
        <v>669</v>
      </c>
      <c r="F3268">
        <v>27</v>
      </c>
      <c r="H3268">
        <v>15</v>
      </c>
      <c r="I3268">
        <v>11</v>
      </c>
      <c r="J3268">
        <v>39</v>
      </c>
      <c r="K3268">
        <v>36</v>
      </c>
      <c r="L3268" s="2">
        <v>0.92300000000000004</v>
      </c>
      <c r="M3268">
        <v>430</v>
      </c>
      <c r="N3268">
        <v>11.9</v>
      </c>
      <c r="O3268">
        <v>2</v>
      </c>
      <c r="P3268">
        <v>38</v>
      </c>
      <c r="Q3268">
        <v>2.4</v>
      </c>
      <c r="R3268">
        <v>28.7</v>
      </c>
      <c r="S3268">
        <v>0</v>
      </c>
    </row>
    <row r="3269" spans="1:19" x14ac:dyDescent="0.25">
      <c r="A3269">
        <v>2008</v>
      </c>
      <c r="B3269">
        <v>109</v>
      </c>
      <c r="C3269" t="s">
        <v>1945</v>
      </c>
      <c r="D3269" t="str">
        <f>IFERROR(INDEX('Draft Master List'!E:F,MATCH(C3269,'Draft Master List'!E:E,0),2),"N/A")</f>
        <v>N/A</v>
      </c>
      <c r="E3269" t="s">
        <v>9</v>
      </c>
      <c r="F3269">
        <v>31</v>
      </c>
      <c r="G3269" t="s">
        <v>74</v>
      </c>
      <c r="H3269">
        <v>10</v>
      </c>
      <c r="I3269">
        <v>9</v>
      </c>
      <c r="J3269">
        <v>66</v>
      </c>
      <c r="K3269">
        <v>35</v>
      </c>
      <c r="L3269" s="2">
        <v>0.53</v>
      </c>
      <c r="M3269">
        <v>454</v>
      </c>
      <c r="N3269">
        <v>13</v>
      </c>
      <c r="O3269">
        <v>4</v>
      </c>
      <c r="P3269">
        <v>33</v>
      </c>
      <c r="Q3269">
        <v>3.5</v>
      </c>
      <c r="R3269">
        <v>45.4</v>
      </c>
      <c r="S3269">
        <v>0</v>
      </c>
    </row>
    <row r="3270" spans="1:19" x14ac:dyDescent="0.25">
      <c r="A3270">
        <v>2008</v>
      </c>
      <c r="B3270">
        <v>110</v>
      </c>
      <c r="C3270" t="s">
        <v>1442</v>
      </c>
      <c r="D3270" t="str">
        <f>IFERROR(INDEX('Draft Master List'!E:F,MATCH(C3270,'Draft Master List'!E:E,0),2),"N/A")</f>
        <v>N/A</v>
      </c>
      <c r="E3270" t="s">
        <v>63</v>
      </c>
      <c r="F3270">
        <v>29</v>
      </c>
      <c r="G3270" t="s">
        <v>74</v>
      </c>
      <c r="H3270">
        <v>16</v>
      </c>
      <c r="I3270">
        <v>12</v>
      </c>
      <c r="J3270">
        <v>67</v>
      </c>
      <c r="K3270">
        <v>35</v>
      </c>
      <c r="L3270" s="2">
        <v>0.52200000000000002</v>
      </c>
      <c r="M3270">
        <v>445</v>
      </c>
      <c r="N3270">
        <v>12.7</v>
      </c>
      <c r="O3270">
        <v>2</v>
      </c>
      <c r="P3270">
        <v>36</v>
      </c>
      <c r="Q3270">
        <v>2.2000000000000002</v>
      </c>
      <c r="R3270">
        <v>27.8</v>
      </c>
      <c r="S3270">
        <v>0</v>
      </c>
    </row>
    <row r="3271" spans="1:19" x14ac:dyDescent="0.25">
      <c r="A3271">
        <v>2008</v>
      </c>
      <c r="B3271">
        <v>111</v>
      </c>
      <c r="C3271" t="s">
        <v>1408</v>
      </c>
      <c r="D3271" t="str">
        <f>IFERROR(INDEX('Draft Master List'!E:F,MATCH(C3271,'Draft Master List'!E:E,0),2),"N/A")</f>
        <v>N/A</v>
      </c>
      <c r="E3271" t="s">
        <v>3</v>
      </c>
      <c r="F3271">
        <v>28</v>
      </c>
      <c r="G3271" t="s">
        <v>108</v>
      </c>
      <c r="H3271">
        <v>16</v>
      </c>
      <c r="I3271">
        <v>16</v>
      </c>
      <c r="J3271">
        <v>64</v>
      </c>
      <c r="K3271">
        <v>35</v>
      </c>
      <c r="L3271" s="2">
        <v>0.54700000000000004</v>
      </c>
      <c r="M3271">
        <v>403</v>
      </c>
      <c r="N3271">
        <v>11.5</v>
      </c>
      <c r="O3271">
        <v>3</v>
      </c>
      <c r="P3271">
        <v>30</v>
      </c>
      <c r="Q3271">
        <v>2.2000000000000002</v>
      </c>
      <c r="R3271">
        <v>25.2</v>
      </c>
      <c r="S3271">
        <v>1</v>
      </c>
    </row>
    <row r="3272" spans="1:19" x14ac:dyDescent="0.25">
      <c r="A3272">
        <v>2008</v>
      </c>
      <c r="B3272">
        <v>112</v>
      </c>
      <c r="C3272" t="s">
        <v>1494</v>
      </c>
      <c r="D3272" t="str">
        <f>IFERROR(INDEX('Draft Master List'!E:F,MATCH(C3272,'Draft Master List'!E:E,0),2),"N/A")</f>
        <v>N/A</v>
      </c>
      <c r="E3272" t="s">
        <v>12</v>
      </c>
      <c r="F3272">
        <v>27</v>
      </c>
      <c r="G3272" t="s">
        <v>660</v>
      </c>
      <c r="H3272">
        <v>12</v>
      </c>
      <c r="I3272">
        <v>7</v>
      </c>
      <c r="J3272">
        <v>67</v>
      </c>
      <c r="K3272">
        <v>35</v>
      </c>
      <c r="L3272" s="2">
        <v>0.52200000000000002</v>
      </c>
      <c r="M3272">
        <v>332</v>
      </c>
      <c r="N3272">
        <v>9.5</v>
      </c>
      <c r="O3272">
        <v>1</v>
      </c>
      <c r="P3272">
        <v>26</v>
      </c>
      <c r="Q3272">
        <v>2.9</v>
      </c>
      <c r="R3272">
        <v>27.7</v>
      </c>
      <c r="S3272">
        <v>2</v>
      </c>
    </row>
    <row r="3273" spans="1:19" x14ac:dyDescent="0.25">
      <c r="A3273">
        <v>2008</v>
      </c>
      <c r="B3273">
        <v>113</v>
      </c>
      <c r="C3273" t="s">
        <v>1650</v>
      </c>
      <c r="D3273" t="str">
        <f>IFERROR(INDEX('Draft Master List'!E:F,MATCH(C3273,'Draft Master List'!E:E,0),2),"N/A")</f>
        <v>N/A</v>
      </c>
      <c r="E3273" t="s">
        <v>33</v>
      </c>
      <c r="F3273">
        <v>24</v>
      </c>
      <c r="G3273" t="s">
        <v>108</v>
      </c>
      <c r="H3273">
        <v>16</v>
      </c>
      <c r="I3273">
        <v>16</v>
      </c>
      <c r="J3273">
        <v>53</v>
      </c>
      <c r="K3273">
        <v>34</v>
      </c>
      <c r="L3273" s="2">
        <v>0.64200000000000002</v>
      </c>
      <c r="M3273">
        <v>454</v>
      </c>
      <c r="N3273">
        <v>13.4</v>
      </c>
      <c r="O3273">
        <v>7</v>
      </c>
      <c r="P3273">
        <v>24</v>
      </c>
      <c r="Q3273">
        <v>2.1</v>
      </c>
      <c r="R3273">
        <v>28.4</v>
      </c>
      <c r="S3273">
        <v>0</v>
      </c>
    </row>
    <row r="3274" spans="1:19" x14ac:dyDescent="0.25">
      <c r="A3274">
        <v>2008</v>
      </c>
      <c r="B3274">
        <v>114</v>
      </c>
      <c r="C3274" t="s">
        <v>2004</v>
      </c>
      <c r="D3274" t="str">
        <f>IFERROR(INDEX('Draft Master List'!E:F,MATCH(C3274,'Draft Master List'!E:E,0),2),"N/A")</f>
        <v>N/A</v>
      </c>
      <c r="E3274" t="s">
        <v>28</v>
      </c>
      <c r="F3274">
        <v>27</v>
      </c>
      <c r="G3274" t="s">
        <v>74</v>
      </c>
      <c r="H3274">
        <v>12</v>
      </c>
      <c r="I3274">
        <v>11</v>
      </c>
      <c r="J3274">
        <v>74</v>
      </c>
      <c r="K3274">
        <v>34</v>
      </c>
      <c r="L3274" s="2">
        <v>0.45900000000000002</v>
      </c>
      <c r="M3274">
        <v>651</v>
      </c>
      <c r="N3274">
        <v>19.100000000000001</v>
      </c>
      <c r="O3274">
        <v>6</v>
      </c>
      <c r="P3274">
        <v>56</v>
      </c>
      <c r="Q3274">
        <v>2.8</v>
      </c>
      <c r="R3274">
        <v>54.3</v>
      </c>
      <c r="S3274">
        <v>0</v>
      </c>
    </row>
    <row r="3275" spans="1:19" x14ac:dyDescent="0.25">
      <c r="A3275">
        <v>2008</v>
      </c>
      <c r="B3275">
        <v>115</v>
      </c>
      <c r="C3275" t="s">
        <v>90</v>
      </c>
      <c r="D3275" t="str">
        <f>IFERROR(INDEX('Draft Master List'!E:F,MATCH(C3275,'Draft Master List'!E:E,0),2),"N/A")</f>
        <v>1492008</v>
      </c>
      <c r="E3275" t="s">
        <v>10</v>
      </c>
      <c r="F3275">
        <v>22</v>
      </c>
      <c r="G3275" t="s">
        <v>643</v>
      </c>
      <c r="H3275">
        <v>16</v>
      </c>
      <c r="I3275">
        <v>7</v>
      </c>
      <c r="J3275">
        <v>50</v>
      </c>
      <c r="K3275">
        <v>34</v>
      </c>
      <c r="L3275" s="2">
        <v>0.68</v>
      </c>
      <c r="M3275">
        <v>237</v>
      </c>
      <c r="N3275">
        <v>7</v>
      </c>
      <c r="O3275">
        <v>0</v>
      </c>
      <c r="P3275">
        <v>26</v>
      </c>
      <c r="Q3275">
        <v>2.1</v>
      </c>
      <c r="R3275">
        <v>14.8</v>
      </c>
      <c r="S3275">
        <v>2</v>
      </c>
    </row>
    <row r="3276" spans="1:19" x14ac:dyDescent="0.25">
      <c r="A3276">
        <v>2008</v>
      </c>
      <c r="B3276">
        <v>116</v>
      </c>
      <c r="C3276" t="s">
        <v>710</v>
      </c>
      <c r="D3276" t="str">
        <f>IFERROR(INDEX('Draft Master List'!E:F,MATCH(C3276,'Draft Master List'!E:E,0),2),"N/A")</f>
        <v>N/A</v>
      </c>
      <c r="E3276" t="s">
        <v>10</v>
      </c>
      <c r="F3276">
        <v>28</v>
      </c>
      <c r="G3276" t="s">
        <v>77</v>
      </c>
      <c r="H3276">
        <v>16</v>
      </c>
      <c r="I3276">
        <v>2</v>
      </c>
      <c r="J3276">
        <v>51</v>
      </c>
      <c r="K3276">
        <v>34</v>
      </c>
      <c r="L3276" s="2">
        <v>0.66700000000000004</v>
      </c>
      <c r="M3276">
        <v>448</v>
      </c>
      <c r="N3276">
        <v>13.2</v>
      </c>
      <c r="O3276">
        <v>4</v>
      </c>
      <c r="P3276">
        <v>56</v>
      </c>
      <c r="Q3276">
        <v>2.1</v>
      </c>
      <c r="R3276">
        <v>28</v>
      </c>
      <c r="S3276">
        <v>0</v>
      </c>
    </row>
    <row r="3277" spans="1:19" x14ac:dyDescent="0.25">
      <c r="A3277">
        <v>2008</v>
      </c>
      <c r="B3277">
        <v>117</v>
      </c>
      <c r="C3277" t="s">
        <v>662</v>
      </c>
      <c r="D3277" t="str">
        <f>IFERROR(INDEX('Draft Master List'!E:F,MATCH(C3277,'Draft Master List'!E:E,0),2),"N/A")</f>
        <v>N/A</v>
      </c>
      <c r="E3277" t="s">
        <v>6</v>
      </c>
      <c r="F3277">
        <v>26</v>
      </c>
      <c r="G3277" t="s">
        <v>77</v>
      </c>
      <c r="H3277">
        <v>15</v>
      </c>
      <c r="I3277">
        <v>6</v>
      </c>
      <c r="J3277">
        <v>52</v>
      </c>
      <c r="K3277">
        <v>33</v>
      </c>
      <c r="L3277" s="2">
        <v>0.63500000000000001</v>
      </c>
      <c r="M3277">
        <v>440</v>
      </c>
      <c r="N3277">
        <v>13.3</v>
      </c>
      <c r="O3277">
        <v>3</v>
      </c>
      <c r="P3277">
        <v>90</v>
      </c>
      <c r="Q3277">
        <v>2.2000000000000002</v>
      </c>
      <c r="R3277">
        <v>29.3</v>
      </c>
      <c r="S3277">
        <v>1</v>
      </c>
    </row>
    <row r="3278" spans="1:19" x14ac:dyDescent="0.25">
      <c r="A3278">
        <v>2008</v>
      </c>
      <c r="B3278">
        <v>118</v>
      </c>
      <c r="C3278" t="s">
        <v>1402</v>
      </c>
      <c r="D3278" t="str">
        <f>IFERROR(INDEX('Draft Master List'!E:F,MATCH(C3278,'Draft Master List'!E:E,0),2),"N/A")</f>
        <v>N/A</v>
      </c>
      <c r="E3278" t="s">
        <v>9</v>
      </c>
      <c r="F3278">
        <v>24</v>
      </c>
      <c r="G3278" t="s">
        <v>108</v>
      </c>
      <c r="H3278">
        <v>15</v>
      </c>
      <c r="I3278">
        <v>15</v>
      </c>
      <c r="J3278">
        <v>55</v>
      </c>
      <c r="K3278">
        <v>33</v>
      </c>
      <c r="L3278" s="2">
        <v>0.6</v>
      </c>
      <c r="M3278">
        <v>384</v>
      </c>
      <c r="N3278">
        <v>11.6</v>
      </c>
      <c r="O3278">
        <v>6</v>
      </c>
      <c r="P3278">
        <v>28</v>
      </c>
      <c r="Q3278">
        <v>2.2000000000000002</v>
      </c>
      <c r="R3278">
        <v>25.6</v>
      </c>
      <c r="S3278">
        <v>0</v>
      </c>
    </row>
    <row r="3279" spans="1:19" x14ac:dyDescent="0.25">
      <c r="A3279">
        <v>2008</v>
      </c>
      <c r="B3279">
        <v>119</v>
      </c>
      <c r="C3279" t="s">
        <v>566</v>
      </c>
      <c r="D3279" t="str">
        <f>IFERROR(INDEX('Draft Master List'!E:F,MATCH(C3279,'Draft Master List'!E:E,0),2),"N/A")</f>
        <v>N/A</v>
      </c>
      <c r="E3279" t="s">
        <v>33</v>
      </c>
      <c r="F3279">
        <v>27</v>
      </c>
      <c r="G3279" t="s">
        <v>76</v>
      </c>
      <c r="H3279">
        <v>16</v>
      </c>
      <c r="I3279">
        <v>13</v>
      </c>
      <c r="J3279">
        <v>43</v>
      </c>
      <c r="K3279">
        <v>33</v>
      </c>
      <c r="L3279" s="2">
        <v>0.76700000000000002</v>
      </c>
      <c r="M3279">
        <v>254</v>
      </c>
      <c r="N3279">
        <v>7.7</v>
      </c>
      <c r="O3279">
        <v>0</v>
      </c>
      <c r="P3279">
        <v>39</v>
      </c>
      <c r="Q3279">
        <v>2.1</v>
      </c>
      <c r="R3279">
        <v>15.9</v>
      </c>
      <c r="S3279">
        <v>1</v>
      </c>
    </row>
    <row r="3280" spans="1:19" x14ac:dyDescent="0.25">
      <c r="A3280">
        <v>2008</v>
      </c>
      <c r="B3280">
        <v>120</v>
      </c>
      <c r="C3280" t="s">
        <v>1455</v>
      </c>
      <c r="D3280" t="str">
        <f>IFERROR(INDEX('Draft Master List'!E:F,MATCH(C3280,'Draft Master List'!E:E,0),2),"N/A")</f>
        <v>N/A</v>
      </c>
      <c r="E3280" t="s">
        <v>13</v>
      </c>
      <c r="F3280">
        <v>30</v>
      </c>
      <c r="G3280" t="s">
        <v>588</v>
      </c>
      <c r="H3280">
        <v>14</v>
      </c>
      <c r="I3280">
        <v>9</v>
      </c>
      <c r="J3280">
        <v>65</v>
      </c>
      <c r="K3280">
        <v>33</v>
      </c>
      <c r="L3280" s="2">
        <v>0.50800000000000001</v>
      </c>
      <c r="M3280">
        <v>462</v>
      </c>
      <c r="N3280">
        <v>14</v>
      </c>
      <c r="O3280">
        <v>5</v>
      </c>
      <c r="P3280">
        <v>48</v>
      </c>
      <c r="Q3280">
        <v>2.4</v>
      </c>
      <c r="R3280">
        <v>33</v>
      </c>
      <c r="S3280">
        <v>0</v>
      </c>
    </row>
    <row r="3281" spans="1:19" x14ac:dyDescent="0.25">
      <c r="A3281">
        <v>2008</v>
      </c>
      <c r="B3281">
        <v>121</v>
      </c>
      <c r="C3281" t="s">
        <v>1358</v>
      </c>
      <c r="D3281" t="str">
        <f>IFERROR(INDEX('Draft Master List'!E:F,MATCH(C3281,'Draft Master List'!E:E,0),2),"N/A")</f>
        <v>N/A</v>
      </c>
      <c r="E3281" t="s">
        <v>6</v>
      </c>
      <c r="F3281">
        <v>30</v>
      </c>
      <c r="G3281" t="s">
        <v>74</v>
      </c>
      <c r="H3281">
        <v>9</v>
      </c>
      <c r="I3281">
        <v>8</v>
      </c>
      <c r="J3281">
        <v>63</v>
      </c>
      <c r="K3281">
        <v>33</v>
      </c>
      <c r="L3281" s="2">
        <v>0.52400000000000002</v>
      </c>
      <c r="M3281">
        <v>390</v>
      </c>
      <c r="N3281">
        <v>11.8</v>
      </c>
      <c r="O3281">
        <v>2</v>
      </c>
      <c r="P3281">
        <v>32</v>
      </c>
      <c r="Q3281">
        <v>3.7</v>
      </c>
      <c r="R3281">
        <v>43.3</v>
      </c>
      <c r="S3281">
        <v>0</v>
      </c>
    </row>
    <row r="3282" spans="1:19" x14ac:dyDescent="0.25">
      <c r="A3282">
        <v>2008</v>
      </c>
      <c r="B3282">
        <v>122</v>
      </c>
      <c r="C3282" t="s">
        <v>116</v>
      </c>
      <c r="D3282" t="str">
        <f>IFERROR(INDEX('Draft Master List'!E:F,MATCH(C3282,'Draft Master List'!E:E,0),2),"N/A")</f>
        <v>362008</v>
      </c>
      <c r="E3282" t="s">
        <v>5</v>
      </c>
      <c r="F3282">
        <v>23</v>
      </c>
      <c r="G3282" t="s">
        <v>77</v>
      </c>
      <c r="H3282">
        <v>16</v>
      </c>
      <c r="I3282">
        <v>2</v>
      </c>
      <c r="J3282">
        <v>54</v>
      </c>
      <c r="K3282">
        <v>33</v>
      </c>
      <c r="L3282" s="2">
        <v>0.61099999999999999</v>
      </c>
      <c r="M3282">
        <v>366</v>
      </c>
      <c r="N3282">
        <v>11.1</v>
      </c>
      <c r="O3282">
        <v>2</v>
      </c>
      <c r="P3282">
        <v>29</v>
      </c>
      <c r="Q3282">
        <v>2.1</v>
      </c>
      <c r="R3282">
        <v>22.9</v>
      </c>
      <c r="S3282">
        <v>0</v>
      </c>
    </row>
    <row r="3283" spans="1:19" x14ac:dyDescent="0.25">
      <c r="A3283">
        <v>2008</v>
      </c>
      <c r="B3283">
        <v>123</v>
      </c>
      <c r="C3283" t="s">
        <v>384</v>
      </c>
      <c r="D3283" t="str">
        <f>IFERROR(INDEX('Draft Master List'!E:F,MATCH(C3283,'Draft Master List'!E:E,0),2),"N/A")</f>
        <v>552008</v>
      </c>
      <c r="E3283" t="s">
        <v>3</v>
      </c>
      <c r="F3283">
        <v>21</v>
      </c>
      <c r="G3283" t="s">
        <v>643</v>
      </c>
      <c r="H3283">
        <v>13</v>
      </c>
      <c r="I3283">
        <v>4</v>
      </c>
      <c r="J3283">
        <v>43</v>
      </c>
      <c r="K3283">
        <v>33</v>
      </c>
      <c r="L3283" s="2">
        <v>0.76700000000000002</v>
      </c>
      <c r="M3283">
        <v>273</v>
      </c>
      <c r="N3283">
        <v>8.3000000000000007</v>
      </c>
      <c r="O3283">
        <v>0</v>
      </c>
      <c r="P3283">
        <v>40</v>
      </c>
      <c r="Q3283">
        <v>2.5</v>
      </c>
      <c r="R3283">
        <v>21</v>
      </c>
      <c r="S3283">
        <v>1</v>
      </c>
    </row>
    <row r="3284" spans="1:19" x14ac:dyDescent="0.25">
      <c r="A3284">
        <v>2008</v>
      </c>
      <c r="B3284">
        <v>124</v>
      </c>
      <c r="C3284" t="s">
        <v>1600</v>
      </c>
      <c r="D3284" t="str">
        <f>IFERROR(INDEX('Draft Master List'!E:F,MATCH(C3284,'Draft Master List'!E:E,0),2),"N/A")</f>
        <v>N/A</v>
      </c>
      <c r="E3284" t="s">
        <v>29</v>
      </c>
      <c r="F3284">
        <v>29</v>
      </c>
      <c r="G3284" t="s">
        <v>1069</v>
      </c>
      <c r="H3284">
        <v>15</v>
      </c>
      <c r="I3284">
        <v>7</v>
      </c>
      <c r="J3284">
        <v>57</v>
      </c>
      <c r="K3284">
        <v>33</v>
      </c>
      <c r="L3284" s="2">
        <v>0.57899999999999996</v>
      </c>
      <c r="M3284">
        <v>351</v>
      </c>
      <c r="N3284">
        <v>10.6</v>
      </c>
      <c r="O3284">
        <v>1</v>
      </c>
      <c r="P3284">
        <v>30</v>
      </c>
      <c r="Q3284">
        <v>2.2000000000000002</v>
      </c>
      <c r="R3284">
        <v>23.4</v>
      </c>
      <c r="S3284">
        <v>2</v>
      </c>
    </row>
    <row r="3285" spans="1:19" x14ac:dyDescent="0.25">
      <c r="A3285">
        <v>2008</v>
      </c>
      <c r="B3285">
        <v>125</v>
      </c>
      <c r="C3285" t="s">
        <v>531</v>
      </c>
      <c r="D3285" t="str">
        <f>IFERROR(INDEX('Draft Master List'!E:F,MATCH(C3285,'Draft Master List'!E:E,0),2),"N/A")</f>
        <v>1092006</v>
      </c>
      <c r="E3285" t="s">
        <v>6</v>
      </c>
      <c r="F3285">
        <v>25</v>
      </c>
      <c r="G3285" t="s">
        <v>77</v>
      </c>
      <c r="H3285">
        <v>15</v>
      </c>
      <c r="I3285">
        <v>6</v>
      </c>
      <c r="J3285">
        <v>57</v>
      </c>
      <c r="K3285">
        <v>32</v>
      </c>
      <c r="L3285" s="2">
        <v>0.56100000000000005</v>
      </c>
      <c r="M3285">
        <v>377</v>
      </c>
      <c r="N3285">
        <v>11.8</v>
      </c>
      <c r="O3285">
        <v>2</v>
      </c>
      <c r="P3285">
        <v>31</v>
      </c>
      <c r="Q3285">
        <v>2.1</v>
      </c>
      <c r="R3285">
        <v>25.1</v>
      </c>
      <c r="S3285">
        <v>0</v>
      </c>
    </row>
    <row r="3286" spans="1:19" x14ac:dyDescent="0.25">
      <c r="A3286">
        <v>2008</v>
      </c>
      <c r="B3286">
        <v>126</v>
      </c>
      <c r="C3286" t="s">
        <v>1987</v>
      </c>
      <c r="D3286" t="str">
        <f>IFERROR(INDEX('Draft Master List'!E:F,MATCH(C3286,'Draft Master List'!E:E,0),2),"N/A")</f>
        <v>N/A</v>
      </c>
      <c r="E3286" t="s">
        <v>26</v>
      </c>
      <c r="F3286">
        <v>30</v>
      </c>
      <c r="G3286" t="s">
        <v>108</v>
      </c>
      <c r="H3286">
        <v>16</v>
      </c>
      <c r="I3286">
        <v>16</v>
      </c>
      <c r="J3286">
        <v>50</v>
      </c>
      <c r="K3286">
        <v>32</v>
      </c>
      <c r="L3286" s="2">
        <v>0.64</v>
      </c>
      <c r="M3286">
        <v>389</v>
      </c>
      <c r="N3286">
        <v>12.2</v>
      </c>
      <c r="O3286">
        <v>4</v>
      </c>
      <c r="P3286">
        <v>28</v>
      </c>
      <c r="Q3286">
        <v>2</v>
      </c>
      <c r="R3286">
        <v>24.3</v>
      </c>
      <c r="S3286">
        <v>0</v>
      </c>
    </row>
    <row r="3287" spans="1:19" x14ac:dyDescent="0.25">
      <c r="A3287">
        <v>2008</v>
      </c>
      <c r="B3287">
        <v>127</v>
      </c>
      <c r="C3287" t="s">
        <v>1278</v>
      </c>
      <c r="D3287" t="str">
        <f>IFERROR(INDEX('Draft Master List'!E:F,MATCH(C3287,'Draft Master List'!E:E,0),2),"N/A")</f>
        <v>N/A</v>
      </c>
      <c r="E3287" t="s">
        <v>0</v>
      </c>
      <c r="F3287">
        <v>26</v>
      </c>
      <c r="G3287" t="s">
        <v>74</v>
      </c>
      <c r="H3287">
        <v>16</v>
      </c>
      <c r="I3287">
        <v>13</v>
      </c>
      <c r="J3287">
        <v>56</v>
      </c>
      <c r="K3287">
        <v>32</v>
      </c>
      <c r="L3287" s="2">
        <v>0.57099999999999995</v>
      </c>
      <c r="M3287">
        <v>793</v>
      </c>
      <c r="N3287">
        <v>24.8</v>
      </c>
      <c r="O3287">
        <v>3</v>
      </c>
      <c r="P3287">
        <v>84</v>
      </c>
      <c r="Q3287">
        <v>2</v>
      </c>
      <c r="R3287">
        <v>49.6</v>
      </c>
      <c r="S3287">
        <v>1</v>
      </c>
    </row>
    <row r="3288" spans="1:19" x14ac:dyDescent="0.25">
      <c r="A3288">
        <v>2008</v>
      </c>
      <c r="B3288">
        <v>128</v>
      </c>
      <c r="C3288" t="s">
        <v>501</v>
      </c>
      <c r="D3288" t="str">
        <f>IFERROR(INDEX('Draft Master List'!E:F,MATCH(C3288,'Draft Master List'!E:E,0),2),"N/A")</f>
        <v>2352007</v>
      </c>
      <c r="E3288" t="s">
        <v>32</v>
      </c>
      <c r="F3288">
        <v>25</v>
      </c>
      <c r="G3288" t="s">
        <v>660</v>
      </c>
      <c r="H3288">
        <v>15</v>
      </c>
      <c r="I3288">
        <v>2</v>
      </c>
      <c r="J3288">
        <v>45</v>
      </c>
      <c r="K3288">
        <v>32</v>
      </c>
      <c r="L3288" s="2">
        <v>0.71099999999999997</v>
      </c>
      <c r="M3288">
        <v>359</v>
      </c>
      <c r="N3288">
        <v>11.2</v>
      </c>
      <c r="O3288">
        <v>3</v>
      </c>
      <c r="P3288">
        <v>31</v>
      </c>
      <c r="Q3288">
        <v>2.1</v>
      </c>
      <c r="R3288">
        <v>23.9</v>
      </c>
      <c r="S3288">
        <v>0</v>
      </c>
    </row>
    <row r="3289" spans="1:19" x14ac:dyDescent="0.25">
      <c r="A3289">
        <v>2008</v>
      </c>
      <c r="B3289">
        <v>129</v>
      </c>
      <c r="C3289" t="s">
        <v>1170</v>
      </c>
      <c r="D3289" t="str">
        <f>IFERROR(INDEX('Draft Master List'!E:F,MATCH(C3289,'Draft Master List'!E:E,0),2),"N/A")</f>
        <v>N/A</v>
      </c>
      <c r="E3289" t="s">
        <v>34</v>
      </c>
      <c r="F3289">
        <v>24</v>
      </c>
      <c r="G3289" t="s">
        <v>108</v>
      </c>
      <c r="H3289">
        <v>16</v>
      </c>
      <c r="I3289">
        <v>16</v>
      </c>
      <c r="J3289">
        <v>49</v>
      </c>
      <c r="K3289">
        <v>31</v>
      </c>
      <c r="L3289" s="2">
        <v>0.63300000000000001</v>
      </c>
      <c r="M3289">
        <v>358</v>
      </c>
      <c r="N3289">
        <v>11.5</v>
      </c>
      <c r="O3289">
        <v>2</v>
      </c>
      <c r="P3289">
        <v>57</v>
      </c>
      <c r="Q3289">
        <v>1.9</v>
      </c>
      <c r="R3289">
        <v>22.4</v>
      </c>
      <c r="S3289">
        <v>2</v>
      </c>
    </row>
    <row r="3290" spans="1:19" x14ac:dyDescent="0.25">
      <c r="A3290">
        <v>2008</v>
      </c>
      <c r="B3290">
        <v>130</v>
      </c>
      <c r="C3290" t="s">
        <v>1992</v>
      </c>
      <c r="D3290" t="str">
        <f>IFERROR(INDEX('Draft Master List'!E:F,MATCH(C3290,'Draft Master List'!E:E,0),2),"N/A")</f>
        <v>N/A</v>
      </c>
      <c r="E3290" t="s">
        <v>15</v>
      </c>
      <c r="F3290">
        <v>31</v>
      </c>
      <c r="G3290" t="s">
        <v>108</v>
      </c>
      <c r="H3290">
        <v>16</v>
      </c>
      <c r="I3290">
        <v>15</v>
      </c>
      <c r="J3290">
        <v>42</v>
      </c>
      <c r="K3290">
        <v>31</v>
      </c>
      <c r="L3290" s="2">
        <v>0.73799999999999999</v>
      </c>
      <c r="M3290">
        <v>207</v>
      </c>
      <c r="N3290">
        <v>6.7</v>
      </c>
      <c r="O3290">
        <v>0</v>
      </c>
      <c r="P3290">
        <v>31</v>
      </c>
      <c r="Q3290">
        <v>1.9</v>
      </c>
      <c r="R3290">
        <v>12.9</v>
      </c>
      <c r="S3290">
        <v>0</v>
      </c>
    </row>
    <row r="3291" spans="1:19" x14ac:dyDescent="0.25">
      <c r="A3291">
        <v>2008</v>
      </c>
      <c r="B3291">
        <v>131</v>
      </c>
      <c r="C3291" t="s">
        <v>2013</v>
      </c>
      <c r="D3291" t="str">
        <f>IFERROR(INDEX('Draft Master List'!E:F,MATCH(C3291,'Draft Master List'!E:E,0),2),"N/A")</f>
        <v>N/A</v>
      </c>
      <c r="E3291" t="s">
        <v>33</v>
      </c>
      <c r="F3291">
        <v>29</v>
      </c>
      <c r="G3291" t="s">
        <v>660</v>
      </c>
      <c r="H3291">
        <v>16</v>
      </c>
      <c r="I3291">
        <v>7</v>
      </c>
      <c r="J3291">
        <v>45</v>
      </c>
      <c r="K3291">
        <v>31</v>
      </c>
      <c r="L3291" s="2">
        <v>0.68899999999999995</v>
      </c>
      <c r="M3291">
        <v>450</v>
      </c>
      <c r="N3291">
        <v>14.5</v>
      </c>
      <c r="O3291">
        <v>3</v>
      </c>
      <c r="P3291">
        <v>61</v>
      </c>
      <c r="Q3291">
        <v>1.9</v>
      </c>
      <c r="R3291">
        <v>28.1</v>
      </c>
      <c r="S3291">
        <v>1</v>
      </c>
    </row>
    <row r="3292" spans="1:19" x14ac:dyDescent="0.25">
      <c r="A3292">
        <v>2008</v>
      </c>
      <c r="B3292">
        <v>132</v>
      </c>
      <c r="C3292" t="s">
        <v>1465</v>
      </c>
      <c r="D3292" t="str">
        <f>IFERROR(INDEX('Draft Master List'!E:F,MATCH(C3292,'Draft Master List'!E:E,0),2),"N/A")</f>
        <v>N/A</v>
      </c>
      <c r="E3292" t="s">
        <v>19</v>
      </c>
      <c r="F3292">
        <v>28</v>
      </c>
      <c r="G3292" t="s">
        <v>74</v>
      </c>
      <c r="H3292">
        <v>12</v>
      </c>
      <c r="I3292">
        <v>12</v>
      </c>
      <c r="J3292">
        <v>58</v>
      </c>
      <c r="K3292">
        <v>31</v>
      </c>
      <c r="L3292" s="2">
        <v>0.53400000000000003</v>
      </c>
      <c r="M3292">
        <v>400</v>
      </c>
      <c r="N3292">
        <v>12.9</v>
      </c>
      <c r="O3292">
        <v>2</v>
      </c>
      <c r="P3292">
        <v>90</v>
      </c>
      <c r="Q3292">
        <v>2.6</v>
      </c>
      <c r="R3292">
        <v>33.299999999999997</v>
      </c>
      <c r="S3292">
        <v>0</v>
      </c>
    </row>
    <row r="3293" spans="1:19" x14ac:dyDescent="0.25">
      <c r="A3293">
        <v>2008</v>
      </c>
      <c r="B3293">
        <v>133</v>
      </c>
      <c r="C3293" t="s">
        <v>1027</v>
      </c>
      <c r="D3293" t="str">
        <f>IFERROR(INDEX('Draft Master List'!E:F,MATCH(C3293,'Draft Master List'!E:E,0),2),"N/A")</f>
        <v>N/A</v>
      </c>
      <c r="E3293" t="s">
        <v>0</v>
      </c>
      <c r="F3293">
        <v>24</v>
      </c>
      <c r="G3293" t="s">
        <v>643</v>
      </c>
      <c r="H3293">
        <v>15</v>
      </c>
      <c r="I3293">
        <v>5</v>
      </c>
      <c r="J3293">
        <v>41</v>
      </c>
      <c r="K3293">
        <v>31</v>
      </c>
      <c r="L3293" s="2">
        <v>0.75600000000000001</v>
      </c>
      <c r="M3293">
        <v>284</v>
      </c>
      <c r="N3293">
        <v>9.1999999999999993</v>
      </c>
      <c r="O3293">
        <v>3</v>
      </c>
      <c r="P3293">
        <v>24</v>
      </c>
      <c r="Q3293">
        <v>2.1</v>
      </c>
      <c r="R3293">
        <v>18.899999999999999</v>
      </c>
      <c r="S3293">
        <v>1</v>
      </c>
    </row>
    <row r="3294" spans="1:19" x14ac:dyDescent="0.25">
      <c r="A3294">
        <v>2008</v>
      </c>
      <c r="B3294">
        <v>134</v>
      </c>
      <c r="C3294" t="s">
        <v>570</v>
      </c>
      <c r="D3294" t="str">
        <f>IFERROR(INDEX('Draft Master List'!E:F,MATCH(C3294,'Draft Master List'!E:E,0),2),"N/A")</f>
        <v>N/A</v>
      </c>
      <c r="E3294" t="s">
        <v>669</v>
      </c>
      <c r="F3294">
        <v>26</v>
      </c>
      <c r="H3294">
        <v>12</v>
      </c>
      <c r="I3294">
        <v>8</v>
      </c>
      <c r="J3294">
        <v>63</v>
      </c>
      <c r="K3294">
        <v>30</v>
      </c>
      <c r="L3294" s="2">
        <v>0.47599999999999998</v>
      </c>
      <c r="M3294">
        <v>380</v>
      </c>
      <c r="N3294">
        <v>12.7</v>
      </c>
      <c r="O3294">
        <v>3</v>
      </c>
      <c r="P3294">
        <v>56</v>
      </c>
      <c r="Q3294">
        <v>2.5</v>
      </c>
      <c r="R3294">
        <v>31.7</v>
      </c>
      <c r="S3294">
        <v>0</v>
      </c>
    </row>
    <row r="3295" spans="1:19" x14ac:dyDescent="0.25">
      <c r="A3295">
        <v>2008</v>
      </c>
      <c r="B3295">
        <v>135</v>
      </c>
      <c r="C3295" t="s">
        <v>1403</v>
      </c>
      <c r="D3295" t="str">
        <f>IFERROR(INDEX('Draft Master List'!E:F,MATCH(C3295,'Draft Master List'!E:E,0),2),"N/A")</f>
        <v>N/A</v>
      </c>
      <c r="E3295" t="s">
        <v>19</v>
      </c>
      <c r="F3295">
        <v>29</v>
      </c>
      <c r="G3295" t="s">
        <v>74</v>
      </c>
      <c r="H3295">
        <v>8</v>
      </c>
      <c r="I3295">
        <v>8</v>
      </c>
      <c r="J3295">
        <v>59</v>
      </c>
      <c r="K3295">
        <v>30</v>
      </c>
      <c r="L3295" s="2">
        <v>0.50800000000000001</v>
      </c>
      <c r="M3295">
        <v>412</v>
      </c>
      <c r="N3295">
        <v>13.7</v>
      </c>
      <c r="O3295">
        <v>4</v>
      </c>
      <c r="P3295">
        <v>63</v>
      </c>
      <c r="Q3295">
        <v>3.8</v>
      </c>
      <c r="R3295">
        <v>51.5</v>
      </c>
      <c r="S3295">
        <v>0</v>
      </c>
    </row>
    <row r="3296" spans="1:19" x14ac:dyDescent="0.25">
      <c r="A3296">
        <v>2008</v>
      </c>
      <c r="B3296">
        <v>136</v>
      </c>
      <c r="C3296" t="s">
        <v>459</v>
      </c>
      <c r="D3296" t="str">
        <f>IFERROR(INDEX('Draft Master List'!E:F,MATCH(C3296,'Draft Master List'!E:E,0),2),"N/A")</f>
        <v>762007</v>
      </c>
      <c r="E3296" t="s">
        <v>34</v>
      </c>
      <c r="F3296">
        <v>23</v>
      </c>
      <c r="G3296" t="s">
        <v>77</v>
      </c>
      <c r="H3296">
        <v>16</v>
      </c>
      <c r="I3296">
        <v>2</v>
      </c>
      <c r="J3296">
        <v>40</v>
      </c>
      <c r="K3296">
        <v>30</v>
      </c>
      <c r="L3296" s="2">
        <v>0.75</v>
      </c>
      <c r="M3296">
        <v>317</v>
      </c>
      <c r="N3296">
        <v>10.6</v>
      </c>
      <c r="O3296">
        <v>2</v>
      </c>
      <c r="P3296">
        <v>33</v>
      </c>
      <c r="Q3296">
        <v>1.9</v>
      </c>
      <c r="R3296">
        <v>19.8</v>
      </c>
      <c r="S3296">
        <v>1</v>
      </c>
    </row>
    <row r="3297" spans="1:19" x14ac:dyDescent="0.25">
      <c r="A3297">
        <v>2008</v>
      </c>
      <c r="B3297">
        <v>137</v>
      </c>
      <c r="C3297" t="s">
        <v>453</v>
      </c>
      <c r="D3297" t="str">
        <f>IFERROR(INDEX('Draft Master List'!E:F,MATCH(C3297,'Draft Master List'!E:E,0),2),"N/A")</f>
        <v>632007</v>
      </c>
      <c r="E3297" t="s">
        <v>5</v>
      </c>
      <c r="F3297">
        <v>23</v>
      </c>
      <c r="H3297">
        <v>13</v>
      </c>
      <c r="I3297">
        <v>0</v>
      </c>
      <c r="J3297">
        <v>39</v>
      </c>
      <c r="K3297">
        <v>30</v>
      </c>
      <c r="L3297" s="2">
        <v>0.76900000000000002</v>
      </c>
      <c r="M3297">
        <v>185</v>
      </c>
      <c r="N3297">
        <v>6.2</v>
      </c>
      <c r="O3297">
        <v>0</v>
      </c>
      <c r="P3297">
        <v>18</v>
      </c>
      <c r="Q3297">
        <v>2.2999999999999998</v>
      </c>
      <c r="R3297">
        <v>14.2</v>
      </c>
      <c r="S3297">
        <v>1</v>
      </c>
    </row>
    <row r="3298" spans="1:19" x14ac:dyDescent="0.25">
      <c r="A3298">
        <v>2008</v>
      </c>
      <c r="B3298">
        <v>138</v>
      </c>
      <c r="C3298" t="s">
        <v>1449</v>
      </c>
      <c r="D3298" t="str">
        <f>IFERROR(INDEX('Draft Master List'!E:F,MATCH(C3298,'Draft Master List'!E:E,0),2),"N/A")</f>
        <v>N/A</v>
      </c>
      <c r="E3298" t="s">
        <v>28</v>
      </c>
      <c r="F3298">
        <v>30</v>
      </c>
      <c r="G3298" t="s">
        <v>74</v>
      </c>
      <c r="H3298">
        <v>14</v>
      </c>
      <c r="I3298">
        <v>10</v>
      </c>
      <c r="J3298">
        <v>72</v>
      </c>
      <c r="K3298">
        <v>30</v>
      </c>
      <c r="L3298" s="2">
        <v>0.41699999999999998</v>
      </c>
      <c r="M3298">
        <v>412</v>
      </c>
      <c r="N3298">
        <v>13.7</v>
      </c>
      <c r="O3298">
        <v>0</v>
      </c>
      <c r="P3298">
        <v>37</v>
      </c>
      <c r="Q3298">
        <v>2.1</v>
      </c>
      <c r="R3298">
        <v>29.4</v>
      </c>
      <c r="S3298">
        <v>2</v>
      </c>
    </row>
    <row r="3299" spans="1:19" x14ac:dyDescent="0.25">
      <c r="A3299">
        <v>2008</v>
      </c>
      <c r="B3299">
        <v>139</v>
      </c>
      <c r="C3299" t="s">
        <v>571</v>
      </c>
      <c r="D3299" t="str">
        <f>IFERROR(INDEX('Draft Master List'!E:F,MATCH(C3299,'Draft Master List'!E:E,0),2),"N/A")</f>
        <v>N/A</v>
      </c>
      <c r="E3299" t="s">
        <v>10</v>
      </c>
      <c r="F3299">
        <v>25</v>
      </c>
      <c r="G3299" t="s">
        <v>643</v>
      </c>
      <c r="H3299">
        <v>11</v>
      </c>
      <c r="I3299">
        <v>3</v>
      </c>
      <c r="J3299">
        <v>40</v>
      </c>
      <c r="K3299">
        <v>29</v>
      </c>
      <c r="L3299" s="2">
        <v>0.72499999999999998</v>
      </c>
      <c r="M3299">
        <v>255</v>
      </c>
      <c r="N3299">
        <v>8.8000000000000007</v>
      </c>
      <c r="O3299">
        <v>1</v>
      </c>
      <c r="P3299">
        <v>35</v>
      </c>
      <c r="Q3299">
        <v>2.6</v>
      </c>
      <c r="R3299">
        <v>23.2</v>
      </c>
      <c r="S3299">
        <v>0</v>
      </c>
    </row>
    <row r="3300" spans="1:19" x14ac:dyDescent="0.25">
      <c r="A3300">
        <v>2008</v>
      </c>
      <c r="B3300">
        <v>140</v>
      </c>
      <c r="C3300" t="s">
        <v>96</v>
      </c>
      <c r="D3300" t="str">
        <f>IFERROR(INDEX('Draft Master List'!E:F,MATCH(C3300,'Draft Master List'!E:E,0),2),"N/A")</f>
        <v>42008</v>
      </c>
      <c r="E3300" t="s">
        <v>16</v>
      </c>
      <c r="F3300">
        <v>21</v>
      </c>
      <c r="G3300" t="s">
        <v>643</v>
      </c>
      <c r="H3300">
        <v>13</v>
      </c>
      <c r="I3300">
        <v>5</v>
      </c>
      <c r="J3300">
        <v>39</v>
      </c>
      <c r="K3300">
        <v>29</v>
      </c>
      <c r="L3300" s="2">
        <v>0.74399999999999999</v>
      </c>
      <c r="M3300">
        <v>285</v>
      </c>
      <c r="N3300">
        <v>9.8000000000000007</v>
      </c>
      <c r="O3300">
        <v>0</v>
      </c>
      <c r="P3300">
        <v>27</v>
      </c>
      <c r="Q3300">
        <v>2.2000000000000002</v>
      </c>
      <c r="R3300">
        <v>21.9</v>
      </c>
      <c r="S3300">
        <v>3</v>
      </c>
    </row>
    <row r="3301" spans="1:19" x14ac:dyDescent="0.25">
      <c r="A3301">
        <v>2008</v>
      </c>
      <c r="B3301">
        <v>141</v>
      </c>
      <c r="C3301" t="s">
        <v>1196</v>
      </c>
      <c r="D3301" t="str">
        <f>IFERROR(INDEX('Draft Master List'!E:F,MATCH(C3301,'Draft Master List'!E:E,0),2),"N/A")</f>
        <v>N/A</v>
      </c>
      <c r="E3301" t="s">
        <v>13</v>
      </c>
      <c r="F3301">
        <v>25</v>
      </c>
      <c r="H3301">
        <v>16</v>
      </c>
      <c r="I3301">
        <v>0</v>
      </c>
      <c r="J3301">
        <v>34</v>
      </c>
      <c r="K3301">
        <v>29</v>
      </c>
      <c r="L3301" s="2">
        <v>0.85299999999999998</v>
      </c>
      <c r="M3301">
        <v>342</v>
      </c>
      <c r="N3301">
        <v>11.8</v>
      </c>
      <c r="O3301">
        <v>5</v>
      </c>
      <c r="P3301">
        <v>66</v>
      </c>
      <c r="Q3301">
        <v>1.8</v>
      </c>
      <c r="R3301">
        <v>21.4</v>
      </c>
      <c r="S3301">
        <v>3</v>
      </c>
    </row>
    <row r="3302" spans="1:19" x14ac:dyDescent="0.25">
      <c r="A3302">
        <v>2008</v>
      </c>
      <c r="B3302">
        <v>142</v>
      </c>
      <c r="C3302" t="s">
        <v>727</v>
      </c>
      <c r="D3302" t="str">
        <f>IFERROR(INDEX('Draft Master List'!E:F,MATCH(C3302,'Draft Master List'!E:E,0),2),"N/A")</f>
        <v>N/A</v>
      </c>
      <c r="E3302" t="s">
        <v>33</v>
      </c>
      <c r="F3302">
        <v>31</v>
      </c>
      <c r="G3302" t="s">
        <v>643</v>
      </c>
      <c r="H3302">
        <v>16</v>
      </c>
      <c r="I3302">
        <v>3</v>
      </c>
      <c r="J3302">
        <v>39</v>
      </c>
      <c r="K3302">
        <v>29</v>
      </c>
      <c r="L3302" s="2">
        <v>0.74399999999999999</v>
      </c>
      <c r="M3302">
        <v>219</v>
      </c>
      <c r="N3302">
        <v>7.6</v>
      </c>
      <c r="O3302">
        <v>1</v>
      </c>
      <c r="P3302">
        <v>47</v>
      </c>
      <c r="Q3302">
        <v>1.8</v>
      </c>
      <c r="R3302">
        <v>13.7</v>
      </c>
      <c r="S3302">
        <v>5</v>
      </c>
    </row>
    <row r="3303" spans="1:19" x14ac:dyDescent="0.25">
      <c r="A3303">
        <v>2008</v>
      </c>
      <c r="B3303">
        <v>143</v>
      </c>
      <c r="C3303" t="s">
        <v>640</v>
      </c>
      <c r="D3303" t="str">
        <f>IFERROR(INDEX('Draft Master List'!E:F,MATCH(C3303,'Draft Master List'!E:E,0),2),"N/A")</f>
        <v>N/A</v>
      </c>
      <c r="E3303" t="s">
        <v>7</v>
      </c>
      <c r="F3303">
        <v>27</v>
      </c>
      <c r="G3303" t="s">
        <v>76</v>
      </c>
      <c r="H3303">
        <v>16</v>
      </c>
      <c r="I3303">
        <v>16</v>
      </c>
      <c r="J3303">
        <v>35</v>
      </c>
      <c r="K3303">
        <v>28</v>
      </c>
      <c r="L3303" s="2">
        <v>0.8</v>
      </c>
      <c r="M3303">
        <v>218</v>
      </c>
      <c r="N3303">
        <v>7.8</v>
      </c>
      <c r="O3303">
        <v>0</v>
      </c>
      <c r="P3303">
        <v>29</v>
      </c>
      <c r="Q3303">
        <v>1.8</v>
      </c>
      <c r="R3303">
        <v>13.6</v>
      </c>
      <c r="S3303">
        <v>3</v>
      </c>
    </row>
    <row r="3304" spans="1:19" x14ac:dyDescent="0.25">
      <c r="A3304">
        <v>2008</v>
      </c>
      <c r="B3304">
        <v>144</v>
      </c>
      <c r="C3304" t="s">
        <v>1648</v>
      </c>
      <c r="D3304" t="str">
        <f>IFERROR(INDEX('Draft Master List'!E:F,MATCH(C3304,'Draft Master List'!E:E,0),2),"N/A")</f>
        <v>N/A</v>
      </c>
      <c r="E3304" t="s">
        <v>6</v>
      </c>
      <c r="F3304">
        <v>23</v>
      </c>
      <c r="G3304" t="s">
        <v>1069</v>
      </c>
      <c r="H3304">
        <v>16</v>
      </c>
      <c r="I3304">
        <v>7</v>
      </c>
      <c r="J3304">
        <v>38</v>
      </c>
      <c r="K3304">
        <v>27</v>
      </c>
      <c r="L3304" s="2">
        <v>0.71099999999999997</v>
      </c>
      <c r="M3304">
        <v>318</v>
      </c>
      <c r="N3304">
        <v>11.8</v>
      </c>
      <c r="O3304">
        <v>1</v>
      </c>
      <c r="P3304">
        <v>44</v>
      </c>
      <c r="Q3304">
        <v>1.7</v>
      </c>
      <c r="R3304">
        <v>19.899999999999999</v>
      </c>
      <c r="S3304">
        <v>0</v>
      </c>
    </row>
    <row r="3305" spans="1:19" x14ac:dyDescent="0.25">
      <c r="A3305">
        <v>2008</v>
      </c>
      <c r="B3305">
        <v>145</v>
      </c>
      <c r="C3305" t="s">
        <v>99</v>
      </c>
      <c r="D3305" t="str">
        <f>IFERROR(INDEX('Draft Master List'!E:F,MATCH(C3305,'Draft Master List'!E:E,0),2),"N/A")</f>
        <v>732008</v>
      </c>
      <c r="E3305" t="s">
        <v>25</v>
      </c>
      <c r="F3305">
        <v>22</v>
      </c>
      <c r="G3305" t="s">
        <v>643</v>
      </c>
      <c r="H3305">
        <v>16</v>
      </c>
      <c r="I3305">
        <v>2</v>
      </c>
      <c r="J3305">
        <v>39</v>
      </c>
      <c r="K3305">
        <v>27</v>
      </c>
      <c r="L3305" s="2">
        <v>0.69199999999999995</v>
      </c>
      <c r="M3305">
        <v>272</v>
      </c>
      <c r="N3305">
        <v>10.1</v>
      </c>
      <c r="O3305">
        <v>1</v>
      </c>
      <c r="P3305">
        <v>75</v>
      </c>
      <c r="Q3305">
        <v>1.7</v>
      </c>
      <c r="R3305">
        <v>17</v>
      </c>
      <c r="S3305">
        <v>2</v>
      </c>
    </row>
    <row r="3306" spans="1:19" x14ac:dyDescent="0.25">
      <c r="A3306">
        <v>2008</v>
      </c>
      <c r="B3306">
        <v>146</v>
      </c>
      <c r="C3306" t="s">
        <v>1643</v>
      </c>
      <c r="D3306" t="str">
        <f>IFERROR(INDEX('Draft Master List'!E:F,MATCH(C3306,'Draft Master List'!E:E,0),2),"N/A")</f>
        <v>N/A</v>
      </c>
      <c r="E3306" t="s">
        <v>13</v>
      </c>
      <c r="F3306">
        <v>27</v>
      </c>
      <c r="G3306" t="s">
        <v>77</v>
      </c>
      <c r="H3306">
        <v>13</v>
      </c>
      <c r="I3306">
        <v>2</v>
      </c>
      <c r="J3306">
        <v>37</v>
      </c>
      <c r="K3306">
        <v>27</v>
      </c>
      <c r="L3306" s="2">
        <v>0.73</v>
      </c>
      <c r="M3306">
        <v>465</v>
      </c>
      <c r="N3306">
        <v>17.2</v>
      </c>
      <c r="O3306">
        <v>4</v>
      </c>
      <c r="P3306">
        <v>49</v>
      </c>
      <c r="Q3306">
        <v>2.1</v>
      </c>
      <c r="R3306">
        <v>35.799999999999997</v>
      </c>
      <c r="S3306">
        <v>0</v>
      </c>
    </row>
    <row r="3307" spans="1:19" x14ac:dyDescent="0.25">
      <c r="A3307">
        <v>2008</v>
      </c>
      <c r="B3307">
        <v>147</v>
      </c>
      <c r="C3307" t="s">
        <v>1327</v>
      </c>
      <c r="D3307" t="str">
        <f>IFERROR(INDEX('Draft Master List'!E:F,MATCH(C3307,'Draft Master List'!E:E,0),2),"N/A")</f>
        <v>N/A</v>
      </c>
      <c r="E3307" t="s">
        <v>6</v>
      </c>
      <c r="F3307">
        <v>30</v>
      </c>
      <c r="G3307" t="s">
        <v>643</v>
      </c>
      <c r="H3307">
        <v>14</v>
      </c>
      <c r="I3307">
        <v>2</v>
      </c>
      <c r="J3307">
        <v>32</v>
      </c>
      <c r="K3307">
        <v>26</v>
      </c>
      <c r="L3307" s="2">
        <v>0.81299999999999994</v>
      </c>
      <c r="M3307">
        <v>324</v>
      </c>
      <c r="N3307">
        <v>12.5</v>
      </c>
      <c r="O3307">
        <v>2</v>
      </c>
      <c r="P3307">
        <v>59</v>
      </c>
      <c r="Q3307">
        <v>1.9</v>
      </c>
      <c r="R3307">
        <v>23.1</v>
      </c>
      <c r="S3307">
        <v>0</v>
      </c>
    </row>
    <row r="3308" spans="1:19" x14ac:dyDescent="0.25">
      <c r="A3308">
        <v>2008</v>
      </c>
      <c r="B3308">
        <v>148</v>
      </c>
      <c r="C3308" t="s">
        <v>746</v>
      </c>
      <c r="D3308" t="str">
        <f>IFERROR(INDEX('Draft Master List'!E:F,MATCH(C3308,'Draft Master List'!E:E,0),2),"N/A")</f>
        <v>N/A</v>
      </c>
      <c r="E3308" t="s">
        <v>63</v>
      </c>
      <c r="F3308">
        <v>27</v>
      </c>
      <c r="G3308" t="s">
        <v>77</v>
      </c>
      <c r="H3308">
        <v>11</v>
      </c>
      <c r="I3308">
        <v>5</v>
      </c>
      <c r="J3308">
        <v>50</v>
      </c>
      <c r="K3308">
        <v>26</v>
      </c>
      <c r="L3308" s="2">
        <v>0.52</v>
      </c>
      <c r="M3308">
        <v>364</v>
      </c>
      <c r="N3308">
        <v>14</v>
      </c>
      <c r="O3308">
        <v>2</v>
      </c>
      <c r="P3308">
        <v>32</v>
      </c>
      <c r="Q3308">
        <v>2.4</v>
      </c>
      <c r="R3308">
        <v>33.1</v>
      </c>
      <c r="S3308">
        <v>0</v>
      </c>
    </row>
    <row r="3309" spans="1:19" x14ac:dyDescent="0.25">
      <c r="A3309">
        <v>2008</v>
      </c>
      <c r="B3309">
        <v>149</v>
      </c>
      <c r="C3309" t="s">
        <v>513</v>
      </c>
      <c r="D3309" t="str">
        <f>IFERROR(INDEX('Draft Master List'!E:F,MATCH(C3309,'Draft Master List'!E:E,0),2),"N/A")</f>
        <v>302006</v>
      </c>
      <c r="E3309" t="s">
        <v>20</v>
      </c>
      <c r="F3309">
        <v>25</v>
      </c>
      <c r="G3309" t="s">
        <v>76</v>
      </c>
      <c r="H3309">
        <v>12</v>
      </c>
      <c r="I3309">
        <v>12</v>
      </c>
      <c r="J3309">
        <v>39</v>
      </c>
      <c r="K3309">
        <v>25</v>
      </c>
      <c r="L3309" s="2">
        <v>0.64100000000000001</v>
      </c>
      <c r="M3309">
        <v>206</v>
      </c>
      <c r="N3309">
        <v>8.1999999999999993</v>
      </c>
      <c r="O3309">
        <v>2</v>
      </c>
      <c r="P3309">
        <v>55</v>
      </c>
      <c r="Q3309">
        <v>2.1</v>
      </c>
      <c r="R3309">
        <v>17.2</v>
      </c>
      <c r="S3309">
        <v>1</v>
      </c>
    </row>
    <row r="3310" spans="1:19" x14ac:dyDescent="0.25">
      <c r="A3310">
        <v>2008</v>
      </c>
      <c r="B3310">
        <v>150</v>
      </c>
      <c r="C3310" t="s">
        <v>638</v>
      </c>
      <c r="D3310" t="str">
        <f>IFERROR(INDEX('Draft Master List'!E:F,MATCH(C3310,'Draft Master List'!E:E,0),2),"N/A")</f>
        <v>N/A</v>
      </c>
      <c r="E3310" t="s">
        <v>34</v>
      </c>
      <c r="F3310">
        <v>28</v>
      </c>
      <c r="H3310">
        <v>9</v>
      </c>
      <c r="I3310">
        <v>0</v>
      </c>
      <c r="J3310">
        <v>42</v>
      </c>
      <c r="K3310">
        <v>24</v>
      </c>
      <c r="L3310" s="2">
        <v>0.57099999999999995</v>
      </c>
      <c r="M3310">
        <v>318</v>
      </c>
      <c r="N3310">
        <v>13.3</v>
      </c>
      <c r="O3310">
        <v>0</v>
      </c>
      <c r="P3310">
        <v>36</v>
      </c>
      <c r="Q3310">
        <v>2.7</v>
      </c>
      <c r="R3310">
        <v>35.299999999999997</v>
      </c>
      <c r="S3310">
        <v>1</v>
      </c>
    </row>
    <row r="3311" spans="1:19" x14ac:dyDescent="0.25">
      <c r="A3311">
        <v>2008</v>
      </c>
      <c r="B3311">
        <v>151</v>
      </c>
      <c r="C3311" t="s">
        <v>2014</v>
      </c>
      <c r="D3311" t="str">
        <f>IFERROR(INDEX('Draft Master List'!E:F,MATCH(C3311,'Draft Master List'!E:E,0),2),"N/A")</f>
        <v>N/A</v>
      </c>
      <c r="E3311" t="s">
        <v>28</v>
      </c>
      <c r="F3311">
        <v>31</v>
      </c>
      <c r="G3311" t="s">
        <v>108</v>
      </c>
      <c r="H3311">
        <v>15</v>
      </c>
      <c r="I3311">
        <v>15</v>
      </c>
      <c r="J3311">
        <v>41</v>
      </c>
      <c r="K3311">
        <v>24</v>
      </c>
      <c r="L3311" s="2">
        <v>0.58499999999999996</v>
      </c>
      <c r="M3311">
        <v>257</v>
      </c>
      <c r="N3311">
        <v>10.7</v>
      </c>
      <c r="O3311">
        <v>1</v>
      </c>
      <c r="P3311">
        <v>28</v>
      </c>
      <c r="Q3311">
        <v>1.6</v>
      </c>
      <c r="R3311">
        <v>17.100000000000001</v>
      </c>
      <c r="S3311">
        <v>1</v>
      </c>
    </row>
    <row r="3312" spans="1:19" x14ac:dyDescent="0.25">
      <c r="A3312">
        <v>2008</v>
      </c>
      <c r="B3312">
        <v>152</v>
      </c>
      <c r="C3312" t="s">
        <v>1193</v>
      </c>
      <c r="D3312" t="str">
        <f>IFERROR(INDEX('Draft Master List'!E:F,MATCH(C3312,'Draft Master List'!E:E,0),2),"N/A")</f>
        <v>N/A</v>
      </c>
      <c r="E3312" t="s">
        <v>3</v>
      </c>
      <c r="F3312">
        <v>27</v>
      </c>
      <c r="G3312" t="s">
        <v>76</v>
      </c>
      <c r="H3312">
        <v>13</v>
      </c>
      <c r="I3312">
        <v>8</v>
      </c>
      <c r="J3312">
        <v>32</v>
      </c>
      <c r="K3312">
        <v>24</v>
      </c>
      <c r="L3312" s="2">
        <v>0.75</v>
      </c>
      <c r="M3312">
        <v>173</v>
      </c>
      <c r="N3312">
        <v>7.2</v>
      </c>
      <c r="O3312">
        <v>0</v>
      </c>
      <c r="P3312">
        <v>35</v>
      </c>
      <c r="Q3312">
        <v>1.8</v>
      </c>
      <c r="R3312">
        <v>13.3</v>
      </c>
      <c r="S3312">
        <v>3</v>
      </c>
    </row>
    <row r="3313" spans="1:19" x14ac:dyDescent="0.25">
      <c r="A3313">
        <v>2008</v>
      </c>
      <c r="B3313">
        <v>153</v>
      </c>
      <c r="C3313" t="s">
        <v>1347</v>
      </c>
      <c r="D3313" t="str">
        <f>IFERROR(INDEX('Draft Master List'!E:F,MATCH(C3313,'Draft Master List'!E:E,0),2),"N/A")</f>
        <v>N/A</v>
      </c>
      <c r="E3313" t="s">
        <v>29</v>
      </c>
      <c r="F3313">
        <v>26</v>
      </c>
      <c r="G3313" t="s">
        <v>77</v>
      </c>
      <c r="H3313">
        <v>13</v>
      </c>
      <c r="I3313">
        <v>1</v>
      </c>
      <c r="J3313">
        <v>45</v>
      </c>
      <c r="K3313">
        <v>24</v>
      </c>
      <c r="L3313" s="2">
        <v>0.53300000000000003</v>
      </c>
      <c r="M3313">
        <v>232</v>
      </c>
      <c r="N3313">
        <v>9.6999999999999993</v>
      </c>
      <c r="O3313">
        <v>1</v>
      </c>
      <c r="P3313">
        <v>22</v>
      </c>
      <c r="Q3313">
        <v>1.8</v>
      </c>
      <c r="R3313">
        <v>17.8</v>
      </c>
      <c r="S3313">
        <v>2</v>
      </c>
    </row>
    <row r="3314" spans="1:19" x14ac:dyDescent="0.25">
      <c r="A3314">
        <v>2008</v>
      </c>
      <c r="B3314">
        <v>154</v>
      </c>
      <c r="C3314" t="s">
        <v>124</v>
      </c>
      <c r="D3314" t="str">
        <f>IFERROR(INDEX('Draft Master List'!E:F,MATCH(C3314,'Draft Master List'!E:E,0),2),"N/A")</f>
        <v>842008</v>
      </c>
      <c r="E3314" t="s">
        <v>21</v>
      </c>
      <c r="F3314">
        <v>24</v>
      </c>
      <c r="H3314">
        <v>16</v>
      </c>
      <c r="I3314">
        <v>0</v>
      </c>
      <c r="J3314">
        <v>39</v>
      </c>
      <c r="K3314">
        <v>23</v>
      </c>
      <c r="L3314" s="2">
        <v>0.59</v>
      </c>
      <c r="M3314">
        <v>320</v>
      </c>
      <c r="N3314">
        <v>13.9</v>
      </c>
      <c r="O3314">
        <v>1</v>
      </c>
      <c r="P3314">
        <v>69</v>
      </c>
      <c r="Q3314">
        <v>1.4</v>
      </c>
      <c r="R3314">
        <v>20</v>
      </c>
      <c r="S3314">
        <v>1</v>
      </c>
    </row>
    <row r="3315" spans="1:19" x14ac:dyDescent="0.25">
      <c r="A3315">
        <v>2008</v>
      </c>
      <c r="B3315">
        <v>155</v>
      </c>
      <c r="C3315" t="s">
        <v>2064</v>
      </c>
      <c r="D3315" t="str">
        <f>IFERROR(INDEX('Draft Master List'!E:F,MATCH(C3315,'Draft Master List'!E:E,0),2),"N/A")</f>
        <v>N/A</v>
      </c>
      <c r="E3315" t="s">
        <v>12</v>
      </c>
      <c r="F3315">
        <v>28</v>
      </c>
      <c r="G3315" t="s">
        <v>1069</v>
      </c>
      <c r="H3315">
        <v>16</v>
      </c>
      <c r="I3315">
        <v>6</v>
      </c>
      <c r="J3315">
        <v>36</v>
      </c>
      <c r="K3315">
        <v>23</v>
      </c>
      <c r="L3315" s="2">
        <v>0.63900000000000001</v>
      </c>
      <c r="M3315">
        <v>260</v>
      </c>
      <c r="N3315">
        <v>11.3</v>
      </c>
      <c r="O3315">
        <v>1</v>
      </c>
      <c r="P3315">
        <v>33</v>
      </c>
      <c r="Q3315">
        <v>1.4</v>
      </c>
      <c r="R3315">
        <v>16.3</v>
      </c>
      <c r="S3315">
        <v>3</v>
      </c>
    </row>
    <row r="3316" spans="1:19" x14ac:dyDescent="0.25">
      <c r="A3316">
        <v>2008</v>
      </c>
      <c r="B3316">
        <v>156</v>
      </c>
      <c r="C3316" t="s">
        <v>702</v>
      </c>
      <c r="D3316" t="str">
        <f>IFERROR(INDEX('Draft Master List'!E:F,MATCH(C3316,'Draft Master List'!E:E,0),2),"N/A")</f>
        <v>N/A</v>
      </c>
      <c r="E3316" t="s">
        <v>14</v>
      </c>
      <c r="F3316">
        <v>28</v>
      </c>
      <c r="G3316" t="s">
        <v>703</v>
      </c>
      <c r="H3316">
        <v>10</v>
      </c>
      <c r="I3316">
        <v>10</v>
      </c>
      <c r="J3316">
        <v>33</v>
      </c>
      <c r="K3316">
        <v>23</v>
      </c>
      <c r="L3316" s="2">
        <v>0.69699999999999995</v>
      </c>
      <c r="M3316">
        <v>174</v>
      </c>
      <c r="N3316">
        <v>7.6</v>
      </c>
      <c r="O3316">
        <v>0</v>
      </c>
      <c r="P3316">
        <v>24</v>
      </c>
      <c r="Q3316">
        <v>2.2999999999999998</v>
      </c>
      <c r="R3316">
        <v>17.399999999999999</v>
      </c>
      <c r="S3316">
        <v>2</v>
      </c>
    </row>
    <row r="3317" spans="1:19" x14ac:dyDescent="0.25">
      <c r="A3317">
        <v>2008</v>
      </c>
      <c r="B3317">
        <v>157</v>
      </c>
      <c r="C3317" t="s">
        <v>2054</v>
      </c>
      <c r="D3317" t="str">
        <f>IFERROR(INDEX('Draft Master List'!E:F,MATCH(C3317,'Draft Master List'!E:E,0),2),"N/A")</f>
        <v>N/A</v>
      </c>
      <c r="E3317" t="s">
        <v>64</v>
      </c>
      <c r="F3317">
        <v>32</v>
      </c>
      <c r="G3317" t="s">
        <v>108</v>
      </c>
      <c r="H3317">
        <v>14</v>
      </c>
      <c r="I3317">
        <v>11</v>
      </c>
      <c r="J3317">
        <v>42</v>
      </c>
      <c r="K3317">
        <v>23</v>
      </c>
      <c r="L3317" s="2">
        <v>0.54800000000000004</v>
      </c>
      <c r="M3317">
        <v>249</v>
      </c>
      <c r="N3317">
        <v>10.8</v>
      </c>
      <c r="O3317">
        <v>0</v>
      </c>
      <c r="P3317">
        <v>51</v>
      </c>
      <c r="Q3317">
        <v>1.6</v>
      </c>
      <c r="R3317">
        <v>17.8</v>
      </c>
      <c r="S3317">
        <v>0</v>
      </c>
    </row>
    <row r="3318" spans="1:19" x14ac:dyDescent="0.25">
      <c r="A3318">
        <v>2008</v>
      </c>
      <c r="B3318">
        <v>158</v>
      </c>
      <c r="C3318" t="s">
        <v>1374</v>
      </c>
      <c r="D3318" t="str">
        <f>IFERROR(INDEX('Draft Master List'!E:F,MATCH(C3318,'Draft Master List'!E:E,0),2),"N/A")</f>
        <v>N/A</v>
      </c>
      <c r="E3318" t="s">
        <v>64</v>
      </c>
      <c r="F3318">
        <v>29</v>
      </c>
      <c r="G3318" t="s">
        <v>76</v>
      </c>
      <c r="H3318">
        <v>16</v>
      </c>
      <c r="I3318">
        <v>16</v>
      </c>
      <c r="J3318">
        <v>32</v>
      </c>
      <c r="K3318">
        <v>23</v>
      </c>
      <c r="L3318" s="2">
        <v>0.71899999999999997</v>
      </c>
      <c r="M3318">
        <v>178</v>
      </c>
      <c r="N3318">
        <v>7.7</v>
      </c>
      <c r="O3318">
        <v>0</v>
      </c>
      <c r="P3318">
        <v>18</v>
      </c>
      <c r="Q3318">
        <v>1.4</v>
      </c>
      <c r="R3318">
        <v>11.1</v>
      </c>
      <c r="S3318">
        <v>2</v>
      </c>
    </row>
    <row r="3319" spans="1:19" x14ac:dyDescent="0.25">
      <c r="A3319">
        <v>2008</v>
      </c>
      <c r="B3319">
        <v>159</v>
      </c>
      <c r="C3319" t="s">
        <v>699</v>
      </c>
      <c r="D3319" t="str">
        <f>IFERROR(INDEX('Draft Master List'!E:F,MATCH(C3319,'Draft Master List'!E:E,0),2),"N/A")</f>
        <v>N/A</v>
      </c>
      <c r="E3319" t="s">
        <v>223</v>
      </c>
      <c r="F3319">
        <v>32</v>
      </c>
      <c r="G3319" t="s">
        <v>77</v>
      </c>
      <c r="H3319">
        <v>13</v>
      </c>
      <c r="I3319">
        <v>6</v>
      </c>
      <c r="J3319">
        <v>47</v>
      </c>
      <c r="K3319">
        <v>23</v>
      </c>
      <c r="L3319" s="2">
        <v>0.48899999999999999</v>
      </c>
      <c r="M3319">
        <v>271</v>
      </c>
      <c r="N3319">
        <v>11.8</v>
      </c>
      <c r="O3319">
        <v>2</v>
      </c>
      <c r="P3319">
        <v>30</v>
      </c>
      <c r="Q3319">
        <v>1.8</v>
      </c>
      <c r="R3319">
        <v>20.8</v>
      </c>
      <c r="S3319">
        <v>2</v>
      </c>
    </row>
    <row r="3320" spans="1:19" x14ac:dyDescent="0.25">
      <c r="A3320">
        <v>2008</v>
      </c>
      <c r="B3320">
        <v>160</v>
      </c>
      <c r="C3320" t="s">
        <v>1330</v>
      </c>
      <c r="D3320" t="str">
        <f>IFERROR(INDEX('Draft Master List'!E:F,MATCH(C3320,'Draft Master List'!E:E,0),2),"N/A")</f>
        <v>N/A</v>
      </c>
      <c r="E3320" t="s">
        <v>7</v>
      </c>
      <c r="F3320">
        <v>29</v>
      </c>
      <c r="H3320">
        <v>13</v>
      </c>
      <c r="I3320">
        <v>0</v>
      </c>
      <c r="J3320">
        <v>35</v>
      </c>
      <c r="K3320">
        <v>22</v>
      </c>
      <c r="L3320" s="2">
        <v>0.629</v>
      </c>
      <c r="M3320">
        <v>200</v>
      </c>
      <c r="N3320">
        <v>9.1</v>
      </c>
      <c r="O3320">
        <v>0</v>
      </c>
      <c r="P3320">
        <v>27</v>
      </c>
      <c r="Q3320">
        <v>1.7</v>
      </c>
      <c r="R3320">
        <v>15.4</v>
      </c>
      <c r="S3320">
        <v>1</v>
      </c>
    </row>
    <row r="3321" spans="1:19" x14ac:dyDescent="0.25">
      <c r="A3321">
        <v>2008</v>
      </c>
      <c r="B3321">
        <v>161</v>
      </c>
      <c r="C3321" t="s">
        <v>466</v>
      </c>
      <c r="D3321" t="str">
        <f>IFERROR(INDEX('Draft Master List'!E:F,MATCH(C3321,'Draft Master List'!E:E,0),2),"N/A")</f>
        <v>992007</v>
      </c>
      <c r="E3321" t="s">
        <v>16</v>
      </c>
      <c r="F3321">
        <v>25</v>
      </c>
      <c r="G3321" t="s">
        <v>77</v>
      </c>
      <c r="H3321">
        <v>16</v>
      </c>
      <c r="I3321">
        <v>3</v>
      </c>
      <c r="J3321">
        <v>42</v>
      </c>
      <c r="K3321">
        <v>22</v>
      </c>
      <c r="L3321" s="2">
        <v>0.52400000000000002</v>
      </c>
      <c r="M3321">
        <v>366</v>
      </c>
      <c r="N3321">
        <v>16.600000000000001</v>
      </c>
      <c r="O3321">
        <v>4</v>
      </c>
      <c r="P3321">
        <v>84</v>
      </c>
      <c r="Q3321">
        <v>1.4</v>
      </c>
      <c r="R3321">
        <v>22.9</v>
      </c>
      <c r="S3321">
        <v>1</v>
      </c>
    </row>
    <row r="3322" spans="1:19" x14ac:dyDescent="0.25">
      <c r="A3322">
        <v>2008</v>
      </c>
      <c r="B3322">
        <v>162</v>
      </c>
      <c r="C3322" t="s">
        <v>1372</v>
      </c>
      <c r="D3322" t="str">
        <f>IFERROR(INDEX('Draft Master List'!E:F,MATCH(C3322,'Draft Master List'!E:E,0),2),"N/A")</f>
        <v>N/A</v>
      </c>
      <c r="E3322" t="s">
        <v>30</v>
      </c>
      <c r="F3322">
        <v>28</v>
      </c>
      <c r="G3322" t="s">
        <v>108</v>
      </c>
      <c r="H3322">
        <v>14</v>
      </c>
      <c r="I3322">
        <v>9</v>
      </c>
      <c r="J3322">
        <v>47</v>
      </c>
      <c r="K3322">
        <v>22</v>
      </c>
      <c r="L3322" s="2">
        <v>0.46800000000000003</v>
      </c>
      <c r="M3322">
        <v>209</v>
      </c>
      <c r="N3322">
        <v>9.5</v>
      </c>
      <c r="O3322">
        <v>2</v>
      </c>
      <c r="P3322">
        <v>29</v>
      </c>
      <c r="Q3322">
        <v>1.6</v>
      </c>
      <c r="R3322">
        <v>14.9</v>
      </c>
      <c r="S3322">
        <v>1</v>
      </c>
    </row>
    <row r="3323" spans="1:19" x14ac:dyDescent="0.25">
      <c r="A3323">
        <v>2008</v>
      </c>
      <c r="B3323">
        <v>163</v>
      </c>
      <c r="C3323" t="s">
        <v>91</v>
      </c>
      <c r="D3323" t="str">
        <f>IFERROR(INDEX('Draft Master List'!E:F,MATCH(C3323,'Draft Master List'!E:E,0),2),"N/A")</f>
        <v>272006</v>
      </c>
      <c r="E3323" t="s">
        <v>22</v>
      </c>
      <c r="F3323">
        <v>25</v>
      </c>
      <c r="G3323" t="s">
        <v>76</v>
      </c>
      <c r="H3323">
        <v>16</v>
      </c>
      <c r="I3323">
        <v>16</v>
      </c>
      <c r="J3323">
        <v>30</v>
      </c>
      <c r="K3323">
        <v>22</v>
      </c>
      <c r="L3323" s="2">
        <v>0.73299999999999998</v>
      </c>
      <c r="M3323">
        <v>121</v>
      </c>
      <c r="N3323">
        <v>5.5</v>
      </c>
      <c r="O3323">
        <v>2</v>
      </c>
      <c r="P3323">
        <v>25</v>
      </c>
      <c r="Q3323">
        <v>1.4</v>
      </c>
      <c r="R3323">
        <v>7.6</v>
      </c>
      <c r="S3323">
        <v>0</v>
      </c>
    </row>
    <row r="3324" spans="1:19" x14ac:dyDescent="0.25">
      <c r="A3324">
        <v>2008</v>
      </c>
      <c r="B3324">
        <v>164</v>
      </c>
      <c r="C3324" t="s">
        <v>1339</v>
      </c>
      <c r="D3324" t="str">
        <f>IFERROR(INDEX('Draft Master List'!E:F,MATCH(C3324,'Draft Master List'!E:E,0),2),"N/A")</f>
        <v>N/A</v>
      </c>
      <c r="E3324" t="s">
        <v>64</v>
      </c>
      <c r="F3324">
        <v>26</v>
      </c>
      <c r="H3324">
        <v>15</v>
      </c>
      <c r="I3324">
        <v>0</v>
      </c>
      <c r="J3324">
        <v>37</v>
      </c>
      <c r="K3324">
        <v>22</v>
      </c>
      <c r="L3324" s="2">
        <v>0.59499999999999997</v>
      </c>
      <c r="M3324">
        <v>156</v>
      </c>
      <c r="N3324">
        <v>7.1</v>
      </c>
      <c r="O3324">
        <v>1</v>
      </c>
      <c r="P3324">
        <v>17</v>
      </c>
      <c r="Q3324">
        <v>1.5</v>
      </c>
      <c r="R3324">
        <v>10.4</v>
      </c>
      <c r="S3324">
        <v>1</v>
      </c>
    </row>
    <row r="3325" spans="1:19" x14ac:dyDescent="0.25">
      <c r="A3325">
        <v>2008</v>
      </c>
      <c r="B3325">
        <v>165</v>
      </c>
      <c r="C3325" t="s">
        <v>2009</v>
      </c>
      <c r="D3325" t="str">
        <f>IFERROR(INDEX('Draft Master List'!E:F,MATCH(C3325,'Draft Master List'!E:E,0),2),"N/A")</f>
        <v>N/A</v>
      </c>
      <c r="E3325" t="s">
        <v>32</v>
      </c>
      <c r="F3325">
        <v>29</v>
      </c>
      <c r="G3325" t="s">
        <v>108</v>
      </c>
      <c r="H3325">
        <v>16</v>
      </c>
      <c r="I3325">
        <v>13</v>
      </c>
      <c r="J3325">
        <v>30</v>
      </c>
      <c r="K3325">
        <v>21</v>
      </c>
      <c r="L3325" s="2">
        <v>0.7</v>
      </c>
      <c r="M3325">
        <v>194</v>
      </c>
      <c r="N3325">
        <v>9.1999999999999993</v>
      </c>
      <c r="O3325">
        <v>0</v>
      </c>
      <c r="P3325">
        <v>29</v>
      </c>
      <c r="Q3325">
        <v>1.3</v>
      </c>
      <c r="R3325">
        <v>12.1</v>
      </c>
      <c r="S3325">
        <v>0</v>
      </c>
    </row>
    <row r="3326" spans="1:19" x14ac:dyDescent="0.25">
      <c r="A3326">
        <v>2008</v>
      </c>
      <c r="B3326">
        <v>166</v>
      </c>
      <c r="C3326" t="s">
        <v>1445</v>
      </c>
      <c r="D3326" t="str">
        <f>IFERROR(INDEX('Draft Master List'!E:F,MATCH(C3326,'Draft Master List'!E:E,0),2),"N/A")</f>
        <v>N/A</v>
      </c>
      <c r="E3326" t="s">
        <v>15</v>
      </c>
      <c r="F3326">
        <v>29</v>
      </c>
      <c r="G3326" t="s">
        <v>77</v>
      </c>
      <c r="H3326">
        <v>10</v>
      </c>
      <c r="I3326">
        <v>1</v>
      </c>
      <c r="J3326">
        <v>31</v>
      </c>
      <c r="K3326">
        <v>21</v>
      </c>
      <c r="L3326" s="2">
        <v>0.67700000000000005</v>
      </c>
      <c r="M3326">
        <v>194</v>
      </c>
      <c r="N3326">
        <v>9.1999999999999993</v>
      </c>
      <c r="O3326">
        <v>0</v>
      </c>
      <c r="P3326">
        <v>25</v>
      </c>
      <c r="Q3326">
        <v>2.1</v>
      </c>
      <c r="R3326">
        <v>19.399999999999999</v>
      </c>
      <c r="S3326">
        <v>1</v>
      </c>
    </row>
    <row r="3327" spans="1:19" x14ac:dyDescent="0.25">
      <c r="A3327">
        <v>2008</v>
      </c>
      <c r="B3327">
        <v>167</v>
      </c>
      <c r="C3327" t="s">
        <v>398</v>
      </c>
      <c r="D3327" t="str">
        <f>IFERROR(INDEX('Draft Master List'!E:F,MATCH(C3327,'Draft Master List'!E:E,0),2),"N/A")</f>
        <v>1222008</v>
      </c>
      <c r="E3327" t="s">
        <v>27</v>
      </c>
      <c r="F3327">
        <v>24</v>
      </c>
      <c r="G3327" t="s">
        <v>643</v>
      </c>
      <c r="H3327">
        <v>16</v>
      </c>
      <c r="I3327">
        <v>3</v>
      </c>
      <c r="J3327">
        <v>30</v>
      </c>
      <c r="K3327">
        <v>21</v>
      </c>
      <c r="L3327" s="2">
        <v>0.7</v>
      </c>
      <c r="M3327">
        <v>185</v>
      </c>
      <c r="N3327">
        <v>8.8000000000000007</v>
      </c>
      <c r="O3327">
        <v>0</v>
      </c>
      <c r="P3327">
        <v>50</v>
      </c>
      <c r="Q3327">
        <v>1.3</v>
      </c>
      <c r="R3327">
        <v>11.6</v>
      </c>
      <c r="S3327">
        <v>0</v>
      </c>
    </row>
    <row r="3328" spans="1:19" x14ac:dyDescent="0.25">
      <c r="A3328">
        <v>2008</v>
      </c>
      <c r="B3328">
        <v>168</v>
      </c>
      <c r="C3328" t="s">
        <v>2005</v>
      </c>
      <c r="D3328" t="str">
        <f>IFERROR(INDEX('Draft Master List'!E:F,MATCH(C3328,'Draft Master List'!E:E,0),2),"N/A")</f>
        <v>N/A</v>
      </c>
      <c r="E3328" t="s">
        <v>21</v>
      </c>
      <c r="F3328">
        <v>32</v>
      </c>
      <c r="H3328">
        <v>16</v>
      </c>
      <c r="I3328">
        <v>0</v>
      </c>
      <c r="J3328">
        <v>36</v>
      </c>
      <c r="K3328">
        <v>21</v>
      </c>
      <c r="L3328" s="2">
        <v>0.58299999999999996</v>
      </c>
      <c r="M3328">
        <v>169</v>
      </c>
      <c r="N3328">
        <v>8</v>
      </c>
      <c r="O3328">
        <v>1</v>
      </c>
      <c r="P3328">
        <v>14</v>
      </c>
      <c r="Q3328">
        <v>1.3</v>
      </c>
      <c r="R3328">
        <v>10.6</v>
      </c>
      <c r="S3328">
        <v>1</v>
      </c>
    </row>
    <row r="3329" spans="1:19" x14ac:dyDescent="0.25">
      <c r="A3329">
        <v>2008</v>
      </c>
      <c r="B3329">
        <v>169</v>
      </c>
      <c r="C3329" t="s">
        <v>1931</v>
      </c>
      <c r="D3329" t="str">
        <f>IFERROR(INDEX('Draft Master List'!E:F,MATCH(C3329,'Draft Master List'!E:E,0),2),"N/A")</f>
        <v>N/A</v>
      </c>
      <c r="E3329" t="s">
        <v>22</v>
      </c>
      <c r="F3329">
        <v>25</v>
      </c>
      <c r="G3329" t="s">
        <v>108</v>
      </c>
      <c r="H3329">
        <v>16</v>
      </c>
      <c r="I3329">
        <v>15</v>
      </c>
      <c r="J3329">
        <v>34</v>
      </c>
      <c r="K3329">
        <v>21</v>
      </c>
      <c r="L3329" s="2">
        <v>0.61799999999999999</v>
      </c>
      <c r="M3329">
        <v>195</v>
      </c>
      <c r="N3329">
        <v>9.3000000000000007</v>
      </c>
      <c r="O3329">
        <v>1</v>
      </c>
      <c r="P3329">
        <v>31</v>
      </c>
      <c r="Q3329">
        <v>1.3</v>
      </c>
      <c r="R3329">
        <v>12.2</v>
      </c>
      <c r="S3329">
        <v>0</v>
      </c>
    </row>
    <row r="3330" spans="1:19" x14ac:dyDescent="0.25">
      <c r="A3330">
        <v>2008</v>
      </c>
      <c r="B3330">
        <v>170</v>
      </c>
      <c r="C3330" t="s">
        <v>94</v>
      </c>
      <c r="D3330" t="str">
        <f>IFERROR(INDEX('Draft Master List'!E:F,MATCH(C3330,'Draft Master List'!E:E,0),2),"N/A")</f>
        <v>72007</v>
      </c>
      <c r="E3330" t="s">
        <v>18</v>
      </c>
      <c r="F3330">
        <v>23</v>
      </c>
      <c r="G3330" t="s">
        <v>76</v>
      </c>
      <c r="H3330">
        <v>16</v>
      </c>
      <c r="I3330">
        <v>15</v>
      </c>
      <c r="J3330">
        <v>39</v>
      </c>
      <c r="K3330">
        <v>21</v>
      </c>
      <c r="L3330" s="2">
        <v>0.53800000000000003</v>
      </c>
      <c r="M3330">
        <v>125</v>
      </c>
      <c r="N3330">
        <v>6</v>
      </c>
      <c r="O3330">
        <v>0</v>
      </c>
      <c r="P3330">
        <v>16</v>
      </c>
      <c r="Q3330">
        <v>1.3</v>
      </c>
      <c r="R3330">
        <v>7.8</v>
      </c>
      <c r="S3330">
        <v>9</v>
      </c>
    </row>
    <row r="3331" spans="1:19" x14ac:dyDescent="0.25">
      <c r="A3331">
        <v>2008</v>
      </c>
      <c r="B3331">
        <v>171</v>
      </c>
      <c r="C3331" t="s">
        <v>84</v>
      </c>
      <c r="D3331" t="str">
        <f>IFERROR(INDEX('Draft Master List'!E:F,MATCH(C3331,'Draft Master List'!E:E,0),2),"N/A")</f>
        <v>N/A</v>
      </c>
      <c r="E3331" t="s">
        <v>14</v>
      </c>
      <c r="F3331">
        <v>26</v>
      </c>
      <c r="G3331" t="s">
        <v>108</v>
      </c>
      <c r="H3331">
        <v>14</v>
      </c>
      <c r="I3331">
        <v>12</v>
      </c>
      <c r="J3331">
        <v>38</v>
      </c>
      <c r="K3331">
        <v>21</v>
      </c>
      <c r="L3331" s="2">
        <v>0.55300000000000005</v>
      </c>
      <c r="M3331">
        <v>250</v>
      </c>
      <c r="N3331">
        <v>11.9</v>
      </c>
      <c r="O3331">
        <v>3</v>
      </c>
      <c r="P3331">
        <v>34</v>
      </c>
      <c r="Q3331">
        <v>1.5</v>
      </c>
      <c r="R3331">
        <v>17.899999999999999</v>
      </c>
      <c r="S3331">
        <v>0</v>
      </c>
    </row>
    <row r="3332" spans="1:19" x14ac:dyDescent="0.25">
      <c r="A3332">
        <v>2008</v>
      </c>
      <c r="B3332">
        <v>172</v>
      </c>
      <c r="C3332" t="s">
        <v>1624</v>
      </c>
      <c r="D3332" t="str">
        <f>IFERROR(INDEX('Draft Master List'!E:F,MATCH(C3332,'Draft Master List'!E:E,0),2),"N/A")</f>
        <v>N/A</v>
      </c>
      <c r="E3332" t="s">
        <v>27</v>
      </c>
      <c r="F3332">
        <v>21</v>
      </c>
      <c r="G3332" t="s">
        <v>758</v>
      </c>
      <c r="H3332">
        <v>16</v>
      </c>
      <c r="I3332">
        <v>7</v>
      </c>
      <c r="J3332">
        <v>27</v>
      </c>
      <c r="K3332">
        <v>20</v>
      </c>
      <c r="L3332" s="2">
        <v>0.74099999999999999</v>
      </c>
      <c r="M3332">
        <v>283</v>
      </c>
      <c r="N3332">
        <v>14.2</v>
      </c>
      <c r="O3332">
        <v>4</v>
      </c>
      <c r="P3332">
        <v>37</v>
      </c>
      <c r="Q3332">
        <v>1.3</v>
      </c>
      <c r="R3332">
        <v>17.7</v>
      </c>
      <c r="S3332">
        <v>0</v>
      </c>
    </row>
    <row r="3333" spans="1:19" x14ac:dyDescent="0.25">
      <c r="A3333">
        <v>2008</v>
      </c>
      <c r="B3333">
        <v>173</v>
      </c>
      <c r="C3333" t="s">
        <v>1248</v>
      </c>
      <c r="D3333" t="str">
        <f>IFERROR(INDEX('Draft Master List'!E:F,MATCH(C3333,'Draft Master List'!E:E,0),2),"N/A")</f>
        <v>N/A</v>
      </c>
      <c r="E3333" t="s">
        <v>15</v>
      </c>
      <c r="F3333">
        <v>26</v>
      </c>
      <c r="G3333" t="s">
        <v>76</v>
      </c>
      <c r="H3333">
        <v>12</v>
      </c>
      <c r="I3333">
        <v>10</v>
      </c>
      <c r="J3333">
        <v>26</v>
      </c>
      <c r="K3333">
        <v>20</v>
      </c>
      <c r="L3333" s="2">
        <v>0.76900000000000002</v>
      </c>
      <c r="M3333">
        <v>185</v>
      </c>
      <c r="N3333">
        <v>9.3000000000000007</v>
      </c>
      <c r="O3333">
        <v>0</v>
      </c>
      <c r="P3333">
        <v>79</v>
      </c>
      <c r="Q3333">
        <v>1.7</v>
      </c>
      <c r="R3333">
        <v>15.4</v>
      </c>
      <c r="S3333">
        <v>2</v>
      </c>
    </row>
    <row r="3334" spans="1:19" x14ac:dyDescent="0.25">
      <c r="A3334">
        <v>2008</v>
      </c>
      <c r="B3334">
        <v>174</v>
      </c>
      <c r="C3334" t="s">
        <v>460</v>
      </c>
      <c r="D3334" t="str">
        <f>IFERROR(INDEX('Draft Master List'!E:F,MATCH(C3334,'Draft Master List'!E:E,0),2),"N/A")</f>
        <v>782007</v>
      </c>
      <c r="E3334" t="s">
        <v>5</v>
      </c>
      <c r="F3334">
        <v>24</v>
      </c>
      <c r="G3334" t="s">
        <v>660</v>
      </c>
      <c r="H3334">
        <v>10</v>
      </c>
      <c r="I3334">
        <v>2</v>
      </c>
      <c r="J3334">
        <v>30</v>
      </c>
      <c r="K3334">
        <v>20</v>
      </c>
      <c r="L3334" s="2">
        <v>0.66700000000000004</v>
      </c>
      <c r="M3334">
        <v>274</v>
      </c>
      <c r="N3334">
        <v>13.7</v>
      </c>
      <c r="O3334">
        <v>1</v>
      </c>
      <c r="P3334">
        <v>46</v>
      </c>
      <c r="Q3334">
        <v>2</v>
      </c>
      <c r="R3334">
        <v>27.4</v>
      </c>
      <c r="S3334">
        <v>0</v>
      </c>
    </row>
    <row r="3335" spans="1:19" x14ac:dyDescent="0.25">
      <c r="A3335">
        <v>2008</v>
      </c>
      <c r="B3335">
        <v>175</v>
      </c>
      <c r="C3335" t="s">
        <v>413</v>
      </c>
      <c r="D3335" t="str">
        <f>IFERROR(INDEX('Draft Master List'!E:F,MATCH(C3335,'Draft Master List'!E:E,0),2),"N/A")</f>
        <v>1742008</v>
      </c>
      <c r="E3335" t="s">
        <v>34</v>
      </c>
      <c r="F3335">
        <v>23</v>
      </c>
      <c r="G3335" t="s">
        <v>77</v>
      </c>
      <c r="H3335">
        <v>12</v>
      </c>
      <c r="I3335">
        <v>1</v>
      </c>
      <c r="J3335">
        <v>43</v>
      </c>
      <c r="K3335">
        <v>20</v>
      </c>
      <c r="L3335" s="2">
        <v>0.46500000000000002</v>
      </c>
      <c r="M3335">
        <v>319</v>
      </c>
      <c r="N3335">
        <v>16</v>
      </c>
      <c r="O3335">
        <v>3</v>
      </c>
      <c r="P3335">
        <v>48</v>
      </c>
      <c r="Q3335">
        <v>1.7</v>
      </c>
      <c r="R3335">
        <v>26.6</v>
      </c>
      <c r="S3335">
        <v>0</v>
      </c>
    </row>
    <row r="3336" spans="1:19" x14ac:dyDescent="0.25">
      <c r="A3336">
        <v>2008</v>
      </c>
      <c r="B3336">
        <v>176</v>
      </c>
      <c r="C3336" t="s">
        <v>1420</v>
      </c>
      <c r="D3336" t="str">
        <f>IFERROR(INDEX('Draft Master List'!E:F,MATCH(C3336,'Draft Master List'!E:E,0),2),"N/A")</f>
        <v>N/A</v>
      </c>
      <c r="E3336" t="s">
        <v>15</v>
      </c>
      <c r="F3336">
        <v>27</v>
      </c>
      <c r="G3336" t="s">
        <v>643</v>
      </c>
      <c r="H3336">
        <v>13</v>
      </c>
      <c r="I3336">
        <v>6</v>
      </c>
      <c r="J3336">
        <v>34</v>
      </c>
      <c r="K3336">
        <v>20</v>
      </c>
      <c r="L3336" s="2">
        <v>0.58799999999999997</v>
      </c>
      <c r="M3336">
        <v>71</v>
      </c>
      <c r="N3336">
        <v>3.6</v>
      </c>
      <c r="O3336">
        <v>0</v>
      </c>
      <c r="P3336">
        <v>12</v>
      </c>
      <c r="Q3336">
        <v>1.5</v>
      </c>
      <c r="R3336">
        <v>5.5</v>
      </c>
      <c r="S3336">
        <v>5</v>
      </c>
    </row>
    <row r="3337" spans="1:19" x14ac:dyDescent="0.25">
      <c r="A3337">
        <v>2008</v>
      </c>
      <c r="B3337">
        <v>177</v>
      </c>
      <c r="C3337" t="s">
        <v>1373</v>
      </c>
      <c r="D3337" t="str">
        <f>IFERROR(INDEX('Draft Master List'!E:F,MATCH(C3337,'Draft Master List'!E:E,0),2),"N/A")</f>
        <v>N/A</v>
      </c>
      <c r="E3337" t="s">
        <v>19</v>
      </c>
      <c r="F3337">
        <v>26</v>
      </c>
      <c r="G3337" t="s">
        <v>732</v>
      </c>
      <c r="H3337">
        <v>14</v>
      </c>
      <c r="I3337">
        <v>7</v>
      </c>
      <c r="J3337">
        <v>32</v>
      </c>
      <c r="K3337">
        <v>20</v>
      </c>
      <c r="L3337" s="2">
        <v>0.625</v>
      </c>
      <c r="M3337">
        <v>222</v>
      </c>
      <c r="N3337">
        <v>11.1</v>
      </c>
      <c r="O3337">
        <v>2</v>
      </c>
      <c r="P3337">
        <v>62</v>
      </c>
      <c r="Q3337">
        <v>1.4</v>
      </c>
      <c r="R3337">
        <v>15.9</v>
      </c>
      <c r="S3337">
        <v>1</v>
      </c>
    </row>
    <row r="3338" spans="1:19" x14ac:dyDescent="0.25">
      <c r="A3338">
        <v>2008</v>
      </c>
      <c r="B3338">
        <v>178</v>
      </c>
      <c r="C3338" t="s">
        <v>563</v>
      </c>
      <c r="D3338" t="str">
        <f>IFERROR(INDEX('Draft Master List'!E:F,MATCH(C3338,'Draft Master List'!E:E,0),2),"N/A")</f>
        <v>2512006</v>
      </c>
      <c r="E3338" t="s">
        <v>23</v>
      </c>
      <c r="F3338">
        <v>25</v>
      </c>
      <c r="G3338" t="s">
        <v>77</v>
      </c>
      <c r="H3338">
        <v>16</v>
      </c>
      <c r="I3338">
        <v>1</v>
      </c>
      <c r="J3338">
        <v>29</v>
      </c>
      <c r="K3338">
        <v>19</v>
      </c>
      <c r="L3338" s="2">
        <v>0.65500000000000003</v>
      </c>
      <c r="M3338">
        <v>241</v>
      </c>
      <c r="N3338">
        <v>12.7</v>
      </c>
      <c r="O3338">
        <v>2</v>
      </c>
      <c r="P3338">
        <v>65</v>
      </c>
      <c r="Q3338">
        <v>1.2</v>
      </c>
      <c r="R3338">
        <v>15.1</v>
      </c>
      <c r="S3338">
        <v>0</v>
      </c>
    </row>
    <row r="3339" spans="1:19" x14ac:dyDescent="0.25">
      <c r="A3339">
        <v>2008</v>
      </c>
      <c r="B3339">
        <v>179</v>
      </c>
      <c r="C3339" t="s">
        <v>467</v>
      </c>
      <c r="D3339" t="str">
        <f>IFERROR(INDEX('Draft Master List'!E:F,MATCH(C3339,'Draft Master List'!E:E,0),2),"N/A")</f>
        <v>1002007</v>
      </c>
      <c r="E3339" t="s">
        <v>16</v>
      </c>
      <c r="F3339">
        <v>24</v>
      </c>
      <c r="H3339">
        <v>15</v>
      </c>
      <c r="I3339">
        <v>0</v>
      </c>
      <c r="J3339">
        <v>30</v>
      </c>
      <c r="K3339">
        <v>19</v>
      </c>
      <c r="L3339" s="2">
        <v>0.63300000000000001</v>
      </c>
      <c r="M3339">
        <v>162</v>
      </c>
      <c r="N3339">
        <v>8.5</v>
      </c>
      <c r="O3339">
        <v>0</v>
      </c>
      <c r="P3339">
        <v>25</v>
      </c>
      <c r="Q3339">
        <v>1.3</v>
      </c>
      <c r="R3339">
        <v>10.8</v>
      </c>
      <c r="S3339">
        <v>1</v>
      </c>
    </row>
    <row r="3340" spans="1:19" x14ac:dyDescent="0.25">
      <c r="A3340">
        <v>2008</v>
      </c>
      <c r="B3340">
        <v>180</v>
      </c>
      <c r="C3340" t="s">
        <v>1342</v>
      </c>
      <c r="D3340" t="str">
        <f>IFERROR(INDEX('Draft Master List'!E:F,MATCH(C3340,'Draft Master List'!E:E,0),2),"N/A")</f>
        <v>N/A</v>
      </c>
      <c r="E3340" t="s">
        <v>33</v>
      </c>
      <c r="F3340">
        <v>25</v>
      </c>
      <c r="G3340" t="s">
        <v>732</v>
      </c>
      <c r="H3340">
        <v>16</v>
      </c>
      <c r="I3340">
        <v>2</v>
      </c>
      <c r="J3340">
        <v>27</v>
      </c>
      <c r="K3340">
        <v>19</v>
      </c>
      <c r="L3340" s="2">
        <v>0.70399999999999996</v>
      </c>
      <c r="M3340">
        <v>275</v>
      </c>
      <c r="N3340">
        <v>14.5</v>
      </c>
      <c r="O3340">
        <v>2</v>
      </c>
      <c r="P3340">
        <v>80</v>
      </c>
      <c r="Q3340">
        <v>1.2</v>
      </c>
      <c r="R3340">
        <v>17.2</v>
      </c>
      <c r="S3340">
        <v>0</v>
      </c>
    </row>
    <row r="3341" spans="1:19" x14ac:dyDescent="0.25">
      <c r="A3341">
        <v>2008</v>
      </c>
      <c r="B3341">
        <v>181</v>
      </c>
      <c r="C3341" t="s">
        <v>659</v>
      </c>
      <c r="D3341" t="str">
        <f>IFERROR(INDEX('Draft Master List'!E:F,MATCH(C3341,'Draft Master List'!E:E,0),2),"N/A")</f>
        <v>N/A</v>
      </c>
      <c r="E3341" t="s">
        <v>16</v>
      </c>
      <c r="F3341">
        <v>29</v>
      </c>
      <c r="G3341" t="s">
        <v>74</v>
      </c>
      <c r="H3341">
        <v>13</v>
      </c>
      <c r="I3341">
        <v>10</v>
      </c>
      <c r="J3341">
        <v>48</v>
      </c>
      <c r="K3341">
        <v>19</v>
      </c>
      <c r="L3341" s="2">
        <v>0.39600000000000002</v>
      </c>
      <c r="M3341">
        <v>181</v>
      </c>
      <c r="N3341">
        <v>9.5</v>
      </c>
      <c r="O3341">
        <v>2</v>
      </c>
      <c r="P3341">
        <v>16</v>
      </c>
      <c r="Q3341">
        <v>1.5</v>
      </c>
      <c r="R3341">
        <v>13.9</v>
      </c>
      <c r="S3341">
        <v>0</v>
      </c>
    </row>
    <row r="3342" spans="1:19" x14ac:dyDescent="0.25">
      <c r="A3342">
        <v>2008</v>
      </c>
      <c r="B3342">
        <v>182</v>
      </c>
      <c r="C3342" t="s">
        <v>504</v>
      </c>
      <c r="D3342" t="str">
        <f>IFERROR(INDEX('Draft Master List'!E:F,MATCH(C3342,'Draft Master List'!E:E,0),2),"N/A")</f>
        <v>2462007</v>
      </c>
      <c r="E3342" t="s">
        <v>223</v>
      </c>
      <c r="F3342">
        <v>26</v>
      </c>
      <c r="H3342">
        <v>10</v>
      </c>
      <c r="I3342">
        <v>0</v>
      </c>
      <c r="J3342">
        <v>21</v>
      </c>
      <c r="K3342">
        <v>19</v>
      </c>
      <c r="L3342" s="2">
        <v>0.90500000000000003</v>
      </c>
      <c r="M3342">
        <v>183</v>
      </c>
      <c r="N3342">
        <v>9.6</v>
      </c>
      <c r="O3342">
        <v>0</v>
      </c>
      <c r="P3342">
        <v>30</v>
      </c>
      <c r="Q3342">
        <v>1.9</v>
      </c>
      <c r="R3342">
        <v>18.3</v>
      </c>
      <c r="S3342">
        <v>1</v>
      </c>
    </row>
    <row r="3343" spans="1:19" x14ac:dyDescent="0.25">
      <c r="A3343">
        <v>2008</v>
      </c>
      <c r="B3343">
        <v>183</v>
      </c>
      <c r="C3343" t="s">
        <v>451</v>
      </c>
      <c r="D3343" t="str">
        <f>IFERROR(INDEX('Draft Master List'!E:F,MATCH(C3343,'Draft Master List'!E:E,0),2),"N/A")</f>
        <v>502007</v>
      </c>
      <c r="E3343" t="s">
        <v>15</v>
      </c>
      <c r="F3343">
        <v>25</v>
      </c>
      <c r="G3343" t="s">
        <v>77</v>
      </c>
      <c r="H3343">
        <v>12</v>
      </c>
      <c r="I3343">
        <v>1</v>
      </c>
      <c r="J3343">
        <v>46</v>
      </c>
      <c r="K3343">
        <v>19</v>
      </c>
      <c r="L3343" s="2">
        <v>0.41299999999999998</v>
      </c>
      <c r="M3343">
        <v>220</v>
      </c>
      <c r="N3343">
        <v>11.6</v>
      </c>
      <c r="O3343">
        <v>2</v>
      </c>
      <c r="P3343">
        <v>22</v>
      </c>
      <c r="Q3343">
        <v>1.6</v>
      </c>
      <c r="R3343">
        <v>18.3</v>
      </c>
      <c r="S3343">
        <v>0</v>
      </c>
    </row>
    <row r="3344" spans="1:19" x14ac:dyDescent="0.25">
      <c r="A3344">
        <v>2008</v>
      </c>
      <c r="B3344">
        <v>184</v>
      </c>
      <c r="C3344" t="s">
        <v>695</v>
      </c>
      <c r="D3344" t="str">
        <f>IFERROR(INDEX('Draft Master List'!E:F,MATCH(C3344,'Draft Master List'!E:E,0),2),"N/A")</f>
        <v>N/A</v>
      </c>
      <c r="E3344" t="s">
        <v>6</v>
      </c>
      <c r="F3344">
        <v>28</v>
      </c>
      <c r="H3344">
        <v>16</v>
      </c>
      <c r="I3344">
        <v>0</v>
      </c>
      <c r="J3344">
        <v>35</v>
      </c>
      <c r="K3344">
        <v>19</v>
      </c>
      <c r="L3344" s="2">
        <v>0.54300000000000004</v>
      </c>
      <c r="M3344">
        <v>247</v>
      </c>
      <c r="N3344">
        <v>13</v>
      </c>
      <c r="O3344">
        <v>1</v>
      </c>
      <c r="P3344">
        <v>52</v>
      </c>
      <c r="Q3344">
        <v>1.2</v>
      </c>
      <c r="R3344">
        <v>15.4</v>
      </c>
      <c r="S3344">
        <v>0</v>
      </c>
    </row>
    <row r="3345" spans="1:19" x14ac:dyDescent="0.25">
      <c r="A3345">
        <v>2008</v>
      </c>
      <c r="B3345">
        <v>185</v>
      </c>
      <c r="C3345" t="s">
        <v>474</v>
      </c>
      <c r="D3345" t="str">
        <f>IFERROR(INDEX('Draft Master List'!E:F,MATCH(C3345,'Draft Master List'!E:E,0),2),"N/A")</f>
        <v>1372007</v>
      </c>
      <c r="E3345" t="s">
        <v>3</v>
      </c>
      <c r="F3345">
        <v>24</v>
      </c>
      <c r="G3345" t="s">
        <v>790</v>
      </c>
      <c r="H3345">
        <v>16</v>
      </c>
      <c r="I3345">
        <v>16</v>
      </c>
      <c r="J3345">
        <v>30</v>
      </c>
      <c r="K3345">
        <v>19</v>
      </c>
      <c r="L3345" s="2">
        <v>0.63300000000000001</v>
      </c>
      <c r="M3345">
        <v>123</v>
      </c>
      <c r="N3345">
        <v>6.5</v>
      </c>
      <c r="O3345">
        <v>1</v>
      </c>
      <c r="P3345">
        <v>25</v>
      </c>
      <c r="Q3345">
        <v>1.2</v>
      </c>
      <c r="R3345">
        <v>7.7</v>
      </c>
      <c r="S3345">
        <v>4</v>
      </c>
    </row>
    <row r="3346" spans="1:19" x14ac:dyDescent="0.25">
      <c r="A3346">
        <v>2008</v>
      </c>
      <c r="B3346">
        <v>186</v>
      </c>
      <c r="C3346" t="s">
        <v>1288</v>
      </c>
      <c r="D3346" t="str">
        <f>IFERROR(INDEX('Draft Master List'!E:F,MATCH(C3346,'Draft Master List'!E:E,0),2),"N/A")</f>
        <v>N/A</v>
      </c>
      <c r="E3346" t="s">
        <v>19</v>
      </c>
      <c r="F3346">
        <v>29</v>
      </c>
      <c r="G3346" t="s">
        <v>643</v>
      </c>
      <c r="H3346">
        <v>13</v>
      </c>
      <c r="I3346">
        <v>6</v>
      </c>
      <c r="J3346">
        <v>27</v>
      </c>
      <c r="K3346">
        <v>19</v>
      </c>
      <c r="L3346" s="2">
        <v>0.70399999999999996</v>
      </c>
      <c r="M3346">
        <v>136</v>
      </c>
      <c r="N3346">
        <v>7.2</v>
      </c>
      <c r="O3346">
        <v>2</v>
      </c>
      <c r="P3346">
        <v>13</v>
      </c>
      <c r="Q3346">
        <v>1.5</v>
      </c>
      <c r="R3346">
        <v>10.5</v>
      </c>
      <c r="S3346">
        <v>1</v>
      </c>
    </row>
    <row r="3347" spans="1:19" x14ac:dyDescent="0.25">
      <c r="A3347">
        <v>2008</v>
      </c>
      <c r="B3347">
        <v>187</v>
      </c>
      <c r="C3347" t="s">
        <v>2021</v>
      </c>
      <c r="D3347" t="str">
        <f>IFERROR(INDEX('Draft Master List'!E:F,MATCH(C3347,'Draft Master List'!E:E,0),2),"N/A")</f>
        <v>N/A</v>
      </c>
      <c r="E3347" t="s">
        <v>20</v>
      </c>
      <c r="F3347">
        <v>24</v>
      </c>
      <c r="G3347" t="s">
        <v>1709</v>
      </c>
      <c r="H3347">
        <v>15</v>
      </c>
      <c r="I3347">
        <v>14</v>
      </c>
      <c r="J3347">
        <v>24</v>
      </c>
      <c r="K3347">
        <v>19</v>
      </c>
      <c r="L3347" s="2">
        <v>0.79200000000000004</v>
      </c>
      <c r="M3347">
        <v>166</v>
      </c>
      <c r="N3347">
        <v>8.6999999999999993</v>
      </c>
      <c r="O3347">
        <v>0</v>
      </c>
      <c r="P3347">
        <v>23</v>
      </c>
      <c r="Q3347">
        <v>1.3</v>
      </c>
      <c r="R3347">
        <v>11.1</v>
      </c>
      <c r="S3347">
        <v>0</v>
      </c>
    </row>
    <row r="3348" spans="1:19" x14ac:dyDescent="0.25">
      <c r="A3348">
        <v>2008</v>
      </c>
      <c r="B3348">
        <v>188</v>
      </c>
      <c r="C3348" t="s">
        <v>500</v>
      </c>
      <c r="D3348" t="str">
        <f>IFERROR(INDEX('Draft Master List'!E:F,MATCH(C3348,'Draft Master List'!E:E,0),2),"N/A")</f>
        <v>2342007</v>
      </c>
      <c r="E3348" t="s">
        <v>64</v>
      </c>
      <c r="F3348">
        <v>24</v>
      </c>
      <c r="G3348" t="s">
        <v>77</v>
      </c>
      <c r="H3348">
        <v>16</v>
      </c>
      <c r="I3348">
        <v>5</v>
      </c>
      <c r="J3348">
        <v>41</v>
      </c>
      <c r="K3348">
        <v>19</v>
      </c>
      <c r="L3348" s="2">
        <v>0.46300000000000002</v>
      </c>
      <c r="M3348">
        <v>182</v>
      </c>
      <c r="N3348">
        <v>9.6</v>
      </c>
      <c r="O3348">
        <v>0</v>
      </c>
      <c r="P3348">
        <v>53</v>
      </c>
      <c r="Q3348">
        <v>1.2</v>
      </c>
      <c r="R3348">
        <v>11.4</v>
      </c>
      <c r="S3348">
        <v>1</v>
      </c>
    </row>
    <row r="3349" spans="1:19" x14ac:dyDescent="0.25">
      <c r="A3349">
        <v>2008</v>
      </c>
      <c r="B3349">
        <v>189</v>
      </c>
      <c r="C3349" t="s">
        <v>1404</v>
      </c>
      <c r="D3349" t="str">
        <f>IFERROR(INDEX('Draft Master List'!E:F,MATCH(C3349,'Draft Master List'!E:E,0),2),"N/A")</f>
        <v>N/A</v>
      </c>
      <c r="E3349" t="s">
        <v>6</v>
      </c>
      <c r="F3349">
        <v>27</v>
      </c>
      <c r="G3349" t="s">
        <v>77</v>
      </c>
      <c r="H3349">
        <v>10</v>
      </c>
      <c r="I3349">
        <v>3</v>
      </c>
      <c r="J3349">
        <v>35</v>
      </c>
      <c r="K3349">
        <v>18</v>
      </c>
      <c r="L3349" s="2">
        <v>0.51400000000000001</v>
      </c>
      <c r="M3349">
        <v>252</v>
      </c>
      <c r="N3349">
        <v>14</v>
      </c>
      <c r="O3349">
        <v>1</v>
      </c>
      <c r="P3349">
        <v>40</v>
      </c>
      <c r="Q3349">
        <v>1.8</v>
      </c>
      <c r="R3349">
        <v>25.2</v>
      </c>
      <c r="S3349">
        <v>0</v>
      </c>
    </row>
    <row r="3350" spans="1:19" x14ac:dyDescent="0.25">
      <c r="A3350">
        <v>2008</v>
      </c>
      <c r="B3350">
        <v>190</v>
      </c>
      <c r="C3350" t="s">
        <v>2048</v>
      </c>
      <c r="D3350" t="str">
        <f>IFERROR(INDEX('Draft Master List'!E:F,MATCH(C3350,'Draft Master List'!E:E,0),2),"N/A")</f>
        <v>N/A</v>
      </c>
      <c r="E3350" t="s">
        <v>12</v>
      </c>
      <c r="F3350">
        <v>31</v>
      </c>
      <c r="G3350" t="s">
        <v>77</v>
      </c>
      <c r="H3350">
        <v>9</v>
      </c>
      <c r="I3350">
        <v>2</v>
      </c>
      <c r="J3350">
        <v>35</v>
      </c>
      <c r="K3350">
        <v>18</v>
      </c>
      <c r="L3350" s="2">
        <v>0.51400000000000001</v>
      </c>
      <c r="M3350">
        <v>181</v>
      </c>
      <c r="N3350">
        <v>10.1</v>
      </c>
      <c r="O3350">
        <v>0</v>
      </c>
      <c r="P3350">
        <v>25</v>
      </c>
      <c r="Q3350">
        <v>2</v>
      </c>
      <c r="R3350">
        <v>20.100000000000001</v>
      </c>
      <c r="S3350">
        <v>1</v>
      </c>
    </row>
    <row r="3351" spans="1:19" x14ac:dyDescent="0.25">
      <c r="A3351">
        <v>2008</v>
      </c>
      <c r="B3351">
        <v>191</v>
      </c>
      <c r="C3351" t="s">
        <v>1253</v>
      </c>
      <c r="D3351" t="str">
        <f>IFERROR(INDEX('Draft Master List'!E:F,MATCH(C3351,'Draft Master List'!E:E,0),2),"N/A")</f>
        <v>N/A</v>
      </c>
      <c r="E3351" t="s">
        <v>5</v>
      </c>
      <c r="F3351">
        <v>26</v>
      </c>
      <c r="G3351" t="s">
        <v>76</v>
      </c>
      <c r="H3351">
        <v>16</v>
      </c>
      <c r="I3351">
        <v>14</v>
      </c>
      <c r="J3351">
        <v>22</v>
      </c>
      <c r="K3351">
        <v>18</v>
      </c>
      <c r="L3351" s="2">
        <v>0.81799999999999995</v>
      </c>
      <c r="M3351">
        <v>116</v>
      </c>
      <c r="N3351">
        <v>6.4</v>
      </c>
      <c r="O3351">
        <v>1</v>
      </c>
      <c r="P3351">
        <v>17</v>
      </c>
      <c r="Q3351">
        <v>1.1000000000000001</v>
      </c>
      <c r="R3351">
        <v>7.3</v>
      </c>
      <c r="S3351">
        <v>4</v>
      </c>
    </row>
    <row r="3352" spans="1:19" x14ac:dyDescent="0.25">
      <c r="A3352">
        <v>2008</v>
      </c>
      <c r="B3352">
        <v>192</v>
      </c>
      <c r="C3352" t="s">
        <v>1419</v>
      </c>
      <c r="D3352" t="str">
        <f>IFERROR(INDEX('Draft Master List'!E:F,MATCH(C3352,'Draft Master List'!E:E,0),2),"N/A")</f>
        <v>N/A</v>
      </c>
      <c r="E3352" t="s">
        <v>0</v>
      </c>
      <c r="F3352">
        <v>30</v>
      </c>
      <c r="G3352" t="s">
        <v>976</v>
      </c>
      <c r="H3352">
        <v>13</v>
      </c>
      <c r="I3352">
        <v>6</v>
      </c>
      <c r="J3352">
        <v>23</v>
      </c>
      <c r="K3352">
        <v>18</v>
      </c>
      <c r="L3352" s="2">
        <v>0.78300000000000003</v>
      </c>
      <c r="M3352">
        <v>128</v>
      </c>
      <c r="N3352">
        <v>7.1</v>
      </c>
      <c r="O3352">
        <v>1</v>
      </c>
      <c r="P3352">
        <v>20</v>
      </c>
      <c r="Q3352">
        <v>1.4</v>
      </c>
      <c r="R3352">
        <v>9.8000000000000007</v>
      </c>
      <c r="S3352">
        <v>0</v>
      </c>
    </row>
    <row r="3353" spans="1:19" x14ac:dyDescent="0.25">
      <c r="A3353">
        <v>2008</v>
      </c>
      <c r="B3353">
        <v>193</v>
      </c>
      <c r="C3353" t="s">
        <v>470</v>
      </c>
      <c r="D3353" t="str">
        <f>IFERROR(INDEX('Draft Master List'!E:F,MATCH(C3353,'Draft Master List'!E:E,0),2),"N/A")</f>
        <v>1072007</v>
      </c>
      <c r="E3353" t="s">
        <v>223</v>
      </c>
      <c r="F3353">
        <v>23</v>
      </c>
      <c r="G3353" t="s">
        <v>643</v>
      </c>
      <c r="H3353">
        <v>12</v>
      </c>
      <c r="I3353">
        <v>5</v>
      </c>
      <c r="J3353">
        <v>27</v>
      </c>
      <c r="K3353">
        <v>18</v>
      </c>
      <c r="L3353" s="2">
        <v>0.66700000000000004</v>
      </c>
      <c r="M3353">
        <v>132</v>
      </c>
      <c r="N3353">
        <v>7.3</v>
      </c>
      <c r="O3353">
        <v>0</v>
      </c>
      <c r="P3353">
        <v>27</v>
      </c>
      <c r="Q3353">
        <v>1.5</v>
      </c>
      <c r="R3353">
        <v>11</v>
      </c>
      <c r="S3353">
        <v>1</v>
      </c>
    </row>
    <row r="3354" spans="1:19" x14ac:dyDescent="0.25">
      <c r="A3354">
        <v>2008</v>
      </c>
      <c r="B3354">
        <v>194</v>
      </c>
      <c r="C3354" t="s">
        <v>1364</v>
      </c>
      <c r="D3354" t="str">
        <f>IFERROR(INDEX('Draft Master List'!E:F,MATCH(C3354,'Draft Master List'!E:E,0),2),"N/A")</f>
        <v>N/A</v>
      </c>
      <c r="E3354" t="s">
        <v>22</v>
      </c>
      <c r="F3354">
        <v>24</v>
      </c>
      <c r="G3354" t="s">
        <v>1069</v>
      </c>
      <c r="H3354">
        <v>16</v>
      </c>
      <c r="I3354">
        <v>6</v>
      </c>
      <c r="J3354">
        <v>31</v>
      </c>
      <c r="K3354">
        <v>18</v>
      </c>
      <c r="L3354" s="2">
        <v>0.58099999999999996</v>
      </c>
      <c r="M3354">
        <v>209</v>
      </c>
      <c r="N3354">
        <v>11.6</v>
      </c>
      <c r="O3354">
        <v>1</v>
      </c>
      <c r="P3354">
        <v>24</v>
      </c>
      <c r="Q3354">
        <v>1.1000000000000001</v>
      </c>
      <c r="R3354">
        <v>13.1</v>
      </c>
      <c r="S3354">
        <v>0</v>
      </c>
    </row>
    <row r="3355" spans="1:19" x14ac:dyDescent="0.25">
      <c r="A3355">
        <v>2008</v>
      </c>
      <c r="B3355">
        <v>195</v>
      </c>
      <c r="C3355" t="s">
        <v>2085</v>
      </c>
      <c r="D3355" t="str">
        <f>IFERROR(INDEX('Draft Master List'!E:F,MATCH(C3355,'Draft Master List'!E:E,0),2),"N/A")</f>
        <v>N/A</v>
      </c>
      <c r="E3355" t="s">
        <v>25</v>
      </c>
      <c r="F3355">
        <v>26</v>
      </c>
      <c r="G3355" t="s">
        <v>74</v>
      </c>
      <c r="H3355">
        <v>16</v>
      </c>
      <c r="I3355">
        <v>9</v>
      </c>
      <c r="J3355">
        <v>33</v>
      </c>
      <c r="K3355">
        <v>17</v>
      </c>
      <c r="L3355" s="2">
        <v>0.51500000000000001</v>
      </c>
      <c r="M3355">
        <v>247</v>
      </c>
      <c r="N3355">
        <v>14.5</v>
      </c>
      <c r="O3355">
        <v>1</v>
      </c>
      <c r="P3355">
        <v>68</v>
      </c>
      <c r="Q3355">
        <v>1.1000000000000001</v>
      </c>
      <c r="R3355">
        <v>15.4</v>
      </c>
      <c r="S3355">
        <v>0</v>
      </c>
    </row>
    <row r="3356" spans="1:19" x14ac:dyDescent="0.25">
      <c r="A3356">
        <v>2008</v>
      </c>
      <c r="B3356">
        <v>196</v>
      </c>
      <c r="C3356" t="s">
        <v>1290</v>
      </c>
      <c r="D3356" t="str">
        <f>IFERROR(INDEX('Draft Master List'!E:F,MATCH(C3356,'Draft Master List'!E:E,0),2),"N/A")</f>
        <v>N/A</v>
      </c>
      <c r="E3356" t="s">
        <v>30</v>
      </c>
      <c r="F3356">
        <v>31</v>
      </c>
      <c r="G3356" t="s">
        <v>643</v>
      </c>
      <c r="H3356">
        <v>13</v>
      </c>
      <c r="I3356">
        <v>7</v>
      </c>
      <c r="J3356">
        <v>24</v>
      </c>
      <c r="K3356">
        <v>17</v>
      </c>
      <c r="L3356" s="2">
        <v>0.70799999999999996</v>
      </c>
      <c r="M3356">
        <v>161</v>
      </c>
      <c r="N3356">
        <v>9.5</v>
      </c>
      <c r="O3356">
        <v>0</v>
      </c>
      <c r="P3356">
        <v>42</v>
      </c>
      <c r="Q3356">
        <v>1.3</v>
      </c>
      <c r="R3356">
        <v>12.4</v>
      </c>
      <c r="S3356">
        <v>1</v>
      </c>
    </row>
    <row r="3357" spans="1:19" x14ac:dyDescent="0.25">
      <c r="A3357">
        <v>2008</v>
      </c>
      <c r="B3357">
        <v>197</v>
      </c>
      <c r="C3357" t="s">
        <v>527</v>
      </c>
      <c r="D3357" t="str">
        <f>IFERROR(INDEX('Draft Master List'!E:F,MATCH(C3357,'Draft Master List'!E:E,0),2),"N/A")</f>
        <v>1002006</v>
      </c>
      <c r="E3357" t="s">
        <v>34</v>
      </c>
      <c r="F3357">
        <v>25</v>
      </c>
      <c r="G3357" t="s">
        <v>732</v>
      </c>
      <c r="H3357">
        <v>16</v>
      </c>
      <c r="I3357">
        <v>1</v>
      </c>
      <c r="J3357">
        <v>20</v>
      </c>
      <c r="K3357">
        <v>17</v>
      </c>
      <c r="L3357" s="2">
        <v>0.85</v>
      </c>
      <c r="M3357">
        <v>202</v>
      </c>
      <c r="N3357">
        <v>11.9</v>
      </c>
      <c r="O3357">
        <v>0</v>
      </c>
      <c r="P3357">
        <v>36</v>
      </c>
      <c r="Q3357">
        <v>1.1000000000000001</v>
      </c>
      <c r="R3357">
        <v>12.6</v>
      </c>
      <c r="S3357">
        <v>1</v>
      </c>
    </row>
    <row r="3358" spans="1:19" x14ac:dyDescent="0.25">
      <c r="A3358">
        <v>2008</v>
      </c>
      <c r="B3358">
        <v>198</v>
      </c>
      <c r="C3358" t="s">
        <v>1740</v>
      </c>
      <c r="D3358" t="str">
        <f>IFERROR(INDEX('Draft Master List'!E:F,MATCH(C3358,'Draft Master List'!E:E,0),2),"N/A")</f>
        <v>N/A</v>
      </c>
      <c r="E3358" t="s">
        <v>24</v>
      </c>
      <c r="F3358">
        <v>25</v>
      </c>
      <c r="G3358" t="s">
        <v>108</v>
      </c>
      <c r="H3358">
        <v>16</v>
      </c>
      <c r="I3358">
        <v>13</v>
      </c>
      <c r="J3358">
        <v>26</v>
      </c>
      <c r="K3358">
        <v>17</v>
      </c>
      <c r="L3358" s="2">
        <v>0.65400000000000003</v>
      </c>
      <c r="M3358">
        <v>136</v>
      </c>
      <c r="N3358">
        <v>8</v>
      </c>
      <c r="O3358">
        <v>0</v>
      </c>
      <c r="P3358">
        <v>13</v>
      </c>
      <c r="Q3358">
        <v>1.1000000000000001</v>
      </c>
      <c r="R3358">
        <v>8.5</v>
      </c>
      <c r="S3358">
        <v>0</v>
      </c>
    </row>
    <row r="3359" spans="1:19" x14ac:dyDescent="0.25">
      <c r="A3359">
        <v>2008</v>
      </c>
      <c r="B3359">
        <v>199</v>
      </c>
      <c r="C3359" t="s">
        <v>1308</v>
      </c>
      <c r="D3359" t="str">
        <f>IFERROR(INDEX('Draft Master List'!E:F,MATCH(C3359,'Draft Master List'!E:E,0),2),"N/A")</f>
        <v>N/A</v>
      </c>
      <c r="E3359" t="s">
        <v>64</v>
      </c>
      <c r="F3359">
        <v>28</v>
      </c>
      <c r="G3359" t="s">
        <v>77</v>
      </c>
      <c r="H3359">
        <v>11</v>
      </c>
      <c r="I3359">
        <v>7</v>
      </c>
      <c r="J3359">
        <v>45</v>
      </c>
      <c r="K3359">
        <v>17</v>
      </c>
      <c r="L3359" s="2">
        <v>0.378</v>
      </c>
      <c r="M3359">
        <v>170</v>
      </c>
      <c r="N3359">
        <v>10</v>
      </c>
      <c r="O3359">
        <v>1</v>
      </c>
      <c r="P3359">
        <v>19</v>
      </c>
      <c r="Q3359">
        <v>1.5</v>
      </c>
      <c r="R3359">
        <v>15.5</v>
      </c>
      <c r="S3359">
        <v>0</v>
      </c>
    </row>
    <row r="3360" spans="1:19" x14ac:dyDescent="0.25">
      <c r="A3360">
        <v>2008</v>
      </c>
      <c r="B3360">
        <v>200</v>
      </c>
      <c r="C3360" t="s">
        <v>1421</v>
      </c>
      <c r="D3360" t="str">
        <f>IFERROR(INDEX('Draft Master List'!E:F,MATCH(C3360,'Draft Master List'!E:E,0),2),"N/A")</f>
        <v>N/A</v>
      </c>
      <c r="E3360" t="s">
        <v>34</v>
      </c>
      <c r="F3360">
        <v>28</v>
      </c>
      <c r="G3360" t="s">
        <v>643</v>
      </c>
      <c r="H3360">
        <v>16</v>
      </c>
      <c r="I3360">
        <v>2</v>
      </c>
      <c r="J3360">
        <v>20</v>
      </c>
      <c r="K3360">
        <v>16</v>
      </c>
      <c r="L3360" s="2">
        <v>0.8</v>
      </c>
      <c r="M3360">
        <v>133</v>
      </c>
      <c r="N3360">
        <v>8.3000000000000007</v>
      </c>
      <c r="O3360">
        <v>1</v>
      </c>
      <c r="P3360">
        <v>31</v>
      </c>
      <c r="Q3360">
        <v>1</v>
      </c>
      <c r="R3360">
        <v>8.3000000000000007</v>
      </c>
      <c r="S3360">
        <v>2</v>
      </c>
    </row>
    <row r="3361" spans="1:19" x14ac:dyDescent="0.25">
      <c r="A3361">
        <v>2008</v>
      </c>
      <c r="B3361">
        <v>201</v>
      </c>
      <c r="C3361" t="s">
        <v>461</v>
      </c>
      <c r="D3361" t="str">
        <f>IFERROR(INDEX('Draft Master List'!E:F,MATCH(C3361,'Draft Master List'!E:E,0),2),"N/A")</f>
        <v>792007</v>
      </c>
      <c r="E3361" t="s">
        <v>4</v>
      </c>
      <c r="F3361">
        <v>24</v>
      </c>
      <c r="G3361" t="s">
        <v>77</v>
      </c>
      <c r="H3361">
        <v>9</v>
      </c>
      <c r="I3361">
        <v>1</v>
      </c>
      <c r="J3361">
        <v>30</v>
      </c>
      <c r="K3361">
        <v>16</v>
      </c>
      <c r="L3361" s="2">
        <v>0.53300000000000003</v>
      </c>
      <c r="M3361">
        <v>217</v>
      </c>
      <c r="N3361">
        <v>13.6</v>
      </c>
      <c r="O3361">
        <v>0</v>
      </c>
      <c r="P3361">
        <v>32</v>
      </c>
      <c r="Q3361">
        <v>1.8</v>
      </c>
      <c r="R3361">
        <v>24.1</v>
      </c>
      <c r="S3361">
        <v>0</v>
      </c>
    </row>
    <row r="3362" spans="1:19" x14ac:dyDescent="0.25">
      <c r="A3362">
        <v>2008</v>
      </c>
      <c r="B3362">
        <v>202</v>
      </c>
      <c r="C3362" t="s">
        <v>1370</v>
      </c>
      <c r="D3362" t="str">
        <f>IFERROR(INDEX('Draft Master List'!E:F,MATCH(C3362,'Draft Master List'!E:E,0),2),"N/A")</f>
        <v>N/A</v>
      </c>
      <c r="E3362" t="s">
        <v>18</v>
      </c>
      <c r="F3362">
        <v>27</v>
      </c>
      <c r="G3362" t="s">
        <v>732</v>
      </c>
      <c r="H3362">
        <v>16</v>
      </c>
      <c r="I3362">
        <v>5</v>
      </c>
      <c r="J3362">
        <v>21</v>
      </c>
      <c r="K3362">
        <v>16</v>
      </c>
      <c r="L3362" s="2">
        <v>0.76200000000000001</v>
      </c>
      <c r="M3362">
        <v>37</v>
      </c>
      <c r="N3362">
        <v>2.2999999999999998</v>
      </c>
      <c r="O3362">
        <v>0</v>
      </c>
      <c r="P3362">
        <v>7</v>
      </c>
      <c r="Q3362">
        <v>1</v>
      </c>
      <c r="R3362">
        <v>2.2999999999999998</v>
      </c>
      <c r="S3362">
        <v>1</v>
      </c>
    </row>
    <row r="3363" spans="1:19" x14ac:dyDescent="0.25">
      <c r="A3363">
        <v>2008</v>
      </c>
      <c r="B3363">
        <v>203</v>
      </c>
      <c r="C3363" t="s">
        <v>1331</v>
      </c>
      <c r="D3363" t="str">
        <f>IFERROR(INDEX('Draft Master List'!E:F,MATCH(C3363,'Draft Master List'!E:E,0),2),"N/A")</f>
        <v>N/A</v>
      </c>
      <c r="E3363" t="s">
        <v>4</v>
      </c>
      <c r="F3363">
        <v>32</v>
      </c>
      <c r="G3363" t="s">
        <v>76</v>
      </c>
      <c r="H3363">
        <v>13</v>
      </c>
      <c r="I3363">
        <v>13</v>
      </c>
      <c r="J3363">
        <v>22</v>
      </c>
      <c r="K3363">
        <v>16</v>
      </c>
      <c r="L3363" s="2">
        <v>0.72699999999999998</v>
      </c>
      <c r="M3363">
        <v>98</v>
      </c>
      <c r="N3363">
        <v>6.1</v>
      </c>
      <c r="O3363">
        <v>0</v>
      </c>
      <c r="P3363">
        <v>17</v>
      </c>
      <c r="Q3363">
        <v>1.2</v>
      </c>
      <c r="R3363">
        <v>7.5</v>
      </c>
      <c r="S3363">
        <v>1</v>
      </c>
    </row>
    <row r="3364" spans="1:19" x14ac:dyDescent="0.25">
      <c r="A3364">
        <v>2008</v>
      </c>
      <c r="B3364">
        <v>204</v>
      </c>
      <c r="C3364" t="s">
        <v>2086</v>
      </c>
      <c r="D3364" t="str">
        <f>IFERROR(INDEX('Draft Master List'!E:F,MATCH(C3364,'Draft Master List'!E:E,0),2),"N/A")</f>
        <v>N/A</v>
      </c>
      <c r="E3364" t="s">
        <v>15</v>
      </c>
      <c r="F3364">
        <v>27</v>
      </c>
      <c r="G3364" t="s">
        <v>1069</v>
      </c>
      <c r="H3364">
        <v>10</v>
      </c>
      <c r="I3364">
        <v>6</v>
      </c>
      <c r="J3364">
        <v>28</v>
      </c>
      <c r="K3364">
        <v>16</v>
      </c>
      <c r="L3364" s="2">
        <v>0.57099999999999995</v>
      </c>
      <c r="M3364">
        <v>123</v>
      </c>
      <c r="N3364">
        <v>7.7</v>
      </c>
      <c r="O3364">
        <v>0</v>
      </c>
      <c r="P3364">
        <v>14</v>
      </c>
      <c r="Q3364">
        <v>1.6</v>
      </c>
      <c r="R3364">
        <v>12.3</v>
      </c>
      <c r="S3364">
        <v>1</v>
      </c>
    </row>
    <row r="3365" spans="1:19" x14ac:dyDescent="0.25">
      <c r="A3365">
        <v>2008</v>
      </c>
      <c r="B3365">
        <v>205</v>
      </c>
      <c r="C3365" t="s">
        <v>1986</v>
      </c>
      <c r="D3365" t="str">
        <f>IFERROR(INDEX('Draft Master List'!E:F,MATCH(C3365,'Draft Master List'!E:E,0),2),"N/A")</f>
        <v>N/A</v>
      </c>
      <c r="E3365" t="s">
        <v>14</v>
      </c>
      <c r="F3365">
        <v>29</v>
      </c>
      <c r="G3365" t="s">
        <v>108</v>
      </c>
      <c r="H3365">
        <v>16</v>
      </c>
      <c r="I3365">
        <v>10</v>
      </c>
      <c r="J3365">
        <v>21</v>
      </c>
      <c r="K3365">
        <v>15</v>
      </c>
      <c r="L3365" s="2">
        <v>0.71399999999999997</v>
      </c>
      <c r="M3365">
        <v>147</v>
      </c>
      <c r="N3365">
        <v>9.8000000000000007</v>
      </c>
      <c r="O3365">
        <v>1</v>
      </c>
      <c r="P3365">
        <v>36</v>
      </c>
      <c r="Q3365">
        <v>0.9</v>
      </c>
      <c r="R3365">
        <v>9.1999999999999993</v>
      </c>
      <c r="S3365">
        <v>0</v>
      </c>
    </row>
    <row r="3366" spans="1:19" x14ac:dyDescent="0.25">
      <c r="A3366">
        <v>2008</v>
      </c>
      <c r="B3366">
        <v>206</v>
      </c>
      <c r="C3366" t="s">
        <v>1591</v>
      </c>
      <c r="D3366" t="str">
        <f>IFERROR(INDEX('Draft Master List'!E:F,MATCH(C3366,'Draft Master List'!E:E,0),2),"N/A")</f>
        <v>N/A</v>
      </c>
      <c r="E3366" t="s">
        <v>13</v>
      </c>
      <c r="F3366">
        <v>28</v>
      </c>
      <c r="G3366" t="s">
        <v>1601</v>
      </c>
      <c r="H3366">
        <v>16</v>
      </c>
      <c r="I3366">
        <v>11</v>
      </c>
      <c r="J3366">
        <v>19</v>
      </c>
      <c r="K3366">
        <v>15</v>
      </c>
      <c r="L3366" s="2">
        <v>0.78900000000000003</v>
      </c>
      <c r="M3366">
        <v>127</v>
      </c>
      <c r="N3366">
        <v>8.5</v>
      </c>
      <c r="O3366">
        <v>2</v>
      </c>
      <c r="P3366">
        <v>17</v>
      </c>
      <c r="Q3366">
        <v>0.9</v>
      </c>
      <c r="R3366">
        <v>7.9</v>
      </c>
      <c r="S3366">
        <v>0</v>
      </c>
    </row>
    <row r="3367" spans="1:19" x14ac:dyDescent="0.25">
      <c r="A3367">
        <v>2008</v>
      </c>
      <c r="B3367">
        <v>207</v>
      </c>
      <c r="C3367" t="s">
        <v>1943</v>
      </c>
      <c r="D3367" t="str">
        <f>IFERROR(INDEX('Draft Master List'!E:F,MATCH(C3367,'Draft Master List'!E:E,0),2),"N/A")</f>
        <v>N/A</v>
      </c>
      <c r="E3367" t="s">
        <v>5</v>
      </c>
      <c r="F3367">
        <v>26</v>
      </c>
      <c r="G3367" t="s">
        <v>77</v>
      </c>
      <c r="H3367">
        <v>13</v>
      </c>
      <c r="I3367">
        <v>1</v>
      </c>
      <c r="J3367">
        <v>26</v>
      </c>
      <c r="K3367">
        <v>15</v>
      </c>
      <c r="L3367" s="2">
        <v>0.57699999999999996</v>
      </c>
      <c r="M3367">
        <v>149</v>
      </c>
      <c r="N3367">
        <v>9.9</v>
      </c>
      <c r="O3367">
        <v>1</v>
      </c>
      <c r="P3367">
        <v>17</v>
      </c>
      <c r="Q3367">
        <v>1.2</v>
      </c>
      <c r="R3367">
        <v>11.5</v>
      </c>
      <c r="S3367">
        <v>0</v>
      </c>
    </row>
    <row r="3368" spans="1:19" x14ac:dyDescent="0.25">
      <c r="A3368">
        <v>2008</v>
      </c>
      <c r="B3368">
        <v>208</v>
      </c>
      <c r="C3368" t="s">
        <v>1997</v>
      </c>
      <c r="D3368" t="str">
        <f>IFERROR(INDEX('Draft Master List'!E:F,MATCH(C3368,'Draft Master List'!E:E,0),2),"N/A")</f>
        <v>N/A</v>
      </c>
      <c r="E3368" t="s">
        <v>21</v>
      </c>
      <c r="F3368">
        <v>29</v>
      </c>
      <c r="G3368" t="s">
        <v>108</v>
      </c>
      <c r="H3368">
        <v>16</v>
      </c>
      <c r="I3368">
        <v>11</v>
      </c>
      <c r="J3368">
        <v>23</v>
      </c>
      <c r="K3368">
        <v>15</v>
      </c>
      <c r="L3368" s="2">
        <v>0.65200000000000002</v>
      </c>
      <c r="M3368">
        <v>159</v>
      </c>
      <c r="N3368">
        <v>10.6</v>
      </c>
      <c r="O3368">
        <v>2</v>
      </c>
      <c r="P3368">
        <v>18</v>
      </c>
      <c r="Q3368">
        <v>0.9</v>
      </c>
      <c r="R3368">
        <v>9.9</v>
      </c>
      <c r="S3368">
        <v>0</v>
      </c>
    </row>
    <row r="3369" spans="1:19" x14ac:dyDescent="0.25">
      <c r="A3369">
        <v>2008</v>
      </c>
      <c r="B3369">
        <v>209</v>
      </c>
      <c r="C3369" t="s">
        <v>448</v>
      </c>
      <c r="D3369" t="str">
        <f>IFERROR(INDEX('Draft Master List'!E:F,MATCH(C3369,'Draft Master List'!E:E,0),2),"N/A")</f>
        <v>442007</v>
      </c>
      <c r="E3369" t="s">
        <v>18</v>
      </c>
      <c r="F3369">
        <v>22</v>
      </c>
      <c r="G3369" t="s">
        <v>77</v>
      </c>
      <c r="H3369">
        <v>13</v>
      </c>
      <c r="I3369">
        <v>3</v>
      </c>
      <c r="J3369">
        <v>31</v>
      </c>
      <c r="K3369">
        <v>15</v>
      </c>
      <c r="L3369" s="2">
        <v>0.48399999999999999</v>
      </c>
      <c r="M3369">
        <v>141</v>
      </c>
      <c r="N3369">
        <v>9.4</v>
      </c>
      <c r="O3369">
        <v>4</v>
      </c>
      <c r="P3369">
        <v>23</v>
      </c>
      <c r="Q3369">
        <v>1.2</v>
      </c>
      <c r="R3369">
        <v>10.8</v>
      </c>
      <c r="S3369">
        <v>0</v>
      </c>
    </row>
    <row r="3370" spans="1:19" x14ac:dyDescent="0.25">
      <c r="A3370">
        <v>2008</v>
      </c>
      <c r="B3370">
        <v>210</v>
      </c>
      <c r="C3370" t="s">
        <v>430</v>
      </c>
      <c r="D3370" t="str">
        <f>IFERROR(INDEX('Draft Master List'!E:F,MATCH(C3370,'Draft Master List'!E:E,0),2),"N/A")</f>
        <v>2262008</v>
      </c>
      <c r="E3370" t="s">
        <v>16</v>
      </c>
      <c r="F3370">
        <v>23</v>
      </c>
      <c r="G3370" t="s">
        <v>77</v>
      </c>
      <c r="H3370">
        <v>16</v>
      </c>
      <c r="I3370">
        <v>6</v>
      </c>
      <c r="J3370">
        <v>32</v>
      </c>
      <c r="K3370">
        <v>15</v>
      </c>
      <c r="L3370" s="2">
        <v>0.46899999999999997</v>
      </c>
      <c r="M3370">
        <v>226</v>
      </c>
      <c r="N3370">
        <v>15.1</v>
      </c>
      <c r="O3370">
        <v>2</v>
      </c>
      <c r="P3370">
        <v>60</v>
      </c>
      <c r="Q3370">
        <v>0.9</v>
      </c>
      <c r="R3370">
        <v>14.1</v>
      </c>
      <c r="S3370">
        <v>0</v>
      </c>
    </row>
    <row r="3371" spans="1:19" x14ac:dyDescent="0.25">
      <c r="A3371">
        <v>2008</v>
      </c>
      <c r="B3371">
        <v>211</v>
      </c>
      <c r="C3371" t="s">
        <v>2058</v>
      </c>
      <c r="D3371" t="str">
        <f>IFERROR(INDEX('Draft Master List'!E:F,MATCH(C3371,'Draft Master List'!E:E,0),2),"N/A")</f>
        <v>N/A</v>
      </c>
      <c r="E3371" t="s">
        <v>29</v>
      </c>
      <c r="F3371">
        <v>23</v>
      </c>
      <c r="G3371" t="s">
        <v>1601</v>
      </c>
      <c r="H3371">
        <v>16</v>
      </c>
      <c r="I3371">
        <v>12</v>
      </c>
      <c r="J3371">
        <v>20</v>
      </c>
      <c r="K3371">
        <v>15</v>
      </c>
      <c r="L3371" s="2">
        <v>0.75</v>
      </c>
      <c r="M3371">
        <v>153</v>
      </c>
      <c r="N3371">
        <v>10.199999999999999</v>
      </c>
      <c r="O3371">
        <v>1</v>
      </c>
      <c r="P3371">
        <v>21</v>
      </c>
      <c r="Q3371">
        <v>0.9</v>
      </c>
      <c r="R3371">
        <v>9.6</v>
      </c>
      <c r="S3371">
        <v>1</v>
      </c>
    </row>
    <row r="3372" spans="1:19" x14ac:dyDescent="0.25">
      <c r="A3372">
        <v>2008</v>
      </c>
      <c r="B3372">
        <v>212</v>
      </c>
      <c r="C3372" t="s">
        <v>2081</v>
      </c>
      <c r="D3372" t="str">
        <f>IFERROR(INDEX('Draft Master List'!E:F,MATCH(C3372,'Draft Master List'!E:E,0),2),"N/A")</f>
        <v>N/A</v>
      </c>
      <c r="E3372" t="s">
        <v>12</v>
      </c>
      <c r="F3372">
        <v>26</v>
      </c>
      <c r="G3372" t="s">
        <v>77</v>
      </c>
      <c r="H3372">
        <v>9</v>
      </c>
      <c r="I3372">
        <v>4</v>
      </c>
      <c r="J3372">
        <v>34</v>
      </c>
      <c r="K3372">
        <v>15</v>
      </c>
      <c r="L3372" s="2">
        <v>0.441</v>
      </c>
      <c r="M3372">
        <v>244</v>
      </c>
      <c r="N3372">
        <v>16.3</v>
      </c>
      <c r="O3372">
        <v>0</v>
      </c>
      <c r="P3372">
        <v>36</v>
      </c>
      <c r="Q3372">
        <v>1.7</v>
      </c>
      <c r="R3372">
        <v>27.1</v>
      </c>
      <c r="S3372">
        <v>1</v>
      </c>
    </row>
    <row r="3373" spans="1:19" x14ac:dyDescent="0.25">
      <c r="A3373">
        <v>2008</v>
      </c>
      <c r="B3373">
        <v>213</v>
      </c>
      <c r="C3373" t="s">
        <v>379</v>
      </c>
      <c r="D3373" t="str">
        <f>IFERROR(INDEX('Draft Master List'!E:F,MATCH(C3373,'Draft Master List'!E:E,0),2),"N/A")</f>
        <v>342008</v>
      </c>
      <c r="E3373" t="s">
        <v>7</v>
      </c>
      <c r="F3373">
        <v>22</v>
      </c>
      <c r="G3373" t="s">
        <v>77</v>
      </c>
      <c r="H3373">
        <v>16</v>
      </c>
      <c r="I3373">
        <v>1</v>
      </c>
      <c r="J3373">
        <v>27</v>
      </c>
      <c r="K3373">
        <v>15</v>
      </c>
      <c r="L3373" s="2">
        <v>0.55600000000000005</v>
      </c>
      <c r="M3373">
        <v>120</v>
      </c>
      <c r="N3373">
        <v>8</v>
      </c>
      <c r="O3373">
        <v>0</v>
      </c>
      <c r="P3373">
        <v>18</v>
      </c>
      <c r="Q3373">
        <v>0.9</v>
      </c>
      <c r="R3373">
        <v>7.5</v>
      </c>
      <c r="S3373">
        <v>0</v>
      </c>
    </row>
    <row r="3374" spans="1:19" x14ac:dyDescent="0.25">
      <c r="A3374">
        <v>2008</v>
      </c>
      <c r="B3374">
        <v>214</v>
      </c>
      <c r="C3374" t="s">
        <v>1506</v>
      </c>
      <c r="D3374" t="str">
        <f>IFERROR(INDEX('Draft Master List'!E:F,MATCH(C3374,'Draft Master List'!E:E,0),2),"N/A")</f>
        <v>N/A</v>
      </c>
      <c r="E3374" t="s">
        <v>16</v>
      </c>
      <c r="F3374">
        <v>30</v>
      </c>
      <c r="G3374" t="s">
        <v>77</v>
      </c>
      <c r="H3374">
        <v>8</v>
      </c>
      <c r="I3374">
        <v>7</v>
      </c>
      <c r="J3374">
        <v>32</v>
      </c>
      <c r="K3374">
        <v>15</v>
      </c>
      <c r="L3374" s="2">
        <v>0.46899999999999997</v>
      </c>
      <c r="M3374">
        <v>196</v>
      </c>
      <c r="N3374">
        <v>13.1</v>
      </c>
      <c r="O3374">
        <v>1</v>
      </c>
      <c r="P3374">
        <v>29</v>
      </c>
      <c r="Q3374">
        <v>1.9</v>
      </c>
      <c r="R3374">
        <v>24.5</v>
      </c>
      <c r="S3374">
        <v>0</v>
      </c>
    </row>
    <row r="3375" spans="1:19" x14ac:dyDescent="0.25">
      <c r="A3375">
        <v>2008</v>
      </c>
      <c r="B3375">
        <v>215</v>
      </c>
      <c r="C3375" t="s">
        <v>642</v>
      </c>
      <c r="D3375" t="str">
        <f>IFERROR(INDEX('Draft Master List'!E:F,MATCH(C3375,'Draft Master List'!E:E,0),2),"N/A")</f>
        <v>N/A</v>
      </c>
      <c r="E3375" t="s">
        <v>63</v>
      </c>
      <c r="F3375">
        <v>32</v>
      </c>
      <c r="G3375" t="s">
        <v>77</v>
      </c>
      <c r="H3375">
        <v>13</v>
      </c>
      <c r="I3375">
        <v>5</v>
      </c>
      <c r="J3375">
        <v>49</v>
      </c>
      <c r="K3375">
        <v>14</v>
      </c>
      <c r="L3375" s="2">
        <v>0.28599999999999998</v>
      </c>
      <c r="M3375">
        <v>211</v>
      </c>
      <c r="N3375">
        <v>15.1</v>
      </c>
      <c r="O3375">
        <v>2</v>
      </c>
      <c r="P3375">
        <v>51</v>
      </c>
      <c r="Q3375">
        <v>1.1000000000000001</v>
      </c>
      <c r="R3375">
        <v>16.2</v>
      </c>
      <c r="S3375">
        <v>0</v>
      </c>
    </row>
    <row r="3376" spans="1:19" x14ac:dyDescent="0.25">
      <c r="A3376">
        <v>2008</v>
      </c>
      <c r="B3376">
        <v>216</v>
      </c>
      <c r="C3376" t="s">
        <v>391</v>
      </c>
      <c r="D3376" t="str">
        <f>IFERROR(INDEX('Draft Master List'!E:F,MATCH(C3376,'Draft Master List'!E:E,0),2),"N/A")</f>
        <v>812008</v>
      </c>
      <c r="E3376" t="s">
        <v>10</v>
      </c>
      <c r="F3376">
        <v>23</v>
      </c>
      <c r="H3376">
        <v>7</v>
      </c>
      <c r="I3376">
        <v>0</v>
      </c>
      <c r="J3376">
        <v>17</v>
      </c>
      <c r="K3376">
        <v>14</v>
      </c>
      <c r="L3376" s="2">
        <v>0.82399999999999995</v>
      </c>
      <c r="M3376">
        <v>90</v>
      </c>
      <c r="N3376">
        <v>6.4</v>
      </c>
      <c r="O3376">
        <v>0</v>
      </c>
      <c r="P3376">
        <v>12</v>
      </c>
      <c r="Q3376">
        <v>2</v>
      </c>
      <c r="R3376">
        <v>12.9</v>
      </c>
      <c r="S3376">
        <v>0</v>
      </c>
    </row>
    <row r="3377" spans="1:19" x14ac:dyDescent="0.25">
      <c r="A3377">
        <v>2008</v>
      </c>
      <c r="B3377">
        <v>217</v>
      </c>
      <c r="C3377" t="s">
        <v>431</v>
      </c>
      <c r="D3377" t="str">
        <f>IFERROR(INDEX('Draft Master List'!E:F,MATCH(C3377,'Draft Master List'!E:E,0),2),"N/A")</f>
        <v>2272008</v>
      </c>
      <c r="E3377" t="s">
        <v>26</v>
      </c>
      <c r="F3377">
        <v>22</v>
      </c>
      <c r="G3377" t="s">
        <v>976</v>
      </c>
      <c r="H3377">
        <v>12</v>
      </c>
      <c r="I3377">
        <v>6</v>
      </c>
      <c r="J3377">
        <v>19</v>
      </c>
      <c r="K3377">
        <v>14</v>
      </c>
      <c r="L3377" s="2">
        <v>0.73699999999999999</v>
      </c>
      <c r="M3377">
        <v>179</v>
      </c>
      <c r="N3377">
        <v>12.8</v>
      </c>
      <c r="O3377">
        <v>1</v>
      </c>
      <c r="P3377">
        <v>47</v>
      </c>
      <c r="Q3377">
        <v>1.2</v>
      </c>
      <c r="R3377">
        <v>14.9</v>
      </c>
      <c r="S3377">
        <v>0</v>
      </c>
    </row>
    <row r="3378" spans="1:19" x14ac:dyDescent="0.25">
      <c r="A3378">
        <v>2008</v>
      </c>
      <c r="B3378">
        <v>218</v>
      </c>
      <c r="C3378" t="s">
        <v>1326</v>
      </c>
      <c r="D3378" t="str">
        <f>IFERROR(INDEX('Draft Master List'!E:F,MATCH(C3378,'Draft Master List'!E:E,0),2),"N/A")</f>
        <v>N/A</v>
      </c>
      <c r="E3378" t="s">
        <v>19</v>
      </c>
      <c r="F3378">
        <v>27</v>
      </c>
      <c r="G3378" t="s">
        <v>76</v>
      </c>
      <c r="H3378">
        <v>15</v>
      </c>
      <c r="I3378">
        <v>10</v>
      </c>
      <c r="J3378">
        <v>25</v>
      </c>
      <c r="K3378">
        <v>14</v>
      </c>
      <c r="L3378" s="2">
        <v>0.56000000000000005</v>
      </c>
      <c r="M3378">
        <v>66</v>
      </c>
      <c r="N3378">
        <v>4.7</v>
      </c>
      <c r="O3378">
        <v>0</v>
      </c>
      <c r="P3378">
        <v>17</v>
      </c>
      <c r="Q3378">
        <v>0.9</v>
      </c>
      <c r="R3378">
        <v>4.4000000000000004</v>
      </c>
      <c r="S3378">
        <v>4</v>
      </c>
    </row>
    <row r="3379" spans="1:19" x14ac:dyDescent="0.25">
      <c r="A3379">
        <v>2008</v>
      </c>
      <c r="B3379">
        <v>219</v>
      </c>
      <c r="C3379" t="s">
        <v>1401</v>
      </c>
      <c r="D3379" t="str">
        <f>IFERROR(INDEX('Draft Master List'!E:F,MATCH(C3379,'Draft Master List'!E:E,0),2),"N/A")</f>
        <v>N/A</v>
      </c>
      <c r="E3379" t="s">
        <v>14</v>
      </c>
      <c r="F3379">
        <v>28</v>
      </c>
      <c r="G3379" t="s">
        <v>732</v>
      </c>
      <c r="H3379">
        <v>10</v>
      </c>
      <c r="I3379">
        <v>4</v>
      </c>
      <c r="J3379">
        <v>18</v>
      </c>
      <c r="K3379">
        <v>13</v>
      </c>
      <c r="L3379" s="2">
        <v>0.72199999999999998</v>
      </c>
      <c r="M3379">
        <v>66</v>
      </c>
      <c r="N3379">
        <v>5.0999999999999996</v>
      </c>
      <c r="O3379">
        <v>0</v>
      </c>
      <c r="P3379">
        <v>18</v>
      </c>
      <c r="Q3379">
        <v>1.3</v>
      </c>
      <c r="R3379">
        <v>6.6</v>
      </c>
      <c r="S3379">
        <v>0</v>
      </c>
    </row>
    <row r="3380" spans="1:19" x14ac:dyDescent="0.25">
      <c r="A3380">
        <v>2008</v>
      </c>
      <c r="B3380">
        <v>220</v>
      </c>
      <c r="C3380" t="s">
        <v>1303</v>
      </c>
      <c r="D3380" t="str">
        <f>IFERROR(INDEX('Draft Master List'!E:F,MATCH(C3380,'Draft Master List'!E:E,0),2),"N/A")</f>
        <v>N/A</v>
      </c>
      <c r="E3380" t="s">
        <v>27</v>
      </c>
      <c r="F3380">
        <v>24</v>
      </c>
      <c r="H3380">
        <v>12</v>
      </c>
      <c r="I3380">
        <v>0</v>
      </c>
      <c r="J3380">
        <v>23</v>
      </c>
      <c r="K3380">
        <v>13</v>
      </c>
      <c r="L3380" s="2">
        <v>0.56499999999999995</v>
      </c>
      <c r="M3380">
        <v>278</v>
      </c>
      <c r="N3380">
        <v>21.4</v>
      </c>
      <c r="O3380">
        <v>3</v>
      </c>
      <c r="P3380">
        <v>63</v>
      </c>
      <c r="Q3380">
        <v>1.1000000000000001</v>
      </c>
      <c r="R3380">
        <v>23.2</v>
      </c>
      <c r="S3380">
        <v>1</v>
      </c>
    </row>
    <row r="3381" spans="1:19" x14ac:dyDescent="0.25">
      <c r="A3381">
        <v>2008</v>
      </c>
      <c r="B3381">
        <v>221</v>
      </c>
      <c r="C3381" t="s">
        <v>401</v>
      </c>
      <c r="D3381" t="str">
        <f>IFERROR(INDEX('Draft Master List'!E:F,MATCH(C3381,'Draft Master List'!E:E,0),2),"N/A")</f>
        <v>1282008</v>
      </c>
      <c r="E3381" t="s">
        <v>223</v>
      </c>
      <c r="F3381">
        <v>24</v>
      </c>
      <c r="G3381" t="s">
        <v>77</v>
      </c>
      <c r="H3381">
        <v>13</v>
      </c>
      <c r="I3381">
        <v>1</v>
      </c>
      <c r="J3381">
        <v>29</v>
      </c>
      <c r="K3381">
        <v>13</v>
      </c>
      <c r="L3381" s="2">
        <v>0.44800000000000001</v>
      </c>
      <c r="M3381">
        <v>172</v>
      </c>
      <c r="N3381">
        <v>13.2</v>
      </c>
      <c r="O3381">
        <v>1</v>
      </c>
      <c r="P3381">
        <v>30</v>
      </c>
      <c r="Q3381">
        <v>1</v>
      </c>
      <c r="R3381">
        <v>13.2</v>
      </c>
      <c r="S3381">
        <v>0</v>
      </c>
    </row>
    <row r="3382" spans="1:19" x14ac:dyDescent="0.25">
      <c r="A3382">
        <v>2008</v>
      </c>
      <c r="B3382">
        <v>222</v>
      </c>
      <c r="C3382" t="s">
        <v>2062</v>
      </c>
      <c r="D3382" t="str">
        <f>IFERROR(INDEX('Draft Master List'!E:F,MATCH(C3382,'Draft Master List'!E:E,0),2),"N/A")</f>
        <v>N/A</v>
      </c>
      <c r="E3382" t="s">
        <v>23</v>
      </c>
      <c r="F3382">
        <v>29</v>
      </c>
      <c r="H3382">
        <v>12</v>
      </c>
      <c r="I3382">
        <v>0</v>
      </c>
      <c r="J3382">
        <v>28</v>
      </c>
      <c r="K3382">
        <v>13</v>
      </c>
      <c r="L3382" s="2">
        <v>0.46400000000000002</v>
      </c>
      <c r="M3382">
        <v>213</v>
      </c>
      <c r="N3382">
        <v>16.399999999999999</v>
      </c>
      <c r="O3382">
        <v>0</v>
      </c>
      <c r="P3382">
        <v>49</v>
      </c>
      <c r="Q3382">
        <v>1.1000000000000001</v>
      </c>
      <c r="R3382">
        <v>17.8</v>
      </c>
      <c r="S3382">
        <v>0</v>
      </c>
    </row>
    <row r="3383" spans="1:19" x14ac:dyDescent="0.25">
      <c r="A3383">
        <v>2008</v>
      </c>
      <c r="B3383">
        <v>223</v>
      </c>
      <c r="C3383" t="s">
        <v>1515</v>
      </c>
      <c r="D3383" t="str">
        <f>IFERROR(INDEX('Draft Master List'!E:F,MATCH(C3383,'Draft Master List'!E:E,0),2),"N/A")</f>
        <v>N/A</v>
      </c>
      <c r="E3383" t="s">
        <v>14</v>
      </c>
      <c r="F3383">
        <v>37</v>
      </c>
      <c r="G3383" t="s">
        <v>77</v>
      </c>
      <c r="H3383">
        <v>9</v>
      </c>
      <c r="I3383">
        <v>4</v>
      </c>
      <c r="J3383">
        <v>28</v>
      </c>
      <c r="K3383">
        <v>13</v>
      </c>
      <c r="L3383" s="2">
        <v>0.46400000000000002</v>
      </c>
      <c r="M3383">
        <v>138</v>
      </c>
      <c r="N3383">
        <v>10.6</v>
      </c>
      <c r="O3383">
        <v>0</v>
      </c>
      <c r="P3383">
        <v>22</v>
      </c>
      <c r="Q3383">
        <v>1.4</v>
      </c>
      <c r="R3383">
        <v>15.3</v>
      </c>
      <c r="S3383">
        <v>0</v>
      </c>
    </row>
    <row r="3384" spans="1:19" x14ac:dyDescent="0.25">
      <c r="A3384">
        <v>2008</v>
      </c>
      <c r="B3384">
        <v>224</v>
      </c>
      <c r="C3384" t="s">
        <v>2087</v>
      </c>
      <c r="D3384" t="str">
        <f>IFERROR(INDEX('Draft Master List'!E:F,MATCH(C3384,'Draft Master List'!E:E,0),2),"N/A")</f>
        <v>N/A</v>
      </c>
      <c r="E3384" t="s">
        <v>22</v>
      </c>
      <c r="F3384">
        <v>27</v>
      </c>
      <c r="G3384" t="s">
        <v>77</v>
      </c>
      <c r="H3384">
        <v>9</v>
      </c>
      <c r="I3384">
        <v>2</v>
      </c>
      <c r="J3384">
        <v>28</v>
      </c>
      <c r="K3384">
        <v>13</v>
      </c>
      <c r="L3384" s="2">
        <v>0.46400000000000002</v>
      </c>
      <c r="M3384">
        <v>181</v>
      </c>
      <c r="N3384">
        <v>13.9</v>
      </c>
      <c r="O3384">
        <v>0</v>
      </c>
      <c r="P3384">
        <v>37</v>
      </c>
      <c r="Q3384">
        <v>1.4</v>
      </c>
      <c r="R3384">
        <v>20.100000000000001</v>
      </c>
      <c r="S3384">
        <v>1</v>
      </c>
    </row>
    <row r="3385" spans="1:19" x14ac:dyDescent="0.25">
      <c r="A3385">
        <v>2008</v>
      </c>
      <c r="B3385">
        <v>225</v>
      </c>
      <c r="C3385" t="s">
        <v>1296</v>
      </c>
      <c r="D3385" t="str">
        <f>IFERROR(INDEX('Draft Master List'!E:F,MATCH(C3385,'Draft Master List'!E:E,0),2),"N/A")</f>
        <v>N/A</v>
      </c>
      <c r="E3385" t="s">
        <v>28</v>
      </c>
      <c r="F3385">
        <v>29</v>
      </c>
      <c r="G3385" t="s">
        <v>212</v>
      </c>
      <c r="H3385">
        <v>16</v>
      </c>
      <c r="I3385">
        <v>11</v>
      </c>
      <c r="J3385">
        <v>18</v>
      </c>
      <c r="K3385">
        <v>13</v>
      </c>
      <c r="L3385" s="2">
        <v>0.72199999999999998</v>
      </c>
      <c r="M3385">
        <v>138</v>
      </c>
      <c r="N3385">
        <v>10.6</v>
      </c>
      <c r="O3385">
        <v>2</v>
      </c>
      <c r="P3385">
        <v>54</v>
      </c>
      <c r="Q3385">
        <v>0.8</v>
      </c>
      <c r="R3385">
        <v>8.6</v>
      </c>
      <c r="S3385">
        <v>1</v>
      </c>
    </row>
    <row r="3386" spans="1:19" x14ac:dyDescent="0.25">
      <c r="A3386">
        <v>2008</v>
      </c>
      <c r="B3386">
        <v>226</v>
      </c>
      <c r="C3386" t="s">
        <v>1218</v>
      </c>
      <c r="D3386" t="str">
        <f>IFERROR(INDEX('Draft Master List'!E:F,MATCH(C3386,'Draft Master List'!E:E,0),2),"N/A")</f>
        <v>N/A</v>
      </c>
      <c r="E3386" t="s">
        <v>4</v>
      </c>
      <c r="F3386">
        <v>27</v>
      </c>
      <c r="G3386" t="s">
        <v>732</v>
      </c>
      <c r="H3386">
        <v>12</v>
      </c>
      <c r="I3386">
        <v>7</v>
      </c>
      <c r="J3386">
        <v>16</v>
      </c>
      <c r="K3386">
        <v>13</v>
      </c>
      <c r="L3386" s="2">
        <v>0.81299999999999994</v>
      </c>
      <c r="M3386">
        <v>116</v>
      </c>
      <c r="N3386">
        <v>8.9</v>
      </c>
      <c r="O3386">
        <v>1</v>
      </c>
      <c r="P3386">
        <v>22</v>
      </c>
      <c r="Q3386">
        <v>1.1000000000000001</v>
      </c>
      <c r="R3386">
        <v>9.6999999999999993</v>
      </c>
      <c r="S3386">
        <v>0</v>
      </c>
    </row>
    <row r="3387" spans="1:19" x14ac:dyDescent="0.25">
      <c r="A3387">
        <v>2008</v>
      </c>
      <c r="B3387">
        <v>227</v>
      </c>
      <c r="C3387" t="s">
        <v>1131</v>
      </c>
      <c r="D3387" t="str">
        <f>IFERROR(INDEX('Draft Master List'!E:F,MATCH(C3387,'Draft Master List'!E:E,0),2),"N/A")</f>
        <v>N/A</v>
      </c>
      <c r="E3387" t="s">
        <v>13</v>
      </c>
      <c r="F3387">
        <v>23</v>
      </c>
      <c r="G3387" t="s">
        <v>732</v>
      </c>
      <c r="H3387">
        <v>13</v>
      </c>
      <c r="I3387">
        <v>7</v>
      </c>
      <c r="J3387">
        <v>15</v>
      </c>
      <c r="K3387">
        <v>13</v>
      </c>
      <c r="L3387" s="2">
        <v>0.86699999999999999</v>
      </c>
      <c r="M3387">
        <v>171</v>
      </c>
      <c r="N3387">
        <v>13.2</v>
      </c>
      <c r="O3387">
        <v>1</v>
      </c>
      <c r="P3387">
        <v>67</v>
      </c>
      <c r="Q3387">
        <v>1</v>
      </c>
      <c r="R3387">
        <v>13.2</v>
      </c>
      <c r="S3387">
        <v>0</v>
      </c>
    </row>
    <row r="3388" spans="1:19" x14ac:dyDescent="0.25">
      <c r="A3388">
        <v>2008</v>
      </c>
      <c r="B3388">
        <v>228</v>
      </c>
      <c r="C3388" t="s">
        <v>532</v>
      </c>
      <c r="D3388" t="str">
        <f>IFERROR(INDEX('Draft Master List'!E:F,MATCH(C3388,'Draft Master List'!E:E,0),2),"N/A")</f>
        <v>1112006</v>
      </c>
      <c r="E3388" t="s">
        <v>3</v>
      </c>
      <c r="F3388">
        <v>25</v>
      </c>
      <c r="H3388">
        <v>7</v>
      </c>
      <c r="I3388">
        <v>0</v>
      </c>
      <c r="J3388">
        <v>23</v>
      </c>
      <c r="K3388">
        <v>13</v>
      </c>
      <c r="L3388" s="2">
        <v>0.56499999999999995</v>
      </c>
      <c r="M3388">
        <v>180</v>
      </c>
      <c r="N3388">
        <v>13.8</v>
      </c>
      <c r="O3388">
        <v>1</v>
      </c>
      <c r="P3388">
        <v>70</v>
      </c>
      <c r="Q3388">
        <v>1.9</v>
      </c>
      <c r="R3388">
        <v>25.7</v>
      </c>
      <c r="S3388">
        <v>0</v>
      </c>
    </row>
    <row r="3389" spans="1:19" x14ac:dyDescent="0.25">
      <c r="A3389">
        <v>2008</v>
      </c>
      <c r="B3389">
        <v>229</v>
      </c>
      <c r="C3389" t="s">
        <v>2088</v>
      </c>
      <c r="D3389" t="str">
        <f>IFERROR(INDEX('Draft Master List'!E:F,MATCH(C3389,'Draft Master List'!E:E,0),2),"N/A")</f>
        <v>N/A</v>
      </c>
      <c r="E3389" t="s">
        <v>0</v>
      </c>
      <c r="F3389">
        <v>33</v>
      </c>
      <c r="G3389" t="s">
        <v>1069</v>
      </c>
      <c r="H3389">
        <v>9</v>
      </c>
      <c r="I3389">
        <v>4</v>
      </c>
      <c r="J3389">
        <v>16</v>
      </c>
      <c r="K3389">
        <v>12</v>
      </c>
      <c r="L3389" s="2">
        <v>0.75</v>
      </c>
      <c r="M3389">
        <v>121</v>
      </c>
      <c r="N3389">
        <v>10.1</v>
      </c>
      <c r="O3389">
        <v>2</v>
      </c>
      <c r="P3389">
        <v>29</v>
      </c>
      <c r="Q3389">
        <v>1.3</v>
      </c>
      <c r="R3389">
        <v>13.4</v>
      </c>
      <c r="S3389">
        <v>0</v>
      </c>
    </row>
    <row r="3390" spans="1:19" x14ac:dyDescent="0.25">
      <c r="A3390">
        <v>2008</v>
      </c>
      <c r="B3390">
        <v>230</v>
      </c>
      <c r="C3390" t="s">
        <v>1974</v>
      </c>
      <c r="D3390" t="str">
        <f>IFERROR(INDEX('Draft Master List'!E:F,MATCH(C3390,'Draft Master List'!E:E,0),2),"N/A")</f>
        <v>N/A</v>
      </c>
      <c r="E3390" t="s">
        <v>704</v>
      </c>
      <c r="F3390">
        <v>26</v>
      </c>
      <c r="H3390">
        <v>13</v>
      </c>
      <c r="I3390">
        <v>7</v>
      </c>
      <c r="J3390">
        <v>27</v>
      </c>
      <c r="K3390">
        <v>12</v>
      </c>
      <c r="L3390" s="2">
        <v>0.44400000000000001</v>
      </c>
      <c r="M3390">
        <v>116</v>
      </c>
      <c r="N3390">
        <v>9.6999999999999993</v>
      </c>
      <c r="O3390">
        <v>1</v>
      </c>
      <c r="P3390">
        <v>28</v>
      </c>
      <c r="Q3390">
        <v>0.9</v>
      </c>
      <c r="R3390">
        <v>8.9</v>
      </c>
      <c r="S3390">
        <v>0</v>
      </c>
    </row>
    <row r="3391" spans="1:19" x14ac:dyDescent="0.25">
      <c r="A3391">
        <v>2008</v>
      </c>
      <c r="B3391">
        <v>231</v>
      </c>
      <c r="C3391" t="s">
        <v>2051</v>
      </c>
      <c r="D3391" t="str">
        <f>IFERROR(INDEX('Draft Master List'!E:F,MATCH(C3391,'Draft Master List'!E:E,0),2),"N/A")</f>
        <v>N/A</v>
      </c>
      <c r="E3391" t="s">
        <v>12</v>
      </c>
      <c r="F3391">
        <v>28</v>
      </c>
      <c r="G3391" t="s">
        <v>1069</v>
      </c>
      <c r="H3391">
        <v>14</v>
      </c>
      <c r="I3391">
        <v>1</v>
      </c>
      <c r="J3391">
        <v>28</v>
      </c>
      <c r="K3391">
        <v>12</v>
      </c>
      <c r="L3391" s="2">
        <v>0.42899999999999999</v>
      </c>
      <c r="M3391">
        <v>85</v>
      </c>
      <c r="N3391">
        <v>7.1</v>
      </c>
      <c r="O3391">
        <v>1</v>
      </c>
      <c r="P3391">
        <v>16</v>
      </c>
      <c r="Q3391">
        <v>0.9</v>
      </c>
      <c r="R3391">
        <v>6.1</v>
      </c>
      <c r="S3391">
        <v>0</v>
      </c>
    </row>
    <row r="3392" spans="1:19" x14ac:dyDescent="0.25">
      <c r="A3392">
        <v>2008</v>
      </c>
      <c r="B3392">
        <v>232</v>
      </c>
      <c r="C3392" t="s">
        <v>705</v>
      </c>
      <c r="D3392" t="str">
        <f>IFERROR(INDEX('Draft Master List'!E:F,MATCH(C3392,'Draft Master List'!E:E,0),2),"N/A")</f>
        <v>N/A</v>
      </c>
      <c r="E3392" t="s">
        <v>223</v>
      </c>
      <c r="F3392">
        <v>30</v>
      </c>
      <c r="H3392">
        <v>8</v>
      </c>
      <c r="I3392">
        <v>0</v>
      </c>
      <c r="J3392">
        <v>18</v>
      </c>
      <c r="K3392">
        <v>12</v>
      </c>
      <c r="L3392" s="2">
        <v>0.66700000000000004</v>
      </c>
      <c r="M3392">
        <v>105</v>
      </c>
      <c r="N3392">
        <v>8.8000000000000007</v>
      </c>
      <c r="O3392">
        <v>0</v>
      </c>
      <c r="P3392">
        <v>20</v>
      </c>
      <c r="Q3392">
        <v>1.5</v>
      </c>
      <c r="R3392">
        <v>13.1</v>
      </c>
      <c r="S3392">
        <v>0</v>
      </c>
    </row>
    <row r="3393" spans="1:19" x14ac:dyDescent="0.25">
      <c r="A3393">
        <v>2008</v>
      </c>
      <c r="B3393">
        <v>233</v>
      </c>
      <c r="C3393" t="s">
        <v>539</v>
      </c>
      <c r="D3393" t="str">
        <f>IFERROR(INDEX('Draft Master List'!E:F,MATCH(C3393,'Draft Master List'!E:E,0),2),"N/A")</f>
        <v>1452006</v>
      </c>
      <c r="E3393" t="s">
        <v>64</v>
      </c>
      <c r="F3393">
        <v>25</v>
      </c>
      <c r="H3393">
        <v>15</v>
      </c>
      <c r="I3393">
        <v>0</v>
      </c>
      <c r="J3393">
        <v>18</v>
      </c>
      <c r="K3393">
        <v>12</v>
      </c>
      <c r="L3393" s="2">
        <v>0.66700000000000004</v>
      </c>
      <c r="M3393">
        <v>116</v>
      </c>
      <c r="N3393">
        <v>9.6999999999999993</v>
      </c>
      <c r="O3393">
        <v>1</v>
      </c>
      <c r="P3393">
        <v>23</v>
      </c>
      <c r="Q3393">
        <v>0.8</v>
      </c>
      <c r="R3393">
        <v>7.7</v>
      </c>
      <c r="S3393">
        <v>0</v>
      </c>
    </row>
    <row r="3394" spans="1:19" x14ac:dyDescent="0.25">
      <c r="A3394">
        <v>2008</v>
      </c>
      <c r="B3394">
        <v>234</v>
      </c>
      <c r="C3394" t="s">
        <v>389</v>
      </c>
      <c r="D3394" t="str">
        <f>IFERROR(INDEX('Draft Master List'!E:F,MATCH(C3394,'Draft Master List'!E:E,0),2),"N/A")</f>
        <v>692008</v>
      </c>
      <c r="E3394" t="s">
        <v>13</v>
      </c>
      <c r="F3394">
        <v>23</v>
      </c>
      <c r="G3394" t="s">
        <v>732</v>
      </c>
      <c r="H3394">
        <v>16</v>
      </c>
      <c r="I3394">
        <v>3</v>
      </c>
      <c r="J3394">
        <v>13</v>
      </c>
      <c r="K3394">
        <v>12</v>
      </c>
      <c r="L3394" s="2">
        <v>0.92300000000000004</v>
      </c>
      <c r="M3394">
        <v>91</v>
      </c>
      <c r="N3394">
        <v>7.6</v>
      </c>
      <c r="O3394">
        <v>1</v>
      </c>
      <c r="P3394">
        <v>16</v>
      </c>
      <c r="Q3394">
        <v>0.8</v>
      </c>
      <c r="R3394">
        <v>5.7</v>
      </c>
      <c r="S3394">
        <v>1</v>
      </c>
    </row>
    <row r="3395" spans="1:19" x14ac:dyDescent="0.25">
      <c r="A3395">
        <v>2008</v>
      </c>
      <c r="B3395">
        <v>235</v>
      </c>
      <c r="C3395" t="s">
        <v>2089</v>
      </c>
      <c r="D3395" t="str">
        <f>IFERROR(INDEX('Draft Master List'!E:F,MATCH(C3395,'Draft Master List'!E:E,0),2),"N/A")</f>
        <v>N/A</v>
      </c>
      <c r="E3395" t="s">
        <v>26</v>
      </c>
      <c r="F3395">
        <v>30</v>
      </c>
      <c r="G3395" t="s">
        <v>77</v>
      </c>
      <c r="H3395">
        <v>12</v>
      </c>
      <c r="I3395">
        <v>2</v>
      </c>
      <c r="J3395">
        <v>21</v>
      </c>
      <c r="K3395">
        <v>12</v>
      </c>
      <c r="L3395" s="2">
        <v>0.57099999999999995</v>
      </c>
      <c r="M3395">
        <v>190</v>
      </c>
      <c r="N3395">
        <v>15.8</v>
      </c>
      <c r="O3395">
        <v>1</v>
      </c>
      <c r="P3395">
        <v>48</v>
      </c>
      <c r="Q3395">
        <v>1</v>
      </c>
      <c r="R3395">
        <v>15.8</v>
      </c>
      <c r="S3395">
        <v>0</v>
      </c>
    </row>
    <row r="3396" spans="1:19" x14ac:dyDescent="0.25">
      <c r="A3396">
        <v>2008</v>
      </c>
      <c r="B3396">
        <v>236</v>
      </c>
      <c r="C3396" t="s">
        <v>1378</v>
      </c>
      <c r="D3396" t="str">
        <f>IFERROR(INDEX('Draft Master List'!E:F,MATCH(C3396,'Draft Master List'!E:E,0),2),"N/A")</f>
        <v>N/A</v>
      </c>
      <c r="E3396" t="s">
        <v>10</v>
      </c>
      <c r="F3396">
        <v>30</v>
      </c>
      <c r="G3396" t="s">
        <v>643</v>
      </c>
      <c r="H3396">
        <v>13</v>
      </c>
      <c r="I3396">
        <v>7</v>
      </c>
      <c r="J3396">
        <v>18</v>
      </c>
      <c r="K3396">
        <v>12</v>
      </c>
      <c r="L3396" s="2">
        <v>0.66700000000000004</v>
      </c>
      <c r="M3396">
        <v>85</v>
      </c>
      <c r="N3396">
        <v>7.1</v>
      </c>
      <c r="O3396">
        <v>0</v>
      </c>
      <c r="P3396">
        <v>16</v>
      </c>
      <c r="Q3396">
        <v>0.9</v>
      </c>
      <c r="R3396">
        <v>6.5</v>
      </c>
      <c r="S3396">
        <v>2</v>
      </c>
    </row>
    <row r="3397" spans="1:19" x14ac:dyDescent="0.25">
      <c r="A3397">
        <v>2008</v>
      </c>
      <c r="B3397">
        <v>237</v>
      </c>
      <c r="C3397" t="s">
        <v>693</v>
      </c>
      <c r="D3397" t="str">
        <f>IFERROR(INDEX('Draft Master List'!E:F,MATCH(C3397,'Draft Master List'!E:E,0),2),"N/A")</f>
        <v>N/A</v>
      </c>
      <c r="E3397" t="s">
        <v>25</v>
      </c>
      <c r="F3397">
        <v>29</v>
      </c>
      <c r="G3397" t="s">
        <v>76</v>
      </c>
      <c r="H3397">
        <v>12</v>
      </c>
      <c r="I3397">
        <v>12</v>
      </c>
      <c r="J3397">
        <v>17</v>
      </c>
      <c r="K3397">
        <v>12</v>
      </c>
      <c r="L3397" s="2">
        <v>0.70599999999999996</v>
      </c>
      <c r="M3397">
        <v>74</v>
      </c>
      <c r="N3397">
        <v>6.2</v>
      </c>
      <c r="O3397">
        <v>0</v>
      </c>
      <c r="P3397">
        <v>20</v>
      </c>
      <c r="Q3397">
        <v>1</v>
      </c>
      <c r="R3397">
        <v>6.2</v>
      </c>
      <c r="S3397">
        <v>5</v>
      </c>
    </row>
    <row r="3398" spans="1:19" x14ac:dyDescent="0.25">
      <c r="A3398">
        <v>2008</v>
      </c>
      <c r="B3398">
        <v>238</v>
      </c>
      <c r="C3398" t="s">
        <v>1422</v>
      </c>
      <c r="D3398" t="str">
        <f>IFERROR(INDEX('Draft Master List'!E:F,MATCH(C3398,'Draft Master List'!E:E,0),2),"N/A")</f>
        <v>N/A</v>
      </c>
      <c r="E3398" t="s">
        <v>12</v>
      </c>
      <c r="F3398">
        <v>29</v>
      </c>
      <c r="G3398" t="s">
        <v>643</v>
      </c>
      <c r="H3398">
        <v>14</v>
      </c>
      <c r="I3398">
        <v>4</v>
      </c>
      <c r="J3398">
        <v>14</v>
      </c>
      <c r="K3398">
        <v>12</v>
      </c>
      <c r="L3398" s="2">
        <v>0.85699999999999998</v>
      </c>
      <c r="M3398">
        <v>88</v>
      </c>
      <c r="N3398">
        <v>7.3</v>
      </c>
      <c r="O3398">
        <v>1</v>
      </c>
      <c r="P3398">
        <v>34</v>
      </c>
      <c r="Q3398">
        <v>0.9</v>
      </c>
      <c r="R3398">
        <v>6.3</v>
      </c>
      <c r="S3398">
        <v>1</v>
      </c>
    </row>
    <row r="3399" spans="1:19" x14ac:dyDescent="0.25">
      <c r="A3399">
        <v>2008</v>
      </c>
      <c r="B3399">
        <v>239</v>
      </c>
      <c r="C3399" t="s">
        <v>1201</v>
      </c>
      <c r="D3399" t="str">
        <f>IFERROR(INDEX('Draft Master List'!E:F,MATCH(C3399,'Draft Master List'!E:E,0),2),"N/A")</f>
        <v>N/A</v>
      </c>
      <c r="E3399" t="s">
        <v>23</v>
      </c>
      <c r="F3399">
        <v>27</v>
      </c>
      <c r="G3399" t="s">
        <v>212</v>
      </c>
      <c r="H3399">
        <v>16</v>
      </c>
      <c r="I3399">
        <v>12</v>
      </c>
      <c r="J3399">
        <v>18</v>
      </c>
      <c r="K3399">
        <v>12</v>
      </c>
      <c r="L3399" s="2">
        <v>0.66700000000000004</v>
      </c>
      <c r="M3399">
        <v>103</v>
      </c>
      <c r="N3399">
        <v>8.6</v>
      </c>
      <c r="O3399">
        <v>0</v>
      </c>
      <c r="P3399">
        <v>22</v>
      </c>
      <c r="Q3399">
        <v>0.8</v>
      </c>
      <c r="R3399">
        <v>6.4</v>
      </c>
      <c r="S3399">
        <v>0</v>
      </c>
    </row>
    <row r="3400" spans="1:19" x14ac:dyDescent="0.25">
      <c r="A3400">
        <v>2008</v>
      </c>
      <c r="B3400">
        <v>240</v>
      </c>
      <c r="C3400" t="s">
        <v>442</v>
      </c>
      <c r="D3400" t="str">
        <f>IFERROR(INDEX('Draft Master List'!E:F,MATCH(C3400,'Draft Master List'!E:E,0),2),"N/A")</f>
        <v>272007</v>
      </c>
      <c r="E3400" t="s">
        <v>0</v>
      </c>
      <c r="F3400">
        <v>24</v>
      </c>
      <c r="G3400" t="s">
        <v>77</v>
      </c>
      <c r="H3400">
        <v>14</v>
      </c>
      <c r="I3400">
        <v>3</v>
      </c>
      <c r="J3400">
        <v>20</v>
      </c>
      <c r="K3400">
        <v>12</v>
      </c>
      <c r="L3400" s="2">
        <v>0.6</v>
      </c>
      <c r="M3400">
        <v>289</v>
      </c>
      <c r="N3400">
        <v>24.1</v>
      </c>
      <c r="O3400">
        <v>3</v>
      </c>
      <c r="P3400">
        <v>74</v>
      </c>
      <c r="Q3400">
        <v>0.9</v>
      </c>
      <c r="R3400">
        <v>20.6</v>
      </c>
      <c r="S3400">
        <v>0</v>
      </c>
    </row>
    <row r="3401" spans="1:19" x14ac:dyDescent="0.25">
      <c r="A3401">
        <v>2008</v>
      </c>
      <c r="B3401">
        <v>241</v>
      </c>
      <c r="C3401" t="s">
        <v>515</v>
      </c>
      <c r="D3401" t="str">
        <f>IFERROR(INDEX('Draft Master List'!E:F,MATCH(C3401,'Draft Master List'!E:E,0),2),"N/A")</f>
        <v>442006</v>
      </c>
      <c r="E3401" t="s">
        <v>9</v>
      </c>
      <c r="F3401">
        <v>25</v>
      </c>
      <c r="H3401">
        <v>10</v>
      </c>
      <c r="I3401">
        <v>0</v>
      </c>
      <c r="J3401">
        <v>15</v>
      </c>
      <c r="K3401">
        <v>12</v>
      </c>
      <c r="L3401" s="2">
        <v>0.8</v>
      </c>
      <c r="M3401">
        <v>153</v>
      </c>
      <c r="N3401">
        <v>12.8</v>
      </c>
      <c r="O3401">
        <v>2</v>
      </c>
      <c r="P3401">
        <v>27</v>
      </c>
      <c r="Q3401">
        <v>1.2</v>
      </c>
      <c r="R3401">
        <v>15.3</v>
      </c>
      <c r="S3401">
        <v>0</v>
      </c>
    </row>
    <row r="3402" spans="1:19" x14ac:dyDescent="0.25">
      <c r="A3402">
        <v>2008</v>
      </c>
      <c r="B3402">
        <v>242</v>
      </c>
      <c r="C3402" t="s">
        <v>1345</v>
      </c>
      <c r="D3402" t="str">
        <f>IFERROR(INDEX('Draft Master List'!E:F,MATCH(C3402,'Draft Master List'!E:E,0),2),"N/A")</f>
        <v>N/A</v>
      </c>
      <c r="E3402" t="s">
        <v>7</v>
      </c>
      <c r="F3402">
        <v>33</v>
      </c>
      <c r="G3402" t="s">
        <v>732</v>
      </c>
      <c r="H3402">
        <v>16</v>
      </c>
      <c r="I3402">
        <v>6</v>
      </c>
      <c r="J3402">
        <v>15</v>
      </c>
      <c r="K3402">
        <v>12</v>
      </c>
      <c r="L3402" s="2">
        <v>0.8</v>
      </c>
      <c r="M3402">
        <v>98</v>
      </c>
      <c r="N3402">
        <v>8.1999999999999993</v>
      </c>
      <c r="O3402">
        <v>1</v>
      </c>
      <c r="P3402">
        <v>20</v>
      </c>
      <c r="Q3402">
        <v>0.8</v>
      </c>
      <c r="R3402">
        <v>6.1</v>
      </c>
      <c r="S3402">
        <v>1</v>
      </c>
    </row>
    <row r="3403" spans="1:19" x14ac:dyDescent="0.25">
      <c r="A3403">
        <v>2008</v>
      </c>
      <c r="B3403">
        <v>243</v>
      </c>
      <c r="C3403" t="s">
        <v>528</v>
      </c>
      <c r="D3403" t="str">
        <f>IFERROR(INDEX('Draft Master List'!E:F,MATCH(C3403,'Draft Master List'!E:E,0),2),"N/A")</f>
        <v>1032006</v>
      </c>
      <c r="E3403" t="s">
        <v>32</v>
      </c>
      <c r="F3403">
        <v>25</v>
      </c>
      <c r="G3403" t="s">
        <v>77</v>
      </c>
      <c r="H3403">
        <v>15</v>
      </c>
      <c r="I3403">
        <v>1</v>
      </c>
      <c r="J3403">
        <v>20</v>
      </c>
      <c r="K3403">
        <v>12</v>
      </c>
      <c r="L3403" s="2">
        <v>0.6</v>
      </c>
      <c r="M3403">
        <v>64</v>
      </c>
      <c r="N3403">
        <v>5.3</v>
      </c>
      <c r="O3403">
        <v>0</v>
      </c>
      <c r="P3403">
        <v>18</v>
      </c>
      <c r="Q3403">
        <v>0.8</v>
      </c>
      <c r="R3403">
        <v>4.3</v>
      </c>
      <c r="S3403">
        <v>2</v>
      </c>
    </row>
    <row r="3404" spans="1:19" x14ac:dyDescent="0.25">
      <c r="A3404">
        <v>2008</v>
      </c>
      <c r="B3404">
        <v>244</v>
      </c>
      <c r="C3404" t="s">
        <v>395</v>
      </c>
      <c r="D3404" t="str">
        <f>IFERROR(INDEX('Draft Master List'!E:F,MATCH(C3404,'Draft Master List'!E:E,0),2),"N/A")</f>
        <v>972008</v>
      </c>
      <c r="E3404" t="s">
        <v>15</v>
      </c>
      <c r="F3404">
        <v>23</v>
      </c>
      <c r="G3404" t="s">
        <v>77</v>
      </c>
      <c r="H3404">
        <v>7</v>
      </c>
      <c r="I3404">
        <v>4</v>
      </c>
      <c r="J3404">
        <v>19</v>
      </c>
      <c r="K3404">
        <v>11</v>
      </c>
      <c r="L3404" s="2">
        <v>0.57899999999999996</v>
      </c>
      <c r="M3404">
        <v>78</v>
      </c>
      <c r="N3404">
        <v>7.1</v>
      </c>
      <c r="O3404">
        <v>0</v>
      </c>
      <c r="P3404">
        <v>15</v>
      </c>
      <c r="Q3404">
        <v>1.6</v>
      </c>
      <c r="R3404">
        <v>11.1</v>
      </c>
      <c r="S3404">
        <v>0</v>
      </c>
    </row>
    <row r="3405" spans="1:19" x14ac:dyDescent="0.25">
      <c r="A3405">
        <v>2008</v>
      </c>
      <c r="B3405">
        <v>245</v>
      </c>
      <c r="C3405" t="s">
        <v>1837</v>
      </c>
      <c r="D3405" t="str">
        <f>IFERROR(INDEX('Draft Master List'!E:F,MATCH(C3405,'Draft Master List'!E:E,0),2),"N/A")</f>
        <v>N/A</v>
      </c>
      <c r="E3405" t="s">
        <v>23</v>
      </c>
      <c r="F3405">
        <v>26</v>
      </c>
      <c r="G3405" t="s">
        <v>1069</v>
      </c>
      <c r="H3405">
        <v>16</v>
      </c>
      <c r="I3405">
        <v>3</v>
      </c>
      <c r="J3405">
        <v>17</v>
      </c>
      <c r="K3405">
        <v>11</v>
      </c>
      <c r="L3405" s="2">
        <v>0.64700000000000002</v>
      </c>
      <c r="M3405">
        <v>77</v>
      </c>
      <c r="N3405">
        <v>7</v>
      </c>
      <c r="O3405">
        <v>0</v>
      </c>
      <c r="P3405">
        <v>13</v>
      </c>
      <c r="Q3405">
        <v>0.7</v>
      </c>
      <c r="R3405">
        <v>4.8</v>
      </c>
      <c r="S3405">
        <v>1</v>
      </c>
    </row>
    <row r="3406" spans="1:19" x14ac:dyDescent="0.25">
      <c r="A3406">
        <v>2008</v>
      </c>
      <c r="B3406">
        <v>246</v>
      </c>
      <c r="C3406" t="s">
        <v>1379</v>
      </c>
      <c r="D3406" t="str">
        <f>IFERROR(INDEX('Draft Master List'!E:F,MATCH(C3406,'Draft Master List'!E:E,0),2),"N/A")</f>
        <v>N/A</v>
      </c>
      <c r="E3406" t="s">
        <v>23</v>
      </c>
      <c r="F3406">
        <v>31</v>
      </c>
      <c r="G3406" t="s">
        <v>643</v>
      </c>
      <c r="H3406">
        <v>8</v>
      </c>
      <c r="I3406">
        <v>1</v>
      </c>
      <c r="J3406">
        <v>14</v>
      </c>
      <c r="K3406">
        <v>11</v>
      </c>
      <c r="L3406" s="2">
        <v>0.78600000000000003</v>
      </c>
      <c r="M3406">
        <v>32</v>
      </c>
      <c r="N3406">
        <v>2.9</v>
      </c>
      <c r="O3406">
        <v>0</v>
      </c>
      <c r="P3406">
        <v>8</v>
      </c>
      <c r="Q3406">
        <v>1.4</v>
      </c>
      <c r="R3406">
        <v>4</v>
      </c>
      <c r="S3406">
        <v>0</v>
      </c>
    </row>
    <row r="3407" spans="1:19" x14ac:dyDescent="0.25">
      <c r="A3407">
        <v>2008</v>
      </c>
      <c r="B3407">
        <v>247</v>
      </c>
      <c r="C3407" t="s">
        <v>2034</v>
      </c>
      <c r="D3407" t="str">
        <f>IFERROR(INDEX('Draft Master List'!E:F,MATCH(C3407,'Draft Master List'!E:E,0),2),"N/A")</f>
        <v>N/A</v>
      </c>
      <c r="E3407" t="s">
        <v>5</v>
      </c>
      <c r="F3407">
        <v>25</v>
      </c>
      <c r="G3407" t="s">
        <v>1069</v>
      </c>
      <c r="H3407">
        <v>16</v>
      </c>
      <c r="I3407">
        <v>7</v>
      </c>
      <c r="J3407">
        <v>17</v>
      </c>
      <c r="K3407">
        <v>11</v>
      </c>
      <c r="L3407" s="2">
        <v>0.64700000000000002</v>
      </c>
      <c r="M3407">
        <v>162</v>
      </c>
      <c r="N3407">
        <v>14.7</v>
      </c>
      <c r="O3407">
        <v>0</v>
      </c>
      <c r="P3407">
        <v>37</v>
      </c>
      <c r="Q3407">
        <v>0.7</v>
      </c>
      <c r="R3407">
        <v>10.1</v>
      </c>
      <c r="S3407">
        <v>0</v>
      </c>
    </row>
    <row r="3408" spans="1:19" x14ac:dyDescent="0.25">
      <c r="A3408">
        <v>2008</v>
      </c>
      <c r="B3408">
        <v>248</v>
      </c>
      <c r="C3408" t="s">
        <v>2090</v>
      </c>
      <c r="D3408" t="str">
        <f>IFERROR(INDEX('Draft Master List'!E:F,MATCH(C3408,'Draft Master List'!E:E,0),2),"N/A")</f>
        <v>N/A</v>
      </c>
      <c r="E3408" t="s">
        <v>26</v>
      </c>
      <c r="F3408">
        <v>29</v>
      </c>
      <c r="G3408" t="s">
        <v>1069</v>
      </c>
      <c r="H3408">
        <v>10</v>
      </c>
      <c r="I3408">
        <v>3</v>
      </c>
      <c r="J3408">
        <v>17</v>
      </c>
      <c r="K3408">
        <v>11</v>
      </c>
      <c r="L3408" s="2">
        <v>0.64700000000000002</v>
      </c>
      <c r="M3408">
        <v>84</v>
      </c>
      <c r="N3408">
        <v>7.6</v>
      </c>
      <c r="O3408">
        <v>1</v>
      </c>
      <c r="P3408">
        <v>19</v>
      </c>
      <c r="Q3408">
        <v>1.1000000000000001</v>
      </c>
      <c r="R3408">
        <v>8.4</v>
      </c>
      <c r="S3408">
        <v>0</v>
      </c>
    </row>
    <row r="3409" spans="1:19" x14ac:dyDescent="0.25">
      <c r="A3409">
        <v>2008</v>
      </c>
      <c r="B3409">
        <v>249</v>
      </c>
      <c r="C3409" t="s">
        <v>2078</v>
      </c>
      <c r="D3409" t="str">
        <f>IFERROR(INDEX('Draft Master List'!E:F,MATCH(C3409,'Draft Master List'!E:E,0),2),"N/A")</f>
        <v>N/A</v>
      </c>
      <c r="E3409" t="s">
        <v>223</v>
      </c>
      <c r="F3409">
        <v>25</v>
      </c>
      <c r="G3409" t="s">
        <v>108</v>
      </c>
      <c r="H3409">
        <v>16</v>
      </c>
      <c r="I3409">
        <v>10</v>
      </c>
      <c r="J3409">
        <v>19</v>
      </c>
      <c r="K3409">
        <v>11</v>
      </c>
      <c r="L3409" s="2">
        <v>0.57899999999999996</v>
      </c>
      <c r="M3409">
        <v>123</v>
      </c>
      <c r="N3409">
        <v>11.2</v>
      </c>
      <c r="O3409">
        <v>0</v>
      </c>
      <c r="P3409">
        <v>29</v>
      </c>
      <c r="Q3409">
        <v>0.7</v>
      </c>
      <c r="R3409">
        <v>7.7</v>
      </c>
      <c r="S3409">
        <v>1</v>
      </c>
    </row>
    <row r="3410" spans="1:19" x14ac:dyDescent="0.25">
      <c r="A3410">
        <v>2008</v>
      </c>
      <c r="B3410">
        <v>250</v>
      </c>
      <c r="C3410" t="s">
        <v>2091</v>
      </c>
      <c r="D3410" t="str">
        <f>IFERROR(INDEX('Draft Master List'!E:F,MATCH(C3410,'Draft Master List'!E:E,0),2),"N/A")</f>
        <v>N/A</v>
      </c>
      <c r="E3410" t="s">
        <v>16</v>
      </c>
      <c r="F3410">
        <v>28</v>
      </c>
      <c r="G3410" t="s">
        <v>77</v>
      </c>
      <c r="H3410">
        <v>13</v>
      </c>
      <c r="I3410">
        <v>6</v>
      </c>
      <c r="J3410">
        <v>45</v>
      </c>
      <c r="K3410">
        <v>11</v>
      </c>
      <c r="L3410" s="2">
        <v>0.24399999999999999</v>
      </c>
      <c r="M3410">
        <v>197</v>
      </c>
      <c r="N3410">
        <v>17.899999999999999</v>
      </c>
      <c r="O3410">
        <v>2</v>
      </c>
      <c r="P3410">
        <v>51</v>
      </c>
      <c r="Q3410">
        <v>0.8</v>
      </c>
      <c r="R3410">
        <v>15.2</v>
      </c>
      <c r="S3410">
        <v>0</v>
      </c>
    </row>
    <row r="3411" spans="1:19" x14ac:dyDescent="0.25">
      <c r="A3411">
        <v>2008</v>
      </c>
      <c r="B3411">
        <v>251</v>
      </c>
      <c r="C3411" t="s">
        <v>1435</v>
      </c>
      <c r="D3411" t="str">
        <f>IFERROR(INDEX('Draft Master List'!E:F,MATCH(C3411,'Draft Master List'!E:E,0),2),"N/A")</f>
        <v>N/A</v>
      </c>
      <c r="E3411" t="s">
        <v>63</v>
      </c>
      <c r="F3411">
        <v>28</v>
      </c>
      <c r="G3411" t="s">
        <v>212</v>
      </c>
      <c r="H3411">
        <v>11</v>
      </c>
      <c r="I3411">
        <v>8</v>
      </c>
      <c r="J3411">
        <v>15</v>
      </c>
      <c r="K3411">
        <v>11</v>
      </c>
      <c r="L3411" s="2">
        <v>0.73299999999999998</v>
      </c>
      <c r="M3411">
        <v>64</v>
      </c>
      <c r="N3411">
        <v>5.8</v>
      </c>
      <c r="O3411">
        <v>1</v>
      </c>
      <c r="P3411">
        <v>12</v>
      </c>
      <c r="Q3411">
        <v>1</v>
      </c>
      <c r="R3411">
        <v>5.8</v>
      </c>
      <c r="S3411">
        <v>1</v>
      </c>
    </row>
    <row r="3412" spans="1:19" x14ac:dyDescent="0.25">
      <c r="A3412">
        <v>2008</v>
      </c>
      <c r="B3412">
        <v>252</v>
      </c>
      <c r="C3412" t="s">
        <v>1935</v>
      </c>
      <c r="D3412" t="str">
        <f>IFERROR(INDEX('Draft Master List'!E:F,MATCH(C3412,'Draft Master List'!E:E,0),2),"N/A")</f>
        <v>N/A</v>
      </c>
      <c r="E3412" t="s">
        <v>223</v>
      </c>
      <c r="F3412">
        <v>29</v>
      </c>
      <c r="G3412" t="s">
        <v>1069</v>
      </c>
      <c r="H3412">
        <v>4</v>
      </c>
      <c r="I3412">
        <v>4</v>
      </c>
      <c r="J3412">
        <v>21</v>
      </c>
      <c r="K3412">
        <v>11</v>
      </c>
      <c r="L3412" s="2">
        <v>0.52400000000000002</v>
      </c>
      <c r="M3412">
        <v>139</v>
      </c>
      <c r="N3412">
        <v>12.6</v>
      </c>
      <c r="O3412">
        <v>0</v>
      </c>
      <c r="P3412">
        <v>31</v>
      </c>
      <c r="Q3412">
        <v>2.8</v>
      </c>
      <c r="R3412">
        <v>34.799999999999997</v>
      </c>
      <c r="S3412">
        <v>0</v>
      </c>
    </row>
    <row r="3413" spans="1:19" x14ac:dyDescent="0.25">
      <c r="A3413">
        <v>2008</v>
      </c>
      <c r="B3413">
        <v>253</v>
      </c>
      <c r="C3413" t="s">
        <v>2006</v>
      </c>
      <c r="D3413" t="str">
        <f>IFERROR(INDEX('Draft Master List'!E:F,MATCH(C3413,'Draft Master List'!E:E,0),2),"N/A")</f>
        <v>N/A</v>
      </c>
      <c r="E3413" t="s">
        <v>10</v>
      </c>
      <c r="F3413">
        <v>24</v>
      </c>
      <c r="G3413" t="s">
        <v>660</v>
      </c>
      <c r="H3413">
        <v>10</v>
      </c>
      <c r="I3413">
        <v>3</v>
      </c>
      <c r="J3413">
        <v>18</v>
      </c>
      <c r="K3413">
        <v>11</v>
      </c>
      <c r="L3413" s="2">
        <v>0.61099999999999999</v>
      </c>
      <c r="M3413">
        <v>104</v>
      </c>
      <c r="N3413">
        <v>9.5</v>
      </c>
      <c r="O3413">
        <v>0</v>
      </c>
      <c r="P3413">
        <v>19</v>
      </c>
      <c r="Q3413">
        <v>1.1000000000000001</v>
      </c>
      <c r="R3413">
        <v>10.4</v>
      </c>
      <c r="S3413">
        <v>0</v>
      </c>
    </row>
    <row r="3414" spans="1:19" x14ac:dyDescent="0.25">
      <c r="A3414">
        <v>2008</v>
      </c>
      <c r="B3414">
        <v>254</v>
      </c>
      <c r="C3414" t="s">
        <v>1505</v>
      </c>
      <c r="D3414" t="str">
        <f>IFERROR(INDEX('Draft Master List'!E:F,MATCH(C3414,'Draft Master List'!E:E,0),2),"N/A")</f>
        <v>N/A</v>
      </c>
      <c r="E3414" t="s">
        <v>0</v>
      </c>
      <c r="F3414">
        <v>34</v>
      </c>
      <c r="G3414" t="s">
        <v>660</v>
      </c>
      <c r="H3414">
        <v>5</v>
      </c>
      <c r="I3414">
        <v>3</v>
      </c>
      <c r="J3414">
        <v>20</v>
      </c>
      <c r="K3414">
        <v>11</v>
      </c>
      <c r="L3414" s="2">
        <v>0.55000000000000004</v>
      </c>
      <c r="M3414">
        <v>162</v>
      </c>
      <c r="N3414">
        <v>14.7</v>
      </c>
      <c r="O3414">
        <v>1</v>
      </c>
      <c r="P3414">
        <v>39</v>
      </c>
      <c r="Q3414">
        <v>2.2000000000000002</v>
      </c>
      <c r="R3414">
        <v>32.4</v>
      </c>
      <c r="S3414">
        <v>0</v>
      </c>
    </row>
    <row r="3415" spans="1:19" x14ac:dyDescent="0.25">
      <c r="A3415">
        <v>2008</v>
      </c>
      <c r="B3415">
        <v>255</v>
      </c>
      <c r="C3415" t="s">
        <v>2092</v>
      </c>
      <c r="D3415" t="str">
        <f>IFERROR(INDEX('Draft Master List'!E:F,MATCH(C3415,'Draft Master List'!E:E,0),2),"N/A")</f>
        <v>N/A</v>
      </c>
      <c r="E3415" t="s">
        <v>4</v>
      </c>
      <c r="F3415">
        <v>30</v>
      </c>
      <c r="G3415" t="s">
        <v>77</v>
      </c>
      <c r="H3415">
        <v>10</v>
      </c>
      <c r="I3415">
        <v>6</v>
      </c>
      <c r="J3415">
        <v>29</v>
      </c>
      <c r="K3415">
        <v>11</v>
      </c>
      <c r="L3415" s="2">
        <v>0.379</v>
      </c>
      <c r="M3415">
        <v>181</v>
      </c>
      <c r="N3415">
        <v>16.5</v>
      </c>
      <c r="O3415">
        <v>1</v>
      </c>
      <c r="P3415">
        <v>33</v>
      </c>
      <c r="Q3415">
        <v>1.1000000000000001</v>
      </c>
      <c r="R3415">
        <v>18.100000000000001</v>
      </c>
      <c r="S3415">
        <v>0</v>
      </c>
    </row>
    <row r="3416" spans="1:19" x14ac:dyDescent="0.25">
      <c r="A3416">
        <v>2008</v>
      </c>
      <c r="B3416">
        <v>256</v>
      </c>
      <c r="C3416" t="s">
        <v>2055</v>
      </c>
      <c r="D3416" t="str">
        <f>IFERROR(INDEX('Draft Master List'!E:F,MATCH(C3416,'Draft Master List'!E:E,0),2),"N/A")</f>
        <v>N/A</v>
      </c>
      <c r="E3416" t="s">
        <v>16</v>
      </c>
      <c r="F3416">
        <v>29</v>
      </c>
      <c r="G3416" t="s">
        <v>1069</v>
      </c>
      <c r="H3416">
        <v>16</v>
      </c>
      <c r="I3416">
        <v>4</v>
      </c>
      <c r="J3416">
        <v>15</v>
      </c>
      <c r="K3416">
        <v>11</v>
      </c>
      <c r="L3416" s="2">
        <v>0.73299999999999998</v>
      </c>
      <c r="M3416">
        <v>81</v>
      </c>
      <c r="N3416">
        <v>7.4</v>
      </c>
      <c r="O3416">
        <v>0</v>
      </c>
      <c r="P3416">
        <v>17</v>
      </c>
      <c r="Q3416">
        <v>0.7</v>
      </c>
      <c r="R3416">
        <v>5.0999999999999996</v>
      </c>
      <c r="S3416">
        <v>0</v>
      </c>
    </row>
    <row r="3417" spans="1:19" x14ac:dyDescent="0.25">
      <c r="A3417">
        <v>2008</v>
      </c>
      <c r="B3417">
        <v>257</v>
      </c>
      <c r="C3417" t="s">
        <v>476</v>
      </c>
      <c r="D3417" t="str">
        <f>IFERROR(INDEX('Draft Master List'!E:F,MATCH(C3417,'Draft Master List'!E:E,0),2),"N/A")</f>
        <v>1462007</v>
      </c>
      <c r="E3417" t="s">
        <v>18</v>
      </c>
      <c r="F3417">
        <v>22</v>
      </c>
      <c r="H3417">
        <v>15</v>
      </c>
      <c r="I3417">
        <v>0</v>
      </c>
      <c r="J3417">
        <v>21</v>
      </c>
      <c r="K3417">
        <v>10</v>
      </c>
      <c r="L3417" s="2">
        <v>0.47599999999999998</v>
      </c>
      <c r="M3417">
        <v>109</v>
      </c>
      <c r="N3417">
        <v>10.9</v>
      </c>
      <c r="O3417">
        <v>0</v>
      </c>
      <c r="P3417">
        <v>21</v>
      </c>
      <c r="Q3417">
        <v>0.7</v>
      </c>
      <c r="R3417">
        <v>7.3</v>
      </c>
      <c r="S3417">
        <v>2</v>
      </c>
    </row>
    <row r="3418" spans="1:19" x14ac:dyDescent="0.25">
      <c r="A3418">
        <v>2008</v>
      </c>
      <c r="B3418">
        <v>258</v>
      </c>
      <c r="C3418" t="s">
        <v>1426</v>
      </c>
      <c r="D3418" t="str">
        <f>IFERROR(INDEX('Draft Master List'!E:F,MATCH(C3418,'Draft Master List'!E:E,0),2),"N/A")</f>
        <v>N/A</v>
      </c>
      <c r="E3418" t="s">
        <v>26</v>
      </c>
      <c r="F3418">
        <v>27</v>
      </c>
      <c r="G3418" t="s">
        <v>643</v>
      </c>
      <c r="H3418">
        <v>7</v>
      </c>
      <c r="I3418">
        <v>3</v>
      </c>
      <c r="J3418">
        <v>14</v>
      </c>
      <c r="K3418">
        <v>10</v>
      </c>
      <c r="L3418" s="2">
        <v>0.71399999999999997</v>
      </c>
      <c r="M3418">
        <v>57</v>
      </c>
      <c r="N3418">
        <v>5.7</v>
      </c>
      <c r="O3418">
        <v>0</v>
      </c>
      <c r="P3418">
        <v>12</v>
      </c>
      <c r="Q3418">
        <v>1.4</v>
      </c>
      <c r="R3418">
        <v>8.1</v>
      </c>
      <c r="S3418">
        <v>0</v>
      </c>
    </row>
    <row r="3419" spans="1:19" x14ac:dyDescent="0.25">
      <c r="A3419">
        <v>2008</v>
      </c>
      <c r="B3419">
        <v>259</v>
      </c>
      <c r="C3419" t="s">
        <v>2067</v>
      </c>
      <c r="D3419" t="str">
        <f>IFERROR(INDEX('Draft Master List'!E:F,MATCH(C3419,'Draft Master List'!E:E,0),2),"N/A")</f>
        <v>N/A</v>
      </c>
      <c r="E3419" t="s">
        <v>4</v>
      </c>
      <c r="F3419">
        <v>26</v>
      </c>
      <c r="G3419" t="s">
        <v>1069</v>
      </c>
      <c r="H3419">
        <v>16</v>
      </c>
      <c r="I3419">
        <v>1</v>
      </c>
      <c r="J3419">
        <v>15</v>
      </c>
      <c r="K3419">
        <v>10</v>
      </c>
      <c r="L3419" s="2">
        <v>0.66700000000000004</v>
      </c>
      <c r="M3419">
        <v>113</v>
      </c>
      <c r="N3419">
        <v>11.3</v>
      </c>
      <c r="O3419">
        <v>0</v>
      </c>
      <c r="P3419">
        <v>23</v>
      </c>
      <c r="Q3419">
        <v>0.6</v>
      </c>
      <c r="R3419">
        <v>7.1</v>
      </c>
      <c r="S3419">
        <v>1</v>
      </c>
    </row>
    <row r="3420" spans="1:19" x14ac:dyDescent="0.25">
      <c r="A3420">
        <v>2008</v>
      </c>
      <c r="B3420">
        <v>260</v>
      </c>
      <c r="C3420" t="s">
        <v>1375</v>
      </c>
      <c r="D3420" t="str">
        <f>IFERROR(INDEX('Draft Master List'!E:F,MATCH(C3420,'Draft Master List'!E:E,0),2),"N/A")</f>
        <v>N/A</v>
      </c>
      <c r="E3420" t="s">
        <v>16</v>
      </c>
      <c r="F3420">
        <v>28</v>
      </c>
      <c r="G3420" t="s">
        <v>76</v>
      </c>
      <c r="H3420">
        <v>14</v>
      </c>
      <c r="I3420">
        <v>14</v>
      </c>
      <c r="J3420">
        <v>15</v>
      </c>
      <c r="K3420">
        <v>10</v>
      </c>
      <c r="L3420" s="2">
        <v>0.66700000000000004</v>
      </c>
      <c r="M3420">
        <v>52</v>
      </c>
      <c r="N3420">
        <v>5.2</v>
      </c>
      <c r="O3420">
        <v>0</v>
      </c>
      <c r="P3420">
        <v>12</v>
      </c>
      <c r="Q3420">
        <v>0.7</v>
      </c>
      <c r="R3420">
        <v>3.7</v>
      </c>
      <c r="S3420">
        <v>3</v>
      </c>
    </row>
    <row r="3421" spans="1:19" x14ac:dyDescent="0.25">
      <c r="A3421">
        <v>2008</v>
      </c>
      <c r="B3421">
        <v>261</v>
      </c>
      <c r="C3421" t="s">
        <v>2057</v>
      </c>
      <c r="D3421" t="str">
        <f>IFERROR(INDEX('Draft Master List'!E:F,MATCH(C3421,'Draft Master List'!E:E,0),2),"N/A")</f>
        <v>N/A</v>
      </c>
      <c r="E3421" t="s">
        <v>29</v>
      </c>
      <c r="F3421">
        <v>25</v>
      </c>
      <c r="G3421" t="s">
        <v>1069</v>
      </c>
      <c r="H3421">
        <v>10</v>
      </c>
      <c r="I3421">
        <v>5</v>
      </c>
      <c r="J3421">
        <v>12</v>
      </c>
      <c r="K3421">
        <v>10</v>
      </c>
      <c r="L3421" s="2">
        <v>0.83299999999999996</v>
      </c>
      <c r="M3421">
        <v>94</v>
      </c>
      <c r="N3421">
        <v>9.4</v>
      </c>
      <c r="O3421">
        <v>1</v>
      </c>
      <c r="P3421">
        <v>20</v>
      </c>
      <c r="Q3421">
        <v>1</v>
      </c>
      <c r="R3421">
        <v>9.4</v>
      </c>
      <c r="S3421">
        <v>0</v>
      </c>
    </row>
    <row r="3422" spans="1:19" x14ac:dyDescent="0.25">
      <c r="A3422">
        <v>2008</v>
      </c>
      <c r="B3422">
        <v>262</v>
      </c>
      <c r="C3422" t="s">
        <v>449</v>
      </c>
      <c r="D3422" t="str">
        <f>IFERROR(INDEX('Draft Master List'!E:F,MATCH(C3422,'Draft Master List'!E:E,0),2),"N/A")</f>
        <v>452007</v>
      </c>
      <c r="E3422" t="s">
        <v>22</v>
      </c>
      <c r="F3422">
        <v>22</v>
      </c>
      <c r="G3422" t="s">
        <v>77</v>
      </c>
      <c r="H3422">
        <v>9</v>
      </c>
      <c r="I3422">
        <v>1</v>
      </c>
      <c r="J3422">
        <v>19</v>
      </c>
      <c r="K3422">
        <v>10</v>
      </c>
      <c r="L3422" s="2">
        <v>0.52600000000000002</v>
      </c>
      <c r="M3422">
        <v>119</v>
      </c>
      <c r="N3422">
        <v>11.9</v>
      </c>
      <c r="O3422">
        <v>0</v>
      </c>
      <c r="P3422">
        <v>25</v>
      </c>
      <c r="Q3422">
        <v>1.1000000000000001</v>
      </c>
      <c r="R3422">
        <v>13.2</v>
      </c>
      <c r="S3422">
        <v>0</v>
      </c>
    </row>
    <row r="3423" spans="1:19" x14ac:dyDescent="0.25">
      <c r="A3423">
        <v>2008</v>
      </c>
      <c r="B3423">
        <v>263</v>
      </c>
      <c r="C3423" t="s">
        <v>429</v>
      </c>
      <c r="D3423" t="str">
        <f>IFERROR(INDEX('Draft Master List'!E:F,MATCH(C3423,'Draft Master List'!E:E,0),2),"N/A")</f>
        <v>2242008</v>
      </c>
      <c r="E3423" t="s">
        <v>29</v>
      </c>
      <c r="F3423">
        <v>22</v>
      </c>
      <c r="G3423" t="s">
        <v>77</v>
      </c>
      <c r="H3423">
        <v>11</v>
      </c>
      <c r="I3423">
        <v>1</v>
      </c>
      <c r="J3423">
        <v>14</v>
      </c>
      <c r="K3423">
        <v>10</v>
      </c>
      <c r="L3423" s="2">
        <v>0.71399999999999997</v>
      </c>
      <c r="M3423">
        <v>102</v>
      </c>
      <c r="N3423">
        <v>10.199999999999999</v>
      </c>
      <c r="O3423">
        <v>2</v>
      </c>
      <c r="P3423">
        <v>21</v>
      </c>
      <c r="Q3423">
        <v>0.9</v>
      </c>
      <c r="R3423">
        <v>9.3000000000000007</v>
      </c>
      <c r="S3423">
        <v>0</v>
      </c>
    </row>
    <row r="3424" spans="1:19" x14ac:dyDescent="0.25">
      <c r="A3424">
        <v>2008</v>
      </c>
      <c r="B3424">
        <v>264</v>
      </c>
      <c r="C3424" t="s">
        <v>1423</v>
      </c>
      <c r="D3424" t="str">
        <f>IFERROR(INDEX('Draft Master List'!E:F,MATCH(C3424,'Draft Master List'!E:E,0),2),"N/A")</f>
        <v>N/A</v>
      </c>
      <c r="E3424" t="s">
        <v>26</v>
      </c>
      <c r="F3424">
        <v>33</v>
      </c>
      <c r="G3424" t="s">
        <v>643</v>
      </c>
      <c r="H3424">
        <v>8</v>
      </c>
      <c r="I3424">
        <v>3</v>
      </c>
      <c r="J3424">
        <v>13</v>
      </c>
      <c r="K3424">
        <v>10</v>
      </c>
      <c r="L3424" s="2">
        <v>0.76900000000000002</v>
      </c>
      <c r="M3424">
        <v>112</v>
      </c>
      <c r="N3424">
        <v>11.2</v>
      </c>
      <c r="O3424">
        <v>0</v>
      </c>
      <c r="P3424">
        <v>40</v>
      </c>
      <c r="Q3424">
        <v>1.3</v>
      </c>
      <c r="R3424">
        <v>14</v>
      </c>
      <c r="S3424">
        <v>0</v>
      </c>
    </row>
    <row r="3425" spans="1:19" x14ac:dyDescent="0.25">
      <c r="A3425">
        <v>2008</v>
      </c>
      <c r="B3425">
        <v>265</v>
      </c>
      <c r="C3425" t="s">
        <v>2059</v>
      </c>
      <c r="D3425" t="str">
        <f>IFERROR(INDEX('Draft Master List'!E:F,MATCH(C3425,'Draft Master List'!E:E,0),2),"N/A")</f>
        <v>N/A</v>
      </c>
      <c r="E3425" t="s">
        <v>20</v>
      </c>
      <c r="F3425">
        <v>23</v>
      </c>
      <c r="G3425" t="s">
        <v>2002</v>
      </c>
      <c r="H3425">
        <v>6</v>
      </c>
      <c r="I3425">
        <v>2</v>
      </c>
      <c r="J3425">
        <v>13</v>
      </c>
      <c r="K3425">
        <v>10</v>
      </c>
      <c r="L3425" s="2">
        <v>0.76900000000000002</v>
      </c>
      <c r="M3425">
        <v>64</v>
      </c>
      <c r="N3425">
        <v>6.4</v>
      </c>
      <c r="O3425">
        <v>1</v>
      </c>
      <c r="P3425">
        <v>13</v>
      </c>
      <c r="Q3425">
        <v>1.7</v>
      </c>
      <c r="R3425">
        <v>10.7</v>
      </c>
      <c r="S3425">
        <v>0</v>
      </c>
    </row>
    <row r="3426" spans="1:19" x14ac:dyDescent="0.25">
      <c r="A3426">
        <v>2008</v>
      </c>
      <c r="B3426">
        <v>266</v>
      </c>
      <c r="C3426" t="s">
        <v>477</v>
      </c>
      <c r="D3426" t="str">
        <f>IFERROR(INDEX('Draft Master List'!E:F,MATCH(C3426,'Draft Master List'!E:E,0),2),"N/A")</f>
        <v>1482007</v>
      </c>
      <c r="E3426" t="s">
        <v>25</v>
      </c>
      <c r="F3426">
        <v>24</v>
      </c>
      <c r="G3426" t="s">
        <v>643</v>
      </c>
      <c r="H3426">
        <v>7</v>
      </c>
      <c r="I3426">
        <v>3</v>
      </c>
      <c r="J3426">
        <v>11</v>
      </c>
      <c r="K3426">
        <v>10</v>
      </c>
      <c r="L3426" s="2">
        <v>0.90900000000000003</v>
      </c>
      <c r="M3426">
        <v>52</v>
      </c>
      <c r="N3426">
        <v>5.2</v>
      </c>
      <c r="O3426">
        <v>0</v>
      </c>
      <c r="P3426">
        <v>8</v>
      </c>
      <c r="Q3426">
        <v>1.4</v>
      </c>
      <c r="R3426">
        <v>7.4</v>
      </c>
      <c r="S3426">
        <v>0</v>
      </c>
    </row>
    <row r="3427" spans="1:19" x14ac:dyDescent="0.25">
      <c r="A3427">
        <v>2008</v>
      </c>
      <c r="B3427">
        <v>267</v>
      </c>
      <c r="C3427" t="s">
        <v>548</v>
      </c>
      <c r="D3427" t="str">
        <f>IFERROR(INDEX('Draft Master List'!E:F,MATCH(C3427,'Draft Master List'!E:E,0),2),"N/A")</f>
        <v>1802006</v>
      </c>
      <c r="E3427" t="s">
        <v>64</v>
      </c>
      <c r="F3427">
        <v>25</v>
      </c>
      <c r="G3427" t="s">
        <v>212</v>
      </c>
      <c r="H3427">
        <v>12</v>
      </c>
      <c r="I3427">
        <v>8</v>
      </c>
      <c r="J3427">
        <v>15</v>
      </c>
      <c r="K3427">
        <v>10</v>
      </c>
      <c r="L3427" s="2">
        <v>0.66700000000000004</v>
      </c>
      <c r="M3427">
        <v>78</v>
      </c>
      <c r="N3427">
        <v>7.8</v>
      </c>
      <c r="O3427">
        <v>0</v>
      </c>
      <c r="P3427">
        <v>21</v>
      </c>
      <c r="Q3427">
        <v>0.8</v>
      </c>
      <c r="R3427">
        <v>6.5</v>
      </c>
      <c r="S3427">
        <v>0</v>
      </c>
    </row>
    <row r="3428" spans="1:19" x14ac:dyDescent="0.25">
      <c r="A3428">
        <v>2008</v>
      </c>
      <c r="B3428">
        <v>268</v>
      </c>
      <c r="C3428" t="s">
        <v>546</v>
      </c>
      <c r="D3428" t="str">
        <f>IFERROR(INDEX('Draft Master List'!E:F,MATCH(C3428,'Draft Master List'!E:E,0),2),"N/A")</f>
        <v>1752006</v>
      </c>
      <c r="E3428" t="s">
        <v>34</v>
      </c>
      <c r="F3428">
        <v>24</v>
      </c>
      <c r="G3428" t="s">
        <v>1069</v>
      </c>
      <c r="H3428">
        <v>15</v>
      </c>
      <c r="I3428">
        <v>2</v>
      </c>
      <c r="J3428">
        <v>16</v>
      </c>
      <c r="K3428">
        <v>10</v>
      </c>
      <c r="L3428" s="2">
        <v>0.625</v>
      </c>
      <c r="M3428">
        <v>155</v>
      </c>
      <c r="N3428">
        <v>15.5</v>
      </c>
      <c r="O3428">
        <v>1</v>
      </c>
      <c r="P3428">
        <v>53</v>
      </c>
      <c r="Q3428">
        <v>0.7</v>
      </c>
      <c r="R3428">
        <v>10.3</v>
      </c>
      <c r="S3428">
        <v>2</v>
      </c>
    </row>
    <row r="3429" spans="1:19" x14ac:dyDescent="0.25">
      <c r="A3429">
        <v>2008</v>
      </c>
      <c r="B3429">
        <v>269</v>
      </c>
      <c r="C3429" t="s">
        <v>102</v>
      </c>
      <c r="D3429" t="str">
        <f>IFERROR(INDEX('Draft Master List'!E:F,MATCH(C3429,'Draft Master List'!E:E,0),2),"N/A")</f>
        <v>1462008</v>
      </c>
      <c r="E3429" t="s">
        <v>12</v>
      </c>
      <c r="F3429">
        <v>22</v>
      </c>
      <c r="G3429" t="s">
        <v>732</v>
      </c>
      <c r="H3429">
        <v>13</v>
      </c>
      <c r="I3429">
        <v>6</v>
      </c>
      <c r="J3429">
        <v>9</v>
      </c>
      <c r="K3429">
        <v>9</v>
      </c>
      <c r="L3429" s="2">
        <v>1</v>
      </c>
      <c r="M3429">
        <v>53</v>
      </c>
      <c r="N3429">
        <v>5.9</v>
      </c>
      <c r="O3429">
        <v>0</v>
      </c>
      <c r="P3429">
        <v>12</v>
      </c>
      <c r="Q3429">
        <v>0.7</v>
      </c>
      <c r="R3429">
        <v>4.0999999999999996</v>
      </c>
      <c r="S3429">
        <v>0</v>
      </c>
    </row>
    <row r="3430" spans="1:19" x14ac:dyDescent="0.25">
      <c r="A3430">
        <v>2008</v>
      </c>
      <c r="B3430">
        <v>270</v>
      </c>
      <c r="C3430" t="s">
        <v>1390</v>
      </c>
      <c r="D3430" t="str">
        <f>IFERROR(INDEX('Draft Master List'!E:F,MATCH(C3430,'Draft Master List'!E:E,0),2),"N/A")</f>
        <v>N/A</v>
      </c>
      <c r="E3430" t="s">
        <v>16</v>
      </c>
      <c r="F3430">
        <v>28</v>
      </c>
      <c r="G3430" t="s">
        <v>732</v>
      </c>
      <c r="H3430">
        <v>7</v>
      </c>
      <c r="I3430">
        <v>3</v>
      </c>
      <c r="J3430">
        <v>13</v>
      </c>
      <c r="K3430">
        <v>9</v>
      </c>
      <c r="L3430" s="2">
        <v>0.69199999999999995</v>
      </c>
      <c r="M3430">
        <v>85</v>
      </c>
      <c r="N3430">
        <v>9.4</v>
      </c>
      <c r="O3430">
        <v>1</v>
      </c>
      <c r="P3430">
        <v>24</v>
      </c>
      <c r="Q3430">
        <v>1.3</v>
      </c>
      <c r="R3430">
        <v>12.1</v>
      </c>
      <c r="S3430">
        <v>0</v>
      </c>
    </row>
    <row r="3431" spans="1:19" x14ac:dyDescent="0.25">
      <c r="A3431">
        <v>2008</v>
      </c>
      <c r="B3431">
        <v>271</v>
      </c>
      <c r="C3431" t="s">
        <v>380</v>
      </c>
      <c r="D3431" t="str">
        <f>IFERROR(INDEX('Draft Master List'!E:F,MATCH(C3431,'Draft Master List'!E:E,0),2),"N/A")</f>
        <v>412008</v>
      </c>
      <c r="E3431" t="s">
        <v>29</v>
      </c>
      <c r="F3431">
        <v>23</v>
      </c>
      <c r="G3431" t="s">
        <v>77</v>
      </c>
      <c r="H3431">
        <v>14</v>
      </c>
      <c r="I3431">
        <v>3</v>
      </c>
      <c r="J3431">
        <v>24</v>
      </c>
      <c r="K3431">
        <v>9</v>
      </c>
      <c r="L3431" s="2">
        <v>0.375</v>
      </c>
      <c r="M3431">
        <v>87</v>
      </c>
      <c r="N3431">
        <v>9.6999999999999993</v>
      </c>
      <c r="O3431">
        <v>2</v>
      </c>
      <c r="P3431">
        <v>17</v>
      </c>
      <c r="Q3431">
        <v>0.6</v>
      </c>
      <c r="R3431">
        <v>6.2</v>
      </c>
      <c r="S3431">
        <v>0</v>
      </c>
    </row>
    <row r="3432" spans="1:19" x14ac:dyDescent="0.25">
      <c r="A3432">
        <v>2008</v>
      </c>
      <c r="B3432">
        <v>272</v>
      </c>
      <c r="C3432" t="s">
        <v>1338</v>
      </c>
      <c r="D3432" t="str">
        <f>IFERROR(INDEX('Draft Master List'!E:F,MATCH(C3432,'Draft Master List'!E:E,0),2),"N/A")</f>
        <v>N/A</v>
      </c>
      <c r="E3432" t="s">
        <v>0</v>
      </c>
      <c r="F3432">
        <v>27</v>
      </c>
      <c r="G3432" t="s">
        <v>212</v>
      </c>
      <c r="H3432">
        <v>12</v>
      </c>
      <c r="I3432">
        <v>8</v>
      </c>
      <c r="J3432">
        <v>12</v>
      </c>
      <c r="K3432">
        <v>9</v>
      </c>
      <c r="L3432" s="2">
        <v>0.75</v>
      </c>
      <c r="M3432">
        <v>18</v>
      </c>
      <c r="N3432">
        <v>2</v>
      </c>
      <c r="O3432">
        <v>0</v>
      </c>
      <c r="P3432">
        <v>7</v>
      </c>
      <c r="Q3432">
        <v>0.8</v>
      </c>
      <c r="R3432">
        <v>1.5</v>
      </c>
      <c r="S3432">
        <v>0</v>
      </c>
    </row>
    <row r="3433" spans="1:19" x14ac:dyDescent="0.25">
      <c r="A3433">
        <v>2008</v>
      </c>
      <c r="B3433">
        <v>273</v>
      </c>
      <c r="C3433" t="s">
        <v>1948</v>
      </c>
      <c r="D3433" t="str">
        <f>IFERROR(INDEX('Draft Master List'!E:F,MATCH(C3433,'Draft Master List'!E:E,0),2),"N/A")</f>
        <v>N/A</v>
      </c>
      <c r="E3433" t="s">
        <v>10</v>
      </c>
      <c r="F3433">
        <v>25</v>
      </c>
      <c r="G3433" t="s">
        <v>660</v>
      </c>
      <c r="H3433">
        <v>13</v>
      </c>
      <c r="I3433">
        <v>8</v>
      </c>
      <c r="J3433">
        <v>13</v>
      </c>
      <c r="K3433">
        <v>9</v>
      </c>
      <c r="L3433" s="2">
        <v>0.69199999999999995</v>
      </c>
      <c r="M3433">
        <v>77</v>
      </c>
      <c r="N3433">
        <v>8.6</v>
      </c>
      <c r="O3433">
        <v>0</v>
      </c>
      <c r="P3433">
        <v>25</v>
      </c>
      <c r="Q3433">
        <v>0.7</v>
      </c>
      <c r="R3433">
        <v>5.9</v>
      </c>
      <c r="S3433">
        <v>0</v>
      </c>
    </row>
    <row r="3434" spans="1:19" x14ac:dyDescent="0.25">
      <c r="A3434">
        <v>2008</v>
      </c>
      <c r="B3434">
        <v>274</v>
      </c>
      <c r="C3434" t="s">
        <v>1389</v>
      </c>
      <c r="D3434" t="str">
        <f>IFERROR(INDEX('Draft Master List'!E:F,MATCH(C3434,'Draft Master List'!E:E,0),2),"N/A")</f>
        <v>N/A</v>
      </c>
      <c r="E3434" t="s">
        <v>0</v>
      </c>
      <c r="F3434">
        <v>33</v>
      </c>
      <c r="H3434">
        <v>6</v>
      </c>
      <c r="I3434">
        <v>0</v>
      </c>
      <c r="J3434">
        <v>12</v>
      </c>
      <c r="K3434">
        <v>9</v>
      </c>
      <c r="L3434" s="2">
        <v>0.75</v>
      </c>
      <c r="M3434">
        <v>52</v>
      </c>
      <c r="N3434">
        <v>5.8</v>
      </c>
      <c r="O3434">
        <v>1</v>
      </c>
      <c r="P3434">
        <v>12</v>
      </c>
      <c r="Q3434">
        <v>1.5</v>
      </c>
      <c r="R3434">
        <v>8.6999999999999993</v>
      </c>
      <c r="S3434">
        <v>0</v>
      </c>
    </row>
    <row r="3435" spans="1:19" x14ac:dyDescent="0.25">
      <c r="A3435">
        <v>2008</v>
      </c>
      <c r="B3435">
        <v>275</v>
      </c>
      <c r="C3435" t="s">
        <v>489</v>
      </c>
      <c r="D3435" t="str">
        <f>IFERROR(INDEX('Draft Master List'!E:F,MATCH(C3435,'Draft Master List'!E:E,0),2),"N/A")</f>
        <v>1972007</v>
      </c>
      <c r="E3435" t="s">
        <v>19</v>
      </c>
      <c r="F3435">
        <v>24</v>
      </c>
      <c r="G3435" t="s">
        <v>77</v>
      </c>
      <c r="H3435">
        <v>10</v>
      </c>
      <c r="I3435">
        <v>4</v>
      </c>
      <c r="J3435">
        <v>25</v>
      </c>
      <c r="K3435">
        <v>9</v>
      </c>
      <c r="L3435" s="2">
        <v>0.36</v>
      </c>
      <c r="M3435">
        <v>98</v>
      </c>
      <c r="N3435">
        <v>10.9</v>
      </c>
      <c r="O3435">
        <v>0</v>
      </c>
      <c r="P3435">
        <v>26</v>
      </c>
      <c r="Q3435">
        <v>0.9</v>
      </c>
      <c r="R3435">
        <v>9.8000000000000007</v>
      </c>
      <c r="S3435">
        <v>0</v>
      </c>
    </row>
    <row r="3436" spans="1:19" x14ac:dyDescent="0.25">
      <c r="A3436">
        <v>2008</v>
      </c>
      <c r="B3436">
        <v>276</v>
      </c>
      <c r="C3436" t="s">
        <v>1932</v>
      </c>
      <c r="D3436" t="str">
        <f>IFERROR(INDEX('Draft Master List'!E:F,MATCH(C3436,'Draft Master List'!E:E,0),2),"N/A")</f>
        <v>N/A</v>
      </c>
      <c r="E3436" t="s">
        <v>30</v>
      </c>
      <c r="F3436">
        <v>25</v>
      </c>
      <c r="G3436" t="s">
        <v>108</v>
      </c>
      <c r="H3436">
        <v>15</v>
      </c>
      <c r="I3436">
        <v>10</v>
      </c>
      <c r="J3436">
        <v>17</v>
      </c>
      <c r="K3436">
        <v>9</v>
      </c>
      <c r="L3436" s="2">
        <v>0.52900000000000003</v>
      </c>
      <c r="M3436">
        <v>93</v>
      </c>
      <c r="N3436">
        <v>10.3</v>
      </c>
      <c r="O3436">
        <v>0</v>
      </c>
      <c r="P3436">
        <v>18</v>
      </c>
      <c r="Q3436">
        <v>0.6</v>
      </c>
      <c r="R3436">
        <v>6.2</v>
      </c>
      <c r="S3436">
        <v>0</v>
      </c>
    </row>
    <row r="3437" spans="1:19" x14ac:dyDescent="0.25">
      <c r="A3437">
        <v>2008</v>
      </c>
      <c r="B3437">
        <v>277</v>
      </c>
      <c r="C3437" t="s">
        <v>2093</v>
      </c>
      <c r="D3437" t="str">
        <f>IFERROR(INDEX('Draft Master List'!E:F,MATCH(C3437,'Draft Master List'!E:E,0),2),"N/A")</f>
        <v>N/A</v>
      </c>
      <c r="E3437" t="s">
        <v>7</v>
      </c>
      <c r="F3437">
        <v>33</v>
      </c>
      <c r="G3437" t="s">
        <v>832</v>
      </c>
      <c r="H3437">
        <v>16</v>
      </c>
      <c r="I3437">
        <v>5</v>
      </c>
      <c r="J3437">
        <v>22</v>
      </c>
      <c r="K3437">
        <v>9</v>
      </c>
      <c r="L3437" s="2">
        <v>0.40899999999999997</v>
      </c>
      <c r="M3437">
        <v>81</v>
      </c>
      <c r="N3437">
        <v>9</v>
      </c>
      <c r="O3437">
        <v>1</v>
      </c>
      <c r="P3437">
        <v>29</v>
      </c>
      <c r="Q3437">
        <v>0.6</v>
      </c>
      <c r="R3437">
        <v>5.0999999999999996</v>
      </c>
      <c r="S3437">
        <v>0</v>
      </c>
    </row>
    <row r="3438" spans="1:19" x14ac:dyDescent="0.25">
      <c r="A3438">
        <v>2008</v>
      </c>
      <c r="B3438">
        <v>278</v>
      </c>
      <c r="C3438" t="s">
        <v>2025</v>
      </c>
      <c r="D3438" t="str">
        <f>IFERROR(INDEX('Draft Master List'!E:F,MATCH(C3438,'Draft Master List'!E:E,0),2),"N/A")</f>
        <v>N/A</v>
      </c>
      <c r="E3438" t="s">
        <v>30</v>
      </c>
      <c r="F3438">
        <v>28</v>
      </c>
      <c r="G3438" t="s">
        <v>660</v>
      </c>
      <c r="H3438">
        <v>14</v>
      </c>
      <c r="I3438">
        <v>2</v>
      </c>
      <c r="J3438">
        <v>11</v>
      </c>
      <c r="K3438">
        <v>8</v>
      </c>
      <c r="L3438" s="2">
        <v>0.72699999999999998</v>
      </c>
      <c r="M3438">
        <v>101</v>
      </c>
      <c r="N3438">
        <v>12.6</v>
      </c>
      <c r="O3438">
        <v>0</v>
      </c>
      <c r="P3438">
        <v>43</v>
      </c>
      <c r="Q3438">
        <v>0.6</v>
      </c>
      <c r="R3438">
        <v>7.2</v>
      </c>
      <c r="S3438">
        <v>0</v>
      </c>
    </row>
    <row r="3439" spans="1:19" x14ac:dyDescent="0.25">
      <c r="A3439">
        <v>2008</v>
      </c>
      <c r="B3439">
        <v>279</v>
      </c>
      <c r="C3439" t="s">
        <v>2094</v>
      </c>
      <c r="D3439" t="str">
        <f>IFERROR(INDEX('Draft Master List'!E:F,MATCH(C3439,'Draft Master List'!E:E,0),2),"N/A")</f>
        <v>N/A</v>
      </c>
      <c r="E3439" t="s">
        <v>4</v>
      </c>
      <c r="F3439">
        <v>28</v>
      </c>
      <c r="G3439" t="s">
        <v>1069</v>
      </c>
      <c r="H3439">
        <v>15</v>
      </c>
      <c r="I3439">
        <v>6</v>
      </c>
      <c r="J3439">
        <v>11</v>
      </c>
      <c r="K3439">
        <v>8</v>
      </c>
      <c r="L3439" s="2">
        <v>0.72699999999999998</v>
      </c>
      <c r="M3439">
        <v>63</v>
      </c>
      <c r="N3439">
        <v>7.9</v>
      </c>
      <c r="O3439">
        <v>0</v>
      </c>
      <c r="P3439">
        <v>17</v>
      </c>
      <c r="Q3439">
        <v>0.5</v>
      </c>
      <c r="R3439">
        <v>4.2</v>
      </c>
      <c r="S3439">
        <v>0</v>
      </c>
    </row>
    <row r="3440" spans="1:19" x14ac:dyDescent="0.25">
      <c r="A3440">
        <v>2008</v>
      </c>
      <c r="B3440">
        <v>280</v>
      </c>
      <c r="C3440" t="s">
        <v>1395</v>
      </c>
      <c r="D3440" t="str">
        <f>IFERROR(INDEX('Draft Master List'!E:F,MATCH(C3440,'Draft Master List'!E:E,0),2),"N/A")</f>
        <v>N/A</v>
      </c>
      <c r="E3440" t="s">
        <v>25</v>
      </c>
      <c r="F3440">
        <v>23</v>
      </c>
      <c r="G3440" t="s">
        <v>732</v>
      </c>
      <c r="H3440">
        <v>16</v>
      </c>
      <c r="I3440">
        <v>5</v>
      </c>
      <c r="J3440">
        <v>13</v>
      </c>
      <c r="K3440">
        <v>8</v>
      </c>
      <c r="L3440" s="2">
        <v>0.61499999999999999</v>
      </c>
      <c r="M3440">
        <v>19</v>
      </c>
      <c r="N3440">
        <v>2.4</v>
      </c>
      <c r="O3440">
        <v>0</v>
      </c>
      <c r="P3440">
        <v>5</v>
      </c>
      <c r="Q3440">
        <v>0.5</v>
      </c>
      <c r="R3440">
        <v>1.2</v>
      </c>
      <c r="S3440">
        <v>0</v>
      </c>
    </row>
    <row r="3441" spans="1:19" x14ac:dyDescent="0.25">
      <c r="A3441">
        <v>2008</v>
      </c>
      <c r="B3441">
        <v>281</v>
      </c>
      <c r="C3441" t="s">
        <v>2095</v>
      </c>
      <c r="D3441" t="str">
        <f>IFERROR(INDEX('Draft Master List'!E:F,MATCH(C3441,'Draft Master List'!E:E,0),2),"N/A")</f>
        <v>N/A</v>
      </c>
      <c r="E3441" t="s">
        <v>27</v>
      </c>
      <c r="F3441">
        <v>25</v>
      </c>
      <c r="G3441" t="s">
        <v>758</v>
      </c>
      <c r="H3441">
        <v>16</v>
      </c>
      <c r="I3441">
        <v>6</v>
      </c>
      <c r="J3441">
        <v>12</v>
      </c>
      <c r="K3441">
        <v>8</v>
      </c>
      <c r="L3441" s="2">
        <v>0.66700000000000004</v>
      </c>
      <c r="M3441">
        <v>32</v>
      </c>
      <c r="N3441">
        <v>4</v>
      </c>
      <c r="O3441">
        <v>0</v>
      </c>
      <c r="P3441">
        <v>8</v>
      </c>
      <c r="Q3441">
        <v>0.5</v>
      </c>
      <c r="R3441">
        <v>2</v>
      </c>
      <c r="S3441">
        <v>1</v>
      </c>
    </row>
    <row r="3442" spans="1:19" x14ac:dyDescent="0.25">
      <c r="A3442">
        <v>2008</v>
      </c>
      <c r="B3442">
        <v>282</v>
      </c>
      <c r="C3442" t="s">
        <v>1460</v>
      </c>
      <c r="D3442" t="str">
        <f>IFERROR(INDEX('Draft Master List'!E:F,MATCH(C3442,'Draft Master List'!E:E,0),2),"N/A")</f>
        <v>N/A</v>
      </c>
      <c r="E3442" t="s">
        <v>9</v>
      </c>
      <c r="F3442">
        <v>27</v>
      </c>
      <c r="G3442" t="s">
        <v>212</v>
      </c>
      <c r="H3442">
        <v>16</v>
      </c>
      <c r="I3442">
        <v>10</v>
      </c>
      <c r="J3442">
        <v>15</v>
      </c>
      <c r="K3442">
        <v>8</v>
      </c>
      <c r="L3442" s="2">
        <v>0.53300000000000003</v>
      </c>
      <c r="M3442">
        <v>52</v>
      </c>
      <c r="N3442">
        <v>6.5</v>
      </c>
      <c r="O3442">
        <v>1</v>
      </c>
      <c r="P3442">
        <v>13</v>
      </c>
      <c r="Q3442">
        <v>0.5</v>
      </c>
      <c r="R3442">
        <v>3.3</v>
      </c>
      <c r="S3442">
        <v>0</v>
      </c>
    </row>
    <row r="3443" spans="1:19" x14ac:dyDescent="0.25">
      <c r="A3443">
        <v>2008</v>
      </c>
      <c r="B3443">
        <v>283</v>
      </c>
      <c r="C3443" t="s">
        <v>1307</v>
      </c>
      <c r="D3443" t="str">
        <f>IFERROR(INDEX('Draft Master List'!E:F,MATCH(C3443,'Draft Master List'!E:E,0),2),"N/A")</f>
        <v>N/A</v>
      </c>
      <c r="E3443" t="s">
        <v>21</v>
      </c>
      <c r="F3443">
        <v>28</v>
      </c>
      <c r="G3443" t="s">
        <v>212</v>
      </c>
      <c r="H3443">
        <v>16</v>
      </c>
      <c r="I3443">
        <v>13</v>
      </c>
      <c r="J3443">
        <v>10</v>
      </c>
      <c r="K3443">
        <v>8</v>
      </c>
      <c r="L3443" s="2">
        <v>0.8</v>
      </c>
      <c r="M3443">
        <v>57</v>
      </c>
      <c r="N3443">
        <v>7.1</v>
      </c>
      <c r="O3443">
        <v>0</v>
      </c>
      <c r="P3443">
        <v>18</v>
      </c>
      <c r="Q3443">
        <v>0.5</v>
      </c>
      <c r="R3443">
        <v>3.6</v>
      </c>
      <c r="S3443">
        <v>0</v>
      </c>
    </row>
    <row r="3444" spans="1:19" x14ac:dyDescent="0.25">
      <c r="A3444">
        <v>2008</v>
      </c>
      <c r="B3444">
        <v>284</v>
      </c>
      <c r="C3444" t="s">
        <v>481</v>
      </c>
      <c r="D3444" t="str">
        <f>IFERROR(INDEX('Draft Master List'!E:F,MATCH(C3444,'Draft Master List'!E:E,0),2),"N/A")</f>
        <v>1722007</v>
      </c>
      <c r="E3444" t="s">
        <v>13</v>
      </c>
      <c r="F3444">
        <v>25</v>
      </c>
      <c r="H3444">
        <v>16</v>
      </c>
      <c r="I3444">
        <v>0</v>
      </c>
      <c r="J3444">
        <v>11</v>
      </c>
      <c r="K3444">
        <v>8</v>
      </c>
      <c r="L3444" s="2">
        <v>0.72699999999999998</v>
      </c>
      <c r="M3444">
        <v>64</v>
      </c>
      <c r="N3444">
        <v>8</v>
      </c>
      <c r="O3444">
        <v>0</v>
      </c>
      <c r="P3444">
        <v>18</v>
      </c>
      <c r="Q3444">
        <v>0.5</v>
      </c>
      <c r="R3444">
        <v>4</v>
      </c>
      <c r="S3444">
        <v>0</v>
      </c>
    </row>
    <row r="3445" spans="1:19" x14ac:dyDescent="0.25">
      <c r="A3445">
        <v>2008</v>
      </c>
      <c r="B3445">
        <v>285</v>
      </c>
      <c r="C3445" t="s">
        <v>2069</v>
      </c>
      <c r="D3445" t="str">
        <f>IFERROR(INDEX('Draft Master List'!E:F,MATCH(C3445,'Draft Master List'!E:E,0),2),"N/A")</f>
        <v>N/A</v>
      </c>
      <c r="E3445" t="s">
        <v>12</v>
      </c>
      <c r="F3445">
        <v>28</v>
      </c>
      <c r="G3445" t="s">
        <v>1069</v>
      </c>
      <c r="H3445">
        <v>16</v>
      </c>
      <c r="I3445">
        <v>7</v>
      </c>
      <c r="J3445">
        <v>12</v>
      </c>
      <c r="K3445">
        <v>8</v>
      </c>
      <c r="L3445" s="2">
        <v>0.66700000000000004</v>
      </c>
      <c r="M3445">
        <v>56</v>
      </c>
      <c r="N3445">
        <v>7</v>
      </c>
      <c r="O3445">
        <v>1</v>
      </c>
      <c r="P3445">
        <v>19</v>
      </c>
      <c r="Q3445">
        <v>0.5</v>
      </c>
      <c r="R3445">
        <v>3.5</v>
      </c>
      <c r="S3445">
        <v>0</v>
      </c>
    </row>
    <row r="3446" spans="1:19" x14ac:dyDescent="0.25">
      <c r="A3446">
        <v>2008</v>
      </c>
      <c r="B3446">
        <v>286</v>
      </c>
      <c r="C3446" t="s">
        <v>503</v>
      </c>
      <c r="D3446" t="str">
        <f>IFERROR(INDEX('Draft Master List'!E:F,MATCH(C3446,'Draft Master List'!E:E,0),2),"N/A")</f>
        <v>2442007</v>
      </c>
      <c r="E3446" t="s">
        <v>21</v>
      </c>
      <c r="F3446">
        <v>25</v>
      </c>
      <c r="G3446" t="s">
        <v>732</v>
      </c>
      <c r="H3446">
        <v>16</v>
      </c>
      <c r="I3446">
        <v>1</v>
      </c>
      <c r="J3446">
        <v>11</v>
      </c>
      <c r="K3446">
        <v>8</v>
      </c>
      <c r="L3446" s="2">
        <v>0.72699999999999998</v>
      </c>
      <c r="M3446">
        <v>89</v>
      </c>
      <c r="N3446">
        <v>11.1</v>
      </c>
      <c r="O3446">
        <v>0</v>
      </c>
      <c r="P3446">
        <v>27</v>
      </c>
      <c r="Q3446">
        <v>0.5</v>
      </c>
      <c r="R3446">
        <v>5.6</v>
      </c>
      <c r="S3446">
        <v>0</v>
      </c>
    </row>
    <row r="3447" spans="1:19" x14ac:dyDescent="0.25">
      <c r="A3447">
        <v>2008</v>
      </c>
      <c r="B3447">
        <v>287</v>
      </c>
      <c r="C3447" t="s">
        <v>87</v>
      </c>
      <c r="D3447" t="str">
        <f>IFERROR(INDEX('Draft Master List'!E:F,MATCH(C3447,'Draft Master List'!E:E,0),2),"N/A")</f>
        <v>132008</v>
      </c>
      <c r="E3447" t="s">
        <v>22</v>
      </c>
      <c r="F3447">
        <v>21</v>
      </c>
      <c r="H3447">
        <v>16</v>
      </c>
      <c r="I3447">
        <v>0</v>
      </c>
      <c r="J3447">
        <v>17</v>
      </c>
      <c r="K3447">
        <v>8</v>
      </c>
      <c r="L3447" s="2">
        <v>0.47099999999999997</v>
      </c>
      <c r="M3447">
        <v>47</v>
      </c>
      <c r="N3447">
        <v>5.9</v>
      </c>
      <c r="O3447">
        <v>0</v>
      </c>
      <c r="P3447">
        <v>15</v>
      </c>
      <c r="Q3447">
        <v>0.5</v>
      </c>
      <c r="R3447">
        <v>2.9</v>
      </c>
      <c r="S3447">
        <v>2</v>
      </c>
    </row>
    <row r="3448" spans="1:19" x14ac:dyDescent="0.25">
      <c r="A3448">
        <v>2008</v>
      </c>
      <c r="B3448">
        <v>288</v>
      </c>
      <c r="C3448" t="s">
        <v>2068</v>
      </c>
      <c r="D3448" t="str">
        <f>IFERROR(INDEX('Draft Master List'!E:F,MATCH(C3448,'Draft Master List'!E:E,0),2),"N/A")</f>
        <v>N/A</v>
      </c>
      <c r="E3448" t="s">
        <v>7</v>
      </c>
      <c r="F3448">
        <v>30</v>
      </c>
      <c r="G3448" t="s">
        <v>77</v>
      </c>
      <c r="H3448">
        <v>16</v>
      </c>
      <c r="I3448">
        <v>2</v>
      </c>
      <c r="J3448">
        <v>10</v>
      </c>
      <c r="K3448">
        <v>8</v>
      </c>
      <c r="L3448" s="2">
        <v>0.8</v>
      </c>
      <c r="M3448">
        <v>50</v>
      </c>
      <c r="N3448">
        <v>6.3</v>
      </c>
      <c r="O3448">
        <v>1</v>
      </c>
      <c r="P3448">
        <v>14</v>
      </c>
      <c r="Q3448">
        <v>0.5</v>
      </c>
      <c r="R3448">
        <v>3.1</v>
      </c>
      <c r="S3448">
        <v>0</v>
      </c>
    </row>
    <row r="3449" spans="1:19" x14ac:dyDescent="0.25">
      <c r="A3449">
        <v>2008</v>
      </c>
      <c r="B3449">
        <v>289</v>
      </c>
      <c r="C3449" t="s">
        <v>2056</v>
      </c>
      <c r="D3449" t="str">
        <f>IFERROR(INDEX('Draft Master List'!E:F,MATCH(C3449,'Draft Master List'!E:E,0),2),"N/A")</f>
        <v>N/A</v>
      </c>
      <c r="E3449" t="s">
        <v>25</v>
      </c>
      <c r="F3449">
        <v>24</v>
      </c>
      <c r="G3449" t="s">
        <v>1069</v>
      </c>
      <c r="H3449">
        <v>16</v>
      </c>
      <c r="I3449">
        <v>7</v>
      </c>
      <c r="J3449">
        <v>11</v>
      </c>
      <c r="K3449">
        <v>7</v>
      </c>
      <c r="L3449" s="2">
        <v>0.63600000000000001</v>
      </c>
      <c r="M3449">
        <v>63</v>
      </c>
      <c r="N3449">
        <v>9</v>
      </c>
      <c r="O3449">
        <v>0</v>
      </c>
      <c r="P3449">
        <v>19</v>
      </c>
      <c r="Q3449">
        <v>0.4</v>
      </c>
      <c r="R3449">
        <v>3.9</v>
      </c>
      <c r="S3449">
        <v>0</v>
      </c>
    </row>
    <row r="3450" spans="1:19" x14ac:dyDescent="0.25">
      <c r="A3450">
        <v>2008</v>
      </c>
      <c r="B3450">
        <v>290</v>
      </c>
      <c r="C3450" t="s">
        <v>1719</v>
      </c>
      <c r="D3450" t="str">
        <f>IFERROR(INDEX('Draft Master List'!E:F,MATCH(C3450,'Draft Master List'!E:E,0),2),"N/A")</f>
        <v>N/A</v>
      </c>
      <c r="E3450" t="s">
        <v>223</v>
      </c>
      <c r="F3450">
        <v>25</v>
      </c>
      <c r="G3450" t="s">
        <v>1069</v>
      </c>
      <c r="H3450">
        <v>12</v>
      </c>
      <c r="I3450">
        <v>1</v>
      </c>
      <c r="J3450">
        <v>11</v>
      </c>
      <c r="K3450">
        <v>7</v>
      </c>
      <c r="L3450" s="2">
        <v>0.63600000000000001</v>
      </c>
      <c r="M3450">
        <v>81</v>
      </c>
      <c r="N3450">
        <v>11.6</v>
      </c>
      <c r="O3450">
        <v>0</v>
      </c>
      <c r="P3450">
        <v>26</v>
      </c>
      <c r="Q3450">
        <v>0.6</v>
      </c>
      <c r="R3450">
        <v>6.8</v>
      </c>
      <c r="S3450">
        <v>0</v>
      </c>
    </row>
    <row r="3451" spans="1:19" x14ac:dyDescent="0.25">
      <c r="A3451">
        <v>2008</v>
      </c>
      <c r="B3451">
        <v>291</v>
      </c>
      <c r="C3451" t="s">
        <v>397</v>
      </c>
      <c r="D3451" t="str">
        <f>IFERROR(INDEX('Draft Master List'!E:F,MATCH(C3451,'Draft Master List'!E:E,0),2),"N/A")</f>
        <v>1052008</v>
      </c>
      <c r="E3451" t="s">
        <v>25</v>
      </c>
      <c r="F3451">
        <v>23</v>
      </c>
      <c r="G3451" t="s">
        <v>77</v>
      </c>
      <c r="H3451">
        <v>13</v>
      </c>
      <c r="I3451">
        <v>1</v>
      </c>
      <c r="J3451">
        <v>17</v>
      </c>
      <c r="K3451">
        <v>7</v>
      </c>
      <c r="L3451" s="2">
        <v>0.41199999999999998</v>
      </c>
      <c r="M3451">
        <v>83</v>
      </c>
      <c r="N3451">
        <v>11.9</v>
      </c>
      <c r="O3451">
        <v>0</v>
      </c>
      <c r="P3451">
        <v>42</v>
      </c>
      <c r="Q3451">
        <v>0.5</v>
      </c>
      <c r="R3451">
        <v>6.4</v>
      </c>
      <c r="S3451">
        <v>0</v>
      </c>
    </row>
    <row r="3452" spans="1:19" x14ac:dyDescent="0.25">
      <c r="A3452">
        <v>2008</v>
      </c>
      <c r="B3452">
        <v>292</v>
      </c>
      <c r="C3452" t="s">
        <v>2032</v>
      </c>
      <c r="D3452" t="str">
        <f>IFERROR(INDEX('Draft Master List'!E:F,MATCH(C3452,'Draft Master List'!E:E,0),2),"N/A")</f>
        <v>N/A</v>
      </c>
      <c r="E3452" t="s">
        <v>5</v>
      </c>
      <c r="F3452">
        <v>25</v>
      </c>
      <c r="G3452" t="s">
        <v>732</v>
      </c>
      <c r="H3452">
        <v>11</v>
      </c>
      <c r="I3452">
        <v>5</v>
      </c>
      <c r="J3452">
        <v>7</v>
      </c>
      <c r="K3452">
        <v>7</v>
      </c>
      <c r="L3452" s="2">
        <v>1</v>
      </c>
      <c r="M3452">
        <v>38</v>
      </c>
      <c r="N3452">
        <v>5.4</v>
      </c>
      <c r="O3452">
        <v>1</v>
      </c>
      <c r="P3452">
        <v>11</v>
      </c>
      <c r="Q3452">
        <v>0.6</v>
      </c>
      <c r="R3452">
        <v>3.5</v>
      </c>
      <c r="S3452">
        <v>0</v>
      </c>
    </row>
    <row r="3453" spans="1:19" x14ac:dyDescent="0.25">
      <c r="A3453">
        <v>2008</v>
      </c>
      <c r="B3453">
        <v>293</v>
      </c>
      <c r="C3453" t="s">
        <v>400</v>
      </c>
      <c r="D3453" t="str">
        <f>IFERROR(INDEX('Draft Master List'!E:F,MATCH(C3453,'Draft Master List'!E:E,0),2),"N/A")</f>
        <v>1262008</v>
      </c>
      <c r="E3453" t="s">
        <v>28</v>
      </c>
      <c r="F3453">
        <v>22</v>
      </c>
      <c r="G3453" t="s">
        <v>77</v>
      </c>
      <c r="H3453">
        <v>13</v>
      </c>
      <c r="I3453">
        <v>1</v>
      </c>
      <c r="J3453">
        <v>12</v>
      </c>
      <c r="K3453">
        <v>7</v>
      </c>
      <c r="L3453" s="2">
        <v>0.58299999999999996</v>
      </c>
      <c r="M3453">
        <v>68</v>
      </c>
      <c r="N3453">
        <v>9.6999999999999993</v>
      </c>
      <c r="O3453">
        <v>0</v>
      </c>
      <c r="P3453">
        <v>19</v>
      </c>
      <c r="Q3453">
        <v>0.5</v>
      </c>
      <c r="R3453">
        <v>5.2</v>
      </c>
      <c r="S3453">
        <v>0</v>
      </c>
    </row>
    <row r="3454" spans="1:19" x14ac:dyDescent="0.25">
      <c r="A3454">
        <v>2008</v>
      </c>
      <c r="B3454">
        <v>294</v>
      </c>
      <c r="C3454" t="s">
        <v>2096</v>
      </c>
      <c r="D3454" t="str">
        <f>IFERROR(INDEX('Draft Master List'!E:F,MATCH(C3454,'Draft Master List'!E:E,0),2),"N/A")</f>
        <v>N/A</v>
      </c>
      <c r="E3454" t="s">
        <v>19</v>
      </c>
      <c r="F3454">
        <v>28</v>
      </c>
      <c r="G3454" t="s">
        <v>77</v>
      </c>
      <c r="H3454">
        <v>4</v>
      </c>
      <c r="I3454">
        <v>2</v>
      </c>
      <c r="J3454">
        <v>18</v>
      </c>
      <c r="K3454">
        <v>7</v>
      </c>
      <c r="L3454" s="2">
        <v>0.38900000000000001</v>
      </c>
      <c r="M3454">
        <v>124</v>
      </c>
      <c r="N3454">
        <v>17.7</v>
      </c>
      <c r="O3454">
        <v>0</v>
      </c>
      <c r="P3454">
        <v>34</v>
      </c>
      <c r="Q3454">
        <v>1.8</v>
      </c>
      <c r="R3454">
        <v>31</v>
      </c>
      <c r="S3454">
        <v>1</v>
      </c>
    </row>
    <row r="3455" spans="1:19" x14ac:dyDescent="0.25">
      <c r="A3455">
        <v>2008</v>
      </c>
      <c r="B3455">
        <v>295</v>
      </c>
      <c r="C3455" t="s">
        <v>1433</v>
      </c>
      <c r="D3455" t="str">
        <f>IFERROR(INDEX('Draft Master List'!E:F,MATCH(C3455,'Draft Master List'!E:E,0),2),"N/A")</f>
        <v>N/A</v>
      </c>
      <c r="E3455" t="s">
        <v>3</v>
      </c>
      <c r="F3455">
        <v>38</v>
      </c>
      <c r="G3455" t="s">
        <v>732</v>
      </c>
      <c r="H3455">
        <v>16</v>
      </c>
      <c r="I3455">
        <v>5</v>
      </c>
      <c r="J3455">
        <v>15</v>
      </c>
      <c r="K3455">
        <v>7</v>
      </c>
      <c r="L3455" s="2">
        <v>0.46700000000000003</v>
      </c>
      <c r="M3455">
        <v>35</v>
      </c>
      <c r="N3455">
        <v>5</v>
      </c>
      <c r="O3455">
        <v>0</v>
      </c>
      <c r="P3455">
        <v>13</v>
      </c>
      <c r="Q3455">
        <v>0.4</v>
      </c>
      <c r="R3455">
        <v>2.2000000000000002</v>
      </c>
      <c r="S3455">
        <v>0</v>
      </c>
    </row>
    <row r="3456" spans="1:19" x14ac:dyDescent="0.25">
      <c r="A3456">
        <v>2008</v>
      </c>
      <c r="B3456">
        <v>296</v>
      </c>
      <c r="C3456" t="s">
        <v>1287</v>
      </c>
      <c r="D3456" t="str">
        <f>IFERROR(INDEX('Draft Master List'!E:F,MATCH(C3456,'Draft Master List'!E:E,0),2),"N/A")</f>
        <v>N/A</v>
      </c>
      <c r="E3456" t="s">
        <v>14</v>
      </c>
      <c r="F3456">
        <v>26</v>
      </c>
      <c r="G3456" t="s">
        <v>643</v>
      </c>
      <c r="H3456">
        <v>6</v>
      </c>
      <c r="I3456">
        <v>1</v>
      </c>
      <c r="J3456">
        <v>7</v>
      </c>
      <c r="K3456">
        <v>7</v>
      </c>
      <c r="L3456" s="2">
        <v>1</v>
      </c>
      <c r="M3456">
        <v>43</v>
      </c>
      <c r="N3456">
        <v>6.1</v>
      </c>
      <c r="O3456">
        <v>0</v>
      </c>
      <c r="P3456">
        <v>25</v>
      </c>
      <c r="Q3456">
        <v>1.2</v>
      </c>
      <c r="R3456">
        <v>7.2</v>
      </c>
      <c r="S3456">
        <v>1</v>
      </c>
    </row>
    <row r="3457" spans="1:19" x14ac:dyDescent="0.25">
      <c r="A3457">
        <v>2008</v>
      </c>
      <c r="B3457">
        <v>297</v>
      </c>
      <c r="C3457" t="s">
        <v>1985</v>
      </c>
      <c r="D3457" t="str">
        <f>IFERROR(INDEX('Draft Master List'!E:F,MATCH(C3457,'Draft Master List'!E:E,0),2),"N/A")</f>
        <v>N/A</v>
      </c>
      <c r="E3457" t="s">
        <v>223</v>
      </c>
      <c r="F3457">
        <v>31</v>
      </c>
      <c r="G3457" t="s">
        <v>1623</v>
      </c>
      <c r="H3457">
        <v>16</v>
      </c>
      <c r="I3457">
        <v>11</v>
      </c>
      <c r="J3457">
        <v>11</v>
      </c>
      <c r="K3457">
        <v>6</v>
      </c>
      <c r="L3457" s="2">
        <v>0.54500000000000004</v>
      </c>
      <c r="M3457">
        <v>39</v>
      </c>
      <c r="N3457">
        <v>6.5</v>
      </c>
      <c r="O3457">
        <v>0</v>
      </c>
      <c r="P3457">
        <v>11</v>
      </c>
      <c r="Q3457">
        <v>0.4</v>
      </c>
      <c r="R3457">
        <v>2.4</v>
      </c>
      <c r="S3457">
        <v>0</v>
      </c>
    </row>
    <row r="3458" spans="1:19" x14ac:dyDescent="0.25">
      <c r="A3458">
        <v>2008</v>
      </c>
      <c r="B3458">
        <v>298</v>
      </c>
      <c r="C3458" t="s">
        <v>454</v>
      </c>
      <c r="D3458" t="str">
        <f>IFERROR(INDEX('Draft Master List'!E:F,MATCH(C3458,'Draft Master List'!E:E,0),2),"N/A")</f>
        <v>712007</v>
      </c>
      <c r="E3458" t="s">
        <v>6</v>
      </c>
      <c r="F3458">
        <v>24</v>
      </c>
      <c r="G3458" t="s">
        <v>643</v>
      </c>
      <c r="H3458">
        <v>10</v>
      </c>
      <c r="I3458">
        <v>1</v>
      </c>
      <c r="J3458">
        <v>10</v>
      </c>
      <c r="K3458">
        <v>6</v>
      </c>
      <c r="L3458" s="2">
        <v>0.6</v>
      </c>
      <c r="M3458">
        <v>11</v>
      </c>
      <c r="N3458">
        <v>1.8</v>
      </c>
      <c r="O3458">
        <v>0</v>
      </c>
      <c r="P3458">
        <v>8</v>
      </c>
      <c r="Q3458">
        <v>0.6</v>
      </c>
      <c r="R3458">
        <v>1.1000000000000001</v>
      </c>
      <c r="S3458">
        <v>0</v>
      </c>
    </row>
    <row r="3459" spans="1:19" x14ac:dyDescent="0.25">
      <c r="A3459">
        <v>2008</v>
      </c>
      <c r="B3459">
        <v>299</v>
      </c>
      <c r="C3459" t="s">
        <v>1828</v>
      </c>
      <c r="D3459" t="str">
        <f>IFERROR(INDEX('Draft Master List'!E:F,MATCH(C3459,'Draft Master List'!E:E,0),2),"N/A")</f>
        <v>N/A</v>
      </c>
      <c r="E3459" t="s">
        <v>5</v>
      </c>
      <c r="F3459">
        <v>21</v>
      </c>
      <c r="G3459" t="s">
        <v>1069</v>
      </c>
      <c r="H3459">
        <v>14</v>
      </c>
      <c r="I3459">
        <v>1</v>
      </c>
      <c r="J3459">
        <v>12</v>
      </c>
      <c r="K3459">
        <v>6</v>
      </c>
      <c r="L3459" s="2">
        <v>0.5</v>
      </c>
      <c r="M3459">
        <v>74</v>
      </c>
      <c r="N3459">
        <v>12.3</v>
      </c>
      <c r="O3459">
        <v>1</v>
      </c>
      <c r="P3459">
        <v>35</v>
      </c>
      <c r="Q3459">
        <v>0.4</v>
      </c>
      <c r="R3459">
        <v>5.3</v>
      </c>
      <c r="S3459">
        <v>0</v>
      </c>
    </row>
    <row r="3460" spans="1:19" x14ac:dyDescent="0.25">
      <c r="A3460">
        <v>2008</v>
      </c>
      <c r="B3460">
        <v>300</v>
      </c>
      <c r="C3460" t="s">
        <v>2097</v>
      </c>
      <c r="D3460" t="str">
        <f>IFERROR(INDEX('Draft Master List'!E:F,MATCH(C3460,'Draft Master List'!E:E,0),2),"N/A")</f>
        <v>N/A</v>
      </c>
      <c r="E3460" t="s">
        <v>32</v>
      </c>
      <c r="F3460">
        <v>30</v>
      </c>
      <c r="G3460" t="s">
        <v>1069</v>
      </c>
      <c r="H3460">
        <v>8</v>
      </c>
      <c r="I3460">
        <v>4</v>
      </c>
      <c r="J3460">
        <v>12</v>
      </c>
      <c r="K3460">
        <v>6</v>
      </c>
      <c r="L3460" s="2">
        <v>0.5</v>
      </c>
      <c r="M3460">
        <v>47</v>
      </c>
      <c r="N3460">
        <v>7.8</v>
      </c>
      <c r="O3460">
        <v>0</v>
      </c>
      <c r="P3460">
        <v>25</v>
      </c>
      <c r="Q3460">
        <v>0.8</v>
      </c>
      <c r="R3460">
        <v>5.9</v>
      </c>
      <c r="S3460">
        <v>0</v>
      </c>
    </row>
    <row r="3461" spans="1:19" x14ac:dyDescent="0.25">
      <c r="A3461">
        <v>2008</v>
      </c>
      <c r="B3461">
        <v>301</v>
      </c>
      <c r="C3461" t="s">
        <v>561</v>
      </c>
      <c r="D3461" t="str">
        <f>IFERROR(INDEX('Draft Master List'!E:F,MATCH(C3461,'Draft Master List'!E:E,0),2),"N/A")</f>
        <v>2462006</v>
      </c>
      <c r="E3461" t="s">
        <v>28</v>
      </c>
      <c r="F3461">
        <v>24</v>
      </c>
      <c r="H3461">
        <v>13</v>
      </c>
      <c r="I3461">
        <v>0</v>
      </c>
      <c r="J3461">
        <v>6</v>
      </c>
      <c r="K3461">
        <v>6</v>
      </c>
      <c r="L3461" s="2">
        <v>1</v>
      </c>
      <c r="M3461">
        <v>43</v>
      </c>
      <c r="N3461">
        <v>7.2</v>
      </c>
      <c r="O3461">
        <v>0</v>
      </c>
      <c r="P3461">
        <v>15</v>
      </c>
      <c r="Q3461">
        <v>0.5</v>
      </c>
      <c r="R3461">
        <v>3.3</v>
      </c>
      <c r="S3461">
        <v>0</v>
      </c>
    </row>
    <row r="3462" spans="1:19" x14ac:dyDescent="0.25">
      <c r="A3462">
        <v>2008</v>
      </c>
      <c r="B3462">
        <v>302</v>
      </c>
      <c r="C3462" t="s">
        <v>1383</v>
      </c>
      <c r="D3462" t="str">
        <f>IFERROR(INDEX('Draft Master List'!E:F,MATCH(C3462,'Draft Master List'!E:E,0),2),"N/A")</f>
        <v>N/A</v>
      </c>
      <c r="E3462" t="s">
        <v>22</v>
      </c>
      <c r="F3462">
        <v>32</v>
      </c>
      <c r="G3462" t="s">
        <v>212</v>
      </c>
      <c r="H3462">
        <v>16</v>
      </c>
      <c r="I3462">
        <v>11</v>
      </c>
      <c r="J3462">
        <v>11</v>
      </c>
      <c r="K3462">
        <v>6</v>
      </c>
      <c r="L3462" s="2">
        <v>0.54500000000000004</v>
      </c>
      <c r="M3462">
        <v>39</v>
      </c>
      <c r="N3462">
        <v>6.5</v>
      </c>
      <c r="O3462">
        <v>0</v>
      </c>
      <c r="P3462">
        <v>12</v>
      </c>
      <c r="Q3462">
        <v>0.4</v>
      </c>
      <c r="R3462">
        <v>2.4</v>
      </c>
      <c r="S3462">
        <v>0</v>
      </c>
    </row>
    <row r="3463" spans="1:19" x14ac:dyDescent="0.25">
      <c r="A3463">
        <v>2008</v>
      </c>
      <c r="B3463">
        <v>303</v>
      </c>
      <c r="C3463" t="s">
        <v>463</v>
      </c>
      <c r="D3463" t="str">
        <f>IFERROR(INDEX('Draft Master List'!E:F,MATCH(C3463,'Draft Master List'!E:E,0),2),"N/A")</f>
        <v>902007</v>
      </c>
      <c r="E3463" t="s">
        <v>6</v>
      </c>
      <c r="F3463">
        <v>23</v>
      </c>
      <c r="G3463" t="s">
        <v>732</v>
      </c>
      <c r="H3463">
        <v>6</v>
      </c>
      <c r="I3463">
        <v>2</v>
      </c>
      <c r="J3463">
        <v>6</v>
      </c>
      <c r="K3463">
        <v>6</v>
      </c>
      <c r="L3463" s="2">
        <v>1</v>
      </c>
      <c r="M3463">
        <v>42</v>
      </c>
      <c r="N3463">
        <v>7</v>
      </c>
      <c r="O3463">
        <v>0</v>
      </c>
      <c r="P3463">
        <v>18</v>
      </c>
      <c r="Q3463">
        <v>1</v>
      </c>
      <c r="R3463">
        <v>7</v>
      </c>
      <c r="S3463">
        <v>1</v>
      </c>
    </row>
    <row r="3464" spans="1:19" x14ac:dyDescent="0.25">
      <c r="A3464">
        <v>2008</v>
      </c>
      <c r="B3464">
        <v>304</v>
      </c>
      <c r="C3464" t="s">
        <v>1195</v>
      </c>
      <c r="D3464" t="str">
        <f>IFERROR(INDEX('Draft Master List'!E:F,MATCH(C3464,'Draft Master List'!E:E,0),2),"N/A")</f>
        <v>N/A</v>
      </c>
      <c r="E3464" t="s">
        <v>9</v>
      </c>
      <c r="F3464">
        <v>26</v>
      </c>
      <c r="G3464" t="s">
        <v>76</v>
      </c>
      <c r="H3464">
        <v>13</v>
      </c>
      <c r="I3464">
        <v>13</v>
      </c>
      <c r="J3464">
        <v>12</v>
      </c>
      <c r="K3464">
        <v>6</v>
      </c>
      <c r="L3464" s="2">
        <v>0.5</v>
      </c>
      <c r="M3464">
        <v>36</v>
      </c>
      <c r="N3464">
        <v>6</v>
      </c>
      <c r="O3464">
        <v>0</v>
      </c>
      <c r="P3464">
        <v>9</v>
      </c>
      <c r="Q3464">
        <v>0.5</v>
      </c>
      <c r="R3464">
        <v>2.8</v>
      </c>
      <c r="S3464">
        <v>3</v>
      </c>
    </row>
    <row r="3465" spans="1:19" x14ac:dyDescent="0.25">
      <c r="A3465">
        <v>2008</v>
      </c>
      <c r="B3465">
        <v>305</v>
      </c>
      <c r="C3465" t="s">
        <v>1438</v>
      </c>
      <c r="D3465" t="str">
        <f>IFERROR(INDEX('Draft Master List'!E:F,MATCH(C3465,'Draft Master List'!E:E,0),2),"N/A")</f>
        <v>N/A</v>
      </c>
      <c r="E3465" t="s">
        <v>15</v>
      </c>
      <c r="F3465">
        <v>24</v>
      </c>
      <c r="H3465">
        <v>4</v>
      </c>
      <c r="I3465">
        <v>0</v>
      </c>
      <c r="J3465">
        <v>7</v>
      </c>
      <c r="K3465">
        <v>6</v>
      </c>
      <c r="L3465" s="2">
        <v>0.85699999999999998</v>
      </c>
      <c r="M3465">
        <v>47</v>
      </c>
      <c r="N3465">
        <v>7.8</v>
      </c>
      <c r="O3465">
        <v>0</v>
      </c>
      <c r="P3465">
        <v>16</v>
      </c>
      <c r="Q3465">
        <v>1.5</v>
      </c>
      <c r="R3465">
        <v>11.8</v>
      </c>
      <c r="S3465">
        <v>0</v>
      </c>
    </row>
    <row r="3466" spans="1:19" x14ac:dyDescent="0.25">
      <c r="A3466">
        <v>2008</v>
      </c>
      <c r="B3466">
        <v>306</v>
      </c>
      <c r="C3466" t="s">
        <v>2098</v>
      </c>
      <c r="D3466" t="str">
        <f>IFERROR(INDEX('Draft Master List'!E:F,MATCH(C3466,'Draft Master List'!E:E,0),2),"N/A")</f>
        <v>N/A</v>
      </c>
      <c r="E3466" t="s">
        <v>6</v>
      </c>
      <c r="F3466">
        <v>27</v>
      </c>
      <c r="G3466" t="s">
        <v>732</v>
      </c>
      <c r="H3466">
        <v>16</v>
      </c>
      <c r="I3466">
        <v>3</v>
      </c>
      <c r="J3466">
        <v>8</v>
      </c>
      <c r="K3466">
        <v>6</v>
      </c>
      <c r="L3466" s="2">
        <v>0.75</v>
      </c>
      <c r="M3466">
        <v>36</v>
      </c>
      <c r="N3466">
        <v>6</v>
      </c>
      <c r="O3466">
        <v>0</v>
      </c>
      <c r="P3466">
        <v>12</v>
      </c>
      <c r="Q3466">
        <v>0.4</v>
      </c>
      <c r="R3466">
        <v>2.2999999999999998</v>
      </c>
      <c r="S3466">
        <v>0</v>
      </c>
    </row>
    <row r="3467" spans="1:19" x14ac:dyDescent="0.25">
      <c r="A3467">
        <v>2008</v>
      </c>
      <c r="B3467">
        <v>307</v>
      </c>
      <c r="C3467" t="s">
        <v>1993</v>
      </c>
      <c r="D3467" t="str">
        <f>IFERROR(INDEX('Draft Master List'!E:F,MATCH(C3467,'Draft Master List'!E:E,0),2),"N/A")</f>
        <v>N/A</v>
      </c>
      <c r="E3467" t="s">
        <v>18</v>
      </c>
      <c r="F3467">
        <v>31</v>
      </c>
      <c r="G3467" t="s">
        <v>108</v>
      </c>
      <c r="H3467">
        <v>16</v>
      </c>
      <c r="I3467">
        <v>11</v>
      </c>
      <c r="J3467">
        <v>13</v>
      </c>
      <c r="K3467">
        <v>6</v>
      </c>
      <c r="L3467" s="2">
        <v>0.46200000000000002</v>
      </c>
      <c r="M3467">
        <v>92</v>
      </c>
      <c r="N3467">
        <v>15.3</v>
      </c>
      <c r="O3467">
        <v>0</v>
      </c>
      <c r="P3467">
        <v>34</v>
      </c>
      <c r="Q3467">
        <v>0.4</v>
      </c>
      <c r="R3467">
        <v>5.8</v>
      </c>
      <c r="S3467">
        <v>0</v>
      </c>
    </row>
    <row r="3468" spans="1:19" x14ac:dyDescent="0.25">
      <c r="A3468">
        <v>2008</v>
      </c>
      <c r="B3468">
        <v>308</v>
      </c>
      <c r="C3468" t="s">
        <v>1491</v>
      </c>
      <c r="D3468" t="str">
        <f>IFERROR(INDEX('Draft Master List'!E:F,MATCH(C3468,'Draft Master List'!E:E,0),2),"N/A")</f>
        <v>N/A</v>
      </c>
      <c r="E3468" t="s">
        <v>16</v>
      </c>
      <c r="F3468">
        <v>28</v>
      </c>
      <c r="G3468" t="s">
        <v>732</v>
      </c>
      <c r="H3468">
        <v>16</v>
      </c>
      <c r="I3468">
        <v>7</v>
      </c>
      <c r="J3468">
        <v>11</v>
      </c>
      <c r="K3468">
        <v>6</v>
      </c>
      <c r="L3468" s="2">
        <v>0.54500000000000004</v>
      </c>
      <c r="M3468">
        <v>30</v>
      </c>
      <c r="N3468">
        <v>5</v>
      </c>
      <c r="O3468">
        <v>0</v>
      </c>
      <c r="P3468">
        <v>12</v>
      </c>
      <c r="Q3468">
        <v>0.4</v>
      </c>
      <c r="R3468">
        <v>1.9</v>
      </c>
      <c r="S3468">
        <v>0</v>
      </c>
    </row>
    <row r="3469" spans="1:19" x14ac:dyDescent="0.25">
      <c r="A3469">
        <v>2008</v>
      </c>
      <c r="B3469">
        <v>309</v>
      </c>
      <c r="C3469" t="s">
        <v>94</v>
      </c>
      <c r="D3469" t="str">
        <f>IFERROR(INDEX('Draft Master List'!E:F,MATCH(C3469,'Draft Master List'!E:E,0),2),"N/A")</f>
        <v>72007</v>
      </c>
      <c r="E3469" t="s">
        <v>63</v>
      </c>
      <c r="F3469">
        <v>29</v>
      </c>
      <c r="H3469">
        <v>15</v>
      </c>
      <c r="I3469">
        <v>0</v>
      </c>
      <c r="J3469">
        <v>10</v>
      </c>
      <c r="K3469">
        <v>6</v>
      </c>
      <c r="L3469" s="2">
        <v>0.6</v>
      </c>
      <c r="M3469">
        <v>45</v>
      </c>
      <c r="N3469">
        <v>7.5</v>
      </c>
      <c r="O3469">
        <v>0</v>
      </c>
      <c r="P3469">
        <v>19</v>
      </c>
      <c r="Q3469">
        <v>0.4</v>
      </c>
      <c r="R3469">
        <v>3</v>
      </c>
      <c r="S3469">
        <v>0</v>
      </c>
    </row>
    <row r="3470" spans="1:19" x14ac:dyDescent="0.25">
      <c r="A3470">
        <v>2008</v>
      </c>
      <c r="B3470">
        <v>310</v>
      </c>
      <c r="C3470" t="s">
        <v>1334</v>
      </c>
      <c r="D3470" t="str">
        <f>IFERROR(INDEX('Draft Master List'!E:F,MATCH(C3470,'Draft Master List'!E:E,0),2),"N/A")</f>
        <v>N/A</v>
      </c>
      <c r="E3470" t="s">
        <v>33</v>
      </c>
      <c r="F3470">
        <v>27</v>
      </c>
      <c r="G3470" t="s">
        <v>732</v>
      </c>
      <c r="H3470">
        <v>11</v>
      </c>
      <c r="I3470">
        <v>5</v>
      </c>
      <c r="J3470">
        <v>8</v>
      </c>
      <c r="K3470">
        <v>6</v>
      </c>
      <c r="L3470" s="2">
        <v>0.75</v>
      </c>
      <c r="M3470">
        <v>24</v>
      </c>
      <c r="N3470">
        <v>4</v>
      </c>
      <c r="O3470">
        <v>0</v>
      </c>
      <c r="P3470">
        <v>9</v>
      </c>
      <c r="Q3470">
        <v>0.5</v>
      </c>
      <c r="R3470">
        <v>2.2000000000000002</v>
      </c>
      <c r="S3470">
        <v>0</v>
      </c>
    </row>
    <row r="3471" spans="1:19" x14ac:dyDescent="0.25">
      <c r="A3471">
        <v>2008</v>
      </c>
      <c r="B3471">
        <v>311</v>
      </c>
      <c r="C3471" t="s">
        <v>409</v>
      </c>
      <c r="D3471" t="str">
        <f>IFERROR(INDEX('Draft Master List'!E:F,MATCH(C3471,'Draft Master List'!E:E,0),2),"N/A")</f>
        <v>1632008</v>
      </c>
      <c r="E3471" t="s">
        <v>19</v>
      </c>
      <c r="F3471">
        <v>23</v>
      </c>
      <c r="G3471" t="s">
        <v>732</v>
      </c>
      <c r="H3471">
        <v>15</v>
      </c>
      <c r="I3471">
        <v>1</v>
      </c>
      <c r="J3471">
        <v>8</v>
      </c>
      <c r="K3471">
        <v>6</v>
      </c>
      <c r="L3471" s="2">
        <v>0.75</v>
      </c>
      <c r="M3471">
        <v>29</v>
      </c>
      <c r="N3471">
        <v>4.8</v>
      </c>
      <c r="O3471">
        <v>0</v>
      </c>
      <c r="P3471">
        <v>7</v>
      </c>
      <c r="Q3471">
        <v>0.4</v>
      </c>
      <c r="R3471">
        <v>1.9</v>
      </c>
      <c r="S3471">
        <v>0</v>
      </c>
    </row>
    <row r="3472" spans="1:19" x14ac:dyDescent="0.25">
      <c r="A3472">
        <v>2008</v>
      </c>
      <c r="B3472">
        <v>312</v>
      </c>
      <c r="C3472" t="s">
        <v>505</v>
      </c>
      <c r="D3472" t="str">
        <f>IFERROR(INDEX('Draft Master List'!E:F,MATCH(C3472,'Draft Master List'!E:E,0),2),"N/A")</f>
        <v>2492007</v>
      </c>
      <c r="E3472" t="s">
        <v>223</v>
      </c>
      <c r="F3472">
        <v>23</v>
      </c>
      <c r="H3472">
        <v>10</v>
      </c>
      <c r="I3472">
        <v>0</v>
      </c>
      <c r="J3472">
        <v>12</v>
      </c>
      <c r="K3472">
        <v>6</v>
      </c>
      <c r="L3472" s="2">
        <v>0.5</v>
      </c>
      <c r="M3472">
        <v>119</v>
      </c>
      <c r="N3472">
        <v>19.8</v>
      </c>
      <c r="O3472">
        <v>1</v>
      </c>
      <c r="P3472">
        <v>80</v>
      </c>
      <c r="Q3472">
        <v>0.6</v>
      </c>
      <c r="R3472">
        <v>11.9</v>
      </c>
      <c r="S3472">
        <v>2</v>
      </c>
    </row>
    <row r="3473" spans="1:19" x14ac:dyDescent="0.25">
      <c r="A3473">
        <v>2008</v>
      </c>
      <c r="B3473">
        <v>313</v>
      </c>
      <c r="C3473" t="s">
        <v>383</v>
      </c>
      <c r="D3473" t="str">
        <f>IFERROR(INDEX('Draft Master List'!E:F,MATCH(C3473,'Draft Master List'!E:E,0),2),"N/A")</f>
        <v>532008</v>
      </c>
      <c r="E3473" t="s">
        <v>24</v>
      </c>
      <c r="F3473">
        <v>24</v>
      </c>
      <c r="H3473">
        <v>11</v>
      </c>
      <c r="I3473">
        <v>0</v>
      </c>
      <c r="J3473">
        <v>10</v>
      </c>
      <c r="K3473">
        <v>6</v>
      </c>
      <c r="L3473" s="2">
        <v>0.6</v>
      </c>
      <c r="M3473">
        <v>64</v>
      </c>
      <c r="N3473">
        <v>10.7</v>
      </c>
      <c r="O3473">
        <v>0</v>
      </c>
      <c r="P3473">
        <v>17</v>
      </c>
      <c r="Q3473">
        <v>0.5</v>
      </c>
      <c r="R3473">
        <v>5.8</v>
      </c>
      <c r="S3473">
        <v>2</v>
      </c>
    </row>
    <row r="3474" spans="1:19" x14ac:dyDescent="0.25">
      <c r="A3474">
        <v>2008</v>
      </c>
      <c r="B3474">
        <v>314</v>
      </c>
      <c r="C3474" t="s">
        <v>1247</v>
      </c>
      <c r="D3474" t="str">
        <f>IFERROR(INDEX('Draft Master List'!E:F,MATCH(C3474,'Draft Master List'!E:E,0),2),"N/A")</f>
        <v>N/A</v>
      </c>
      <c r="E3474" t="s">
        <v>21</v>
      </c>
      <c r="F3474">
        <v>26</v>
      </c>
      <c r="G3474" t="s">
        <v>76</v>
      </c>
      <c r="H3474">
        <v>16</v>
      </c>
      <c r="I3474">
        <v>16</v>
      </c>
      <c r="J3474">
        <v>9</v>
      </c>
      <c r="K3474">
        <v>6</v>
      </c>
      <c r="L3474" s="2">
        <v>0.66700000000000004</v>
      </c>
      <c r="M3474">
        <v>41</v>
      </c>
      <c r="N3474">
        <v>6.8</v>
      </c>
      <c r="O3474">
        <v>0</v>
      </c>
      <c r="P3474">
        <v>18</v>
      </c>
      <c r="Q3474">
        <v>0.4</v>
      </c>
      <c r="R3474">
        <v>2.6</v>
      </c>
      <c r="S3474">
        <v>3</v>
      </c>
    </row>
    <row r="3475" spans="1:19" x14ac:dyDescent="0.25">
      <c r="A3475">
        <v>2008</v>
      </c>
      <c r="B3475">
        <v>315</v>
      </c>
      <c r="C3475" t="s">
        <v>507</v>
      </c>
      <c r="D3475" t="str">
        <f>IFERROR(INDEX('Draft Master List'!E:F,MATCH(C3475,'Draft Master List'!E:E,0),2),"N/A")</f>
        <v>2502007</v>
      </c>
      <c r="E3475" t="s">
        <v>9</v>
      </c>
      <c r="F3475">
        <v>22</v>
      </c>
      <c r="H3475">
        <v>15</v>
      </c>
      <c r="I3475">
        <v>0</v>
      </c>
      <c r="J3475">
        <v>6</v>
      </c>
      <c r="K3475">
        <v>5</v>
      </c>
      <c r="L3475" s="2">
        <v>0.83299999999999996</v>
      </c>
      <c r="M3475">
        <v>42</v>
      </c>
      <c r="N3475">
        <v>8.4</v>
      </c>
      <c r="O3475">
        <v>1</v>
      </c>
      <c r="P3475">
        <v>18</v>
      </c>
      <c r="Q3475">
        <v>0.3</v>
      </c>
      <c r="R3475">
        <v>2.8</v>
      </c>
      <c r="S3475">
        <v>3</v>
      </c>
    </row>
    <row r="3476" spans="1:19" x14ac:dyDescent="0.25">
      <c r="A3476">
        <v>2008</v>
      </c>
      <c r="B3476">
        <v>316</v>
      </c>
      <c r="C3476" t="s">
        <v>2099</v>
      </c>
      <c r="D3476" t="str">
        <f>IFERROR(INDEX('Draft Master List'!E:F,MATCH(C3476,'Draft Master List'!E:E,0),2),"N/A")</f>
        <v>N/A</v>
      </c>
      <c r="E3476" t="s">
        <v>19</v>
      </c>
      <c r="F3476">
        <v>23</v>
      </c>
      <c r="G3476" t="s">
        <v>77</v>
      </c>
      <c r="H3476">
        <v>4</v>
      </c>
      <c r="I3476">
        <v>1</v>
      </c>
      <c r="J3476">
        <v>8</v>
      </c>
      <c r="K3476">
        <v>5</v>
      </c>
      <c r="L3476" s="2">
        <v>0.625</v>
      </c>
      <c r="M3476">
        <v>48</v>
      </c>
      <c r="N3476">
        <v>9.6</v>
      </c>
      <c r="O3476">
        <v>1</v>
      </c>
      <c r="P3476">
        <v>19</v>
      </c>
      <c r="Q3476">
        <v>1.3</v>
      </c>
      <c r="R3476">
        <v>12</v>
      </c>
      <c r="S3476">
        <v>1</v>
      </c>
    </row>
    <row r="3477" spans="1:19" x14ac:dyDescent="0.25">
      <c r="A3477">
        <v>2008</v>
      </c>
      <c r="B3477">
        <v>317</v>
      </c>
      <c r="C3477" t="s">
        <v>1215</v>
      </c>
      <c r="D3477" t="str">
        <f>IFERROR(INDEX('Draft Master List'!E:F,MATCH(C3477,'Draft Master List'!E:E,0),2),"N/A")</f>
        <v>N/A</v>
      </c>
      <c r="E3477" t="s">
        <v>19</v>
      </c>
      <c r="F3477">
        <v>27</v>
      </c>
      <c r="G3477" t="s">
        <v>77</v>
      </c>
      <c r="H3477">
        <v>1</v>
      </c>
      <c r="I3477">
        <v>1</v>
      </c>
      <c r="J3477">
        <v>9</v>
      </c>
      <c r="K3477">
        <v>5</v>
      </c>
      <c r="L3477" s="2">
        <v>0.55600000000000005</v>
      </c>
      <c r="M3477">
        <v>60</v>
      </c>
      <c r="N3477">
        <v>12</v>
      </c>
      <c r="O3477">
        <v>1</v>
      </c>
      <c r="P3477">
        <v>20</v>
      </c>
      <c r="Q3477">
        <v>5</v>
      </c>
      <c r="R3477">
        <v>60</v>
      </c>
      <c r="S3477">
        <v>0</v>
      </c>
    </row>
    <row r="3478" spans="1:19" x14ac:dyDescent="0.25">
      <c r="A3478">
        <v>2008</v>
      </c>
      <c r="B3478">
        <v>318</v>
      </c>
      <c r="C3478" t="s">
        <v>1399</v>
      </c>
      <c r="D3478" t="str">
        <f>IFERROR(INDEX('Draft Master List'!E:F,MATCH(C3478,'Draft Master List'!E:E,0),2),"N/A")</f>
        <v>N/A</v>
      </c>
      <c r="E3478" t="s">
        <v>24</v>
      </c>
      <c r="F3478">
        <v>27</v>
      </c>
      <c r="G3478" t="s">
        <v>732</v>
      </c>
      <c r="H3478">
        <v>14</v>
      </c>
      <c r="I3478">
        <v>3</v>
      </c>
      <c r="J3478">
        <v>6</v>
      </c>
      <c r="K3478">
        <v>5</v>
      </c>
      <c r="L3478" s="2">
        <v>0.83299999999999996</v>
      </c>
      <c r="M3478">
        <v>27</v>
      </c>
      <c r="N3478">
        <v>5.4</v>
      </c>
      <c r="O3478">
        <v>0</v>
      </c>
      <c r="P3478">
        <v>14</v>
      </c>
      <c r="Q3478">
        <v>0.4</v>
      </c>
      <c r="R3478">
        <v>1.9</v>
      </c>
      <c r="S3478">
        <v>2</v>
      </c>
    </row>
    <row r="3479" spans="1:19" x14ac:dyDescent="0.25">
      <c r="A3479">
        <v>2008</v>
      </c>
      <c r="B3479">
        <v>319</v>
      </c>
      <c r="C3479" t="s">
        <v>2063</v>
      </c>
      <c r="D3479" t="str">
        <f>IFERROR(INDEX('Draft Master List'!E:F,MATCH(C3479,'Draft Master List'!E:E,0),2),"N/A")</f>
        <v>N/A</v>
      </c>
      <c r="E3479" t="s">
        <v>64</v>
      </c>
      <c r="F3479">
        <v>31</v>
      </c>
      <c r="G3479" t="s">
        <v>1069</v>
      </c>
      <c r="H3479">
        <v>14</v>
      </c>
      <c r="I3479">
        <v>2</v>
      </c>
      <c r="J3479">
        <v>11</v>
      </c>
      <c r="K3479">
        <v>5</v>
      </c>
      <c r="L3479" s="2">
        <v>0.45500000000000002</v>
      </c>
      <c r="M3479">
        <v>41</v>
      </c>
      <c r="N3479">
        <v>8.1999999999999993</v>
      </c>
      <c r="O3479">
        <v>1</v>
      </c>
      <c r="P3479">
        <v>22</v>
      </c>
      <c r="Q3479">
        <v>0.4</v>
      </c>
      <c r="R3479">
        <v>2.9</v>
      </c>
      <c r="S3479">
        <v>0</v>
      </c>
    </row>
    <row r="3480" spans="1:19" x14ac:dyDescent="0.25">
      <c r="A3480">
        <v>2008</v>
      </c>
      <c r="B3480">
        <v>320</v>
      </c>
      <c r="C3480" t="s">
        <v>530</v>
      </c>
      <c r="D3480" t="str">
        <f>IFERROR(INDEX('Draft Master List'!E:F,MATCH(C3480,'Draft Master List'!E:E,0),2),"N/A")</f>
        <v>1062006</v>
      </c>
      <c r="E3480" t="s">
        <v>18</v>
      </c>
      <c r="F3480">
        <v>25</v>
      </c>
      <c r="H3480">
        <v>8</v>
      </c>
      <c r="I3480">
        <v>0</v>
      </c>
      <c r="J3480">
        <v>11</v>
      </c>
      <c r="K3480">
        <v>5</v>
      </c>
      <c r="L3480" s="2">
        <v>0.45500000000000002</v>
      </c>
      <c r="M3480">
        <v>65</v>
      </c>
      <c r="N3480">
        <v>13</v>
      </c>
      <c r="O3480">
        <v>0</v>
      </c>
      <c r="P3480">
        <v>23</v>
      </c>
      <c r="Q3480">
        <v>0.6</v>
      </c>
      <c r="R3480">
        <v>8.1</v>
      </c>
      <c r="S3480">
        <v>0</v>
      </c>
    </row>
    <row r="3481" spans="1:19" x14ac:dyDescent="0.25">
      <c r="A3481">
        <v>2008</v>
      </c>
      <c r="B3481">
        <v>321</v>
      </c>
      <c r="C3481" t="s">
        <v>1431</v>
      </c>
      <c r="D3481" t="str">
        <f>IFERROR(INDEX('Draft Master List'!E:F,MATCH(C3481,'Draft Master List'!E:E,0),2),"N/A")</f>
        <v>N/A</v>
      </c>
      <c r="E3481" t="s">
        <v>223</v>
      </c>
      <c r="F3481">
        <v>29</v>
      </c>
      <c r="H3481">
        <v>13</v>
      </c>
      <c r="I3481">
        <v>0</v>
      </c>
      <c r="J3481">
        <v>6</v>
      </c>
      <c r="K3481">
        <v>5</v>
      </c>
      <c r="L3481" s="2">
        <v>0.83299999999999996</v>
      </c>
      <c r="M3481">
        <v>35</v>
      </c>
      <c r="N3481">
        <v>7</v>
      </c>
      <c r="O3481">
        <v>0</v>
      </c>
      <c r="P3481">
        <v>16</v>
      </c>
      <c r="Q3481">
        <v>0.4</v>
      </c>
      <c r="R3481">
        <v>2.7</v>
      </c>
      <c r="S3481">
        <v>1</v>
      </c>
    </row>
    <row r="3482" spans="1:19" x14ac:dyDescent="0.25">
      <c r="A3482">
        <v>2008</v>
      </c>
      <c r="B3482">
        <v>322</v>
      </c>
      <c r="C3482" t="s">
        <v>458</v>
      </c>
      <c r="D3482" t="str">
        <f>IFERROR(INDEX('Draft Master List'!E:F,MATCH(C3482,'Draft Master List'!E:E,0),2),"N/A")</f>
        <v>752007</v>
      </c>
      <c r="E3482" t="s">
        <v>21</v>
      </c>
      <c r="F3482">
        <v>23</v>
      </c>
      <c r="H3482">
        <v>6</v>
      </c>
      <c r="I3482">
        <v>0</v>
      </c>
      <c r="J3482">
        <v>6</v>
      </c>
      <c r="K3482">
        <v>5</v>
      </c>
      <c r="L3482" s="2">
        <v>0.83299999999999996</v>
      </c>
      <c r="M3482">
        <v>52</v>
      </c>
      <c r="N3482">
        <v>10.4</v>
      </c>
      <c r="O3482">
        <v>0</v>
      </c>
      <c r="P3482">
        <v>23</v>
      </c>
      <c r="Q3482">
        <v>0.8</v>
      </c>
      <c r="R3482">
        <v>8.6999999999999993</v>
      </c>
      <c r="S3482">
        <v>0</v>
      </c>
    </row>
    <row r="3483" spans="1:19" x14ac:dyDescent="0.25">
      <c r="A3483">
        <v>2008</v>
      </c>
      <c r="B3483">
        <v>323</v>
      </c>
      <c r="C3483" t="s">
        <v>550</v>
      </c>
      <c r="D3483" t="str">
        <f>IFERROR(INDEX('Draft Master List'!E:F,MATCH(C3483,'Draft Master List'!E:E,0),2),"N/A")</f>
        <v>1902006</v>
      </c>
      <c r="E3483" t="s">
        <v>25</v>
      </c>
      <c r="F3483">
        <v>26</v>
      </c>
      <c r="G3483" t="s">
        <v>77</v>
      </c>
      <c r="H3483">
        <v>5</v>
      </c>
      <c r="I3483">
        <v>1</v>
      </c>
      <c r="J3483">
        <v>13</v>
      </c>
      <c r="K3483">
        <v>5</v>
      </c>
      <c r="L3483" s="2">
        <v>0.38500000000000001</v>
      </c>
      <c r="M3483">
        <v>46</v>
      </c>
      <c r="N3483">
        <v>9.1999999999999993</v>
      </c>
      <c r="O3483">
        <v>0</v>
      </c>
      <c r="P3483">
        <v>15</v>
      </c>
      <c r="Q3483">
        <v>1</v>
      </c>
      <c r="R3483">
        <v>9.1999999999999993</v>
      </c>
      <c r="S3483">
        <v>0</v>
      </c>
    </row>
    <row r="3484" spans="1:19" x14ac:dyDescent="0.25">
      <c r="A3484">
        <v>2008</v>
      </c>
      <c r="B3484">
        <v>324</v>
      </c>
      <c r="C3484" t="s">
        <v>516</v>
      </c>
      <c r="D3484" t="str">
        <f>IFERROR(INDEX('Draft Master List'!E:F,MATCH(C3484,'Draft Master List'!E:E,0),2),"N/A")</f>
        <v>452006</v>
      </c>
      <c r="E3484" t="s">
        <v>28</v>
      </c>
      <c r="F3484">
        <v>24</v>
      </c>
      <c r="G3484" t="s">
        <v>643</v>
      </c>
      <c r="H3484">
        <v>16</v>
      </c>
      <c r="I3484">
        <v>2</v>
      </c>
      <c r="J3484">
        <v>10</v>
      </c>
      <c r="K3484">
        <v>5</v>
      </c>
      <c r="L3484" s="2">
        <v>0.5</v>
      </c>
      <c r="M3484">
        <v>16</v>
      </c>
      <c r="N3484">
        <v>3.2</v>
      </c>
      <c r="O3484">
        <v>0</v>
      </c>
      <c r="P3484">
        <v>7</v>
      </c>
      <c r="Q3484">
        <v>0.3</v>
      </c>
      <c r="R3484">
        <v>1</v>
      </c>
      <c r="S3484">
        <v>1</v>
      </c>
    </row>
    <row r="3485" spans="1:19" x14ac:dyDescent="0.25">
      <c r="A3485">
        <v>2008</v>
      </c>
      <c r="B3485">
        <v>325</v>
      </c>
      <c r="C3485" t="s">
        <v>2100</v>
      </c>
      <c r="D3485" t="str">
        <f>IFERROR(INDEX('Draft Master List'!E:F,MATCH(C3485,'Draft Master List'!E:E,0),2),"N/A")</f>
        <v>N/A</v>
      </c>
      <c r="E3485" t="s">
        <v>3</v>
      </c>
      <c r="F3485">
        <v>31</v>
      </c>
      <c r="G3485" t="s">
        <v>1069</v>
      </c>
      <c r="H3485">
        <v>13</v>
      </c>
      <c r="I3485">
        <v>1</v>
      </c>
      <c r="J3485">
        <v>7</v>
      </c>
      <c r="K3485">
        <v>5</v>
      </c>
      <c r="L3485" s="2">
        <v>0.71399999999999997</v>
      </c>
      <c r="M3485">
        <v>19</v>
      </c>
      <c r="N3485">
        <v>3.8</v>
      </c>
      <c r="O3485">
        <v>2</v>
      </c>
      <c r="P3485">
        <v>8</v>
      </c>
      <c r="Q3485">
        <v>0.4</v>
      </c>
      <c r="R3485">
        <v>1.5</v>
      </c>
      <c r="S3485">
        <v>0</v>
      </c>
    </row>
    <row r="3486" spans="1:19" x14ac:dyDescent="0.25">
      <c r="A3486">
        <v>2008</v>
      </c>
      <c r="B3486">
        <v>326</v>
      </c>
      <c r="C3486" t="s">
        <v>1470</v>
      </c>
      <c r="D3486" t="str">
        <f>IFERROR(INDEX('Draft Master List'!E:F,MATCH(C3486,'Draft Master List'!E:E,0),2),"N/A")</f>
        <v>N/A</v>
      </c>
      <c r="E3486" t="s">
        <v>4</v>
      </c>
      <c r="F3486">
        <v>25</v>
      </c>
      <c r="G3486" t="s">
        <v>77</v>
      </c>
      <c r="H3486">
        <v>8</v>
      </c>
      <c r="I3486">
        <v>1</v>
      </c>
      <c r="J3486">
        <v>13</v>
      </c>
      <c r="K3486">
        <v>5</v>
      </c>
      <c r="L3486" s="2">
        <v>0.38500000000000001</v>
      </c>
      <c r="M3486">
        <v>30</v>
      </c>
      <c r="N3486">
        <v>6</v>
      </c>
      <c r="O3486">
        <v>1</v>
      </c>
      <c r="P3486">
        <v>10</v>
      </c>
      <c r="Q3486">
        <v>0.6</v>
      </c>
      <c r="R3486">
        <v>3.8</v>
      </c>
      <c r="S3486">
        <v>0</v>
      </c>
    </row>
    <row r="3487" spans="1:19" x14ac:dyDescent="0.25">
      <c r="A3487">
        <v>2008</v>
      </c>
      <c r="B3487">
        <v>327</v>
      </c>
      <c r="C3487" t="s">
        <v>2011</v>
      </c>
      <c r="D3487" t="str">
        <f>IFERROR(INDEX('Draft Master List'!E:F,MATCH(C3487,'Draft Master List'!E:E,0),2),"N/A")</f>
        <v>N/A</v>
      </c>
      <c r="E3487" t="s">
        <v>34</v>
      </c>
      <c r="F3487">
        <v>24</v>
      </c>
      <c r="H3487">
        <v>8</v>
      </c>
      <c r="I3487">
        <v>0</v>
      </c>
      <c r="J3487">
        <v>8</v>
      </c>
      <c r="K3487">
        <v>5</v>
      </c>
      <c r="L3487" s="2">
        <v>0.625</v>
      </c>
      <c r="M3487">
        <v>97</v>
      </c>
      <c r="N3487">
        <v>19.399999999999999</v>
      </c>
      <c r="O3487">
        <v>0</v>
      </c>
      <c r="P3487">
        <v>31</v>
      </c>
      <c r="Q3487">
        <v>0.6</v>
      </c>
      <c r="R3487">
        <v>12.1</v>
      </c>
      <c r="S3487">
        <v>0</v>
      </c>
    </row>
    <row r="3488" spans="1:19" x14ac:dyDescent="0.25">
      <c r="A3488">
        <v>2008</v>
      </c>
      <c r="B3488">
        <v>328</v>
      </c>
      <c r="C3488" t="s">
        <v>2101</v>
      </c>
      <c r="D3488" t="str">
        <f>IFERROR(INDEX('Draft Master List'!E:F,MATCH(C3488,'Draft Master List'!E:E,0),2),"N/A")</f>
        <v>N/A</v>
      </c>
      <c r="E3488" t="s">
        <v>64</v>
      </c>
      <c r="F3488">
        <v>24</v>
      </c>
      <c r="G3488" t="s">
        <v>732</v>
      </c>
      <c r="H3488">
        <v>15</v>
      </c>
      <c r="I3488">
        <v>4</v>
      </c>
      <c r="J3488">
        <v>6</v>
      </c>
      <c r="K3488">
        <v>4</v>
      </c>
      <c r="L3488" s="2">
        <v>0.66700000000000004</v>
      </c>
      <c r="M3488">
        <v>13</v>
      </c>
      <c r="N3488">
        <v>3.3</v>
      </c>
      <c r="O3488">
        <v>0</v>
      </c>
      <c r="P3488">
        <v>12</v>
      </c>
      <c r="Q3488">
        <v>0.3</v>
      </c>
      <c r="R3488">
        <v>0.9</v>
      </c>
      <c r="S3488">
        <v>0</v>
      </c>
    </row>
    <row r="3489" spans="1:19" x14ac:dyDescent="0.25">
      <c r="A3489">
        <v>2008</v>
      </c>
      <c r="B3489">
        <v>329</v>
      </c>
      <c r="C3489" t="s">
        <v>1441</v>
      </c>
      <c r="D3489" t="str">
        <f>IFERROR(INDEX('Draft Master List'!E:F,MATCH(C3489,'Draft Master List'!E:E,0),2),"N/A")</f>
        <v>N/A</v>
      </c>
      <c r="E3489" t="s">
        <v>12</v>
      </c>
      <c r="F3489">
        <v>29</v>
      </c>
      <c r="H3489">
        <v>7</v>
      </c>
      <c r="I3489">
        <v>0</v>
      </c>
      <c r="J3489">
        <v>4</v>
      </c>
      <c r="K3489">
        <v>4</v>
      </c>
      <c r="L3489" s="2">
        <v>1</v>
      </c>
      <c r="M3489">
        <v>27</v>
      </c>
      <c r="N3489">
        <v>6.8</v>
      </c>
      <c r="O3489">
        <v>0</v>
      </c>
      <c r="P3489">
        <v>15</v>
      </c>
      <c r="Q3489">
        <v>0.6</v>
      </c>
      <c r="R3489">
        <v>3.9</v>
      </c>
      <c r="S3489">
        <v>1</v>
      </c>
    </row>
    <row r="3490" spans="1:19" x14ac:dyDescent="0.25">
      <c r="A3490">
        <v>2008</v>
      </c>
      <c r="B3490">
        <v>330</v>
      </c>
      <c r="C3490" t="s">
        <v>718</v>
      </c>
      <c r="D3490" t="str">
        <f>IFERROR(INDEX('Draft Master List'!E:F,MATCH(C3490,'Draft Master List'!E:E,0),2),"N/A")</f>
        <v>N/A</v>
      </c>
      <c r="E3490" t="s">
        <v>10</v>
      </c>
      <c r="F3490">
        <v>24</v>
      </c>
      <c r="H3490">
        <v>14</v>
      </c>
      <c r="I3490">
        <v>0</v>
      </c>
      <c r="J3490">
        <v>4</v>
      </c>
      <c r="K3490">
        <v>4</v>
      </c>
      <c r="L3490" s="2">
        <v>1</v>
      </c>
      <c r="M3490">
        <v>11</v>
      </c>
      <c r="N3490">
        <v>2.8</v>
      </c>
      <c r="O3490">
        <v>0</v>
      </c>
      <c r="P3490">
        <v>5</v>
      </c>
      <c r="Q3490">
        <v>0.3</v>
      </c>
      <c r="R3490">
        <v>0.8</v>
      </c>
      <c r="S3490">
        <v>0</v>
      </c>
    </row>
    <row r="3491" spans="1:19" x14ac:dyDescent="0.25">
      <c r="A3491">
        <v>2008</v>
      </c>
      <c r="B3491">
        <v>331</v>
      </c>
      <c r="C3491" t="s">
        <v>1436</v>
      </c>
      <c r="D3491" t="str">
        <f>IFERROR(INDEX('Draft Master List'!E:F,MATCH(C3491,'Draft Master List'!E:E,0),2),"N/A")</f>
        <v>N/A</v>
      </c>
      <c r="E3491" t="s">
        <v>669</v>
      </c>
      <c r="F3491">
        <v>29</v>
      </c>
      <c r="H3491">
        <v>6</v>
      </c>
      <c r="I3491">
        <v>0</v>
      </c>
      <c r="J3491">
        <v>4</v>
      </c>
      <c r="K3491">
        <v>4</v>
      </c>
      <c r="L3491" s="2">
        <v>1</v>
      </c>
      <c r="M3491">
        <v>54</v>
      </c>
      <c r="N3491">
        <v>13.5</v>
      </c>
      <c r="O3491">
        <v>0</v>
      </c>
      <c r="P3491">
        <v>33</v>
      </c>
      <c r="Q3491">
        <v>0.7</v>
      </c>
      <c r="R3491">
        <v>9</v>
      </c>
      <c r="S3491">
        <v>0</v>
      </c>
    </row>
    <row r="3492" spans="1:19" x14ac:dyDescent="0.25">
      <c r="A3492">
        <v>2008</v>
      </c>
      <c r="B3492">
        <v>332</v>
      </c>
      <c r="C3492" t="s">
        <v>443</v>
      </c>
      <c r="D3492" t="str">
        <f>IFERROR(INDEX('Draft Master List'!E:F,MATCH(C3492,'Draft Master List'!E:E,0),2),"N/A")</f>
        <v>302007</v>
      </c>
      <c r="E3492" t="s">
        <v>13</v>
      </c>
      <c r="F3492">
        <v>23</v>
      </c>
      <c r="H3492">
        <v>4</v>
      </c>
      <c r="I3492">
        <v>0</v>
      </c>
      <c r="J3492">
        <v>7</v>
      </c>
      <c r="K3492">
        <v>4</v>
      </c>
      <c r="L3492" s="2">
        <v>0.57099999999999995</v>
      </c>
      <c r="M3492">
        <v>59</v>
      </c>
      <c r="N3492">
        <v>14.8</v>
      </c>
      <c r="O3492">
        <v>0</v>
      </c>
      <c r="P3492">
        <v>20</v>
      </c>
      <c r="Q3492">
        <v>1</v>
      </c>
      <c r="R3492">
        <v>14.8</v>
      </c>
      <c r="S3492">
        <v>0</v>
      </c>
    </row>
    <row r="3493" spans="1:19" x14ac:dyDescent="0.25">
      <c r="A3493">
        <v>2008</v>
      </c>
      <c r="B3493">
        <v>333</v>
      </c>
      <c r="C3493" t="s">
        <v>118</v>
      </c>
      <c r="D3493" t="str">
        <f>IFERROR(INDEX('Draft Master List'!E:F,MATCH(C3493,'Draft Master List'!E:E,0),2),"N/A")</f>
        <v>2052008</v>
      </c>
      <c r="E3493" t="s">
        <v>20</v>
      </c>
      <c r="F3493">
        <v>22</v>
      </c>
      <c r="H3493">
        <v>14</v>
      </c>
      <c r="I3493">
        <v>0</v>
      </c>
      <c r="J3493">
        <v>4</v>
      </c>
      <c r="K3493">
        <v>4</v>
      </c>
      <c r="L3493" s="2">
        <v>1</v>
      </c>
      <c r="M3493">
        <v>23</v>
      </c>
      <c r="N3493">
        <v>5.8</v>
      </c>
      <c r="O3493">
        <v>0</v>
      </c>
      <c r="P3493">
        <v>12</v>
      </c>
      <c r="Q3493">
        <v>0.3</v>
      </c>
      <c r="R3493">
        <v>1.6</v>
      </c>
      <c r="S3493">
        <v>0</v>
      </c>
    </row>
    <row r="3494" spans="1:19" x14ac:dyDescent="0.25">
      <c r="A3494">
        <v>2008</v>
      </c>
      <c r="B3494">
        <v>334</v>
      </c>
      <c r="C3494" t="s">
        <v>1930</v>
      </c>
      <c r="D3494" t="str">
        <f>IFERROR(INDEX('Draft Master List'!E:F,MATCH(C3494,'Draft Master List'!E:E,0),2),"N/A")</f>
        <v>N/A</v>
      </c>
      <c r="E3494" t="s">
        <v>19</v>
      </c>
      <c r="F3494">
        <v>27</v>
      </c>
      <c r="H3494">
        <v>12</v>
      </c>
      <c r="I3494">
        <v>0</v>
      </c>
      <c r="J3494">
        <v>6</v>
      </c>
      <c r="K3494">
        <v>4</v>
      </c>
      <c r="L3494" s="2">
        <v>0.66700000000000004</v>
      </c>
      <c r="M3494">
        <v>29</v>
      </c>
      <c r="N3494">
        <v>7.3</v>
      </c>
      <c r="O3494">
        <v>0</v>
      </c>
      <c r="P3494">
        <v>14</v>
      </c>
      <c r="Q3494">
        <v>0.3</v>
      </c>
      <c r="R3494">
        <v>2.4</v>
      </c>
      <c r="S3494">
        <v>1</v>
      </c>
    </row>
    <row r="3495" spans="1:19" x14ac:dyDescent="0.25">
      <c r="A3495">
        <v>2008</v>
      </c>
      <c r="B3495">
        <v>335</v>
      </c>
      <c r="C3495" t="s">
        <v>2066</v>
      </c>
      <c r="D3495" t="str">
        <f>IFERROR(INDEX('Draft Master List'!E:F,MATCH(C3495,'Draft Master List'!E:E,0),2),"N/A")</f>
        <v>N/A</v>
      </c>
      <c r="E3495" t="s">
        <v>9</v>
      </c>
      <c r="F3495">
        <v>25</v>
      </c>
      <c r="G3495" t="s">
        <v>1069</v>
      </c>
      <c r="H3495">
        <v>16</v>
      </c>
      <c r="I3495">
        <v>2</v>
      </c>
      <c r="J3495">
        <v>6</v>
      </c>
      <c r="K3495">
        <v>4</v>
      </c>
      <c r="L3495" s="2">
        <v>0.66700000000000004</v>
      </c>
      <c r="M3495">
        <v>46</v>
      </c>
      <c r="N3495">
        <v>11.5</v>
      </c>
      <c r="O3495">
        <v>2</v>
      </c>
      <c r="P3495">
        <v>26</v>
      </c>
      <c r="Q3495">
        <v>0.3</v>
      </c>
      <c r="R3495">
        <v>2.9</v>
      </c>
      <c r="S3495">
        <v>1</v>
      </c>
    </row>
    <row r="3496" spans="1:19" x14ac:dyDescent="0.25">
      <c r="A3496">
        <v>2008</v>
      </c>
      <c r="B3496">
        <v>336</v>
      </c>
      <c r="C3496" t="s">
        <v>1202</v>
      </c>
      <c r="D3496" t="str">
        <f>IFERROR(INDEX('Draft Master List'!E:F,MATCH(C3496,'Draft Master List'!E:E,0),2),"N/A")</f>
        <v>N/A</v>
      </c>
      <c r="E3496" t="s">
        <v>5</v>
      </c>
      <c r="F3496">
        <v>26</v>
      </c>
      <c r="G3496" t="s">
        <v>732</v>
      </c>
      <c r="H3496">
        <v>16</v>
      </c>
      <c r="I3496">
        <v>3</v>
      </c>
      <c r="J3496">
        <v>7</v>
      </c>
      <c r="K3496">
        <v>4</v>
      </c>
      <c r="L3496" s="2">
        <v>0.57099999999999995</v>
      </c>
      <c r="M3496">
        <v>21</v>
      </c>
      <c r="N3496">
        <v>5.3</v>
      </c>
      <c r="O3496">
        <v>2</v>
      </c>
      <c r="P3496">
        <v>13</v>
      </c>
      <c r="Q3496">
        <v>0.3</v>
      </c>
      <c r="R3496">
        <v>1.3</v>
      </c>
      <c r="S3496">
        <v>0</v>
      </c>
    </row>
    <row r="3497" spans="1:19" x14ac:dyDescent="0.25">
      <c r="A3497">
        <v>2008</v>
      </c>
      <c r="B3497">
        <v>337</v>
      </c>
      <c r="C3497" t="s">
        <v>394</v>
      </c>
      <c r="D3497" t="str">
        <f>IFERROR(INDEX('Draft Master List'!E:F,MATCH(C3497,'Draft Master List'!E:E,0),2),"N/A")</f>
        <v>952008</v>
      </c>
      <c r="E3497" t="s">
        <v>9</v>
      </c>
      <c r="F3497">
        <v>22</v>
      </c>
      <c r="H3497">
        <v>7</v>
      </c>
      <c r="I3497">
        <v>0</v>
      </c>
      <c r="J3497">
        <v>6</v>
      </c>
      <c r="K3497">
        <v>4</v>
      </c>
      <c r="L3497" s="2">
        <v>0.66700000000000004</v>
      </c>
      <c r="M3497">
        <v>26</v>
      </c>
      <c r="N3497">
        <v>6.5</v>
      </c>
      <c r="O3497">
        <v>0</v>
      </c>
      <c r="P3497">
        <v>11</v>
      </c>
      <c r="Q3497">
        <v>0.6</v>
      </c>
      <c r="R3497">
        <v>3.7</v>
      </c>
      <c r="S3497">
        <v>0</v>
      </c>
    </row>
    <row r="3498" spans="1:19" x14ac:dyDescent="0.25">
      <c r="A3498">
        <v>2008</v>
      </c>
      <c r="B3498">
        <v>338</v>
      </c>
      <c r="C3498" t="s">
        <v>1346</v>
      </c>
      <c r="D3498" t="str">
        <f>IFERROR(INDEX('Draft Master List'!E:F,MATCH(C3498,'Draft Master List'!E:E,0),2),"N/A")</f>
        <v>N/A</v>
      </c>
      <c r="E3498" t="s">
        <v>12</v>
      </c>
      <c r="F3498">
        <v>30</v>
      </c>
      <c r="G3498" t="s">
        <v>212</v>
      </c>
      <c r="H3498">
        <v>11</v>
      </c>
      <c r="I3498">
        <v>8</v>
      </c>
      <c r="J3498">
        <v>7</v>
      </c>
      <c r="K3498">
        <v>4</v>
      </c>
      <c r="L3498" s="2">
        <v>0.57099999999999995</v>
      </c>
      <c r="M3498">
        <v>16</v>
      </c>
      <c r="N3498">
        <v>4</v>
      </c>
      <c r="O3498">
        <v>0</v>
      </c>
      <c r="P3498">
        <v>6</v>
      </c>
      <c r="Q3498">
        <v>0.4</v>
      </c>
      <c r="R3498">
        <v>1.5</v>
      </c>
      <c r="S3498">
        <v>0</v>
      </c>
    </row>
    <row r="3499" spans="1:19" x14ac:dyDescent="0.25">
      <c r="A3499">
        <v>2008</v>
      </c>
      <c r="B3499">
        <v>339</v>
      </c>
      <c r="C3499" t="s">
        <v>1393</v>
      </c>
      <c r="D3499" t="str">
        <f>IFERROR(INDEX('Draft Master List'!E:F,MATCH(C3499,'Draft Master List'!E:E,0),2),"N/A")</f>
        <v>N/A</v>
      </c>
      <c r="E3499" t="s">
        <v>14</v>
      </c>
      <c r="F3499">
        <v>23</v>
      </c>
      <c r="H3499">
        <v>9</v>
      </c>
      <c r="I3499">
        <v>0</v>
      </c>
      <c r="J3499">
        <v>5</v>
      </c>
      <c r="K3499">
        <v>4</v>
      </c>
      <c r="L3499" s="2">
        <v>0.8</v>
      </c>
      <c r="M3499">
        <v>24</v>
      </c>
      <c r="N3499">
        <v>6</v>
      </c>
      <c r="O3499">
        <v>0</v>
      </c>
      <c r="P3499">
        <v>13</v>
      </c>
      <c r="Q3499">
        <v>0.4</v>
      </c>
      <c r="R3499">
        <v>2.7</v>
      </c>
      <c r="S3499">
        <v>4</v>
      </c>
    </row>
    <row r="3500" spans="1:19" x14ac:dyDescent="0.25">
      <c r="A3500">
        <v>2008</v>
      </c>
      <c r="B3500">
        <v>340</v>
      </c>
      <c r="C3500" t="s">
        <v>1489</v>
      </c>
      <c r="D3500" t="str">
        <f>IFERROR(INDEX('Draft Master List'!E:F,MATCH(C3500,'Draft Master List'!E:E,0),2),"N/A")</f>
        <v>N/A</v>
      </c>
      <c r="E3500" t="s">
        <v>14</v>
      </c>
      <c r="F3500">
        <v>29</v>
      </c>
      <c r="G3500" t="s">
        <v>732</v>
      </c>
      <c r="H3500">
        <v>10</v>
      </c>
      <c r="I3500">
        <v>1</v>
      </c>
      <c r="J3500">
        <v>5</v>
      </c>
      <c r="K3500">
        <v>3</v>
      </c>
      <c r="L3500" s="2">
        <v>0.6</v>
      </c>
      <c r="M3500">
        <v>24</v>
      </c>
      <c r="N3500">
        <v>8</v>
      </c>
      <c r="O3500">
        <v>0</v>
      </c>
      <c r="P3500">
        <v>12</v>
      </c>
      <c r="Q3500">
        <v>0.3</v>
      </c>
      <c r="R3500">
        <v>2.4</v>
      </c>
      <c r="S3500">
        <v>0</v>
      </c>
    </row>
    <row r="3501" spans="1:19" x14ac:dyDescent="0.25">
      <c r="A3501">
        <v>2008</v>
      </c>
      <c r="B3501">
        <v>341</v>
      </c>
      <c r="C3501" t="s">
        <v>1275</v>
      </c>
      <c r="D3501" t="str">
        <f>IFERROR(INDEX('Draft Master List'!E:F,MATCH(C3501,'Draft Master List'!E:E,0),2),"N/A")</f>
        <v>N/A</v>
      </c>
      <c r="E3501" t="s">
        <v>7</v>
      </c>
      <c r="F3501">
        <v>22</v>
      </c>
      <c r="G3501" t="s">
        <v>660</v>
      </c>
      <c r="H3501">
        <v>11</v>
      </c>
      <c r="I3501">
        <v>2</v>
      </c>
      <c r="J3501">
        <v>10</v>
      </c>
      <c r="K3501">
        <v>3</v>
      </c>
      <c r="L3501" s="2">
        <v>0.3</v>
      </c>
      <c r="M3501">
        <v>27</v>
      </c>
      <c r="N3501">
        <v>9</v>
      </c>
      <c r="O3501">
        <v>0</v>
      </c>
      <c r="P3501">
        <v>15</v>
      </c>
      <c r="Q3501">
        <v>0.3</v>
      </c>
      <c r="R3501">
        <v>2.5</v>
      </c>
      <c r="S3501">
        <v>0</v>
      </c>
    </row>
    <row r="3502" spans="1:19" x14ac:dyDescent="0.25">
      <c r="A3502">
        <v>2008</v>
      </c>
      <c r="B3502">
        <v>342</v>
      </c>
      <c r="C3502" t="s">
        <v>1350</v>
      </c>
      <c r="D3502" t="str">
        <f>IFERROR(INDEX('Draft Master List'!E:F,MATCH(C3502,'Draft Master List'!E:E,0),2),"N/A")</f>
        <v>N/A</v>
      </c>
      <c r="E3502" t="s">
        <v>30</v>
      </c>
      <c r="F3502">
        <v>30</v>
      </c>
      <c r="G3502" t="s">
        <v>732</v>
      </c>
      <c r="H3502">
        <v>16</v>
      </c>
      <c r="I3502">
        <v>4</v>
      </c>
      <c r="J3502">
        <v>4</v>
      </c>
      <c r="K3502">
        <v>3</v>
      </c>
      <c r="L3502" s="2">
        <v>0.75</v>
      </c>
      <c r="M3502">
        <v>59</v>
      </c>
      <c r="N3502">
        <v>19.7</v>
      </c>
      <c r="O3502">
        <v>0</v>
      </c>
      <c r="P3502">
        <v>28</v>
      </c>
      <c r="Q3502">
        <v>0.2</v>
      </c>
      <c r="R3502">
        <v>3.7</v>
      </c>
      <c r="S3502">
        <v>0</v>
      </c>
    </row>
    <row r="3503" spans="1:19" x14ac:dyDescent="0.25">
      <c r="A3503">
        <v>2008</v>
      </c>
      <c r="B3503">
        <v>343</v>
      </c>
      <c r="C3503" t="s">
        <v>2102</v>
      </c>
      <c r="D3503" t="str">
        <f>IFERROR(INDEX('Draft Master List'!E:F,MATCH(C3503,'Draft Master List'!E:E,0),2),"N/A")</f>
        <v>N/A</v>
      </c>
      <c r="E3503" t="s">
        <v>18</v>
      </c>
      <c r="F3503">
        <v>29</v>
      </c>
      <c r="H3503">
        <v>8</v>
      </c>
      <c r="I3503">
        <v>0</v>
      </c>
      <c r="J3503">
        <v>5</v>
      </c>
      <c r="K3503">
        <v>3</v>
      </c>
      <c r="L3503" s="2">
        <v>0.6</v>
      </c>
      <c r="M3503">
        <v>25</v>
      </c>
      <c r="N3503">
        <v>8.3000000000000007</v>
      </c>
      <c r="O3503">
        <v>0</v>
      </c>
      <c r="P3503">
        <v>9</v>
      </c>
      <c r="Q3503">
        <v>0.4</v>
      </c>
      <c r="R3503">
        <v>3.1</v>
      </c>
      <c r="S3503">
        <v>0</v>
      </c>
    </row>
    <row r="3504" spans="1:19" x14ac:dyDescent="0.25">
      <c r="A3504">
        <v>2008</v>
      </c>
      <c r="B3504">
        <v>344</v>
      </c>
      <c r="C3504" t="s">
        <v>1437</v>
      </c>
      <c r="D3504" t="str">
        <f>IFERROR(INDEX('Draft Master List'!E:F,MATCH(C3504,'Draft Master List'!E:E,0),2),"N/A")</f>
        <v>N/A</v>
      </c>
      <c r="E3504" t="s">
        <v>22</v>
      </c>
      <c r="F3504">
        <v>30</v>
      </c>
      <c r="H3504">
        <v>16</v>
      </c>
      <c r="I3504">
        <v>0</v>
      </c>
      <c r="J3504">
        <v>3</v>
      </c>
      <c r="K3504">
        <v>3</v>
      </c>
      <c r="L3504" s="2">
        <v>1</v>
      </c>
      <c r="M3504">
        <v>1</v>
      </c>
      <c r="N3504">
        <v>0.3</v>
      </c>
      <c r="O3504">
        <v>0</v>
      </c>
      <c r="P3504">
        <v>3</v>
      </c>
      <c r="Q3504">
        <v>0.2</v>
      </c>
      <c r="R3504">
        <v>0.1</v>
      </c>
      <c r="S3504">
        <v>0</v>
      </c>
    </row>
    <row r="3505" spans="1:19" x14ac:dyDescent="0.25">
      <c r="A3505">
        <v>2008</v>
      </c>
      <c r="B3505">
        <v>345</v>
      </c>
      <c r="C3505" t="s">
        <v>1192</v>
      </c>
      <c r="D3505" t="str">
        <f>IFERROR(INDEX('Draft Master List'!E:F,MATCH(C3505,'Draft Master List'!E:E,0),2),"N/A")</f>
        <v>N/A</v>
      </c>
      <c r="E3505" t="s">
        <v>30</v>
      </c>
      <c r="F3505">
        <v>23</v>
      </c>
      <c r="G3505" t="s">
        <v>643</v>
      </c>
      <c r="H3505">
        <v>9</v>
      </c>
      <c r="I3505">
        <v>3</v>
      </c>
      <c r="J3505">
        <v>6</v>
      </c>
      <c r="K3505">
        <v>3</v>
      </c>
      <c r="L3505" s="2">
        <v>0.5</v>
      </c>
      <c r="M3505">
        <v>37</v>
      </c>
      <c r="N3505">
        <v>12.3</v>
      </c>
      <c r="O3505">
        <v>0</v>
      </c>
      <c r="P3505">
        <v>20</v>
      </c>
      <c r="Q3505">
        <v>0.3</v>
      </c>
      <c r="R3505">
        <v>4.0999999999999996</v>
      </c>
      <c r="S3505">
        <v>0</v>
      </c>
    </row>
    <row r="3506" spans="1:19" x14ac:dyDescent="0.25">
      <c r="A3506">
        <v>2008</v>
      </c>
      <c r="B3506">
        <v>346</v>
      </c>
      <c r="C3506" t="s">
        <v>523</v>
      </c>
      <c r="D3506" t="str">
        <f>IFERROR(INDEX('Draft Master List'!E:F,MATCH(C3506,'Draft Master List'!E:E,0),2),"N/A")</f>
        <v>822006</v>
      </c>
      <c r="E3506" t="s">
        <v>669</v>
      </c>
      <c r="F3506">
        <v>24</v>
      </c>
      <c r="H3506">
        <v>5</v>
      </c>
      <c r="I3506">
        <v>0</v>
      </c>
      <c r="J3506">
        <v>6</v>
      </c>
      <c r="K3506">
        <v>3</v>
      </c>
      <c r="L3506" s="2">
        <v>0.5</v>
      </c>
      <c r="M3506">
        <v>51</v>
      </c>
      <c r="N3506">
        <v>17</v>
      </c>
      <c r="O3506">
        <v>0</v>
      </c>
      <c r="P3506">
        <v>20</v>
      </c>
      <c r="Q3506">
        <v>0.6</v>
      </c>
      <c r="R3506">
        <v>10.199999999999999</v>
      </c>
      <c r="S3506">
        <v>0</v>
      </c>
    </row>
    <row r="3507" spans="1:19" x14ac:dyDescent="0.25">
      <c r="A3507">
        <v>2008</v>
      </c>
      <c r="B3507">
        <v>347</v>
      </c>
      <c r="C3507" t="s">
        <v>1427</v>
      </c>
      <c r="D3507" t="str">
        <f>IFERROR(INDEX('Draft Master List'!E:F,MATCH(C3507,'Draft Master List'!E:E,0),2),"N/A")</f>
        <v>N/A</v>
      </c>
      <c r="E3507" t="s">
        <v>26</v>
      </c>
      <c r="F3507">
        <v>26</v>
      </c>
      <c r="H3507">
        <v>8</v>
      </c>
      <c r="I3507">
        <v>0</v>
      </c>
      <c r="J3507">
        <v>3</v>
      </c>
      <c r="K3507">
        <v>3</v>
      </c>
      <c r="L3507" s="2">
        <v>1</v>
      </c>
      <c r="M3507">
        <v>25</v>
      </c>
      <c r="N3507">
        <v>8.3000000000000007</v>
      </c>
      <c r="O3507">
        <v>0</v>
      </c>
      <c r="P3507">
        <v>11</v>
      </c>
      <c r="Q3507">
        <v>0.4</v>
      </c>
      <c r="R3507">
        <v>3.1</v>
      </c>
      <c r="S3507">
        <v>2</v>
      </c>
    </row>
    <row r="3508" spans="1:19" x14ac:dyDescent="0.25">
      <c r="A3508">
        <v>2008</v>
      </c>
      <c r="B3508">
        <v>348</v>
      </c>
      <c r="C3508" t="s">
        <v>1950</v>
      </c>
      <c r="D3508" t="str">
        <f>IFERROR(INDEX('Draft Master List'!E:F,MATCH(C3508,'Draft Master List'!E:E,0),2),"N/A")</f>
        <v>N/A</v>
      </c>
      <c r="E3508" t="s">
        <v>21</v>
      </c>
      <c r="F3508">
        <v>28</v>
      </c>
      <c r="G3508" t="s">
        <v>108</v>
      </c>
      <c r="H3508">
        <v>11</v>
      </c>
      <c r="I3508">
        <v>11</v>
      </c>
      <c r="J3508">
        <v>6</v>
      </c>
      <c r="K3508">
        <v>3</v>
      </c>
      <c r="L3508" s="2">
        <v>0.5</v>
      </c>
      <c r="M3508">
        <v>26</v>
      </c>
      <c r="N3508">
        <v>8.6999999999999993</v>
      </c>
      <c r="O3508">
        <v>0</v>
      </c>
      <c r="P3508">
        <v>17</v>
      </c>
      <c r="Q3508">
        <v>0.3</v>
      </c>
      <c r="R3508">
        <v>2.4</v>
      </c>
      <c r="S3508">
        <v>0</v>
      </c>
    </row>
    <row r="3509" spans="1:19" x14ac:dyDescent="0.25">
      <c r="A3509">
        <v>2008</v>
      </c>
      <c r="B3509">
        <v>349</v>
      </c>
      <c r="C3509" t="s">
        <v>1503</v>
      </c>
      <c r="D3509" t="str">
        <f>IFERROR(INDEX('Draft Master List'!E:F,MATCH(C3509,'Draft Master List'!E:E,0),2),"N/A")</f>
        <v>N/A</v>
      </c>
      <c r="E3509" t="s">
        <v>15</v>
      </c>
      <c r="F3509">
        <v>24</v>
      </c>
      <c r="G3509" t="s">
        <v>77</v>
      </c>
      <c r="H3509">
        <v>15</v>
      </c>
      <c r="I3509">
        <v>2</v>
      </c>
      <c r="J3509">
        <v>11</v>
      </c>
      <c r="K3509">
        <v>3</v>
      </c>
      <c r="L3509" s="2">
        <v>0.27300000000000002</v>
      </c>
      <c r="M3509">
        <v>26</v>
      </c>
      <c r="N3509">
        <v>8.6999999999999993</v>
      </c>
      <c r="O3509">
        <v>1</v>
      </c>
      <c r="P3509">
        <v>10</v>
      </c>
      <c r="Q3509">
        <v>0.2</v>
      </c>
      <c r="R3509">
        <v>1.7</v>
      </c>
      <c r="S3509">
        <v>1</v>
      </c>
    </row>
    <row r="3510" spans="1:19" x14ac:dyDescent="0.25">
      <c r="A3510">
        <v>2008</v>
      </c>
      <c r="B3510">
        <v>350</v>
      </c>
      <c r="C3510" t="s">
        <v>455</v>
      </c>
      <c r="D3510" t="str">
        <f>IFERROR(INDEX('Draft Master List'!E:F,MATCH(C3510,'Draft Master List'!E:E,0),2),"N/A")</f>
        <v>732007</v>
      </c>
      <c r="E3510" t="s">
        <v>23</v>
      </c>
      <c r="F3510">
        <v>24</v>
      </c>
      <c r="H3510">
        <v>16</v>
      </c>
      <c r="I3510">
        <v>0</v>
      </c>
      <c r="J3510">
        <v>5</v>
      </c>
      <c r="K3510">
        <v>3</v>
      </c>
      <c r="L3510" s="2">
        <v>0.6</v>
      </c>
      <c r="M3510">
        <v>81</v>
      </c>
      <c r="N3510">
        <v>27</v>
      </c>
      <c r="O3510">
        <v>0</v>
      </c>
      <c r="P3510">
        <v>45</v>
      </c>
      <c r="Q3510">
        <v>0.2</v>
      </c>
      <c r="R3510">
        <v>5.0999999999999996</v>
      </c>
      <c r="S3510">
        <v>4</v>
      </c>
    </row>
    <row r="3511" spans="1:19" x14ac:dyDescent="0.25">
      <c r="A3511">
        <v>2008</v>
      </c>
      <c r="B3511">
        <v>351</v>
      </c>
      <c r="C3511" t="s">
        <v>1504</v>
      </c>
      <c r="D3511" t="str">
        <f>IFERROR(INDEX('Draft Master List'!E:F,MATCH(C3511,'Draft Master List'!E:E,0),2),"N/A")</f>
        <v>N/A</v>
      </c>
      <c r="E3511" t="s">
        <v>34</v>
      </c>
      <c r="F3511">
        <v>26</v>
      </c>
      <c r="G3511" t="s">
        <v>732</v>
      </c>
      <c r="H3511">
        <v>6</v>
      </c>
      <c r="I3511">
        <v>3</v>
      </c>
      <c r="J3511">
        <v>5</v>
      </c>
      <c r="K3511">
        <v>3</v>
      </c>
      <c r="L3511" s="2">
        <v>0.6</v>
      </c>
      <c r="M3511">
        <v>25</v>
      </c>
      <c r="N3511">
        <v>8.3000000000000007</v>
      </c>
      <c r="O3511">
        <v>0</v>
      </c>
      <c r="P3511">
        <v>12</v>
      </c>
      <c r="Q3511">
        <v>0.5</v>
      </c>
      <c r="R3511">
        <v>4.2</v>
      </c>
      <c r="S3511">
        <v>1</v>
      </c>
    </row>
    <row r="3512" spans="1:19" x14ac:dyDescent="0.25">
      <c r="A3512">
        <v>2008</v>
      </c>
      <c r="B3512">
        <v>352</v>
      </c>
      <c r="C3512" t="s">
        <v>382</v>
      </c>
      <c r="D3512" t="str">
        <f>IFERROR(INDEX('Draft Master List'!E:F,MATCH(C3512,'Draft Master List'!E:E,0),2),"N/A")</f>
        <v>512008</v>
      </c>
      <c r="E3512" t="s">
        <v>7</v>
      </c>
      <c r="F3512">
        <v>22</v>
      </c>
      <c r="H3512">
        <v>5</v>
      </c>
      <c r="I3512">
        <v>0</v>
      </c>
      <c r="J3512">
        <v>11</v>
      </c>
      <c r="K3512">
        <v>3</v>
      </c>
      <c r="L3512" s="2">
        <v>0.27300000000000002</v>
      </c>
      <c r="M3512">
        <v>18</v>
      </c>
      <c r="N3512">
        <v>6</v>
      </c>
      <c r="O3512">
        <v>0</v>
      </c>
      <c r="P3512">
        <v>7</v>
      </c>
      <c r="Q3512">
        <v>0.6</v>
      </c>
      <c r="R3512">
        <v>3.6</v>
      </c>
      <c r="S3512">
        <v>0</v>
      </c>
    </row>
    <row r="3513" spans="1:19" x14ac:dyDescent="0.25">
      <c r="A3513">
        <v>2008</v>
      </c>
      <c r="B3513">
        <v>353</v>
      </c>
      <c r="C3513" t="s">
        <v>2103</v>
      </c>
      <c r="D3513" t="str">
        <f>IFERROR(INDEX('Draft Master List'!E:F,MATCH(C3513,'Draft Master List'!E:E,0),2),"N/A")</f>
        <v>N/A</v>
      </c>
      <c r="E3513" t="s">
        <v>33</v>
      </c>
      <c r="F3513">
        <v>24</v>
      </c>
      <c r="G3513" t="s">
        <v>77</v>
      </c>
      <c r="H3513">
        <v>14</v>
      </c>
      <c r="I3513">
        <v>1</v>
      </c>
      <c r="J3513">
        <v>6</v>
      </c>
      <c r="K3513">
        <v>3</v>
      </c>
      <c r="L3513" s="2">
        <v>0.5</v>
      </c>
      <c r="M3513">
        <v>30</v>
      </c>
      <c r="N3513">
        <v>10</v>
      </c>
      <c r="O3513">
        <v>0</v>
      </c>
      <c r="P3513">
        <v>14</v>
      </c>
      <c r="Q3513">
        <v>0.2</v>
      </c>
      <c r="R3513">
        <v>2.1</v>
      </c>
      <c r="S3513">
        <v>0</v>
      </c>
    </row>
    <row r="3514" spans="1:19" x14ac:dyDescent="0.25">
      <c r="A3514">
        <v>2008</v>
      </c>
      <c r="B3514">
        <v>354</v>
      </c>
      <c r="C3514" t="s">
        <v>1260</v>
      </c>
      <c r="D3514" t="str">
        <f>IFERROR(INDEX('Draft Master List'!E:F,MATCH(C3514,'Draft Master List'!E:E,0),2),"N/A")</f>
        <v>N/A</v>
      </c>
      <c r="E3514" t="s">
        <v>5</v>
      </c>
      <c r="F3514">
        <v>24</v>
      </c>
      <c r="H3514">
        <v>2</v>
      </c>
      <c r="I3514">
        <v>0</v>
      </c>
      <c r="J3514">
        <v>3</v>
      </c>
      <c r="K3514">
        <v>3</v>
      </c>
      <c r="L3514" s="2">
        <v>1</v>
      </c>
      <c r="M3514">
        <v>22</v>
      </c>
      <c r="N3514">
        <v>7.3</v>
      </c>
      <c r="O3514">
        <v>0</v>
      </c>
      <c r="P3514">
        <v>12</v>
      </c>
      <c r="Q3514">
        <v>1.5</v>
      </c>
      <c r="R3514">
        <v>11</v>
      </c>
      <c r="S3514">
        <v>0</v>
      </c>
    </row>
    <row r="3515" spans="1:19" x14ac:dyDescent="0.25">
      <c r="A3515">
        <v>2008</v>
      </c>
      <c r="B3515">
        <v>355</v>
      </c>
      <c r="C3515" t="s">
        <v>2104</v>
      </c>
      <c r="D3515" t="str">
        <f>IFERROR(INDEX('Draft Master List'!E:F,MATCH(C3515,'Draft Master List'!E:E,0),2),"N/A")</f>
        <v>N/A</v>
      </c>
      <c r="E3515" t="s">
        <v>26</v>
      </c>
      <c r="F3515">
        <v>27</v>
      </c>
      <c r="H3515">
        <v>2</v>
      </c>
      <c r="I3515">
        <v>0</v>
      </c>
      <c r="J3515">
        <v>4</v>
      </c>
      <c r="K3515">
        <v>3</v>
      </c>
      <c r="L3515" s="2">
        <v>0.75</v>
      </c>
      <c r="M3515">
        <v>32</v>
      </c>
      <c r="N3515">
        <v>10.7</v>
      </c>
      <c r="O3515">
        <v>0</v>
      </c>
      <c r="P3515">
        <v>12</v>
      </c>
      <c r="Q3515">
        <v>1.5</v>
      </c>
      <c r="R3515">
        <v>16</v>
      </c>
      <c r="S3515">
        <v>0</v>
      </c>
    </row>
    <row r="3516" spans="1:19" x14ac:dyDescent="0.25">
      <c r="A3516">
        <v>2008</v>
      </c>
      <c r="B3516">
        <v>356</v>
      </c>
      <c r="C3516" t="s">
        <v>2105</v>
      </c>
      <c r="D3516" t="str">
        <f>IFERROR(INDEX('Draft Master List'!E:F,MATCH(C3516,'Draft Master List'!E:E,0),2),"N/A")</f>
        <v>N/A</v>
      </c>
      <c r="E3516" t="s">
        <v>24</v>
      </c>
      <c r="F3516">
        <v>26</v>
      </c>
      <c r="G3516" t="s">
        <v>1069</v>
      </c>
      <c r="H3516">
        <v>15</v>
      </c>
      <c r="I3516">
        <v>3</v>
      </c>
      <c r="J3516">
        <v>4</v>
      </c>
      <c r="K3516">
        <v>3</v>
      </c>
      <c r="L3516" s="2">
        <v>0.75</v>
      </c>
      <c r="M3516">
        <v>24</v>
      </c>
      <c r="N3516">
        <v>8</v>
      </c>
      <c r="O3516">
        <v>0</v>
      </c>
      <c r="P3516">
        <v>15</v>
      </c>
      <c r="Q3516">
        <v>0.2</v>
      </c>
      <c r="R3516">
        <v>1.6</v>
      </c>
      <c r="S3516">
        <v>0</v>
      </c>
    </row>
    <row r="3517" spans="1:19" x14ac:dyDescent="0.25">
      <c r="A3517">
        <v>2008</v>
      </c>
      <c r="B3517">
        <v>357</v>
      </c>
      <c r="C3517" t="s">
        <v>1376</v>
      </c>
      <c r="D3517" t="str">
        <f>IFERROR(INDEX('Draft Master List'!E:F,MATCH(C3517,'Draft Master List'!E:E,0),2),"N/A")</f>
        <v>N/A</v>
      </c>
      <c r="E3517" t="s">
        <v>23</v>
      </c>
      <c r="F3517">
        <v>26</v>
      </c>
      <c r="H3517">
        <v>9</v>
      </c>
      <c r="I3517">
        <v>0</v>
      </c>
      <c r="J3517">
        <v>5</v>
      </c>
      <c r="K3517">
        <v>3</v>
      </c>
      <c r="L3517" s="2">
        <v>0.6</v>
      </c>
      <c r="M3517">
        <v>14</v>
      </c>
      <c r="N3517">
        <v>4.7</v>
      </c>
      <c r="O3517">
        <v>0</v>
      </c>
      <c r="P3517">
        <v>5</v>
      </c>
      <c r="Q3517">
        <v>0.3</v>
      </c>
      <c r="R3517">
        <v>1.6</v>
      </c>
      <c r="S3517">
        <v>0</v>
      </c>
    </row>
    <row r="3518" spans="1:19" x14ac:dyDescent="0.25">
      <c r="A3518">
        <v>2008</v>
      </c>
      <c r="B3518">
        <v>358</v>
      </c>
      <c r="C3518" t="s">
        <v>837</v>
      </c>
      <c r="D3518" t="str">
        <f>IFERROR(INDEX('Draft Master List'!E:F,MATCH(C3518,'Draft Master List'!E:E,0),2),"N/A")</f>
        <v>N/A</v>
      </c>
      <c r="E3518" t="s">
        <v>24</v>
      </c>
      <c r="F3518">
        <v>28</v>
      </c>
      <c r="G3518" t="s">
        <v>76</v>
      </c>
      <c r="H3518">
        <v>11</v>
      </c>
      <c r="I3518">
        <v>11</v>
      </c>
      <c r="J3518">
        <v>10</v>
      </c>
      <c r="K3518">
        <v>3</v>
      </c>
      <c r="L3518" s="2">
        <v>0.3</v>
      </c>
      <c r="M3518">
        <v>13</v>
      </c>
      <c r="N3518">
        <v>4.3</v>
      </c>
      <c r="O3518">
        <v>0</v>
      </c>
      <c r="P3518">
        <v>5</v>
      </c>
      <c r="Q3518">
        <v>0.3</v>
      </c>
      <c r="R3518">
        <v>1.2</v>
      </c>
      <c r="S3518">
        <v>0</v>
      </c>
    </row>
    <row r="3519" spans="1:19" x14ac:dyDescent="0.25">
      <c r="A3519">
        <v>2008</v>
      </c>
      <c r="B3519">
        <v>359</v>
      </c>
      <c r="C3519" t="s">
        <v>2106</v>
      </c>
      <c r="D3519" t="str">
        <f>IFERROR(INDEX('Draft Master List'!E:F,MATCH(C3519,'Draft Master List'!E:E,0),2),"N/A")</f>
        <v>N/A</v>
      </c>
      <c r="E3519" t="s">
        <v>19</v>
      </c>
      <c r="F3519">
        <v>23</v>
      </c>
      <c r="G3519" t="s">
        <v>77</v>
      </c>
      <c r="H3519">
        <v>2</v>
      </c>
      <c r="I3519">
        <v>2</v>
      </c>
      <c r="J3519">
        <v>4</v>
      </c>
      <c r="K3519">
        <v>3</v>
      </c>
      <c r="L3519" s="2">
        <v>0.75</v>
      </c>
      <c r="M3519">
        <v>39</v>
      </c>
      <c r="N3519">
        <v>13</v>
      </c>
      <c r="O3519">
        <v>0</v>
      </c>
      <c r="P3519">
        <v>22</v>
      </c>
      <c r="Q3519">
        <v>1.5</v>
      </c>
      <c r="R3519">
        <v>19.5</v>
      </c>
      <c r="S3519">
        <v>1</v>
      </c>
    </row>
    <row r="3520" spans="1:19" x14ac:dyDescent="0.25">
      <c r="A3520">
        <v>2008</v>
      </c>
      <c r="B3520">
        <v>360</v>
      </c>
      <c r="C3520" t="s">
        <v>1429</v>
      </c>
      <c r="D3520" t="str">
        <f>IFERROR(INDEX('Draft Master List'!E:F,MATCH(C3520,'Draft Master List'!E:E,0),2),"N/A")</f>
        <v>N/A</v>
      </c>
      <c r="E3520" t="s">
        <v>26</v>
      </c>
      <c r="F3520">
        <v>24</v>
      </c>
      <c r="G3520" t="s">
        <v>643</v>
      </c>
      <c r="H3520">
        <v>5</v>
      </c>
      <c r="I3520">
        <v>1</v>
      </c>
      <c r="J3520">
        <v>4</v>
      </c>
      <c r="K3520">
        <v>3</v>
      </c>
      <c r="L3520" s="2">
        <v>0.75</v>
      </c>
      <c r="M3520">
        <v>24</v>
      </c>
      <c r="N3520">
        <v>8</v>
      </c>
      <c r="O3520">
        <v>1</v>
      </c>
      <c r="P3520">
        <v>16</v>
      </c>
      <c r="Q3520">
        <v>0.6</v>
      </c>
      <c r="R3520">
        <v>4.8</v>
      </c>
      <c r="S3520">
        <v>0</v>
      </c>
    </row>
    <row r="3521" spans="1:19" x14ac:dyDescent="0.25">
      <c r="A3521">
        <v>2008</v>
      </c>
      <c r="B3521">
        <v>361</v>
      </c>
      <c r="C3521" t="s">
        <v>2053</v>
      </c>
      <c r="D3521" t="str">
        <f>IFERROR(INDEX('Draft Master List'!E:F,MATCH(C3521,'Draft Master List'!E:E,0),2),"N/A")</f>
        <v>N/A</v>
      </c>
      <c r="E3521" t="s">
        <v>704</v>
      </c>
      <c r="F3521">
        <v>28</v>
      </c>
      <c r="H3521">
        <v>8</v>
      </c>
      <c r="I3521">
        <v>1</v>
      </c>
      <c r="J3521">
        <v>5</v>
      </c>
      <c r="K3521">
        <v>3</v>
      </c>
      <c r="L3521" s="2">
        <v>0.6</v>
      </c>
      <c r="M3521">
        <v>15</v>
      </c>
      <c r="N3521">
        <v>5</v>
      </c>
      <c r="O3521">
        <v>0</v>
      </c>
      <c r="P3521">
        <v>8</v>
      </c>
      <c r="Q3521">
        <v>0.4</v>
      </c>
      <c r="R3521">
        <v>1.9</v>
      </c>
      <c r="S3521">
        <v>0</v>
      </c>
    </row>
    <row r="3522" spans="1:19" x14ac:dyDescent="0.25">
      <c r="A3522">
        <v>2008</v>
      </c>
      <c r="B3522">
        <v>362</v>
      </c>
      <c r="C3522" t="s">
        <v>1384</v>
      </c>
      <c r="D3522" t="str">
        <f>IFERROR(INDEX('Draft Master List'!E:F,MATCH(C3522,'Draft Master List'!E:E,0),2),"N/A")</f>
        <v>N/A</v>
      </c>
      <c r="E3522" t="s">
        <v>20</v>
      </c>
      <c r="F3522">
        <v>23</v>
      </c>
      <c r="H3522">
        <v>11</v>
      </c>
      <c r="I3522">
        <v>0</v>
      </c>
      <c r="J3522">
        <v>4</v>
      </c>
      <c r="K3522">
        <v>3</v>
      </c>
      <c r="L3522" s="2">
        <v>0.75</v>
      </c>
      <c r="M3522">
        <v>30</v>
      </c>
      <c r="N3522">
        <v>10</v>
      </c>
      <c r="O3522">
        <v>0</v>
      </c>
      <c r="P3522">
        <v>15</v>
      </c>
      <c r="Q3522">
        <v>0.3</v>
      </c>
      <c r="R3522">
        <v>2.7</v>
      </c>
      <c r="S3522">
        <v>1</v>
      </c>
    </row>
    <row r="3523" spans="1:19" x14ac:dyDescent="0.25">
      <c r="A3523">
        <v>2008</v>
      </c>
      <c r="B3523">
        <v>363</v>
      </c>
      <c r="C3523" t="s">
        <v>525</v>
      </c>
      <c r="D3523" t="str">
        <f>IFERROR(INDEX('Draft Master List'!E:F,MATCH(C3523,'Draft Master List'!E:E,0),2),"N/A")</f>
        <v>902006</v>
      </c>
      <c r="E3523" t="s">
        <v>14</v>
      </c>
      <c r="F3523">
        <v>23</v>
      </c>
      <c r="H3523">
        <v>5</v>
      </c>
      <c r="I3523">
        <v>0</v>
      </c>
      <c r="J3523">
        <v>7</v>
      </c>
      <c r="K3523">
        <v>3</v>
      </c>
      <c r="L3523" s="2">
        <v>0.42899999999999999</v>
      </c>
      <c r="M3523">
        <v>25</v>
      </c>
      <c r="N3523">
        <v>8.3000000000000007</v>
      </c>
      <c r="O3523">
        <v>0</v>
      </c>
      <c r="P3523">
        <v>9</v>
      </c>
      <c r="Q3523">
        <v>0.6</v>
      </c>
      <c r="R3523">
        <v>5</v>
      </c>
      <c r="S3523">
        <v>1</v>
      </c>
    </row>
    <row r="3524" spans="1:19" x14ac:dyDescent="0.25">
      <c r="A3524">
        <v>2008</v>
      </c>
      <c r="B3524">
        <v>364</v>
      </c>
      <c r="C3524" t="s">
        <v>1619</v>
      </c>
      <c r="D3524" t="str">
        <f>IFERROR(INDEX('Draft Master List'!E:F,MATCH(C3524,'Draft Master List'!E:E,0),2),"N/A")</f>
        <v>N/A</v>
      </c>
      <c r="E3524" t="s">
        <v>20</v>
      </c>
      <c r="F3524">
        <v>23</v>
      </c>
      <c r="H3524">
        <v>12</v>
      </c>
      <c r="I3524">
        <v>0</v>
      </c>
      <c r="J3524">
        <v>5</v>
      </c>
      <c r="K3524">
        <v>3</v>
      </c>
      <c r="L3524" s="2">
        <v>0.6</v>
      </c>
      <c r="M3524">
        <v>12</v>
      </c>
      <c r="N3524">
        <v>4</v>
      </c>
      <c r="O3524">
        <v>0</v>
      </c>
      <c r="P3524">
        <v>6</v>
      </c>
      <c r="Q3524">
        <v>0.3</v>
      </c>
      <c r="R3524">
        <v>1</v>
      </c>
      <c r="S3524">
        <v>0</v>
      </c>
    </row>
    <row r="3525" spans="1:19" x14ac:dyDescent="0.25">
      <c r="A3525">
        <v>2008</v>
      </c>
      <c r="B3525">
        <v>365</v>
      </c>
      <c r="C3525" t="s">
        <v>2107</v>
      </c>
      <c r="D3525" t="str">
        <f>IFERROR(INDEX('Draft Master List'!E:F,MATCH(C3525,'Draft Master List'!E:E,0),2),"N/A")</f>
        <v>N/A</v>
      </c>
      <c r="E3525" t="s">
        <v>10</v>
      </c>
      <c r="F3525">
        <v>32</v>
      </c>
      <c r="G3525" t="s">
        <v>1069</v>
      </c>
      <c r="H3525">
        <v>3</v>
      </c>
      <c r="I3525">
        <v>2</v>
      </c>
      <c r="J3525">
        <v>3</v>
      </c>
      <c r="K3525">
        <v>3</v>
      </c>
      <c r="L3525" s="2">
        <v>1</v>
      </c>
      <c r="M3525">
        <v>41</v>
      </c>
      <c r="N3525">
        <v>13.7</v>
      </c>
      <c r="O3525">
        <v>0</v>
      </c>
      <c r="P3525">
        <v>18</v>
      </c>
      <c r="Q3525">
        <v>1</v>
      </c>
      <c r="R3525">
        <v>13.7</v>
      </c>
      <c r="S3525">
        <v>0</v>
      </c>
    </row>
    <row r="3526" spans="1:19" x14ac:dyDescent="0.25">
      <c r="A3526">
        <v>2008</v>
      </c>
      <c r="B3526">
        <v>366</v>
      </c>
      <c r="C3526" t="s">
        <v>1432</v>
      </c>
      <c r="D3526" t="str">
        <f>IFERROR(INDEX('Draft Master List'!E:F,MATCH(C3526,'Draft Master List'!E:E,0),2),"N/A")</f>
        <v>N/A</v>
      </c>
      <c r="E3526" t="s">
        <v>15</v>
      </c>
      <c r="F3526">
        <v>30</v>
      </c>
      <c r="H3526">
        <v>10</v>
      </c>
      <c r="I3526">
        <v>0</v>
      </c>
      <c r="J3526">
        <v>9</v>
      </c>
      <c r="K3526">
        <v>3</v>
      </c>
      <c r="L3526" s="2">
        <v>0.33300000000000002</v>
      </c>
      <c r="M3526">
        <v>4</v>
      </c>
      <c r="N3526">
        <v>1.3</v>
      </c>
      <c r="O3526">
        <v>0</v>
      </c>
      <c r="P3526">
        <v>3</v>
      </c>
      <c r="Q3526">
        <v>0.3</v>
      </c>
      <c r="R3526">
        <v>0.4</v>
      </c>
      <c r="S3526">
        <v>0</v>
      </c>
    </row>
    <row r="3527" spans="1:19" x14ac:dyDescent="0.25">
      <c r="A3527">
        <v>2008</v>
      </c>
      <c r="B3527">
        <v>367</v>
      </c>
      <c r="C3527" t="s">
        <v>2041</v>
      </c>
      <c r="D3527" t="str">
        <f>IFERROR(INDEX('Draft Master List'!E:F,MATCH(C3527,'Draft Master List'!E:E,0),2),"N/A")</f>
        <v>N/A</v>
      </c>
      <c r="E3527" t="s">
        <v>33</v>
      </c>
      <c r="F3527">
        <v>29</v>
      </c>
      <c r="H3527">
        <v>7</v>
      </c>
      <c r="I3527">
        <v>0</v>
      </c>
      <c r="J3527">
        <v>6</v>
      </c>
      <c r="K3527">
        <v>3</v>
      </c>
      <c r="L3527" s="2">
        <v>0.5</v>
      </c>
      <c r="M3527">
        <v>25</v>
      </c>
      <c r="N3527">
        <v>8.3000000000000007</v>
      </c>
      <c r="O3527">
        <v>0</v>
      </c>
      <c r="P3527">
        <v>15</v>
      </c>
      <c r="Q3527">
        <v>0.4</v>
      </c>
      <c r="R3527">
        <v>3.6</v>
      </c>
      <c r="S3527">
        <v>0</v>
      </c>
    </row>
    <row r="3528" spans="1:19" x14ac:dyDescent="0.25">
      <c r="A3528">
        <v>2008</v>
      </c>
      <c r="B3528">
        <v>368</v>
      </c>
      <c r="C3528" t="s">
        <v>497</v>
      </c>
      <c r="D3528" t="str">
        <f>IFERROR(INDEX('Draft Master List'!E:F,MATCH(C3528,'Draft Master List'!E:E,0),2),"N/A")</f>
        <v>2282007</v>
      </c>
      <c r="E3528" t="s">
        <v>5</v>
      </c>
      <c r="F3528">
        <v>25</v>
      </c>
      <c r="H3528">
        <v>5</v>
      </c>
      <c r="I3528">
        <v>0</v>
      </c>
      <c r="J3528">
        <v>3</v>
      </c>
      <c r="K3528">
        <v>3</v>
      </c>
      <c r="L3528" s="2">
        <v>1</v>
      </c>
      <c r="M3528">
        <v>30</v>
      </c>
      <c r="N3528">
        <v>10</v>
      </c>
      <c r="O3528">
        <v>0</v>
      </c>
      <c r="P3528">
        <v>16</v>
      </c>
      <c r="Q3528">
        <v>0.6</v>
      </c>
      <c r="R3528">
        <v>6</v>
      </c>
      <c r="S3528">
        <v>1</v>
      </c>
    </row>
    <row r="3529" spans="1:19" x14ac:dyDescent="0.25">
      <c r="A3529">
        <v>2008</v>
      </c>
      <c r="B3529">
        <v>369</v>
      </c>
      <c r="C3529" t="s">
        <v>1425</v>
      </c>
      <c r="D3529" t="str">
        <f>IFERROR(INDEX('Draft Master List'!E:F,MATCH(C3529,'Draft Master List'!E:E,0),2),"N/A")</f>
        <v>N/A</v>
      </c>
      <c r="E3529" t="s">
        <v>26</v>
      </c>
      <c r="F3529">
        <v>25</v>
      </c>
      <c r="G3529" t="s">
        <v>643</v>
      </c>
      <c r="H3529">
        <v>8</v>
      </c>
      <c r="I3529">
        <v>5</v>
      </c>
      <c r="J3529">
        <v>8</v>
      </c>
      <c r="K3529">
        <v>3</v>
      </c>
      <c r="L3529" s="2">
        <v>0.375</v>
      </c>
      <c r="M3529">
        <v>16</v>
      </c>
      <c r="N3529">
        <v>5.3</v>
      </c>
      <c r="O3529">
        <v>0</v>
      </c>
      <c r="P3529">
        <v>8</v>
      </c>
      <c r="Q3529">
        <v>0.4</v>
      </c>
      <c r="R3529">
        <v>2</v>
      </c>
      <c r="S3529">
        <v>1</v>
      </c>
    </row>
    <row r="3530" spans="1:19" x14ac:dyDescent="0.25">
      <c r="A3530">
        <v>2008</v>
      </c>
      <c r="B3530">
        <v>370</v>
      </c>
      <c r="C3530" t="s">
        <v>488</v>
      </c>
      <c r="D3530" t="str">
        <f>IFERROR(INDEX('Draft Master List'!E:F,MATCH(C3530,'Draft Master List'!E:E,0),2),"N/A")</f>
        <v>1952007</v>
      </c>
      <c r="E3530" t="s">
        <v>27</v>
      </c>
      <c r="F3530">
        <v>25</v>
      </c>
      <c r="G3530" t="s">
        <v>732</v>
      </c>
      <c r="H3530">
        <v>14</v>
      </c>
      <c r="I3530">
        <v>5</v>
      </c>
      <c r="J3530">
        <v>3</v>
      </c>
      <c r="K3530">
        <v>2</v>
      </c>
      <c r="L3530" s="2">
        <v>0.66700000000000004</v>
      </c>
      <c r="M3530">
        <v>7</v>
      </c>
      <c r="N3530">
        <v>3.5</v>
      </c>
      <c r="O3530">
        <v>1</v>
      </c>
      <c r="P3530">
        <v>6</v>
      </c>
      <c r="Q3530">
        <v>0.1</v>
      </c>
      <c r="R3530">
        <v>0.5</v>
      </c>
      <c r="S3530">
        <v>0</v>
      </c>
    </row>
    <row r="3531" spans="1:19" x14ac:dyDescent="0.25">
      <c r="A3531">
        <v>2008</v>
      </c>
      <c r="B3531">
        <v>371</v>
      </c>
      <c r="C3531" t="s">
        <v>1851</v>
      </c>
      <c r="D3531" t="str">
        <f>IFERROR(INDEX('Draft Master List'!E:F,MATCH(C3531,'Draft Master List'!E:E,0),2),"N/A")</f>
        <v>N/A</v>
      </c>
      <c r="E3531" t="s">
        <v>34</v>
      </c>
      <c r="F3531">
        <v>26</v>
      </c>
      <c r="G3531" t="s">
        <v>1601</v>
      </c>
      <c r="H3531">
        <v>16</v>
      </c>
      <c r="I3531">
        <v>10</v>
      </c>
      <c r="J3531">
        <v>4</v>
      </c>
      <c r="K3531">
        <v>2</v>
      </c>
      <c r="L3531" s="2">
        <v>0.5</v>
      </c>
      <c r="M3531">
        <v>34</v>
      </c>
      <c r="N3531">
        <v>17</v>
      </c>
      <c r="O3531">
        <v>0</v>
      </c>
      <c r="P3531">
        <v>29</v>
      </c>
      <c r="Q3531">
        <v>0.1</v>
      </c>
      <c r="R3531">
        <v>2.1</v>
      </c>
      <c r="S3531">
        <v>0</v>
      </c>
    </row>
    <row r="3532" spans="1:19" x14ac:dyDescent="0.25">
      <c r="A3532">
        <v>2008</v>
      </c>
      <c r="B3532">
        <v>372</v>
      </c>
      <c r="C3532" t="s">
        <v>2108</v>
      </c>
      <c r="D3532" t="str">
        <f>IFERROR(INDEX('Draft Master List'!E:F,MATCH(C3532,'Draft Master List'!E:E,0),2),"N/A")</f>
        <v>N/A</v>
      </c>
      <c r="E3532" t="s">
        <v>704</v>
      </c>
      <c r="F3532">
        <v>28</v>
      </c>
      <c r="H3532">
        <v>9</v>
      </c>
      <c r="I3532">
        <v>2</v>
      </c>
      <c r="J3532">
        <v>3</v>
      </c>
      <c r="K3532">
        <v>2</v>
      </c>
      <c r="L3532" s="2">
        <v>0.66700000000000004</v>
      </c>
      <c r="M3532">
        <v>34</v>
      </c>
      <c r="N3532">
        <v>17</v>
      </c>
      <c r="O3532">
        <v>0</v>
      </c>
      <c r="P3532">
        <v>25</v>
      </c>
      <c r="Q3532">
        <v>0.2</v>
      </c>
      <c r="R3532">
        <v>3.8</v>
      </c>
      <c r="S3532">
        <v>1</v>
      </c>
    </row>
    <row r="3533" spans="1:19" x14ac:dyDescent="0.25">
      <c r="A3533">
        <v>2008</v>
      </c>
      <c r="B3533">
        <v>373</v>
      </c>
      <c r="C3533" t="s">
        <v>609</v>
      </c>
      <c r="D3533" t="str">
        <f>IFERROR(INDEX('Draft Master List'!E:F,MATCH(C3533,'Draft Master List'!E:E,0),2),"N/A")</f>
        <v>N/A</v>
      </c>
      <c r="E3533" t="s">
        <v>223</v>
      </c>
      <c r="F3533">
        <v>31</v>
      </c>
      <c r="G3533" t="s">
        <v>1</v>
      </c>
      <c r="H3533">
        <v>15</v>
      </c>
      <c r="I3533">
        <v>15</v>
      </c>
      <c r="J3533">
        <v>2</v>
      </c>
      <c r="K3533">
        <v>2</v>
      </c>
      <c r="L3533" s="2">
        <v>1</v>
      </c>
      <c r="M3533">
        <v>17</v>
      </c>
      <c r="N3533">
        <v>8.5</v>
      </c>
      <c r="O3533">
        <v>0</v>
      </c>
      <c r="P3533">
        <v>11</v>
      </c>
      <c r="Q3533">
        <v>0.1</v>
      </c>
      <c r="R3533">
        <v>1.1000000000000001</v>
      </c>
      <c r="S3533">
        <v>5</v>
      </c>
    </row>
    <row r="3534" spans="1:19" x14ac:dyDescent="0.25">
      <c r="A3534">
        <v>2008</v>
      </c>
      <c r="B3534">
        <v>374</v>
      </c>
      <c r="C3534" t="s">
        <v>1439</v>
      </c>
      <c r="D3534" t="str">
        <f>IFERROR(INDEX('Draft Master List'!E:F,MATCH(C3534,'Draft Master List'!E:E,0),2),"N/A")</f>
        <v>N/A</v>
      </c>
      <c r="E3534" t="s">
        <v>32</v>
      </c>
      <c r="F3534">
        <v>29</v>
      </c>
      <c r="H3534">
        <v>3</v>
      </c>
      <c r="I3534">
        <v>0</v>
      </c>
      <c r="J3534">
        <v>2</v>
      </c>
      <c r="K3534">
        <v>2</v>
      </c>
      <c r="L3534" s="2">
        <v>1</v>
      </c>
      <c r="M3534">
        <v>5</v>
      </c>
      <c r="N3534">
        <v>2.5</v>
      </c>
      <c r="O3534">
        <v>0</v>
      </c>
      <c r="P3534">
        <v>3</v>
      </c>
      <c r="Q3534">
        <v>0.7</v>
      </c>
      <c r="R3534">
        <v>1.7</v>
      </c>
      <c r="S3534">
        <v>0</v>
      </c>
    </row>
    <row r="3535" spans="1:19" x14ac:dyDescent="0.25">
      <c r="A3535">
        <v>2008</v>
      </c>
      <c r="B3535">
        <v>375</v>
      </c>
      <c r="C3535" t="s">
        <v>2052</v>
      </c>
      <c r="D3535" t="str">
        <f>IFERROR(INDEX('Draft Master List'!E:F,MATCH(C3535,'Draft Master List'!E:E,0),2),"N/A")</f>
        <v>N/A</v>
      </c>
      <c r="E3535" t="s">
        <v>15</v>
      </c>
      <c r="F3535">
        <v>24</v>
      </c>
      <c r="G3535" t="s">
        <v>732</v>
      </c>
      <c r="H3535">
        <v>16</v>
      </c>
      <c r="I3535">
        <v>4</v>
      </c>
      <c r="J3535">
        <v>10</v>
      </c>
      <c r="K3535">
        <v>2</v>
      </c>
      <c r="L3535" s="2">
        <v>0.2</v>
      </c>
      <c r="M3535">
        <v>19</v>
      </c>
      <c r="N3535">
        <v>9.5</v>
      </c>
      <c r="O3535">
        <v>0</v>
      </c>
      <c r="P3535">
        <v>11</v>
      </c>
      <c r="Q3535">
        <v>0.1</v>
      </c>
      <c r="R3535">
        <v>1.2</v>
      </c>
      <c r="S3535">
        <v>0</v>
      </c>
    </row>
    <row r="3536" spans="1:19" x14ac:dyDescent="0.25">
      <c r="A3536">
        <v>2008</v>
      </c>
      <c r="B3536">
        <v>376</v>
      </c>
      <c r="C3536" t="s">
        <v>2109</v>
      </c>
      <c r="D3536" t="str">
        <f>IFERROR(INDEX('Draft Master List'!E:F,MATCH(C3536,'Draft Master List'!E:E,0),2),"N/A")</f>
        <v>N/A</v>
      </c>
      <c r="E3536" t="s">
        <v>33</v>
      </c>
      <c r="F3536">
        <v>26</v>
      </c>
      <c r="G3536" t="s">
        <v>732</v>
      </c>
      <c r="H3536">
        <v>9</v>
      </c>
      <c r="I3536">
        <v>2</v>
      </c>
      <c r="J3536">
        <v>2</v>
      </c>
      <c r="K3536">
        <v>2</v>
      </c>
      <c r="L3536" s="2">
        <v>1</v>
      </c>
      <c r="M3536">
        <v>3</v>
      </c>
      <c r="N3536">
        <v>1.5</v>
      </c>
      <c r="O3536">
        <v>1</v>
      </c>
      <c r="P3536">
        <v>2</v>
      </c>
      <c r="Q3536">
        <v>0.2</v>
      </c>
      <c r="R3536">
        <v>0.3</v>
      </c>
      <c r="S3536">
        <v>0</v>
      </c>
    </row>
    <row r="3537" spans="1:19" x14ac:dyDescent="0.25">
      <c r="A3537">
        <v>2008</v>
      </c>
      <c r="B3537">
        <v>377</v>
      </c>
      <c r="C3537" t="s">
        <v>665</v>
      </c>
      <c r="D3537" t="str">
        <f>IFERROR(INDEX('Draft Master List'!E:F,MATCH(C3537,'Draft Master List'!E:E,0),2),"N/A")</f>
        <v>N/A</v>
      </c>
      <c r="E3537" t="s">
        <v>64</v>
      </c>
      <c r="F3537">
        <v>25</v>
      </c>
      <c r="G3537" t="s">
        <v>77</v>
      </c>
      <c r="H3537">
        <v>15</v>
      </c>
      <c r="I3537">
        <v>2</v>
      </c>
      <c r="J3537">
        <v>7</v>
      </c>
      <c r="K3537">
        <v>2</v>
      </c>
      <c r="L3537" s="2">
        <v>0.28599999999999998</v>
      </c>
      <c r="M3537">
        <v>18</v>
      </c>
      <c r="N3537">
        <v>9</v>
      </c>
      <c r="O3537">
        <v>1</v>
      </c>
      <c r="P3537">
        <v>17</v>
      </c>
      <c r="Q3537">
        <v>0.1</v>
      </c>
      <c r="R3537">
        <v>1.2</v>
      </c>
      <c r="S3537">
        <v>0</v>
      </c>
    </row>
    <row r="3538" spans="1:19" x14ac:dyDescent="0.25">
      <c r="A3538">
        <v>2008</v>
      </c>
      <c r="B3538">
        <v>378</v>
      </c>
      <c r="C3538" t="s">
        <v>133</v>
      </c>
      <c r="D3538" t="str">
        <f>IFERROR(INDEX('Draft Master List'!E:F,MATCH(C3538,'Draft Master List'!E:E,0),2),"N/A")</f>
        <v>1282007</v>
      </c>
      <c r="E3538" t="s">
        <v>28</v>
      </c>
      <c r="F3538">
        <v>24</v>
      </c>
      <c r="H3538">
        <v>5</v>
      </c>
      <c r="I3538">
        <v>0</v>
      </c>
      <c r="J3538">
        <v>3</v>
      </c>
      <c r="K3538">
        <v>2</v>
      </c>
      <c r="L3538" s="2">
        <v>0.66700000000000004</v>
      </c>
      <c r="M3538">
        <v>31</v>
      </c>
      <c r="N3538">
        <v>15.5</v>
      </c>
      <c r="O3538">
        <v>0</v>
      </c>
      <c r="P3538">
        <v>21</v>
      </c>
      <c r="Q3538">
        <v>0.4</v>
      </c>
      <c r="R3538">
        <v>6.2</v>
      </c>
      <c r="S3538">
        <v>0</v>
      </c>
    </row>
    <row r="3539" spans="1:19" x14ac:dyDescent="0.25">
      <c r="A3539">
        <v>2008</v>
      </c>
      <c r="B3539">
        <v>379</v>
      </c>
      <c r="C3539" t="s">
        <v>1440</v>
      </c>
      <c r="D3539" t="str">
        <f>IFERROR(INDEX('Draft Master List'!E:F,MATCH(C3539,'Draft Master List'!E:E,0),2),"N/A")</f>
        <v>N/A</v>
      </c>
      <c r="E3539" t="s">
        <v>15</v>
      </c>
      <c r="F3539">
        <v>24</v>
      </c>
      <c r="H3539">
        <v>4</v>
      </c>
      <c r="I3539">
        <v>0</v>
      </c>
      <c r="J3539">
        <v>2</v>
      </c>
      <c r="K3539">
        <v>2</v>
      </c>
      <c r="L3539" s="2">
        <v>1</v>
      </c>
      <c r="M3539">
        <v>49</v>
      </c>
      <c r="N3539">
        <v>24.5</v>
      </c>
      <c r="O3539">
        <v>0</v>
      </c>
      <c r="P3539">
        <v>36</v>
      </c>
      <c r="Q3539">
        <v>0.5</v>
      </c>
      <c r="R3539">
        <v>12.3</v>
      </c>
      <c r="S3539">
        <v>0</v>
      </c>
    </row>
    <row r="3540" spans="1:19" x14ac:dyDescent="0.25">
      <c r="A3540">
        <v>2008</v>
      </c>
      <c r="B3540">
        <v>380</v>
      </c>
      <c r="C3540" t="s">
        <v>1349</v>
      </c>
      <c r="D3540" t="str">
        <f>IFERROR(INDEX('Draft Master List'!E:F,MATCH(C3540,'Draft Master List'!E:E,0),2),"N/A")</f>
        <v>N/A</v>
      </c>
      <c r="E3540" t="s">
        <v>18</v>
      </c>
      <c r="F3540">
        <v>27</v>
      </c>
      <c r="G3540" t="s">
        <v>1069</v>
      </c>
      <c r="H3540">
        <v>9</v>
      </c>
      <c r="I3540">
        <v>2</v>
      </c>
      <c r="J3540">
        <v>2</v>
      </c>
      <c r="K3540">
        <v>2</v>
      </c>
      <c r="L3540" s="2">
        <v>1</v>
      </c>
      <c r="M3540">
        <v>12</v>
      </c>
      <c r="N3540">
        <v>6</v>
      </c>
      <c r="O3540">
        <v>0</v>
      </c>
      <c r="P3540">
        <v>9</v>
      </c>
      <c r="Q3540">
        <v>0.2</v>
      </c>
      <c r="R3540">
        <v>1.3</v>
      </c>
      <c r="S3540">
        <v>0</v>
      </c>
    </row>
    <row r="3541" spans="1:19" x14ac:dyDescent="0.25">
      <c r="A3541">
        <v>2008</v>
      </c>
      <c r="B3541">
        <v>381</v>
      </c>
      <c r="C3541" t="s">
        <v>2050</v>
      </c>
      <c r="D3541" t="str">
        <f>IFERROR(INDEX('Draft Master List'!E:F,MATCH(C3541,'Draft Master List'!E:E,0),2),"N/A")</f>
        <v>N/A</v>
      </c>
      <c r="E3541" t="s">
        <v>33</v>
      </c>
      <c r="F3541">
        <v>24</v>
      </c>
      <c r="H3541">
        <v>7</v>
      </c>
      <c r="I3541">
        <v>0</v>
      </c>
      <c r="J3541">
        <v>4</v>
      </c>
      <c r="K3541">
        <v>2</v>
      </c>
      <c r="L3541" s="2">
        <v>0.5</v>
      </c>
      <c r="M3541">
        <v>22</v>
      </c>
      <c r="N3541">
        <v>11</v>
      </c>
      <c r="O3541">
        <v>1</v>
      </c>
      <c r="P3541">
        <v>19</v>
      </c>
      <c r="Q3541">
        <v>0.3</v>
      </c>
      <c r="R3541">
        <v>3.1</v>
      </c>
      <c r="S3541">
        <v>1</v>
      </c>
    </row>
    <row r="3542" spans="1:19" x14ac:dyDescent="0.25">
      <c r="A3542">
        <v>2008</v>
      </c>
      <c r="B3542">
        <v>382</v>
      </c>
      <c r="C3542" t="s">
        <v>376</v>
      </c>
      <c r="D3542" t="str">
        <f>IFERROR(INDEX('Draft Master List'!E:F,MATCH(C3542,'Draft Master List'!E:E,0),2),"N/A")</f>
        <v>222008</v>
      </c>
      <c r="E3542" t="s">
        <v>27</v>
      </c>
      <c r="F3542">
        <v>21</v>
      </c>
      <c r="H3542">
        <v>6</v>
      </c>
      <c r="I3542">
        <v>0</v>
      </c>
      <c r="J3542">
        <v>2</v>
      </c>
      <c r="K3542">
        <v>2</v>
      </c>
      <c r="L3542" s="2">
        <v>1</v>
      </c>
      <c r="M3542">
        <v>10</v>
      </c>
      <c r="N3542">
        <v>5</v>
      </c>
      <c r="O3542">
        <v>0</v>
      </c>
      <c r="P3542">
        <v>7</v>
      </c>
      <c r="Q3542">
        <v>0.3</v>
      </c>
      <c r="R3542">
        <v>1.7</v>
      </c>
      <c r="S3542">
        <v>0</v>
      </c>
    </row>
    <row r="3543" spans="1:19" x14ac:dyDescent="0.25">
      <c r="A3543">
        <v>2008</v>
      </c>
      <c r="B3543">
        <v>383</v>
      </c>
      <c r="C3543" t="s">
        <v>1428</v>
      </c>
      <c r="D3543" t="str">
        <f>IFERROR(INDEX('Draft Master List'!E:F,MATCH(C3543,'Draft Master List'!E:E,0),2),"N/A")</f>
        <v>N/A</v>
      </c>
      <c r="E3543" t="s">
        <v>63</v>
      </c>
      <c r="F3543">
        <v>26</v>
      </c>
      <c r="H3543">
        <v>11</v>
      </c>
      <c r="I3543">
        <v>0</v>
      </c>
      <c r="J3543">
        <v>2</v>
      </c>
      <c r="K3543">
        <v>2</v>
      </c>
      <c r="L3543" s="2">
        <v>1</v>
      </c>
      <c r="M3543">
        <v>5</v>
      </c>
      <c r="N3543">
        <v>2.5</v>
      </c>
      <c r="O3543">
        <v>0</v>
      </c>
      <c r="P3543">
        <v>3</v>
      </c>
      <c r="Q3543">
        <v>0.2</v>
      </c>
      <c r="R3543">
        <v>0.5</v>
      </c>
      <c r="S3543">
        <v>0</v>
      </c>
    </row>
    <row r="3544" spans="1:19" x14ac:dyDescent="0.25">
      <c r="A3544">
        <v>2008</v>
      </c>
      <c r="B3544">
        <v>384</v>
      </c>
      <c r="C3544" t="s">
        <v>2077</v>
      </c>
      <c r="D3544" t="str">
        <f>IFERROR(INDEX('Draft Master List'!E:F,MATCH(C3544,'Draft Master List'!E:E,0),2),"N/A")</f>
        <v>N/A</v>
      </c>
      <c r="E3544" t="s">
        <v>22</v>
      </c>
      <c r="F3544">
        <v>28</v>
      </c>
      <c r="H3544">
        <v>16</v>
      </c>
      <c r="I3544">
        <v>0</v>
      </c>
      <c r="J3544">
        <v>3</v>
      </c>
      <c r="K3544">
        <v>2</v>
      </c>
      <c r="L3544" s="2">
        <v>0.66700000000000004</v>
      </c>
      <c r="M3544">
        <v>32</v>
      </c>
      <c r="N3544">
        <v>16</v>
      </c>
      <c r="O3544">
        <v>0</v>
      </c>
      <c r="P3544">
        <v>19</v>
      </c>
      <c r="Q3544">
        <v>0.1</v>
      </c>
      <c r="R3544">
        <v>2</v>
      </c>
      <c r="S3544">
        <v>0</v>
      </c>
    </row>
    <row r="3545" spans="1:19" x14ac:dyDescent="0.25">
      <c r="A3545">
        <v>2008</v>
      </c>
      <c r="B3545">
        <v>385</v>
      </c>
      <c r="C3545" t="s">
        <v>2110</v>
      </c>
      <c r="D3545" t="str">
        <f>IFERROR(INDEX('Draft Master List'!E:F,MATCH(C3545,'Draft Master List'!E:E,0),2),"N/A")</f>
        <v>N/A</v>
      </c>
      <c r="E3545" t="s">
        <v>15</v>
      </c>
      <c r="F3545">
        <v>27</v>
      </c>
      <c r="G3545" t="s">
        <v>1069</v>
      </c>
      <c r="H3545">
        <v>8</v>
      </c>
      <c r="I3545">
        <v>3</v>
      </c>
      <c r="J3545">
        <v>4</v>
      </c>
      <c r="K3545">
        <v>2</v>
      </c>
      <c r="L3545" s="2">
        <v>0.5</v>
      </c>
      <c r="M3545">
        <v>11</v>
      </c>
      <c r="N3545">
        <v>5.5</v>
      </c>
      <c r="O3545">
        <v>0</v>
      </c>
      <c r="P3545">
        <v>7</v>
      </c>
      <c r="Q3545">
        <v>0.3</v>
      </c>
      <c r="R3545">
        <v>1.4</v>
      </c>
      <c r="S3545">
        <v>0</v>
      </c>
    </row>
    <row r="3546" spans="1:19" x14ac:dyDescent="0.25">
      <c r="A3546">
        <v>2008</v>
      </c>
      <c r="B3546">
        <v>386</v>
      </c>
      <c r="C3546" t="s">
        <v>2111</v>
      </c>
      <c r="D3546" t="str">
        <f>IFERROR(INDEX('Draft Master List'!E:F,MATCH(C3546,'Draft Master List'!E:E,0),2),"N/A")</f>
        <v>N/A</v>
      </c>
      <c r="E3546" t="s">
        <v>9</v>
      </c>
      <c r="F3546">
        <v>25</v>
      </c>
      <c r="G3546" t="s">
        <v>1069</v>
      </c>
      <c r="H3546">
        <v>16</v>
      </c>
      <c r="I3546">
        <v>5</v>
      </c>
      <c r="J3546">
        <v>3</v>
      </c>
      <c r="K3546">
        <v>2</v>
      </c>
      <c r="L3546" s="2">
        <v>0.66700000000000004</v>
      </c>
      <c r="M3546">
        <v>26</v>
      </c>
      <c r="N3546">
        <v>13</v>
      </c>
      <c r="O3546">
        <v>0</v>
      </c>
      <c r="P3546">
        <v>13</v>
      </c>
      <c r="Q3546">
        <v>0.1</v>
      </c>
      <c r="R3546">
        <v>1.6</v>
      </c>
      <c r="S3546">
        <v>0</v>
      </c>
    </row>
    <row r="3547" spans="1:19" x14ac:dyDescent="0.25">
      <c r="A3547">
        <v>2008</v>
      </c>
      <c r="B3547">
        <v>387</v>
      </c>
      <c r="C3547" t="s">
        <v>1344</v>
      </c>
      <c r="D3547" t="str">
        <f>IFERROR(INDEX('Draft Master List'!E:F,MATCH(C3547,'Draft Master List'!E:E,0),2),"N/A")</f>
        <v>N/A</v>
      </c>
      <c r="E3547" t="s">
        <v>29</v>
      </c>
      <c r="F3547">
        <v>29</v>
      </c>
      <c r="G3547" t="s">
        <v>732</v>
      </c>
      <c r="H3547">
        <v>11</v>
      </c>
      <c r="I3547">
        <v>2</v>
      </c>
      <c r="J3547">
        <v>3</v>
      </c>
      <c r="K3547">
        <v>2</v>
      </c>
      <c r="L3547" s="2">
        <v>0.66700000000000004</v>
      </c>
      <c r="M3547">
        <v>-1</v>
      </c>
      <c r="N3547">
        <v>-0.5</v>
      </c>
      <c r="O3547">
        <v>0</v>
      </c>
      <c r="P3547">
        <v>0</v>
      </c>
      <c r="Q3547">
        <v>0.2</v>
      </c>
      <c r="R3547">
        <v>-0.1</v>
      </c>
      <c r="S3547">
        <v>0</v>
      </c>
    </row>
    <row r="3548" spans="1:19" x14ac:dyDescent="0.25">
      <c r="A3548">
        <v>2008</v>
      </c>
      <c r="B3548">
        <v>388</v>
      </c>
      <c r="C3548" t="s">
        <v>377</v>
      </c>
      <c r="D3548" t="str">
        <f>IFERROR(INDEX('Draft Master List'!E:F,MATCH(C3548,'Draft Master List'!E:E,0),2),"N/A")</f>
        <v>232008</v>
      </c>
      <c r="E3548" t="s">
        <v>24</v>
      </c>
      <c r="F3548">
        <v>21</v>
      </c>
      <c r="G3548" t="s">
        <v>643</v>
      </c>
      <c r="H3548">
        <v>4</v>
      </c>
      <c r="I3548">
        <v>1</v>
      </c>
      <c r="J3548">
        <v>3</v>
      </c>
      <c r="K3548">
        <v>2</v>
      </c>
      <c r="L3548" s="2">
        <v>0.66700000000000004</v>
      </c>
      <c r="M3548">
        <v>17</v>
      </c>
      <c r="N3548">
        <v>8.5</v>
      </c>
      <c r="O3548">
        <v>0</v>
      </c>
      <c r="P3548">
        <v>11</v>
      </c>
      <c r="Q3548">
        <v>0.5</v>
      </c>
      <c r="R3548">
        <v>4.3</v>
      </c>
      <c r="S3548">
        <v>0</v>
      </c>
    </row>
    <row r="3549" spans="1:19" x14ac:dyDescent="0.25">
      <c r="A3549">
        <v>2008</v>
      </c>
      <c r="B3549">
        <v>389</v>
      </c>
      <c r="C3549" t="s">
        <v>1251</v>
      </c>
      <c r="D3549" t="str">
        <f>IFERROR(INDEX('Draft Master List'!E:F,MATCH(C3549,'Draft Master List'!E:E,0),2),"N/A")</f>
        <v>N/A</v>
      </c>
      <c r="E3549" t="s">
        <v>4</v>
      </c>
      <c r="F3549">
        <v>24</v>
      </c>
      <c r="H3549">
        <v>16</v>
      </c>
      <c r="I3549">
        <v>0</v>
      </c>
      <c r="J3549">
        <v>3</v>
      </c>
      <c r="K3549">
        <v>2</v>
      </c>
      <c r="L3549" s="2">
        <v>0.66700000000000004</v>
      </c>
      <c r="M3549">
        <v>17</v>
      </c>
      <c r="N3549">
        <v>8.5</v>
      </c>
      <c r="O3549">
        <v>0</v>
      </c>
      <c r="P3549">
        <v>10</v>
      </c>
      <c r="Q3549">
        <v>0.1</v>
      </c>
      <c r="R3549">
        <v>1.1000000000000001</v>
      </c>
      <c r="S3549">
        <v>0</v>
      </c>
    </row>
    <row r="3550" spans="1:19" x14ac:dyDescent="0.25">
      <c r="A3550">
        <v>2008</v>
      </c>
      <c r="B3550">
        <v>390</v>
      </c>
      <c r="C3550" t="s">
        <v>2112</v>
      </c>
      <c r="D3550" t="str">
        <f>IFERROR(INDEX('Draft Master List'!E:F,MATCH(C3550,'Draft Master List'!E:E,0),2),"N/A")</f>
        <v>N/A</v>
      </c>
      <c r="E3550" t="s">
        <v>64</v>
      </c>
      <c r="F3550">
        <v>23</v>
      </c>
      <c r="G3550" t="s">
        <v>1069</v>
      </c>
      <c r="H3550">
        <v>5</v>
      </c>
      <c r="I3550">
        <v>1</v>
      </c>
      <c r="J3550">
        <v>6</v>
      </c>
      <c r="K3550">
        <v>2</v>
      </c>
      <c r="L3550" s="2">
        <v>0.33300000000000002</v>
      </c>
      <c r="M3550">
        <v>17</v>
      </c>
      <c r="N3550">
        <v>8.5</v>
      </c>
      <c r="O3550">
        <v>0</v>
      </c>
      <c r="P3550">
        <v>9</v>
      </c>
      <c r="Q3550">
        <v>0.4</v>
      </c>
      <c r="R3550">
        <v>3.4</v>
      </c>
      <c r="S3550">
        <v>0</v>
      </c>
    </row>
    <row r="3551" spans="1:19" x14ac:dyDescent="0.25">
      <c r="A3551">
        <v>2008</v>
      </c>
      <c r="B3551">
        <v>391</v>
      </c>
      <c r="C3551" t="s">
        <v>1386</v>
      </c>
      <c r="D3551" t="str">
        <f>IFERROR(INDEX('Draft Master List'!E:F,MATCH(C3551,'Draft Master List'!E:E,0),2),"N/A")</f>
        <v>N/A</v>
      </c>
      <c r="E3551" t="s">
        <v>25</v>
      </c>
      <c r="F3551">
        <v>23</v>
      </c>
      <c r="H3551">
        <v>8</v>
      </c>
      <c r="I3551">
        <v>0</v>
      </c>
      <c r="J3551">
        <v>2</v>
      </c>
      <c r="K3551">
        <v>2</v>
      </c>
      <c r="L3551" s="2">
        <v>1</v>
      </c>
      <c r="M3551">
        <v>0</v>
      </c>
      <c r="N3551">
        <v>0</v>
      </c>
      <c r="O3551">
        <v>0</v>
      </c>
      <c r="P3551">
        <v>2</v>
      </c>
      <c r="Q3551">
        <v>0.3</v>
      </c>
      <c r="R3551">
        <v>0</v>
      </c>
      <c r="S3551">
        <v>0</v>
      </c>
    </row>
    <row r="3552" spans="1:19" x14ac:dyDescent="0.25">
      <c r="A3552">
        <v>2008</v>
      </c>
      <c r="B3552">
        <v>392</v>
      </c>
      <c r="C3552" t="s">
        <v>2113</v>
      </c>
      <c r="D3552" t="str">
        <f>IFERROR(INDEX('Draft Master List'!E:F,MATCH(C3552,'Draft Master List'!E:E,0),2),"N/A")</f>
        <v>N/A</v>
      </c>
      <c r="E3552" t="s">
        <v>6</v>
      </c>
      <c r="F3552">
        <v>30</v>
      </c>
      <c r="G3552" t="s">
        <v>1069</v>
      </c>
      <c r="H3552">
        <v>5</v>
      </c>
      <c r="I3552">
        <v>1</v>
      </c>
      <c r="J3552">
        <v>3</v>
      </c>
      <c r="K3552">
        <v>2</v>
      </c>
      <c r="L3552" s="2">
        <v>0.66700000000000004</v>
      </c>
      <c r="M3552">
        <v>10</v>
      </c>
      <c r="N3552">
        <v>5</v>
      </c>
      <c r="O3552">
        <v>0</v>
      </c>
      <c r="P3552">
        <v>5</v>
      </c>
      <c r="Q3552">
        <v>0.4</v>
      </c>
      <c r="R3552">
        <v>2</v>
      </c>
      <c r="S3552">
        <v>0</v>
      </c>
    </row>
    <row r="3553" spans="1:19" x14ac:dyDescent="0.25">
      <c r="A3553">
        <v>2008</v>
      </c>
      <c r="B3553">
        <v>393</v>
      </c>
      <c r="C3553" t="s">
        <v>1525</v>
      </c>
      <c r="D3553" t="str">
        <f>IFERROR(INDEX('Draft Master List'!E:F,MATCH(C3553,'Draft Master List'!E:E,0),2),"N/A")</f>
        <v>N/A</v>
      </c>
      <c r="E3553" t="s">
        <v>10</v>
      </c>
      <c r="F3553">
        <v>30</v>
      </c>
      <c r="G3553" t="s">
        <v>732</v>
      </c>
      <c r="H3553">
        <v>15</v>
      </c>
      <c r="I3553">
        <v>6</v>
      </c>
      <c r="J3553">
        <v>6</v>
      </c>
      <c r="K3553">
        <v>2</v>
      </c>
      <c r="L3553" s="2">
        <v>0.33300000000000002</v>
      </c>
      <c r="M3553">
        <v>24</v>
      </c>
      <c r="N3553">
        <v>12</v>
      </c>
      <c r="O3553">
        <v>0</v>
      </c>
      <c r="P3553">
        <v>18</v>
      </c>
      <c r="Q3553">
        <v>0.1</v>
      </c>
      <c r="R3553">
        <v>1.6</v>
      </c>
      <c r="S3553">
        <v>0</v>
      </c>
    </row>
    <row r="3554" spans="1:19" x14ac:dyDescent="0.25">
      <c r="A3554">
        <v>2008</v>
      </c>
      <c r="B3554">
        <v>394</v>
      </c>
      <c r="C3554" t="s">
        <v>2114</v>
      </c>
      <c r="D3554" t="str">
        <f>IFERROR(INDEX('Draft Master List'!E:F,MATCH(C3554,'Draft Master List'!E:E,0),2),"N/A")</f>
        <v>N/A</v>
      </c>
      <c r="E3554" t="s">
        <v>0</v>
      </c>
      <c r="F3554">
        <v>24</v>
      </c>
      <c r="H3554">
        <v>1</v>
      </c>
      <c r="I3554">
        <v>0</v>
      </c>
      <c r="J3554">
        <v>3</v>
      </c>
      <c r="K3554">
        <v>2</v>
      </c>
      <c r="L3554" s="2">
        <v>0.66700000000000004</v>
      </c>
      <c r="M3554">
        <v>8</v>
      </c>
      <c r="N3554">
        <v>4</v>
      </c>
      <c r="O3554">
        <v>0</v>
      </c>
      <c r="P3554">
        <v>10</v>
      </c>
      <c r="Q3554">
        <v>2</v>
      </c>
      <c r="R3554">
        <v>8</v>
      </c>
      <c r="S3554">
        <v>1</v>
      </c>
    </row>
    <row r="3555" spans="1:19" x14ac:dyDescent="0.25">
      <c r="A3555">
        <v>2008</v>
      </c>
      <c r="B3555">
        <v>395</v>
      </c>
      <c r="C3555" t="s">
        <v>1989</v>
      </c>
      <c r="D3555" t="str">
        <f>IFERROR(INDEX('Draft Master List'!E:F,MATCH(C3555,'Draft Master List'!E:E,0),2),"N/A")</f>
        <v>N/A</v>
      </c>
      <c r="E3555" t="s">
        <v>669</v>
      </c>
      <c r="F3555">
        <v>26</v>
      </c>
      <c r="H3555">
        <v>11</v>
      </c>
      <c r="I3555">
        <v>6</v>
      </c>
      <c r="J3555">
        <v>6</v>
      </c>
      <c r="K3555">
        <v>2</v>
      </c>
      <c r="L3555" s="2">
        <v>0.33300000000000002</v>
      </c>
      <c r="M3555">
        <v>15</v>
      </c>
      <c r="N3555">
        <v>7.5</v>
      </c>
      <c r="O3555">
        <v>0</v>
      </c>
      <c r="P3555">
        <v>8</v>
      </c>
      <c r="Q3555">
        <v>0.2</v>
      </c>
      <c r="R3555">
        <v>1.4</v>
      </c>
      <c r="S3555">
        <v>0</v>
      </c>
    </row>
    <row r="3556" spans="1:19" x14ac:dyDescent="0.25">
      <c r="A3556">
        <v>2008</v>
      </c>
      <c r="B3556">
        <v>396</v>
      </c>
      <c r="C3556" t="s">
        <v>469</v>
      </c>
      <c r="D3556" t="str">
        <f>IFERROR(INDEX('Draft Master List'!E:F,MATCH(C3556,'Draft Master List'!E:E,0),2),"N/A")</f>
        <v>1032007</v>
      </c>
      <c r="E3556" t="s">
        <v>27</v>
      </c>
      <c r="F3556">
        <v>24</v>
      </c>
      <c r="H3556">
        <v>8</v>
      </c>
      <c r="I3556">
        <v>0</v>
      </c>
      <c r="J3556">
        <v>3</v>
      </c>
      <c r="K3556">
        <v>2</v>
      </c>
      <c r="L3556" s="2">
        <v>0.66700000000000004</v>
      </c>
      <c r="M3556">
        <v>24</v>
      </c>
      <c r="N3556">
        <v>12</v>
      </c>
      <c r="O3556">
        <v>0</v>
      </c>
      <c r="P3556">
        <v>15</v>
      </c>
      <c r="Q3556">
        <v>0.3</v>
      </c>
      <c r="R3556">
        <v>3</v>
      </c>
      <c r="S3556">
        <v>0</v>
      </c>
    </row>
    <row r="3557" spans="1:19" x14ac:dyDescent="0.25">
      <c r="A3557">
        <v>2008</v>
      </c>
      <c r="B3557">
        <v>397</v>
      </c>
      <c r="C3557" t="s">
        <v>2115</v>
      </c>
      <c r="D3557" t="str">
        <f>IFERROR(INDEX('Draft Master List'!E:F,MATCH(C3557,'Draft Master List'!E:E,0),2),"N/A")</f>
        <v>N/A</v>
      </c>
      <c r="E3557" t="s">
        <v>4</v>
      </c>
      <c r="F3557">
        <v>27</v>
      </c>
      <c r="G3557" t="s">
        <v>1069</v>
      </c>
      <c r="H3557">
        <v>5</v>
      </c>
      <c r="I3557">
        <v>2</v>
      </c>
      <c r="J3557">
        <v>3</v>
      </c>
      <c r="K3557">
        <v>2</v>
      </c>
      <c r="L3557" s="2">
        <v>0.66700000000000004</v>
      </c>
      <c r="M3557">
        <v>35</v>
      </c>
      <c r="N3557">
        <v>17.5</v>
      </c>
      <c r="O3557">
        <v>0</v>
      </c>
      <c r="P3557">
        <v>27</v>
      </c>
      <c r="Q3557">
        <v>0.4</v>
      </c>
      <c r="R3557">
        <v>7</v>
      </c>
      <c r="S3557">
        <v>0</v>
      </c>
    </row>
    <row r="3558" spans="1:19" x14ac:dyDescent="0.25">
      <c r="A3558">
        <v>2008</v>
      </c>
      <c r="B3558">
        <v>398</v>
      </c>
      <c r="C3558" t="s">
        <v>1434</v>
      </c>
      <c r="D3558" t="str">
        <f>IFERROR(INDEX('Draft Master List'!E:F,MATCH(C3558,'Draft Master List'!E:E,0),2),"N/A")</f>
        <v>N/A</v>
      </c>
      <c r="E3558" t="s">
        <v>7</v>
      </c>
      <c r="F3558">
        <v>31</v>
      </c>
      <c r="H3558">
        <v>4</v>
      </c>
      <c r="I3558">
        <v>0</v>
      </c>
      <c r="J3558">
        <v>1</v>
      </c>
      <c r="K3558">
        <v>1</v>
      </c>
      <c r="L3558" s="2">
        <v>1</v>
      </c>
      <c r="M3558">
        <v>9</v>
      </c>
      <c r="N3558">
        <v>9</v>
      </c>
      <c r="O3558">
        <v>0</v>
      </c>
      <c r="P3558">
        <v>9</v>
      </c>
      <c r="Q3558">
        <v>0.3</v>
      </c>
      <c r="R3558">
        <v>2.2999999999999998</v>
      </c>
      <c r="S3558">
        <v>0</v>
      </c>
    </row>
    <row r="3559" spans="1:19" x14ac:dyDescent="0.25">
      <c r="A3559">
        <v>2008</v>
      </c>
      <c r="B3559">
        <v>399</v>
      </c>
      <c r="C3559" t="s">
        <v>496</v>
      </c>
      <c r="D3559" t="str">
        <f>IFERROR(INDEX('Draft Master List'!E:F,MATCH(C3559,'Draft Master List'!E:E,0),2),"N/A")</f>
        <v>2272007</v>
      </c>
      <c r="E3559" t="s">
        <v>24</v>
      </c>
      <c r="F3559">
        <v>26</v>
      </c>
      <c r="H3559">
        <v>8</v>
      </c>
      <c r="I3559">
        <v>0</v>
      </c>
      <c r="J3559">
        <v>2</v>
      </c>
      <c r="K3559">
        <v>1</v>
      </c>
      <c r="L3559" s="2">
        <v>0.5</v>
      </c>
      <c r="M3559">
        <v>6</v>
      </c>
      <c r="N3559">
        <v>6</v>
      </c>
      <c r="O3559">
        <v>0</v>
      </c>
      <c r="P3559">
        <v>6</v>
      </c>
      <c r="Q3559">
        <v>0.1</v>
      </c>
      <c r="R3559">
        <v>0.8</v>
      </c>
      <c r="S3559">
        <v>0</v>
      </c>
    </row>
    <row r="3560" spans="1:19" x14ac:dyDescent="0.25">
      <c r="A3560">
        <v>2008</v>
      </c>
      <c r="B3560">
        <v>400</v>
      </c>
      <c r="C3560" t="s">
        <v>1250</v>
      </c>
      <c r="D3560" t="str">
        <f>IFERROR(INDEX('Draft Master List'!E:F,MATCH(C3560,'Draft Master List'!E:E,0),2),"N/A")</f>
        <v>N/A</v>
      </c>
      <c r="E3560" t="s">
        <v>20</v>
      </c>
      <c r="F3560">
        <v>23</v>
      </c>
      <c r="H3560">
        <v>1</v>
      </c>
      <c r="I3560">
        <v>0</v>
      </c>
      <c r="J3560">
        <v>1</v>
      </c>
      <c r="K3560">
        <v>1</v>
      </c>
      <c r="L3560" s="2">
        <v>1</v>
      </c>
      <c r="M3560">
        <v>5</v>
      </c>
      <c r="N3560">
        <v>5</v>
      </c>
      <c r="O3560">
        <v>0</v>
      </c>
      <c r="P3560">
        <v>5</v>
      </c>
      <c r="Q3560">
        <v>1</v>
      </c>
      <c r="R3560">
        <v>5</v>
      </c>
      <c r="S3560">
        <v>1</v>
      </c>
    </row>
    <row r="3561" spans="1:19" x14ac:dyDescent="0.25">
      <c r="A3561">
        <v>2008</v>
      </c>
      <c r="B3561">
        <v>401</v>
      </c>
      <c r="C3561" t="s">
        <v>1146</v>
      </c>
      <c r="D3561" t="str">
        <f>IFERROR(INDEX('Draft Master List'!E:F,MATCH(C3561,'Draft Master List'!E:E,0),2),"N/A")</f>
        <v>N/A</v>
      </c>
      <c r="E3561" t="s">
        <v>25</v>
      </c>
      <c r="F3561">
        <v>25</v>
      </c>
      <c r="H3561">
        <v>9</v>
      </c>
      <c r="I3561">
        <v>0</v>
      </c>
      <c r="J3561">
        <v>1</v>
      </c>
      <c r="K3561">
        <v>1</v>
      </c>
      <c r="L3561" s="2">
        <v>1</v>
      </c>
      <c r="M3561">
        <v>-2</v>
      </c>
      <c r="N3561">
        <v>-2</v>
      </c>
      <c r="O3561">
        <v>0</v>
      </c>
      <c r="P3561">
        <v>-2</v>
      </c>
      <c r="Q3561">
        <v>0.1</v>
      </c>
      <c r="R3561">
        <v>-0.2</v>
      </c>
      <c r="S3561">
        <v>0</v>
      </c>
    </row>
    <row r="3562" spans="1:19" x14ac:dyDescent="0.25">
      <c r="A3562">
        <v>2008</v>
      </c>
      <c r="B3562">
        <v>402</v>
      </c>
      <c r="C3562" t="s">
        <v>1328</v>
      </c>
      <c r="D3562" t="str">
        <f>IFERROR(INDEX('Draft Master List'!E:F,MATCH(C3562,'Draft Master List'!E:E,0),2),"N/A")</f>
        <v>N/A</v>
      </c>
      <c r="E3562" t="s">
        <v>0</v>
      </c>
      <c r="F3562">
        <v>25</v>
      </c>
      <c r="H3562">
        <v>4</v>
      </c>
      <c r="I3562">
        <v>0</v>
      </c>
      <c r="J3562">
        <v>2</v>
      </c>
      <c r="K3562">
        <v>1</v>
      </c>
      <c r="L3562" s="2">
        <v>0.5</v>
      </c>
      <c r="M3562">
        <v>14</v>
      </c>
      <c r="N3562">
        <v>14</v>
      </c>
      <c r="O3562">
        <v>0</v>
      </c>
      <c r="P3562">
        <v>14</v>
      </c>
      <c r="Q3562">
        <v>0.3</v>
      </c>
      <c r="R3562">
        <v>3.5</v>
      </c>
      <c r="S3562">
        <v>0</v>
      </c>
    </row>
    <row r="3563" spans="1:19" x14ac:dyDescent="0.25">
      <c r="A3563">
        <v>2008</v>
      </c>
      <c r="B3563">
        <v>403</v>
      </c>
      <c r="C3563" t="s">
        <v>2116</v>
      </c>
      <c r="D3563" t="str">
        <f>IFERROR(INDEX('Draft Master List'!E:F,MATCH(C3563,'Draft Master List'!E:E,0),2),"N/A")</f>
        <v>N/A</v>
      </c>
      <c r="E3563" t="s">
        <v>223</v>
      </c>
      <c r="F3563">
        <v>30</v>
      </c>
      <c r="H3563">
        <v>1</v>
      </c>
      <c r="I3563">
        <v>0</v>
      </c>
      <c r="J3563">
        <v>1</v>
      </c>
      <c r="K3563">
        <v>1</v>
      </c>
      <c r="L3563" s="2">
        <v>1</v>
      </c>
      <c r="M3563">
        <v>4</v>
      </c>
      <c r="N3563">
        <v>4</v>
      </c>
      <c r="O3563">
        <v>0</v>
      </c>
      <c r="P3563">
        <v>4</v>
      </c>
      <c r="Q3563">
        <v>1</v>
      </c>
      <c r="R3563">
        <v>4</v>
      </c>
      <c r="S3563">
        <v>0</v>
      </c>
    </row>
    <row r="3564" spans="1:19" x14ac:dyDescent="0.25">
      <c r="A3564">
        <v>2008</v>
      </c>
      <c r="B3564">
        <v>404</v>
      </c>
      <c r="C3564" t="s">
        <v>1348</v>
      </c>
      <c r="D3564" t="str">
        <f>IFERROR(INDEX('Draft Master List'!E:F,MATCH(C3564,'Draft Master List'!E:E,0),2),"N/A")</f>
        <v>N/A</v>
      </c>
      <c r="E3564" t="s">
        <v>669</v>
      </c>
      <c r="F3564">
        <v>30</v>
      </c>
      <c r="H3564">
        <v>7</v>
      </c>
      <c r="I3564">
        <v>0</v>
      </c>
      <c r="J3564">
        <v>1</v>
      </c>
      <c r="K3564">
        <v>1</v>
      </c>
      <c r="L3564" s="2">
        <v>1</v>
      </c>
      <c r="M3564">
        <v>2</v>
      </c>
      <c r="N3564">
        <v>2</v>
      </c>
      <c r="O3564">
        <v>0</v>
      </c>
      <c r="P3564">
        <v>2</v>
      </c>
      <c r="Q3564">
        <v>0.1</v>
      </c>
      <c r="R3564">
        <v>0.3</v>
      </c>
      <c r="S3564">
        <v>0</v>
      </c>
    </row>
    <row r="3565" spans="1:19" x14ac:dyDescent="0.25">
      <c r="A3565">
        <v>2008</v>
      </c>
      <c r="B3565">
        <v>405</v>
      </c>
      <c r="C3565" t="s">
        <v>310</v>
      </c>
      <c r="D3565" t="str">
        <f>IFERROR(INDEX('Draft Master List'!E:F,MATCH(C3565,'Draft Master List'!E:E,0),2),"N/A")</f>
        <v>2092010</v>
      </c>
      <c r="E3565" t="s">
        <v>10</v>
      </c>
      <c r="F3565">
        <v>24</v>
      </c>
      <c r="G3565" t="s">
        <v>1957</v>
      </c>
      <c r="H3565">
        <v>16</v>
      </c>
      <c r="I3565">
        <v>16</v>
      </c>
      <c r="J3565">
        <v>1</v>
      </c>
      <c r="K3565">
        <v>1</v>
      </c>
      <c r="L3565" s="2">
        <v>1</v>
      </c>
      <c r="M3565">
        <v>4</v>
      </c>
      <c r="N3565">
        <v>4</v>
      </c>
      <c r="O3565">
        <v>0</v>
      </c>
      <c r="P3565">
        <v>4</v>
      </c>
      <c r="Q3565">
        <v>0.1</v>
      </c>
      <c r="R3565">
        <v>0.3</v>
      </c>
      <c r="S3565">
        <v>0</v>
      </c>
    </row>
    <row r="3566" spans="1:19" x14ac:dyDescent="0.25">
      <c r="A3566">
        <v>2008</v>
      </c>
      <c r="B3566">
        <v>406</v>
      </c>
      <c r="C3566" t="s">
        <v>2117</v>
      </c>
      <c r="D3566" t="str">
        <f>IFERROR(INDEX('Draft Master List'!E:F,MATCH(C3566,'Draft Master List'!E:E,0),2),"N/A")</f>
        <v>N/A</v>
      </c>
      <c r="E3566" t="s">
        <v>12</v>
      </c>
      <c r="F3566">
        <v>32</v>
      </c>
      <c r="H3566">
        <v>1</v>
      </c>
      <c r="I3566">
        <v>0</v>
      </c>
      <c r="J3566">
        <v>1</v>
      </c>
      <c r="K3566">
        <v>1</v>
      </c>
      <c r="L3566" s="2">
        <v>1</v>
      </c>
      <c r="M3566">
        <v>21</v>
      </c>
      <c r="N3566">
        <v>21</v>
      </c>
      <c r="O3566">
        <v>0</v>
      </c>
      <c r="P3566">
        <v>21</v>
      </c>
      <c r="Q3566">
        <v>1</v>
      </c>
      <c r="R3566">
        <v>21</v>
      </c>
      <c r="S3566">
        <v>0</v>
      </c>
    </row>
    <row r="3567" spans="1:19" x14ac:dyDescent="0.25">
      <c r="A3567">
        <v>2008</v>
      </c>
      <c r="B3567">
        <v>407</v>
      </c>
      <c r="C3567" t="s">
        <v>1298</v>
      </c>
      <c r="D3567" t="str">
        <f>IFERROR(INDEX('Draft Master List'!E:F,MATCH(C3567,'Draft Master List'!E:E,0),2),"N/A")</f>
        <v>N/A</v>
      </c>
      <c r="E3567" t="s">
        <v>7</v>
      </c>
      <c r="F3567">
        <v>29</v>
      </c>
      <c r="H3567">
        <v>16</v>
      </c>
      <c r="I3567">
        <v>0</v>
      </c>
      <c r="J3567">
        <v>1</v>
      </c>
      <c r="K3567">
        <v>1</v>
      </c>
      <c r="L3567" s="2">
        <v>1</v>
      </c>
      <c r="M3567">
        <v>-7</v>
      </c>
      <c r="N3567">
        <v>-7</v>
      </c>
      <c r="O3567">
        <v>0</v>
      </c>
      <c r="P3567">
        <v>-7</v>
      </c>
      <c r="Q3567">
        <v>0.1</v>
      </c>
      <c r="R3567">
        <v>-0.4</v>
      </c>
      <c r="S3567">
        <v>0</v>
      </c>
    </row>
    <row r="3568" spans="1:19" x14ac:dyDescent="0.25">
      <c r="A3568">
        <v>2008</v>
      </c>
      <c r="B3568">
        <v>408</v>
      </c>
      <c r="C3568" t="s">
        <v>2061</v>
      </c>
      <c r="D3568" t="str">
        <f>IFERROR(INDEX('Draft Master List'!E:F,MATCH(C3568,'Draft Master List'!E:E,0),2),"N/A")</f>
        <v>N/A</v>
      </c>
      <c r="E3568" t="s">
        <v>14</v>
      </c>
      <c r="F3568">
        <v>25</v>
      </c>
      <c r="H3568">
        <v>9</v>
      </c>
      <c r="I3568">
        <v>0</v>
      </c>
      <c r="J3568">
        <v>2</v>
      </c>
      <c r="K3568">
        <v>1</v>
      </c>
      <c r="L3568" s="2">
        <v>0.5</v>
      </c>
      <c r="M3568">
        <v>12</v>
      </c>
      <c r="N3568">
        <v>12</v>
      </c>
      <c r="O3568">
        <v>0</v>
      </c>
      <c r="P3568">
        <v>12</v>
      </c>
      <c r="Q3568">
        <v>0.1</v>
      </c>
      <c r="R3568">
        <v>1.3</v>
      </c>
      <c r="S3568">
        <v>0</v>
      </c>
    </row>
    <row r="3569" spans="1:19" x14ac:dyDescent="0.25">
      <c r="A3569">
        <v>2008</v>
      </c>
      <c r="B3569">
        <v>409</v>
      </c>
      <c r="C3569" t="s">
        <v>479</v>
      </c>
      <c r="D3569" t="str">
        <f>IFERROR(INDEX('Draft Master List'!E:F,MATCH(C3569,'Draft Master List'!E:E,0),2),"N/A")</f>
        <v>1572007</v>
      </c>
      <c r="E3569" t="s">
        <v>32</v>
      </c>
      <c r="F3569">
        <v>23</v>
      </c>
      <c r="H3569">
        <v>2</v>
      </c>
      <c r="I3569">
        <v>0</v>
      </c>
      <c r="J3569">
        <v>2</v>
      </c>
      <c r="K3569">
        <v>1</v>
      </c>
      <c r="L3569" s="2">
        <v>0.5</v>
      </c>
      <c r="M3569">
        <v>26</v>
      </c>
      <c r="N3569">
        <v>26</v>
      </c>
      <c r="O3569">
        <v>0</v>
      </c>
      <c r="P3569">
        <v>26</v>
      </c>
      <c r="Q3569">
        <v>0.5</v>
      </c>
      <c r="R3569">
        <v>13</v>
      </c>
      <c r="S3569">
        <v>0</v>
      </c>
    </row>
    <row r="3570" spans="1:19" x14ac:dyDescent="0.25">
      <c r="A3570">
        <v>2008</v>
      </c>
      <c r="B3570">
        <v>410</v>
      </c>
      <c r="C3570" t="s">
        <v>1456</v>
      </c>
      <c r="D3570" t="str">
        <f>IFERROR(INDEX('Draft Master List'!E:F,MATCH(C3570,'Draft Master List'!E:E,0),2),"N/A")</f>
        <v>N/A</v>
      </c>
      <c r="E3570" t="s">
        <v>669</v>
      </c>
      <c r="F3570">
        <v>25</v>
      </c>
      <c r="H3570">
        <v>6</v>
      </c>
      <c r="I3570">
        <v>3</v>
      </c>
      <c r="J3570">
        <v>3</v>
      </c>
      <c r="K3570">
        <v>1</v>
      </c>
      <c r="L3570" s="2">
        <v>0.33300000000000002</v>
      </c>
      <c r="M3570">
        <v>12</v>
      </c>
      <c r="N3570">
        <v>12</v>
      </c>
      <c r="O3570">
        <v>0</v>
      </c>
      <c r="P3570">
        <v>12</v>
      </c>
      <c r="Q3570">
        <v>0.2</v>
      </c>
      <c r="R3570">
        <v>2</v>
      </c>
      <c r="S3570">
        <v>0</v>
      </c>
    </row>
    <row r="3571" spans="1:19" x14ac:dyDescent="0.25">
      <c r="A3571">
        <v>2008</v>
      </c>
      <c r="B3571">
        <v>411</v>
      </c>
      <c r="C3571" t="s">
        <v>2074</v>
      </c>
      <c r="D3571" t="str">
        <f>IFERROR(INDEX('Draft Master List'!E:F,MATCH(C3571,'Draft Master List'!E:E,0),2),"N/A")</f>
        <v>N/A</v>
      </c>
      <c r="E3571" t="s">
        <v>29</v>
      </c>
      <c r="F3571">
        <v>31</v>
      </c>
      <c r="G3571" t="s">
        <v>1805</v>
      </c>
      <c r="H3571">
        <v>16</v>
      </c>
      <c r="I3571">
        <v>11</v>
      </c>
      <c r="J3571">
        <v>1</v>
      </c>
      <c r="K3571">
        <v>1</v>
      </c>
      <c r="L3571" s="2">
        <v>1</v>
      </c>
      <c r="M3571">
        <v>19</v>
      </c>
      <c r="N3571">
        <v>19</v>
      </c>
      <c r="O3571">
        <v>1</v>
      </c>
      <c r="P3571">
        <v>19</v>
      </c>
      <c r="Q3571">
        <v>0.1</v>
      </c>
      <c r="R3571">
        <v>1.2</v>
      </c>
      <c r="S3571">
        <v>0</v>
      </c>
    </row>
    <row r="3572" spans="1:19" x14ac:dyDescent="0.25">
      <c r="A3572">
        <v>2008</v>
      </c>
      <c r="B3572">
        <v>412</v>
      </c>
      <c r="C3572" t="s">
        <v>457</v>
      </c>
      <c r="D3572" t="str">
        <f>IFERROR(INDEX('Draft Master List'!E:F,MATCH(C3572,'Draft Master List'!E:E,0),2),"N/A")</f>
        <v>742007</v>
      </c>
      <c r="E3572" t="s">
        <v>3</v>
      </c>
      <c r="F3572">
        <v>25</v>
      </c>
      <c r="H3572">
        <v>12</v>
      </c>
      <c r="I3572">
        <v>0</v>
      </c>
      <c r="J3572">
        <v>5</v>
      </c>
      <c r="K3572">
        <v>1</v>
      </c>
      <c r="L3572" s="2">
        <v>0.2</v>
      </c>
      <c r="M3572">
        <v>43</v>
      </c>
      <c r="N3572">
        <v>43</v>
      </c>
      <c r="O3572">
        <v>1</v>
      </c>
      <c r="P3572">
        <v>43</v>
      </c>
      <c r="Q3572">
        <v>0.1</v>
      </c>
      <c r="R3572">
        <v>3.6</v>
      </c>
      <c r="S3572">
        <v>3</v>
      </c>
    </row>
    <row r="3573" spans="1:19" x14ac:dyDescent="0.25">
      <c r="A3573">
        <v>2008</v>
      </c>
      <c r="B3573">
        <v>413</v>
      </c>
      <c r="C3573" t="s">
        <v>31</v>
      </c>
      <c r="D3573" t="str">
        <f>IFERROR(INDEX('Draft Master List'!E:F,MATCH(C3573,'Draft Master List'!E:E,0),2),"N/A")</f>
        <v>N/A</v>
      </c>
      <c r="E3573" t="s">
        <v>15</v>
      </c>
      <c r="F3573">
        <v>26</v>
      </c>
      <c r="G3573" t="s">
        <v>1</v>
      </c>
      <c r="H3573">
        <v>13</v>
      </c>
      <c r="I3573">
        <v>12</v>
      </c>
      <c r="J3573">
        <v>1</v>
      </c>
      <c r="K3573">
        <v>1</v>
      </c>
      <c r="L3573" s="2">
        <v>1</v>
      </c>
      <c r="M3573">
        <v>-3</v>
      </c>
      <c r="N3573">
        <v>-3</v>
      </c>
      <c r="O3573">
        <v>0</v>
      </c>
      <c r="P3573">
        <v>-3</v>
      </c>
      <c r="Q3573">
        <v>0.1</v>
      </c>
      <c r="R3573">
        <v>-0.2</v>
      </c>
      <c r="S3573">
        <v>11</v>
      </c>
    </row>
    <row r="3574" spans="1:19" x14ac:dyDescent="0.25">
      <c r="A3574">
        <v>2008</v>
      </c>
      <c r="B3574">
        <v>414</v>
      </c>
      <c r="C3574" t="s">
        <v>2</v>
      </c>
      <c r="D3574" t="str">
        <f>IFERROR(INDEX('Draft Master List'!E:F,MATCH(C3574,'Draft Master List'!E:E,0),2),"N/A")</f>
        <v>182008</v>
      </c>
      <c r="E3574" t="s">
        <v>3</v>
      </c>
      <c r="F3574">
        <v>23</v>
      </c>
      <c r="G3574" t="s">
        <v>1</v>
      </c>
      <c r="H3574">
        <v>16</v>
      </c>
      <c r="I3574">
        <v>16</v>
      </c>
      <c r="J3574">
        <v>1</v>
      </c>
      <c r="K3574">
        <v>1</v>
      </c>
      <c r="L3574" s="2">
        <v>1</v>
      </c>
      <c r="M3574">
        <v>43</v>
      </c>
      <c r="N3574">
        <v>43</v>
      </c>
      <c r="O3574">
        <v>0</v>
      </c>
      <c r="P3574">
        <v>43</v>
      </c>
      <c r="Q3574">
        <v>0.1</v>
      </c>
      <c r="R3574">
        <v>2.7</v>
      </c>
      <c r="S3574">
        <v>11</v>
      </c>
    </row>
    <row r="3575" spans="1:19" x14ac:dyDescent="0.25">
      <c r="A3575">
        <v>2008</v>
      </c>
      <c r="B3575">
        <v>415</v>
      </c>
      <c r="C3575" t="s">
        <v>1385</v>
      </c>
      <c r="D3575" t="str">
        <f>IFERROR(INDEX('Draft Master List'!E:F,MATCH(C3575,'Draft Master List'!E:E,0),2),"N/A")</f>
        <v>N/A</v>
      </c>
      <c r="E3575" t="s">
        <v>223</v>
      </c>
      <c r="F3575">
        <v>26</v>
      </c>
      <c r="H3575">
        <v>1</v>
      </c>
      <c r="I3575">
        <v>0</v>
      </c>
      <c r="J3575">
        <v>1</v>
      </c>
      <c r="K3575">
        <v>1</v>
      </c>
      <c r="L3575" s="2">
        <v>1</v>
      </c>
      <c r="M3575">
        <v>-1</v>
      </c>
      <c r="N3575">
        <v>-1</v>
      </c>
      <c r="O3575">
        <v>0</v>
      </c>
      <c r="P3575">
        <v>-1</v>
      </c>
      <c r="Q3575">
        <v>1</v>
      </c>
      <c r="R3575">
        <v>-1</v>
      </c>
      <c r="S3575">
        <v>0</v>
      </c>
    </row>
    <row r="3576" spans="1:19" x14ac:dyDescent="0.25">
      <c r="A3576">
        <v>2008</v>
      </c>
      <c r="B3576">
        <v>416</v>
      </c>
      <c r="C3576" t="s">
        <v>618</v>
      </c>
      <c r="D3576" t="str">
        <f>IFERROR(INDEX('Draft Master List'!E:F,MATCH(C3576,'Draft Master List'!E:E,0),2),"N/A")</f>
        <v>N/A</v>
      </c>
      <c r="E3576" t="s">
        <v>4</v>
      </c>
      <c r="F3576">
        <v>30</v>
      </c>
      <c r="G3576" t="s">
        <v>1</v>
      </c>
      <c r="H3576">
        <v>16</v>
      </c>
      <c r="I3576">
        <v>16</v>
      </c>
      <c r="J3576">
        <v>1</v>
      </c>
      <c r="K3576">
        <v>1</v>
      </c>
      <c r="L3576" s="2">
        <v>1</v>
      </c>
      <c r="M3576">
        <v>-6</v>
      </c>
      <c r="N3576">
        <v>-6</v>
      </c>
      <c r="O3576">
        <v>0</v>
      </c>
      <c r="P3576">
        <v>-6</v>
      </c>
      <c r="Q3576">
        <v>0.1</v>
      </c>
      <c r="R3576">
        <v>-0.4</v>
      </c>
      <c r="S3576">
        <v>7</v>
      </c>
    </row>
    <row r="3577" spans="1:19" x14ac:dyDescent="0.25">
      <c r="A3577">
        <v>2008</v>
      </c>
      <c r="B3577">
        <v>417</v>
      </c>
      <c r="C3577" t="s">
        <v>538</v>
      </c>
      <c r="D3577" t="str">
        <f>IFERROR(INDEX('Draft Master List'!E:F,MATCH(C3577,'Draft Master List'!E:E,0),2),"N/A")</f>
        <v>1442006</v>
      </c>
      <c r="E3577" t="s">
        <v>704</v>
      </c>
      <c r="F3577">
        <v>26</v>
      </c>
      <c r="H3577">
        <v>6</v>
      </c>
      <c r="I3577">
        <v>0</v>
      </c>
      <c r="J3577">
        <v>2</v>
      </c>
      <c r="K3577">
        <v>1</v>
      </c>
      <c r="L3577" s="2">
        <v>0.5</v>
      </c>
      <c r="M3577">
        <v>7</v>
      </c>
      <c r="N3577">
        <v>7</v>
      </c>
      <c r="O3577">
        <v>0</v>
      </c>
      <c r="P3577">
        <v>7</v>
      </c>
      <c r="Q3577">
        <v>0.2</v>
      </c>
      <c r="R3577">
        <v>1.2</v>
      </c>
      <c r="S3577">
        <v>0</v>
      </c>
    </row>
    <row r="3578" spans="1:19" x14ac:dyDescent="0.25">
      <c r="A3578">
        <v>2008</v>
      </c>
      <c r="B3578">
        <v>418</v>
      </c>
      <c r="C3578" t="s">
        <v>480</v>
      </c>
      <c r="D3578" t="str">
        <f>IFERROR(INDEX('Draft Master List'!E:F,MATCH(C3578,'Draft Master List'!E:E,0),2),"N/A")</f>
        <v>1692007</v>
      </c>
      <c r="E3578" t="s">
        <v>20</v>
      </c>
      <c r="F3578">
        <v>25</v>
      </c>
      <c r="H3578">
        <v>4</v>
      </c>
      <c r="I3578">
        <v>0</v>
      </c>
      <c r="J3578">
        <v>4</v>
      </c>
      <c r="K3578">
        <v>1</v>
      </c>
      <c r="L3578" s="2">
        <v>0.25</v>
      </c>
      <c r="M3578">
        <v>9</v>
      </c>
      <c r="N3578">
        <v>9</v>
      </c>
      <c r="O3578">
        <v>0</v>
      </c>
      <c r="P3578">
        <v>9</v>
      </c>
      <c r="Q3578">
        <v>0.3</v>
      </c>
      <c r="R3578">
        <v>2.2999999999999998</v>
      </c>
      <c r="S3578">
        <v>0</v>
      </c>
    </row>
    <row r="3579" spans="1:19" x14ac:dyDescent="0.25">
      <c r="A3579">
        <v>2008</v>
      </c>
      <c r="B3579">
        <v>419</v>
      </c>
      <c r="C3579" t="s">
        <v>422</v>
      </c>
      <c r="D3579" t="str">
        <f>IFERROR(INDEX('Draft Master List'!E:F,MATCH(C3579,'Draft Master List'!E:E,0),2),"N/A")</f>
        <v>2022008</v>
      </c>
      <c r="E3579" t="s">
        <v>20</v>
      </c>
      <c r="F3579">
        <v>22</v>
      </c>
      <c r="H3579">
        <v>5</v>
      </c>
      <c r="I3579">
        <v>0</v>
      </c>
      <c r="J3579">
        <v>1</v>
      </c>
      <c r="K3579">
        <v>1</v>
      </c>
      <c r="L3579" s="2">
        <v>1</v>
      </c>
      <c r="M3579">
        <v>18</v>
      </c>
      <c r="N3579">
        <v>18</v>
      </c>
      <c r="O3579">
        <v>0</v>
      </c>
      <c r="P3579">
        <v>18</v>
      </c>
      <c r="Q3579">
        <v>0.2</v>
      </c>
      <c r="R3579">
        <v>3.6</v>
      </c>
      <c r="S3579">
        <v>1</v>
      </c>
    </row>
    <row r="3580" spans="1:19" x14ac:dyDescent="0.25">
      <c r="A3580">
        <v>2008</v>
      </c>
      <c r="B3580">
        <v>420</v>
      </c>
      <c r="C3580" t="s">
        <v>2033</v>
      </c>
      <c r="D3580" t="str">
        <f>IFERROR(INDEX('Draft Master List'!E:F,MATCH(C3580,'Draft Master List'!E:E,0),2),"N/A")</f>
        <v>N/A</v>
      </c>
      <c r="E3580" t="s">
        <v>6</v>
      </c>
      <c r="F3580">
        <v>26</v>
      </c>
      <c r="G3580" t="s">
        <v>1512</v>
      </c>
      <c r="H3580">
        <v>16</v>
      </c>
      <c r="I3580">
        <v>15</v>
      </c>
      <c r="J3580">
        <v>1</v>
      </c>
      <c r="K3580">
        <v>1</v>
      </c>
      <c r="L3580" s="2">
        <v>1</v>
      </c>
      <c r="M3580">
        <v>1</v>
      </c>
      <c r="N3580">
        <v>1</v>
      </c>
      <c r="O3580">
        <v>1</v>
      </c>
      <c r="P3580">
        <v>1</v>
      </c>
      <c r="Q3580">
        <v>0.1</v>
      </c>
      <c r="R3580">
        <v>0.1</v>
      </c>
      <c r="S3580">
        <v>0</v>
      </c>
    </row>
    <row r="3581" spans="1:19" x14ac:dyDescent="0.25">
      <c r="A3581">
        <v>2008</v>
      </c>
      <c r="B3581">
        <v>421</v>
      </c>
      <c r="C3581" t="s">
        <v>514</v>
      </c>
      <c r="D3581" t="str">
        <f>IFERROR(INDEX('Draft Master List'!E:F,MATCH(C3581,'Draft Master List'!E:E,0),2),"N/A")</f>
        <v>362006</v>
      </c>
      <c r="E3581" t="s">
        <v>26</v>
      </c>
      <c r="F3581">
        <v>23</v>
      </c>
      <c r="H3581">
        <v>4</v>
      </c>
      <c r="I3581">
        <v>0</v>
      </c>
      <c r="J3581">
        <v>1</v>
      </c>
      <c r="K3581">
        <v>1</v>
      </c>
      <c r="L3581" s="2">
        <v>1</v>
      </c>
      <c r="M3581">
        <v>19</v>
      </c>
      <c r="N3581">
        <v>19</v>
      </c>
      <c r="O3581">
        <v>0</v>
      </c>
      <c r="P3581">
        <v>19</v>
      </c>
      <c r="Q3581">
        <v>0.3</v>
      </c>
      <c r="R3581">
        <v>4.8</v>
      </c>
      <c r="S3581">
        <v>1</v>
      </c>
    </row>
    <row r="3582" spans="1:19" x14ac:dyDescent="0.25">
      <c r="A3582">
        <v>2008</v>
      </c>
      <c r="B3582">
        <v>422</v>
      </c>
      <c r="C3582" t="s">
        <v>2118</v>
      </c>
      <c r="D3582" t="str">
        <f>IFERROR(INDEX('Draft Master List'!E:F,MATCH(C3582,'Draft Master List'!E:E,0),2),"N/A")</f>
        <v>N/A</v>
      </c>
      <c r="E3582" t="s">
        <v>20</v>
      </c>
      <c r="F3582">
        <v>24</v>
      </c>
      <c r="G3582" t="s">
        <v>2043</v>
      </c>
      <c r="H3582">
        <v>16</v>
      </c>
      <c r="I3582">
        <v>16</v>
      </c>
      <c r="J3582">
        <v>1</v>
      </c>
      <c r="K3582">
        <v>1</v>
      </c>
      <c r="L3582" s="2">
        <v>1</v>
      </c>
      <c r="M3582">
        <v>-2</v>
      </c>
      <c r="N3582">
        <v>-2</v>
      </c>
      <c r="O3582">
        <v>0</v>
      </c>
      <c r="P3582">
        <v>-2</v>
      </c>
      <c r="Q3582">
        <v>0.1</v>
      </c>
      <c r="R3582">
        <v>-0.1</v>
      </c>
      <c r="S3582">
        <v>0</v>
      </c>
    </row>
    <row r="3583" spans="1:19" x14ac:dyDescent="0.25">
      <c r="A3583">
        <v>2008</v>
      </c>
      <c r="B3583">
        <v>423</v>
      </c>
      <c r="C3583" t="s">
        <v>2076</v>
      </c>
      <c r="D3583" t="str">
        <f>IFERROR(INDEX('Draft Master List'!E:F,MATCH(C3583,'Draft Master List'!E:E,0),2),"N/A")</f>
        <v>N/A</v>
      </c>
      <c r="E3583" t="s">
        <v>3</v>
      </c>
      <c r="F3583">
        <v>24</v>
      </c>
      <c r="H3583">
        <v>7</v>
      </c>
      <c r="I3583">
        <v>0</v>
      </c>
      <c r="J3583">
        <v>1</v>
      </c>
      <c r="K3583">
        <v>1</v>
      </c>
      <c r="L3583" s="2">
        <v>1</v>
      </c>
      <c r="M3583">
        <v>25</v>
      </c>
      <c r="N3583">
        <v>25</v>
      </c>
      <c r="O3583">
        <v>0</v>
      </c>
      <c r="P3583">
        <v>25</v>
      </c>
      <c r="Q3583">
        <v>0.1</v>
      </c>
      <c r="R3583">
        <v>3.6</v>
      </c>
      <c r="S3583">
        <v>0</v>
      </c>
    </row>
    <row r="3584" spans="1:19" x14ac:dyDescent="0.25">
      <c r="A3584">
        <v>2008</v>
      </c>
      <c r="B3584">
        <v>424</v>
      </c>
      <c r="C3584" t="s">
        <v>2119</v>
      </c>
      <c r="D3584" t="str">
        <f>IFERROR(INDEX('Draft Master List'!E:F,MATCH(C3584,'Draft Master List'!E:E,0),2),"N/A")</f>
        <v>N/A</v>
      </c>
      <c r="E3584" t="s">
        <v>7</v>
      </c>
      <c r="F3584">
        <v>35</v>
      </c>
      <c r="G3584" t="s">
        <v>1512</v>
      </c>
      <c r="H3584">
        <v>16</v>
      </c>
      <c r="I3584">
        <v>16</v>
      </c>
      <c r="J3584">
        <v>1</v>
      </c>
      <c r="K3584">
        <v>1</v>
      </c>
      <c r="L3584" s="2">
        <v>1</v>
      </c>
      <c r="M3584">
        <v>-9</v>
      </c>
      <c r="N3584">
        <v>-9</v>
      </c>
      <c r="O3584">
        <v>0</v>
      </c>
      <c r="P3584">
        <v>-9</v>
      </c>
      <c r="Q3584">
        <v>0.1</v>
      </c>
      <c r="R3584">
        <v>-0.6</v>
      </c>
      <c r="S3584">
        <v>1</v>
      </c>
    </row>
    <row r="3585" spans="1:19" x14ac:dyDescent="0.25">
      <c r="A3585">
        <v>2008</v>
      </c>
      <c r="B3585">
        <v>425</v>
      </c>
      <c r="C3585" t="s">
        <v>2120</v>
      </c>
      <c r="D3585" t="str">
        <f>IFERROR(INDEX('Draft Master List'!E:F,MATCH(C3585,'Draft Master List'!E:E,0),2),"N/A")</f>
        <v>N/A</v>
      </c>
      <c r="E3585" t="s">
        <v>12</v>
      </c>
      <c r="F3585">
        <v>27</v>
      </c>
      <c r="H3585">
        <v>8</v>
      </c>
      <c r="I3585">
        <v>0</v>
      </c>
      <c r="J3585">
        <v>3</v>
      </c>
      <c r="K3585">
        <v>1</v>
      </c>
      <c r="L3585" s="2">
        <v>0.33300000000000002</v>
      </c>
      <c r="M3585">
        <v>23</v>
      </c>
      <c r="N3585">
        <v>23</v>
      </c>
      <c r="O3585">
        <v>0</v>
      </c>
      <c r="P3585">
        <v>23</v>
      </c>
      <c r="Q3585">
        <v>0.1</v>
      </c>
      <c r="R3585">
        <v>2.9</v>
      </c>
      <c r="S3585">
        <v>3</v>
      </c>
    </row>
    <row r="3586" spans="1:19" x14ac:dyDescent="0.25">
      <c r="A3586">
        <v>2008</v>
      </c>
      <c r="B3586">
        <v>426</v>
      </c>
      <c r="C3586" t="s">
        <v>2121</v>
      </c>
      <c r="D3586" t="str">
        <f>IFERROR(INDEX('Draft Master List'!E:F,MATCH(C3586,'Draft Master List'!E:E,0),2),"N/A")</f>
        <v>N/A</v>
      </c>
      <c r="E3586" t="s">
        <v>0</v>
      </c>
      <c r="F3586">
        <v>27</v>
      </c>
      <c r="G3586" t="s">
        <v>1069</v>
      </c>
      <c r="H3586">
        <v>11</v>
      </c>
      <c r="I3586">
        <v>1</v>
      </c>
      <c r="J3586">
        <v>3</v>
      </c>
      <c r="K3586">
        <v>1</v>
      </c>
      <c r="L3586" s="2">
        <v>0.33300000000000002</v>
      </c>
      <c r="M3586">
        <v>3</v>
      </c>
      <c r="N3586">
        <v>3</v>
      </c>
      <c r="O3586">
        <v>0</v>
      </c>
      <c r="P3586">
        <v>3</v>
      </c>
      <c r="Q3586">
        <v>0.1</v>
      </c>
      <c r="R3586">
        <v>0.3</v>
      </c>
      <c r="S3586">
        <v>0</v>
      </c>
    </row>
    <row r="3587" spans="1:19" x14ac:dyDescent="0.25">
      <c r="A3587">
        <v>2008</v>
      </c>
      <c r="B3587">
        <v>427</v>
      </c>
      <c r="C3587" t="s">
        <v>1543</v>
      </c>
      <c r="D3587" t="str">
        <f>IFERROR(INDEX('Draft Master List'!E:F,MATCH(C3587,'Draft Master List'!E:E,0),2),"N/A")</f>
        <v>N/A</v>
      </c>
      <c r="E3587" t="s">
        <v>4</v>
      </c>
      <c r="F3587">
        <v>26</v>
      </c>
      <c r="H3587">
        <v>1</v>
      </c>
      <c r="I3587">
        <v>0</v>
      </c>
      <c r="J3587">
        <v>1</v>
      </c>
      <c r="K3587">
        <v>1</v>
      </c>
      <c r="L3587" s="2">
        <v>1</v>
      </c>
      <c r="M3587">
        <v>23</v>
      </c>
      <c r="N3587">
        <v>23</v>
      </c>
      <c r="O3587">
        <v>1</v>
      </c>
      <c r="P3587">
        <v>23</v>
      </c>
      <c r="Q3587">
        <v>1</v>
      </c>
      <c r="R3587">
        <v>23</v>
      </c>
      <c r="S3587">
        <v>0</v>
      </c>
    </row>
    <row r="3588" spans="1:19" x14ac:dyDescent="0.25">
      <c r="A3588">
        <v>2008</v>
      </c>
      <c r="B3588">
        <v>428</v>
      </c>
      <c r="C3588" t="s">
        <v>2122</v>
      </c>
      <c r="D3588" t="str">
        <f>IFERROR(INDEX('Draft Master List'!E:F,MATCH(C3588,'Draft Master List'!E:E,0),2),"N/A")</f>
        <v>N/A</v>
      </c>
      <c r="E3588" t="s">
        <v>21</v>
      </c>
      <c r="F3588">
        <v>27</v>
      </c>
      <c r="G3588" t="s">
        <v>1069</v>
      </c>
      <c r="H3588">
        <v>6</v>
      </c>
      <c r="I3588">
        <v>1</v>
      </c>
      <c r="J3588">
        <v>1</v>
      </c>
      <c r="K3588">
        <v>1</v>
      </c>
      <c r="L3588" s="2">
        <v>1</v>
      </c>
      <c r="M3588">
        <v>26</v>
      </c>
      <c r="N3588">
        <v>26</v>
      </c>
      <c r="O3588">
        <v>0</v>
      </c>
      <c r="P3588">
        <v>26</v>
      </c>
      <c r="Q3588">
        <v>0.2</v>
      </c>
      <c r="R3588">
        <v>4.3</v>
      </c>
      <c r="S3588">
        <v>1</v>
      </c>
    </row>
    <row r="3589" spans="1:19" x14ac:dyDescent="0.25">
      <c r="A3589">
        <v>2008</v>
      </c>
      <c r="B3589">
        <v>429</v>
      </c>
      <c r="C3589" t="s">
        <v>1341</v>
      </c>
      <c r="D3589" t="str">
        <f>IFERROR(INDEX('Draft Master List'!E:F,MATCH(C3589,'Draft Master List'!E:E,0),2),"N/A")</f>
        <v>N/A</v>
      </c>
      <c r="E3589" t="s">
        <v>32</v>
      </c>
      <c r="F3589">
        <v>37</v>
      </c>
      <c r="G3589" t="s">
        <v>732</v>
      </c>
      <c r="H3589">
        <v>16</v>
      </c>
      <c r="I3589">
        <v>7</v>
      </c>
      <c r="J3589">
        <v>7</v>
      </c>
      <c r="K3589">
        <v>1</v>
      </c>
      <c r="L3589" s="2">
        <v>0.14299999999999999</v>
      </c>
      <c r="M3589">
        <v>4</v>
      </c>
      <c r="N3589">
        <v>4</v>
      </c>
      <c r="O3589">
        <v>0</v>
      </c>
      <c r="P3589">
        <v>4</v>
      </c>
      <c r="Q3589">
        <v>0.1</v>
      </c>
      <c r="R3589">
        <v>0.3</v>
      </c>
      <c r="S3589">
        <v>0</v>
      </c>
    </row>
    <row r="3590" spans="1:19" x14ac:dyDescent="0.25">
      <c r="A3590">
        <v>2008</v>
      </c>
      <c r="B3590">
        <v>430</v>
      </c>
      <c r="C3590" t="s">
        <v>83</v>
      </c>
      <c r="D3590" t="str">
        <f>IFERROR(INDEX('Draft Master List'!E:F,MATCH(C3590,'Draft Master List'!E:E,0),2),"N/A")</f>
        <v>N/A</v>
      </c>
      <c r="E3590" t="s">
        <v>24</v>
      </c>
      <c r="F3590">
        <v>26</v>
      </c>
      <c r="G3590" t="s">
        <v>1</v>
      </c>
      <c r="H3590">
        <v>16</v>
      </c>
      <c r="I3590">
        <v>16</v>
      </c>
      <c r="J3590">
        <v>1</v>
      </c>
      <c r="K3590">
        <v>1</v>
      </c>
      <c r="L3590" s="2">
        <v>1</v>
      </c>
      <c r="M3590">
        <v>-7</v>
      </c>
      <c r="N3590">
        <v>-7</v>
      </c>
      <c r="O3590">
        <v>0</v>
      </c>
      <c r="P3590">
        <v>-7</v>
      </c>
      <c r="Q3590">
        <v>0.1</v>
      </c>
      <c r="R3590">
        <v>-0.4</v>
      </c>
      <c r="S3590">
        <v>14</v>
      </c>
    </row>
    <row r="3591" spans="1:19" x14ac:dyDescent="0.25">
      <c r="A3591">
        <v>2008</v>
      </c>
      <c r="B3591">
        <v>431</v>
      </c>
      <c r="C3591" t="s">
        <v>1875</v>
      </c>
      <c r="D3591" t="str">
        <f>IFERROR(INDEX('Draft Master List'!E:F,MATCH(C3591,'Draft Master List'!E:E,0),2),"N/A")</f>
        <v>N/A</v>
      </c>
      <c r="E3591" t="s">
        <v>10</v>
      </c>
      <c r="F3591">
        <v>26</v>
      </c>
      <c r="G3591" t="s">
        <v>2123</v>
      </c>
      <c r="H3591">
        <v>16</v>
      </c>
      <c r="I3591">
        <v>16</v>
      </c>
      <c r="J3591">
        <v>1</v>
      </c>
      <c r="K3591">
        <v>1</v>
      </c>
      <c r="L3591" s="2">
        <v>1</v>
      </c>
      <c r="M3591">
        <v>9</v>
      </c>
      <c r="N3591">
        <v>9</v>
      </c>
      <c r="O3591">
        <v>0</v>
      </c>
      <c r="P3591">
        <v>9</v>
      </c>
      <c r="Q3591">
        <v>0.1</v>
      </c>
      <c r="R3591">
        <v>0.6</v>
      </c>
      <c r="S3591">
        <v>0</v>
      </c>
    </row>
    <row r="3592" spans="1:19" x14ac:dyDescent="0.25">
      <c r="A3592">
        <v>2008</v>
      </c>
      <c r="B3592">
        <v>432</v>
      </c>
      <c r="C3592" t="s">
        <v>1466</v>
      </c>
      <c r="D3592" t="str">
        <f>IFERROR(INDEX('Draft Master List'!E:F,MATCH(C3592,'Draft Master List'!E:E,0),2),"N/A")</f>
        <v>N/A</v>
      </c>
      <c r="E3592" t="s">
        <v>34</v>
      </c>
      <c r="F3592">
        <v>33</v>
      </c>
      <c r="G3592" t="s">
        <v>77</v>
      </c>
      <c r="H3592">
        <v>13</v>
      </c>
      <c r="I3592">
        <v>1</v>
      </c>
      <c r="J3592">
        <v>1</v>
      </c>
      <c r="K3592">
        <v>1</v>
      </c>
      <c r="L3592" s="2">
        <v>1</v>
      </c>
      <c r="M3592">
        <v>4</v>
      </c>
      <c r="N3592">
        <v>4</v>
      </c>
      <c r="O3592">
        <v>0</v>
      </c>
      <c r="P3592">
        <v>4</v>
      </c>
      <c r="Q3592">
        <v>0.1</v>
      </c>
      <c r="R3592">
        <v>0.3</v>
      </c>
      <c r="S3592">
        <v>0</v>
      </c>
    </row>
    <row r="3593" spans="1:19" x14ac:dyDescent="0.25">
      <c r="A3593">
        <v>2008</v>
      </c>
      <c r="B3593">
        <v>433</v>
      </c>
      <c r="C3593" t="s">
        <v>1396</v>
      </c>
      <c r="D3593" t="str">
        <f>IFERROR(INDEX('Draft Master List'!E:F,MATCH(C3593,'Draft Master List'!E:E,0),2),"N/A")</f>
        <v>N/A</v>
      </c>
      <c r="E3593" t="s">
        <v>24</v>
      </c>
      <c r="F3593">
        <v>22</v>
      </c>
      <c r="H3593">
        <v>12</v>
      </c>
      <c r="I3593">
        <v>0</v>
      </c>
      <c r="J3593">
        <v>2</v>
      </c>
      <c r="K3593">
        <v>1</v>
      </c>
      <c r="L3593" s="2">
        <v>0.5</v>
      </c>
      <c r="M3593">
        <v>-2</v>
      </c>
      <c r="N3593">
        <v>-2</v>
      </c>
      <c r="O3593">
        <v>0</v>
      </c>
      <c r="P3593">
        <v>-2</v>
      </c>
      <c r="Q3593">
        <v>0.1</v>
      </c>
      <c r="R3593">
        <v>-0.2</v>
      </c>
      <c r="S3593">
        <v>0</v>
      </c>
    </row>
    <row r="3594" spans="1:19" x14ac:dyDescent="0.25">
      <c r="A3594">
        <v>2008</v>
      </c>
      <c r="B3594">
        <v>434</v>
      </c>
      <c r="C3594" t="s">
        <v>2124</v>
      </c>
      <c r="D3594" t="str">
        <f>IFERROR(INDEX('Draft Master List'!E:F,MATCH(C3594,'Draft Master List'!E:E,0),2),"N/A")</f>
        <v>N/A</v>
      </c>
      <c r="E3594" t="s">
        <v>64</v>
      </c>
      <c r="F3594">
        <v>26</v>
      </c>
      <c r="H3594">
        <v>5</v>
      </c>
      <c r="I3594">
        <v>0</v>
      </c>
      <c r="J3594">
        <v>5</v>
      </c>
      <c r="K3594">
        <v>1</v>
      </c>
      <c r="L3594" s="2">
        <v>0.2</v>
      </c>
      <c r="M3594">
        <v>18</v>
      </c>
      <c r="N3594">
        <v>18</v>
      </c>
      <c r="O3594">
        <v>0</v>
      </c>
      <c r="P3594">
        <v>18</v>
      </c>
      <c r="Q3594">
        <v>0.2</v>
      </c>
      <c r="R3594">
        <v>3.6</v>
      </c>
      <c r="S3594">
        <v>0</v>
      </c>
    </row>
    <row r="3595" spans="1:19" x14ac:dyDescent="0.25">
      <c r="A3595">
        <v>2008</v>
      </c>
      <c r="B3595">
        <v>435</v>
      </c>
      <c r="C3595" t="s">
        <v>381</v>
      </c>
      <c r="D3595" t="str">
        <f>IFERROR(INDEX('Draft Master List'!E:F,MATCH(C3595,'Draft Master List'!E:E,0),2),"N/A")</f>
        <v>462008</v>
      </c>
      <c r="E3595" t="s">
        <v>15</v>
      </c>
      <c r="F3595">
        <v>22</v>
      </c>
      <c r="G3595" t="s">
        <v>77</v>
      </c>
      <c r="H3595">
        <v>6</v>
      </c>
      <c r="I3595">
        <v>1</v>
      </c>
      <c r="J3595">
        <v>3</v>
      </c>
      <c r="K3595">
        <v>1</v>
      </c>
      <c r="L3595" s="2">
        <v>0.33300000000000002</v>
      </c>
      <c r="M3595">
        <v>2</v>
      </c>
      <c r="N3595">
        <v>2</v>
      </c>
      <c r="O3595">
        <v>0</v>
      </c>
      <c r="P3595">
        <v>2</v>
      </c>
      <c r="Q3595">
        <v>0.2</v>
      </c>
      <c r="R3595">
        <v>0.3</v>
      </c>
      <c r="S3595">
        <v>0</v>
      </c>
    </row>
    <row r="3596" spans="1:19" x14ac:dyDescent="0.25">
      <c r="A3596">
        <v>2008</v>
      </c>
      <c r="B3596">
        <v>436</v>
      </c>
      <c r="C3596" t="s">
        <v>483</v>
      </c>
      <c r="D3596" t="str">
        <f>IFERROR(INDEX('Draft Master List'!E:F,MATCH(C3596,'Draft Master List'!E:E,0),2),"N/A")</f>
        <v>1742007</v>
      </c>
      <c r="E3596" t="s">
        <v>3</v>
      </c>
      <c r="F3596">
        <v>24</v>
      </c>
      <c r="H3596">
        <v>6</v>
      </c>
      <c r="I3596">
        <v>0</v>
      </c>
      <c r="J3596">
        <v>2</v>
      </c>
      <c r="K3596">
        <v>1</v>
      </c>
      <c r="L3596" s="2">
        <v>0.5</v>
      </c>
      <c r="M3596">
        <v>36</v>
      </c>
      <c r="N3596">
        <v>36</v>
      </c>
      <c r="O3596">
        <v>0</v>
      </c>
      <c r="P3596">
        <v>36</v>
      </c>
      <c r="Q3596">
        <v>0.2</v>
      </c>
      <c r="R3596">
        <v>6</v>
      </c>
      <c r="S3596">
        <v>0</v>
      </c>
    </row>
    <row r="3597" spans="1:19" x14ac:dyDescent="0.25">
      <c r="A3597">
        <v>2008</v>
      </c>
      <c r="B3597">
        <v>437</v>
      </c>
      <c r="C3597" t="s">
        <v>1691</v>
      </c>
      <c r="D3597" t="str">
        <f>IFERROR(INDEX('Draft Master List'!E:F,MATCH(C3597,'Draft Master List'!E:E,0),2),"N/A")</f>
        <v>N/A</v>
      </c>
      <c r="E3597" t="s">
        <v>28</v>
      </c>
      <c r="F3597">
        <v>24</v>
      </c>
      <c r="G3597" t="s">
        <v>1069</v>
      </c>
      <c r="H3597">
        <v>16</v>
      </c>
      <c r="I3597">
        <v>2</v>
      </c>
      <c r="J3597">
        <v>2</v>
      </c>
      <c r="K3597">
        <v>1</v>
      </c>
      <c r="L3597" s="2">
        <v>0.5</v>
      </c>
      <c r="M3597">
        <v>9</v>
      </c>
      <c r="N3597">
        <v>9</v>
      </c>
      <c r="O3597">
        <v>0</v>
      </c>
      <c r="P3597">
        <v>9</v>
      </c>
      <c r="Q3597">
        <v>0.1</v>
      </c>
      <c r="R3597">
        <v>0.6</v>
      </c>
      <c r="S3597">
        <v>0</v>
      </c>
    </row>
    <row r="3598" spans="1:19" x14ac:dyDescent="0.25">
      <c r="A3598">
        <v>2008</v>
      </c>
      <c r="B3598">
        <v>438</v>
      </c>
      <c r="C3598" t="s">
        <v>1493</v>
      </c>
      <c r="D3598" t="str">
        <f>IFERROR(INDEX('Draft Master List'!E:F,MATCH(C3598,'Draft Master List'!E:E,0),2),"N/A")</f>
        <v>N/A</v>
      </c>
      <c r="E3598" t="s">
        <v>18</v>
      </c>
      <c r="F3598">
        <v>28</v>
      </c>
      <c r="G3598" t="s">
        <v>732</v>
      </c>
      <c r="H3598">
        <v>2</v>
      </c>
      <c r="I3598">
        <v>1</v>
      </c>
      <c r="J3598">
        <v>3</v>
      </c>
      <c r="K3598">
        <v>1</v>
      </c>
      <c r="L3598" s="2">
        <v>0.33300000000000002</v>
      </c>
      <c r="M3598">
        <v>7</v>
      </c>
      <c r="N3598">
        <v>7</v>
      </c>
      <c r="O3598">
        <v>0</v>
      </c>
      <c r="P3598">
        <v>7</v>
      </c>
      <c r="Q3598">
        <v>0.5</v>
      </c>
      <c r="R3598">
        <v>3.5</v>
      </c>
      <c r="S3598">
        <v>0</v>
      </c>
    </row>
    <row r="3599" spans="1:19" x14ac:dyDescent="0.25">
      <c r="A3599">
        <v>2008</v>
      </c>
      <c r="B3599">
        <v>439</v>
      </c>
      <c r="C3599" t="s">
        <v>494</v>
      </c>
      <c r="D3599" t="str">
        <f>IFERROR(INDEX('Draft Master List'!E:F,MATCH(C3599,'Draft Master List'!E:E,0),2),"N/A")</f>
        <v>2172007</v>
      </c>
      <c r="E3599" t="s">
        <v>25</v>
      </c>
      <c r="F3599">
        <v>24</v>
      </c>
      <c r="G3599" t="s">
        <v>1</v>
      </c>
      <c r="H3599">
        <v>14</v>
      </c>
      <c r="I3599">
        <v>11</v>
      </c>
      <c r="J3599">
        <v>1</v>
      </c>
      <c r="K3599">
        <v>1</v>
      </c>
      <c r="L3599" s="2">
        <v>1</v>
      </c>
      <c r="M3599">
        <v>37</v>
      </c>
      <c r="N3599">
        <v>37</v>
      </c>
      <c r="O3599">
        <v>1</v>
      </c>
      <c r="P3599">
        <v>37</v>
      </c>
      <c r="Q3599">
        <v>0.1</v>
      </c>
      <c r="R3599">
        <v>2.6</v>
      </c>
      <c r="S3599">
        <v>6</v>
      </c>
    </row>
    <row r="3600" spans="1:19" x14ac:dyDescent="0.25">
      <c r="A3600">
        <v>2008</v>
      </c>
      <c r="B3600">
        <v>440</v>
      </c>
      <c r="C3600" t="s">
        <v>425</v>
      </c>
      <c r="D3600" t="str">
        <f>IFERROR(INDEX('Draft Master List'!E:F,MATCH(C3600,'Draft Master List'!E:E,0),2),"N/A")</f>
        <v>2132008</v>
      </c>
      <c r="E3600" t="s">
        <v>4</v>
      </c>
      <c r="F3600">
        <v>23</v>
      </c>
      <c r="H3600">
        <v>6</v>
      </c>
      <c r="I3600">
        <v>0</v>
      </c>
      <c r="J3600">
        <v>1</v>
      </c>
      <c r="K3600">
        <v>1</v>
      </c>
      <c r="L3600" s="2">
        <v>1</v>
      </c>
      <c r="M3600">
        <v>9</v>
      </c>
      <c r="N3600">
        <v>9</v>
      </c>
      <c r="O3600">
        <v>0</v>
      </c>
      <c r="P3600">
        <v>9</v>
      </c>
      <c r="Q3600">
        <v>0.2</v>
      </c>
      <c r="R3600">
        <v>1.5</v>
      </c>
      <c r="S3600">
        <v>0</v>
      </c>
    </row>
    <row r="3601" spans="1:19" x14ac:dyDescent="0.25">
      <c r="A3601">
        <v>2008</v>
      </c>
      <c r="B3601">
        <v>441</v>
      </c>
      <c r="C3601" t="s">
        <v>1416</v>
      </c>
      <c r="D3601" t="str">
        <f>IFERROR(INDEX('Draft Master List'!E:F,MATCH(C3601,'Draft Master List'!E:E,0),2),"N/A")</f>
        <v>N/A</v>
      </c>
      <c r="E3601" t="s">
        <v>30</v>
      </c>
      <c r="F3601">
        <v>29</v>
      </c>
      <c r="H3601">
        <v>10</v>
      </c>
      <c r="I3601">
        <v>0</v>
      </c>
      <c r="J3601">
        <v>2</v>
      </c>
      <c r="K3601">
        <v>1</v>
      </c>
      <c r="L3601" s="2">
        <v>0.5</v>
      </c>
      <c r="M3601">
        <v>3</v>
      </c>
      <c r="N3601">
        <v>3</v>
      </c>
      <c r="O3601">
        <v>0</v>
      </c>
      <c r="P3601">
        <v>3</v>
      </c>
      <c r="Q3601">
        <v>0.1</v>
      </c>
      <c r="R3601">
        <v>0.3</v>
      </c>
      <c r="S3601">
        <v>0</v>
      </c>
    </row>
    <row r="3602" spans="1:19" x14ac:dyDescent="0.25">
      <c r="A3602">
        <v>2008</v>
      </c>
      <c r="B3602">
        <v>442</v>
      </c>
      <c r="C3602" t="s">
        <v>1117</v>
      </c>
      <c r="D3602" t="str">
        <f>IFERROR(INDEX('Draft Master List'!E:F,MATCH(C3602,'Draft Master List'!E:E,0),2),"N/A")</f>
        <v>N/A</v>
      </c>
      <c r="E3602" t="s">
        <v>21</v>
      </c>
      <c r="F3602">
        <v>23</v>
      </c>
      <c r="H3602">
        <v>6</v>
      </c>
      <c r="I3602">
        <v>0</v>
      </c>
      <c r="J3602">
        <v>1</v>
      </c>
      <c r="K3602">
        <v>1</v>
      </c>
      <c r="L3602" s="2">
        <v>1</v>
      </c>
      <c r="M3602">
        <v>4</v>
      </c>
      <c r="N3602">
        <v>4</v>
      </c>
      <c r="O3602">
        <v>0</v>
      </c>
      <c r="P3602">
        <v>4</v>
      </c>
      <c r="Q3602">
        <v>0.2</v>
      </c>
      <c r="R3602">
        <v>0.7</v>
      </c>
      <c r="S3602">
        <v>0</v>
      </c>
    </row>
    <row r="3603" spans="1:19" x14ac:dyDescent="0.25">
      <c r="A3603">
        <v>2008</v>
      </c>
      <c r="B3603">
        <v>443</v>
      </c>
      <c r="C3603" t="s">
        <v>462</v>
      </c>
      <c r="D3603" t="str">
        <f>IFERROR(INDEX('Draft Master List'!E:F,MATCH(C3603,'Draft Master List'!E:E,0),2),"N/A")</f>
        <v>802007</v>
      </c>
      <c r="E3603" t="s">
        <v>28</v>
      </c>
      <c r="F3603">
        <v>25</v>
      </c>
      <c r="H3603">
        <v>5</v>
      </c>
      <c r="I3603">
        <v>0</v>
      </c>
      <c r="J3603">
        <v>3</v>
      </c>
      <c r="K3603">
        <v>1</v>
      </c>
      <c r="L3603" s="2">
        <v>0.33300000000000002</v>
      </c>
      <c r="M3603">
        <v>7</v>
      </c>
      <c r="N3603">
        <v>7</v>
      </c>
      <c r="O3603">
        <v>0</v>
      </c>
      <c r="P3603">
        <v>7</v>
      </c>
      <c r="Q3603">
        <v>0.2</v>
      </c>
      <c r="R3603">
        <v>1.4</v>
      </c>
      <c r="S3603">
        <v>0</v>
      </c>
    </row>
    <row r="3604" spans="1:19" x14ac:dyDescent="0.25">
      <c r="A3604">
        <v>2007</v>
      </c>
      <c r="B3604">
        <v>1</v>
      </c>
      <c r="C3604" t="s">
        <v>1462</v>
      </c>
      <c r="D3604" t="str">
        <f>IFERROR(INDEX('Draft Master List'!E:F,MATCH(C3604,'Draft Master List'!E:E,0),2),"N/A")</f>
        <v>N/A</v>
      </c>
      <c r="E3604" t="s">
        <v>15</v>
      </c>
      <c r="F3604">
        <v>30</v>
      </c>
      <c r="G3604" t="s">
        <v>74</v>
      </c>
      <c r="H3604">
        <v>16</v>
      </c>
      <c r="I3604">
        <v>15</v>
      </c>
      <c r="J3604">
        <v>169</v>
      </c>
      <c r="K3604">
        <v>112</v>
      </c>
      <c r="L3604" s="2">
        <v>0.66300000000000003</v>
      </c>
      <c r="M3604">
        <v>1143</v>
      </c>
      <c r="N3604">
        <v>10.199999999999999</v>
      </c>
      <c r="O3604">
        <v>12</v>
      </c>
      <c r="P3604">
        <v>42</v>
      </c>
      <c r="Q3604">
        <v>7</v>
      </c>
      <c r="R3604">
        <v>71.400000000000006</v>
      </c>
      <c r="S3604">
        <v>2</v>
      </c>
    </row>
    <row r="3605" spans="1:19" x14ac:dyDescent="0.25">
      <c r="A3605">
        <v>2007</v>
      </c>
      <c r="B3605">
        <v>2</v>
      </c>
      <c r="C3605" t="s">
        <v>1498</v>
      </c>
      <c r="D3605" t="str">
        <f>IFERROR(INDEX('Draft Master List'!E:F,MATCH(C3605,'Draft Master List'!E:E,0),2),"N/A")</f>
        <v>N/A</v>
      </c>
      <c r="E3605" t="s">
        <v>30</v>
      </c>
      <c r="F3605">
        <v>26</v>
      </c>
      <c r="G3605" t="s">
        <v>74</v>
      </c>
      <c r="H3605">
        <v>16</v>
      </c>
      <c r="I3605">
        <v>13</v>
      </c>
      <c r="J3605">
        <v>145</v>
      </c>
      <c r="K3605">
        <v>112</v>
      </c>
      <c r="L3605" s="2">
        <v>0.77200000000000002</v>
      </c>
      <c r="M3605">
        <v>1175</v>
      </c>
      <c r="N3605">
        <v>10.5</v>
      </c>
      <c r="O3605">
        <v>8</v>
      </c>
      <c r="P3605">
        <v>42</v>
      </c>
      <c r="Q3605">
        <v>7</v>
      </c>
      <c r="R3605">
        <v>73.400000000000006</v>
      </c>
      <c r="S3605">
        <v>3</v>
      </c>
    </row>
    <row r="3606" spans="1:19" x14ac:dyDescent="0.25">
      <c r="A3606">
        <v>2007</v>
      </c>
      <c r="B3606">
        <v>3</v>
      </c>
      <c r="C3606" t="s">
        <v>839</v>
      </c>
      <c r="D3606" t="str">
        <f>IFERROR(INDEX('Draft Master List'!E:F,MATCH(C3606,'Draft Master List'!E:E,0),2),"N/A")</f>
        <v>N/A</v>
      </c>
      <c r="E3606" t="s">
        <v>20</v>
      </c>
      <c r="F3606">
        <v>29</v>
      </c>
      <c r="G3606" t="s">
        <v>74</v>
      </c>
      <c r="H3606">
        <v>16</v>
      </c>
      <c r="I3606">
        <v>16</v>
      </c>
      <c r="J3606">
        <v>156</v>
      </c>
      <c r="K3606">
        <v>104</v>
      </c>
      <c r="L3606" s="2">
        <v>0.66700000000000004</v>
      </c>
      <c r="M3606">
        <v>1510</v>
      </c>
      <c r="N3606">
        <v>14.5</v>
      </c>
      <c r="O3606">
        <v>10</v>
      </c>
      <c r="P3606">
        <v>64</v>
      </c>
      <c r="Q3606">
        <v>6.5</v>
      </c>
      <c r="R3606">
        <v>94.4</v>
      </c>
      <c r="S3606">
        <v>3</v>
      </c>
    </row>
    <row r="3607" spans="1:19" x14ac:dyDescent="0.25">
      <c r="A3607">
        <v>2007</v>
      </c>
      <c r="B3607">
        <v>4</v>
      </c>
      <c r="C3607" t="s">
        <v>1412</v>
      </c>
      <c r="D3607" t="str">
        <f>IFERROR(INDEX('Draft Master List'!E:F,MATCH(C3607,'Draft Master List'!E:E,0),2),"N/A")</f>
        <v>N/A</v>
      </c>
      <c r="E3607" t="s">
        <v>3</v>
      </c>
      <c r="F3607">
        <v>33</v>
      </c>
      <c r="G3607" t="s">
        <v>74</v>
      </c>
      <c r="H3607">
        <v>16</v>
      </c>
      <c r="I3607">
        <v>16</v>
      </c>
      <c r="J3607">
        <v>164</v>
      </c>
      <c r="K3607">
        <v>103</v>
      </c>
      <c r="L3607" s="2">
        <v>0.628</v>
      </c>
      <c r="M3607">
        <v>1087</v>
      </c>
      <c r="N3607">
        <v>10.6</v>
      </c>
      <c r="O3607">
        <v>5</v>
      </c>
      <c r="P3607">
        <v>79</v>
      </c>
      <c r="Q3607">
        <v>6.4</v>
      </c>
      <c r="R3607">
        <v>67.900000000000006</v>
      </c>
      <c r="S3607">
        <v>1</v>
      </c>
    </row>
    <row r="3608" spans="1:19" x14ac:dyDescent="0.25">
      <c r="A3608">
        <v>2007</v>
      </c>
      <c r="B3608">
        <v>5</v>
      </c>
      <c r="C3608" t="s">
        <v>121</v>
      </c>
      <c r="D3608" t="str">
        <f>IFERROR(INDEX('Draft Master List'!E:F,MATCH(C3608,'Draft Master List'!E:E,0),2),"N/A")</f>
        <v>1192006</v>
      </c>
      <c r="E3608" t="s">
        <v>26</v>
      </c>
      <c r="F3608">
        <v>23</v>
      </c>
      <c r="G3608" t="s">
        <v>74</v>
      </c>
      <c r="H3608">
        <v>16</v>
      </c>
      <c r="I3608">
        <v>16</v>
      </c>
      <c r="J3608">
        <v>170</v>
      </c>
      <c r="K3608">
        <v>102</v>
      </c>
      <c r="L3608" s="2">
        <v>0.6</v>
      </c>
      <c r="M3608">
        <v>1325</v>
      </c>
      <c r="N3608">
        <v>13</v>
      </c>
      <c r="O3608">
        <v>7</v>
      </c>
      <c r="P3608">
        <v>68</v>
      </c>
      <c r="Q3608">
        <v>6.4</v>
      </c>
      <c r="R3608">
        <v>82.8</v>
      </c>
      <c r="S3608">
        <v>3</v>
      </c>
    </row>
    <row r="3609" spans="1:19" x14ac:dyDescent="0.25">
      <c r="A3609">
        <v>2007</v>
      </c>
      <c r="B3609">
        <v>6</v>
      </c>
      <c r="C3609" t="s">
        <v>578</v>
      </c>
      <c r="D3609" t="str">
        <f>IFERROR(INDEX('Draft Master List'!E:F,MATCH(C3609,'Draft Master List'!E:E,0),2),"N/A")</f>
        <v>N/A</v>
      </c>
      <c r="E3609" t="s">
        <v>10</v>
      </c>
      <c r="F3609">
        <v>24</v>
      </c>
      <c r="G3609" t="s">
        <v>74</v>
      </c>
      <c r="H3609">
        <v>15</v>
      </c>
      <c r="I3609">
        <v>15</v>
      </c>
      <c r="J3609">
        <v>167</v>
      </c>
      <c r="K3609">
        <v>100</v>
      </c>
      <c r="L3609" s="2">
        <v>0.59899999999999998</v>
      </c>
      <c r="M3609">
        <v>1409</v>
      </c>
      <c r="N3609">
        <v>14.1</v>
      </c>
      <c r="O3609">
        <v>10</v>
      </c>
      <c r="P3609">
        <v>48</v>
      </c>
      <c r="Q3609">
        <v>6.7</v>
      </c>
      <c r="R3609">
        <v>93.9</v>
      </c>
      <c r="S3609">
        <v>3</v>
      </c>
    </row>
    <row r="3610" spans="1:19" x14ac:dyDescent="0.25">
      <c r="A3610">
        <v>2007</v>
      </c>
      <c r="B3610">
        <v>7</v>
      </c>
      <c r="C3610" t="s">
        <v>2044</v>
      </c>
      <c r="D3610" t="str">
        <f>IFERROR(INDEX('Draft Master List'!E:F,MATCH(C3610,'Draft Master List'!E:E,0),2),"N/A")</f>
        <v>N/A</v>
      </c>
      <c r="E3610" t="s">
        <v>25</v>
      </c>
      <c r="F3610">
        <v>31</v>
      </c>
      <c r="G3610" t="s">
        <v>108</v>
      </c>
      <c r="H3610">
        <v>16</v>
      </c>
      <c r="I3610">
        <v>16</v>
      </c>
      <c r="J3610">
        <v>153</v>
      </c>
      <c r="K3610">
        <v>99</v>
      </c>
      <c r="L3610" s="2">
        <v>0.64700000000000002</v>
      </c>
      <c r="M3610">
        <v>1172</v>
      </c>
      <c r="N3610">
        <v>11.8</v>
      </c>
      <c r="O3610">
        <v>5</v>
      </c>
      <c r="P3610">
        <v>31</v>
      </c>
      <c r="Q3610">
        <v>6.2</v>
      </c>
      <c r="R3610">
        <v>73.3</v>
      </c>
      <c r="S3610">
        <v>0</v>
      </c>
    </row>
    <row r="3611" spans="1:19" x14ac:dyDescent="0.25">
      <c r="A3611">
        <v>2007</v>
      </c>
      <c r="B3611">
        <v>8</v>
      </c>
      <c r="C3611" t="s">
        <v>564</v>
      </c>
      <c r="D3611" t="str">
        <f>IFERROR(INDEX('Draft Master List'!E:F,MATCH(C3611,'Draft Master List'!E:E,0),2),"N/A")</f>
        <v>2522006</v>
      </c>
      <c r="E3611" t="s">
        <v>0</v>
      </c>
      <c r="F3611">
        <v>24</v>
      </c>
      <c r="G3611" t="s">
        <v>74</v>
      </c>
      <c r="H3611">
        <v>16</v>
      </c>
      <c r="I3611">
        <v>14</v>
      </c>
      <c r="J3611">
        <v>143</v>
      </c>
      <c r="K3611">
        <v>98</v>
      </c>
      <c r="L3611" s="2">
        <v>0.68500000000000005</v>
      </c>
      <c r="M3611">
        <v>1202</v>
      </c>
      <c r="N3611">
        <v>12.3</v>
      </c>
      <c r="O3611">
        <v>11</v>
      </c>
      <c r="P3611">
        <v>45</v>
      </c>
      <c r="Q3611">
        <v>6.1</v>
      </c>
      <c r="R3611">
        <v>75.099999999999994</v>
      </c>
      <c r="S3611">
        <v>1</v>
      </c>
    </row>
    <row r="3612" spans="1:19" x14ac:dyDescent="0.25">
      <c r="A3612">
        <v>2007</v>
      </c>
      <c r="B3612">
        <v>9</v>
      </c>
      <c r="C3612" t="s">
        <v>1450</v>
      </c>
      <c r="D3612" t="str">
        <f>IFERROR(INDEX('Draft Master List'!E:F,MATCH(C3612,'Draft Master List'!E:E,0),2),"N/A")</f>
        <v>N/A</v>
      </c>
      <c r="E3612" t="s">
        <v>30</v>
      </c>
      <c r="F3612">
        <v>30</v>
      </c>
      <c r="G3612" t="s">
        <v>74</v>
      </c>
      <c r="H3612">
        <v>16</v>
      </c>
      <c r="I3612">
        <v>16</v>
      </c>
      <c r="J3612">
        <v>160</v>
      </c>
      <c r="K3612">
        <v>98</v>
      </c>
      <c r="L3612" s="2">
        <v>0.61299999999999999</v>
      </c>
      <c r="M3612">
        <v>1493</v>
      </c>
      <c r="N3612">
        <v>15.2</v>
      </c>
      <c r="O3612">
        <v>23</v>
      </c>
      <c r="P3612">
        <v>65</v>
      </c>
      <c r="Q3612">
        <v>6.1</v>
      </c>
      <c r="R3612">
        <v>93.3</v>
      </c>
      <c r="S3612">
        <v>0</v>
      </c>
    </row>
    <row r="3613" spans="1:19" x14ac:dyDescent="0.25">
      <c r="A3613">
        <v>2007</v>
      </c>
      <c r="B3613">
        <v>10</v>
      </c>
      <c r="C3613" t="s">
        <v>838</v>
      </c>
      <c r="D3613" t="str">
        <f>IFERROR(INDEX('Draft Master List'!E:F,MATCH(C3613,'Draft Master List'!E:E,0),2),"N/A")</f>
        <v>N/A</v>
      </c>
      <c r="E3613" t="s">
        <v>27</v>
      </c>
      <c r="F3613">
        <v>25</v>
      </c>
      <c r="G3613" t="s">
        <v>108</v>
      </c>
      <c r="H3613">
        <v>16</v>
      </c>
      <c r="I3613">
        <v>16</v>
      </c>
      <c r="J3613">
        <v>141</v>
      </c>
      <c r="K3613">
        <v>96</v>
      </c>
      <c r="L3613" s="2">
        <v>0.68100000000000005</v>
      </c>
      <c r="M3613">
        <v>1145</v>
      </c>
      <c r="N3613">
        <v>11.9</v>
      </c>
      <c r="O3613">
        <v>7</v>
      </c>
      <c r="P3613">
        <v>53</v>
      </c>
      <c r="Q3613">
        <v>6</v>
      </c>
      <c r="R3613">
        <v>71.599999999999994</v>
      </c>
      <c r="S3613">
        <v>1</v>
      </c>
    </row>
    <row r="3614" spans="1:19" x14ac:dyDescent="0.25">
      <c r="A3614">
        <v>2007</v>
      </c>
      <c r="B3614">
        <v>11</v>
      </c>
      <c r="C3614" t="s">
        <v>1583</v>
      </c>
      <c r="D3614" t="str">
        <f>IFERROR(INDEX('Draft Master List'!E:F,MATCH(C3614,'Draft Master List'!E:E,0),2),"N/A")</f>
        <v>N/A</v>
      </c>
      <c r="E3614" t="s">
        <v>19</v>
      </c>
      <c r="F3614">
        <v>34</v>
      </c>
      <c r="G3614" t="s">
        <v>588</v>
      </c>
      <c r="H3614">
        <v>16</v>
      </c>
      <c r="I3614">
        <v>13</v>
      </c>
      <c r="J3614">
        <v>134</v>
      </c>
      <c r="K3614">
        <v>94</v>
      </c>
      <c r="L3614" s="2">
        <v>0.70099999999999996</v>
      </c>
      <c r="M3614">
        <v>1147</v>
      </c>
      <c r="N3614">
        <v>12.2</v>
      </c>
      <c r="O3614">
        <v>6</v>
      </c>
      <c r="P3614">
        <v>49</v>
      </c>
      <c r="Q3614">
        <v>5.9</v>
      </c>
      <c r="R3614">
        <v>71.7</v>
      </c>
      <c r="S3614">
        <v>1</v>
      </c>
    </row>
    <row r="3615" spans="1:19" x14ac:dyDescent="0.25">
      <c r="A3615">
        <v>2007</v>
      </c>
      <c r="B3615">
        <v>12</v>
      </c>
      <c r="C3615" t="s">
        <v>2046</v>
      </c>
      <c r="D3615" t="str">
        <f>IFERROR(INDEX('Draft Master List'!E:F,MATCH(C3615,'Draft Master List'!E:E,0),2),"N/A")</f>
        <v>N/A</v>
      </c>
      <c r="E3615" t="s">
        <v>223</v>
      </c>
      <c r="F3615">
        <v>31</v>
      </c>
      <c r="G3615" t="s">
        <v>74</v>
      </c>
      <c r="H3615">
        <v>16</v>
      </c>
      <c r="I3615">
        <v>16</v>
      </c>
      <c r="J3615">
        <v>149</v>
      </c>
      <c r="K3615">
        <v>93</v>
      </c>
      <c r="L3615" s="2">
        <v>0.624</v>
      </c>
      <c r="M3615">
        <v>1189</v>
      </c>
      <c r="N3615">
        <v>12.8</v>
      </c>
      <c r="O3615">
        <v>7</v>
      </c>
      <c r="P3615">
        <v>40</v>
      </c>
      <c r="Q3615">
        <v>5.8</v>
      </c>
      <c r="R3615">
        <v>74.3</v>
      </c>
      <c r="S3615">
        <v>2</v>
      </c>
    </row>
    <row r="3616" spans="1:19" x14ac:dyDescent="0.25">
      <c r="A3616">
        <v>2007</v>
      </c>
      <c r="B3616">
        <v>13</v>
      </c>
      <c r="C3616" t="s">
        <v>733</v>
      </c>
      <c r="D3616" t="str">
        <f>IFERROR(INDEX('Draft Master List'!E:F,MATCH(C3616,'Draft Master List'!E:E,0),2),"N/A")</f>
        <v>N/A</v>
      </c>
      <c r="E3616" t="s">
        <v>15</v>
      </c>
      <c r="F3616">
        <v>29</v>
      </c>
      <c r="G3616" t="s">
        <v>74</v>
      </c>
      <c r="H3616">
        <v>16</v>
      </c>
      <c r="I3616">
        <v>16</v>
      </c>
      <c r="J3616">
        <v>161</v>
      </c>
      <c r="K3616">
        <v>93</v>
      </c>
      <c r="L3616" s="2">
        <v>0.57799999999999996</v>
      </c>
      <c r="M3616">
        <v>1440</v>
      </c>
      <c r="N3616">
        <v>15.5</v>
      </c>
      <c r="O3616">
        <v>8</v>
      </c>
      <c r="P3616">
        <v>70</v>
      </c>
      <c r="Q3616">
        <v>5.8</v>
      </c>
      <c r="R3616">
        <v>90</v>
      </c>
      <c r="S3616">
        <v>2</v>
      </c>
    </row>
    <row r="3617" spans="1:19" x14ac:dyDescent="0.25">
      <c r="A3617">
        <v>2007</v>
      </c>
      <c r="B3617">
        <v>14</v>
      </c>
      <c r="C3617" t="s">
        <v>726</v>
      </c>
      <c r="D3617" t="str">
        <f>IFERROR(INDEX('Draft Master List'!E:F,MATCH(C3617,'Draft Master List'!E:E,0),2),"N/A")</f>
        <v>N/A</v>
      </c>
      <c r="E3617" t="s">
        <v>6</v>
      </c>
      <c r="F3617">
        <v>28</v>
      </c>
      <c r="G3617" t="s">
        <v>76</v>
      </c>
      <c r="H3617">
        <v>15</v>
      </c>
      <c r="I3617">
        <v>15</v>
      </c>
      <c r="J3617">
        <v>118</v>
      </c>
      <c r="K3617">
        <v>90</v>
      </c>
      <c r="L3617" s="2">
        <v>0.76300000000000001</v>
      </c>
      <c r="M3617">
        <v>771</v>
      </c>
      <c r="N3617">
        <v>8.6</v>
      </c>
      <c r="O3617">
        <v>5</v>
      </c>
      <c r="P3617">
        <v>57</v>
      </c>
      <c r="Q3617">
        <v>6</v>
      </c>
      <c r="R3617">
        <v>51.4</v>
      </c>
      <c r="S3617">
        <v>2</v>
      </c>
    </row>
    <row r="3618" spans="1:19" x14ac:dyDescent="0.25">
      <c r="A3618">
        <v>2007</v>
      </c>
      <c r="B3618">
        <v>16</v>
      </c>
      <c r="C3618" t="s">
        <v>1529</v>
      </c>
      <c r="D3618" t="str">
        <f>IFERROR(INDEX('Draft Master List'!E:F,MATCH(C3618,'Draft Master List'!E:E,0),2),"N/A")</f>
        <v>N/A</v>
      </c>
      <c r="E3618" t="s">
        <v>21</v>
      </c>
      <c r="F3618">
        <v>26</v>
      </c>
      <c r="G3618" t="s">
        <v>74</v>
      </c>
      <c r="H3618">
        <v>16</v>
      </c>
      <c r="I3618">
        <v>15</v>
      </c>
      <c r="J3618">
        <v>137</v>
      </c>
      <c r="K3618">
        <v>83</v>
      </c>
      <c r="L3618" s="2">
        <v>0.60599999999999998</v>
      </c>
      <c r="M3618">
        <v>1202</v>
      </c>
      <c r="N3618">
        <v>14.5</v>
      </c>
      <c r="O3618">
        <v>6</v>
      </c>
      <c r="P3618">
        <v>69</v>
      </c>
      <c r="Q3618">
        <v>5.2</v>
      </c>
      <c r="R3618">
        <v>75.099999999999994</v>
      </c>
      <c r="S3618">
        <v>3</v>
      </c>
    </row>
    <row r="3619" spans="1:19" x14ac:dyDescent="0.25">
      <c r="A3619">
        <v>2007</v>
      </c>
      <c r="B3619">
        <v>17</v>
      </c>
      <c r="C3619" t="s">
        <v>1083</v>
      </c>
      <c r="D3619" t="str">
        <f>IFERROR(INDEX('Draft Master List'!E:F,MATCH(C3619,'Draft Master List'!E:E,0),2),"N/A")</f>
        <v>N/A</v>
      </c>
      <c r="E3619" t="s">
        <v>32</v>
      </c>
      <c r="F3619">
        <v>25</v>
      </c>
      <c r="G3619" t="s">
        <v>74</v>
      </c>
      <c r="H3619">
        <v>15</v>
      </c>
      <c r="I3619">
        <v>15</v>
      </c>
      <c r="J3619">
        <v>127</v>
      </c>
      <c r="K3619">
        <v>82</v>
      </c>
      <c r="L3619" s="2">
        <v>0.64600000000000002</v>
      </c>
      <c r="M3619">
        <v>1130</v>
      </c>
      <c r="N3619">
        <v>13.8</v>
      </c>
      <c r="O3619">
        <v>2</v>
      </c>
      <c r="P3619">
        <v>50</v>
      </c>
      <c r="Q3619">
        <v>5.5</v>
      </c>
      <c r="R3619">
        <v>75.3</v>
      </c>
      <c r="S3619">
        <v>1</v>
      </c>
    </row>
    <row r="3620" spans="1:19" x14ac:dyDescent="0.25">
      <c r="A3620">
        <v>2007</v>
      </c>
      <c r="B3620">
        <v>18</v>
      </c>
      <c r="C3620" t="s">
        <v>1407</v>
      </c>
      <c r="D3620" t="str">
        <f>IFERROR(INDEX('Draft Master List'!E:F,MATCH(C3620,'Draft Master List'!E:E,0),2),"N/A")</f>
        <v>N/A</v>
      </c>
      <c r="E3620" t="s">
        <v>5</v>
      </c>
      <c r="F3620">
        <v>32</v>
      </c>
      <c r="G3620" t="s">
        <v>74</v>
      </c>
      <c r="H3620">
        <v>15</v>
      </c>
      <c r="I3620">
        <v>14</v>
      </c>
      <c r="J3620">
        <v>122</v>
      </c>
      <c r="K3620">
        <v>82</v>
      </c>
      <c r="L3620" s="2">
        <v>0.67200000000000004</v>
      </c>
      <c r="M3620">
        <v>1048</v>
      </c>
      <c r="N3620">
        <v>12.8</v>
      </c>
      <c r="O3620">
        <v>2</v>
      </c>
      <c r="P3620">
        <v>47</v>
      </c>
      <c r="Q3620">
        <v>5.5</v>
      </c>
      <c r="R3620">
        <v>69.900000000000006</v>
      </c>
      <c r="S3620">
        <v>1</v>
      </c>
    </row>
    <row r="3621" spans="1:19" x14ac:dyDescent="0.25">
      <c r="A3621">
        <v>2007</v>
      </c>
      <c r="B3621">
        <v>19</v>
      </c>
      <c r="C3621" t="s">
        <v>1417</v>
      </c>
      <c r="D3621" t="str">
        <f>IFERROR(INDEX('Draft Master List'!E:F,MATCH(C3621,'Draft Master List'!E:E,0),2),"N/A")</f>
        <v>N/A</v>
      </c>
      <c r="E3621" t="s">
        <v>64</v>
      </c>
      <c r="F3621">
        <v>24</v>
      </c>
      <c r="G3621" t="s">
        <v>108</v>
      </c>
      <c r="H3621">
        <v>16</v>
      </c>
      <c r="I3621">
        <v>14</v>
      </c>
      <c r="J3621">
        <v>148</v>
      </c>
      <c r="K3621">
        <v>82</v>
      </c>
      <c r="L3621" s="2">
        <v>0.55400000000000005</v>
      </c>
      <c r="M3621">
        <v>1106</v>
      </c>
      <c r="N3621">
        <v>13.5</v>
      </c>
      <c r="O3621">
        <v>5</v>
      </c>
      <c r="P3621">
        <v>49</v>
      </c>
      <c r="Q3621">
        <v>5.0999999999999996</v>
      </c>
      <c r="R3621">
        <v>69.099999999999994</v>
      </c>
      <c r="S3621">
        <v>2</v>
      </c>
    </row>
    <row r="3622" spans="1:19" x14ac:dyDescent="0.25">
      <c r="A3622">
        <v>2007</v>
      </c>
      <c r="B3622">
        <v>20</v>
      </c>
      <c r="C3622" t="s">
        <v>1388</v>
      </c>
      <c r="D3622" t="str">
        <f>IFERROR(INDEX('Draft Master List'!E:F,MATCH(C3622,'Draft Master List'!E:E,0),2),"N/A")</f>
        <v>N/A</v>
      </c>
      <c r="E3622" t="s">
        <v>27</v>
      </c>
      <c r="F3622">
        <v>34</v>
      </c>
      <c r="G3622" t="s">
        <v>74</v>
      </c>
      <c r="H3622">
        <v>15</v>
      </c>
      <c r="I3622">
        <v>15</v>
      </c>
      <c r="J3622">
        <v>141</v>
      </c>
      <c r="K3622">
        <v>81</v>
      </c>
      <c r="L3622" s="2">
        <v>0.57399999999999995</v>
      </c>
      <c r="M3622">
        <v>1355</v>
      </c>
      <c r="N3622">
        <v>16.7</v>
      </c>
      <c r="O3622">
        <v>15</v>
      </c>
      <c r="P3622">
        <v>52</v>
      </c>
      <c r="Q3622">
        <v>5.4</v>
      </c>
      <c r="R3622">
        <v>90.3</v>
      </c>
      <c r="S3622">
        <v>0</v>
      </c>
    </row>
    <row r="3623" spans="1:19" x14ac:dyDescent="0.25">
      <c r="A3623">
        <v>2007</v>
      </c>
      <c r="B3623">
        <v>21</v>
      </c>
      <c r="C3623" t="s">
        <v>567</v>
      </c>
      <c r="D3623" t="str">
        <f>IFERROR(INDEX('Draft Master List'!E:F,MATCH(C3623,'Draft Master List'!E:E,0),2),"N/A")</f>
        <v>N/A</v>
      </c>
      <c r="E3623" t="s">
        <v>64</v>
      </c>
      <c r="F3623">
        <v>24</v>
      </c>
      <c r="G3623" t="s">
        <v>74</v>
      </c>
      <c r="H3623">
        <v>16</v>
      </c>
      <c r="I3623">
        <v>16</v>
      </c>
      <c r="J3623">
        <v>154</v>
      </c>
      <c r="K3623">
        <v>80</v>
      </c>
      <c r="L3623" s="2">
        <v>0.51900000000000002</v>
      </c>
      <c r="M3623">
        <v>1289</v>
      </c>
      <c r="N3623">
        <v>16.100000000000001</v>
      </c>
      <c r="O3623">
        <v>16</v>
      </c>
      <c r="P3623">
        <v>78</v>
      </c>
      <c r="Q3623">
        <v>5</v>
      </c>
      <c r="R3623">
        <v>80.599999999999994</v>
      </c>
      <c r="S3623">
        <v>3</v>
      </c>
    </row>
    <row r="3624" spans="1:19" x14ac:dyDescent="0.25">
      <c r="A3624">
        <v>2007</v>
      </c>
      <c r="B3624">
        <v>22</v>
      </c>
      <c r="C3624" t="s">
        <v>1494</v>
      </c>
      <c r="D3624" t="str">
        <f>IFERROR(INDEX('Draft Master List'!E:F,MATCH(C3624,'Draft Master List'!E:E,0),2),"N/A")</f>
        <v>N/A</v>
      </c>
      <c r="E3624" t="s">
        <v>12</v>
      </c>
      <c r="F3624">
        <v>26</v>
      </c>
      <c r="G3624" t="s">
        <v>77</v>
      </c>
      <c r="H3624">
        <v>16</v>
      </c>
      <c r="I3624">
        <v>7</v>
      </c>
      <c r="J3624">
        <v>127</v>
      </c>
      <c r="K3624">
        <v>79</v>
      </c>
      <c r="L3624" s="2">
        <v>0.622</v>
      </c>
      <c r="M3624">
        <v>943</v>
      </c>
      <c r="N3624">
        <v>11.9</v>
      </c>
      <c r="O3624">
        <v>6</v>
      </c>
      <c r="P3624">
        <v>49</v>
      </c>
      <c r="Q3624">
        <v>4.9000000000000004</v>
      </c>
      <c r="R3624">
        <v>58.9</v>
      </c>
      <c r="S3624">
        <v>3</v>
      </c>
    </row>
    <row r="3625" spans="1:19" x14ac:dyDescent="0.25">
      <c r="A3625">
        <v>2007</v>
      </c>
      <c r="B3625">
        <v>23</v>
      </c>
      <c r="C3625" t="s">
        <v>1358</v>
      </c>
      <c r="D3625" t="str">
        <f>IFERROR(INDEX('Draft Master List'!E:F,MATCH(C3625,'Draft Master List'!E:E,0),2),"N/A")</f>
        <v>N/A</v>
      </c>
      <c r="E3625" t="s">
        <v>6</v>
      </c>
      <c r="F3625">
        <v>29</v>
      </c>
      <c r="G3625" t="s">
        <v>74</v>
      </c>
      <c r="H3625">
        <v>16</v>
      </c>
      <c r="I3625">
        <v>16</v>
      </c>
      <c r="J3625">
        <v>135</v>
      </c>
      <c r="K3625">
        <v>77</v>
      </c>
      <c r="L3625" s="2">
        <v>0.56999999999999995</v>
      </c>
      <c r="M3625">
        <v>1110</v>
      </c>
      <c r="N3625">
        <v>14.4</v>
      </c>
      <c r="O3625">
        <v>6</v>
      </c>
      <c r="P3625">
        <v>75</v>
      </c>
      <c r="Q3625">
        <v>4.8</v>
      </c>
      <c r="R3625">
        <v>69.400000000000006</v>
      </c>
      <c r="S3625">
        <v>0</v>
      </c>
    </row>
    <row r="3626" spans="1:19" x14ac:dyDescent="0.25">
      <c r="A3626">
        <v>2007</v>
      </c>
      <c r="B3626">
        <v>24</v>
      </c>
      <c r="C3626" t="s">
        <v>1621</v>
      </c>
      <c r="D3626" t="str">
        <f>IFERROR(INDEX('Draft Master List'!E:F,MATCH(C3626,'Draft Master List'!E:E,0),2),"N/A")</f>
        <v>N/A</v>
      </c>
      <c r="E3626" t="s">
        <v>13</v>
      </c>
      <c r="F3626">
        <v>27</v>
      </c>
      <c r="G3626" t="s">
        <v>108</v>
      </c>
      <c r="H3626">
        <v>16</v>
      </c>
      <c r="I3626">
        <v>16</v>
      </c>
      <c r="J3626">
        <v>117</v>
      </c>
      <c r="K3626">
        <v>75</v>
      </c>
      <c r="L3626" s="2">
        <v>0.64100000000000001</v>
      </c>
      <c r="M3626">
        <v>984</v>
      </c>
      <c r="N3626">
        <v>13.1</v>
      </c>
      <c r="O3626">
        <v>9</v>
      </c>
      <c r="P3626">
        <v>49</v>
      </c>
      <c r="Q3626">
        <v>4.7</v>
      </c>
      <c r="R3626">
        <v>61.5</v>
      </c>
      <c r="S3626">
        <v>0</v>
      </c>
    </row>
    <row r="3627" spans="1:19" x14ac:dyDescent="0.25">
      <c r="A3627">
        <v>2007</v>
      </c>
      <c r="B3627">
        <v>25</v>
      </c>
      <c r="C3627" t="s">
        <v>98</v>
      </c>
      <c r="D3627" t="str">
        <f>IFERROR(INDEX('Draft Master List'!E:F,MATCH(C3627,'Draft Master List'!E:E,0),2),"N/A")</f>
        <v>22006</v>
      </c>
      <c r="E3627" t="s">
        <v>0</v>
      </c>
      <c r="F3627">
        <v>22</v>
      </c>
      <c r="G3627" t="s">
        <v>722</v>
      </c>
      <c r="H3627">
        <v>12</v>
      </c>
      <c r="I3627">
        <v>10</v>
      </c>
      <c r="J3627">
        <v>98</v>
      </c>
      <c r="K3627">
        <v>73</v>
      </c>
      <c r="L3627" s="2">
        <v>0.745</v>
      </c>
      <c r="M3627">
        <v>417</v>
      </c>
      <c r="N3627">
        <v>5.7</v>
      </c>
      <c r="O3627">
        <v>2</v>
      </c>
      <c r="P3627">
        <v>25</v>
      </c>
      <c r="Q3627">
        <v>6.1</v>
      </c>
      <c r="R3627">
        <v>34.799999999999997</v>
      </c>
      <c r="S3627">
        <v>8</v>
      </c>
    </row>
    <row r="3628" spans="1:19" x14ac:dyDescent="0.25">
      <c r="A3628">
        <v>2007</v>
      </c>
      <c r="B3628">
        <v>26</v>
      </c>
      <c r="C3628" t="s">
        <v>1355</v>
      </c>
      <c r="D3628" t="str">
        <f>IFERROR(INDEX('Draft Master List'!E:F,MATCH(C3628,'Draft Master List'!E:E,0),2),"N/A")</f>
        <v>N/A</v>
      </c>
      <c r="E3628" t="s">
        <v>63</v>
      </c>
      <c r="F3628">
        <v>27</v>
      </c>
      <c r="G3628" t="s">
        <v>74</v>
      </c>
      <c r="H3628">
        <v>16</v>
      </c>
      <c r="I3628">
        <v>15</v>
      </c>
      <c r="J3628">
        <v>128</v>
      </c>
      <c r="K3628">
        <v>71</v>
      </c>
      <c r="L3628" s="2">
        <v>0.55500000000000005</v>
      </c>
      <c r="M3628">
        <v>951</v>
      </c>
      <c r="N3628">
        <v>13.4</v>
      </c>
      <c r="O3628">
        <v>5</v>
      </c>
      <c r="P3628">
        <v>59</v>
      </c>
      <c r="Q3628">
        <v>4.4000000000000004</v>
      </c>
      <c r="R3628">
        <v>59.4</v>
      </c>
      <c r="S3628">
        <v>1</v>
      </c>
    </row>
    <row r="3629" spans="1:19" x14ac:dyDescent="0.25">
      <c r="A3629">
        <v>2007</v>
      </c>
      <c r="B3629">
        <v>27</v>
      </c>
      <c r="C3629" t="s">
        <v>641</v>
      </c>
      <c r="D3629" t="str">
        <f>IFERROR(INDEX('Draft Master List'!E:F,MATCH(C3629,'Draft Master List'!E:E,0),2),"N/A")</f>
        <v>N/A</v>
      </c>
      <c r="E3629" t="s">
        <v>10</v>
      </c>
      <c r="F3629">
        <v>27</v>
      </c>
      <c r="G3629" t="s">
        <v>74</v>
      </c>
      <c r="H3629">
        <v>12</v>
      </c>
      <c r="I3629">
        <v>11</v>
      </c>
      <c r="J3629">
        <v>99</v>
      </c>
      <c r="K3629">
        <v>71</v>
      </c>
      <c r="L3629" s="2">
        <v>0.71699999999999997</v>
      </c>
      <c r="M3629">
        <v>853</v>
      </c>
      <c r="N3629">
        <v>12</v>
      </c>
      <c r="O3629">
        <v>9</v>
      </c>
      <c r="P3629">
        <v>44</v>
      </c>
      <c r="Q3629">
        <v>5.9</v>
      </c>
      <c r="R3629">
        <v>71.099999999999994</v>
      </c>
      <c r="S3629">
        <v>2</v>
      </c>
    </row>
    <row r="3630" spans="1:19" x14ac:dyDescent="0.25">
      <c r="A3630">
        <v>2007</v>
      </c>
      <c r="B3630">
        <v>28</v>
      </c>
      <c r="C3630" t="s">
        <v>1371</v>
      </c>
      <c r="D3630" t="str">
        <f>IFERROR(INDEX('Draft Master List'!E:F,MATCH(C3630,'Draft Master List'!E:E,0),2),"N/A")</f>
        <v>N/A</v>
      </c>
      <c r="E3630" t="s">
        <v>24</v>
      </c>
      <c r="F3630">
        <v>31</v>
      </c>
      <c r="G3630" t="s">
        <v>1467</v>
      </c>
      <c r="H3630">
        <v>13</v>
      </c>
      <c r="I3630">
        <v>13</v>
      </c>
      <c r="J3630">
        <v>113</v>
      </c>
      <c r="K3630">
        <v>71</v>
      </c>
      <c r="L3630" s="2">
        <v>0.628</v>
      </c>
      <c r="M3630">
        <v>732</v>
      </c>
      <c r="N3630">
        <v>10.3</v>
      </c>
      <c r="O3630">
        <v>7</v>
      </c>
      <c r="P3630">
        <v>25</v>
      </c>
      <c r="Q3630">
        <v>5.5</v>
      </c>
      <c r="R3630">
        <v>56.3</v>
      </c>
      <c r="S3630">
        <v>0</v>
      </c>
    </row>
    <row r="3631" spans="1:19" x14ac:dyDescent="0.25">
      <c r="A3631">
        <v>2007</v>
      </c>
      <c r="B3631">
        <v>29</v>
      </c>
      <c r="C3631" t="s">
        <v>441</v>
      </c>
      <c r="D3631" t="str">
        <f>IFERROR(INDEX('Draft Master List'!E:F,MATCH(C3631,'Draft Master List'!E:E,0),2),"N/A")</f>
        <v>232007</v>
      </c>
      <c r="E3631" t="s">
        <v>25</v>
      </c>
      <c r="F3631">
        <v>23</v>
      </c>
      <c r="G3631" t="s">
        <v>74</v>
      </c>
      <c r="H3631">
        <v>16</v>
      </c>
      <c r="I3631">
        <v>15</v>
      </c>
      <c r="J3631">
        <v>116</v>
      </c>
      <c r="K3631">
        <v>70</v>
      </c>
      <c r="L3631" s="2">
        <v>0.60299999999999998</v>
      </c>
      <c r="M3631">
        <v>995</v>
      </c>
      <c r="N3631">
        <v>14.2</v>
      </c>
      <c r="O3631">
        <v>5</v>
      </c>
      <c r="P3631">
        <v>58</v>
      </c>
      <c r="Q3631">
        <v>4.4000000000000004</v>
      </c>
      <c r="R3631">
        <v>62.2</v>
      </c>
      <c r="S3631">
        <v>0</v>
      </c>
    </row>
    <row r="3632" spans="1:19" x14ac:dyDescent="0.25">
      <c r="A3632">
        <v>2007</v>
      </c>
      <c r="B3632">
        <v>30</v>
      </c>
      <c r="C3632" t="s">
        <v>1945</v>
      </c>
      <c r="D3632" t="str">
        <f>IFERROR(INDEX('Draft Master List'!E:F,MATCH(C3632,'Draft Master List'!E:E,0),2),"N/A")</f>
        <v>N/A</v>
      </c>
      <c r="E3632" t="s">
        <v>9</v>
      </c>
      <c r="F3632">
        <v>30</v>
      </c>
      <c r="G3632" t="s">
        <v>74</v>
      </c>
      <c r="H3632">
        <v>16</v>
      </c>
      <c r="I3632">
        <v>16</v>
      </c>
      <c r="J3632">
        <v>141</v>
      </c>
      <c r="K3632">
        <v>70</v>
      </c>
      <c r="L3632" s="2">
        <v>0.496</v>
      </c>
      <c r="M3632">
        <v>1025</v>
      </c>
      <c r="N3632">
        <v>14.6</v>
      </c>
      <c r="O3632">
        <v>12</v>
      </c>
      <c r="P3632">
        <v>60</v>
      </c>
      <c r="Q3632">
        <v>4.4000000000000004</v>
      </c>
      <c r="R3632">
        <v>64.099999999999994</v>
      </c>
      <c r="S3632">
        <v>0</v>
      </c>
    </row>
    <row r="3633" spans="1:19" x14ac:dyDescent="0.25">
      <c r="A3633">
        <v>2007</v>
      </c>
      <c r="B3633">
        <v>31</v>
      </c>
      <c r="C3633" t="s">
        <v>1455</v>
      </c>
      <c r="D3633" t="str">
        <f>IFERROR(INDEX('Draft Master List'!E:F,MATCH(C3633,'Draft Master List'!E:E,0),2),"N/A")</f>
        <v>N/A</v>
      </c>
      <c r="E3633" t="s">
        <v>669</v>
      </c>
      <c r="F3633">
        <v>29</v>
      </c>
      <c r="H3633">
        <v>16</v>
      </c>
      <c r="I3633">
        <v>12</v>
      </c>
      <c r="J3633">
        <v>129</v>
      </c>
      <c r="K3633">
        <v>66</v>
      </c>
      <c r="L3633" s="2">
        <v>0.51200000000000001</v>
      </c>
      <c r="M3633">
        <v>970</v>
      </c>
      <c r="N3633">
        <v>14.7</v>
      </c>
      <c r="O3633">
        <v>4</v>
      </c>
      <c r="P3633">
        <v>44</v>
      </c>
      <c r="Q3633">
        <v>4.0999999999999996</v>
      </c>
      <c r="R3633">
        <v>60.6</v>
      </c>
      <c r="S3633">
        <v>1</v>
      </c>
    </row>
    <row r="3634" spans="1:19" x14ac:dyDescent="0.25">
      <c r="A3634">
        <v>2007</v>
      </c>
      <c r="B3634">
        <v>32</v>
      </c>
      <c r="C3634" t="s">
        <v>1306</v>
      </c>
      <c r="D3634" t="str">
        <f>IFERROR(INDEX('Draft Master List'!E:F,MATCH(C3634,'Draft Master List'!E:E,0),2),"N/A")</f>
        <v>N/A</v>
      </c>
      <c r="E3634" t="s">
        <v>7</v>
      </c>
      <c r="F3634">
        <v>25</v>
      </c>
      <c r="G3634" t="s">
        <v>108</v>
      </c>
      <c r="H3634">
        <v>16</v>
      </c>
      <c r="I3634">
        <v>16</v>
      </c>
      <c r="J3634">
        <v>110</v>
      </c>
      <c r="K3634">
        <v>66</v>
      </c>
      <c r="L3634" s="2">
        <v>0.6</v>
      </c>
      <c r="M3634">
        <v>786</v>
      </c>
      <c r="N3634">
        <v>11.9</v>
      </c>
      <c r="O3634">
        <v>8</v>
      </c>
      <c r="P3634">
        <v>39</v>
      </c>
      <c r="Q3634">
        <v>4.0999999999999996</v>
      </c>
      <c r="R3634">
        <v>49.1</v>
      </c>
      <c r="S3634">
        <v>1</v>
      </c>
    </row>
    <row r="3635" spans="1:19" x14ac:dyDescent="0.25">
      <c r="A3635">
        <v>2007</v>
      </c>
      <c r="B3635">
        <v>33</v>
      </c>
      <c r="C3635" t="s">
        <v>1394</v>
      </c>
      <c r="D3635" t="str">
        <f>IFERROR(INDEX('Draft Master List'!E:F,MATCH(C3635,'Draft Master List'!E:E,0),2),"N/A")</f>
        <v>N/A</v>
      </c>
      <c r="E3635" t="s">
        <v>23</v>
      </c>
      <c r="F3635">
        <v>26</v>
      </c>
      <c r="G3635" t="s">
        <v>74</v>
      </c>
      <c r="H3635">
        <v>16</v>
      </c>
      <c r="I3635">
        <v>15</v>
      </c>
      <c r="J3635">
        <v>106</v>
      </c>
      <c r="K3635">
        <v>65</v>
      </c>
      <c r="L3635" s="2">
        <v>0.61299999999999999</v>
      </c>
      <c r="M3635">
        <v>800</v>
      </c>
      <c r="N3635">
        <v>12.3</v>
      </c>
      <c r="O3635">
        <v>4</v>
      </c>
      <c r="P3635">
        <v>46</v>
      </c>
      <c r="Q3635">
        <v>4.0999999999999996</v>
      </c>
      <c r="R3635">
        <v>50</v>
      </c>
      <c r="S3635">
        <v>0</v>
      </c>
    </row>
    <row r="3636" spans="1:19" x14ac:dyDescent="0.25">
      <c r="A3636">
        <v>2007</v>
      </c>
      <c r="B3636">
        <v>34</v>
      </c>
      <c r="C3636" t="s">
        <v>1469</v>
      </c>
      <c r="D3636" t="str">
        <f>IFERROR(INDEX('Draft Master List'!E:F,MATCH(C3636,'Draft Master List'!E:E,0),2),"N/A")</f>
        <v>N/A</v>
      </c>
      <c r="E3636" t="s">
        <v>12</v>
      </c>
      <c r="F3636">
        <v>26</v>
      </c>
      <c r="G3636" t="s">
        <v>74</v>
      </c>
      <c r="H3636">
        <v>12</v>
      </c>
      <c r="I3636">
        <v>12</v>
      </c>
      <c r="J3636">
        <v>105</v>
      </c>
      <c r="K3636">
        <v>64</v>
      </c>
      <c r="L3636" s="2">
        <v>0.61</v>
      </c>
      <c r="M3636">
        <v>838</v>
      </c>
      <c r="N3636">
        <v>13.1</v>
      </c>
      <c r="O3636">
        <v>5</v>
      </c>
      <c r="P3636">
        <v>91</v>
      </c>
      <c r="Q3636">
        <v>5.3</v>
      </c>
      <c r="R3636">
        <v>69.8</v>
      </c>
      <c r="S3636">
        <v>2</v>
      </c>
    </row>
    <row r="3637" spans="1:19" x14ac:dyDescent="0.25">
      <c r="A3637">
        <v>2007</v>
      </c>
      <c r="B3637">
        <v>35</v>
      </c>
      <c r="C3637" t="s">
        <v>1629</v>
      </c>
      <c r="D3637" t="str">
        <f>IFERROR(INDEX('Draft Master List'!E:F,MATCH(C3637,'Draft Master List'!E:E,0),2),"N/A")</f>
        <v>N/A</v>
      </c>
      <c r="E3637" t="s">
        <v>23</v>
      </c>
      <c r="F3637">
        <v>25</v>
      </c>
      <c r="G3637" t="s">
        <v>108</v>
      </c>
      <c r="H3637">
        <v>16</v>
      </c>
      <c r="I3637">
        <v>16</v>
      </c>
      <c r="J3637">
        <v>94</v>
      </c>
      <c r="K3637">
        <v>63</v>
      </c>
      <c r="L3637" s="2">
        <v>0.67</v>
      </c>
      <c r="M3637">
        <v>768</v>
      </c>
      <c r="N3637">
        <v>12.2</v>
      </c>
      <c r="O3637">
        <v>3</v>
      </c>
      <c r="P3637">
        <v>29</v>
      </c>
      <c r="Q3637">
        <v>3.9</v>
      </c>
      <c r="R3637">
        <v>48</v>
      </c>
      <c r="S3637">
        <v>4</v>
      </c>
    </row>
    <row r="3638" spans="1:19" x14ac:dyDescent="0.25">
      <c r="A3638">
        <v>2007</v>
      </c>
      <c r="B3638">
        <v>36</v>
      </c>
      <c r="C3638" t="s">
        <v>1461</v>
      </c>
      <c r="D3638" t="str">
        <f>IFERROR(INDEX('Draft Master List'!E:F,MATCH(C3638,'Draft Master List'!E:E,0),2),"N/A")</f>
        <v>N/A</v>
      </c>
      <c r="E3638" t="s">
        <v>14</v>
      </c>
      <c r="F3638">
        <v>31</v>
      </c>
      <c r="G3638" t="s">
        <v>74</v>
      </c>
      <c r="H3638">
        <v>15</v>
      </c>
      <c r="I3638">
        <v>10</v>
      </c>
      <c r="J3638">
        <v>86</v>
      </c>
      <c r="K3638">
        <v>62</v>
      </c>
      <c r="L3638" s="2">
        <v>0.72099999999999997</v>
      </c>
      <c r="M3638">
        <v>722</v>
      </c>
      <c r="N3638">
        <v>11.6</v>
      </c>
      <c r="O3638">
        <v>1</v>
      </c>
      <c r="P3638">
        <v>56</v>
      </c>
      <c r="Q3638">
        <v>4.0999999999999996</v>
      </c>
      <c r="R3638">
        <v>48.1</v>
      </c>
      <c r="S3638">
        <v>3</v>
      </c>
    </row>
    <row r="3639" spans="1:19" x14ac:dyDescent="0.25">
      <c r="A3639">
        <v>2007</v>
      </c>
      <c r="B3639">
        <v>37</v>
      </c>
      <c r="C3639" t="s">
        <v>1404</v>
      </c>
      <c r="D3639" t="str">
        <f>IFERROR(INDEX('Draft Master List'!E:F,MATCH(C3639,'Draft Master List'!E:E,0),2),"N/A")</f>
        <v>N/A</v>
      </c>
      <c r="E3639" t="s">
        <v>6</v>
      </c>
      <c r="F3639">
        <v>26</v>
      </c>
      <c r="G3639" t="s">
        <v>74</v>
      </c>
      <c r="H3639">
        <v>16</v>
      </c>
      <c r="I3639">
        <v>14</v>
      </c>
      <c r="J3639">
        <v>111</v>
      </c>
      <c r="K3639">
        <v>61</v>
      </c>
      <c r="L3639" s="2">
        <v>0.55000000000000004</v>
      </c>
      <c r="M3639">
        <v>780</v>
      </c>
      <c r="N3639">
        <v>12.8</v>
      </c>
      <c r="O3639">
        <v>4</v>
      </c>
      <c r="P3639">
        <v>45</v>
      </c>
      <c r="Q3639">
        <v>3.8</v>
      </c>
      <c r="R3639">
        <v>48.8</v>
      </c>
      <c r="S3639">
        <v>1</v>
      </c>
    </row>
    <row r="3640" spans="1:19" x14ac:dyDescent="0.25">
      <c r="A3640">
        <v>2007</v>
      </c>
      <c r="B3640">
        <v>38</v>
      </c>
      <c r="C3640" t="s">
        <v>2048</v>
      </c>
      <c r="D3640" t="str">
        <f>IFERROR(INDEX('Draft Master List'!E:F,MATCH(C3640,'Draft Master List'!E:E,0),2),"N/A")</f>
        <v>N/A</v>
      </c>
      <c r="E3640" t="s">
        <v>12</v>
      </c>
      <c r="F3640">
        <v>30</v>
      </c>
      <c r="G3640" t="s">
        <v>74</v>
      </c>
      <c r="H3640">
        <v>16</v>
      </c>
      <c r="I3640">
        <v>10</v>
      </c>
      <c r="J3640">
        <v>91</v>
      </c>
      <c r="K3640">
        <v>61</v>
      </c>
      <c r="L3640" s="2">
        <v>0.67</v>
      </c>
      <c r="M3640">
        <v>664</v>
      </c>
      <c r="N3640">
        <v>10.9</v>
      </c>
      <c r="O3640">
        <v>1</v>
      </c>
      <c r="P3640">
        <v>49</v>
      </c>
      <c r="Q3640">
        <v>3.8</v>
      </c>
      <c r="R3640">
        <v>41.5</v>
      </c>
      <c r="S3640">
        <v>0</v>
      </c>
    </row>
    <row r="3641" spans="1:19" x14ac:dyDescent="0.25">
      <c r="A3641">
        <v>2007</v>
      </c>
      <c r="B3641">
        <v>39</v>
      </c>
      <c r="C3641" t="s">
        <v>1213</v>
      </c>
      <c r="D3641" t="str">
        <f>IFERROR(INDEX('Draft Master List'!E:F,MATCH(C3641,'Draft Master List'!E:E,0),2),"N/A")</f>
        <v>N/A</v>
      </c>
      <c r="E3641" t="s">
        <v>7</v>
      </c>
      <c r="F3641">
        <v>28</v>
      </c>
      <c r="G3641" t="s">
        <v>74</v>
      </c>
      <c r="H3641">
        <v>14</v>
      </c>
      <c r="I3641">
        <v>14</v>
      </c>
      <c r="J3641">
        <v>115</v>
      </c>
      <c r="K3641">
        <v>61</v>
      </c>
      <c r="L3641" s="2">
        <v>0.53</v>
      </c>
      <c r="M3641">
        <v>808</v>
      </c>
      <c r="N3641">
        <v>13.2</v>
      </c>
      <c r="O3641">
        <v>3</v>
      </c>
      <c r="P3641">
        <v>49</v>
      </c>
      <c r="Q3641">
        <v>4.4000000000000004</v>
      </c>
      <c r="R3641">
        <v>57.7</v>
      </c>
      <c r="S3641">
        <v>2</v>
      </c>
    </row>
    <row r="3642" spans="1:19" x14ac:dyDescent="0.25">
      <c r="A3642">
        <v>2007</v>
      </c>
      <c r="B3642">
        <v>40</v>
      </c>
      <c r="C3642" t="s">
        <v>1315</v>
      </c>
      <c r="D3642" t="str">
        <f>IFERROR(INDEX('Draft Master List'!E:F,MATCH(C3642,'Draft Master List'!E:E,0),2),"N/A")</f>
        <v>N/A</v>
      </c>
      <c r="E3642" t="s">
        <v>23</v>
      </c>
      <c r="F3642">
        <v>26</v>
      </c>
      <c r="G3642" t="s">
        <v>74</v>
      </c>
      <c r="H3642">
        <v>9</v>
      </c>
      <c r="I3642">
        <v>9</v>
      </c>
      <c r="J3642">
        <v>86</v>
      </c>
      <c r="K3642">
        <v>60</v>
      </c>
      <c r="L3642" s="2">
        <v>0.69799999999999995</v>
      </c>
      <c r="M3642">
        <v>851</v>
      </c>
      <c r="N3642">
        <v>14.2</v>
      </c>
      <c r="O3642">
        <v>8</v>
      </c>
      <c r="P3642">
        <v>77</v>
      </c>
      <c r="Q3642">
        <v>6.7</v>
      </c>
      <c r="R3642">
        <v>94.6</v>
      </c>
      <c r="S3642">
        <v>1</v>
      </c>
    </row>
    <row r="3643" spans="1:19" x14ac:dyDescent="0.25">
      <c r="A3643">
        <v>2007</v>
      </c>
      <c r="B3643">
        <v>41</v>
      </c>
      <c r="C3643" t="s">
        <v>724</v>
      </c>
      <c r="D3643" t="str">
        <f>IFERROR(INDEX('Draft Master List'!E:F,MATCH(C3643,'Draft Master List'!E:E,0),2),"N/A")</f>
        <v>N/A</v>
      </c>
      <c r="E3643" t="s">
        <v>13</v>
      </c>
      <c r="F3643">
        <v>28</v>
      </c>
      <c r="G3643" t="s">
        <v>76</v>
      </c>
      <c r="H3643">
        <v>16</v>
      </c>
      <c r="I3643">
        <v>16</v>
      </c>
      <c r="J3643">
        <v>86</v>
      </c>
      <c r="K3643">
        <v>60</v>
      </c>
      <c r="L3643" s="2">
        <v>0.69799999999999995</v>
      </c>
      <c r="M3643">
        <v>475</v>
      </c>
      <c r="N3643">
        <v>7.9</v>
      </c>
      <c r="O3643">
        <v>3</v>
      </c>
      <c r="P3643">
        <v>36</v>
      </c>
      <c r="Q3643">
        <v>3.8</v>
      </c>
      <c r="R3643">
        <v>29.7</v>
      </c>
      <c r="S3643">
        <v>0</v>
      </c>
    </row>
    <row r="3644" spans="1:19" x14ac:dyDescent="0.25">
      <c r="A3644">
        <v>2007</v>
      </c>
      <c r="B3644">
        <v>42</v>
      </c>
      <c r="C3644" t="s">
        <v>1607</v>
      </c>
      <c r="D3644" t="str">
        <f>IFERROR(INDEX('Draft Master List'!E:F,MATCH(C3644,'Draft Master List'!E:E,0),2),"N/A")</f>
        <v>N/A</v>
      </c>
      <c r="E3644" t="s">
        <v>9</v>
      </c>
      <c r="F3644">
        <v>33</v>
      </c>
      <c r="G3644" t="s">
        <v>74</v>
      </c>
      <c r="H3644">
        <v>16</v>
      </c>
      <c r="I3644">
        <v>15</v>
      </c>
      <c r="J3644">
        <v>104</v>
      </c>
      <c r="K3644">
        <v>59</v>
      </c>
      <c r="L3644" s="2">
        <v>0.56699999999999995</v>
      </c>
      <c r="M3644">
        <v>760</v>
      </c>
      <c r="N3644">
        <v>12.9</v>
      </c>
      <c r="O3644">
        <v>3</v>
      </c>
      <c r="P3644">
        <v>40</v>
      </c>
      <c r="Q3644">
        <v>3.7</v>
      </c>
      <c r="R3644">
        <v>47.5</v>
      </c>
      <c r="S3644">
        <v>0</v>
      </c>
    </row>
    <row r="3645" spans="1:19" x14ac:dyDescent="0.25">
      <c r="A3645">
        <v>2007</v>
      </c>
      <c r="B3645">
        <v>43</v>
      </c>
      <c r="C3645" t="s">
        <v>1501</v>
      </c>
      <c r="D3645" t="str">
        <f>IFERROR(INDEX('Draft Master List'!E:F,MATCH(C3645,'Draft Master List'!E:E,0),2),"N/A")</f>
        <v>N/A</v>
      </c>
      <c r="E3645" t="s">
        <v>20</v>
      </c>
      <c r="F3645">
        <v>28</v>
      </c>
      <c r="G3645" t="s">
        <v>108</v>
      </c>
      <c r="H3645">
        <v>15</v>
      </c>
      <c r="I3645">
        <v>15</v>
      </c>
      <c r="J3645">
        <v>101</v>
      </c>
      <c r="K3645">
        <v>58</v>
      </c>
      <c r="L3645" s="2">
        <v>0.57399999999999995</v>
      </c>
      <c r="M3645">
        <v>616</v>
      </c>
      <c r="N3645">
        <v>10.6</v>
      </c>
      <c r="O3645">
        <v>11</v>
      </c>
      <c r="P3645">
        <v>39</v>
      </c>
      <c r="Q3645">
        <v>3.9</v>
      </c>
      <c r="R3645">
        <v>41.1</v>
      </c>
      <c r="S3645">
        <v>0</v>
      </c>
    </row>
    <row r="3646" spans="1:19" x14ac:dyDescent="0.25">
      <c r="A3646">
        <v>2007</v>
      </c>
      <c r="B3646">
        <v>44</v>
      </c>
      <c r="C3646" t="s">
        <v>1515</v>
      </c>
      <c r="D3646" t="str">
        <f>IFERROR(INDEX('Draft Master List'!E:F,MATCH(C3646,'Draft Master List'!E:E,0),2),"N/A")</f>
        <v>N/A</v>
      </c>
      <c r="E3646" t="s">
        <v>14</v>
      </c>
      <c r="F3646">
        <v>36</v>
      </c>
      <c r="G3646" t="s">
        <v>74</v>
      </c>
      <c r="H3646">
        <v>15</v>
      </c>
      <c r="I3646">
        <v>15</v>
      </c>
      <c r="J3646">
        <v>98</v>
      </c>
      <c r="K3646">
        <v>57</v>
      </c>
      <c r="L3646" s="2">
        <v>0.58199999999999996</v>
      </c>
      <c r="M3646">
        <v>1014</v>
      </c>
      <c r="N3646">
        <v>17.8</v>
      </c>
      <c r="O3646">
        <v>6</v>
      </c>
      <c r="P3646">
        <v>69</v>
      </c>
      <c r="Q3646">
        <v>3.8</v>
      </c>
      <c r="R3646">
        <v>67.599999999999994</v>
      </c>
      <c r="S3646">
        <v>0</v>
      </c>
    </row>
    <row r="3647" spans="1:19" x14ac:dyDescent="0.25">
      <c r="A3647">
        <v>2007</v>
      </c>
      <c r="B3647">
        <v>45</v>
      </c>
      <c r="C3647" t="s">
        <v>1524</v>
      </c>
      <c r="D3647" t="str">
        <f>IFERROR(INDEX('Draft Master List'!E:F,MATCH(C3647,'Draft Master List'!E:E,0),2),"N/A")</f>
        <v>N/A</v>
      </c>
      <c r="E3647" t="s">
        <v>9</v>
      </c>
      <c r="F3647">
        <v>27</v>
      </c>
      <c r="G3647" t="s">
        <v>108</v>
      </c>
      <c r="H3647">
        <v>14</v>
      </c>
      <c r="I3647">
        <v>14</v>
      </c>
      <c r="J3647">
        <v>93</v>
      </c>
      <c r="K3647">
        <v>57</v>
      </c>
      <c r="L3647" s="2">
        <v>0.61299999999999999</v>
      </c>
      <c r="M3647">
        <v>619</v>
      </c>
      <c r="N3647">
        <v>10.9</v>
      </c>
      <c r="O3647">
        <v>3</v>
      </c>
      <c r="P3647">
        <v>29</v>
      </c>
      <c r="Q3647">
        <v>4.0999999999999996</v>
      </c>
      <c r="R3647">
        <v>44.2</v>
      </c>
      <c r="S3647">
        <v>0</v>
      </c>
    </row>
    <row r="3648" spans="1:19" x14ac:dyDescent="0.25">
      <c r="A3648">
        <v>2007</v>
      </c>
      <c r="B3648">
        <v>46</v>
      </c>
      <c r="C3648" t="s">
        <v>663</v>
      </c>
      <c r="D3648" t="str">
        <f>IFERROR(INDEX('Draft Master List'!E:F,MATCH(C3648,'Draft Master List'!E:E,0),2),"N/A")</f>
        <v>N/A</v>
      </c>
      <c r="E3648" t="s">
        <v>223</v>
      </c>
      <c r="F3648">
        <v>35</v>
      </c>
      <c r="G3648" t="s">
        <v>74</v>
      </c>
      <c r="H3648">
        <v>14</v>
      </c>
      <c r="I3648">
        <v>12</v>
      </c>
      <c r="J3648">
        <v>101</v>
      </c>
      <c r="K3648">
        <v>55</v>
      </c>
      <c r="L3648" s="2">
        <v>0.54500000000000004</v>
      </c>
      <c r="M3648">
        <v>733</v>
      </c>
      <c r="N3648">
        <v>13.3</v>
      </c>
      <c r="O3648">
        <v>4</v>
      </c>
      <c r="P3648">
        <v>37</v>
      </c>
      <c r="Q3648">
        <v>3.9</v>
      </c>
      <c r="R3648">
        <v>52.4</v>
      </c>
      <c r="S3648">
        <v>0</v>
      </c>
    </row>
    <row r="3649" spans="1:19" x14ac:dyDescent="0.25">
      <c r="A3649">
        <v>2007</v>
      </c>
      <c r="B3649">
        <v>47</v>
      </c>
      <c r="C3649" t="s">
        <v>1398</v>
      </c>
      <c r="D3649" t="str">
        <f>IFERROR(INDEX('Draft Master List'!E:F,MATCH(C3649,'Draft Master List'!E:E,0),2),"N/A")</f>
        <v>N/A</v>
      </c>
      <c r="E3649" t="s">
        <v>32</v>
      </c>
      <c r="F3649">
        <v>30</v>
      </c>
      <c r="G3649" t="s">
        <v>74</v>
      </c>
      <c r="H3649">
        <v>12</v>
      </c>
      <c r="I3649">
        <v>10</v>
      </c>
      <c r="J3649">
        <v>89</v>
      </c>
      <c r="K3649">
        <v>55</v>
      </c>
      <c r="L3649" s="2">
        <v>0.61799999999999999</v>
      </c>
      <c r="M3649">
        <v>646</v>
      </c>
      <c r="N3649">
        <v>11.7</v>
      </c>
      <c r="O3649">
        <v>6</v>
      </c>
      <c r="P3649">
        <v>57</v>
      </c>
      <c r="Q3649">
        <v>4.5999999999999996</v>
      </c>
      <c r="R3649">
        <v>53.8</v>
      </c>
      <c r="S3649">
        <v>0</v>
      </c>
    </row>
    <row r="3650" spans="1:19" x14ac:dyDescent="0.25">
      <c r="A3650">
        <v>2007</v>
      </c>
      <c r="B3650">
        <v>48</v>
      </c>
      <c r="C3650" t="s">
        <v>659</v>
      </c>
      <c r="D3650" t="str">
        <f>IFERROR(INDEX('Draft Master List'!E:F,MATCH(C3650,'Draft Master List'!E:E,0),2),"N/A")</f>
        <v>N/A</v>
      </c>
      <c r="E3650" t="s">
        <v>16</v>
      </c>
      <c r="F3650">
        <v>28</v>
      </c>
      <c r="G3650" t="s">
        <v>74</v>
      </c>
      <c r="H3650">
        <v>16</v>
      </c>
      <c r="I3650">
        <v>13</v>
      </c>
      <c r="J3650">
        <v>97</v>
      </c>
      <c r="K3650">
        <v>55</v>
      </c>
      <c r="L3650" s="2">
        <v>0.56699999999999995</v>
      </c>
      <c r="M3650">
        <v>717</v>
      </c>
      <c r="N3650">
        <v>13</v>
      </c>
      <c r="O3650">
        <v>4</v>
      </c>
      <c r="P3650">
        <v>49</v>
      </c>
      <c r="Q3650">
        <v>3.4</v>
      </c>
      <c r="R3650">
        <v>44.8</v>
      </c>
      <c r="S3650">
        <v>0</v>
      </c>
    </row>
    <row r="3651" spans="1:19" x14ac:dyDescent="0.25">
      <c r="A3651">
        <v>2007</v>
      </c>
      <c r="B3651">
        <v>49</v>
      </c>
      <c r="C3651" t="s">
        <v>579</v>
      </c>
      <c r="D3651" t="str">
        <f>IFERROR(INDEX('Draft Master List'!E:F,MATCH(C3651,'Draft Master List'!E:E,0),2),"N/A")</f>
        <v>N/A</v>
      </c>
      <c r="E3651" t="s">
        <v>29</v>
      </c>
      <c r="F3651">
        <v>26</v>
      </c>
      <c r="G3651" t="s">
        <v>74</v>
      </c>
      <c r="H3651">
        <v>16</v>
      </c>
      <c r="I3651">
        <v>16</v>
      </c>
      <c r="J3651">
        <v>113</v>
      </c>
      <c r="K3651">
        <v>55</v>
      </c>
      <c r="L3651" s="2">
        <v>0.48699999999999999</v>
      </c>
      <c r="M3651">
        <v>849</v>
      </c>
      <c r="N3651">
        <v>15.4</v>
      </c>
      <c r="O3651">
        <v>5</v>
      </c>
      <c r="P3651">
        <v>85</v>
      </c>
      <c r="Q3651">
        <v>3.4</v>
      </c>
      <c r="R3651">
        <v>53.1</v>
      </c>
      <c r="S3651">
        <v>0</v>
      </c>
    </row>
    <row r="3652" spans="1:19" x14ac:dyDescent="0.25">
      <c r="A3652">
        <v>2007</v>
      </c>
      <c r="B3652">
        <v>50</v>
      </c>
      <c r="C3652" t="s">
        <v>2004</v>
      </c>
      <c r="D3652" t="str">
        <f>IFERROR(INDEX('Draft Master List'!E:F,MATCH(C3652,'Draft Master List'!E:E,0),2),"N/A")</f>
        <v>N/A</v>
      </c>
      <c r="E3652" t="s">
        <v>28</v>
      </c>
      <c r="F3652">
        <v>26</v>
      </c>
      <c r="G3652" t="s">
        <v>74</v>
      </c>
      <c r="H3652">
        <v>16</v>
      </c>
      <c r="I3652">
        <v>8</v>
      </c>
      <c r="J3652">
        <v>85</v>
      </c>
      <c r="K3652">
        <v>55</v>
      </c>
      <c r="L3652" s="2">
        <v>0.64700000000000002</v>
      </c>
      <c r="M3652">
        <v>750</v>
      </c>
      <c r="N3652">
        <v>13.6</v>
      </c>
      <c r="O3652">
        <v>2</v>
      </c>
      <c r="P3652">
        <v>73</v>
      </c>
      <c r="Q3652">
        <v>3.4</v>
      </c>
      <c r="R3652">
        <v>46.9</v>
      </c>
      <c r="S3652">
        <v>1</v>
      </c>
    </row>
    <row r="3653" spans="1:19" x14ac:dyDescent="0.25">
      <c r="A3653">
        <v>2007</v>
      </c>
      <c r="B3653">
        <v>51</v>
      </c>
      <c r="C3653" t="s">
        <v>1507</v>
      </c>
      <c r="D3653" t="str">
        <f>IFERROR(INDEX('Draft Master List'!E:F,MATCH(C3653,'Draft Master List'!E:E,0),2),"N/A")</f>
        <v>N/A</v>
      </c>
      <c r="E3653" t="s">
        <v>28</v>
      </c>
      <c r="F3653">
        <v>26</v>
      </c>
      <c r="G3653" t="s">
        <v>74</v>
      </c>
      <c r="H3653">
        <v>16</v>
      </c>
      <c r="I3653">
        <v>14</v>
      </c>
      <c r="J3653">
        <v>93</v>
      </c>
      <c r="K3653">
        <v>55</v>
      </c>
      <c r="L3653" s="2">
        <v>0.59099999999999997</v>
      </c>
      <c r="M3653">
        <v>719</v>
      </c>
      <c r="N3653">
        <v>13.1</v>
      </c>
      <c r="O3653">
        <v>4</v>
      </c>
      <c r="P3653">
        <v>48</v>
      </c>
      <c r="Q3653">
        <v>3.4</v>
      </c>
      <c r="R3653">
        <v>44.9</v>
      </c>
      <c r="S3653">
        <v>0</v>
      </c>
    </row>
    <row r="3654" spans="1:19" x14ac:dyDescent="0.25">
      <c r="A3654">
        <v>2007</v>
      </c>
      <c r="B3654">
        <v>52</v>
      </c>
      <c r="C3654" t="s">
        <v>1505</v>
      </c>
      <c r="D3654" t="str">
        <f>IFERROR(INDEX('Draft Master List'!E:F,MATCH(C3654,'Draft Master List'!E:E,0),2),"N/A")</f>
        <v>N/A</v>
      </c>
      <c r="E3654" t="s">
        <v>0</v>
      </c>
      <c r="F3654">
        <v>33</v>
      </c>
      <c r="G3654" t="s">
        <v>77</v>
      </c>
      <c r="H3654">
        <v>16</v>
      </c>
      <c r="I3654">
        <v>5</v>
      </c>
      <c r="J3654">
        <v>87</v>
      </c>
      <c r="K3654">
        <v>54</v>
      </c>
      <c r="L3654" s="2">
        <v>0.621</v>
      </c>
      <c r="M3654">
        <v>792</v>
      </c>
      <c r="N3654">
        <v>14.7</v>
      </c>
      <c r="O3654">
        <v>3</v>
      </c>
      <c r="P3654">
        <v>58</v>
      </c>
      <c r="Q3654">
        <v>3.4</v>
      </c>
      <c r="R3654">
        <v>49.5</v>
      </c>
      <c r="S3654">
        <v>2</v>
      </c>
    </row>
    <row r="3655" spans="1:19" x14ac:dyDescent="0.25">
      <c r="A3655">
        <v>2007</v>
      </c>
      <c r="B3655">
        <v>53</v>
      </c>
      <c r="C3655" t="s">
        <v>1397</v>
      </c>
      <c r="D3655" t="str">
        <f>IFERROR(INDEX('Draft Master List'!E:F,MATCH(C3655,'Draft Master List'!E:E,0),2),"N/A")</f>
        <v>N/A</v>
      </c>
      <c r="E3655" t="s">
        <v>18</v>
      </c>
      <c r="F3655">
        <v>26</v>
      </c>
      <c r="G3655" t="s">
        <v>74</v>
      </c>
      <c r="H3655">
        <v>16</v>
      </c>
      <c r="I3655">
        <v>12</v>
      </c>
      <c r="J3655">
        <v>84</v>
      </c>
      <c r="K3655">
        <v>54</v>
      </c>
      <c r="L3655" s="2">
        <v>0.64300000000000002</v>
      </c>
      <c r="M3655">
        <v>647</v>
      </c>
      <c r="N3655">
        <v>12</v>
      </c>
      <c r="O3655">
        <v>3</v>
      </c>
      <c r="P3655">
        <v>40</v>
      </c>
      <c r="Q3655">
        <v>3.4</v>
      </c>
      <c r="R3655">
        <v>40.4</v>
      </c>
      <c r="S3655">
        <v>3</v>
      </c>
    </row>
    <row r="3656" spans="1:19" x14ac:dyDescent="0.25">
      <c r="A3656">
        <v>2007</v>
      </c>
      <c r="B3656">
        <v>54</v>
      </c>
      <c r="C3656" t="s">
        <v>941</v>
      </c>
      <c r="D3656" t="str">
        <f>IFERROR(INDEX('Draft Master List'!E:F,MATCH(C3656,'Draft Master List'!E:E,0),2),"N/A")</f>
        <v>N/A</v>
      </c>
      <c r="E3656" t="s">
        <v>34</v>
      </c>
      <c r="F3656">
        <v>24</v>
      </c>
      <c r="G3656" t="s">
        <v>76</v>
      </c>
      <c r="H3656">
        <v>15</v>
      </c>
      <c r="I3656">
        <v>15</v>
      </c>
      <c r="J3656">
        <v>69</v>
      </c>
      <c r="K3656">
        <v>53</v>
      </c>
      <c r="L3656" s="2">
        <v>0.76800000000000002</v>
      </c>
      <c r="M3656">
        <v>436</v>
      </c>
      <c r="N3656">
        <v>8.1999999999999993</v>
      </c>
      <c r="O3656">
        <v>1</v>
      </c>
      <c r="P3656">
        <v>23</v>
      </c>
      <c r="Q3656">
        <v>3.5</v>
      </c>
      <c r="R3656">
        <v>29.1</v>
      </c>
      <c r="S3656">
        <v>4</v>
      </c>
    </row>
    <row r="3657" spans="1:19" x14ac:dyDescent="0.25">
      <c r="A3657">
        <v>2007</v>
      </c>
      <c r="B3657">
        <v>55</v>
      </c>
      <c r="C3657" t="s">
        <v>1588</v>
      </c>
      <c r="D3657" t="str">
        <f>IFERROR(INDEX('Draft Master List'!E:F,MATCH(C3657,'Draft Master List'!E:E,0),2),"N/A")</f>
        <v>N/A</v>
      </c>
      <c r="E3657" t="s">
        <v>21</v>
      </c>
      <c r="F3657">
        <v>25</v>
      </c>
      <c r="G3657" t="s">
        <v>660</v>
      </c>
      <c r="H3657">
        <v>15</v>
      </c>
      <c r="I3657">
        <v>6</v>
      </c>
      <c r="J3657">
        <v>85</v>
      </c>
      <c r="K3657">
        <v>53</v>
      </c>
      <c r="L3657" s="2">
        <v>0.624</v>
      </c>
      <c r="M3657">
        <v>532</v>
      </c>
      <c r="N3657">
        <v>10</v>
      </c>
      <c r="O3657">
        <v>4</v>
      </c>
      <c r="P3657">
        <v>29</v>
      </c>
      <c r="Q3657">
        <v>3.5</v>
      </c>
      <c r="R3657">
        <v>35.5</v>
      </c>
      <c r="S3657">
        <v>0</v>
      </c>
    </row>
    <row r="3658" spans="1:19" x14ac:dyDescent="0.25">
      <c r="A3658">
        <v>2007</v>
      </c>
      <c r="B3658">
        <v>56</v>
      </c>
      <c r="C3658" t="s">
        <v>517</v>
      </c>
      <c r="D3658" t="str">
        <f>IFERROR(INDEX('Draft Master List'!E:F,MATCH(C3658,'Draft Master List'!E:E,0),2),"N/A")</f>
        <v>522006</v>
      </c>
      <c r="E3658" t="s">
        <v>5</v>
      </c>
      <c r="F3658">
        <v>24</v>
      </c>
      <c r="G3658" t="s">
        <v>74</v>
      </c>
      <c r="H3658">
        <v>13</v>
      </c>
      <c r="I3658">
        <v>13</v>
      </c>
      <c r="J3658">
        <v>84</v>
      </c>
      <c r="K3658">
        <v>53</v>
      </c>
      <c r="L3658" s="2">
        <v>0.63100000000000001</v>
      </c>
      <c r="M3658">
        <v>920</v>
      </c>
      <c r="N3658">
        <v>17.399999999999999</v>
      </c>
      <c r="O3658">
        <v>12</v>
      </c>
      <c r="P3658">
        <v>82</v>
      </c>
      <c r="Q3658">
        <v>4.0999999999999996</v>
      </c>
      <c r="R3658">
        <v>70.8</v>
      </c>
      <c r="S3658">
        <v>1</v>
      </c>
    </row>
    <row r="3659" spans="1:19" x14ac:dyDescent="0.25">
      <c r="A3659">
        <v>2007</v>
      </c>
      <c r="B3659">
        <v>57</v>
      </c>
      <c r="C3659" t="s">
        <v>1170</v>
      </c>
      <c r="D3659" t="str">
        <f>IFERROR(INDEX('Draft Master List'!E:F,MATCH(C3659,'Draft Master List'!E:E,0),2),"N/A")</f>
        <v>N/A</v>
      </c>
      <c r="E3659" t="s">
        <v>34</v>
      </c>
      <c r="F3659">
        <v>23</v>
      </c>
      <c r="G3659" t="s">
        <v>108</v>
      </c>
      <c r="H3659">
        <v>14</v>
      </c>
      <c r="I3659">
        <v>14</v>
      </c>
      <c r="J3659">
        <v>85</v>
      </c>
      <c r="K3659">
        <v>52</v>
      </c>
      <c r="L3659" s="2">
        <v>0.61199999999999999</v>
      </c>
      <c r="M3659">
        <v>509</v>
      </c>
      <c r="N3659">
        <v>9.8000000000000007</v>
      </c>
      <c r="O3659">
        <v>4</v>
      </c>
      <c r="P3659">
        <v>31</v>
      </c>
      <c r="Q3659">
        <v>3.7</v>
      </c>
      <c r="R3659">
        <v>36.4</v>
      </c>
      <c r="S3659">
        <v>1</v>
      </c>
    </row>
    <row r="3660" spans="1:19" x14ac:dyDescent="0.25">
      <c r="A3660">
        <v>2007</v>
      </c>
      <c r="B3660">
        <v>58</v>
      </c>
      <c r="C3660" t="s">
        <v>512</v>
      </c>
      <c r="D3660" t="str">
        <f>IFERROR(INDEX('Draft Master List'!E:F,MATCH(C3660,'Draft Master List'!E:E,0),2),"N/A")</f>
        <v>252006</v>
      </c>
      <c r="E3660" t="s">
        <v>24</v>
      </c>
      <c r="F3660">
        <v>23</v>
      </c>
      <c r="G3660" t="s">
        <v>1447</v>
      </c>
      <c r="H3660">
        <v>13</v>
      </c>
      <c r="I3660">
        <v>13</v>
      </c>
      <c r="J3660">
        <v>85</v>
      </c>
      <c r="K3660">
        <v>52</v>
      </c>
      <c r="L3660" s="2">
        <v>0.61199999999999999</v>
      </c>
      <c r="M3660">
        <v>942</v>
      </c>
      <c r="N3660">
        <v>18.100000000000001</v>
      </c>
      <c r="O3660">
        <v>8</v>
      </c>
      <c r="P3660">
        <v>83</v>
      </c>
      <c r="Q3660">
        <v>4</v>
      </c>
      <c r="R3660">
        <v>72.5</v>
      </c>
      <c r="S3660">
        <v>2</v>
      </c>
    </row>
    <row r="3661" spans="1:19" x14ac:dyDescent="0.25">
      <c r="A3661">
        <v>2007</v>
      </c>
      <c r="B3661">
        <v>59</v>
      </c>
      <c r="C3661" t="s">
        <v>1432</v>
      </c>
      <c r="D3661" t="str">
        <f>IFERROR(INDEX('Draft Master List'!E:F,MATCH(C3661,'Draft Master List'!E:E,0),2),"N/A")</f>
        <v>N/A</v>
      </c>
      <c r="E3661" t="s">
        <v>15</v>
      </c>
      <c r="F3661">
        <v>29</v>
      </c>
      <c r="G3661" t="s">
        <v>643</v>
      </c>
      <c r="H3661">
        <v>16</v>
      </c>
      <c r="I3661">
        <v>5</v>
      </c>
      <c r="J3661">
        <v>67</v>
      </c>
      <c r="K3661">
        <v>52</v>
      </c>
      <c r="L3661" s="2">
        <v>0.77600000000000002</v>
      </c>
      <c r="M3661">
        <v>374</v>
      </c>
      <c r="N3661">
        <v>7.2</v>
      </c>
      <c r="O3661">
        <v>0</v>
      </c>
      <c r="P3661">
        <v>43</v>
      </c>
      <c r="Q3661">
        <v>3.3</v>
      </c>
      <c r="R3661">
        <v>23.4</v>
      </c>
      <c r="S3661">
        <v>3</v>
      </c>
    </row>
    <row r="3662" spans="1:19" x14ac:dyDescent="0.25">
      <c r="A3662">
        <v>2007</v>
      </c>
      <c r="B3662">
        <v>60</v>
      </c>
      <c r="C3662" t="s">
        <v>94</v>
      </c>
      <c r="D3662" t="str">
        <f>IFERROR(INDEX('Draft Master List'!E:F,MATCH(C3662,'Draft Master List'!E:E,0),2),"N/A")</f>
        <v>72007</v>
      </c>
      <c r="E3662" t="s">
        <v>63</v>
      </c>
      <c r="F3662">
        <v>28</v>
      </c>
      <c r="G3662" t="s">
        <v>643</v>
      </c>
      <c r="H3662">
        <v>16</v>
      </c>
      <c r="I3662">
        <v>5</v>
      </c>
      <c r="J3662">
        <v>65</v>
      </c>
      <c r="K3662">
        <v>51</v>
      </c>
      <c r="L3662" s="2">
        <v>0.78500000000000003</v>
      </c>
      <c r="M3662">
        <v>420</v>
      </c>
      <c r="N3662">
        <v>8.1999999999999993</v>
      </c>
      <c r="O3662">
        <v>0</v>
      </c>
      <c r="P3662">
        <v>30</v>
      </c>
      <c r="Q3662">
        <v>3.2</v>
      </c>
      <c r="R3662">
        <v>26.3</v>
      </c>
      <c r="S3662">
        <v>3</v>
      </c>
    </row>
    <row r="3663" spans="1:19" x14ac:dyDescent="0.25">
      <c r="A3663">
        <v>2007</v>
      </c>
      <c r="B3663">
        <v>61</v>
      </c>
      <c r="C3663" t="s">
        <v>637</v>
      </c>
      <c r="D3663" t="str">
        <f>IFERROR(INDEX('Draft Master List'!E:F,MATCH(C3663,'Draft Master List'!E:E,0),2),"N/A")</f>
        <v>N/A</v>
      </c>
      <c r="E3663" t="s">
        <v>7</v>
      </c>
      <c r="F3663">
        <v>28</v>
      </c>
      <c r="G3663" t="s">
        <v>74</v>
      </c>
      <c r="H3663">
        <v>15</v>
      </c>
      <c r="I3663">
        <v>13</v>
      </c>
      <c r="J3663">
        <v>77</v>
      </c>
      <c r="K3663">
        <v>51</v>
      </c>
      <c r="L3663" s="2">
        <v>0.66200000000000003</v>
      </c>
      <c r="M3663">
        <v>728</v>
      </c>
      <c r="N3663">
        <v>14.3</v>
      </c>
      <c r="O3663">
        <v>1</v>
      </c>
      <c r="P3663">
        <v>54</v>
      </c>
      <c r="Q3663">
        <v>3.4</v>
      </c>
      <c r="R3663">
        <v>48.5</v>
      </c>
      <c r="S3663">
        <v>3</v>
      </c>
    </row>
    <row r="3664" spans="1:19" x14ac:dyDescent="0.25">
      <c r="A3664">
        <v>2007</v>
      </c>
      <c r="B3664">
        <v>62</v>
      </c>
      <c r="C3664" t="s">
        <v>1496</v>
      </c>
      <c r="D3664" t="str">
        <f>IFERROR(INDEX('Draft Master List'!E:F,MATCH(C3664,'Draft Master List'!E:E,0),2),"N/A")</f>
        <v>N/A</v>
      </c>
      <c r="E3664" t="s">
        <v>29</v>
      </c>
      <c r="F3664">
        <v>27</v>
      </c>
      <c r="G3664" t="s">
        <v>74</v>
      </c>
      <c r="H3664">
        <v>15</v>
      </c>
      <c r="I3664">
        <v>9</v>
      </c>
      <c r="J3664">
        <v>88</v>
      </c>
      <c r="K3664">
        <v>51</v>
      </c>
      <c r="L3664" s="2">
        <v>0.57999999999999996</v>
      </c>
      <c r="M3664">
        <v>578</v>
      </c>
      <c r="N3664">
        <v>11.3</v>
      </c>
      <c r="O3664">
        <v>0</v>
      </c>
      <c r="P3664">
        <v>30</v>
      </c>
      <c r="Q3664">
        <v>3.4</v>
      </c>
      <c r="R3664">
        <v>38.5</v>
      </c>
      <c r="S3664">
        <v>0</v>
      </c>
    </row>
    <row r="3665" spans="1:19" x14ac:dyDescent="0.25">
      <c r="A3665">
        <v>2007</v>
      </c>
      <c r="B3665">
        <v>63</v>
      </c>
      <c r="C3665" t="s">
        <v>638</v>
      </c>
      <c r="D3665" t="str">
        <f>IFERROR(INDEX('Draft Master List'!E:F,MATCH(C3665,'Draft Master List'!E:E,0),2),"N/A")</f>
        <v>N/A</v>
      </c>
      <c r="E3665" t="s">
        <v>34</v>
      </c>
      <c r="F3665">
        <v>27</v>
      </c>
      <c r="G3665" t="s">
        <v>74</v>
      </c>
      <c r="H3665">
        <v>16</v>
      </c>
      <c r="I3665">
        <v>15</v>
      </c>
      <c r="J3665">
        <v>104</v>
      </c>
      <c r="K3665">
        <v>50</v>
      </c>
      <c r="L3665" s="2">
        <v>0.48099999999999998</v>
      </c>
      <c r="M3665">
        <v>600</v>
      </c>
      <c r="N3665">
        <v>12</v>
      </c>
      <c r="O3665">
        <v>5</v>
      </c>
      <c r="P3665">
        <v>57</v>
      </c>
      <c r="Q3665">
        <v>3.1</v>
      </c>
      <c r="R3665">
        <v>37.5</v>
      </c>
      <c r="S3665">
        <v>3</v>
      </c>
    </row>
    <row r="3666" spans="1:19" x14ac:dyDescent="0.25">
      <c r="A3666">
        <v>2007</v>
      </c>
      <c r="B3666">
        <v>64</v>
      </c>
      <c r="C3666" t="s">
        <v>642</v>
      </c>
      <c r="D3666" t="str">
        <f>IFERROR(INDEX('Draft Master List'!E:F,MATCH(C3666,'Draft Master List'!E:E,0),2),"N/A")</f>
        <v>N/A</v>
      </c>
      <c r="E3666" t="s">
        <v>33</v>
      </c>
      <c r="F3666">
        <v>31</v>
      </c>
      <c r="G3666" t="s">
        <v>74</v>
      </c>
      <c r="H3666">
        <v>15</v>
      </c>
      <c r="I3666">
        <v>15</v>
      </c>
      <c r="J3666">
        <v>105</v>
      </c>
      <c r="K3666">
        <v>50</v>
      </c>
      <c r="L3666" s="2">
        <v>0.47599999999999998</v>
      </c>
      <c r="M3666">
        <v>556</v>
      </c>
      <c r="N3666">
        <v>11.1</v>
      </c>
      <c r="O3666">
        <v>1</v>
      </c>
      <c r="P3666">
        <v>26</v>
      </c>
      <c r="Q3666">
        <v>3.3</v>
      </c>
      <c r="R3666">
        <v>37.1</v>
      </c>
      <c r="S3666">
        <v>1</v>
      </c>
    </row>
    <row r="3667" spans="1:19" x14ac:dyDescent="0.25">
      <c r="A3667">
        <v>2007</v>
      </c>
      <c r="B3667">
        <v>65</v>
      </c>
      <c r="C3667" t="s">
        <v>1215</v>
      </c>
      <c r="D3667" t="str">
        <f>IFERROR(INDEX('Draft Master List'!E:F,MATCH(C3667,'Draft Master List'!E:E,0),2),"N/A")</f>
        <v>N/A</v>
      </c>
      <c r="E3667" t="s">
        <v>19</v>
      </c>
      <c r="F3667">
        <v>26</v>
      </c>
      <c r="G3667" t="s">
        <v>74</v>
      </c>
      <c r="H3667">
        <v>16</v>
      </c>
      <c r="I3667">
        <v>12</v>
      </c>
      <c r="J3667">
        <v>96</v>
      </c>
      <c r="K3667">
        <v>50</v>
      </c>
      <c r="L3667" s="2">
        <v>0.52100000000000002</v>
      </c>
      <c r="M3667">
        <v>694</v>
      </c>
      <c r="N3667">
        <v>13.9</v>
      </c>
      <c r="O3667">
        <v>9</v>
      </c>
      <c r="P3667">
        <v>45</v>
      </c>
      <c r="Q3667">
        <v>3.1</v>
      </c>
      <c r="R3667">
        <v>43.4</v>
      </c>
      <c r="S3667">
        <v>3</v>
      </c>
    </row>
    <row r="3668" spans="1:19" x14ac:dyDescent="0.25">
      <c r="A3668">
        <v>2007</v>
      </c>
      <c r="B3668">
        <v>66</v>
      </c>
      <c r="C3668" t="s">
        <v>587</v>
      </c>
      <c r="D3668" t="str">
        <f>IFERROR(INDEX('Draft Master List'!E:F,MATCH(C3668,'Draft Master List'!E:E,0),2),"N/A")</f>
        <v>N/A</v>
      </c>
      <c r="E3668" t="s">
        <v>27</v>
      </c>
      <c r="F3668">
        <v>28</v>
      </c>
      <c r="G3668" t="s">
        <v>74</v>
      </c>
      <c r="H3668">
        <v>15</v>
      </c>
      <c r="I3668">
        <v>13</v>
      </c>
      <c r="J3668">
        <v>81</v>
      </c>
      <c r="K3668">
        <v>50</v>
      </c>
      <c r="L3668" s="2">
        <v>0.61699999999999999</v>
      </c>
      <c r="M3668">
        <v>697</v>
      </c>
      <c r="N3668">
        <v>13.9</v>
      </c>
      <c r="O3668">
        <v>7</v>
      </c>
      <c r="P3668">
        <v>59</v>
      </c>
      <c r="Q3668">
        <v>3.3</v>
      </c>
      <c r="R3668">
        <v>46.5</v>
      </c>
      <c r="S3668">
        <v>2</v>
      </c>
    </row>
    <row r="3669" spans="1:19" x14ac:dyDescent="0.25">
      <c r="A3669">
        <v>2007</v>
      </c>
      <c r="B3669">
        <v>67</v>
      </c>
      <c r="C3669" t="s">
        <v>2125</v>
      </c>
      <c r="D3669" t="str">
        <f>IFERROR(INDEX('Draft Master List'!E:F,MATCH(C3669,'Draft Master List'!E:E,0),2),"N/A")</f>
        <v>N/A</v>
      </c>
      <c r="E3669" t="s">
        <v>64</v>
      </c>
      <c r="F3669">
        <v>33</v>
      </c>
      <c r="G3669" t="s">
        <v>74</v>
      </c>
      <c r="H3669">
        <v>16</v>
      </c>
      <c r="I3669">
        <v>12</v>
      </c>
      <c r="J3669">
        <v>81</v>
      </c>
      <c r="K3669">
        <v>50</v>
      </c>
      <c r="L3669" s="2">
        <v>0.61699999999999999</v>
      </c>
      <c r="M3669">
        <v>614</v>
      </c>
      <c r="N3669">
        <v>12.3</v>
      </c>
      <c r="O3669">
        <v>3</v>
      </c>
      <c r="P3669">
        <v>50</v>
      </c>
      <c r="Q3669">
        <v>3.1</v>
      </c>
      <c r="R3669">
        <v>38.4</v>
      </c>
      <c r="S3669">
        <v>0</v>
      </c>
    </row>
    <row r="3670" spans="1:19" x14ac:dyDescent="0.25">
      <c r="A3670">
        <v>2007</v>
      </c>
      <c r="B3670">
        <v>68</v>
      </c>
      <c r="C3670" t="s">
        <v>1403</v>
      </c>
      <c r="D3670" t="str">
        <f>IFERROR(INDEX('Draft Master List'!E:F,MATCH(C3670,'Draft Master List'!E:E,0),2),"N/A")</f>
        <v>N/A</v>
      </c>
      <c r="E3670" t="s">
        <v>19</v>
      </c>
      <c r="F3670">
        <v>28</v>
      </c>
      <c r="G3670" t="s">
        <v>74</v>
      </c>
      <c r="H3670">
        <v>11</v>
      </c>
      <c r="I3670">
        <v>11</v>
      </c>
      <c r="J3670">
        <v>85</v>
      </c>
      <c r="K3670">
        <v>49</v>
      </c>
      <c r="L3670" s="2">
        <v>0.57599999999999996</v>
      </c>
      <c r="M3670">
        <v>661</v>
      </c>
      <c r="N3670">
        <v>13.5</v>
      </c>
      <c r="O3670">
        <v>4</v>
      </c>
      <c r="P3670">
        <v>65</v>
      </c>
      <c r="Q3670">
        <v>4.5</v>
      </c>
      <c r="R3670">
        <v>60.1</v>
      </c>
      <c r="S3670">
        <v>0</v>
      </c>
    </row>
    <row r="3671" spans="1:19" x14ac:dyDescent="0.25">
      <c r="A3671">
        <v>2007</v>
      </c>
      <c r="B3671">
        <v>69</v>
      </c>
      <c r="C3671" t="s">
        <v>702</v>
      </c>
      <c r="D3671" t="str">
        <f>IFERROR(INDEX('Draft Master List'!E:F,MATCH(C3671,'Draft Master List'!E:E,0),2),"N/A")</f>
        <v>N/A</v>
      </c>
      <c r="E3671" t="s">
        <v>14</v>
      </c>
      <c r="F3671">
        <v>27</v>
      </c>
      <c r="G3671" t="s">
        <v>703</v>
      </c>
      <c r="H3671">
        <v>15</v>
      </c>
      <c r="I3671">
        <v>10</v>
      </c>
      <c r="J3671">
        <v>69</v>
      </c>
      <c r="K3671">
        <v>49</v>
      </c>
      <c r="L3671" s="2">
        <v>0.71</v>
      </c>
      <c r="M3671">
        <v>324</v>
      </c>
      <c r="N3671">
        <v>6.6</v>
      </c>
      <c r="O3671">
        <v>0</v>
      </c>
      <c r="P3671">
        <v>21</v>
      </c>
      <c r="Q3671">
        <v>3.3</v>
      </c>
      <c r="R3671">
        <v>21.6</v>
      </c>
      <c r="S3671">
        <v>1</v>
      </c>
    </row>
    <row r="3672" spans="1:19" x14ac:dyDescent="0.25">
      <c r="A3672">
        <v>2007</v>
      </c>
      <c r="B3672">
        <v>70</v>
      </c>
      <c r="C3672" t="s">
        <v>1322</v>
      </c>
      <c r="D3672" t="str">
        <f>IFERROR(INDEX('Draft Master List'!E:F,MATCH(C3672,'Draft Master List'!E:E,0),2),"N/A")</f>
        <v>N/A</v>
      </c>
      <c r="E3672" t="s">
        <v>26</v>
      </c>
      <c r="F3672">
        <v>24</v>
      </c>
      <c r="G3672" t="s">
        <v>1069</v>
      </c>
      <c r="H3672">
        <v>16</v>
      </c>
      <c r="I3672">
        <v>7</v>
      </c>
      <c r="J3672">
        <v>65</v>
      </c>
      <c r="K3672">
        <v>49</v>
      </c>
      <c r="L3672" s="2">
        <v>0.754</v>
      </c>
      <c r="M3672">
        <v>549</v>
      </c>
      <c r="N3672">
        <v>11.2</v>
      </c>
      <c r="O3672">
        <v>5</v>
      </c>
      <c r="P3672">
        <v>41</v>
      </c>
      <c r="Q3672">
        <v>3.1</v>
      </c>
      <c r="R3672">
        <v>34.299999999999997</v>
      </c>
      <c r="S3672">
        <v>1</v>
      </c>
    </row>
    <row r="3673" spans="1:19" x14ac:dyDescent="0.25">
      <c r="A3673">
        <v>2007</v>
      </c>
      <c r="B3673">
        <v>71</v>
      </c>
      <c r="C3673" t="s">
        <v>568</v>
      </c>
      <c r="D3673" t="str">
        <f>IFERROR(INDEX('Draft Master List'!E:F,MATCH(C3673,'Draft Master List'!E:E,0),2),"N/A")</f>
        <v>N/A</v>
      </c>
      <c r="E3673" t="s">
        <v>3</v>
      </c>
      <c r="F3673">
        <v>25</v>
      </c>
      <c r="G3673" t="s">
        <v>74</v>
      </c>
      <c r="H3673">
        <v>16</v>
      </c>
      <c r="I3673">
        <v>12</v>
      </c>
      <c r="J3673">
        <v>89</v>
      </c>
      <c r="K3673">
        <v>48</v>
      </c>
      <c r="L3673" s="2">
        <v>0.53900000000000003</v>
      </c>
      <c r="M3673">
        <v>531</v>
      </c>
      <c r="N3673">
        <v>11.1</v>
      </c>
      <c r="O3673">
        <v>0</v>
      </c>
      <c r="P3673">
        <v>52</v>
      </c>
      <c r="Q3673">
        <v>3</v>
      </c>
      <c r="R3673">
        <v>33.200000000000003</v>
      </c>
      <c r="S3673">
        <v>0</v>
      </c>
    </row>
    <row r="3674" spans="1:19" x14ac:dyDescent="0.25">
      <c r="A3674">
        <v>2007</v>
      </c>
      <c r="B3674">
        <v>72</v>
      </c>
      <c r="C3674" t="s">
        <v>438</v>
      </c>
      <c r="D3674" t="str">
        <f>IFERROR(INDEX('Draft Master List'!E:F,MATCH(C3674,'Draft Master List'!E:E,0),2),"N/A")</f>
        <v>22007</v>
      </c>
      <c r="E3674" t="s">
        <v>12</v>
      </c>
      <c r="F3674">
        <v>22</v>
      </c>
      <c r="G3674" t="s">
        <v>588</v>
      </c>
      <c r="H3674">
        <v>15</v>
      </c>
      <c r="I3674">
        <v>10</v>
      </c>
      <c r="J3674">
        <v>93</v>
      </c>
      <c r="K3674">
        <v>48</v>
      </c>
      <c r="L3674" s="2">
        <v>0.51600000000000001</v>
      </c>
      <c r="M3674">
        <v>756</v>
      </c>
      <c r="N3674">
        <v>15.8</v>
      </c>
      <c r="O3674">
        <v>4</v>
      </c>
      <c r="P3674">
        <v>49</v>
      </c>
      <c r="Q3674">
        <v>3.2</v>
      </c>
      <c r="R3674">
        <v>50.4</v>
      </c>
      <c r="S3674">
        <v>1</v>
      </c>
    </row>
    <row r="3675" spans="1:19" x14ac:dyDescent="0.25">
      <c r="A3675">
        <v>2007</v>
      </c>
      <c r="B3675">
        <v>73</v>
      </c>
      <c r="C3675" t="s">
        <v>2126</v>
      </c>
      <c r="D3675" t="str">
        <f>IFERROR(INDEX('Draft Master List'!E:F,MATCH(C3675,'Draft Master List'!E:E,0),2),"N/A")</f>
        <v>N/A</v>
      </c>
      <c r="E3675" t="s">
        <v>0</v>
      </c>
      <c r="F3675">
        <v>28</v>
      </c>
      <c r="G3675" t="s">
        <v>1623</v>
      </c>
      <c r="H3675">
        <v>14</v>
      </c>
      <c r="I3675">
        <v>12</v>
      </c>
      <c r="J3675">
        <v>63</v>
      </c>
      <c r="K3675">
        <v>48</v>
      </c>
      <c r="L3675" s="2">
        <v>0.76200000000000001</v>
      </c>
      <c r="M3675">
        <v>378</v>
      </c>
      <c r="N3675">
        <v>7.9</v>
      </c>
      <c r="O3675">
        <v>2</v>
      </c>
      <c r="P3675">
        <v>22</v>
      </c>
      <c r="Q3675">
        <v>3.4</v>
      </c>
      <c r="R3675">
        <v>27</v>
      </c>
      <c r="S3675">
        <v>1</v>
      </c>
    </row>
    <row r="3676" spans="1:19" x14ac:dyDescent="0.25">
      <c r="A3676">
        <v>2007</v>
      </c>
      <c r="B3676">
        <v>74</v>
      </c>
      <c r="C3676" t="s">
        <v>1973</v>
      </c>
      <c r="D3676" t="str">
        <f>IFERROR(INDEX('Draft Master List'!E:F,MATCH(C3676,'Draft Master List'!E:E,0),2),"N/A")</f>
        <v>N/A</v>
      </c>
      <c r="E3676" t="s">
        <v>5</v>
      </c>
      <c r="F3676">
        <v>27</v>
      </c>
      <c r="G3676" t="s">
        <v>108</v>
      </c>
      <c r="H3676">
        <v>15</v>
      </c>
      <c r="I3676">
        <v>12</v>
      </c>
      <c r="J3676">
        <v>63</v>
      </c>
      <c r="K3676">
        <v>48</v>
      </c>
      <c r="L3676" s="2">
        <v>0.76200000000000001</v>
      </c>
      <c r="M3676">
        <v>575</v>
      </c>
      <c r="N3676">
        <v>12</v>
      </c>
      <c r="O3676">
        <v>6</v>
      </c>
      <c r="P3676">
        <v>60</v>
      </c>
      <c r="Q3676">
        <v>3.2</v>
      </c>
      <c r="R3676">
        <v>38.299999999999997</v>
      </c>
      <c r="S3676">
        <v>1</v>
      </c>
    </row>
    <row r="3677" spans="1:19" x14ac:dyDescent="0.25">
      <c r="A3677">
        <v>2007</v>
      </c>
      <c r="B3677">
        <v>75</v>
      </c>
      <c r="C3677" t="s">
        <v>701</v>
      </c>
      <c r="D3677" t="str">
        <f>IFERROR(INDEX('Draft Master List'!E:F,MATCH(C3677,'Draft Master List'!E:E,0),2),"N/A")</f>
        <v>N/A</v>
      </c>
      <c r="E3677" t="s">
        <v>30</v>
      </c>
      <c r="F3677">
        <v>31</v>
      </c>
      <c r="G3677" t="s">
        <v>76</v>
      </c>
      <c r="H3677">
        <v>16</v>
      </c>
      <c r="I3677">
        <v>8</v>
      </c>
      <c r="J3677">
        <v>61</v>
      </c>
      <c r="K3677">
        <v>47</v>
      </c>
      <c r="L3677" s="2">
        <v>0.77</v>
      </c>
      <c r="M3677">
        <v>383</v>
      </c>
      <c r="N3677">
        <v>8.1</v>
      </c>
      <c r="O3677">
        <v>1</v>
      </c>
      <c r="P3677">
        <v>23</v>
      </c>
      <c r="Q3677">
        <v>2.9</v>
      </c>
      <c r="R3677">
        <v>23.9</v>
      </c>
      <c r="S3677">
        <v>1</v>
      </c>
    </row>
    <row r="3678" spans="1:19" x14ac:dyDescent="0.25">
      <c r="A3678">
        <v>2007</v>
      </c>
      <c r="B3678">
        <v>76</v>
      </c>
      <c r="C3678" t="s">
        <v>460</v>
      </c>
      <c r="D3678" t="str">
        <f>IFERROR(INDEX('Draft Master List'!E:F,MATCH(C3678,'Draft Master List'!E:E,0),2),"N/A")</f>
        <v>782007</v>
      </c>
      <c r="E3678" t="s">
        <v>5</v>
      </c>
      <c r="F3678">
        <v>23</v>
      </c>
      <c r="G3678" t="s">
        <v>74</v>
      </c>
      <c r="H3678">
        <v>16</v>
      </c>
      <c r="I3678">
        <v>9</v>
      </c>
      <c r="J3678">
        <v>80</v>
      </c>
      <c r="K3678">
        <v>47</v>
      </c>
      <c r="L3678" s="2">
        <v>0.58799999999999997</v>
      </c>
      <c r="M3678">
        <v>676</v>
      </c>
      <c r="N3678">
        <v>14.4</v>
      </c>
      <c r="O3678">
        <v>2</v>
      </c>
      <c r="P3678">
        <v>79</v>
      </c>
      <c r="Q3678">
        <v>2.9</v>
      </c>
      <c r="R3678">
        <v>42.3</v>
      </c>
      <c r="S3678">
        <v>3</v>
      </c>
    </row>
    <row r="3679" spans="1:19" x14ac:dyDescent="0.25">
      <c r="A3679">
        <v>2007</v>
      </c>
      <c r="B3679">
        <v>77</v>
      </c>
      <c r="C3679" t="s">
        <v>1097</v>
      </c>
      <c r="D3679" t="str">
        <f>IFERROR(INDEX('Draft Master List'!E:F,MATCH(C3679,'Draft Master List'!E:E,0),2),"N/A")</f>
        <v>N/A</v>
      </c>
      <c r="E3679" t="s">
        <v>24</v>
      </c>
      <c r="F3679">
        <v>25</v>
      </c>
      <c r="G3679" t="s">
        <v>108</v>
      </c>
      <c r="H3679">
        <v>16</v>
      </c>
      <c r="I3679">
        <v>16</v>
      </c>
      <c r="J3679">
        <v>61</v>
      </c>
      <c r="K3679">
        <v>47</v>
      </c>
      <c r="L3679" s="2">
        <v>0.77</v>
      </c>
      <c r="M3679">
        <v>566</v>
      </c>
      <c r="N3679">
        <v>12</v>
      </c>
      <c r="O3679">
        <v>7</v>
      </c>
      <c r="P3679">
        <v>29</v>
      </c>
      <c r="Q3679">
        <v>2.9</v>
      </c>
      <c r="R3679">
        <v>35.4</v>
      </c>
      <c r="S3679">
        <v>0</v>
      </c>
    </row>
    <row r="3680" spans="1:19" x14ac:dyDescent="0.25">
      <c r="A3680">
        <v>2007</v>
      </c>
      <c r="B3680">
        <v>78</v>
      </c>
      <c r="C3680" t="s">
        <v>640</v>
      </c>
      <c r="D3680" t="str">
        <f>IFERROR(INDEX('Draft Master List'!E:F,MATCH(C3680,'Draft Master List'!E:E,0),2),"N/A")</f>
        <v>N/A</v>
      </c>
      <c r="E3680" t="s">
        <v>7</v>
      </c>
      <c r="F3680">
        <v>26</v>
      </c>
      <c r="G3680" t="s">
        <v>76</v>
      </c>
      <c r="H3680">
        <v>16</v>
      </c>
      <c r="I3680">
        <v>16</v>
      </c>
      <c r="J3680">
        <v>60</v>
      </c>
      <c r="K3680">
        <v>47</v>
      </c>
      <c r="L3680" s="2">
        <v>0.78300000000000003</v>
      </c>
      <c r="M3680">
        <v>389</v>
      </c>
      <c r="N3680">
        <v>8.3000000000000007</v>
      </c>
      <c r="O3680">
        <v>0</v>
      </c>
      <c r="P3680">
        <v>54</v>
      </c>
      <c r="Q3680">
        <v>2.9</v>
      </c>
      <c r="R3680">
        <v>24.3</v>
      </c>
      <c r="S3680">
        <v>6</v>
      </c>
    </row>
    <row r="3681" spans="1:19" x14ac:dyDescent="0.25">
      <c r="A3681">
        <v>2007</v>
      </c>
      <c r="B3681">
        <v>79</v>
      </c>
      <c r="C3681" t="s">
        <v>2089</v>
      </c>
      <c r="D3681" t="str">
        <f>IFERROR(INDEX('Draft Master List'!E:F,MATCH(C3681,'Draft Master List'!E:E,0),2),"N/A")</f>
        <v>N/A</v>
      </c>
      <c r="E3681" t="s">
        <v>34</v>
      </c>
      <c r="F3681">
        <v>29</v>
      </c>
      <c r="G3681" t="s">
        <v>74</v>
      </c>
      <c r="H3681">
        <v>15</v>
      </c>
      <c r="I3681">
        <v>15</v>
      </c>
      <c r="J3681">
        <v>104</v>
      </c>
      <c r="K3681">
        <v>46</v>
      </c>
      <c r="L3681" s="2">
        <v>0.442</v>
      </c>
      <c r="M3681">
        <v>497</v>
      </c>
      <c r="N3681">
        <v>10.8</v>
      </c>
      <c r="O3681">
        <v>3</v>
      </c>
      <c r="P3681">
        <v>34</v>
      </c>
      <c r="Q3681">
        <v>3.1</v>
      </c>
      <c r="R3681">
        <v>33.1</v>
      </c>
      <c r="S3681">
        <v>1</v>
      </c>
    </row>
    <row r="3682" spans="1:19" x14ac:dyDescent="0.25">
      <c r="A3682">
        <v>2007</v>
      </c>
      <c r="B3682">
        <v>80</v>
      </c>
      <c r="C3682" t="s">
        <v>1316</v>
      </c>
      <c r="D3682" t="str">
        <f>IFERROR(INDEX('Draft Master List'!E:F,MATCH(C3682,'Draft Master List'!E:E,0),2),"N/A")</f>
        <v>N/A</v>
      </c>
      <c r="E3682" t="s">
        <v>10</v>
      </c>
      <c r="F3682">
        <v>26</v>
      </c>
      <c r="G3682" t="s">
        <v>660</v>
      </c>
      <c r="H3682">
        <v>16</v>
      </c>
      <c r="I3682">
        <v>8</v>
      </c>
      <c r="J3682">
        <v>88</v>
      </c>
      <c r="K3682">
        <v>46</v>
      </c>
      <c r="L3682" s="2">
        <v>0.52300000000000002</v>
      </c>
      <c r="M3682">
        <v>528</v>
      </c>
      <c r="N3682">
        <v>11.5</v>
      </c>
      <c r="O3682">
        <v>2</v>
      </c>
      <c r="P3682">
        <v>30</v>
      </c>
      <c r="Q3682">
        <v>2.9</v>
      </c>
      <c r="R3682">
        <v>33</v>
      </c>
      <c r="S3682">
        <v>0</v>
      </c>
    </row>
    <row r="3683" spans="1:19" x14ac:dyDescent="0.25">
      <c r="A3683">
        <v>2007</v>
      </c>
      <c r="B3683">
        <v>81</v>
      </c>
      <c r="C3683" t="s">
        <v>1931</v>
      </c>
      <c r="D3683" t="str">
        <f>IFERROR(INDEX('Draft Master List'!E:F,MATCH(C3683,'Draft Master List'!E:E,0),2),"N/A")</f>
        <v>N/A</v>
      </c>
      <c r="E3683" t="s">
        <v>22</v>
      </c>
      <c r="F3683">
        <v>24</v>
      </c>
      <c r="G3683" t="s">
        <v>108</v>
      </c>
      <c r="H3683">
        <v>16</v>
      </c>
      <c r="I3683">
        <v>16</v>
      </c>
      <c r="J3683">
        <v>80</v>
      </c>
      <c r="K3683">
        <v>46</v>
      </c>
      <c r="L3683" s="2">
        <v>0.57499999999999996</v>
      </c>
      <c r="M3683">
        <v>406</v>
      </c>
      <c r="N3683">
        <v>8.8000000000000007</v>
      </c>
      <c r="O3683">
        <v>2</v>
      </c>
      <c r="P3683">
        <v>29</v>
      </c>
      <c r="Q3683">
        <v>2.9</v>
      </c>
      <c r="R3683">
        <v>25.4</v>
      </c>
      <c r="S3683">
        <v>2</v>
      </c>
    </row>
    <row r="3684" spans="1:19" x14ac:dyDescent="0.25">
      <c r="A3684">
        <v>2007</v>
      </c>
      <c r="B3684">
        <v>82</v>
      </c>
      <c r="C3684" t="s">
        <v>1602</v>
      </c>
      <c r="D3684" t="str">
        <f>IFERROR(INDEX('Draft Master List'!E:F,MATCH(C3684,'Draft Master List'!E:E,0),2),"N/A")</f>
        <v>N/A</v>
      </c>
      <c r="E3684" t="s">
        <v>28</v>
      </c>
      <c r="F3684">
        <v>26</v>
      </c>
      <c r="G3684" t="s">
        <v>108</v>
      </c>
      <c r="H3684">
        <v>16</v>
      </c>
      <c r="I3684">
        <v>15</v>
      </c>
      <c r="J3684">
        <v>78</v>
      </c>
      <c r="K3684">
        <v>46</v>
      </c>
      <c r="L3684" s="2">
        <v>0.59</v>
      </c>
      <c r="M3684">
        <v>421</v>
      </c>
      <c r="N3684">
        <v>9.1999999999999993</v>
      </c>
      <c r="O3684">
        <v>1</v>
      </c>
      <c r="P3684">
        <v>26</v>
      </c>
      <c r="Q3684">
        <v>2.9</v>
      </c>
      <c r="R3684">
        <v>26.3</v>
      </c>
      <c r="S3684">
        <v>2</v>
      </c>
    </row>
    <row r="3685" spans="1:19" x14ac:dyDescent="0.25">
      <c r="A3685">
        <v>2007</v>
      </c>
      <c r="B3685">
        <v>83</v>
      </c>
      <c r="C3685" t="s">
        <v>1308</v>
      </c>
      <c r="D3685" t="str">
        <f>IFERROR(INDEX('Draft Master List'!E:F,MATCH(C3685,'Draft Master List'!E:E,0),2),"N/A")</f>
        <v>N/A</v>
      </c>
      <c r="E3685" t="s">
        <v>30</v>
      </c>
      <c r="F3685">
        <v>27</v>
      </c>
      <c r="G3685" t="s">
        <v>74</v>
      </c>
      <c r="H3685">
        <v>16</v>
      </c>
      <c r="I3685">
        <v>9</v>
      </c>
      <c r="J3685">
        <v>75</v>
      </c>
      <c r="K3685">
        <v>46</v>
      </c>
      <c r="L3685" s="2">
        <v>0.61299999999999999</v>
      </c>
      <c r="M3685">
        <v>697</v>
      </c>
      <c r="N3685">
        <v>15.2</v>
      </c>
      <c r="O3685">
        <v>3</v>
      </c>
      <c r="P3685">
        <v>69</v>
      </c>
      <c r="Q3685">
        <v>2.9</v>
      </c>
      <c r="R3685">
        <v>43.6</v>
      </c>
      <c r="S3685">
        <v>0</v>
      </c>
    </row>
    <row r="3686" spans="1:19" x14ac:dyDescent="0.25">
      <c r="A3686">
        <v>2007</v>
      </c>
      <c r="B3686">
        <v>84</v>
      </c>
      <c r="C3686" t="s">
        <v>2041</v>
      </c>
      <c r="D3686" t="str">
        <f>IFERROR(INDEX('Draft Master List'!E:F,MATCH(C3686,'Draft Master List'!E:E,0),2),"N/A")</f>
        <v>N/A</v>
      </c>
      <c r="E3686" t="s">
        <v>4</v>
      </c>
      <c r="F3686">
        <v>28</v>
      </c>
      <c r="G3686" t="s">
        <v>74</v>
      </c>
      <c r="H3686">
        <v>16</v>
      </c>
      <c r="I3686">
        <v>14</v>
      </c>
      <c r="J3686">
        <v>74</v>
      </c>
      <c r="K3686">
        <v>45</v>
      </c>
      <c r="L3686" s="2">
        <v>0.60799999999999998</v>
      </c>
      <c r="M3686">
        <v>518</v>
      </c>
      <c r="N3686">
        <v>11.5</v>
      </c>
      <c r="O3686">
        <v>3</v>
      </c>
      <c r="P3686">
        <v>35</v>
      </c>
      <c r="Q3686">
        <v>2.8</v>
      </c>
      <c r="R3686">
        <v>32.4</v>
      </c>
      <c r="S3686">
        <v>0</v>
      </c>
    </row>
    <row r="3687" spans="1:19" x14ac:dyDescent="0.25">
      <c r="A3687">
        <v>2007</v>
      </c>
      <c r="B3687">
        <v>85</v>
      </c>
      <c r="C3687" t="s">
        <v>576</v>
      </c>
      <c r="D3687" t="str">
        <f>IFERROR(INDEX('Draft Master List'!E:F,MATCH(C3687,'Draft Master List'!E:E,0),2),"N/A")</f>
        <v>N/A</v>
      </c>
      <c r="E3687" t="s">
        <v>27</v>
      </c>
      <c r="F3687">
        <v>24</v>
      </c>
      <c r="H3687">
        <v>16</v>
      </c>
      <c r="I3687">
        <v>0</v>
      </c>
      <c r="J3687">
        <v>54</v>
      </c>
      <c r="K3687">
        <v>44</v>
      </c>
      <c r="L3687" s="2">
        <v>0.81499999999999995</v>
      </c>
      <c r="M3687">
        <v>282</v>
      </c>
      <c r="N3687">
        <v>6.4</v>
      </c>
      <c r="O3687">
        <v>2</v>
      </c>
      <c r="P3687">
        <v>29</v>
      </c>
      <c r="Q3687">
        <v>2.8</v>
      </c>
      <c r="R3687">
        <v>17.600000000000001</v>
      </c>
      <c r="S3687">
        <v>3</v>
      </c>
    </row>
    <row r="3688" spans="1:19" x14ac:dyDescent="0.25">
      <c r="A3688">
        <v>2007</v>
      </c>
      <c r="B3688">
        <v>86</v>
      </c>
      <c r="C3688" t="s">
        <v>2028</v>
      </c>
      <c r="D3688" t="str">
        <f>IFERROR(INDEX('Draft Master List'!E:F,MATCH(C3688,'Draft Master List'!E:E,0),2),"N/A")</f>
        <v>N/A</v>
      </c>
      <c r="E3688" t="s">
        <v>63</v>
      </c>
      <c r="F3688">
        <v>30</v>
      </c>
      <c r="G3688" t="s">
        <v>108</v>
      </c>
      <c r="H3688">
        <v>16</v>
      </c>
      <c r="I3688">
        <v>16</v>
      </c>
      <c r="J3688">
        <v>67</v>
      </c>
      <c r="K3688">
        <v>44</v>
      </c>
      <c r="L3688" s="2">
        <v>0.65700000000000003</v>
      </c>
      <c r="M3688">
        <v>545</v>
      </c>
      <c r="N3688">
        <v>12.4</v>
      </c>
      <c r="O3688">
        <v>4</v>
      </c>
      <c r="P3688">
        <v>52</v>
      </c>
      <c r="Q3688">
        <v>2.8</v>
      </c>
      <c r="R3688">
        <v>34.1</v>
      </c>
      <c r="S3688">
        <v>1</v>
      </c>
    </row>
    <row r="3689" spans="1:19" x14ac:dyDescent="0.25">
      <c r="A3689">
        <v>2007</v>
      </c>
      <c r="B3689">
        <v>87</v>
      </c>
      <c r="C3689" t="s">
        <v>1351</v>
      </c>
      <c r="D3689" t="str">
        <f>IFERROR(INDEX('Draft Master List'!E:F,MATCH(C3689,'Draft Master List'!E:E,0),2),"N/A")</f>
        <v>N/A</v>
      </c>
      <c r="E3689" t="s">
        <v>16</v>
      </c>
      <c r="F3689">
        <v>22</v>
      </c>
      <c r="G3689" t="s">
        <v>108</v>
      </c>
      <c r="H3689">
        <v>16</v>
      </c>
      <c r="I3689">
        <v>16</v>
      </c>
      <c r="J3689">
        <v>68</v>
      </c>
      <c r="K3689">
        <v>44</v>
      </c>
      <c r="L3689" s="2">
        <v>0.64700000000000002</v>
      </c>
      <c r="M3689">
        <v>444</v>
      </c>
      <c r="N3689">
        <v>10.1</v>
      </c>
      <c r="O3689">
        <v>3</v>
      </c>
      <c r="P3689">
        <v>28</v>
      </c>
      <c r="Q3689">
        <v>2.8</v>
      </c>
      <c r="R3689">
        <v>27.8</v>
      </c>
      <c r="S3689">
        <v>2</v>
      </c>
    </row>
    <row r="3690" spans="1:19" x14ac:dyDescent="0.25">
      <c r="A3690">
        <v>2007</v>
      </c>
      <c r="B3690">
        <v>88</v>
      </c>
      <c r="C3690" t="s">
        <v>1464</v>
      </c>
      <c r="D3690" t="str">
        <f>IFERROR(INDEX('Draft Master List'!E:F,MATCH(C3690,'Draft Master List'!E:E,0),2),"N/A")</f>
        <v>N/A</v>
      </c>
      <c r="E3690" t="s">
        <v>4</v>
      </c>
      <c r="F3690">
        <v>30</v>
      </c>
      <c r="G3690" t="s">
        <v>74</v>
      </c>
      <c r="H3690">
        <v>15</v>
      </c>
      <c r="I3690">
        <v>11</v>
      </c>
      <c r="J3690">
        <v>73</v>
      </c>
      <c r="K3690">
        <v>44</v>
      </c>
      <c r="L3690" s="2">
        <v>0.60299999999999998</v>
      </c>
      <c r="M3690">
        <v>601</v>
      </c>
      <c r="N3690">
        <v>13.7</v>
      </c>
      <c r="O3690">
        <v>4</v>
      </c>
      <c r="P3690">
        <v>55</v>
      </c>
      <c r="Q3690">
        <v>2.9</v>
      </c>
      <c r="R3690">
        <v>40.1</v>
      </c>
      <c r="S3690">
        <v>1</v>
      </c>
    </row>
    <row r="3691" spans="1:19" x14ac:dyDescent="0.25">
      <c r="A3691">
        <v>2007</v>
      </c>
      <c r="B3691">
        <v>89</v>
      </c>
      <c r="C3691" t="s">
        <v>2092</v>
      </c>
      <c r="D3691" t="str">
        <f>IFERROR(INDEX('Draft Master List'!E:F,MATCH(C3691,'Draft Master List'!E:E,0),2),"N/A")</f>
        <v>N/A</v>
      </c>
      <c r="E3691" t="s">
        <v>16</v>
      </c>
      <c r="F3691">
        <v>29</v>
      </c>
      <c r="G3691" t="s">
        <v>74</v>
      </c>
      <c r="H3691">
        <v>16</v>
      </c>
      <c r="I3691">
        <v>16</v>
      </c>
      <c r="J3691">
        <v>102</v>
      </c>
      <c r="K3691">
        <v>44</v>
      </c>
      <c r="L3691" s="2">
        <v>0.43099999999999999</v>
      </c>
      <c r="M3691">
        <v>705</v>
      </c>
      <c r="N3691">
        <v>16</v>
      </c>
      <c r="O3691">
        <v>6</v>
      </c>
      <c r="P3691">
        <v>59</v>
      </c>
      <c r="Q3691">
        <v>2.8</v>
      </c>
      <c r="R3691">
        <v>44.1</v>
      </c>
      <c r="S3691">
        <v>0</v>
      </c>
    </row>
    <row r="3692" spans="1:19" x14ac:dyDescent="0.25">
      <c r="A3692">
        <v>2007</v>
      </c>
      <c r="B3692">
        <v>90</v>
      </c>
      <c r="C3692" t="s">
        <v>1193</v>
      </c>
      <c r="D3692" t="str">
        <f>IFERROR(INDEX('Draft Master List'!E:F,MATCH(C3692,'Draft Master List'!E:E,0),2),"N/A")</f>
        <v>N/A</v>
      </c>
      <c r="E3692" t="s">
        <v>3</v>
      </c>
      <c r="F3692">
        <v>26</v>
      </c>
      <c r="G3692" t="s">
        <v>76</v>
      </c>
      <c r="H3692">
        <v>15</v>
      </c>
      <c r="I3692">
        <v>15</v>
      </c>
      <c r="J3692">
        <v>49</v>
      </c>
      <c r="K3692">
        <v>43</v>
      </c>
      <c r="L3692" s="2">
        <v>0.878</v>
      </c>
      <c r="M3692">
        <v>231</v>
      </c>
      <c r="N3692">
        <v>5.4</v>
      </c>
      <c r="O3692">
        <v>1</v>
      </c>
      <c r="P3692">
        <v>30</v>
      </c>
      <c r="Q3692">
        <v>2.9</v>
      </c>
      <c r="R3692">
        <v>15.4</v>
      </c>
      <c r="S3692">
        <v>4</v>
      </c>
    </row>
    <row r="3693" spans="1:19" x14ac:dyDescent="0.25">
      <c r="A3693">
        <v>2007</v>
      </c>
      <c r="B3693">
        <v>91</v>
      </c>
      <c r="C3693" t="s">
        <v>2014</v>
      </c>
      <c r="D3693" t="str">
        <f>IFERROR(INDEX('Draft Master List'!E:F,MATCH(C3693,'Draft Master List'!E:E,0),2),"N/A")</f>
        <v>N/A</v>
      </c>
      <c r="E3693" t="s">
        <v>21</v>
      </c>
      <c r="F3693">
        <v>30</v>
      </c>
      <c r="G3693" t="s">
        <v>108</v>
      </c>
      <c r="H3693">
        <v>14</v>
      </c>
      <c r="I3693">
        <v>10</v>
      </c>
      <c r="J3693">
        <v>70</v>
      </c>
      <c r="K3693">
        <v>42</v>
      </c>
      <c r="L3693" s="2">
        <v>0.6</v>
      </c>
      <c r="M3693">
        <v>444</v>
      </c>
      <c r="N3693">
        <v>10.6</v>
      </c>
      <c r="O3693">
        <v>5</v>
      </c>
      <c r="P3693">
        <v>55</v>
      </c>
      <c r="Q3693">
        <v>3</v>
      </c>
      <c r="R3693">
        <v>31.7</v>
      </c>
      <c r="S3693">
        <v>0</v>
      </c>
    </row>
    <row r="3694" spans="1:19" x14ac:dyDescent="0.25">
      <c r="A3694">
        <v>2007</v>
      </c>
      <c r="B3694">
        <v>92</v>
      </c>
      <c r="C3694" t="s">
        <v>513</v>
      </c>
      <c r="D3694" t="str">
        <f>IFERROR(INDEX('Draft Master List'!E:F,MATCH(C3694,'Draft Master List'!E:E,0),2),"N/A")</f>
        <v>302006</v>
      </c>
      <c r="E3694" t="s">
        <v>20</v>
      </c>
      <c r="F3694">
        <v>24</v>
      </c>
      <c r="G3694" t="s">
        <v>76</v>
      </c>
      <c r="H3694">
        <v>15</v>
      </c>
      <c r="I3694">
        <v>15</v>
      </c>
      <c r="J3694">
        <v>48</v>
      </c>
      <c r="K3694">
        <v>41</v>
      </c>
      <c r="L3694" s="2">
        <v>0.85399999999999998</v>
      </c>
      <c r="M3694">
        <v>364</v>
      </c>
      <c r="N3694">
        <v>8.9</v>
      </c>
      <c r="O3694">
        <v>3</v>
      </c>
      <c r="P3694">
        <v>73</v>
      </c>
      <c r="Q3694">
        <v>2.7</v>
      </c>
      <c r="R3694">
        <v>24.3</v>
      </c>
      <c r="S3694">
        <v>0</v>
      </c>
    </row>
    <row r="3695" spans="1:19" x14ac:dyDescent="0.25">
      <c r="A3695">
        <v>2007</v>
      </c>
      <c r="B3695">
        <v>93</v>
      </c>
      <c r="C3695" t="s">
        <v>2009</v>
      </c>
      <c r="D3695" t="str">
        <f>IFERROR(INDEX('Draft Master List'!E:F,MATCH(C3695,'Draft Master List'!E:E,0),2),"N/A")</f>
        <v>N/A</v>
      </c>
      <c r="E3695" t="s">
        <v>32</v>
      </c>
      <c r="F3695">
        <v>28</v>
      </c>
      <c r="G3695" t="s">
        <v>108</v>
      </c>
      <c r="H3695">
        <v>15</v>
      </c>
      <c r="I3695">
        <v>15</v>
      </c>
      <c r="J3695">
        <v>61</v>
      </c>
      <c r="K3695">
        <v>41</v>
      </c>
      <c r="L3695" s="2">
        <v>0.67200000000000004</v>
      </c>
      <c r="M3695">
        <v>409</v>
      </c>
      <c r="N3695">
        <v>10</v>
      </c>
      <c r="O3695">
        <v>3</v>
      </c>
      <c r="P3695">
        <v>22</v>
      </c>
      <c r="Q3695">
        <v>2.7</v>
      </c>
      <c r="R3695">
        <v>27.3</v>
      </c>
      <c r="S3695">
        <v>1</v>
      </c>
    </row>
    <row r="3696" spans="1:19" x14ac:dyDescent="0.25">
      <c r="A3696">
        <v>2007</v>
      </c>
      <c r="B3696">
        <v>94</v>
      </c>
      <c r="C3696" t="s">
        <v>1232</v>
      </c>
      <c r="D3696" t="str">
        <f>IFERROR(INDEX('Draft Master List'!E:F,MATCH(C3696,'Draft Master List'!E:E,0),2),"N/A")</f>
        <v>N/A</v>
      </c>
      <c r="E3696" t="s">
        <v>13</v>
      </c>
      <c r="F3696">
        <v>24</v>
      </c>
      <c r="G3696" t="s">
        <v>74</v>
      </c>
      <c r="H3696">
        <v>16</v>
      </c>
      <c r="I3696">
        <v>16</v>
      </c>
      <c r="J3696">
        <v>80</v>
      </c>
      <c r="K3696">
        <v>41</v>
      </c>
      <c r="L3696" s="2">
        <v>0.51300000000000001</v>
      </c>
      <c r="M3696">
        <v>623</v>
      </c>
      <c r="N3696">
        <v>15.2</v>
      </c>
      <c r="O3696">
        <v>3</v>
      </c>
      <c r="P3696">
        <v>45</v>
      </c>
      <c r="Q3696">
        <v>2.6</v>
      </c>
      <c r="R3696">
        <v>38.9</v>
      </c>
      <c r="S3696">
        <v>0</v>
      </c>
    </row>
    <row r="3697" spans="1:19" x14ac:dyDescent="0.25">
      <c r="A3697">
        <v>2007</v>
      </c>
      <c r="B3697">
        <v>95</v>
      </c>
      <c r="C3697" t="s">
        <v>518</v>
      </c>
      <c r="D3697" t="str">
        <f>IFERROR(INDEX('Draft Master List'!E:F,MATCH(C3697,'Draft Master List'!E:E,0),2),"N/A")</f>
        <v>602006</v>
      </c>
      <c r="E3697" t="s">
        <v>4</v>
      </c>
      <c r="F3697">
        <v>22</v>
      </c>
      <c r="H3697">
        <v>15</v>
      </c>
      <c r="I3697">
        <v>0</v>
      </c>
      <c r="J3697">
        <v>55</v>
      </c>
      <c r="K3697">
        <v>40</v>
      </c>
      <c r="L3697" s="2">
        <v>0.72699999999999998</v>
      </c>
      <c r="M3697">
        <v>407</v>
      </c>
      <c r="N3697">
        <v>10.199999999999999</v>
      </c>
      <c r="O3697">
        <v>0</v>
      </c>
      <c r="P3697">
        <v>43</v>
      </c>
      <c r="Q3697">
        <v>2.7</v>
      </c>
      <c r="R3697">
        <v>27.1</v>
      </c>
      <c r="S3697">
        <v>2</v>
      </c>
    </row>
    <row r="3698" spans="1:19" x14ac:dyDescent="0.25">
      <c r="A3698">
        <v>2007</v>
      </c>
      <c r="B3698">
        <v>96</v>
      </c>
      <c r="C3698" t="s">
        <v>2045</v>
      </c>
      <c r="D3698" t="str">
        <f>IFERROR(INDEX('Draft Master List'!E:F,MATCH(C3698,'Draft Master List'!E:E,0),2),"N/A")</f>
        <v>N/A</v>
      </c>
      <c r="E3698" t="s">
        <v>63</v>
      </c>
      <c r="F3698">
        <v>34</v>
      </c>
      <c r="G3698" t="s">
        <v>74</v>
      </c>
      <c r="H3698">
        <v>16</v>
      </c>
      <c r="I3698">
        <v>16</v>
      </c>
      <c r="J3698">
        <v>81</v>
      </c>
      <c r="K3698">
        <v>40</v>
      </c>
      <c r="L3698" s="2">
        <v>0.49399999999999999</v>
      </c>
      <c r="M3698">
        <v>570</v>
      </c>
      <c r="N3698">
        <v>14.3</v>
      </c>
      <c r="O3698">
        <v>3</v>
      </c>
      <c r="P3698">
        <v>44</v>
      </c>
      <c r="Q3698">
        <v>2.5</v>
      </c>
      <c r="R3698">
        <v>35.6</v>
      </c>
      <c r="S3698">
        <v>0</v>
      </c>
    </row>
    <row r="3699" spans="1:19" x14ac:dyDescent="0.25">
      <c r="A3699">
        <v>2007</v>
      </c>
      <c r="B3699">
        <v>97</v>
      </c>
      <c r="C3699" t="s">
        <v>1526</v>
      </c>
      <c r="D3699" t="str">
        <f>IFERROR(INDEX('Draft Master List'!E:F,MATCH(C3699,'Draft Master List'!E:E,0),2),"N/A")</f>
        <v>N/A</v>
      </c>
      <c r="E3699" t="s">
        <v>26</v>
      </c>
      <c r="F3699">
        <v>31</v>
      </c>
      <c r="G3699" t="s">
        <v>74</v>
      </c>
      <c r="H3699">
        <v>13</v>
      </c>
      <c r="I3699">
        <v>9</v>
      </c>
      <c r="J3699">
        <v>71</v>
      </c>
      <c r="K3699">
        <v>40</v>
      </c>
      <c r="L3699" s="2">
        <v>0.56299999999999994</v>
      </c>
      <c r="M3699">
        <v>635</v>
      </c>
      <c r="N3699">
        <v>15.9</v>
      </c>
      <c r="O3699">
        <v>5</v>
      </c>
      <c r="P3699">
        <v>58</v>
      </c>
      <c r="Q3699">
        <v>3.1</v>
      </c>
      <c r="R3699">
        <v>48.8</v>
      </c>
      <c r="S3699">
        <v>0</v>
      </c>
    </row>
    <row r="3700" spans="1:19" x14ac:dyDescent="0.25">
      <c r="A3700">
        <v>2007</v>
      </c>
      <c r="B3700">
        <v>98</v>
      </c>
      <c r="C3700" t="s">
        <v>566</v>
      </c>
      <c r="D3700" t="str">
        <f>IFERROR(INDEX('Draft Master List'!E:F,MATCH(C3700,'Draft Master List'!E:E,0),2),"N/A")</f>
        <v>N/A</v>
      </c>
      <c r="E3700" t="s">
        <v>33</v>
      </c>
      <c r="F3700">
        <v>26</v>
      </c>
      <c r="G3700" t="s">
        <v>643</v>
      </c>
      <c r="H3700">
        <v>7</v>
      </c>
      <c r="I3700">
        <v>7</v>
      </c>
      <c r="J3700">
        <v>46</v>
      </c>
      <c r="K3700">
        <v>39</v>
      </c>
      <c r="L3700" s="2">
        <v>0.84799999999999998</v>
      </c>
      <c r="M3700">
        <v>389</v>
      </c>
      <c r="N3700">
        <v>10</v>
      </c>
      <c r="O3700">
        <v>1</v>
      </c>
      <c r="P3700">
        <v>43</v>
      </c>
      <c r="Q3700">
        <v>5.6</v>
      </c>
      <c r="R3700">
        <v>55.6</v>
      </c>
      <c r="S3700">
        <v>0</v>
      </c>
    </row>
    <row r="3701" spans="1:19" x14ac:dyDescent="0.25">
      <c r="A3701">
        <v>2007</v>
      </c>
      <c r="B3701">
        <v>99</v>
      </c>
      <c r="C3701" t="s">
        <v>1935</v>
      </c>
      <c r="D3701" t="str">
        <f>IFERROR(INDEX('Draft Master List'!E:F,MATCH(C3701,'Draft Master List'!E:E,0),2),"N/A")</f>
        <v>N/A</v>
      </c>
      <c r="E3701" t="s">
        <v>223</v>
      </c>
      <c r="F3701">
        <v>28</v>
      </c>
      <c r="G3701" t="s">
        <v>108</v>
      </c>
      <c r="H3701">
        <v>16</v>
      </c>
      <c r="I3701">
        <v>15</v>
      </c>
      <c r="J3701">
        <v>67</v>
      </c>
      <c r="K3701">
        <v>39</v>
      </c>
      <c r="L3701" s="2">
        <v>0.58199999999999996</v>
      </c>
      <c r="M3701">
        <v>429</v>
      </c>
      <c r="N3701">
        <v>11</v>
      </c>
      <c r="O3701">
        <v>3</v>
      </c>
      <c r="P3701">
        <v>29</v>
      </c>
      <c r="Q3701">
        <v>2.4</v>
      </c>
      <c r="R3701">
        <v>26.8</v>
      </c>
      <c r="S3701">
        <v>0</v>
      </c>
    </row>
    <row r="3702" spans="1:19" x14ac:dyDescent="0.25">
      <c r="A3702">
        <v>2007</v>
      </c>
      <c r="B3702">
        <v>100</v>
      </c>
      <c r="C3702" t="s">
        <v>1825</v>
      </c>
      <c r="D3702" t="str">
        <f>IFERROR(INDEX('Draft Master List'!E:F,MATCH(C3702,'Draft Master List'!E:E,0),2),"N/A")</f>
        <v>N/A</v>
      </c>
      <c r="E3702" t="s">
        <v>63</v>
      </c>
      <c r="F3702">
        <v>22</v>
      </c>
      <c r="G3702" t="s">
        <v>1069</v>
      </c>
      <c r="H3702">
        <v>14</v>
      </c>
      <c r="I3702">
        <v>4</v>
      </c>
      <c r="J3702">
        <v>66</v>
      </c>
      <c r="K3702">
        <v>39</v>
      </c>
      <c r="L3702" s="2">
        <v>0.59099999999999997</v>
      </c>
      <c r="M3702">
        <v>391</v>
      </c>
      <c r="N3702">
        <v>10</v>
      </c>
      <c r="O3702">
        <v>2</v>
      </c>
      <c r="P3702">
        <v>31</v>
      </c>
      <c r="Q3702">
        <v>2.8</v>
      </c>
      <c r="R3702">
        <v>27.9</v>
      </c>
      <c r="S3702">
        <v>0</v>
      </c>
    </row>
    <row r="3703" spans="1:19" x14ac:dyDescent="0.25">
      <c r="A3703">
        <v>2007</v>
      </c>
      <c r="B3703">
        <v>101</v>
      </c>
      <c r="C3703" t="s">
        <v>1373</v>
      </c>
      <c r="D3703" t="str">
        <f>IFERROR(INDEX('Draft Master List'!E:F,MATCH(C3703,'Draft Master List'!E:E,0),2),"N/A")</f>
        <v>N/A</v>
      </c>
      <c r="E3703" t="s">
        <v>19</v>
      </c>
      <c r="F3703">
        <v>25</v>
      </c>
      <c r="G3703" t="s">
        <v>732</v>
      </c>
      <c r="H3703">
        <v>16</v>
      </c>
      <c r="I3703">
        <v>4</v>
      </c>
      <c r="J3703">
        <v>52</v>
      </c>
      <c r="K3703">
        <v>39</v>
      </c>
      <c r="L3703" s="2">
        <v>0.75</v>
      </c>
      <c r="M3703">
        <v>313</v>
      </c>
      <c r="N3703">
        <v>8</v>
      </c>
      <c r="O3703">
        <v>0</v>
      </c>
      <c r="P3703">
        <v>46</v>
      </c>
      <c r="Q3703">
        <v>2.4</v>
      </c>
      <c r="R3703">
        <v>19.600000000000001</v>
      </c>
      <c r="S3703">
        <v>0</v>
      </c>
    </row>
    <row r="3704" spans="1:19" x14ac:dyDescent="0.25">
      <c r="A3704">
        <v>2007</v>
      </c>
      <c r="B3704">
        <v>102</v>
      </c>
      <c r="C3704" t="s">
        <v>1571</v>
      </c>
      <c r="D3704" t="str">
        <f>IFERROR(INDEX('Draft Master List'!E:F,MATCH(C3704,'Draft Master List'!E:E,0),2),"N/A")</f>
        <v>N/A</v>
      </c>
      <c r="E3704" t="s">
        <v>22</v>
      </c>
      <c r="F3704">
        <v>26</v>
      </c>
      <c r="G3704" t="s">
        <v>77</v>
      </c>
      <c r="H3704">
        <v>16</v>
      </c>
      <c r="I3704">
        <v>7</v>
      </c>
      <c r="J3704">
        <v>75</v>
      </c>
      <c r="K3704">
        <v>38</v>
      </c>
      <c r="L3704" s="2">
        <v>0.50700000000000001</v>
      </c>
      <c r="M3704">
        <v>517</v>
      </c>
      <c r="N3704">
        <v>13.6</v>
      </c>
      <c r="O3704">
        <v>4</v>
      </c>
      <c r="P3704">
        <v>49</v>
      </c>
      <c r="Q3704">
        <v>2.4</v>
      </c>
      <c r="R3704">
        <v>32.299999999999997</v>
      </c>
      <c r="S3704">
        <v>0</v>
      </c>
    </row>
    <row r="3705" spans="1:19" x14ac:dyDescent="0.25">
      <c r="A3705">
        <v>2007</v>
      </c>
      <c r="B3705">
        <v>103</v>
      </c>
      <c r="C3705" t="s">
        <v>582</v>
      </c>
      <c r="D3705" t="str">
        <f>IFERROR(INDEX('Draft Master List'!E:F,MATCH(C3705,'Draft Master List'!E:E,0),2),"N/A")</f>
        <v>N/A</v>
      </c>
      <c r="E3705" t="s">
        <v>223</v>
      </c>
      <c r="F3705">
        <v>24</v>
      </c>
      <c r="G3705" t="s">
        <v>76</v>
      </c>
      <c r="H3705">
        <v>12</v>
      </c>
      <c r="I3705">
        <v>12</v>
      </c>
      <c r="J3705">
        <v>52</v>
      </c>
      <c r="K3705">
        <v>38</v>
      </c>
      <c r="L3705" s="2">
        <v>0.73099999999999998</v>
      </c>
      <c r="M3705">
        <v>271</v>
      </c>
      <c r="N3705">
        <v>7.1</v>
      </c>
      <c r="O3705">
        <v>1</v>
      </c>
      <c r="P3705">
        <v>37</v>
      </c>
      <c r="Q3705">
        <v>3.2</v>
      </c>
      <c r="R3705">
        <v>22.6</v>
      </c>
      <c r="S3705">
        <v>5</v>
      </c>
    </row>
    <row r="3706" spans="1:19" x14ac:dyDescent="0.25">
      <c r="A3706">
        <v>2007</v>
      </c>
      <c r="B3706">
        <v>104</v>
      </c>
      <c r="C3706" t="s">
        <v>1468</v>
      </c>
      <c r="D3706" t="str">
        <f>IFERROR(INDEX('Draft Master List'!E:F,MATCH(C3706,'Draft Master List'!E:E,0),2),"N/A")</f>
        <v>N/A</v>
      </c>
      <c r="E3706" t="s">
        <v>4</v>
      </c>
      <c r="F3706">
        <v>24</v>
      </c>
      <c r="G3706" t="s">
        <v>77</v>
      </c>
      <c r="H3706">
        <v>15</v>
      </c>
      <c r="I3706">
        <v>6</v>
      </c>
      <c r="J3706">
        <v>60</v>
      </c>
      <c r="K3706">
        <v>38</v>
      </c>
      <c r="L3706" s="2">
        <v>0.63300000000000001</v>
      </c>
      <c r="M3706">
        <v>629</v>
      </c>
      <c r="N3706">
        <v>16.600000000000001</v>
      </c>
      <c r="O3706">
        <v>10</v>
      </c>
      <c r="P3706">
        <v>80</v>
      </c>
      <c r="Q3706">
        <v>2.5</v>
      </c>
      <c r="R3706">
        <v>41.9</v>
      </c>
      <c r="S3706">
        <v>3</v>
      </c>
    </row>
    <row r="3707" spans="1:19" x14ac:dyDescent="0.25">
      <c r="A3707">
        <v>2007</v>
      </c>
      <c r="B3707">
        <v>105</v>
      </c>
      <c r="C3707" t="s">
        <v>1418</v>
      </c>
      <c r="D3707" t="str">
        <f>IFERROR(INDEX('Draft Master List'!E:F,MATCH(C3707,'Draft Master List'!E:E,0),2),"N/A")</f>
        <v>N/A</v>
      </c>
      <c r="E3707" t="s">
        <v>21</v>
      </c>
      <c r="F3707">
        <v>32</v>
      </c>
      <c r="G3707" t="s">
        <v>76</v>
      </c>
      <c r="H3707">
        <v>16</v>
      </c>
      <c r="I3707">
        <v>15</v>
      </c>
      <c r="J3707">
        <v>59</v>
      </c>
      <c r="K3707">
        <v>37</v>
      </c>
      <c r="L3707" s="2">
        <v>0.627</v>
      </c>
      <c r="M3707">
        <v>238</v>
      </c>
      <c r="N3707">
        <v>6.4</v>
      </c>
      <c r="O3707">
        <v>0</v>
      </c>
      <c r="P3707">
        <v>35</v>
      </c>
      <c r="Q3707">
        <v>2.2999999999999998</v>
      </c>
      <c r="R3707">
        <v>14.9</v>
      </c>
      <c r="S3707">
        <v>2</v>
      </c>
    </row>
    <row r="3708" spans="1:19" x14ac:dyDescent="0.25">
      <c r="A3708">
        <v>2007</v>
      </c>
      <c r="B3708">
        <v>106</v>
      </c>
      <c r="C3708" t="s">
        <v>444</v>
      </c>
      <c r="D3708" t="str">
        <f>IFERROR(INDEX('Draft Master List'!E:F,MATCH(C3708,'Draft Master List'!E:E,0),2),"N/A")</f>
        <v>322007</v>
      </c>
      <c r="E3708" t="s">
        <v>20</v>
      </c>
      <c r="F3708">
        <v>23</v>
      </c>
      <c r="G3708" t="s">
        <v>74</v>
      </c>
      <c r="H3708">
        <v>13</v>
      </c>
      <c r="I3708">
        <v>9</v>
      </c>
      <c r="J3708">
        <v>51</v>
      </c>
      <c r="K3708">
        <v>37</v>
      </c>
      <c r="L3708" s="2">
        <v>0.72499999999999998</v>
      </c>
      <c r="M3708">
        <v>576</v>
      </c>
      <c r="N3708">
        <v>15.6</v>
      </c>
      <c r="O3708">
        <v>3</v>
      </c>
      <c r="P3708">
        <v>57</v>
      </c>
      <c r="Q3708">
        <v>2.8</v>
      </c>
      <c r="R3708">
        <v>44.3</v>
      </c>
      <c r="S3708">
        <v>0</v>
      </c>
    </row>
    <row r="3709" spans="1:19" x14ac:dyDescent="0.25">
      <c r="A3709">
        <v>2007</v>
      </c>
      <c r="B3709">
        <v>107</v>
      </c>
      <c r="C3709" t="s">
        <v>1675</v>
      </c>
      <c r="D3709" t="str">
        <f>IFERROR(INDEX('Draft Master List'!E:F,MATCH(C3709,'Draft Master List'!E:E,0),2),"N/A")</f>
        <v>N/A</v>
      </c>
      <c r="E3709" t="s">
        <v>4</v>
      </c>
      <c r="F3709">
        <v>23</v>
      </c>
      <c r="G3709" t="s">
        <v>108</v>
      </c>
      <c r="H3709">
        <v>16</v>
      </c>
      <c r="I3709">
        <v>16</v>
      </c>
      <c r="J3709">
        <v>57</v>
      </c>
      <c r="K3709">
        <v>37</v>
      </c>
      <c r="L3709" s="2">
        <v>0.64900000000000002</v>
      </c>
      <c r="M3709">
        <v>391</v>
      </c>
      <c r="N3709">
        <v>10.6</v>
      </c>
      <c r="O3709">
        <v>2</v>
      </c>
      <c r="P3709">
        <v>25</v>
      </c>
      <c r="Q3709">
        <v>2.2999999999999998</v>
      </c>
      <c r="R3709">
        <v>24.4</v>
      </c>
      <c r="S3709">
        <v>0</v>
      </c>
    </row>
    <row r="3710" spans="1:19" x14ac:dyDescent="0.25">
      <c r="A3710">
        <v>2007</v>
      </c>
      <c r="B3710">
        <v>108</v>
      </c>
      <c r="C3710" t="s">
        <v>458</v>
      </c>
      <c r="D3710" t="str">
        <f>IFERROR(INDEX('Draft Master List'!E:F,MATCH(C3710,'Draft Master List'!E:E,0),2),"N/A")</f>
        <v>752007</v>
      </c>
      <c r="E3710" t="s">
        <v>21</v>
      </c>
      <c r="F3710">
        <v>22</v>
      </c>
      <c r="G3710" t="s">
        <v>77</v>
      </c>
      <c r="H3710">
        <v>15</v>
      </c>
      <c r="I3710">
        <v>6</v>
      </c>
      <c r="J3710">
        <v>74</v>
      </c>
      <c r="K3710">
        <v>37</v>
      </c>
      <c r="L3710" s="2">
        <v>0.5</v>
      </c>
      <c r="M3710">
        <v>437</v>
      </c>
      <c r="N3710">
        <v>11.8</v>
      </c>
      <c r="O3710">
        <v>1</v>
      </c>
      <c r="P3710">
        <v>74</v>
      </c>
      <c r="Q3710">
        <v>2.5</v>
      </c>
      <c r="R3710">
        <v>29.1</v>
      </c>
      <c r="S3710">
        <v>1</v>
      </c>
    </row>
    <row r="3711" spans="1:19" x14ac:dyDescent="0.25">
      <c r="A3711">
        <v>2007</v>
      </c>
      <c r="B3711">
        <v>109</v>
      </c>
      <c r="C3711" t="s">
        <v>1941</v>
      </c>
      <c r="D3711" t="str">
        <f>IFERROR(INDEX('Draft Master List'!E:F,MATCH(C3711,'Draft Master List'!E:E,0),2),"N/A")</f>
        <v>N/A</v>
      </c>
      <c r="E3711" t="s">
        <v>30</v>
      </c>
      <c r="F3711">
        <v>27</v>
      </c>
      <c r="G3711" t="s">
        <v>77</v>
      </c>
      <c r="H3711">
        <v>16</v>
      </c>
      <c r="I3711">
        <v>7</v>
      </c>
      <c r="J3711">
        <v>50</v>
      </c>
      <c r="K3711">
        <v>36</v>
      </c>
      <c r="L3711" s="2">
        <v>0.72</v>
      </c>
      <c r="M3711">
        <v>449</v>
      </c>
      <c r="N3711">
        <v>12.5</v>
      </c>
      <c r="O3711">
        <v>5</v>
      </c>
      <c r="P3711">
        <v>56</v>
      </c>
      <c r="Q3711">
        <v>2.2999999999999998</v>
      </c>
      <c r="R3711">
        <v>28.1</v>
      </c>
      <c r="S3711">
        <v>0</v>
      </c>
    </row>
    <row r="3712" spans="1:19" x14ac:dyDescent="0.25">
      <c r="A3712">
        <v>2007</v>
      </c>
      <c r="B3712">
        <v>110</v>
      </c>
      <c r="C3712" t="s">
        <v>1389</v>
      </c>
      <c r="D3712" t="str">
        <f>IFERROR(INDEX('Draft Master List'!E:F,MATCH(C3712,'Draft Master List'!E:E,0),2),"N/A")</f>
        <v>N/A</v>
      </c>
      <c r="E3712" t="s">
        <v>0</v>
      </c>
      <c r="F3712">
        <v>32</v>
      </c>
      <c r="G3712" t="s">
        <v>976</v>
      </c>
      <c r="H3712">
        <v>16</v>
      </c>
      <c r="I3712">
        <v>6</v>
      </c>
      <c r="J3712">
        <v>43</v>
      </c>
      <c r="K3712">
        <v>36</v>
      </c>
      <c r="L3712" s="2">
        <v>0.83699999999999997</v>
      </c>
      <c r="M3712">
        <v>211</v>
      </c>
      <c r="N3712">
        <v>5.9</v>
      </c>
      <c r="O3712">
        <v>0</v>
      </c>
      <c r="P3712">
        <v>26</v>
      </c>
      <c r="Q3712">
        <v>2.2999999999999998</v>
      </c>
      <c r="R3712">
        <v>13.2</v>
      </c>
      <c r="S3712">
        <v>1</v>
      </c>
    </row>
    <row r="3713" spans="1:19" x14ac:dyDescent="0.25">
      <c r="A3713">
        <v>2007</v>
      </c>
      <c r="B3713">
        <v>111</v>
      </c>
      <c r="C3713" t="s">
        <v>533</v>
      </c>
      <c r="D3713" t="str">
        <f>IFERROR(INDEX('Draft Master List'!E:F,MATCH(C3713,'Draft Master List'!E:E,0),2),"N/A")</f>
        <v>1172006</v>
      </c>
      <c r="E3713" t="s">
        <v>32</v>
      </c>
      <c r="F3713">
        <v>25</v>
      </c>
      <c r="G3713" t="s">
        <v>643</v>
      </c>
      <c r="H3713">
        <v>16</v>
      </c>
      <c r="I3713">
        <v>4</v>
      </c>
      <c r="J3713">
        <v>51</v>
      </c>
      <c r="K3713">
        <v>36</v>
      </c>
      <c r="L3713" s="2">
        <v>0.70599999999999996</v>
      </c>
      <c r="M3713">
        <v>213</v>
      </c>
      <c r="N3713">
        <v>5.9</v>
      </c>
      <c r="O3713">
        <v>0</v>
      </c>
      <c r="P3713">
        <v>18</v>
      </c>
      <c r="Q3713">
        <v>2.2999999999999998</v>
      </c>
      <c r="R3713">
        <v>13.3</v>
      </c>
      <c r="S3713">
        <v>4</v>
      </c>
    </row>
    <row r="3714" spans="1:19" x14ac:dyDescent="0.25">
      <c r="A3714">
        <v>2007</v>
      </c>
      <c r="B3714">
        <v>112</v>
      </c>
      <c r="C3714" t="s">
        <v>1372</v>
      </c>
      <c r="D3714" t="str">
        <f>IFERROR(INDEX('Draft Master List'!E:F,MATCH(C3714,'Draft Master List'!E:E,0),2),"N/A")</f>
        <v>N/A</v>
      </c>
      <c r="E3714" t="s">
        <v>30</v>
      </c>
      <c r="F3714">
        <v>27</v>
      </c>
      <c r="G3714" t="s">
        <v>108</v>
      </c>
      <c r="H3714">
        <v>12</v>
      </c>
      <c r="I3714">
        <v>8</v>
      </c>
      <c r="J3714">
        <v>49</v>
      </c>
      <c r="K3714">
        <v>36</v>
      </c>
      <c r="L3714" s="2">
        <v>0.73499999999999999</v>
      </c>
      <c r="M3714">
        <v>389</v>
      </c>
      <c r="N3714">
        <v>10.8</v>
      </c>
      <c r="O3714">
        <v>6</v>
      </c>
      <c r="P3714">
        <v>35</v>
      </c>
      <c r="Q3714">
        <v>3</v>
      </c>
      <c r="R3714">
        <v>32.4</v>
      </c>
      <c r="S3714">
        <v>1</v>
      </c>
    </row>
    <row r="3715" spans="1:19" x14ac:dyDescent="0.25">
      <c r="A3715">
        <v>2007</v>
      </c>
      <c r="B3715">
        <v>113</v>
      </c>
      <c r="C3715" t="s">
        <v>1347</v>
      </c>
      <c r="D3715" t="str">
        <f>IFERROR(INDEX('Draft Master List'!E:F,MATCH(C3715,'Draft Master List'!E:E,0),2),"N/A")</f>
        <v>N/A</v>
      </c>
      <c r="E3715" t="s">
        <v>29</v>
      </c>
      <c r="F3715">
        <v>25</v>
      </c>
      <c r="G3715" t="s">
        <v>77</v>
      </c>
      <c r="H3715">
        <v>16</v>
      </c>
      <c r="I3715">
        <v>3</v>
      </c>
      <c r="J3715">
        <v>58</v>
      </c>
      <c r="K3715">
        <v>35</v>
      </c>
      <c r="L3715" s="2">
        <v>0.60299999999999998</v>
      </c>
      <c r="M3715">
        <v>352</v>
      </c>
      <c r="N3715">
        <v>10.1</v>
      </c>
      <c r="O3715">
        <v>1</v>
      </c>
      <c r="P3715">
        <v>47</v>
      </c>
      <c r="Q3715">
        <v>2.2000000000000002</v>
      </c>
      <c r="R3715">
        <v>22</v>
      </c>
      <c r="S3715">
        <v>1</v>
      </c>
    </row>
    <row r="3716" spans="1:19" x14ac:dyDescent="0.25">
      <c r="A3716">
        <v>2007</v>
      </c>
      <c r="B3716">
        <v>114</v>
      </c>
      <c r="C3716" t="s">
        <v>1425</v>
      </c>
      <c r="D3716" t="str">
        <f>IFERROR(INDEX('Draft Master List'!E:F,MATCH(C3716,'Draft Master List'!E:E,0),2),"N/A")</f>
        <v>N/A</v>
      </c>
      <c r="E3716" t="s">
        <v>26</v>
      </c>
      <c r="F3716">
        <v>24</v>
      </c>
      <c r="G3716" t="s">
        <v>76</v>
      </c>
      <c r="H3716">
        <v>15</v>
      </c>
      <c r="I3716">
        <v>8</v>
      </c>
      <c r="J3716">
        <v>43</v>
      </c>
      <c r="K3716">
        <v>35</v>
      </c>
      <c r="L3716" s="2">
        <v>0.81399999999999995</v>
      </c>
      <c r="M3716">
        <v>231</v>
      </c>
      <c r="N3716">
        <v>6.6</v>
      </c>
      <c r="O3716">
        <v>0</v>
      </c>
      <c r="P3716">
        <v>24</v>
      </c>
      <c r="Q3716">
        <v>2.2999999999999998</v>
      </c>
      <c r="R3716">
        <v>15.4</v>
      </c>
      <c r="S3716">
        <v>2</v>
      </c>
    </row>
    <row r="3717" spans="1:19" x14ac:dyDescent="0.25">
      <c r="A3717">
        <v>2007</v>
      </c>
      <c r="B3717">
        <v>115</v>
      </c>
      <c r="C3717" t="s">
        <v>97</v>
      </c>
      <c r="D3717" t="str">
        <f>IFERROR(INDEX('Draft Master List'!E:F,MATCH(C3717,'Draft Master List'!E:E,0),2),"N/A")</f>
        <v>92007</v>
      </c>
      <c r="E3717" t="s">
        <v>33</v>
      </c>
      <c r="F3717">
        <v>22</v>
      </c>
      <c r="G3717" t="s">
        <v>74</v>
      </c>
      <c r="H3717">
        <v>16</v>
      </c>
      <c r="I3717">
        <v>9</v>
      </c>
      <c r="J3717">
        <v>71</v>
      </c>
      <c r="K3717">
        <v>34</v>
      </c>
      <c r="L3717" s="2">
        <v>0.47899999999999998</v>
      </c>
      <c r="M3717">
        <v>420</v>
      </c>
      <c r="N3717">
        <v>12.4</v>
      </c>
      <c r="O3717">
        <v>2</v>
      </c>
      <c r="P3717">
        <v>54</v>
      </c>
      <c r="Q3717">
        <v>2.1</v>
      </c>
      <c r="R3717">
        <v>26.3</v>
      </c>
      <c r="S3717">
        <v>3</v>
      </c>
    </row>
    <row r="3718" spans="1:19" x14ac:dyDescent="0.25">
      <c r="A3718">
        <v>2007</v>
      </c>
      <c r="B3718">
        <v>116</v>
      </c>
      <c r="C3718" t="s">
        <v>2013</v>
      </c>
      <c r="D3718" t="str">
        <f>IFERROR(INDEX('Draft Master List'!E:F,MATCH(C3718,'Draft Master List'!E:E,0),2),"N/A")</f>
        <v>N/A</v>
      </c>
      <c r="E3718" t="s">
        <v>33</v>
      </c>
      <c r="F3718">
        <v>28</v>
      </c>
      <c r="G3718" t="s">
        <v>108</v>
      </c>
      <c r="H3718">
        <v>15</v>
      </c>
      <c r="I3718">
        <v>15</v>
      </c>
      <c r="J3718">
        <v>51</v>
      </c>
      <c r="K3718">
        <v>34</v>
      </c>
      <c r="L3718" s="2">
        <v>0.66700000000000004</v>
      </c>
      <c r="M3718">
        <v>303</v>
      </c>
      <c r="N3718">
        <v>8.9</v>
      </c>
      <c r="O3718">
        <v>2</v>
      </c>
      <c r="P3718">
        <v>28</v>
      </c>
      <c r="Q3718">
        <v>2.2999999999999998</v>
      </c>
      <c r="R3718">
        <v>20.2</v>
      </c>
      <c r="S3718">
        <v>0</v>
      </c>
    </row>
    <row r="3719" spans="1:19" x14ac:dyDescent="0.25">
      <c r="A3719">
        <v>2007</v>
      </c>
      <c r="B3719">
        <v>117</v>
      </c>
      <c r="C3719" t="s">
        <v>2127</v>
      </c>
      <c r="D3719" t="str">
        <f>IFERROR(INDEX('Draft Master List'!E:F,MATCH(C3719,'Draft Master List'!E:E,0),2),"N/A")</f>
        <v>N/A</v>
      </c>
      <c r="E3719" t="s">
        <v>3</v>
      </c>
      <c r="F3719">
        <v>25</v>
      </c>
      <c r="G3719" t="s">
        <v>108</v>
      </c>
      <c r="H3719">
        <v>15</v>
      </c>
      <c r="I3719">
        <v>9</v>
      </c>
      <c r="J3719">
        <v>52</v>
      </c>
      <c r="K3719">
        <v>34</v>
      </c>
      <c r="L3719" s="2">
        <v>0.65400000000000003</v>
      </c>
      <c r="M3719">
        <v>246</v>
      </c>
      <c r="N3719">
        <v>7.2</v>
      </c>
      <c r="O3719">
        <v>1</v>
      </c>
      <c r="P3719">
        <v>13</v>
      </c>
      <c r="Q3719">
        <v>2.2999999999999998</v>
      </c>
      <c r="R3719">
        <v>16.399999999999999</v>
      </c>
      <c r="S3719">
        <v>1</v>
      </c>
    </row>
    <row r="3720" spans="1:19" x14ac:dyDescent="0.25">
      <c r="A3720">
        <v>2007</v>
      </c>
      <c r="B3720">
        <v>118</v>
      </c>
      <c r="C3720" t="s">
        <v>2116</v>
      </c>
      <c r="D3720" t="str">
        <f>IFERROR(INDEX('Draft Master List'!E:F,MATCH(C3720,'Draft Master List'!E:E,0),2),"N/A")</f>
        <v>N/A</v>
      </c>
      <c r="E3720" t="s">
        <v>223</v>
      </c>
      <c r="F3720">
        <v>29</v>
      </c>
      <c r="G3720" t="s">
        <v>77</v>
      </c>
      <c r="H3720">
        <v>14</v>
      </c>
      <c r="I3720">
        <v>1</v>
      </c>
      <c r="J3720">
        <v>73</v>
      </c>
      <c r="K3720">
        <v>33</v>
      </c>
      <c r="L3720" s="2">
        <v>0.45200000000000001</v>
      </c>
      <c r="M3720">
        <v>375</v>
      </c>
      <c r="N3720">
        <v>11.4</v>
      </c>
      <c r="O3720">
        <v>3</v>
      </c>
      <c r="P3720">
        <v>24</v>
      </c>
      <c r="Q3720">
        <v>2.4</v>
      </c>
      <c r="R3720">
        <v>26.8</v>
      </c>
      <c r="S3720">
        <v>1</v>
      </c>
    </row>
    <row r="3721" spans="1:19" x14ac:dyDescent="0.25">
      <c r="A3721">
        <v>2007</v>
      </c>
      <c r="B3721">
        <v>119</v>
      </c>
      <c r="C3721" t="s">
        <v>2062</v>
      </c>
      <c r="D3721" t="str">
        <f>IFERROR(INDEX('Draft Master List'!E:F,MATCH(C3721,'Draft Master List'!E:E,0),2),"N/A")</f>
        <v>N/A</v>
      </c>
      <c r="E3721" t="s">
        <v>23</v>
      </c>
      <c r="F3721">
        <v>28</v>
      </c>
      <c r="G3721" t="s">
        <v>74</v>
      </c>
      <c r="H3721">
        <v>14</v>
      </c>
      <c r="I3721">
        <v>8</v>
      </c>
      <c r="J3721">
        <v>63</v>
      </c>
      <c r="K3721">
        <v>33</v>
      </c>
      <c r="L3721" s="2">
        <v>0.52400000000000002</v>
      </c>
      <c r="M3721">
        <v>583</v>
      </c>
      <c r="N3721">
        <v>17.7</v>
      </c>
      <c r="O3721">
        <v>3</v>
      </c>
      <c r="P3721">
        <v>53</v>
      </c>
      <c r="Q3721">
        <v>2.4</v>
      </c>
      <c r="R3721">
        <v>41.6</v>
      </c>
      <c r="S3721">
        <v>1</v>
      </c>
    </row>
    <row r="3722" spans="1:19" x14ac:dyDescent="0.25">
      <c r="A3722">
        <v>2007</v>
      </c>
      <c r="B3722">
        <v>120</v>
      </c>
      <c r="C3722" t="s">
        <v>1974</v>
      </c>
      <c r="D3722" t="str">
        <f>IFERROR(INDEX('Draft Master List'!E:F,MATCH(C3722,'Draft Master List'!E:E,0),2),"N/A")</f>
        <v>N/A</v>
      </c>
      <c r="E3722" t="s">
        <v>22</v>
      </c>
      <c r="F3722">
        <v>25</v>
      </c>
      <c r="G3722" t="s">
        <v>74</v>
      </c>
      <c r="H3722">
        <v>12</v>
      </c>
      <c r="I3722">
        <v>8</v>
      </c>
      <c r="J3722">
        <v>69</v>
      </c>
      <c r="K3722">
        <v>32</v>
      </c>
      <c r="L3722" s="2">
        <v>0.46400000000000002</v>
      </c>
      <c r="M3722">
        <v>332</v>
      </c>
      <c r="N3722">
        <v>10.4</v>
      </c>
      <c r="O3722">
        <v>0</v>
      </c>
      <c r="P3722">
        <v>43</v>
      </c>
      <c r="Q3722">
        <v>2.7</v>
      </c>
      <c r="R3722">
        <v>27.7</v>
      </c>
      <c r="S3722">
        <v>1</v>
      </c>
    </row>
    <row r="3723" spans="1:19" x14ac:dyDescent="0.25">
      <c r="A3723">
        <v>2007</v>
      </c>
      <c r="B3723">
        <v>121</v>
      </c>
      <c r="C3723" t="s">
        <v>2102</v>
      </c>
      <c r="D3723" t="str">
        <f>IFERROR(INDEX('Draft Master List'!E:F,MATCH(C3723,'Draft Master List'!E:E,0),2),"N/A")</f>
        <v>N/A</v>
      </c>
      <c r="E3723" t="s">
        <v>18</v>
      </c>
      <c r="F3723">
        <v>28</v>
      </c>
      <c r="G3723" t="s">
        <v>74</v>
      </c>
      <c r="H3723">
        <v>15</v>
      </c>
      <c r="I3723">
        <v>8</v>
      </c>
      <c r="J3723">
        <v>61</v>
      </c>
      <c r="K3723">
        <v>32</v>
      </c>
      <c r="L3723" s="2">
        <v>0.52500000000000002</v>
      </c>
      <c r="M3723">
        <v>391</v>
      </c>
      <c r="N3723">
        <v>12.2</v>
      </c>
      <c r="O3723">
        <v>1</v>
      </c>
      <c r="P3723">
        <v>71</v>
      </c>
      <c r="Q3723">
        <v>2.1</v>
      </c>
      <c r="R3723">
        <v>26.1</v>
      </c>
      <c r="S3723">
        <v>0</v>
      </c>
    </row>
    <row r="3724" spans="1:19" x14ac:dyDescent="0.25">
      <c r="A3724">
        <v>2007</v>
      </c>
      <c r="B3724">
        <v>122</v>
      </c>
      <c r="C3724" t="s">
        <v>2087</v>
      </c>
      <c r="D3724" t="str">
        <f>IFERROR(INDEX('Draft Master List'!E:F,MATCH(C3724,'Draft Master List'!E:E,0),2),"N/A")</f>
        <v>N/A</v>
      </c>
      <c r="E3724" t="s">
        <v>19</v>
      </c>
      <c r="F3724">
        <v>26</v>
      </c>
      <c r="G3724" t="s">
        <v>77</v>
      </c>
      <c r="H3724">
        <v>6</v>
      </c>
      <c r="I3724">
        <v>6</v>
      </c>
      <c r="J3724">
        <v>47</v>
      </c>
      <c r="K3724">
        <v>32</v>
      </c>
      <c r="L3724" s="2">
        <v>0.68100000000000005</v>
      </c>
      <c r="M3724">
        <v>384</v>
      </c>
      <c r="N3724">
        <v>12</v>
      </c>
      <c r="O3724">
        <v>3</v>
      </c>
      <c r="P3724">
        <v>59</v>
      </c>
      <c r="Q3724">
        <v>5.3</v>
      </c>
      <c r="R3724">
        <v>64</v>
      </c>
      <c r="S3724">
        <v>0</v>
      </c>
    </row>
    <row r="3725" spans="1:19" x14ac:dyDescent="0.25">
      <c r="A3725">
        <v>2007</v>
      </c>
      <c r="B3725">
        <v>123</v>
      </c>
      <c r="C3725" t="s">
        <v>1428</v>
      </c>
      <c r="D3725" t="str">
        <f>IFERROR(INDEX('Draft Master List'!E:F,MATCH(C3725,'Draft Master List'!E:E,0),2),"N/A")</f>
        <v>N/A</v>
      </c>
      <c r="E3725" t="s">
        <v>12</v>
      </c>
      <c r="F3725">
        <v>25</v>
      </c>
      <c r="G3725" t="s">
        <v>76</v>
      </c>
      <c r="H3725">
        <v>13</v>
      </c>
      <c r="I3725">
        <v>10</v>
      </c>
      <c r="J3725">
        <v>44</v>
      </c>
      <c r="K3725">
        <v>32</v>
      </c>
      <c r="L3725" s="2">
        <v>0.72699999999999998</v>
      </c>
      <c r="M3725">
        <v>197</v>
      </c>
      <c r="N3725">
        <v>6.2</v>
      </c>
      <c r="O3725">
        <v>0</v>
      </c>
      <c r="P3725">
        <v>16</v>
      </c>
      <c r="Q3725">
        <v>2.5</v>
      </c>
      <c r="R3725">
        <v>15.2</v>
      </c>
      <c r="S3725">
        <v>2</v>
      </c>
    </row>
    <row r="3726" spans="1:19" x14ac:dyDescent="0.25">
      <c r="A3726">
        <v>2007</v>
      </c>
      <c r="B3726">
        <v>124</v>
      </c>
      <c r="C3726" t="s">
        <v>707</v>
      </c>
      <c r="D3726" t="str">
        <f>IFERROR(INDEX('Draft Master List'!E:F,MATCH(C3726,'Draft Master List'!E:E,0),2),"N/A")</f>
        <v>N/A</v>
      </c>
      <c r="E3726" t="s">
        <v>0</v>
      </c>
      <c r="F3726">
        <v>24</v>
      </c>
      <c r="G3726" t="s">
        <v>77</v>
      </c>
      <c r="H3726">
        <v>16</v>
      </c>
      <c r="I3726">
        <v>4</v>
      </c>
      <c r="J3726">
        <v>50</v>
      </c>
      <c r="K3726">
        <v>32</v>
      </c>
      <c r="L3726" s="2">
        <v>0.64</v>
      </c>
      <c r="M3726">
        <v>302</v>
      </c>
      <c r="N3726">
        <v>9.4</v>
      </c>
      <c r="O3726">
        <v>2</v>
      </c>
      <c r="P3726">
        <v>22</v>
      </c>
      <c r="Q3726">
        <v>2</v>
      </c>
      <c r="R3726">
        <v>18.899999999999999</v>
      </c>
      <c r="S3726">
        <v>2</v>
      </c>
    </row>
    <row r="3727" spans="1:19" x14ac:dyDescent="0.25">
      <c r="A3727">
        <v>2007</v>
      </c>
      <c r="B3727">
        <v>125</v>
      </c>
      <c r="C3727" t="s">
        <v>1596</v>
      </c>
      <c r="D3727" t="str">
        <f>IFERROR(INDEX('Draft Master List'!E:F,MATCH(C3727,'Draft Master List'!E:E,0),2),"N/A")</f>
        <v>N/A</v>
      </c>
      <c r="E3727" t="s">
        <v>28</v>
      </c>
      <c r="F3727">
        <v>34</v>
      </c>
      <c r="G3727" t="s">
        <v>74</v>
      </c>
      <c r="H3727">
        <v>16</v>
      </c>
      <c r="I3727">
        <v>8</v>
      </c>
      <c r="J3727">
        <v>52</v>
      </c>
      <c r="K3727">
        <v>32</v>
      </c>
      <c r="L3727" s="2">
        <v>0.61499999999999999</v>
      </c>
      <c r="M3727">
        <v>342</v>
      </c>
      <c r="N3727">
        <v>10.7</v>
      </c>
      <c r="O3727">
        <v>0</v>
      </c>
      <c r="P3727">
        <v>46</v>
      </c>
      <c r="Q3727">
        <v>2</v>
      </c>
      <c r="R3727">
        <v>21.4</v>
      </c>
      <c r="S3727">
        <v>0</v>
      </c>
    </row>
    <row r="3728" spans="1:19" x14ac:dyDescent="0.25">
      <c r="A3728">
        <v>2007</v>
      </c>
      <c r="B3728">
        <v>126</v>
      </c>
      <c r="C3728" t="s">
        <v>84</v>
      </c>
      <c r="D3728" t="str">
        <f>IFERROR(INDEX('Draft Master List'!E:F,MATCH(C3728,'Draft Master List'!E:E,0),2),"N/A")</f>
        <v>N/A</v>
      </c>
      <c r="E3728" t="s">
        <v>14</v>
      </c>
      <c r="F3728">
        <v>25</v>
      </c>
      <c r="G3728" t="s">
        <v>108</v>
      </c>
      <c r="H3728">
        <v>14</v>
      </c>
      <c r="I3728">
        <v>14</v>
      </c>
      <c r="J3728">
        <v>53</v>
      </c>
      <c r="K3728">
        <v>32</v>
      </c>
      <c r="L3728" s="2">
        <v>0.60399999999999998</v>
      </c>
      <c r="M3728">
        <v>385</v>
      </c>
      <c r="N3728">
        <v>12</v>
      </c>
      <c r="O3728">
        <v>3</v>
      </c>
      <c r="P3728">
        <v>33</v>
      </c>
      <c r="Q3728">
        <v>2.2999999999999998</v>
      </c>
      <c r="R3728">
        <v>27.5</v>
      </c>
      <c r="S3728">
        <v>0</v>
      </c>
    </row>
    <row r="3729" spans="1:19" x14ac:dyDescent="0.25">
      <c r="A3729">
        <v>2007</v>
      </c>
      <c r="B3729">
        <v>127</v>
      </c>
      <c r="C3729" t="s">
        <v>528</v>
      </c>
      <c r="D3729" t="str">
        <f>IFERROR(INDEX('Draft Master List'!E:F,MATCH(C3729,'Draft Master List'!E:E,0),2),"N/A")</f>
        <v>1032006</v>
      </c>
      <c r="E3729" t="s">
        <v>32</v>
      </c>
      <c r="F3729">
        <v>24</v>
      </c>
      <c r="G3729" t="s">
        <v>74</v>
      </c>
      <c r="H3729">
        <v>16</v>
      </c>
      <c r="I3729">
        <v>9</v>
      </c>
      <c r="J3729">
        <v>67</v>
      </c>
      <c r="K3729">
        <v>32</v>
      </c>
      <c r="L3729" s="2">
        <v>0.47799999999999998</v>
      </c>
      <c r="M3729">
        <v>325</v>
      </c>
      <c r="N3729">
        <v>10.199999999999999</v>
      </c>
      <c r="O3729">
        <v>2</v>
      </c>
      <c r="P3729">
        <v>29</v>
      </c>
      <c r="Q3729">
        <v>2</v>
      </c>
      <c r="R3729">
        <v>20.3</v>
      </c>
      <c r="S3729">
        <v>1</v>
      </c>
    </row>
    <row r="3730" spans="1:19" x14ac:dyDescent="0.25">
      <c r="A3730">
        <v>2007</v>
      </c>
      <c r="B3730">
        <v>128</v>
      </c>
      <c r="C3730" t="s">
        <v>448</v>
      </c>
      <c r="D3730" t="str">
        <f>IFERROR(INDEX('Draft Master List'!E:F,MATCH(C3730,'Draft Master List'!E:E,0),2),"N/A")</f>
        <v>442007</v>
      </c>
      <c r="E3730" t="s">
        <v>18</v>
      </c>
      <c r="F3730">
        <v>21</v>
      </c>
      <c r="G3730" t="s">
        <v>77</v>
      </c>
      <c r="H3730">
        <v>13</v>
      </c>
      <c r="I3730">
        <v>4</v>
      </c>
      <c r="J3730">
        <v>53</v>
      </c>
      <c r="K3730">
        <v>31</v>
      </c>
      <c r="L3730" s="2">
        <v>0.58499999999999996</v>
      </c>
      <c r="M3730">
        <v>396</v>
      </c>
      <c r="N3730">
        <v>12.8</v>
      </c>
      <c r="O3730">
        <v>4</v>
      </c>
      <c r="P3730">
        <v>60</v>
      </c>
      <c r="Q3730">
        <v>2.4</v>
      </c>
      <c r="R3730">
        <v>30.5</v>
      </c>
      <c r="S3730">
        <v>0</v>
      </c>
    </row>
    <row r="3731" spans="1:19" x14ac:dyDescent="0.25">
      <c r="A3731">
        <v>2007</v>
      </c>
      <c r="B3731">
        <v>129</v>
      </c>
      <c r="C3731" t="s">
        <v>2086</v>
      </c>
      <c r="D3731" t="str">
        <f>IFERROR(INDEX('Draft Master List'!E:F,MATCH(C3731,'Draft Master List'!E:E,0),2),"N/A")</f>
        <v>N/A</v>
      </c>
      <c r="E3731" t="s">
        <v>20</v>
      </c>
      <c r="F3731">
        <v>26</v>
      </c>
      <c r="G3731" t="s">
        <v>76</v>
      </c>
      <c r="H3731">
        <v>14</v>
      </c>
      <c r="I3731">
        <v>13</v>
      </c>
      <c r="J3731">
        <v>37</v>
      </c>
      <c r="K3731">
        <v>31</v>
      </c>
      <c r="L3731" s="2">
        <v>0.83799999999999997</v>
      </c>
      <c r="M3731">
        <v>364</v>
      </c>
      <c r="N3731">
        <v>11.7</v>
      </c>
      <c r="O3731">
        <v>1</v>
      </c>
      <c r="P3731">
        <v>30</v>
      </c>
      <c r="Q3731">
        <v>2.2000000000000002</v>
      </c>
      <c r="R3731">
        <v>26</v>
      </c>
      <c r="S3731">
        <v>2</v>
      </c>
    </row>
    <row r="3732" spans="1:19" x14ac:dyDescent="0.25">
      <c r="A3732">
        <v>2007</v>
      </c>
      <c r="B3732">
        <v>130</v>
      </c>
      <c r="C3732" t="s">
        <v>1253</v>
      </c>
      <c r="D3732" t="str">
        <f>IFERROR(INDEX('Draft Master List'!E:F,MATCH(C3732,'Draft Master List'!E:E,0),2),"N/A")</f>
        <v>N/A</v>
      </c>
      <c r="E3732" t="s">
        <v>5</v>
      </c>
      <c r="F3732">
        <v>25</v>
      </c>
      <c r="G3732" t="s">
        <v>643</v>
      </c>
      <c r="H3732">
        <v>15</v>
      </c>
      <c r="I3732">
        <v>7</v>
      </c>
      <c r="J3732">
        <v>37</v>
      </c>
      <c r="K3732">
        <v>30</v>
      </c>
      <c r="L3732" s="2">
        <v>0.81100000000000005</v>
      </c>
      <c r="M3732">
        <v>145</v>
      </c>
      <c r="N3732">
        <v>4.8</v>
      </c>
      <c r="O3732">
        <v>0</v>
      </c>
      <c r="P3732">
        <v>21</v>
      </c>
      <c r="Q3732">
        <v>2</v>
      </c>
      <c r="R3732">
        <v>9.6999999999999993</v>
      </c>
      <c r="S3732">
        <v>1</v>
      </c>
    </row>
    <row r="3733" spans="1:19" x14ac:dyDescent="0.25">
      <c r="A3733">
        <v>2007</v>
      </c>
      <c r="B3733">
        <v>131</v>
      </c>
      <c r="C3733" t="s">
        <v>693</v>
      </c>
      <c r="D3733" t="str">
        <f>IFERROR(INDEX('Draft Master List'!E:F,MATCH(C3733,'Draft Master List'!E:E,0),2),"N/A")</f>
        <v>N/A</v>
      </c>
      <c r="E3733" t="s">
        <v>25</v>
      </c>
      <c r="F3733">
        <v>28</v>
      </c>
      <c r="G3733" t="s">
        <v>76</v>
      </c>
      <c r="H3733">
        <v>8</v>
      </c>
      <c r="I3733">
        <v>8</v>
      </c>
      <c r="J3733">
        <v>41</v>
      </c>
      <c r="K3733">
        <v>30</v>
      </c>
      <c r="L3733" s="2">
        <v>0.73199999999999998</v>
      </c>
      <c r="M3733">
        <v>186</v>
      </c>
      <c r="N3733">
        <v>6.2</v>
      </c>
      <c r="O3733">
        <v>1</v>
      </c>
      <c r="P3733">
        <v>30</v>
      </c>
      <c r="Q3733">
        <v>3.8</v>
      </c>
      <c r="R3733">
        <v>23.3</v>
      </c>
      <c r="S3733">
        <v>1</v>
      </c>
    </row>
    <row r="3734" spans="1:19" x14ac:dyDescent="0.25">
      <c r="A3734">
        <v>2007</v>
      </c>
      <c r="B3734">
        <v>132</v>
      </c>
      <c r="C3734" t="s">
        <v>452</v>
      </c>
      <c r="D3734" t="str">
        <f>IFERROR(INDEX('Draft Master List'!E:F,MATCH(C3734,'Draft Master List'!E:E,0),2),"N/A")</f>
        <v>522007</v>
      </c>
      <c r="E3734" t="s">
        <v>223</v>
      </c>
      <c r="F3734">
        <v>23</v>
      </c>
      <c r="G3734" t="s">
        <v>976</v>
      </c>
      <c r="H3734">
        <v>16</v>
      </c>
      <c r="I3734">
        <v>7</v>
      </c>
      <c r="J3734">
        <v>39</v>
      </c>
      <c r="K3734">
        <v>30</v>
      </c>
      <c r="L3734" s="2">
        <v>0.76900000000000002</v>
      </c>
      <c r="M3734">
        <v>183</v>
      </c>
      <c r="N3734">
        <v>6.1</v>
      </c>
      <c r="O3734">
        <v>0</v>
      </c>
      <c r="P3734">
        <v>16</v>
      </c>
      <c r="Q3734">
        <v>1.9</v>
      </c>
      <c r="R3734">
        <v>11.4</v>
      </c>
      <c r="S3734">
        <v>0</v>
      </c>
    </row>
    <row r="3735" spans="1:19" x14ac:dyDescent="0.25">
      <c r="A3735">
        <v>2007</v>
      </c>
      <c r="B3735">
        <v>133</v>
      </c>
      <c r="C3735" t="s">
        <v>1374</v>
      </c>
      <c r="D3735" t="str">
        <f>IFERROR(INDEX('Draft Master List'!E:F,MATCH(C3735,'Draft Master List'!E:E,0),2),"N/A")</f>
        <v>N/A</v>
      </c>
      <c r="E3735" t="s">
        <v>64</v>
      </c>
      <c r="F3735">
        <v>28</v>
      </c>
      <c r="G3735" t="s">
        <v>76</v>
      </c>
      <c r="H3735">
        <v>15</v>
      </c>
      <c r="I3735">
        <v>15</v>
      </c>
      <c r="J3735">
        <v>39</v>
      </c>
      <c r="K3735">
        <v>30</v>
      </c>
      <c r="L3735" s="2">
        <v>0.76900000000000002</v>
      </c>
      <c r="M3735">
        <v>248</v>
      </c>
      <c r="N3735">
        <v>8.3000000000000007</v>
      </c>
      <c r="O3735">
        <v>2</v>
      </c>
      <c r="P3735">
        <v>34</v>
      </c>
      <c r="Q3735">
        <v>2</v>
      </c>
      <c r="R3735">
        <v>16.5</v>
      </c>
      <c r="S3735">
        <v>4</v>
      </c>
    </row>
    <row r="3736" spans="1:19" x14ac:dyDescent="0.25">
      <c r="A3736">
        <v>2007</v>
      </c>
      <c r="B3736">
        <v>134</v>
      </c>
      <c r="C3736" t="s">
        <v>1480</v>
      </c>
      <c r="D3736" t="str">
        <f>IFERROR(INDEX('Draft Master List'!E:F,MATCH(C3736,'Draft Master List'!E:E,0),2),"N/A")</f>
        <v>N/A</v>
      </c>
      <c r="E3736" t="s">
        <v>5</v>
      </c>
      <c r="F3736">
        <v>27</v>
      </c>
      <c r="H3736">
        <v>13</v>
      </c>
      <c r="I3736">
        <v>0</v>
      </c>
      <c r="J3736">
        <v>39</v>
      </c>
      <c r="K3736">
        <v>30</v>
      </c>
      <c r="L3736" s="2">
        <v>0.76900000000000002</v>
      </c>
      <c r="M3736">
        <v>199</v>
      </c>
      <c r="N3736">
        <v>6.6</v>
      </c>
      <c r="O3736">
        <v>0</v>
      </c>
      <c r="P3736">
        <v>18</v>
      </c>
      <c r="Q3736">
        <v>2.2999999999999998</v>
      </c>
      <c r="R3736">
        <v>15.3</v>
      </c>
      <c r="S3736">
        <v>1</v>
      </c>
    </row>
    <row r="3737" spans="1:19" x14ac:dyDescent="0.25">
      <c r="A3737">
        <v>2007</v>
      </c>
      <c r="B3737">
        <v>135</v>
      </c>
      <c r="C3737" t="s">
        <v>571</v>
      </c>
      <c r="D3737" t="str">
        <f>IFERROR(INDEX('Draft Master List'!E:F,MATCH(C3737,'Draft Master List'!E:E,0),2),"N/A")</f>
        <v>N/A</v>
      </c>
      <c r="E3737" t="s">
        <v>10</v>
      </c>
      <c r="F3737">
        <v>24</v>
      </c>
      <c r="H3737">
        <v>16</v>
      </c>
      <c r="I3737">
        <v>0</v>
      </c>
      <c r="J3737">
        <v>39</v>
      </c>
      <c r="K3737">
        <v>29</v>
      </c>
      <c r="L3737" s="2">
        <v>0.74399999999999999</v>
      </c>
      <c r="M3737">
        <v>241</v>
      </c>
      <c r="N3737">
        <v>8.3000000000000007</v>
      </c>
      <c r="O3737">
        <v>1</v>
      </c>
      <c r="P3737">
        <v>32</v>
      </c>
      <c r="Q3737">
        <v>1.8</v>
      </c>
      <c r="R3737">
        <v>15.1</v>
      </c>
      <c r="S3737">
        <v>0</v>
      </c>
    </row>
    <row r="3738" spans="1:19" x14ac:dyDescent="0.25">
      <c r="A3738">
        <v>2007</v>
      </c>
      <c r="B3738">
        <v>136</v>
      </c>
      <c r="C3738" t="s">
        <v>523</v>
      </c>
      <c r="D3738" t="str">
        <f>IFERROR(INDEX('Draft Master List'!E:F,MATCH(C3738,'Draft Master List'!E:E,0),2),"N/A")</f>
        <v>822006</v>
      </c>
      <c r="E3738" t="s">
        <v>33</v>
      </c>
      <c r="F3738">
        <v>23</v>
      </c>
      <c r="G3738" t="s">
        <v>77</v>
      </c>
      <c r="H3738">
        <v>16</v>
      </c>
      <c r="I3738">
        <v>1</v>
      </c>
      <c r="J3738">
        <v>59</v>
      </c>
      <c r="K3738">
        <v>29</v>
      </c>
      <c r="L3738" s="2">
        <v>0.49199999999999999</v>
      </c>
      <c r="M3738">
        <v>373</v>
      </c>
      <c r="N3738">
        <v>12.9</v>
      </c>
      <c r="O3738">
        <v>2</v>
      </c>
      <c r="P3738">
        <v>22</v>
      </c>
      <c r="Q3738">
        <v>1.8</v>
      </c>
      <c r="R3738">
        <v>23.3</v>
      </c>
      <c r="S3738">
        <v>0</v>
      </c>
    </row>
    <row r="3739" spans="1:19" x14ac:dyDescent="0.25">
      <c r="A3739">
        <v>2007</v>
      </c>
      <c r="B3739">
        <v>137</v>
      </c>
      <c r="C3739" t="s">
        <v>1997</v>
      </c>
      <c r="D3739" t="str">
        <f>IFERROR(INDEX('Draft Master List'!E:F,MATCH(C3739,'Draft Master List'!E:E,0),2),"N/A")</f>
        <v>N/A</v>
      </c>
      <c r="E3739" t="s">
        <v>33</v>
      </c>
      <c r="F3739">
        <v>28</v>
      </c>
      <c r="G3739" t="s">
        <v>1623</v>
      </c>
      <c r="H3739">
        <v>16</v>
      </c>
      <c r="I3739">
        <v>10</v>
      </c>
      <c r="J3739">
        <v>47</v>
      </c>
      <c r="K3739">
        <v>29</v>
      </c>
      <c r="L3739" s="2">
        <v>0.61699999999999999</v>
      </c>
      <c r="M3739">
        <v>228</v>
      </c>
      <c r="N3739">
        <v>7.9</v>
      </c>
      <c r="O3739">
        <v>2</v>
      </c>
      <c r="P3739">
        <v>35</v>
      </c>
      <c r="Q3739">
        <v>1.8</v>
      </c>
      <c r="R3739">
        <v>14.3</v>
      </c>
      <c r="S3739">
        <v>0</v>
      </c>
    </row>
    <row r="3740" spans="1:19" x14ac:dyDescent="0.25">
      <c r="A3740">
        <v>2007</v>
      </c>
      <c r="B3740">
        <v>138</v>
      </c>
      <c r="C3740" t="s">
        <v>696</v>
      </c>
      <c r="D3740" t="str">
        <f>IFERROR(INDEX('Draft Master List'!E:F,MATCH(C3740,'Draft Master List'!E:E,0),2),"N/A")</f>
        <v>N/A</v>
      </c>
      <c r="E3740" t="s">
        <v>18</v>
      </c>
      <c r="F3740">
        <v>28</v>
      </c>
      <c r="G3740" t="s">
        <v>76</v>
      </c>
      <c r="H3740">
        <v>14</v>
      </c>
      <c r="I3740">
        <v>8</v>
      </c>
      <c r="J3740">
        <v>43</v>
      </c>
      <c r="K3740">
        <v>29</v>
      </c>
      <c r="L3740" s="2">
        <v>0.67400000000000004</v>
      </c>
      <c r="M3740">
        <v>281</v>
      </c>
      <c r="N3740">
        <v>9.6999999999999993</v>
      </c>
      <c r="O3740">
        <v>0</v>
      </c>
      <c r="P3740">
        <v>50</v>
      </c>
      <c r="Q3740">
        <v>2.1</v>
      </c>
      <c r="R3740">
        <v>20.100000000000001</v>
      </c>
      <c r="S3740">
        <v>5</v>
      </c>
    </row>
    <row r="3741" spans="1:19" x14ac:dyDescent="0.25">
      <c r="A3741">
        <v>2007</v>
      </c>
      <c r="B3741">
        <v>139</v>
      </c>
      <c r="C3741" t="s">
        <v>1309</v>
      </c>
      <c r="D3741" t="str">
        <f>IFERROR(INDEX('Draft Master List'!E:F,MATCH(C3741,'Draft Master List'!E:E,0),2),"N/A")</f>
        <v>N/A</v>
      </c>
      <c r="E3741" t="s">
        <v>24</v>
      </c>
      <c r="F3741">
        <v>24</v>
      </c>
      <c r="G3741" t="s">
        <v>1528</v>
      </c>
      <c r="H3741">
        <v>16</v>
      </c>
      <c r="I3741">
        <v>4</v>
      </c>
      <c r="J3741">
        <v>55</v>
      </c>
      <c r="K3741">
        <v>29</v>
      </c>
      <c r="L3741" s="2">
        <v>0.52700000000000002</v>
      </c>
      <c r="M3741">
        <v>450</v>
      </c>
      <c r="N3741">
        <v>15.5</v>
      </c>
      <c r="O3741">
        <v>5</v>
      </c>
      <c r="P3741">
        <v>40</v>
      </c>
      <c r="Q3741">
        <v>1.8</v>
      </c>
      <c r="R3741">
        <v>28.1</v>
      </c>
      <c r="S3741">
        <v>0</v>
      </c>
    </row>
    <row r="3742" spans="1:19" x14ac:dyDescent="0.25">
      <c r="A3742">
        <v>2007</v>
      </c>
      <c r="B3742">
        <v>140</v>
      </c>
      <c r="C3742" t="s">
        <v>454</v>
      </c>
      <c r="D3742" t="str">
        <f>IFERROR(INDEX('Draft Master List'!E:F,MATCH(C3742,'Draft Master List'!E:E,0),2),"N/A")</f>
        <v>712007</v>
      </c>
      <c r="E3742" t="s">
        <v>33</v>
      </c>
      <c r="F3742">
        <v>23</v>
      </c>
      <c r="G3742" t="s">
        <v>643</v>
      </c>
      <c r="H3742">
        <v>7</v>
      </c>
      <c r="I3742">
        <v>1</v>
      </c>
      <c r="J3742">
        <v>36</v>
      </c>
      <c r="K3742">
        <v>28</v>
      </c>
      <c r="L3742" s="2">
        <v>0.77800000000000002</v>
      </c>
      <c r="M3742">
        <v>237</v>
      </c>
      <c r="N3742">
        <v>8.5</v>
      </c>
      <c r="O3742">
        <v>0</v>
      </c>
      <c r="P3742">
        <v>22</v>
      </c>
      <c r="Q3742">
        <v>4</v>
      </c>
      <c r="R3742">
        <v>33.9</v>
      </c>
      <c r="S3742">
        <v>0</v>
      </c>
    </row>
    <row r="3743" spans="1:19" x14ac:dyDescent="0.25">
      <c r="A3743">
        <v>2007</v>
      </c>
      <c r="B3743">
        <v>141</v>
      </c>
      <c r="C3743" t="s">
        <v>671</v>
      </c>
      <c r="D3743" t="str">
        <f>IFERROR(INDEX('Draft Master List'!E:F,MATCH(C3743,'Draft Master List'!E:E,0),2),"N/A")</f>
        <v>N/A</v>
      </c>
      <c r="E3743" t="s">
        <v>32</v>
      </c>
      <c r="F3743">
        <v>29</v>
      </c>
      <c r="G3743" t="s">
        <v>76</v>
      </c>
      <c r="H3743">
        <v>16</v>
      </c>
      <c r="I3743">
        <v>14</v>
      </c>
      <c r="J3743">
        <v>34</v>
      </c>
      <c r="K3743">
        <v>28</v>
      </c>
      <c r="L3743" s="2">
        <v>0.82399999999999995</v>
      </c>
      <c r="M3743">
        <v>217</v>
      </c>
      <c r="N3743">
        <v>7.8</v>
      </c>
      <c r="O3743">
        <v>1</v>
      </c>
      <c r="P3743">
        <v>25</v>
      </c>
      <c r="Q3743">
        <v>1.8</v>
      </c>
      <c r="R3743">
        <v>13.6</v>
      </c>
      <c r="S3743">
        <v>2</v>
      </c>
    </row>
    <row r="3744" spans="1:19" x14ac:dyDescent="0.25">
      <c r="A3744">
        <v>2007</v>
      </c>
      <c r="B3744">
        <v>142</v>
      </c>
      <c r="C3744" t="s">
        <v>1382</v>
      </c>
      <c r="D3744" t="str">
        <f>IFERROR(INDEX('Draft Master List'!E:F,MATCH(C3744,'Draft Master List'!E:E,0),2),"N/A")</f>
        <v>N/A</v>
      </c>
      <c r="E3744" t="s">
        <v>16</v>
      </c>
      <c r="F3744">
        <v>29</v>
      </c>
      <c r="G3744" t="s">
        <v>643</v>
      </c>
      <c r="H3744">
        <v>12</v>
      </c>
      <c r="I3744">
        <v>7</v>
      </c>
      <c r="J3744">
        <v>34</v>
      </c>
      <c r="K3744">
        <v>28</v>
      </c>
      <c r="L3744" s="2">
        <v>0.82399999999999995</v>
      </c>
      <c r="M3744">
        <v>247</v>
      </c>
      <c r="N3744">
        <v>8.8000000000000007</v>
      </c>
      <c r="O3744">
        <v>0</v>
      </c>
      <c r="P3744">
        <v>27</v>
      </c>
      <c r="Q3744">
        <v>2.2999999999999998</v>
      </c>
      <c r="R3744">
        <v>20.6</v>
      </c>
      <c r="S3744">
        <v>0</v>
      </c>
    </row>
    <row r="3745" spans="1:19" x14ac:dyDescent="0.25">
      <c r="A3745">
        <v>2007</v>
      </c>
      <c r="B3745">
        <v>143</v>
      </c>
      <c r="C3745" t="s">
        <v>522</v>
      </c>
      <c r="D3745" t="str">
        <f>IFERROR(INDEX('Draft Master List'!E:F,MATCH(C3745,'Draft Master List'!E:E,0),2),"N/A")</f>
        <v>792006</v>
      </c>
      <c r="E3745" t="s">
        <v>21</v>
      </c>
      <c r="F3745">
        <v>24</v>
      </c>
      <c r="G3745" t="s">
        <v>643</v>
      </c>
      <c r="H3745">
        <v>15</v>
      </c>
      <c r="I3745">
        <v>2</v>
      </c>
      <c r="J3745">
        <v>39</v>
      </c>
      <c r="K3745">
        <v>28</v>
      </c>
      <c r="L3745" s="2">
        <v>0.71799999999999997</v>
      </c>
      <c r="M3745">
        <v>277</v>
      </c>
      <c r="N3745">
        <v>9.9</v>
      </c>
      <c r="O3745">
        <v>0</v>
      </c>
      <c r="P3745">
        <v>46</v>
      </c>
      <c r="Q3745">
        <v>1.9</v>
      </c>
      <c r="R3745">
        <v>18.5</v>
      </c>
      <c r="S3745">
        <v>0</v>
      </c>
    </row>
    <row r="3746" spans="1:19" x14ac:dyDescent="0.25">
      <c r="A3746">
        <v>2007</v>
      </c>
      <c r="B3746">
        <v>144</v>
      </c>
      <c r="C3746" t="s">
        <v>2128</v>
      </c>
      <c r="D3746" t="str">
        <f>IFERROR(INDEX('Draft Master List'!E:F,MATCH(C3746,'Draft Master List'!E:E,0),2),"N/A")</f>
        <v>N/A</v>
      </c>
      <c r="E3746" t="s">
        <v>19</v>
      </c>
      <c r="F3746">
        <v>35</v>
      </c>
      <c r="G3746" t="s">
        <v>108</v>
      </c>
      <c r="H3746">
        <v>14</v>
      </c>
      <c r="I3746">
        <v>10</v>
      </c>
      <c r="J3746">
        <v>35</v>
      </c>
      <c r="K3746">
        <v>28</v>
      </c>
      <c r="L3746" s="2">
        <v>0.8</v>
      </c>
      <c r="M3746">
        <v>273</v>
      </c>
      <c r="N3746">
        <v>9.8000000000000007</v>
      </c>
      <c r="O3746">
        <v>2</v>
      </c>
      <c r="P3746">
        <v>22</v>
      </c>
      <c r="Q3746">
        <v>2</v>
      </c>
      <c r="R3746">
        <v>19.5</v>
      </c>
      <c r="S3746">
        <v>0</v>
      </c>
    </row>
    <row r="3747" spans="1:19" x14ac:dyDescent="0.25">
      <c r="A3747">
        <v>2007</v>
      </c>
      <c r="B3747">
        <v>145</v>
      </c>
      <c r="C3747" t="s">
        <v>550</v>
      </c>
      <c r="D3747" t="str">
        <f>IFERROR(INDEX('Draft Master List'!E:F,MATCH(C3747,'Draft Master List'!E:E,0),2),"N/A")</f>
        <v>1902006</v>
      </c>
      <c r="E3747" t="s">
        <v>25</v>
      </c>
      <c r="F3747">
        <v>25</v>
      </c>
      <c r="G3747" t="s">
        <v>77</v>
      </c>
      <c r="H3747">
        <v>16</v>
      </c>
      <c r="I3747">
        <v>2</v>
      </c>
      <c r="J3747">
        <v>57</v>
      </c>
      <c r="K3747">
        <v>28</v>
      </c>
      <c r="L3747" s="2">
        <v>0.49099999999999999</v>
      </c>
      <c r="M3747">
        <v>313</v>
      </c>
      <c r="N3747">
        <v>11.2</v>
      </c>
      <c r="O3747">
        <v>1</v>
      </c>
      <c r="P3747">
        <v>32</v>
      </c>
      <c r="Q3747">
        <v>1.8</v>
      </c>
      <c r="R3747">
        <v>19.600000000000001</v>
      </c>
      <c r="S3747">
        <v>2</v>
      </c>
    </row>
    <row r="3748" spans="1:19" x14ac:dyDescent="0.25">
      <c r="A3748">
        <v>2007</v>
      </c>
      <c r="B3748">
        <v>146</v>
      </c>
      <c r="C3748" t="s">
        <v>1439</v>
      </c>
      <c r="D3748" t="str">
        <f>IFERROR(INDEX('Draft Master List'!E:F,MATCH(C3748,'Draft Master List'!E:E,0),2),"N/A")</f>
        <v>N/A</v>
      </c>
      <c r="E3748" t="s">
        <v>33</v>
      </c>
      <c r="F3748">
        <v>28</v>
      </c>
      <c r="G3748" t="s">
        <v>643</v>
      </c>
      <c r="H3748">
        <v>14</v>
      </c>
      <c r="I3748">
        <v>6</v>
      </c>
      <c r="J3748">
        <v>37</v>
      </c>
      <c r="K3748">
        <v>27</v>
      </c>
      <c r="L3748" s="2">
        <v>0.73</v>
      </c>
      <c r="M3748">
        <v>161</v>
      </c>
      <c r="N3748">
        <v>6</v>
      </c>
      <c r="O3748">
        <v>0</v>
      </c>
      <c r="P3748">
        <v>22</v>
      </c>
      <c r="Q3748">
        <v>1.9</v>
      </c>
      <c r="R3748">
        <v>11.5</v>
      </c>
      <c r="S3748">
        <v>1</v>
      </c>
    </row>
    <row r="3749" spans="1:19" x14ac:dyDescent="0.25">
      <c r="A3749">
        <v>2007</v>
      </c>
      <c r="B3749">
        <v>147</v>
      </c>
      <c r="C3749" t="s">
        <v>670</v>
      </c>
      <c r="D3749" t="str">
        <f>IFERROR(INDEX('Draft Master List'!E:F,MATCH(C3749,'Draft Master List'!E:E,0),2),"N/A")</f>
        <v>N/A</v>
      </c>
      <c r="E3749" t="s">
        <v>21</v>
      </c>
      <c r="F3749">
        <v>35</v>
      </c>
      <c r="G3749" t="s">
        <v>74</v>
      </c>
      <c r="H3749">
        <v>12</v>
      </c>
      <c r="I3749">
        <v>12</v>
      </c>
      <c r="J3749">
        <v>52</v>
      </c>
      <c r="K3749">
        <v>27</v>
      </c>
      <c r="L3749" s="2">
        <v>0.51900000000000002</v>
      </c>
      <c r="M3749">
        <v>243</v>
      </c>
      <c r="N3749">
        <v>9</v>
      </c>
      <c r="O3749">
        <v>1</v>
      </c>
      <c r="P3749">
        <v>26</v>
      </c>
      <c r="Q3749">
        <v>2.2999999999999998</v>
      </c>
      <c r="R3749">
        <v>20.3</v>
      </c>
      <c r="S3749">
        <v>0</v>
      </c>
    </row>
    <row r="3750" spans="1:19" x14ac:dyDescent="0.25">
      <c r="A3750">
        <v>2007</v>
      </c>
      <c r="B3750">
        <v>148</v>
      </c>
      <c r="C3750" t="s">
        <v>2084</v>
      </c>
      <c r="D3750" t="str">
        <f>IFERROR(INDEX('Draft Master List'!E:F,MATCH(C3750,'Draft Master List'!E:E,0),2),"N/A")</f>
        <v>N/A</v>
      </c>
      <c r="E3750" t="s">
        <v>0</v>
      </c>
      <c r="F3750">
        <v>30</v>
      </c>
      <c r="G3750" t="s">
        <v>1069</v>
      </c>
      <c r="H3750">
        <v>16</v>
      </c>
      <c r="I3750">
        <v>6</v>
      </c>
      <c r="J3750">
        <v>38</v>
      </c>
      <c r="K3750">
        <v>27</v>
      </c>
      <c r="L3750" s="2">
        <v>0.71099999999999997</v>
      </c>
      <c r="M3750">
        <v>328</v>
      </c>
      <c r="N3750">
        <v>12.1</v>
      </c>
      <c r="O3750">
        <v>2</v>
      </c>
      <c r="P3750">
        <v>57</v>
      </c>
      <c r="Q3750">
        <v>1.7</v>
      </c>
      <c r="R3750">
        <v>20.5</v>
      </c>
      <c r="S3750">
        <v>0</v>
      </c>
    </row>
    <row r="3751" spans="1:19" x14ac:dyDescent="0.25">
      <c r="A3751">
        <v>2007</v>
      </c>
      <c r="B3751">
        <v>149</v>
      </c>
      <c r="C3751" t="s">
        <v>1856</v>
      </c>
      <c r="D3751" t="str">
        <f>IFERROR(INDEX('Draft Master List'!E:F,MATCH(C3751,'Draft Master List'!E:E,0),2),"N/A")</f>
        <v>N/A</v>
      </c>
      <c r="E3751" t="s">
        <v>18</v>
      </c>
      <c r="F3751">
        <v>27</v>
      </c>
      <c r="G3751" t="s">
        <v>108</v>
      </c>
      <c r="H3751">
        <v>16</v>
      </c>
      <c r="I3751">
        <v>15</v>
      </c>
      <c r="J3751">
        <v>43</v>
      </c>
      <c r="K3751">
        <v>27</v>
      </c>
      <c r="L3751" s="2">
        <v>0.628</v>
      </c>
      <c r="M3751">
        <v>323</v>
      </c>
      <c r="N3751">
        <v>12</v>
      </c>
      <c r="O3751">
        <v>1</v>
      </c>
      <c r="P3751">
        <v>79</v>
      </c>
      <c r="Q3751">
        <v>1.7</v>
      </c>
      <c r="R3751">
        <v>20.2</v>
      </c>
      <c r="S3751">
        <v>1</v>
      </c>
    </row>
    <row r="3752" spans="1:19" x14ac:dyDescent="0.25">
      <c r="A3752">
        <v>2007</v>
      </c>
      <c r="B3752">
        <v>150</v>
      </c>
      <c r="C3752" t="s">
        <v>1475</v>
      </c>
      <c r="D3752" t="str">
        <f>IFERROR(INDEX('Draft Master List'!E:F,MATCH(C3752,'Draft Master List'!E:E,0),2),"N/A")</f>
        <v>N/A</v>
      </c>
      <c r="E3752" t="s">
        <v>3</v>
      </c>
      <c r="F3752">
        <v>25</v>
      </c>
      <c r="G3752" t="s">
        <v>643</v>
      </c>
      <c r="H3752">
        <v>16</v>
      </c>
      <c r="I3752">
        <v>1</v>
      </c>
      <c r="J3752">
        <v>34</v>
      </c>
      <c r="K3752">
        <v>27</v>
      </c>
      <c r="L3752" s="2">
        <v>0.79400000000000004</v>
      </c>
      <c r="M3752">
        <v>192</v>
      </c>
      <c r="N3752">
        <v>7.1</v>
      </c>
      <c r="O3752">
        <v>0</v>
      </c>
      <c r="P3752">
        <v>29</v>
      </c>
      <c r="Q3752">
        <v>1.7</v>
      </c>
      <c r="R3752">
        <v>12</v>
      </c>
      <c r="S3752">
        <v>1</v>
      </c>
    </row>
    <row r="3753" spans="1:19" x14ac:dyDescent="0.25">
      <c r="A3753">
        <v>2007</v>
      </c>
      <c r="B3753">
        <v>151</v>
      </c>
      <c r="C3753" t="s">
        <v>1390</v>
      </c>
      <c r="D3753" t="str">
        <f>IFERROR(INDEX('Draft Master List'!E:F,MATCH(C3753,'Draft Master List'!E:E,0),2),"N/A")</f>
        <v>N/A</v>
      </c>
      <c r="E3753" t="s">
        <v>16</v>
      </c>
      <c r="F3753">
        <v>27</v>
      </c>
      <c r="G3753" t="s">
        <v>212</v>
      </c>
      <c r="H3753">
        <v>16</v>
      </c>
      <c r="I3753">
        <v>11</v>
      </c>
      <c r="J3753">
        <v>36</v>
      </c>
      <c r="K3753">
        <v>26</v>
      </c>
      <c r="L3753" s="2">
        <v>0.72199999999999998</v>
      </c>
      <c r="M3753">
        <v>165</v>
      </c>
      <c r="N3753">
        <v>6.3</v>
      </c>
      <c r="O3753">
        <v>1</v>
      </c>
      <c r="P3753">
        <v>29</v>
      </c>
      <c r="Q3753">
        <v>1.6</v>
      </c>
      <c r="R3753">
        <v>10.3</v>
      </c>
      <c r="S3753">
        <v>0</v>
      </c>
    </row>
    <row r="3754" spans="1:19" x14ac:dyDescent="0.25">
      <c r="A3754">
        <v>2007</v>
      </c>
      <c r="B3754">
        <v>152</v>
      </c>
      <c r="C3754" t="s">
        <v>1423</v>
      </c>
      <c r="D3754" t="str">
        <f>IFERROR(INDEX('Draft Master List'!E:F,MATCH(C3754,'Draft Master List'!E:E,0),2),"N/A")</f>
        <v>N/A</v>
      </c>
      <c r="E3754" t="s">
        <v>14</v>
      </c>
      <c r="F3754">
        <v>32</v>
      </c>
      <c r="G3754" t="s">
        <v>976</v>
      </c>
      <c r="H3754">
        <v>10</v>
      </c>
      <c r="I3754">
        <v>3</v>
      </c>
      <c r="J3754">
        <v>39</v>
      </c>
      <c r="K3754">
        <v>26</v>
      </c>
      <c r="L3754" s="2">
        <v>0.66700000000000004</v>
      </c>
      <c r="M3754">
        <v>191</v>
      </c>
      <c r="N3754">
        <v>7.3</v>
      </c>
      <c r="O3754">
        <v>0</v>
      </c>
      <c r="P3754">
        <v>16</v>
      </c>
      <c r="Q3754">
        <v>2.6</v>
      </c>
      <c r="R3754">
        <v>19.100000000000001</v>
      </c>
      <c r="S3754">
        <v>1</v>
      </c>
    </row>
    <row r="3755" spans="1:19" x14ac:dyDescent="0.25">
      <c r="A3755">
        <v>2007</v>
      </c>
      <c r="B3755">
        <v>153</v>
      </c>
      <c r="C3755" t="s">
        <v>1506</v>
      </c>
      <c r="D3755" t="str">
        <f>IFERROR(INDEX('Draft Master List'!E:F,MATCH(C3755,'Draft Master List'!E:E,0),2),"N/A")</f>
        <v>N/A</v>
      </c>
      <c r="E3755" t="s">
        <v>26</v>
      </c>
      <c r="F3755">
        <v>29</v>
      </c>
      <c r="G3755" t="s">
        <v>77</v>
      </c>
      <c r="H3755">
        <v>8</v>
      </c>
      <c r="I3755">
        <v>5</v>
      </c>
      <c r="J3755">
        <v>50</v>
      </c>
      <c r="K3755">
        <v>26</v>
      </c>
      <c r="L3755" s="2">
        <v>0.52</v>
      </c>
      <c r="M3755">
        <v>287</v>
      </c>
      <c r="N3755">
        <v>11</v>
      </c>
      <c r="O3755">
        <v>0</v>
      </c>
      <c r="P3755">
        <v>24</v>
      </c>
      <c r="Q3755">
        <v>3.3</v>
      </c>
      <c r="R3755">
        <v>35.9</v>
      </c>
      <c r="S3755">
        <v>0</v>
      </c>
    </row>
    <row r="3756" spans="1:19" x14ac:dyDescent="0.25">
      <c r="A3756">
        <v>2007</v>
      </c>
      <c r="B3756">
        <v>154</v>
      </c>
      <c r="C3756" t="s">
        <v>1289</v>
      </c>
      <c r="D3756" t="str">
        <f>IFERROR(INDEX('Draft Master List'!E:F,MATCH(C3756,'Draft Master List'!E:E,0),2),"N/A")</f>
        <v>N/A</v>
      </c>
      <c r="E3756" t="s">
        <v>9</v>
      </c>
      <c r="F3756">
        <v>27</v>
      </c>
      <c r="G3756" t="s">
        <v>643</v>
      </c>
      <c r="H3756">
        <v>8</v>
      </c>
      <c r="I3756">
        <v>5</v>
      </c>
      <c r="J3756">
        <v>40</v>
      </c>
      <c r="K3756">
        <v>26</v>
      </c>
      <c r="L3756" s="2">
        <v>0.65</v>
      </c>
      <c r="M3756">
        <v>179</v>
      </c>
      <c r="N3756">
        <v>6.9</v>
      </c>
      <c r="O3756">
        <v>1</v>
      </c>
      <c r="P3756">
        <v>17</v>
      </c>
      <c r="Q3756">
        <v>3.3</v>
      </c>
      <c r="R3756">
        <v>22.4</v>
      </c>
      <c r="S3756">
        <v>2</v>
      </c>
    </row>
    <row r="3757" spans="1:19" x14ac:dyDescent="0.25">
      <c r="A3757">
        <v>2007</v>
      </c>
      <c r="B3757">
        <v>155</v>
      </c>
      <c r="C3757" t="s">
        <v>1421</v>
      </c>
      <c r="D3757" t="str">
        <f>IFERROR(INDEX('Draft Master List'!E:F,MATCH(C3757,'Draft Master List'!E:E,0),2),"N/A")</f>
        <v>N/A</v>
      </c>
      <c r="E3757" t="s">
        <v>22</v>
      </c>
      <c r="F3757">
        <v>27</v>
      </c>
      <c r="G3757" t="s">
        <v>76</v>
      </c>
      <c r="H3757">
        <v>16</v>
      </c>
      <c r="I3757">
        <v>16</v>
      </c>
      <c r="J3757">
        <v>36</v>
      </c>
      <c r="K3757">
        <v>25</v>
      </c>
      <c r="L3757" s="2">
        <v>0.69399999999999995</v>
      </c>
      <c r="M3757">
        <v>182</v>
      </c>
      <c r="N3757">
        <v>7.3</v>
      </c>
      <c r="O3757">
        <v>1</v>
      </c>
      <c r="P3757">
        <v>23</v>
      </c>
      <c r="Q3757">
        <v>1.6</v>
      </c>
      <c r="R3757">
        <v>11.4</v>
      </c>
      <c r="S3757">
        <v>7</v>
      </c>
    </row>
    <row r="3758" spans="1:19" x14ac:dyDescent="0.25">
      <c r="A3758">
        <v>2007</v>
      </c>
      <c r="B3758">
        <v>156</v>
      </c>
      <c r="C3758" t="s">
        <v>2064</v>
      </c>
      <c r="D3758" t="str">
        <f>IFERROR(INDEX('Draft Master List'!E:F,MATCH(C3758,'Draft Master List'!E:E,0),2),"N/A")</f>
        <v>N/A</v>
      </c>
      <c r="E3758" t="s">
        <v>29</v>
      </c>
      <c r="F3758">
        <v>27</v>
      </c>
      <c r="G3758" t="s">
        <v>2129</v>
      </c>
      <c r="H3758">
        <v>15</v>
      </c>
      <c r="I3758">
        <v>14</v>
      </c>
      <c r="J3758">
        <v>35</v>
      </c>
      <c r="K3758">
        <v>25</v>
      </c>
      <c r="L3758" s="2">
        <v>0.71399999999999997</v>
      </c>
      <c r="M3758">
        <v>215</v>
      </c>
      <c r="N3758">
        <v>8.6</v>
      </c>
      <c r="O3758">
        <v>2</v>
      </c>
      <c r="P3758">
        <v>20</v>
      </c>
      <c r="Q3758">
        <v>1.7</v>
      </c>
      <c r="R3758">
        <v>14.3</v>
      </c>
      <c r="S3758">
        <v>0</v>
      </c>
    </row>
    <row r="3759" spans="1:19" x14ac:dyDescent="0.25">
      <c r="A3759">
        <v>2007</v>
      </c>
      <c r="B3759">
        <v>157</v>
      </c>
      <c r="C3759" t="s">
        <v>1201</v>
      </c>
      <c r="D3759" t="str">
        <f>IFERROR(INDEX('Draft Master List'!E:F,MATCH(C3759,'Draft Master List'!E:E,0),2),"N/A")</f>
        <v>N/A</v>
      </c>
      <c r="E3759" t="s">
        <v>23</v>
      </c>
      <c r="F3759">
        <v>26</v>
      </c>
      <c r="G3759" t="s">
        <v>212</v>
      </c>
      <c r="H3759">
        <v>16</v>
      </c>
      <c r="I3759">
        <v>12</v>
      </c>
      <c r="J3759">
        <v>33</v>
      </c>
      <c r="K3759">
        <v>25</v>
      </c>
      <c r="L3759" s="2">
        <v>0.75800000000000001</v>
      </c>
      <c r="M3759">
        <v>108</v>
      </c>
      <c r="N3759">
        <v>4.3</v>
      </c>
      <c r="O3759">
        <v>2</v>
      </c>
      <c r="P3759">
        <v>15</v>
      </c>
      <c r="Q3759">
        <v>1.6</v>
      </c>
      <c r="R3759">
        <v>6.8</v>
      </c>
      <c r="S3759">
        <v>2</v>
      </c>
    </row>
    <row r="3760" spans="1:19" x14ac:dyDescent="0.25">
      <c r="A3760">
        <v>2007</v>
      </c>
      <c r="B3760">
        <v>158</v>
      </c>
      <c r="C3760" t="s">
        <v>1600</v>
      </c>
      <c r="D3760" t="str">
        <f>IFERROR(INDEX('Draft Master List'!E:F,MATCH(C3760,'Draft Master List'!E:E,0),2),"N/A")</f>
        <v>N/A</v>
      </c>
      <c r="E3760" t="s">
        <v>29</v>
      </c>
      <c r="F3760">
        <v>28</v>
      </c>
      <c r="G3760" t="s">
        <v>2129</v>
      </c>
      <c r="H3760">
        <v>16</v>
      </c>
      <c r="I3760">
        <v>15</v>
      </c>
      <c r="J3760">
        <v>38</v>
      </c>
      <c r="K3760">
        <v>25</v>
      </c>
      <c r="L3760" s="2">
        <v>0.65800000000000003</v>
      </c>
      <c r="M3760">
        <v>248</v>
      </c>
      <c r="N3760">
        <v>9.9</v>
      </c>
      <c r="O3760">
        <v>3</v>
      </c>
      <c r="P3760">
        <v>28</v>
      </c>
      <c r="Q3760">
        <v>1.6</v>
      </c>
      <c r="R3760">
        <v>15.5</v>
      </c>
      <c r="S3760">
        <v>2</v>
      </c>
    </row>
    <row r="3761" spans="1:19" x14ac:dyDescent="0.25">
      <c r="A3761">
        <v>2007</v>
      </c>
      <c r="B3761">
        <v>159</v>
      </c>
      <c r="C3761" t="s">
        <v>1987</v>
      </c>
      <c r="D3761" t="str">
        <f>IFERROR(INDEX('Draft Master List'!E:F,MATCH(C3761,'Draft Master List'!E:E,0),2),"N/A")</f>
        <v>N/A</v>
      </c>
      <c r="E3761" t="s">
        <v>26</v>
      </c>
      <c r="F3761">
        <v>29</v>
      </c>
      <c r="G3761" t="s">
        <v>108</v>
      </c>
      <c r="H3761">
        <v>15</v>
      </c>
      <c r="I3761">
        <v>15</v>
      </c>
      <c r="J3761">
        <v>33</v>
      </c>
      <c r="K3761">
        <v>24</v>
      </c>
      <c r="L3761" s="2">
        <v>0.72699999999999998</v>
      </c>
      <c r="M3761">
        <v>246</v>
      </c>
      <c r="N3761">
        <v>10.3</v>
      </c>
      <c r="O3761">
        <v>2</v>
      </c>
      <c r="P3761">
        <v>28</v>
      </c>
      <c r="Q3761">
        <v>1.6</v>
      </c>
      <c r="R3761">
        <v>16.399999999999999</v>
      </c>
      <c r="S3761">
        <v>0</v>
      </c>
    </row>
    <row r="3762" spans="1:19" x14ac:dyDescent="0.25">
      <c r="A3762">
        <v>2007</v>
      </c>
      <c r="B3762">
        <v>160</v>
      </c>
      <c r="C3762" t="s">
        <v>1378</v>
      </c>
      <c r="D3762" t="str">
        <f>IFERROR(INDEX('Draft Master List'!E:F,MATCH(C3762,'Draft Master List'!E:E,0),2),"N/A")</f>
        <v>N/A</v>
      </c>
      <c r="E3762" t="s">
        <v>10</v>
      </c>
      <c r="F3762">
        <v>29</v>
      </c>
      <c r="G3762" t="s">
        <v>76</v>
      </c>
      <c r="H3762">
        <v>16</v>
      </c>
      <c r="I3762">
        <v>16</v>
      </c>
      <c r="J3762">
        <v>39</v>
      </c>
      <c r="K3762">
        <v>24</v>
      </c>
      <c r="L3762" s="2">
        <v>0.61499999999999999</v>
      </c>
      <c r="M3762">
        <v>204</v>
      </c>
      <c r="N3762">
        <v>8.5</v>
      </c>
      <c r="O3762">
        <v>0</v>
      </c>
      <c r="P3762">
        <v>26</v>
      </c>
      <c r="Q3762">
        <v>1.5</v>
      </c>
      <c r="R3762">
        <v>12.8</v>
      </c>
      <c r="S3762">
        <v>5</v>
      </c>
    </row>
    <row r="3763" spans="1:19" x14ac:dyDescent="0.25">
      <c r="A3763">
        <v>2007</v>
      </c>
      <c r="B3763">
        <v>161</v>
      </c>
      <c r="C3763" t="s">
        <v>965</v>
      </c>
      <c r="D3763" t="str">
        <f>IFERROR(INDEX('Draft Master List'!E:F,MATCH(C3763,'Draft Master List'!E:E,0),2),"N/A")</f>
        <v>N/A</v>
      </c>
      <c r="E3763" t="s">
        <v>4</v>
      </c>
      <c r="F3763">
        <v>24</v>
      </c>
      <c r="H3763">
        <v>12</v>
      </c>
      <c r="I3763">
        <v>0</v>
      </c>
      <c r="J3763">
        <v>50</v>
      </c>
      <c r="K3763">
        <v>24</v>
      </c>
      <c r="L3763" s="2">
        <v>0.48</v>
      </c>
      <c r="M3763">
        <v>317</v>
      </c>
      <c r="N3763">
        <v>13.2</v>
      </c>
      <c r="O3763">
        <v>4</v>
      </c>
      <c r="P3763">
        <v>48</v>
      </c>
      <c r="Q3763">
        <v>2</v>
      </c>
      <c r="R3763">
        <v>26.4</v>
      </c>
      <c r="S3763">
        <v>0</v>
      </c>
    </row>
    <row r="3764" spans="1:19" x14ac:dyDescent="0.25">
      <c r="A3764">
        <v>2007</v>
      </c>
      <c r="B3764">
        <v>162</v>
      </c>
      <c r="C3764" t="s">
        <v>1521</v>
      </c>
      <c r="D3764" t="str">
        <f>IFERROR(INDEX('Draft Master List'!E:F,MATCH(C3764,'Draft Master List'!E:E,0),2),"N/A")</f>
        <v>N/A</v>
      </c>
      <c r="E3764" t="s">
        <v>25</v>
      </c>
      <c r="F3764">
        <v>26</v>
      </c>
      <c r="G3764" t="s">
        <v>77</v>
      </c>
      <c r="H3764">
        <v>15</v>
      </c>
      <c r="I3764">
        <v>7</v>
      </c>
      <c r="J3764">
        <v>41</v>
      </c>
      <c r="K3764">
        <v>24</v>
      </c>
      <c r="L3764" s="2">
        <v>0.58499999999999996</v>
      </c>
      <c r="M3764">
        <v>298</v>
      </c>
      <c r="N3764">
        <v>12.4</v>
      </c>
      <c r="O3764">
        <v>2</v>
      </c>
      <c r="P3764">
        <v>24</v>
      </c>
      <c r="Q3764">
        <v>1.6</v>
      </c>
      <c r="R3764">
        <v>19.899999999999999</v>
      </c>
      <c r="S3764">
        <v>1</v>
      </c>
    </row>
    <row r="3765" spans="1:19" x14ac:dyDescent="0.25">
      <c r="A3765">
        <v>2007</v>
      </c>
      <c r="B3765">
        <v>163</v>
      </c>
      <c r="C3765" t="s">
        <v>1500</v>
      </c>
      <c r="D3765" t="str">
        <f>IFERROR(INDEX('Draft Master List'!E:F,MATCH(C3765,'Draft Master List'!E:E,0),2),"N/A")</f>
        <v>N/A</v>
      </c>
      <c r="E3765" t="s">
        <v>25</v>
      </c>
      <c r="F3765">
        <v>26</v>
      </c>
      <c r="G3765" t="s">
        <v>212</v>
      </c>
      <c r="H3765">
        <v>16</v>
      </c>
      <c r="I3765">
        <v>12</v>
      </c>
      <c r="J3765">
        <v>50</v>
      </c>
      <c r="K3765">
        <v>24</v>
      </c>
      <c r="L3765" s="2">
        <v>0.48</v>
      </c>
      <c r="M3765">
        <v>180</v>
      </c>
      <c r="N3765">
        <v>7.5</v>
      </c>
      <c r="O3765">
        <v>1</v>
      </c>
      <c r="P3765">
        <v>31</v>
      </c>
      <c r="Q3765">
        <v>1.5</v>
      </c>
      <c r="R3765">
        <v>11.3</v>
      </c>
      <c r="S3765">
        <v>2</v>
      </c>
    </row>
    <row r="3766" spans="1:19" x14ac:dyDescent="0.25">
      <c r="A3766">
        <v>2007</v>
      </c>
      <c r="B3766">
        <v>164</v>
      </c>
      <c r="C3766" t="s">
        <v>1339</v>
      </c>
      <c r="D3766" t="str">
        <f>IFERROR(INDEX('Draft Master List'!E:F,MATCH(C3766,'Draft Master List'!E:E,0),2),"N/A")</f>
        <v>N/A</v>
      </c>
      <c r="E3766" t="s">
        <v>64</v>
      </c>
      <c r="F3766">
        <v>25</v>
      </c>
      <c r="G3766" t="s">
        <v>643</v>
      </c>
      <c r="H3766">
        <v>16</v>
      </c>
      <c r="I3766">
        <v>1</v>
      </c>
      <c r="J3766">
        <v>37</v>
      </c>
      <c r="K3766">
        <v>24</v>
      </c>
      <c r="L3766" s="2">
        <v>0.64900000000000002</v>
      </c>
      <c r="M3766">
        <v>233</v>
      </c>
      <c r="N3766">
        <v>9.6999999999999993</v>
      </c>
      <c r="O3766">
        <v>0</v>
      </c>
      <c r="P3766">
        <v>23</v>
      </c>
      <c r="Q3766">
        <v>1.5</v>
      </c>
      <c r="R3766">
        <v>14.6</v>
      </c>
      <c r="S3766">
        <v>1</v>
      </c>
    </row>
    <row r="3767" spans="1:19" x14ac:dyDescent="0.25">
      <c r="A3767">
        <v>2007</v>
      </c>
      <c r="B3767">
        <v>165</v>
      </c>
      <c r="C3767" t="s">
        <v>531</v>
      </c>
      <c r="D3767" t="str">
        <f>IFERROR(INDEX('Draft Master List'!E:F,MATCH(C3767,'Draft Master List'!E:E,0),2),"N/A")</f>
        <v>1092006</v>
      </c>
      <c r="E3767" t="s">
        <v>6</v>
      </c>
      <c r="F3767">
        <v>24</v>
      </c>
      <c r="G3767" t="s">
        <v>832</v>
      </c>
      <c r="H3767">
        <v>15</v>
      </c>
      <c r="I3767">
        <v>5</v>
      </c>
      <c r="J3767">
        <v>33</v>
      </c>
      <c r="K3767">
        <v>23</v>
      </c>
      <c r="L3767" s="2">
        <v>0.69699999999999995</v>
      </c>
      <c r="M3767">
        <v>267</v>
      </c>
      <c r="N3767">
        <v>11.6</v>
      </c>
      <c r="O3767">
        <v>2</v>
      </c>
      <c r="P3767">
        <v>31</v>
      </c>
      <c r="Q3767">
        <v>1.5</v>
      </c>
      <c r="R3767">
        <v>17.8</v>
      </c>
      <c r="S3767">
        <v>0</v>
      </c>
    </row>
    <row r="3768" spans="1:19" x14ac:dyDescent="0.25">
      <c r="A3768">
        <v>2007</v>
      </c>
      <c r="B3768">
        <v>166</v>
      </c>
      <c r="C3768" t="s">
        <v>1375</v>
      </c>
      <c r="D3768" t="str">
        <f>IFERROR(INDEX('Draft Master List'!E:F,MATCH(C3768,'Draft Master List'!E:E,0),2),"N/A")</f>
        <v>N/A</v>
      </c>
      <c r="E3768" t="s">
        <v>16</v>
      </c>
      <c r="F3768">
        <v>27</v>
      </c>
      <c r="G3768" t="s">
        <v>643</v>
      </c>
      <c r="H3768">
        <v>14</v>
      </c>
      <c r="I3768">
        <v>7</v>
      </c>
      <c r="J3768">
        <v>32</v>
      </c>
      <c r="K3768">
        <v>23</v>
      </c>
      <c r="L3768" s="2">
        <v>0.71899999999999997</v>
      </c>
      <c r="M3768">
        <v>188</v>
      </c>
      <c r="N3768">
        <v>8.1999999999999993</v>
      </c>
      <c r="O3768">
        <v>0</v>
      </c>
      <c r="P3768">
        <v>17</v>
      </c>
      <c r="Q3768">
        <v>1.6</v>
      </c>
      <c r="R3768">
        <v>13.4</v>
      </c>
      <c r="S3768">
        <v>3</v>
      </c>
    </row>
    <row r="3769" spans="1:19" x14ac:dyDescent="0.25">
      <c r="A3769">
        <v>2007</v>
      </c>
      <c r="B3769">
        <v>167</v>
      </c>
      <c r="C3769" t="s">
        <v>1408</v>
      </c>
      <c r="D3769" t="str">
        <f>IFERROR(INDEX('Draft Master List'!E:F,MATCH(C3769,'Draft Master List'!E:E,0),2),"N/A")</f>
        <v>N/A</v>
      </c>
      <c r="E3769" t="s">
        <v>3</v>
      </c>
      <c r="F3769">
        <v>27</v>
      </c>
      <c r="G3769" t="s">
        <v>1069</v>
      </c>
      <c r="H3769">
        <v>6</v>
      </c>
      <c r="I3769">
        <v>6</v>
      </c>
      <c r="J3769">
        <v>34</v>
      </c>
      <c r="K3769">
        <v>23</v>
      </c>
      <c r="L3769" s="2">
        <v>0.67600000000000005</v>
      </c>
      <c r="M3769">
        <v>239</v>
      </c>
      <c r="N3769">
        <v>10.4</v>
      </c>
      <c r="O3769">
        <v>1</v>
      </c>
      <c r="P3769">
        <v>37</v>
      </c>
      <c r="Q3769">
        <v>3.8</v>
      </c>
      <c r="R3769">
        <v>39.799999999999997</v>
      </c>
      <c r="S3769">
        <v>0</v>
      </c>
    </row>
    <row r="3770" spans="1:19" x14ac:dyDescent="0.25">
      <c r="A3770">
        <v>2007</v>
      </c>
      <c r="B3770">
        <v>168</v>
      </c>
      <c r="C3770" t="s">
        <v>1195</v>
      </c>
      <c r="D3770" t="str">
        <f>IFERROR(INDEX('Draft Master List'!E:F,MATCH(C3770,'Draft Master List'!E:E,0),2),"N/A")</f>
        <v>N/A</v>
      </c>
      <c r="E3770" t="s">
        <v>9</v>
      </c>
      <c r="F3770">
        <v>25</v>
      </c>
      <c r="G3770" t="s">
        <v>76</v>
      </c>
      <c r="H3770">
        <v>11</v>
      </c>
      <c r="I3770">
        <v>9</v>
      </c>
      <c r="J3770">
        <v>38</v>
      </c>
      <c r="K3770">
        <v>23</v>
      </c>
      <c r="L3770" s="2">
        <v>0.60499999999999998</v>
      </c>
      <c r="M3770">
        <v>174</v>
      </c>
      <c r="N3770">
        <v>7.6</v>
      </c>
      <c r="O3770">
        <v>2</v>
      </c>
      <c r="P3770">
        <v>34</v>
      </c>
      <c r="Q3770">
        <v>2.1</v>
      </c>
      <c r="R3770">
        <v>15.8</v>
      </c>
      <c r="S3770">
        <v>5</v>
      </c>
    </row>
    <row r="3771" spans="1:19" x14ac:dyDescent="0.25">
      <c r="A3771">
        <v>2007</v>
      </c>
      <c r="B3771">
        <v>169</v>
      </c>
      <c r="C3771" t="s">
        <v>1326</v>
      </c>
      <c r="D3771" t="str">
        <f>IFERROR(INDEX('Draft Master List'!E:F,MATCH(C3771,'Draft Master List'!E:E,0),2),"N/A")</f>
        <v>N/A</v>
      </c>
      <c r="E3771" t="s">
        <v>27</v>
      </c>
      <c r="F3771">
        <v>26</v>
      </c>
      <c r="G3771" t="s">
        <v>76</v>
      </c>
      <c r="H3771">
        <v>16</v>
      </c>
      <c r="I3771">
        <v>16</v>
      </c>
      <c r="J3771">
        <v>26</v>
      </c>
      <c r="K3771">
        <v>23</v>
      </c>
      <c r="L3771" s="2">
        <v>0.88500000000000001</v>
      </c>
      <c r="M3771">
        <v>203</v>
      </c>
      <c r="N3771">
        <v>8.8000000000000007</v>
      </c>
      <c r="O3771">
        <v>0</v>
      </c>
      <c r="P3771">
        <v>24</v>
      </c>
      <c r="Q3771">
        <v>1.4</v>
      </c>
      <c r="R3771">
        <v>12.7</v>
      </c>
      <c r="S3771">
        <v>0</v>
      </c>
    </row>
    <row r="3772" spans="1:19" x14ac:dyDescent="0.25">
      <c r="A3772">
        <v>2007</v>
      </c>
      <c r="B3772">
        <v>170</v>
      </c>
      <c r="C3772" t="s">
        <v>1288</v>
      </c>
      <c r="D3772" t="str">
        <f>IFERROR(INDEX('Draft Master List'!E:F,MATCH(C3772,'Draft Master List'!E:E,0),2),"N/A")</f>
        <v>N/A</v>
      </c>
      <c r="E3772" t="s">
        <v>19</v>
      </c>
      <c r="F3772">
        <v>28</v>
      </c>
      <c r="G3772" t="s">
        <v>643</v>
      </c>
      <c r="H3772">
        <v>14</v>
      </c>
      <c r="I3772">
        <v>6</v>
      </c>
      <c r="J3772">
        <v>32</v>
      </c>
      <c r="K3772">
        <v>23</v>
      </c>
      <c r="L3772" s="2">
        <v>0.71899999999999997</v>
      </c>
      <c r="M3772">
        <v>213</v>
      </c>
      <c r="N3772">
        <v>9.3000000000000007</v>
      </c>
      <c r="O3772">
        <v>1</v>
      </c>
      <c r="P3772">
        <v>34</v>
      </c>
      <c r="Q3772">
        <v>1.6</v>
      </c>
      <c r="R3772">
        <v>15.2</v>
      </c>
      <c r="S3772">
        <v>1</v>
      </c>
    </row>
    <row r="3773" spans="1:19" x14ac:dyDescent="0.25">
      <c r="A3773">
        <v>2007</v>
      </c>
      <c r="B3773">
        <v>171</v>
      </c>
      <c r="C3773" t="s">
        <v>837</v>
      </c>
      <c r="D3773" t="str">
        <f>IFERROR(INDEX('Draft Master List'!E:F,MATCH(C3773,'Draft Master List'!E:E,0),2),"N/A")</f>
        <v>N/A</v>
      </c>
      <c r="E3773" t="s">
        <v>24</v>
      </c>
      <c r="F3773">
        <v>27</v>
      </c>
      <c r="G3773" t="s">
        <v>76</v>
      </c>
      <c r="H3773">
        <v>15</v>
      </c>
      <c r="I3773">
        <v>15</v>
      </c>
      <c r="J3773">
        <v>31</v>
      </c>
      <c r="K3773">
        <v>23</v>
      </c>
      <c r="L3773" s="2">
        <v>0.74199999999999999</v>
      </c>
      <c r="M3773">
        <v>164</v>
      </c>
      <c r="N3773">
        <v>7.1</v>
      </c>
      <c r="O3773">
        <v>0</v>
      </c>
      <c r="P3773">
        <v>22</v>
      </c>
      <c r="Q3773">
        <v>1.5</v>
      </c>
      <c r="R3773">
        <v>10.9</v>
      </c>
      <c r="S3773">
        <v>4</v>
      </c>
    </row>
    <row r="3774" spans="1:19" x14ac:dyDescent="0.25">
      <c r="A3774">
        <v>2007</v>
      </c>
      <c r="B3774">
        <v>172</v>
      </c>
      <c r="C3774" t="s">
        <v>1948</v>
      </c>
      <c r="D3774" t="str">
        <f>IFERROR(INDEX('Draft Master List'!E:F,MATCH(C3774,'Draft Master List'!E:E,0),2),"N/A")</f>
        <v>N/A</v>
      </c>
      <c r="E3774" t="s">
        <v>10</v>
      </c>
      <c r="F3774">
        <v>24</v>
      </c>
      <c r="G3774" t="s">
        <v>108</v>
      </c>
      <c r="H3774">
        <v>13</v>
      </c>
      <c r="I3774">
        <v>11</v>
      </c>
      <c r="J3774">
        <v>34</v>
      </c>
      <c r="K3774">
        <v>23</v>
      </c>
      <c r="L3774" s="2">
        <v>0.67600000000000005</v>
      </c>
      <c r="M3774">
        <v>238</v>
      </c>
      <c r="N3774">
        <v>10.3</v>
      </c>
      <c r="O3774">
        <v>5</v>
      </c>
      <c r="P3774">
        <v>31</v>
      </c>
      <c r="Q3774">
        <v>1.8</v>
      </c>
      <c r="R3774">
        <v>18.3</v>
      </c>
      <c r="S3774">
        <v>1</v>
      </c>
    </row>
    <row r="3775" spans="1:19" x14ac:dyDescent="0.25">
      <c r="A3775">
        <v>2007</v>
      </c>
      <c r="B3775">
        <v>173</v>
      </c>
      <c r="C3775" t="s">
        <v>91</v>
      </c>
      <c r="D3775" t="str">
        <f>IFERROR(INDEX('Draft Master List'!E:F,MATCH(C3775,'Draft Master List'!E:E,0),2),"N/A")</f>
        <v>272006</v>
      </c>
      <c r="E3775" t="s">
        <v>22</v>
      </c>
      <c r="F3775">
        <v>24</v>
      </c>
      <c r="H3775">
        <v>16</v>
      </c>
      <c r="I3775">
        <v>0</v>
      </c>
      <c r="J3775">
        <v>38</v>
      </c>
      <c r="K3775">
        <v>23</v>
      </c>
      <c r="L3775" s="2">
        <v>0.60499999999999998</v>
      </c>
      <c r="M3775">
        <v>175</v>
      </c>
      <c r="N3775">
        <v>7.6</v>
      </c>
      <c r="O3775">
        <v>1</v>
      </c>
      <c r="P3775">
        <v>30</v>
      </c>
      <c r="Q3775">
        <v>1.4</v>
      </c>
      <c r="R3775">
        <v>10.9</v>
      </c>
      <c r="S3775">
        <v>1</v>
      </c>
    </row>
    <row r="3776" spans="1:19" x14ac:dyDescent="0.25">
      <c r="A3776">
        <v>2007</v>
      </c>
      <c r="B3776">
        <v>174</v>
      </c>
      <c r="C3776" t="s">
        <v>580</v>
      </c>
      <c r="D3776" t="str">
        <f>IFERROR(INDEX('Draft Master List'!E:F,MATCH(C3776,'Draft Master List'!E:E,0),2),"N/A")</f>
        <v>N/A</v>
      </c>
      <c r="E3776" t="s">
        <v>14</v>
      </c>
      <c r="F3776">
        <v>25</v>
      </c>
      <c r="G3776" t="s">
        <v>77</v>
      </c>
      <c r="H3776">
        <v>14</v>
      </c>
      <c r="I3776">
        <v>4</v>
      </c>
      <c r="J3776">
        <v>40</v>
      </c>
      <c r="K3776">
        <v>22</v>
      </c>
      <c r="L3776" s="2">
        <v>0.55000000000000004</v>
      </c>
      <c r="M3776">
        <v>301</v>
      </c>
      <c r="N3776">
        <v>13.7</v>
      </c>
      <c r="O3776">
        <v>0</v>
      </c>
      <c r="P3776">
        <v>39</v>
      </c>
      <c r="Q3776">
        <v>1.6</v>
      </c>
      <c r="R3776">
        <v>21.5</v>
      </c>
      <c r="S3776">
        <v>1</v>
      </c>
    </row>
    <row r="3777" spans="1:19" x14ac:dyDescent="0.25">
      <c r="A3777">
        <v>2007</v>
      </c>
      <c r="B3777">
        <v>175</v>
      </c>
      <c r="C3777" t="s">
        <v>721</v>
      </c>
      <c r="D3777" t="str">
        <f>IFERROR(INDEX('Draft Master List'!E:F,MATCH(C3777,'Draft Master List'!E:E,0),2),"N/A")</f>
        <v>N/A</v>
      </c>
      <c r="E3777" t="s">
        <v>29</v>
      </c>
      <c r="F3777">
        <v>26</v>
      </c>
      <c r="G3777" t="s">
        <v>643</v>
      </c>
      <c r="H3777">
        <v>8</v>
      </c>
      <c r="I3777">
        <v>1</v>
      </c>
      <c r="J3777">
        <v>30</v>
      </c>
      <c r="K3777">
        <v>22</v>
      </c>
      <c r="L3777" s="2">
        <v>0.73299999999999998</v>
      </c>
      <c r="M3777">
        <v>190</v>
      </c>
      <c r="N3777">
        <v>8.6</v>
      </c>
      <c r="O3777">
        <v>0</v>
      </c>
      <c r="P3777">
        <v>54</v>
      </c>
      <c r="Q3777">
        <v>2.8</v>
      </c>
      <c r="R3777">
        <v>23.8</v>
      </c>
      <c r="S3777">
        <v>0</v>
      </c>
    </row>
    <row r="3778" spans="1:19" x14ac:dyDescent="0.25">
      <c r="A3778">
        <v>2007</v>
      </c>
      <c r="B3778">
        <v>176</v>
      </c>
      <c r="C3778" t="s">
        <v>1592</v>
      </c>
      <c r="D3778" t="str">
        <f>IFERROR(INDEX('Draft Master List'!E:F,MATCH(C3778,'Draft Master List'!E:E,0),2),"N/A")</f>
        <v>N/A</v>
      </c>
      <c r="E3778" t="s">
        <v>7</v>
      </c>
      <c r="F3778">
        <v>37</v>
      </c>
      <c r="G3778" t="s">
        <v>77</v>
      </c>
      <c r="H3778">
        <v>10</v>
      </c>
      <c r="I3778">
        <v>1</v>
      </c>
      <c r="J3778">
        <v>31</v>
      </c>
      <c r="K3778">
        <v>22</v>
      </c>
      <c r="L3778" s="2">
        <v>0.71</v>
      </c>
      <c r="M3778">
        <v>256</v>
      </c>
      <c r="N3778">
        <v>11.6</v>
      </c>
      <c r="O3778">
        <v>1</v>
      </c>
      <c r="P3778">
        <v>32</v>
      </c>
      <c r="Q3778">
        <v>2.2000000000000002</v>
      </c>
      <c r="R3778">
        <v>25.6</v>
      </c>
      <c r="S3778">
        <v>0</v>
      </c>
    </row>
    <row r="3779" spans="1:19" x14ac:dyDescent="0.25">
      <c r="A3779">
        <v>2007</v>
      </c>
      <c r="B3779">
        <v>177</v>
      </c>
      <c r="C3779" t="s">
        <v>477</v>
      </c>
      <c r="D3779" t="str">
        <f>IFERROR(INDEX('Draft Master List'!E:F,MATCH(C3779,'Draft Master List'!E:E,0),2),"N/A")</f>
        <v>1482007</v>
      </c>
      <c r="E3779" t="s">
        <v>25</v>
      </c>
      <c r="F3779">
        <v>23</v>
      </c>
      <c r="H3779">
        <v>16</v>
      </c>
      <c r="I3779">
        <v>6</v>
      </c>
      <c r="J3779">
        <v>30</v>
      </c>
      <c r="K3779">
        <v>22</v>
      </c>
      <c r="L3779" s="2">
        <v>0.73299999999999998</v>
      </c>
      <c r="M3779">
        <v>148</v>
      </c>
      <c r="N3779">
        <v>6.7</v>
      </c>
      <c r="O3779">
        <v>0</v>
      </c>
      <c r="P3779">
        <v>17</v>
      </c>
      <c r="Q3779">
        <v>1.4</v>
      </c>
      <c r="R3779">
        <v>9.3000000000000007</v>
      </c>
      <c r="S3779">
        <v>0</v>
      </c>
    </row>
    <row r="3780" spans="1:19" x14ac:dyDescent="0.25">
      <c r="A3780">
        <v>2007</v>
      </c>
      <c r="B3780">
        <v>178</v>
      </c>
      <c r="C3780" t="s">
        <v>2071</v>
      </c>
      <c r="D3780" t="str">
        <f>IFERROR(INDEX('Draft Master List'!E:F,MATCH(C3780,'Draft Master List'!E:E,0),2),"N/A")</f>
        <v>N/A</v>
      </c>
      <c r="E3780" t="s">
        <v>6</v>
      </c>
      <c r="F3780">
        <v>27</v>
      </c>
      <c r="G3780" t="s">
        <v>108</v>
      </c>
      <c r="H3780">
        <v>10</v>
      </c>
      <c r="I3780">
        <v>9</v>
      </c>
      <c r="J3780">
        <v>43</v>
      </c>
      <c r="K3780">
        <v>22</v>
      </c>
      <c r="L3780" s="2">
        <v>0.51200000000000001</v>
      </c>
      <c r="M3780">
        <v>236</v>
      </c>
      <c r="N3780">
        <v>10.7</v>
      </c>
      <c r="O3780">
        <v>1</v>
      </c>
      <c r="P3780">
        <v>26</v>
      </c>
      <c r="Q3780">
        <v>2.2000000000000002</v>
      </c>
      <c r="R3780">
        <v>23.6</v>
      </c>
      <c r="S3780">
        <v>1</v>
      </c>
    </row>
    <row r="3781" spans="1:19" x14ac:dyDescent="0.25">
      <c r="A3781">
        <v>2007</v>
      </c>
      <c r="B3781">
        <v>179</v>
      </c>
      <c r="C3781" t="s">
        <v>710</v>
      </c>
      <c r="D3781" t="str">
        <f>IFERROR(INDEX('Draft Master List'!E:F,MATCH(C3781,'Draft Master List'!E:E,0),2),"N/A")</f>
        <v>N/A</v>
      </c>
      <c r="E3781" t="s">
        <v>10</v>
      </c>
      <c r="F3781">
        <v>27</v>
      </c>
      <c r="G3781" t="s">
        <v>77</v>
      </c>
      <c r="H3781">
        <v>10</v>
      </c>
      <c r="I3781">
        <v>2</v>
      </c>
      <c r="J3781">
        <v>38</v>
      </c>
      <c r="K3781">
        <v>22</v>
      </c>
      <c r="L3781" s="2">
        <v>0.57899999999999996</v>
      </c>
      <c r="M3781">
        <v>329</v>
      </c>
      <c r="N3781">
        <v>15</v>
      </c>
      <c r="O3781">
        <v>2</v>
      </c>
      <c r="P3781">
        <v>42</v>
      </c>
      <c r="Q3781">
        <v>2.2000000000000002</v>
      </c>
      <c r="R3781">
        <v>32.9</v>
      </c>
      <c r="S3781">
        <v>0</v>
      </c>
    </row>
    <row r="3782" spans="1:19" x14ac:dyDescent="0.25">
      <c r="A3782">
        <v>2007</v>
      </c>
      <c r="B3782">
        <v>180</v>
      </c>
      <c r="C3782" t="s">
        <v>1330</v>
      </c>
      <c r="D3782" t="str">
        <f>IFERROR(INDEX('Draft Master List'!E:F,MATCH(C3782,'Draft Master List'!E:E,0),2),"N/A")</f>
        <v>N/A</v>
      </c>
      <c r="E3782" t="s">
        <v>7</v>
      </c>
      <c r="F3782">
        <v>28</v>
      </c>
      <c r="H3782">
        <v>16</v>
      </c>
      <c r="I3782">
        <v>0</v>
      </c>
      <c r="J3782">
        <v>32</v>
      </c>
      <c r="K3782">
        <v>21</v>
      </c>
      <c r="L3782" s="2">
        <v>0.65600000000000003</v>
      </c>
      <c r="M3782">
        <v>174</v>
      </c>
      <c r="N3782">
        <v>8.3000000000000007</v>
      </c>
      <c r="O3782">
        <v>1</v>
      </c>
      <c r="P3782">
        <v>28</v>
      </c>
      <c r="Q3782">
        <v>1.3</v>
      </c>
      <c r="R3782">
        <v>10.9</v>
      </c>
      <c r="S3782">
        <v>1</v>
      </c>
    </row>
    <row r="3783" spans="1:19" x14ac:dyDescent="0.25">
      <c r="A3783">
        <v>2007</v>
      </c>
      <c r="B3783">
        <v>181</v>
      </c>
      <c r="C3783" t="s">
        <v>451</v>
      </c>
      <c r="D3783" t="str">
        <f>IFERROR(INDEX('Draft Master List'!E:F,MATCH(C3783,'Draft Master List'!E:E,0),2),"N/A")</f>
        <v>502007</v>
      </c>
      <c r="E3783" t="s">
        <v>15</v>
      </c>
      <c r="F3783">
        <v>24</v>
      </c>
      <c r="G3783" t="s">
        <v>77</v>
      </c>
      <c r="H3783">
        <v>8</v>
      </c>
      <c r="I3783">
        <v>2</v>
      </c>
      <c r="J3783">
        <v>38</v>
      </c>
      <c r="K3783">
        <v>21</v>
      </c>
      <c r="L3783" s="2">
        <v>0.55300000000000005</v>
      </c>
      <c r="M3783">
        <v>343</v>
      </c>
      <c r="N3783">
        <v>16.3</v>
      </c>
      <c r="O3783">
        <v>2</v>
      </c>
      <c r="P3783">
        <v>52</v>
      </c>
      <c r="Q3783">
        <v>2.6</v>
      </c>
      <c r="R3783">
        <v>42.9</v>
      </c>
      <c r="S3783">
        <v>0</v>
      </c>
    </row>
    <row r="3784" spans="1:19" x14ac:dyDescent="0.25">
      <c r="A3784">
        <v>2007</v>
      </c>
      <c r="B3784">
        <v>182</v>
      </c>
      <c r="C3784" t="s">
        <v>1448</v>
      </c>
      <c r="D3784" t="str">
        <f>IFERROR(INDEX('Draft Master List'!E:F,MATCH(C3784,'Draft Master List'!E:E,0),2),"N/A")</f>
        <v>N/A</v>
      </c>
      <c r="E3784" t="s">
        <v>28</v>
      </c>
      <c r="F3784">
        <v>25</v>
      </c>
      <c r="G3784" t="s">
        <v>77</v>
      </c>
      <c r="H3784">
        <v>9</v>
      </c>
      <c r="I3784">
        <v>2</v>
      </c>
      <c r="J3784">
        <v>34</v>
      </c>
      <c r="K3784">
        <v>21</v>
      </c>
      <c r="L3784" s="2">
        <v>0.61799999999999999</v>
      </c>
      <c r="M3784">
        <v>248</v>
      </c>
      <c r="N3784">
        <v>11.8</v>
      </c>
      <c r="O3784">
        <v>2</v>
      </c>
      <c r="P3784">
        <v>35</v>
      </c>
      <c r="Q3784">
        <v>2.2999999999999998</v>
      </c>
      <c r="R3784">
        <v>27.6</v>
      </c>
      <c r="S3784">
        <v>1</v>
      </c>
    </row>
    <row r="3785" spans="1:19" x14ac:dyDescent="0.25">
      <c r="A3785">
        <v>2007</v>
      </c>
      <c r="B3785">
        <v>183</v>
      </c>
      <c r="C3785" t="s">
        <v>515</v>
      </c>
      <c r="D3785" t="str">
        <f>IFERROR(INDEX('Draft Master List'!E:F,MATCH(C3785,'Draft Master List'!E:E,0),2),"N/A")</f>
        <v>442006</v>
      </c>
      <c r="E3785" t="s">
        <v>9</v>
      </c>
      <c r="F3785">
        <v>24</v>
      </c>
      <c r="G3785" t="s">
        <v>77</v>
      </c>
      <c r="H3785">
        <v>13</v>
      </c>
      <c r="I3785">
        <v>2</v>
      </c>
      <c r="J3785">
        <v>37</v>
      </c>
      <c r="K3785">
        <v>21</v>
      </c>
      <c r="L3785" s="2">
        <v>0.56799999999999995</v>
      </c>
      <c r="M3785">
        <v>225</v>
      </c>
      <c r="N3785">
        <v>10.7</v>
      </c>
      <c r="O3785">
        <v>0</v>
      </c>
      <c r="P3785">
        <v>20</v>
      </c>
      <c r="Q3785">
        <v>1.6</v>
      </c>
      <c r="R3785">
        <v>17.3</v>
      </c>
      <c r="S3785">
        <v>1</v>
      </c>
    </row>
    <row r="3786" spans="1:19" x14ac:dyDescent="0.25">
      <c r="A3786">
        <v>2007</v>
      </c>
      <c r="B3786">
        <v>184</v>
      </c>
      <c r="C3786" t="s">
        <v>1465</v>
      </c>
      <c r="D3786" t="str">
        <f>IFERROR(INDEX('Draft Master List'!E:F,MATCH(C3786,'Draft Master List'!E:E,0),2),"N/A")</f>
        <v>N/A</v>
      </c>
      <c r="E3786" t="s">
        <v>5</v>
      </c>
      <c r="F3786">
        <v>27</v>
      </c>
      <c r="G3786" t="s">
        <v>77</v>
      </c>
      <c r="H3786">
        <v>9</v>
      </c>
      <c r="I3786">
        <v>1</v>
      </c>
      <c r="J3786">
        <v>34</v>
      </c>
      <c r="K3786">
        <v>21</v>
      </c>
      <c r="L3786" s="2">
        <v>0.61799999999999999</v>
      </c>
      <c r="M3786">
        <v>241</v>
      </c>
      <c r="N3786">
        <v>11.5</v>
      </c>
      <c r="O3786">
        <v>1</v>
      </c>
      <c r="P3786">
        <v>43</v>
      </c>
      <c r="Q3786">
        <v>2.2999999999999998</v>
      </c>
      <c r="R3786">
        <v>26.8</v>
      </c>
      <c r="S3786">
        <v>0</v>
      </c>
    </row>
    <row r="3787" spans="1:19" x14ac:dyDescent="0.25">
      <c r="A3787">
        <v>2007</v>
      </c>
      <c r="B3787">
        <v>185</v>
      </c>
      <c r="C3787" t="s">
        <v>546</v>
      </c>
      <c r="D3787" t="str">
        <f>IFERROR(INDEX('Draft Master List'!E:F,MATCH(C3787,'Draft Master List'!E:E,0),2),"N/A")</f>
        <v>1752006</v>
      </c>
      <c r="E3787" t="s">
        <v>34</v>
      </c>
      <c r="F3787">
        <v>23</v>
      </c>
      <c r="G3787" t="s">
        <v>108</v>
      </c>
      <c r="H3787">
        <v>16</v>
      </c>
      <c r="I3787">
        <v>10</v>
      </c>
      <c r="J3787">
        <v>42</v>
      </c>
      <c r="K3787">
        <v>21</v>
      </c>
      <c r="L3787" s="2">
        <v>0.5</v>
      </c>
      <c r="M3787">
        <v>174</v>
      </c>
      <c r="N3787">
        <v>8.3000000000000007</v>
      </c>
      <c r="O3787">
        <v>1</v>
      </c>
      <c r="P3787">
        <v>26</v>
      </c>
      <c r="Q3787">
        <v>1.3</v>
      </c>
      <c r="R3787">
        <v>10.9</v>
      </c>
      <c r="S3787">
        <v>0</v>
      </c>
    </row>
    <row r="3788" spans="1:19" x14ac:dyDescent="0.25">
      <c r="A3788">
        <v>2007</v>
      </c>
      <c r="B3788">
        <v>186</v>
      </c>
      <c r="C3788" t="s">
        <v>443</v>
      </c>
      <c r="D3788" t="str">
        <f>IFERROR(INDEX('Draft Master List'!E:F,MATCH(C3788,'Draft Master List'!E:E,0),2),"N/A")</f>
        <v>302007</v>
      </c>
      <c r="E3788" t="s">
        <v>13</v>
      </c>
      <c r="F3788">
        <v>22</v>
      </c>
      <c r="G3788" t="s">
        <v>77</v>
      </c>
      <c r="H3788">
        <v>13</v>
      </c>
      <c r="I3788">
        <v>1</v>
      </c>
      <c r="J3788">
        <v>34</v>
      </c>
      <c r="K3788">
        <v>20</v>
      </c>
      <c r="L3788" s="2">
        <v>0.58799999999999997</v>
      </c>
      <c r="M3788">
        <v>188</v>
      </c>
      <c r="N3788">
        <v>9.4</v>
      </c>
      <c r="O3788">
        <v>1</v>
      </c>
      <c r="P3788">
        <v>18</v>
      </c>
      <c r="Q3788">
        <v>1.5</v>
      </c>
      <c r="R3788">
        <v>14.5</v>
      </c>
      <c r="S3788">
        <v>1</v>
      </c>
    </row>
    <row r="3789" spans="1:19" x14ac:dyDescent="0.25">
      <c r="A3789">
        <v>2007</v>
      </c>
      <c r="B3789">
        <v>187</v>
      </c>
      <c r="C3789" t="s">
        <v>2083</v>
      </c>
      <c r="D3789" t="str">
        <f>IFERROR(INDEX('Draft Master List'!E:F,MATCH(C3789,'Draft Master List'!E:E,0),2),"N/A")</f>
        <v>N/A</v>
      </c>
      <c r="E3789" t="s">
        <v>20</v>
      </c>
      <c r="F3789">
        <v>35</v>
      </c>
      <c r="G3789" t="s">
        <v>77</v>
      </c>
      <c r="H3789">
        <v>5</v>
      </c>
      <c r="I3789">
        <v>5</v>
      </c>
      <c r="J3789">
        <v>32</v>
      </c>
      <c r="K3789">
        <v>20</v>
      </c>
      <c r="L3789" s="2">
        <v>0.625</v>
      </c>
      <c r="M3789">
        <v>247</v>
      </c>
      <c r="N3789">
        <v>12.4</v>
      </c>
      <c r="O3789">
        <v>1</v>
      </c>
      <c r="P3789">
        <v>42</v>
      </c>
      <c r="Q3789">
        <v>4</v>
      </c>
      <c r="R3789">
        <v>49.4</v>
      </c>
      <c r="S3789">
        <v>0</v>
      </c>
    </row>
    <row r="3790" spans="1:19" x14ac:dyDescent="0.25">
      <c r="A3790">
        <v>2007</v>
      </c>
      <c r="B3790">
        <v>188</v>
      </c>
      <c r="C3790" t="s">
        <v>1278</v>
      </c>
      <c r="D3790" t="str">
        <f>IFERROR(INDEX('Draft Master List'!E:F,MATCH(C3790,'Draft Master List'!E:E,0),2),"N/A")</f>
        <v>N/A</v>
      </c>
      <c r="E3790" t="s">
        <v>0</v>
      </c>
      <c r="F3790">
        <v>25</v>
      </c>
      <c r="G3790" t="s">
        <v>74</v>
      </c>
      <c r="H3790">
        <v>16</v>
      </c>
      <c r="I3790">
        <v>9</v>
      </c>
      <c r="J3790">
        <v>43</v>
      </c>
      <c r="K3790">
        <v>20</v>
      </c>
      <c r="L3790" s="2">
        <v>0.46500000000000002</v>
      </c>
      <c r="M3790">
        <v>409</v>
      </c>
      <c r="N3790">
        <v>20.5</v>
      </c>
      <c r="O3790">
        <v>3</v>
      </c>
      <c r="P3790">
        <v>54</v>
      </c>
      <c r="Q3790">
        <v>1.3</v>
      </c>
      <c r="R3790">
        <v>25.6</v>
      </c>
      <c r="S3790">
        <v>0</v>
      </c>
    </row>
    <row r="3791" spans="1:19" x14ac:dyDescent="0.25">
      <c r="A3791">
        <v>2007</v>
      </c>
      <c r="B3791">
        <v>189</v>
      </c>
      <c r="C3791" t="s">
        <v>1264</v>
      </c>
      <c r="D3791" t="str">
        <f>IFERROR(INDEX('Draft Master List'!E:F,MATCH(C3791,'Draft Master List'!E:E,0),2),"N/A")</f>
        <v>N/A</v>
      </c>
      <c r="E3791" t="s">
        <v>63</v>
      </c>
      <c r="F3791">
        <v>25</v>
      </c>
      <c r="H3791">
        <v>16</v>
      </c>
      <c r="I3791">
        <v>0</v>
      </c>
      <c r="J3791">
        <v>38</v>
      </c>
      <c r="K3791">
        <v>20</v>
      </c>
      <c r="L3791" s="2">
        <v>0.52600000000000002</v>
      </c>
      <c r="M3791">
        <v>299</v>
      </c>
      <c r="N3791">
        <v>15</v>
      </c>
      <c r="O3791">
        <v>2</v>
      </c>
      <c r="P3791">
        <v>81</v>
      </c>
      <c r="Q3791">
        <v>1.3</v>
      </c>
      <c r="R3791">
        <v>18.7</v>
      </c>
      <c r="S3791">
        <v>7</v>
      </c>
    </row>
    <row r="3792" spans="1:19" x14ac:dyDescent="0.25">
      <c r="A3792">
        <v>2007</v>
      </c>
      <c r="B3792">
        <v>190</v>
      </c>
      <c r="C3792" t="s">
        <v>1992</v>
      </c>
      <c r="D3792" t="str">
        <f>IFERROR(INDEX('Draft Master List'!E:F,MATCH(C3792,'Draft Master List'!E:E,0),2),"N/A")</f>
        <v>N/A</v>
      </c>
      <c r="E3792" t="s">
        <v>15</v>
      </c>
      <c r="F3792">
        <v>30</v>
      </c>
      <c r="G3792" t="s">
        <v>108</v>
      </c>
      <c r="H3792">
        <v>15</v>
      </c>
      <c r="I3792">
        <v>15</v>
      </c>
      <c r="J3792">
        <v>27</v>
      </c>
      <c r="K3792">
        <v>20</v>
      </c>
      <c r="L3792" s="2">
        <v>0.74099999999999999</v>
      </c>
      <c r="M3792">
        <v>211</v>
      </c>
      <c r="N3792">
        <v>10.6</v>
      </c>
      <c r="O3792">
        <v>0</v>
      </c>
      <c r="P3792">
        <v>26</v>
      </c>
      <c r="Q3792">
        <v>1.3</v>
      </c>
      <c r="R3792">
        <v>14.1</v>
      </c>
      <c r="S3792">
        <v>0</v>
      </c>
    </row>
    <row r="3793" spans="1:19" x14ac:dyDescent="0.25">
      <c r="A3793">
        <v>2007</v>
      </c>
      <c r="B3793">
        <v>191</v>
      </c>
      <c r="C3793" t="s">
        <v>516</v>
      </c>
      <c r="D3793" t="str">
        <f>IFERROR(INDEX('Draft Master List'!E:F,MATCH(C3793,'Draft Master List'!E:E,0),2),"N/A")</f>
        <v>452006</v>
      </c>
      <c r="E3793" t="s">
        <v>28</v>
      </c>
      <c r="F3793">
        <v>23</v>
      </c>
      <c r="G3793" t="s">
        <v>76</v>
      </c>
      <c r="H3793">
        <v>16</v>
      </c>
      <c r="I3793">
        <v>16</v>
      </c>
      <c r="J3793">
        <v>31</v>
      </c>
      <c r="K3793">
        <v>20</v>
      </c>
      <c r="L3793" s="2">
        <v>0.64500000000000002</v>
      </c>
      <c r="M3793">
        <v>114</v>
      </c>
      <c r="N3793">
        <v>5.7</v>
      </c>
      <c r="O3793">
        <v>0</v>
      </c>
      <c r="P3793">
        <v>15</v>
      </c>
      <c r="Q3793">
        <v>1.3</v>
      </c>
      <c r="R3793">
        <v>7.1</v>
      </c>
      <c r="S3793">
        <v>5</v>
      </c>
    </row>
    <row r="3794" spans="1:19" x14ac:dyDescent="0.25">
      <c r="A3794">
        <v>2007</v>
      </c>
      <c r="B3794">
        <v>192</v>
      </c>
      <c r="C3794" t="s">
        <v>532</v>
      </c>
      <c r="D3794" t="str">
        <f>IFERROR(INDEX('Draft Master List'!E:F,MATCH(C3794,'Draft Master List'!E:E,0),2),"N/A")</f>
        <v>1112006</v>
      </c>
      <c r="E3794" t="s">
        <v>3</v>
      </c>
      <c r="F3794">
        <v>24</v>
      </c>
      <c r="G3794" t="s">
        <v>77</v>
      </c>
      <c r="H3794">
        <v>9</v>
      </c>
      <c r="I3794">
        <v>4</v>
      </c>
      <c r="J3794">
        <v>47</v>
      </c>
      <c r="K3794">
        <v>20</v>
      </c>
      <c r="L3794" s="2">
        <v>0.42599999999999999</v>
      </c>
      <c r="M3794">
        <v>290</v>
      </c>
      <c r="N3794">
        <v>14.5</v>
      </c>
      <c r="O3794">
        <v>0</v>
      </c>
      <c r="P3794">
        <v>34</v>
      </c>
      <c r="Q3794">
        <v>2.2000000000000002</v>
      </c>
      <c r="R3794">
        <v>32.200000000000003</v>
      </c>
      <c r="S3794">
        <v>0</v>
      </c>
    </row>
    <row r="3795" spans="1:19" x14ac:dyDescent="0.25">
      <c r="A3795">
        <v>2007</v>
      </c>
      <c r="B3795">
        <v>193</v>
      </c>
      <c r="C3795" t="s">
        <v>716</v>
      </c>
      <c r="D3795" t="str">
        <f>IFERROR(INDEX('Draft Master List'!E:F,MATCH(C3795,'Draft Master List'!E:E,0),2),"N/A")</f>
        <v>N/A</v>
      </c>
      <c r="E3795" t="s">
        <v>28</v>
      </c>
      <c r="F3795">
        <v>26</v>
      </c>
      <c r="G3795" t="s">
        <v>643</v>
      </c>
      <c r="H3795">
        <v>12</v>
      </c>
      <c r="I3795">
        <v>1</v>
      </c>
      <c r="J3795">
        <v>21</v>
      </c>
      <c r="K3795">
        <v>19</v>
      </c>
      <c r="L3795" s="2">
        <v>0.90500000000000003</v>
      </c>
      <c r="M3795">
        <v>128</v>
      </c>
      <c r="N3795">
        <v>6.7</v>
      </c>
      <c r="O3795">
        <v>0</v>
      </c>
      <c r="P3795">
        <v>16</v>
      </c>
      <c r="Q3795">
        <v>1.6</v>
      </c>
      <c r="R3795">
        <v>10.7</v>
      </c>
      <c r="S3795">
        <v>1</v>
      </c>
    </row>
    <row r="3796" spans="1:19" x14ac:dyDescent="0.25">
      <c r="A3796">
        <v>2007</v>
      </c>
      <c r="B3796">
        <v>194</v>
      </c>
      <c r="C3796" t="s">
        <v>1445</v>
      </c>
      <c r="D3796" t="str">
        <f>IFERROR(INDEX('Draft Master List'!E:F,MATCH(C3796,'Draft Master List'!E:E,0),2),"N/A")</f>
        <v>N/A</v>
      </c>
      <c r="E3796" t="s">
        <v>15</v>
      </c>
      <c r="F3796">
        <v>28</v>
      </c>
      <c r="G3796" t="s">
        <v>77</v>
      </c>
      <c r="H3796">
        <v>13</v>
      </c>
      <c r="I3796">
        <v>1</v>
      </c>
      <c r="J3796">
        <v>29</v>
      </c>
      <c r="K3796">
        <v>19</v>
      </c>
      <c r="L3796" s="2">
        <v>0.65500000000000003</v>
      </c>
      <c r="M3796">
        <v>149</v>
      </c>
      <c r="N3796">
        <v>7.8</v>
      </c>
      <c r="O3796">
        <v>1</v>
      </c>
      <c r="P3796">
        <v>15</v>
      </c>
      <c r="Q3796">
        <v>1.5</v>
      </c>
      <c r="R3796">
        <v>11.5</v>
      </c>
      <c r="S3796">
        <v>0</v>
      </c>
    </row>
    <row r="3797" spans="1:19" x14ac:dyDescent="0.25">
      <c r="A3797">
        <v>2007</v>
      </c>
      <c r="B3797">
        <v>195</v>
      </c>
      <c r="C3797" t="s">
        <v>1976</v>
      </c>
      <c r="D3797" t="str">
        <f>IFERROR(INDEX('Draft Master List'!E:F,MATCH(C3797,'Draft Master List'!E:E,0),2),"N/A")</f>
        <v>N/A</v>
      </c>
      <c r="E3797" t="s">
        <v>27</v>
      </c>
      <c r="F3797">
        <v>22</v>
      </c>
      <c r="G3797" t="s">
        <v>77</v>
      </c>
      <c r="H3797">
        <v>16</v>
      </c>
      <c r="I3797">
        <v>2</v>
      </c>
      <c r="J3797">
        <v>37</v>
      </c>
      <c r="K3797">
        <v>19</v>
      </c>
      <c r="L3797" s="2">
        <v>0.51400000000000001</v>
      </c>
      <c r="M3797">
        <v>314</v>
      </c>
      <c r="N3797">
        <v>16.5</v>
      </c>
      <c r="O3797">
        <v>1</v>
      </c>
      <c r="P3797">
        <v>51</v>
      </c>
      <c r="Q3797">
        <v>1.2</v>
      </c>
      <c r="R3797">
        <v>19.600000000000001</v>
      </c>
      <c r="S3797">
        <v>0</v>
      </c>
    </row>
    <row r="3798" spans="1:19" x14ac:dyDescent="0.25">
      <c r="A3798">
        <v>2007</v>
      </c>
      <c r="B3798">
        <v>196</v>
      </c>
      <c r="C3798" t="s">
        <v>1449</v>
      </c>
      <c r="D3798" t="str">
        <f>IFERROR(INDEX('Draft Master List'!E:F,MATCH(C3798,'Draft Master List'!E:E,0),2),"N/A")</f>
        <v>N/A</v>
      </c>
      <c r="E3798" t="s">
        <v>32</v>
      </c>
      <c r="F3798">
        <v>29</v>
      </c>
      <c r="G3798" t="s">
        <v>77</v>
      </c>
      <c r="H3798">
        <v>16</v>
      </c>
      <c r="I3798">
        <v>6</v>
      </c>
      <c r="J3798">
        <v>46</v>
      </c>
      <c r="K3798">
        <v>19</v>
      </c>
      <c r="L3798" s="2">
        <v>0.41299999999999998</v>
      </c>
      <c r="M3798">
        <v>232</v>
      </c>
      <c r="N3798">
        <v>12.2</v>
      </c>
      <c r="O3798">
        <v>0</v>
      </c>
      <c r="P3798">
        <v>51</v>
      </c>
      <c r="Q3798">
        <v>1.2</v>
      </c>
      <c r="R3798">
        <v>14.5</v>
      </c>
      <c r="S3798">
        <v>0</v>
      </c>
    </row>
    <row r="3799" spans="1:19" x14ac:dyDescent="0.25">
      <c r="A3799">
        <v>2007</v>
      </c>
      <c r="B3799">
        <v>197</v>
      </c>
      <c r="C3799" t="s">
        <v>94</v>
      </c>
      <c r="D3799" t="str">
        <f>IFERROR(INDEX('Draft Master List'!E:F,MATCH(C3799,'Draft Master List'!E:E,0),2),"N/A")</f>
        <v>72007</v>
      </c>
      <c r="E3799" t="s">
        <v>18</v>
      </c>
      <c r="F3799">
        <v>22</v>
      </c>
      <c r="G3799" t="s">
        <v>76</v>
      </c>
      <c r="H3799">
        <v>14</v>
      </c>
      <c r="I3799">
        <v>9</v>
      </c>
      <c r="J3799">
        <v>28</v>
      </c>
      <c r="K3799">
        <v>19</v>
      </c>
      <c r="L3799" s="2">
        <v>0.67900000000000005</v>
      </c>
      <c r="M3799">
        <v>268</v>
      </c>
      <c r="N3799">
        <v>14.1</v>
      </c>
      <c r="O3799">
        <v>1</v>
      </c>
      <c r="P3799">
        <v>60</v>
      </c>
      <c r="Q3799">
        <v>1.4</v>
      </c>
      <c r="R3799">
        <v>19.100000000000001</v>
      </c>
      <c r="S3799">
        <v>4</v>
      </c>
    </row>
    <row r="3800" spans="1:19" x14ac:dyDescent="0.25">
      <c r="A3800">
        <v>2007</v>
      </c>
      <c r="B3800">
        <v>198</v>
      </c>
      <c r="C3800" t="s">
        <v>1401</v>
      </c>
      <c r="D3800" t="str">
        <f>IFERROR(INDEX('Draft Master List'!E:F,MATCH(C3800,'Draft Master List'!E:E,0),2),"N/A")</f>
        <v>N/A</v>
      </c>
      <c r="E3800" t="s">
        <v>14</v>
      </c>
      <c r="F3800">
        <v>27</v>
      </c>
      <c r="G3800" t="s">
        <v>212</v>
      </c>
      <c r="H3800">
        <v>13</v>
      </c>
      <c r="I3800">
        <v>9</v>
      </c>
      <c r="J3800">
        <v>21</v>
      </c>
      <c r="K3800">
        <v>18</v>
      </c>
      <c r="L3800" s="2">
        <v>0.85699999999999998</v>
      </c>
      <c r="M3800">
        <v>175</v>
      </c>
      <c r="N3800">
        <v>9.6999999999999993</v>
      </c>
      <c r="O3800">
        <v>0</v>
      </c>
      <c r="P3800">
        <v>22</v>
      </c>
      <c r="Q3800">
        <v>1.4</v>
      </c>
      <c r="R3800">
        <v>13.5</v>
      </c>
      <c r="S3800">
        <v>0</v>
      </c>
    </row>
    <row r="3801" spans="1:19" x14ac:dyDescent="0.25">
      <c r="A3801">
        <v>2007</v>
      </c>
      <c r="B3801">
        <v>199</v>
      </c>
      <c r="C3801" t="s">
        <v>2085</v>
      </c>
      <c r="D3801" t="str">
        <f>IFERROR(INDEX('Draft Master List'!E:F,MATCH(C3801,'Draft Master List'!E:E,0),2),"N/A")</f>
        <v>N/A</v>
      </c>
      <c r="E3801" t="s">
        <v>3</v>
      </c>
      <c r="F3801">
        <v>25</v>
      </c>
      <c r="G3801" t="s">
        <v>77</v>
      </c>
      <c r="H3801">
        <v>16</v>
      </c>
      <c r="I3801">
        <v>1</v>
      </c>
      <c r="J3801">
        <v>39</v>
      </c>
      <c r="K3801">
        <v>18</v>
      </c>
      <c r="L3801" s="2">
        <v>0.46200000000000002</v>
      </c>
      <c r="M3801">
        <v>326</v>
      </c>
      <c r="N3801">
        <v>18.100000000000001</v>
      </c>
      <c r="O3801">
        <v>3</v>
      </c>
      <c r="P3801">
        <v>53</v>
      </c>
      <c r="Q3801">
        <v>1.1000000000000001</v>
      </c>
      <c r="R3801">
        <v>20.399999999999999</v>
      </c>
      <c r="S3801">
        <v>0</v>
      </c>
    </row>
    <row r="3802" spans="1:19" x14ac:dyDescent="0.25">
      <c r="A3802">
        <v>2007</v>
      </c>
      <c r="B3802">
        <v>200</v>
      </c>
      <c r="C3802" t="s">
        <v>1436</v>
      </c>
      <c r="D3802" t="str">
        <f>IFERROR(INDEX('Draft Master List'!E:F,MATCH(C3802,'Draft Master List'!E:E,0),2),"N/A")</f>
        <v>N/A</v>
      </c>
      <c r="E3802" t="s">
        <v>24</v>
      </c>
      <c r="F3802">
        <v>28</v>
      </c>
      <c r="G3802" t="s">
        <v>643</v>
      </c>
      <c r="H3802">
        <v>15</v>
      </c>
      <c r="I3802">
        <v>1</v>
      </c>
      <c r="J3802">
        <v>27</v>
      </c>
      <c r="K3802">
        <v>18</v>
      </c>
      <c r="L3802" s="2">
        <v>0.66700000000000004</v>
      </c>
      <c r="M3802">
        <v>184</v>
      </c>
      <c r="N3802">
        <v>10.199999999999999</v>
      </c>
      <c r="O3802">
        <v>2</v>
      </c>
      <c r="P3802">
        <v>32</v>
      </c>
      <c r="Q3802">
        <v>1.2</v>
      </c>
      <c r="R3802">
        <v>12.3</v>
      </c>
      <c r="S3802">
        <v>1</v>
      </c>
    </row>
    <row r="3803" spans="1:19" x14ac:dyDescent="0.25">
      <c r="A3803">
        <v>2007</v>
      </c>
      <c r="B3803">
        <v>201</v>
      </c>
      <c r="C3803" t="s">
        <v>2130</v>
      </c>
      <c r="D3803" t="str">
        <f>IFERROR(INDEX('Draft Master List'!E:F,MATCH(C3803,'Draft Master List'!E:E,0),2),"N/A")</f>
        <v>N/A</v>
      </c>
      <c r="E3803" t="s">
        <v>20</v>
      </c>
      <c r="F3803">
        <v>28</v>
      </c>
      <c r="G3803" t="s">
        <v>2002</v>
      </c>
      <c r="H3803">
        <v>15</v>
      </c>
      <c r="I3803">
        <v>3</v>
      </c>
      <c r="J3803">
        <v>27</v>
      </c>
      <c r="K3803">
        <v>18</v>
      </c>
      <c r="L3803" s="2">
        <v>0.66700000000000004</v>
      </c>
      <c r="M3803">
        <v>143</v>
      </c>
      <c r="N3803">
        <v>7.9</v>
      </c>
      <c r="O3803">
        <v>0</v>
      </c>
      <c r="P3803">
        <v>21</v>
      </c>
      <c r="Q3803">
        <v>1.2</v>
      </c>
      <c r="R3803">
        <v>9.5</v>
      </c>
      <c r="S3803">
        <v>0</v>
      </c>
    </row>
    <row r="3804" spans="1:19" x14ac:dyDescent="0.25">
      <c r="A3804">
        <v>2007</v>
      </c>
      <c r="B3804">
        <v>202</v>
      </c>
      <c r="C3804" t="s">
        <v>2097</v>
      </c>
      <c r="D3804" t="str">
        <f>IFERROR(INDEX('Draft Master List'!E:F,MATCH(C3804,'Draft Master List'!E:E,0),2),"N/A")</f>
        <v>N/A</v>
      </c>
      <c r="E3804" t="s">
        <v>5</v>
      </c>
      <c r="F3804">
        <v>29</v>
      </c>
      <c r="G3804" t="s">
        <v>1069</v>
      </c>
      <c r="H3804">
        <v>8</v>
      </c>
      <c r="I3804">
        <v>1</v>
      </c>
      <c r="J3804">
        <v>32</v>
      </c>
      <c r="K3804">
        <v>18</v>
      </c>
      <c r="L3804" s="2">
        <v>0.56299999999999994</v>
      </c>
      <c r="M3804">
        <v>132</v>
      </c>
      <c r="N3804">
        <v>7.3</v>
      </c>
      <c r="O3804">
        <v>3</v>
      </c>
      <c r="P3804">
        <v>24</v>
      </c>
      <c r="Q3804">
        <v>2.2999999999999998</v>
      </c>
      <c r="R3804">
        <v>16.5</v>
      </c>
      <c r="S3804">
        <v>0</v>
      </c>
    </row>
    <row r="3805" spans="1:19" x14ac:dyDescent="0.25">
      <c r="A3805">
        <v>2007</v>
      </c>
      <c r="B3805">
        <v>203</v>
      </c>
      <c r="C3805" t="s">
        <v>439</v>
      </c>
      <c r="D3805" t="str">
        <f>IFERROR(INDEX('Draft Master List'!E:F,MATCH(C3805,'Draft Master List'!E:E,0),2),"N/A")</f>
        <v>122007</v>
      </c>
      <c r="E3805" t="s">
        <v>29</v>
      </c>
      <c r="F3805">
        <v>21</v>
      </c>
      <c r="G3805" t="s">
        <v>76</v>
      </c>
      <c r="H3805">
        <v>13</v>
      </c>
      <c r="I3805">
        <v>13</v>
      </c>
      <c r="J3805">
        <v>26</v>
      </c>
      <c r="K3805">
        <v>18</v>
      </c>
      <c r="L3805" s="2">
        <v>0.69199999999999995</v>
      </c>
      <c r="M3805">
        <v>184</v>
      </c>
      <c r="N3805">
        <v>10.199999999999999</v>
      </c>
      <c r="O3805">
        <v>0</v>
      </c>
      <c r="P3805">
        <v>30</v>
      </c>
      <c r="Q3805">
        <v>1.4</v>
      </c>
      <c r="R3805">
        <v>14.2</v>
      </c>
      <c r="S3805">
        <v>2</v>
      </c>
    </row>
    <row r="3806" spans="1:19" x14ac:dyDescent="0.25">
      <c r="A3806">
        <v>2007</v>
      </c>
      <c r="B3806">
        <v>204</v>
      </c>
      <c r="C3806" t="s">
        <v>2022</v>
      </c>
      <c r="D3806" t="str">
        <f>IFERROR(INDEX('Draft Master List'!E:F,MATCH(C3806,'Draft Master List'!E:E,0),2),"N/A")</f>
        <v>N/A</v>
      </c>
      <c r="E3806" t="s">
        <v>14</v>
      </c>
      <c r="F3806">
        <v>28</v>
      </c>
      <c r="G3806" t="s">
        <v>660</v>
      </c>
      <c r="H3806">
        <v>14</v>
      </c>
      <c r="I3806">
        <v>3</v>
      </c>
      <c r="J3806">
        <v>21</v>
      </c>
      <c r="K3806">
        <v>18</v>
      </c>
      <c r="L3806" s="2">
        <v>0.85699999999999998</v>
      </c>
      <c r="M3806">
        <v>189</v>
      </c>
      <c r="N3806">
        <v>10.5</v>
      </c>
      <c r="O3806">
        <v>4</v>
      </c>
      <c r="P3806">
        <v>24</v>
      </c>
      <c r="Q3806">
        <v>1.3</v>
      </c>
      <c r="R3806">
        <v>13.5</v>
      </c>
      <c r="S3806">
        <v>0</v>
      </c>
    </row>
    <row r="3807" spans="1:19" x14ac:dyDescent="0.25">
      <c r="A3807">
        <v>2007</v>
      </c>
      <c r="B3807">
        <v>205</v>
      </c>
      <c r="C3807" t="s">
        <v>1470</v>
      </c>
      <c r="D3807" t="str">
        <f>IFERROR(INDEX('Draft Master List'!E:F,MATCH(C3807,'Draft Master List'!E:E,0),2),"N/A")</f>
        <v>N/A</v>
      </c>
      <c r="E3807" t="s">
        <v>18</v>
      </c>
      <c r="F3807">
        <v>24</v>
      </c>
      <c r="G3807" t="s">
        <v>74</v>
      </c>
      <c r="H3807">
        <v>11</v>
      </c>
      <c r="I3807">
        <v>8</v>
      </c>
      <c r="J3807">
        <v>39</v>
      </c>
      <c r="K3807">
        <v>18</v>
      </c>
      <c r="L3807" s="2">
        <v>0.46200000000000002</v>
      </c>
      <c r="M3807">
        <v>240</v>
      </c>
      <c r="N3807">
        <v>13.3</v>
      </c>
      <c r="O3807">
        <v>1</v>
      </c>
      <c r="P3807">
        <v>60</v>
      </c>
      <c r="Q3807">
        <v>1.6</v>
      </c>
      <c r="R3807">
        <v>21.8</v>
      </c>
      <c r="S3807">
        <v>0</v>
      </c>
    </row>
    <row r="3808" spans="1:19" x14ac:dyDescent="0.25">
      <c r="A3808">
        <v>2007</v>
      </c>
      <c r="B3808">
        <v>206</v>
      </c>
      <c r="C3808" t="s">
        <v>675</v>
      </c>
      <c r="D3808" t="str">
        <f>IFERROR(INDEX('Draft Master List'!E:F,MATCH(C3808,'Draft Master List'!E:E,0),2),"N/A")</f>
        <v>N/A</v>
      </c>
      <c r="E3808" t="s">
        <v>24</v>
      </c>
      <c r="F3808">
        <v>29</v>
      </c>
      <c r="G3808" t="s">
        <v>1508</v>
      </c>
      <c r="H3808">
        <v>16</v>
      </c>
      <c r="I3808">
        <v>1</v>
      </c>
      <c r="J3808">
        <v>30</v>
      </c>
      <c r="K3808">
        <v>18</v>
      </c>
      <c r="L3808" s="2">
        <v>0.6</v>
      </c>
      <c r="M3808">
        <v>207</v>
      </c>
      <c r="N3808">
        <v>11.5</v>
      </c>
      <c r="O3808">
        <v>1</v>
      </c>
      <c r="P3808">
        <v>18</v>
      </c>
      <c r="Q3808">
        <v>1.1000000000000001</v>
      </c>
      <c r="R3808">
        <v>12.9</v>
      </c>
      <c r="S3808">
        <v>0</v>
      </c>
    </row>
    <row r="3809" spans="1:19" x14ac:dyDescent="0.25">
      <c r="A3809">
        <v>2007</v>
      </c>
      <c r="B3809">
        <v>207</v>
      </c>
      <c r="C3809" t="s">
        <v>1248</v>
      </c>
      <c r="D3809" t="str">
        <f>IFERROR(INDEX('Draft Master List'!E:F,MATCH(C3809,'Draft Master List'!E:E,0),2),"N/A")</f>
        <v>N/A</v>
      </c>
      <c r="E3809" t="s">
        <v>63</v>
      </c>
      <c r="F3809">
        <v>25</v>
      </c>
      <c r="G3809" t="s">
        <v>76</v>
      </c>
      <c r="H3809">
        <v>11</v>
      </c>
      <c r="I3809">
        <v>11</v>
      </c>
      <c r="J3809">
        <v>27</v>
      </c>
      <c r="K3809">
        <v>17</v>
      </c>
      <c r="L3809" s="2">
        <v>0.63</v>
      </c>
      <c r="M3809">
        <v>123</v>
      </c>
      <c r="N3809">
        <v>7.2</v>
      </c>
      <c r="O3809">
        <v>0</v>
      </c>
      <c r="P3809">
        <v>19</v>
      </c>
      <c r="Q3809">
        <v>1.5</v>
      </c>
      <c r="R3809">
        <v>11.2</v>
      </c>
      <c r="S3809">
        <v>3</v>
      </c>
    </row>
    <row r="3810" spans="1:19" x14ac:dyDescent="0.25">
      <c r="A3810">
        <v>2007</v>
      </c>
      <c r="B3810">
        <v>208</v>
      </c>
      <c r="C3810" t="s">
        <v>1442</v>
      </c>
      <c r="D3810" t="str">
        <f>IFERROR(INDEX('Draft Master List'!E:F,MATCH(C3810,'Draft Master List'!E:E,0),2),"N/A")</f>
        <v>N/A</v>
      </c>
      <c r="E3810" t="s">
        <v>63</v>
      </c>
      <c r="F3810">
        <v>28</v>
      </c>
      <c r="G3810" t="s">
        <v>77</v>
      </c>
      <c r="H3810">
        <v>16</v>
      </c>
      <c r="I3810">
        <v>1</v>
      </c>
      <c r="J3810">
        <v>32</v>
      </c>
      <c r="K3810">
        <v>17</v>
      </c>
      <c r="L3810" s="2">
        <v>0.53100000000000003</v>
      </c>
      <c r="M3810">
        <v>165</v>
      </c>
      <c r="N3810">
        <v>9.6999999999999993</v>
      </c>
      <c r="O3810">
        <v>0</v>
      </c>
      <c r="P3810">
        <v>36</v>
      </c>
      <c r="Q3810">
        <v>1.1000000000000001</v>
      </c>
      <c r="R3810">
        <v>10.3</v>
      </c>
      <c r="S3810">
        <v>0</v>
      </c>
    </row>
    <row r="3811" spans="1:19" x14ac:dyDescent="0.25">
      <c r="A3811">
        <v>2007</v>
      </c>
      <c r="B3811">
        <v>209</v>
      </c>
      <c r="C3811" t="s">
        <v>1471</v>
      </c>
      <c r="D3811" t="str">
        <f>IFERROR(INDEX('Draft Master List'!E:F,MATCH(C3811,'Draft Master List'!E:E,0),2),"N/A")</f>
        <v>N/A</v>
      </c>
      <c r="E3811" t="s">
        <v>23</v>
      </c>
      <c r="F3811">
        <v>29</v>
      </c>
      <c r="G3811" t="s">
        <v>76</v>
      </c>
      <c r="H3811">
        <v>13</v>
      </c>
      <c r="I3811">
        <v>8</v>
      </c>
      <c r="J3811">
        <v>26</v>
      </c>
      <c r="K3811">
        <v>17</v>
      </c>
      <c r="L3811" s="2">
        <v>0.65400000000000003</v>
      </c>
      <c r="M3811">
        <v>112</v>
      </c>
      <c r="N3811">
        <v>6.6</v>
      </c>
      <c r="O3811">
        <v>0</v>
      </c>
      <c r="P3811">
        <v>17</v>
      </c>
      <c r="Q3811">
        <v>1.3</v>
      </c>
      <c r="R3811">
        <v>8.6</v>
      </c>
      <c r="S3811">
        <v>1</v>
      </c>
    </row>
    <row r="3812" spans="1:19" x14ac:dyDescent="0.25">
      <c r="A3812">
        <v>2007</v>
      </c>
      <c r="B3812">
        <v>210</v>
      </c>
      <c r="C3812" t="s">
        <v>2105</v>
      </c>
      <c r="D3812" t="str">
        <f>IFERROR(INDEX('Draft Master List'!E:F,MATCH(C3812,'Draft Master List'!E:E,0),2),"N/A")</f>
        <v>N/A</v>
      </c>
      <c r="E3812" t="s">
        <v>12</v>
      </c>
      <c r="F3812">
        <v>25</v>
      </c>
      <c r="G3812" t="s">
        <v>1601</v>
      </c>
      <c r="H3812">
        <v>15</v>
      </c>
      <c r="I3812">
        <v>12</v>
      </c>
      <c r="J3812">
        <v>29</v>
      </c>
      <c r="K3812">
        <v>17</v>
      </c>
      <c r="L3812" s="2">
        <v>0.58599999999999997</v>
      </c>
      <c r="M3812">
        <v>252</v>
      </c>
      <c r="N3812">
        <v>14.8</v>
      </c>
      <c r="O3812">
        <v>0</v>
      </c>
      <c r="P3812">
        <v>46</v>
      </c>
      <c r="Q3812">
        <v>1.1000000000000001</v>
      </c>
      <c r="R3812">
        <v>16.8</v>
      </c>
      <c r="S3812">
        <v>0</v>
      </c>
    </row>
    <row r="3813" spans="1:19" x14ac:dyDescent="0.25">
      <c r="A3813">
        <v>2007</v>
      </c>
      <c r="B3813">
        <v>211</v>
      </c>
      <c r="C3813" t="s">
        <v>1345</v>
      </c>
      <c r="D3813" t="str">
        <f>IFERROR(INDEX('Draft Master List'!E:F,MATCH(C3813,'Draft Master List'!E:E,0),2),"N/A")</f>
        <v>N/A</v>
      </c>
      <c r="E3813" t="s">
        <v>7</v>
      </c>
      <c r="F3813">
        <v>32</v>
      </c>
      <c r="G3813" t="s">
        <v>212</v>
      </c>
      <c r="H3813">
        <v>14</v>
      </c>
      <c r="I3813">
        <v>12</v>
      </c>
      <c r="J3813">
        <v>24</v>
      </c>
      <c r="K3813">
        <v>17</v>
      </c>
      <c r="L3813" s="2">
        <v>0.70799999999999996</v>
      </c>
      <c r="M3813">
        <v>117</v>
      </c>
      <c r="N3813">
        <v>6.9</v>
      </c>
      <c r="O3813">
        <v>1</v>
      </c>
      <c r="P3813">
        <v>24</v>
      </c>
      <c r="Q3813">
        <v>1.2</v>
      </c>
      <c r="R3813">
        <v>8.4</v>
      </c>
      <c r="S3813">
        <v>1</v>
      </c>
    </row>
    <row r="3814" spans="1:19" x14ac:dyDescent="0.25">
      <c r="A3814">
        <v>2007</v>
      </c>
      <c r="B3814">
        <v>212</v>
      </c>
      <c r="C3814" t="s">
        <v>1027</v>
      </c>
      <c r="D3814" t="str">
        <f>IFERROR(INDEX('Draft Master List'!E:F,MATCH(C3814,'Draft Master List'!E:E,0),2),"N/A")</f>
        <v>N/A</v>
      </c>
      <c r="E3814" t="s">
        <v>0</v>
      </c>
      <c r="F3814">
        <v>23</v>
      </c>
      <c r="G3814" t="s">
        <v>643</v>
      </c>
      <c r="H3814">
        <v>12</v>
      </c>
      <c r="I3814">
        <v>1</v>
      </c>
      <c r="J3814">
        <v>23</v>
      </c>
      <c r="K3814">
        <v>17</v>
      </c>
      <c r="L3814" s="2">
        <v>0.73899999999999999</v>
      </c>
      <c r="M3814">
        <v>151</v>
      </c>
      <c r="N3814">
        <v>8.9</v>
      </c>
      <c r="O3814">
        <v>1</v>
      </c>
      <c r="P3814">
        <v>17</v>
      </c>
      <c r="Q3814">
        <v>1.4</v>
      </c>
      <c r="R3814">
        <v>12.6</v>
      </c>
      <c r="S3814">
        <v>0</v>
      </c>
    </row>
    <row r="3815" spans="1:19" x14ac:dyDescent="0.25">
      <c r="A3815">
        <v>2007</v>
      </c>
      <c r="B3815">
        <v>213</v>
      </c>
      <c r="C3815" t="s">
        <v>2115</v>
      </c>
      <c r="D3815" t="str">
        <f>IFERROR(INDEX('Draft Master List'!E:F,MATCH(C3815,'Draft Master List'!E:E,0),2),"N/A")</f>
        <v>N/A</v>
      </c>
      <c r="E3815" t="s">
        <v>4</v>
      </c>
      <c r="F3815">
        <v>26</v>
      </c>
      <c r="G3815" t="s">
        <v>1069</v>
      </c>
      <c r="H3815">
        <v>11</v>
      </c>
      <c r="I3815">
        <v>6</v>
      </c>
      <c r="J3815">
        <v>24</v>
      </c>
      <c r="K3815">
        <v>17</v>
      </c>
      <c r="L3815" s="2">
        <v>0.70799999999999996</v>
      </c>
      <c r="M3815">
        <v>123</v>
      </c>
      <c r="N3815">
        <v>7.2</v>
      </c>
      <c r="O3815">
        <v>1</v>
      </c>
      <c r="P3815">
        <v>36</v>
      </c>
      <c r="Q3815">
        <v>1.5</v>
      </c>
      <c r="R3815">
        <v>11.2</v>
      </c>
      <c r="S3815">
        <v>0</v>
      </c>
    </row>
    <row r="3816" spans="1:19" x14ac:dyDescent="0.25">
      <c r="A3816">
        <v>2007</v>
      </c>
      <c r="B3816">
        <v>214</v>
      </c>
      <c r="C3816" t="s">
        <v>662</v>
      </c>
      <c r="D3816" t="str">
        <f>IFERROR(INDEX('Draft Master List'!E:F,MATCH(C3816,'Draft Master List'!E:E,0),2),"N/A")</f>
        <v>N/A</v>
      </c>
      <c r="E3816" t="s">
        <v>6</v>
      </c>
      <c r="F3816">
        <v>25</v>
      </c>
      <c r="H3816">
        <v>16</v>
      </c>
      <c r="I3816">
        <v>0</v>
      </c>
      <c r="J3816">
        <v>22</v>
      </c>
      <c r="K3816">
        <v>16</v>
      </c>
      <c r="L3816" s="2">
        <v>0.72699999999999998</v>
      </c>
      <c r="M3816">
        <v>142</v>
      </c>
      <c r="N3816">
        <v>8.9</v>
      </c>
      <c r="O3816">
        <v>1</v>
      </c>
      <c r="P3816">
        <v>25</v>
      </c>
      <c r="Q3816">
        <v>1</v>
      </c>
      <c r="R3816">
        <v>8.9</v>
      </c>
      <c r="S3816">
        <v>0</v>
      </c>
    </row>
    <row r="3817" spans="1:19" x14ac:dyDescent="0.25">
      <c r="A3817">
        <v>2007</v>
      </c>
      <c r="B3817">
        <v>215</v>
      </c>
      <c r="C3817" t="s">
        <v>1648</v>
      </c>
      <c r="D3817" t="str">
        <f>IFERROR(INDEX('Draft Master List'!E:F,MATCH(C3817,'Draft Master List'!E:E,0),2),"N/A")</f>
        <v>N/A</v>
      </c>
      <c r="E3817" t="s">
        <v>6</v>
      </c>
      <c r="F3817">
        <v>22</v>
      </c>
      <c r="G3817" t="s">
        <v>1069</v>
      </c>
      <c r="H3817">
        <v>16</v>
      </c>
      <c r="I3817">
        <v>4</v>
      </c>
      <c r="J3817">
        <v>22</v>
      </c>
      <c r="K3817">
        <v>16</v>
      </c>
      <c r="L3817" s="2">
        <v>0.72699999999999998</v>
      </c>
      <c r="M3817">
        <v>178</v>
      </c>
      <c r="N3817">
        <v>11.1</v>
      </c>
      <c r="O3817">
        <v>1</v>
      </c>
      <c r="P3817">
        <v>29</v>
      </c>
      <c r="Q3817">
        <v>1</v>
      </c>
      <c r="R3817">
        <v>11.1</v>
      </c>
      <c r="S3817">
        <v>0</v>
      </c>
    </row>
    <row r="3818" spans="1:19" x14ac:dyDescent="0.25">
      <c r="A3818">
        <v>2007</v>
      </c>
      <c r="B3818">
        <v>216</v>
      </c>
      <c r="C3818" t="s">
        <v>1503</v>
      </c>
      <c r="D3818" t="str">
        <f>IFERROR(INDEX('Draft Master List'!E:F,MATCH(C3818,'Draft Master List'!E:E,0),2),"N/A")</f>
        <v>N/A</v>
      </c>
      <c r="E3818" t="s">
        <v>15</v>
      </c>
      <c r="F3818">
        <v>23</v>
      </c>
      <c r="H3818">
        <v>16</v>
      </c>
      <c r="I3818">
        <v>0</v>
      </c>
      <c r="J3818">
        <v>24</v>
      </c>
      <c r="K3818">
        <v>16</v>
      </c>
      <c r="L3818" s="2">
        <v>0.66700000000000004</v>
      </c>
      <c r="M3818">
        <v>143</v>
      </c>
      <c r="N3818">
        <v>8.9</v>
      </c>
      <c r="O3818">
        <v>1</v>
      </c>
      <c r="P3818">
        <v>22</v>
      </c>
      <c r="Q3818">
        <v>1</v>
      </c>
      <c r="R3818">
        <v>8.9</v>
      </c>
      <c r="S3818">
        <v>3</v>
      </c>
    </row>
    <row r="3819" spans="1:19" x14ac:dyDescent="0.25">
      <c r="A3819">
        <v>2007</v>
      </c>
      <c r="B3819">
        <v>217</v>
      </c>
      <c r="C3819" t="s">
        <v>453</v>
      </c>
      <c r="D3819" t="str">
        <f>IFERROR(INDEX('Draft Master List'!E:F,MATCH(C3819,'Draft Master List'!E:E,0),2),"N/A")</f>
        <v>632007</v>
      </c>
      <c r="E3819" t="s">
        <v>5</v>
      </c>
      <c r="F3819">
        <v>22</v>
      </c>
      <c r="G3819" t="s">
        <v>643</v>
      </c>
      <c r="H3819">
        <v>11</v>
      </c>
      <c r="I3819">
        <v>3</v>
      </c>
      <c r="J3819">
        <v>22</v>
      </c>
      <c r="K3819">
        <v>16</v>
      </c>
      <c r="L3819" s="2">
        <v>0.72699999999999998</v>
      </c>
      <c r="M3819">
        <v>130</v>
      </c>
      <c r="N3819">
        <v>8.1</v>
      </c>
      <c r="O3819">
        <v>0</v>
      </c>
      <c r="P3819">
        <v>16</v>
      </c>
      <c r="Q3819">
        <v>1.5</v>
      </c>
      <c r="R3819">
        <v>11.8</v>
      </c>
      <c r="S3819">
        <v>0</v>
      </c>
    </row>
    <row r="3820" spans="1:19" x14ac:dyDescent="0.25">
      <c r="A3820">
        <v>2007</v>
      </c>
      <c r="B3820">
        <v>218</v>
      </c>
      <c r="C3820" t="s">
        <v>1943</v>
      </c>
      <c r="D3820" t="str">
        <f>IFERROR(INDEX('Draft Master List'!E:F,MATCH(C3820,'Draft Master List'!E:E,0),2),"N/A")</f>
        <v>N/A</v>
      </c>
      <c r="E3820" t="s">
        <v>5</v>
      </c>
      <c r="F3820">
        <v>25</v>
      </c>
      <c r="G3820" t="s">
        <v>77</v>
      </c>
      <c r="H3820">
        <v>15</v>
      </c>
      <c r="I3820">
        <v>5</v>
      </c>
      <c r="J3820">
        <v>28</v>
      </c>
      <c r="K3820">
        <v>16</v>
      </c>
      <c r="L3820" s="2">
        <v>0.57099999999999995</v>
      </c>
      <c r="M3820">
        <v>242</v>
      </c>
      <c r="N3820">
        <v>15.1</v>
      </c>
      <c r="O3820">
        <v>4</v>
      </c>
      <c r="P3820">
        <v>36</v>
      </c>
      <c r="Q3820">
        <v>1.1000000000000001</v>
      </c>
      <c r="R3820">
        <v>16.100000000000001</v>
      </c>
      <c r="S3820">
        <v>1</v>
      </c>
    </row>
    <row r="3821" spans="1:19" x14ac:dyDescent="0.25">
      <c r="A3821">
        <v>2007</v>
      </c>
      <c r="B3821">
        <v>219</v>
      </c>
      <c r="C3821" t="s">
        <v>1348</v>
      </c>
      <c r="D3821" t="str">
        <f>IFERROR(INDEX('Draft Master List'!E:F,MATCH(C3821,'Draft Master List'!E:E,0),2),"N/A")</f>
        <v>N/A</v>
      </c>
      <c r="E3821" t="s">
        <v>669</v>
      </c>
      <c r="F3821">
        <v>29</v>
      </c>
      <c r="H3821">
        <v>14</v>
      </c>
      <c r="I3821">
        <v>1</v>
      </c>
      <c r="J3821">
        <v>22</v>
      </c>
      <c r="K3821">
        <v>15</v>
      </c>
      <c r="L3821" s="2">
        <v>0.68200000000000005</v>
      </c>
      <c r="M3821">
        <v>101</v>
      </c>
      <c r="N3821">
        <v>6.7</v>
      </c>
      <c r="O3821">
        <v>1</v>
      </c>
      <c r="P3821">
        <v>23</v>
      </c>
      <c r="Q3821">
        <v>1.1000000000000001</v>
      </c>
      <c r="R3821">
        <v>7.2</v>
      </c>
      <c r="S3821">
        <v>2</v>
      </c>
    </row>
    <row r="3822" spans="1:19" x14ac:dyDescent="0.25">
      <c r="A3822">
        <v>2007</v>
      </c>
      <c r="B3822">
        <v>220</v>
      </c>
      <c r="C3822" t="s">
        <v>1581</v>
      </c>
      <c r="D3822" t="str">
        <f>IFERROR(INDEX('Draft Master List'!E:F,MATCH(C3822,'Draft Master List'!E:E,0),2),"N/A")</f>
        <v>N/A</v>
      </c>
      <c r="E3822" t="s">
        <v>7</v>
      </c>
      <c r="F3822">
        <v>28</v>
      </c>
      <c r="G3822" t="s">
        <v>77</v>
      </c>
      <c r="H3822">
        <v>8</v>
      </c>
      <c r="I3822">
        <v>1</v>
      </c>
      <c r="J3822">
        <v>22</v>
      </c>
      <c r="K3822">
        <v>15</v>
      </c>
      <c r="L3822" s="2">
        <v>0.68200000000000005</v>
      </c>
      <c r="M3822">
        <v>141</v>
      </c>
      <c r="N3822">
        <v>9.4</v>
      </c>
      <c r="O3822">
        <v>0</v>
      </c>
      <c r="P3822">
        <v>19</v>
      </c>
      <c r="Q3822">
        <v>1.9</v>
      </c>
      <c r="R3822">
        <v>17.600000000000001</v>
      </c>
      <c r="S3822">
        <v>0</v>
      </c>
    </row>
    <row r="3823" spans="1:19" x14ac:dyDescent="0.25">
      <c r="A3823">
        <v>2007</v>
      </c>
      <c r="B3823">
        <v>221</v>
      </c>
      <c r="C3823" t="s">
        <v>1274</v>
      </c>
      <c r="D3823" t="str">
        <f>IFERROR(INDEX('Draft Master List'!E:F,MATCH(C3823,'Draft Master List'!E:E,0),2),"N/A")</f>
        <v>N/A</v>
      </c>
      <c r="E3823" t="s">
        <v>0</v>
      </c>
      <c r="F3823">
        <v>25</v>
      </c>
      <c r="G3823" t="s">
        <v>77</v>
      </c>
      <c r="H3823">
        <v>15</v>
      </c>
      <c r="I3823">
        <v>1</v>
      </c>
      <c r="J3823">
        <v>21</v>
      </c>
      <c r="K3823">
        <v>15</v>
      </c>
      <c r="L3823" s="2">
        <v>0.71399999999999997</v>
      </c>
      <c r="M3823">
        <v>126</v>
      </c>
      <c r="N3823">
        <v>8.4</v>
      </c>
      <c r="O3823">
        <v>2</v>
      </c>
      <c r="P3823">
        <v>21</v>
      </c>
      <c r="Q3823">
        <v>1</v>
      </c>
      <c r="R3823">
        <v>8.4</v>
      </c>
      <c r="S3823">
        <v>0</v>
      </c>
    </row>
    <row r="3824" spans="1:19" x14ac:dyDescent="0.25">
      <c r="A3824">
        <v>2007</v>
      </c>
      <c r="B3824">
        <v>222</v>
      </c>
      <c r="C3824" t="s">
        <v>455</v>
      </c>
      <c r="D3824" t="str">
        <f>IFERROR(INDEX('Draft Master List'!E:F,MATCH(C3824,'Draft Master List'!E:E,0),2),"N/A")</f>
        <v>732007</v>
      </c>
      <c r="E3824" t="s">
        <v>23</v>
      </c>
      <c r="F3824">
        <v>23</v>
      </c>
      <c r="G3824" t="s">
        <v>77</v>
      </c>
      <c r="H3824">
        <v>14</v>
      </c>
      <c r="I3824">
        <v>3</v>
      </c>
      <c r="J3824">
        <v>24</v>
      </c>
      <c r="K3824">
        <v>15</v>
      </c>
      <c r="L3824" s="2">
        <v>0.625</v>
      </c>
      <c r="M3824">
        <v>149</v>
      </c>
      <c r="N3824">
        <v>9.9</v>
      </c>
      <c r="O3824">
        <v>0</v>
      </c>
      <c r="P3824">
        <v>26</v>
      </c>
      <c r="Q3824">
        <v>1.1000000000000001</v>
      </c>
      <c r="R3824">
        <v>10.6</v>
      </c>
      <c r="S3824">
        <v>2</v>
      </c>
    </row>
    <row r="3825" spans="1:19" x14ac:dyDescent="0.25">
      <c r="A3825">
        <v>2007</v>
      </c>
      <c r="B3825">
        <v>223</v>
      </c>
      <c r="C3825" t="s">
        <v>1478</v>
      </c>
      <c r="D3825" t="str">
        <f>IFERROR(INDEX('Draft Master List'!E:F,MATCH(C3825,'Draft Master List'!E:E,0),2),"N/A")</f>
        <v>N/A</v>
      </c>
      <c r="E3825" t="s">
        <v>29</v>
      </c>
      <c r="F3825">
        <v>30</v>
      </c>
      <c r="G3825" t="s">
        <v>643</v>
      </c>
      <c r="H3825">
        <v>10</v>
      </c>
      <c r="I3825">
        <v>2</v>
      </c>
      <c r="J3825">
        <v>20</v>
      </c>
      <c r="K3825">
        <v>15</v>
      </c>
      <c r="L3825" s="2">
        <v>0.75</v>
      </c>
      <c r="M3825">
        <v>95</v>
      </c>
      <c r="N3825">
        <v>6.3</v>
      </c>
      <c r="O3825">
        <v>1</v>
      </c>
      <c r="P3825">
        <v>11</v>
      </c>
      <c r="Q3825">
        <v>1.5</v>
      </c>
      <c r="R3825">
        <v>9.5</v>
      </c>
      <c r="S3825">
        <v>0</v>
      </c>
    </row>
    <row r="3826" spans="1:19" x14ac:dyDescent="0.25">
      <c r="A3826">
        <v>2007</v>
      </c>
      <c r="B3826">
        <v>224</v>
      </c>
      <c r="C3826" t="s">
        <v>1434</v>
      </c>
      <c r="D3826" t="str">
        <f>IFERROR(INDEX('Draft Master List'!E:F,MATCH(C3826,'Draft Master List'!E:E,0),2),"N/A")</f>
        <v>N/A</v>
      </c>
      <c r="E3826" t="s">
        <v>19</v>
      </c>
      <c r="F3826">
        <v>30</v>
      </c>
      <c r="G3826" t="s">
        <v>76</v>
      </c>
      <c r="H3826">
        <v>13</v>
      </c>
      <c r="I3826">
        <v>10</v>
      </c>
      <c r="J3826">
        <v>25</v>
      </c>
      <c r="K3826">
        <v>14</v>
      </c>
      <c r="L3826" s="2">
        <v>0.56000000000000005</v>
      </c>
      <c r="M3826">
        <v>76</v>
      </c>
      <c r="N3826">
        <v>5.4</v>
      </c>
      <c r="O3826">
        <v>1</v>
      </c>
      <c r="P3826">
        <v>18</v>
      </c>
      <c r="Q3826">
        <v>1.1000000000000001</v>
      </c>
      <c r="R3826">
        <v>5.8</v>
      </c>
      <c r="S3826">
        <v>2</v>
      </c>
    </row>
    <row r="3827" spans="1:19" x14ac:dyDescent="0.25">
      <c r="A3827">
        <v>2007</v>
      </c>
      <c r="B3827">
        <v>225</v>
      </c>
      <c r="C3827" t="s">
        <v>1426</v>
      </c>
      <c r="D3827" t="str">
        <f>IFERROR(INDEX('Draft Master List'!E:F,MATCH(C3827,'Draft Master List'!E:E,0),2),"N/A")</f>
        <v>N/A</v>
      </c>
      <c r="E3827" t="s">
        <v>12</v>
      </c>
      <c r="F3827">
        <v>26</v>
      </c>
      <c r="G3827" t="s">
        <v>643</v>
      </c>
      <c r="H3827">
        <v>5</v>
      </c>
      <c r="I3827">
        <v>5</v>
      </c>
      <c r="J3827">
        <v>21</v>
      </c>
      <c r="K3827">
        <v>14</v>
      </c>
      <c r="L3827" s="2">
        <v>0.66700000000000004</v>
      </c>
      <c r="M3827">
        <v>63</v>
      </c>
      <c r="N3827">
        <v>4.5</v>
      </c>
      <c r="O3827">
        <v>0</v>
      </c>
      <c r="P3827">
        <v>15</v>
      </c>
      <c r="Q3827">
        <v>2.8</v>
      </c>
      <c r="R3827">
        <v>12.6</v>
      </c>
      <c r="S3827">
        <v>1</v>
      </c>
    </row>
    <row r="3828" spans="1:19" x14ac:dyDescent="0.25">
      <c r="A3828">
        <v>2007</v>
      </c>
      <c r="B3828">
        <v>226</v>
      </c>
      <c r="C3828" t="s">
        <v>1441</v>
      </c>
      <c r="D3828" t="str">
        <f>IFERROR(INDEX('Draft Master List'!E:F,MATCH(C3828,'Draft Master List'!E:E,0),2),"N/A")</f>
        <v>N/A</v>
      </c>
      <c r="E3828" t="s">
        <v>12</v>
      </c>
      <c r="F3828">
        <v>28</v>
      </c>
      <c r="H3828">
        <v>12</v>
      </c>
      <c r="I3828">
        <v>0</v>
      </c>
      <c r="J3828">
        <v>16</v>
      </c>
      <c r="K3828">
        <v>14</v>
      </c>
      <c r="L3828" s="2">
        <v>0.875</v>
      </c>
      <c r="M3828">
        <v>129</v>
      </c>
      <c r="N3828">
        <v>9.1999999999999993</v>
      </c>
      <c r="O3828">
        <v>0</v>
      </c>
      <c r="P3828">
        <v>20</v>
      </c>
      <c r="Q3828">
        <v>1.2</v>
      </c>
      <c r="R3828">
        <v>10.8</v>
      </c>
      <c r="S3828">
        <v>2</v>
      </c>
    </row>
    <row r="3829" spans="1:19" x14ac:dyDescent="0.25">
      <c r="A3829">
        <v>2007</v>
      </c>
      <c r="B3829">
        <v>227</v>
      </c>
      <c r="C3829" t="s">
        <v>1650</v>
      </c>
      <c r="D3829" t="str">
        <f>IFERROR(INDEX('Draft Master List'!E:F,MATCH(C3829,'Draft Master List'!E:E,0),2),"N/A")</f>
        <v>N/A</v>
      </c>
      <c r="E3829" t="s">
        <v>27</v>
      </c>
      <c r="F3829">
        <v>23</v>
      </c>
      <c r="G3829" t="s">
        <v>1069</v>
      </c>
      <c r="H3829">
        <v>16</v>
      </c>
      <c r="I3829">
        <v>5</v>
      </c>
      <c r="J3829">
        <v>21</v>
      </c>
      <c r="K3829">
        <v>14</v>
      </c>
      <c r="L3829" s="2">
        <v>0.66700000000000004</v>
      </c>
      <c r="M3829">
        <v>143</v>
      </c>
      <c r="N3829">
        <v>10.199999999999999</v>
      </c>
      <c r="O3829">
        <v>1</v>
      </c>
      <c r="P3829">
        <v>26</v>
      </c>
      <c r="Q3829">
        <v>0.9</v>
      </c>
      <c r="R3829">
        <v>8.9</v>
      </c>
      <c r="S3829">
        <v>0</v>
      </c>
    </row>
    <row r="3830" spans="1:19" x14ac:dyDescent="0.25">
      <c r="A3830">
        <v>2007</v>
      </c>
      <c r="B3830">
        <v>228</v>
      </c>
      <c r="C3830" t="s">
        <v>1379</v>
      </c>
      <c r="D3830" t="str">
        <f>IFERROR(INDEX('Draft Master List'!E:F,MATCH(C3830,'Draft Master List'!E:E,0),2),"N/A")</f>
        <v>N/A</v>
      </c>
      <c r="E3830" t="s">
        <v>23</v>
      </c>
      <c r="F3830">
        <v>30</v>
      </c>
      <c r="G3830" t="s">
        <v>643</v>
      </c>
      <c r="H3830">
        <v>6</v>
      </c>
      <c r="I3830">
        <v>5</v>
      </c>
      <c r="J3830">
        <v>18</v>
      </c>
      <c r="K3830">
        <v>14</v>
      </c>
      <c r="L3830" s="2">
        <v>0.77800000000000002</v>
      </c>
      <c r="M3830">
        <v>123</v>
      </c>
      <c r="N3830">
        <v>8.8000000000000007</v>
      </c>
      <c r="O3830">
        <v>0</v>
      </c>
      <c r="P3830">
        <v>53</v>
      </c>
      <c r="Q3830">
        <v>2.2999999999999998</v>
      </c>
      <c r="R3830">
        <v>20.5</v>
      </c>
      <c r="S3830">
        <v>0</v>
      </c>
    </row>
    <row r="3831" spans="1:19" x14ac:dyDescent="0.25">
      <c r="A3831">
        <v>2007</v>
      </c>
      <c r="B3831">
        <v>229</v>
      </c>
      <c r="C3831" t="s">
        <v>1481</v>
      </c>
      <c r="D3831" t="str">
        <f>IFERROR(INDEX('Draft Master List'!E:F,MATCH(C3831,'Draft Master List'!E:E,0),2),"N/A")</f>
        <v>N/A</v>
      </c>
      <c r="E3831" t="s">
        <v>34</v>
      </c>
      <c r="F3831">
        <v>29</v>
      </c>
      <c r="H3831">
        <v>16</v>
      </c>
      <c r="I3831">
        <v>0</v>
      </c>
      <c r="J3831">
        <v>16</v>
      </c>
      <c r="K3831">
        <v>14</v>
      </c>
      <c r="L3831" s="2">
        <v>0.875</v>
      </c>
      <c r="M3831">
        <v>86</v>
      </c>
      <c r="N3831">
        <v>6.1</v>
      </c>
      <c r="O3831">
        <v>0</v>
      </c>
      <c r="P3831">
        <v>11</v>
      </c>
      <c r="Q3831">
        <v>0.9</v>
      </c>
      <c r="R3831">
        <v>5.4</v>
      </c>
      <c r="S3831">
        <v>3</v>
      </c>
    </row>
    <row r="3832" spans="1:19" x14ac:dyDescent="0.25">
      <c r="A3832">
        <v>2007</v>
      </c>
      <c r="B3832">
        <v>230</v>
      </c>
      <c r="C3832" t="s">
        <v>2104</v>
      </c>
      <c r="D3832" t="str">
        <f>IFERROR(INDEX('Draft Master List'!E:F,MATCH(C3832,'Draft Master List'!E:E,0),2),"N/A")</f>
        <v>N/A</v>
      </c>
      <c r="E3832" t="s">
        <v>26</v>
      </c>
      <c r="F3832">
        <v>26</v>
      </c>
      <c r="G3832" t="s">
        <v>77</v>
      </c>
      <c r="H3832">
        <v>12</v>
      </c>
      <c r="I3832">
        <v>1</v>
      </c>
      <c r="J3832">
        <v>24</v>
      </c>
      <c r="K3832">
        <v>14</v>
      </c>
      <c r="L3832" s="2">
        <v>0.58299999999999996</v>
      </c>
      <c r="M3832">
        <v>175</v>
      </c>
      <c r="N3832">
        <v>12.5</v>
      </c>
      <c r="O3832">
        <v>0</v>
      </c>
      <c r="P3832">
        <v>23</v>
      </c>
      <c r="Q3832">
        <v>1.2</v>
      </c>
      <c r="R3832">
        <v>14.6</v>
      </c>
      <c r="S3832">
        <v>3</v>
      </c>
    </row>
    <row r="3833" spans="1:19" x14ac:dyDescent="0.25">
      <c r="A3833">
        <v>2007</v>
      </c>
      <c r="B3833">
        <v>231</v>
      </c>
      <c r="C3833" t="s">
        <v>1451</v>
      </c>
      <c r="D3833" t="str">
        <f>IFERROR(INDEX('Draft Master List'!E:F,MATCH(C3833,'Draft Master List'!E:E,0),2),"N/A")</f>
        <v>N/A</v>
      </c>
      <c r="E3833" t="s">
        <v>26</v>
      </c>
      <c r="F3833">
        <v>29</v>
      </c>
      <c r="G3833" t="s">
        <v>212</v>
      </c>
      <c r="H3833">
        <v>16</v>
      </c>
      <c r="I3833">
        <v>8</v>
      </c>
      <c r="J3833">
        <v>20</v>
      </c>
      <c r="K3833">
        <v>14</v>
      </c>
      <c r="L3833" s="2">
        <v>0.7</v>
      </c>
      <c r="M3833">
        <v>51</v>
      </c>
      <c r="N3833">
        <v>3.6</v>
      </c>
      <c r="O3833">
        <v>1</v>
      </c>
      <c r="P3833">
        <v>16</v>
      </c>
      <c r="Q3833">
        <v>0.9</v>
      </c>
      <c r="R3833">
        <v>3.2</v>
      </c>
      <c r="S3833">
        <v>0</v>
      </c>
    </row>
    <row r="3834" spans="1:19" x14ac:dyDescent="0.25">
      <c r="A3834">
        <v>2007</v>
      </c>
      <c r="B3834">
        <v>232</v>
      </c>
      <c r="C3834" t="s">
        <v>1930</v>
      </c>
      <c r="D3834" t="str">
        <f>IFERROR(INDEX('Draft Master List'!E:F,MATCH(C3834,'Draft Master List'!E:E,0),2),"N/A")</f>
        <v>N/A</v>
      </c>
      <c r="E3834" t="s">
        <v>19</v>
      </c>
      <c r="F3834">
        <v>26</v>
      </c>
      <c r="G3834" t="s">
        <v>1069</v>
      </c>
      <c r="H3834">
        <v>16</v>
      </c>
      <c r="I3834">
        <v>6</v>
      </c>
      <c r="J3834">
        <v>26</v>
      </c>
      <c r="K3834">
        <v>13</v>
      </c>
      <c r="L3834" s="2">
        <v>0.5</v>
      </c>
      <c r="M3834">
        <v>82</v>
      </c>
      <c r="N3834">
        <v>6.3</v>
      </c>
      <c r="O3834">
        <v>3</v>
      </c>
      <c r="P3834">
        <v>25</v>
      </c>
      <c r="Q3834">
        <v>0.8</v>
      </c>
      <c r="R3834">
        <v>5.0999999999999996</v>
      </c>
      <c r="S3834">
        <v>0</v>
      </c>
    </row>
    <row r="3835" spans="1:19" x14ac:dyDescent="0.25">
      <c r="A3835">
        <v>2007</v>
      </c>
      <c r="B3835">
        <v>233</v>
      </c>
      <c r="C3835" t="s">
        <v>1422</v>
      </c>
      <c r="D3835" t="str">
        <f>IFERROR(INDEX('Draft Master List'!E:F,MATCH(C3835,'Draft Master List'!E:E,0),2),"N/A")</f>
        <v>N/A</v>
      </c>
      <c r="E3835" t="s">
        <v>15</v>
      </c>
      <c r="F3835">
        <v>28</v>
      </c>
      <c r="G3835" t="s">
        <v>76</v>
      </c>
      <c r="H3835">
        <v>11</v>
      </c>
      <c r="I3835">
        <v>9</v>
      </c>
      <c r="J3835">
        <v>15</v>
      </c>
      <c r="K3835">
        <v>13</v>
      </c>
      <c r="L3835" s="2">
        <v>0.86699999999999999</v>
      </c>
      <c r="M3835">
        <v>110</v>
      </c>
      <c r="N3835">
        <v>8.5</v>
      </c>
      <c r="O3835">
        <v>1</v>
      </c>
      <c r="P3835">
        <v>33</v>
      </c>
      <c r="Q3835">
        <v>1.2</v>
      </c>
      <c r="R3835">
        <v>10</v>
      </c>
      <c r="S3835">
        <v>3</v>
      </c>
    </row>
    <row r="3836" spans="1:19" x14ac:dyDescent="0.25">
      <c r="A3836">
        <v>2007</v>
      </c>
      <c r="B3836">
        <v>234</v>
      </c>
      <c r="C3836" t="s">
        <v>1338</v>
      </c>
      <c r="D3836" t="str">
        <f>IFERROR(INDEX('Draft Master List'!E:F,MATCH(C3836,'Draft Master List'!E:E,0),2),"N/A")</f>
        <v>N/A</v>
      </c>
      <c r="E3836" t="s">
        <v>0</v>
      </c>
      <c r="F3836">
        <v>26</v>
      </c>
      <c r="G3836" t="s">
        <v>212</v>
      </c>
      <c r="H3836">
        <v>16</v>
      </c>
      <c r="I3836">
        <v>9</v>
      </c>
      <c r="J3836">
        <v>19</v>
      </c>
      <c r="K3836">
        <v>13</v>
      </c>
      <c r="L3836" s="2">
        <v>0.68400000000000005</v>
      </c>
      <c r="M3836">
        <v>78</v>
      </c>
      <c r="N3836">
        <v>6</v>
      </c>
      <c r="O3836">
        <v>0</v>
      </c>
      <c r="P3836">
        <v>11</v>
      </c>
      <c r="Q3836">
        <v>0.8</v>
      </c>
      <c r="R3836">
        <v>4.9000000000000004</v>
      </c>
      <c r="S3836">
        <v>0</v>
      </c>
    </row>
    <row r="3837" spans="1:19" x14ac:dyDescent="0.25">
      <c r="A3837">
        <v>2007</v>
      </c>
      <c r="B3837">
        <v>235</v>
      </c>
      <c r="C3837" t="s">
        <v>1473</v>
      </c>
      <c r="D3837" t="str">
        <f>IFERROR(INDEX('Draft Master List'!E:F,MATCH(C3837,'Draft Master List'!E:E,0),2),"N/A")</f>
        <v>N/A</v>
      </c>
      <c r="E3837" t="s">
        <v>20</v>
      </c>
      <c r="F3837">
        <v>27</v>
      </c>
      <c r="G3837" t="s">
        <v>643</v>
      </c>
      <c r="H3837">
        <v>16</v>
      </c>
      <c r="I3837">
        <v>1</v>
      </c>
      <c r="J3837">
        <v>23</v>
      </c>
      <c r="K3837">
        <v>13</v>
      </c>
      <c r="L3837" s="2">
        <v>0.56499999999999995</v>
      </c>
      <c r="M3837">
        <v>77</v>
      </c>
      <c r="N3837">
        <v>5.9</v>
      </c>
      <c r="O3837">
        <v>1</v>
      </c>
      <c r="P3837">
        <v>14</v>
      </c>
      <c r="Q3837">
        <v>0.8</v>
      </c>
      <c r="R3837">
        <v>4.8</v>
      </c>
      <c r="S3837">
        <v>1</v>
      </c>
    </row>
    <row r="3838" spans="1:19" x14ac:dyDescent="0.25">
      <c r="A3838">
        <v>2007</v>
      </c>
      <c r="B3838">
        <v>236</v>
      </c>
      <c r="C3838" t="s">
        <v>1519</v>
      </c>
      <c r="D3838" t="str">
        <f>IFERROR(INDEX('Draft Master List'!E:F,MATCH(C3838,'Draft Master List'!E:E,0),2),"N/A")</f>
        <v>N/A</v>
      </c>
      <c r="E3838" t="s">
        <v>25</v>
      </c>
      <c r="F3838">
        <v>34</v>
      </c>
      <c r="G3838" t="s">
        <v>74</v>
      </c>
      <c r="H3838">
        <v>8</v>
      </c>
      <c r="I3838">
        <v>8</v>
      </c>
      <c r="J3838">
        <v>26</v>
      </c>
      <c r="K3838">
        <v>13</v>
      </c>
      <c r="L3838" s="2">
        <v>0.5</v>
      </c>
      <c r="M3838">
        <v>101</v>
      </c>
      <c r="N3838">
        <v>7.8</v>
      </c>
      <c r="O3838">
        <v>0</v>
      </c>
      <c r="P3838">
        <v>18</v>
      </c>
      <c r="Q3838">
        <v>1.6</v>
      </c>
      <c r="R3838">
        <v>12.6</v>
      </c>
      <c r="S3838">
        <v>1</v>
      </c>
    </row>
    <row r="3839" spans="1:19" x14ac:dyDescent="0.25">
      <c r="A3839">
        <v>2007</v>
      </c>
      <c r="B3839">
        <v>237</v>
      </c>
      <c r="C3839" t="s">
        <v>695</v>
      </c>
      <c r="D3839" t="str">
        <f>IFERROR(INDEX('Draft Master List'!E:F,MATCH(C3839,'Draft Master List'!E:E,0),2),"N/A")</f>
        <v>N/A</v>
      </c>
      <c r="E3839" t="s">
        <v>6</v>
      </c>
      <c r="F3839">
        <v>27</v>
      </c>
      <c r="G3839" t="s">
        <v>77</v>
      </c>
      <c r="H3839">
        <v>15</v>
      </c>
      <c r="I3839">
        <v>1</v>
      </c>
      <c r="J3839">
        <v>23</v>
      </c>
      <c r="K3839">
        <v>13</v>
      </c>
      <c r="L3839" s="2">
        <v>0.56499999999999995</v>
      </c>
      <c r="M3839">
        <v>265</v>
      </c>
      <c r="N3839">
        <v>20.399999999999999</v>
      </c>
      <c r="O3839">
        <v>3</v>
      </c>
      <c r="P3839">
        <v>50</v>
      </c>
      <c r="Q3839">
        <v>0.9</v>
      </c>
      <c r="R3839">
        <v>17.7</v>
      </c>
      <c r="S3839">
        <v>2</v>
      </c>
    </row>
    <row r="3840" spans="1:19" x14ac:dyDescent="0.25">
      <c r="A3840">
        <v>2007</v>
      </c>
      <c r="B3840">
        <v>238</v>
      </c>
      <c r="C3840" t="s">
        <v>548</v>
      </c>
      <c r="D3840" t="str">
        <f>IFERROR(INDEX('Draft Master List'!E:F,MATCH(C3840,'Draft Master List'!E:E,0),2),"N/A")</f>
        <v>1802006</v>
      </c>
      <c r="E3840" t="s">
        <v>64</v>
      </c>
      <c r="F3840">
        <v>24</v>
      </c>
      <c r="G3840" t="s">
        <v>212</v>
      </c>
      <c r="H3840">
        <v>16</v>
      </c>
      <c r="I3840">
        <v>14</v>
      </c>
      <c r="J3840">
        <v>24</v>
      </c>
      <c r="K3840">
        <v>13</v>
      </c>
      <c r="L3840" s="2">
        <v>0.54200000000000004</v>
      </c>
      <c r="M3840">
        <v>91</v>
      </c>
      <c r="N3840">
        <v>7</v>
      </c>
      <c r="O3840">
        <v>2</v>
      </c>
      <c r="P3840">
        <v>25</v>
      </c>
      <c r="Q3840">
        <v>0.8</v>
      </c>
      <c r="R3840">
        <v>5.7</v>
      </c>
      <c r="S3840">
        <v>0</v>
      </c>
    </row>
    <row r="3841" spans="1:19" x14ac:dyDescent="0.25">
      <c r="A3841">
        <v>2007</v>
      </c>
      <c r="B3841">
        <v>239</v>
      </c>
      <c r="C3841" t="s">
        <v>1476</v>
      </c>
      <c r="D3841" t="str">
        <f>IFERROR(INDEX('Draft Master List'!E:F,MATCH(C3841,'Draft Master List'!E:E,0),2),"N/A")</f>
        <v>N/A</v>
      </c>
      <c r="E3841" t="s">
        <v>23</v>
      </c>
      <c r="F3841">
        <v>22</v>
      </c>
      <c r="G3841" t="s">
        <v>643</v>
      </c>
      <c r="H3841">
        <v>4</v>
      </c>
      <c r="I3841">
        <v>2</v>
      </c>
      <c r="J3841">
        <v>15</v>
      </c>
      <c r="K3841">
        <v>13</v>
      </c>
      <c r="L3841" s="2">
        <v>0.86699999999999999</v>
      </c>
      <c r="M3841">
        <v>81</v>
      </c>
      <c r="N3841">
        <v>6.2</v>
      </c>
      <c r="O3841">
        <v>0</v>
      </c>
      <c r="P3841">
        <v>9</v>
      </c>
      <c r="Q3841">
        <v>3.3</v>
      </c>
      <c r="R3841">
        <v>20.3</v>
      </c>
      <c r="S3841">
        <v>0</v>
      </c>
    </row>
    <row r="3842" spans="1:19" x14ac:dyDescent="0.25">
      <c r="A3842">
        <v>2007</v>
      </c>
      <c r="B3842">
        <v>240</v>
      </c>
      <c r="C3842" t="s">
        <v>563</v>
      </c>
      <c r="D3842" t="str">
        <f>IFERROR(INDEX('Draft Master List'!E:F,MATCH(C3842,'Draft Master List'!E:E,0),2),"N/A")</f>
        <v>2512006</v>
      </c>
      <c r="E3842" t="s">
        <v>23</v>
      </c>
      <c r="F3842">
        <v>24</v>
      </c>
      <c r="H3842">
        <v>8</v>
      </c>
      <c r="I3842">
        <v>0</v>
      </c>
      <c r="J3842">
        <v>17</v>
      </c>
      <c r="K3842">
        <v>12</v>
      </c>
      <c r="L3842" s="2">
        <v>0.70599999999999996</v>
      </c>
      <c r="M3842">
        <v>131</v>
      </c>
      <c r="N3842">
        <v>10.9</v>
      </c>
      <c r="O3842">
        <v>1</v>
      </c>
      <c r="P3842">
        <v>24</v>
      </c>
      <c r="Q3842">
        <v>1.5</v>
      </c>
      <c r="R3842">
        <v>16.399999999999999</v>
      </c>
      <c r="S3842">
        <v>1</v>
      </c>
    </row>
    <row r="3843" spans="1:19" x14ac:dyDescent="0.25">
      <c r="A3843">
        <v>2007</v>
      </c>
      <c r="B3843">
        <v>241</v>
      </c>
      <c r="C3843" t="s">
        <v>1327</v>
      </c>
      <c r="D3843" t="str">
        <f>IFERROR(INDEX('Draft Master List'!E:F,MATCH(C3843,'Draft Master List'!E:E,0),2),"N/A")</f>
        <v>N/A</v>
      </c>
      <c r="E3843" t="s">
        <v>6</v>
      </c>
      <c r="F3843">
        <v>29</v>
      </c>
      <c r="G3843" t="s">
        <v>643</v>
      </c>
      <c r="H3843">
        <v>14</v>
      </c>
      <c r="I3843">
        <v>2</v>
      </c>
      <c r="J3843">
        <v>21</v>
      </c>
      <c r="K3843">
        <v>12</v>
      </c>
      <c r="L3843" s="2">
        <v>0.57099999999999995</v>
      </c>
      <c r="M3843">
        <v>87</v>
      </c>
      <c r="N3843">
        <v>7.3</v>
      </c>
      <c r="O3843">
        <v>0</v>
      </c>
      <c r="P3843">
        <v>14</v>
      </c>
      <c r="Q3843">
        <v>0.9</v>
      </c>
      <c r="R3843">
        <v>6.2</v>
      </c>
      <c r="S3843">
        <v>1</v>
      </c>
    </row>
    <row r="3844" spans="1:19" x14ac:dyDescent="0.25">
      <c r="A3844">
        <v>2007</v>
      </c>
      <c r="B3844">
        <v>242</v>
      </c>
      <c r="C3844" t="s">
        <v>2052</v>
      </c>
      <c r="D3844" t="str">
        <f>IFERROR(INDEX('Draft Master List'!E:F,MATCH(C3844,'Draft Master List'!E:E,0),2),"N/A")</f>
        <v>N/A</v>
      </c>
      <c r="E3844" t="s">
        <v>15</v>
      </c>
      <c r="F3844">
        <v>23</v>
      </c>
      <c r="G3844" t="s">
        <v>1069</v>
      </c>
      <c r="H3844">
        <v>15</v>
      </c>
      <c r="I3844">
        <v>3</v>
      </c>
      <c r="J3844">
        <v>16</v>
      </c>
      <c r="K3844">
        <v>12</v>
      </c>
      <c r="L3844" s="2">
        <v>0.75</v>
      </c>
      <c r="M3844">
        <v>122</v>
      </c>
      <c r="N3844">
        <v>10.199999999999999</v>
      </c>
      <c r="O3844">
        <v>0</v>
      </c>
      <c r="P3844">
        <v>25</v>
      </c>
      <c r="Q3844">
        <v>0.8</v>
      </c>
      <c r="R3844">
        <v>8.1</v>
      </c>
      <c r="S3844">
        <v>0</v>
      </c>
    </row>
    <row r="3845" spans="1:19" x14ac:dyDescent="0.25">
      <c r="A3845">
        <v>2007</v>
      </c>
      <c r="B3845">
        <v>243</v>
      </c>
      <c r="C3845" t="s">
        <v>1399</v>
      </c>
      <c r="D3845" t="str">
        <f>IFERROR(INDEX('Draft Master List'!E:F,MATCH(C3845,'Draft Master List'!E:E,0),2),"N/A")</f>
        <v>N/A</v>
      </c>
      <c r="E3845" t="s">
        <v>24</v>
      </c>
      <c r="F3845">
        <v>26</v>
      </c>
      <c r="G3845" t="s">
        <v>732</v>
      </c>
      <c r="H3845">
        <v>16</v>
      </c>
      <c r="I3845">
        <v>7</v>
      </c>
      <c r="J3845">
        <v>14</v>
      </c>
      <c r="K3845">
        <v>12</v>
      </c>
      <c r="L3845" s="2">
        <v>0.85699999999999998</v>
      </c>
      <c r="M3845">
        <v>49</v>
      </c>
      <c r="N3845">
        <v>4.0999999999999996</v>
      </c>
      <c r="O3845">
        <v>0</v>
      </c>
      <c r="P3845">
        <v>10</v>
      </c>
      <c r="Q3845">
        <v>0.8</v>
      </c>
      <c r="R3845">
        <v>3.1</v>
      </c>
      <c r="S3845">
        <v>0</v>
      </c>
    </row>
    <row r="3846" spans="1:19" x14ac:dyDescent="0.25">
      <c r="A3846">
        <v>2007</v>
      </c>
      <c r="B3846">
        <v>244</v>
      </c>
      <c r="C3846" t="s">
        <v>1385</v>
      </c>
      <c r="D3846" t="str">
        <f>IFERROR(INDEX('Draft Master List'!E:F,MATCH(C3846,'Draft Master List'!E:E,0),2),"N/A")</f>
        <v>N/A</v>
      </c>
      <c r="E3846" t="s">
        <v>669</v>
      </c>
      <c r="F3846">
        <v>25</v>
      </c>
      <c r="H3846">
        <v>8</v>
      </c>
      <c r="I3846">
        <v>2</v>
      </c>
      <c r="J3846">
        <v>13</v>
      </c>
      <c r="K3846">
        <v>12</v>
      </c>
      <c r="L3846" s="2">
        <v>0.92300000000000004</v>
      </c>
      <c r="M3846">
        <v>106</v>
      </c>
      <c r="N3846">
        <v>8.8000000000000007</v>
      </c>
      <c r="O3846">
        <v>0</v>
      </c>
      <c r="P3846">
        <v>35</v>
      </c>
      <c r="Q3846">
        <v>1.5</v>
      </c>
      <c r="R3846">
        <v>13.3</v>
      </c>
      <c r="S3846">
        <v>1</v>
      </c>
    </row>
    <row r="3847" spans="1:19" x14ac:dyDescent="0.25">
      <c r="A3847">
        <v>2007</v>
      </c>
      <c r="B3847">
        <v>245</v>
      </c>
      <c r="C3847" t="s">
        <v>1950</v>
      </c>
      <c r="D3847" t="str">
        <f>IFERROR(INDEX('Draft Master List'!E:F,MATCH(C3847,'Draft Master List'!E:E,0),2),"N/A")</f>
        <v>N/A</v>
      </c>
      <c r="E3847" t="s">
        <v>28</v>
      </c>
      <c r="F3847">
        <v>27</v>
      </c>
      <c r="G3847" t="s">
        <v>108</v>
      </c>
      <c r="H3847">
        <v>16</v>
      </c>
      <c r="I3847">
        <v>9</v>
      </c>
      <c r="J3847">
        <v>19</v>
      </c>
      <c r="K3847">
        <v>12</v>
      </c>
      <c r="L3847" s="2">
        <v>0.63200000000000001</v>
      </c>
      <c r="M3847">
        <v>138</v>
      </c>
      <c r="N3847">
        <v>11.5</v>
      </c>
      <c r="O3847">
        <v>0</v>
      </c>
      <c r="P3847">
        <v>27</v>
      </c>
      <c r="Q3847">
        <v>0.8</v>
      </c>
      <c r="R3847">
        <v>8.6</v>
      </c>
      <c r="S3847">
        <v>0</v>
      </c>
    </row>
    <row r="3848" spans="1:19" x14ac:dyDescent="0.25">
      <c r="A3848">
        <v>2007</v>
      </c>
      <c r="B3848">
        <v>246</v>
      </c>
      <c r="C3848" t="s">
        <v>2054</v>
      </c>
      <c r="D3848" t="str">
        <f>IFERROR(INDEX('Draft Master List'!E:F,MATCH(C3848,'Draft Master List'!E:E,0),2),"N/A")</f>
        <v>N/A</v>
      </c>
      <c r="E3848" t="s">
        <v>64</v>
      </c>
      <c r="F3848">
        <v>31</v>
      </c>
      <c r="G3848" t="s">
        <v>1069</v>
      </c>
      <c r="H3848">
        <v>16</v>
      </c>
      <c r="I3848">
        <v>6</v>
      </c>
      <c r="J3848">
        <v>21</v>
      </c>
      <c r="K3848">
        <v>12</v>
      </c>
      <c r="L3848" s="2">
        <v>0.57099999999999995</v>
      </c>
      <c r="M3848">
        <v>104</v>
      </c>
      <c r="N3848">
        <v>8.6999999999999993</v>
      </c>
      <c r="O3848">
        <v>0</v>
      </c>
      <c r="P3848">
        <v>27</v>
      </c>
      <c r="Q3848">
        <v>0.8</v>
      </c>
      <c r="R3848">
        <v>6.5</v>
      </c>
      <c r="S3848">
        <v>0</v>
      </c>
    </row>
    <row r="3849" spans="1:19" x14ac:dyDescent="0.25">
      <c r="A3849">
        <v>2007</v>
      </c>
      <c r="B3849">
        <v>247</v>
      </c>
      <c r="C3849" t="s">
        <v>1431</v>
      </c>
      <c r="D3849" t="str">
        <f>IFERROR(INDEX('Draft Master List'!E:F,MATCH(C3849,'Draft Master List'!E:E,0),2),"N/A")</f>
        <v>N/A</v>
      </c>
      <c r="E3849" t="s">
        <v>223</v>
      </c>
      <c r="F3849">
        <v>28</v>
      </c>
      <c r="H3849">
        <v>14</v>
      </c>
      <c r="I3849">
        <v>0</v>
      </c>
      <c r="J3849">
        <v>17</v>
      </c>
      <c r="K3849">
        <v>12</v>
      </c>
      <c r="L3849" s="2">
        <v>0.70599999999999996</v>
      </c>
      <c r="M3849">
        <v>86</v>
      </c>
      <c r="N3849">
        <v>7.2</v>
      </c>
      <c r="O3849">
        <v>0</v>
      </c>
      <c r="P3849">
        <v>20</v>
      </c>
      <c r="Q3849">
        <v>0.9</v>
      </c>
      <c r="R3849">
        <v>6.1</v>
      </c>
      <c r="S3849">
        <v>0</v>
      </c>
    </row>
    <row r="3850" spans="1:19" x14ac:dyDescent="0.25">
      <c r="A3850">
        <v>2007</v>
      </c>
      <c r="B3850">
        <v>248</v>
      </c>
      <c r="C3850" t="s">
        <v>562</v>
      </c>
      <c r="D3850" t="str">
        <f>IFERROR(INDEX('Draft Master List'!E:F,MATCH(C3850,'Draft Master List'!E:E,0),2),"N/A")</f>
        <v>2492006</v>
      </c>
      <c r="E3850" t="s">
        <v>19</v>
      </c>
      <c r="F3850">
        <v>24</v>
      </c>
      <c r="H3850">
        <v>13</v>
      </c>
      <c r="I3850">
        <v>0</v>
      </c>
      <c r="J3850">
        <v>29</v>
      </c>
      <c r="K3850">
        <v>12</v>
      </c>
      <c r="L3850" s="2">
        <v>0.41399999999999998</v>
      </c>
      <c r="M3850">
        <v>180</v>
      </c>
      <c r="N3850">
        <v>15</v>
      </c>
      <c r="O3850">
        <v>1</v>
      </c>
      <c r="P3850">
        <v>30</v>
      </c>
      <c r="Q3850">
        <v>0.9</v>
      </c>
      <c r="R3850">
        <v>13.8</v>
      </c>
      <c r="S3850">
        <v>0</v>
      </c>
    </row>
    <row r="3851" spans="1:19" x14ac:dyDescent="0.25">
      <c r="A3851">
        <v>2007</v>
      </c>
      <c r="B3851">
        <v>249</v>
      </c>
      <c r="C3851" t="s">
        <v>2131</v>
      </c>
      <c r="D3851" t="str">
        <f>IFERROR(INDEX('Draft Master List'!E:F,MATCH(C3851,'Draft Master List'!E:E,0),2),"N/A")</f>
        <v>N/A</v>
      </c>
      <c r="E3851" t="s">
        <v>20</v>
      </c>
      <c r="F3851">
        <v>24</v>
      </c>
      <c r="H3851">
        <v>5</v>
      </c>
      <c r="I3851">
        <v>0</v>
      </c>
      <c r="J3851">
        <v>20</v>
      </c>
      <c r="K3851">
        <v>12</v>
      </c>
      <c r="L3851" s="2">
        <v>0.6</v>
      </c>
      <c r="M3851">
        <v>70</v>
      </c>
      <c r="N3851">
        <v>5.8</v>
      </c>
      <c r="O3851">
        <v>1</v>
      </c>
      <c r="P3851">
        <v>12</v>
      </c>
      <c r="Q3851">
        <v>2.4</v>
      </c>
      <c r="R3851">
        <v>14</v>
      </c>
      <c r="S3851">
        <v>0</v>
      </c>
    </row>
    <row r="3852" spans="1:19" x14ac:dyDescent="0.25">
      <c r="A3852">
        <v>2007</v>
      </c>
      <c r="B3852">
        <v>250</v>
      </c>
      <c r="C3852" t="s">
        <v>1218</v>
      </c>
      <c r="D3852" t="str">
        <f>IFERROR(INDEX('Draft Master List'!E:F,MATCH(C3852,'Draft Master List'!E:E,0),2),"N/A")</f>
        <v>N/A</v>
      </c>
      <c r="E3852" t="s">
        <v>4</v>
      </c>
      <c r="F3852">
        <v>26</v>
      </c>
      <c r="G3852" t="s">
        <v>212</v>
      </c>
      <c r="H3852">
        <v>16</v>
      </c>
      <c r="I3852">
        <v>11</v>
      </c>
      <c r="J3852">
        <v>19</v>
      </c>
      <c r="K3852">
        <v>11</v>
      </c>
      <c r="L3852" s="2">
        <v>0.57899999999999996</v>
      </c>
      <c r="M3852">
        <v>99</v>
      </c>
      <c r="N3852">
        <v>9</v>
      </c>
      <c r="O3852">
        <v>2</v>
      </c>
      <c r="P3852">
        <v>27</v>
      </c>
      <c r="Q3852">
        <v>0.7</v>
      </c>
      <c r="R3852">
        <v>6.2</v>
      </c>
      <c r="S3852">
        <v>0</v>
      </c>
    </row>
    <row r="3853" spans="1:19" x14ac:dyDescent="0.25">
      <c r="A3853">
        <v>2007</v>
      </c>
      <c r="B3853">
        <v>251</v>
      </c>
      <c r="C3853" t="s">
        <v>1332</v>
      </c>
      <c r="D3853" t="str">
        <f>IFERROR(INDEX('Draft Master List'!E:F,MATCH(C3853,'Draft Master List'!E:E,0),2),"N/A")</f>
        <v>N/A</v>
      </c>
      <c r="E3853" t="s">
        <v>16</v>
      </c>
      <c r="F3853">
        <v>28</v>
      </c>
      <c r="G3853" t="s">
        <v>643</v>
      </c>
      <c r="H3853">
        <v>10</v>
      </c>
      <c r="I3853">
        <v>2</v>
      </c>
      <c r="J3853">
        <v>18</v>
      </c>
      <c r="K3853">
        <v>11</v>
      </c>
      <c r="L3853" s="2">
        <v>0.61099999999999999</v>
      </c>
      <c r="M3853">
        <v>70</v>
      </c>
      <c r="N3853">
        <v>6.4</v>
      </c>
      <c r="O3853">
        <v>0</v>
      </c>
      <c r="P3853">
        <v>17</v>
      </c>
      <c r="Q3853">
        <v>1.1000000000000001</v>
      </c>
      <c r="R3853">
        <v>7</v>
      </c>
      <c r="S3853">
        <v>2</v>
      </c>
    </row>
    <row r="3854" spans="1:19" x14ac:dyDescent="0.25">
      <c r="A3854">
        <v>2007</v>
      </c>
      <c r="B3854">
        <v>252</v>
      </c>
      <c r="C3854" t="s">
        <v>1341</v>
      </c>
      <c r="D3854" t="str">
        <f>IFERROR(INDEX('Draft Master List'!E:F,MATCH(C3854,'Draft Master List'!E:E,0),2),"N/A")</f>
        <v>N/A</v>
      </c>
      <c r="E3854" t="s">
        <v>18</v>
      </c>
      <c r="F3854">
        <v>36</v>
      </c>
      <c r="G3854" t="s">
        <v>732</v>
      </c>
      <c r="H3854">
        <v>14</v>
      </c>
      <c r="I3854">
        <v>3</v>
      </c>
      <c r="J3854">
        <v>16</v>
      </c>
      <c r="K3854">
        <v>11</v>
      </c>
      <c r="L3854" s="2">
        <v>0.68799999999999994</v>
      </c>
      <c r="M3854">
        <v>89</v>
      </c>
      <c r="N3854">
        <v>8.1</v>
      </c>
      <c r="O3854">
        <v>0</v>
      </c>
      <c r="P3854">
        <v>12</v>
      </c>
      <c r="Q3854">
        <v>0.8</v>
      </c>
      <c r="R3854">
        <v>6.4</v>
      </c>
      <c r="S3854">
        <v>0</v>
      </c>
    </row>
    <row r="3855" spans="1:19" x14ac:dyDescent="0.25">
      <c r="A3855">
        <v>2007</v>
      </c>
      <c r="B3855">
        <v>253</v>
      </c>
      <c r="C3855" t="s">
        <v>527</v>
      </c>
      <c r="D3855" t="str">
        <f>IFERROR(INDEX('Draft Master List'!E:F,MATCH(C3855,'Draft Master List'!E:E,0),2),"N/A")</f>
        <v>1002006</v>
      </c>
      <c r="E3855" t="s">
        <v>34</v>
      </c>
      <c r="F3855">
        <v>24</v>
      </c>
      <c r="G3855" t="s">
        <v>643</v>
      </c>
      <c r="H3855">
        <v>15</v>
      </c>
      <c r="I3855">
        <v>1</v>
      </c>
      <c r="J3855">
        <v>13</v>
      </c>
      <c r="K3855">
        <v>11</v>
      </c>
      <c r="L3855" s="2">
        <v>0.84599999999999997</v>
      </c>
      <c r="M3855">
        <v>73</v>
      </c>
      <c r="N3855">
        <v>6.6</v>
      </c>
      <c r="O3855">
        <v>0</v>
      </c>
      <c r="P3855">
        <v>20</v>
      </c>
      <c r="Q3855">
        <v>0.7</v>
      </c>
      <c r="R3855">
        <v>4.9000000000000004</v>
      </c>
      <c r="S3855">
        <v>1</v>
      </c>
    </row>
    <row r="3856" spans="1:19" x14ac:dyDescent="0.25">
      <c r="A3856">
        <v>2007</v>
      </c>
      <c r="B3856">
        <v>254</v>
      </c>
      <c r="C3856" t="s">
        <v>2113</v>
      </c>
      <c r="D3856" t="str">
        <f>IFERROR(INDEX('Draft Master List'!E:F,MATCH(C3856,'Draft Master List'!E:E,0),2),"N/A")</f>
        <v>N/A</v>
      </c>
      <c r="E3856" t="s">
        <v>6</v>
      </c>
      <c r="F3856">
        <v>29</v>
      </c>
      <c r="G3856" t="s">
        <v>1069</v>
      </c>
      <c r="H3856">
        <v>15</v>
      </c>
      <c r="I3856">
        <v>6</v>
      </c>
      <c r="J3856">
        <v>21</v>
      </c>
      <c r="K3856">
        <v>11</v>
      </c>
      <c r="L3856" s="2">
        <v>0.52400000000000002</v>
      </c>
      <c r="M3856">
        <v>108</v>
      </c>
      <c r="N3856">
        <v>9.8000000000000007</v>
      </c>
      <c r="O3856">
        <v>1</v>
      </c>
      <c r="P3856">
        <v>18</v>
      </c>
      <c r="Q3856">
        <v>0.7</v>
      </c>
      <c r="R3856">
        <v>7.2</v>
      </c>
      <c r="S3856">
        <v>0</v>
      </c>
    </row>
    <row r="3857" spans="1:19" x14ac:dyDescent="0.25">
      <c r="A3857">
        <v>2007</v>
      </c>
      <c r="B3857">
        <v>255</v>
      </c>
      <c r="C3857" t="s">
        <v>1383</v>
      </c>
      <c r="D3857" t="str">
        <f>IFERROR(INDEX('Draft Master List'!E:F,MATCH(C3857,'Draft Master List'!E:E,0),2),"N/A")</f>
        <v>N/A</v>
      </c>
      <c r="E3857" t="s">
        <v>22</v>
      </c>
      <c r="F3857">
        <v>31</v>
      </c>
      <c r="G3857" t="s">
        <v>212</v>
      </c>
      <c r="H3857">
        <v>16</v>
      </c>
      <c r="I3857">
        <v>12</v>
      </c>
      <c r="J3857">
        <v>14</v>
      </c>
      <c r="K3857">
        <v>10</v>
      </c>
      <c r="L3857" s="2">
        <v>0.71399999999999997</v>
      </c>
      <c r="M3857">
        <v>58</v>
      </c>
      <c r="N3857">
        <v>5.8</v>
      </c>
      <c r="O3857">
        <v>0</v>
      </c>
      <c r="P3857">
        <v>14</v>
      </c>
      <c r="Q3857">
        <v>0.6</v>
      </c>
      <c r="R3857">
        <v>3.6</v>
      </c>
      <c r="S3857">
        <v>0</v>
      </c>
    </row>
    <row r="3858" spans="1:19" x14ac:dyDescent="0.25">
      <c r="A3858">
        <v>2007</v>
      </c>
      <c r="B3858">
        <v>256</v>
      </c>
      <c r="C3858" t="s">
        <v>2091</v>
      </c>
      <c r="D3858" t="str">
        <f>IFERROR(INDEX('Draft Master List'!E:F,MATCH(C3858,'Draft Master List'!E:E,0),2),"N/A")</f>
        <v>N/A</v>
      </c>
      <c r="E3858" t="s">
        <v>34</v>
      </c>
      <c r="F3858">
        <v>27</v>
      </c>
      <c r="G3858" t="s">
        <v>77</v>
      </c>
      <c r="H3858">
        <v>15</v>
      </c>
      <c r="I3858">
        <v>3</v>
      </c>
      <c r="J3858">
        <v>27</v>
      </c>
      <c r="K3858">
        <v>10</v>
      </c>
      <c r="L3858" s="2">
        <v>0.37</v>
      </c>
      <c r="M3858">
        <v>115</v>
      </c>
      <c r="N3858">
        <v>11.5</v>
      </c>
      <c r="O3858">
        <v>0</v>
      </c>
      <c r="P3858">
        <v>47</v>
      </c>
      <c r="Q3858">
        <v>0.7</v>
      </c>
      <c r="R3858">
        <v>7.7</v>
      </c>
      <c r="S3858">
        <v>1</v>
      </c>
    </row>
    <row r="3859" spans="1:19" x14ac:dyDescent="0.25">
      <c r="A3859">
        <v>2007</v>
      </c>
      <c r="B3859">
        <v>257</v>
      </c>
      <c r="C3859" t="s">
        <v>1591</v>
      </c>
      <c r="D3859" t="str">
        <f>IFERROR(INDEX('Draft Master List'!E:F,MATCH(C3859,'Draft Master List'!E:E,0),2),"N/A")</f>
        <v>N/A</v>
      </c>
      <c r="E3859" t="s">
        <v>13</v>
      </c>
      <c r="F3859">
        <v>27</v>
      </c>
      <c r="G3859" t="s">
        <v>1623</v>
      </c>
      <c r="H3859">
        <v>16</v>
      </c>
      <c r="I3859">
        <v>12</v>
      </c>
      <c r="J3859">
        <v>15</v>
      </c>
      <c r="K3859">
        <v>10</v>
      </c>
      <c r="L3859" s="2">
        <v>0.66700000000000004</v>
      </c>
      <c r="M3859">
        <v>86</v>
      </c>
      <c r="N3859">
        <v>8.6</v>
      </c>
      <c r="O3859">
        <v>1</v>
      </c>
      <c r="P3859">
        <v>40</v>
      </c>
      <c r="Q3859">
        <v>0.6</v>
      </c>
      <c r="R3859">
        <v>5.4</v>
      </c>
      <c r="S3859">
        <v>0</v>
      </c>
    </row>
    <row r="3860" spans="1:19" x14ac:dyDescent="0.25">
      <c r="A3860">
        <v>2007</v>
      </c>
      <c r="B3860">
        <v>258</v>
      </c>
      <c r="C3860" t="s">
        <v>1196</v>
      </c>
      <c r="D3860" t="str">
        <f>IFERROR(INDEX('Draft Master List'!E:F,MATCH(C3860,'Draft Master List'!E:E,0),2),"N/A")</f>
        <v>N/A</v>
      </c>
      <c r="E3860" t="s">
        <v>13</v>
      </c>
      <c r="F3860">
        <v>24</v>
      </c>
      <c r="H3860">
        <v>15</v>
      </c>
      <c r="I3860">
        <v>0</v>
      </c>
      <c r="J3860">
        <v>12</v>
      </c>
      <c r="K3860">
        <v>10</v>
      </c>
      <c r="L3860" s="2">
        <v>0.83299999999999996</v>
      </c>
      <c r="M3860">
        <v>31</v>
      </c>
      <c r="N3860">
        <v>3.1</v>
      </c>
      <c r="O3860">
        <v>0</v>
      </c>
      <c r="P3860">
        <v>14</v>
      </c>
      <c r="Q3860">
        <v>0.7</v>
      </c>
      <c r="R3860">
        <v>2.1</v>
      </c>
      <c r="S3860">
        <v>1</v>
      </c>
    </row>
    <row r="3861" spans="1:19" x14ac:dyDescent="0.25">
      <c r="A3861">
        <v>2007</v>
      </c>
      <c r="B3861">
        <v>259</v>
      </c>
      <c r="C3861" t="s">
        <v>525</v>
      </c>
      <c r="D3861" t="str">
        <f>IFERROR(INDEX('Draft Master List'!E:F,MATCH(C3861,'Draft Master List'!E:E,0),2),"N/A")</f>
        <v>902006</v>
      </c>
      <c r="E3861" t="s">
        <v>14</v>
      </c>
      <c r="F3861">
        <v>22</v>
      </c>
      <c r="G3861" t="s">
        <v>77</v>
      </c>
      <c r="H3861">
        <v>15</v>
      </c>
      <c r="I3861">
        <v>1</v>
      </c>
      <c r="J3861">
        <v>13</v>
      </c>
      <c r="K3861">
        <v>10</v>
      </c>
      <c r="L3861" s="2">
        <v>0.76900000000000002</v>
      </c>
      <c r="M3861">
        <v>86</v>
      </c>
      <c r="N3861">
        <v>8.6</v>
      </c>
      <c r="O3861">
        <v>1</v>
      </c>
      <c r="P3861">
        <v>13</v>
      </c>
      <c r="Q3861">
        <v>0.7</v>
      </c>
      <c r="R3861">
        <v>5.7</v>
      </c>
      <c r="S3861">
        <v>0</v>
      </c>
    </row>
    <row r="3862" spans="1:19" x14ac:dyDescent="0.25">
      <c r="A3862">
        <v>2007</v>
      </c>
      <c r="B3862">
        <v>260</v>
      </c>
      <c r="C3862" t="s">
        <v>1402</v>
      </c>
      <c r="D3862" t="str">
        <f>IFERROR(INDEX('Draft Master List'!E:F,MATCH(C3862,'Draft Master List'!E:E,0),2),"N/A")</f>
        <v>N/A</v>
      </c>
      <c r="E3862" t="s">
        <v>9</v>
      </c>
      <c r="F3862">
        <v>23</v>
      </c>
      <c r="G3862" t="s">
        <v>1069</v>
      </c>
      <c r="H3862">
        <v>13</v>
      </c>
      <c r="I3862">
        <v>2</v>
      </c>
      <c r="J3862">
        <v>14</v>
      </c>
      <c r="K3862">
        <v>9</v>
      </c>
      <c r="L3862" s="2">
        <v>0.64300000000000002</v>
      </c>
      <c r="M3862">
        <v>118</v>
      </c>
      <c r="N3862">
        <v>13.1</v>
      </c>
      <c r="O3862">
        <v>2</v>
      </c>
      <c r="P3862">
        <v>23</v>
      </c>
      <c r="Q3862">
        <v>0.7</v>
      </c>
      <c r="R3862">
        <v>9.1</v>
      </c>
      <c r="S3862">
        <v>0</v>
      </c>
    </row>
    <row r="3863" spans="1:19" x14ac:dyDescent="0.25">
      <c r="A3863">
        <v>2007</v>
      </c>
      <c r="B3863">
        <v>261</v>
      </c>
      <c r="C3863" t="s">
        <v>2132</v>
      </c>
      <c r="D3863" t="str">
        <f>IFERROR(INDEX('Draft Master List'!E:F,MATCH(C3863,'Draft Master List'!E:E,0),2),"N/A")</f>
        <v>N/A</v>
      </c>
      <c r="E3863" t="s">
        <v>30</v>
      </c>
      <c r="F3863">
        <v>35</v>
      </c>
      <c r="G3863" t="s">
        <v>108</v>
      </c>
      <c r="H3863">
        <v>14</v>
      </c>
      <c r="I3863">
        <v>9</v>
      </c>
      <c r="J3863">
        <v>16</v>
      </c>
      <c r="K3863">
        <v>9</v>
      </c>
      <c r="L3863" s="2">
        <v>0.56299999999999994</v>
      </c>
      <c r="M3863">
        <v>70</v>
      </c>
      <c r="N3863">
        <v>7.8</v>
      </c>
      <c r="O3863">
        <v>2</v>
      </c>
      <c r="P3863">
        <v>20</v>
      </c>
      <c r="Q3863">
        <v>0.6</v>
      </c>
      <c r="R3863">
        <v>5</v>
      </c>
      <c r="S3863">
        <v>0</v>
      </c>
    </row>
    <row r="3864" spans="1:19" x14ac:dyDescent="0.25">
      <c r="A3864">
        <v>2007</v>
      </c>
      <c r="B3864">
        <v>262</v>
      </c>
      <c r="C3864" t="s">
        <v>2067</v>
      </c>
      <c r="D3864" t="str">
        <f>IFERROR(INDEX('Draft Master List'!E:F,MATCH(C3864,'Draft Master List'!E:E,0),2),"N/A")</f>
        <v>N/A</v>
      </c>
      <c r="E3864" t="s">
        <v>4</v>
      </c>
      <c r="F3864">
        <v>25</v>
      </c>
      <c r="H3864">
        <v>10</v>
      </c>
      <c r="I3864">
        <v>0</v>
      </c>
      <c r="J3864">
        <v>16</v>
      </c>
      <c r="K3864">
        <v>9</v>
      </c>
      <c r="L3864" s="2">
        <v>0.56299999999999994</v>
      </c>
      <c r="M3864">
        <v>136</v>
      </c>
      <c r="N3864">
        <v>15.1</v>
      </c>
      <c r="O3864">
        <v>0</v>
      </c>
      <c r="P3864">
        <v>30</v>
      </c>
      <c r="Q3864">
        <v>0.9</v>
      </c>
      <c r="R3864">
        <v>13.6</v>
      </c>
      <c r="S3864">
        <v>0</v>
      </c>
    </row>
    <row r="3865" spans="1:19" x14ac:dyDescent="0.25">
      <c r="A3865">
        <v>2007</v>
      </c>
      <c r="B3865">
        <v>263</v>
      </c>
      <c r="C3865" t="s">
        <v>1296</v>
      </c>
      <c r="D3865" t="str">
        <f>IFERROR(INDEX('Draft Master List'!E:F,MATCH(C3865,'Draft Master List'!E:E,0),2),"N/A")</f>
        <v>N/A</v>
      </c>
      <c r="E3865" t="s">
        <v>28</v>
      </c>
      <c r="F3865">
        <v>28</v>
      </c>
      <c r="G3865" t="s">
        <v>732</v>
      </c>
      <c r="H3865">
        <v>11</v>
      </c>
      <c r="I3865">
        <v>4</v>
      </c>
      <c r="J3865">
        <v>12</v>
      </c>
      <c r="K3865">
        <v>9</v>
      </c>
      <c r="L3865" s="2">
        <v>0.75</v>
      </c>
      <c r="M3865">
        <v>60</v>
      </c>
      <c r="N3865">
        <v>6.7</v>
      </c>
      <c r="O3865">
        <v>0</v>
      </c>
      <c r="P3865">
        <v>11</v>
      </c>
      <c r="Q3865">
        <v>0.8</v>
      </c>
      <c r="R3865">
        <v>5.5</v>
      </c>
      <c r="S3865">
        <v>0</v>
      </c>
    </row>
    <row r="3866" spans="1:19" x14ac:dyDescent="0.25">
      <c r="A3866">
        <v>2007</v>
      </c>
      <c r="B3866">
        <v>264</v>
      </c>
      <c r="C3866" t="s">
        <v>474</v>
      </c>
      <c r="D3866" t="str">
        <f>IFERROR(INDEX('Draft Master List'!E:F,MATCH(C3866,'Draft Master List'!E:E,0),2),"N/A")</f>
        <v>1372007</v>
      </c>
      <c r="E3866" t="s">
        <v>3</v>
      </c>
      <c r="F3866">
        <v>23</v>
      </c>
      <c r="G3866" t="s">
        <v>212</v>
      </c>
      <c r="H3866">
        <v>16</v>
      </c>
      <c r="I3866">
        <v>11</v>
      </c>
      <c r="J3866">
        <v>13</v>
      </c>
      <c r="K3866">
        <v>9</v>
      </c>
      <c r="L3866" s="2">
        <v>0.69199999999999995</v>
      </c>
      <c r="M3866">
        <v>55</v>
      </c>
      <c r="N3866">
        <v>6.1</v>
      </c>
      <c r="O3866">
        <v>1</v>
      </c>
      <c r="P3866">
        <v>13</v>
      </c>
      <c r="Q3866">
        <v>0.6</v>
      </c>
      <c r="R3866">
        <v>3.4</v>
      </c>
      <c r="S3866">
        <v>1</v>
      </c>
    </row>
    <row r="3867" spans="1:19" x14ac:dyDescent="0.25">
      <c r="A3867">
        <v>2007</v>
      </c>
      <c r="B3867">
        <v>265</v>
      </c>
      <c r="C3867" t="s">
        <v>1435</v>
      </c>
      <c r="D3867" t="str">
        <f>IFERROR(INDEX('Draft Master List'!E:F,MATCH(C3867,'Draft Master List'!E:E,0),2),"N/A")</f>
        <v>N/A</v>
      </c>
      <c r="E3867" t="s">
        <v>63</v>
      </c>
      <c r="F3867">
        <v>27</v>
      </c>
      <c r="G3867" t="s">
        <v>212</v>
      </c>
      <c r="H3867">
        <v>16</v>
      </c>
      <c r="I3867">
        <v>11</v>
      </c>
      <c r="J3867">
        <v>15</v>
      </c>
      <c r="K3867">
        <v>9</v>
      </c>
      <c r="L3867" s="2">
        <v>0.6</v>
      </c>
      <c r="M3867">
        <v>33</v>
      </c>
      <c r="N3867">
        <v>3.7</v>
      </c>
      <c r="O3867">
        <v>0</v>
      </c>
      <c r="P3867">
        <v>10</v>
      </c>
      <c r="Q3867">
        <v>0.6</v>
      </c>
      <c r="R3867">
        <v>2.1</v>
      </c>
      <c r="S3867">
        <v>1</v>
      </c>
    </row>
    <row r="3868" spans="1:19" x14ac:dyDescent="0.25">
      <c r="A3868">
        <v>2007</v>
      </c>
      <c r="B3868">
        <v>266</v>
      </c>
      <c r="C3868" t="s">
        <v>2133</v>
      </c>
      <c r="D3868" t="str">
        <f>IFERROR(INDEX('Draft Master List'!E:F,MATCH(C3868,'Draft Master List'!E:E,0),2),"N/A")</f>
        <v>N/A</v>
      </c>
      <c r="E3868" t="s">
        <v>21</v>
      </c>
      <c r="F3868">
        <v>23</v>
      </c>
      <c r="G3868" t="s">
        <v>1069</v>
      </c>
      <c r="H3868">
        <v>8</v>
      </c>
      <c r="I3868">
        <v>2</v>
      </c>
      <c r="J3868">
        <v>9</v>
      </c>
      <c r="K3868">
        <v>9</v>
      </c>
      <c r="L3868" s="2">
        <v>1</v>
      </c>
      <c r="M3868">
        <v>50</v>
      </c>
      <c r="N3868">
        <v>5.6</v>
      </c>
      <c r="O3868">
        <v>0</v>
      </c>
      <c r="P3868">
        <v>15</v>
      </c>
      <c r="Q3868">
        <v>1.1000000000000001</v>
      </c>
      <c r="R3868">
        <v>6.3</v>
      </c>
      <c r="S3868">
        <v>0</v>
      </c>
    </row>
    <row r="3869" spans="1:19" x14ac:dyDescent="0.25">
      <c r="A3869">
        <v>2007</v>
      </c>
      <c r="B3869">
        <v>267</v>
      </c>
      <c r="C3869" t="s">
        <v>1497</v>
      </c>
      <c r="D3869" t="str">
        <f>IFERROR(INDEX('Draft Master List'!E:F,MATCH(C3869,'Draft Master List'!E:E,0),2),"N/A")</f>
        <v>N/A</v>
      </c>
      <c r="E3869" t="s">
        <v>19</v>
      </c>
      <c r="F3869">
        <v>36</v>
      </c>
      <c r="G3869" t="s">
        <v>732</v>
      </c>
      <c r="H3869">
        <v>5</v>
      </c>
      <c r="I3869">
        <v>2</v>
      </c>
      <c r="J3869">
        <v>12</v>
      </c>
      <c r="K3869">
        <v>9</v>
      </c>
      <c r="L3869" s="2">
        <v>0.75</v>
      </c>
      <c r="M3869">
        <v>72</v>
      </c>
      <c r="N3869">
        <v>8</v>
      </c>
      <c r="O3869">
        <v>0</v>
      </c>
      <c r="P3869">
        <v>15</v>
      </c>
      <c r="Q3869">
        <v>1.8</v>
      </c>
      <c r="R3869">
        <v>14.4</v>
      </c>
      <c r="S3869">
        <v>0</v>
      </c>
    </row>
    <row r="3870" spans="1:19" x14ac:dyDescent="0.25">
      <c r="A3870">
        <v>2007</v>
      </c>
      <c r="B3870">
        <v>268</v>
      </c>
      <c r="C3870" t="s">
        <v>1331</v>
      </c>
      <c r="D3870" t="str">
        <f>IFERROR(INDEX('Draft Master List'!E:F,MATCH(C3870,'Draft Master List'!E:E,0),2),"N/A")</f>
        <v>N/A</v>
      </c>
      <c r="E3870" t="s">
        <v>4</v>
      </c>
      <c r="F3870">
        <v>31</v>
      </c>
      <c r="G3870" t="s">
        <v>76</v>
      </c>
      <c r="H3870">
        <v>15</v>
      </c>
      <c r="I3870">
        <v>15</v>
      </c>
      <c r="J3870">
        <v>14</v>
      </c>
      <c r="K3870">
        <v>9</v>
      </c>
      <c r="L3870" s="2">
        <v>0.64300000000000002</v>
      </c>
      <c r="M3870">
        <v>58</v>
      </c>
      <c r="N3870">
        <v>6.4</v>
      </c>
      <c r="O3870">
        <v>0</v>
      </c>
      <c r="P3870">
        <v>18</v>
      </c>
      <c r="Q3870">
        <v>0.6</v>
      </c>
      <c r="R3870">
        <v>3.9</v>
      </c>
      <c r="S3870">
        <v>2</v>
      </c>
    </row>
    <row r="3871" spans="1:19" x14ac:dyDescent="0.25">
      <c r="A3871">
        <v>2007</v>
      </c>
      <c r="B3871">
        <v>269</v>
      </c>
      <c r="C3871" t="s">
        <v>2093</v>
      </c>
      <c r="D3871" t="str">
        <f>IFERROR(INDEX('Draft Master List'!E:F,MATCH(C3871,'Draft Master List'!E:E,0),2),"N/A")</f>
        <v>N/A</v>
      </c>
      <c r="E3871" t="s">
        <v>7</v>
      </c>
      <c r="F3871">
        <v>32</v>
      </c>
      <c r="G3871" t="s">
        <v>77</v>
      </c>
      <c r="H3871">
        <v>12</v>
      </c>
      <c r="I3871">
        <v>4</v>
      </c>
      <c r="J3871">
        <v>18</v>
      </c>
      <c r="K3871">
        <v>9</v>
      </c>
      <c r="L3871" s="2">
        <v>0.5</v>
      </c>
      <c r="M3871">
        <v>107</v>
      </c>
      <c r="N3871">
        <v>11.9</v>
      </c>
      <c r="O3871">
        <v>2</v>
      </c>
      <c r="P3871">
        <v>31</v>
      </c>
      <c r="Q3871">
        <v>0.8</v>
      </c>
      <c r="R3871">
        <v>8.9</v>
      </c>
      <c r="S3871">
        <v>1</v>
      </c>
    </row>
    <row r="3872" spans="1:19" x14ac:dyDescent="0.25">
      <c r="A3872">
        <v>2007</v>
      </c>
      <c r="B3872">
        <v>270</v>
      </c>
      <c r="C3872" t="s">
        <v>2134</v>
      </c>
      <c r="D3872" t="str">
        <f>IFERROR(INDEX('Draft Master List'!E:F,MATCH(C3872,'Draft Master List'!E:E,0),2),"N/A")</f>
        <v>N/A</v>
      </c>
      <c r="E3872" t="s">
        <v>12</v>
      </c>
      <c r="F3872">
        <v>31</v>
      </c>
      <c r="H3872">
        <v>13</v>
      </c>
      <c r="I3872">
        <v>0</v>
      </c>
      <c r="J3872">
        <v>10</v>
      </c>
      <c r="K3872">
        <v>9</v>
      </c>
      <c r="L3872" s="2">
        <v>0.9</v>
      </c>
      <c r="M3872">
        <v>101</v>
      </c>
      <c r="N3872">
        <v>11.2</v>
      </c>
      <c r="O3872">
        <v>1</v>
      </c>
      <c r="P3872">
        <v>21</v>
      </c>
      <c r="Q3872">
        <v>0.7</v>
      </c>
      <c r="R3872">
        <v>7.8</v>
      </c>
      <c r="S3872">
        <v>1</v>
      </c>
    </row>
    <row r="3873" spans="1:19" x14ac:dyDescent="0.25">
      <c r="A3873">
        <v>2007</v>
      </c>
      <c r="B3873">
        <v>271</v>
      </c>
      <c r="C3873" t="s">
        <v>465</v>
      </c>
      <c r="D3873" t="str">
        <f>IFERROR(INDEX('Draft Master List'!E:F,MATCH(C3873,'Draft Master List'!E:E,0),2),"N/A")</f>
        <v>932007</v>
      </c>
      <c r="E3873" t="s">
        <v>63</v>
      </c>
      <c r="F3873">
        <v>23</v>
      </c>
      <c r="H3873">
        <v>13</v>
      </c>
      <c r="I3873">
        <v>0</v>
      </c>
      <c r="J3873">
        <v>13</v>
      </c>
      <c r="K3873">
        <v>9</v>
      </c>
      <c r="L3873" s="2">
        <v>0.69199999999999995</v>
      </c>
      <c r="M3873">
        <v>117</v>
      </c>
      <c r="N3873">
        <v>13</v>
      </c>
      <c r="O3873">
        <v>0</v>
      </c>
      <c r="P3873">
        <v>33</v>
      </c>
      <c r="Q3873">
        <v>0.7</v>
      </c>
      <c r="R3873">
        <v>9</v>
      </c>
      <c r="S3873">
        <v>1</v>
      </c>
    </row>
    <row r="3874" spans="1:19" x14ac:dyDescent="0.25">
      <c r="A3874">
        <v>2007</v>
      </c>
      <c r="B3874">
        <v>272</v>
      </c>
      <c r="C3874" t="s">
        <v>497</v>
      </c>
      <c r="D3874" t="str">
        <f>IFERROR(INDEX('Draft Master List'!E:F,MATCH(C3874,'Draft Master List'!E:E,0),2),"N/A")</f>
        <v>2282007</v>
      </c>
      <c r="E3874" t="s">
        <v>5</v>
      </c>
      <c r="F3874">
        <v>24</v>
      </c>
      <c r="G3874" t="s">
        <v>643</v>
      </c>
      <c r="H3874">
        <v>7</v>
      </c>
      <c r="I3874">
        <v>4</v>
      </c>
      <c r="J3874">
        <v>14</v>
      </c>
      <c r="K3874">
        <v>9</v>
      </c>
      <c r="L3874" s="2">
        <v>0.64300000000000002</v>
      </c>
      <c r="M3874">
        <v>73</v>
      </c>
      <c r="N3874">
        <v>8.1</v>
      </c>
      <c r="O3874">
        <v>0</v>
      </c>
      <c r="P3874">
        <v>18</v>
      </c>
      <c r="Q3874">
        <v>1.3</v>
      </c>
      <c r="R3874">
        <v>10.4</v>
      </c>
      <c r="S3874">
        <v>0</v>
      </c>
    </row>
    <row r="3875" spans="1:19" x14ac:dyDescent="0.25">
      <c r="A3875">
        <v>2007</v>
      </c>
      <c r="B3875">
        <v>273</v>
      </c>
      <c r="C3875" t="s">
        <v>476</v>
      </c>
      <c r="D3875" t="str">
        <f>IFERROR(INDEX('Draft Master List'!E:F,MATCH(C3875,'Draft Master List'!E:E,0),2),"N/A")</f>
        <v>1462007</v>
      </c>
      <c r="E3875" t="s">
        <v>18</v>
      </c>
      <c r="F3875">
        <v>21</v>
      </c>
      <c r="H3875">
        <v>11</v>
      </c>
      <c r="I3875">
        <v>0</v>
      </c>
      <c r="J3875">
        <v>19</v>
      </c>
      <c r="K3875">
        <v>8</v>
      </c>
      <c r="L3875" s="2">
        <v>0.42099999999999999</v>
      </c>
      <c r="M3875">
        <v>122</v>
      </c>
      <c r="N3875">
        <v>15.3</v>
      </c>
      <c r="O3875">
        <v>0</v>
      </c>
      <c r="P3875">
        <v>35</v>
      </c>
      <c r="Q3875">
        <v>0.7</v>
      </c>
      <c r="R3875">
        <v>11.1</v>
      </c>
      <c r="S3875">
        <v>2</v>
      </c>
    </row>
    <row r="3876" spans="1:19" x14ac:dyDescent="0.25">
      <c r="A3876">
        <v>2007</v>
      </c>
      <c r="B3876">
        <v>274</v>
      </c>
      <c r="C3876" t="s">
        <v>2094</v>
      </c>
      <c r="D3876" t="str">
        <f>IFERROR(INDEX('Draft Master List'!E:F,MATCH(C3876,'Draft Master List'!E:E,0),2),"N/A")</f>
        <v>N/A</v>
      </c>
      <c r="E3876" t="s">
        <v>4</v>
      </c>
      <c r="F3876">
        <v>27</v>
      </c>
      <c r="H3876">
        <v>5</v>
      </c>
      <c r="I3876">
        <v>0</v>
      </c>
      <c r="J3876">
        <v>9</v>
      </c>
      <c r="K3876">
        <v>8</v>
      </c>
      <c r="L3876" s="2">
        <v>0.88900000000000001</v>
      </c>
      <c r="M3876">
        <v>81</v>
      </c>
      <c r="N3876">
        <v>10.1</v>
      </c>
      <c r="O3876">
        <v>1</v>
      </c>
      <c r="P3876">
        <v>22</v>
      </c>
      <c r="Q3876">
        <v>1.6</v>
      </c>
      <c r="R3876">
        <v>16.2</v>
      </c>
      <c r="S3876">
        <v>0</v>
      </c>
    </row>
    <row r="3877" spans="1:19" x14ac:dyDescent="0.25">
      <c r="A3877">
        <v>2007</v>
      </c>
      <c r="B3877">
        <v>275</v>
      </c>
      <c r="C3877" t="s">
        <v>475</v>
      </c>
      <c r="D3877" t="str">
        <f>IFERROR(INDEX('Draft Master List'!E:F,MATCH(C3877,'Draft Master List'!E:E,0),2),"N/A")</f>
        <v>1422007</v>
      </c>
      <c r="E3877" t="s">
        <v>10</v>
      </c>
      <c r="F3877">
        <v>24</v>
      </c>
      <c r="H3877">
        <v>16</v>
      </c>
      <c r="I3877">
        <v>0</v>
      </c>
      <c r="J3877">
        <v>14</v>
      </c>
      <c r="K3877">
        <v>8</v>
      </c>
      <c r="L3877" s="2">
        <v>0.57099999999999995</v>
      </c>
      <c r="M3877">
        <v>92</v>
      </c>
      <c r="N3877">
        <v>11.5</v>
      </c>
      <c r="O3877">
        <v>0</v>
      </c>
      <c r="P3877">
        <v>22</v>
      </c>
      <c r="Q3877">
        <v>0.5</v>
      </c>
      <c r="R3877">
        <v>5.8</v>
      </c>
      <c r="S3877">
        <v>0</v>
      </c>
    </row>
    <row r="3878" spans="1:19" x14ac:dyDescent="0.25">
      <c r="A3878">
        <v>2007</v>
      </c>
      <c r="B3878">
        <v>276</v>
      </c>
      <c r="C3878" t="s">
        <v>1444</v>
      </c>
      <c r="D3878" t="str">
        <f>IFERROR(INDEX('Draft Master List'!E:F,MATCH(C3878,'Draft Master List'!E:E,0),2),"N/A")</f>
        <v>N/A</v>
      </c>
      <c r="E3878" t="s">
        <v>33</v>
      </c>
      <c r="F3878">
        <v>25</v>
      </c>
      <c r="H3878">
        <v>15</v>
      </c>
      <c r="I3878">
        <v>0</v>
      </c>
      <c r="J3878">
        <v>10</v>
      </c>
      <c r="K3878">
        <v>8</v>
      </c>
      <c r="L3878" s="2">
        <v>0.8</v>
      </c>
      <c r="M3878">
        <v>160</v>
      </c>
      <c r="N3878">
        <v>20</v>
      </c>
      <c r="O3878">
        <v>2</v>
      </c>
      <c r="P3878">
        <v>64</v>
      </c>
      <c r="Q3878">
        <v>0.5</v>
      </c>
      <c r="R3878">
        <v>10.7</v>
      </c>
      <c r="S3878">
        <v>0</v>
      </c>
    </row>
    <row r="3879" spans="1:19" x14ac:dyDescent="0.25">
      <c r="A3879">
        <v>2007</v>
      </c>
      <c r="B3879">
        <v>277</v>
      </c>
      <c r="C3879" t="s">
        <v>2073</v>
      </c>
      <c r="D3879" t="str">
        <f>IFERROR(INDEX('Draft Master List'!E:F,MATCH(C3879,'Draft Master List'!E:E,0),2),"N/A")</f>
        <v>N/A</v>
      </c>
      <c r="E3879" t="s">
        <v>64</v>
      </c>
      <c r="F3879">
        <v>28</v>
      </c>
      <c r="H3879">
        <v>16</v>
      </c>
      <c r="I3879">
        <v>0</v>
      </c>
      <c r="J3879">
        <v>22</v>
      </c>
      <c r="K3879">
        <v>8</v>
      </c>
      <c r="L3879" s="2">
        <v>0.36399999999999999</v>
      </c>
      <c r="M3879">
        <v>117</v>
      </c>
      <c r="N3879">
        <v>14.6</v>
      </c>
      <c r="O3879">
        <v>1</v>
      </c>
      <c r="P3879">
        <v>22</v>
      </c>
      <c r="Q3879">
        <v>0.5</v>
      </c>
      <c r="R3879">
        <v>7.3</v>
      </c>
      <c r="S3879">
        <v>0</v>
      </c>
    </row>
    <row r="3880" spans="1:19" x14ac:dyDescent="0.25">
      <c r="A3880">
        <v>2007</v>
      </c>
      <c r="B3880">
        <v>278</v>
      </c>
      <c r="C3880" t="s">
        <v>1489</v>
      </c>
      <c r="D3880" t="str">
        <f>IFERROR(INDEX('Draft Master List'!E:F,MATCH(C3880,'Draft Master List'!E:E,0),2),"N/A")</f>
        <v>N/A</v>
      </c>
      <c r="E3880" t="s">
        <v>23</v>
      </c>
      <c r="F3880">
        <v>28</v>
      </c>
      <c r="H3880">
        <v>16</v>
      </c>
      <c r="I3880">
        <v>0</v>
      </c>
      <c r="J3880">
        <v>8</v>
      </c>
      <c r="K3880">
        <v>8</v>
      </c>
      <c r="L3880" s="2">
        <v>1</v>
      </c>
      <c r="M3880">
        <v>40</v>
      </c>
      <c r="N3880">
        <v>5</v>
      </c>
      <c r="O3880">
        <v>0</v>
      </c>
      <c r="P3880">
        <v>9</v>
      </c>
      <c r="Q3880">
        <v>0.5</v>
      </c>
      <c r="R3880">
        <v>2.5</v>
      </c>
      <c r="S3880">
        <v>0</v>
      </c>
    </row>
    <row r="3881" spans="1:19" x14ac:dyDescent="0.25">
      <c r="A3881">
        <v>2007</v>
      </c>
      <c r="B3881">
        <v>279</v>
      </c>
      <c r="C3881" t="s">
        <v>2051</v>
      </c>
      <c r="D3881" t="str">
        <f>IFERROR(INDEX('Draft Master List'!E:F,MATCH(C3881,'Draft Master List'!E:E,0),2),"N/A")</f>
        <v>N/A</v>
      </c>
      <c r="E3881" t="s">
        <v>12</v>
      </c>
      <c r="F3881">
        <v>27</v>
      </c>
      <c r="G3881" t="s">
        <v>732</v>
      </c>
      <c r="H3881">
        <v>16</v>
      </c>
      <c r="I3881">
        <v>5</v>
      </c>
      <c r="J3881">
        <v>10</v>
      </c>
      <c r="K3881">
        <v>8</v>
      </c>
      <c r="L3881" s="2">
        <v>0.8</v>
      </c>
      <c r="M3881">
        <v>85</v>
      </c>
      <c r="N3881">
        <v>10.6</v>
      </c>
      <c r="O3881">
        <v>1</v>
      </c>
      <c r="P3881">
        <v>22</v>
      </c>
      <c r="Q3881">
        <v>0.5</v>
      </c>
      <c r="R3881">
        <v>5.3</v>
      </c>
      <c r="S3881">
        <v>0</v>
      </c>
    </row>
    <row r="3882" spans="1:19" x14ac:dyDescent="0.25">
      <c r="A3882">
        <v>2007</v>
      </c>
      <c r="B3882">
        <v>280</v>
      </c>
      <c r="C3882" t="s">
        <v>538</v>
      </c>
      <c r="D3882" t="str">
        <f>IFERROR(INDEX('Draft Master List'!E:F,MATCH(C3882,'Draft Master List'!E:E,0),2),"N/A")</f>
        <v>1442006</v>
      </c>
      <c r="E3882" t="s">
        <v>223</v>
      </c>
      <c r="F3882">
        <v>25</v>
      </c>
      <c r="G3882" t="s">
        <v>77</v>
      </c>
      <c r="H3882">
        <v>4</v>
      </c>
      <c r="I3882">
        <v>1</v>
      </c>
      <c r="J3882">
        <v>15</v>
      </c>
      <c r="K3882">
        <v>8</v>
      </c>
      <c r="L3882" s="2">
        <v>0.53300000000000003</v>
      </c>
      <c r="M3882">
        <v>101</v>
      </c>
      <c r="N3882">
        <v>12.6</v>
      </c>
      <c r="O3882">
        <v>0</v>
      </c>
      <c r="P3882">
        <v>23</v>
      </c>
      <c r="Q3882">
        <v>2</v>
      </c>
      <c r="R3882">
        <v>25.3</v>
      </c>
      <c r="S3882">
        <v>2</v>
      </c>
    </row>
    <row r="3883" spans="1:19" x14ac:dyDescent="0.25">
      <c r="A3883">
        <v>2007</v>
      </c>
      <c r="B3883">
        <v>281</v>
      </c>
      <c r="C3883" t="s">
        <v>2032</v>
      </c>
      <c r="D3883" t="str">
        <f>IFERROR(INDEX('Draft Master List'!E:F,MATCH(C3883,'Draft Master List'!E:E,0),2),"N/A")</f>
        <v>N/A</v>
      </c>
      <c r="E3883" t="s">
        <v>5</v>
      </c>
      <c r="F3883">
        <v>24</v>
      </c>
      <c r="G3883" t="s">
        <v>212</v>
      </c>
      <c r="H3883">
        <v>14</v>
      </c>
      <c r="I3883">
        <v>10</v>
      </c>
      <c r="J3883">
        <v>11</v>
      </c>
      <c r="K3883">
        <v>8</v>
      </c>
      <c r="L3883" s="2">
        <v>0.72699999999999998</v>
      </c>
      <c r="M3883">
        <v>49</v>
      </c>
      <c r="N3883">
        <v>6.1</v>
      </c>
      <c r="O3883">
        <v>0</v>
      </c>
      <c r="P3883">
        <v>10</v>
      </c>
      <c r="Q3883">
        <v>0.6</v>
      </c>
      <c r="R3883">
        <v>3.5</v>
      </c>
      <c r="S3883">
        <v>0</v>
      </c>
    </row>
    <row r="3884" spans="1:19" x14ac:dyDescent="0.25">
      <c r="A3884">
        <v>2007</v>
      </c>
      <c r="B3884">
        <v>282</v>
      </c>
      <c r="C3884" t="s">
        <v>2135</v>
      </c>
      <c r="D3884" t="str">
        <f>IFERROR(INDEX('Draft Master List'!E:F,MATCH(C3884,'Draft Master List'!E:E,0),2),"N/A")</f>
        <v>N/A</v>
      </c>
      <c r="E3884" t="s">
        <v>16</v>
      </c>
      <c r="F3884">
        <v>24</v>
      </c>
      <c r="G3884" t="s">
        <v>660</v>
      </c>
      <c r="H3884">
        <v>16</v>
      </c>
      <c r="I3884">
        <v>3</v>
      </c>
      <c r="J3884">
        <v>12</v>
      </c>
      <c r="K3884">
        <v>8</v>
      </c>
      <c r="L3884" s="2">
        <v>0.66700000000000004</v>
      </c>
      <c r="M3884">
        <v>102</v>
      </c>
      <c r="N3884">
        <v>12.8</v>
      </c>
      <c r="O3884">
        <v>1</v>
      </c>
      <c r="P3884">
        <v>39</v>
      </c>
      <c r="Q3884">
        <v>0.5</v>
      </c>
      <c r="R3884">
        <v>6.4</v>
      </c>
      <c r="S3884">
        <v>0</v>
      </c>
    </row>
    <row r="3885" spans="1:19" x14ac:dyDescent="0.25">
      <c r="A3885">
        <v>2007</v>
      </c>
      <c r="B3885">
        <v>283</v>
      </c>
      <c r="C3885" t="s">
        <v>2120</v>
      </c>
      <c r="D3885" t="str">
        <f>IFERROR(INDEX('Draft Master List'!E:F,MATCH(C3885,'Draft Master List'!E:E,0),2),"N/A")</f>
        <v>N/A</v>
      </c>
      <c r="E3885" t="s">
        <v>12</v>
      </c>
      <c r="F3885">
        <v>26</v>
      </c>
      <c r="H3885">
        <v>5</v>
      </c>
      <c r="I3885">
        <v>0</v>
      </c>
      <c r="J3885">
        <v>10</v>
      </c>
      <c r="K3885">
        <v>8</v>
      </c>
      <c r="L3885" s="2">
        <v>0.8</v>
      </c>
      <c r="M3885">
        <v>70</v>
      </c>
      <c r="N3885">
        <v>8.8000000000000007</v>
      </c>
      <c r="O3885">
        <v>1</v>
      </c>
      <c r="P3885">
        <v>17</v>
      </c>
      <c r="Q3885">
        <v>1.6</v>
      </c>
      <c r="R3885">
        <v>14</v>
      </c>
      <c r="S3885">
        <v>0</v>
      </c>
    </row>
    <row r="3886" spans="1:19" x14ac:dyDescent="0.25">
      <c r="A3886">
        <v>2007</v>
      </c>
      <c r="B3886">
        <v>284</v>
      </c>
      <c r="C3886" t="s">
        <v>2136</v>
      </c>
      <c r="D3886" t="str">
        <f>IFERROR(INDEX('Draft Master List'!E:F,MATCH(C3886,'Draft Master List'!E:E,0),2),"N/A")</f>
        <v>N/A</v>
      </c>
      <c r="E3886" t="s">
        <v>20</v>
      </c>
      <c r="F3886">
        <v>27</v>
      </c>
      <c r="G3886" t="s">
        <v>77</v>
      </c>
      <c r="H3886">
        <v>8</v>
      </c>
      <c r="I3886">
        <v>2</v>
      </c>
      <c r="J3886">
        <v>22</v>
      </c>
      <c r="K3886">
        <v>8</v>
      </c>
      <c r="L3886" s="2">
        <v>0.36399999999999999</v>
      </c>
      <c r="M3886">
        <v>65</v>
      </c>
      <c r="N3886">
        <v>8.1</v>
      </c>
      <c r="O3886">
        <v>0</v>
      </c>
      <c r="P3886">
        <v>16</v>
      </c>
      <c r="Q3886">
        <v>1</v>
      </c>
      <c r="R3886">
        <v>8.1</v>
      </c>
      <c r="S3886">
        <v>0</v>
      </c>
    </row>
    <row r="3887" spans="1:19" x14ac:dyDescent="0.25">
      <c r="A3887">
        <v>2007</v>
      </c>
      <c r="B3887">
        <v>285</v>
      </c>
      <c r="C3887" t="s">
        <v>1520</v>
      </c>
      <c r="D3887" t="str">
        <f>IFERROR(INDEX('Draft Master List'!E:F,MATCH(C3887,'Draft Master List'!E:E,0),2),"N/A")</f>
        <v>N/A</v>
      </c>
      <c r="E3887" t="s">
        <v>10</v>
      </c>
      <c r="F3887">
        <v>31</v>
      </c>
      <c r="H3887">
        <v>15</v>
      </c>
      <c r="I3887">
        <v>0</v>
      </c>
      <c r="J3887">
        <v>17</v>
      </c>
      <c r="K3887">
        <v>8</v>
      </c>
      <c r="L3887" s="2">
        <v>0.47099999999999997</v>
      </c>
      <c r="M3887">
        <v>131</v>
      </c>
      <c r="N3887">
        <v>16.399999999999999</v>
      </c>
      <c r="O3887">
        <v>0</v>
      </c>
      <c r="P3887">
        <v>62</v>
      </c>
      <c r="Q3887">
        <v>0.5</v>
      </c>
      <c r="R3887">
        <v>8.6999999999999993</v>
      </c>
      <c r="S3887">
        <v>0</v>
      </c>
    </row>
    <row r="3888" spans="1:19" x14ac:dyDescent="0.25">
      <c r="A3888">
        <v>2007</v>
      </c>
      <c r="B3888">
        <v>286</v>
      </c>
      <c r="C3888" t="s">
        <v>481</v>
      </c>
      <c r="D3888" t="str">
        <f>IFERROR(INDEX('Draft Master List'!E:F,MATCH(C3888,'Draft Master List'!E:E,0),2),"N/A")</f>
        <v>1722007</v>
      </c>
      <c r="E3888" t="s">
        <v>13</v>
      </c>
      <c r="F3888">
        <v>24</v>
      </c>
      <c r="H3888">
        <v>13</v>
      </c>
      <c r="I3888">
        <v>0</v>
      </c>
      <c r="J3888">
        <v>13</v>
      </c>
      <c r="K3888">
        <v>8</v>
      </c>
      <c r="L3888" s="2">
        <v>0.61499999999999999</v>
      </c>
      <c r="M3888">
        <v>69</v>
      </c>
      <c r="N3888">
        <v>8.6</v>
      </c>
      <c r="O3888">
        <v>0</v>
      </c>
      <c r="P3888">
        <v>22</v>
      </c>
      <c r="Q3888">
        <v>0.6</v>
      </c>
      <c r="R3888">
        <v>5.3</v>
      </c>
      <c r="S3888">
        <v>0</v>
      </c>
    </row>
    <row r="3889" spans="1:19" x14ac:dyDescent="0.25">
      <c r="A3889">
        <v>2007</v>
      </c>
      <c r="B3889">
        <v>287</v>
      </c>
      <c r="C3889" t="s">
        <v>1433</v>
      </c>
      <c r="D3889" t="str">
        <f>IFERROR(INDEX('Draft Master List'!E:F,MATCH(C3889,'Draft Master List'!E:E,0),2),"N/A")</f>
        <v>N/A</v>
      </c>
      <c r="E3889" t="s">
        <v>13</v>
      </c>
      <c r="F3889">
        <v>37</v>
      </c>
      <c r="G3889" t="s">
        <v>212</v>
      </c>
      <c r="H3889">
        <v>13</v>
      </c>
      <c r="I3889">
        <v>8</v>
      </c>
      <c r="J3889">
        <v>11</v>
      </c>
      <c r="K3889">
        <v>8</v>
      </c>
      <c r="L3889" s="2">
        <v>0.72699999999999998</v>
      </c>
      <c r="M3889">
        <v>23</v>
      </c>
      <c r="N3889">
        <v>2.9</v>
      </c>
      <c r="O3889">
        <v>1</v>
      </c>
      <c r="P3889">
        <v>9</v>
      </c>
      <c r="Q3889">
        <v>0.6</v>
      </c>
      <c r="R3889">
        <v>1.8</v>
      </c>
      <c r="S3889">
        <v>1</v>
      </c>
    </row>
    <row r="3890" spans="1:19" x14ac:dyDescent="0.25">
      <c r="A3890">
        <v>2007</v>
      </c>
      <c r="B3890">
        <v>288</v>
      </c>
      <c r="C3890" t="s">
        <v>119</v>
      </c>
      <c r="D3890" t="str">
        <f>IFERROR(INDEX('Draft Master List'!E:F,MATCH(C3890,'Draft Master List'!E:E,0),2),"N/A")</f>
        <v>512007</v>
      </c>
      <c r="E3890" t="s">
        <v>9</v>
      </c>
      <c r="F3890">
        <v>22</v>
      </c>
      <c r="H3890">
        <v>5</v>
      </c>
      <c r="I3890">
        <v>0</v>
      </c>
      <c r="J3890">
        <v>14</v>
      </c>
      <c r="K3890">
        <v>8</v>
      </c>
      <c r="L3890" s="2">
        <v>0.57099999999999995</v>
      </c>
      <c r="M3890">
        <v>63</v>
      </c>
      <c r="N3890">
        <v>7.9</v>
      </c>
      <c r="O3890">
        <v>0</v>
      </c>
      <c r="P3890">
        <v>12</v>
      </c>
      <c r="Q3890">
        <v>1.6</v>
      </c>
      <c r="R3890">
        <v>12.6</v>
      </c>
      <c r="S3890">
        <v>0</v>
      </c>
    </row>
    <row r="3891" spans="1:19" x14ac:dyDescent="0.25">
      <c r="A3891">
        <v>2007</v>
      </c>
      <c r="B3891">
        <v>289</v>
      </c>
      <c r="C3891" t="s">
        <v>1493</v>
      </c>
      <c r="D3891" t="str">
        <f>IFERROR(INDEX('Draft Master List'!E:F,MATCH(C3891,'Draft Master List'!E:E,0),2),"N/A")</f>
        <v>N/A</v>
      </c>
      <c r="E3891" t="s">
        <v>6</v>
      </c>
      <c r="F3891">
        <v>27</v>
      </c>
      <c r="G3891" t="s">
        <v>212</v>
      </c>
      <c r="H3891">
        <v>16</v>
      </c>
      <c r="I3891">
        <v>8</v>
      </c>
      <c r="J3891">
        <v>11</v>
      </c>
      <c r="K3891">
        <v>8</v>
      </c>
      <c r="L3891" s="2">
        <v>0.72699999999999998</v>
      </c>
      <c r="M3891">
        <v>50</v>
      </c>
      <c r="N3891">
        <v>6.3</v>
      </c>
      <c r="O3891">
        <v>0</v>
      </c>
      <c r="P3891">
        <v>9</v>
      </c>
      <c r="Q3891">
        <v>0.5</v>
      </c>
      <c r="R3891">
        <v>3.1</v>
      </c>
      <c r="S3891">
        <v>0</v>
      </c>
    </row>
    <row r="3892" spans="1:19" x14ac:dyDescent="0.25">
      <c r="A3892">
        <v>2007</v>
      </c>
      <c r="B3892">
        <v>290</v>
      </c>
      <c r="C3892" t="s">
        <v>559</v>
      </c>
      <c r="D3892" t="str">
        <f>IFERROR(INDEX('Draft Master List'!E:F,MATCH(C3892,'Draft Master List'!E:E,0),2),"N/A")</f>
        <v>2332006</v>
      </c>
      <c r="E3892" t="s">
        <v>20</v>
      </c>
      <c r="F3892">
        <v>23</v>
      </c>
      <c r="G3892" t="s">
        <v>77</v>
      </c>
      <c r="H3892">
        <v>6</v>
      </c>
      <c r="I3892">
        <v>1</v>
      </c>
      <c r="J3892">
        <v>17</v>
      </c>
      <c r="K3892">
        <v>7</v>
      </c>
      <c r="L3892" s="2">
        <v>0.41199999999999998</v>
      </c>
      <c r="M3892">
        <v>96</v>
      </c>
      <c r="N3892">
        <v>13.7</v>
      </c>
      <c r="O3892">
        <v>0</v>
      </c>
      <c r="P3892">
        <v>28</v>
      </c>
      <c r="Q3892">
        <v>1.2</v>
      </c>
      <c r="R3892">
        <v>16</v>
      </c>
      <c r="S3892">
        <v>0</v>
      </c>
    </row>
    <row r="3893" spans="1:19" x14ac:dyDescent="0.25">
      <c r="A3893">
        <v>2007</v>
      </c>
      <c r="B3893">
        <v>291</v>
      </c>
      <c r="C3893" t="s">
        <v>2137</v>
      </c>
      <c r="D3893" t="str">
        <f>IFERROR(INDEX('Draft Master List'!E:F,MATCH(C3893,'Draft Master List'!E:E,0),2),"N/A")</f>
        <v>N/A</v>
      </c>
      <c r="E3893" t="s">
        <v>10</v>
      </c>
      <c r="F3893">
        <v>24</v>
      </c>
      <c r="G3893" t="s">
        <v>660</v>
      </c>
      <c r="H3893">
        <v>16</v>
      </c>
      <c r="I3893">
        <v>4</v>
      </c>
      <c r="J3893">
        <v>11</v>
      </c>
      <c r="K3893">
        <v>7</v>
      </c>
      <c r="L3893" s="2">
        <v>0.63600000000000001</v>
      </c>
      <c r="M3893">
        <v>46</v>
      </c>
      <c r="N3893">
        <v>6.6</v>
      </c>
      <c r="O3893">
        <v>1</v>
      </c>
      <c r="P3893">
        <v>13</v>
      </c>
      <c r="Q3893">
        <v>0.4</v>
      </c>
      <c r="R3893">
        <v>2.9</v>
      </c>
      <c r="S3893">
        <v>0</v>
      </c>
    </row>
    <row r="3894" spans="1:19" x14ac:dyDescent="0.25">
      <c r="A3894">
        <v>2007</v>
      </c>
      <c r="B3894">
        <v>292</v>
      </c>
      <c r="C3894" t="s">
        <v>2138</v>
      </c>
      <c r="D3894" t="str">
        <f>IFERROR(INDEX('Draft Master List'!E:F,MATCH(C3894,'Draft Master List'!E:E,0),2),"N/A")</f>
        <v>N/A</v>
      </c>
      <c r="E3894" t="s">
        <v>21</v>
      </c>
      <c r="F3894">
        <v>28</v>
      </c>
      <c r="G3894" t="s">
        <v>660</v>
      </c>
      <c r="H3894">
        <v>12</v>
      </c>
      <c r="I3894">
        <v>3</v>
      </c>
      <c r="J3894">
        <v>9</v>
      </c>
      <c r="K3894">
        <v>7</v>
      </c>
      <c r="L3894" s="2">
        <v>0.77800000000000002</v>
      </c>
      <c r="M3894">
        <v>48</v>
      </c>
      <c r="N3894">
        <v>6.9</v>
      </c>
      <c r="O3894">
        <v>0</v>
      </c>
      <c r="P3894">
        <v>11</v>
      </c>
      <c r="Q3894">
        <v>0.6</v>
      </c>
      <c r="R3894">
        <v>4</v>
      </c>
      <c r="S3894">
        <v>0</v>
      </c>
    </row>
    <row r="3895" spans="1:19" x14ac:dyDescent="0.25">
      <c r="A3895">
        <v>2007</v>
      </c>
      <c r="B3895">
        <v>293</v>
      </c>
      <c r="C3895" t="s">
        <v>1474</v>
      </c>
      <c r="D3895" t="str">
        <f>IFERROR(INDEX('Draft Master List'!E:F,MATCH(C3895,'Draft Master List'!E:E,0),2),"N/A")</f>
        <v>N/A</v>
      </c>
      <c r="E3895" t="s">
        <v>9</v>
      </c>
      <c r="F3895">
        <v>29</v>
      </c>
      <c r="G3895" t="s">
        <v>643</v>
      </c>
      <c r="H3895">
        <v>16</v>
      </c>
      <c r="I3895">
        <v>1</v>
      </c>
      <c r="J3895">
        <v>15</v>
      </c>
      <c r="K3895">
        <v>7</v>
      </c>
      <c r="L3895" s="2">
        <v>0.46700000000000003</v>
      </c>
      <c r="M3895">
        <v>49</v>
      </c>
      <c r="N3895">
        <v>7</v>
      </c>
      <c r="O3895">
        <v>0</v>
      </c>
      <c r="P3895">
        <v>11</v>
      </c>
      <c r="Q3895">
        <v>0.4</v>
      </c>
      <c r="R3895">
        <v>3.1</v>
      </c>
      <c r="S3895">
        <v>1</v>
      </c>
    </row>
    <row r="3896" spans="1:19" x14ac:dyDescent="0.25">
      <c r="A3896">
        <v>2007</v>
      </c>
      <c r="B3896">
        <v>294</v>
      </c>
      <c r="C3896" t="s">
        <v>1349</v>
      </c>
      <c r="D3896" t="str">
        <f>IFERROR(INDEX('Draft Master List'!E:F,MATCH(C3896,'Draft Master List'!E:E,0),2),"N/A")</f>
        <v>N/A</v>
      </c>
      <c r="E3896" t="s">
        <v>18</v>
      </c>
      <c r="F3896">
        <v>26</v>
      </c>
      <c r="G3896" t="s">
        <v>1069</v>
      </c>
      <c r="H3896">
        <v>16</v>
      </c>
      <c r="I3896">
        <v>3</v>
      </c>
      <c r="J3896">
        <v>8</v>
      </c>
      <c r="K3896">
        <v>7</v>
      </c>
      <c r="L3896" s="2">
        <v>0.875</v>
      </c>
      <c r="M3896">
        <v>57</v>
      </c>
      <c r="N3896">
        <v>8.1</v>
      </c>
      <c r="O3896">
        <v>0</v>
      </c>
      <c r="P3896">
        <v>27</v>
      </c>
      <c r="Q3896">
        <v>0.4</v>
      </c>
      <c r="R3896">
        <v>3.6</v>
      </c>
      <c r="S3896">
        <v>1</v>
      </c>
    </row>
    <row r="3897" spans="1:19" x14ac:dyDescent="0.25">
      <c r="A3897">
        <v>2007</v>
      </c>
      <c r="B3897">
        <v>295</v>
      </c>
      <c r="C3897" t="s">
        <v>1643</v>
      </c>
      <c r="D3897" t="str">
        <f>IFERROR(INDEX('Draft Master List'!E:F,MATCH(C3897,'Draft Master List'!E:E,0),2),"N/A")</f>
        <v>N/A</v>
      </c>
      <c r="E3897" t="s">
        <v>13</v>
      </c>
      <c r="F3897">
        <v>26</v>
      </c>
      <c r="G3897" t="s">
        <v>77</v>
      </c>
      <c r="H3897">
        <v>6</v>
      </c>
      <c r="I3897">
        <v>1</v>
      </c>
      <c r="J3897">
        <v>13</v>
      </c>
      <c r="K3897">
        <v>7</v>
      </c>
      <c r="L3897" s="2">
        <v>0.53800000000000003</v>
      </c>
      <c r="M3897">
        <v>97</v>
      </c>
      <c r="N3897">
        <v>13.9</v>
      </c>
      <c r="O3897">
        <v>0</v>
      </c>
      <c r="P3897">
        <v>25</v>
      </c>
      <c r="Q3897">
        <v>1.2</v>
      </c>
      <c r="R3897">
        <v>16.2</v>
      </c>
      <c r="S3897">
        <v>0</v>
      </c>
    </row>
    <row r="3898" spans="1:19" x14ac:dyDescent="0.25">
      <c r="A3898">
        <v>2007</v>
      </c>
      <c r="B3898">
        <v>296</v>
      </c>
      <c r="C3898" t="s">
        <v>1516</v>
      </c>
      <c r="D3898" t="str">
        <f>IFERROR(INDEX('Draft Master List'!E:F,MATCH(C3898,'Draft Master List'!E:E,0),2),"N/A")</f>
        <v>N/A</v>
      </c>
      <c r="E3898" t="s">
        <v>34</v>
      </c>
      <c r="F3898">
        <v>29</v>
      </c>
      <c r="H3898">
        <v>10</v>
      </c>
      <c r="I3898">
        <v>0</v>
      </c>
      <c r="J3898">
        <v>19</v>
      </c>
      <c r="K3898">
        <v>7</v>
      </c>
      <c r="L3898" s="2">
        <v>0.36799999999999999</v>
      </c>
      <c r="M3898">
        <v>111</v>
      </c>
      <c r="N3898">
        <v>15.9</v>
      </c>
      <c r="O3898">
        <v>0</v>
      </c>
      <c r="P3898">
        <v>42</v>
      </c>
      <c r="Q3898">
        <v>0.7</v>
      </c>
      <c r="R3898">
        <v>11.1</v>
      </c>
      <c r="S3898">
        <v>0</v>
      </c>
    </row>
    <row r="3899" spans="1:19" x14ac:dyDescent="0.25">
      <c r="A3899">
        <v>2007</v>
      </c>
      <c r="B3899">
        <v>297</v>
      </c>
      <c r="C3899" t="s">
        <v>1460</v>
      </c>
      <c r="D3899" t="str">
        <f>IFERROR(INDEX('Draft Master List'!E:F,MATCH(C3899,'Draft Master List'!E:E,0),2),"N/A")</f>
        <v>N/A</v>
      </c>
      <c r="E3899" t="s">
        <v>669</v>
      </c>
      <c r="F3899">
        <v>26</v>
      </c>
      <c r="H3899">
        <v>16</v>
      </c>
      <c r="I3899">
        <v>9</v>
      </c>
      <c r="J3899">
        <v>12</v>
      </c>
      <c r="K3899">
        <v>7</v>
      </c>
      <c r="L3899" s="2">
        <v>0.58299999999999996</v>
      </c>
      <c r="M3899">
        <v>52</v>
      </c>
      <c r="N3899">
        <v>7.4</v>
      </c>
      <c r="O3899">
        <v>0</v>
      </c>
      <c r="P3899">
        <v>9</v>
      </c>
      <c r="Q3899">
        <v>0.4</v>
      </c>
      <c r="R3899">
        <v>3.3</v>
      </c>
      <c r="S3899">
        <v>0</v>
      </c>
    </row>
    <row r="3900" spans="1:19" x14ac:dyDescent="0.25">
      <c r="A3900">
        <v>2007</v>
      </c>
      <c r="B3900">
        <v>298</v>
      </c>
      <c r="C3900" t="s">
        <v>1472</v>
      </c>
      <c r="D3900" t="str">
        <f>IFERROR(INDEX('Draft Master List'!E:F,MATCH(C3900,'Draft Master List'!E:E,0),2),"N/A")</f>
        <v>N/A</v>
      </c>
      <c r="E3900" t="s">
        <v>26</v>
      </c>
      <c r="F3900">
        <v>29</v>
      </c>
      <c r="G3900" t="s">
        <v>643</v>
      </c>
      <c r="H3900">
        <v>12</v>
      </c>
      <c r="I3900">
        <v>7</v>
      </c>
      <c r="J3900">
        <v>14</v>
      </c>
      <c r="K3900">
        <v>7</v>
      </c>
      <c r="L3900" s="2">
        <v>0.5</v>
      </c>
      <c r="M3900">
        <v>65</v>
      </c>
      <c r="N3900">
        <v>9.3000000000000007</v>
      </c>
      <c r="O3900">
        <v>0</v>
      </c>
      <c r="P3900">
        <v>21</v>
      </c>
      <c r="Q3900">
        <v>0.6</v>
      </c>
      <c r="R3900">
        <v>5.4</v>
      </c>
      <c r="S3900">
        <v>3</v>
      </c>
    </row>
    <row r="3901" spans="1:19" x14ac:dyDescent="0.25">
      <c r="A3901">
        <v>2007</v>
      </c>
      <c r="B3901">
        <v>299</v>
      </c>
      <c r="C3901" t="s">
        <v>2006</v>
      </c>
      <c r="D3901" t="str">
        <f>IFERROR(INDEX('Draft Master List'!E:F,MATCH(C3901,'Draft Master List'!E:E,0),2),"N/A")</f>
        <v>N/A</v>
      </c>
      <c r="E3901" t="s">
        <v>10</v>
      </c>
      <c r="F3901">
        <v>23</v>
      </c>
      <c r="G3901" t="s">
        <v>1069</v>
      </c>
      <c r="H3901">
        <v>8</v>
      </c>
      <c r="I3901">
        <v>3</v>
      </c>
      <c r="J3901">
        <v>12</v>
      </c>
      <c r="K3901">
        <v>7</v>
      </c>
      <c r="L3901" s="2">
        <v>0.58299999999999996</v>
      </c>
      <c r="M3901">
        <v>73</v>
      </c>
      <c r="N3901">
        <v>10.4</v>
      </c>
      <c r="O3901">
        <v>2</v>
      </c>
      <c r="P3901">
        <v>21</v>
      </c>
      <c r="Q3901">
        <v>0.9</v>
      </c>
      <c r="R3901">
        <v>9.1</v>
      </c>
      <c r="S3901">
        <v>0</v>
      </c>
    </row>
    <row r="3902" spans="1:19" x14ac:dyDescent="0.25">
      <c r="A3902">
        <v>2007</v>
      </c>
      <c r="B3902">
        <v>300</v>
      </c>
      <c r="C3902" t="s">
        <v>1556</v>
      </c>
      <c r="D3902" t="str">
        <f>IFERROR(INDEX('Draft Master List'!E:F,MATCH(C3902,'Draft Master List'!E:E,0),2),"N/A")</f>
        <v>N/A</v>
      </c>
      <c r="E3902" t="s">
        <v>29</v>
      </c>
      <c r="F3902">
        <v>31</v>
      </c>
      <c r="G3902" t="s">
        <v>77</v>
      </c>
      <c r="H3902">
        <v>4</v>
      </c>
      <c r="I3902">
        <v>4</v>
      </c>
      <c r="J3902">
        <v>13</v>
      </c>
      <c r="K3902">
        <v>7</v>
      </c>
      <c r="L3902" s="2">
        <v>0.53800000000000003</v>
      </c>
      <c r="M3902">
        <v>68</v>
      </c>
      <c r="N3902">
        <v>9.6999999999999993</v>
      </c>
      <c r="O3902">
        <v>0</v>
      </c>
      <c r="P3902">
        <v>22</v>
      </c>
      <c r="Q3902">
        <v>1.8</v>
      </c>
      <c r="R3902">
        <v>17</v>
      </c>
      <c r="S3902">
        <v>0</v>
      </c>
    </row>
    <row r="3903" spans="1:19" x14ac:dyDescent="0.25">
      <c r="A3903">
        <v>2007</v>
      </c>
      <c r="B3903">
        <v>301</v>
      </c>
      <c r="C3903" t="s">
        <v>1525</v>
      </c>
      <c r="D3903" t="str">
        <f>IFERROR(INDEX('Draft Master List'!E:F,MATCH(C3903,'Draft Master List'!E:E,0),2),"N/A")</f>
        <v>N/A</v>
      </c>
      <c r="E3903" t="s">
        <v>10</v>
      </c>
      <c r="F3903">
        <v>29</v>
      </c>
      <c r="G3903" t="s">
        <v>212</v>
      </c>
      <c r="H3903">
        <v>16</v>
      </c>
      <c r="I3903">
        <v>10</v>
      </c>
      <c r="J3903">
        <v>11</v>
      </c>
      <c r="K3903">
        <v>7</v>
      </c>
      <c r="L3903" s="2">
        <v>0.63600000000000001</v>
      </c>
      <c r="M3903">
        <v>59</v>
      </c>
      <c r="N3903">
        <v>8.4</v>
      </c>
      <c r="O3903">
        <v>0</v>
      </c>
      <c r="P3903">
        <v>16</v>
      </c>
      <c r="Q3903">
        <v>0.4</v>
      </c>
      <c r="R3903">
        <v>3.7</v>
      </c>
      <c r="S3903">
        <v>0</v>
      </c>
    </row>
    <row r="3904" spans="1:19" x14ac:dyDescent="0.25">
      <c r="A3904">
        <v>2007</v>
      </c>
      <c r="B3904">
        <v>302</v>
      </c>
      <c r="C3904" t="s">
        <v>281</v>
      </c>
      <c r="D3904" t="str">
        <f>IFERROR(INDEX('Draft Master List'!E:F,MATCH(C3904,'Draft Master List'!E:E,0),2),"N/A")</f>
        <v>1012010</v>
      </c>
      <c r="E3904" t="s">
        <v>669</v>
      </c>
      <c r="F3904">
        <v>23</v>
      </c>
      <c r="H3904">
        <v>8</v>
      </c>
      <c r="I3904">
        <v>1</v>
      </c>
      <c r="J3904">
        <v>23</v>
      </c>
      <c r="K3904">
        <v>7</v>
      </c>
      <c r="L3904" s="2">
        <v>0.30399999999999999</v>
      </c>
      <c r="M3904">
        <v>90</v>
      </c>
      <c r="N3904">
        <v>12.9</v>
      </c>
      <c r="O3904">
        <v>0</v>
      </c>
      <c r="P3904">
        <v>24</v>
      </c>
      <c r="Q3904">
        <v>0.9</v>
      </c>
      <c r="R3904">
        <v>11.3</v>
      </c>
      <c r="S3904">
        <v>1</v>
      </c>
    </row>
    <row r="3905" spans="1:19" x14ac:dyDescent="0.25">
      <c r="A3905">
        <v>2007</v>
      </c>
      <c r="B3905">
        <v>303</v>
      </c>
      <c r="C3905" t="s">
        <v>2068</v>
      </c>
      <c r="D3905" t="str">
        <f>IFERROR(INDEX('Draft Master List'!E:F,MATCH(C3905,'Draft Master List'!E:E,0),2),"N/A")</f>
        <v>N/A</v>
      </c>
      <c r="E3905" t="s">
        <v>7</v>
      </c>
      <c r="F3905">
        <v>29</v>
      </c>
      <c r="G3905" t="s">
        <v>1069</v>
      </c>
      <c r="H3905">
        <v>15</v>
      </c>
      <c r="I3905">
        <v>1</v>
      </c>
      <c r="J3905">
        <v>12</v>
      </c>
      <c r="K3905">
        <v>7</v>
      </c>
      <c r="L3905" s="2">
        <v>0.58299999999999996</v>
      </c>
      <c r="M3905">
        <v>97</v>
      </c>
      <c r="N3905">
        <v>13.9</v>
      </c>
      <c r="O3905">
        <v>1</v>
      </c>
      <c r="P3905">
        <v>30</v>
      </c>
      <c r="Q3905">
        <v>0.5</v>
      </c>
      <c r="R3905">
        <v>6.5</v>
      </c>
      <c r="S3905">
        <v>0</v>
      </c>
    </row>
    <row r="3906" spans="1:19" x14ac:dyDescent="0.25">
      <c r="A3906">
        <v>2007</v>
      </c>
      <c r="B3906">
        <v>304</v>
      </c>
      <c r="C3906" t="s">
        <v>488</v>
      </c>
      <c r="D3906" t="str">
        <f>IFERROR(INDEX('Draft Master List'!E:F,MATCH(C3906,'Draft Master List'!E:E,0),2),"N/A")</f>
        <v>1952007</v>
      </c>
      <c r="E3906" t="s">
        <v>27</v>
      </c>
      <c r="F3906">
        <v>24</v>
      </c>
      <c r="G3906" t="s">
        <v>732</v>
      </c>
      <c r="H3906">
        <v>8</v>
      </c>
      <c r="I3906">
        <v>4</v>
      </c>
      <c r="J3906">
        <v>6</v>
      </c>
      <c r="K3906">
        <v>6</v>
      </c>
      <c r="L3906" s="2">
        <v>1</v>
      </c>
      <c r="M3906">
        <v>55</v>
      </c>
      <c r="N3906">
        <v>9.1999999999999993</v>
      </c>
      <c r="O3906">
        <v>0</v>
      </c>
      <c r="P3906">
        <v>17</v>
      </c>
      <c r="Q3906">
        <v>0.8</v>
      </c>
      <c r="R3906">
        <v>6.9</v>
      </c>
      <c r="S3906">
        <v>0</v>
      </c>
    </row>
    <row r="3907" spans="1:19" x14ac:dyDescent="0.25">
      <c r="A3907">
        <v>2007</v>
      </c>
      <c r="B3907">
        <v>305</v>
      </c>
      <c r="C3907" t="s">
        <v>570</v>
      </c>
      <c r="D3907" t="str">
        <f>IFERROR(INDEX('Draft Master List'!E:F,MATCH(C3907,'Draft Master List'!E:E,0),2),"N/A")</f>
        <v>N/A</v>
      </c>
      <c r="E3907" t="s">
        <v>63</v>
      </c>
      <c r="F3907">
        <v>25</v>
      </c>
      <c r="H3907">
        <v>15</v>
      </c>
      <c r="I3907">
        <v>0</v>
      </c>
      <c r="J3907">
        <v>17</v>
      </c>
      <c r="K3907">
        <v>6</v>
      </c>
      <c r="L3907" s="2">
        <v>0.35299999999999998</v>
      </c>
      <c r="M3907">
        <v>71</v>
      </c>
      <c r="N3907">
        <v>11.8</v>
      </c>
      <c r="O3907">
        <v>1</v>
      </c>
      <c r="P3907">
        <v>19</v>
      </c>
      <c r="Q3907">
        <v>0.4</v>
      </c>
      <c r="R3907">
        <v>4.7</v>
      </c>
      <c r="S3907">
        <v>0</v>
      </c>
    </row>
    <row r="3908" spans="1:19" x14ac:dyDescent="0.25">
      <c r="A3908">
        <v>2007</v>
      </c>
      <c r="B3908">
        <v>306</v>
      </c>
      <c r="C3908" t="s">
        <v>1502</v>
      </c>
      <c r="D3908" t="str">
        <f>IFERROR(INDEX('Draft Master List'!E:F,MATCH(C3908,'Draft Master List'!E:E,0),2),"N/A")</f>
        <v>N/A</v>
      </c>
      <c r="E3908" t="s">
        <v>16</v>
      </c>
      <c r="F3908">
        <v>32</v>
      </c>
      <c r="G3908" t="s">
        <v>77</v>
      </c>
      <c r="H3908">
        <v>6</v>
      </c>
      <c r="I3908">
        <v>1</v>
      </c>
      <c r="J3908">
        <v>15</v>
      </c>
      <c r="K3908">
        <v>6</v>
      </c>
      <c r="L3908" s="2">
        <v>0.4</v>
      </c>
      <c r="M3908">
        <v>98</v>
      </c>
      <c r="N3908">
        <v>16.3</v>
      </c>
      <c r="O3908">
        <v>2</v>
      </c>
      <c r="P3908">
        <v>28</v>
      </c>
      <c r="Q3908">
        <v>1</v>
      </c>
      <c r="R3908">
        <v>16.3</v>
      </c>
      <c r="S3908">
        <v>2</v>
      </c>
    </row>
    <row r="3909" spans="1:19" x14ac:dyDescent="0.25">
      <c r="A3909">
        <v>2007</v>
      </c>
      <c r="B3909">
        <v>307</v>
      </c>
      <c r="C3909" t="s">
        <v>451</v>
      </c>
      <c r="D3909" t="str">
        <f>IFERROR(INDEX('Draft Master List'!E:F,MATCH(C3909,'Draft Master List'!E:E,0),2),"N/A")</f>
        <v>502007</v>
      </c>
      <c r="E3909" t="s">
        <v>28</v>
      </c>
      <c r="F3909">
        <v>22</v>
      </c>
      <c r="H3909">
        <v>7</v>
      </c>
      <c r="I3909">
        <v>0</v>
      </c>
      <c r="J3909">
        <v>7</v>
      </c>
      <c r="K3909">
        <v>6</v>
      </c>
      <c r="L3909" s="2">
        <v>0.85699999999999998</v>
      </c>
      <c r="M3909">
        <v>53</v>
      </c>
      <c r="N3909">
        <v>8.8000000000000007</v>
      </c>
      <c r="O3909">
        <v>0</v>
      </c>
      <c r="P3909">
        <v>18</v>
      </c>
      <c r="Q3909">
        <v>0.9</v>
      </c>
      <c r="R3909">
        <v>7.6</v>
      </c>
      <c r="S3909">
        <v>0</v>
      </c>
    </row>
    <row r="3910" spans="1:19" x14ac:dyDescent="0.25">
      <c r="A3910">
        <v>2007</v>
      </c>
      <c r="B3910">
        <v>308</v>
      </c>
      <c r="C3910" t="s">
        <v>466</v>
      </c>
      <c r="D3910" t="str">
        <f>IFERROR(INDEX('Draft Master List'!E:F,MATCH(C3910,'Draft Master List'!E:E,0),2),"N/A")</f>
        <v>992007</v>
      </c>
      <c r="E3910" t="s">
        <v>16</v>
      </c>
      <c r="F3910">
        <v>24</v>
      </c>
      <c r="G3910" t="s">
        <v>77</v>
      </c>
      <c r="H3910">
        <v>16</v>
      </c>
      <c r="I3910">
        <v>2</v>
      </c>
      <c r="J3910">
        <v>8</v>
      </c>
      <c r="K3910">
        <v>6</v>
      </c>
      <c r="L3910" s="2">
        <v>0.75</v>
      </c>
      <c r="M3910">
        <v>47</v>
      </c>
      <c r="N3910">
        <v>7.8</v>
      </c>
      <c r="O3910">
        <v>0</v>
      </c>
      <c r="P3910">
        <v>16</v>
      </c>
      <c r="Q3910">
        <v>0.4</v>
      </c>
      <c r="R3910">
        <v>2.9</v>
      </c>
      <c r="S3910">
        <v>4</v>
      </c>
    </row>
    <row r="3911" spans="1:19" x14ac:dyDescent="0.25">
      <c r="A3911">
        <v>2007</v>
      </c>
      <c r="B3911">
        <v>309</v>
      </c>
      <c r="C3911" t="s">
        <v>449</v>
      </c>
      <c r="D3911" t="str">
        <f>IFERROR(INDEX('Draft Master List'!E:F,MATCH(C3911,'Draft Master List'!E:E,0),2),"N/A")</f>
        <v>452007</v>
      </c>
      <c r="E3911" t="s">
        <v>22</v>
      </c>
      <c r="F3911">
        <v>21</v>
      </c>
      <c r="H3911">
        <v>7</v>
      </c>
      <c r="I3911">
        <v>0</v>
      </c>
      <c r="J3911">
        <v>13</v>
      </c>
      <c r="K3911">
        <v>6</v>
      </c>
      <c r="L3911" s="2">
        <v>0.46200000000000002</v>
      </c>
      <c r="M3911">
        <v>73</v>
      </c>
      <c r="N3911">
        <v>12.2</v>
      </c>
      <c r="O3911">
        <v>0</v>
      </c>
      <c r="P3911">
        <v>22</v>
      </c>
      <c r="Q3911">
        <v>0.9</v>
      </c>
      <c r="R3911">
        <v>10.4</v>
      </c>
      <c r="S3911">
        <v>0</v>
      </c>
    </row>
    <row r="3912" spans="1:19" x14ac:dyDescent="0.25">
      <c r="A3912">
        <v>2007</v>
      </c>
      <c r="B3912">
        <v>310</v>
      </c>
      <c r="C3912" t="s">
        <v>549</v>
      </c>
      <c r="D3912" t="str">
        <f>IFERROR(INDEX('Draft Master List'!E:F,MATCH(C3912,'Draft Master List'!E:E,0),2),"N/A")</f>
        <v>1842006</v>
      </c>
      <c r="E3912" t="s">
        <v>21</v>
      </c>
      <c r="F3912">
        <v>25</v>
      </c>
      <c r="G3912" t="s">
        <v>77</v>
      </c>
      <c r="H3912">
        <v>16</v>
      </c>
      <c r="I3912">
        <v>2</v>
      </c>
      <c r="J3912">
        <v>6</v>
      </c>
      <c r="K3912">
        <v>6</v>
      </c>
      <c r="L3912" s="2">
        <v>1</v>
      </c>
      <c r="M3912">
        <v>62</v>
      </c>
      <c r="N3912">
        <v>10.3</v>
      </c>
      <c r="O3912">
        <v>1</v>
      </c>
      <c r="P3912">
        <v>28</v>
      </c>
      <c r="Q3912">
        <v>0.4</v>
      </c>
      <c r="R3912">
        <v>3.9</v>
      </c>
      <c r="S3912">
        <v>1</v>
      </c>
    </row>
    <row r="3913" spans="1:19" x14ac:dyDescent="0.25">
      <c r="A3913">
        <v>2007</v>
      </c>
      <c r="B3913">
        <v>311</v>
      </c>
      <c r="C3913" t="s">
        <v>1391</v>
      </c>
      <c r="D3913" t="str">
        <f>IFERROR(INDEX('Draft Master List'!E:F,MATCH(C3913,'Draft Master List'!E:E,0),2),"N/A")</f>
        <v>N/A</v>
      </c>
      <c r="E3913" t="s">
        <v>15</v>
      </c>
      <c r="F3913">
        <v>27</v>
      </c>
      <c r="G3913" t="s">
        <v>212</v>
      </c>
      <c r="H3913">
        <v>16</v>
      </c>
      <c r="I3913">
        <v>9</v>
      </c>
      <c r="J3913">
        <v>7</v>
      </c>
      <c r="K3913">
        <v>6</v>
      </c>
      <c r="L3913" s="2">
        <v>0.85699999999999998</v>
      </c>
      <c r="M3913">
        <v>32</v>
      </c>
      <c r="N3913">
        <v>5.3</v>
      </c>
      <c r="O3913">
        <v>1</v>
      </c>
      <c r="P3913">
        <v>14</v>
      </c>
      <c r="Q3913">
        <v>0.4</v>
      </c>
      <c r="R3913">
        <v>2</v>
      </c>
      <c r="S3913">
        <v>0</v>
      </c>
    </row>
    <row r="3914" spans="1:19" x14ac:dyDescent="0.25">
      <c r="A3914">
        <v>2007</v>
      </c>
      <c r="B3914">
        <v>312</v>
      </c>
      <c r="C3914" t="s">
        <v>699</v>
      </c>
      <c r="D3914" t="str">
        <f>IFERROR(INDEX('Draft Master List'!E:F,MATCH(C3914,'Draft Master List'!E:E,0),2),"N/A")</f>
        <v>N/A</v>
      </c>
      <c r="E3914" t="s">
        <v>223</v>
      </c>
      <c r="F3914">
        <v>31</v>
      </c>
      <c r="H3914">
        <v>13</v>
      </c>
      <c r="I3914">
        <v>0</v>
      </c>
      <c r="J3914">
        <v>14</v>
      </c>
      <c r="K3914">
        <v>6</v>
      </c>
      <c r="L3914" s="2">
        <v>0.42899999999999999</v>
      </c>
      <c r="M3914">
        <v>38</v>
      </c>
      <c r="N3914">
        <v>6.3</v>
      </c>
      <c r="O3914">
        <v>0</v>
      </c>
      <c r="P3914">
        <v>10</v>
      </c>
      <c r="Q3914">
        <v>0.5</v>
      </c>
      <c r="R3914">
        <v>2.9</v>
      </c>
      <c r="S3914">
        <v>0</v>
      </c>
    </row>
    <row r="3915" spans="1:19" x14ac:dyDescent="0.25">
      <c r="A3915">
        <v>2007</v>
      </c>
      <c r="B3915">
        <v>313</v>
      </c>
      <c r="C3915" t="s">
        <v>2111</v>
      </c>
      <c r="D3915" t="str">
        <f>IFERROR(INDEX('Draft Master List'!E:F,MATCH(C3915,'Draft Master List'!E:E,0),2),"N/A")</f>
        <v>N/A</v>
      </c>
      <c r="E3915" t="s">
        <v>9</v>
      </c>
      <c r="F3915">
        <v>24</v>
      </c>
      <c r="G3915" t="s">
        <v>1069</v>
      </c>
      <c r="H3915">
        <v>16</v>
      </c>
      <c r="I3915">
        <v>6</v>
      </c>
      <c r="J3915">
        <v>13</v>
      </c>
      <c r="K3915">
        <v>6</v>
      </c>
      <c r="L3915" s="2">
        <v>0.46200000000000002</v>
      </c>
      <c r="M3915">
        <v>28</v>
      </c>
      <c r="N3915">
        <v>4.7</v>
      </c>
      <c r="O3915">
        <v>0</v>
      </c>
      <c r="P3915">
        <v>6</v>
      </c>
      <c r="Q3915">
        <v>0.4</v>
      </c>
      <c r="R3915">
        <v>1.8</v>
      </c>
      <c r="S3915">
        <v>0</v>
      </c>
    </row>
    <row r="3916" spans="1:19" x14ac:dyDescent="0.25">
      <c r="A3916">
        <v>2007</v>
      </c>
      <c r="B3916">
        <v>314</v>
      </c>
      <c r="C3916" t="s">
        <v>584</v>
      </c>
      <c r="D3916" t="str">
        <f>IFERROR(INDEX('Draft Master List'!E:F,MATCH(C3916,'Draft Master List'!E:E,0),2),"N/A")</f>
        <v>N/A</v>
      </c>
      <c r="E3916" t="s">
        <v>18</v>
      </c>
      <c r="F3916">
        <v>25</v>
      </c>
      <c r="H3916">
        <v>12</v>
      </c>
      <c r="I3916">
        <v>0</v>
      </c>
      <c r="J3916">
        <v>8</v>
      </c>
      <c r="K3916">
        <v>6</v>
      </c>
      <c r="L3916" s="2">
        <v>0.75</v>
      </c>
      <c r="M3916">
        <v>48</v>
      </c>
      <c r="N3916">
        <v>8</v>
      </c>
      <c r="O3916">
        <v>0</v>
      </c>
      <c r="P3916">
        <v>20</v>
      </c>
      <c r="Q3916">
        <v>0.5</v>
      </c>
      <c r="R3916">
        <v>4</v>
      </c>
      <c r="S3916">
        <v>1</v>
      </c>
    </row>
    <row r="3917" spans="1:19" x14ac:dyDescent="0.25">
      <c r="A3917">
        <v>2007</v>
      </c>
      <c r="B3917">
        <v>315</v>
      </c>
      <c r="C3917" t="s">
        <v>1290</v>
      </c>
      <c r="D3917" t="str">
        <f>IFERROR(INDEX('Draft Master List'!E:F,MATCH(C3917,'Draft Master List'!E:E,0),2),"N/A")</f>
        <v>N/A</v>
      </c>
      <c r="E3917" t="s">
        <v>30</v>
      </c>
      <c r="F3917">
        <v>30</v>
      </c>
      <c r="G3917" t="s">
        <v>643</v>
      </c>
      <c r="H3917">
        <v>6</v>
      </c>
      <c r="I3917">
        <v>2</v>
      </c>
      <c r="J3917">
        <v>8</v>
      </c>
      <c r="K3917">
        <v>6</v>
      </c>
      <c r="L3917" s="2">
        <v>0.75</v>
      </c>
      <c r="M3917">
        <v>35</v>
      </c>
      <c r="N3917">
        <v>5.8</v>
      </c>
      <c r="O3917">
        <v>0</v>
      </c>
      <c r="P3917">
        <v>18</v>
      </c>
      <c r="Q3917">
        <v>1</v>
      </c>
      <c r="R3917">
        <v>5.8</v>
      </c>
      <c r="S3917">
        <v>0</v>
      </c>
    </row>
    <row r="3918" spans="1:19" x14ac:dyDescent="0.25">
      <c r="A3918">
        <v>2007</v>
      </c>
      <c r="B3918">
        <v>316</v>
      </c>
      <c r="C3918" t="s">
        <v>1307</v>
      </c>
      <c r="D3918" t="str">
        <f>IFERROR(INDEX('Draft Master List'!E:F,MATCH(C3918,'Draft Master List'!E:E,0),2),"N/A")</f>
        <v>N/A</v>
      </c>
      <c r="E3918" t="s">
        <v>21</v>
      </c>
      <c r="F3918">
        <v>27</v>
      </c>
      <c r="G3918" t="s">
        <v>758</v>
      </c>
      <c r="H3918">
        <v>16</v>
      </c>
      <c r="I3918">
        <v>7</v>
      </c>
      <c r="J3918">
        <v>10</v>
      </c>
      <c r="K3918">
        <v>6</v>
      </c>
      <c r="L3918" s="2">
        <v>0.6</v>
      </c>
      <c r="M3918">
        <v>36</v>
      </c>
      <c r="N3918">
        <v>6</v>
      </c>
      <c r="O3918">
        <v>0</v>
      </c>
      <c r="P3918">
        <v>12</v>
      </c>
      <c r="Q3918">
        <v>0.4</v>
      </c>
      <c r="R3918">
        <v>2.2999999999999998</v>
      </c>
      <c r="S3918">
        <v>0</v>
      </c>
    </row>
    <row r="3919" spans="1:19" x14ac:dyDescent="0.25">
      <c r="A3919">
        <v>2007</v>
      </c>
      <c r="B3919">
        <v>317</v>
      </c>
      <c r="C3919" t="s">
        <v>1346</v>
      </c>
      <c r="D3919" t="str">
        <f>IFERROR(INDEX('Draft Master List'!E:F,MATCH(C3919,'Draft Master List'!E:E,0),2),"N/A")</f>
        <v>N/A</v>
      </c>
      <c r="E3919" t="s">
        <v>34</v>
      </c>
      <c r="F3919">
        <v>29</v>
      </c>
      <c r="G3919" t="s">
        <v>732</v>
      </c>
      <c r="H3919">
        <v>16</v>
      </c>
      <c r="I3919">
        <v>5</v>
      </c>
      <c r="J3919">
        <v>11</v>
      </c>
      <c r="K3919">
        <v>6</v>
      </c>
      <c r="L3919" s="2">
        <v>0.54500000000000004</v>
      </c>
      <c r="M3919">
        <v>38</v>
      </c>
      <c r="N3919">
        <v>6.3</v>
      </c>
      <c r="O3919">
        <v>0</v>
      </c>
      <c r="P3919">
        <v>13</v>
      </c>
      <c r="Q3919">
        <v>0.4</v>
      </c>
      <c r="R3919">
        <v>2.4</v>
      </c>
      <c r="S3919">
        <v>0</v>
      </c>
    </row>
    <row r="3920" spans="1:19" x14ac:dyDescent="0.25">
      <c r="A3920">
        <v>2007</v>
      </c>
      <c r="B3920">
        <v>318</v>
      </c>
      <c r="C3920" t="s">
        <v>2139</v>
      </c>
      <c r="D3920" t="str">
        <f>IFERROR(INDEX('Draft Master List'!E:F,MATCH(C3920,'Draft Master List'!E:E,0),2),"N/A")</f>
        <v>N/A</v>
      </c>
      <c r="E3920" t="s">
        <v>23</v>
      </c>
      <c r="F3920">
        <v>28</v>
      </c>
      <c r="G3920" t="s">
        <v>1069</v>
      </c>
      <c r="H3920">
        <v>8</v>
      </c>
      <c r="I3920">
        <v>1</v>
      </c>
      <c r="J3920">
        <v>10</v>
      </c>
      <c r="K3920">
        <v>6</v>
      </c>
      <c r="L3920" s="2">
        <v>0.6</v>
      </c>
      <c r="M3920">
        <v>39</v>
      </c>
      <c r="N3920">
        <v>6.5</v>
      </c>
      <c r="O3920">
        <v>1</v>
      </c>
      <c r="P3920">
        <v>11</v>
      </c>
      <c r="Q3920">
        <v>0.8</v>
      </c>
      <c r="R3920">
        <v>4.9000000000000004</v>
      </c>
      <c r="S3920">
        <v>0</v>
      </c>
    </row>
    <row r="3921" spans="1:19" x14ac:dyDescent="0.25">
      <c r="A3921">
        <v>2007</v>
      </c>
      <c r="B3921">
        <v>319</v>
      </c>
      <c r="C3921" t="s">
        <v>1364</v>
      </c>
      <c r="D3921" t="str">
        <f>IFERROR(INDEX('Draft Master List'!E:F,MATCH(C3921,'Draft Master List'!E:E,0),2),"N/A")</f>
        <v>N/A</v>
      </c>
      <c r="E3921" t="s">
        <v>22</v>
      </c>
      <c r="F3921">
        <v>23</v>
      </c>
      <c r="G3921" t="s">
        <v>1069</v>
      </c>
      <c r="H3921">
        <v>16</v>
      </c>
      <c r="I3921">
        <v>2</v>
      </c>
      <c r="J3921">
        <v>7</v>
      </c>
      <c r="K3921">
        <v>6</v>
      </c>
      <c r="L3921" s="2">
        <v>0.85699999999999998</v>
      </c>
      <c r="M3921">
        <v>108</v>
      </c>
      <c r="N3921">
        <v>18</v>
      </c>
      <c r="O3921">
        <v>2</v>
      </c>
      <c r="P3921">
        <v>54</v>
      </c>
      <c r="Q3921">
        <v>0.4</v>
      </c>
      <c r="R3921">
        <v>6.8</v>
      </c>
      <c r="S3921">
        <v>0</v>
      </c>
    </row>
    <row r="3922" spans="1:19" x14ac:dyDescent="0.25">
      <c r="A3922">
        <v>2007</v>
      </c>
      <c r="B3922">
        <v>320</v>
      </c>
      <c r="C3922" t="s">
        <v>2100</v>
      </c>
      <c r="D3922" t="str">
        <f>IFERROR(INDEX('Draft Master List'!E:F,MATCH(C3922,'Draft Master List'!E:E,0),2),"N/A")</f>
        <v>N/A</v>
      </c>
      <c r="E3922" t="s">
        <v>3</v>
      </c>
      <c r="F3922">
        <v>30</v>
      </c>
      <c r="G3922" t="s">
        <v>1069</v>
      </c>
      <c r="H3922">
        <v>5</v>
      </c>
      <c r="I3922">
        <v>2</v>
      </c>
      <c r="J3922">
        <v>11</v>
      </c>
      <c r="K3922">
        <v>6</v>
      </c>
      <c r="L3922" s="2">
        <v>0.54500000000000004</v>
      </c>
      <c r="M3922">
        <v>18</v>
      </c>
      <c r="N3922">
        <v>3</v>
      </c>
      <c r="O3922">
        <v>1</v>
      </c>
      <c r="P3922">
        <v>7</v>
      </c>
      <c r="Q3922">
        <v>1.2</v>
      </c>
      <c r="R3922">
        <v>3.6</v>
      </c>
      <c r="S3922">
        <v>0</v>
      </c>
    </row>
    <row r="3923" spans="1:19" x14ac:dyDescent="0.25">
      <c r="A3923">
        <v>2007</v>
      </c>
      <c r="B3923">
        <v>321</v>
      </c>
      <c r="C3923" t="s">
        <v>2072</v>
      </c>
      <c r="D3923" t="str">
        <f>IFERROR(INDEX('Draft Master List'!E:F,MATCH(C3923,'Draft Master List'!E:E,0),2),"N/A")</f>
        <v>N/A</v>
      </c>
      <c r="E3923" t="s">
        <v>32</v>
      </c>
      <c r="F3923">
        <v>23</v>
      </c>
      <c r="G3923" t="s">
        <v>77</v>
      </c>
      <c r="H3923">
        <v>16</v>
      </c>
      <c r="I3923">
        <v>1</v>
      </c>
      <c r="J3923">
        <v>11</v>
      </c>
      <c r="K3923">
        <v>6</v>
      </c>
      <c r="L3923" s="2">
        <v>0.54500000000000004</v>
      </c>
      <c r="M3923">
        <v>87</v>
      </c>
      <c r="N3923">
        <v>14.5</v>
      </c>
      <c r="O3923">
        <v>0</v>
      </c>
      <c r="P3923">
        <v>36</v>
      </c>
      <c r="Q3923">
        <v>0.4</v>
      </c>
      <c r="R3923">
        <v>5.4</v>
      </c>
      <c r="S3923">
        <v>0</v>
      </c>
    </row>
    <row r="3924" spans="1:19" x14ac:dyDescent="0.25">
      <c r="A3924">
        <v>2007</v>
      </c>
      <c r="B3924">
        <v>322</v>
      </c>
      <c r="C3924" t="s">
        <v>1303</v>
      </c>
      <c r="D3924" t="str">
        <f>IFERROR(INDEX('Draft Master List'!E:F,MATCH(C3924,'Draft Master List'!E:E,0),2),"N/A")</f>
        <v>N/A</v>
      </c>
      <c r="E3924" t="s">
        <v>27</v>
      </c>
      <c r="F3924">
        <v>23</v>
      </c>
      <c r="H3924">
        <v>16</v>
      </c>
      <c r="I3924">
        <v>0</v>
      </c>
      <c r="J3924">
        <v>10</v>
      </c>
      <c r="K3924">
        <v>5</v>
      </c>
      <c r="L3924" s="2">
        <v>0.5</v>
      </c>
      <c r="M3924">
        <v>76</v>
      </c>
      <c r="N3924">
        <v>15.2</v>
      </c>
      <c r="O3924">
        <v>0</v>
      </c>
      <c r="P3924">
        <v>35</v>
      </c>
      <c r="Q3924">
        <v>0.3</v>
      </c>
      <c r="R3924">
        <v>4.8</v>
      </c>
      <c r="S3924">
        <v>0</v>
      </c>
    </row>
    <row r="3925" spans="1:19" x14ac:dyDescent="0.25">
      <c r="A3925">
        <v>2007</v>
      </c>
      <c r="B3925">
        <v>323</v>
      </c>
      <c r="C3925" t="s">
        <v>1985</v>
      </c>
      <c r="D3925" t="str">
        <f>IFERROR(INDEX('Draft Master List'!E:F,MATCH(C3925,'Draft Master List'!E:E,0),2),"N/A")</f>
        <v>N/A</v>
      </c>
      <c r="E3925" t="s">
        <v>14</v>
      </c>
      <c r="F3925">
        <v>30</v>
      </c>
      <c r="G3925" t="s">
        <v>1069</v>
      </c>
      <c r="H3925">
        <v>16</v>
      </c>
      <c r="I3925">
        <v>2</v>
      </c>
      <c r="J3925">
        <v>7</v>
      </c>
      <c r="K3925">
        <v>5</v>
      </c>
      <c r="L3925" s="2">
        <v>0.71399999999999997</v>
      </c>
      <c r="M3925">
        <v>20</v>
      </c>
      <c r="N3925">
        <v>4</v>
      </c>
      <c r="O3925">
        <v>2</v>
      </c>
      <c r="P3925">
        <v>9</v>
      </c>
      <c r="Q3925">
        <v>0.3</v>
      </c>
      <c r="R3925">
        <v>1.3</v>
      </c>
      <c r="S3925">
        <v>0</v>
      </c>
    </row>
    <row r="3926" spans="1:19" x14ac:dyDescent="0.25">
      <c r="A3926">
        <v>2007</v>
      </c>
      <c r="B3926">
        <v>324</v>
      </c>
      <c r="C3926" t="s">
        <v>520</v>
      </c>
      <c r="D3926" t="str">
        <f>IFERROR(INDEX('Draft Master List'!E:F,MATCH(C3926,'Draft Master List'!E:E,0),2),"N/A")</f>
        <v>742006</v>
      </c>
      <c r="E3926" t="s">
        <v>12</v>
      </c>
      <c r="F3926">
        <v>23</v>
      </c>
      <c r="H3926">
        <v>4</v>
      </c>
      <c r="I3926">
        <v>0</v>
      </c>
      <c r="J3926">
        <v>5</v>
      </c>
      <c r="K3926">
        <v>5</v>
      </c>
      <c r="L3926" s="2">
        <v>1</v>
      </c>
      <c r="M3926">
        <v>35</v>
      </c>
      <c r="N3926">
        <v>7</v>
      </c>
      <c r="O3926">
        <v>0</v>
      </c>
      <c r="P3926">
        <v>11</v>
      </c>
      <c r="Q3926">
        <v>1.3</v>
      </c>
      <c r="R3926">
        <v>8.8000000000000007</v>
      </c>
      <c r="S3926">
        <v>0</v>
      </c>
    </row>
    <row r="3927" spans="1:19" x14ac:dyDescent="0.25">
      <c r="A3927">
        <v>2007</v>
      </c>
      <c r="B3927">
        <v>325</v>
      </c>
      <c r="C3927" t="s">
        <v>133</v>
      </c>
      <c r="D3927" t="str">
        <f>IFERROR(INDEX('Draft Master List'!E:F,MATCH(C3927,'Draft Master List'!E:E,0),2),"N/A")</f>
        <v>1282007</v>
      </c>
      <c r="E3927" t="s">
        <v>28</v>
      </c>
      <c r="F3927">
        <v>23</v>
      </c>
      <c r="H3927">
        <v>12</v>
      </c>
      <c r="I3927">
        <v>0</v>
      </c>
      <c r="J3927">
        <v>9</v>
      </c>
      <c r="K3927">
        <v>5</v>
      </c>
      <c r="L3927" s="2">
        <v>0.55600000000000005</v>
      </c>
      <c r="M3927">
        <v>38</v>
      </c>
      <c r="N3927">
        <v>7.6</v>
      </c>
      <c r="O3927">
        <v>0</v>
      </c>
      <c r="P3927">
        <v>13</v>
      </c>
      <c r="Q3927">
        <v>0.4</v>
      </c>
      <c r="R3927">
        <v>3.2</v>
      </c>
      <c r="S3927">
        <v>6</v>
      </c>
    </row>
    <row r="3928" spans="1:19" x14ac:dyDescent="0.25">
      <c r="A3928">
        <v>2007</v>
      </c>
      <c r="B3928">
        <v>326</v>
      </c>
      <c r="C3928" t="s">
        <v>2140</v>
      </c>
      <c r="D3928" t="str">
        <f>IFERROR(INDEX('Draft Master List'!E:F,MATCH(C3928,'Draft Master List'!E:E,0),2),"N/A")</f>
        <v>N/A</v>
      </c>
      <c r="E3928" t="s">
        <v>22</v>
      </c>
      <c r="F3928">
        <v>36</v>
      </c>
      <c r="G3928" t="s">
        <v>1069</v>
      </c>
      <c r="H3928">
        <v>15</v>
      </c>
      <c r="I3928">
        <v>4</v>
      </c>
      <c r="J3928">
        <v>6</v>
      </c>
      <c r="K3928">
        <v>5</v>
      </c>
      <c r="L3928" s="2">
        <v>0.83299999999999996</v>
      </c>
      <c r="M3928">
        <v>39</v>
      </c>
      <c r="N3928">
        <v>7.8</v>
      </c>
      <c r="O3928">
        <v>2</v>
      </c>
      <c r="P3928">
        <v>16</v>
      </c>
      <c r="Q3928">
        <v>0.3</v>
      </c>
      <c r="R3928">
        <v>2.6</v>
      </c>
      <c r="S3928">
        <v>0</v>
      </c>
    </row>
    <row r="3929" spans="1:19" x14ac:dyDescent="0.25">
      <c r="A3929">
        <v>2007</v>
      </c>
      <c r="B3929">
        <v>327</v>
      </c>
      <c r="C3929" t="s">
        <v>705</v>
      </c>
      <c r="D3929" t="str">
        <f>IFERROR(INDEX('Draft Master List'!E:F,MATCH(C3929,'Draft Master List'!E:E,0),2),"N/A")</f>
        <v>N/A</v>
      </c>
      <c r="E3929" t="s">
        <v>223</v>
      </c>
      <c r="F3929">
        <v>29</v>
      </c>
      <c r="G3929" t="s">
        <v>77</v>
      </c>
      <c r="H3929">
        <v>7</v>
      </c>
      <c r="I3929">
        <v>1</v>
      </c>
      <c r="J3929">
        <v>12</v>
      </c>
      <c r="K3929">
        <v>5</v>
      </c>
      <c r="L3929" s="2">
        <v>0.41699999999999998</v>
      </c>
      <c r="M3929">
        <v>27</v>
      </c>
      <c r="N3929">
        <v>5.4</v>
      </c>
      <c r="O3929">
        <v>0</v>
      </c>
      <c r="P3929">
        <v>12</v>
      </c>
      <c r="Q3929">
        <v>0.7</v>
      </c>
      <c r="R3929">
        <v>3.9</v>
      </c>
      <c r="S3929">
        <v>2</v>
      </c>
    </row>
    <row r="3930" spans="1:19" x14ac:dyDescent="0.25">
      <c r="A3930">
        <v>2007</v>
      </c>
      <c r="B3930">
        <v>328</v>
      </c>
      <c r="C3930" t="s">
        <v>1477</v>
      </c>
      <c r="D3930" t="str">
        <f>IFERROR(INDEX('Draft Master List'!E:F,MATCH(C3930,'Draft Master List'!E:E,0),2),"N/A")</f>
        <v>N/A</v>
      </c>
      <c r="E3930" t="s">
        <v>25</v>
      </c>
      <c r="F3930">
        <v>34</v>
      </c>
      <c r="G3930" t="s">
        <v>643</v>
      </c>
      <c r="H3930">
        <v>4</v>
      </c>
      <c r="I3930">
        <v>2</v>
      </c>
      <c r="J3930">
        <v>10</v>
      </c>
      <c r="K3930">
        <v>5</v>
      </c>
      <c r="L3930" s="2">
        <v>0.5</v>
      </c>
      <c r="M3930">
        <v>17</v>
      </c>
      <c r="N3930">
        <v>3.4</v>
      </c>
      <c r="O3930">
        <v>0</v>
      </c>
      <c r="P3930">
        <v>8</v>
      </c>
      <c r="Q3930">
        <v>1.3</v>
      </c>
      <c r="R3930">
        <v>4.3</v>
      </c>
      <c r="S3930">
        <v>0</v>
      </c>
    </row>
    <row r="3931" spans="1:19" x14ac:dyDescent="0.25">
      <c r="A3931">
        <v>2007</v>
      </c>
      <c r="B3931">
        <v>329</v>
      </c>
      <c r="C3931" t="s">
        <v>2141</v>
      </c>
      <c r="D3931" t="str">
        <f>IFERROR(INDEX('Draft Master List'!E:F,MATCH(C3931,'Draft Master List'!E:E,0),2),"N/A")</f>
        <v>N/A</v>
      </c>
      <c r="E3931" t="s">
        <v>32</v>
      </c>
      <c r="F3931">
        <v>25</v>
      </c>
      <c r="G3931" t="s">
        <v>1069</v>
      </c>
      <c r="H3931">
        <v>13</v>
      </c>
      <c r="I3931">
        <v>2</v>
      </c>
      <c r="J3931">
        <v>9</v>
      </c>
      <c r="K3931">
        <v>5</v>
      </c>
      <c r="L3931" s="2">
        <v>0.55600000000000005</v>
      </c>
      <c r="M3931">
        <v>18</v>
      </c>
      <c r="N3931">
        <v>3.6</v>
      </c>
      <c r="O3931">
        <v>1</v>
      </c>
      <c r="P3931">
        <v>6</v>
      </c>
      <c r="Q3931">
        <v>0.4</v>
      </c>
      <c r="R3931">
        <v>1.4</v>
      </c>
      <c r="S3931">
        <v>0</v>
      </c>
    </row>
    <row r="3932" spans="1:19" x14ac:dyDescent="0.25">
      <c r="A3932">
        <v>2007</v>
      </c>
      <c r="B3932">
        <v>330</v>
      </c>
      <c r="C3932" t="s">
        <v>2142</v>
      </c>
      <c r="D3932" t="str">
        <f>IFERROR(INDEX('Draft Master List'!E:F,MATCH(C3932,'Draft Master List'!E:E,0),2),"N/A")</f>
        <v>N/A</v>
      </c>
      <c r="E3932" t="s">
        <v>14</v>
      </c>
      <c r="F3932">
        <v>26</v>
      </c>
      <c r="G3932" t="s">
        <v>77</v>
      </c>
      <c r="H3932">
        <v>2</v>
      </c>
      <c r="I3932">
        <v>1</v>
      </c>
      <c r="J3932">
        <v>5</v>
      </c>
      <c r="K3932">
        <v>5</v>
      </c>
      <c r="L3932" s="2">
        <v>1</v>
      </c>
      <c r="M3932">
        <v>82</v>
      </c>
      <c r="N3932">
        <v>16.399999999999999</v>
      </c>
      <c r="O3932">
        <v>0</v>
      </c>
      <c r="P3932">
        <v>52</v>
      </c>
      <c r="Q3932">
        <v>2.5</v>
      </c>
      <c r="R3932">
        <v>41</v>
      </c>
      <c r="S3932">
        <v>0</v>
      </c>
    </row>
    <row r="3933" spans="1:19" x14ac:dyDescent="0.25">
      <c r="A3933">
        <v>2007</v>
      </c>
      <c r="B3933">
        <v>331</v>
      </c>
      <c r="C3933" t="s">
        <v>2143</v>
      </c>
      <c r="D3933" t="str">
        <f>IFERROR(INDEX('Draft Master List'!E:F,MATCH(C3933,'Draft Master List'!E:E,0),2),"N/A")</f>
        <v>N/A</v>
      </c>
      <c r="E3933" t="s">
        <v>26</v>
      </c>
      <c r="F3933">
        <v>30</v>
      </c>
      <c r="G3933" t="s">
        <v>1069</v>
      </c>
      <c r="H3933">
        <v>12</v>
      </c>
      <c r="I3933">
        <v>2</v>
      </c>
      <c r="J3933">
        <v>7</v>
      </c>
      <c r="K3933">
        <v>5</v>
      </c>
      <c r="L3933" s="2">
        <v>0.71399999999999997</v>
      </c>
      <c r="M3933">
        <v>62</v>
      </c>
      <c r="N3933">
        <v>12.4</v>
      </c>
      <c r="O3933">
        <v>0</v>
      </c>
      <c r="P3933">
        <v>15</v>
      </c>
      <c r="Q3933">
        <v>0.4</v>
      </c>
      <c r="R3933">
        <v>5.2</v>
      </c>
      <c r="S3933">
        <v>0</v>
      </c>
    </row>
    <row r="3934" spans="1:19" x14ac:dyDescent="0.25">
      <c r="A3934">
        <v>2007</v>
      </c>
      <c r="B3934">
        <v>332</v>
      </c>
      <c r="C3934" t="s">
        <v>1740</v>
      </c>
      <c r="D3934" t="str">
        <f>IFERROR(INDEX('Draft Master List'!E:F,MATCH(C3934,'Draft Master List'!E:E,0),2),"N/A")</f>
        <v>N/A</v>
      </c>
      <c r="E3934" t="s">
        <v>24</v>
      </c>
      <c r="F3934">
        <v>24</v>
      </c>
      <c r="G3934" t="s">
        <v>1069</v>
      </c>
      <c r="H3934">
        <v>14</v>
      </c>
      <c r="I3934">
        <v>5</v>
      </c>
      <c r="J3934">
        <v>6</v>
      </c>
      <c r="K3934">
        <v>5</v>
      </c>
      <c r="L3934" s="2">
        <v>0.83299999999999996</v>
      </c>
      <c r="M3934">
        <v>34</v>
      </c>
      <c r="N3934">
        <v>6.8</v>
      </c>
      <c r="O3934">
        <v>3</v>
      </c>
      <c r="P3934">
        <v>13</v>
      </c>
      <c r="Q3934">
        <v>0.4</v>
      </c>
      <c r="R3934">
        <v>2.4</v>
      </c>
      <c r="S3934">
        <v>0</v>
      </c>
    </row>
    <row r="3935" spans="1:19" x14ac:dyDescent="0.25">
      <c r="A3935">
        <v>2007</v>
      </c>
      <c r="B3935">
        <v>333</v>
      </c>
      <c r="C3935" t="s">
        <v>489</v>
      </c>
      <c r="D3935" t="str">
        <f>IFERROR(INDEX('Draft Master List'!E:F,MATCH(C3935,'Draft Master List'!E:E,0),2),"N/A")</f>
        <v>1972007</v>
      </c>
      <c r="E3935" t="s">
        <v>19</v>
      </c>
      <c r="F3935">
        <v>23</v>
      </c>
      <c r="H3935">
        <v>8</v>
      </c>
      <c r="I3935">
        <v>0</v>
      </c>
      <c r="J3935">
        <v>6</v>
      </c>
      <c r="K3935">
        <v>5</v>
      </c>
      <c r="L3935" s="2">
        <v>0.83299999999999996</v>
      </c>
      <c r="M3935">
        <v>38</v>
      </c>
      <c r="N3935">
        <v>7.6</v>
      </c>
      <c r="O3935">
        <v>0</v>
      </c>
      <c r="P3935">
        <v>12</v>
      </c>
      <c r="Q3935">
        <v>0.6</v>
      </c>
      <c r="R3935">
        <v>4.8</v>
      </c>
      <c r="S3935">
        <v>0</v>
      </c>
    </row>
    <row r="3936" spans="1:19" x14ac:dyDescent="0.25">
      <c r="A3936">
        <v>2007</v>
      </c>
      <c r="B3936">
        <v>334</v>
      </c>
      <c r="C3936" t="s">
        <v>1527</v>
      </c>
      <c r="D3936" t="str">
        <f>IFERROR(INDEX('Draft Master List'!E:F,MATCH(C3936,'Draft Master List'!E:E,0),2),"N/A")</f>
        <v>N/A</v>
      </c>
      <c r="E3936" t="s">
        <v>28</v>
      </c>
      <c r="F3936">
        <v>25</v>
      </c>
      <c r="G3936" t="s">
        <v>1069</v>
      </c>
      <c r="H3936">
        <v>16</v>
      </c>
      <c r="I3936">
        <v>2</v>
      </c>
      <c r="J3936">
        <v>9</v>
      </c>
      <c r="K3936">
        <v>5</v>
      </c>
      <c r="L3936" s="2">
        <v>0.55600000000000005</v>
      </c>
      <c r="M3936">
        <v>47</v>
      </c>
      <c r="N3936">
        <v>9.4</v>
      </c>
      <c r="O3936">
        <v>0</v>
      </c>
      <c r="P3936">
        <v>13</v>
      </c>
      <c r="Q3936">
        <v>0.3</v>
      </c>
      <c r="R3936">
        <v>2.9</v>
      </c>
      <c r="S3936">
        <v>0</v>
      </c>
    </row>
    <row r="3937" spans="1:19" x14ac:dyDescent="0.25">
      <c r="A3937">
        <v>2007</v>
      </c>
      <c r="B3937">
        <v>335</v>
      </c>
      <c r="C3937" t="s">
        <v>1483</v>
      </c>
      <c r="D3937" t="str">
        <f>IFERROR(INDEX('Draft Master List'!E:F,MATCH(C3937,'Draft Master List'!E:E,0),2),"N/A")</f>
        <v>N/A</v>
      </c>
      <c r="E3937" t="s">
        <v>3</v>
      </c>
      <c r="F3937">
        <v>34</v>
      </c>
      <c r="H3937">
        <v>8</v>
      </c>
      <c r="I3937">
        <v>0</v>
      </c>
      <c r="J3937">
        <v>4</v>
      </c>
      <c r="K3937">
        <v>4</v>
      </c>
      <c r="L3937" s="2">
        <v>1</v>
      </c>
      <c r="M3937">
        <v>26</v>
      </c>
      <c r="N3937">
        <v>6.5</v>
      </c>
      <c r="O3937">
        <v>0</v>
      </c>
      <c r="P3937">
        <v>10</v>
      </c>
      <c r="Q3937">
        <v>0.5</v>
      </c>
      <c r="R3937">
        <v>3.3</v>
      </c>
      <c r="S3937">
        <v>2</v>
      </c>
    </row>
    <row r="3938" spans="1:19" x14ac:dyDescent="0.25">
      <c r="A3938">
        <v>2007</v>
      </c>
      <c r="B3938">
        <v>336</v>
      </c>
      <c r="C3938" t="s">
        <v>498</v>
      </c>
      <c r="D3938" t="str">
        <f>IFERROR(INDEX('Draft Master List'!E:F,MATCH(C3938,'Draft Master List'!E:E,0),2),"N/A")</f>
        <v>2292007</v>
      </c>
      <c r="E3938" t="s">
        <v>4</v>
      </c>
      <c r="F3938">
        <v>24</v>
      </c>
      <c r="H3938">
        <v>8</v>
      </c>
      <c r="I3938">
        <v>0</v>
      </c>
      <c r="J3938">
        <v>12</v>
      </c>
      <c r="K3938">
        <v>4</v>
      </c>
      <c r="L3938" s="2">
        <v>0.33300000000000002</v>
      </c>
      <c r="M3938">
        <v>126</v>
      </c>
      <c r="N3938">
        <v>31.5</v>
      </c>
      <c r="O3938">
        <v>1</v>
      </c>
      <c r="P3938">
        <v>56</v>
      </c>
      <c r="Q3938">
        <v>0.5</v>
      </c>
      <c r="R3938">
        <v>15.8</v>
      </c>
      <c r="S3938">
        <v>0</v>
      </c>
    </row>
    <row r="3939" spans="1:19" x14ac:dyDescent="0.25">
      <c r="A3939">
        <v>2007</v>
      </c>
      <c r="B3939">
        <v>337</v>
      </c>
      <c r="C3939" t="s">
        <v>2144</v>
      </c>
      <c r="D3939" t="str">
        <f>IFERROR(INDEX('Draft Master List'!E:F,MATCH(C3939,'Draft Master List'!E:E,0),2),"N/A")</f>
        <v>N/A</v>
      </c>
      <c r="E3939" t="s">
        <v>223</v>
      </c>
      <c r="F3939">
        <v>23</v>
      </c>
      <c r="H3939">
        <v>9</v>
      </c>
      <c r="I3939">
        <v>0</v>
      </c>
      <c r="J3939">
        <v>5</v>
      </c>
      <c r="K3939">
        <v>4</v>
      </c>
      <c r="L3939" s="2">
        <v>0.8</v>
      </c>
      <c r="M3939">
        <v>44</v>
      </c>
      <c r="N3939">
        <v>11</v>
      </c>
      <c r="O3939">
        <v>0</v>
      </c>
      <c r="P3939">
        <v>14</v>
      </c>
      <c r="Q3939">
        <v>0.4</v>
      </c>
      <c r="R3939">
        <v>4.9000000000000004</v>
      </c>
      <c r="S3939">
        <v>0</v>
      </c>
    </row>
    <row r="3940" spans="1:19" x14ac:dyDescent="0.25">
      <c r="A3940">
        <v>2007</v>
      </c>
      <c r="B3940">
        <v>338</v>
      </c>
      <c r="C3940" t="s">
        <v>2061</v>
      </c>
      <c r="D3940" t="str">
        <f>IFERROR(INDEX('Draft Master List'!E:F,MATCH(C3940,'Draft Master List'!E:E,0),2),"N/A")</f>
        <v>N/A</v>
      </c>
      <c r="E3940" t="s">
        <v>669</v>
      </c>
      <c r="F3940">
        <v>24</v>
      </c>
      <c r="H3940">
        <v>5</v>
      </c>
      <c r="I3940">
        <v>0</v>
      </c>
      <c r="J3940">
        <v>6</v>
      </c>
      <c r="K3940">
        <v>4</v>
      </c>
      <c r="L3940" s="2">
        <v>0.66700000000000004</v>
      </c>
      <c r="M3940">
        <v>23</v>
      </c>
      <c r="N3940">
        <v>5.8</v>
      </c>
      <c r="O3940">
        <v>0</v>
      </c>
      <c r="P3940">
        <v>7</v>
      </c>
      <c r="Q3940">
        <v>0.8</v>
      </c>
      <c r="R3940">
        <v>4.5999999999999996</v>
      </c>
      <c r="S3940">
        <v>2</v>
      </c>
    </row>
    <row r="3941" spans="1:19" x14ac:dyDescent="0.25">
      <c r="A3941">
        <v>2007</v>
      </c>
      <c r="B3941">
        <v>339</v>
      </c>
      <c r="C3941" t="s">
        <v>1440</v>
      </c>
      <c r="D3941" t="str">
        <f>IFERROR(INDEX('Draft Master List'!E:F,MATCH(C3941,'Draft Master List'!E:E,0),2),"N/A")</f>
        <v>N/A</v>
      </c>
      <c r="E3941" t="s">
        <v>15</v>
      </c>
      <c r="F3941">
        <v>23</v>
      </c>
      <c r="G3941" t="s">
        <v>643</v>
      </c>
      <c r="H3941">
        <v>12</v>
      </c>
      <c r="I3941">
        <v>2</v>
      </c>
      <c r="J3941">
        <v>6</v>
      </c>
      <c r="K3941">
        <v>4</v>
      </c>
      <c r="L3941" s="2">
        <v>0.66700000000000004</v>
      </c>
      <c r="M3941">
        <v>19</v>
      </c>
      <c r="N3941">
        <v>4.8</v>
      </c>
      <c r="O3941">
        <v>0</v>
      </c>
      <c r="P3941">
        <v>17</v>
      </c>
      <c r="Q3941">
        <v>0.3</v>
      </c>
      <c r="R3941">
        <v>1.6</v>
      </c>
      <c r="S3941">
        <v>0</v>
      </c>
    </row>
    <row r="3942" spans="1:19" x14ac:dyDescent="0.25">
      <c r="A3942">
        <v>2007</v>
      </c>
      <c r="B3942">
        <v>340</v>
      </c>
      <c r="C3942" t="s">
        <v>1837</v>
      </c>
      <c r="D3942" t="str">
        <f>IFERROR(INDEX('Draft Master List'!E:F,MATCH(C3942,'Draft Master List'!E:E,0),2),"N/A")</f>
        <v>N/A</v>
      </c>
      <c r="E3942" t="s">
        <v>23</v>
      </c>
      <c r="F3942">
        <v>25</v>
      </c>
      <c r="H3942">
        <v>13</v>
      </c>
      <c r="I3942">
        <v>0</v>
      </c>
      <c r="J3942">
        <v>6</v>
      </c>
      <c r="K3942">
        <v>4</v>
      </c>
      <c r="L3942" s="2">
        <v>0.66700000000000004</v>
      </c>
      <c r="M3942">
        <v>55</v>
      </c>
      <c r="N3942">
        <v>13.8</v>
      </c>
      <c r="O3942">
        <v>2</v>
      </c>
      <c r="P3942">
        <v>28</v>
      </c>
      <c r="Q3942">
        <v>0.3</v>
      </c>
      <c r="R3942">
        <v>4.2</v>
      </c>
      <c r="S3942">
        <v>0</v>
      </c>
    </row>
    <row r="3943" spans="1:19" x14ac:dyDescent="0.25">
      <c r="A3943">
        <v>2007</v>
      </c>
      <c r="B3943">
        <v>341</v>
      </c>
      <c r="C3943" t="s">
        <v>1424</v>
      </c>
      <c r="D3943" t="str">
        <f>IFERROR(INDEX('Draft Master List'!E:F,MATCH(C3943,'Draft Master List'!E:E,0),2),"N/A")</f>
        <v>N/A</v>
      </c>
      <c r="E3943" t="s">
        <v>12</v>
      </c>
      <c r="F3943">
        <v>26</v>
      </c>
      <c r="G3943" t="s">
        <v>643</v>
      </c>
      <c r="H3943">
        <v>12</v>
      </c>
      <c r="I3943">
        <v>1</v>
      </c>
      <c r="J3943">
        <v>7</v>
      </c>
      <c r="K3943">
        <v>4</v>
      </c>
      <c r="L3943" s="2">
        <v>0.57099999999999995</v>
      </c>
      <c r="M3943">
        <v>54</v>
      </c>
      <c r="N3943">
        <v>13.5</v>
      </c>
      <c r="O3943">
        <v>0</v>
      </c>
      <c r="P3943">
        <v>22</v>
      </c>
      <c r="Q3943">
        <v>0.3</v>
      </c>
      <c r="R3943">
        <v>4.5</v>
      </c>
      <c r="S3943">
        <v>1</v>
      </c>
    </row>
    <row r="3944" spans="1:19" x14ac:dyDescent="0.25">
      <c r="A3944">
        <v>2007</v>
      </c>
      <c r="B3944">
        <v>342</v>
      </c>
      <c r="C3944" t="s">
        <v>1350</v>
      </c>
      <c r="D3944" t="str">
        <f>IFERROR(INDEX('Draft Master List'!E:F,MATCH(C3944,'Draft Master List'!E:E,0),2),"N/A")</f>
        <v>N/A</v>
      </c>
      <c r="E3944" t="s">
        <v>30</v>
      </c>
      <c r="F3944">
        <v>29</v>
      </c>
      <c r="G3944" t="s">
        <v>732</v>
      </c>
      <c r="H3944">
        <v>16</v>
      </c>
      <c r="I3944">
        <v>1</v>
      </c>
      <c r="J3944">
        <v>6</v>
      </c>
      <c r="K3944">
        <v>4</v>
      </c>
      <c r="L3944" s="2">
        <v>0.66700000000000004</v>
      </c>
      <c r="M3944">
        <v>43</v>
      </c>
      <c r="N3944">
        <v>10.8</v>
      </c>
      <c r="O3944">
        <v>0</v>
      </c>
      <c r="P3944">
        <v>29</v>
      </c>
      <c r="Q3944">
        <v>0.3</v>
      </c>
      <c r="R3944">
        <v>2.7</v>
      </c>
      <c r="S3944">
        <v>0</v>
      </c>
    </row>
    <row r="3945" spans="1:19" x14ac:dyDescent="0.25">
      <c r="A3945">
        <v>2007</v>
      </c>
      <c r="B3945">
        <v>343</v>
      </c>
      <c r="C3945" t="s">
        <v>1993</v>
      </c>
      <c r="D3945" t="str">
        <f>IFERROR(INDEX('Draft Master List'!E:F,MATCH(C3945,'Draft Master List'!E:E,0),2),"N/A")</f>
        <v>N/A</v>
      </c>
      <c r="E3945" t="s">
        <v>18</v>
      </c>
      <c r="F3945">
        <v>30</v>
      </c>
      <c r="G3945" t="s">
        <v>108</v>
      </c>
      <c r="H3945">
        <v>16</v>
      </c>
      <c r="I3945">
        <v>10</v>
      </c>
      <c r="J3945">
        <v>10</v>
      </c>
      <c r="K3945">
        <v>4</v>
      </c>
      <c r="L3945" s="2">
        <v>0.4</v>
      </c>
      <c r="M3945">
        <v>43</v>
      </c>
      <c r="N3945">
        <v>10.8</v>
      </c>
      <c r="O3945">
        <v>1</v>
      </c>
      <c r="P3945">
        <v>26</v>
      </c>
      <c r="Q3945">
        <v>0.3</v>
      </c>
      <c r="R3945">
        <v>2.7</v>
      </c>
      <c r="S3945">
        <v>0</v>
      </c>
    </row>
    <row r="3946" spans="1:19" x14ac:dyDescent="0.25">
      <c r="A3946">
        <v>2007</v>
      </c>
      <c r="B3946">
        <v>344</v>
      </c>
      <c r="C3946" t="s">
        <v>1491</v>
      </c>
      <c r="D3946" t="str">
        <f>IFERROR(INDEX('Draft Master List'!E:F,MATCH(C3946,'Draft Master List'!E:E,0),2),"N/A")</f>
        <v>N/A</v>
      </c>
      <c r="E3946" t="s">
        <v>20</v>
      </c>
      <c r="F3946">
        <v>27</v>
      </c>
      <c r="H3946">
        <v>11</v>
      </c>
      <c r="I3946">
        <v>0</v>
      </c>
      <c r="J3946">
        <v>4</v>
      </c>
      <c r="K3946">
        <v>4</v>
      </c>
      <c r="L3946" s="2">
        <v>1</v>
      </c>
      <c r="M3946">
        <v>29</v>
      </c>
      <c r="N3946">
        <v>7.3</v>
      </c>
      <c r="O3946">
        <v>1</v>
      </c>
      <c r="P3946">
        <v>11</v>
      </c>
      <c r="Q3946">
        <v>0.4</v>
      </c>
      <c r="R3946">
        <v>2.6</v>
      </c>
      <c r="S3946">
        <v>0</v>
      </c>
    </row>
    <row r="3947" spans="1:19" x14ac:dyDescent="0.25">
      <c r="A3947">
        <v>2007</v>
      </c>
      <c r="B3947">
        <v>345</v>
      </c>
      <c r="C3947" t="s">
        <v>511</v>
      </c>
      <c r="D3947" t="str">
        <f>IFERROR(INDEX('Draft Master List'!E:F,MATCH(C3947,'Draft Master List'!E:E,0),2),"N/A")</f>
        <v>212006</v>
      </c>
      <c r="E3947" t="s">
        <v>30</v>
      </c>
      <c r="F3947">
        <v>22</v>
      </c>
      <c r="G3947" t="s">
        <v>643</v>
      </c>
      <c r="H3947">
        <v>13</v>
      </c>
      <c r="I3947">
        <v>6</v>
      </c>
      <c r="J3947">
        <v>8</v>
      </c>
      <c r="K3947">
        <v>4</v>
      </c>
      <c r="L3947" s="2">
        <v>0.5</v>
      </c>
      <c r="M3947">
        <v>116</v>
      </c>
      <c r="N3947">
        <v>29</v>
      </c>
      <c r="O3947">
        <v>0</v>
      </c>
      <c r="P3947">
        <v>43</v>
      </c>
      <c r="Q3947">
        <v>0.3</v>
      </c>
      <c r="R3947">
        <v>8.9</v>
      </c>
      <c r="S3947">
        <v>0</v>
      </c>
    </row>
    <row r="3948" spans="1:19" x14ac:dyDescent="0.25">
      <c r="A3948">
        <v>2007</v>
      </c>
      <c r="B3948">
        <v>346</v>
      </c>
      <c r="C3948" t="s">
        <v>1419</v>
      </c>
      <c r="D3948" t="str">
        <f>IFERROR(INDEX('Draft Master List'!E:F,MATCH(C3948,'Draft Master List'!E:E,0),2),"N/A")</f>
        <v>N/A</v>
      </c>
      <c r="E3948" t="s">
        <v>0</v>
      </c>
      <c r="F3948">
        <v>29</v>
      </c>
      <c r="G3948" t="s">
        <v>643</v>
      </c>
      <c r="H3948">
        <v>3</v>
      </c>
      <c r="I3948">
        <v>3</v>
      </c>
      <c r="J3948">
        <v>5</v>
      </c>
      <c r="K3948">
        <v>4</v>
      </c>
      <c r="L3948" s="2">
        <v>0.8</v>
      </c>
      <c r="M3948">
        <v>15</v>
      </c>
      <c r="N3948">
        <v>3.8</v>
      </c>
      <c r="O3948">
        <v>0</v>
      </c>
      <c r="P3948">
        <v>7</v>
      </c>
      <c r="Q3948">
        <v>1.3</v>
      </c>
      <c r="R3948">
        <v>5</v>
      </c>
      <c r="S3948">
        <v>1</v>
      </c>
    </row>
    <row r="3949" spans="1:19" x14ac:dyDescent="0.25">
      <c r="A3949">
        <v>2007</v>
      </c>
      <c r="B3949">
        <v>347</v>
      </c>
      <c r="C3949" t="s">
        <v>526</v>
      </c>
      <c r="D3949" t="str">
        <f>IFERROR(INDEX('Draft Master List'!E:F,MATCH(C3949,'Draft Master List'!E:E,0),2),"N/A")</f>
        <v>952006</v>
      </c>
      <c r="E3949" t="s">
        <v>24</v>
      </c>
      <c r="F3949">
        <v>25</v>
      </c>
      <c r="H3949">
        <v>6</v>
      </c>
      <c r="I3949">
        <v>0</v>
      </c>
      <c r="J3949">
        <v>6</v>
      </c>
      <c r="K3949">
        <v>4</v>
      </c>
      <c r="L3949" s="2">
        <v>0.66700000000000004</v>
      </c>
      <c r="M3949">
        <v>54</v>
      </c>
      <c r="N3949">
        <v>13.5</v>
      </c>
      <c r="O3949">
        <v>0</v>
      </c>
      <c r="P3949">
        <v>25</v>
      </c>
      <c r="Q3949">
        <v>0.7</v>
      </c>
      <c r="R3949">
        <v>9</v>
      </c>
      <c r="S3949">
        <v>1</v>
      </c>
    </row>
    <row r="3950" spans="1:19" x14ac:dyDescent="0.25">
      <c r="A3950">
        <v>2007</v>
      </c>
      <c r="B3950">
        <v>348</v>
      </c>
      <c r="C3950" t="s">
        <v>473</v>
      </c>
      <c r="D3950" t="str">
        <f>IFERROR(INDEX('Draft Master List'!E:F,MATCH(C3950,'Draft Master List'!E:E,0),2),"N/A")</f>
        <v>1182007</v>
      </c>
      <c r="E3950" t="s">
        <v>22</v>
      </c>
      <c r="F3950">
        <v>23</v>
      </c>
      <c r="H3950">
        <v>16</v>
      </c>
      <c r="I3950">
        <v>0</v>
      </c>
      <c r="J3950">
        <v>8</v>
      </c>
      <c r="K3950">
        <v>4</v>
      </c>
      <c r="L3950" s="2">
        <v>0.5</v>
      </c>
      <c r="M3950">
        <v>35</v>
      </c>
      <c r="N3950">
        <v>8.8000000000000007</v>
      </c>
      <c r="O3950">
        <v>0</v>
      </c>
      <c r="P3950">
        <v>12</v>
      </c>
      <c r="Q3950">
        <v>0.3</v>
      </c>
      <c r="R3950">
        <v>2.2000000000000002</v>
      </c>
      <c r="S3950">
        <v>2</v>
      </c>
    </row>
    <row r="3951" spans="1:19" x14ac:dyDescent="0.25">
      <c r="A3951">
        <v>2007</v>
      </c>
      <c r="B3951">
        <v>349</v>
      </c>
      <c r="C3951" t="s">
        <v>1484</v>
      </c>
      <c r="D3951" t="str">
        <f>IFERROR(INDEX('Draft Master List'!E:F,MATCH(C3951,'Draft Master List'!E:E,0),2),"N/A")</f>
        <v>N/A</v>
      </c>
      <c r="E3951" t="s">
        <v>10</v>
      </c>
      <c r="F3951">
        <v>29</v>
      </c>
      <c r="H3951">
        <v>16</v>
      </c>
      <c r="I3951">
        <v>0</v>
      </c>
      <c r="J3951">
        <v>15</v>
      </c>
      <c r="K3951">
        <v>4</v>
      </c>
      <c r="L3951" s="2">
        <v>0.26700000000000002</v>
      </c>
      <c r="M3951">
        <v>25</v>
      </c>
      <c r="N3951">
        <v>6.3</v>
      </c>
      <c r="O3951">
        <v>0</v>
      </c>
      <c r="P3951">
        <v>9</v>
      </c>
      <c r="Q3951">
        <v>0.3</v>
      </c>
      <c r="R3951">
        <v>1.6</v>
      </c>
      <c r="S3951">
        <v>0</v>
      </c>
    </row>
    <row r="3952" spans="1:19" x14ac:dyDescent="0.25">
      <c r="A3952">
        <v>2007</v>
      </c>
      <c r="B3952">
        <v>350</v>
      </c>
      <c r="C3952" t="s">
        <v>1247</v>
      </c>
      <c r="D3952" t="str">
        <f>IFERROR(INDEX('Draft Master List'!E:F,MATCH(C3952,'Draft Master List'!E:E,0),2),"N/A")</f>
        <v>N/A</v>
      </c>
      <c r="E3952" t="s">
        <v>13</v>
      </c>
      <c r="F3952">
        <v>25</v>
      </c>
      <c r="H3952">
        <v>16</v>
      </c>
      <c r="I3952">
        <v>0</v>
      </c>
      <c r="J3952">
        <v>7</v>
      </c>
      <c r="K3952">
        <v>4</v>
      </c>
      <c r="L3952" s="2">
        <v>0.57099999999999995</v>
      </c>
      <c r="M3952">
        <v>16</v>
      </c>
      <c r="N3952">
        <v>4</v>
      </c>
      <c r="O3952">
        <v>0</v>
      </c>
      <c r="P3952">
        <v>12</v>
      </c>
      <c r="Q3952">
        <v>0.3</v>
      </c>
      <c r="R3952">
        <v>1</v>
      </c>
      <c r="S3952">
        <v>1</v>
      </c>
    </row>
    <row r="3953" spans="1:19" x14ac:dyDescent="0.25">
      <c r="A3953">
        <v>2007</v>
      </c>
      <c r="B3953">
        <v>351</v>
      </c>
      <c r="C3953" t="s">
        <v>2145</v>
      </c>
      <c r="D3953" t="str">
        <f>IFERROR(INDEX('Draft Master List'!E:F,MATCH(C3953,'Draft Master List'!E:E,0),2),"N/A")</f>
        <v>N/A</v>
      </c>
      <c r="E3953" t="s">
        <v>9</v>
      </c>
      <c r="F3953">
        <v>27</v>
      </c>
      <c r="H3953">
        <v>12</v>
      </c>
      <c r="I3953">
        <v>0</v>
      </c>
      <c r="J3953">
        <v>5</v>
      </c>
      <c r="K3953">
        <v>4</v>
      </c>
      <c r="L3953" s="2">
        <v>0.8</v>
      </c>
      <c r="M3953">
        <v>35</v>
      </c>
      <c r="N3953">
        <v>8.8000000000000007</v>
      </c>
      <c r="O3953">
        <v>0</v>
      </c>
      <c r="P3953">
        <v>24</v>
      </c>
      <c r="Q3953">
        <v>0.3</v>
      </c>
      <c r="R3953">
        <v>2.9</v>
      </c>
      <c r="S3953">
        <v>0</v>
      </c>
    </row>
    <row r="3954" spans="1:19" x14ac:dyDescent="0.25">
      <c r="A3954">
        <v>2007</v>
      </c>
      <c r="B3954">
        <v>352</v>
      </c>
      <c r="C3954" t="s">
        <v>665</v>
      </c>
      <c r="D3954" t="str">
        <f>IFERROR(INDEX('Draft Master List'!E:F,MATCH(C3954,'Draft Master List'!E:E,0),2),"N/A")</f>
        <v>N/A</v>
      </c>
      <c r="E3954" t="s">
        <v>64</v>
      </c>
      <c r="F3954">
        <v>24</v>
      </c>
      <c r="G3954" t="s">
        <v>77</v>
      </c>
      <c r="H3954">
        <v>16</v>
      </c>
      <c r="I3954">
        <v>2</v>
      </c>
      <c r="J3954">
        <v>5</v>
      </c>
      <c r="K3954">
        <v>3</v>
      </c>
      <c r="L3954" s="2">
        <v>0.6</v>
      </c>
      <c r="M3954">
        <v>37</v>
      </c>
      <c r="N3954">
        <v>12.3</v>
      </c>
      <c r="O3954">
        <v>0</v>
      </c>
      <c r="P3954">
        <v>18</v>
      </c>
      <c r="Q3954">
        <v>0.2</v>
      </c>
      <c r="R3954">
        <v>2.2999999999999998</v>
      </c>
      <c r="S3954">
        <v>5</v>
      </c>
    </row>
    <row r="3955" spans="1:19" x14ac:dyDescent="0.25">
      <c r="A3955">
        <v>2007</v>
      </c>
      <c r="B3955">
        <v>353</v>
      </c>
      <c r="C3955" t="s">
        <v>2095</v>
      </c>
      <c r="D3955" t="str">
        <f>IFERROR(INDEX('Draft Master List'!E:F,MATCH(C3955,'Draft Master List'!E:E,0),2),"N/A")</f>
        <v>N/A</v>
      </c>
      <c r="E3955" t="s">
        <v>27</v>
      </c>
      <c r="F3955">
        <v>24</v>
      </c>
      <c r="H3955">
        <v>16</v>
      </c>
      <c r="I3955">
        <v>0</v>
      </c>
      <c r="J3955">
        <v>3</v>
      </c>
      <c r="K3955">
        <v>3</v>
      </c>
      <c r="L3955" s="2">
        <v>1</v>
      </c>
      <c r="M3955">
        <v>18</v>
      </c>
      <c r="N3955">
        <v>6</v>
      </c>
      <c r="O3955">
        <v>3</v>
      </c>
      <c r="P3955">
        <v>15</v>
      </c>
      <c r="Q3955">
        <v>0.2</v>
      </c>
      <c r="R3955">
        <v>1.1000000000000001</v>
      </c>
      <c r="S3955">
        <v>0</v>
      </c>
    </row>
    <row r="3956" spans="1:19" x14ac:dyDescent="0.25">
      <c r="A3956">
        <v>2007</v>
      </c>
      <c r="B3956">
        <v>354</v>
      </c>
      <c r="C3956" t="s">
        <v>1986</v>
      </c>
      <c r="D3956" t="str">
        <f>IFERROR(INDEX('Draft Master List'!E:F,MATCH(C3956,'Draft Master List'!E:E,0),2),"N/A")</f>
        <v>N/A</v>
      </c>
      <c r="E3956" t="s">
        <v>63</v>
      </c>
      <c r="F3956">
        <v>28</v>
      </c>
      <c r="G3956" t="s">
        <v>1069</v>
      </c>
      <c r="H3956">
        <v>15</v>
      </c>
      <c r="I3956">
        <v>1</v>
      </c>
      <c r="J3956">
        <v>7</v>
      </c>
      <c r="K3956">
        <v>3</v>
      </c>
      <c r="L3956" s="2">
        <v>0.42899999999999999</v>
      </c>
      <c r="M3956">
        <v>14</v>
      </c>
      <c r="N3956">
        <v>4.7</v>
      </c>
      <c r="O3956">
        <v>0</v>
      </c>
      <c r="P3956">
        <v>7</v>
      </c>
      <c r="Q3956">
        <v>0.2</v>
      </c>
      <c r="R3956">
        <v>0.9</v>
      </c>
      <c r="S3956">
        <v>0</v>
      </c>
    </row>
    <row r="3957" spans="1:19" x14ac:dyDescent="0.25">
      <c r="A3957">
        <v>2007</v>
      </c>
      <c r="B3957">
        <v>355</v>
      </c>
      <c r="C3957" t="s">
        <v>534</v>
      </c>
      <c r="D3957" t="str">
        <f>IFERROR(INDEX('Draft Master List'!E:F,MATCH(C3957,'Draft Master List'!E:E,0),2),"N/A")</f>
        <v>1252006</v>
      </c>
      <c r="E3957" t="s">
        <v>15</v>
      </c>
      <c r="F3957">
        <v>23</v>
      </c>
      <c r="H3957">
        <v>7</v>
      </c>
      <c r="I3957">
        <v>0</v>
      </c>
      <c r="J3957">
        <v>4</v>
      </c>
      <c r="K3957">
        <v>3</v>
      </c>
      <c r="L3957" s="2">
        <v>0.75</v>
      </c>
      <c r="M3957">
        <v>33</v>
      </c>
      <c r="N3957">
        <v>11</v>
      </c>
      <c r="O3957">
        <v>0</v>
      </c>
      <c r="P3957">
        <v>18</v>
      </c>
      <c r="Q3957">
        <v>0.4</v>
      </c>
      <c r="R3957">
        <v>4.7</v>
      </c>
      <c r="S3957">
        <v>0</v>
      </c>
    </row>
    <row r="3958" spans="1:19" x14ac:dyDescent="0.25">
      <c r="A3958">
        <v>2007</v>
      </c>
      <c r="B3958">
        <v>356</v>
      </c>
      <c r="C3958" t="s">
        <v>1488</v>
      </c>
      <c r="D3958" t="str">
        <f>IFERROR(INDEX('Draft Master List'!E:F,MATCH(C3958,'Draft Master List'!E:E,0),2),"N/A")</f>
        <v>N/A</v>
      </c>
      <c r="E3958" t="s">
        <v>25</v>
      </c>
      <c r="F3958">
        <v>23</v>
      </c>
      <c r="H3958">
        <v>4</v>
      </c>
      <c r="I3958">
        <v>0</v>
      </c>
      <c r="J3958">
        <v>4</v>
      </c>
      <c r="K3958">
        <v>3</v>
      </c>
      <c r="L3958" s="2">
        <v>0.75</v>
      </c>
      <c r="M3958">
        <v>38</v>
      </c>
      <c r="N3958">
        <v>12.7</v>
      </c>
      <c r="O3958">
        <v>0</v>
      </c>
      <c r="P3958">
        <v>19</v>
      </c>
      <c r="Q3958">
        <v>0.8</v>
      </c>
      <c r="R3958">
        <v>9.5</v>
      </c>
      <c r="S3958">
        <v>1</v>
      </c>
    </row>
    <row r="3959" spans="1:19" x14ac:dyDescent="0.25">
      <c r="A3959">
        <v>2007</v>
      </c>
      <c r="B3959">
        <v>357</v>
      </c>
      <c r="C3959" t="s">
        <v>1499</v>
      </c>
      <c r="D3959" t="str">
        <f>IFERROR(INDEX('Draft Master List'!E:F,MATCH(C3959,'Draft Master List'!E:E,0),2),"N/A")</f>
        <v>N/A</v>
      </c>
      <c r="E3959" t="s">
        <v>22</v>
      </c>
      <c r="F3959">
        <v>25</v>
      </c>
      <c r="H3959">
        <v>10</v>
      </c>
      <c r="I3959">
        <v>0</v>
      </c>
      <c r="J3959">
        <v>3</v>
      </c>
      <c r="K3959">
        <v>3</v>
      </c>
      <c r="L3959" s="2">
        <v>1</v>
      </c>
      <c r="M3959">
        <v>14</v>
      </c>
      <c r="N3959">
        <v>4.7</v>
      </c>
      <c r="O3959">
        <v>0</v>
      </c>
      <c r="P3959">
        <v>6</v>
      </c>
      <c r="Q3959">
        <v>0.3</v>
      </c>
      <c r="R3959">
        <v>1.4</v>
      </c>
      <c r="S3959">
        <v>0</v>
      </c>
    </row>
    <row r="3960" spans="1:19" x14ac:dyDescent="0.25">
      <c r="A3960">
        <v>2007</v>
      </c>
      <c r="B3960">
        <v>358</v>
      </c>
      <c r="C3960" t="s">
        <v>2090</v>
      </c>
      <c r="D3960" t="str">
        <f>IFERROR(INDEX('Draft Master List'!E:F,MATCH(C3960,'Draft Master List'!E:E,0),2),"N/A")</f>
        <v>N/A</v>
      </c>
      <c r="E3960" t="s">
        <v>26</v>
      </c>
      <c r="F3960">
        <v>28</v>
      </c>
      <c r="G3960" t="s">
        <v>1069</v>
      </c>
      <c r="H3960">
        <v>5</v>
      </c>
      <c r="I3960">
        <v>1</v>
      </c>
      <c r="J3960">
        <v>4</v>
      </c>
      <c r="K3960">
        <v>3</v>
      </c>
      <c r="L3960" s="2">
        <v>0.75</v>
      </c>
      <c r="M3960">
        <v>34</v>
      </c>
      <c r="N3960">
        <v>11.3</v>
      </c>
      <c r="O3960">
        <v>1</v>
      </c>
      <c r="P3960">
        <v>24</v>
      </c>
      <c r="Q3960">
        <v>0.6</v>
      </c>
      <c r="R3960">
        <v>6.8</v>
      </c>
      <c r="S3960">
        <v>0</v>
      </c>
    </row>
    <row r="3961" spans="1:19" x14ac:dyDescent="0.25">
      <c r="A3961">
        <v>2007</v>
      </c>
      <c r="B3961">
        <v>359</v>
      </c>
      <c r="C3961" t="s">
        <v>1518</v>
      </c>
      <c r="D3961" t="str">
        <f>IFERROR(INDEX('Draft Master List'!E:F,MATCH(C3961,'Draft Master List'!E:E,0),2),"N/A")</f>
        <v>N/A</v>
      </c>
      <c r="E3961" t="s">
        <v>669</v>
      </c>
      <c r="F3961">
        <v>26</v>
      </c>
      <c r="H3961">
        <v>10</v>
      </c>
      <c r="I3961">
        <v>0</v>
      </c>
      <c r="J3961">
        <v>9</v>
      </c>
      <c r="K3961">
        <v>3</v>
      </c>
      <c r="L3961" s="2">
        <v>0.33300000000000002</v>
      </c>
      <c r="M3961">
        <v>40</v>
      </c>
      <c r="N3961">
        <v>13.3</v>
      </c>
      <c r="O3961">
        <v>1</v>
      </c>
      <c r="P3961">
        <v>21</v>
      </c>
      <c r="Q3961">
        <v>0.3</v>
      </c>
      <c r="R3961">
        <v>4</v>
      </c>
      <c r="S3961">
        <v>0</v>
      </c>
    </row>
    <row r="3962" spans="1:19" x14ac:dyDescent="0.25">
      <c r="A3962">
        <v>2007</v>
      </c>
      <c r="B3962">
        <v>360</v>
      </c>
      <c r="C3962" t="s">
        <v>2146</v>
      </c>
      <c r="D3962" t="str">
        <f>IFERROR(INDEX('Draft Master List'!E:F,MATCH(C3962,'Draft Master List'!E:E,0),2),"N/A")</f>
        <v>N/A</v>
      </c>
      <c r="E3962" t="s">
        <v>669</v>
      </c>
      <c r="F3962">
        <v>24</v>
      </c>
      <c r="H3962">
        <v>9</v>
      </c>
      <c r="I3962">
        <v>0</v>
      </c>
      <c r="J3962">
        <v>5</v>
      </c>
      <c r="K3962">
        <v>3</v>
      </c>
      <c r="L3962" s="2">
        <v>0.6</v>
      </c>
      <c r="M3962">
        <v>39</v>
      </c>
      <c r="N3962">
        <v>13</v>
      </c>
      <c r="O3962">
        <v>0</v>
      </c>
      <c r="P3962">
        <v>21</v>
      </c>
      <c r="Q3962">
        <v>0.3</v>
      </c>
      <c r="R3962">
        <v>4.3</v>
      </c>
      <c r="S3962">
        <v>0</v>
      </c>
    </row>
    <row r="3963" spans="1:19" x14ac:dyDescent="0.25">
      <c r="A3963">
        <v>2007</v>
      </c>
      <c r="B3963">
        <v>361</v>
      </c>
      <c r="C3963" t="s">
        <v>470</v>
      </c>
      <c r="D3963" t="str">
        <f>IFERROR(INDEX('Draft Master List'!E:F,MATCH(C3963,'Draft Master List'!E:E,0),2),"N/A")</f>
        <v>1072007</v>
      </c>
      <c r="E3963" t="s">
        <v>223</v>
      </c>
      <c r="F3963">
        <v>22</v>
      </c>
      <c r="H3963">
        <v>11</v>
      </c>
      <c r="I3963">
        <v>0</v>
      </c>
      <c r="J3963">
        <v>9</v>
      </c>
      <c r="K3963">
        <v>3</v>
      </c>
      <c r="L3963" s="2">
        <v>0.33300000000000002</v>
      </c>
      <c r="M3963">
        <v>15</v>
      </c>
      <c r="N3963">
        <v>5</v>
      </c>
      <c r="O3963">
        <v>0</v>
      </c>
      <c r="P3963">
        <v>11</v>
      </c>
      <c r="Q3963">
        <v>0.3</v>
      </c>
      <c r="R3963">
        <v>1.4</v>
      </c>
      <c r="S3963">
        <v>0</v>
      </c>
    </row>
    <row r="3964" spans="1:19" x14ac:dyDescent="0.25">
      <c r="A3964">
        <v>2007</v>
      </c>
      <c r="B3964">
        <v>362</v>
      </c>
      <c r="C3964" t="s">
        <v>2053</v>
      </c>
      <c r="D3964" t="str">
        <f>IFERROR(INDEX('Draft Master List'!E:F,MATCH(C3964,'Draft Master List'!E:E,0),2),"N/A")</f>
        <v>N/A</v>
      </c>
      <c r="E3964" t="s">
        <v>32</v>
      </c>
      <c r="F3964">
        <v>27</v>
      </c>
      <c r="G3964" t="s">
        <v>1069</v>
      </c>
      <c r="H3964">
        <v>10</v>
      </c>
      <c r="I3964">
        <v>1</v>
      </c>
      <c r="J3964">
        <v>5</v>
      </c>
      <c r="K3964">
        <v>3</v>
      </c>
      <c r="L3964" s="2">
        <v>0.6</v>
      </c>
      <c r="M3964">
        <v>46</v>
      </c>
      <c r="N3964">
        <v>15.3</v>
      </c>
      <c r="O3964">
        <v>0</v>
      </c>
      <c r="P3964">
        <v>22</v>
      </c>
      <c r="Q3964">
        <v>0.3</v>
      </c>
      <c r="R3964">
        <v>4.5999999999999996</v>
      </c>
      <c r="S3964">
        <v>0</v>
      </c>
    </row>
    <row r="3965" spans="1:19" x14ac:dyDescent="0.25">
      <c r="A3965">
        <v>2007</v>
      </c>
      <c r="B3965">
        <v>363</v>
      </c>
      <c r="C3965" t="s">
        <v>2058</v>
      </c>
      <c r="D3965" t="str">
        <f>IFERROR(INDEX('Draft Master List'!E:F,MATCH(C3965,'Draft Master List'!E:E,0),2),"N/A")</f>
        <v>N/A</v>
      </c>
      <c r="E3965" t="s">
        <v>29</v>
      </c>
      <c r="F3965">
        <v>22</v>
      </c>
      <c r="G3965" t="s">
        <v>77</v>
      </c>
      <c r="H3965">
        <v>3</v>
      </c>
      <c r="I3965">
        <v>1</v>
      </c>
      <c r="J3965">
        <v>3</v>
      </c>
      <c r="K3965">
        <v>3</v>
      </c>
      <c r="L3965" s="2">
        <v>1</v>
      </c>
      <c r="M3965">
        <v>19</v>
      </c>
      <c r="N3965">
        <v>6.3</v>
      </c>
      <c r="O3965">
        <v>0</v>
      </c>
      <c r="P3965">
        <v>10</v>
      </c>
      <c r="Q3965">
        <v>1</v>
      </c>
      <c r="R3965">
        <v>6.3</v>
      </c>
      <c r="S3965">
        <v>0</v>
      </c>
    </row>
    <row r="3966" spans="1:19" x14ac:dyDescent="0.25">
      <c r="A3966">
        <v>2007</v>
      </c>
      <c r="B3966">
        <v>364</v>
      </c>
      <c r="C3966" t="s">
        <v>1287</v>
      </c>
      <c r="D3966" t="str">
        <f>IFERROR(INDEX('Draft Master List'!E:F,MATCH(C3966,'Draft Master List'!E:E,0),2),"N/A")</f>
        <v>N/A</v>
      </c>
      <c r="E3966" t="s">
        <v>14</v>
      </c>
      <c r="F3966">
        <v>25</v>
      </c>
      <c r="G3966" t="s">
        <v>643</v>
      </c>
      <c r="H3966">
        <v>4</v>
      </c>
      <c r="I3966">
        <v>4</v>
      </c>
      <c r="J3966">
        <v>5</v>
      </c>
      <c r="K3966">
        <v>3</v>
      </c>
      <c r="L3966" s="2">
        <v>0.6</v>
      </c>
      <c r="M3966">
        <v>17</v>
      </c>
      <c r="N3966">
        <v>5.7</v>
      </c>
      <c r="O3966">
        <v>0</v>
      </c>
      <c r="P3966">
        <v>8</v>
      </c>
      <c r="Q3966">
        <v>0.8</v>
      </c>
      <c r="R3966">
        <v>4.3</v>
      </c>
      <c r="S3966">
        <v>2</v>
      </c>
    </row>
    <row r="3967" spans="1:19" x14ac:dyDescent="0.25">
      <c r="A3967">
        <v>2007</v>
      </c>
      <c r="B3967">
        <v>365</v>
      </c>
      <c r="C3967" t="s">
        <v>471</v>
      </c>
      <c r="D3967" t="str">
        <f>IFERROR(INDEX('Draft Master List'!E:F,MATCH(C3967,'Draft Master List'!E:E,0),2),"N/A")</f>
        <v>1112007</v>
      </c>
      <c r="E3967" t="s">
        <v>29</v>
      </c>
      <c r="F3967">
        <v>24</v>
      </c>
      <c r="H3967">
        <v>15</v>
      </c>
      <c r="I3967">
        <v>0</v>
      </c>
      <c r="J3967">
        <v>3</v>
      </c>
      <c r="K3967">
        <v>3</v>
      </c>
      <c r="L3967" s="2">
        <v>1</v>
      </c>
      <c r="M3967">
        <v>17</v>
      </c>
      <c r="N3967">
        <v>5.7</v>
      </c>
      <c r="O3967">
        <v>0</v>
      </c>
      <c r="P3967">
        <v>8</v>
      </c>
      <c r="Q3967">
        <v>0.2</v>
      </c>
      <c r="R3967">
        <v>1.1000000000000001</v>
      </c>
      <c r="S3967">
        <v>1</v>
      </c>
    </row>
    <row r="3968" spans="1:19" x14ac:dyDescent="0.25">
      <c r="A3968">
        <v>2007</v>
      </c>
      <c r="B3968">
        <v>366</v>
      </c>
      <c r="C3968" t="s">
        <v>1903</v>
      </c>
      <c r="D3968" t="str">
        <f>IFERROR(INDEX('Draft Master List'!E:F,MATCH(C3968,'Draft Master List'!E:E,0),2),"N/A")</f>
        <v>N/A</v>
      </c>
      <c r="E3968" t="s">
        <v>25</v>
      </c>
      <c r="F3968">
        <v>25</v>
      </c>
      <c r="G3968" t="s">
        <v>1805</v>
      </c>
      <c r="H3968">
        <v>14</v>
      </c>
      <c r="I3968">
        <v>14</v>
      </c>
      <c r="J3968">
        <v>2</v>
      </c>
      <c r="K3968">
        <v>2</v>
      </c>
      <c r="L3968" s="2">
        <v>1</v>
      </c>
      <c r="M3968">
        <v>3</v>
      </c>
      <c r="N3968">
        <v>1.5</v>
      </c>
      <c r="O3968">
        <v>2</v>
      </c>
      <c r="P3968">
        <v>2</v>
      </c>
      <c r="Q3968">
        <v>0.1</v>
      </c>
      <c r="R3968">
        <v>0.2</v>
      </c>
      <c r="S3968">
        <v>0</v>
      </c>
    </row>
    <row r="3969" spans="1:19" x14ac:dyDescent="0.25">
      <c r="A3969">
        <v>2007</v>
      </c>
      <c r="B3969">
        <v>367</v>
      </c>
      <c r="C3969" t="s">
        <v>1510</v>
      </c>
      <c r="D3969" t="str">
        <f>IFERROR(INDEX('Draft Master List'!E:F,MATCH(C3969,'Draft Master List'!E:E,0),2),"N/A")</f>
        <v>N/A</v>
      </c>
      <c r="E3969" t="s">
        <v>669</v>
      </c>
      <c r="F3969">
        <v>24</v>
      </c>
      <c r="H3969">
        <v>5</v>
      </c>
      <c r="I3969">
        <v>0</v>
      </c>
      <c r="J3969">
        <v>3</v>
      </c>
      <c r="K3969">
        <v>2</v>
      </c>
      <c r="L3969" s="2">
        <v>0.66700000000000004</v>
      </c>
      <c r="M3969">
        <v>13</v>
      </c>
      <c r="N3969">
        <v>6.5</v>
      </c>
      <c r="O3969">
        <v>0</v>
      </c>
      <c r="P3969">
        <v>7</v>
      </c>
      <c r="Q3969">
        <v>0.4</v>
      </c>
      <c r="R3969">
        <v>2.6</v>
      </c>
      <c r="S3969">
        <v>0</v>
      </c>
    </row>
    <row r="3970" spans="1:19" x14ac:dyDescent="0.25">
      <c r="A3970">
        <v>2007</v>
      </c>
      <c r="B3970">
        <v>368</v>
      </c>
      <c r="C3970" t="s">
        <v>1490</v>
      </c>
      <c r="D3970" t="str">
        <f>IFERROR(INDEX('Draft Master List'!E:F,MATCH(C3970,'Draft Master List'!E:E,0),2),"N/A")</f>
        <v>N/A</v>
      </c>
      <c r="E3970" t="s">
        <v>12</v>
      </c>
      <c r="F3970">
        <v>26</v>
      </c>
      <c r="G3970" t="s">
        <v>732</v>
      </c>
      <c r="H3970">
        <v>15</v>
      </c>
      <c r="I3970">
        <v>6</v>
      </c>
      <c r="J3970">
        <v>4</v>
      </c>
      <c r="K3970">
        <v>2</v>
      </c>
      <c r="L3970" s="2">
        <v>0.5</v>
      </c>
      <c r="M3970">
        <v>10</v>
      </c>
      <c r="N3970">
        <v>5</v>
      </c>
      <c r="O3970">
        <v>0</v>
      </c>
      <c r="P3970">
        <v>8</v>
      </c>
      <c r="Q3970">
        <v>0.1</v>
      </c>
      <c r="R3970">
        <v>0.7</v>
      </c>
      <c r="S3970">
        <v>1</v>
      </c>
    </row>
    <row r="3971" spans="1:19" x14ac:dyDescent="0.25">
      <c r="A3971">
        <v>2007</v>
      </c>
      <c r="B3971">
        <v>369</v>
      </c>
      <c r="C3971" t="s">
        <v>507</v>
      </c>
      <c r="D3971" t="str">
        <f>IFERROR(INDEX('Draft Master List'!E:F,MATCH(C3971,'Draft Master List'!E:E,0),2),"N/A")</f>
        <v>2502007</v>
      </c>
      <c r="E3971" t="s">
        <v>9</v>
      </c>
      <c r="F3971">
        <v>21</v>
      </c>
      <c r="H3971">
        <v>12</v>
      </c>
      <c r="I3971">
        <v>0</v>
      </c>
      <c r="J3971">
        <v>5</v>
      </c>
      <c r="K3971">
        <v>2</v>
      </c>
      <c r="L3971" s="2">
        <v>0.4</v>
      </c>
      <c r="M3971">
        <v>12</v>
      </c>
      <c r="N3971">
        <v>6</v>
      </c>
      <c r="O3971">
        <v>0</v>
      </c>
      <c r="P3971">
        <v>11</v>
      </c>
      <c r="Q3971">
        <v>0.2</v>
      </c>
      <c r="R3971">
        <v>1</v>
      </c>
      <c r="S3971">
        <v>2</v>
      </c>
    </row>
    <row r="3972" spans="1:19" x14ac:dyDescent="0.25">
      <c r="A3972">
        <v>2007</v>
      </c>
      <c r="B3972">
        <v>370</v>
      </c>
      <c r="C3972" t="s">
        <v>593</v>
      </c>
      <c r="D3972" t="str">
        <f>IFERROR(INDEX('Draft Master List'!E:F,MATCH(C3972,'Draft Master List'!E:E,0),2),"N/A")</f>
        <v>N/A</v>
      </c>
      <c r="E3972" t="s">
        <v>0</v>
      </c>
      <c r="F3972">
        <v>28</v>
      </c>
      <c r="G3972" t="s">
        <v>1</v>
      </c>
      <c r="H3972">
        <v>16</v>
      </c>
      <c r="I3972">
        <v>16</v>
      </c>
      <c r="J3972">
        <v>2</v>
      </c>
      <c r="K3972">
        <v>2</v>
      </c>
      <c r="L3972" s="2">
        <v>1</v>
      </c>
      <c r="M3972">
        <v>10</v>
      </c>
      <c r="N3972">
        <v>5</v>
      </c>
      <c r="O3972">
        <v>0</v>
      </c>
      <c r="P3972">
        <v>8</v>
      </c>
      <c r="Q3972">
        <v>0.1</v>
      </c>
      <c r="R3972">
        <v>0.6</v>
      </c>
      <c r="S3972">
        <v>9</v>
      </c>
    </row>
    <row r="3973" spans="1:19" x14ac:dyDescent="0.25">
      <c r="A3973">
        <v>2007</v>
      </c>
      <c r="B3973">
        <v>371</v>
      </c>
      <c r="C3973" t="s">
        <v>1342</v>
      </c>
      <c r="D3973" t="str">
        <f>IFERROR(INDEX('Draft Master List'!E:F,MATCH(C3973,'Draft Master List'!E:E,0),2),"N/A")</f>
        <v>N/A</v>
      </c>
      <c r="E3973" t="s">
        <v>33</v>
      </c>
      <c r="F3973">
        <v>24</v>
      </c>
      <c r="H3973">
        <v>14</v>
      </c>
      <c r="I3973">
        <v>0</v>
      </c>
      <c r="J3973">
        <v>6</v>
      </c>
      <c r="K3973">
        <v>2</v>
      </c>
      <c r="L3973" s="2">
        <v>0.33300000000000002</v>
      </c>
      <c r="M3973">
        <v>20</v>
      </c>
      <c r="N3973">
        <v>10</v>
      </c>
      <c r="O3973">
        <v>0</v>
      </c>
      <c r="P3973">
        <v>11</v>
      </c>
      <c r="Q3973">
        <v>0.1</v>
      </c>
      <c r="R3973">
        <v>1.4</v>
      </c>
      <c r="S3973">
        <v>0</v>
      </c>
    </row>
    <row r="3974" spans="1:19" x14ac:dyDescent="0.25">
      <c r="A3974">
        <v>2007</v>
      </c>
      <c r="B3974">
        <v>372</v>
      </c>
      <c r="C3974" t="s">
        <v>504</v>
      </c>
      <c r="D3974" t="str">
        <f>IFERROR(INDEX('Draft Master List'!E:F,MATCH(C3974,'Draft Master List'!E:E,0),2),"N/A")</f>
        <v>2462007</v>
      </c>
      <c r="E3974" t="s">
        <v>14</v>
      </c>
      <c r="F3974">
        <v>25</v>
      </c>
      <c r="H3974">
        <v>1</v>
      </c>
      <c r="I3974">
        <v>0</v>
      </c>
      <c r="J3974">
        <v>3</v>
      </c>
      <c r="K3974">
        <v>2</v>
      </c>
      <c r="L3974" s="2">
        <v>0.66700000000000004</v>
      </c>
      <c r="M3974">
        <v>16</v>
      </c>
      <c r="N3974">
        <v>8</v>
      </c>
      <c r="O3974">
        <v>0</v>
      </c>
      <c r="P3974">
        <v>9</v>
      </c>
      <c r="Q3974">
        <v>2</v>
      </c>
      <c r="R3974">
        <v>16</v>
      </c>
      <c r="S3974">
        <v>0</v>
      </c>
    </row>
    <row r="3975" spans="1:19" x14ac:dyDescent="0.25">
      <c r="A3975">
        <v>2007</v>
      </c>
      <c r="B3975">
        <v>373</v>
      </c>
      <c r="C3975" t="s">
        <v>1479</v>
      </c>
      <c r="D3975" t="str">
        <f>IFERROR(INDEX('Draft Master List'!E:F,MATCH(C3975,'Draft Master List'!E:E,0),2),"N/A")</f>
        <v>N/A</v>
      </c>
      <c r="E3975" t="s">
        <v>669</v>
      </c>
      <c r="F3975">
        <v>24</v>
      </c>
      <c r="H3975">
        <v>13</v>
      </c>
      <c r="I3975">
        <v>0</v>
      </c>
      <c r="J3975">
        <v>9</v>
      </c>
      <c r="K3975">
        <v>2</v>
      </c>
      <c r="L3975" s="2">
        <v>0.222</v>
      </c>
      <c r="M3975">
        <v>15</v>
      </c>
      <c r="N3975">
        <v>7.5</v>
      </c>
      <c r="O3975">
        <v>0</v>
      </c>
      <c r="P3975">
        <v>9</v>
      </c>
      <c r="Q3975">
        <v>0.2</v>
      </c>
      <c r="R3975">
        <v>1.2</v>
      </c>
      <c r="S3975">
        <v>0</v>
      </c>
    </row>
    <row r="3976" spans="1:19" x14ac:dyDescent="0.25">
      <c r="A3976">
        <v>2007</v>
      </c>
      <c r="B3976">
        <v>374</v>
      </c>
      <c r="C3976" t="s">
        <v>2147</v>
      </c>
      <c r="D3976" t="str">
        <f>IFERROR(INDEX('Draft Master List'!E:F,MATCH(C3976,'Draft Master List'!E:E,0),2),"N/A")</f>
        <v>N/A</v>
      </c>
      <c r="E3976" t="s">
        <v>25</v>
      </c>
      <c r="F3976">
        <v>34</v>
      </c>
      <c r="G3976" t="s">
        <v>1069</v>
      </c>
      <c r="H3976">
        <v>16</v>
      </c>
      <c r="I3976">
        <v>3</v>
      </c>
      <c r="J3976">
        <v>3</v>
      </c>
      <c r="K3976">
        <v>2</v>
      </c>
      <c r="L3976" s="2">
        <v>0.66700000000000004</v>
      </c>
      <c r="M3976">
        <v>9</v>
      </c>
      <c r="N3976">
        <v>4.5</v>
      </c>
      <c r="O3976">
        <v>0</v>
      </c>
      <c r="P3976">
        <v>8</v>
      </c>
      <c r="Q3976">
        <v>0.1</v>
      </c>
      <c r="R3976">
        <v>0.6</v>
      </c>
      <c r="S3976">
        <v>0</v>
      </c>
    </row>
    <row r="3977" spans="1:19" x14ac:dyDescent="0.25">
      <c r="A3977">
        <v>2007</v>
      </c>
      <c r="B3977">
        <v>375</v>
      </c>
      <c r="C3977" t="s">
        <v>1482</v>
      </c>
      <c r="D3977" t="str">
        <f>IFERROR(INDEX('Draft Master List'!E:F,MATCH(C3977,'Draft Master List'!E:E,0),2),"N/A")</f>
        <v>N/A</v>
      </c>
      <c r="E3977" t="s">
        <v>669</v>
      </c>
      <c r="F3977">
        <v>27</v>
      </c>
      <c r="H3977">
        <v>9</v>
      </c>
      <c r="I3977">
        <v>0</v>
      </c>
      <c r="J3977">
        <v>2</v>
      </c>
      <c r="K3977">
        <v>2</v>
      </c>
      <c r="L3977" s="2">
        <v>1</v>
      </c>
      <c r="M3977">
        <v>11</v>
      </c>
      <c r="N3977">
        <v>5.5</v>
      </c>
      <c r="O3977">
        <v>0</v>
      </c>
      <c r="P3977">
        <v>7</v>
      </c>
      <c r="Q3977">
        <v>0.2</v>
      </c>
      <c r="R3977">
        <v>1.2</v>
      </c>
      <c r="S3977">
        <v>1</v>
      </c>
    </row>
    <row r="3978" spans="1:19" x14ac:dyDescent="0.25">
      <c r="A3978">
        <v>2007</v>
      </c>
      <c r="B3978">
        <v>376</v>
      </c>
      <c r="C3978" t="s">
        <v>2148</v>
      </c>
      <c r="D3978" t="str">
        <f>IFERROR(INDEX('Draft Master List'!E:F,MATCH(C3978,'Draft Master List'!E:E,0),2),"N/A")</f>
        <v>N/A</v>
      </c>
      <c r="E3978" t="s">
        <v>3</v>
      </c>
      <c r="F3978">
        <v>25</v>
      </c>
      <c r="H3978">
        <v>15</v>
      </c>
      <c r="I3978">
        <v>0</v>
      </c>
      <c r="J3978">
        <v>2</v>
      </c>
      <c r="K3978">
        <v>2</v>
      </c>
      <c r="L3978" s="2">
        <v>1</v>
      </c>
      <c r="M3978">
        <v>16</v>
      </c>
      <c r="N3978">
        <v>8</v>
      </c>
      <c r="O3978">
        <v>0</v>
      </c>
      <c r="P3978">
        <v>10</v>
      </c>
      <c r="Q3978">
        <v>0.1</v>
      </c>
      <c r="R3978">
        <v>1.1000000000000001</v>
      </c>
      <c r="S3978">
        <v>0</v>
      </c>
    </row>
    <row r="3979" spans="1:19" x14ac:dyDescent="0.25">
      <c r="A3979">
        <v>2007</v>
      </c>
      <c r="B3979">
        <v>377</v>
      </c>
      <c r="C3979" t="s">
        <v>2149</v>
      </c>
      <c r="D3979" t="str">
        <f>IFERROR(INDEX('Draft Master List'!E:F,MATCH(C3979,'Draft Master List'!E:E,0),2),"N/A")</f>
        <v>N/A</v>
      </c>
      <c r="E3979" t="s">
        <v>25</v>
      </c>
      <c r="F3979">
        <v>26</v>
      </c>
      <c r="G3979" t="s">
        <v>732</v>
      </c>
      <c r="H3979">
        <v>13</v>
      </c>
      <c r="I3979">
        <v>1</v>
      </c>
      <c r="J3979">
        <v>3</v>
      </c>
      <c r="K3979">
        <v>2</v>
      </c>
      <c r="L3979" s="2">
        <v>0.66700000000000004</v>
      </c>
      <c r="M3979">
        <v>14</v>
      </c>
      <c r="N3979">
        <v>7</v>
      </c>
      <c r="O3979">
        <v>0</v>
      </c>
      <c r="P3979">
        <v>9</v>
      </c>
      <c r="Q3979">
        <v>0.2</v>
      </c>
      <c r="R3979">
        <v>1.1000000000000001</v>
      </c>
      <c r="S3979">
        <v>0</v>
      </c>
    </row>
    <row r="3980" spans="1:19" x14ac:dyDescent="0.25">
      <c r="A3980">
        <v>2007</v>
      </c>
      <c r="B3980">
        <v>378</v>
      </c>
      <c r="C3980" t="s">
        <v>1427</v>
      </c>
      <c r="D3980" t="str">
        <f>IFERROR(INDEX('Draft Master List'!E:F,MATCH(C3980,'Draft Master List'!E:E,0),2),"N/A")</f>
        <v>N/A</v>
      </c>
      <c r="E3980" t="s">
        <v>26</v>
      </c>
      <c r="F3980">
        <v>25</v>
      </c>
      <c r="G3980" t="s">
        <v>643</v>
      </c>
      <c r="H3980">
        <v>10</v>
      </c>
      <c r="I3980">
        <v>1</v>
      </c>
      <c r="J3980">
        <v>2</v>
      </c>
      <c r="K3980">
        <v>2</v>
      </c>
      <c r="L3980" s="2">
        <v>1</v>
      </c>
      <c r="M3980">
        <v>69</v>
      </c>
      <c r="N3980">
        <v>34.5</v>
      </c>
      <c r="O3980">
        <v>0</v>
      </c>
      <c r="P3980">
        <v>65</v>
      </c>
      <c r="Q3980">
        <v>0.2</v>
      </c>
      <c r="R3980">
        <v>6.9</v>
      </c>
      <c r="S3980">
        <v>1</v>
      </c>
    </row>
    <row r="3981" spans="1:19" x14ac:dyDescent="0.25">
      <c r="A3981">
        <v>2007</v>
      </c>
      <c r="B3981">
        <v>379</v>
      </c>
      <c r="C3981" t="s">
        <v>539</v>
      </c>
      <c r="D3981" t="str">
        <f>IFERROR(INDEX('Draft Master List'!E:F,MATCH(C3981,'Draft Master List'!E:E,0),2),"N/A")</f>
        <v>1452006</v>
      </c>
      <c r="E3981" t="s">
        <v>64</v>
      </c>
      <c r="F3981">
        <v>24</v>
      </c>
      <c r="H3981">
        <v>8</v>
      </c>
      <c r="I3981">
        <v>0</v>
      </c>
      <c r="J3981">
        <v>2</v>
      </c>
      <c r="K3981">
        <v>2</v>
      </c>
      <c r="L3981" s="2">
        <v>1</v>
      </c>
      <c r="M3981">
        <v>19</v>
      </c>
      <c r="N3981">
        <v>9.5</v>
      </c>
      <c r="O3981">
        <v>0</v>
      </c>
      <c r="P3981">
        <v>15</v>
      </c>
      <c r="Q3981">
        <v>0.3</v>
      </c>
      <c r="R3981">
        <v>2.4</v>
      </c>
      <c r="S3981">
        <v>0</v>
      </c>
    </row>
    <row r="3982" spans="1:19" x14ac:dyDescent="0.25">
      <c r="A3982">
        <v>2007</v>
      </c>
      <c r="B3982">
        <v>380</v>
      </c>
      <c r="C3982" t="s">
        <v>2078</v>
      </c>
      <c r="D3982" t="str">
        <f>IFERROR(INDEX('Draft Master List'!E:F,MATCH(C3982,'Draft Master List'!E:E,0),2),"N/A")</f>
        <v>N/A</v>
      </c>
      <c r="E3982" t="s">
        <v>223</v>
      </c>
      <c r="F3982">
        <v>24</v>
      </c>
      <c r="G3982" t="s">
        <v>1601</v>
      </c>
      <c r="H3982">
        <v>16</v>
      </c>
      <c r="I3982">
        <v>11</v>
      </c>
      <c r="J3982">
        <v>3</v>
      </c>
      <c r="K3982">
        <v>2</v>
      </c>
      <c r="L3982" s="2">
        <v>0.66700000000000004</v>
      </c>
      <c r="M3982">
        <v>37</v>
      </c>
      <c r="N3982">
        <v>18.5</v>
      </c>
      <c r="O3982">
        <v>1</v>
      </c>
      <c r="P3982">
        <v>36</v>
      </c>
      <c r="Q3982">
        <v>0.1</v>
      </c>
      <c r="R3982">
        <v>2.2999999999999998</v>
      </c>
      <c r="S3982">
        <v>0</v>
      </c>
    </row>
    <row r="3983" spans="1:19" x14ac:dyDescent="0.25">
      <c r="A3983">
        <v>2007</v>
      </c>
      <c r="B3983">
        <v>381</v>
      </c>
      <c r="C3983" t="s">
        <v>2150</v>
      </c>
      <c r="D3983" t="str">
        <f>IFERROR(INDEX('Draft Master List'!E:F,MATCH(C3983,'Draft Master List'!E:E,0),2),"N/A")</f>
        <v>N/A</v>
      </c>
      <c r="E3983" t="s">
        <v>5</v>
      </c>
      <c r="F3983">
        <v>26</v>
      </c>
      <c r="H3983">
        <v>9</v>
      </c>
      <c r="I3983">
        <v>0</v>
      </c>
      <c r="J3983">
        <v>2</v>
      </c>
      <c r="K3983">
        <v>2</v>
      </c>
      <c r="L3983" s="2">
        <v>1</v>
      </c>
      <c r="M3983">
        <v>11</v>
      </c>
      <c r="N3983">
        <v>5.5</v>
      </c>
      <c r="O3983">
        <v>0</v>
      </c>
      <c r="P3983">
        <v>6</v>
      </c>
      <c r="Q3983">
        <v>0.2</v>
      </c>
      <c r="R3983">
        <v>1.2</v>
      </c>
      <c r="S3983">
        <v>0</v>
      </c>
    </row>
    <row r="3984" spans="1:19" x14ac:dyDescent="0.25">
      <c r="A3984">
        <v>2007</v>
      </c>
      <c r="B3984">
        <v>382</v>
      </c>
      <c r="C3984" t="s">
        <v>1202</v>
      </c>
      <c r="D3984" t="str">
        <f>IFERROR(INDEX('Draft Master List'!E:F,MATCH(C3984,'Draft Master List'!E:E,0),2),"N/A")</f>
        <v>N/A</v>
      </c>
      <c r="E3984" t="s">
        <v>5</v>
      </c>
      <c r="F3984">
        <v>25</v>
      </c>
      <c r="G3984" t="s">
        <v>732</v>
      </c>
      <c r="H3984">
        <v>16</v>
      </c>
      <c r="I3984">
        <v>1</v>
      </c>
      <c r="J3984">
        <v>3</v>
      </c>
      <c r="K3984">
        <v>2</v>
      </c>
      <c r="L3984" s="2">
        <v>0.66700000000000004</v>
      </c>
      <c r="M3984">
        <v>7</v>
      </c>
      <c r="N3984">
        <v>3.5</v>
      </c>
      <c r="O3984">
        <v>0</v>
      </c>
      <c r="P3984">
        <v>5</v>
      </c>
      <c r="Q3984">
        <v>0.1</v>
      </c>
      <c r="R3984">
        <v>0.4</v>
      </c>
      <c r="S3984">
        <v>0</v>
      </c>
    </row>
    <row r="3985" spans="1:19" x14ac:dyDescent="0.25">
      <c r="A3985">
        <v>2007</v>
      </c>
      <c r="B3985">
        <v>383</v>
      </c>
      <c r="C3985" t="s">
        <v>746</v>
      </c>
      <c r="D3985" t="str">
        <f>IFERROR(INDEX('Draft Master List'!E:F,MATCH(C3985,'Draft Master List'!E:E,0),2),"N/A")</f>
        <v>N/A</v>
      </c>
      <c r="E3985" t="s">
        <v>7</v>
      </c>
      <c r="F3985">
        <v>26</v>
      </c>
      <c r="G3985" t="s">
        <v>77</v>
      </c>
      <c r="H3985">
        <v>8</v>
      </c>
      <c r="I3985">
        <v>1</v>
      </c>
      <c r="J3985">
        <v>11</v>
      </c>
      <c r="K3985">
        <v>2</v>
      </c>
      <c r="L3985" s="2">
        <v>0.182</v>
      </c>
      <c r="M3985">
        <v>14</v>
      </c>
      <c r="N3985">
        <v>7</v>
      </c>
      <c r="O3985">
        <v>0</v>
      </c>
      <c r="P3985">
        <v>9</v>
      </c>
      <c r="Q3985">
        <v>0.3</v>
      </c>
      <c r="R3985">
        <v>1.8</v>
      </c>
      <c r="S3985">
        <v>0</v>
      </c>
    </row>
    <row r="3986" spans="1:19" x14ac:dyDescent="0.25">
      <c r="A3986">
        <v>2007</v>
      </c>
      <c r="B3986">
        <v>384</v>
      </c>
      <c r="C3986" t="s">
        <v>485</v>
      </c>
      <c r="D3986" t="str">
        <f>IFERROR(INDEX('Draft Master List'!E:F,MATCH(C3986,'Draft Master List'!E:E,0),2),"N/A")</f>
        <v>1812007</v>
      </c>
      <c r="E3986" t="s">
        <v>33</v>
      </c>
      <c r="F3986">
        <v>23</v>
      </c>
      <c r="H3986">
        <v>16</v>
      </c>
      <c r="I3986">
        <v>9</v>
      </c>
      <c r="J3986">
        <v>3</v>
      </c>
      <c r="K3986">
        <v>2</v>
      </c>
      <c r="L3986" s="2">
        <v>0.66700000000000004</v>
      </c>
      <c r="M3986">
        <v>5</v>
      </c>
      <c r="N3986">
        <v>2.5</v>
      </c>
      <c r="O3986">
        <v>0</v>
      </c>
      <c r="P3986">
        <v>5</v>
      </c>
      <c r="Q3986">
        <v>0.1</v>
      </c>
      <c r="R3986">
        <v>0.3</v>
      </c>
      <c r="S3986">
        <v>1</v>
      </c>
    </row>
    <row r="3987" spans="1:19" x14ac:dyDescent="0.25">
      <c r="A3987">
        <v>2007</v>
      </c>
      <c r="B3987">
        <v>385</v>
      </c>
      <c r="C3987" t="s">
        <v>530</v>
      </c>
      <c r="D3987" t="str">
        <f>IFERROR(INDEX('Draft Master List'!E:F,MATCH(C3987,'Draft Master List'!E:E,0),2),"N/A")</f>
        <v>1062006</v>
      </c>
      <c r="E3987" t="s">
        <v>18</v>
      </c>
      <c r="F3987">
        <v>24</v>
      </c>
      <c r="H3987">
        <v>1</v>
      </c>
      <c r="I3987">
        <v>0</v>
      </c>
      <c r="J3987">
        <v>3</v>
      </c>
      <c r="K3987">
        <v>2</v>
      </c>
      <c r="L3987" s="2">
        <v>0.66700000000000004</v>
      </c>
      <c r="M3987">
        <v>26</v>
      </c>
      <c r="N3987">
        <v>13</v>
      </c>
      <c r="O3987">
        <v>0</v>
      </c>
      <c r="P3987">
        <v>18</v>
      </c>
      <c r="Q3987">
        <v>2</v>
      </c>
      <c r="R3987">
        <v>26</v>
      </c>
      <c r="S3987">
        <v>0</v>
      </c>
    </row>
    <row r="3988" spans="1:19" x14ac:dyDescent="0.25">
      <c r="A3988">
        <v>2007</v>
      </c>
      <c r="B3988">
        <v>386</v>
      </c>
      <c r="C3988" t="s">
        <v>2151</v>
      </c>
      <c r="D3988" t="str">
        <f>IFERROR(INDEX('Draft Master List'!E:F,MATCH(C3988,'Draft Master List'!E:E,0),2),"N/A")</f>
        <v>N/A</v>
      </c>
      <c r="E3988" t="s">
        <v>29</v>
      </c>
      <c r="F3988">
        <v>32</v>
      </c>
      <c r="G3988" t="s">
        <v>732</v>
      </c>
      <c r="H3988">
        <v>9</v>
      </c>
      <c r="I3988">
        <v>1</v>
      </c>
      <c r="J3988">
        <v>2</v>
      </c>
      <c r="K3988">
        <v>2</v>
      </c>
      <c r="L3988" s="2">
        <v>1</v>
      </c>
      <c r="M3988">
        <v>14</v>
      </c>
      <c r="N3988">
        <v>7</v>
      </c>
      <c r="O3988">
        <v>0</v>
      </c>
      <c r="P3988">
        <v>8</v>
      </c>
      <c r="Q3988">
        <v>0.2</v>
      </c>
      <c r="R3988">
        <v>1.6</v>
      </c>
      <c r="S3988">
        <v>0</v>
      </c>
    </row>
    <row r="3989" spans="1:19" x14ac:dyDescent="0.25">
      <c r="A3989">
        <v>2007</v>
      </c>
      <c r="B3989">
        <v>387</v>
      </c>
      <c r="C3989" t="s">
        <v>1610</v>
      </c>
      <c r="D3989" t="str">
        <f>IFERROR(INDEX('Draft Master List'!E:F,MATCH(C3989,'Draft Master List'!E:E,0),2),"N/A")</f>
        <v>N/A</v>
      </c>
      <c r="E3989" t="s">
        <v>13</v>
      </c>
      <c r="F3989">
        <v>27</v>
      </c>
      <c r="H3989">
        <v>16</v>
      </c>
      <c r="I3989">
        <v>0</v>
      </c>
      <c r="J3989">
        <v>3</v>
      </c>
      <c r="K3989">
        <v>2</v>
      </c>
      <c r="L3989" s="2">
        <v>0.66700000000000004</v>
      </c>
      <c r="M3989">
        <v>23</v>
      </c>
      <c r="N3989">
        <v>11.5</v>
      </c>
      <c r="O3989">
        <v>0</v>
      </c>
      <c r="P3989">
        <v>15</v>
      </c>
      <c r="Q3989">
        <v>0.1</v>
      </c>
      <c r="R3989">
        <v>1.4</v>
      </c>
      <c r="S3989">
        <v>0</v>
      </c>
    </row>
    <row r="3990" spans="1:19" x14ac:dyDescent="0.25">
      <c r="A3990">
        <v>2007</v>
      </c>
      <c r="B3990">
        <v>388</v>
      </c>
      <c r="C3990" t="s">
        <v>2069</v>
      </c>
      <c r="D3990" t="str">
        <f>IFERROR(INDEX('Draft Master List'!E:F,MATCH(C3990,'Draft Master List'!E:E,0),2),"N/A")</f>
        <v>N/A</v>
      </c>
      <c r="E3990" t="s">
        <v>669</v>
      </c>
      <c r="F3990">
        <v>27</v>
      </c>
      <c r="H3990">
        <v>15</v>
      </c>
      <c r="I3990">
        <v>0</v>
      </c>
      <c r="J3990">
        <v>3</v>
      </c>
      <c r="K3990">
        <v>2</v>
      </c>
      <c r="L3990" s="2">
        <v>0.66700000000000004</v>
      </c>
      <c r="M3990">
        <v>13</v>
      </c>
      <c r="N3990">
        <v>6.5</v>
      </c>
      <c r="O3990">
        <v>0</v>
      </c>
      <c r="P3990">
        <v>9</v>
      </c>
      <c r="Q3990">
        <v>0.1</v>
      </c>
      <c r="R3990">
        <v>0.9</v>
      </c>
      <c r="S3990">
        <v>0</v>
      </c>
    </row>
    <row r="3991" spans="1:19" x14ac:dyDescent="0.25">
      <c r="A3991">
        <v>2007</v>
      </c>
      <c r="B3991">
        <v>389</v>
      </c>
      <c r="C3991" t="s">
        <v>2152</v>
      </c>
      <c r="D3991" t="str">
        <f>IFERROR(INDEX('Draft Master List'!E:F,MATCH(C3991,'Draft Master List'!E:E,0),2),"N/A")</f>
        <v>N/A</v>
      </c>
      <c r="E3991" t="s">
        <v>14</v>
      </c>
      <c r="F3991">
        <v>23</v>
      </c>
      <c r="G3991" t="s">
        <v>732</v>
      </c>
      <c r="H3991">
        <v>9</v>
      </c>
      <c r="I3991">
        <v>3</v>
      </c>
      <c r="J3991">
        <v>3</v>
      </c>
      <c r="K3991">
        <v>2</v>
      </c>
      <c r="L3991" s="2">
        <v>0.66700000000000004</v>
      </c>
      <c r="M3991">
        <v>3</v>
      </c>
      <c r="N3991">
        <v>1.5</v>
      </c>
      <c r="O3991">
        <v>0</v>
      </c>
      <c r="P3991">
        <v>2</v>
      </c>
      <c r="Q3991">
        <v>0.2</v>
      </c>
      <c r="R3991">
        <v>0.3</v>
      </c>
      <c r="S3991">
        <v>0</v>
      </c>
    </row>
    <row r="3992" spans="1:19" x14ac:dyDescent="0.25">
      <c r="A3992">
        <v>2007</v>
      </c>
      <c r="B3992">
        <v>390</v>
      </c>
      <c r="C3992" t="s">
        <v>2153</v>
      </c>
      <c r="D3992" t="str">
        <f>IFERROR(INDEX('Draft Master List'!E:F,MATCH(C3992,'Draft Master List'!E:E,0),2),"N/A")</f>
        <v>N/A</v>
      </c>
      <c r="E3992" t="s">
        <v>3</v>
      </c>
      <c r="F3992">
        <v>26</v>
      </c>
      <c r="G3992" t="s">
        <v>1069</v>
      </c>
      <c r="H3992">
        <v>9</v>
      </c>
      <c r="I3992">
        <v>2</v>
      </c>
      <c r="J3992">
        <v>5</v>
      </c>
      <c r="K3992">
        <v>2</v>
      </c>
      <c r="L3992" s="2">
        <v>0.4</v>
      </c>
      <c r="M3992">
        <v>4</v>
      </c>
      <c r="N3992">
        <v>2</v>
      </c>
      <c r="O3992">
        <v>0</v>
      </c>
      <c r="P3992">
        <v>5</v>
      </c>
      <c r="Q3992">
        <v>0.2</v>
      </c>
      <c r="R3992">
        <v>0.4</v>
      </c>
      <c r="S3992">
        <v>0</v>
      </c>
    </row>
    <row r="3993" spans="1:19" x14ac:dyDescent="0.25">
      <c r="A3993">
        <v>2007</v>
      </c>
      <c r="B3993">
        <v>391</v>
      </c>
      <c r="C3993" t="s">
        <v>2037</v>
      </c>
      <c r="D3993" t="str">
        <f>IFERROR(INDEX('Draft Master List'!E:F,MATCH(C3993,'Draft Master List'!E:E,0),2),"N/A")</f>
        <v>N/A</v>
      </c>
      <c r="E3993" t="s">
        <v>30</v>
      </c>
      <c r="F3993">
        <v>32</v>
      </c>
      <c r="G3993" t="s">
        <v>2154</v>
      </c>
      <c r="H3993">
        <v>16</v>
      </c>
      <c r="I3993">
        <v>15</v>
      </c>
      <c r="J3993">
        <v>3</v>
      </c>
      <c r="K3993">
        <v>2</v>
      </c>
      <c r="L3993" s="2">
        <v>0.66700000000000004</v>
      </c>
      <c r="M3993">
        <v>3</v>
      </c>
      <c r="N3993">
        <v>1.5</v>
      </c>
      <c r="O3993">
        <v>2</v>
      </c>
      <c r="P3993">
        <v>2</v>
      </c>
      <c r="Q3993">
        <v>0.1</v>
      </c>
      <c r="R3993">
        <v>0.2</v>
      </c>
      <c r="S3993">
        <v>0</v>
      </c>
    </row>
    <row r="3994" spans="1:19" x14ac:dyDescent="0.25">
      <c r="A3994">
        <v>2007</v>
      </c>
      <c r="B3994">
        <v>392</v>
      </c>
      <c r="C3994" t="s">
        <v>2155</v>
      </c>
      <c r="D3994" t="str">
        <f>IFERROR(INDEX('Draft Master List'!E:F,MATCH(C3994,'Draft Master List'!E:E,0),2),"N/A")</f>
        <v>N/A</v>
      </c>
      <c r="E3994" t="s">
        <v>223</v>
      </c>
      <c r="F3994">
        <v>27</v>
      </c>
      <c r="G3994" t="s">
        <v>1069</v>
      </c>
      <c r="H3994">
        <v>7</v>
      </c>
      <c r="I3994">
        <v>3</v>
      </c>
      <c r="J3994">
        <v>3</v>
      </c>
      <c r="K3994">
        <v>2</v>
      </c>
      <c r="L3994" s="2">
        <v>0.66700000000000004</v>
      </c>
      <c r="M3994">
        <v>13</v>
      </c>
      <c r="N3994">
        <v>6.5</v>
      </c>
      <c r="O3994">
        <v>0</v>
      </c>
      <c r="P3994">
        <v>8</v>
      </c>
      <c r="Q3994">
        <v>0.3</v>
      </c>
      <c r="R3994">
        <v>1.9</v>
      </c>
      <c r="S3994">
        <v>0</v>
      </c>
    </row>
    <row r="3995" spans="1:19" x14ac:dyDescent="0.25">
      <c r="A3995">
        <v>2007</v>
      </c>
      <c r="B3995">
        <v>393</v>
      </c>
      <c r="C3995" t="s">
        <v>633</v>
      </c>
      <c r="D3995" t="str">
        <f>IFERROR(INDEX('Draft Master List'!E:F,MATCH(C3995,'Draft Master List'!E:E,0),2),"N/A")</f>
        <v>N/A</v>
      </c>
      <c r="E3995" t="s">
        <v>19</v>
      </c>
      <c r="F3995">
        <v>27</v>
      </c>
      <c r="H3995">
        <v>10</v>
      </c>
      <c r="I3995">
        <v>0</v>
      </c>
      <c r="J3995">
        <v>3</v>
      </c>
      <c r="K3995">
        <v>2</v>
      </c>
      <c r="L3995" s="2">
        <v>0.66700000000000004</v>
      </c>
      <c r="M3995">
        <v>47</v>
      </c>
      <c r="N3995">
        <v>23.5</v>
      </c>
      <c r="O3995">
        <v>0</v>
      </c>
      <c r="P3995">
        <v>29</v>
      </c>
      <c r="Q3995">
        <v>0.2</v>
      </c>
      <c r="R3995">
        <v>4.7</v>
      </c>
      <c r="S3995">
        <v>1</v>
      </c>
    </row>
    <row r="3996" spans="1:19" x14ac:dyDescent="0.25">
      <c r="A3996">
        <v>2007</v>
      </c>
      <c r="B3996">
        <v>394</v>
      </c>
      <c r="C3996" t="s">
        <v>2025</v>
      </c>
      <c r="D3996" t="str">
        <f>IFERROR(INDEX('Draft Master List'!E:F,MATCH(C3996,'Draft Master List'!E:E,0),2),"N/A")</f>
        <v>N/A</v>
      </c>
      <c r="E3996" t="s">
        <v>29</v>
      </c>
      <c r="F3996">
        <v>27</v>
      </c>
      <c r="H3996">
        <v>12</v>
      </c>
      <c r="I3996">
        <v>0</v>
      </c>
      <c r="J3996">
        <v>2</v>
      </c>
      <c r="K3996">
        <v>1</v>
      </c>
      <c r="L3996" s="2">
        <v>0.5</v>
      </c>
      <c r="M3996">
        <v>10</v>
      </c>
      <c r="N3996">
        <v>10</v>
      </c>
      <c r="O3996">
        <v>0</v>
      </c>
      <c r="P3996">
        <v>10</v>
      </c>
      <c r="Q3996">
        <v>0.1</v>
      </c>
      <c r="R3996">
        <v>0.8</v>
      </c>
      <c r="S3996">
        <v>0</v>
      </c>
    </row>
    <row r="3997" spans="1:19" x14ac:dyDescent="0.25">
      <c r="A3997">
        <v>2007</v>
      </c>
      <c r="B3997">
        <v>395</v>
      </c>
      <c r="C3997" t="s">
        <v>1146</v>
      </c>
      <c r="D3997" t="str">
        <f>IFERROR(INDEX('Draft Master List'!E:F,MATCH(C3997,'Draft Master List'!E:E,0),2),"N/A")</f>
        <v>N/A</v>
      </c>
      <c r="E3997" t="s">
        <v>25</v>
      </c>
      <c r="F3997">
        <v>24</v>
      </c>
      <c r="H3997">
        <v>3</v>
      </c>
      <c r="I3997">
        <v>0</v>
      </c>
      <c r="J3997">
        <v>5</v>
      </c>
      <c r="K3997">
        <v>1</v>
      </c>
      <c r="L3997" s="2">
        <v>0.2</v>
      </c>
      <c r="M3997">
        <v>4</v>
      </c>
      <c r="N3997">
        <v>4</v>
      </c>
      <c r="O3997">
        <v>0</v>
      </c>
      <c r="P3997">
        <v>4</v>
      </c>
      <c r="Q3997">
        <v>0.3</v>
      </c>
      <c r="R3997">
        <v>1.3</v>
      </c>
      <c r="S3997">
        <v>0</v>
      </c>
    </row>
    <row r="3998" spans="1:19" x14ac:dyDescent="0.25">
      <c r="A3998">
        <v>2007</v>
      </c>
      <c r="B3998">
        <v>396</v>
      </c>
      <c r="C3998" t="s">
        <v>1328</v>
      </c>
      <c r="D3998" t="str">
        <f>IFERROR(INDEX('Draft Master List'!E:F,MATCH(C3998,'Draft Master List'!E:E,0),2),"N/A")</f>
        <v>N/A</v>
      </c>
      <c r="E3998" t="s">
        <v>26</v>
      </c>
      <c r="F3998">
        <v>24</v>
      </c>
      <c r="H3998">
        <v>5</v>
      </c>
      <c r="I3998">
        <v>0</v>
      </c>
      <c r="J3998">
        <v>1</v>
      </c>
      <c r="K3998">
        <v>1</v>
      </c>
      <c r="L3998" s="2">
        <v>1</v>
      </c>
      <c r="M3998">
        <v>7</v>
      </c>
      <c r="N3998">
        <v>7</v>
      </c>
      <c r="O3998">
        <v>0</v>
      </c>
      <c r="P3998">
        <v>7</v>
      </c>
      <c r="Q3998">
        <v>0.2</v>
      </c>
      <c r="R3998">
        <v>1.4</v>
      </c>
      <c r="S3998">
        <v>1</v>
      </c>
    </row>
    <row r="3999" spans="1:19" x14ac:dyDescent="0.25">
      <c r="A3999">
        <v>2007</v>
      </c>
      <c r="B3999">
        <v>397</v>
      </c>
      <c r="C3999" t="s">
        <v>2156</v>
      </c>
      <c r="D3999" t="str">
        <f>IFERROR(INDEX('Draft Master List'!E:F,MATCH(C3999,'Draft Master List'!E:E,0),2),"N/A")</f>
        <v>N/A</v>
      </c>
      <c r="E3999" t="s">
        <v>5</v>
      </c>
      <c r="F3999">
        <v>25</v>
      </c>
      <c r="H3999">
        <v>6</v>
      </c>
      <c r="I3999">
        <v>0</v>
      </c>
      <c r="J3999">
        <v>1</v>
      </c>
      <c r="K3999">
        <v>1</v>
      </c>
      <c r="L3999" s="2">
        <v>1</v>
      </c>
      <c r="M3999">
        <v>13</v>
      </c>
      <c r="N3999">
        <v>13</v>
      </c>
      <c r="O3999">
        <v>0</v>
      </c>
      <c r="P3999">
        <v>13</v>
      </c>
      <c r="Q3999">
        <v>0.2</v>
      </c>
      <c r="R3999">
        <v>2.2000000000000002</v>
      </c>
      <c r="S3999">
        <v>0</v>
      </c>
    </row>
    <row r="4000" spans="1:19" x14ac:dyDescent="0.25">
      <c r="A4000">
        <v>2007</v>
      </c>
      <c r="B4000">
        <v>398</v>
      </c>
      <c r="C4000" t="s">
        <v>2117</v>
      </c>
      <c r="D4000" t="str">
        <f>IFERROR(INDEX('Draft Master List'!E:F,MATCH(C4000,'Draft Master List'!E:E,0),2),"N/A")</f>
        <v>N/A</v>
      </c>
      <c r="E4000" t="s">
        <v>12</v>
      </c>
      <c r="F4000">
        <v>31</v>
      </c>
      <c r="G4000" t="s">
        <v>1069</v>
      </c>
      <c r="H4000">
        <v>2</v>
      </c>
      <c r="I4000">
        <v>1</v>
      </c>
      <c r="J4000">
        <v>1</v>
      </c>
      <c r="K4000">
        <v>1</v>
      </c>
      <c r="L4000" s="2">
        <v>1</v>
      </c>
      <c r="M4000">
        <v>1</v>
      </c>
      <c r="N4000">
        <v>1</v>
      </c>
      <c r="O4000">
        <v>0</v>
      </c>
      <c r="P4000">
        <v>1</v>
      </c>
      <c r="Q4000">
        <v>0.5</v>
      </c>
      <c r="R4000">
        <v>0.5</v>
      </c>
      <c r="S4000">
        <v>0</v>
      </c>
    </row>
    <row r="4001" spans="1:19" x14ac:dyDescent="0.25">
      <c r="A4001">
        <v>2007</v>
      </c>
      <c r="B4001">
        <v>399</v>
      </c>
      <c r="C4001" t="s">
        <v>133</v>
      </c>
      <c r="D4001" t="str">
        <f>IFERROR(INDEX('Draft Master List'!E:F,MATCH(C4001,'Draft Master List'!E:E,0),2),"N/A")</f>
        <v>1282007</v>
      </c>
      <c r="E4001" t="s">
        <v>32</v>
      </c>
      <c r="F4001">
        <v>24</v>
      </c>
      <c r="H4001">
        <v>2</v>
      </c>
      <c r="I4001">
        <v>0</v>
      </c>
      <c r="J4001">
        <v>1</v>
      </c>
      <c r="K4001">
        <v>1</v>
      </c>
      <c r="L4001" s="2">
        <v>1</v>
      </c>
      <c r="M4001">
        <v>3</v>
      </c>
      <c r="N4001">
        <v>3</v>
      </c>
      <c r="O4001">
        <v>0</v>
      </c>
      <c r="P4001">
        <v>3</v>
      </c>
      <c r="Q4001">
        <v>0.5</v>
      </c>
      <c r="R4001">
        <v>1.5</v>
      </c>
      <c r="S4001">
        <v>0</v>
      </c>
    </row>
    <row r="4002" spans="1:19" x14ac:dyDescent="0.25">
      <c r="A4002">
        <v>2007</v>
      </c>
      <c r="B4002">
        <v>400</v>
      </c>
      <c r="C4002" t="s">
        <v>2063</v>
      </c>
      <c r="D4002" t="str">
        <f>IFERROR(INDEX('Draft Master List'!E:F,MATCH(C4002,'Draft Master List'!E:E,0),2),"N/A")</f>
        <v>N/A</v>
      </c>
      <c r="E4002" t="s">
        <v>64</v>
      </c>
      <c r="F4002">
        <v>30</v>
      </c>
      <c r="H4002">
        <v>15</v>
      </c>
      <c r="I4002">
        <v>0</v>
      </c>
      <c r="J4002">
        <v>1</v>
      </c>
      <c r="K4002">
        <v>1</v>
      </c>
      <c r="L4002" s="2">
        <v>1</v>
      </c>
      <c r="M4002">
        <v>8</v>
      </c>
      <c r="N4002">
        <v>8</v>
      </c>
      <c r="O4002">
        <v>0</v>
      </c>
      <c r="P4002">
        <v>8</v>
      </c>
      <c r="Q4002">
        <v>0.1</v>
      </c>
      <c r="R4002">
        <v>0.5</v>
      </c>
      <c r="S4002">
        <v>0</v>
      </c>
    </row>
    <row r="4003" spans="1:19" x14ac:dyDescent="0.25">
      <c r="A4003">
        <v>2007</v>
      </c>
      <c r="B4003">
        <v>401</v>
      </c>
      <c r="C4003" t="s">
        <v>2157</v>
      </c>
      <c r="D4003" t="str">
        <f>IFERROR(INDEX('Draft Master List'!E:F,MATCH(C4003,'Draft Master List'!E:E,0),2),"N/A")</f>
        <v>N/A</v>
      </c>
      <c r="E4003" t="s">
        <v>28</v>
      </c>
      <c r="F4003">
        <v>23</v>
      </c>
      <c r="H4003">
        <v>4</v>
      </c>
      <c r="I4003">
        <v>0</v>
      </c>
      <c r="J4003">
        <v>3</v>
      </c>
      <c r="K4003">
        <v>1</v>
      </c>
      <c r="L4003" s="2">
        <v>0.33300000000000002</v>
      </c>
      <c r="M4003">
        <v>6</v>
      </c>
      <c r="N4003">
        <v>6</v>
      </c>
      <c r="O4003">
        <v>0</v>
      </c>
      <c r="P4003">
        <v>6</v>
      </c>
      <c r="Q4003">
        <v>0.3</v>
      </c>
      <c r="R4003">
        <v>1.5</v>
      </c>
      <c r="S4003">
        <v>0</v>
      </c>
    </row>
    <row r="4004" spans="1:19" x14ac:dyDescent="0.25">
      <c r="A4004">
        <v>2007</v>
      </c>
      <c r="B4004">
        <v>402</v>
      </c>
      <c r="C4004" t="s">
        <v>1400</v>
      </c>
      <c r="D4004" t="str">
        <f>IFERROR(INDEX('Draft Master List'!E:F,MATCH(C4004,'Draft Master List'!E:E,0),2),"N/A")</f>
        <v>N/A</v>
      </c>
      <c r="E4004" t="s">
        <v>30</v>
      </c>
      <c r="F4004">
        <v>26</v>
      </c>
      <c r="H4004">
        <v>12</v>
      </c>
      <c r="I4004">
        <v>0</v>
      </c>
      <c r="J4004">
        <v>1</v>
      </c>
      <c r="K4004">
        <v>1</v>
      </c>
      <c r="L4004" s="2">
        <v>1</v>
      </c>
      <c r="M4004">
        <v>6</v>
      </c>
      <c r="N4004">
        <v>6</v>
      </c>
      <c r="O4004">
        <v>0</v>
      </c>
      <c r="P4004">
        <v>6</v>
      </c>
      <c r="Q4004">
        <v>0.1</v>
      </c>
      <c r="R4004">
        <v>0.5</v>
      </c>
      <c r="S4004">
        <v>0</v>
      </c>
    </row>
    <row r="4005" spans="1:19" x14ac:dyDescent="0.25">
      <c r="A4005">
        <v>2007</v>
      </c>
      <c r="B4005">
        <v>403</v>
      </c>
      <c r="C4005" t="s">
        <v>2158</v>
      </c>
      <c r="D4005" t="str">
        <f>IFERROR(INDEX('Draft Master List'!E:F,MATCH(C4005,'Draft Master List'!E:E,0),2),"N/A")</f>
        <v>N/A</v>
      </c>
      <c r="E4005" t="s">
        <v>29</v>
      </c>
      <c r="F4005">
        <v>25</v>
      </c>
      <c r="G4005" t="s">
        <v>1069</v>
      </c>
      <c r="H4005">
        <v>1</v>
      </c>
      <c r="I4005">
        <v>1</v>
      </c>
      <c r="J4005">
        <v>1</v>
      </c>
      <c r="K4005">
        <v>1</v>
      </c>
      <c r="L4005" s="2">
        <v>1</v>
      </c>
      <c r="M4005">
        <v>3</v>
      </c>
      <c r="N4005">
        <v>3</v>
      </c>
      <c r="O4005">
        <v>0</v>
      </c>
      <c r="P4005">
        <v>3</v>
      </c>
      <c r="Q4005">
        <v>1</v>
      </c>
      <c r="R4005">
        <v>3</v>
      </c>
      <c r="S4005">
        <v>0</v>
      </c>
    </row>
    <row r="4006" spans="1:19" x14ac:dyDescent="0.25">
      <c r="A4006">
        <v>2007</v>
      </c>
      <c r="B4006">
        <v>404</v>
      </c>
      <c r="C4006" t="s">
        <v>457</v>
      </c>
      <c r="D4006" t="str">
        <f>IFERROR(INDEX('Draft Master List'!E:F,MATCH(C4006,'Draft Master List'!E:E,0),2),"N/A")</f>
        <v>742007</v>
      </c>
      <c r="E4006" t="s">
        <v>3</v>
      </c>
      <c r="F4006">
        <v>24</v>
      </c>
      <c r="H4006">
        <v>14</v>
      </c>
      <c r="I4006">
        <v>0</v>
      </c>
      <c r="J4006">
        <v>3</v>
      </c>
      <c r="K4006">
        <v>1</v>
      </c>
      <c r="L4006" s="2">
        <v>0.33300000000000002</v>
      </c>
      <c r="M4006">
        <v>36</v>
      </c>
      <c r="N4006">
        <v>36</v>
      </c>
      <c r="O4006">
        <v>0</v>
      </c>
      <c r="P4006">
        <v>36</v>
      </c>
      <c r="Q4006">
        <v>0.1</v>
      </c>
      <c r="R4006">
        <v>2.6</v>
      </c>
      <c r="S4006">
        <v>4</v>
      </c>
    </row>
    <row r="4007" spans="1:19" x14ac:dyDescent="0.25">
      <c r="A4007">
        <v>2007</v>
      </c>
      <c r="B4007">
        <v>405</v>
      </c>
      <c r="C4007" t="s">
        <v>2159</v>
      </c>
      <c r="D4007" t="str">
        <f>IFERROR(INDEX('Draft Master List'!E:F,MATCH(C4007,'Draft Master List'!E:E,0),2),"N/A")</f>
        <v>N/A</v>
      </c>
      <c r="E4007" t="s">
        <v>33</v>
      </c>
      <c r="F4007">
        <v>25</v>
      </c>
      <c r="H4007">
        <v>9</v>
      </c>
      <c r="I4007">
        <v>0</v>
      </c>
      <c r="J4007">
        <v>3</v>
      </c>
      <c r="K4007">
        <v>1</v>
      </c>
      <c r="L4007" s="2">
        <v>0.33300000000000002</v>
      </c>
      <c r="M4007">
        <v>7</v>
      </c>
      <c r="N4007">
        <v>7</v>
      </c>
      <c r="O4007">
        <v>0</v>
      </c>
      <c r="P4007">
        <v>7</v>
      </c>
      <c r="Q4007">
        <v>0.1</v>
      </c>
      <c r="R4007">
        <v>0.8</v>
      </c>
      <c r="S4007">
        <v>0</v>
      </c>
    </row>
    <row r="4008" spans="1:19" x14ac:dyDescent="0.25">
      <c r="A4008">
        <v>2007</v>
      </c>
      <c r="B4008">
        <v>406</v>
      </c>
      <c r="C4008" t="s">
        <v>604</v>
      </c>
      <c r="D4008" t="str">
        <f>IFERROR(INDEX('Draft Master List'!E:F,MATCH(C4008,'Draft Master List'!E:E,0),2),"N/A")</f>
        <v>N/A</v>
      </c>
      <c r="E4008" t="s">
        <v>21</v>
      </c>
      <c r="F4008">
        <v>29</v>
      </c>
      <c r="G4008" t="s">
        <v>1</v>
      </c>
      <c r="H4008">
        <v>12</v>
      </c>
      <c r="I4008">
        <v>10</v>
      </c>
      <c r="J4008">
        <v>1</v>
      </c>
      <c r="K4008">
        <v>1</v>
      </c>
      <c r="L4008" s="2">
        <v>1</v>
      </c>
      <c r="M4008">
        <v>4</v>
      </c>
      <c r="N4008">
        <v>4</v>
      </c>
      <c r="O4008">
        <v>0</v>
      </c>
      <c r="P4008">
        <v>4</v>
      </c>
      <c r="Q4008">
        <v>0.1</v>
      </c>
      <c r="R4008">
        <v>0.3</v>
      </c>
      <c r="S4008">
        <v>0</v>
      </c>
    </row>
    <row r="4009" spans="1:19" x14ac:dyDescent="0.25">
      <c r="A4009">
        <v>2007</v>
      </c>
      <c r="B4009">
        <v>407</v>
      </c>
      <c r="C4009" t="s">
        <v>1546</v>
      </c>
      <c r="D4009" t="str">
        <f>IFERROR(INDEX('Draft Master List'!E:F,MATCH(C4009,'Draft Master List'!E:E,0),2),"N/A")</f>
        <v>N/A</v>
      </c>
      <c r="E4009" t="s">
        <v>24</v>
      </c>
      <c r="F4009">
        <v>28</v>
      </c>
      <c r="H4009">
        <v>1</v>
      </c>
      <c r="I4009">
        <v>0</v>
      </c>
      <c r="J4009">
        <v>2</v>
      </c>
      <c r="K4009">
        <v>1</v>
      </c>
      <c r="L4009" s="2">
        <v>0.5</v>
      </c>
      <c r="M4009">
        <v>12</v>
      </c>
      <c r="N4009">
        <v>12</v>
      </c>
      <c r="O4009">
        <v>0</v>
      </c>
      <c r="P4009">
        <v>12</v>
      </c>
      <c r="Q4009">
        <v>1</v>
      </c>
      <c r="R4009">
        <v>12</v>
      </c>
      <c r="S4009">
        <v>0</v>
      </c>
    </row>
    <row r="4010" spans="1:19" x14ac:dyDescent="0.25">
      <c r="A4010">
        <v>2007</v>
      </c>
      <c r="B4010">
        <v>408</v>
      </c>
      <c r="C4010" t="s">
        <v>459</v>
      </c>
      <c r="D4010" t="str">
        <f>IFERROR(INDEX('Draft Master List'!E:F,MATCH(C4010,'Draft Master List'!E:E,0),2),"N/A")</f>
        <v>762007</v>
      </c>
      <c r="E4010" t="s">
        <v>34</v>
      </c>
      <c r="F4010">
        <v>22</v>
      </c>
      <c r="H4010">
        <v>5</v>
      </c>
      <c r="I4010">
        <v>0</v>
      </c>
      <c r="J4010">
        <v>2</v>
      </c>
      <c r="K4010">
        <v>1</v>
      </c>
      <c r="L4010" s="2">
        <v>0.5</v>
      </c>
      <c r="M4010">
        <v>6</v>
      </c>
      <c r="N4010">
        <v>6</v>
      </c>
      <c r="O4010">
        <v>0</v>
      </c>
      <c r="P4010">
        <v>6</v>
      </c>
      <c r="Q4010">
        <v>0.2</v>
      </c>
      <c r="R4010">
        <v>1.2</v>
      </c>
      <c r="S4010">
        <v>0</v>
      </c>
    </row>
    <row r="4011" spans="1:19" x14ac:dyDescent="0.25">
      <c r="A4011">
        <v>2007</v>
      </c>
      <c r="B4011">
        <v>409</v>
      </c>
      <c r="C4011" t="s">
        <v>535</v>
      </c>
      <c r="D4011" t="str">
        <f>IFERROR(INDEX('Draft Master List'!E:F,MATCH(C4011,'Draft Master List'!E:E,0),2),"N/A")</f>
        <v>1302006</v>
      </c>
      <c r="E4011" t="s">
        <v>669</v>
      </c>
      <c r="F4011">
        <v>23</v>
      </c>
      <c r="H4011">
        <v>16</v>
      </c>
      <c r="I4011">
        <v>1</v>
      </c>
      <c r="J4011">
        <v>1</v>
      </c>
      <c r="K4011">
        <v>1</v>
      </c>
      <c r="L4011" s="2">
        <v>1</v>
      </c>
      <c r="M4011">
        <v>5</v>
      </c>
      <c r="N4011">
        <v>5</v>
      </c>
      <c r="O4011">
        <v>0</v>
      </c>
      <c r="P4011">
        <v>5</v>
      </c>
      <c r="Q4011">
        <v>0.1</v>
      </c>
      <c r="R4011">
        <v>0.3</v>
      </c>
      <c r="S4011">
        <v>1</v>
      </c>
    </row>
    <row r="4012" spans="1:19" x14ac:dyDescent="0.25">
      <c r="A4012">
        <v>2007</v>
      </c>
      <c r="B4012">
        <v>410</v>
      </c>
      <c r="C4012" t="s">
        <v>2160</v>
      </c>
      <c r="D4012" t="str">
        <f>IFERROR(INDEX('Draft Master List'!E:F,MATCH(C4012,'Draft Master List'!E:E,0),2),"N/A")</f>
        <v>N/A</v>
      </c>
      <c r="E4012" t="s">
        <v>27</v>
      </c>
      <c r="F4012">
        <v>23</v>
      </c>
      <c r="G4012" t="s">
        <v>212</v>
      </c>
      <c r="H4012">
        <v>10</v>
      </c>
      <c r="I4012">
        <v>9</v>
      </c>
      <c r="J4012">
        <v>4</v>
      </c>
      <c r="K4012">
        <v>1</v>
      </c>
      <c r="L4012" s="2">
        <v>0.25</v>
      </c>
      <c r="M4012">
        <v>2</v>
      </c>
      <c r="N4012">
        <v>2</v>
      </c>
      <c r="O4012">
        <v>0</v>
      </c>
      <c r="P4012">
        <v>2</v>
      </c>
      <c r="Q4012">
        <v>0.1</v>
      </c>
      <c r="R4012">
        <v>0.2</v>
      </c>
      <c r="S4012">
        <v>0</v>
      </c>
    </row>
    <row r="4013" spans="1:19" x14ac:dyDescent="0.25">
      <c r="A4013">
        <v>2007</v>
      </c>
      <c r="B4013">
        <v>411</v>
      </c>
      <c r="C4013" t="s">
        <v>630</v>
      </c>
      <c r="D4013" t="str">
        <f>IFERROR(INDEX('Draft Master List'!E:F,MATCH(C4013,'Draft Master List'!E:E,0),2),"N/A")</f>
        <v>N/A</v>
      </c>
      <c r="E4013" t="s">
        <v>12</v>
      </c>
      <c r="F4013">
        <v>35</v>
      </c>
      <c r="G4013" t="s">
        <v>1</v>
      </c>
      <c r="H4013">
        <v>16</v>
      </c>
      <c r="I4013">
        <v>16</v>
      </c>
      <c r="J4013">
        <v>1</v>
      </c>
      <c r="K4013">
        <v>1</v>
      </c>
      <c r="L4013" s="2">
        <v>1</v>
      </c>
      <c r="M4013">
        <v>9</v>
      </c>
      <c r="N4013">
        <v>9</v>
      </c>
      <c r="O4013">
        <v>0</v>
      </c>
      <c r="P4013">
        <v>9</v>
      </c>
      <c r="Q4013">
        <v>0.1</v>
      </c>
      <c r="R4013">
        <v>0.6</v>
      </c>
      <c r="S4013">
        <v>17</v>
      </c>
    </row>
    <row r="4014" spans="1:19" x14ac:dyDescent="0.25">
      <c r="A4014">
        <v>2007</v>
      </c>
      <c r="B4014">
        <v>412</v>
      </c>
      <c r="C4014" t="s">
        <v>2161</v>
      </c>
      <c r="D4014" t="str">
        <f>IFERROR(INDEX('Draft Master List'!E:F,MATCH(C4014,'Draft Master List'!E:E,0),2),"N/A")</f>
        <v>N/A</v>
      </c>
      <c r="E4014" t="s">
        <v>7</v>
      </c>
      <c r="F4014">
        <v>37</v>
      </c>
      <c r="H4014">
        <v>3</v>
      </c>
      <c r="I4014">
        <v>0</v>
      </c>
      <c r="J4014">
        <v>1</v>
      </c>
      <c r="K4014">
        <v>1</v>
      </c>
      <c r="L4014" s="2">
        <v>1</v>
      </c>
      <c r="M4014">
        <v>5</v>
      </c>
      <c r="N4014">
        <v>5</v>
      </c>
      <c r="O4014">
        <v>0</v>
      </c>
      <c r="P4014">
        <v>5</v>
      </c>
      <c r="Q4014">
        <v>0.3</v>
      </c>
      <c r="R4014">
        <v>1.7</v>
      </c>
      <c r="S4014">
        <v>0</v>
      </c>
    </row>
    <row r="4015" spans="1:19" x14ac:dyDescent="0.25">
      <c r="A4015">
        <v>2007</v>
      </c>
      <c r="B4015">
        <v>413</v>
      </c>
      <c r="C4015" t="s">
        <v>1463</v>
      </c>
      <c r="D4015" t="str">
        <f>IFERROR(INDEX('Draft Master List'!E:F,MATCH(C4015,'Draft Master List'!E:E,0),2),"N/A")</f>
        <v>N/A</v>
      </c>
      <c r="E4015" t="s">
        <v>24</v>
      </c>
      <c r="F4015">
        <v>30</v>
      </c>
      <c r="G4015" t="s">
        <v>732</v>
      </c>
      <c r="H4015">
        <v>10</v>
      </c>
      <c r="I4015">
        <v>4</v>
      </c>
      <c r="J4015">
        <v>3</v>
      </c>
      <c r="K4015">
        <v>1</v>
      </c>
      <c r="L4015" s="2">
        <v>0.33300000000000002</v>
      </c>
      <c r="M4015">
        <v>15</v>
      </c>
      <c r="N4015">
        <v>15</v>
      </c>
      <c r="O4015">
        <v>0</v>
      </c>
      <c r="P4015">
        <v>15</v>
      </c>
      <c r="Q4015">
        <v>0.1</v>
      </c>
      <c r="R4015">
        <v>1.5</v>
      </c>
      <c r="S4015">
        <v>0</v>
      </c>
    </row>
    <row r="4016" spans="1:19" x14ac:dyDescent="0.25">
      <c r="A4016">
        <v>2007</v>
      </c>
      <c r="B4016">
        <v>414</v>
      </c>
      <c r="C4016" t="s">
        <v>1559</v>
      </c>
      <c r="D4016" t="str">
        <f>IFERROR(INDEX('Draft Master List'!E:F,MATCH(C4016,'Draft Master List'!E:E,0),2),"N/A")</f>
        <v>N/A</v>
      </c>
      <c r="E4016" t="s">
        <v>6</v>
      </c>
      <c r="F4016">
        <v>27</v>
      </c>
      <c r="H4016">
        <v>15</v>
      </c>
      <c r="I4016">
        <v>0</v>
      </c>
      <c r="J4016">
        <v>1</v>
      </c>
      <c r="K4016">
        <v>1</v>
      </c>
      <c r="L4016" s="2">
        <v>1</v>
      </c>
      <c r="M4016">
        <v>11</v>
      </c>
      <c r="N4016">
        <v>11</v>
      </c>
      <c r="O4016">
        <v>0</v>
      </c>
      <c r="P4016">
        <v>11</v>
      </c>
      <c r="Q4016">
        <v>0.1</v>
      </c>
      <c r="R4016">
        <v>0.7</v>
      </c>
      <c r="S4016">
        <v>2</v>
      </c>
    </row>
    <row r="4017" spans="1:19" x14ac:dyDescent="0.25">
      <c r="A4017">
        <v>2007</v>
      </c>
      <c r="B4017">
        <v>415</v>
      </c>
      <c r="C4017" t="s">
        <v>2162</v>
      </c>
      <c r="D4017" t="str">
        <f>IFERROR(INDEX('Draft Master List'!E:F,MATCH(C4017,'Draft Master List'!E:E,0),2),"N/A")</f>
        <v>N/A</v>
      </c>
      <c r="E4017" t="s">
        <v>32</v>
      </c>
      <c r="F4017">
        <v>23</v>
      </c>
      <c r="G4017" t="s">
        <v>1366</v>
      </c>
      <c r="H4017">
        <v>16</v>
      </c>
      <c r="I4017">
        <v>16</v>
      </c>
      <c r="J4017">
        <v>1</v>
      </c>
      <c r="K4017">
        <v>1</v>
      </c>
      <c r="L4017" s="2">
        <v>1</v>
      </c>
      <c r="M4017">
        <v>-3</v>
      </c>
      <c r="N4017">
        <v>-3</v>
      </c>
      <c r="O4017">
        <v>0</v>
      </c>
      <c r="P4017">
        <v>-3</v>
      </c>
      <c r="Q4017">
        <v>0.1</v>
      </c>
      <c r="R4017">
        <v>-0.2</v>
      </c>
      <c r="S4017">
        <v>1</v>
      </c>
    </row>
    <row r="4018" spans="1:19" x14ac:dyDescent="0.25">
      <c r="A4018">
        <v>2007</v>
      </c>
      <c r="B4018">
        <v>416</v>
      </c>
      <c r="C4018" t="s">
        <v>2223</v>
      </c>
      <c r="D4018" t="str">
        <f>IFERROR(INDEX('Draft Master List'!E:F,MATCH(C4018,'Draft Master List'!E:E,0),2),"N/A")</f>
        <v>N/A</v>
      </c>
      <c r="E4018" t="s">
        <v>30</v>
      </c>
      <c r="F4018">
        <v>25</v>
      </c>
      <c r="G4018" t="s">
        <v>1512</v>
      </c>
      <c r="H4018">
        <v>16</v>
      </c>
      <c r="I4018">
        <v>16</v>
      </c>
      <c r="J4018">
        <v>1</v>
      </c>
      <c r="K4018">
        <v>1</v>
      </c>
      <c r="L4018" s="2">
        <v>1</v>
      </c>
      <c r="M4018">
        <v>-9</v>
      </c>
      <c r="N4018">
        <v>-9</v>
      </c>
      <c r="O4018">
        <v>0</v>
      </c>
      <c r="P4018">
        <v>-9</v>
      </c>
      <c r="Q4018">
        <v>0.1</v>
      </c>
      <c r="R4018">
        <v>-0.6</v>
      </c>
      <c r="S4018">
        <v>0</v>
      </c>
    </row>
    <row r="4019" spans="1:19" x14ac:dyDescent="0.25">
      <c r="A4019">
        <v>2007</v>
      </c>
      <c r="B4019">
        <v>417</v>
      </c>
      <c r="C4019" t="s">
        <v>2163</v>
      </c>
      <c r="D4019" t="str">
        <f>IFERROR(INDEX('Draft Master List'!E:F,MATCH(C4019,'Draft Master List'!E:E,0),2),"N/A")</f>
        <v>N/A</v>
      </c>
      <c r="E4019" t="s">
        <v>23</v>
      </c>
      <c r="F4019">
        <v>24</v>
      </c>
      <c r="H4019">
        <v>3</v>
      </c>
      <c r="I4019">
        <v>0</v>
      </c>
      <c r="J4019">
        <v>1</v>
      </c>
      <c r="K4019">
        <v>1</v>
      </c>
      <c r="L4019" s="2">
        <v>1</v>
      </c>
      <c r="M4019">
        <v>15</v>
      </c>
      <c r="N4019">
        <v>15</v>
      </c>
      <c r="O4019">
        <v>0</v>
      </c>
      <c r="P4019">
        <v>15</v>
      </c>
      <c r="Q4019">
        <v>0.3</v>
      </c>
      <c r="R4019">
        <v>5</v>
      </c>
      <c r="S4019">
        <v>0</v>
      </c>
    </row>
    <row r="4020" spans="1:19" x14ac:dyDescent="0.25">
      <c r="A4020">
        <v>2007</v>
      </c>
      <c r="B4020">
        <v>418</v>
      </c>
      <c r="C4020" t="s">
        <v>2164</v>
      </c>
      <c r="D4020" t="str">
        <f>IFERROR(INDEX('Draft Master List'!E:F,MATCH(C4020,'Draft Master List'!E:E,0),2),"N/A")</f>
        <v>N/A</v>
      </c>
      <c r="E4020" t="s">
        <v>15</v>
      </c>
      <c r="F4020">
        <v>24</v>
      </c>
      <c r="H4020">
        <v>5</v>
      </c>
      <c r="I4020">
        <v>0</v>
      </c>
      <c r="J4020">
        <v>2</v>
      </c>
      <c r="K4020">
        <v>1</v>
      </c>
      <c r="L4020" s="2">
        <v>0.5</v>
      </c>
      <c r="M4020">
        <v>5</v>
      </c>
      <c r="N4020">
        <v>5</v>
      </c>
      <c r="O4020">
        <v>0</v>
      </c>
      <c r="P4020">
        <v>5</v>
      </c>
      <c r="Q4020">
        <v>0.2</v>
      </c>
      <c r="R4020">
        <v>1</v>
      </c>
      <c r="S4020">
        <v>0</v>
      </c>
    </row>
    <row r="4021" spans="1:19" x14ac:dyDescent="0.25">
      <c r="A4021">
        <v>2007</v>
      </c>
      <c r="B4021">
        <v>419</v>
      </c>
      <c r="C4021" t="s">
        <v>2165</v>
      </c>
      <c r="D4021" t="str">
        <f>IFERROR(INDEX('Draft Master List'!E:F,MATCH(C4021,'Draft Master List'!E:E,0),2),"N/A")</f>
        <v>N/A</v>
      </c>
      <c r="E4021" t="s">
        <v>16</v>
      </c>
      <c r="F4021">
        <v>24</v>
      </c>
      <c r="H4021">
        <v>3</v>
      </c>
      <c r="I4021">
        <v>0</v>
      </c>
      <c r="J4021">
        <v>2</v>
      </c>
      <c r="K4021">
        <v>1</v>
      </c>
      <c r="L4021" s="2">
        <v>0.5</v>
      </c>
      <c r="M4021">
        <v>19</v>
      </c>
      <c r="N4021">
        <v>19</v>
      </c>
      <c r="O4021">
        <v>0</v>
      </c>
      <c r="P4021">
        <v>19</v>
      </c>
      <c r="Q4021">
        <v>0.3</v>
      </c>
      <c r="R4021">
        <v>6.3</v>
      </c>
      <c r="S4021">
        <v>0</v>
      </c>
    </row>
    <row r="4022" spans="1:19" x14ac:dyDescent="0.25">
      <c r="A4022">
        <v>2007</v>
      </c>
      <c r="B4022">
        <v>420</v>
      </c>
      <c r="C4022" t="s">
        <v>484</v>
      </c>
      <c r="D4022" t="str">
        <f>IFERROR(INDEX('Draft Master List'!E:F,MATCH(C4022,'Draft Master List'!E:E,0),2),"N/A")</f>
        <v>1752007</v>
      </c>
      <c r="E4022" t="s">
        <v>16</v>
      </c>
      <c r="F4022">
        <v>24</v>
      </c>
      <c r="G4022" t="s">
        <v>732</v>
      </c>
      <c r="H4022">
        <v>14</v>
      </c>
      <c r="I4022">
        <v>1</v>
      </c>
      <c r="J4022">
        <v>1</v>
      </c>
      <c r="K4022">
        <v>1</v>
      </c>
      <c r="L4022" s="2">
        <v>1</v>
      </c>
      <c r="M4022">
        <v>1</v>
      </c>
      <c r="N4022">
        <v>1</v>
      </c>
      <c r="O4022">
        <v>0</v>
      </c>
      <c r="P4022">
        <v>1</v>
      </c>
      <c r="Q4022">
        <v>0.1</v>
      </c>
      <c r="R4022">
        <v>0.1</v>
      </c>
      <c r="S4022">
        <v>0</v>
      </c>
    </row>
    <row r="4023" spans="1:19" x14ac:dyDescent="0.25">
      <c r="A4023">
        <v>2007</v>
      </c>
      <c r="B4023">
        <v>421</v>
      </c>
      <c r="C4023" t="s">
        <v>2166</v>
      </c>
      <c r="D4023" t="str">
        <f>IFERROR(INDEX('Draft Master List'!E:F,MATCH(C4023,'Draft Master List'!E:E,0),2),"N/A")</f>
        <v>N/A</v>
      </c>
      <c r="E4023" t="s">
        <v>223</v>
      </c>
      <c r="F4023">
        <v>27</v>
      </c>
      <c r="G4023" t="s">
        <v>732</v>
      </c>
      <c r="H4023">
        <v>14</v>
      </c>
      <c r="I4023">
        <v>1</v>
      </c>
      <c r="J4023">
        <v>2</v>
      </c>
      <c r="K4023">
        <v>1</v>
      </c>
      <c r="L4023" s="2">
        <v>0.5</v>
      </c>
      <c r="M4023">
        <v>9</v>
      </c>
      <c r="N4023">
        <v>9</v>
      </c>
      <c r="O4023">
        <v>0</v>
      </c>
      <c r="P4023">
        <v>9</v>
      </c>
      <c r="Q4023">
        <v>0.1</v>
      </c>
      <c r="R4023">
        <v>0.6</v>
      </c>
      <c r="S4023">
        <v>0</v>
      </c>
    </row>
    <row r="4024" spans="1:19" x14ac:dyDescent="0.25">
      <c r="A4024">
        <v>2007</v>
      </c>
      <c r="B4024">
        <v>422</v>
      </c>
      <c r="C4024" t="s">
        <v>1543</v>
      </c>
      <c r="D4024" t="str">
        <f>IFERROR(INDEX('Draft Master List'!E:F,MATCH(C4024,'Draft Master List'!E:E,0),2),"N/A")</f>
        <v>N/A</v>
      </c>
      <c r="E4024" t="s">
        <v>19</v>
      </c>
      <c r="F4024">
        <v>25</v>
      </c>
      <c r="H4024">
        <v>3</v>
      </c>
      <c r="I4024">
        <v>0</v>
      </c>
      <c r="J4024">
        <v>1</v>
      </c>
      <c r="K4024">
        <v>1</v>
      </c>
      <c r="L4024" s="2">
        <v>1</v>
      </c>
      <c r="M4024">
        <v>1</v>
      </c>
      <c r="N4024">
        <v>1</v>
      </c>
      <c r="O4024">
        <v>0</v>
      </c>
      <c r="P4024">
        <v>1</v>
      </c>
      <c r="Q4024">
        <v>0.3</v>
      </c>
      <c r="R4024">
        <v>0.3</v>
      </c>
      <c r="S4024">
        <v>0</v>
      </c>
    </row>
    <row r="4025" spans="1:19" x14ac:dyDescent="0.25">
      <c r="A4025">
        <v>2007</v>
      </c>
      <c r="B4025">
        <v>423</v>
      </c>
      <c r="C4025" t="s">
        <v>1522</v>
      </c>
      <c r="D4025" t="str">
        <f>IFERROR(INDEX('Draft Master List'!E:F,MATCH(C4025,'Draft Master List'!E:E,0),2),"N/A")</f>
        <v>N/A</v>
      </c>
      <c r="E4025" t="s">
        <v>15</v>
      </c>
      <c r="F4025">
        <v>25</v>
      </c>
      <c r="G4025" t="s">
        <v>77</v>
      </c>
      <c r="H4025">
        <v>2</v>
      </c>
      <c r="I4025">
        <v>1</v>
      </c>
      <c r="J4025">
        <v>5</v>
      </c>
      <c r="K4025">
        <v>1</v>
      </c>
      <c r="L4025" s="2">
        <v>0.2</v>
      </c>
      <c r="M4025">
        <v>7</v>
      </c>
      <c r="N4025">
        <v>7</v>
      </c>
      <c r="O4025">
        <v>0</v>
      </c>
      <c r="P4025">
        <v>7</v>
      </c>
      <c r="Q4025">
        <v>0.5</v>
      </c>
      <c r="R4025">
        <v>3.5</v>
      </c>
      <c r="S4025">
        <v>1</v>
      </c>
    </row>
    <row r="4026" spans="1:19" x14ac:dyDescent="0.25">
      <c r="A4026">
        <v>2007</v>
      </c>
      <c r="B4026">
        <v>424</v>
      </c>
      <c r="C4026" t="s">
        <v>1495</v>
      </c>
      <c r="D4026" t="str">
        <f>IFERROR(INDEX('Draft Master List'!E:F,MATCH(C4026,'Draft Master List'!E:E,0),2),"N/A")</f>
        <v>N/A</v>
      </c>
      <c r="E4026" t="s">
        <v>13</v>
      </c>
      <c r="F4026">
        <v>27</v>
      </c>
      <c r="G4026" t="s">
        <v>732</v>
      </c>
      <c r="H4026">
        <v>10</v>
      </c>
      <c r="I4026">
        <v>3</v>
      </c>
      <c r="J4026">
        <v>4</v>
      </c>
      <c r="K4026">
        <v>1</v>
      </c>
      <c r="L4026" s="2">
        <v>0.25</v>
      </c>
      <c r="M4026">
        <v>5</v>
      </c>
      <c r="N4026">
        <v>5</v>
      </c>
      <c r="O4026">
        <v>0</v>
      </c>
      <c r="P4026">
        <v>5</v>
      </c>
      <c r="Q4026">
        <v>0.1</v>
      </c>
      <c r="R4026">
        <v>0.5</v>
      </c>
      <c r="S4026">
        <v>0</v>
      </c>
    </row>
    <row r="4027" spans="1:19" x14ac:dyDescent="0.25">
      <c r="A4027">
        <v>2007</v>
      </c>
      <c r="B4027">
        <v>425</v>
      </c>
      <c r="C4027" t="s">
        <v>2167</v>
      </c>
      <c r="D4027" t="str">
        <f>IFERROR(INDEX('Draft Master List'!E:F,MATCH(C4027,'Draft Master List'!E:E,0),2),"N/A")</f>
        <v>N/A</v>
      </c>
      <c r="E4027" t="s">
        <v>32</v>
      </c>
      <c r="F4027">
        <v>24</v>
      </c>
      <c r="H4027">
        <v>4</v>
      </c>
      <c r="I4027">
        <v>0</v>
      </c>
      <c r="J4027">
        <v>1</v>
      </c>
      <c r="K4027">
        <v>1</v>
      </c>
      <c r="L4027" s="2">
        <v>1</v>
      </c>
      <c r="M4027">
        <v>7</v>
      </c>
      <c r="N4027">
        <v>7</v>
      </c>
      <c r="O4027">
        <v>0</v>
      </c>
      <c r="P4027">
        <v>7</v>
      </c>
      <c r="Q4027">
        <v>0.3</v>
      </c>
      <c r="R4027">
        <v>1.8</v>
      </c>
      <c r="S4027">
        <v>0</v>
      </c>
    </row>
    <row r="4028" spans="1:19" x14ac:dyDescent="0.25">
      <c r="A4028">
        <v>2007</v>
      </c>
      <c r="B4028">
        <v>426</v>
      </c>
      <c r="C4028" t="s">
        <v>2168</v>
      </c>
      <c r="D4028" t="str">
        <f>IFERROR(INDEX('Draft Master List'!E:F,MATCH(C4028,'Draft Master List'!E:E,0),2),"N/A")</f>
        <v>N/A</v>
      </c>
      <c r="E4028" t="s">
        <v>4</v>
      </c>
      <c r="F4028">
        <v>24</v>
      </c>
      <c r="H4028">
        <v>6</v>
      </c>
      <c r="I4028">
        <v>0</v>
      </c>
      <c r="J4028">
        <v>2</v>
      </c>
      <c r="K4028">
        <v>1</v>
      </c>
      <c r="L4028" s="2">
        <v>0.5</v>
      </c>
      <c r="M4028">
        <v>5</v>
      </c>
      <c r="N4028">
        <v>5</v>
      </c>
      <c r="O4028">
        <v>0</v>
      </c>
      <c r="P4028">
        <v>5</v>
      </c>
      <c r="Q4028">
        <v>0.2</v>
      </c>
      <c r="R4028">
        <v>0.8</v>
      </c>
      <c r="S4028">
        <v>0</v>
      </c>
    </row>
    <row r="4029" spans="1:19" x14ac:dyDescent="0.25">
      <c r="A4029">
        <v>2007</v>
      </c>
      <c r="B4029">
        <v>427</v>
      </c>
      <c r="C4029" t="s">
        <v>2169</v>
      </c>
      <c r="D4029" t="str">
        <f>IFERROR(INDEX('Draft Master List'!E:F,MATCH(C4029,'Draft Master List'!E:E,0),2),"N/A")</f>
        <v>N/A</v>
      </c>
      <c r="E4029" t="s">
        <v>63</v>
      </c>
      <c r="F4029">
        <v>30</v>
      </c>
      <c r="G4029" t="s">
        <v>2170</v>
      </c>
      <c r="H4029">
        <v>16</v>
      </c>
      <c r="I4029">
        <v>5</v>
      </c>
      <c r="J4029">
        <v>1</v>
      </c>
      <c r="K4029">
        <v>1</v>
      </c>
      <c r="L4029" s="2">
        <v>1</v>
      </c>
      <c r="M4029">
        <v>2</v>
      </c>
      <c r="N4029">
        <v>2</v>
      </c>
      <c r="O4029">
        <v>1</v>
      </c>
      <c r="P4029">
        <v>2</v>
      </c>
      <c r="Q4029">
        <v>0.1</v>
      </c>
      <c r="R4029">
        <v>0.1</v>
      </c>
      <c r="S4029">
        <v>0</v>
      </c>
    </row>
    <row r="4030" spans="1:19" x14ac:dyDescent="0.25">
      <c r="A4030">
        <v>2007</v>
      </c>
      <c r="B4030">
        <v>428</v>
      </c>
      <c r="C4030" t="s">
        <v>1370</v>
      </c>
      <c r="D4030" t="str">
        <f>IFERROR(INDEX('Draft Master List'!E:F,MATCH(C4030,'Draft Master List'!E:E,0),2),"N/A")</f>
        <v>N/A</v>
      </c>
      <c r="E4030" t="s">
        <v>18</v>
      </c>
      <c r="F4030">
        <v>26</v>
      </c>
      <c r="H4030">
        <v>10</v>
      </c>
      <c r="I4030">
        <v>0</v>
      </c>
      <c r="J4030">
        <v>1</v>
      </c>
      <c r="K4030">
        <v>1</v>
      </c>
      <c r="L4030" s="2">
        <v>1</v>
      </c>
      <c r="M4030">
        <v>7</v>
      </c>
      <c r="N4030">
        <v>7</v>
      </c>
      <c r="O4030">
        <v>0</v>
      </c>
      <c r="P4030">
        <v>7</v>
      </c>
      <c r="Q4030">
        <v>0.1</v>
      </c>
      <c r="R4030">
        <v>0.7</v>
      </c>
      <c r="S4030">
        <v>0</v>
      </c>
    </row>
    <row r="4031" spans="1:19" x14ac:dyDescent="0.25">
      <c r="A4031">
        <v>2007</v>
      </c>
      <c r="B4031">
        <v>429</v>
      </c>
      <c r="C4031" t="s">
        <v>1606</v>
      </c>
      <c r="D4031" t="str">
        <f>IFERROR(INDEX('Draft Master List'!E:F,MATCH(C4031,'Draft Master List'!E:E,0),2),"N/A")</f>
        <v>N/A</v>
      </c>
      <c r="E4031" t="s">
        <v>669</v>
      </c>
      <c r="F4031">
        <v>28</v>
      </c>
      <c r="H4031">
        <v>2</v>
      </c>
      <c r="I4031">
        <v>0</v>
      </c>
      <c r="J4031">
        <v>3</v>
      </c>
      <c r="K4031">
        <v>1</v>
      </c>
      <c r="L4031" s="2">
        <v>0.33300000000000002</v>
      </c>
      <c r="M4031">
        <v>4</v>
      </c>
      <c r="N4031">
        <v>4</v>
      </c>
      <c r="O4031">
        <v>0</v>
      </c>
      <c r="P4031">
        <v>4</v>
      </c>
      <c r="Q4031">
        <v>0.5</v>
      </c>
      <c r="R4031">
        <v>2</v>
      </c>
      <c r="S4031">
        <v>0</v>
      </c>
    </row>
    <row r="4032" spans="1:19" x14ac:dyDescent="0.25">
      <c r="A4032">
        <v>2007</v>
      </c>
      <c r="B4032">
        <v>430</v>
      </c>
      <c r="C4032" t="s">
        <v>1932</v>
      </c>
      <c r="D4032" t="str">
        <f>IFERROR(INDEX('Draft Master List'!E:F,MATCH(C4032,'Draft Master List'!E:E,0),2),"N/A")</f>
        <v>N/A</v>
      </c>
      <c r="E4032" t="s">
        <v>30</v>
      </c>
      <c r="F4032">
        <v>24</v>
      </c>
      <c r="H4032">
        <v>2</v>
      </c>
      <c r="I4032">
        <v>0</v>
      </c>
      <c r="J4032">
        <v>1</v>
      </c>
      <c r="K4032">
        <v>1</v>
      </c>
      <c r="L4032" s="2">
        <v>1</v>
      </c>
      <c r="M4032">
        <v>9</v>
      </c>
      <c r="N4032">
        <v>9</v>
      </c>
      <c r="O4032">
        <v>0</v>
      </c>
      <c r="P4032">
        <v>9</v>
      </c>
      <c r="Q4032">
        <v>0.5</v>
      </c>
      <c r="R4032">
        <v>4.5</v>
      </c>
      <c r="S4032">
        <v>0</v>
      </c>
    </row>
    <row r="4033" spans="1:19" x14ac:dyDescent="0.25">
      <c r="A4033">
        <v>2007</v>
      </c>
      <c r="B4033">
        <v>431</v>
      </c>
      <c r="C4033" t="s">
        <v>1486</v>
      </c>
      <c r="D4033" t="str">
        <f>IFERROR(INDEX('Draft Master List'!E:F,MATCH(C4033,'Draft Master List'!E:E,0),2),"N/A")</f>
        <v>N/A</v>
      </c>
      <c r="E4033" t="s">
        <v>4</v>
      </c>
      <c r="F4033">
        <v>27</v>
      </c>
      <c r="G4033" t="s">
        <v>643</v>
      </c>
      <c r="H4033">
        <v>2</v>
      </c>
      <c r="I4033">
        <v>1</v>
      </c>
      <c r="J4033">
        <v>1</v>
      </c>
      <c r="K4033">
        <v>1</v>
      </c>
      <c r="L4033" s="2">
        <v>1</v>
      </c>
      <c r="M4033">
        <v>4</v>
      </c>
      <c r="N4033">
        <v>4</v>
      </c>
      <c r="O4033">
        <v>0</v>
      </c>
      <c r="P4033">
        <v>4</v>
      </c>
      <c r="Q4033">
        <v>0.5</v>
      </c>
      <c r="R4033">
        <v>2</v>
      </c>
      <c r="S4033">
        <v>0</v>
      </c>
    </row>
    <row r="4034" spans="1:19" x14ac:dyDescent="0.25">
      <c r="A4034">
        <v>2007</v>
      </c>
      <c r="B4034">
        <v>432</v>
      </c>
      <c r="C4034" t="s">
        <v>2107</v>
      </c>
      <c r="D4034" t="str">
        <f>IFERROR(INDEX('Draft Master List'!E:F,MATCH(C4034,'Draft Master List'!E:E,0),2),"N/A")</f>
        <v>N/A</v>
      </c>
      <c r="E4034" t="s">
        <v>24</v>
      </c>
      <c r="F4034">
        <v>31</v>
      </c>
      <c r="G4034" t="s">
        <v>1567</v>
      </c>
      <c r="H4034">
        <v>6</v>
      </c>
      <c r="I4034">
        <v>1</v>
      </c>
      <c r="J4034">
        <v>2</v>
      </c>
      <c r="K4034">
        <v>1</v>
      </c>
      <c r="L4034" s="2">
        <v>0.5</v>
      </c>
      <c r="M4034">
        <v>9</v>
      </c>
      <c r="N4034">
        <v>9</v>
      </c>
      <c r="O4034">
        <v>1</v>
      </c>
      <c r="P4034">
        <v>9</v>
      </c>
      <c r="Q4034">
        <v>0.2</v>
      </c>
      <c r="R4034">
        <v>1.5</v>
      </c>
      <c r="S4034">
        <v>0</v>
      </c>
    </row>
    <row r="4035" spans="1:19" x14ac:dyDescent="0.25">
      <c r="A4035">
        <v>2007</v>
      </c>
      <c r="B4035">
        <v>433</v>
      </c>
      <c r="C4035" t="s">
        <v>1934</v>
      </c>
      <c r="D4035" t="str">
        <f>IFERROR(INDEX('Draft Master List'!E:F,MATCH(C4035,'Draft Master List'!E:E,0),2),"N/A")</f>
        <v>N/A</v>
      </c>
      <c r="E4035" t="s">
        <v>3</v>
      </c>
      <c r="F4035">
        <v>23</v>
      </c>
      <c r="H4035">
        <v>5</v>
      </c>
      <c r="I4035">
        <v>0</v>
      </c>
      <c r="J4035">
        <v>1</v>
      </c>
      <c r="K4035">
        <v>1</v>
      </c>
      <c r="L4035" s="2">
        <v>1</v>
      </c>
      <c r="M4035">
        <v>11</v>
      </c>
      <c r="N4035">
        <v>11</v>
      </c>
      <c r="O4035">
        <v>0</v>
      </c>
      <c r="P4035">
        <v>11</v>
      </c>
      <c r="Q4035">
        <v>0.2</v>
      </c>
      <c r="R4035">
        <v>2.2000000000000002</v>
      </c>
      <c r="S4035">
        <v>0</v>
      </c>
    </row>
    <row r="4036" spans="1:19" x14ac:dyDescent="0.25">
      <c r="A4036">
        <v>2006</v>
      </c>
      <c r="B4036">
        <v>1</v>
      </c>
      <c r="C4036" t="s">
        <v>1315</v>
      </c>
      <c r="D4036" t="str">
        <f>IFERROR(INDEX('Draft Master List'!E:F,MATCH(C4036,'Draft Master List'!E:E,0),2),"N/A")</f>
        <v>N/A</v>
      </c>
      <c r="E4036" t="s">
        <v>23</v>
      </c>
      <c r="F4036">
        <v>25</v>
      </c>
      <c r="G4036" t="s">
        <v>74</v>
      </c>
      <c r="H4036">
        <v>16</v>
      </c>
      <c r="I4036">
        <v>16</v>
      </c>
      <c r="J4036">
        <v>163</v>
      </c>
      <c r="K4036">
        <v>103</v>
      </c>
      <c r="L4036" s="2">
        <v>0.63200000000000001</v>
      </c>
      <c r="M4036">
        <v>1147</v>
      </c>
      <c r="N4036">
        <v>11.1</v>
      </c>
      <c r="O4036">
        <v>5</v>
      </c>
      <c r="P4036">
        <v>53</v>
      </c>
      <c r="Q4036">
        <v>6.4</v>
      </c>
      <c r="R4036">
        <v>71.7</v>
      </c>
      <c r="S4036">
        <v>1</v>
      </c>
    </row>
    <row r="4037" spans="1:19" x14ac:dyDescent="0.25">
      <c r="A4037">
        <v>2006</v>
      </c>
      <c r="B4037">
        <v>2</v>
      </c>
      <c r="C4037" t="s">
        <v>2048</v>
      </c>
      <c r="D4037" t="str">
        <f>IFERROR(INDEX('Draft Master List'!E:F,MATCH(C4037,'Draft Master List'!E:E,0),2),"N/A")</f>
        <v>N/A</v>
      </c>
      <c r="E4037" t="s">
        <v>12</v>
      </c>
      <c r="F4037">
        <v>29</v>
      </c>
      <c r="G4037" t="s">
        <v>74</v>
      </c>
      <c r="H4037">
        <v>16</v>
      </c>
      <c r="I4037">
        <v>14</v>
      </c>
      <c r="J4037">
        <v>146</v>
      </c>
      <c r="K4037">
        <v>98</v>
      </c>
      <c r="L4037" s="2">
        <v>0.67100000000000004</v>
      </c>
      <c r="M4037">
        <v>1086</v>
      </c>
      <c r="N4037">
        <v>11.1</v>
      </c>
      <c r="O4037">
        <v>6</v>
      </c>
      <c r="P4037">
        <v>31</v>
      </c>
      <c r="Q4037">
        <v>6.1</v>
      </c>
      <c r="R4037">
        <v>67.900000000000006</v>
      </c>
      <c r="S4037">
        <v>1</v>
      </c>
    </row>
    <row r="4038" spans="1:19" x14ac:dyDescent="0.25">
      <c r="A4038">
        <v>2006</v>
      </c>
      <c r="B4038">
        <v>3</v>
      </c>
      <c r="C4038" t="s">
        <v>2083</v>
      </c>
      <c r="D4038" t="str">
        <f>IFERROR(INDEX('Draft Master List'!E:F,MATCH(C4038,'Draft Master List'!E:E,0),2),"N/A")</f>
        <v>N/A</v>
      </c>
      <c r="E4038" t="s">
        <v>20</v>
      </c>
      <c r="F4038">
        <v>34</v>
      </c>
      <c r="G4038" t="s">
        <v>74</v>
      </c>
      <c r="H4038">
        <v>16</v>
      </c>
      <c r="I4038">
        <v>16</v>
      </c>
      <c r="J4038">
        <v>148</v>
      </c>
      <c r="K4038">
        <v>95</v>
      </c>
      <c r="L4038" s="2">
        <v>0.64200000000000002</v>
      </c>
      <c r="M4038">
        <v>1366</v>
      </c>
      <c r="N4038">
        <v>14.4</v>
      </c>
      <c r="O4038">
        <v>12</v>
      </c>
      <c r="P4038">
        <v>68</v>
      </c>
      <c r="Q4038">
        <v>5.9</v>
      </c>
      <c r="R4038">
        <v>85.4</v>
      </c>
      <c r="S4038">
        <v>1</v>
      </c>
    </row>
    <row r="4039" spans="1:19" x14ac:dyDescent="0.25">
      <c r="A4039">
        <v>2006</v>
      </c>
      <c r="B4039">
        <v>4</v>
      </c>
      <c r="C4039" t="s">
        <v>2046</v>
      </c>
      <c r="D4039" t="str">
        <f>IFERROR(INDEX('Draft Master List'!E:F,MATCH(C4039,'Draft Master List'!E:E,0),2),"N/A")</f>
        <v>N/A</v>
      </c>
      <c r="E4039" t="s">
        <v>223</v>
      </c>
      <c r="F4039">
        <v>30</v>
      </c>
      <c r="G4039" t="s">
        <v>74</v>
      </c>
      <c r="H4039">
        <v>16</v>
      </c>
      <c r="I4039">
        <v>16</v>
      </c>
      <c r="J4039">
        <v>179</v>
      </c>
      <c r="K4039">
        <v>93</v>
      </c>
      <c r="L4039" s="2">
        <v>0.52</v>
      </c>
      <c r="M4039">
        <v>1188</v>
      </c>
      <c r="N4039">
        <v>12.8</v>
      </c>
      <c r="O4039">
        <v>10</v>
      </c>
      <c r="P4039">
        <v>67</v>
      </c>
      <c r="Q4039">
        <v>5.8</v>
      </c>
      <c r="R4039">
        <v>74.3</v>
      </c>
      <c r="S4039">
        <v>2</v>
      </c>
    </row>
    <row r="4040" spans="1:19" x14ac:dyDescent="0.25">
      <c r="A4040">
        <v>2006</v>
      </c>
      <c r="B4040">
        <v>5</v>
      </c>
      <c r="C4040" t="s">
        <v>1407</v>
      </c>
      <c r="D4040" t="str">
        <f>IFERROR(INDEX('Draft Master List'!E:F,MATCH(C4040,'Draft Master List'!E:E,0),2),"N/A")</f>
        <v>N/A</v>
      </c>
      <c r="E4040" t="s">
        <v>5</v>
      </c>
      <c r="F4040">
        <v>31</v>
      </c>
      <c r="G4040" t="s">
        <v>74</v>
      </c>
      <c r="H4040">
        <v>16</v>
      </c>
      <c r="I4040">
        <v>16</v>
      </c>
      <c r="J4040">
        <v>173</v>
      </c>
      <c r="K4040">
        <v>92</v>
      </c>
      <c r="L4040" s="2">
        <v>0.53200000000000003</v>
      </c>
      <c r="M4040">
        <v>1295</v>
      </c>
      <c r="N4040">
        <v>14.1</v>
      </c>
      <c r="O4040">
        <v>8</v>
      </c>
      <c r="P4040">
        <v>82</v>
      </c>
      <c r="Q4040">
        <v>5.8</v>
      </c>
      <c r="R4040">
        <v>80.900000000000006</v>
      </c>
      <c r="S4040">
        <v>1</v>
      </c>
    </row>
    <row r="4041" spans="1:19" x14ac:dyDescent="0.25">
      <c r="A4041">
        <v>2006</v>
      </c>
      <c r="B4041">
        <v>6</v>
      </c>
      <c r="C4041" t="s">
        <v>1398</v>
      </c>
      <c r="D4041" t="str">
        <f>IFERROR(INDEX('Draft Master List'!E:F,MATCH(C4041,'Draft Master List'!E:E,0),2),"N/A")</f>
        <v>N/A</v>
      </c>
      <c r="E4041" t="s">
        <v>32</v>
      </c>
      <c r="F4041">
        <v>29</v>
      </c>
      <c r="G4041" t="s">
        <v>74</v>
      </c>
      <c r="H4041">
        <v>16</v>
      </c>
      <c r="I4041">
        <v>16</v>
      </c>
      <c r="J4041">
        <v>152</v>
      </c>
      <c r="K4041">
        <v>91</v>
      </c>
      <c r="L4041" s="2">
        <v>0.59899999999999998</v>
      </c>
      <c r="M4041">
        <v>1098</v>
      </c>
      <c r="N4041">
        <v>12.1</v>
      </c>
      <c r="O4041">
        <v>6</v>
      </c>
      <c r="P4041">
        <v>58</v>
      </c>
      <c r="Q4041">
        <v>5.7</v>
      </c>
      <c r="R4041">
        <v>68.599999999999994</v>
      </c>
      <c r="S4041">
        <v>1</v>
      </c>
    </row>
    <row r="4042" spans="1:19" x14ac:dyDescent="0.25">
      <c r="A4042">
        <v>2006</v>
      </c>
      <c r="B4042">
        <v>7</v>
      </c>
      <c r="C4042" t="s">
        <v>1462</v>
      </c>
      <c r="D4042" t="str">
        <f>IFERROR(INDEX('Draft Master List'!E:F,MATCH(C4042,'Draft Master List'!E:E,0),2),"N/A")</f>
        <v>N/A</v>
      </c>
      <c r="E4042" t="s">
        <v>15</v>
      </c>
      <c r="F4042">
        <v>29</v>
      </c>
      <c r="G4042" t="s">
        <v>74</v>
      </c>
      <c r="H4042">
        <v>14</v>
      </c>
      <c r="I4042">
        <v>13</v>
      </c>
      <c r="J4042">
        <v>132</v>
      </c>
      <c r="K4042">
        <v>90</v>
      </c>
      <c r="L4042" s="2">
        <v>0.68200000000000005</v>
      </c>
      <c r="M4042">
        <v>1081</v>
      </c>
      <c r="N4042">
        <v>12</v>
      </c>
      <c r="O4042">
        <v>9</v>
      </c>
      <c r="P4042">
        <v>40</v>
      </c>
      <c r="Q4042">
        <v>6.4</v>
      </c>
      <c r="R4042">
        <v>77.2</v>
      </c>
      <c r="S4042">
        <v>0</v>
      </c>
    </row>
    <row r="4043" spans="1:19" x14ac:dyDescent="0.25">
      <c r="A4043">
        <v>2006</v>
      </c>
      <c r="B4043">
        <v>8</v>
      </c>
      <c r="C4043" t="s">
        <v>582</v>
      </c>
      <c r="D4043" t="str">
        <f>IFERROR(INDEX('Draft Master List'!E:F,MATCH(C4043,'Draft Master List'!E:E,0),2),"N/A")</f>
        <v>N/A</v>
      </c>
      <c r="E4043" t="s">
        <v>223</v>
      </c>
      <c r="F4043">
        <v>23</v>
      </c>
      <c r="G4043" t="s">
        <v>703</v>
      </c>
      <c r="H4043">
        <v>16</v>
      </c>
      <c r="I4043">
        <v>16</v>
      </c>
      <c r="J4043">
        <v>110</v>
      </c>
      <c r="K4043">
        <v>90</v>
      </c>
      <c r="L4043" s="2">
        <v>0.81799999999999995</v>
      </c>
      <c r="M4043">
        <v>806</v>
      </c>
      <c r="N4043">
        <v>9</v>
      </c>
      <c r="O4043">
        <v>3</v>
      </c>
      <c r="P4043">
        <v>64</v>
      </c>
      <c r="Q4043">
        <v>5.6</v>
      </c>
      <c r="R4043">
        <v>50.4</v>
      </c>
      <c r="S4043">
        <v>4</v>
      </c>
    </row>
    <row r="4044" spans="1:19" x14ac:dyDescent="0.25">
      <c r="A4044">
        <v>2006</v>
      </c>
      <c r="B4044">
        <v>9</v>
      </c>
      <c r="C4044" t="s">
        <v>1417</v>
      </c>
      <c r="D4044" t="str">
        <f>IFERROR(INDEX('Draft Master List'!E:F,MATCH(C4044,'Draft Master List'!E:E,0),2),"N/A")</f>
        <v>N/A</v>
      </c>
      <c r="E4044" t="s">
        <v>64</v>
      </c>
      <c r="F4044">
        <v>23</v>
      </c>
      <c r="G4044" t="s">
        <v>108</v>
      </c>
      <c r="H4044">
        <v>16</v>
      </c>
      <c r="I4044">
        <v>16</v>
      </c>
      <c r="J4044">
        <v>120</v>
      </c>
      <c r="K4044">
        <v>89</v>
      </c>
      <c r="L4044" s="2">
        <v>0.74199999999999999</v>
      </c>
      <c r="M4044">
        <v>875</v>
      </c>
      <c r="N4044">
        <v>9.8000000000000007</v>
      </c>
      <c r="O4044">
        <v>3</v>
      </c>
      <c r="P4044">
        <v>40</v>
      </c>
      <c r="Q4044">
        <v>5.6</v>
      </c>
      <c r="R4044">
        <v>54.7</v>
      </c>
      <c r="S4044">
        <v>1</v>
      </c>
    </row>
    <row r="4045" spans="1:19" x14ac:dyDescent="0.25">
      <c r="A4045">
        <v>2006</v>
      </c>
      <c r="B4045">
        <v>10</v>
      </c>
      <c r="C4045" t="s">
        <v>98</v>
      </c>
      <c r="D4045" t="str">
        <f>IFERROR(INDEX('Draft Master List'!E:F,MATCH(C4045,'Draft Master List'!E:E,0),2),"N/A")</f>
        <v>22006</v>
      </c>
      <c r="E4045" t="s">
        <v>0</v>
      </c>
      <c r="F4045">
        <v>21</v>
      </c>
      <c r="G4045" t="s">
        <v>664</v>
      </c>
      <c r="H4045">
        <v>16</v>
      </c>
      <c r="I4045">
        <v>8</v>
      </c>
      <c r="J4045">
        <v>121</v>
      </c>
      <c r="K4045">
        <v>88</v>
      </c>
      <c r="L4045" s="2">
        <v>0.72699999999999998</v>
      </c>
      <c r="M4045">
        <v>742</v>
      </c>
      <c r="N4045">
        <v>8.4</v>
      </c>
      <c r="O4045">
        <v>2</v>
      </c>
      <c r="P4045">
        <v>74</v>
      </c>
      <c r="Q4045">
        <v>5.5</v>
      </c>
      <c r="R4045">
        <v>46.4</v>
      </c>
      <c r="S4045">
        <v>2</v>
      </c>
    </row>
    <row r="4046" spans="1:19" x14ac:dyDescent="0.25">
      <c r="A4046">
        <v>2006</v>
      </c>
      <c r="B4046">
        <v>11</v>
      </c>
      <c r="C4046" t="s">
        <v>733</v>
      </c>
      <c r="D4046" t="str">
        <f>IFERROR(INDEX('Draft Master List'!E:F,MATCH(C4046,'Draft Master List'!E:E,0),2),"N/A")</f>
        <v>N/A</v>
      </c>
      <c r="E4046" t="s">
        <v>15</v>
      </c>
      <c r="F4046">
        <v>28</v>
      </c>
      <c r="G4046" t="s">
        <v>74</v>
      </c>
      <c r="H4046">
        <v>16</v>
      </c>
      <c r="I4046">
        <v>16</v>
      </c>
      <c r="J4046">
        <v>152</v>
      </c>
      <c r="K4046">
        <v>87</v>
      </c>
      <c r="L4046" s="2">
        <v>0.57199999999999995</v>
      </c>
      <c r="M4046">
        <v>1369</v>
      </c>
      <c r="N4046">
        <v>15.7</v>
      </c>
      <c r="O4046">
        <v>7</v>
      </c>
      <c r="P4046">
        <v>74</v>
      </c>
      <c r="Q4046">
        <v>5.4</v>
      </c>
      <c r="R4046">
        <v>85.6</v>
      </c>
      <c r="S4046">
        <v>1</v>
      </c>
    </row>
    <row r="4047" spans="1:19" x14ac:dyDescent="0.25">
      <c r="A4047">
        <v>2006</v>
      </c>
      <c r="B4047">
        <v>12</v>
      </c>
      <c r="C4047" t="s">
        <v>839</v>
      </c>
      <c r="D4047" t="str">
        <f>IFERROR(INDEX('Draft Master List'!E:F,MATCH(C4047,'Draft Master List'!E:E,0),2),"N/A")</f>
        <v>N/A</v>
      </c>
      <c r="E4047" t="s">
        <v>20</v>
      </c>
      <c r="F4047">
        <v>28</v>
      </c>
      <c r="G4047" t="s">
        <v>74</v>
      </c>
      <c r="H4047">
        <v>16</v>
      </c>
      <c r="I4047">
        <v>16</v>
      </c>
      <c r="J4047">
        <v>137</v>
      </c>
      <c r="K4047">
        <v>86</v>
      </c>
      <c r="L4047" s="2">
        <v>0.628</v>
      </c>
      <c r="M4047">
        <v>1310</v>
      </c>
      <c r="N4047">
        <v>15.2</v>
      </c>
      <c r="O4047">
        <v>9</v>
      </c>
      <c r="P4047">
        <v>51</v>
      </c>
      <c r="Q4047">
        <v>5.4</v>
      </c>
      <c r="R4047">
        <v>81.900000000000006</v>
      </c>
      <c r="S4047">
        <v>1</v>
      </c>
    </row>
    <row r="4048" spans="1:19" x14ac:dyDescent="0.25">
      <c r="A4048">
        <v>2006</v>
      </c>
      <c r="B4048">
        <v>13</v>
      </c>
      <c r="C4048" t="s">
        <v>1388</v>
      </c>
      <c r="D4048" t="str">
        <f>IFERROR(INDEX('Draft Master List'!E:F,MATCH(C4048,'Draft Master List'!E:E,0),2),"N/A")</f>
        <v>N/A</v>
      </c>
      <c r="E4048" t="s">
        <v>27</v>
      </c>
      <c r="F4048">
        <v>33</v>
      </c>
      <c r="G4048" t="s">
        <v>74</v>
      </c>
      <c r="H4048">
        <v>16</v>
      </c>
      <c r="I4048">
        <v>15</v>
      </c>
      <c r="J4048">
        <v>150</v>
      </c>
      <c r="K4048">
        <v>85</v>
      </c>
      <c r="L4048" s="2">
        <v>0.56699999999999995</v>
      </c>
      <c r="M4048">
        <v>1180</v>
      </c>
      <c r="N4048">
        <v>13.9</v>
      </c>
      <c r="O4048">
        <v>13</v>
      </c>
      <c r="P4048">
        <v>56</v>
      </c>
      <c r="Q4048">
        <v>5.3</v>
      </c>
      <c r="R4048">
        <v>73.8</v>
      </c>
      <c r="S4048">
        <v>0</v>
      </c>
    </row>
    <row r="4049" spans="1:19" x14ac:dyDescent="0.25">
      <c r="A4049">
        <v>2006</v>
      </c>
      <c r="B4049">
        <v>14</v>
      </c>
      <c r="C4049" t="s">
        <v>641</v>
      </c>
      <c r="D4049" t="str">
        <f>IFERROR(INDEX('Draft Master List'!E:F,MATCH(C4049,'Draft Master List'!E:E,0),2),"N/A")</f>
        <v>N/A</v>
      </c>
      <c r="E4049" t="s">
        <v>10</v>
      </c>
      <c r="F4049">
        <v>26</v>
      </c>
      <c r="G4049" t="s">
        <v>74</v>
      </c>
      <c r="H4049">
        <v>16</v>
      </c>
      <c r="I4049">
        <v>16</v>
      </c>
      <c r="J4049">
        <v>152</v>
      </c>
      <c r="K4049">
        <v>83</v>
      </c>
      <c r="L4049" s="2">
        <v>0.54600000000000004</v>
      </c>
      <c r="M4049">
        <v>1203</v>
      </c>
      <c r="N4049">
        <v>14.5</v>
      </c>
      <c r="O4049">
        <v>4</v>
      </c>
      <c r="P4049">
        <v>64</v>
      </c>
      <c r="Q4049">
        <v>5.2</v>
      </c>
      <c r="R4049">
        <v>75.2</v>
      </c>
      <c r="S4049">
        <v>1</v>
      </c>
    </row>
    <row r="4050" spans="1:19" x14ac:dyDescent="0.25">
      <c r="A4050">
        <v>2006</v>
      </c>
      <c r="B4050">
        <v>15</v>
      </c>
      <c r="C4050" t="s">
        <v>119</v>
      </c>
      <c r="D4050" t="str">
        <f>IFERROR(INDEX('Draft Master List'!E:F,MATCH(C4050,'Draft Master List'!E:E,0),2),"N/A")</f>
        <v>512007</v>
      </c>
      <c r="E4050" t="s">
        <v>22</v>
      </c>
      <c r="F4050">
        <v>27</v>
      </c>
      <c r="G4050" t="s">
        <v>74</v>
      </c>
      <c r="H4050">
        <v>14</v>
      </c>
      <c r="I4050">
        <v>14</v>
      </c>
      <c r="J4050">
        <v>139</v>
      </c>
      <c r="K4050">
        <v>83</v>
      </c>
      <c r="L4050" s="2">
        <v>0.59699999999999998</v>
      </c>
      <c r="M4050">
        <v>1166</v>
      </c>
      <c r="N4050">
        <v>14</v>
      </c>
      <c r="O4050">
        <v>8</v>
      </c>
      <c r="P4050">
        <v>72</v>
      </c>
      <c r="Q4050">
        <v>5.9</v>
      </c>
      <c r="R4050">
        <v>83.3</v>
      </c>
      <c r="S4050">
        <v>2</v>
      </c>
    </row>
    <row r="4051" spans="1:19" x14ac:dyDescent="0.25">
      <c r="A4051">
        <v>2006</v>
      </c>
      <c r="B4051">
        <v>16</v>
      </c>
      <c r="C4051" t="s">
        <v>1083</v>
      </c>
      <c r="D4051" t="str">
        <f>IFERROR(INDEX('Draft Master List'!E:F,MATCH(C4051,'Draft Master List'!E:E,0),2),"N/A")</f>
        <v>N/A</v>
      </c>
      <c r="E4051" t="s">
        <v>32</v>
      </c>
      <c r="F4051">
        <v>24</v>
      </c>
      <c r="G4051" t="s">
        <v>74</v>
      </c>
      <c r="H4051">
        <v>16</v>
      </c>
      <c r="I4051">
        <v>16</v>
      </c>
      <c r="J4051">
        <v>125</v>
      </c>
      <c r="K4051">
        <v>82</v>
      </c>
      <c r="L4051" s="2">
        <v>0.65600000000000003</v>
      </c>
      <c r="M4051">
        <v>961</v>
      </c>
      <c r="N4051">
        <v>11.7</v>
      </c>
      <c r="O4051">
        <v>6</v>
      </c>
      <c r="P4051">
        <v>71</v>
      </c>
      <c r="Q4051">
        <v>5.0999999999999996</v>
      </c>
      <c r="R4051">
        <v>60.1</v>
      </c>
      <c r="S4051">
        <v>0</v>
      </c>
    </row>
    <row r="4052" spans="1:19" x14ac:dyDescent="0.25">
      <c r="A4052">
        <v>2006</v>
      </c>
      <c r="B4052">
        <v>17</v>
      </c>
      <c r="C4052" t="s">
        <v>579</v>
      </c>
      <c r="D4052" t="str">
        <f>IFERROR(INDEX('Draft Master List'!E:F,MATCH(C4052,'Draft Master List'!E:E,0),2),"N/A")</f>
        <v>N/A</v>
      </c>
      <c r="E4052" t="s">
        <v>29</v>
      </c>
      <c r="F4052">
        <v>25</v>
      </c>
      <c r="G4052" t="s">
        <v>74</v>
      </c>
      <c r="H4052">
        <v>16</v>
      </c>
      <c r="I4052">
        <v>15</v>
      </c>
      <c r="J4052">
        <v>137</v>
      </c>
      <c r="K4052">
        <v>82</v>
      </c>
      <c r="L4052" s="2">
        <v>0.59899999999999998</v>
      </c>
      <c r="M4052">
        <v>1292</v>
      </c>
      <c r="N4052">
        <v>15.8</v>
      </c>
      <c r="O4052">
        <v>8</v>
      </c>
      <c r="P4052">
        <v>83</v>
      </c>
      <c r="Q4052">
        <v>5.0999999999999996</v>
      </c>
      <c r="R4052">
        <v>80.8</v>
      </c>
      <c r="S4052">
        <v>1</v>
      </c>
    </row>
    <row r="4053" spans="1:19" x14ac:dyDescent="0.25">
      <c r="A4053">
        <v>2006</v>
      </c>
      <c r="B4053">
        <v>18</v>
      </c>
      <c r="C4053" t="s">
        <v>1469</v>
      </c>
      <c r="D4053" t="str">
        <f>IFERROR(INDEX('Draft Master List'!E:F,MATCH(C4053,'Draft Master List'!E:E,0),2),"N/A")</f>
        <v>N/A</v>
      </c>
      <c r="E4053" t="s">
        <v>12</v>
      </c>
      <c r="F4053">
        <v>25</v>
      </c>
      <c r="G4053" t="s">
        <v>74</v>
      </c>
      <c r="H4053">
        <v>16</v>
      </c>
      <c r="I4053">
        <v>16</v>
      </c>
      <c r="J4053">
        <v>151</v>
      </c>
      <c r="K4053">
        <v>82</v>
      </c>
      <c r="L4053" s="2">
        <v>0.54300000000000004</v>
      </c>
      <c r="M4053">
        <v>1310</v>
      </c>
      <c r="N4053">
        <v>16</v>
      </c>
      <c r="O4053">
        <v>7</v>
      </c>
      <c r="P4053">
        <v>60</v>
      </c>
      <c r="Q4053">
        <v>5.0999999999999996</v>
      </c>
      <c r="R4053">
        <v>81.900000000000006</v>
      </c>
      <c r="S4053">
        <v>2</v>
      </c>
    </row>
    <row r="4054" spans="1:19" x14ac:dyDescent="0.25">
      <c r="A4054">
        <v>2006</v>
      </c>
      <c r="B4054">
        <v>19</v>
      </c>
      <c r="C4054" t="s">
        <v>726</v>
      </c>
      <c r="D4054" t="str">
        <f>IFERROR(INDEX('Draft Master List'!E:F,MATCH(C4054,'Draft Master List'!E:E,0),2),"N/A")</f>
        <v>N/A</v>
      </c>
      <c r="E4054" t="s">
        <v>6</v>
      </c>
      <c r="F4054">
        <v>27</v>
      </c>
      <c r="G4054" t="s">
        <v>76</v>
      </c>
      <c r="H4054">
        <v>15</v>
      </c>
      <c r="I4054">
        <v>14</v>
      </c>
      <c r="J4054">
        <v>105</v>
      </c>
      <c r="K4054">
        <v>77</v>
      </c>
      <c r="L4054" s="2">
        <v>0.73299999999999998</v>
      </c>
      <c r="M4054">
        <v>699</v>
      </c>
      <c r="N4054">
        <v>9.1</v>
      </c>
      <c r="O4054">
        <v>4</v>
      </c>
      <c r="P4054">
        <v>52</v>
      </c>
      <c r="Q4054">
        <v>5.0999999999999996</v>
      </c>
      <c r="R4054">
        <v>46.6</v>
      </c>
      <c r="S4054">
        <v>2</v>
      </c>
    </row>
    <row r="4055" spans="1:19" x14ac:dyDescent="0.25">
      <c r="A4055">
        <v>2006</v>
      </c>
      <c r="B4055">
        <v>20</v>
      </c>
      <c r="C4055" t="s">
        <v>663</v>
      </c>
      <c r="D4055" t="str">
        <f>IFERROR(INDEX('Draft Master List'!E:F,MATCH(C4055,'Draft Master List'!E:E,0),2),"N/A")</f>
        <v>N/A</v>
      </c>
      <c r="E4055" t="s">
        <v>223</v>
      </c>
      <c r="F4055">
        <v>34</v>
      </c>
      <c r="G4055" t="s">
        <v>74</v>
      </c>
      <c r="H4055">
        <v>16</v>
      </c>
      <c r="I4055">
        <v>13</v>
      </c>
      <c r="J4055">
        <v>126</v>
      </c>
      <c r="K4055">
        <v>74</v>
      </c>
      <c r="L4055" s="2">
        <v>0.58699999999999997</v>
      </c>
      <c r="M4055">
        <v>1098</v>
      </c>
      <c r="N4055">
        <v>14.8</v>
      </c>
      <c r="O4055">
        <v>3</v>
      </c>
      <c r="P4055">
        <v>45</v>
      </c>
      <c r="Q4055">
        <v>4.5999999999999996</v>
      </c>
      <c r="R4055">
        <v>68.599999999999994</v>
      </c>
      <c r="S4055">
        <v>0</v>
      </c>
    </row>
    <row r="4056" spans="1:19" x14ac:dyDescent="0.25">
      <c r="A4056">
        <v>2006</v>
      </c>
      <c r="B4056">
        <v>21</v>
      </c>
      <c r="C4056" t="s">
        <v>1371</v>
      </c>
      <c r="D4056" t="str">
        <f>IFERROR(INDEX('Draft Master List'!E:F,MATCH(C4056,'Draft Master List'!E:E,0),2),"N/A")</f>
        <v>N/A</v>
      </c>
      <c r="E4056" t="s">
        <v>24</v>
      </c>
      <c r="F4056">
        <v>30</v>
      </c>
      <c r="G4056" t="s">
        <v>1578</v>
      </c>
      <c r="H4056">
        <v>14</v>
      </c>
      <c r="I4056">
        <v>14</v>
      </c>
      <c r="J4056">
        <v>126</v>
      </c>
      <c r="K4056">
        <v>74</v>
      </c>
      <c r="L4056" s="2">
        <v>0.58699999999999997</v>
      </c>
      <c r="M4056">
        <v>975</v>
      </c>
      <c r="N4056">
        <v>13.2</v>
      </c>
      <c r="O4056">
        <v>6</v>
      </c>
      <c r="P4056">
        <v>70</v>
      </c>
      <c r="Q4056">
        <v>5.3</v>
      </c>
      <c r="R4056">
        <v>69.599999999999994</v>
      </c>
      <c r="S4056">
        <v>2</v>
      </c>
    </row>
    <row r="4057" spans="1:19" x14ac:dyDescent="0.25">
      <c r="A4057">
        <v>2006</v>
      </c>
      <c r="B4057">
        <v>22</v>
      </c>
      <c r="C4057" t="s">
        <v>2044</v>
      </c>
      <c r="D4057" t="str">
        <f>IFERROR(INDEX('Draft Master List'!E:F,MATCH(C4057,'Draft Master List'!E:E,0),2),"N/A")</f>
        <v>N/A</v>
      </c>
      <c r="E4057" t="s">
        <v>25</v>
      </c>
      <c r="F4057">
        <v>30</v>
      </c>
      <c r="G4057" t="s">
        <v>108</v>
      </c>
      <c r="H4057">
        <v>15</v>
      </c>
      <c r="I4057">
        <v>15</v>
      </c>
      <c r="J4057">
        <v>104</v>
      </c>
      <c r="K4057">
        <v>73</v>
      </c>
      <c r="L4057" s="2">
        <v>0.70199999999999996</v>
      </c>
      <c r="M4057">
        <v>900</v>
      </c>
      <c r="N4057">
        <v>12.3</v>
      </c>
      <c r="O4057">
        <v>5</v>
      </c>
      <c r="P4057">
        <v>57</v>
      </c>
      <c r="Q4057">
        <v>4.9000000000000004</v>
      </c>
      <c r="R4057">
        <v>60</v>
      </c>
      <c r="S4057">
        <v>1</v>
      </c>
    </row>
    <row r="4058" spans="1:19" x14ac:dyDescent="0.25">
      <c r="A4058">
        <v>2006</v>
      </c>
      <c r="B4058">
        <v>23</v>
      </c>
      <c r="C4058" t="s">
        <v>1408</v>
      </c>
      <c r="D4058" t="str">
        <f>IFERROR(INDEX('Draft Master List'!E:F,MATCH(C4058,'Draft Master List'!E:E,0),2),"N/A")</f>
        <v>N/A</v>
      </c>
      <c r="E4058" t="s">
        <v>3</v>
      </c>
      <c r="F4058">
        <v>26</v>
      </c>
      <c r="G4058" t="s">
        <v>108</v>
      </c>
      <c r="H4058">
        <v>16</v>
      </c>
      <c r="I4058">
        <v>16</v>
      </c>
      <c r="J4058">
        <v>116</v>
      </c>
      <c r="K4058">
        <v>73</v>
      </c>
      <c r="L4058" s="2">
        <v>0.629</v>
      </c>
      <c r="M4058">
        <v>765</v>
      </c>
      <c r="N4058">
        <v>10.5</v>
      </c>
      <c r="O4058">
        <v>6</v>
      </c>
      <c r="P4058">
        <v>30</v>
      </c>
      <c r="Q4058">
        <v>4.5999999999999996</v>
      </c>
      <c r="R4058">
        <v>47.8</v>
      </c>
      <c r="S4058">
        <v>0</v>
      </c>
    </row>
    <row r="4059" spans="1:19" x14ac:dyDescent="0.25">
      <c r="A4059">
        <v>2006</v>
      </c>
      <c r="B4059">
        <v>24</v>
      </c>
      <c r="C4059" t="s">
        <v>1621</v>
      </c>
      <c r="D4059" t="str">
        <f>IFERROR(INDEX('Draft Master List'!E:F,MATCH(C4059,'Draft Master List'!E:E,0),2),"N/A")</f>
        <v>N/A</v>
      </c>
      <c r="E4059" t="s">
        <v>13</v>
      </c>
      <c r="F4059">
        <v>26</v>
      </c>
      <c r="G4059" t="s">
        <v>108</v>
      </c>
      <c r="H4059">
        <v>16</v>
      </c>
      <c r="I4059">
        <v>16</v>
      </c>
      <c r="J4059">
        <v>120</v>
      </c>
      <c r="K4059">
        <v>71</v>
      </c>
      <c r="L4059" s="2">
        <v>0.59199999999999997</v>
      </c>
      <c r="M4059">
        <v>924</v>
      </c>
      <c r="N4059">
        <v>13</v>
      </c>
      <c r="O4059">
        <v>9</v>
      </c>
      <c r="P4059">
        <v>57</v>
      </c>
      <c r="Q4059">
        <v>4.4000000000000004</v>
      </c>
      <c r="R4059">
        <v>57.8</v>
      </c>
      <c r="S4059">
        <v>0</v>
      </c>
    </row>
    <row r="4060" spans="1:19" x14ac:dyDescent="0.25">
      <c r="A4060">
        <v>2006</v>
      </c>
      <c r="B4060">
        <v>25</v>
      </c>
      <c r="C4060" t="s">
        <v>564</v>
      </c>
      <c r="D4060" t="str">
        <f>IFERROR(INDEX('Draft Master List'!E:F,MATCH(C4060,'Draft Master List'!E:E,0),2),"N/A")</f>
        <v>2522006</v>
      </c>
      <c r="E4060" t="s">
        <v>0</v>
      </c>
      <c r="F4060">
        <v>23</v>
      </c>
      <c r="G4060" t="s">
        <v>74</v>
      </c>
      <c r="H4060">
        <v>14</v>
      </c>
      <c r="I4060">
        <v>12</v>
      </c>
      <c r="J4060">
        <v>115</v>
      </c>
      <c r="K4060">
        <v>70</v>
      </c>
      <c r="L4060" s="2">
        <v>0.60899999999999999</v>
      </c>
      <c r="M4060">
        <v>1038</v>
      </c>
      <c r="N4060">
        <v>14.8</v>
      </c>
      <c r="O4060">
        <v>8</v>
      </c>
      <c r="P4060">
        <v>86</v>
      </c>
      <c r="Q4060">
        <v>5</v>
      </c>
      <c r="R4060">
        <v>74.099999999999994</v>
      </c>
      <c r="S4060">
        <v>0</v>
      </c>
    </row>
    <row r="4061" spans="1:19" x14ac:dyDescent="0.25">
      <c r="A4061">
        <v>2006</v>
      </c>
      <c r="B4061">
        <v>26</v>
      </c>
      <c r="C4061" t="s">
        <v>1563</v>
      </c>
      <c r="D4061" t="str">
        <f>IFERROR(INDEX('Draft Master List'!E:F,MATCH(C4061,'Draft Master List'!E:E,0),2),"N/A")</f>
        <v>N/A</v>
      </c>
      <c r="E4061" t="s">
        <v>27</v>
      </c>
      <c r="F4061">
        <v>32</v>
      </c>
      <c r="G4061" t="s">
        <v>74</v>
      </c>
      <c r="H4061">
        <v>15</v>
      </c>
      <c r="I4061">
        <v>14</v>
      </c>
      <c r="J4061">
        <v>111</v>
      </c>
      <c r="K4061">
        <v>70</v>
      </c>
      <c r="L4061" s="2">
        <v>0.63100000000000001</v>
      </c>
      <c r="M4061">
        <v>1047</v>
      </c>
      <c r="N4061">
        <v>15</v>
      </c>
      <c r="O4061">
        <v>6</v>
      </c>
      <c r="P4061">
        <v>54</v>
      </c>
      <c r="Q4061">
        <v>4.7</v>
      </c>
      <c r="R4061">
        <v>69.8</v>
      </c>
      <c r="S4061">
        <v>0</v>
      </c>
    </row>
    <row r="4062" spans="1:19" x14ac:dyDescent="0.25">
      <c r="A4062">
        <v>2006</v>
      </c>
      <c r="B4062">
        <v>27</v>
      </c>
      <c r="C4062" t="s">
        <v>644</v>
      </c>
      <c r="D4062" t="str">
        <f>IFERROR(INDEX('Draft Master List'!E:F,MATCH(C4062,'Draft Master List'!E:E,0),2),"N/A")</f>
        <v>N/A</v>
      </c>
      <c r="E4062" t="s">
        <v>22</v>
      </c>
      <c r="F4062">
        <v>34</v>
      </c>
      <c r="G4062" t="s">
        <v>74</v>
      </c>
      <c r="H4062">
        <v>16</v>
      </c>
      <c r="I4062">
        <v>16</v>
      </c>
      <c r="J4062">
        <v>128</v>
      </c>
      <c r="K4062">
        <v>70</v>
      </c>
      <c r="L4062" s="2">
        <v>0.54700000000000004</v>
      </c>
      <c r="M4062">
        <v>815</v>
      </c>
      <c r="N4062">
        <v>11.6</v>
      </c>
      <c r="O4062">
        <v>4</v>
      </c>
      <c r="P4062">
        <v>40</v>
      </c>
      <c r="Q4062">
        <v>4.4000000000000004</v>
      </c>
      <c r="R4062">
        <v>50.9</v>
      </c>
      <c r="S4062">
        <v>1</v>
      </c>
    </row>
    <row r="4063" spans="1:19" x14ac:dyDescent="0.25">
      <c r="A4063">
        <v>2006</v>
      </c>
      <c r="B4063">
        <v>28</v>
      </c>
      <c r="C4063" t="s">
        <v>578</v>
      </c>
      <c r="D4063" t="str">
        <f>IFERROR(INDEX('Draft Master List'!E:F,MATCH(C4063,'Draft Master List'!E:E,0),2),"N/A")</f>
        <v>N/A</v>
      </c>
      <c r="E4063" t="s">
        <v>10</v>
      </c>
      <c r="F4063">
        <v>23</v>
      </c>
      <c r="G4063" t="s">
        <v>74</v>
      </c>
      <c r="H4063">
        <v>13</v>
      </c>
      <c r="I4063">
        <v>13</v>
      </c>
      <c r="J4063">
        <v>111</v>
      </c>
      <c r="K4063">
        <v>69</v>
      </c>
      <c r="L4063" s="2">
        <v>0.622</v>
      </c>
      <c r="M4063">
        <v>946</v>
      </c>
      <c r="N4063">
        <v>13.7</v>
      </c>
      <c r="O4063">
        <v>6</v>
      </c>
      <c r="P4063">
        <v>57</v>
      </c>
      <c r="Q4063">
        <v>5.3</v>
      </c>
      <c r="R4063">
        <v>72.8</v>
      </c>
      <c r="S4063">
        <v>0</v>
      </c>
    </row>
    <row r="4064" spans="1:19" x14ac:dyDescent="0.25">
      <c r="A4064">
        <v>2006</v>
      </c>
      <c r="B4064">
        <v>29</v>
      </c>
      <c r="C4064" t="s">
        <v>1506</v>
      </c>
      <c r="D4064" t="str">
        <f>IFERROR(INDEX('Draft Master List'!E:F,MATCH(C4064,'Draft Master List'!E:E,0),2),"N/A")</f>
        <v>N/A</v>
      </c>
      <c r="E4064" t="s">
        <v>26</v>
      </c>
      <c r="F4064">
        <v>28</v>
      </c>
      <c r="G4064" t="s">
        <v>74</v>
      </c>
      <c r="H4064">
        <v>16</v>
      </c>
      <c r="I4064">
        <v>16</v>
      </c>
      <c r="J4064">
        <v>126</v>
      </c>
      <c r="K4064">
        <v>69</v>
      </c>
      <c r="L4064" s="2">
        <v>0.54800000000000004</v>
      </c>
      <c r="M4064">
        <v>1084</v>
      </c>
      <c r="N4064">
        <v>15.7</v>
      </c>
      <c r="O4064">
        <v>8</v>
      </c>
      <c r="P4064">
        <v>83</v>
      </c>
      <c r="Q4064">
        <v>4.3</v>
      </c>
      <c r="R4064">
        <v>67.8</v>
      </c>
      <c r="S4064">
        <v>0</v>
      </c>
    </row>
    <row r="4065" spans="1:19" x14ac:dyDescent="0.25">
      <c r="A4065">
        <v>2006</v>
      </c>
      <c r="B4065">
        <v>30</v>
      </c>
      <c r="C4065" t="s">
        <v>1412</v>
      </c>
      <c r="D4065" t="str">
        <f>IFERROR(INDEX('Draft Master List'!E:F,MATCH(C4065,'Draft Master List'!E:E,0),2),"N/A")</f>
        <v>N/A</v>
      </c>
      <c r="E4065" t="s">
        <v>3</v>
      </c>
      <c r="F4065">
        <v>32</v>
      </c>
      <c r="G4065" t="s">
        <v>74</v>
      </c>
      <c r="H4065">
        <v>16</v>
      </c>
      <c r="I4065">
        <v>15</v>
      </c>
      <c r="J4065">
        <v>112</v>
      </c>
      <c r="K4065">
        <v>68</v>
      </c>
      <c r="L4065" s="2">
        <v>0.60699999999999998</v>
      </c>
      <c r="M4065">
        <v>750</v>
      </c>
      <c r="N4065">
        <v>11</v>
      </c>
      <c r="O4065">
        <v>2</v>
      </c>
      <c r="P4065">
        <v>38</v>
      </c>
      <c r="Q4065">
        <v>4.3</v>
      </c>
      <c r="R4065">
        <v>46.9</v>
      </c>
      <c r="S4065">
        <v>1</v>
      </c>
    </row>
    <row r="4066" spans="1:19" x14ac:dyDescent="0.25">
      <c r="A4066">
        <v>2006</v>
      </c>
      <c r="B4066">
        <v>31</v>
      </c>
      <c r="C4066" t="s">
        <v>568</v>
      </c>
      <c r="D4066" t="str">
        <f>IFERROR(INDEX('Draft Master List'!E:F,MATCH(C4066,'Draft Master List'!E:E,0),2),"N/A")</f>
        <v>N/A</v>
      </c>
      <c r="E4066" t="s">
        <v>3</v>
      </c>
      <c r="F4066">
        <v>24</v>
      </c>
      <c r="G4066" t="s">
        <v>74</v>
      </c>
      <c r="H4066">
        <v>16</v>
      </c>
      <c r="I4066">
        <v>12</v>
      </c>
      <c r="J4066">
        <v>113</v>
      </c>
      <c r="K4066">
        <v>67</v>
      </c>
      <c r="L4066" s="2">
        <v>0.59299999999999997</v>
      </c>
      <c r="M4066">
        <v>939</v>
      </c>
      <c r="N4066">
        <v>14</v>
      </c>
      <c r="O4066">
        <v>5</v>
      </c>
      <c r="P4066">
        <v>87</v>
      </c>
      <c r="Q4066">
        <v>4.2</v>
      </c>
      <c r="R4066">
        <v>58.7</v>
      </c>
      <c r="S4066">
        <v>0</v>
      </c>
    </row>
    <row r="4067" spans="1:19" x14ac:dyDescent="0.25">
      <c r="A4067">
        <v>2006</v>
      </c>
      <c r="B4067">
        <v>32</v>
      </c>
      <c r="C4067" t="s">
        <v>1498</v>
      </c>
      <c r="D4067" t="str">
        <f>IFERROR(INDEX('Draft Master List'!E:F,MATCH(C4067,'Draft Master List'!E:E,0),2),"N/A")</f>
        <v>N/A</v>
      </c>
      <c r="E4067" t="s">
        <v>33</v>
      </c>
      <c r="F4067">
        <v>25</v>
      </c>
      <c r="G4067" t="s">
        <v>77</v>
      </c>
      <c r="H4067">
        <v>16</v>
      </c>
      <c r="I4067">
        <v>2</v>
      </c>
      <c r="J4067">
        <v>100</v>
      </c>
      <c r="K4067">
        <v>67</v>
      </c>
      <c r="L4067" s="2">
        <v>0.67</v>
      </c>
      <c r="M4067">
        <v>687</v>
      </c>
      <c r="N4067">
        <v>10.3</v>
      </c>
      <c r="O4067">
        <v>1</v>
      </c>
      <c r="P4067">
        <v>38</v>
      </c>
      <c r="Q4067">
        <v>4.2</v>
      </c>
      <c r="R4067">
        <v>42.9</v>
      </c>
      <c r="S4067">
        <v>3</v>
      </c>
    </row>
    <row r="4068" spans="1:19" x14ac:dyDescent="0.25">
      <c r="A4068">
        <v>2006</v>
      </c>
      <c r="B4068">
        <v>33</v>
      </c>
      <c r="C4068" t="s">
        <v>1524</v>
      </c>
      <c r="D4068" t="str">
        <f>IFERROR(INDEX('Draft Master List'!E:F,MATCH(C4068,'Draft Master List'!E:E,0),2),"N/A")</f>
        <v>N/A</v>
      </c>
      <c r="E4068" t="s">
        <v>9</v>
      </c>
      <c r="F4068">
        <v>26</v>
      </c>
      <c r="G4068" t="s">
        <v>108</v>
      </c>
      <c r="H4068">
        <v>15</v>
      </c>
      <c r="I4068">
        <v>15</v>
      </c>
      <c r="J4068">
        <v>115</v>
      </c>
      <c r="K4068">
        <v>66</v>
      </c>
      <c r="L4068" s="2">
        <v>0.57399999999999995</v>
      </c>
      <c r="M4068">
        <v>623</v>
      </c>
      <c r="N4068">
        <v>9.4</v>
      </c>
      <c r="O4068">
        <v>7</v>
      </c>
      <c r="P4068">
        <v>25</v>
      </c>
      <c r="Q4068">
        <v>4.4000000000000004</v>
      </c>
      <c r="R4068">
        <v>41.5</v>
      </c>
      <c r="S4068">
        <v>0</v>
      </c>
    </row>
    <row r="4069" spans="1:19" x14ac:dyDescent="0.25">
      <c r="A4069">
        <v>2006</v>
      </c>
      <c r="B4069">
        <v>34</v>
      </c>
      <c r="C4069" t="s">
        <v>838</v>
      </c>
      <c r="D4069" t="str">
        <f>IFERROR(INDEX('Draft Master List'!E:F,MATCH(C4069,'Draft Master List'!E:E,0),2),"N/A")</f>
        <v>N/A</v>
      </c>
      <c r="E4069" t="s">
        <v>27</v>
      </c>
      <c r="F4069">
        <v>24</v>
      </c>
      <c r="G4069" t="s">
        <v>108</v>
      </c>
      <c r="H4069">
        <v>16</v>
      </c>
      <c r="I4069">
        <v>15</v>
      </c>
      <c r="J4069">
        <v>90</v>
      </c>
      <c r="K4069">
        <v>64</v>
      </c>
      <c r="L4069" s="2">
        <v>0.71099999999999997</v>
      </c>
      <c r="M4069">
        <v>754</v>
      </c>
      <c r="N4069">
        <v>11.8</v>
      </c>
      <c r="O4069">
        <v>1</v>
      </c>
      <c r="P4069">
        <v>42</v>
      </c>
      <c r="Q4069">
        <v>4</v>
      </c>
      <c r="R4069">
        <v>47.1</v>
      </c>
      <c r="S4069">
        <v>0</v>
      </c>
    </row>
    <row r="4070" spans="1:19" x14ac:dyDescent="0.25">
      <c r="A4070">
        <v>2006</v>
      </c>
      <c r="B4070">
        <v>35</v>
      </c>
      <c r="C4070" t="s">
        <v>1945</v>
      </c>
      <c r="D4070" t="str">
        <f>IFERROR(INDEX('Draft Master List'!E:F,MATCH(C4070,'Draft Master List'!E:E,0),2),"N/A")</f>
        <v>N/A</v>
      </c>
      <c r="E4070" t="s">
        <v>9</v>
      </c>
      <c r="F4070">
        <v>29</v>
      </c>
      <c r="G4070" t="s">
        <v>74</v>
      </c>
      <c r="H4070">
        <v>15</v>
      </c>
      <c r="I4070">
        <v>15</v>
      </c>
      <c r="J4070">
        <v>116</v>
      </c>
      <c r="K4070">
        <v>63</v>
      </c>
      <c r="L4070" s="2">
        <v>0.54300000000000004</v>
      </c>
      <c r="M4070">
        <v>988</v>
      </c>
      <c r="N4070">
        <v>15.7</v>
      </c>
      <c r="O4070">
        <v>10</v>
      </c>
      <c r="P4070">
        <v>55</v>
      </c>
      <c r="Q4070">
        <v>4.2</v>
      </c>
      <c r="R4070">
        <v>65.900000000000006</v>
      </c>
      <c r="S4070">
        <v>2</v>
      </c>
    </row>
    <row r="4071" spans="1:19" x14ac:dyDescent="0.25">
      <c r="A4071">
        <v>2006</v>
      </c>
      <c r="B4071">
        <v>36</v>
      </c>
      <c r="C4071" t="s">
        <v>2089</v>
      </c>
      <c r="D4071" t="str">
        <f>IFERROR(INDEX('Draft Master List'!E:F,MATCH(C4071,'Draft Master List'!E:E,0),2),"N/A")</f>
        <v>N/A</v>
      </c>
      <c r="E4071" t="s">
        <v>19</v>
      </c>
      <c r="F4071">
        <v>28</v>
      </c>
      <c r="G4071" t="s">
        <v>74</v>
      </c>
      <c r="H4071">
        <v>13</v>
      </c>
      <c r="I4071">
        <v>13</v>
      </c>
      <c r="J4071">
        <v>112</v>
      </c>
      <c r="K4071">
        <v>63</v>
      </c>
      <c r="L4071" s="2">
        <v>0.56299999999999994</v>
      </c>
      <c r="M4071">
        <v>956</v>
      </c>
      <c r="N4071">
        <v>15.2</v>
      </c>
      <c r="O4071">
        <v>10</v>
      </c>
      <c r="P4071">
        <v>72</v>
      </c>
      <c r="Q4071">
        <v>4.8</v>
      </c>
      <c r="R4071">
        <v>73.5</v>
      </c>
      <c r="S4071">
        <v>1</v>
      </c>
    </row>
    <row r="4072" spans="1:19" x14ac:dyDescent="0.25">
      <c r="A4072">
        <v>2006</v>
      </c>
      <c r="B4072">
        <v>37</v>
      </c>
      <c r="C4072" t="s">
        <v>659</v>
      </c>
      <c r="D4072" t="str">
        <f>IFERROR(INDEX('Draft Master List'!E:F,MATCH(C4072,'Draft Master List'!E:E,0),2),"N/A")</f>
        <v>N/A</v>
      </c>
      <c r="E4072" t="s">
        <v>16</v>
      </c>
      <c r="F4072">
        <v>27</v>
      </c>
      <c r="G4072" t="s">
        <v>660</v>
      </c>
      <c r="H4072">
        <v>16</v>
      </c>
      <c r="I4072">
        <v>4</v>
      </c>
      <c r="J4072">
        <v>89</v>
      </c>
      <c r="K4072">
        <v>62</v>
      </c>
      <c r="L4072" s="2">
        <v>0.69699999999999995</v>
      </c>
      <c r="M4072">
        <v>727</v>
      </c>
      <c r="N4072">
        <v>11.7</v>
      </c>
      <c r="O4072">
        <v>1</v>
      </c>
      <c r="P4072">
        <v>39</v>
      </c>
      <c r="Q4072">
        <v>3.9</v>
      </c>
      <c r="R4072">
        <v>45.4</v>
      </c>
      <c r="S4072">
        <v>0</v>
      </c>
    </row>
    <row r="4073" spans="1:19" x14ac:dyDescent="0.25">
      <c r="A4073">
        <v>2006</v>
      </c>
      <c r="B4073">
        <v>38</v>
      </c>
      <c r="C4073" t="s">
        <v>1515</v>
      </c>
      <c r="D4073" t="str">
        <f>IFERROR(INDEX('Draft Master List'!E:F,MATCH(C4073,'Draft Master List'!E:E,0),2),"N/A")</f>
        <v>N/A</v>
      </c>
      <c r="E4073" t="s">
        <v>14</v>
      </c>
      <c r="F4073">
        <v>35</v>
      </c>
      <c r="G4073" t="s">
        <v>74</v>
      </c>
      <c r="H4073">
        <v>16</v>
      </c>
      <c r="I4073">
        <v>14</v>
      </c>
      <c r="J4073">
        <v>143</v>
      </c>
      <c r="K4073">
        <v>62</v>
      </c>
      <c r="L4073" s="2">
        <v>0.434</v>
      </c>
      <c r="M4073">
        <v>1057</v>
      </c>
      <c r="N4073">
        <v>17</v>
      </c>
      <c r="O4073">
        <v>7</v>
      </c>
      <c r="P4073">
        <v>64</v>
      </c>
      <c r="Q4073">
        <v>3.9</v>
      </c>
      <c r="R4073">
        <v>66.099999999999994</v>
      </c>
      <c r="S4073">
        <v>0</v>
      </c>
    </row>
    <row r="4074" spans="1:19" x14ac:dyDescent="0.25">
      <c r="A4074">
        <v>2006</v>
      </c>
      <c r="B4074">
        <v>39</v>
      </c>
      <c r="C4074" t="s">
        <v>1935</v>
      </c>
      <c r="D4074" t="str">
        <f>IFERROR(INDEX('Draft Master List'!E:F,MATCH(C4074,'Draft Master List'!E:E,0),2),"N/A")</f>
        <v>N/A</v>
      </c>
      <c r="E4074" t="s">
        <v>33</v>
      </c>
      <c r="F4074">
        <v>27</v>
      </c>
      <c r="G4074" t="s">
        <v>108</v>
      </c>
      <c r="H4074">
        <v>16</v>
      </c>
      <c r="I4074">
        <v>16</v>
      </c>
      <c r="J4074">
        <v>96</v>
      </c>
      <c r="K4074">
        <v>62</v>
      </c>
      <c r="L4074" s="2">
        <v>0.64600000000000002</v>
      </c>
      <c r="M4074">
        <v>640</v>
      </c>
      <c r="N4074">
        <v>10.3</v>
      </c>
      <c r="O4074">
        <v>3</v>
      </c>
      <c r="P4074">
        <v>24</v>
      </c>
      <c r="Q4074">
        <v>3.9</v>
      </c>
      <c r="R4074">
        <v>40</v>
      </c>
      <c r="S4074">
        <v>0</v>
      </c>
    </row>
    <row r="4075" spans="1:19" x14ac:dyDescent="0.25">
      <c r="A4075">
        <v>2006</v>
      </c>
      <c r="B4075">
        <v>40</v>
      </c>
      <c r="C4075" t="s">
        <v>1581</v>
      </c>
      <c r="D4075" t="str">
        <f>IFERROR(INDEX('Draft Master List'!E:F,MATCH(C4075,'Draft Master List'!E:E,0),2),"N/A")</f>
        <v>N/A</v>
      </c>
      <c r="E4075" t="s">
        <v>30</v>
      </c>
      <c r="F4075">
        <v>27</v>
      </c>
      <c r="G4075" t="s">
        <v>74</v>
      </c>
      <c r="H4075">
        <v>16</v>
      </c>
      <c r="I4075">
        <v>14</v>
      </c>
      <c r="J4075">
        <v>102</v>
      </c>
      <c r="K4075">
        <v>61</v>
      </c>
      <c r="L4075" s="2">
        <v>0.59799999999999998</v>
      </c>
      <c r="M4075">
        <v>760</v>
      </c>
      <c r="N4075">
        <v>12.5</v>
      </c>
      <c r="O4075">
        <v>4</v>
      </c>
      <c r="P4075">
        <v>62</v>
      </c>
      <c r="Q4075">
        <v>3.8</v>
      </c>
      <c r="R4075">
        <v>47.5</v>
      </c>
      <c r="S4075">
        <v>2</v>
      </c>
    </row>
    <row r="4076" spans="1:19" x14ac:dyDescent="0.25">
      <c r="A4076">
        <v>2006</v>
      </c>
      <c r="B4076">
        <v>41</v>
      </c>
      <c r="C4076" t="s">
        <v>567</v>
      </c>
      <c r="D4076" t="str">
        <f>IFERROR(INDEX('Draft Master List'!E:F,MATCH(C4076,'Draft Master List'!E:E,0),2),"N/A")</f>
        <v>N/A</v>
      </c>
      <c r="E4076" t="s">
        <v>64</v>
      </c>
      <c r="F4076">
        <v>23</v>
      </c>
      <c r="G4076" t="s">
        <v>74</v>
      </c>
      <c r="H4076">
        <v>16</v>
      </c>
      <c r="I4076">
        <v>15</v>
      </c>
      <c r="J4076">
        <v>125</v>
      </c>
      <c r="K4076">
        <v>61</v>
      </c>
      <c r="L4076" s="2">
        <v>0.48799999999999999</v>
      </c>
      <c r="M4076">
        <v>884</v>
      </c>
      <c r="N4076">
        <v>14.5</v>
      </c>
      <c r="O4076">
        <v>6</v>
      </c>
      <c r="P4076">
        <v>75</v>
      </c>
      <c r="Q4076">
        <v>3.8</v>
      </c>
      <c r="R4076">
        <v>55.3</v>
      </c>
      <c r="S4076">
        <v>0</v>
      </c>
    </row>
    <row r="4077" spans="1:19" x14ac:dyDescent="0.25">
      <c r="A4077">
        <v>2006</v>
      </c>
      <c r="B4077">
        <v>42</v>
      </c>
      <c r="C4077" t="s">
        <v>941</v>
      </c>
      <c r="D4077" t="str">
        <f>IFERROR(INDEX('Draft Master List'!E:F,MATCH(C4077,'Draft Master List'!E:E,0),2),"N/A")</f>
        <v>N/A</v>
      </c>
      <c r="E4077" t="s">
        <v>34</v>
      </c>
      <c r="F4077">
        <v>23</v>
      </c>
      <c r="G4077" t="s">
        <v>76</v>
      </c>
      <c r="H4077">
        <v>16</v>
      </c>
      <c r="I4077">
        <v>16</v>
      </c>
      <c r="J4077">
        <v>86</v>
      </c>
      <c r="K4077">
        <v>61</v>
      </c>
      <c r="L4077" s="2">
        <v>0.70899999999999996</v>
      </c>
      <c r="M4077">
        <v>485</v>
      </c>
      <c r="N4077">
        <v>8</v>
      </c>
      <c r="O4077">
        <v>1</v>
      </c>
      <c r="P4077">
        <v>39</v>
      </c>
      <c r="Q4077">
        <v>3.8</v>
      </c>
      <c r="R4077">
        <v>30.3</v>
      </c>
      <c r="S4077">
        <v>6</v>
      </c>
    </row>
    <row r="4078" spans="1:19" x14ac:dyDescent="0.25">
      <c r="A4078">
        <v>2006</v>
      </c>
      <c r="B4078">
        <v>43</v>
      </c>
      <c r="C4078" t="s">
        <v>1428</v>
      </c>
      <c r="D4078" t="str">
        <f>IFERROR(INDEX('Draft Master List'!E:F,MATCH(C4078,'Draft Master List'!E:E,0),2),"N/A")</f>
        <v>N/A</v>
      </c>
      <c r="E4078" t="s">
        <v>12</v>
      </c>
      <c r="F4078">
        <v>24</v>
      </c>
      <c r="G4078" t="s">
        <v>76</v>
      </c>
      <c r="H4078">
        <v>12</v>
      </c>
      <c r="I4078">
        <v>12</v>
      </c>
      <c r="J4078">
        <v>78</v>
      </c>
      <c r="K4078">
        <v>61</v>
      </c>
      <c r="L4078" s="2">
        <v>0.78200000000000003</v>
      </c>
      <c r="M4078">
        <v>520</v>
      </c>
      <c r="N4078">
        <v>8.5</v>
      </c>
      <c r="O4078">
        <v>2</v>
      </c>
      <c r="P4078">
        <v>26</v>
      </c>
      <c r="Q4078">
        <v>5.0999999999999996</v>
      </c>
      <c r="R4078">
        <v>43.3</v>
      </c>
      <c r="S4078">
        <v>5</v>
      </c>
    </row>
    <row r="4079" spans="1:19" x14ac:dyDescent="0.25">
      <c r="A4079">
        <v>2006</v>
      </c>
      <c r="B4079">
        <v>44</v>
      </c>
      <c r="C4079" t="s">
        <v>2045</v>
      </c>
      <c r="D4079" t="str">
        <f>IFERROR(INDEX('Draft Master List'!E:F,MATCH(C4079,'Draft Master List'!E:E,0),2),"N/A")</f>
        <v>N/A</v>
      </c>
      <c r="E4079" t="s">
        <v>63</v>
      </c>
      <c r="F4079">
        <v>33</v>
      </c>
      <c r="G4079" t="s">
        <v>74</v>
      </c>
      <c r="H4079">
        <v>16</v>
      </c>
      <c r="I4079">
        <v>16</v>
      </c>
      <c r="J4079">
        <v>117</v>
      </c>
      <c r="K4079">
        <v>60</v>
      </c>
      <c r="L4079" s="2">
        <v>0.51300000000000001</v>
      </c>
      <c r="M4079">
        <v>863</v>
      </c>
      <c r="N4079">
        <v>14.4</v>
      </c>
      <c r="O4079">
        <v>5</v>
      </c>
      <c r="P4079">
        <v>40</v>
      </c>
      <c r="Q4079">
        <v>3.8</v>
      </c>
      <c r="R4079">
        <v>53.9</v>
      </c>
      <c r="S4079">
        <v>1</v>
      </c>
    </row>
    <row r="4080" spans="1:19" x14ac:dyDescent="0.25">
      <c r="A4080">
        <v>2006</v>
      </c>
      <c r="B4080">
        <v>45</v>
      </c>
      <c r="C4080" t="s">
        <v>638</v>
      </c>
      <c r="D4080" t="str">
        <f>IFERROR(INDEX('Draft Master List'!E:F,MATCH(C4080,'Draft Master List'!E:E,0),2),"N/A")</f>
        <v>N/A</v>
      </c>
      <c r="E4080" t="s">
        <v>34</v>
      </c>
      <c r="F4080">
        <v>26</v>
      </c>
      <c r="G4080" t="s">
        <v>74</v>
      </c>
      <c r="H4080">
        <v>16</v>
      </c>
      <c r="I4080">
        <v>15</v>
      </c>
      <c r="J4080">
        <v>85</v>
      </c>
      <c r="K4080">
        <v>59</v>
      </c>
      <c r="L4080" s="2">
        <v>0.69399999999999995</v>
      </c>
      <c r="M4080">
        <v>686</v>
      </c>
      <c r="N4080">
        <v>11.6</v>
      </c>
      <c r="O4080">
        <v>3</v>
      </c>
      <c r="P4080">
        <v>56</v>
      </c>
      <c r="Q4080">
        <v>3.7</v>
      </c>
      <c r="R4080">
        <v>42.9</v>
      </c>
      <c r="S4080">
        <v>2</v>
      </c>
    </row>
    <row r="4081" spans="1:19" x14ac:dyDescent="0.25">
      <c r="A4081">
        <v>2006</v>
      </c>
      <c r="B4081">
        <v>46</v>
      </c>
      <c r="C4081" t="s">
        <v>1455</v>
      </c>
      <c r="D4081" t="str">
        <f>IFERROR(INDEX('Draft Master List'!E:F,MATCH(C4081,'Draft Master List'!E:E,0),2),"N/A")</f>
        <v>N/A</v>
      </c>
      <c r="E4081" t="s">
        <v>33</v>
      </c>
      <c r="F4081">
        <v>28</v>
      </c>
      <c r="G4081" t="s">
        <v>74</v>
      </c>
      <c r="H4081">
        <v>16</v>
      </c>
      <c r="I4081">
        <v>16</v>
      </c>
      <c r="J4081">
        <v>154</v>
      </c>
      <c r="K4081">
        <v>59</v>
      </c>
      <c r="L4081" s="2">
        <v>0.38300000000000001</v>
      </c>
      <c r="M4081">
        <v>677</v>
      </c>
      <c r="N4081">
        <v>11.5</v>
      </c>
      <c r="O4081">
        <v>4</v>
      </c>
      <c r="P4081">
        <v>46</v>
      </c>
      <c r="Q4081">
        <v>3.7</v>
      </c>
      <c r="R4081">
        <v>42.3</v>
      </c>
      <c r="S4081">
        <v>0</v>
      </c>
    </row>
    <row r="4082" spans="1:19" x14ac:dyDescent="0.25">
      <c r="A4082">
        <v>2006</v>
      </c>
      <c r="B4082">
        <v>47</v>
      </c>
      <c r="C4082" t="s">
        <v>1876</v>
      </c>
      <c r="D4082" t="str">
        <f>IFERROR(INDEX('Draft Master List'!E:F,MATCH(C4082,'Draft Master List'!E:E,0),2),"N/A")</f>
        <v>N/A</v>
      </c>
      <c r="E4082" t="s">
        <v>9</v>
      </c>
      <c r="F4082">
        <v>31</v>
      </c>
      <c r="G4082" t="s">
        <v>1531</v>
      </c>
      <c r="H4082">
        <v>16</v>
      </c>
      <c r="I4082">
        <v>16</v>
      </c>
      <c r="J4082">
        <v>75</v>
      </c>
      <c r="K4082">
        <v>58</v>
      </c>
      <c r="L4082" s="2">
        <v>0.77300000000000002</v>
      </c>
      <c r="M4082">
        <v>465</v>
      </c>
      <c r="N4082">
        <v>8</v>
      </c>
      <c r="O4082">
        <v>0</v>
      </c>
      <c r="P4082">
        <v>28</v>
      </c>
      <c r="Q4082">
        <v>3.6</v>
      </c>
      <c r="R4082">
        <v>29.1</v>
      </c>
      <c r="S4082">
        <v>3</v>
      </c>
    </row>
    <row r="4083" spans="1:19" x14ac:dyDescent="0.25">
      <c r="A4083">
        <v>2006</v>
      </c>
      <c r="B4083">
        <v>48</v>
      </c>
      <c r="C4083" t="s">
        <v>1306</v>
      </c>
      <c r="D4083" t="str">
        <f>IFERROR(INDEX('Draft Master List'!E:F,MATCH(C4083,'Draft Master List'!E:E,0),2),"N/A")</f>
        <v>N/A</v>
      </c>
      <c r="E4083" t="s">
        <v>7</v>
      </c>
      <c r="F4083">
        <v>24</v>
      </c>
      <c r="G4083" t="s">
        <v>108</v>
      </c>
      <c r="H4083">
        <v>16</v>
      </c>
      <c r="I4083">
        <v>16</v>
      </c>
      <c r="J4083">
        <v>95</v>
      </c>
      <c r="K4083">
        <v>57</v>
      </c>
      <c r="L4083" s="2">
        <v>0.6</v>
      </c>
      <c r="M4083">
        <v>734</v>
      </c>
      <c r="N4083">
        <v>12.9</v>
      </c>
      <c r="O4083">
        <v>6</v>
      </c>
      <c r="P4083">
        <v>66</v>
      </c>
      <c r="Q4083">
        <v>3.6</v>
      </c>
      <c r="R4083">
        <v>45.9</v>
      </c>
      <c r="S4083">
        <v>0</v>
      </c>
    </row>
    <row r="4084" spans="1:19" x14ac:dyDescent="0.25">
      <c r="A4084">
        <v>2006</v>
      </c>
      <c r="B4084">
        <v>49</v>
      </c>
      <c r="C4084" t="s">
        <v>1596</v>
      </c>
      <c r="D4084" t="str">
        <f>IFERROR(INDEX('Draft Master List'!E:F,MATCH(C4084,'Draft Master List'!E:E,0),2),"N/A")</f>
        <v>N/A</v>
      </c>
      <c r="E4084" t="s">
        <v>23</v>
      </c>
      <c r="F4084">
        <v>33</v>
      </c>
      <c r="G4084" t="s">
        <v>74</v>
      </c>
      <c r="H4084">
        <v>16</v>
      </c>
      <c r="I4084">
        <v>16</v>
      </c>
      <c r="J4084">
        <v>78</v>
      </c>
      <c r="K4084">
        <v>57</v>
      </c>
      <c r="L4084" s="2">
        <v>0.73099999999999998</v>
      </c>
      <c r="M4084">
        <v>557</v>
      </c>
      <c r="N4084">
        <v>9.8000000000000007</v>
      </c>
      <c r="O4084">
        <v>1</v>
      </c>
      <c r="P4084">
        <v>29</v>
      </c>
      <c r="Q4084">
        <v>3.6</v>
      </c>
      <c r="R4084">
        <v>34.799999999999997</v>
      </c>
      <c r="S4084">
        <v>1</v>
      </c>
    </row>
    <row r="4085" spans="1:19" x14ac:dyDescent="0.25">
      <c r="A4085">
        <v>2006</v>
      </c>
      <c r="B4085">
        <v>50</v>
      </c>
      <c r="C4085" t="s">
        <v>1606</v>
      </c>
      <c r="D4085" t="str">
        <f>IFERROR(INDEX('Draft Master List'!E:F,MATCH(C4085,'Draft Master List'!E:E,0),2),"N/A")</f>
        <v>N/A</v>
      </c>
      <c r="E4085" t="s">
        <v>18</v>
      </c>
      <c r="F4085">
        <v>27</v>
      </c>
      <c r="G4085" t="s">
        <v>74</v>
      </c>
      <c r="H4085">
        <v>16</v>
      </c>
      <c r="I4085">
        <v>16</v>
      </c>
      <c r="J4085">
        <v>87</v>
      </c>
      <c r="K4085">
        <v>57</v>
      </c>
      <c r="L4085" s="2">
        <v>0.65500000000000003</v>
      </c>
      <c r="M4085">
        <v>651</v>
      </c>
      <c r="N4085">
        <v>11.4</v>
      </c>
      <c r="O4085">
        <v>3</v>
      </c>
      <c r="P4085">
        <v>36</v>
      </c>
      <c r="Q4085">
        <v>3.6</v>
      </c>
      <c r="R4085">
        <v>40.700000000000003</v>
      </c>
      <c r="S4085">
        <v>2</v>
      </c>
    </row>
    <row r="4086" spans="1:19" x14ac:dyDescent="0.25">
      <c r="A4086">
        <v>2006</v>
      </c>
      <c r="B4086">
        <v>51</v>
      </c>
      <c r="C4086" t="s">
        <v>2014</v>
      </c>
      <c r="D4086" t="str">
        <f>IFERROR(INDEX('Draft Master List'!E:F,MATCH(C4086,'Draft Master List'!E:E,0),2),"N/A")</f>
        <v>N/A</v>
      </c>
      <c r="E4086" t="s">
        <v>21</v>
      </c>
      <c r="F4086">
        <v>29</v>
      </c>
      <c r="G4086" t="s">
        <v>108</v>
      </c>
      <c r="H4086">
        <v>16</v>
      </c>
      <c r="I4086">
        <v>16</v>
      </c>
      <c r="J4086">
        <v>103</v>
      </c>
      <c r="K4086">
        <v>56</v>
      </c>
      <c r="L4086" s="2">
        <v>0.54400000000000004</v>
      </c>
      <c r="M4086">
        <v>780</v>
      </c>
      <c r="N4086">
        <v>13.9</v>
      </c>
      <c r="O4086">
        <v>8</v>
      </c>
      <c r="P4086">
        <v>46</v>
      </c>
      <c r="Q4086">
        <v>3.5</v>
      </c>
      <c r="R4086">
        <v>48.8</v>
      </c>
      <c r="S4086">
        <v>0</v>
      </c>
    </row>
    <row r="4087" spans="1:19" x14ac:dyDescent="0.25">
      <c r="A4087">
        <v>2006</v>
      </c>
      <c r="B4087">
        <v>52</v>
      </c>
      <c r="C4087" t="s">
        <v>724</v>
      </c>
      <c r="D4087" t="str">
        <f>IFERROR(INDEX('Draft Master List'!E:F,MATCH(C4087,'Draft Master List'!E:E,0),2),"N/A")</f>
        <v>N/A</v>
      </c>
      <c r="E4087" t="s">
        <v>13</v>
      </c>
      <c r="F4087">
        <v>27</v>
      </c>
      <c r="G4087" t="s">
        <v>76</v>
      </c>
      <c r="H4087">
        <v>16</v>
      </c>
      <c r="I4087">
        <v>16</v>
      </c>
      <c r="J4087">
        <v>80</v>
      </c>
      <c r="K4087">
        <v>56</v>
      </c>
      <c r="L4087" s="2">
        <v>0.7</v>
      </c>
      <c r="M4087">
        <v>508</v>
      </c>
      <c r="N4087">
        <v>9.1</v>
      </c>
      <c r="O4087">
        <v>3</v>
      </c>
      <c r="P4087">
        <v>51</v>
      </c>
      <c r="Q4087">
        <v>3.5</v>
      </c>
      <c r="R4087">
        <v>31.8</v>
      </c>
      <c r="S4087">
        <v>2</v>
      </c>
    </row>
    <row r="4088" spans="1:19" x14ac:dyDescent="0.25">
      <c r="A4088">
        <v>2006</v>
      </c>
      <c r="B4088">
        <v>53</v>
      </c>
      <c r="C4088" t="s">
        <v>642</v>
      </c>
      <c r="D4088" t="str">
        <f>IFERROR(INDEX('Draft Master List'!E:F,MATCH(C4088,'Draft Master List'!E:E,0),2),"N/A")</f>
        <v>N/A</v>
      </c>
      <c r="E4088" t="s">
        <v>33</v>
      </c>
      <c r="F4088">
        <v>30</v>
      </c>
      <c r="G4088" t="s">
        <v>74</v>
      </c>
      <c r="H4088">
        <v>14</v>
      </c>
      <c r="I4088">
        <v>13</v>
      </c>
      <c r="J4088">
        <v>90</v>
      </c>
      <c r="K4088">
        <v>55</v>
      </c>
      <c r="L4088" s="2">
        <v>0.61099999999999999</v>
      </c>
      <c r="M4088">
        <v>747</v>
      </c>
      <c r="N4088">
        <v>13.6</v>
      </c>
      <c r="O4088">
        <v>6</v>
      </c>
      <c r="P4088">
        <v>52</v>
      </c>
      <c r="Q4088">
        <v>3.9</v>
      </c>
      <c r="R4088">
        <v>53.4</v>
      </c>
      <c r="S4088">
        <v>0</v>
      </c>
    </row>
    <row r="4089" spans="1:19" x14ac:dyDescent="0.25">
      <c r="A4089">
        <v>2006</v>
      </c>
      <c r="B4089">
        <v>54</v>
      </c>
      <c r="C4089" t="s">
        <v>1213</v>
      </c>
      <c r="D4089" t="str">
        <f>IFERROR(INDEX('Draft Master List'!E:F,MATCH(C4089,'Draft Master List'!E:E,0),2),"N/A")</f>
        <v>N/A</v>
      </c>
      <c r="E4089" t="s">
        <v>7</v>
      </c>
      <c r="F4089">
        <v>27</v>
      </c>
      <c r="G4089" t="s">
        <v>74</v>
      </c>
      <c r="H4089">
        <v>14</v>
      </c>
      <c r="I4089">
        <v>14</v>
      </c>
      <c r="J4089">
        <v>101</v>
      </c>
      <c r="K4089">
        <v>55</v>
      </c>
      <c r="L4089" s="2">
        <v>0.54500000000000004</v>
      </c>
      <c r="M4089">
        <v>790</v>
      </c>
      <c r="N4089">
        <v>14.4</v>
      </c>
      <c r="O4089">
        <v>6</v>
      </c>
      <c r="P4089">
        <v>68</v>
      </c>
      <c r="Q4089">
        <v>3.9</v>
      </c>
      <c r="R4089">
        <v>56.4</v>
      </c>
      <c r="S4089">
        <v>2</v>
      </c>
    </row>
    <row r="4090" spans="1:19" x14ac:dyDescent="0.25">
      <c r="A4090">
        <v>2006</v>
      </c>
      <c r="B4090">
        <v>55</v>
      </c>
      <c r="C4090" t="s">
        <v>1330</v>
      </c>
      <c r="D4090" t="str">
        <f>IFERROR(INDEX('Draft Master List'!E:F,MATCH(C4090,'Draft Master List'!E:E,0),2),"N/A")</f>
        <v>N/A</v>
      </c>
      <c r="E4090" t="s">
        <v>7</v>
      </c>
      <c r="F4090">
        <v>27</v>
      </c>
      <c r="G4090" t="s">
        <v>76</v>
      </c>
      <c r="H4090">
        <v>16</v>
      </c>
      <c r="I4090">
        <v>9</v>
      </c>
      <c r="J4090">
        <v>64</v>
      </c>
      <c r="K4090">
        <v>53</v>
      </c>
      <c r="L4090" s="2">
        <v>0.82799999999999996</v>
      </c>
      <c r="M4090">
        <v>445</v>
      </c>
      <c r="N4090">
        <v>8.4</v>
      </c>
      <c r="O4090">
        <v>1</v>
      </c>
      <c r="P4090">
        <v>34</v>
      </c>
      <c r="Q4090">
        <v>3.3</v>
      </c>
      <c r="R4090">
        <v>27.8</v>
      </c>
      <c r="S4090">
        <v>6</v>
      </c>
    </row>
    <row r="4091" spans="1:19" x14ac:dyDescent="0.25">
      <c r="A4091">
        <v>2006</v>
      </c>
      <c r="B4091">
        <v>56</v>
      </c>
      <c r="C4091" t="s">
        <v>1403</v>
      </c>
      <c r="D4091" t="str">
        <f>IFERROR(INDEX('Draft Master List'!E:F,MATCH(C4091,'Draft Master List'!E:E,0),2),"N/A")</f>
        <v>N/A</v>
      </c>
      <c r="E4091" t="s">
        <v>19</v>
      </c>
      <c r="F4091">
        <v>27</v>
      </c>
      <c r="G4091" t="s">
        <v>74</v>
      </c>
      <c r="H4091">
        <v>14</v>
      </c>
      <c r="I4091">
        <v>13</v>
      </c>
      <c r="J4091">
        <v>101</v>
      </c>
      <c r="K4091">
        <v>53</v>
      </c>
      <c r="L4091" s="2">
        <v>0.52500000000000002</v>
      </c>
      <c r="M4091">
        <v>725</v>
      </c>
      <c r="N4091">
        <v>13.7</v>
      </c>
      <c r="O4091">
        <v>4</v>
      </c>
      <c r="P4091">
        <v>38</v>
      </c>
      <c r="Q4091">
        <v>3.8</v>
      </c>
      <c r="R4091">
        <v>51.8</v>
      </c>
      <c r="S4091">
        <v>0</v>
      </c>
    </row>
    <row r="4092" spans="1:19" x14ac:dyDescent="0.25">
      <c r="A4092">
        <v>2006</v>
      </c>
      <c r="B4092">
        <v>57</v>
      </c>
      <c r="C4092" t="s">
        <v>1519</v>
      </c>
      <c r="D4092" t="str">
        <f>IFERROR(INDEX('Draft Master List'!E:F,MATCH(C4092,'Draft Master List'!E:E,0),2),"N/A")</f>
        <v>N/A</v>
      </c>
      <c r="E4092" t="s">
        <v>25</v>
      </c>
      <c r="F4092">
        <v>33</v>
      </c>
      <c r="G4092" t="s">
        <v>74</v>
      </c>
      <c r="H4092">
        <v>16</v>
      </c>
      <c r="I4092">
        <v>16</v>
      </c>
      <c r="J4092">
        <v>101</v>
      </c>
      <c r="K4092">
        <v>53</v>
      </c>
      <c r="L4092" s="2">
        <v>0.52500000000000002</v>
      </c>
      <c r="M4092">
        <v>860</v>
      </c>
      <c r="N4092">
        <v>16.2</v>
      </c>
      <c r="O4092">
        <v>5</v>
      </c>
      <c r="P4092">
        <v>51</v>
      </c>
      <c r="Q4092">
        <v>3.3</v>
      </c>
      <c r="R4092">
        <v>53.8</v>
      </c>
      <c r="S4092">
        <v>0</v>
      </c>
    </row>
    <row r="4093" spans="1:19" x14ac:dyDescent="0.25">
      <c r="A4093">
        <v>2006</v>
      </c>
      <c r="B4093">
        <v>58</v>
      </c>
      <c r="C4093" t="s">
        <v>1075</v>
      </c>
      <c r="D4093" t="str">
        <f>IFERROR(INDEX('Draft Master List'!E:F,MATCH(C4093,'Draft Master List'!E:E,0),2),"N/A")</f>
        <v>N/A</v>
      </c>
      <c r="E4093" t="s">
        <v>26</v>
      </c>
      <c r="F4093">
        <v>36</v>
      </c>
      <c r="G4093" t="s">
        <v>74</v>
      </c>
      <c r="H4093">
        <v>16</v>
      </c>
      <c r="I4093">
        <v>16</v>
      </c>
      <c r="J4093">
        <v>94</v>
      </c>
      <c r="K4093">
        <v>52</v>
      </c>
      <c r="L4093" s="2">
        <v>0.55300000000000005</v>
      </c>
      <c r="M4093">
        <v>512</v>
      </c>
      <c r="N4093">
        <v>9.8000000000000007</v>
      </c>
      <c r="O4093">
        <v>3</v>
      </c>
      <c r="P4093">
        <v>20</v>
      </c>
      <c r="Q4093">
        <v>3.3</v>
      </c>
      <c r="R4093">
        <v>32</v>
      </c>
      <c r="S4093">
        <v>2</v>
      </c>
    </row>
    <row r="4094" spans="1:19" x14ac:dyDescent="0.25">
      <c r="A4094">
        <v>2006</v>
      </c>
      <c r="B4094">
        <v>59</v>
      </c>
      <c r="C4094" t="s">
        <v>1468</v>
      </c>
      <c r="D4094" t="str">
        <f>IFERROR(INDEX('Draft Master List'!E:F,MATCH(C4094,'Draft Master List'!E:E,0),2),"N/A")</f>
        <v>N/A</v>
      </c>
      <c r="E4094" t="s">
        <v>4</v>
      </c>
      <c r="F4094">
        <v>23</v>
      </c>
      <c r="G4094" t="s">
        <v>74</v>
      </c>
      <c r="H4094">
        <v>16</v>
      </c>
      <c r="I4094">
        <v>14</v>
      </c>
      <c r="J4094">
        <v>91</v>
      </c>
      <c r="K4094">
        <v>52</v>
      </c>
      <c r="L4094" s="2">
        <v>0.57099999999999995</v>
      </c>
      <c r="M4094">
        <v>616</v>
      </c>
      <c r="N4094">
        <v>11.8</v>
      </c>
      <c r="O4094">
        <v>4</v>
      </c>
      <c r="P4094">
        <v>48</v>
      </c>
      <c r="Q4094">
        <v>3.3</v>
      </c>
      <c r="R4094">
        <v>38.5</v>
      </c>
      <c r="S4094">
        <v>1</v>
      </c>
    </row>
    <row r="4095" spans="1:19" x14ac:dyDescent="0.25">
      <c r="A4095">
        <v>2006</v>
      </c>
      <c r="B4095">
        <v>60</v>
      </c>
      <c r="C4095" t="s">
        <v>1355</v>
      </c>
      <c r="D4095" t="str">
        <f>IFERROR(INDEX('Draft Master List'!E:F,MATCH(C4095,'Draft Master List'!E:E,0),2),"N/A")</f>
        <v>N/A</v>
      </c>
      <c r="E4095" t="s">
        <v>63</v>
      </c>
      <c r="F4095">
        <v>26</v>
      </c>
      <c r="G4095" t="s">
        <v>74</v>
      </c>
      <c r="H4095">
        <v>15</v>
      </c>
      <c r="I4095">
        <v>14</v>
      </c>
      <c r="J4095">
        <v>102</v>
      </c>
      <c r="K4095">
        <v>51</v>
      </c>
      <c r="L4095" s="2">
        <v>0.5</v>
      </c>
      <c r="M4095">
        <v>775</v>
      </c>
      <c r="N4095">
        <v>15.2</v>
      </c>
      <c r="O4095">
        <v>6</v>
      </c>
      <c r="P4095">
        <v>62</v>
      </c>
      <c r="Q4095">
        <v>3.4</v>
      </c>
      <c r="R4095">
        <v>51.7</v>
      </c>
      <c r="S4095">
        <v>2</v>
      </c>
    </row>
    <row r="4096" spans="1:19" x14ac:dyDescent="0.25">
      <c r="A4096">
        <v>2006</v>
      </c>
      <c r="B4096">
        <v>61</v>
      </c>
      <c r="C4096" t="s">
        <v>2071</v>
      </c>
      <c r="D4096" t="str">
        <f>IFERROR(INDEX('Draft Master List'!E:F,MATCH(C4096,'Draft Master List'!E:E,0),2),"N/A")</f>
        <v>N/A</v>
      </c>
      <c r="E4096" t="s">
        <v>6</v>
      </c>
      <c r="F4096">
        <v>26</v>
      </c>
      <c r="G4096" t="s">
        <v>108</v>
      </c>
      <c r="H4096">
        <v>16</v>
      </c>
      <c r="I4096">
        <v>15</v>
      </c>
      <c r="J4096">
        <v>75</v>
      </c>
      <c r="K4096">
        <v>50</v>
      </c>
      <c r="L4096" s="2">
        <v>0.66700000000000004</v>
      </c>
      <c r="M4096">
        <v>611</v>
      </c>
      <c r="N4096">
        <v>12.2</v>
      </c>
      <c r="O4096">
        <v>5</v>
      </c>
      <c r="P4096">
        <v>65</v>
      </c>
      <c r="Q4096">
        <v>3.1</v>
      </c>
      <c r="R4096">
        <v>38.200000000000003</v>
      </c>
      <c r="S4096">
        <v>0</v>
      </c>
    </row>
    <row r="4097" spans="1:19" x14ac:dyDescent="0.25">
      <c r="A4097">
        <v>2006</v>
      </c>
      <c r="B4097">
        <v>62</v>
      </c>
      <c r="C4097" t="s">
        <v>512</v>
      </c>
      <c r="D4097" t="str">
        <f>IFERROR(INDEX('Draft Master List'!E:F,MATCH(C4097,'Draft Master List'!E:E,0),2),"N/A")</f>
        <v>252006</v>
      </c>
      <c r="E4097" t="s">
        <v>24</v>
      </c>
      <c r="F4097">
        <v>22</v>
      </c>
      <c r="G4097" t="s">
        <v>1508</v>
      </c>
      <c r="H4097">
        <v>16</v>
      </c>
      <c r="I4097">
        <v>4</v>
      </c>
      <c r="J4097">
        <v>86</v>
      </c>
      <c r="K4097">
        <v>49</v>
      </c>
      <c r="L4097" s="2">
        <v>0.56999999999999995</v>
      </c>
      <c r="M4097">
        <v>824</v>
      </c>
      <c r="N4097">
        <v>16.8</v>
      </c>
      <c r="O4097">
        <v>2</v>
      </c>
      <c r="P4097">
        <v>67</v>
      </c>
      <c r="Q4097">
        <v>3.1</v>
      </c>
      <c r="R4097">
        <v>51.5</v>
      </c>
      <c r="S4097">
        <v>5</v>
      </c>
    </row>
    <row r="4098" spans="1:19" x14ac:dyDescent="0.25">
      <c r="A4098">
        <v>2006</v>
      </c>
      <c r="B4098">
        <v>63</v>
      </c>
      <c r="C4098" t="s">
        <v>1556</v>
      </c>
      <c r="D4098" t="str">
        <f>IFERROR(INDEX('Draft Master List'!E:F,MATCH(C4098,'Draft Master List'!E:E,0),2),"N/A")</f>
        <v>N/A</v>
      </c>
      <c r="E4098" t="s">
        <v>29</v>
      </c>
      <c r="F4098">
        <v>30</v>
      </c>
      <c r="G4098" t="s">
        <v>74</v>
      </c>
      <c r="H4098">
        <v>16</v>
      </c>
      <c r="I4098">
        <v>15</v>
      </c>
      <c r="J4098">
        <v>78</v>
      </c>
      <c r="K4098">
        <v>49</v>
      </c>
      <c r="L4098" s="2">
        <v>0.628</v>
      </c>
      <c r="M4098">
        <v>402</v>
      </c>
      <c r="N4098">
        <v>8.1999999999999993</v>
      </c>
      <c r="O4098">
        <v>3</v>
      </c>
      <c r="P4098">
        <v>25</v>
      </c>
      <c r="Q4098">
        <v>3.1</v>
      </c>
      <c r="R4098">
        <v>25.1</v>
      </c>
      <c r="S4098">
        <v>1</v>
      </c>
    </row>
    <row r="4099" spans="1:19" x14ac:dyDescent="0.25">
      <c r="A4099">
        <v>2006</v>
      </c>
      <c r="B4099">
        <v>64</v>
      </c>
      <c r="C4099" t="s">
        <v>1372</v>
      </c>
      <c r="D4099" t="str">
        <f>IFERROR(INDEX('Draft Master List'!E:F,MATCH(C4099,'Draft Master List'!E:E,0),2),"N/A")</f>
        <v>N/A</v>
      </c>
      <c r="E4099" t="s">
        <v>30</v>
      </c>
      <c r="F4099">
        <v>26</v>
      </c>
      <c r="G4099" t="s">
        <v>108</v>
      </c>
      <c r="H4099">
        <v>13</v>
      </c>
      <c r="I4099">
        <v>13</v>
      </c>
      <c r="J4099">
        <v>91</v>
      </c>
      <c r="K4099">
        <v>49</v>
      </c>
      <c r="L4099" s="2">
        <v>0.53800000000000003</v>
      </c>
      <c r="M4099">
        <v>643</v>
      </c>
      <c r="N4099">
        <v>13.1</v>
      </c>
      <c r="O4099">
        <v>3</v>
      </c>
      <c r="P4099">
        <v>40</v>
      </c>
      <c r="Q4099">
        <v>3.8</v>
      </c>
      <c r="R4099">
        <v>49.5</v>
      </c>
      <c r="S4099">
        <v>3</v>
      </c>
    </row>
    <row r="4100" spans="1:19" x14ac:dyDescent="0.25">
      <c r="A4100">
        <v>2006</v>
      </c>
      <c r="B4100">
        <v>65</v>
      </c>
      <c r="C4100" t="s">
        <v>1576</v>
      </c>
      <c r="D4100" t="str">
        <f>IFERROR(INDEX('Draft Master List'!E:F,MATCH(C4100,'Draft Master List'!E:E,0),2),"N/A")</f>
        <v>N/A</v>
      </c>
      <c r="E4100" t="s">
        <v>13</v>
      </c>
      <c r="F4100">
        <v>27</v>
      </c>
      <c r="G4100" t="s">
        <v>74</v>
      </c>
      <c r="H4100">
        <v>15</v>
      </c>
      <c r="I4100">
        <v>12</v>
      </c>
      <c r="J4100">
        <v>70</v>
      </c>
      <c r="K4100">
        <v>48</v>
      </c>
      <c r="L4100" s="2">
        <v>0.68600000000000005</v>
      </c>
      <c r="M4100">
        <v>659</v>
      </c>
      <c r="N4100">
        <v>13.7</v>
      </c>
      <c r="O4100">
        <v>0</v>
      </c>
      <c r="P4100">
        <v>38</v>
      </c>
      <c r="Q4100">
        <v>3.2</v>
      </c>
      <c r="R4100">
        <v>43.9</v>
      </c>
      <c r="S4100">
        <v>0</v>
      </c>
    </row>
    <row r="4101" spans="1:19" x14ac:dyDescent="0.25">
      <c r="A4101">
        <v>2006</v>
      </c>
      <c r="B4101">
        <v>66</v>
      </c>
      <c r="C4101" t="s">
        <v>1423</v>
      </c>
      <c r="D4101" t="str">
        <f>IFERROR(INDEX('Draft Master List'!E:F,MATCH(C4101,'Draft Master List'!E:E,0),2),"N/A")</f>
        <v>N/A</v>
      </c>
      <c r="E4101" t="s">
        <v>14</v>
      </c>
      <c r="F4101">
        <v>31</v>
      </c>
      <c r="G4101" t="s">
        <v>976</v>
      </c>
      <c r="H4101">
        <v>16</v>
      </c>
      <c r="I4101">
        <v>3</v>
      </c>
      <c r="J4101">
        <v>76</v>
      </c>
      <c r="K4101">
        <v>47</v>
      </c>
      <c r="L4101" s="2">
        <v>0.61799999999999999</v>
      </c>
      <c r="M4101">
        <v>405</v>
      </c>
      <c r="N4101">
        <v>8.6</v>
      </c>
      <c r="O4101">
        <v>0</v>
      </c>
      <c r="P4101">
        <v>25</v>
      </c>
      <c r="Q4101">
        <v>2.9</v>
      </c>
      <c r="R4101">
        <v>25.3</v>
      </c>
      <c r="S4101">
        <v>2</v>
      </c>
    </row>
    <row r="4102" spans="1:19" x14ac:dyDescent="0.25">
      <c r="A4102">
        <v>2006</v>
      </c>
      <c r="B4102">
        <v>67</v>
      </c>
      <c r="C4102" t="s">
        <v>2116</v>
      </c>
      <c r="D4102" t="str">
        <f>IFERROR(INDEX('Draft Master List'!E:F,MATCH(C4102,'Draft Master List'!E:E,0),2),"N/A")</f>
        <v>N/A</v>
      </c>
      <c r="E4102" t="s">
        <v>28</v>
      </c>
      <c r="F4102">
        <v>28</v>
      </c>
      <c r="G4102" t="s">
        <v>74</v>
      </c>
      <c r="H4102">
        <v>16</v>
      </c>
      <c r="I4102">
        <v>15</v>
      </c>
      <c r="J4102">
        <v>98</v>
      </c>
      <c r="K4102">
        <v>46</v>
      </c>
      <c r="L4102" s="2">
        <v>0.46899999999999997</v>
      </c>
      <c r="M4102">
        <v>737</v>
      </c>
      <c r="N4102">
        <v>16</v>
      </c>
      <c r="O4102">
        <v>3</v>
      </c>
      <c r="P4102">
        <v>39</v>
      </c>
      <c r="Q4102">
        <v>2.9</v>
      </c>
      <c r="R4102">
        <v>46.1</v>
      </c>
      <c r="S4102">
        <v>2</v>
      </c>
    </row>
    <row r="4103" spans="1:19" x14ac:dyDescent="0.25">
      <c r="A4103">
        <v>2006</v>
      </c>
      <c r="B4103">
        <v>68</v>
      </c>
      <c r="C4103" t="s">
        <v>1404</v>
      </c>
      <c r="D4103" t="str">
        <f>IFERROR(INDEX('Draft Master List'!E:F,MATCH(C4103,'Draft Master List'!E:E,0),2),"N/A")</f>
        <v>N/A</v>
      </c>
      <c r="E4103" t="s">
        <v>6</v>
      </c>
      <c r="F4103">
        <v>25</v>
      </c>
      <c r="G4103" t="s">
        <v>74</v>
      </c>
      <c r="H4103">
        <v>16</v>
      </c>
      <c r="I4103">
        <v>15</v>
      </c>
      <c r="J4103">
        <v>88</v>
      </c>
      <c r="K4103">
        <v>46</v>
      </c>
      <c r="L4103" s="2">
        <v>0.52300000000000002</v>
      </c>
      <c r="M4103">
        <v>816</v>
      </c>
      <c r="N4103">
        <v>17.7</v>
      </c>
      <c r="O4103">
        <v>8</v>
      </c>
      <c r="P4103">
        <v>60</v>
      </c>
      <c r="Q4103">
        <v>2.9</v>
      </c>
      <c r="R4103">
        <v>51</v>
      </c>
      <c r="S4103">
        <v>0</v>
      </c>
    </row>
    <row r="4104" spans="1:19" x14ac:dyDescent="0.25">
      <c r="A4104">
        <v>2006</v>
      </c>
      <c r="B4104">
        <v>69</v>
      </c>
      <c r="C4104" t="s">
        <v>1379</v>
      </c>
      <c r="D4104" t="str">
        <f>IFERROR(INDEX('Draft Master List'!E:F,MATCH(C4104,'Draft Master List'!E:E,0),2),"N/A")</f>
        <v>N/A</v>
      </c>
      <c r="E4104" t="s">
        <v>5</v>
      </c>
      <c r="F4104">
        <v>29</v>
      </c>
      <c r="G4104" t="s">
        <v>76</v>
      </c>
      <c r="H4104">
        <v>14</v>
      </c>
      <c r="I4104">
        <v>14</v>
      </c>
      <c r="J4104">
        <v>63</v>
      </c>
      <c r="K4104">
        <v>46</v>
      </c>
      <c r="L4104" s="2">
        <v>0.73</v>
      </c>
      <c r="M4104">
        <v>373</v>
      </c>
      <c r="N4104">
        <v>8.1</v>
      </c>
      <c r="O4104">
        <v>1</v>
      </c>
      <c r="P4104">
        <v>20</v>
      </c>
      <c r="Q4104">
        <v>3.3</v>
      </c>
      <c r="R4104">
        <v>26.6</v>
      </c>
      <c r="S4104">
        <v>4</v>
      </c>
    </row>
    <row r="4105" spans="1:19" x14ac:dyDescent="0.25">
      <c r="A4105">
        <v>2006</v>
      </c>
      <c r="B4105">
        <v>70</v>
      </c>
      <c r="C4105" t="s">
        <v>518</v>
      </c>
      <c r="D4105" t="str">
        <f>IFERROR(INDEX('Draft Master List'!E:F,MATCH(C4105,'Draft Master List'!E:E,0),2),"N/A")</f>
        <v>602006</v>
      </c>
      <c r="E4105" t="s">
        <v>4</v>
      </c>
      <c r="F4105">
        <v>21</v>
      </c>
      <c r="G4105" t="s">
        <v>643</v>
      </c>
      <c r="H4105">
        <v>16</v>
      </c>
      <c r="I4105">
        <v>1</v>
      </c>
      <c r="J4105">
        <v>62</v>
      </c>
      <c r="K4105">
        <v>46</v>
      </c>
      <c r="L4105" s="2">
        <v>0.74199999999999999</v>
      </c>
      <c r="M4105">
        <v>436</v>
      </c>
      <c r="N4105">
        <v>9.5</v>
      </c>
      <c r="O4105">
        <v>2</v>
      </c>
      <c r="P4105">
        <v>51</v>
      </c>
      <c r="Q4105">
        <v>2.9</v>
      </c>
      <c r="R4105">
        <v>27.3</v>
      </c>
      <c r="S4105">
        <v>1</v>
      </c>
    </row>
    <row r="4106" spans="1:19" x14ac:dyDescent="0.25">
      <c r="A4106">
        <v>2006</v>
      </c>
      <c r="B4106">
        <v>71</v>
      </c>
      <c r="C4106" t="s">
        <v>584</v>
      </c>
      <c r="D4106" t="str">
        <f>IFERROR(INDEX('Draft Master List'!E:F,MATCH(C4106,'Draft Master List'!E:E,0),2),"N/A")</f>
        <v>N/A</v>
      </c>
      <c r="E4106" t="s">
        <v>18</v>
      </c>
      <c r="F4106">
        <v>24</v>
      </c>
      <c r="H4106">
        <v>16</v>
      </c>
      <c r="I4106">
        <v>0</v>
      </c>
      <c r="J4106">
        <v>62</v>
      </c>
      <c r="K4106">
        <v>46</v>
      </c>
      <c r="L4106" s="2">
        <v>0.74199999999999999</v>
      </c>
      <c r="M4106">
        <v>468</v>
      </c>
      <c r="N4106">
        <v>10.199999999999999</v>
      </c>
      <c r="O4106">
        <v>1</v>
      </c>
      <c r="P4106">
        <v>50</v>
      </c>
      <c r="Q4106">
        <v>2.9</v>
      </c>
      <c r="R4106">
        <v>29.3</v>
      </c>
      <c r="S4106">
        <v>3</v>
      </c>
    </row>
    <row r="4107" spans="1:19" x14ac:dyDescent="0.25">
      <c r="A4107">
        <v>2006</v>
      </c>
      <c r="B4107">
        <v>72</v>
      </c>
      <c r="C4107" t="s">
        <v>2171</v>
      </c>
      <c r="D4107" t="str">
        <f>IFERROR(INDEX('Draft Master List'!E:F,MATCH(C4107,'Draft Master List'!E:E,0),2),"N/A")</f>
        <v>N/A</v>
      </c>
      <c r="E4107" t="s">
        <v>18</v>
      </c>
      <c r="F4107">
        <v>31</v>
      </c>
      <c r="G4107" t="s">
        <v>1069</v>
      </c>
      <c r="H4107">
        <v>16</v>
      </c>
      <c r="I4107">
        <v>3</v>
      </c>
      <c r="J4107">
        <v>67</v>
      </c>
      <c r="K4107">
        <v>46</v>
      </c>
      <c r="L4107" s="2">
        <v>0.68700000000000006</v>
      </c>
      <c r="M4107">
        <v>386</v>
      </c>
      <c r="N4107">
        <v>8.4</v>
      </c>
      <c r="O4107">
        <v>1</v>
      </c>
      <c r="P4107">
        <v>24</v>
      </c>
      <c r="Q4107">
        <v>2.9</v>
      </c>
      <c r="R4107">
        <v>24.1</v>
      </c>
      <c r="S4107">
        <v>1</v>
      </c>
    </row>
    <row r="4108" spans="1:19" x14ac:dyDescent="0.25">
      <c r="A4108">
        <v>2006</v>
      </c>
      <c r="B4108">
        <v>73</v>
      </c>
      <c r="C4108" t="s">
        <v>2028</v>
      </c>
      <c r="D4108" t="str">
        <f>IFERROR(INDEX('Draft Master List'!E:F,MATCH(C4108,'Draft Master List'!E:E,0),2),"N/A")</f>
        <v>N/A</v>
      </c>
      <c r="E4108" t="s">
        <v>63</v>
      </c>
      <c r="F4108">
        <v>29</v>
      </c>
      <c r="G4108" t="s">
        <v>108</v>
      </c>
      <c r="H4108">
        <v>16</v>
      </c>
      <c r="I4108">
        <v>16</v>
      </c>
      <c r="J4108">
        <v>80</v>
      </c>
      <c r="K4108">
        <v>45</v>
      </c>
      <c r="L4108" s="2">
        <v>0.56299999999999994</v>
      </c>
      <c r="M4108">
        <v>626</v>
      </c>
      <c r="N4108">
        <v>13.9</v>
      </c>
      <c r="O4108">
        <v>6</v>
      </c>
      <c r="P4108">
        <v>33</v>
      </c>
      <c r="Q4108">
        <v>2.8</v>
      </c>
      <c r="R4108">
        <v>39.1</v>
      </c>
      <c r="S4108">
        <v>0</v>
      </c>
    </row>
    <row r="4109" spans="1:19" x14ac:dyDescent="0.25">
      <c r="A4109">
        <v>2006</v>
      </c>
      <c r="B4109">
        <v>74</v>
      </c>
      <c r="C4109" t="s">
        <v>2087</v>
      </c>
      <c r="D4109" t="str">
        <f>IFERROR(INDEX('Draft Master List'!E:F,MATCH(C4109,'Draft Master List'!E:E,0),2),"N/A")</f>
        <v>N/A</v>
      </c>
      <c r="E4109" t="s">
        <v>19</v>
      </c>
      <c r="F4109">
        <v>25</v>
      </c>
      <c r="G4109" t="s">
        <v>77</v>
      </c>
      <c r="H4109">
        <v>14</v>
      </c>
      <c r="I4109">
        <v>5</v>
      </c>
      <c r="J4109">
        <v>66</v>
      </c>
      <c r="K4109">
        <v>45</v>
      </c>
      <c r="L4109" s="2">
        <v>0.68200000000000005</v>
      </c>
      <c r="M4109">
        <v>610</v>
      </c>
      <c r="N4109">
        <v>13.6</v>
      </c>
      <c r="O4109">
        <v>4</v>
      </c>
      <c r="P4109">
        <v>47</v>
      </c>
      <c r="Q4109">
        <v>3.2</v>
      </c>
      <c r="R4109">
        <v>43.6</v>
      </c>
      <c r="S4109">
        <v>0</v>
      </c>
    </row>
    <row r="4110" spans="1:19" x14ac:dyDescent="0.25">
      <c r="A4110">
        <v>2006</v>
      </c>
      <c r="B4110">
        <v>75</v>
      </c>
      <c r="C4110" t="s">
        <v>517</v>
      </c>
      <c r="D4110" t="str">
        <f>IFERROR(INDEX('Draft Master List'!E:F,MATCH(C4110,'Draft Master List'!E:E,0),2),"N/A")</f>
        <v>522006</v>
      </c>
      <c r="E4110" t="s">
        <v>5</v>
      </c>
      <c r="F4110">
        <v>23</v>
      </c>
      <c r="G4110" t="s">
        <v>74</v>
      </c>
      <c r="H4110">
        <v>14</v>
      </c>
      <c r="I4110">
        <v>11</v>
      </c>
      <c r="J4110">
        <v>104</v>
      </c>
      <c r="K4110">
        <v>45</v>
      </c>
      <c r="L4110" s="2">
        <v>0.433</v>
      </c>
      <c r="M4110">
        <v>632</v>
      </c>
      <c r="N4110">
        <v>14</v>
      </c>
      <c r="O4110">
        <v>3</v>
      </c>
      <c r="P4110">
        <v>75</v>
      </c>
      <c r="Q4110">
        <v>3.2</v>
      </c>
      <c r="R4110">
        <v>45.1</v>
      </c>
      <c r="S4110">
        <v>1</v>
      </c>
    </row>
    <row r="4111" spans="1:19" x14ac:dyDescent="0.25">
      <c r="A4111">
        <v>2006</v>
      </c>
      <c r="B4111">
        <v>76</v>
      </c>
      <c r="C4111" t="s">
        <v>1569</v>
      </c>
      <c r="D4111" t="str">
        <f>IFERROR(INDEX('Draft Master List'!E:F,MATCH(C4111,'Draft Master List'!E:E,0),2),"N/A")</f>
        <v>N/A</v>
      </c>
      <c r="E4111" t="s">
        <v>30</v>
      </c>
      <c r="F4111">
        <v>35</v>
      </c>
      <c r="G4111" t="s">
        <v>74</v>
      </c>
      <c r="H4111">
        <v>16</v>
      </c>
      <c r="I4111">
        <v>9</v>
      </c>
      <c r="J4111">
        <v>75</v>
      </c>
      <c r="K4111">
        <v>43</v>
      </c>
      <c r="L4111" s="2">
        <v>0.57299999999999995</v>
      </c>
      <c r="M4111">
        <v>384</v>
      </c>
      <c r="N4111">
        <v>8.9</v>
      </c>
      <c r="O4111">
        <v>4</v>
      </c>
      <c r="P4111">
        <v>23</v>
      </c>
      <c r="Q4111">
        <v>2.7</v>
      </c>
      <c r="R4111">
        <v>24</v>
      </c>
      <c r="S4111">
        <v>0</v>
      </c>
    </row>
    <row r="4112" spans="1:19" x14ac:dyDescent="0.25">
      <c r="A4112">
        <v>2006</v>
      </c>
      <c r="B4112">
        <v>77</v>
      </c>
      <c r="C4112" t="s">
        <v>701</v>
      </c>
      <c r="D4112" t="str">
        <f>IFERROR(INDEX('Draft Master List'!E:F,MATCH(C4112,'Draft Master List'!E:E,0),2),"N/A")</f>
        <v>N/A</v>
      </c>
      <c r="E4112" t="s">
        <v>30</v>
      </c>
      <c r="F4112">
        <v>30</v>
      </c>
      <c r="G4112" t="s">
        <v>643</v>
      </c>
      <c r="H4112">
        <v>15</v>
      </c>
      <c r="I4112">
        <v>1</v>
      </c>
      <c r="J4112">
        <v>56</v>
      </c>
      <c r="K4112">
        <v>43</v>
      </c>
      <c r="L4112" s="2">
        <v>0.76800000000000002</v>
      </c>
      <c r="M4112">
        <v>356</v>
      </c>
      <c r="N4112">
        <v>8.3000000000000007</v>
      </c>
      <c r="O4112">
        <v>2</v>
      </c>
      <c r="P4112">
        <v>43</v>
      </c>
      <c r="Q4112">
        <v>2.9</v>
      </c>
      <c r="R4112">
        <v>23.7</v>
      </c>
      <c r="S4112">
        <v>2</v>
      </c>
    </row>
    <row r="4113" spans="1:19" x14ac:dyDescent="0.25">
      <c r="A4113">
        <v>2006</v>
      </c>
      <c r="B4113">
        <v>78</v>
      </c>
      <c r="C4113" t="s">
        <v>1450</v>
      </c>
      <c r="D4113" t="str">
        <f>IFERROR(INDEX('Draft Master List'!E:F,MATCH(C4113,'Draft Master List'!E:E,0),2),"N/A")</f>
        <v>N/A</v>
      </c>
      <c r="E4113" t="s">
        <v>16</v>
      </c>
      <c r="F4113">
        <v>29</v>
      </c>
      <c r="G4113" t="s">
        <v>74</v>
      </c>
      <c r="H4113">
        <v>13</v>
      </c>
      <c r="I4113">
        <v>13</v>
      </c>
      <c r="J4113">
        <v>96</v>
      </c>
      <c r="K4113">
        <v>42</v>
      </c>
      <c r="L4113" s="2">
        <v>0.438</v>
      </c>
      <c r="M4113">
        <v>553</v>
      </c>
      <c r="N4113">
        <v>13.2</v>
      </c>
      <c r="O4113">
        <v>3</v>
      </c>
      <c r="P4113">
        <v>51</v>
      </c>
      <c r="Q4113">
        <v>3.2</v>
      </c>
      <c r="R4113">
        <v>42.5</v>
      </c>
      <c r="S4113">
        <v>0</v>
      </c>
    </row>
    <row r="4114" spans="1:19" x14ac:dyDescent="0.25">
      <c r="A4114">
        <v>2006</v>
      </c>
      <c r="B4114">
        <v>79</v>
      </c>
      <c r="C4114" t="s">
        <v>696</v>
      </c>
      <c r="D4114" t="str">
        <f>IFERROR(INDEX('Draft Master List'!E:F,MATCH(C4114,'Draft Master List'!E:E,0),2),"N/A")</f>
        <v>N/A</v>
      </c>
      <c r="E4114" t="s">
        <v>18</v>
      </c>
      <c r="F4114">
        <v>27</v>
      </c>
      <c r="G4114" t="s">
        <v>76</v>
      </c>
      <c r="H4114">
        <v>15</v>
      </c>
      <c r="I4114">
        <v>15</v>
      </c>
      <c r="J4114">
        <v>51</v>
      </c>
      <c r="K4114">
        <v>42</v>
      </c>
      <c r="L4114" s="2">
        <v>0.82399999999999995</v>
      </c>
      <c r="M4114">
        <v>288</v>
      </c>
      <c r="N4114">
        <v>6.9</v>
      </c>
      <c r="O4114">
        <v>0</v>
      </c>
      <c r="P4114">
        <v>24</v>
      </c>
      <c r="Q4114">
        <v>2.8</v>
      </c>
      <c r="R4114">
        <v>19.2</v>
      </c>
      <c r="S4114">
        <v>5</v>
      </c>
    </row>
    <row r="4115" spans="1:19" x14ac:dyDescent="0.25">
      <c r="A4115">
        <v>2006</v>
      </c>
      <c r="B4115">
        <v>80</v>
      </c>
      <c r="C4115" t="s">
        <v>693</v>
      </c>
      <c r="D4115" t="str">
        <f>IFERROR(INDEX('Draft Master List'!E:F,MATCH(C4115,'Draft Master List'!E:E,0),2),"N/A")</f>
        <v>N/A</v>
      </c>
      <c r="E4115" t="s">
        <v>25</v>
      </c>
      <c r="F4115">
        <v>27</v>
      </c>
      <c r="G4115" t="s">
        <v>76</v>
      </c>
      <c r="H4115">
        <v>16</v>
      </c>
      <c r="I4115">
        <v>16</v>
      </c>
      <c r="J4115">
        <v>66</v>
      </c>
      <c r="K4115">
        <v>41</v>
      </c>
      <c r="L4115" s="2">
        <v>0.621</v>
      </c>
      <c r="M4115">
        <v>410</v>
      </c>
      <c r="N4115">
        <v>10</v>
      </c>
      <c r="O4115">
        <v>2</v>
      </c>
      <c r="P4115">
        <v>78</v>
      </c>
      <c r="Q4115">
        <v>2.6</v>
      </c>
      <c r="R4115">
        <v>25.6</v>
      </c>
      <c r="S4115">
        <v>2</v>
      </c>
    </row>
    <row r="4116" spans="1:19" x14ac:dyDescent="0.25">
      <c r="A4116">
        <v>2006</v>
      </c>
      <c r="B4116">
        <v>81</v>
      </c>
      <c r="C4116" t="s">
        <v>965</v>
      </c>
      <c r="D4116" t="str">
        <f>IFERROR(INDEX('Draft Master List'!E:F,MATCH(C4116,'Draft Master List'!E:E,0),2),"N/A")</f>
        <v>N/A</v>
      </c>
      <c r="E4116" t="s">
        <v>4</v>
      </c>
      <c r="F4116">
        <v>23</v>
      </c>
      <c r="G4116" t="s">
        <v>77</v>
      </c>
      <c r="H4116">
        <v>14</v>
      </c>
      <c r="I4116">
        <v>4</v>
      </c>
      <c r="J4116">
        <v>76</v>
      </c>
      <c r="K4116">
        <v>41</v>
      </c>
      <c r="L4116" s="2">
        <v>0.53900000000000003</v>
      </c>
      <c r="M4116">
        <v>643</v>
      </c>
      <c r="N4116">
        <v>15.7</v>
      </c>
      <c r="O4116">
        <v>4</v>
      </c>
      <c r="P4116">
        <v>49</v>
      </c>
      <c r="Q4116">
        <v>2.9</v>
      </c>
      <c r="R4116">
        <v>45.9</v>
      </c>
      <c r="S4116">
        <v>1</v>
      </c>
    </row>
    <row r="4117" spans="1:19" x14ac:dyDescent="0.25">
      <c r="A4117">
        <v>2006</v>
      </c>
      <c r="B4117">
        <v>82</v>
      </c>
      <c r="C4117" t="s">
        <v>1521</v>
      </c>
      <c r="D4117" t="str">
        <f>IFERROR(INDEX('Draft Master List'!E:F,MATCH(C4117,'Draft Master List'!E:E,0),2),"N/A")</f>
        <v>N/A</v>
      </c>
      <c r="E4117" t="s">
        <v>25</v>
      </c>
      <c r="F4117">
        <v>25</v>
      </c>
      <c r="G4117" t="s">
        <v>74</v>
      </c>
      <c r="H4117">
        <v>16</v>
      </c>
      <c r="I4117">
        <v>15</v>
      </c>
      <c r="J4117">
        <v>68</v>
      </c>
      <c r="K4117">
        <v>41</v>
      </c>
      <c r="L4117" s="2">
        <v>0.60299999999999998</v>
      </c>
      <c r="M4117">
        <v>561</v>
      </c>
      <c r="N4117">
        <v>13.7</v>
      </c>
      <c r="O4117">
        <v>1</v>
      </c>
      <c r="P4117">
        <v>43</v>
      </c>
      <c r="Q4117">
        <v>2.6</v>
      </c>
      <c r="R4117">
        <v>35.1</v>
      </c>
      <c r="S4117">
        <v>0</v>
      </c>
    </row>
    <row r="4118" spans="1:19" x14ac:dyDescent="0.25">
      <c r="A4118">
        <v>2006</v>
      </c>
      <c r="B4118">
        <v>83</v>
      </c>
      <c r="C4118" t="s">
        <v>513</v>
      </c>
      <c r="D4118" t="str">
        <f>IFERROR(INDEX('Draft Master List'!E:F,MATCH(C4118,'Draft Master List'!E:E,0),2),"N/A")</f>
        <v>302006</v>
      </c>
      <c r="E4118" t="s">
        <v>20</v>
      </c>
      <c r="F4118">
        <v>23</v>
      </c>
      <c r="H4118">
        <v>16</v>
      </c>
      <c r="I4118">
        <v>0</v>
      </c>
      <c r="J4118">
        <v>50</v>
      </c>
      <c r="K4118">
        <v>40</v>
      </c>
      <c r="L4118" s="2">
        <v>0.8</v>
      </c>
      <c r="M4118">
        <v>325</v>
      </c>
      <c r="N4118">
        <v>8.1</v>
      </c>
      <c r="O4118">
        <v>1</v>
      </c>
      <c r="P4118">
        <v>21</v>
      </c>
      <c r="Q4118">
        <v>2.5</v>
      </c>
      <c r="R4118">
        <v>20.3</v>
      </c>
      <c r="S4118">
        <v>2</v>
      </c>
    </row>
    <row r="4119" spans="1:19" x14ac:dyDescent="0.25">
      <c r="A4119">
        <v>2006</v>
      </c>
      <c r="B4119">
        <v>84</v>
      </c>
      <c r="C4119" t="s">
        <v>1443</v>
      </c>
      <c r="D4119" t="str">
        <f>IFERROR(INDEX('Draft Master List'!E:F,MATCH(C4119,'Draft Master List'!E:E,0),2),"N/A")</f>
        <v>N/A</v>
      </c>
      <c r="E4119" t="s">
        <v>34</v>
      </c>
      <c r="F4119">
        <v>25</v>
      </c>
      <c r="G4119" t="s">
        <v>74</v>
      </c>
      <c r="H4119">
        <v>14</v>
      </c>
      <c r="I4119">
        <v>13</v>
      </c>
      <c r="J4119">
        <v>91</v>
      </c>
      <c r="K4119">
        <v>40</v>
      </c>
      <c r="L4119" s="2">
        <v>0.44</v>
      </c>
      <c r="M4119">
        <v>733</v>
      </c>
      <c r="N4119">
        <v>18.3</v>
      </c>
      <c r="O4119">
        <v>3</v>
      </c>
      <c r="P4119">
        <v>72</v>
      </c>
      <c r="Q4119">
        <v>2.9</v>
      </c>
      <c r="R4119">
        <v>52.4</v>
      </c>
      <c r="S4119">
        <v>0</v>
      </c>
    </row>
    <row r="4120" spans="1:19" x14ac:dyDescent="0.25">
      <c r="A4120">
        <v>2006</v>
      </c>
      <c r="B4120">
        <v>85</v>
      </c>
      <c r="C4120" t="s">
        <v>1358</v>
      </c>
      <c r="D4120" t="str">
        <f>IFERROR(INDEX('Draft Master List'!E:F,MATCH(C4120,'Draft Master List'!E:E,0),2),"N/A")</f>
        <v>N/A</v>
      </c>
      <c r="E4120" t="s">
        <v>223</v>
      </c>
      <c r="F4120">
        <v>28</v>
      </c>
      <c r="G4120" t="s">
        <v>77</v>
      </c>
      <c r="H4120">
        <v>16</v>
      </c>
      <c r="I4120">
        <v>1</v>
      </c>
      <c r="J4120">
        <v>57</v>
      </c>
      <c r="K4120">
        <v>40</v>
      </c>
      <c r="L4120" s="2">
        <v>0.70199999999999996</v>
      </c>
      <c r="M4120">
        <v>479</v>
      </c>
      <c r="N4120">
        <v>12</v>
      </c>
      <c r="O4120">
        <v>4</v>
      </c>
      <c r="P4120">
        <v>42</v>
      </c>
      <c r="Q4120">
        <v>2.5</v>
      </c>
      <c r="R4120">
        <v>29.9</v>
      </c>
      <c r="S4120">
        <v>1</v>
      </c>
    </row>
    <row r="4121" spans="1:19" x14ac:dyDescent="0.25">
      <c r="A4121">
        <v>2006</v>
      </c>
      <c r="B4121">
        <v>86</v>
      </c>
      <c r="C4121" t="s">
        <v>1316</v>
      </c>
      <c r="D4121" t="str">
        <f>IFERROR(INDEX('Draft Master List'!E:F,MATCH(C4121,'Draft Master List'!E:E,0),2),"N/A")</f>
        <v>N/A</v>
      </c>
      <c r="E4121" t="s">
        <v>10</v>
      </c>
      <c r="F4121">
        <v>25</v>
      </c>
      <c r="G4121" t="s">
        <v>74</v>
      </c>
      <c r="H4121">
        <v>16</v>
      </c>
      <c r="I4121">
        <v>8</v>
      </c>
      <c r="J4121">
        <v>74</v>
      </c>
      <c r="K4121">
        <v>40</v>
      </c>
      <c r="L4121" s="2">
        <v>0.54100000000000004</v>
      </c>
      <c r="M4121">
        <v>740</v>
      </c>
      <c r="N4121">
        <v>18.5</v>
      </c>
      <c r="O4121">
        <v>4</v>
      </c>
      <c r="P4121">
        <v>58</v>
      </c>
      <c r="Q4121">
        <v>2.5</v>
      </c>
      <c r="R4121">
        <v>46.3</v>
      </c>
      <c r="S4121">
        <v>1</v>
      </c>
    </row>
    <row r="4122" spans="1:19" x14ac:dyDescent="0.25">
      <c r="A4122">
        <v>2006</v>
      </c>
      <c r="B4122">
        <v>87</v>
      </c>
      <c r="C4122" t="s">
        <v>2125</v>
      </c>
      <c r="D4122" t="str">
        <f>IFERROR(INDEX('Draft Master List'!E:F,MATCH(C4122,'Draft Master List'!E:E,0),2),"N/A")</f>
        <v>N/A</v>
      </c>
      <c r="E4122" t="s">
        <v>64</v>
      </c>
      <c r="F4122">
        <v>32</v>
      </c>
      <c r="G4122" t="s">
        <v>74</v>
      </c>
      <c r="H4122">
        <v>13</v>
      </c>
      <c r="I4122">
        <v>8</v>
      </c>
      <c r="J4122">
        <v>65</v>
      </c>
      <c r="K4122">
        <v>40</v>
      </c>
      <c r="L4122" s="2">
        <v>0.61499999999999999</v>
      </c>
      <c r="M4122">
        <v>495</v>
      </c>
      <c r="N4122">
        <v>12.4</v>
      </c>
      <c r="O4122">
        <v>3</v>
      </c>
      <c r="P4122">
        <v>52</v>
      </c>
      <c r="Q4122">
        <v>3.1</v>
      </c>
      <c r="R4122">
        <v>38.1</v>
      </c>
      <c r="S4122">
        <v>0</v>
      </c>
    </row>
    <row r="4123" spans="1:19" x14ac:dyDescent="0.25">
      <c r="A4123">
        <v>2006</v>
      </c>
      <c r="B4123">
        <v>88</v>
      </c>
      <c r="C4123" t="s">
        <v>1588</v>
      </c>
      <c r="D4123" t="str">
        <f>IFERROR(INDEX('Draft Master List'!E:F,MATCH(C4123,'Draft Master List'!E:E,0),2),"N/A")</f>
        <v>N/A</v>
      </c>
      <c r="E4123" t="s">
        <v>21</v>
      </c>
      <c r="F4123">
        <v>24</v>
      </c>
      <c r="G4123" t="s">
        <v>74</v>
      </c>
      <c r="H4123">
        <v>16</v>
      </c>
      <c r="I4123">
        <v>16</v>
      </c>
      <c r="J4123">
        <v>83</v>
      </c>
      <c r="K4123">
        <v>39</v>
      </c>
      <c r="L4123" s="2">
        <v>0.47</v>
      </c>
      <c r="M4123">
        <v>436</v>
      </c>
      <c r="N4123">
        <v>11.2</v>
      </c>
      <c r="O4123">
        <v>7</v>
      </c>
      <c r="P4123">
        <v>34</v>
      </c>
      <c r="Q4123">
        <v>2.4</v>
      </c>
      <c r="R4123">
        <v>27.3</v>
      </c>
      <c r="S4123">
        <v>0</v>
      </c>
    </row>
    <row r="4124" spans="1:19" x14ac:dyDescent="0.25">
      <c r="A4124">
        <v>2006</v>
      </c>
      <c r="B4124">
        <v>89</v>
      </c>
      <c r="C4124" t="s">
        <v>2115</v>
      </c>
      <c r="D4124" t="str">
        <f>IFERROR(INDEX('Draft Master List'!E:F,MATCH(C4124,'Draft Master List'!E:E,0),2),"N/A")</f>
        <v>N/A</v>
      </c>
      <c r="E4124" t="s">
        <v>4</v>
      </c>
      <c r="F4124">
        <v>25</v>
      </c>
      <c r="G4124" t="s">
        <v>1623</v>
      </c>
      <c r="H4124">
        <v>16</v>
      </c>
      <c r="I4124">
        <v>10</v>
      </c>
      <c r="J4124">
        <v>63</v>
      </c>
      <c r="K4124">
        <v>39</v>
      </c>
      <c r="L4124" s="2">
        <v>0.61899999999999999</v>
      </c>
      <c r="M4124">
        <v>353</v>
      </c>
      <c r="N4124">
        <v>9.1</v>
      </c>
      <c r="O4124">
        <v>3</v>
      </c>
      <c r="P4124">
        <v>23</v>
      </c>
      <c r="Q4124">
        <v>2.4</v>
      </c>
      <c r="R4124">
        <v>22.1</v>
      </c>
      <c r="S4124">
        <v>0</v>
      </c>
    </row>
    <row r="4125" spans="1:19" x14ac:dyDescent="0.25">
      <c r="A4125">
        <v>2006</v>
      </c>
      <c r="B4125">
        <v>90</v>
      </c>
      <c r="C4125" t="s">
        <v>1378</v>
      </c>
      <c r="D4125" t="str">
        <f>IFERROR(INDEX('Draft Master List'!E:F,MATCH(C4125,'Draft Master List'!E:E,0),2),"N/A")</f>
        <v>N/A</v>
      </c>
      <c r="E4125" t="s">
        <v>10</v>
      </c>
      <c r="F4125">
        <v>28</v>
      </c>
      <c r="G4125" t="s">
        <v>76</v>
      </c>
      <c r="H4125">
        <v>16</v>
      </c>
      <c r="I4125">
        <v>16</v>
      </c>
      <c r="J4125">
        <v>61</v>
      </c>
      <c r="K4125">
        <v>38</v>
      </c>
      <c r="L4125" s="2">
        <v>0.623</v>
      </c>
      <c r="M4125">
        <v>217</v>
      </c>
      <c r="N4125">
        <v>5.7</v>
      </c>
      <c r="O4125">
        <v>0</v>
      </c>
      <c r="P4125">
        <v>14</v>
      </c>
      <c r="Q4125">
        <v>2.4</v>
      </c>
      <c r="R4125">
        <v>13.6</v>
      </c>
      <c r="S4125">
        <v>3</v>
      </c>
    </row>
    <row r="4126" spans="1:19" x14ac:dyDescent="0.25">
      <c r="A4126">
        <v>2006</v>
      </c>
      <c r="B4126">
        <v>91</v>
      </c>
      <c r="C4126" t="s">
        <v>1308</v>
      </c>
      <c r="D4126" t="str">
        <f>IFERROR(INDEX('Draft Master List'!E:F,MATCH(C4126,'Draft Master List'!E:E,0),2),"N/A")</f>
        <v>N/A</v>
      </c>
      <c r="E4126" t="s">
        <v>6</v>
      </c>
      <c r="F4126">
        <v>26</v>
      </c>
      <c r="G4126" t="s">
        <v>74</v>
      </c>
      <c r="H4126">
        <v>12</v>
      </c>
      <c r="I4126">
        <v>11</v>
      </c>
      <c r="J4126">
        <v>70</v>
      </c>
      <c r="K4126">
        <v>38</v>
      </c>
      <c r="L4126" s="2">
        <v>0.54300000000000004</v>
      </c>
      <c r="M4126">
        <v>725</v>
      </c>
      <c r="N4126">
        <v>19.100000000000001</v>
      </c>
      <c r="O4126">
        <v>5</v>
      </c>
      <c r="P4126">
        <v>84</v>
      </c>
      <c r="Q4126">
        <v>3.2</v>
      </c>
      <c r="R4126">
        <v>60.4</v>
      </c>
      <c r="S4126">
        <v>0</v>
      </c>
    </row>
    <row r="4127" spans="1:19" x14ac:dyDescent="0.25">
      <c r="A4127">
        <v>2006</v>
      </c>
      <c r="B4127">
        <v>92</v>
      </c>
      <c r="C4127" t="s">
        <v>670</v>
      </c>
      <c r="D4127" t="str">
        <f>IFERROR(INDEX('Draft Master List'!E:F,MATCH(C4127,'Draft Master List'!E:E,0),2),"N/A")</f>
        <v>N/A</v>
      </c>
      <c r="E4127" t="s">
        <v>0</v>
      </c>
      <c r="F4127">
        <v>34</v>
      </c>
      <c r="G4127" t="s">
        <v>74</v>
      </c>
      <c r="H4127">
        <v>10</v>
      </c>
      <c r="I4127">
        <v>9</v>
      </c>
      <c r="J4127">
        <v>61</v>
      </c>
      <c r="K4127">
        <v>37</v>
      </c>
      <c r="L4127" s="2">
        <v>0.60699999999999998</v>
      </c>
      <c r="M4127">
        <v>679</v>
      </c>
      <c r="N4127">
        <v>18.399999999999999</v>
      </c>
      <c r="O4127">
        <v>4</v>
      </c>
      <c r="P4127">
        <v>72</v>
      </c>
      <c r="Q4127">
        <v>3.7</v>
      </c>
      <c r="R4127">
        <v>67.900000000000006</v>
      </c>
      <c r="S4127">
        <v>0</v>
      </c>
    </row>
    <row r="4128" spans="1:19" x14ac:dyDescent="0.25">
      <c r="A4128">
        <v>2006</v>
      </c>
      <c r="B4128">
        <v>93</v>
      </c>
      <c r="C4128" t="s">
        <v>2086</v>
      </c>
      <c r="D4128" t="str">
        <f>IFERROR(INDEX('Draft Master List'!E:F,MATCH(C4128,'Draft Master List'!E:E,0),2),"N/A")</f>
        <v>N/A</v>
      </c>
      <c r="E4128" t="s">
        <v>20</v>
      </c>
      <c r="F4128">
        <v>25</v>
      </c>
      <c r="G4128" t="s">
        <v>1709</v>
      </c>
      <c r="H4128">
        <v>15</v>
      </c>
      <c r="I4128">
        <v>15</v>
      </c>
      <c r="J4128">
        <v>53</v>
      </c>
      <c r="K4128">
        <v>37</v>
      </c>
      <c r="L4128" s="2">
        <v>0.69799999999999995</v>
      </c>
      <c r="M4128">
        <v>377</v>
      </c>
      <c r="N4128">
        <v>10.199999999999999</v>
      </c>
      <c r="O4128">
        <v>0</v>
      </c>
      <c r="P4128">
        <v>26</v>
      </c>
      <c r="Q4128">
        <v>2.5</v>
      </c>
      <c r="R4128">
        <v>25.1</v>
      </c>
      <c r="S4128">
        <v>1</v>
      </c>
    </row>
    <row r="4129" spans="1:19" x14ac:dyDescent="0.25">
      <c r="A4129">
        <v>2006</v>
      </c>
      <c r="B4129">
        <v>94</v>
      </c>
      <c r="C4129" t="s">
        <v>1470</v>
      </c>
      <c r="D4129" t="str">
        <f>IFERROR(INDEX('Draft Master List'!E:F,MATCH(C4129,'Draft Master List'!E:E,0),2),"N/A")</f>
        <v>N/A</v>
      </c>
      <c r="E4129" t="s">
        <v>18</v>
      </c>
      <c r="F4129">
        <v>23</v>
      </c>
      <c r="G4129" t="s">
        <v>74</v>
      </c>
      <c r="H4129">
        <v>14</v>
      </c>
      <c r="I4129">
        <v>11</v>
      </c>
      <c r="J4129">
        <v>76</v>
      </c>
      <c r="K4129">
        <v>37</v>
      </c>
      <c r="L4129" s="2">
        <v>0.48699999999999999</v>
      </c>
      <c r="M4129">
        <v>455</v>
      </c>
      <c r="N4129">
        <v>12.3</v>
      </c>
      <c r="O4129">
        <v>0</v>
      </c>
      <c r="P4129">
        <v>46</v>
      </c>
      <c r="Q4129">
        <v>2.6</v>
      </c>
      <c r="R4129">
        <v>32.5</v>
      </c>
      <c r="S4129">
        <v>0</v>
      </c>
    </row>
    <row r="4130" spans="1:19" x14ac:dyDescent="0.25">
      <c r="A4130">
        <v>2006</v>
      </c>
      <c r="B4130">
        <v>95</v>
      </c>
      <c r="C4130" t="s">
        <v>675</v>
      </c>
      <c r="D4130" t="str">
        <f>IFERROR(INDEX('Draft Master List'!E:F,MATCH(C4130,'Draft Master List'!E:E,0),2),"N/A")</f>
        <v>N/A</v>
      </c>
      <c r="E4130" t="s">
        <v>24</v>
      </c>
      <c r="F4130">
        <v>28</v>
      </c>
      <c r="G4130" t="s">
        <v>676</v>
      </c>
      <c r="H4130">
        <v>15</v>
      </c>
      <c r="I4130">
        <v>12</v>
      </c>
      <c r="J4130">
        <v>69</v>
      </c>
      <c r="K4130">
        <v>37</v>
      </c>
      <c r="L4130" s="2">
        <v>0.53600000000000003</v>
      </c>
      <c r="M4130">
        <v>504</v>
      </c>
      <c r="N4130">
        <v>13.6</v>
      </c>
      <c r="O4130">
        <v>1</v>
      </c>
      <c r="P4130">
        <v>38</v>
      </c>
      <c r="Q4130">
        <v>2.5</v>
      </c>
      <c r="R4130">
        <v>33.6</v>
      </c>
      <c r="S4130">
        <v>2</v>
      </c>
    </row>
    <row r="4131" spans="1:19" x14ac:dyDescent="0.25">
      <c r="A4131">
        <v>2006</v>
      </c>
      <c r="B4131">
        <v>96</v>
      </c>
      <c r="C4131" t="s">
        <v>587</v>
      </c>
      <c r="D4131" t="str">
        <f>IFERROR(INDEX('Draft Master List'!E:F,MATCH(C4131,'Draft Master List'!E:E,0),2),"N/A")</f>
        <v>N/A</v>
      </c>
      <c r="E4131" t="s">
        <v>27</v>
      </c>
      <c r="F4131">
        <v>27</v>
      </c>
      <c r="G4131" t="s">
        <v>77</v>
      </c>
      <c r="H4131">
        <v>16</v>
      </c>
      <c r="I4131">
        <v>7</v>
      </c>
      <c r="J4131">
        <v>48</v>
      </c>
      <c r="K4131">
        <v>36</v>
      </c>
      <c r="L4131" s="2">
        <v>0.75</v>
      </c>
      <c r="M4131">
        <v>516</v>
      </c>
      <c r="N4131">
        <v>14.3</v>
      </c>
      <c r="O4131">
        <v>4</v>
      </c>
      <c r="P4131">
        <v>53</v>
      </c>
      <c r="Q4131">
        <v>2.2999999999999998</v>
      </c>
      <c r="R4131">
        <v>32.299999999999997</v>
      </c>
      <c r="S4131">
        <v>1</v>
      </c>
    </row>
    <row r="4132" spans="1:19" x14ac:dyDescent="0.25">
      <c r="A4132">
        <v>2006</v>
      </c>
      <c r="B4132">
        <v>97</v>
      </c>
      <c r="C4132" t="s">
        <v>2054</v>
      </c>
      <c r="D4132" t="str">
        <f>IFERROR(INDEX('Draft Master List'!E:F,MATCH(C4132,'Draft Master List'!E:E,0),2),"N/A")</f>
        <v>N/A</v>
      </c>
      <c r="E4132" t="s">
        <v>64</v>
      </c>
      <c r="F4132">
        <v>30</v>
      </c>
      <c r="G4132" t="s">
        <v>758</v>
      </c>
      <c r="H4132">
        <v>16</v>
      </c>
      <c r="I4132">
        <v>6</v>
      </c>
      <c r="J4132">
        <v>46</v>
      </c>
      <c r="K4132">
        <v>36</v>
      </c>
      <c r="L4132" s="2">
        <v>0.78300000000000003</v>
      </c>
      <c r="M4132">
        <v>249</v>
      </c>
      <c r="N4132">
        <v>6.9</v>
      </c>
      <c r="O4132">
        <v>2</v>
      </c>
      <c r="P4132">
        <v>13</v>
      </c>
      <c r="Q4132">
        <v>2.2999999999999998</v>
      </c>
      <c r="R4132">
        <v>15.6</v>
      </c>
      <c r="S4132">
        <v>0</v>
      </c>
    </row>
    <row r="4133" spans="1:19" x14ac:dyDescent="0.25">
      <c r="A4133">
        <v>2006</v>
      </c>
      <c r="B4133">
        <v>98</v>
      </c>
      <c r="C4133" t="s">
        <v>451</v>
      </c>
      <c r="D4133" t="str">
        <f>IFERROR(INDEX('Draft Master List'!E:F,MATCH(C4133,'Draft Master List'!E:E,0),2),"N/A")</f>
        <v>502007</v>
      </c>
      <c r="E4133" t="s">
        <v>15</v>
      </c>
      <c r="F4133">
        <v>23</v>
      </c>
      <c r="G4133" t="s">
        <v>77</v>
      </c>
      <c r="H4133">
        <v>13</v>
      </c>
      <c r="I4133">
        <v>4</v>
      </c>
      <c r="J4133">
        <v>75</v>
      </c>
      <c r="K4133">
        <v>36</v>
      </c>
      <c r="L4133" s="2">
        <v>0.48</v>
      </c>
      <c r="M4133">
        <v>605</v>
      </c>
      <c r="N4133">
        <v>16.8</v>
      </c>
      <c r="O4133">
        <v>9</v>
      </c>
      <c r="P4133">
        <v>71</v>
      </c>
      <c r="Q4133">
        <v>2.8</v>
      </c>
      <c r="R4133">
        <v>46.5</v>
      </c>
      <c r="S4133">
        <v>0</v>
      </c>
    </row>
    <row r="4134" spans="1:19" x14ac:dyDescent="0.25">
      <c r="A4134">
        <v>2006</v>
      </c>
      <c r="B4134">
        <v>99</v>
      </c>
      <c r="C4134" t="s">
        <v>671</v>
      </c>
      <c r="D4134" t="str">
        <f>IFERROR(INDEX('Draft Master List'!E:F,MATCH(C4134,'Draft Master List'!E:E,0),2),"N/A")</f>
        <v>N/A</v>
      </c>
      <c r="E4134" t="s">
        <v>63</v>
      </c>
      <c r="F4134">
        <v>28</v>
      </c>
      <c r="G4134" t="s">
        <v>76</v>
      </c>
      <c r="H4134">
        <v>16</v>
      </c>
      <c r="I4134">
        <v>16</v>
      </c>
      <c r="J4134">
        <v>47</v>
      </c>
      <c r="K4134">
        <v>36</v>
      </c>
      <c r="L4134" s="2">
        <v>0.76600000000000001</v>
      </c>
      <c r="M4134">
        <v>154</v>
      </c>
      <c r="N4134">
        <v>4.3</v>
      </c>
      <c r="O4134">
        <v>0</v>
      </c>
      <c r="P4134">
        <v>21</v>
      </c>
      <c r="Q4134">
        <v>2.2999999999999998</v>
      </c>
      <c r="R4134">
        <v>9.6</v>
      </c>
      <c r="S4134">
        <v>1</v>
      </c>
    </row>
    <row r="4135" spans="1:19" x14ac:dyDescent="0.25">
      <c r="A4135">
        <v>2006</v>
      </c>
      <c r="B4135">
        <v>100</v>
      </c>
      <c r="C4135" t="s">
        <v>1592</v>
      </c>
      <c r="D4135" t="str">
        <f>IFERROR(INDEX('Draft Master List'!E:F,MATCH(C4135,'Draft Master List'!E:E,0),2),"N/A")</f>
        <v>N/A</v>
      </c>
      <c r="E4135" t="s">
        <v>13</v>
      </c>
      <c r="F4135">
        <v>36</v>
      </c>
      <c r="G4135" t="s">
        <v>74</v>
      </c>
      <c r="H4135">
        <v>14</v>
      </c>
      <c r="I4135">
        <v>11</v>
      </c>
      <c r="J4135">
        <v>51</v>
      </c>
      <c r="K4135">
        <v>36</v>
      </c>
      <c r="L4135" s="2">
        <v>0.70599999999999996</v>
      </c>
      <c r="M4135">
        <v>437</v>
      </c>
      <c r="N4135">
        <v>12.1</v>
      </c>
      <c r="O4135">
        <v>0</v>
      </c>
      <c r="P4135">
        <v>28</v>
      </c>
      <c r="Q4135">
        <v>2.6</v>
      </c>
      <c r="R4135">
        <v>31.2</v>
      </c>
      <c r="S4135">
        <v>2</v>
      </c>
    </row>
    <row r="4136" spans="1:19" x14ac:dyDescent="0.25">
      <c r="A4136">
        <v>2006</v>
      </c>
      <c r="B4136">
        <v>101</v>
      </c>
      <c r="C4136" t="s">
        <v>1332</v>
      </c>
      <c r="D4136" t="str">
        <f>IFERROR(INDEX('Draft Master List'!E:F,MATCH(C4136,'Draft Master List'!E:E,0),2),"N/A")</f>
        <v>N/A</v>
      </c>
      <c r="E4136" t="s">
        <v>20</v>
      </c>
      <c r="F4136">
        <v>27</v>
      </c>
      <c r="G4136" t="s">
        <v>76</v>
      </c>
      <c r="H4136">
        <v>16</v>
      </c>
      <c r="I4136">
        <v>16</v>
      </c>
      <c r="J4136">
        <v>47</v>
      </c>
      <c r="K4136">
        <v>36</v>
      </c>
      <c r="L4136" s="2">
        <v>0.76600000000000001</v>
      </c>
      <c r="M4136">
        <v>251</v>
      </c>
      <c r="N4136">
        <v>7</v>
      </c>
      <c r="O4136">
        <v>0</v>
      </c>
      <c r="P4136">
        <v>27</v>
      </c>
      <c r="Q4136">
        <v>2.2999999999999998</v>
      </c>
      <c r="R4136">
        <v>15.7</v>
      </c>
      <c r="S4136">
        <v>3</v>
      </c>
    </row>
    <row r="4137" spans="1:19" x14ac:dyDescent="0.25">
      <c r="A4137">
        <v>2006</v>
      </c>
      <c r="B4137">
        <v>102</v>
      </c>
      <c r="C4137" t="s">
        <v>2041</v>
      </c>
      <c r="D4137" t="str">
        <f>IFERROR(INDEX('Draft Master List'!E:F,MATCH(C4137,'Draft Master List'!E:E,0),2),"N/A")</f>
        <v>N/A</v>
      </c>
      <c r="E4137" t="s">
        <v>4</v>
      </c>
      <c r="F4137">
        <v>27</v>
      </c>
      <c r="G4137" t="s">
        <v>74</v>
      </c>
      <c r="H4137">
        <v>16</v>
      </c>
      <c r="I4137">
        <v>12</v>
      </c>
      <c r="J4137">
        <v>74</v>
      </c>
      <c r="K4137">
        <v>36</v>
      </c>
      <c r="L4137" s="2">
        <v>0.48599999999999999</v>
      </c>
      <c r="M4137">
        <v>524</v>
      </c>
      <c r="N4137">
        <v>14.6</v>
      </c>
      <c r="O4137">
        <v>2</v>
      </c>
      <c r="P4137">
        <v>41</v>
      </c>
      <c r="Q4137">
        <v>2.2999999999999998</v>
      </c>
      <c r="R4137">
        <v>32.799999999999997</v>
      </c>
      <c r="S4137">
        <v>1</v>
      </c>
    </row>
    <row r="4138" spans="1:19" x14ac:dyDescent="0.25">
      <c r="A4138">
        <v>2006</v>
      </c>
      <c r="B4138">
        <v>103</v>
      </c>
      <c r="C4138" t="s">
        <v>84</v>
      </c>
      <c r="D4138" t="str">
        <f>IFERROR(INDEX('Draft Master List'!E:F,MATCH(C4138,'Draft Master List'!E:E,0),2),"N/A")</f>
        <v>N/A</v>
      </c>
      <c r="E4138" t="s">
        <v>14</v>
      </c>
      <c r="F4138">
        <v>24</v>
      </c>
      <c r="G4138" t="s">
        <v>1069</v>
      </c>
      <c r="H4138">
        <v>14</v>
      </c>
      <c r="I4138">
        <v>7</v>
      </c>
      <c r="J4138">
        <v>53</v>
      </c>
      <c r="K4138">
        <v>35</v>
      </c>
      <c r="L4138" s="2">
        <v>0.66</v>
      </c>
      <c r="M4138">
        <v>250</v>
      </c>
      <c r="N4138">
        <v>7.1</v>
      </c>
      <c r="O4138">
        <v>3</v>
      </c>
      <c r="P4138">
        <v>27</v>
      </c>
      <c r="Q4138">
        <v>2.5</v>
      </c>
      <c r="R4138">
        <v>17.899999999999999</v>
      </c>
      <c r="S4138">
        <v>1</v>
      </c>
    </row>
    <row r="4139" spans="1:19" x14ac:dyDescent="0.25">
      <c r="A4139">
        <v>2006</v>
      </c>
      <c r="B4139">
        <v>104</v>
      </c>
      <c r="C4139" t="s">
        <v>1309</v>
      </c>
      <c r="D4139" t="str">
        <f>IFERROR(INDEX('Draft Master List'!E:F,MATCH(C4139,'Draft Master List'!E:E,0),2),"N/A")</f>
        <v>N/A</v>
      </c>
      <c r="E4139" t="s">
        <v>24</v>
      </c>
      <c r="F4139">
        <v>23</v>
      </c>
      <c r="G4139" t="s">
        <v>1567</v>
      </c>
      <c r="H4139">
        <v>16</v>
      </c>
      <c r="I4139">
        <v>2</v>
      </c>
      <c r="J4139">
        <v>69</v>
      </c>
      <c r="K4139">
        <v>35</v>
      </c>
      <c r="L4139" s="2">
        <v>0.50700000000000001</v>
      </c>
      <c r="M4139">
        <v>624</v>
      </c>
      <c r="N4139">
        <v>17.8</v>
      </c>
      <c r="O4139">
        <v>4</v>
      </c>
      <c r="P4139">
        <v>49</v>
      </c>
      <c r="Q4139">
        <v>2.2000000000000002</v>
      </c>
      <c r="R4139">
        <v>39</v>
      </c>
      <c r="S4139">
        <v>0</v>
      </c>
    </row>
    <row r="4140" spans="1:19" x14ac:dyDescent="0.25">
      <c r="A4140">
        <v>2006</v>
      </c>
      <c r="B4140">
        <v>105</v>
      </c>
      <c r="C4140" t="s">
        <v>1629</v>
      </c>
      <c r="D4140" t="str">
        <f>IFERROR(INDEX('Draft Master List'!E:F,MATCH(C4140,'Draft Master List'!E:E,0),2),"N/A")</f>
        <v>N/A</v>
      </c>
      <c r="E4140" t="s">
        <v>23</v>
      </c>
      <c r="F4140">
        <v>24</v>
      </c>
      <c r="G4140" t="s">
        <v>108</v>
      </c>
      <c r="H4140">
        <v>14</v>
      </c>
      <c r="I4140">
        <v>12</v>
      </c>
      <c r="J4140">
        <v>51</v>
      </c>
      <c r="K4140">
        <v>34</v>
      </c>
      <c r="L4140" s="2">
        <v>0.66700000000000004</v>
      </c>
      <c r="M4140">
        <v>352</v>
      </c>
      <c r="N4140">
        <v>10.4</v>
      </c>
      <c r="O4140">
        <v>5</v>
      </c>
      <c r="P4140">
        <v>33</v>
      </c>
      <c r="Q4140">
        <v>2.4</v>
      </c>
      <c r="R4140">
        <v>25.1</v>
      </c>
      <c r="S4140">
        <v>0</v>
      </c>
    </row>
    <row r="4141" spans="1:19" x14ac:dyDescent="0.25">
      <c r="A4141">
        <v>2006</v>
      </c>
      <c r="B4141">
        <v>106</v>
      </c>
      <c r="C4141" t="s">
        <v>1461</v>
      </c>
      <c r="D4141" t="str">
        <f>IFERROR(INDEX('Draft Master List'!E:F,MATCH(C4141,'Draft Master List'!E:E,0),2),"N/A")</f>
        <v>N/A</v>
      </c>
      <c r="E4141" t="s">
        <v>14</v>
      </c>
      <c r="F4141">
        <v>30</v>
      </c>
      <c r="H4141">
        <v>16</v>
      </c>
      <c r="I4141">
        <v>0</v>
      </c>
      <c r="J4141">
        <v>55</v>
      </c>
      <c r="K4141">
        <v>34</v>
      </c>
      <c r="L4141" s="2">
        <v>0.61799999999999999</v>
      </c>
      <c r="M4141">
        <v>339</v>
      </c>
      <c r="N4141">
        <v>10</v>
      </c>
      <c r="O4141">
        <v>2</v>
      </c>
      <c r="P4141">
        <v>44</v>
      </c>
      <c r="Q4141">
        <v>2.1</v>
      </c>
      <c r="R4141">
        <v>21.2</v>
      </c>
      <c r="S4141">
        <v>3</v>
      </c>
    </row>
    <row r="4142" spans="1:19" x14ac:dyDescent="0.25">
      <c r="A4142">
        <v>2006</v>
      </c>
      <c r="B4142">
        <v>107</v>
      </c>
      <c r="C4142" t="s">
        <v>2126</v>
      </c>
      <c r="D4142" t="str">
        <f>IFERROR(INDEX('Draft Master List'!E:F,MATCH(C4142,'Draft Master List'!E:E,0),2),"N/A")</f>
        <v>N/A</v>
      </c>
      <c r="E4142" t="s">
        <v>34</v>
      </c>
      <c r="F4142">
        <v>27</v>
      </c>
      <c r="G4142" t="s">
        <v>108</v>
      </c>
      <c r="H4142">
        <v>13</v>
      </c>
      <c r="I4142">
        <v>9</v>
      </c>
      <c r="J4142">
        <v>49</v>
      </c>
      <c r="K4142">
        <v>34</v>
      </c>
      <c r="L4142" s="2">
        <v>0.69399999999999995</v>
      </c>
      <c r="M4142">
        <v>292</v>
      </c>
      <c r="N4142">
        <v>8.6</v>
      </c>
      <c r="O4142">
        <v>2</v>
      </c>
      <c r="P4142">
        <v>26</v>
      </c>
      <c r="Q4142">
        <v>2.6</v>
      </c>
      <c r="R4142">
        <v>22.5</v>
      </c>
      <c r="S4142">
        <v>0</v>
      </c>
    </row>
    <row r="4143" spans="1:19" x14ac:dyDescent="0.25">
      <c r="A4143">
        <v>2006</v>
      </c>
      <c r="B4143">
        <v>108</v>
      </c>
      <c r="C4143" t="s">
        <v>1097</v>
      </c>
      <c r="D4143" t="str">
        <f>IFERROR(INDEX('Draft Master List'!E:F,MATCH(C4143,'Draft Master List'!E:E,0),2),"N/A")</f>
        <v>N/A</v>
      </c>
      <c r="E4143" t="s">
        <v>24</v>
      </c>
      <c r="F4143">
        <v>24</v>
      </c>
      <c r="G4143" t="s">
        <v>108</v>
      </c>
      <c r="H4143">
        <v>16</v>
      </c>
      <c r="I4143">
        <v>16</v>
      </c>
      <c r="J4143">
        <v>55</v>
      </c>
      <c r="K4143">
        <v>34</v>
      </c>
      <c r="L4143" s="2">
        <v>0.61799999999999999</v>
      </c>
      <c r="M4143">
        <v>393</v>
      </c>
      <c r="N4143">
        <v>11.6</v>
      </c>
      <c r="O4143">
        <v>5</v>
      </c>
      <c r="P4143">
        <v>87</v>
      </c>
      <c r="Q4143">
        <v>2.1</v>
      </c>
      <c r="R4143">
        <v>24.6</v>
      </c>
      <c r="S4143">
        <v>0</v>
      </c>
    </row>
    <row r="4144" spans="1:19" x14ac:dyDescent="0.25">
      <c r="A4144">
        <v>2006</v>
      </c>
      <c r="B4144">
        <v>109</v>
      </c>
      <c r="C4144" t="s">
        <v>1496</v>
      </c>
      <c r="D4144" t="str">
        <f>IFERROR(INDEX('Draft Master List'!E:F,MATCH(C4144,'Draft Master List'!E:E,0),2),"N/A")</f>
        <v>N/A</v>
      </c>
      <c r="E4144" t="s">
        <v>29</v>
      </c>
      <c r="F4144">
        <v>26</v>
      </c>
      <c r="G4144" t="s">
        <v>77</v>
      </c>
      <c r="H4144">
        <v>13</v>
      </c>
      <c r="I4144">
        <v>1</v>
      </c>
      <c r="J4144">
        <v>48</v>
      </c>
      <c r="K4144">
        <v>34</v>
      </c>
      <c r="L4144" s="2">
        <v>0.70799999999999996</v>
      </c>
      <c r="M4144">
        <v>410</v>
      </c>
      <c r="N4144">
        <v>12.1</v>
      </c>
      <c r="O4144">
        <v>2</v>
      </c>
      <c r="P4144">
        <v>52</v>
      </c>
      <c r="Q4144">
        <v>2.6</v>
      </c>
      <c r="R4144">
        <v>31.5</v>
      </c>
      <c r="S4144">
        <v>0</v>
      </c>
    </row>
    <row r="4145" spans="1:19" x14ac:dyDescent="0.25">
      <c r="A4145">
        <v>2006</v>
      </c>
      <c r="B4145">
        <v>110</v>
      </c>
      <c r="C4145" t="s">
        <v>566</v>
      </c>
      <c r="D4145" t="str">
        <f>IFERROR(INDEX('Draft Master List'!E:F,MATCH(C4145,'Draft Master List'!E:E,0),2),"N/A")</f>
        <v>N/A</v>
      </c>
      <c r="E4145" t="s">
        <v>33</v>
      </c>
      <c r="F4145">
        <v>25</v>
      </c>
      <c r="G4145" t="s">
        <v>76</v>
      </c>
      <c r="H4145">
        <v>13</v>
      </c>
      <c r="I4145">
        <v>12</v>
      </c>
      <c r="J4145">
        <v>38</v>
      </c>
      <c r="K4145">
        <v>33</v>
      </c>
      <c r="L4145" s="2">
        <v>0.86799999999999999</v>
      </c>
      <c r="M4145">
        <v>276</v>
      </c>
      <c r="N4145">
        <v>8.4</v>
      </c>
      <c r="O4145">
        <v>0</v>
      </c>
      <c r="P4145">
        <v>24</v>
      </c>
      <c r="Q4145">
        <v>2.5</v>
      </c>
      <c r="R4145">
        <v>21.2</v>
      </c>
      <c r="S4145">
        <v>4</v>
      </c>
    </row>
    <row r="4146" spans="1:19" x14ac:dyDescent="0.25">
      <c r="A4146">
        <v>2006</v>
      </c>
      <c r="B4146">
        <v>111</v>
      </c>
      <c r="C4146" t="s">
        <v>580</v>
      </c>
      <c r="D4146" t="str">
        <f>IFERROR(INDEX('Draft Master List'!E:F,MATCH(C4146,'Draft Master List'!E:E,0),2),"N/A")</f>
        <v>N/A</v>
      </c>
      <c r="E4146" t="s">
        <v>14</v>
      </c>
      <c r="F4146">
        <v>24</v>
      </c>
      <c r="G4146" t="s">
        <v>74</v>
      </c>
      <c r="H4146">
        <v>12</v>
      </c>
      <c r="I4146">
        <v>9</v>
      </c>
      <c r="J4146">
        <v>65</v>
      </c>
      <c r="K4146">
        <v>33</v>
      </c>
      <c r="L4146" s="2">
        <v>0.50800000000000001</v>
      </c>
      <c r="M4146">
        <v>356</v>
      </c>
      <c r="N4146">
        <v>10.8</v>
      </c>
      <c r="O4146">
        <v>1</v>
      </c>
      <c r="P4146">
        <v>27</v>
      </c>
      <c r="Q4146">
        <v>2.8</v>
      </c>
      <c r="R4146">
        <v>29.7</v>
      </c>
      <c r="S4146">
        <v>2</v>
      </c>
    </row>
    <row r="4147" spans="1:19" x14ac:dyDescent="0.25">
      <c r="A4147">
        <v>2006</v>
      </c>
      <c r="B4147">
        <v>112</v>
      </c>
      <c r="C4147" t="s">
        <v>543</v>
      </c>
      <c r="D4147" t="str">
        <f>IFERROR(INDEX('Draft Master List'!E:F,MATCH(C4147,'Draft Master List'!E:E,0),2),"N/A")</f>
        <v>1702006</v>
      </c>
      <c r="E4147" t="s">
        <v>23</v>
      </c>
      <c r="F4147">
        <v>23</v>
      </c>
      <c r="G4147" t="s">
        <v>76</v>
      </c>
      <c r="H4147">
        <v>14</v>
      </c>
      <c r="I4147">
        <v>8</v>
      </c>
      <c r="J4147">
        <v>39</v>
      </c>
      <c r="K4147">
        <v>33</v>
      </c>
      <c r="L4147" s="2">
        <v>0.84599999999999997</v>
      </c>
      <c r="M4147">
        <v>204</v>
      </c>
      <c r="N4147">
        <v>6.2</v>
      </c>
      <c r="O4147">
        <v>0</v>
      </c>
      <c r="P4147">
        <v>15</v>
      </c>
      <c r="Q4147">
        <v>2.4</v>
      </c>
      <c r="R4147">
        <v>14.6</v>
      </c>
      <c r="S4147">
        <v>1</v>
      </c>
    </row>
    <row r="4148" spans="1:19" x14ac:dyDescent="0.25">
      <c r="A4148">
        <v>2006</v>
      </c>
      <c r="B4148">
        <v>113</v>
      </c>
      <c r="C4148" t="s">
        <v>1397</v>
      </c>
      <c r="D4148" t="str">
        <f>IFERROR(INDEX('Draft Master List'!E:F,MATCH(C4148,'Draft Master List'!E:E,0),2),"N/A")</f>
        <v>N/A</v>
      </c>
      <c r="E4148" t="s">
        <v>28</v>
      </c>
      <c r="F4148">
        <v>25</v>
      </c>
      <c r="G4148" t="s">
        <v>77</v>
      </c>
      <c r="H4148">
        <v>16</v>
      </c>
      <c r="I4148">
        <v>2</v>
      </c>
      <c r="J4148">
        <v>58</v>
      </c>
      <c r="K4148">
        <v>33</v>
      </c>
      <c r="L4148" s="2">
        <v>0.56899999999999995</v>
      </c>
      <c r="M4148">
        <v>461</v>
      </c>
      <c r="N4148">
        <v>14</v>
      </c>
      <c r="O4148">
        <v>2</v>
      </c>
      <c r="P4148">
        <v>25</v>
      </c>
      <c r="Q4148">
        <v>2.1</v>
      </c>
      <c r="R4148">
        <v>28.8</v>
      </c>
      <c r="S4148">
        <v>2</v>
      </c>
    </row>
    <row r="4149" spans="1:19" x14ac:dyDescent="0.25">
      <c r="A4149">
        <v>2006</v>
      </c>
      <c r="B4149">
        <v>114</v>
      </c>
      <c r="C4149" t="s">
        <v>91</v>
      </c>
      <c r="D4149" t="str">
        <f>IFERROR(INDEX('Draft Master List'!E:F,MATCH(C4149,'Draft Master List'!E:E,0),2),"N/A")</f>
        <v>272006</v>
      </c>
      <c r="E4149" t="s">
        <v>22</v>
      </c>
      <c r="F4149">
        <v>23</v>
      </c>
      <c r="G4149" t="s">
        <v>643</v>
      </c>
      <c r="H4149">
        <v>13</v>
      </c>
      <c r="I4149">
        <v>2</v>
      </c>
      <c r="J4149">
        <v>36</v>
      </c>
      <c r="K4149">
        <v>33</v>
      </c>
      <c r="L4149" s="2">
        <v>0.91700000000000004</v>
      </c>
      <c r="M4149">
        <v>313</v>
      </c>
      <c r="N4149">
        <v>9.5</v>
      </c>
      <c r="O4149">
        <v>1</v>
      </c>
      <c r="P4149">
        <v>41</v>
      </c>
      <c r="Q4149">
        <v>2.5</v>
      </c>
      <c r="R4149">
        <v>24.1</v>
      </c>
      <c r="S4149">
        <v>1</v>
      </c>
    </row>
    <row r="4150" spans="1:19" x14ac:dyDescent="0.25">
      <c r="A4150">
        <v>2006</v>
      </c>
      <c r="B4150">
        <v>115</v>
      </c>
      <c r="C4150" t="s">
        <v>1421</v>
      </c>
      <c r="D4150" t="str">
        <f>IFERROR(INDEX('Draft Master List'!E:F,MATCH(C4150,'Draft Master List'!E:E,0),2),"N/A")</f>
        <v>N/A</v>
      </c>
      <c r="E4150" t="s">
        <v>22</v>
      </c>
      <c r="F4150">
        <v>26</v>
      </c>
      <c r="G4150" t="s">
        <v>76</v>
      </c>
      <c r="H4150">
        <v>14</v>
      </c>
      <c r="I4150">
        <v>14</v>
      </c>
      <c r="J4150">
        <v>46</v>
      </c>
      <c r="K4150">
        <v>32</v>
      </c>
      <c r="L4150" s="2">
        <v>0.69599999999999995</v>
      </c>
      <c r="M4150">
        <v>159</v>
      </c>
      <c r="N4150">
        <v>5</v>
      </c>
      <c r="O4150">
        <v>0</v>
      </c>
      <c r="P4150">
        <v>14</v>
      </c>
      <c r="Q4150">
        <v>2.2999999999999998</v>
      </c>
      <c r="R4150">
        <v>11.4</v>
      </c>
      <c r="S4150">
        <v>4</v>
      </c>
    </row>
    <row r="4151" spans="1:19" x14ac:dyDescent="0.25">
      <c r="A4151">
        <v>2006</v>
      </c>
      <c r="B4151">
        <v>116</v>
      </c>
      <c r="C4151" t="s">
        <v>1278</v>
      </c>
      <c r="D4151" t="str">
        <f>IFERROR(INDEX('Draft Master List'!E:F,MATCH(C4151,'Draft Master List'!E:E,0),2),"N/A")</f>
        <v>N/A</v>
      </c>
      <c r="E4151" t="s">
        <v>0</v>
      </c>
      <c r="F4151">
        <v>24</v>
      </c>
      <c r="G4151" t="s">
        <v>77</v>
      </c>
      <c r="H4151">
        <v>13</v>
      </c>
      <c r="I4151">
        <v>7</v>
      </c>
      <c r="J4151">
        <v>54</v>
      </c>
      <c r="K4151">
        <v>32</v>
      </c>
      <c r="L4151" s="2">
        <v>0.59299999999999997</v>
      </c>
      <c r="M4151">
        <v>745</v>
      </c>
      <c r="N4151">
        <v>23.3</v>
      </c>
      <c r="O4151">
        <v>5</v>
      </c>
      <c r="P4151">
        <v>76</v>
      </c>
      <c r="Q4151">
        <v>2.5</v>
      </c>
      <c r="R4151">
        <v>57.3</v>
      </c>
      <c r="S4151">
        <v>0</v>
      </c>
    </row>
    <row r="4152" spans="1:19" x14ac:dyDescent="0.25">
      <c r="A4152">
        <v>2006</v>
      </c>
      <c r="B4152">
        <v>117</v>
      </c>
      <c r="C4152" t="s">
        <v>637</v>
      </c>
      <c r="D4152" t="str">
        <f>IFERROR(INDEX('Draft Master List'!E:F,MATCH(C4152,'Draft Master List'!E:E,0),2),"N/A")</f>
        <v>N/A</v>
      </c>
      <c r="E4152" t="s">
        <v>7</v>
      </c>
      <c r="F4152">
        <v>27</v>
      </c>
      <c r="G4152" t="s">
        <v>658</v>
      </c>
      <c r="H4152">
        <v>16</v>
      </c>
      <c r="I4152">
        <v>16</v>
      </c>
      <c r="J4152">
        <v>63</v>
      </c>
      <c r="K4152">
        <v>32</v>
      </c>
      <c r="L4152" s="2">
        <v>0.50800000000000001</v>
      </c>
      <c r="M4152">
        <v>351</v>
      </c>
      <c r="N4152">
        <v>11</v>
      </c>
      <c r="O4152">
        <v>3</v>
      </c>
      <c r="P4152">
        <v>34</v>
      </c>
      <c r="Q4152">
        <v>2</v>
      </c>
      <c r="R4152">
        <v>21.9</v>
      </c>
      <c r="S4152">
        <v>2</v>
      </c>
    </row>
    <row r="4153" spans="1:19" x14ac:dyDescent="0.25">
      <c r="A4153">
        <v>2006</v>
      </c>
      <c r="B4153">
        <v>118</v>
      </c>
      <c r="C4153" t="s">
        <v>1607</v>
      </c>
      <c r="D4153" t="str">
        <f>IFERROR(INDEX('Draft Master List'!E:F,MATCH(C4153,'Draft Master List'!E:E,0),2),"N/A")</f>
        <v>N/A</v>
      </c>
      <c r="E4153" t="s">
        <v>9</v>
      </c>
      <c r="F4153">
        <v>32</v>
      </c>
      <c r="G4153" t="s">
        <v>74</v>
      </c>
      <c r="H4153">
        <v>8</v>
      </c>
      <c r="I4153">
        <v>8</v>
      </c>
      <c r="J4153">
        <v>43</v>
      </c>
      <c r="K4153">
        <v>32</v>
      </c>
      <c r="L4153" s="2">
        <v>0.74399999999999999</v>
      </c>
      <c r="M4153">
        <v>360</v>
      </c>
      <c r="N4153">
        <v>11.3</v>
      </c>
      <c r="O4153">
        <v>3</v>
      </c>
      <c r="P4153">
        <v>44</v>
      </c>
      <c r="Q4153">
        <v>4</v>
      </c>
      <c r="R4153">
        <v>45</v>
      </c>
      <c r="S4153">
        <v>0</v>
      </c>
    </row>
    <row r="4154" spans="1:19" x14ac:dyDescent="0.25">
      <c r="A4154">
        <v>2006</v>
      </c>
      <c r="B4154">
        <v>119</v>
      </c>
      <c r="C4154" t="s">
        <v>2009</v>
      </c>
      <c r="D4154" t="str">
        <f>IFERROR(INDEX('Draft Master List'!E:F,MATCH(C4154,'Draft Master List'!E:E,0),2),"N/A")</f>
        <v>N/A</v>
      </c>
      <c r="E4154" t="s">
        <v>32</v>
      </c>
      <c r="F4154">
        <v>27</v>
      </c>
      <c r="G4154" t="s">
        <v>108</v>
      </c>
      <c r="H4154">
        <v>16</v>
      </c>
      <c r="I4154">
        <v>14</v>
      </c>
      <c r="J4154">
        <v>45</v>
      </c>
      <c r="K4154">
        <v>31</v>
      </c>
      <c r="L4154" s="2">
        <v>0.68899999999999995</v>
      </c>
      <c r="M4154">
        <v>300</v>
      </c>
      <c r="N4154">
        <v>9.6999999999999993</v>
      </c>
      <c r="O4154">
        <v>4</v>
      </c>
      <c r="P4154">
        <v>28</v>
      </c>
      <c r="Q4154">
        <v>1.9</v>
      </c>
      <c r="R4154">
        <v>18.8</v>
      </c>
      <c r="S4154">
        <v>0</v>
      </c>
    </row>
    <row r="4155" spans="1:19" x14ac:dyDescent="0.25">
      <c r="A4155">
        <v>2006</v>
      </c>
      <c r="B4155">
        <v>120</v>
      </c>
      <c r="C4155" t="s">
        <v>837</v>
      </c>
      <c r="D4155" t="str">
        <f>IFERROR(INDEX('Draft Master List'!E:F,MATCH(C4155,'Draft Master List'!E:E,0),2),"N/A")</f>
        <v>N/A</v>
      </c>
      <c r="E4155" t="s">
        <v>24</v>
      </c>
      <c r="F4155">
        <v>26</v>
      </c>
      <c r="G4155" t="s">
        <v>76</v>
      </c>
      <c r="H4155">
        <v>16</v>
      </c>
      <c r="I4155">
        <v>16</v>
      </c>
      <c r="J4155">
        <v>42</v>
      </c>
      <c r="K4155">
        <v>31</v>
      </c>
      <c r="L4155" s="2">
        <v>0.73799999999999999</v>
      </c>
      <c r="M4155">
        <v>222</v>
      </c>
      <c r="N4155">
        <v>7.2</v>
      </c>
      <c r="O4155">
        <v>3</v>
      </c>
      <c r="P4155">
        <v>25</v>
      </c>
      <c r="Q4155">
        <v>1.9</v>
      </c>
      <c r="R4155">
        <v>13.9</v>
      </c>
      <c r="S4155">
        <v>7</v>
      </c>
    </row>
    <row r="4156" spans="1:19" x14ac:dyDescent="0.25">
      <c r="A4156">
        <v>2006</v>
      </c>
      <c r="B4156">
        <v>121</v>
      </c>
      <c r="C4156" t="s">
        <v>1501</v>
      </c>
      <c r="D4156" t="str">
        <f>IFERROR(INDEX('Draft Master List'!E:F,MATCH(C4156,'Draft Master List'!E:E,0),2),"N/A")</f>
        <v>N/A</v>
      </c>
      <c r="E4156" t="s">
        <v>20</v>
      </c>
      <c r="F4156">
        <v>27</v>
      </c>
      <c r="G4156" t="s">
        <v>108</v>
      </c>
      <c r="H4156">
        <v>12</v>
      </c>
      <c r="I4156">
        <v>12</v>
      </c>
      <c r="J4156">
        <v>57</v>
      </c>
      <c r="K4156">
        <v>30</v>
      </c>
      <c r="L4156" s="2">
        <v>0.52600000000000002</v>
      </c>
      <c r="M4156">
        <v>367</v>
      </c>
      <c r="N4156">
        <v>12.2</v>
      </c>
      <c r="O4156">
        <v>4</v>
      </c>
      <c r="P4156">
        <v>40</v>
      </c>
      <c r="Q4156">
        <v>2.5</v>
      </c>
      <c r="R4156">
        <v>30.6</v>
      </c>
      <c r="S4156">
        <v>0</v>
      </c>
    </row>
    <row r="4157" spans="1:19" x14ac:dyDescent="0.25">
      <c r="A4157">
        <v>2006</v>
      </c>
      <c r="B4157">
        <v>122</v>
      </c>
      <c r="C4157" t="s">
        <v>2172</v>
      </c>
      <c r="D4157" t="str">
        <f>IFERROR(INDEX('Draft Master List'!E:F,MATCH(C4157,'Draft Master List'!E:E,0),2),"N/A")</f>
        <v>N/A</v>
      </c>
      <c r="E4157" t="s">
        <v>669</v>
      </c>
      <c r="F4157">
        <v>26</v>
      </c>
      <c r="H4157">
        <v>15</v>
      </c>
      <c r="I4157">
        <v>5</v>
      </c>
      <c r="J4157">
        <v>54</v>
      </c>
      <c r="K4157">
        <v>30</v>
      </c>
      <c r="L4157" s="2">
        <v>0.55600000000000005</v>
      </c>
      <c r="M4157">
        <v>428</v>
      </c>
      <c r="N4157">
        <v>14.3</v>
      </c>
      <c r="O4157">
        <v>3</v>
      </c>
      <c r="P4157">
        <v>45</v>
      </c>
      <c r="Q4157">
        <v>2</v>
      </c>
      <c r="R4157">
        <v>28.5</v>
      </c>
      <c r="S4157">
        <v>1</v>
      </c>
    </row>
    <row r="4158" spans="1:19" x14ac:dyDescent="0.25">
      <c r="A4158">
        <v>2006</v>
      </c>
      <c r="B4158">
        <v>123</v>
      </c>
      <c r="C4158" t="s">
        <v>1419</v>
      </c>
      <c r="D4158" t="str">
        <f>IFERROR(INDEX('Draft Master List'!E:F,MATCH(C4158,'Draft Master List'!E:E,0),2),"N/A")</f>
        <v>N/A</v>
      </c>
      <c r="E4158" t="s">
        <v>0</v>
      </c>
      <c r="F4158">
        <v>28</v>
      </c>
      <c r="G4158" t="s">
        <v>76</v>
      </c>
      <c r="H4158">
        <v>15</v>
      </c>
      <c r="I4158">
        <v>13</v>
      </c>
      <c r="J4158">
        <v>36</v>
      </c>
      <c r="K4158">
        <v>30</v>
      </c>
      <c r="L4158" s="2">
        <v>0.83299999999999996</v>
      </c>
      <c r="M4158">
        <v>198</v>
      </c>
      <c r="N4158">
        <v>6.6</v>
      </c>
      <c r="O4158">
        <v>0</v>
      </c>
      <c r="P4158">
        <v>24</v>
      </c>
      <c r="Q4158">
        <v>2</v>
      </c>
      <c r="R4158">
        <v>13.2</v>
      </c>
      <c r="S4158">
        <v>3</v>
      </c>
    </row>
    <row r="4159" spans="1:19" x14ac:dyDescent="0.25">
      <c r="A4159">
        <v>2006</v>
      </c>
      <c r="B4159">
        <v>124</v>
      </c>
      <c r="C4159" t="s">
        <v>1529</v>
      </c>
      <c r="D4159" t="str">
        <f>IFERROR(INDEX('Draft Master List'!E:F,MATCH(C4159,'Draft Master List'!E:E,0),2),"N/A")</f>
        <v>N/A</v>
      </c>
      <c r="E4159" t="s">
        <v>21</v>
      </c>
      <c r="F4159">
        <v>25</v>
      </c>
      <c r="G4159" t="s">
        <v>77</v>
      </c>
      <c r="H4159">
        <v>16</v>
      </c>
      <c r="I4159">
        <v>5</v>
      </c>
      <c r="J4159">
        <v>65</v>
      </c>
      <c r="K4159">
        <v>30</v>
      </c>
      <c r="L4159" s="2">
        <v>0.46200000000000002</v>
      </c>
      <c r="M4159">
        <v>506</v>
      </c>
      <c r="N4159">
        <v>16.899999999999999</v>
      </c>
      <c r="O4159">
        <v>0</v>
      </c>
      <c r="P4159">
        <v>55</v>
      </c>
      <c r="Q4159">
        <v>1.9</v>
      </c>
      <c r="R4159">
        <v>31.6</v>
      </c>
      <c r="S4159">
        <v>1</v>
      </c>
    </row>
    <row r="4160" spans="1:19" x14ac:dyDescent="0.25">
      <c r="A4160">
        <v>2006</v>
      </c>
      <c r="B4160">
        <v>125</v>
      </c>
      <c r="C4160" t="s">
        <v>1287</v>
      </c>
      <c r="D4160" t="str">
        <f>IFERROR(INDEX('Draft Master List'!E:F,MATCH(C4160,'Draft Master List'!E:E,0),2),"N/A")</f>
        <v>N/A</v>
      </c>
      <c r="E4160" t="s">
        <v>14</v>
      </c>
      <c r="F4160">
        <v>24</v>
      </c>
      <c r="G4160" t="s">
        <v>76</v>
      </c>
      <c r="H4160">
        <v>14</v>
      </c>
      <c r="I4160">
        <v>14</v>
      </c>
      <c r="J4160">
        <v>44</v>
      </c>
      <c r="K4160">
        <v>30</v>
      </c>
      <c r="L4160" s="2">
        <v>0.68200000000000005</v>
      </c>
      <c r="M4160">
        <v>196</v>
      </c>
      <c r="N4160">
        <v>6.5</v>
      </c>
      <c r="O4160">
        <v>0</v>
      </c>
      <c r="P4160">
        <v>21</v>
      </c>
      <c r="Q4160">
        <v>2.1</v>
      </c>
      <c r="R4160">
        <v>14</v>
      </c>
      <c r="S4160">
        <v>3</v>
      </c>
    </row>
    <row r="4161" spans="1:19" x14ac:dyDescent="0.25">
      <c r="A4161">
        <v>2006</v>
      </c>
      <c r="B4161">
        <v>126</v>
      </c>
      <c r="C4161" t="s">
        <v>1539</v>
      </c>
      <c r="D4161" t="str">
        <f>IFERROR(INDEX('Draft Master List'!E:F,MATCH(C4161,'Draft Master List'!E:E,0),2),"N/A")</f>
        <v>N/A</v>
      </c>
      <c r="E4161" t="s">
        <v>5</v>
      </c>
      <c r="F4161">
        <v>24</v>
      </c>
      <c r="H4161">
        <v>16</v>
      </c>
      <c r="I4161">
        <v>0</v>
      </c>
      <c r="J4161">
        <v>35</v>
      </c>
      <c r="K4161">
        <v>29</v>
      </c>
      <c r="L4161" s="2">
        <v>0.82899999999999996</v>
      </c>
      <c r="M4161">
        <v>211</v>
      </c>
      <c r="N4161">
        <v>7.3</v>
      </c>
      <c r="O4161">
        <v>2</v>
      </c>
      <c r="P4161">
        <v>16</v>
      </c>
      <c r="Q4161">
        <v>1.8</v>
      </c>
      <c r="R4161">
        <v>13.2</v>
      </c>
      <c r="S4161">
        <v>2</v>
      </c>
    </row>
    <row r="4162" spans="1:19" x14ac:dyDescent="0.25">
      <c r="A4162">
        <v>2006</v>
      </c>
      <c r="B4162">
        <v>127</v>
      </c>
      <c r="C4162" t="s">
        <v>2173</v>
      </c>
      <c r="D4162" t="str">
        <f>IFERROR(INDEX('Draft Master List'!E:F,MATCH(C4162,'Draft Master List'!E:E,0),2),"N/A")</f>
        <v>N/A</v>
      </c>
      <c r="E4162" t="s">
        <v>18</v>
      </c>
      <c r="F4162">
        <v>31</v>
      </c>
      <c r="G4162" t="s">
        <v>77</v>
      </c>
      <c r="H4162">
        <v>10</v>
      </c>
      <c r="I4162">
        <v>3</v>
      </c>
      <c r="J4162">
        <v>58</v>
      </c>
      <c r="K4162">
        <v>29</v>
      </c>
      <c r="L4162" s="2">
        <v>0.5</v>
      </c>
      <c r="M4162">
        <v>381</v>
      </c>
      <c r="N4162">
        <v>13.1</v>
      </c>
      <c r="O4162">
        <v>4</v>
      </c>
      <c r="P4162">
        <v>40</v>
      </c>
      <c r="Q4162">
        <v>2.9</v>
      </c>
      <c r="R4162">
        <v>38.1</v>
      </c>
      <c r="S4162">
        <v>2</v>
      </c>
    </row>
    <row r="4163" spans="1:19" x14ac:dyDescent="0.25">
      <c r="A4163">
        <v>2006</v>
      </c>
      <c r="B4163">
        <v>128</v>
      </c>
      <c r="C4163" t="s">
        <v>1602</v>
      </c>
      <c r="D4163" t="str">
        <f>IFERROR(INDEX('Draft Master List'!E:F,MATCH(C4163,'Draft Master List'!E:E,0),2),"N/A")</f>
        <v>N/A</v>
      </c>
      <c r="E4163" t="s">
        <v>28</v>
      </c>
      <c r="F4163">
        <v>25</v>
      </c>
      <c r="G4163" t="s">
        <v>108</v>
      </c>
      <c r="H4163">
        <v>14</v>
      </c>
      <c r="I4163">
        <v>12</v>
      </c>
      <c r="J4163">
        <v>56</v>
      </c>
      <c r="K4163">
        <v>29</v>
      </c>
      <c r="L4163" s="2">
        <v>0.51800000000000002</v>
      </c>
      <c r="M4163">
        <v>370</v>
      </c>
      <c r="N4163">
        <v>12.8</v>
      </c>
      <c r="O4163">
        <v>2</v>
      </c>
      <c r="P4163">
        <v>34</v>
      </c>
      <c r="Q4163">
        <v>2.1</v>
      </c>
      <c r="R4163">
        <v>26.4</v>
      </c>
      <c r="S4163">
        <v>1</v>
      </c>
    </row>
    <row r="4164" spans="1:19" x14ac:dyDescent="0.25">
      <c r="A4164">
        <v>2006</v>
      </c>
      <c r="B4164">
        <v>129</v>
      </c>
      <c r="C4164" t="s">
        <v>1497</v>
      </c>
      <c r="D4164" t="str">
        <f>IFERROR(INDEX('Draft Master List'!E:F,MATCH(C4164,'Draft Master List'!E:E,0),2),"N/A")</f>
        <v>N/A</v>
      </c>
      <c r="E4164" t="s">
        <v>19</v>
      </c>
      <c r="F4164">
        <v>35</v>
      </c>
      <c r="G4164" t="s">
        <v>1540</v>
      </c>
      <c r="H4164">
        <v>16</v>
      </c>
      <c r="I4164">
        <v>10</v>
      </c>
      <c r="J4164">
        <v>44</v>
      </c>
      <c r="K4164">
        <v>29</v>
      </c>
      <c r="L4164" s="2">
        <v>0.65900000000000003</v>
      </c>
      <c r="M4164">
        <v>159</v>
      </c>
      <c r="N4164">
        <v>5.5</v>
      </c>
      <c r="O4164">
        <v>0</v>
      </c>
      <c r="P4164">
        <v>13</v>
      </c>
      <c r="Q4164">
        <v>1.8</v>
      </c>
      <c r="R4164">
        <v>9.9</v>
      </c>
      <c r="S4164">
        <v>2</v>
      </c>
    </row>
    <row r="4165" spans="1:19" x14ac:dyDescent="0.25">
      <c r="A4165">
        <v>2006</v>
      </c>
      <c r="B4165">
        <v>130</v>
      </c>
      <c r="C4165" t="s">
        <v>1571</v>
      </c>
      <c r="D4165" t="str">
        <f>IFERROR(INDEX('Draft Master List'!E:F,MATCH(C4165,'Draft Master List'!E:E,0),2),"N/A")</f>
        <v>N/A</v>
      </c>
      <c r="E4165" t="s">
        <v>22</v>
      </c>
      <c r="F4165">
        <v>25</v>
      </c>
      <c r="G4165" t="s">
        <v>77</v>
      </c>
      <c r="H4165">
        <v>14</v>
      </c>
      <c r="I4165">
        <v>2</v>
      </c>
      <c r="J4165">
        <v>51</v>
      </c>
      <c r="K4165">
        <v>28</v>
      </c>
      <c r="L4165" s="2">
        <v>0.54900000000000004</v>
      </c>
      <c r="M4165">
        <v>357</v>
      </c>
      <c r="N4165">
        <v>12.8</v>
      </c>
      <c r="O4165">
        <v>3</v>
      </c>
      <c r="P4165">
        <v>42</v>
      </c>
      <c r="Q4165">
        <v>2</v>
      </c>
      <c r="R4165">
        <v>25.5</v>
      </c>
      <c r="S4165">
        <v>0</v>
      </c>
    </row>
    <row r="4166" spans="1:19" x14ac:dyDescent="0.25">
      <c r="A4166">
        <v>2006</v>
      </c>
      <c r="B4166">
        <v>131</v>
      </c>
      <c r="C4166" t="s">
        <v>2091</v>
      </c>
      <c r="D4166" t="str">
        <f>IFERROR(INDEX('Draft Master List'!E:F,MATCH(C4166,'Draft Master List'!E:E,0),2),"N/A")</f>
        <v>N/A</v>
      </c>
      <c r="E4166" t="s">
        <v>21</v>
      </c>
      <c r="F4166">
        <v>26</v>
      </c>
      <c r="G4166" t="s">
        <v>74</v>
      </c>
      <c r="H4166">
        <v>15</v>
      </c>
      <c r="I4166">
        <v>10</v>
      </c>
      <c r="J4166">
        <v>68</v>
      </c>
      <c r="K4166">
        <v>28</v>
      </c>
      <c r="L4166" s="2">
        <v>0.41199999999999998</v>
      </c>
      <c r="M4166">
        <v>430</v>
      </c>
      <c r="N4166">
        <v>15.4</v>
      </c>
      <c r="O4166">
        <v>1</v>
      </c>
      <c r="P4166">
        <v>51</v>
      </c>
      <c r="Q4166">
        <v>1.9</v>
      </c>
      <c r="R4166">
        <v>28.7</v>
      </c>
      <c r="S4166">
        <v>0</v>
      </c>
    </row>
    <row r="4167" spans="1:19" x14ac:dyDescent="0.25">
      <c r="A4167">
        <v>2006</v>
      </c>
      <c r="B4167">
        <v>132</v>
      </c>
      <c r="C4167" t="s">
        <v>2174</v>
      </c>
      <c r="D4167" t="str">
        <f>IFERROR(INDEX('Draft Master List'!E:F,MATCH(C4167,'Draft Master List'!E:E,0),2),"N/A")</f>
        <v>N/A</v>
      </c>
      <c r="E4167" t="s">
        <v>16</v>
      </c>
      <c r="F4167">
        <v>28</v>
      </c>
      <c r="G4167" t="s">
        <v>108</v>
      </c>
      <c r="H4167">
        <v>16</v>
      </c>
      <c r="I4167">
        <v>10</v>
      </c>
      <c r="J4167">
        <v>57</v>
      </c>
      <c r="K4167">
        <v>28</v>
      </c>
      <c r="L4167" s="2">
        <v>0.49099999999999999</v>
      </c>
      <c r="M4167">
        <v>293</v>
      </c>
      <c r="N4167">
        <v>10.5</v>
      </c>
      <c r="O4167">
        <v>0</v>
      </c>
      <c r="P4167">
        <v>28</v>
      </c>
      <c r="Q4167">
        <v>1.8</v>
      </c>
      <c r="R4167">
        <v>18.3</v>
      </c>
      <c r="S4167">
        <v>2</v>
      </c>
    </row>
    <row r="4168" spans="1:19" x14ac:dyDescent="0.25">
      <c r="A4168">
        <v>2006</v>
      </c>
      <c r="B4168">
        <v>133</v>
      </c>
      <c r="C4168" t="s">
        <v>1474</v>
      </c>
      <c r="D4168" t="str">
        <f>IFERROR(INDEX('Draft Master List'!E:F,MATCH(C4168,'Draft Master List'!E:E,0),2),"N/A")</f>
        <v>N/A</v>
      </c>
      <c r="E4168" t="s">
        <v>64</v>
      </c>
      <c r="F4168">
        <v>28</v>
      </c>
      <c r="G4168" t="s">
        <v>76</v>
      </c>
      <c r="H4168">
        <v>14</v>
      </c>
      <c r="I4168">
        <v>12</v>
      </c>
      <c r="J4168">
        <v>33</v>
      </c>
      <c r="K4168">
        <v>27</v>
      </c>
      <c r="L4168" s="2">
        <v>0.81799999999999995</v>
      </c>
      <c r="M4168">
        <v>169</v>
      </c>
      <c r="N4168">
        <v>6.3</v>
      </c>
      <c r="O4168">
        <v>0</v>
      </c>
      <c r="P4168">
        <v>24</v>
      </c>
      <c r="Q4168">
        <v>1.9</v>
      </c>
      <c r="R4168">
        <v>12.1</v>
      </c>
      <c r="S4168">
        <v>5</v>
      </c>
    </row>
    <row r="4169" spans="1:19" x14ac:dyDescent="0.25">
      <c r="A4169">
        <v>2006</v>
      </c>
      <c r="B4169">
        <v>134</v>
      </c>
      <c r="C4169" t="s">
        <v>1232</v>
      </c>
      <c r="D4169" t="str">
        <f>IFERROR(INDEX('Draft Master List'!E:F,MATCH(C4169,'Draft Master List'!E:E,0),2),"N/A")</f>
        <v>N/A</v>
      </c>
      <c r="E4169" t="s">
        <v>13</v>
      </c>
      <c r="F4169">
        <v>23</v>
      </c>
      <c r="G4169" t="s">
        <v>77</v>
      </c>
      <c r="H4169">
        <v>16</v>
      </c>
      <c r="I4169">
        <v>7</v>
      </c>
      <c r="J4169">
        <v>56</v>
      </c>
      <c r="K4169">
        <v>27</v>
      </c>
      <c r="L4169" s="2">
        <v>0.48199999999999998</v>
      </c>
      <c r="M4169">
        <v>453</v>
      </c>
      <c r="N4169">
        <v>16.8</v>
      </c>
      <c r="O4169">
        <v>6</v>
      </c>
      <c r="P4169">
        <v>55</v>
      </c>
      <c r="Q4169">
        <v>1.7</v>
      </c>
      <c r="R4169">
        <v>28.3</v>
      </c>
      <c r="S4169">
        <v>0</v>
      </c>
    </row>
    <row r="4170" spans="1:19" x14ac:dyDescent="0.25">
      <c r="A4170">
        <v>2006</v>
      </c>
      <c r="B4170">
        <v>135</v>
      </c>
      <c r="C4170" t="s">
        <v>1448</v>
      </c>
      <c r="D4170" t="str">
        <f>IFERROR(INDEX('Draft Master List'!E:F,MATCH(C4170,'Draft Master List'!E:E,0),2),"N/A")</f>
        <v>N/A</v>
      </c>
      <c r="E4170" t="s">
        <v>28</v>
      </c>
      <c r="F4170">
        <v>24</v>
      </c>
      <c r="G4170" t="s">
        <v>74</v>
      </c>
      <c r="H4170">
        <v>16</v>
      </c>
      <c r="I4170">
        <v>10</v>
      </c>
      <c r="J4170">
        <v>53</v>
      </c>
      <c r="K4170">
        <v>27</v>
      </c>
      <c r="L4170" s="2">
        <v>0.50900000000000001</v>
      </c>
      <c r="M4170">
        <v>384</v>
      </c>
      <c r="N4170">
        <v>14.2</v>
      </c>
      <c r="O4170">
        <v>4</v>
      </c>
      <c r="P4170">
        <v>53</v>
      </c>
      <c r="Q4170">
        <v>1.7</v>
      </c>
      <c r="R4170">
        <v>24</v>
      </c>
      <c r="S4170">
        <v>0</v>
      </c>
    </row>
    <row r="4171" spans="1:19" x14ac:dyDescent="0.25">
      <c r="A4171">
        <v>2006</v>
      </c>
      <c r="B4171">
        <v>136</v>
      </c>
      <c r="C4171" t="s">
        <v>1608</v>
      </c>
      <c r="D4171" t="str">
        <f>IFERROR(INDEX('Draft Master List'!E:F,MATCH(C4171,'Draft Master List'!E:E,0),2),"N/A")</f>
        <v>N/A</v>
      </c>
      <c r="E4171" t="s">
        <v>16</v>
      </c>
      <c r="F4171">
        <v>32</v>
      </c>
      <c r="G4171" t="s">
        <v>74</v>
      </c>
      <c r="H4171">
        <v>14</v>
      </c>
      <c r="I4171">
        <v>13</v>
      </c>
      <c r="J4171">
        <v>63</v>
      </c>
      <c r="K4171">
        <v>27</v>
      </c>
      <c r="L4171" s="2">
        <v>0.42899999999999999</v>
      </c>
      <c r="M4171">
        <v>299</v>
      </c>
      <c r="N4171">
        <v>11.1</v>
      </c>
      <c r="O4171">
        <v>0</v>
      </c>
      <c r="P4171">
        <v>33</v>
      </c>
      <c r="Q4171">
        <v>1.9</v>
      </c>
      <c r="R4171">
        <v>21.4</v>
      </c>
      <c r="S4171">
        <v>1</v>
      </c>
    </row>
    <row r="4172" spans="1:19" x14ac:dyDescent="0.25">
      <c r="A4172">
        <v>2006</v>
      </c>
      <c r="B4172">
        <v>137</v>
      </c>
      <c r="C4172" t="s">
        <v>705</v>
      </c>
      <c r="D4172" t="str">
        <f>IFERROR(INDEX('Draft Master List'!E:F,MATCH(C4172,'Draft Master List'!E:E,0),2),"N/A")</f>
        <v>N/A</v>
      </c>
      <c r="E4172" t="s">
        <v>25</v>
      </c>
      <c r="F4172">
        <v>28</v>
      </c>
      <c r="H4172">
        <v>15</v>
      </c>
      <c r="I4172">
        <v>0</v>
      </c>
      <c r="J4172">
        <v>40</v>
      </c>
      <c r="K4172">
        <v>26</v>
      </c>
      <c r="L4172" s="2">
        <v>0.65</v>
      </c>
      <c r="M4172">
        <v>204</v>
      </c>
      <c r="N4172">
        <v>7.8</v>
      </c>
      <c r="O4172">
        <v>2</v>
      </c>
      <c r="P4172">
        <v>19</v>
      </c>
      <c r="Q4172">
        <v>1.7</v>
      </c>
      <c r="R4172">
        <v>13.6</v>
      </c>
      <c r="S4172">
        <v>2</v>
      </c>
    </row>
    <row r="4173" spans="1:19" x14ac:dyDescent="0.25">
      <c r="A4173">
        <v>2006</v>
      </c>
      <c r="B4173">
        <v>138</v>
      </c>
      <c r="C4173" t="s">
        <v>2175</v>
      </c>
      <c r="D4173" t="str">
        <f>IFERROR(INDEX('Draft Master List'!E:F,MATCH(C4173,'Draft Master List'!E:E,0),2),"N/A")</f>
        <v>N/A</v>
      </c>
      <c r="E4173" t="s">
        <v>16</v>
      </c>
      <c r="F4173">
        <v>26</v>
      </c>
      <c r="G4173" t="s">
        <v>108</v>
      </c>
      <c r="H4173">
        <v>16</v>
      </c>
      <c r="I4173">
        <v>11</v>
      </c>
      <c r="J4173">
        <v>43</v>
      </c>
      <c r="K4173">
        <v>25</v>
      </c>
      <c r="L4173" s="2">
        <v>0.58099999999999996</v>
      </c>
      <c r="M4173">
        <v>285</v>
      </c>
      <c r="N4173">
        <v>11.4</v>
      </c>
      <c r="O4173">
        <v>2</v>
      </c>
      <c r="P4173">
        <v>35</v>
      </c>
      <c r="Q4173">
        <v>1.6</v>
      </c>
      <c r="R4173">
        <v>17.8</v>
      </c>
      <c r="S4173">
        <v>1</v>
      </c>
    </row>
    <row r="4174" spans="1:19" x14ac:dyDescent="0.25">
      <c r="A4174">
        <v>2006</v>
      </c>
      <c r="B4174">
        <v>139</v>
      </c>
      <c r="C4174" t="s">
        <v>2097</v>
      </c>
      <c r="D4174" t="str">
        <f>IFERROR(INDEX('Draft Master List'!E:F,MATCH(C4174,'Draft Master List'!E:E,0),2),"N/A")</f>
        <v>N/A</v>
      </c>
      <c r="E4174" t="s">
        <v>5</v>
      </c>
      <c r="F4174">
        <v>28</v>
      </c>
      <c r="G4174" t="s">
        <v>108</v>
      </c>
      <c r="H4174">
        <v>16</v>
      </c>
      <c r="I4174">
        <v>14</v>
      </c>
      <c r="J4174">
        <v>53</v>
      </c>
      <c r="K4174">
        <v>25</v>
      </c>
      <c r="L4174" s="2">
        <v>0.47199999999999998</v>
      </c>
      <c r="M4174">
        <v>232</v>
      </c>
      <c r="N4174">
        <v>9.3000000000000007</v>
      </c>
      <c r="O4174">
        <v>0</v>
      </c>
      <c r="P4174">
        <v>19</v>
      </c>
      <c r="Q4174">
        <v>1.6</v>
      </c>
      <c r="R4174">
        <v>14.5</v>
      </c>
      <c r="S4174">
        <v>2</v>
      </c>
    </row>
    <row r="4175" spans="1:19" x14ac:dyDescent="0.25">
      <c r="A4175">
        <v>2006</v>
      </c>
      <c r="B4175">
        <v>140</v>
      </c>
      <c r="C4175" t="s">
        <v>1435</v>
      </c>
      <c r="D4175" t="str">
        <f>IFERROR(INDEX('Draft Master List'!E:F,MATCH(C4175,'Draft Master List'!E:E,0),2),"N/A")</f>
        <v>N/A</v>
      </c>
      <c r="E4175" t="s">
        <v>63</v>
      </c>
      <c r="F4175">
        <v>26</v>
      </c>
      <c r="G4175" t="s">
        <v>212</v>
      </c>
      <c r="H4175">
        <v>15</v>
      </c>
      <c r="I4175">
        <v>12</v>
      </c>
      <c r="J4175">
        <v>38</v>
      </c>
      <c r="K4175">
        <v>25</v>
      </c>
      <c r="L4175" s="2">
        <v>0.65800000000000003</v>
      </c>
      <c r="M4175">
        <v>162</v>
      </c>
      <c r="N4175">
        <v>6.5</v>
      </c>
      <c r="O4175">
        <v>0</v>
      </c>
      <c r="P4175">
        <v>26</v>
      </c>
      <c r="Q4175">
        <v>1.7</v>
      </c>
      <c r="R4175">
        <v>10.8</v>
      </c>
      <c r="S4175">
        <v>0</v>
      </c>
    </row>
    <row r="4176" spans="1:19" x14ac:dyDescent="0.25">
      <c r="A4176">
        <v>2006</v>
      </c>
      <c r="B4176">
        <v>141</v>
      </c>
      <c r="C4176" t="s">
        <v>533</v>
      </c>
      <c r="D4176" t="str">
        <f>IFERROR(INDEX('Draft Master List'!E:F,MATCH(C4176,'Draft Master List'!E:E,0),2),"N/A")</f>
        <v>1172006</v>
      </c>
      <c r="E4176" t="s">
        <v>32</v>
      </c>
      <c r="F4176">
        <v>24</v>
      </c>
      <c r="G4176" t="s">
        <v>76</v>
      </c>
      <c r="H4176">
        <v>16</v>
      </c>
      <c r="I4176">
        <v>8</v>
      </c>
      <c r="J4176">
        <v>31</v>
      </c>
      <c r="K4176">
        <v>25</v>
      </c>
      <c r="L4176" s="2">
        <v>0.80600000000000005</v>
      </c>
      <c r="M4176">
        <v>270</v>
      </c>
      <c r="N4176">
        <v>10.8</v>
      </c>
      <c r="O4176">
        <v>0</v>
      </c>
      <c r="P4176">
        <v>64</v>
      </c>
      <c r="Q4176">
        <v>1.6</v>
      </c>
      <c r="R4176">
        <v>16.899999999999999</v>
      </c>
      <c r="S4176">
        <v>3</v>
      </c>
    </row>
    <row r="4177" spans="1:19" x14ac:dyDescent="0.25">
      <c r="A4177">
        <v>2006</v>
      </c>
      <c r="B4177">
        <v>142</v>
      </c>
      <c r="C4177" t="s">
        <v>1426</v>
      </c>
      <c r="D4177" t="str">
        <f>IFERROR(INDEX('Draft Master List'!E:F,MATCH(C4177,'Draft Master List'!E:E,0),2),"N/A")</f>
        <v>N/A</v>
      </c>
      <c r="E4177" t="s">
        <v>26</v>
      </c>
      <c r="F4177">
        <v>25</v>
      </c>
      <c r="G4177" t="s">
        <v>76</v>
      </c>
      <c r="H4177">
        <v>13</v>
      </c>
      <c r="I4177">
        <v>13</v>
      </c>
      <c r="J4177">
        <v>31</v>
      </c>
      <c r="K4177">
        <v>24</v>
      </c>
      <c r="L4177" s="2">
        <v>0.77400000000000002</v>
      </c>
      <c r="M4177">
        <v>115</v>
      </c>
      <c r="N4177">
        <v>4.8</v>
      </c>
      <c r="O4177">
        <v>0</v>
      </c>
      <c r="P4177">
        <v>16</v>
      </c>
      <c r="Q4177">
        <v>1.8</v>
      </c>
      <c r="R4177">
        <v>8.8000000000000007</v>
      </c>
      <c r="S4177">
        <v>5</v>
      </c>
    </row>
    <row r="4178" spans="1:19" x14ac:dyDescent="0.25">
      <c r="A4178">
        <v>2006</v>
      </c>
      <c r="B4178">
        <v>143</v>
      </c>
      <c r="C4178" t="s">
        <v>1327</v>
      </c>
      <c r="D4178" t="str">
        <f>IFERROR(INDEX('Draft Master List'!E:F,MATCH(C4178,'Draft Master List'!E:E,0),2),"N/A")</f>
        <v>N/A</v>
      </c>
      <c r="E4178" t="s">
        <v>6</v>
      </c>
      <c r="F4178">
        <v>28</v>
      </c>
      <c r="G4178" t="s">
        <v>643</v>
      </c>
      <c r="H4178">
        <v>16</v>
      </c>
      <c r="I4178">
        <v>1</v>
      </c>
      <c r="J4178">
        <v>28</v>
      </c>
      <c r="K4178">
        <v>24</v>
      </c>
      <c r="L4178" s="2">
        <v>0.85699999999999998</v>
      </c>
      <c r="M4178">
        <v>256</v>
      </c>
      <c r="N4178">
        <v>10.7</v>
      </c>
      <c r="O4178">
        <v>1</v>
      </c>
      <c r="P4178">
        <v>55</v>
      </c>
      <c r="Q4178">
        <v>1.5</v>
      </c>
      <c r="R4178">
        <v>16</v>
      </c>
      <c r="S4178">
        <v>2</v>
      </c>
    </row>
    <row r="4179" spans="1:19" x14ac:dyDescent="0.25">
      <c r="A4179">
        <v>2006</v>
      </c>
      <c r="B4179">
        <v>144</v>
      </c>
      <c r="C4179" t="s">
        <v>1583</v>
      </c>
      <c r="D4179" t="str">
        <f>IFERROR(INDEX('Draft Master List'!E:F,MATCH(C4179,'Draft Master List'!E:E,0),2),"N/A")</f>
        <v>N/A</v>
      </c>
      <c r="E4179" t="s">
        <v>19</v>
      </c>
      <c r="F4179">
        <v>33</v>
      </c>
      <c r="G4179" t="s">
        <v>77</v>
      </c>
      <c r="H4179">
        <v>7</v>
      </c>
      <c r="I4179">
        <v>6</v>
      </c>
      <c r="J4179">
        <v>36</v>
      </c>
      <c r="K4179">
        <v>24</v>
      </c>
      <c r="L4179" s="2">
        <v>0.66700000000000004</v>
      </c>
      <c r="M4179">
        <v>290</v>
      </c>
      <c r="N4179">
        <v>12.1</v>
      </c>
      <c r="O4179">
        <v>1</v>
      </c>
      <c r="P4179">
        <v>25</v>
      </c>
      <c r="Q4179">
        <v>3.4</v>
      </c>
      <c r="R4179">
        <v>41.4</v>
      </c>
      <c r="S4179">
        <v>0</v>
      </c>
    </row>
    <row r="4180" spans="1:19" x14ac:dyDescent="0.25">
      <c r="A4180">
        <v>2006</v>
      </c>
      <c r="B4180">
        <v>145</v>
      </c>
      <c r="C4180" t="s">
        <v>695</v>
      </c>
      <c r="D4180" t="str">
        <f>IFERROR(INDEX('Draft Master List'!E:F,MATCH(C4180,'Draft Master List'!E:E,0),2),"N/A")</f>
        <v>N/A</v>
      </c>
      <c r="E4180" t="s">
        <v>6</v>
      </c>
      <c r="F4180">
        <v>26</v>
      </c>
      <c r="G4180" t="s">
        <v>77</v>
      </c>
      <c r="H4180">
        <v>16</v>
      </c>
      <c r="I4180">
        <v>3</v>
      </c>
      <c r="J4180">
        <v>34</v>
      </c>
      <c r="K4180">
        <v>24</v>
      </c>
      <c r="L4180" s="2">
        <v>0.70599999999999996</v>
      </c>
      <c r="M4180">
        <v>348</v>
      </c>
      <c r="N4180">
        <v>14.5</v>
      </c>
      <c r="O4180">
        <v>2</v>
      </c>
      <c r="P4180">
        <v>45</v>
      </c>
      <c r="Q4180">
        <v>1.5</v>
      </c>
      <c r="R4180">
        <v>21.8</v>
      </c>
      <c r="S4180">
        <v>1</v>
      </c>
    </row>
    <row r="4181" spans="1:19" x14ac:dyDescent="0.25">
      <c r="A4181">
        <v>2006</v>
      </c>
      <c r="B4181">
        <v>146</v>
      </c>
      <c r="C4181" t="s">
        <v>576</v>
      </c>
      <c r="D4181" t="str">
        <f>IFERROR(INDEX('Draft Master List'!E:F,MATCH(C4181,'Draft Master List'!E:E,0),2),"N/A")</f>
        <v>N/A</v>
      </c>
      <c r="E4181" t="s">
        <v>27</v>
      </c>
      <c r="F4181">
        <v>23</v>
      </c>
      <c r="G4181" t="s">
        <v>643</v>
      </c>
      <c r="H4181">
        <v>16</v>
      </c>
      <c r="I4181">
        <v>1</v>
      </c>
      <c r="J4181">
        <v>32</v>
      </c>
      <c r="K4181">
        <v>23</v>
      </c>
      <c r="L4181" s="2">
        <v>0.71899999999999997</v>
      </c>
      <c r="M4181">
        <v>196</v>
      </c>
      <c r="N4181">
        <v>8.5</v>
      </c>
      <c r="O4181">
        <v>2</v>
      </c>
      <c r="P4181">
        <v>26</v>
      </c>
      <c r="Q4181">
        <v>1.4</v>
      </c>
      <c r="R4181">
        <v>12.3</v>
      </c>
      <c r="S4181">
        <v>0</v>
      </c>
    </row>
    <row r="4182" spans="1:19" x14ac:dyDescent="0.25">
      <c r="A4182">
        <v>2006</v>
      </c>
      <c r="B4182">
        <v>147</v>
      </c>
      <c r="C4182" t="s">
        <v>1274</v>
      </c>
      <c r="D4182" t="str">
        <f>IFERROR(INDEX('Draft Master List'!E:F,MATCH(C4182,'Draft Master List'!E:E,0),2),"N/A")</f>
        <v>N/A</v>
      </c>
      <c r="E4182" t="s">
        <v>0</v>
      </c>
      <c r="F4182">
        <v>24</v>
      </c>
      <c r="G4182" t="s">
        <v>77</v>
      </c>
      <c r="H4182">
        <v>15</v>
      </c>
      <c r="I4182">
        <v>4</v>
      </c>
      <c r="J4182">
        <v>42</v>
      </c>
      <c r="K4182">
        <v>23</v>
      </c>
      <c r="L4182" s="2">
        <v>0.54800000000000004</v>
      </c>
      <c r="M4182">
        <v>385</v>
      </c>
      <c r="N4182">
        <v>16.7</v>
      </c>
      <c r="O4182">
        <v>3</v>
      </c>
      <c r="P4182">
        <v>48</v>
      </c>
      <c r="Q4182">
        <v>1.5</v>
      </c>
      <c r="R4182">
        <v>25.7</v>
      </c>
      <c r="S4182">
        <v>2</v>
      </c>
    </row>
    <row r="4183" spans="1:19" x14ac:dyDescent="0.25">
      <c r="A4183">
        <v>2006</v>
      </c>
      <c r="B4183">
        <v>148</v>
      </c>
      <c r="C4183" t="s">
        <v>1390</v>
      </c>
      <c r="D4183" t="str">
        <f>IFERROR(INDEX('Draft Master List'!E:F,MATCH(C4183,'Draft Master List'!E:E,0),2),"N/A")</f>
        <v>N/A</v>
      </c>
      <c r="E4183" t="s">
        <v>21</v>
      </c>
      <c r="F4183">
        <v>26</v>
      </c>
      <c r="G4183" t="s">
        <v>212</v>
      </c>
      <c r="H4183">
        <v>16</v>
      </c>
      <c r="I4183">
        <v>11</v>
      </c>
      <c r="J4183">
        <v>28</v>
      </c>
      <c r="K4183">
        <v>23</v>
      </c>
      <c r="L4183" s="2">
        <v>0.82099999999999995</v>
      </c>
      <c r="M4183">
        <v>168</v>
      </c>
      <c r="N4183">
        <v>7.3</v>
      </c>
      <c r="O4183">
        <v>3</v>
      </c>
      <c r="P4183">
        <v>16</v>
      </c>
      <c r="Q4183">
        <v>1.4</v>
      </c>
      <c r="R4183">
        <v>10.5</v>
      </c>
      <c r="S4183">
        <v>3</v>
      </c>
    </row>
    <row r="4184" spans="1:19" x14ac:dyDescent="0.25">
      <c r="A4184">
        <v>2006</v>
      </c>
      <c r="B4184">
        <v>149</v>
      </c>
      <c r="C4184" t="s">
        <v>1422</v>
      </c>
      <c r="D4184" t="str">
        <f>IFERROR(INDEX('Draft Master List'!E:F,MATCH(C4184,'Draft Master List'!E:E,0),2),"N/A")</f>
        <v>N/A</v>
      </c>
      <c r="E4184" t="s">
        <v>15</v>
      </c>
      <c r="F4184">
        <v>27</v>
      </c>
      <c r="G4184" t="s">
        <v>76</v>
      </c>
      <c r="H4184">
        <v>16</v>
      </c>
      <c r="I4184">
        <v>15</v>
      </c>
      <c r="J4184">
        <v>31</v>
      </c>
      <c r="K4184">
        <v>23</v>
      </c>
      <c r="L4184" s="2">
        <v>0.74199999999999999</v>
      </c>
      <c r="M4184">
        <v>124</v>
      </c>
      <c r="N4184">
        <v>5.4</v>
      </c>
      <c r="O4184">
        <v>0</v>
      </c>
      <c r="P4184">
        <v>18</v>
      </c>
      <c r="Q4184">
        <v>1.4</v>
      </c>
      <c r="R4184">
        <v>7.8</v>
      </c>
      <c r="S4184">
        <v>6</v>
      </c>
    </row>
    <row r="4185" spans="1:19" x14ac:dyDescent="0.25">
      <c r="A4185">
        <v>2006</v>
      </c>
      <c r="B4185">
        <v>150</v>
      </c>
      <c r="C4185" t="s">
        <v>746</v>
      </c>
      <c r="D4185" t="str">
        <f>IFERROR(INDEX('Draft Master List'!E:F,MATCH(C4185,'Draft Master List'!E:E,0),2),"N/A")</f>
        <v>N/A</v>
      </c>
      <c r="E4185" t="s">
        <v>7</v>
      </c>
      <c r="F4185">
        <v>25</v>
      </c>
      <c r="G4185" t="s">
        <v>74</v>
      </c>
      <c r="H4185">
        <v>15</v>
      </c>
      <c r="I4185">
        <v>12</v>
      </c>
      <c r="J4185">
        <v>57</v>
      </c>
      <c r="K4185">
        <v>23</v>
      </c>
      <c r="L4185" s="2">
        <v>0.40400000000000003</v>
      </c>
      <c r="M4185">
        <v>365</v>
      </c>
      <c r="N4185">
        <v>15.9</v>
      </c>
      <c r="O4185">
        <v>0</v>
      </c>
      <c r="P4185">
        <v>52</v>
      </c>
      <c r="Q4185">
        <v>1.5</v>
      </c>
      <c r="R4185">
        <v>24.3</v>
      </c>
      <c r="S4185">
        <v>1</v>
      </c>
    </row>
    <row r="4186" spans="1:19" x14ac:dyDescent="0.25">
      <c r="A4186">
        <v>2006</v>
      </c>
      <c r="B4186">
        <v>151</v>
      </c>
      <c r="C4186" t="s">
        <v>1449</v>
      </c>
      <c r="D4186" t="str">
        <f>IFERROR(INDEX('Draft Master List'!E:F,MATCH(C4186,'Draft Master List'!E:E,0),2),"N/A")</f>
        <v>N/A</v>
      </c>
      <c r="E4186" t="s">
        <v>32</v>
      </c>
      <c r="F4186">
        <v>28</v>
      </c>
      <c r="G4186" t="s">
        <v>660</v>
      </c>
      <c r="H4186">
        <v>16</v>
      </c>
      <c r="I4186">
        <v>7</v>
      </c>
      <c r="J4186">
        <v>40</v>
      </c>
      <c r="K4186">
        <v>23</v>
      </c>
      <c r="L4186" s="2">
        <v>0.57499999999999996</v>
      </c>
      <c r="M4186">
        <v>347</v>
      </c>
      <c r="N4186">
        <v>15.1</v>
      </c>
      <c r="O4186">
        <v>1</v>
      </c>
      <c r="P4186">
        <v>50</v>
      </c>
      <c r="Q4186">
        <v>1.4</v>
      </c>
      <c r="R4186">
        <v>21.7</v>
      </c>
      <c r="S4186">
        <v>1</v>
      </c>
    </row>
    <row r="4187" spans="1:19" x14ac:dyDescent="0.25">
      <c r="A4187">
        <v>2006</v>
      </c>
      <c r="B4187">
        <v>152</v>
      </c>
      <c r="C4187" t="s">
        <v>2096</v>
      </c>
      <c r="D4187" t="str">
        <f>IFERROR(INDEX('Draft Master List'!E:F,MATCH(C4187,'Draft Master List'!E:E,0),2),"N/A")</f>
        <v>N/A</v>
      </c>
      <c r="E4187" t="s">
        <v>18</v>
      </c>
      <c r="F4187">
        <v>26</v>
      </c>
      <c r="H4187">
        <v>16</v>
      </c>
      <c r="I4187">
        <v>0</v>
      </c>
      <c r="J4187">
        <v>42</v>
      </c>
      <c r="K4187">
        <v>23</v>
      </c>
      <c r="L4187" s="2">
        <v>0.54800000000000004</v>
      </c>
      <c r="M4187">
        <v>307</v>
      </c>
      <c r="N4187">
        <v>13.3</v>
      </c>
      <c r="O4187">
        <v>2</v>
      </c>
      <c r="P4187">
        <v>40</v>
      </c>
      <c r="Q4187">
        <v>1.4</v>
      </c>
      <c r="R4187">
        <v>19.2</v>
      </c>
      <c r="S4187">
        <v>0</v>
      </c>
    </row>
    <row r="4188" spans="1:19" x14ac:dyDescent="0.25">
      <c r="A4188">
        <v>2006</v>
      </c>
      <c r="B4188">
        <v>153</v>
      </c>
      <c r="C4188" t="s">
        <v>1347</v>
      </c>
      <c r="D4188" t="str">
        <f>IFERROR(INDEX('Draft Master List'!E:F,MATCH(C4188,'Draft Master List'!E:E,0),2),"N/A")</f>
        <v>N/A</v>
      </c>
      <c r="E4188" t="s">
        <v>29</v>
      </c>
      <c r="F4188">
        <v>24</v>
      </c>
      <c r="G4188" t="s">
        <v>77</v>
      </c>
      <c r="H4188">
        <v>16</v>
      </c>
      <c r="I4188">
        <v>1</v>
      </c>
      <c r="J4188">
        <v>40</v>
      </c>
      <c r="K4188">
        <v>23</v>
      </c>
      <c r="L4188" s="2">
        <v>0.57499999999999996</v>
      </c>
      <c r="M4188">
        <v>320</v>
      </c>
      <c r="N4188">
        <v>13.9</v>
      </c>
      <c r="O4188">
        <v>2</v>
      </c>
      <c r="P4188">
        <v>51</v>
      </c>
      <c r="Q4188">
        <v>1.4</v>
      </c>
      <c r="R4188">
        <v>20</v>
      </c>
      <c r="S4188">
        <v>2</v>
      </c>
    </row>
    <row r="4189" spans="1:19" x14ac:dyDescent="0.25">
      <c r="A4189">
        <v>2006</v>
      </c>
      <c r="B4189">
        <v>154</v>
      </c>
      <c r="C4189" t="s">
        <v>1600</v>
      </c>
      <c r="D4189" t="str">
        <f>IFERROR(INDEX('Draft Master List'!E:F,MATCH(C4189,'Draft Master List'!E:E,0),2),"N/A")</f>
        <v>N/A</v>
      </c>
      <c r="E4189" t="s">
        <v>29</v>
      </c>
      <c r="F4189">
        <v>27</v>
      </c>
      <c r="G4189" t="s">
        <v>1601</v>
      </c>
      <c r="H4189">
        <v>16</v>
      </c>
      <c r="I4189">
        <v>15</v>
      </c>
      <c r="J4189">
        <v>39</v>
      </c>
      <c r="K4189">
        <v>23</v>
      </c>
      <c r="L4189" s="2">
        <v>0.59</v>
      </c>
      <c r="M4189">
        <v>233</v>
      </c>
      <c r="N4189">
        <v>10.1</v>
      </c>
      <c r="O4189">
        <v>3</v>
      </c>
      <c r="P4189">
        <v>33</v>
      </c>
      <c r="Q4189">
        <v>1.4</v>
      </c>
      <c r="R4189">
        <v>14.6</v>
      </c>
      <c r="S4189">
        <v>0</v>
      </c>
    </row>
    <row r="4190" spans="1:19" x14ac:dyDescent="0.25">
      <c r="A4190">
        <v>2006</v>
      </c>
      <c r="B4190">
        <v>155</v>
      </c>
      <c r="C4190" t="s">
        <v>1331</v>
      </c>
      <c r="D4190" t="str">
        <f>IFERROR(INDEX('Draft Master List'!E:F,MATCH(C4190,'Draft Master List'!E:E,0),2),"N/A")</f>
        <v>N/A</v>
      </c>
      <c r="E4190" t="s">
        <v>4</v>
      </c>
      <c r="F4190">
        <v>30</v>
      </c>
      <c r="G4190" t="s">
        <v>76</v>
      </c>
      <c r="H4190">
        <v>15</v>
      </c>
      <c r="I4190">
        <v>15</v>
      </c>
      <c r="J4190">
        <v>28</v>
      </c>
      <c r="K4190">
        <v>23</v>
      </c>
      <c r="L4190" s="2">
        <v>0.82099999999999995</v>
      </c>
      <c r="M4190">
        <v>242</v>
      </c>
      <c r="N4190">
        <v>10.5</v>
      </c>
      <c r="O4190">
        <v>1</v>
      </c>
      <c r="P4190">
        <v>36</v>
      </c>
      <c r="Q4190">
        <v>1.5</v>
      </c>
      <c r="R4190">
        <v>16.100000000000001</v>
      </c>
      <c r="S4190">
        <v>3</v>
      </c>
    </row>
    <row r="4191" spans="1:19" x14ac:dyDescent="0.25">
      <c r="A4191">
        <v>2006</v>
      </c>
      <c r="B4191">
        <v>156</v>
      </c>
      <c r="C4191" t="s">
        <v>2134</v>
      </c>
      <c r="D4191" t="str">
        <f>IFERROR(INDEX('Draft Master List'!E:F,MATCH(C4191,'Draft Master List'!E:E,0),2),"N/A")</f>
        <v>N/A</v>
      </c>
      <c r="E4191" t="s">
        <v>10</v>
      </c>
      <c r="F4191">
        <v>30</v>
      </c>
      <c r="G4191" t="s">
        <v>77</v>
      </c>
      <c r="H4191">
        <v>15</v>
      </c>
      <c r="I4191">
        <v>3</v>
      </c>
      <c r="J4191">
        <v>35</v>
      </c>
      <c r="K4191">
        <v>23</v>
      </c>
      <c r="L4191" s="2">
        <v>0.65700000000000003</v>
      </c>
      <c r="M4191">
        <v>209</v>
      </c>
      <c r="N4191">
        <v>9.1</v>
      </c>
      <c r="O4191">
        <v>2</v>
      </c>
      <c r="P4191">
        <v>26</v>
      </c>
      <c r="Q4191">
        <v>1.5</v>
      </c>
      <c r="R4191">
        <v>13.9</v>
      </c>
      <c r="S4191">
        <v>3</v>
      </c>
    </row>
    <row r="4192" spans="1:19" x14ac:dyDescent="0.25">
      <c r="A4192">
        <v>2006</v>
      </c>
      <c r="B4192">
        <v>157</v>
      </c>
      <c r="C4192" t="s">
        <v>1432</v>
      </c>
      <c r="D4192" t="str">
        <f>IFERROR(INDEX('Draft Master List'!E:F,MATCH(C4192,'Draft Master List'!E:E,0),2),"N/A")</f>
        <v>N/A</v>
      </c>
      <c r="E4192" t="s">
        <v>15</v>
      </c>
      <c r="F4192">
        <v>28</v>
      </c>
      <c r="H4192">
        <v>16</v>
      </c>
      <c r="I4192">
        <v>0</v>
      </c>
      <c r="J4192">
        <v>32</v>
      </c>
      <c r="K4192">
        <v>23</v>
      </c>
      <c r="L4192" s="2">
        <v>0.71899999999999997</v>
      </c>
      <c r="M4192">
        <v>213</v>
      </c>
      <c r="N4192">
        <v>9.3000000000000007</v>
      </c>
      <c r="O4192">
        <v>0</v>
      </c>
      <c r="P4192">
        <v>46</v>
      </c>
      <c r="Q4192">
        <v>1.4</v>
      </c>
      <c r="R4192">
        <v>13.3</v>
      </c>
      <c r="S4192">
        <v>0</v>
      </c>
    </row>
    <row r="4193" spans="1:19" x14ac:dyDescent="0.25">
      <c r="A4193">
        <v>2006</v>
      </c>
      <c r="B4193">
        <v>158</v>
      </c>
      <c r="C4193" t="s">
        <v>662</v>
      </c>
      <c r="D4193" t="str">
        <f>IFERROR(INDEX('Draft Master List'!E:F,MATCH(C4193,'Draft Master List'!E:E,0),2),"N/A")</f>
        <v>N/A</v>
      </c>
      <c r="E4193" t="s">
        <v>6</v>
      </c>
      <c r="F4193">
        <v>24</v>
      </c>
      <c r="G4193" t="s">
        <v>77</v>
      </c>
      <c r="H4193">
        <v>16</v>
      </c>
      <c r="I4193">
        <v>5</v>
      </c>
      <c r="J4193">
        <v>42</v>
      </c>
      <c r="K4193">
        <v>22</v>
      </c>
      <c r="L4193" s="2">
        <v>0.52400000000000002</v>
      </c>
      <c r="M4193">
        <v>464</v>
      </c>
      <c r="N4193">
        <v>21.1</v>
      </c>
      <c r="O4193">
        <v>2</v>
      </c>
      <c r="P4193">
        <v>89</v>
      </c>
      <c r="Q4193">
        <v>1.4</v>
      </c>
      <c r="R4193">
        <v>29</v>
      </c>
      <c r="S4193">
        <v>0</v>
      </c>
    </row>
    <row r="4194" spans="1:19" x14ac:dyDescent="0.25">
      <c r="A4194">
        <v>2006</v>
      </c>
      <c r="B4194">
        <v>159</v>
      </c>
      <c r="C4194" t="s">
        <v>2073</v>
      </c>
      <c r="D4194" t="str">
        <f>IFERROR(INDEX('Draft Master List'!E:F,MATCH(C4194,'Draft Master List'!E:E,0),2),"N/A")</f>
        <v>N/A</v>
      </c>
      <c r="E4194" t="s">
        <v>9</v>
      </c>
      <c r="F4194">
        <v>27</v>
      </c>
      <c r="G4194" t="s">
        <v>74</v>
      </c>
      <c r="H4194">
        <v>16</v>
      </c>
      <c r="I4194">
        <v>8</v>
      </c>
      <c r="J4194">
        <v>48</v>
      </c>
      <c r="K4194">
        <v>22</v>
      </c>
      <c r="L4194" s="2">
        <v>0.45800000000000002</v>
      </c>
      <c r="M4194">
        <v>253</v>
      </c>
      <c r="N4194">
        <v>11.5</v>
      </c>
      <c r="O4194">
        <v>2</v>
      </c>
      <c r="P4194">
        <v>27</v>
      </c>
      <c r="Q4194">
        <v>1.4</v>
      </c>
      <c r="R4194">
        <v>15.8</v>
      </c>
      <c r="S4194">
        <v>1</v>
      </c>
    </row>
    <row r="4195" spans="1:19" x14ac:dyDescent="0.25">
      <c r="A4195">
        <v>2006</v>
      </c>
      <c r="B4195">
        <v>160</v>
      </c>
      <c r="C4195" t="s">
        <v>1442</v>
      </c>
      <c r="D4195" t="str">
        <f>IFERROR(INDEX('Draft Master List'!E:F,MATCH(C4195,'Draft Master List'!E:E,0),2),"N/A")</f>
        <v>N/A</v>
      </c>
      <c r="E4195" t="s">
        <v>63</v>
      </c>
      <c r="F4195">
        <v>27</v>
      </c>
      <c r="G4195" t="s">
        <v>77</v>
      </c>
      <c r="H4195">
        <v>16</v>
      </c>
      <c r="I4195">
        <v>2</v>
      </c>
      <c r="J4195">
        <v>56</v>
      </c>
      <c r="K4195">
        <v>22</v>
      </c>
      <c r="L4195" s="2">
        <v>0.39300000000000002</v>
      </c>
      <c r="M4195">
        <v>303</v>
      </c>
      <c r="N4195">
        <v>13.8</v>
      </c>
      <c r="O4195">
        <v>2</v>
      </c>
      <c r="P4195">
        <v>31</v>
      </c>
      <c r="Q4195">
        <v>1.4</v>
      </c>
      <c r="R4195">
        <v>18.899999999999999</v>
      </c>
      <c r="S4195">
        <v>1</v>
      </c>
    </row>
    <row r="4196" spans="1:19" x14ac:dyDescent="0.25">
      <c r="A4196">
        <v>2006</v>
      </c>
      <c r="B4196">
        <v>161</v>
      </c>
      <c r="C4196" t="s">
        <v>1418</v>
      </c>
      <c r="D4196" t="str">
        <f>IFERROR(INDEX('Draft Master List'!E:F,MATCH(C4196,'Draft Master List'!E:E,0),2),"N/A")</f>
        <v>N/A</v>
      </c>
      <c r="E4196" t="s">
        <v>21</v>
      </c>
      <c r="F4196">
        <v>31</v>
      </c>
      <c r="G4196" t="s">
        <v>76</v>
      </c>
      <c r="H4196">
        <v>16</v>
      </c>
      <c r="I4196">
        <v>16</v>
      </c>
      <c r="J4196">
        <v>28</v>
      </c>
      <c r="K4196">
        <v>22</v>
      </c>
      <c r="L4196" s="2">
        <v>0.78600000000000003</v>
      </c>
      <c r="M4196">
        <v>170</v>
      </c>
      <c r="N4196">
        <v>7.7</v>
      </c>
      <c r="O4196">
        <v>1</v>
      </c>
      <c r="P4196">
        <v>18</v>
      </c>
      <c r="Q4196">
        <v>1.4</v>
      </c>
      <c r="R4196">
        <v>10.6</v>
      </c>
      <c r="S4196">
        <v>1</v>
      </c>
    </row>
    <row r="4197" spans="1:19" x14ac:dyDescent="0.25">
      <c r="A4197">
        <v>2006</v>
      </c>
      <c r="B4197">
        <v>162</v>
      </c>
      <c r="C4197" t="s">
        <v>511</v>
      </c>
      <c r="D4197" t="str">
        <f>IFERROR(INDEX('Draft Master List'!E:F,MATCH(C4197,'Draft Master List'!E:E,0),2),"N/A")</f>
        <v>212006</v>
      </c>
      <c r="E4197" t="s">
        <v>30</v>
      </c>
      <c r="F4197">
        <v>21</v>
      </c>
      <c r="H4197">
        <v>14</v>
      </c>
      <c r="I4197">
        <v>0</v>
      </c>
      <c r="J4197">
        <v>30</v>
      </c>
      <c r="K4197">
        <v>22</v>
      </c>
      <c r="L4197" s="2">
        <v>0.73299999999999998</v>
      </c>
      <c r="M4197">
        <v>194</v>
      </c>
      <c r="N4197">
        <v>8.8000000000000007</v>
      </c>
      <c r="O4197">
        <v>1</v>
      </c>
      <c r="P4197">
        <v>31</v>
      </c>
      <c r="Q4197">
        <v>1.6</v>
      </c>
      <c r="R4197">
        <v>13.9</v>
      </c>
      <c r="S4197">
        <v>1</v>
      </c>
    </row>
    <row r="4198" spans="1:19" x14ac:dyDescent="0.25">
      <c r="A4198">
        <v>2006</v>
      </c>
      <c r="B4198">
        <v>163</v>
      </c>
      <c r="C4198" t="s">
        <v>1464</v>
      </c>
      <c r="D4198" t="str">
        <f>IFERROR(INDEX('Draft Master List'!E:F,MATCH(C4198,'Draft Master List'!E:E,0),2),"N/A")</f>
        <v>N/A</v>
      </c>
      <c r="E4198" t="s">
        <v>64</v>
      </c>
      <c r="F4198">
        <v>29</v>
      </c>
      <c r="G4198" t="s">
        <v>77</v>
      </c>
      <c r="H4198">
        <v>13</v>
      </c>
      <c r="I4198">
        <v>6</v>
      </c>
      <c r="J4198">
        <v>45</v>
      </c>
      <c r="K4198">
        <v>22</v>
      </c>
      <c r="L4198" s="2">
        <v>0.48899999999999999</v>
      </c>
      <c r="M4198">
        <v>228</v>
      </c>
      <c r="N4198">
        <v>10.4</v>
      </c>
      <c r="O4198">
        <v>0</v>
      </c>
      <c r="P4198">
        <v>43</v>
      </c>
      <c r="Q4198">
        <v>1.7</v>
      </c>
      <c r="R4198">
        <v>17.5</v>
      </c>
      <c r="S4198">
        <v>1</v>
      </c>
    </row>
    <row r="4199" spans="1:19" x14ac:dyDescent="0.25">
      <c r="A4199">
        <v>2006</v>
      </c>
      <c r="B4199">
        <v>164</v>
      </c>
      <c r="C4199" t="s">
        <v>1475</v>
      </c>
      <c r="D4199" t="str">
        <f>IFERROR(INDEX('Draft Master List'!E:F,MATCH(C4199,'Draft Master List'!E:E,0),2),"N/A")</f>
        <v>N/A</v>
      </c>
      <c r="E4199" t="s">
        <v>3</v>
      </c>
      <c r="F4199">
        <v>24</v>
      </c>
      <c r="H4199">
        <v>12</v>
      </c>
      <c r="I4199">
        <v>0</v>
      </c>
      <c r="J4199">
        <v>23</v>
      </c>
      <c r="K4199">
        <v>22</v>
      </c>
      <c r="L4199" s="2">
        <v>0.95699999999999996</v>
      </c>
      <c r="M4199">
        <v>135</v>
      </c>
      <c r="N4199">
        <v>6.1</v>
      </c>
      <c r="O4199">
        <v>0</v>
      </c>
      <c r="P4199">
        <v>30</v>
      </c>
      <c r="Q4199">
        <v>1.8</v>
      </c>
      <c r="R4199">
        <v>11.3</v>
      </c>
      <c r="S4199">
        <v>1</v>
      </c>
    </row>
    <row r="4200" spans="1:19" x14ac:dyDescent="0.25">
      <c r="A4200">
        <v>2006</v>
      </c>
      <c r="B4200">
        <v>165</v>
      </c>
      <c r="C4200" t="s">
        <v>2022</v>
      </c>
      <c r="D4200" t="str">
        <f>IFERROR(INDEX('Draft Master List'!E:F,MATCH(C4200,'Draft Master List'!E:E,0),2),"N/A")</f>
        <v>N/A</v>
      </c>
      <c r="E4200" t="s">
        <v>19</v>
      </c>
      <c r="F4200">
        <v>27</v>
      </c>
      <c r="G4200" t="s">
        <v>1069</v>
      </c>
      <c r="H4200">
        <v>11</v>
      </c>
      <c r="I4200">
        <v>6</v>
      </c>
      <c r="J4200">
        <v>48</v>
      </c>
      <c r="K4200">
        <v>22</v>
      </c>
      <c r="L4200" s="2">
        <v>0.45800000000000002</v>
      </c>
      <c r="M4200">
        <v>231</v>
      </c>
      <c r="N4200">
        <v>10.5</v>
      </c>
      <c r="O4200">
        <v>4</v>
      </c>
      <c r="P4200">
        <v>26</v>
      </c>
      <c r="Q4200">
        <v>2</v>
      </c>
      <c r="R4200">
        <v>21</v>
      </c>
      <c r="S4200">
        <v>1</v>
      </c>
    </row>
    <row r="4201" spans="1:19" x14ac:dyDescent="0.25">
      <c r="A4201">
        <v>2006</v>
      </c>
      <c r="B4201">
        <v>166</v>
      </c>
      <c r="C4201" t="s">
        <v>1478</v>
      </c>
      <c r="D4201" t="str">
        <f>IFERROR(INDEX('Draft Master List'!E:F,MATCH(C4201,'Draft Master List'!E:E,0),2),"N/A")</f>
        <v>N/A</v>
      </c>
      <c r="E4201" t="s">
        <v>29</v>
      </c>
      <c r="F4201">
        <v>29</v>
      </c>
      <c r="G4201" t="s">
        <v>643</v>
      </c>
      <c r="H4201">
        <v>16</v>
      </c>
      <c r="I4201">
        <v>2</v>
      </c>
      <c r="J4201">
        <v>24</v>
      </c>
      <c r="K4201">
        <v>22</v>
      </c>
      <c r="L4201" s="2">
        <v>0.91700000000000004</v>
      </c>
      <c r="M4201">
        <v>139</v>
      </c>
      <c r="N4201">
        <v>6.3</v>
      </c>
      <c r="O4201">
        <v>0</v>
      </c>
      <c r="P4201">
        <v>18</v>
      </c>
      <c r="Q4201">
        <v>1.4</v>
      </c>
      <c r="R4201">
        <v>8.6999999999999993</v>
      </c>
      <c r="S4201">
        <v>1</v>
      </c>
    </row>
    <row r="4202" spans="1:19" x14ac:dyDescent="0.25">
      <c r="A4202">
        <v>2006</v>
      </c>
      <c r="B4202">
        <v>167</v>
      </c>
      <c r="C4202" t="s">
        <v>532</v>
      </c>
      <c r="D4202" t="str">
        <f>IFERROR(INDEX('Draft Master List'!E:F,MATCH(C4202,'Draft Master List'!E:E,0),2),"N/A")</f>
        <v>1112006</v>
      </c>
      <c r="E4202" t="s">
        <v>3</v>
      </c>
      <c r="F4202">
        <v>23</v>
      </c>
      <c r="H4202">
        <v>16</v>
      </c>
      <c r="I4202">
        <v>0</v>
      </c>
      <c r="J4202">
        <v>45</v>
      </c>
      <c r="K4202">
        <v>22</v>
      </c>
      <c r="L4202" s="2">
        <v>0.48899999999999999</v>
      </c>
      <c r="M4202">
        <v>396</v>
      </c>
      <c r="N4202">
        <v>18</v>
      </c>
      <c r="O4202">
        <v>2</v>
      </c>
      <c r="P4202">
        <v>77</v>
      </c>
      <c r="Q4202">
        <v>1.4</v>
      </c>
      <c r="R4202">
        <v>24.8</v>
      </c>
      <c r="S4202">
        <v>0</v>
      </c>
    </row>
    <row r="4203" spans="1:19" x14ac:dyDescent="0.25">
      <c r="A4203">
        <v>2006</v>
      </c>
      <c r="B4203">
        <v>168</v>
      </c>
      <c r="C4203" t="s">
        <v>1535</v>
      </c>
      <c r="D4203" t="str">
        <f>IFERROR(INDEX('Draft Master List'!E:F,MATCH(C4203,'Draft Master List'!E:E,0),2),"N/A")</f>
        <v>N/A</v>
      </c>
      <c r="E4203" t="s">
        <v>14</v>
      </c>
      <c r="F4203">
        <v>33</v>
      </c>
      <c r="G4203" t="s">
        <v>212</v>
      </c>
      <c r="H4203">
        <v>16</v>
      </c>
      <c r="I4203">
        <v>15</v>
      </c>
      <c r="J4203">
        <v>38</v>
      </c>
      <c r="K4203">
        <v>21</v>
      </c>
      <c r="L4203" s="2">
        <v>0.55300000000000005</v>
      </c>
      <c r="M4203">
        <v>85</v>
      </c>
      <c r="N4203">
        <v>4</v>
      </c>
      <c r="O4203">
        <v>0</v>
      </c>
      <c r="P4203">
        <v>18</v>
      </c>
      <c r="Q4203">
        <v>1.3</v>
      </c>
      <c r="R4203">
        <v>5.3</v>
      </c>
      <c r="S4203">
        <v>1</v>
      </c>
    </row>
    <row r="4204" spans="1:19" x14ac:dyDescent="0.25">
      <c r="A4204">
        <v>2006</v>
      </c>
      <c r="B4204">
        <v>169</v>
      </c>
      <c r="C4204" t="s">
        <v>2117</v>
      </c>
      <c r="D4204" t="str">
        <f>IFERROR(INDEX('Draft Master List'!E:F,MATCH(C4204,'Draft Master List'!E:E,0),2),"N/A")</f>
        <v>N/A</v>
      </c>
      <c r="E4204" t="s">
        <v>12</v>
      </c>
      <c r="F4204">
        <v>30</v>
      </c>
      <c r="G4204" t="s">
        <v>108</v>
      </c>
      <c r="H4204">
        <v>16</v>
      </c>
      <c r="I4204">
        <v>11</v>
      </c>
      <c r="J4204">
        <v>32</v>
      </c>
      <c r="K4204">
        <v>21</v>
      </c>
      <c r="L4204" s="2">
        <v>0.65600000000000003</v>
      </c>
      <c r="M4204">
        <v>308</v>
      </c>
      <c r="N4204">
        <v>14.7</v>
      </c>
      <c r="O4204">
        <v>4</v>
      </c>
      <c r="P4204">
        <v>30</v>
      </c>
      <c r="Q4204">
        <v>1.3</v>
      </c>
      <c r="R4204">
        <v>19.3</v>
      </c>
      <c r="S4204">
        <v>0</v>
      </c>
    </row>
    <row r="4205" spans="1:19" x14ac:dyDescent="0.25">
      <c r="A4205">
        <v>2006</v>
      </c>
      <c r="B4205">
        <v>170</v>
      </c>
      <c r="C4205" t="s">
        <v>1987</v>
      </c>
      <c r="D4205" t="str">
        <f>IFERROR(INDEX('Draft Master List'!E:F,MATCH(C4205,'Draft Master List'!E:E,0),2),"N/A")</f>
        <v>N/A</v>
      </c>
      <c r="E4205" t="s">
        <v>30</v>
      </c>
      <c r="F4205">
        <v>28</v>
      </c>
      <c r="G4205" t="s">
        <v>108</v>
      </c>
      <c r="H4205">
        <v>12</v>
      </c>
      <c r="I4205">
        <v>11</v>
      </c>
      <c r="J4205">
        <v>34</v>
      </c>
      <c r="K4205">
        <v>21</v>
      </c>
      <c r="L4205" s="2">
        <v>0.61799999999999999</v>
      </c>
      <c r="M4205">
        <v>235</v>
      </c>
      <c r="N4205">
        <v>11.2</v>
      </c>
      <c r="O4205">
        <v>2</v>
      </c>
      <c r="P4205">
        <v>29</v>
      </c>
      <c r="Q4205">
        <v>1.8</v>
      </c>
      <c r="R4205">
        <v>19.600000000000001</v>
      </c>
      <c r="S4205">
        <v>1</v>
      </c>
    </row>
    <row r="4206" spans="1:19" x14ac:dyDescent="0.25">
      <c r="A4206">
        <v>2006</v>
      </c>
      <c r="B4206">
        <v>171</v>
      </c>
      <c r="C4206" t="s">
        <v>523</v>
      </c>
      <c r="D4206" t="str">
        <f>IFERROR(INDEX('Draft Master List'!E:F,MATCH(C4206,'Draft Master List'!E:E,0),2),"N/A")</f>
        <v>822006</v>
      </c>
      <c r="E4206" t="s">
        <v>33</v>
      </c>
      <c r="F4206">
        <v>22</v>
      </c>
      <c r="H4206">
        <v>16</v>
      </c>
      <c r="I4206">
        <v>0</v>
      </c>
      <c r="J4206">
        <v>37</v>
      </c>
      <c r="K4206">
        <v>21</v>
      </c>
      <c r="L4206" s="2">
        <v>0.56799999999999995</v>
      </c>
      <c r="M4206">
        <v>221</v>
      </c>
      <c r="N4206">
        <v>10.5</v>
      </c>
      <c r="O4206">
        <v>1</v>
      </c>
      <c r="P4206">
        <v>24</v>
      </c>
      <c r="Q4206">
        <v>1.3</v>
      </c>
      <c r="R4206">
        <v>13.8</v>
      </c>
      <c r="S4206">
        <v>0</v>
      </c>
    </row>
    <row r="4207" spans="1:19" x14ac:dyDescent="0.25">
      <c r="A4207">
        <v>2006</v>
      </c>
      <c r="B4207">
        <v>172</v>
      </c>
      <c r="C4207" t="s">
        <v>1992</v>
      </c>
      <c r="D4207" t="str">
        <f>IFERROR(INDEX('Draft Master List'!E:F,MATCH(C4207,'Draft Master List'!E:E,0),2),"N/A")</f>
        <v>N/A</v>
      </c>
      <c r="E4207" t="s">
        <v>15</v>
      </c>
      <c r="F4207">
        <v>29</v>
      </c>
      <c r="G4207" t="s">
        <v>108</v>
      </c>
      <c r="H4207">
        <v>16</v>
      </c>
      <c r="I4207">
        <v>16</v>
      </c>
      <c r="J4207">
        <v>33</v>
      </c>
      <c r="K4207">
        <v>21</v>
      </c>
      <c r="L4207" s="2">
        <v>0.63600000000000001</v>
      </c>
      <c r="M4207">
        <v>254</v>
      </c>
      <c r="N4207">
        <v>12.1</v>
      </c>
      <c r="O4207">
        <v>1</v>
      </c>
      <c r="P4207">
        <v>32</v>
      </c>
      <c r="Q4207">
        <v>1.3</v>
      </c>
      <c r="R4207">
        <v>15.9</v>
      </c>
      <c r="S4207">
        <v>0</v>
      </c>
    </row>
    <row r="4208" spans="1:19" x14ac:dyDescent="0.25">
      <c r="A4208">
        <v>2006</v>
      </c>
      <c r="B4208">
        <v>173</v>
      </c>
      <c r="C4208" t="s">
        <v>2176</v>
      </c>
      <c r="D4208" t="str">
        <f>IFERROR(INDEX('Draft Master List'!E:F,MATCH(C4208,'Draft Master List'!E:E,0),2),"N/A")</f>
        <v>N/A</v>
      </c>
      <c r="E4208" t="s">
        <v>22</v>
      </c>
      <c r="F4208">
        <v>33</v>
      </c>
      <c r="G4208" t="s">
        <v>1069</v>
      </c>
      <c r="H4208">
        <v>15</v>
      </c>
      <c r="I4208">
        <v>5</v>
      </c>
      <c r="J4208">
        <v>33</v>
      </c>
      <c r="K4208">
        <v>21</v>
      </c>
      <c r="L4208" s="2">
        <v>0.63600000000000001</v>
      </c>
      <c r="M4208">
        <v>170</v>
      </c>
      <c r="N4208">
        <v>8.1</v>
      </c>
      <c r="O4208">
        <v>1</v>
      </c>
      <c r="P4208">
        <v>19</v>
      </c>
      <c r="Q4208">
        <v>1.4</v>
      </c>
      <c r="R4208">
        <v>11.3</v>
      </c>
      <c r="S4208">
        <v>0</v>
      </c>
    </row>
    <row r="4209" spans="1:19" x14ac:dyDescent="0.25">
      <c r="A4209">
        <v>2006</v>
      </c>
      <c r="B4209">
        <v>174</v>
      </c>
      <c r="C4209" t="s">
        <v>2013</v>
      </c>
      <c r="D4209" t="str">
        <f>IFERROR(INDEX('Draft Master List'!E:F,MATCH(C4209,'Draft Master List'!E:E,0),2),"N/A")</f>
        <v>N/A</v>
      </c>
      <c r="E4209" t="s">
        <v>5</v>
      </c>
      <c r="F4209">
        <v>27</v>
      </c>
      <c r="G4209" t="s">
        <v>1069</v>
      </c>
      <c r="H4209">
        <v>11</v>
      </c>
      <c r="I4209">
        <v>4</v>
      </c>
      <c r="J4209">
        <v>36</v>
      </c>
      <c r="K4209">
        <v>21</v>
      </c>
      <c r="L4209" s="2">
        <v>0.58299999999999996</v>
      </c>
      <c r="M4209">
        <v>198</v>
      </c>
      <c r="N4209">
        <v>9.4</v>
      </c>
      <c r="O4209">
        <v>2</v>
      </c>
      <c r="P4209">
        <v>23</v>
      </c>
      <c r="Q4209">
        <v>1.9</v>
      </c>
      <c r="R4209">
        <v>18</v>
      </c>
      <c r="S4209">
        <v>0</v>
      </c>
    </row>
    <row r="4210" spans="1:19" x14ac:dyDescent="0.25">
      <c r="A4210">
        <v>2006</v>
      </c>
      <c r="B4210">
        <v>175</v>
      </c>
      <c r="C4210" t="s">
        <v>1943</v>
      </c>
      <c r="D4210" t="str">
        <f>IFERROR(INDEX('Draft Master List'!E:F,MATCH(C4210,'Draft Master List'!E:E,0),2),"N/A")</f>
        <v>N/A</v>
      </c>
      <c r="E4210" t="s">
        <v>5</v>
      </c>
      <c r="F4210">
        <v>24</v>
      </c>
      <c r="G4210" t="s">
        <v>77</v>
      </c>
      <c r="H4210">
        <v>13</v>
      </c>
      <c r="I4210">
        <v>3</v>
      </c>
      <c r="J4210">
        <v>43</v>
      </c>
      <c r="K4210">
        <v>21</v>
      </c>
      <c r="L4210" s="2">
        <v>0.48799999999999999</v>
      </c>
      <c r="M4210">
        <v>358</v>
      </c>
      <c r="N4210">
        <v>17</v>
      </c>
      <c r="O4210">
        <v>1</v>
      </c>
      <c r="P4210">
        <v>36</v>
      </c>
      <c r="Q4210">
        <v>1.6</v>
      </c>
      <c r="R4210">
        <v>27.5</v>
      </c>
      <c r="S4210">
        <v>0</v>
      </c>
    </row>
    <row r="4211" spans="1:19" x14ac:dyDescent="0.25">
      <c r="A4211">
        <v>2006</v>
      </c>
      <c r="B4211">
        <v>176</v>
      </c>
      <c r="C4211" t="s">
        <v>1290</v>
      </c>
      <c r="D4211" t="str">
        <f>IFERROR(INDEX('Draft Master List'!E:F,MATCH(C4211,'Draft Master List'!E:E,0),2),"N/A")</f>
        <v>N/A</v>
      </c>
      <c r="E4211" t="s">
        <v>33</v>
      </c>
      <c r="F4211">
        <v>29</v>
      </c>
      <c r="G4211" t="s">
        <v>643</v>
      </c>
      <c r="H4211">
        <v>12</v>
      </c>
      <c r="I4211">
        <v>4</v>
      </c>
      <c r="J4211">
        <v>35</v>
      </c>
      <c r="K4211">
        <v>21</v>
      </c>
      <c r="L4211" s="2">
        <v>0.6</v>
      </c>
      <c r="M4211">
        <v>162</v>
      </c>
      <c r="N4211">
        <v>7.7</v>
      </c>
      <c r="O4211">
        <v>0</v>
      </c>
      <c r="P4211">
        <v>44</v>
      </c>
      <c r="Q4211">
        <v>1.8</v>
      </c>
      <c r="R4211">
        <v>13.5</v>
      </c>
      <c r="S4211">
        <v>4</v>
      </c>
    </row>
    <row r="4212" spans="1:19" x14ac:dyDescent="0.25">
      <c r="A4212">
        <v>2006</v>
      </c>
      <c r="B4212">
        <v>177</v>
      </c>
      <c r="C4212" t="s">
        <v>1307</v>
      </c>
      <c r="D4212" t="str">
        <f>IFERROR(INDEX('Draft Master List'!E:F,MATCH(C4212,'Draft Master List'!E:E,0),2),"N/A")</f>
        <v>N/A</v>
      </c>
      <c r="E4212" t="s">
        <v>3</v>
      </c>
      <c r="F4212">
        <v>26</v>
      </c>
      <c r="G4212" t="s">
        <v>212</v>
      </c>
      <c r="H4212">
        <v>16</v>
      </c>
      <c r="I4212">
        <v>8</v>
      </c>
      <c r="J4212">
        <v>24</v>
      </c>
      <c r="K4212">
        <v>21</v>
      </c>
      <c r="L4212" s="2">
        <v>0.875</v>
      </c>
      <c r="M4212">
        <v>182</v>
      </c>
      <c r="N4212">
        <v>8.6999999999999993</v>
      </c>
      <c r="O4212">
        <v>2</v>
      </c>
      <c r="P4212">
        <v>30</v>
      </c>
      <c r="Q4212">
        <v>1.3</v>
      </c>
      <c r="R4212">
        <v>11.4</v>
      </c>
      <c r="S4212">
        <v>1</v>
      </c>
    </row>
    <row r="4213" spans="1:19" x14ac:dyDescent="0.25">
      <c r="A4213">
        <v>2006</v>
      </c>
      <c r="B4213">
        <v>178</v>
      </c>
      <c r="C4213" t="s">
        <v>1328</v>
      </c>
      <c r="D4213" t="str">
        <f>IFERROR(INDEX('Draft Master List'!E:F,MATCH(C4213,'Draft Master List'!E:E,0),2),"N/A")</f>
        <v>N/A</v>
      </c>
      <c r="E4213" t="s">
        <v>26</v>
      </c>
      <c r="F4213">
        <v>23</v>
      </c>
      <c r="G4213" t="s">
        <v>643</v>
      </c>
      <c r="H4213">
        <v>15</v>
      </c>
      <c r="I4213">
        <v>3</v>
      </c>
      <c r="J4213">
        <v>27</v>
      </c>
      <c r="K4213">
        <v>20</v>
      </c>
      <c r="L4213" s="2">
        <v>0.74099999999999999</v>
      </c>
      <c r="M4213">
        <v>158</v>
      </c>
      <c r="N4213">
        <v>7.9</v>
      </c>
      <c r="O4213">
        <v>0</v>
      </c>
      <c r="P4213">
        <v>24</v>
      </c>
      <c r="Q4213">
        <v>1.3</v>
      </c>
      <c r="R4213">
        <v>10.5</v>
      </c>
      <c r="S4213">
        <v>1</v>
      </c>
    </row>
    <row r="4214" spans="1:19" x14ac:dyDescent="0.25">
      <c r="A4214">
        <v>2006</v>
      </c>
      <c r="B4214">
        <v>179</v>
      </c>
      <c r="C4214" t="s">
        <v>1170</v>
      </c>
      <c r="D4214" t="str">
        <f>IFERROR(INDEX('Draft Master List'!E:F,MATCH(C4214,'Draft Master List'!E:E,0),2),"N/A")</f>
        <v>N/A</v>
      </c>
      <c r="E4214" t="s">
        <v>34</v>
      </c>
      <c r="F4214">
        <v>22</v>
      </c>
      <c r="G4214" t="s">
        <v>108</v>
      </c>
      <c r="H4214">
        <v>10</v>
      </c>
      <c r="I4214">
        <v>8</v>
      </c>
      <c r="J4214">
        <v>42</v>
      </c>
      <c r="K4214">
        <v>20</v>
      </c>
      <c r="L4214" s="2">
        <v>0.47599999999999998</v>
      </c>
      <c r="M4214">
        <v>265</v>
      </c>
      <c r="N4214">
        <v>13.3</v>
      </c>
      <c r="O4214">
        <v>3</v>
      </c>
      <c r="P4214">
        <v>52</v>
      </c>
      <c r="Q4214">
        <v>2</v>
      </c>
      <c r="R4214">
        <v>26.5</v>
      </c>
      <c r="S4214">
        <v>1</v>
      </c>
    </row>
    <row r="4215" spans="1:19" x14ac:dyDescent="0.25">
      <c r="A4215">
        <v>2006</v>
      </c>
      <c r="B4215">
        <v>180</v>
      </c>
      <c r="C4215" t="s">
        <v>1383</v>
      </c>
      <c r="D4215" t="str">
        <f>IFERROR(INDEX('Draft Master List'!E:F,MATCH(C4215,'Draft Master List'!E:E,0),2),"N/A")</f>
        <v>N/A</v>
      </c>
      <c r="E4215" t="s">
        <v>22</v>
      </c>
      <c r="F4215">
        <v>30</v>
      </c>
      <c r="G4215" t="s">
        <v>212</v>
      </c>
      <c r="H4215">
        <v>16</v>
      </c>
      <c r="I4215">
        <v>12</v>
      </c>
      <c r="J4215">
        <v>29</v>
      </c>
      <c r="K4215">
        <v>20</v>
      </c>
      <c r="L4215" s="2">
        <v>0.69</v>
      </c>
      <c r="M4215">
        <v>122</v>
      </c>
      <c r="N4215">
        <v>6.1</v>
      </c>
      <c r="O4215">
        <v>0</v>
      </c>
      <c r="P4215">
        <v>16</v>
      </c>
      <c r="Q4215">
        <v>1.3</v>
      </c>
      <c r="R4215">
        <v>7.6</v>
      </c>
      <c r="S4215">
        <v>2</v>
      </c>
    </row>
    <row r="4216" spans="1:19" x14ac:dyDescent="0.25">
      <c r="A4216">
        <v>2006</v>
      </c>
      <c r="B4216">
        <v>181</v>
      </c>
      <c r="C4216" t="s">
        <v>2078</v>
      </c>
      <c r="D4216" t="str">
        <f>IFERROR(INDEX('Draft Master List'!E:F,MATCH(C4216,'Draft Master List'!E:E,0),2),"N/A")</f>
        <v>N/A</v>
      </c>
      <c r="E4216" t="s">
        <v>223</v>
      </c>
      <c r="F4216">
        <v>23</v>
      </c>
      <c r="G4216" t="s">
        <v>108</v>
      </c>
      <c r="H4216">
        <v>16</v>
      </c>
      <c r="I4216">
        <v>16</v>
      </c>
      <c r="J4216">
        <v>34</v>
      </c>
      <c r="K4216">
        <v>20</v>
      </c>
      <c r="L4216" s="2">
        <v>0.58799999999999997</v>
      </c>
      <c r="M4216">
        <v>226</v>
      </c>
      <c r="N4216">
        <v>11.3</v>
      </c>
      <c r="O4216">
        <v>1</v>
      </c>
      <c r="P4216">
        <v>28</v>
      </c>
      <c r="Q4216">
        <v>1.3</v>
      </c>
      <c r="R4216">
        <v>14.1</v>
      </c>
      <c r="S4216">
        <v>0</v>
      </c>
    </row>
    <row r="4217" spans="1:19" x14ac:dyDescent="0.25">
      <c r="A4217">
        <v>2006</v>
      </c>
      <c r="B4217">
        <v>182</v>
      </c>
      <c r="C4217" t="s">
        <v>1542</v>
      </c>
      <c r="D4217" t="str">
        <f>IFERROR(INDEX('Draft Master List'!E:F,MATCH(C4217,'Draft Master List'!E:E,0),2),"N/A")</f>
        <v>N/A</v>
      </c>
      <c r="E4217" t="s">
        <v>16</v>
      </c>
      <c r="F4217">
        <v>26</v>
      </c>
      <c r="G4217" t="s">
        <v>976</v>
      </c>
      <c r="H4217">
        <v>16</v>
      </c>
      <c r="I4217">
        <v>3</v>
      </c>
      <c r="J4217">
        <v>25</v>
      </c>
      <c r="K4217">
        <v>20</v>
      </c>
      <c r="L4217" s="2">
        <v>0.8</v>
      </c>
      <c r="M4217">
        <v>138</v>
      </c>
      <c r="N4217">
        <v>6.9</v>
      </c>
      <c r="O4217">
        <v>0</v>
      </c>
      <c r="P4217">
        <v>15</v>
      </c>
      <c r="Q4217">
        <v>1.3</v>
      </c>
      <c r="R4217">
        <v>8.6</v>
      </c>
      <c r="S4217">
        <v>1</v>
      </c>
    </row>
    <row r="4218" spans="1:19" x14ac:dyDescent="0.25">
      <c r="A4218">
        <v>2006</v>
      </c>
      <c r="B4218">
        <v>183</v>
      </c>
      <c r="C4218" t="s">
        <v>121</v>
      </c>
      <c r="D4218" t="str">
        <f>IFERROR(INDEX('Draft Master List'!E:F,MATCH(C4218,'Draft Master List'!E:E,0),2),"N/A")</f>
        <v>1192006</v>
      </c>
      <c r="E4218" t="s">
        <v>26</v>
      </c>
      <c r="F4218">
        <v>22</v>
      </c>
      <c r="G4218" t="s">
        <v>77</v>
      </c>
      <c r="H4218">
        <v>15</v>
      </c>
      <c r="I4218">
        <v>1</v>
      </c>
      <c r="J4218">
        <v>37</v>
      </c>
      <c r="K4218">
        <v>20</v>
      </c>
      <c r="L4218" s="2">
        <v>0.54100000000000004</v>
      </c>
      <c r="M4218">
        <v>309</v>
      </c>
      <c r="N4218">
        <v>15.5</v>
      </c>
      <c r="O4218">
        <v>2</v>
      </c>
      <c r="P4218">
        <v>71</v>
      </c>
      <c r="Q4218">
        <v>1.3</v>
      </c>
      <c r="R4218">
        <v>20.6</v>
      </c>
      <c r="S4218">
        <v>1</v>
      </c>
    </row>
    <row r="4219" spans="1:19" x14ac:dyDescent="0.25">
      <c r="A4219">
        <v>2006</v>
      </c>
      <c r="B4219">
        <v>184</v>
      </c>
      <c r="C4219" t="s">
        <v>2100</v>
      </c>
      <c r="D4219" t="str">
        <f>IFERROR(INDEX('Draft Master List'!E:F,MATCH(C4219,'Draft Master List'!E:E,0),2),"N/A")</f>
        <v>N/A</v>
      </c>
      <c r="E4219" t="s">
        <v>3</v>
      </c>
      <c r="F4219">
        <v>29</v>
      </c>
      <c r="G4219" t="s">
        <v>1069</v>
      </c>
      <c r="H4219">
        <v>14</v>
      </c>
      <c r="I4219">
        <v>6</v>
      </c>
      <c r="J4219">
        <v>27</v>
      </c>
      <c r="K4219">
        <v>20</v>
      </c>
      <c r="L4219" s="2">
        <v>0.74099999999999999</v>
      </c>
      <c r="M4219">
        <v>166</v>
      </c>
      <c r="N4219">
        <v>8.3000000000000007</v>
      </c>
      <c r="O4219">
        <v>3</v>
      </c>
      <c r="P4219">
        <v>35</v>
      </c>
      <c r="Q4219">
        <v>1.4</v>
      </c>
      <c r="R4219">
        <v>11.9</v>
      </c>
      <c r="S4219">
        <v>2</v>
      </c>
    </row>
    <row r="4220" spans="1:19" x14ac:dyDescent="0.25">
      <c r="A4220">
        <v>2006</v>
      </c>
      <c r="B4220">
        <v>185</v>
      </c>
      <c r="C4220" t="s">
        <v>1389</v>
      </c>
      <c r="D4220" t="str">
        <f>IFERROR(INDEX('Draft Master List'!E:F,MATCH(C4220,'Draft Master List'!E:E,0),2),"N/A")</f>
        <v>N/A</v>
      </c>
      <c r="E4220" t="s">
        <v>0</v>
      </c>
      <c r="F4220">
        <v>31</v>
      </c>
      <c r="G4220" t="s">
        <v>643</v>
      </c>
      <c r="H4220">
        <v>12</v>
      </c>
      <c r="I4220">
        <v>1</v>
      </c>
      <c r="J4220">
        <v>28</v>
      </c>
      <c r="K4220">
        <v>19</v>
      </c>
      <c r="L4220" s="2">
        <v>0.67900000000000005</v>
      </c>
      <c r="M4220">
        <v>190</v>
      </c>
      <c r="N4220">
        <v>10</v>
      </c>
      <c r="O4220">
        <v>0</v>
      </c>
      <c r="P4220">
        <v>48</v>
      </c>
      <c r="Q4220">
        <v>1.6</v>
      </c>
      <c r="R4220">
        <v>15.8</v>
      </c>
      <c r="S4220">
        <v>0</v>
      </c>
    </row>
    <row r="4221" spans="1:19" x14ac:dyDescent="0.25">
      <c r="A4221">
        <v>2006</v>
      </c>
      <c r="B4221">
        <v>186</v>
      </c>
      <c r="C4221" t="s">
        <v>2145</v>
      </c>
      <c r="D4221" t="str">
        <f>IFERROR(INDEX('Draft Master List'!E:F,MATCH(C4221,'Draft Master List'!E:E,0),2),"N/A")</f>
        <v>N/A</v>
      </c>
      <c r="E4221" t="s">
        <v>9</v>
      </c>
      <c r="F4221">
        <v>26</v>
      </c>
      <c r="G4221" t="s">
        <v>77</v>
      </c>
      <c r="H4221">
        <v>16</v>
      </c>
      <c r="I4221">
        <v>1</v>
      </c>
      <c r="J4221">
        <v>33</v>
      </c>
      <c r="K4221">
        <v>19</v>
      </c>
      <c r="L4221" s="2">
        <v>0.57599999999999996</v>
      </c>
      <c r="M4221">
        <v>197</v>
      </c>
      <c r="N4221">
        <v>10.4</v>
      </c>
      <c r="O4221">
        <v>2</v>
      </c>
      <c r="P4221">
        <v>33</v>
      </c>
      <c r="Q4221">
        <v>1.2</v>
      </c>
      <c r="R4221">
        <v>12.3</v>
      </c>
      <c r="S4221">
        <v>0</v>
      </c>
    </row>
    <row r="4222" spans="1:19" x14ac:dyDescent="0.25">
      <c r="A4222">
        <v>2006</v>
      </c>
      <c r="B4222">
        <v>187</v>
      </c>
      <c r="C4222" t="s">
        <v>2177</v>
      </c>
      <c r="D4222" t="str">
        <f>IFERROR(INDEX('Draft Master List'!E:F,MATCH(C4222,'Draft Master List'!E:E,0),2),"N/A")</f>
        <v>N/A</v>
      </c>
      <c r="E4222" t="s">
        <v>26</v>
      </c>
      <c r="F4222">
        <v>31</v>
      </c>
      <c r="G4222" t="s">
        <v>108</v>
      </c>
      <c r="H4222">
        <v>16</v>
      </c>
      <c r="I4222">
        <v>14</v>
      </c>
      <c r="J4222">
        <v>35</v>
      </c>
      <c r="K4222">
        <v>18</v>
      </c>
      <c r="L4222" s="2">
        <v>0.51400000000000001</v>
      </c>
      <c r="M4222">
        <v>160</v>
      </c>
      <c r="N4222">
        <v>8.9</v>
      </c>
      <c r="O4222">
        <v>2</v>
      </c>
      <c r="P4222">
        <v>24</v>
      </c>
      <c r="Q4222">
        <v>1.1000000000000001</v>
      </c>
      <c r="R4222">
        <v>10</v>
      </c>
      <c r="S4222">
        <v>0</v>
      </c>
    </row>
    <row r="4223" spans="1:19" x14ac:dyDescent="0.25">
      <c r="A4223">
        <v>2006</v>
      </c>
      <c r="B4223">
        <v>188</v>
      </c>
      <c r="C4223" t="s">
        <v>1985</v>
      </c>
      <c r="D4223" t="str">
        <f>IFERROR(INDEX('Draft Master List'!E:F,MATCH(C4223,'Draft Master List'!E:E,0),2),"N/A")</f>
        <v>N/A</v>
      </c>
      <c r="E4223" t="s">
        <v>14</v>
      </c>
      <c r="F4223">
        <v>29</v>
      </c>
      <c r="G4223" t="s">
        <v>108</v>
      </c>
      <c r="H4223">
        <v>16</v>
      </c>
      <c r="I4223">
        <v>16</v>
      </c>
      <c r="J4223">
        <v>26</v>
      </c>
      <c r="K4223">
        <v>18</v>
      </c>
      <c r="L4223" s="2">
        <v>0.69199999999999995</v>
      </c>
      <c r="M4223">
        <v>115</v>
      </c>
      <c r="N4223">
        <v>6.4</v>
      </c>
      <c r="O4223">
        <v>1</v>
      </c>
      <c r="P4223">
        <v>13</v>
      </c>
      <c r="Q4223">
        <v>1.1000000000000001</v>
      </c>
      <c r="R4223">
        <v>7.2</v>
      </c>
      <c r="S4223">
        <v>1</v>
      </c>
    </row>
    <row r="4224" spans="1:19" x14ac:dyDescent="0.25">
      <c r="A4224">
        <v>2006</v>
      </c>
      <c r="B4224">
        <v>189</v>
      </c>
      <c r="C4224" t="s">
        <v>1215</v>
      </c>
      <c r="D4224" t="str">
        <f>IFERROR(INDEX('Draft Master List'!E:F,MATCH(C4224,'Draft Master List'!E:E,0),2),"N/A")</f>
        <v>N/A</v>
      </c>
      <c r="E4224" t="s">
        <v>19</v>
      </c>
      <c r="F4224">
        <v>25</v>
      </c>
      <c r="G4224" t="s">
        <v>660</v>
      </c>
      <c r="H4224">
        <v>16</v>
      </c>
      <c r="I4224">
        <v>7</v>
      </c>
      <c r="J4224">
        <v>37</v>
      </c>
      <c r="K4224">
        <v>18</v>
      </c>
      <c r="L4224" s="2">
        <v>0.48599999999999999</v>
      </c>
      <c r="M4224">
        <v>192</v>
      </c>
      <c r="N4224">
        <v>10.7</v>
      </c>
      <c r="O4224">
        <v>2</v>
      </c>
      <c r="P4224">
        <v>36</v>
      </c>
      <c r="Q4224">
        <v>1.1000000000000001</v>
      </c>
      <c r="R4224">
        <v>12</v>
      </c>
      <c r="S4224">
        <v>2</v>
      </c>
    </row>
    <row r="4225" spans="1:19" x14ac:dyDescent="0.25">
      <c r="A4225">
        <v>2006</v>
      </c>
      <c r="B4225">
        <v>190</v>
      </c>
      <c r="C4225" t="s">
        <v>2088</v>
      </c>
      <c r="D4225" t="str">
        <f>IFERROR(INDEX('Draft Master List'!E:F,MATCH(C4225,'Draft Master List'!E:E,0),2),"N/A")</f>
        <v>N/A</v>
      </c>
      <c r="E4225" t="s">
        <v>0</v>
      </c>
      <c r="F4225">
        <v>31</v>
      </c>
      <c r="G4225" t="s">
        <v>108</v>
      </c>
      <c r="H4225">
        <v>14</v>
      </c>
      <c r="I4225">
        <v>10</v>
      </c>
      <c r="J4225">
        <v>29</v>
      </c>
      <c r="K4225">
        <v>18</v>
      </c>
      <c r="L4225" s="2">
        <v>0.621</v>
      </c>
      <c r="M4225">
        <v>164</v>
      </c>
      <c r="N4225">
        <v>9.1</v>
      </c>
      <c r="O4225">
        <v>0</v>
      </c>
      <c r="P4225">
        <v>33</v>
      </c>
      <c r="Q4225">
        <v>1.3</v>
      </c>
      <c r="R4225">
        <v>11.7</v>
      </c>
      <c r="S4225">
        <v>0</v>
      </c>
    </row>
    <row r="4226" spans="1:19" x14ac:dyDescent="0.25">
      <c r="A4226">
        <v>2006</v>
      </c>
      <c r="B4226">
        <v>191</v>
      </c>
      <c r="C4226" t="s">
        <v>1489</v>
      </c>
      <c r="D4226" t="str">
        <f>IFERROR(INDEX('Draft Master List'!E:F,MATCH(C4226,'Draft Master List'!E:E,0),2),"N/A")</f>
        <v>N/A</v>
      </c>
      <c r="E4226" t="s">
        <v>23</v>
      </c>
      <c r="F4226">
        <v>27</v>
      </c>
      <c r="G4226" t="s">
        <v>732</v>
      </c>
      <c r="H4226">
        <v>11</v>
      </c>
      <c r="I4226">
        <v>6</v>
      </c>
      <c r="J4226">
        <v>26</v>
      </c>
      <c r="K4226">
        <v>18</v>
      </c>
      <c r="L4226" s="2">
        <v>0.69199999999999995</v>
      </c>
      <c r="M4226">
        <v>107</v>
      </c>
      <c r="N4226">
        <v>5.9</v>
      </c>
      <c r="O4226">
        <v>0</v>
      </c>
      <c r="P4226">
        <v>15</v>
      </c>
      <c r="Q4226">
        <v>1.6</v>
      </c>
      <c r="R4226">
        <v>9.6999999999999993</v>
      </c>
      <c r="S4226">
        <v>2</v>
      </c>
    </row>
    <row r="4227" spans="1:19" x14ac:dyDescent="0.25">
      <c r="A4227">
        <v>2006</v>
      </c>
      <c r="B4227">
        <v>192</v>
      </c>
      <c r="C4227" t="s">
        <v>2130</v>
      </c>
      <c r="D4227" t="str">
        <f>IFERROR(INDEX('Draft Master List'!E:F,MATCH(C4227,'Draft Master List'!E:E,0),2),"N/A")</f>
        <v>N/A</v>
      </c>
      <c r="E4227" t="s">
        <v>20</v>
      </c>
      <c r="F4227">
        <v>27</v>
      </c>
      <c r="G4227" t="s">
        <v>2002</v>
      </c>
      <c r="H4227">
        <v>15</v>
      </c>
      <c r="I4227">
        <v>3</v>
      </c>
      <c r="J4227">
        <v>25</v>
      </c>
      <c r="K4227">
        <v>18</v>
      </c>
      <c r="L4227" s="2">
        <v>0.72</v>
      </c>
      <c r="M4227">
        <v>202</v>
      </c>
      <c r="N4227">
        <v>11.2</v>
      </c>
      <c r="O4227">
        <v>2</v>
      </c>
      <c r="P4227">
        <v>26</v>
      </c>
      <c r="Q4227">
        <v>1.2</v>
      </c>
      <c r="R4227">
        <v>13.5</v>
      </c>
      <c r="S4227">
        <v>0</v>
      </c>
    </row>
    <row r="4228" spans="1:19" x14ac:dyDescent="0.25">
      <c r="A4228">
        <v>2006</v>
      </c>
      <c r="B4228">
        <v>193</v>
      </c>
      <c r="C4228" t="s">
        <v>1536</v>
      </c>
      <c r="D4228" t="str">
        <f>IFERROR(INDEX('Draft Master List'!E:F,MATCH(C4228,'Draft Master List'!E:E,0),2),"N/A")</f>
        <v>N/A</v>
      </c>
      <c r="E4228" t="s">
        <v>12</v>
      </c>
      <c r="F4228">
        <v>26</v>
      </c>
      <c r="G4228" t="s">
        <v>976</v>
      </c>
      <c r="H4228">
        <v>10</v>
      </c>
      <c r="I4228">
        <v>3</v>
      </c>
      <c r="J4228">
        <v>25</v>
      </c>
      <c r="K4228">
        <v>18</v>
      </c>
      <c r="L4228" s="2">
        <v>0.72</v>
      </c>
      <c r="M4228">
        <v>132</v>
      </c>
      <c r="N4228">
        <v>7.3</v>
      </c>
      <c r="O4228">
        <v>0</v>
      </c>
      <c r="P4228">
        <v>20</v>
      </c>
      <c r="Q4228">
        <v>1.8</v>
      </c>
      <c r="R4228">
        <v>13.2</v>
      </c>
      <c r="S4228">
        <v>0</v>
      </c>
    </row>
    <row r="4229" spans="1:19" x14ac:dyDescent="0.25">
      <c r="A4229">
        <v>2006</v>
      </c>
      <c r="B4229">
        <v>194</v>
      </c>
      <c r="C4229" t="s">
        <v>1546</v>
      </c>
      <c r="D4229" t="str">
        <f>IFERROR(INDEX('Draft Master List'!E:F,MATCH(C4229,'Draft Master List'!E:E,0),2),"N/A")</f>
        <v>N/A</v>
      </c>
      <c r="E4229" t="s">
        <v>24</v>
      </c>
      <c r="F4229">
        <v>27</v>
      </c>
      <c r="H4229">
        <v>7</v>
      </c>
      <c r="I4229">
        <v>0</v>
      </c>
      <c r="J4229">
        <v>22</v>
      </c>
      <c r="K4229">
        <v>18</v>
      </c>
      <c r="L4229" s="2">
        <v>0.81799999999999995</v>
      </c>
      <c r="M4229">
        <v>95</v>
      </c>
      <c r="N4229">
        <v>5.3</v>
      </c>
      <c r="O4229">
        <v>0</v>
      </c>
      <c r="P4229">
        <v>16</v>
      </c>
      <c r="Q4229">
        <v>2.6</v>
      </c>
      <c r="R4229">
        <v>13.6</v>
      </c>
      <c r="S4229">
        <v>1</v>
      </c>
    </row>
    <row r="4230" spans="1:19" x14ac:dyDescent="0.25">
      <c r="A4230">
        <v>2006</v>
      </c>
      <c r="B4230">
        <v>195</v>
      </c>
      <c r="C4230" t="s">
        <v>1472</v>
      </c>
      <c r="D4230" t="str">
        <f>IFERROR(INDEX('Draft Master List'!E:F,MATCH(C4230,'Draft Master List'!E:E,0),2),"N/A")</f>
        <v>N/A</v>
      </c>
      <c r="E4230" t="s">
        <v>28</v>
      </c>
      <c r="F4230">
        <v>28</v>
      </c>
      <c r="G4230" t="s">
        <v>76</v>
      </c>
      <c r="H4230">
        <v>14</v>
      </c>
      <c r="I4230">
        <v>13</v>
      </c>
      <c r="J4230">
        <v>25</v>
      </c>
      <c r="K4230">
        <v>18</v>
      </c>
      <c r="L4230" s="2">
        <v>0.72</v>
      </c>
      <c r="M4230">
        <v>78</v>
      </c>
      <c r="N4230">
        <v>4.3</v>
      </c>
      <c r="O4230">
        <v>0</v>
      </c>
      <c r="P4230">
        <v>12</v>
      </c>
      <c r="Q4230">
        <v>1.3</v>
      </c>
      <c r="R4230">
        <v>5.6</v>
      </c>
      <c r="S4230">
        <v>3</v>
      </c>
    </row>
    <row r="4231" spans="1:19" x14ac:dyDescent="0.25">
      <c r="A4231">
        <v>2006</v>
      </c>
      <c r="B4231">
        <v>196</v>
      </c>
      <c r="C4231" t="s">
        <v>1374</v>
      </c>
      <c r="D4231" t="str">
        <f>IFERROR(INDEX('Draft Master List'!E:F,MATCH(C4231,'Draft Master List'!E:E,0),2),"N/A")</f>
        <v>N/A</v>
      </c>
      <c r="E4231" t="s">
        <v>3</v>
      </c>
      <c r="F4231">
        <v>27</v>
      </c>
      <c r="G4231" t="s">
        <v>76</v>
      </c>
      <c r="H4231">
        <v>16</v>
      </c>
      <c r="I4231">
        <v>16</v>
      </c>
      <c r="J4231">
        <v>26</v>
      </c>
      <c r="K4231">
        <v>18</v>
      </c>
      <c r="L4231" s="2">
        <v>0.69199999999999995</v>
      </c>
      <c r="M4231">
        <v>115</v>
      </c>
      <c r="N4231">
        <v>6.4</v>
      </c>
      <c r="O4231">
        <v>0</v>
      </c>
      <c r="P4231">
        <v>15</v>
      </c>
      <c r="Q4231">
        <v>1.1000000000000001</v>
      </c>
      <c r="R4231">
        <v>7.2</v>
      </c>
      <c r="S4231">
        <v>4</v>
      </c>
    </row>
    <row r="4232" spans="1:19" x14ac:dyDescent="0.25">
      <c r="A4232">
        <v>2006</v>
      </c>
      <c r="B4232">
        <v>197</v>
      </c>
      <c r="C4232" t="s">
        <v>1193</v>
      </c>
      <c r="D4232" t="str">
        <f>IFERROR(INDEX('Draft Master List'!E:F,MATCH(C4232,'Draft Master List'!E:E,0),2),"N/A")</f>
        <v>N/A</v>
      </c>
      <c r="E4232" t="s">
        <v>29</v>
      </c>
      <c r="F4232">
        <v>25</v>
      </c>
      <c r="G4232" t="s">
        <v>76</v>
      </c>
      <c r="H4232">
        <v>14</v>
      </c>
      <c r="I4232">
        <v>14</v>
      </c>
      <c r="J4232">
        <v>28</v>
      </c>
      <c r="K4232">
        <v>18</v>
      </c>
      <c r="L4232" s="2">
        <v>0.64300000000000002</v>
      </c>
      <c r="M4232">
        <v>156</v>
      </c>
      <c r="N4232">
        <v>8.6999999999999993</v>
      </c>
      <c r="O4232">
        <v>0</v>
      </c>
      <c r="P4232">
        <v>56</v>
      </c>
      <c r="Q4232">
        <v>1.3</v>
      </c>
      <c r="R4232">
        <v>11.1</v>
      </c>
      <c r="S4232">
        <v>4</v>
      </c>
    </row>
    <row r="4233" spans="1:19" x14ac:dyDescent="0.25">
      <c r="A4233">
        <v>2006</v>
      </c>
      <c r="B4233">
        <v>198</v>
      </c>
      <c r="C4233" t="s">
        <v>1322</v>
      </c>
      <c r="D4233" t="str">
        <f>IFERROR(INDEX('Draft Master List'!E:F,MATCH(C4233,'Draft Master List'!E:E,0),2),"N/A")</f>
        <v>N/A</v>
      </c>
      <c r="E4233" t="s">
        <v>26</v>
      </c>
      <c r="F4233">
        <v>23</v>
      </c>
      <c r="G4233" t="s">
        <v>1069</v>
      </c>
      <c r="H4233">
        <v>13</v>
      </c>
      <c r="I4233">
        <v>5</v>
      </c>
      <c r="J4233">
        <v>37</v>
      </c>
      <c r="K4233">
        <v>18</v>
      </c>
      <c r="L4233" s="2">
        <v>0.48599999999999999</v>
      </c>
      <c r="M4233">
        <v>286</v>
      </c>
      <c r="N4233">
        <v>15.9</v>
      </c>
      <c r="O4233">
        <v>4</v>
      </c>
      <c r="P4233">
        <v>29</v>
      </c>
      <c r="Q4233">
        <v>1.4</v>
      </c>
      <c r="R4233">
        <v>22</v>
      </c>
      <c r="S4233">
        <v>0</v>
      </c>
    </row>
    <row r="4234" spans="1:19" x14ac:dyDescent="0.25">
      <c r="A4234">
        <v>2006</v>
      </c>
      <c r="B4234">
        <v>199</v>
      </c>
      <c r="C4234" t="s">
        <v>1345</v>
      </c>
      <c r="D4234" t="str">
        <f>IFERROR(INDEX('Draft Master List'!E:F,MATCH(C4234,'Draft Master List'!E:E,0),2),"N/A")</f>
        <v>N/A</v>
      </c>
      <c r="E4234" t="s">
        <v>7</v>
      </c>
      <c r="F4234">
        <v>31</v>
      </c>
      <c r="G4234" t="s">
        <v>732</v>
      </c>
      <c r="H4234">
        <v>16</v>
      </c>
      <c r="I4234">
        <v>6</v>
      </c>
      <c r="J4234">
        <v>21</v>
      </c>
      <c r="K4234">
        <v>18</v>
      </c>
      <c r="L4234" s="2">
        <v>0.85699999999999998</v>
      </c>
      <c r="M4234">
        <v>105</v>
      </c>
      <c r="N4234">
        <v>5.8</v>
      </c>
      <c r="O4234">
        <v>1</v>
      </c>
      <c r="P4234">
        <v>15</v>
      </c>
      <c r="Q4234">
        <v>1.1000000000000001</v>
      </c>
      <c r="R4234">
        <v>6.6</v>
      </c>
      <c r="S4234">
        <v>1</v>
      </c>
    </row>
    <row r="4235" spans="1:19" x14ac:dyDescent="0.25">
      <c r="A4235">
        <v>2006</v>
      </c>
      <c r="B4235">
        <v>200</v>
      </c>
      <c r="C4235" t="s">
        <v>1549</v>
      </c>
      <c r="D4235" t="str">
        <f>IFERROR(INDEX('Draft Master List'!E:F,MATCH(C4235,'Draft Master List'!E:E,0),2),"N/A")</f>
        <v>N/A</v>
      </c>
      <c r="E4235" t="s">
        <v>10</v>
      </c>
      <c r="F4235">
        <v>31</v>
      </c>
      <c r="H4235">
        <v>14</v>
      </c>
      <c r="I4235">
        <v>0</v>
      </c>
      <c r="J4235">
        <v>19</v>
      </c>
      <c r="K4235">
        <v>17</v>
      </c>
      <c r="L4235" s="2">
        <v>0.89500000000000002</v>
      </c>
      <c r="M4235">
        <v>139</v>
      </c>
      <c r="N4235">
        <v>8.1999999999999993</v>
      </c>
      <c r="O4235">
        <v>0</v>
      </c>
      <c r="P4235">
        <v>27</v>
      </c>
      <c r="Q4235">
        <v>1.2</v>
      </c>
      <c r="R4235">
        <v>9.9</v>
      </c>
      <c r="S4235">
        <v>1</v>
      </c>
    </row>
    <row r="4236" spans="1:19" x14ac:dyDescent="0.25">
      <c r="A4236">
        <v>2006</v>
      </c>
      <c r="B4236">
        <v>201</v>
      </c>
      <c r="C4236" t="s">
        <v>1385</v>
      </c>
      <c r="D4236" t="str">
        <f>IFERROR(INDEX('Draft Master List'!E:F,MATCH(C4236,'Draft Master List'!E:E,0),2),"N/A")</f>
        <v>N/A</v>
      </c>
      <c r="E4236" t="s">
        <v>669</v>
      </c>
      <c r="F4236">
        <v>24</v>
      </c>
      <c r="H4236">
        <v>9</v>
      </c>
      <c r="I4236">
        <v>1</v>
      </c>
      <c r="J4236">
        <v>23</v>
      </c>
      <c r="K4236">
        <v>17</v>
      </c>
      <c r="L4236" s="2">
        <v>0.73899999999999999</v>
      </c>
      <c r="M4236">
        <v>85</v>
      </c>
      <c r="N4236">
        <v>5</v>
      </c>
      <c r="O4236">
        <v>0</v>
      </c>
      <c r="P4236">
        <v>19</v>
      </c>
      <c r="Q4236">
        <v>1.9</v>
      </c>
      <c r="R4236">
        <v>9.4</v>
      </c>
      <c r="S4236">
        <v>1</v>
      </c>
    </row>
    <row r="4237" spans="1:19" x14ac:dyDescent="0.25">
      <c r="A4237">
        <v>2006</v>
      </c>
      <c r="B4237">
        <v>202</v>
      </c>
      <c r="C4237" t="s">
        <v>1586</v>
      </c>
      <c r="D4237" t="str">
        <f>IFERROR(INDEX('Draft Master List'!E:F,MATCH(C4237,'Draft Master List'!E:E,0),2),"N/A")</f>
        <v>N/A</v>
      </c>
      <c r="E4237" t="s">
        <v>12</v>
      </c>
      <c r="F4237">
        <v>29</v>
      </c>
      <c r="H4237">
        <v>6</v>
      </c>
      <c r="I4237">
        <v>0</v>
      </c>
      <c r="J4237">
        <v>27</v>
      </c>
      <c r="K4237">
        <v>17</v>
      </c>
      <c r="L4237" s="2">
        <v>0.63</v>
      </c>
      <c r="M4237">
        <v>147</v>
      </c>
      <c r="N4237">
        <v>8.6</v>
      </c>
      <c r="O4237">
        <v>0</v>
      </c>
      <c r="P4237">
        <v>23</v>
      </c>
      <c r="Q4237">
        <v>2.8</v>
      </c>
      <c r="R4237">
        <v>24.5</v>
      </c>
      <c r="S4237">
        <v>0</v>
      </c>
    </row>
    <row r="4238" spans="1:19" x14ac:dyDescent="0.25">
      <c r="A4238">
        <v>2006</v>
      </c>
      <c r="B4238">
        <v>203</v>
      </c>
      <c r="C4238" t="s">
        <v>1480</v>
      </c>
      <c r="D4238" t="str">
        <f>IFERROR(INDEX('Draft Master List'!E:F,MATCH(C4238,'Draft Master List'!E:E,0),2),"N/A")</f>
        <v>N/A</v>
      </c>
      <c r="E4238" t="s">
        <v>669</v>
      </c>
      <c r="F4238">
        <v>26</v>
      </c>
      <c r="H4238">
        <v>14</v>
      </c>
      <c r="I4238">
        <v>2</v>
      </c>
      <c r="J4238">
        <v>19</v>
      </c>
      <c r="K4238">
        <v>17</v>
      </c>
      <c r="L4238" s="2">
        <v>0.89500000000000002</v>
      </c>
      <c r="M4238">
        <v>118</v>
      </c>
      <c r="N4238">
        <v>6.9</v>
      </c>
      <c r="O4238">
        <v>0</v>
      </c>
      <c r="P4238">
        <v>29</v>
      </c>
      <c r="Q4238">
        <v>1.2</v>
      </c>
      <c r="R4238">
        <v>8.4</v>
      </c>
      <c r="S4238">
        <v>2</v>
      </c>
    </row>
    <row r="4239" spans="1:19" x14ac:dyDescent="0.25">
      <c r="A4239">
        <v>2006</v>
      </c>
      <c r="B4239">
        <v>204</v>
      </c>
      <c r="C4239" t="s">
        <v>1433</v>
      </c>
      <c r="D4239" t="str">
        <f>IFERROR(INDEX('Draft Master List'!E:F,MATCH(C4239,'Draft Master List'!E:E,0),2),"N/A")</f>
        <v>N/A</v>
      </c>
      <c r="E4239" t="s">
        <v>13</v>
      </c>
      <c r="F4239">
        <v>36</v>
      </c>
      <c r="G4239" t="s">
        <v>212</v>
      </c>
      <c r="H4239">
        <v>16</v>
      </c>
      <c r="I4239">
        <v>11</v>
      </c>
      <c r="J4239">
        <v>26</v>
      </c>
      <c r="K4239">
        <v>17</v>
      </c>
      <c r="L4239" s="2">
        <v>0.65400000000000003</v>
      </c>
      <c r="M4239">
        <v>83</v>
      </c>
      <c r="N4239">
        <v>4.9000000000000004</v>
      </c>
      <c r="O4239">
        <v>0</v>
      </c>
      <c r="P4239">
        <v>21</v>
      </c>
      <c r="Q4239">
        <v>1.1000000000000001</v>
      </c>
      <c r="R4239">
        <v>5.2</v>
      </c>
      <c r="S4239">
        <v>2</v>
      </c>
    </row>
    <row r="4240" spans="1:19" x14ac:dyDescent="0.25">
      <c r="A4240">
        <v>2006</v>
      </c>
      <c r="B4240">
        <v>205</v>
      </c>
      <c r="C4240" t="s">
        <v>640</v>
      </c>
      <c r="D4240" t="str">
        <f>IFERROR(INDEX('Draft Master List'!E:F,MATCH(C4240,'Draft Master List'!E:E,0),2),"N/A")</f>
        <v>N/A</v>
      </c>
      <c r="E4240" t="s">
        <v>7</v>
      </c>
      <c r="F4240">
        <v>25</v>
      </c>
      <c r="G4240" t="s">
        <v>643</v>
      </c>
      <c r="H4240">
        <v>8</v>
      </c>
      <c r="I4240">
        <v>7</v>
      </c>
      <c r="J4240">
        <v>26</v>
      </c>
      <c r="K4240">
        <v>17</v>
      </c>
      <c r="L4240" s="2">
        <v>0.65400000000000003</v>
      </c>
      <c r="M4240">
        <v>170</v>
      </c>
      <c r="N4240">
        <v>10</v>
      </c>
      <c r="O4240">
        <v>0</v>
      </c>
      <c r="P4240">
        <v>74</v>
      </c>
      <c r="Q4240">
        <v>2.1</v>
      </c>
      <c r="R4240">
        <v>21.3</v>
      </c>
      <c r="S4240">
        <v>0</v>
      </c>
    </row>
    <row r="4241" spans="1:19" x14ac:dyDescent="0.25">
      <c r="A4241">
        <v>2006</v>
      </c>
      <c r="B4241">
        <v>206</v>
      </c>
      <c r="C4241" t="s">
        <v>1394</v>
      </c>
      <c r="D4241" t="str">
        <f>IFERROR(INDEX('Draft Master List'!E:F,MATCH(C4241,'Draft Master List'!E:E,0),2),"N/A")</f>
        <v>N/A</v>
      </c>
      <c r="E4241" t="s">
        <v>23</v>
      </c>
      <c r="F4241">
        <v>25</v>
      </c>
      <c r="G4241" t="s">
        <v>77</v>
      </c>
      <c r="H4241">
        <v>16</v>
      </c>
      <c r="I4241">
        <v>2</v>
      </c>
      <c r="J4241">
        <v>21</v>
      </c>
      <c r="K4241">
        <v>17</v>
      </c>
      <c r="L4241" s="2">
        <v>0.81</v>
      </c>
      <c r="M4241">
        <v>160</v>
      </c>
      <c r="N4241">
        <v>9.4</v>
      </c>
      <c r="O4241">
        <v>0</v>
      </c>
      <c r="P4241">
        <v>15</v>
      </c>
      <c r="Q4241">
        <v>1.1000000000000001</v>
      </c>
      <c r="R4241">
        <v>10</v>
      </c>
      <c r="S4241">
        <v>1</v>
      </c>
    </row>
    <row r="4242" spans="1:19" x14ac:dyDescent="0.25">
      <c r="A4242">
        <v>2006</v>
      </c>
      <c r="B4242">
        <v>207</v>
      </c>
      <c r="C4242" t="s">
        <v>1502</v>
      </c>
      <c r="D4242" t="str">
        <f>IFERROR(INDEX('Draft Master List'!E:F,MATCH(C4242,'Draft Master List'!E:E,0),2),"N/A")</f>
        <v>N/A</v>
      </c>
      <c r="E4242" t="s">
        <v>32</v>
      </c>
      <c r="F4242">
        <v>31</v>
      </c>
      <c r="G4242" t="s">
        <v>77</v>
      </c>
      <c r="H4242">
        <v>9</v>
      </c>
      <c r="I4242">
        <v>2</v>
      </c>
      <c r="J4242">
        <v>19</v>
      </c>
      <c r="K4242">
        <v>16</v>
      </c>
      <c r="L4242" s="2">
        <v>0.84199999999999997</v>
      </c>
      <c r="M4242">
        <v>112</v>
      </c>
      <c r="N4242">
        <v>7</v>
      </c>
      <c r="O4242">
        <v>0</v>
      </c>
      <c r="P4242">
        <v>15</v>
      </c>
      <c r="Q4242">
        <v>1.8</v>
      </c>
      <c r="R4242">
        <v>12.4</v>
      </c>
      <c r="S4242">
        <v>1</v>
      </c>
    </row>
    <row r="4243" spans="1:19" x14ac:dyDescent="0.25">
      <c r="A4243">
        <v>2006</v>
      </c>
      <c r="B4243">
        <v>208</v>
      </c>
      <c r="C4243" t="s">
        <v>1997</v>
      </c>
      <c r="D4243" t="str">
        <f>IFERROR(INDEX('Draft Master List'!E:F,MATCH(C4243,'Draft Master List'!E:E,0),2),"N/A")</f>
        <v>N/A</v>
      </c>
      <c r="E4243" t="s">
        <v>33</v>
      </c>
      <c r="F4243">
        <v>27</v>
      </c>
      <c r="G4243" t="s">
        <v>1623</v>
      </c>
      <c r="H4243">
        <v>15</v>
      </c>
      <c r="I4243">
        <v>10</v>
      </c>
      <c r="J4243">
        <v>18</v>
      </c>
      <c r="K4243">
        <v>16</v>
      </c>
      <c r="L4243" s="2">
        <v>0.88900000000000001</v>
      </c>
      <c r="M4243">
        <v>116</v>
      </c>
      <c r="N4243">
        <v>7.3</v>
      </c>
      <c r="O4243">
        <v>1</v>
      </c>
      <c r="P4243">
        <v>25</v>
      </c>
      <c r="Q4243">
        <v>1.1000000000000001</v>
      </c>
      <c r="R4243">
        <v>7.7</v>
      </c>
      <c r="S4243">
        <v>0</v>
      </c>
    </row>
    <row r="4244" spans="1:19" x14ac:dyDescent="0.25">
      <c r="A4244">
        <v>2006</v>
      </c>
      <c r="B4244">
        <v>209</v>
      </c>
      <c r="C4244" t="s">
        <v>1948</v>
      </c>
      <c r="D4244" t="str">
        <f>IFERROR(INDEX('Draft Master List'!E:F,MATCH(C4244,'Draft Master List'!E:E,0),2),"N/A")</f>
        <v>N/A</v>
      </c>
      <c r="E4244" t="s">
        <v>10</v>
      </c>
      <c r="F4244">
        <v>23</v>
      </c>
      <c r="G4244" t="s">
        <v>1069</v>
      </c>
      <c r="H4244">
        <v>16</v>
      </c>
      <c r="I4244">
        <v>6</v>
      </c>
      <c r="J4244">
        <v>23</v>
      </c>
      <c r="K4244">
        <v>16</v>
      </c>
      <c r="L4244" s="2">
        <v>0.69599999999999995</v>
      </c>
      <c r="M4244">
        <v>161</v>
      </c>
      <c r="N4244">
        <v>10.1</v>
      </c>
      <c r="O4244">
        <v>0</v>
      </c>
      <c r="P4244">
        <v>33</v>
      </c>
      <c r="Q4244">
        <v>1</v>
      </c>
      <c r="R4244">
        <v>10.1</v>
      </c>
      <c r="S4244">
        <v>0</v>
      </c>
    </row>
    <row r="4245" spans="1:19" x14ac:dyDescent="0.25">
      <c r="A4245">
        <v>2006</v>
      </c>
      <c r="B4245">
        <v>210</v>
      </c>
      <c r="C4245" t="s">
        <v>1493</v>
      </c>
      <c r="D4245" t="str">
        <f>IFERROR(INDEX('Draft Master List'!E:F,MATCH(C4245,'Draft Master List'!E:E,0),2),"N/A")</f>
        <v>N/A</v>
      </c>
      <c r="E4245" t="s">
        <v>6</v>
      </c>
      <c r="F4245">
        <v>26</v>
      </c>
      <c r="G4245" t="s">
        <v>212</v>
      </c>
      <c r="H4245">
        <v>16</v>
      </c>
      <c r="I4245">
        <v>8</v>
      </c>
      <c r="J4245">
        <v>21</v>
      </c>
      <c r="K4245">
        <v>16</v>
      </c>
      <c r="L4245" s="2">
        <v>0.76200000000000001</v>
      </c>
      <c r="M4245">
        <v>85</v>
      </c>
      <c r="N4245">
        <v>5.3</v>
      </c>
      <c r="O4245">
        <v>1</v>
      </c>
      <c r="P4245">
        <v>15</v>
      </c>
      <c r="Q4245">
        <v>1</v>
      </c>
      <c r="R4245">
        <v>5.3</v>
      </c>
      <c r="S4245">
        <v>0</v>
      </c>
    </row>
    <row r="4246" spans="1:19" x14ac:dyDescent="0.25">
      <c r="A4246">
        <v>2006</v>
      </c>
      <c r="B4246">
        <v>211</v>
      </c>
      <c r="C4246" t="s">
        <v>2178</v>
      </c>
      <c r="D4246" t="str">
        <f>IFERROR(INDEX('Draft Master List'!E:F,MATCH(C4246,'Draft Master List'!E:E,0),2),"N/A")</f>
        <v>N/A</v>
      </c>
      <c r="E4246" t="s">
        <v>10</v>
      </c>
      <c r="F4246">
        <v>23</v>
      </c>
      <c r="G4246" t="s">
        <v>1069</v>
      </c>
      <c r="H4246">
        <v>14</v>
      </c>
      <c r="I4246">
        <v>7</v>
      </c>
      <c r="J4246">
        <v>24</v>
      </c>
      <c r="K4246">
        <v>15</v>
      </c>
      <c r="L4246" s="2">
        <v>0.625</v>
      </c>
      <c r="M4246">
        <v>111</v>
      </c>
      <c r="N4246">
        <v>7.4</v>
      </c>
      <c r="O4246">
        <v>1</v>
      </c>
      <c r="P4246">
        <v>17</v>
      </c>
      <c r="Q4246">
        <v>1.1000000000000001</v>
      </c>
      <c r="R4246">
        <v>7.9</v>
      </c>
      <c r="S4246">
        <v>2</v>
      </c>
    </row>
    <row r="4247" spans="1:19" x14ac:dyDescent="0.25">
      <c r="A4247">
        <v>2006</v>
      </c>
      <c r="B4247">
        <v>212</v>
      </c>
      <c r="C4247" t="s">
        <v>1436</v>
      </c>
      <c r="D4247" t="str">
        <f>IFERROR(INDEX('Draft Master List'!E:F,MATCH(C4247,'Draft Master List'!E:E,0),2),"N/A")</f>
        <v>N/A</v>
      </c>
      <c r="E4247" t="s">
        <v>24</v>
      </c>
      <c r="F4247">
        <v>27</v>
      </c>
      <c r="H4247">
        <v>13</v>
      </c>
      <c r="I4247">
        <v>0</v>
      </c>
      <c r="J4247">
        <v>21</v>
      </c>
      <c r="K4247">
        <v>15</v>
      </c>
      <c r="L4247" s="2">
        <v>0.71399999999999997</v>
      </c>
      <c r="M4247">
        <v>193</v>
      </c>
      <c r="N4247">
        <v>12.9</v>
      </c>
      <c r="O4247">
        <v>1</v>
      </c>
      <c r="P4247">
        <v>32</v>
      </c>
      <c r="Q4247">
        <v>1.2</v>
      </c>
      <c r="R4247">
        <v>14.8</v>
      </c>
      <c r="S4247">
        <v>2</v>
      </c>
    </row>
    <row r="4248" spans="1:19" x14ac:dyDescent="0.25">
      <c r="A4248">
        <v>2006</v>
      </c>
      <c r="B4248">
        <v>213</v>
      </c>
      <c r="C4248" t="s">
        <v>1532</v>
      </c>
      <c r="D4248" t="str">
        <f>IFERROR(INDEX('Draft Master List'!E:F,MATCH(C4248,'Draft Master List'!E:E,0),2),"N/A")</f>
        <v>N/A</v>
      </c>
      <c r="E4248" t="s">
        <v>30</v>
      </c>
      <c r="F4248">
        <v>32</v>
      </c>
      <c r="G4248" t="s">
        <v>76</v>
      </c>
      <c r="H4248">
        <v>16</v>
      </c>
      <c r="I4248">
        <v>13</v>
      </c>
      <c r="J4248">
        <v>16</v>
      </c>
      <c r="K4248">
        <v>15</v>
      </c>
      <c r="L4248" s="2">
        <v>0.93799999999999994</v>
      </c>
      <c r="M4248">
        <v>147</v>
      </c>
      <c r="N4248">
        <v>9.8000000000000007</v>
      </c>
      <c r="O4248">
        <v>0</v>
      </c>
      <c r="P4248">
        <v>52</v>
      </c>
      <c r="Q4248">
        <v>0.9</v>
      </c>
      <c r="R4248">
        <v>9.1999999999999993</v>
      </c>
      <c r="S4248">
        <v>2</v>
      </c>
    </row>
    <row r="4249" spans="1:19" x14ac:dyDescent="0.25">
      <c r="A4249">
        <v>2006</v>
      </c>
      <c r="B4249">
        <v>214</v>
      </c>
      <c r="C4249" t="s">
        <v>1643</v>
      </c>
      <c r="D4249" t="str">
        <f>IFERROR(INDEX('Draft Master List'!E:F,MATCH(C4249,'Draft Master List'!E:E,0),2),"N/A")</f>
        <v>N/A</v>
      </c>
      <c r="E4249" t="s">
        <v>13</v>
      </c>
      <c r="F4249">
        <v>25</v>
      </c>
      <c r="H4249">
        <v>12</v>
      </c>
      <c r="I4249">
        <v>0</v>
      </c>
      <c r="J4249">
        <v>32</v>
      </c>
      <c r="K4249">
        <v>15</v>
      </c>
      <c r="L4249" s="2">
        <v>0.46899999999999997</v>
      </c>
      <c r="M4249">
        <v>210</v>
      </c>
      <c r="N4249">
        <v>14</v>
      </c>
      <c r="O4249">
        <v>3</v>
      </c>
      <c r="P4249">
        <v>46</v>
      </c>
      <c r="Q4249">
        <v>1.3</v>
      </c>
      <c r="R4249">
        <v>17.5</v>
      </c>
      <c r="S4249">
        <v>0</v>
      </c>
    </row>
    <row r="4250" spans="1:19" x14ac:dyDescent="0.25">
      <c r="A4250">
        <v>2006</v>
      </c>
      <c r="B4250">
        <v>215</v>
      </c>
      <c r="C4250" t="s">
        <v>2064</v>
      </c>
      <c r="D4250" t="str">
        <f>IFERROR(INDEX('Draft Master List'!E:F,MATCH(C4250,'Draft Master List'!E:E,0),2),"N/A")</f>
        <v>N/A</v>
      </c>
      <c r="E4250" t="s">
        <v>22</v>
      </c>
      <c r="F4250">
        <v>26</v>
      </c>
      <c r="G4250" t="s">
        <v>108</v>
      </c>
      <c r="H4250">
        <v>16</v>
      </c>
      <c r="I4250">
        <v>9</v>
      </c>
      <c r="J4250">
        <v>29</v>
      </c>
      <c r="K4250">
        <v>15</v>
      </c>
      <c r="L4250" s="2">
        <v>0.51700000000000002</v>
      </c>
      <c r="M4250">
        <v>146</v>
      </c>
      <c r="N4250">
        <v>9.6999999999999993</v>
      </c>
      <c r="O4250">
        <v>0</v>
      </c>
      <c r="P4250">
        <v>19</v>
      </c>
      <c r="Q4250">
        <v>0.9</v>
      </c>
      <c r="R4250">
        <v>9.1</v>
      </c>
      <c r="S4250">
        <v>0</v>
      </c>
    </row>
    <row r="4251" spans="1:19" x14ac:dyDescent="0.25">
      <c r="A4251">
        <v>2006</v>
      </c>
      <c r="B4251">
        <v>216</v>
      </c>
      <c r="C4251" t="s">
        <v>1296</v>
      </c>
      <c r="D4251" t="str">
        <f>IFERROR(INDEX('Draft Master List'!E:F,MATCH(C4251,'Draft Master List'!E:E,0),2),"N/A")</f>
        <v>N/A</v>
      </c>
      <c r="E4251" t="s">
        <v>28</v>
      </c>
      <c r="F4251">
        <v>27</v>
      </c>
      <c r="G4251" t="s">
        <v>832</v>
      </c>
      <c r="H4251">
        <v>14</v>
      </c>
      <c r="I4251">
        <v>7</v>
      </c>
      <c r="J4251">
        <v>21</v>
      </c>
      <c r="K4251">
        <v>15</v>
      </c>
      <c r="L4251" s="2">
        <v>0.71399999999999997</v>
      </c>
      <c r="M4251">
        <v>138</v>
      </c>
      <c r="N4251">
        <v>9.1999999999999993</v>
      </c>
      <c r="O4251">
        <v>0</v>
      </c>
      <c r="P4251">
        <v>28</v>
      </c>
      <c r="Q4251">
        <v>1.1000000000000001</v>
      </c>
      <c r="R4251">
        <v>9.9</v>
      </c>
      <c r="S4251">
        <v>1</v>
      </c>
    </row>
    <row r="4252" spans="1:19" x14ac:dyDescent="0.25">
      <c r="A4252">
        <v>2006</v>
      </c>
      <c r="B4252">
        <v>217</v>
      </c>
      <c r="C4252" t="s">
        <v>1338</v>
      </c>
      <c r="D4252" t="str">
        <f>IFERROR(INDEX('Draft Master List'!E:F,MATCH(C4252,'Draft Master List'!E:E,0),2),"N/A")</f>
        <v>N/A</v>
      </c>
      <c r="E4252" t="s">
        <v>0</v>
      </c>
      <c r="F4252">
        <v>25</v>
      </c>
      <c r="G4252" t="s">
        <v>732</v>
      </c>
      <c r="H4252">
        <v>15</v>
      </c>
      <c r="I4252">
        <v>7</v>
      </c>
      <c r="J4252">
        <v>20</v>
      </c>
      <c r="K4252">
        <v>15</v>
      </c>
      <c r="L4252" s="2">
        <v>0.75</v>
      </c>
      <c r="M4252">
        <v>96</v>
      </c>
      <c r="N4252">
        <v>6.4</v>
      </c>
      <c r="O4252">
        <v>2</v>
      </c>
      <c r="P4252">
        <v>12</v>
      </c>
      <c r="Q4252">
        <v>1</v>
      </c>
      <c r="R4252">
        <v>6.4</v>
      </c>
      <c r="S4252">
        <v>0</v>
      </c>
    </row>
    <row r="4253" spans="1:19" x14ac:dyDescent="0.25">
      <c r="A4253">
        <v>2006</v>
      </c>
      <c r="B4253">
        <v>218</v>
      </c>
      <c r="C4253" t="s">
        <v>1500</v>
      </c>
      <c r="D4253" t="str">
        <f>IFERROR(INDEX('Draft Master List'!E:F,MATCH(C4253,'Draft Master List'!E:E,0),2),"N/A")</f>
        <v>N/A</v>
      </c>
      <c r="E4253" t="s">
        <v>25</v>
      </c>
      <c r="F4253">
        <v>25</v>
      </c>
      <c r="G4253" t="s">
        <v>212</v>
      </c>
      <c r="H4253">
        <v>16</v>
      </c>
      <c r="I4253">
        <v>10</v>
      </c>
      <c r="J4253">
        <v>24</v>
      </c>
      <c r="K4253">
        <v>15</v>
      </c>
      <c r="L4253" s="2">
        <v>0.625</v>
      </c>
      <c r="M4253">
        <v>132</v>
      </c>
      <c r="N4253">
        <v>8.8000000000000007</v>
      </c>
      <c r="O4253">
        <v>3</v>
      </c>
      <c r="P4253">
        <v>19</v>
      </c>
      <c r="Q4253">
        <v>0.9</v>
      </c>
      <c r="R4253">
        <v>8.3000000000000007</v>
      </c>
      <c r="S4253">
        <v>0</v>
      </c>
    </row>
    <row r="4254" spans="1:19" x14ac:dyDescent="0.25">
      <c r="A4254">
        <v>2006</v>
      </c>
      <c r="B4254">
        <v>219</v>
      </c>
      <c r="C4254" t="s">
        <v>2179</v>
      </c>
      <c r="D4254" t="str">
        <f>IFERROR(INDEX('Draft Master List'!E:F,MATCH(C4254,'Draft Master List'!E:E,0),2),"N/A")</f>
        <v>N/A</v>
      </c>
      <c r="E4254" t="s">
        <v>12</v>
      </c>
      <c r="F4254">
        <v>31</v>
      </c>
      <c r="G4254" t="s">
        <v>77</v>
      </c>
      <c r="H4254">
        <v>9</v>
      </c>
      <c r="I4254">
        <v>2</v>
      </c>
      <c r="J4254">
        <v>25</v>
      </c>
      <c r="K4254">
        <v>14</v>
      </c>
      <c r="L4254" s="2">
        <v>0.56000000000000005</v>
      </c>
      <c r="M4254">
        <v>164</v>
      </c>
      <c r="N4254">
        <v>11.7</v>
      </c>
      <c r="O4254">
        <v>0</v>
      </c>
      <c r="P4254">
        <v>23</v>
      </c>
      <c r="Q4254">
        <v>1.6</v>
      </c>
      <c r="R4254">
        <v>18.2</v>
      </c>
      <c r="S4254">
        <v>1</v>
      </c>
    </row>
    <row r="4255" spans="1:19" x14ac:dyDescent="0.25">
      <c r="A4255">
        <v>2006</v>
      </c>
      <c r="B4255">
        <v>220</v>
      </c>
      <c r="C4255" t="s">
        <v>570</v>
      </c>
      <c r="D4255" t="str">
        <f>IFERROR(INDEX('Draft Master List'!E:F,MATCH(C4255,'Draft Master List'!E:E,0),2),"N/A")</f>
        <v>N/A</v>
      </c>
      <c r="E4255" t="s">
        <v>63</v>
      </c>
      <c r="F4255">
        <v>24</v>
      </c>
      <c r="H4255">
        <v>10</v>
      </c>
      <c r="I4255">
        <v>0</v>
      </c>
      <c r="J4255">
        <v>23</v>
      </c>
      <c r="K4255">
        <v>14</v>
      </c>
      <c r="L4255" s="2">
        <v>0.60899999999999999</v>
      </c>
      <c r="M4255">
        <v>282</v>
      </c>
      <c r="N4255">
        <v>20.100000000000001</v>
      </c>
      <c r="O4255">
        <v>3</v>
      </c>
      <c r="P4255">
        <v>75</v>
      </c>
      <c r="Q4255">
        <v>1.4</v>
      </c>
      <c r="R4255">
        <v>28.2</v>
      </c>
      <c r="S4255">
        <v>0</v>
      </c>
    </row>
    <row r="4256" spans="1:19" x14ac:dyDescent="0.25">
      <c r="A4256">
        <v>2006</v>
      </c>
      <c r="B4256">
        <v>221</v>
      </c>
      <c r="C4256" t="s">
        <v>1471</v>
      </c>
      <c r="D4256" t="str">
        <f>IFERROR(INDEX('Draft Master List'!E:F,MATCH(C4256,'Draft Master List'!E:E,0),2),"N/A")</f>
        <v>N/A</v>
      </c>
      <c r="E4256" t="s">
        <v>23</v>
      </c>
      <c r="F4256">
        <v>28</v>
      </c>
      <c r="G4256" t="s">
        <v>643</v>
      </c>
      <c r="H4256">
        <v>11</v>
      </c>
      <c r="I4256">
        <v>6</v>
      </c>
      <c r="J4256">
        <v>18</v>
      </c>
      <c r="K4256">
        <v>14</v>
      </c>
      <c r="L4256" s="2">
        <v>0.77800000000000002</v>
      </c>
      <c r="M4256">
        <v>77</v>
      </c>
      <c r="N4256">
        <v>5.5</v>
      </c>
      <c r="O4256">
        <v>0</v>
      </c>
      <c r="P4256">
        <v>13</v>
      </c>
      <c r="Q4256">
        <v>1.3</v>
      </c>
      <c r="R4256">
        <v>7</v>
      </c>
      <c r="S4256">
        <v>1</v>
      </c>
    </row>
    <row r="4257" spans="1:19" x14ac:dyDescent="0.25">
      <c r="A4257">
        <v>2006</v>
      </c>
      <c r="B4257">
        <v>222</v>
      </c>
      <c r="C4257" t="s">
        <v>1650</v>
      </c>
      <c r="D4257" t="str">
        <f>IFERROR(INDEX('Draft Master List'!E:F,MATCH(C4257,'Draft Master List'!E:E,0),2),"N/A")</f>
        <v>N/A</v>
      </c>
      <c r="E4257" t="s">
        <v>27</v>
      </c>
      <c r="F4257">
        <v>22</v>
      </c>
      <c r="G4257" t="s">
        <v>660</v>
      </c>
      <c r="H4257">
        <v>16</v>
      </c>
      <c r="I4257">
        <v>5</v>
      </c>
      <c r="J4257">
        <v>24</v>
      </c>
      <c r="K4257">
        <v>14</v>
      </c>
      <c r="L4257" s="2">
        <v>0.58299999999999996</v>
      </c>
      <c r="M4257">
        <v>126</v>
      </c>
      <c r="N4257">
        <v>9</v>
      </c>
      <c r="O4257">
        <v>0</v>
      </c>
      <c r="P4257">
        <v>22</v>
      </c>
      <c r="Q4257">
        <v>0.9</v>
      </c>
      <c r="R4257">
        <v>7.9</v>
      </c>
      <c r="S4257">
        <v>0</v>
      </c>
    </row>
    <row r="4258" spans="1:19" x14ac:dyDescent="0.25">
      <c r="A4258">
        <v>2006</v>
      </c>
      <c r="B4258">
        <v>223</v>
      </c>
      <c r="C4258" t="s">
        <v>1551</v>
      </c>
      <c r="D4258" t="str">
        <f>IFERROR(INDEX('Draft Master List'!E:F,MATCH(C4258,'Draft Master List'!E:E,0),2),"N/A")</f>
        <v>N/A</v>
      </c>
      <c r="E4258" t="s">
        <v>223</v>
      </c>
      <c r="F4258">
        <v>27</v>
      </c>
      <c r="H4258">
        <v>8</v>
      </c>
      <c r="I4258">
        <v>0</v>
      </c>
      <c r="J4258">
        <v>18</v>
      </c>
      <c r="K4258">
        <v>14</v>
      </c>
      <c r="L4258" s="2">
        <v>0.77800000000000002</v>
      </c>
      <c r="M4258">
        <v>159</v>
      </c>
      <c r="N4258">
        <v>11.4</v>
      </c>
      <c r="O4258">
        <v>0</v>
      </c>
      <c r="P4258">
        <v>49</v>
      </c>
      <c r="Q4258">
        <v>1.8</v>
      </c>
      <c r="R4258">
        <v>19.899999999999999</v>
      </c>
      <c r="S4258">
        <v>0</v>
      </c>
    </row>
    <row r="4259" spans="1:19" x14ac:dyDescent="0.25">
      <c r="A4259">
        <v>2006</v>
      </c>
      <c r="B4259">
        <v>224</v>
      </c>
      <c r="C4259" t="s">
        <v>1591</v>
      </c>
      <c r="D4259" t="str">
        <f>IFERROR(INDEX('Draft Master List'!E:F,MATCH(C4259,'Draft Master List'!E:E,0),2),"N/A")</f>
        <v>N/A</v>
      </c>
      <c r="E4259" t="s">
        <v>13</v>
      </c>
      <c r="F4259">
        <v>26</v>
      </c>
      <c r="G4259" t="s">
        <v>1069</v>
      </c>
      <c r="H4259">
        <v>16</v>
      </c>
      <c r="I4259">
        <v>7</v>
      </c>
      <c r="J4259">
        <v>17</v>
      </c>
      <c r="K4259">
        <v>14</v>
      </c>
      <c r="L4259" s="2">
        <v>0.82399999999999995</v>
      </c>
      <c r="M4259">
        <v>91</v>
      </c>
      <c r="N4259">
        <v>6.5</v>
      </c>
      <c r="O4259">
        <v>3</v>
      </c>
      <c r="P4259">
        <v>19</v>
      </c>
      <c r="Q4259">
        <v>0.9</v>
      </c>
      <c r="R4259">
        <v>5.7</v>
      </c>
      <c r="S4259">
        <v>0</v>
      </c>
    </row>
    <row r="4260" spans="1:19" x14ac:dyDescent="0.25">
      <c r="A4260">
        <v>2006</v>
      </c>
      <c r="B4260">
        <v>225</v>
      </c>
      <c r="C4260" t="s">
        <v>2084</v>
      </c>
      <c r="D4260" t="str">
        <f>IFERROR(INDEX('Draft Master List'!E:F,MATCH(C4260,'Draft Master List'!E:E,0),2),"N/A")</f>
        <v>N/A</v>
      </c>
      <c r="E4260" t="s">
        <v>0</v>
      </c>
      <c r="F4260">
        <v>29</v>
      </c>
      <c r="G4260" t="s">
        <v>660</v>
      </c>
      <c r="H4260">
        <v>10</v>
      </c>
      <c r="I4260">
        <v>3</v>
      </c>
      <c r="J4260">
        <v>22</v>
      </c>
      <c r="K4260">
        <v>14</v>
      </c>
      <c r="L4260" s="2">
        <v>0.63600000000000001</v>
      </c>
      <c r="M4260">
        <v>129</v>
      </c>
      <c r="N4260">
        <v>9.1999999999999993</v>
      </c>
      <c r="O4260">
        <v>0</v>
      </c>
      <c r="P4260">
        <v>22</v>
      </c>
      <c r="Q4260">
        <v>1.4</v>
      </c>
      <c r="R4260">
        <v>12.9</v>
      </c>
      <c r="S4260">
        <v>1</v>
      </c>
    </row>
    <row r="4261" spans="1:19" x14ac:dyDescent="0.25">
      <c r="A4261">
        <v>2006</v>
      </c>
      <c r="B4261">
        <v>226</v>
      </c>
      <c r="C4261" t="s">
        <v>2113</v>
      </c>
      <c r="D4261" t="str">
        <f>IFERROR(INDEX('Draft Master List'!E:F,MATCH(C4261,'Draft Master List'!E:E,0),2),"N/A")</f>
        <v>N/A</v>
      </c>
      <c r="E4261" t="s">
        <v>6</v>
      </c>
      <c r="F4261">
        <v>28</v>
      </c>
      <c r="G4261" t="s">
        <v>1069</v>
      </c>
      <c r="H4261">
        <v>16</v>
      </c>
      <c r="I4261">
        <v>4</v>
      </c>
      <c r="J4261">
        <v>20</v>
      </c>
      <c r="K4261">
        <v>14</v>
      </c>
      <c r="L4261" s="2">
        <v>0.7</v>
      </c>
      <c r="M4261">
        <v>214</v>
      </c>
      <c r="N4261">
        <v>15.3</v>
      </c>
      <c r="O4261">
        <v>2</v>
      </c>
      <c r="P4261">
        <v>60</v>
      </c>
      <c r="Q4261">
        <v>0.9</v>
      </c>
      <c r="R4261">
        <v>13.4</v>
      </c>
      <c r="S4261">
        <v>1</v>
      </c>
    </row>
    <row r="4262" spans="1:19" x14ac:dyDescent="0.25">
      <c r="A4262">
        <v>2006</v>
      </c>
      <c r="B4262">
        <v>227</v>
      </c>
      <c r="C4262" t="s">
        <v>2055</v>
      </c>
      <c r="D4262" t="str">
        <f>IFERROR(INDEX('Draft Master List'!E:F,MATCH(C4262,'Draft Master List'!E:E,0),2),"N/A")</f>
        <v>N/A</v>
      </c>
      <c r="E4262" t="s">
        <v>15</v>
      </c>
      <c r="F4262">
        <v>27</v>
      </c>
      <c r="G4262" t="s">
        <v>1069</v>
      </c>
      <c r="H4262">
        <v>16</v>
      </c>
      <c r="I4262">
        <v>3</v>
      </c>
      <c r="J4262">
        <v>18</v>
      </c>
      <c r="K4262">
        <v>14</v>
      </c>
      <c r="L4262" s="2">
        <v>0.77800000000000002</v>
      </c>
      <c r="M4262">
        <v>120</v>
      </c>
      <c r="N4262">
        <v>8.6</v>
      </c>
      <c r="O4262">
        <v>1</v>
      </c>
      <c r="P4262">
        <v>26</v>
      </c>
      <c r="Q4262">
        <v>0.9</v>
      </c>
      <c r="R4262">
        <v>7.5</v>
      </c>
      <c r="S4262">
        <v>0</v>
      </c>
    </row>
    <row r="4263" spans="1:19" x14ac:dyDescent="0.25">
      <c r="A4263">
        <v>2006</v>
      </c>
      <c r="B4263">
        <v>228</v>
      </c>
      <c r="C4263" t="s">
        <v>516</v>
      </c>
      <c r="D4263" t="str">
        <f>IFERROR(INDEX('Draft Master List'!E:F,MATCH(C4263,'Draft Master List'!E:E,0),2),"N/A")</f>
        <v>452006</v>
      </c>
      <c r="E4263" t="s">
        <v>28</v>
      </c>
      <c r="F4263">
        <v>22</v>
      </c>
      <c r="H4263">
        <v>13</v>
      </c>
      <c r="I4263">
        <v>0</v>
      </c>
      <c r="J4263">
        <v>20</v>
      </c>
      <c r="K4263">
        <v>14</v>
      </c>
      <c r="L4263" s="2">
        <v>0.7</v>
      </c>
      <c r="M4263">
        <v>60</v>
      </c>
      <c r="N4263">
        <v>4.3</v>
      </c>
      <c r="O4263">
        <v>0</v>
      </c>
      <c r="P4263">
        <v>13</v>
      </c>
      <c r="Q4263">
        <v>1.1000000000000001</v>
      </c>
      <c r="R4263">
        <v>4.5999999999999996</v>
      </c>
      <c r="S4263">
        <v>0</v>
      </c>
    </row>
    <row r="4264" spans="1:19" x14ac:dyDescent="0.25">
      <c r="A4264">
        <v>2006</v>
      </c>
      <c r="B4264">
        <v>229</v>
      </c>
      <c r="C4264" t="s">
        <v>1375</v>
      </c>
      <c r="D4264" t="str">
        <f>IFERROR(INDEX('Draft Master List'!E:F,MATCH(C4264,'Draft Master List'!E:E,0),2),"N/A")</f>
        <v>N/A</v>
      </c>
      <c r="E4264" t="s">
        <v>16</v>
      </c>
      <c r="F4264">
        <v>26</v>
      </c>
      <c r="G4264" t="s">
        <v>643</v>
      </c>
      <c r="H4264">
        <v>16</v>
      </c>
      <c r="I4264">
        <v>6</v>
      </c>
      <c r="J4264">
        <v>21</v>
      </c>
      <c r="K4264">
        <v>13</v>
      </c>
      <c r="L4264" s="2">
        <v>0.61899999999999999</v>
      </c>
      <c r="M4264">
        <v>91</v>
      </c>
      <c r="N4264">
        <v>7</v>
      </c>
      <c r="O4264">
        <v>0</v>
      </c>
      <c r="P4264">
        <v>21</v>
      </c>
      <c r="Q4264">
        <v>0.8</v>
      </c>
      <c r="R4264">
        <v>5.7</v>
      </c>
      <c r="S4264">
        <v>1</v>
      </c>
    </row>
    <row r="4265" spans="1:19" x14ac:dyDescent="0.25">
      <c r="A4265">
        <v>2006</v>
      </c>
      <c r="B4265">
        <v>230</v>
      </c>
      <c r="C4265" t="s">
        <v>1481</v>
      </c>
      <c r="D4265" t="str">
        <f>IFERROR(INDEX('Draft Master List'!E:F,MATCH(C4265,'Draft Master List'!E:E,0),2),"N/A")</f>
        <v>N/A</v>
      </c>
      <c r="E4265" t="s">
        <v>34</v>
      </c>
      <c r="F4265">
        <v>28</v>
      </c>
      <c r="H4265">
        <v>16</v>
      </c>
      <c r="I4265">
        <v>0</v>
      </c>
      <c r="J4265">
        <v>15</v>
      </c>
      <c r="K4265">
        <v>13</v>
      </c>
      <c r="L4265" s="2">
        <v>0.86699999999999999</v>
      </c>
      <c r="M4265">
        <v>137</v>
      </c>
      <c r="N4265">
        <v>10.5</v>
      </c>
      <c r="O4265">
        <v>1</v>
      </c>
      <c r="P4265">
        <v>33</v>
      </c>
      <c r="Q4265">
        <v>0.8</v>
      </c>
      <c r="R4265">
        <v>8.6</v>
      </c>
      <c r="S4265">
        <v>2</v>
      </c>
    </row>
    <row r="4266" spans="1:19" x14ac:dyDescent="0.25">
      <c r="A4266">
        <v>2006</v>
      </c>
      <c r="B4266">
        <v>231</v>
      </c>
      <c r="C4266" t="s">
        <v>514</v>
      </c>
      <c r="D4266" t="str">
        <f>IFERROR(INDEX('Draft Master List'!E:F,MATCH(C4266,'Draft Master List'!E:E,0),2),"N/A")</f>
        <v>362006</v>
      </c>
      <c r="E4266" t="s">
        <v>30</v>
      </c>
      <c r="F4266">
        <v>21</v>
      </c>
      <c r="G4266" t="s">
        <v>77</v>
      </c>
      <c r="H4266">
        <v>12</v>
      </c>
      <c r="I4266">
        <v>1</v>
      </c>
      <c r="J4266">
        <v>19</v>
      </c>
      <c r="K4266">
        <v>13</v>
      </c>
      <c r="L4266" s="2">
        <v>0.68400000000000005</v>
      </c>
      <c r="M4266">
        <v>152</v>
      </c>
      <c r="N4266">
        <v>11.7</v>
      </c>
      <c r="O4266">
        <v>3</v>
      </c>
      <c r="P4266">
        <v>35</v>
      </c>
      <c r="Q4266">
        <v>1.1000000000000001</v>
      </c>
      <c r="R4266">
        <v>12.7</v>
      </c>
      <c r="S4266">
        <v>0</v>
      </c>
    </row>
    <row r="4267" spans="1:19" x14ac:dyDescent="0.25">
      <c r="A4267">
        <v>2006</v>
      </c>
      <c r="B4267">
        <v>232</v>
      </c>
      <c r="C4267" t="s">
        <v>1675</v>
      </c>
      <c r="D4267" t="str">
        <f>IFERROR(INDEX('Draft Master List'!E:F,MATCH(C4267,'Draft Master List'!E:E,0),2),"N/A")</f>
        <v>N/A</v>
      </c>
      <c r="E4267" t="s">
        <v>4</v>
      </c>
      <c r="F4267">
        <v>22</v>
      </c>
      <c r="G4267" t="s">
        <v>1069</v>
      </c>
      <c r="H4267">
        <v>15</v>
      </c>
      <c r="I4267">
        <v>3</v>
      </c>
      <c r="J4267">
        <v>21</v>
      </c>
      <c r="K4267">
        <v>13</v>
      </c>
      <c r="L4267" s="2">
        <v>0.61899999999999999</v>
      </c>
      <c r="M4267">
        <v>126</v>
      </c>
      <c r="N4267">
        <v>9.6999999999999993</v>
      </c>
      <c r="O4267">
        <v>1</v>
      </c>
      <c r="P4267">
        <v>31</v>
      </c>
      <c r="Q4267">
        <v>0.9</v>
      </c>
      <c r="R4267">
        <v>8.4</v>
      </c>
      <c r="S4267">
        <v>0</v>
      </c>
    </row>
    <row r="4268" spans="1:19" x14ac:dyDescent="0.25">
      <c r="A4268">
        <v>2006</v>
      </c>
      <c r="B4268">
        <v>233</v>
      </c>
      <c r="C4268" t="s">
        <v>1494</v>
      </c>
      <c r="D4268" t="str">
        <f>IFERROR(INDEX('Draft Master List'!E:F,MATCH(C4268,'Draft Master List'!E:E,0),2),"N/A")</f>
        <v>N/A</v>
      </c>
      <c r="E4268" t="s">
        <v>223</v>
      </c>
      <c r="F4268">
        <v>25</v>
      </c>
      <c r="H4268">
        <v>16</v>
      </c>
      <c r="I4268">
        <v>0</v>
      </c>
      <c r="J4268">
        <v>19</v>
      </c>
      <c r="K4268">
        <v>13</v>
      </c>
      <c r="L4268" s="2">
        <v>0.68400000000000005</v>
      </c>
      <c r="M4268">
        <v>136</v>
      </c>
      <c r="N4268">
        <v>10.5</v>
      </c>
      <c r="O4268">
        <v>1</v>
      </c>
      <c r="P4268">
        <v>28</v>
      </c>
      <c r="Q4268">
        <v>0.8</v>
      </c>
      <c r="R4268">
        <v>8.5</v>
      </c>
      <c r="S4268">
        <v>2</v>
      </c>
    </row>
    <row r="4269" spans="1:19" x14ac:dyDescent="0.25">
      <c r="A4269">
        <v>2006</v>
      </c>
      <c r="B4269">
        <v>234</v>
      </c>
      <c r="C4269" t="s">
        <v>2139</v>
      </c>
      <c r="D4269" t="str">
        <f>IFERROR(INDEX('Draft Master List'!E:F,MATCH(C4269,'Draft Master List'!E:E,0),2),"N/A")</f>
        <v>N/A</v>
      </c>
      <c r="E4269" t="s">
        <v>23</v>
      </c>
      <c r="F4269">
        <v>27</v>
      </c>
      <c r="G4269" t="s">
        <v>1069</v>
      </c>
      <c r="H4269">
        <v>14</v>
      </c>
      <c r="I4269">
        <v>5</v>
      </c>
      <c r="J4269">
        <v>22</v>
      </c>
      <c r="K4269">
        <v>13</v>
      </c>
      <c r="L4269" s="2">
        <v>0.59099999999999997</v>
      </c>
      <c r="M4269">
        <v>125</v>
      </c>
      <c r="N4269">
        <v>9.6</v>
      </c>
      <c r="O4269">
        <v>0</v>
      </c>
      <c r="P4269">
        <v>26</v>
      </c>
      <c r="Q4269">
        <v>0.9</v>
      </c>
      <c r="R4269">
        <v>8.9</v>
      </c>
      <c r="S4269">
        <v>0</v>
      </c>
    </row>
    <row r="4270" spans="1:19" x14ac:dyDescent="0.25">
      <c r="A4270">
        <v>2006</v>
      </c>
      <c r="B4270">
        <v>235</v>
      </c>
      <c r="C4270" t="s">
        <v>1341</v>
      </c>
      <c r="D4270" t="str">
        <f>IFERROR(INDEX('Draft Master List'!E:F,MATCH(C4270,'Draft Master List'!E:E,0),2),"N/A")</f>
        <v>N/A</v>
      </c>
      <c r="E4270" t="s">
        <v>18</v>
      </c>
      <c r="F4270">
        <v>35</v>
      </c>
      <c r="G4270" t="s">
        <v>732</v>
      </c>
      <c r="H4270">
        <v>9</v>
      </c>
      <c r="I4270">
        <v>7</v>
      </c>
      <c r="J4270">
        <v>14</v>
      </c>
      <c r="K4270">
        <v>13</v>
      </c>
      <c r="L4270" s="2">
        <v>0.92900000000000005</v>
      </c>
      <c r="M4270">
        <v>111</v>
      </c>
      <c r="N4270">
        <v>8.5</v>
      </c>
      <c r="O4270">
        <v>0</v>
      </c>
      <c r="P4270">
        <v>25</v>
      </c>
      <c r="Q4270">
        <v>1.4</v>
      </c>
      <c r="R4270">
        <v>12.3</v>
      </c>
      <c r="S4270">
        <v>0</v>
      </c>
    </row>
    <row r="4271" spans="1:19" x14ac:dyDescent="0.25">
      <c r="A4271">
        <v>2006</v>
      </c>
      <c r="B4271">
        <v>236</v>
      </c>
      <c r="C4271" t="s">
        <v>1527</v>
      </c>
      <c r="D4271" t="str">
        <f>IFERROR(INDEX('Draft Master List'!E:F,MATCH(C4271,'Draft Master List'!E:E,0),2),"N/A")</f>
        <v>N/A</v>
      </c>
      <c r="E4271" t="s">
        <v>28</v>
      </c>
      <c r="F4271">
        <v>24</v>
      </c>
      <c r="G4271" t="s">
        <v>108</v>
      </c>
      <c r="H4271">
        <v>10</v>
      </c>
      <c r="I4271">
        <v>9</v>
      </c>
      <c r="J4271">
        <v>29</v>
      </c>
      <c r="K4271">
        <v>13</v>
      </c>
      <c r="L4271" s="2">
        <v>0.44800000000000001</v>
      </c>
      <c r="M4271">
        <v>150</v>
      </c>
      <c r="N4271">
        <v>11.5</v>
      </c>
      <c r="O4271">
        <v>2</v>
      </c>
      <c r="P4271">
        <v>32</v>
      </c>
      <c r="Q4271">
        <v>1.3</v>
      </c>
      <c r="R4271">
        <v>15</v>
      </c>
      <c r="S4271">
        <v>0</v>
      </c>
    </row>
    <row r="4272" spans="1:19" x14ac:dyDescent="0.25">
      <c r="A4272">
        <v>2006</v>
      </c>
      <c r="B4272">
        <v>237</v>
      </c>
      <c r="C4272" t="s">
        <v>1434</v>
      </c>
      <c r="D4272" t="str">
        <f>IFERROR(INDEX('Draft Master List'!E:F,MATCH(C4272,'Draft Master List'!E:E,0),2),"N/A")</f>
        <v>N/A</v>
      </c>
      <c r="E4272" t="s">
        <v>19</v>
      </c>
      <c r="F4272">
        <v>29</v>
      </c>
      <c r="G4272" t="s">
        <v>76</v>
      </c>
      <c r="H4272">
        <v>10</v>
      </c>
      <c r="I4272">
        <v>10</v>
      </c>
      <c r="J4272">
        <v>16</v>
      </c>
      <c r="K4272">
        <v>12</v>
      </c>
      <c r="L4272" s="2">
        <v>0.75</v>
      </c>
      <c r="M4272">
        <v>48</v>
      </c>
      <c r="N4272">
        <v>4</v>
      </c>
      <c r="O4272">
        <v>0</v>
      </c>
      <c r="P4272">
        <v>14</v>
      </c>
      <c r="Q4272">
        <v>1.2</v>
      </c>
      <c r="R4272">
        <v>4.8</v>
      </c>
      <c r="S4272">
        <v>6</v>
      </c>
    </row>
    <row r="4273" spans="1:19" x14ac:dyDescent="0.25">
      <c r="A4273">
        <v>2006</v>
      </c>
      <c r="B4273">
        <v>238</v>
      </c>
      <c r="C4273" t="s">
        <v>1537</v>
      </c>
      <c r="D4273" t="str">
        <f>IFERROR(INDEX('Draft Master List'!E:F,MATCH(C4273,'Draft Master List'!E:E,0),2),"N/A")</f>
        <v>N/A</v>
      </c>
      <c r="E4273" t="s">
        <v>223</v>
      </c>
      <c r="F4273">
        <v>32</v>
      </c>
      <c r="H4273">
        <v>15</v>
      </c>
      <c r="I4273">
        <v>0</v>
      </c>
      <c r="J4273">
        <v>17</v>
      </c>
      <c r="K4273">
        <v>12</v>
      </c>
      <c r="L4273" s="2">
        <v>0.70599999999999996</v>
      </c>
      <c r="M4273">
        <v>90</v>
      </c>
      <c r="N4273">
        <v>7.5</v>
      </c>
      <c r="O4273">
        <v>1</v>
      </c>
      <c r="P4273">
        <v>18</v>
      </c>
      <c r="Q4273">
        <v>0.8</v>
      </c>
      <c r="R4273">
        <v>6</v>
      </c>
      <c r="S4273">
        <v>1</v>
      </c>
    </row>
    <row r="4274" spans="1:19" x14ac:dyDescent="0.25">
      <c r="A4274">
        <v>2006</v>
      </c>
      <c r="B4274">
        <v>239</v>
      </c>
      <c r="C4274" t="s">
        <v>2180</v>
      </c>
      <c r="D4274" t="str">
        <f>IFERROR(INDEX('Draft Master List'!E:F,MATCH(C4274,'Draft Master List'!E:E,0),2),"N/A")</f>
        <v>N/A</v>
      </c>
      <c r="E4274" t="s">
        <v>5</v>
      </c>
      <c r="F4274">
        <v>35</v>
      </c>
      <c r="G4274" t="s">
        <v>212</v>
      </c>
      <c r="H4274">
        <v>14</v>
      </c>
      <c r="I4274">
        <v>9</v>
      </c>
      <c r="J4274">
        <v>18</v>
      </c>
      <c r="K4274">
        <v>12</v>
      </c>
      <c r="L4274" s="2">
        <v>0.66700000000000004</v>
      </c>
      <c r="M4274">
        <v>62</v>
      </c>
      <c r="N4274">
        <v>5.2</v>
      </c>
      <c r="O4274">
        <v>0</v>
      </c>
      <c r="P4274">
        <v>13</v>
      </c>
      <c r="Q4274">
        <v>0.9</v>
      </c>
      <c r="R4274">
        <v>4.4000000000000004</v>
      </c>
      <c r="S4274">
        <v>0</v>
      </c>
    </row>
    <row r="4275" spans="1:19" x14ac:dyDescent="0.25">
      <c r="A4275">
        <v>2006</v>
      </c>
      <c r="B4275">
        <v>240</v>
      </c>
      <c r="C4275" t="s">
        <v>522</v>
      </c>
      <c r="D4275" t="str">
        <f>IFERROR(INDEX('Draft Master List'!E:F,MATCH(C4275,'Draft Master List'!E:E,0),2),"N/A")</f>
        <v>792006</v>
      </c>
      <c r="E4275" t="s">
        <v>21</v>
      </c>
      <c r="F4275">
        <v>23</v>
      </c>
      <c r="H4275">
        <v>14</v>
      </c>
      <c r="I4275">
        <v>0</v>
      </c>
      <c r="J4275">
        <v>15</v>
      </c>
      <c r="K4275">
        <v>12</v>
      </c>
      <c r="L4275" s="2">
        <v>0.8</v>
      </c>
      <c r="M4275">
        <v>102</v>
      </c>
      <c r="N4275">
        <v>8.5</v>
      </c>
      <c r="O4275">
        <v>0</v>
      </c>
      <c r="P4275">
        <v>32</v>
      </c>
      <c r="Q4275">
        <v>0.9</v>
      </c>
      <c r="R4275">
        <v>7.3</v>
      </c>
      <c r="S4275">
        <v>0</v>
      </c>
    </row>
    <row r="4276" spans="1:19" x14ac:dyDescent="0.25">
      <c r="A4276">
        <v>2006</v>
      </c>
      <c r="B4276">
        <v>241</v>
      </c>
      <c r="C4276" t="s">
        <v>2128</v>
      </c>
      <c r="D4276" t="str">
        <f>IFERROR(INDEX('Draft Master List'!E:F,MATCH(C4276,'Draft Master List'!E:E,0),2),"N/A")</f>
        <v>N/A</v>
      </c>
      <c r="E4276" t="s">
        <v>12</v>
      </c>
      <c r="F4276">
        <v>34</v>
      </c>
      <c r="G4276" t="s">
        <v>758</v>
      </c>
      <c r="H4276">
        <v>15</v>
      </c>
      <c r="I4276">
        <v>5</v>
      </c>
      <c r="J4276">
        <v>17</v>
      </c>
      <c r="K4276">
        <v>12</v>
      </c>
      <c r="L4276" s="2">
        <v>0.70599999999999996</v>
      </c>
      <c r="M4276">
        <v>100</v>
      </c>
      <c r="N4276">
        <v>8.3000000000000007</v>
      </c>
      <c r="O4276">
        <v>0</v>
      </c>
      <c r="P4276">
        <v>22</v>
      </c>
      <c r="Q4276">
        <v>0.8</v>
      </c>
      <c r="R4276">
        <v>6.7</v>
      </c>
      <c r="S4276">
        <v>0</v>
      </c>
    </row>
    <row r="4277" spans="1:19" x14ac:dyDescent="0.25">
      <c r="A4277">
        <v>2006</v>
      </c>
      <c r="B4277">
        <v>242</v>
      </c>
      <c r="C4277" t="s">
        <v>1856</v>
      </c>
      <c r="D4277" t="str">
        <f>IFERROR(INDEX('Draft Master List'!E:F,MATCH(C4277,'Draft Master List'!E:E,0),2),"N/A")</f>
        <v>N/A</v>
      </c>
      <c r="E4277" t="s">
        <v>9</v>
      </c>
      <c r="F4277">
        <v>26</v>
      </c>
      <c r="G4277" t="s">
        <v>1069</v>
      </c>
      <c r="H4277">
        <v>16</v>
      </c>
      <c r="I4277">
        <v>4</v>
      </c>
      <c r="J4277">
        <v>14</v>
      </c>
      <c r="K4277">
        <v>12</v>
      </c>
      <c r="L4277" s="2">
        <v>0.85699999999999998</v>
      </c>
      <c r="M4277">
        <v>81</v>
      </c>
      <c r="N4277">
        <v>6.8</v>
      </c>
      <c r="O4277">
        <v>0</v>
      </c>
      <c r="P4277">
        <v>16</v>
      </c>
      <c r="Q4277">
        <v>0.8</v>
      </c>
      <c r="R4277">
        <v>5.0999999999999996</v>
      </c>
      <c r="S4277">
        <v>1</v>
      </c>
    </row>
    <row r="4278" spans="1:19" x14ac:dyDescent="0.25">
      <c r="A4278">
        <v>2006</v>
      </c>
      <c r="B4278">
        <v>243</v>
      </c>
      <c r="C4278" t="s">
        <v>2093</v>
      </c>
      <c r="D4278" t="str">
        <f>IFERROR(INDEX('Draft Master List'!E:F,MATCH(C4278,'Draft Master List'!E:E,0),2),"N/A")</f>
        <v>N/A</v>
      </c>
      <c r="E4278" t="s">
        <v>7</v>
      </c>
      <c r="F4278">
        <v>31</v>
      </c>
      <c r="H4278">
        <v>16</v>
      </c>
      <c r="I4278">
        <v>0</v>
      </c>
      <c r="J4278">
        <v>20</v>
      </c>
      <c r="K4278">
        <v>12</v>
      </c>
      <c r="L4278" s="2">
        <v>0.6</v>
      </c>
      <c r="M4278">
        <v>151</v>
      </c>
      <c r="N4278">
        <v>12.6</v>
      </c>
      <c r="O4278">
        <v>1</v>
      </c>
      <c r="P4278">
        <v>27</v>
      </c>
      <c r="Q4278">
        <v>0.8</v>
      </c>
      <c r="R4278">
        <v>9.4</v>
      </c>
      <c r="S4278">
        <v>0</v>
      </c>
    </row>
    <row r="4279" spans="1:19" x14ac:dyDescent="0.25">
      <c r="A4279">
        <v>2006</v>
      </c>
      <c r="B4279">
        <v>244</v>
      </c>
      <c r="C4279" t="s">
        <v>1941</v>
      </c>
      <c r="D4279" t="str">
        <f>IFERROR(INDEX('Draft Master List'!E:F,MATCH(C4279,'Draft Master List'!E:E,0),2),"N/A")</f>
        <v>N/A</v>
      </c>
      <c r="E4279" t="s">
        <v>30</v>
      </c>
      <c r="F4279">
        <v>26</v>
      </c>
      <c r="G4279" t="s">
        <v>77</v>
      </c>
      <c r="H4279">
        <v>11</v>
      </c>
      <c r="I4279">
        <v>6</v>
      </c>
      <c r="J4279">
        <v>20</v>
      </c>
      <c r="K4279">
        <v>11</v>
      </c>
      <c r="L4279" s="2">
        <v>0.55000000000000004</v>
      </c>
      <c r="M4279">
        <v>142</v>
      </c>
      <c r="N4279">
        <v>12.9</v>
      </c>
      <c r="O4279">
        <v>1</v>
      </c>
      <c r="P4279">
        <v>33</v>
      </c>
      <c r="Q4279">
        <v>1</v>
      </c>
      <c r="R4279">
        <v>12.9</v>
      </c>
      <c r="S4279">
        <v>0</v>
      </c>
    </row>
    <row r="4280" spans="1:19" x14ac:dyDescent="0.25">
      <c r="A4280">
        <v>2006</v>
      </c>
      <c r="B4280">
        <v>245</v>
      </c>
      <c r="C4280" t="s">
        <v>1195</v>
      </c>
      <c r="D4280" t="str">
        <f>IFERROR(INDEX('Draft Master List'!E:F,MATCH(C4280,'Draft Master List'!E:E,0),2),"N/A")</f>
        <v>N/A</v>
      </c>
      <c r="E4280" t="s">
        <v>9</v>
      </c>
      <c r="F4280">
        <v>24</v>
      </c>
      <c r="H4280">
        <v>15</v>
      </c>
      <c r="I4280">
        <v>0</v>
      </c>
      <c r="J4280">
        <v>14</v>
      </c>
      <c r="K4280">
        <v>11</v>
      </c>
      <c r="L4280" s="2">
        <v>0.78600000000000003</v>
      </c>
      <c r="M4280">
        <v>149</v>
      </c>
      <c r="N4280">
        <v>13.5</v>
      </c>
      <c r="O4280">
        <v>0</v>
      </c>
      <c r="P4280">
        <v>43</v>
      </c>
      <c r="Q4280">
        <v>0.7</v>
      </c>
      <c r="R4280">
        <v>9.9</v>
      </c>
      <c r="S4280">
        <v>2</v>
      </c>
    </row>
    <row r="4281" spans="1:19" x14ac:dyDescent="0.25">
      <c r="A4281">
        <v>2006</v>
      </c>
      <c r="B4281">
        <v>246</v>
      </c>
      <c r="C4281" t="s">
        <v>2135</v>
      </c>
      <c r="D4281" t="str">
        <f>IFERROR(INDEX('Draft Master List'!E:F,MATCH(C4281,'Draft Master List'!E:E,0),2),"N/A")</f>
        <v>N/A</v>
      </c>
      <c r="E4281" t="s">
        <v>16</v>
      </c>
      <c r="F4281">
        <v>23</v>
      </c>
      <c r="G4281" t="s">
        <v>1069</v>
      </c>
      <c r="H4281">
        <v>15</v>
      </c>
      <c r="I4281">
        <v>1</v>
      </c>
      <c r="J4281">
        <v>19</v>
      </c>
      <c r="K4281">
        <v>11</v>
      </c>
      <c r="L4281" s="2">
        <v>0.57899999999999996</v>
      </c>
      <c r="M4281">
        <v>146</v>
      </c>
      <c r="N4281">
        <v>13.3</v>
      </c>
      <c r="O4281">
        <v>1</v>
      </c>
      <c r="P4281">
        <v>57</v>
      </c>
      <c r="Q4281">
        <v>0.7</v>
      </c>
      <c r="R4281">
        <v>9.6999999999999993</v>
      </c>
      <c r="S4281">
        <v>0</v>
      </c>
    </row>
    <row r="4282" spans="1:19" x14ac:dyDescent="0.25">
      <c r="A4282">
        <v>2006</v>
      </c>
      <c r="B4282">
        <v>247</v>
      </c>
      <c r="C4282" t="s">
        <v>1288</v>
      </c>
      <c r="D4282" t="str">
        <f>IFERROR(INDEX('Draft Master List'!E:F,MATCH(C4282,'Draft Master List'!E:E,0),2),"N/A")</f>
        <v>N/A</v>
      </c>
      <c r="E4282" t="s">
        <v>19</v>
      </c>
      <c r="F4282">
        <v>27</v>
      </c>
      <c r="G4282" t="s">
        <v>976</v>
      </c>
      <c r="H4282">
        <v>16</v>
      </c>
      <c r="I4282">
        <v>8</v>
      </c>
      <c r="J4282">
        <v>20</v>
      </c>
      <c r="K4282">
        <v>11</v>
      </c>
      <c r="L4282" s="2">
        <v>0.55000000000000004</v>
      </c>
      <c r="M4282">
        <v>46</v>
      </c>
      <c r="N4282">
        <v>4.2</v>
      </c>
      <c r="O4282">
        <v>0</v>
      </c>
      <c r="P4282">
        <v>27</v>
      </c>
      <c r="Q4282">
        <v>0.7</v>
      </c>
      <c r="R4282">
        <v>2.9</v>
      </c>
      <c r="S4282">
        <v>1</v>
      </c>
    </row>
    <row r="4283" spans="1:19" x14ac:dyDescent="0.25">
      <c r="A4283">
        <v>2006</v>
      </c>
      <c r="B4283">
        <v>248</v>
      </c>
      <c r="C4283" t="s">
        <v>1932</v>
      </c>
      <c r="D4283" t="str">
        <f>IFERROR(INDEX('Draft Master List'!E:F,MATCH(C4283,'Draft Master List'!E:E,0),2),"N/A")</f>
        <v>N/A</v>
      </c>
      <c r="E4283" t="s">
        <v>30</v>
      </c>
      <c r="F4283">
        <v>23</v>
      </c>
      <c r="G4283" t="s">
        <v>1069</v>
      </c>
      <c r="H4283">
        <v>15</v>
      </c>
      <c r="I4283">
        <v>3</v>
      </c>
      <c r="J4283">
        <v>16</v>
      </c>
      <c r="K4283">
        <v>11</v>
      </c>
      <c r="L4283" s="2">
        <v>0.68799999999999994</v>
      </c>
      <c r="M4283">
        <v>159</v>
      </c>
      <c r="N4283">
        <v>14.5</v>
      </c>
      <c r="O4283">
        <v>1</v>
      </c>
      <c r="P4283">
        <v>36</v>
      </c>
      <c r="Q4283">
        <v>0.7</v>
      </c>
      <c r="R4283">
        <v>10.6</v>
      </c>
      <c r="S4283">
        <v>0</v>
      </c>
    </row>
    <row r="4284" spans="1:19" x14ac:dyDescent="0.25">
      <c r="A4284">
        <v>2006</v>
      </c>
      <c r="B4284">
        <v>249</v>
      </c>
      <c r="C4284" t="s">
        <v>665</v>
      </c>
      <c r="D4284" t="str">
        <f>IFERROR(INDEX('Draft Master List'!E:F,MATCH(C4284,'Draft Master List'!E:E,0),2),"N/A")</f>
        <v>N/A</v>
      </c>
      <c r="E4284" t="s">
        <v>64</v>
      </c>
      <c r="F4284">
        <v>23</v>
      </c>
      <c r="G4284" t="s">
        <v>77</v>
      </c>
      <c r="H4284">
        <v>16</v>
      </c>
      <c r="I4284">
        <v>1</v>
      </c>
      <c r="J4284">
        <v>15</v>
      </c>
      <c r="K4284">
        <v>10</v>
      </c>
      <c r="L4284" s="2">
        <v>0.66700000000000004</v>
      </c>
      <c r="M4284">
        <v>91</v>
      </c>
      <c r="N4284">
        <v>9.1</v>
      </c>
      <c r="O4284">
        <v>0</v>
      </c>
      <c r="P4284">
        <v>14</v>
      </c>
      <c r="Q4284">
        <v>0.6</v>
      </c>
      <c r="R4284">
        <v>5.7</v>
      </c>
      <c r="S4284">
        <v>3</v>
      </c>
    </row>
    <row r="4285" spans="1:19" x14ac:dyDescent="0.25">
      <c r="A4285">
        <v>2006</v>
      </c>
      <c r="B4285">
        <v>250</v>
      </c>
      <c r="C4285" t="s">
        <v>1513</v>
      </c>
      <c r="D4285" t="str">
        <f>IFERROR(INDEX('Draft Master List'!E:F,MATCH(C4285,'Draft Master List'!E:E,0),2),"N/A")</f>
        <v>N/A</v>
      </c>
      <c r="E4285" t="s">
        <v>16</v>
      </c>
      <c r="F4285">
        <v>34</v>
      </c>
      <c r="G4285" t="s">
        <v>1538</v>
      </c>
      <c r="H4285">
        <v>16</v>
      </c>
      <c r="I4285">
        <v>9</v>
      </c>
      <c r="J4285">
        <v>17</v>
      </c>
      <c r="K4285">
        <v>10</v>
      </c>
      <c r="L4285" s="2">
        <v>0.58799999999999997</v>
      </c>
      <c r="M4285">
        <v>53</v>
      </c>
      <c r="N4285">
        <v>5.3</v>
      </c>
      <c r="O4285">
        <v>0</v>
      </c>
      <c r="P4285">
        <v>14</v>
      </c>
      <c r="Q4285">
        <v>0.6</v>
      </c>
      <c r="R4285">
        <v>3.3</v>
      </c>
      <c r="S4285">
        <v>2</v>
      </c>
    </row>
    <row r="4286" spans="1:19" x14ac:dyDescent="0.25">
      <c r="A4286">
        <v>2006</v>
      </c>
      <c r="B4286">
        <v>251</v>
      </c>
      <c r="C4286" t="s">
        <v>1437</v>
      </c>
      <c r="D4286" t="str">
        <f>IFERROR(INDEX('Draft Master List'!E:F,MATCH(C4286,'Draft Master List'!E:E,0),2),"N/A")</f>
        <v>N/A</v>
      </c>
      <c r="E4286" t="s">
        <v>22</v>
      </c>
      <c r="F4286">
        <v>28</v>
      </c>
      <c r="H4286">
        <v>11</v>
      </c>
      <c r="I4286">
        <v>0</v>
      </c>
      <c r="J4286">
        <v>15</v>
      </c>
      <c r="K4286">
        <v>10</v>
      </c>
      <c r="L4286" s="2">
        <v>0.66700000000000004</v>
      </c>
      <c r="M4286">
        <v>107</v>
      </c>
      <c r="N4286">
        <v>10.7</v>
      </c>
      <c r="O4286">
        <v>1</v>
      </c>
      <c r="P4286">
        <v>23</v>
      </c>
      <c r="Q4286">
        <v>0.9</v>
      </c>
      <c r="R4286">
        <v>9.6999999999999993</v>
      </c>
      <c r="S4286">
        <v>0</v>
      </c>
    </row>
    <row r="4287" spans="1:19" x14ac:dyDescent="0.25">
      <c r="A4287">
        <v>2006</v>
      </c>
      <c r="B4287">
        <v>252</v>
      </c>
      <c r="C4287" t="s">
        <v>1382</v>
      </c>
      <c r="D4287" t="str">
        <f>IFERROR(INDEX('Draft Master List'!E:F,MATCH(C4287,'Draft Master List'!E:E,0),2),"N/A")</f>
        <v>N/A</v>
      </c>
      <c r="E4287" t="s">
        <v>16</v>
      </c>
      <c r="F4287">
        <v>28</v>
      </c>
      <c r="G4287" t="s">
        <v>76</v>
      </c>
      <c r="H4287">
        <v>9</v>
      </c>
      <c r="I4287">
        <v>8</v>
      </c>
      <c r="J4287">
        <v>16</v>
      </c>
      <c r="K4287">
        <v>10</v>
      </c>
      <c r="L4287" s="2">
        <v>0.625</v>
      </c>
      <c r="M4287">
        <v>74</v>
      </c>
      <c r="N4287">
        <v>7.4</v>
      </c>
      <c r="O4287">
        <v>0</v>
      </c>
      <c r="P4287">
        <v>21</v>
      </c>
      <c r="Q4287">
        <v>1.1000000000000001</v>
      </c>
      <c r="R4287">
        <v>8.1999999999999993</v>
      </c>
      <c r="S4287">
        <v>1</v>
      </c>
    </row>
    <row r="4288" spans="1:19" x14ac:dyDescent="0.25">
      <c r="A4288">
        <v>2006</v>
      </c>
      <c r="B4288">
        <v>253</v>
      </c>
      <c r="C4288" t="s">
        <v>1973</v>
      </c>
      <c r="D4288" t="str">
        <f>IFERROR(INDEX('Draft Master List'!E:F,MATCH(C4288,'Draft Master List'!E:E,0),2),"N/A")</f>
        <v>N/A</v>
      </c>
      <c r="E4288" t="s">
        <v>5</v>
      </c>
      <c r="F4288">
        <v>26</v>
      </c>
      <c r="G4288" t="s">
        <v>1069</v>
      </c>
      <c r="H4288">
        <v>15</v>
      </c>
      <c r="I4288">
        <v>2</v>
      </c>
      <c r="J4288">
        <v>21</v>
      </c>
      <c r="K4288">
        <v>10</v>
      </c>
      <c r="L4288" s="2">
        <v>0.47599999999999998</v>
      </c>
      <c r="M4288">
        <v>150</v>
      </c>
      <c r="N4288">
        <v>15</v>
      </c>
      <c r="O4288">
        <v>0</v>
      </c>
      <c r="P4288">
        <v>32</v>
      </c>
      <c r="Q4288">
        <v>0.7</v>
      </c>
      <c r="R4288">
        <v>10</v>
      </c>
      <c r="S4288">
        <v>0</v>
      </c>
    </row>
    <row r="4289" spans="1:19" x14ac:dyDescent="0.25">
      <c r="A4289">
        <v>2006</v>
      </c>
      <c r="B4289">
        <v>254</v>
      </c>
      <c r="C4289" t="s">
        <v>2181</v>
      </c>
      <c r="D4289" t="str">
        <f>IFERROR(INDEX('Draft Master List'!E:F,MATCH(C4289,'Draft Master List'!E:E,0),2),"N/A")</f>
        <v>N/A</v>
      </c>
      <c r="E4289" t="s">
        <v>19</v>
      </c>
      <c r="F4289">
        <v>33</v>
      </c>
      <c r="G4289" t="s">
        <v>1069</v>
      </c>
      <c r="H4289">
        <v>10</v>
      </c>
      <c r="I4289">
        <v>2</v>
      </c>
      <c r="J4289">
        <v>18</v>
      </c>
      <c r="K4289">
        <v>10</v>
      </c>
      <c r="L4289" s="2">
        <v>0.55600000000000005</v>
      </c>
      <c r="M4289">
        <v>69</v>
      </c>
      <c r="N4289">
        <v>6.9</v>
      </c>
      <c r="O4289">
        <v>0</v>
      </c>
      <c r="P4289">
        <v>15</v>
      </c>
      <c r="Q4289">
        <v>1</v>
      </c>
      <c r="R4289">
        <v>6.9</v>
      </c>
      <c r="S4289">
        <v>0</v>
      </c>
    </row>
    <row r="4290" spans="1:19" x14ac:dyDescent="0.25">
      <c r="A4290">
        <v>2006</v>
      </c>
      <c r="B4290">
        <v>255</v>
      </c>
      <c r="C4290" t="s">
        <v>1483</v>
      </c>
      <c r="D4290" t="str">
        <f>IFERROR(INDEX('Draft Master List'!E:F,MATCH(C4290,'Draft Master List'!E:E,0),2),"N/A")</f>
        <v>N/A</v>
      </c>
      <c r="E4290" t="s">
        <v>3</v>
      </c>
      <c r="F4290">
        <v>33</v>
      </c>
      <c r="H4290">
        <v>16</v>
      </c>
      <c r="I4290">
        <v>0</v>
      </c>
      <c r="J4290">
        <v>14</v>
      </c>
      <c r="K4290">
        <v>9</v>
      </c>
      <c r="L4290" s="2">
        <v>0.64300000000000002</v>
      </c>
      <c r="M4290">
        <v>54</v>
      </c>
      <c r="N4290">
        <v>6</v>
      </c>
      <c r="O4290">
        <v>0</v>
      </c>
      <c r="P4290">
        <v>13</v>
      </c>
      <c r="Q4290">
        <v>0.6</v>
      </c>
      <c r="R4290">
        <v>3.4</v>
      </c>
      <c r="S4290">
        <v>0</v>
      </c>
    </row>
    <row r="4291" spans="1:19" x14ac:dyDescent="0.25">
      <c r="A4291">
        <v>2006</v>
      </c>
      <c r="B4291">
        <v>256</v>
      </c>
      <c r="C4291" t="s">
        <v>1401</v>
      </c>
      <c r="D4291" t="str">
        <f>IFERROR(INDEX('Draft Master List'!E:F,MATCH(C4291,'Draft Master List'!E:E,0),2),"N/A")</f>
        <v>N/A</v>
      </c>
      <c r="E4291" t="s">
        <v>32</v>
      </c>
      <c r="F4291">
        <v>26</v>
      </c>
      <c r="G4291" t="s">
        <v>732</v>
      </c>
      <c r="H4291">
        <v>13</v>
      </c>
      <c r="I4291">
        <v>5</v>
      </c>
      <c r="J4291">
        <v>12</v>
      </c>
      <c r="K4291">
        <v>9</v>
      </c>
      <c r="L4291" s="2">
        <v>0.75</v>
      </c>
      <c r="M4291">
        <v>50</v>
      </c>
      <c r="N4291">
        <v>5.6</v>
      </c>
      <c r="O4291">
        <v>0</v>
      </c>
      <c r="P4291">
        <v>12</v>
      </c>
      <c r="Q4291">
        <v>0.7</v>
      </c>
      <c r="R4291">
        <v>3.8</v>
      </c>
      <c r="S4291">
        <v>0</v>
      </c>
    </row>
    <row r="4292" spans="1:19" x14ac:dyDescent="0.25">
      <c r="A4292">
        <v>2006</v>
      </c>
      <c r="B4292">
        <v>257</v>
      </c>
      <c r="C4292" t="s">
        <v>1348</v>
      </c>
      <c r="D4292" t="str">
        <f>IFERROR(INDEX('Draft Master List'!E:F,MATCH(C4292,'Draft Master List'!E:E,0),2),"N/A")</f>
        <v>N/A</v>
      </c>
      <c r="E4292" t="s">
        <v>25</v>
      </c>
      <c r="F4292">
        <v>28</v>
      </c>
      <c r="H4292">
        <v>11</v>
      </c>
      <c r="I4292">
        <v>0</v>
      </c>
      <c r="J4292">
        <v>12</v>
      </c>
      <c r="K4292">
        <v>9</v>
      </c>
      <c r="L4292" s="2">
        <v>0.75</v>
      </c>
      <c r="M4292">
        <v>77</v>
      </c>
      <c r="N4292">
        <v>8.6</v>
      </c>
      <c r="O4292">
        <v>0</v>
      </c>
      <c r="P4292">
        <v>14</v>
      </c>
      <c r="Q4292">
        <v>0.8</v>
      </c>
      <c r="R4292">
        <v>7</v>
      </c>
      <c r="S4292">
        <v>1</v>
      </c>
    </row>
    <row r="4293" spans="1:19" x14ac:dyDescent="0.25">
      <c r="A4293">
        <v>2006</v>
      </c>
      <c r="B4293">
        <v>258</v>
      </c>
      <c r="C4293" t="s">
        <v>2182</v>
      </c>
      <c r="D4293" t="str">
        <f>IFERROR(INDEX('Draft Master List'!E:F,MATCH(C4293,'Draft Master List'!E:E,0),2),"N/A")</f>
        <v>N/A</v>
      </c>
      <c r="E4293" t="s">
        <v>23</v>
      </c>
      <c r="F4293">
        <v>34</v>
      </c>
      <c r="G4293" t="s">
        <v>1069</v>
      </c>
      <c r="H4293">
        <v>15</v>
      </c>
      <c r="I4293">
        <v>4</v>
      </c>
      <c r="J4293">
        <v>10</v>
      </c>
      <c r="K4293">
        <v>9</v>
      </c>
      <c r="L4293" s="2">
        <v>0.9</v>
      </c>
      <c r="M4293">
        <v>62</v>
      </c>
      <c r="N4293">
        <v>6.9</v>
      </c>
      <c r="O4293">
        <v>2</v>
      </c>
      <c r="P4293">
        <v>25</v>
      </c>
      <c r="Q4293">
        <v>0.6</v>
      </c>
      <c r="R4293">
        <v>4.0999999999999996</v>
      </c>
      <c r="S4293">
        <v>0</v>
      </c>
    </row>
    <row r="4294" spans="1:19" x14ac:dyDescent="0.25">
      <c r="A4294">
        <v>2006</v>
      </c>
      <c r="B4294">
        <v>259</v>
      </c>
      <c r="C4294" t="s">
        <v>539</v>
      </c>
      <c r="D4294" t="str">
        <f>IFERROR(INDEX('Draft Master List'!E:F,MATCH(C4294,'Draft Master List'!E:E,0),2),"N/A")</f>
        <v>1452006</v>
      </c>
      <c r="E4294" t="s">
        <v>64</v>
      </c>
      <c r="F4294">
        <v>23</v>
      </c>
      <c r="G4294" t="s">
        <v>643</v>
      </c>
      <c r="H4294">
        <v>10</v>
      </c>
      <c r="I4294">
        <v>1</v>
      </c>
      <c r="J4294">
        <v>14</v>
      </c>
      <c r="K4294">
        <v>9</v>
      </c>
      <c r="L4294" s="2">
        <v>0.64300000000000002</v>
      </c>
      <c r="M4294">
        <v>47</v>
      </c>
      <c r="N4294">
        <v>5.2</v>
      </c>
      <c r="O4294">
        <v>0</v>
      </c>
      <c r="P4294">
        <v>12</v>
      </c>
      <c r="Q4294">
        <v>0.9</v>
      </c>
      <c r="R4294">
        <v>4.7</v>
      </c>
      <c r="S4294">
        <v>1</v>
      </c>
    </row>
    <row r="4295" spans="1:19" x14ac:dyDescent="0.25">
      <c r="A4295">
        <v>2006</v>
      </c>
      <c r="B4295">
        <v>260</v>
      </c>
      <c r="C4295" t="s">
        <v>668</v>
      </c>
      <c r="D4295" t="str">
        <f>IFERROR(INDEX('Draft Master List'!E:F,MATCH(C4295,'Draft Master List'!E:E,0),2),"N/A")</f>
        <v>N/A</v>
      </c>
      <c r="E4295" t="s">
        <v>669</v>
      </c>
      <c r="F4295">
        <v>25</v>
      </c>
      <c r="H4295">
        <v>8</v>
      </c>
      <c r="I4295">
        <v>2</v>
      </c>
      <c r="J4295">
        <v>18</v>
      </c>
      <c r="K4295">
        <v>9</v>
      </c>
      <c r="L4295" s="2">
        <v>0.5</v>
      </c>
      <c r="M4295">
        <v>126</v>
      </c>
      <c r="N4295">
        <v>14</v>
      </c>
      <c r="O4295">
        <v>0</v>
      </c>
      <c r="P4295">
        <v>35</v>
      </c>
      <c r="Q4295">
        <v>1.1000000000000001</v>
      </c>
      <c r="R4295">
        <v>15.8</v>
      </c>
      <c r="S4295">
        <v>0</v>
      </c>
    </row>
    <row r="4296" spans="1:19" x14ac:dyDescent="0.25">
      <c r="A4296">
        <v>2006</v>
      </c>
      <c r="B4296">
        <v>261</v>
      </c>
      <c r="C4296" t="s">
        <v>1557</v>
      </c>
      <c r="D4296" t="str">
        <f>IFERROR(INDEX('Draft Master List'!E:F,MATCH(C4296,'Draft Master List'!E:E,0),2),"N/A")</f>
        <v>N/A</v>
      </c>
      <c r="E4296" t="s">
        <v>18</v>
      </c>
      <c r="F4296">
        <v>27</v>
      </c>
      <c r="G4296" t="s">
        <v>77</v>
      </c>
      <c r="H4296">
        <v>11</v>
      </c>
      <c r="I4296">
        <v>2</v>
      </c>
      <c r="J4296">
        <v>19</v>
      </c>
      <c r="K4296">
        <v>9</v>
      </c>
      <c r="L4296" s="2">
        <v>0.47399999999999998</v>
      </c>
      <c r="M4296">
        <v>156</v>
      </c>
      <c r="N4296">
        <v>17.3</v>
      </c>
      <c r="O4296">
        <v>0</v>
      </c>
      <c r="P4296">
        <v>40</v>
      </c>
      <c r="Q4296">
        <v>0.8</v>
      </c>
      <c r="R4296">
        <v>14.2</v>
      </c>
      <c r="S4296">
        <v>1</v>
      </c>
    </row>
    <row r="4297" spans="1:19" x14ac:dyDescent="0.25">
      <c r="A4297">
        <v>2006</v>
      </c>
      <c r="B4297">
        <v>262</v>
      </c>
      <c r="C4297" t="s">
        <v>1326</v>
      </c>
      <c r="D4297" t="str">
        <f>IFERROR(INDEX('Draft Master List'!E:F,MATCH(C4297,'Draft Master List'!E:E,0),2),"N/A")</f>
        <v>N/A</v>
      </c>
      <c r="E4297" t="s">
        <v>27</v>
      </c>
      <c r="F4297">
        <v>25</v>
      </c>
      <c r="G4297" t="s">
        <v>76</v>
      </c>
      <c r="H4297">
        <v>16</v>
      </c>
      <c r="I4297">
        <v>16</v>
      </c>
      <c r="J4297">
        <v>15</v>
      </c>
      <c r="K4297">
        <v>9</v>
      </c>
      <c r="L4297" s="2">
        <v>0.6</v>
      </c>
      <c r="M4297">
        <v>142</v>
      </c>
      <c r="N4297">
        <v>15.8</v>
      </c>
      <c r="O4297">
        <v>0</v>
      </c>
      <c r="P4297">
        <v>39</v>
      </c>
      <c r="Q4297">
        <v>0.6</v>
      </c>
      <c r="R4297">
        <v>8.9</v>
      </c>
      <c r="S4297">
        <v>1</v>
      </c>
    </row>
    <row r="4298" spans="1:19" x14ac:dyDescent="0.25">
      <c r="A4298">
        <v>2006</v>
      </c>
      <c r="B4298">
        <v>263</v>
      </c>
      <c r="C4298" t="s">
        <v>2183</v>
      </c>
      <c r="D4298" t="str">
        <f>IFERROR(INDEX('Draft Master List'!E:F,MATCH(C4298,'Draft Master List'!E:E,0),2),"N/A")</f>
        <v>N/A</v>
      </c>
      <c r="E4298" t="s">
        <v>26</v>
      </c>
      <c r="F4298">
        <v>26</v>
      </c>
      <c r="H4298">
        <v>16</v>
      </c>
      <c r="I4298">
        <v>0</v>
      </c>
      <c r="J4298">
        <v>27</v>
      </c>
      <c r="K4298">
        <v>9</v>
      </c>
      <c r="L4298" s="2">
        <v>0.33300000000000002</v>
      </c>
      <c r="M4298">
        <v>187</v>
      </c>
      <c r="N4298">
        <v>20.8</v>
      </c>
      <c r="O4298">
        <v>0</v>
      </c>
      <c r="P4298">
        <v>45</v>
      </c>
      <c r="Q4298">
        <v>0.6</v>
      </c>
      <c r="R4298">
        <v>11.7</v>
      </c>
      <c r="S4298">
        <v>0</v>
      </c>
    </row>
    <row r="4299" spans="1:19" x14ac:dyDescent="0.25">
      <c r="A4299">
        <v>2006</v>
      </c>
      <c r="B4299">
        <v>264</v>
      </c>
      <c r="C4299" t="s">
        <v>2184</v>
      </c>
      <c r="D4299" t="str">
        <f>IFERROR(INDEX('Draft Master List'!E:F,MATCH(C4299,'Draft Master List'!E:E,0),2),"N/A")</f>
        <v>N/A</v>
      </c>
      <c r="E4299" t="s">
        <v>5</v>
      </c>
      <c r="F4299">
        <v>25</v>
      </c>
      <c r="G4299" t="s">
        <v>732</v>
      </c>
      <c r="H4299">
        <v>10</v>
      </c>
      <c r="I4299">
        <v>3</v>
      </c>
      <c r="J4299">
        <v>13</v>
      </c>
      <c r="K4299">
        <v>9</v>
      </c>
      <c r="L4299" s="2">
        <v>0.69199999999999995</v>
      </c>
      <c r="M4299">
        <v>57</v>
      </c>
      <c r="N4299">
        <v>6.3</v>
      </c>
      <c r="O4299">
        <v>0</v>
      </c>
      <c r="P4299">
        <v>20</v>
      </c>
      <c r="Q4299">
        <v>0.9</v>
      </c>
      <c r="R4299">
        <v>5.7</v>
      </c>
      <c r="S4299">
        <v>0</v>
      </c>
    </row>
    <row r="4300" spans="1:19" x14ac:dyDescent="0.25">
      <c r="A4300">
        <v>2006</v>
      </c>
      <c r="B4300">
        <v>265</v>
      </c>
      <c r="C4300" t="s">
        <v>1420</v>
      </c>
      <c r="D4300" t="str">
        <f>IFERROR(INDEX('Draft Master List'!E:F,MATCH(C4300,'Draft Master List'!E:E,0),2),"N/A")</f>
        <v>N/A</v>
      </c>
      <c r="E4300" t="s">
        <v>15</v>
      </c>
      <c r="F4300">
        <v>25</v>
      </c>
      <c r="G4300" t="s">
        <v>643</v>
      </c>
      <c r="H4300">
        <v>6</v>
      </c>
      <c r="I4300">
        <v>1</v>
      </c>
      <c r="J4300">
        <v>11</v>
      </c>
      <c r="K4300">
        <v>9</v>
      </c>
      <c r="L4300" s="2">
        <v>0.81799999999999995</v>
      </c>
      <c r="M4300">
        <v>42</v>
      </c>
      <c r="N4300">
        <v>4.7</v>
      </c>
      <c r="O4300">
        <v>0</v>
      </c>
      <c r="P4300">
        <v>12</v>
      </c>
      <c r="Q4300">
        <v>1.5</v>
      </c>
      <c r="R4300">
        <v>7</v>
      </c>
      <c r="S4300">
        <v>2</v>
      </c>
    </row>
    <row r="4301" spans="1:19" x14ac:dyDescent="0.25">
      <c r="A4301">
        <v>2006</v>
      </c>
      <c r="B4301">
        <v>266</v>
      </c>
      <c r="C4301" t="s">
        <v>527</v>
      </c>
      <c r="D4301" t="str">
        <f>IFERROR(INDEX('Draft Master List'!E:F,MATCH(C4301,'Draft Master List'!E:E,0),2),"N/A")</f>
        <v>1002006</v>
      </c>
      <c r="E4301" t="s">
        <v>34</v>
      </c>
      <c r="F4301">
        <v>23</v>
      </c>
      <c r="H4301">
        <v>16</v>
      </c>
      <c r="I4301">
        <v>0</v>
      </c>
      <c r="J4301">
        <v>12</v>
      </c>
      <c r="K4301">
        <v>9</v>
      </c>
      <c r="L4301" s="2">
        <v>0.75</v>
      </c>
      <c r="M4301">
        <v>47</v>
      </c>
      <c r="N4301">
        <v>5.2</v>
      </c>
      <c r="O4301">
        <v>0</v>
      </c>
      <c r="P4301">
        <v>12</v>
      </c>
      <c r="Q4301">
        <v>0.6</v>
      </c>
      <c r="R4301">
        <v>2.9</v>
      </c>
      <c r="S4301">
        <v>0</v>
      </c>
    </row>
    <row r="4302" spans="1:19" x14ac:dyDescent="0.25">
      <c r="A4302">
        <v>2006</v>
      </c>
      <c r="B4302">
        <v>267</v>
      </c>
      <c r="C4302" t="s">
        <v>528</v>
      </c>
      <c r="D4302" t="str">
        <f>IFERROR(INDEX('Draft Master List'!E:F,MATCH(C4302,'Draft Master List'!E:E,0),2),"N/A")</f>
        <v>1032006</v>
      </c>
      <c r="E4302" t="s">
        <v>32</v>
      </c>
      <c r="F4302">
        <v>23</v>
      </c>
      <c r="G4302" t="s">
        <v>664</v>
      </c>
      <c r="H4302">
        <v>16</v>
      </c>
      <c r="I4302">
        <v>3</v>
      </c>
      <c r="J4302">
        <v>15</v>
      </c>
      <c r="K4302">
        <v>9</v>
      </c>
      <c r="L4302" s="2">
        <v>0.6</v>
      </c>
      <c r="M4302">
        <v>61</v>
      </c>
      <c r="N4302">
        <v>6.8</v>
      </c>
      <c r="O4302">
        <v>0</v>
      </c>
      <c r="P4302">
        <v>19</v>
      </c>
      <c r="Q4302">
        <v>0.6</v>
      </c>
      <c r="R4302">
        <v>3.8</v>
      </c>
      <c r="S4302">
        <v>1</v>
      </c>
    </row>
    <row r="4303" spans="1:19" x14ac:dyDescent="0.25">
      <c r="A4303">
        <v>2006</v>
      </c>
      <c r="B4303">
        <v>268</v>
      </c>
      <c r="C4303" t="s">
        <v>1416</v>
      </c>
      <c r="D4303" t="str">
        <f>IFERROR(INDEX('Draft Master List'!E:F,MATCH(C4303,'Draft Master List'!E:E,0),2),"N/A")</f>
        <v>N/A</v>
      </c>
      <c r="E4303" t="s">
        <v>15</v>
      </c>
      <c r="F4303">
        <v>27</v>
      </c>
      <c r="G4303" t="s">
        <v>77</v>
      </c>
      <c r="H4303">
        <v>5</v>
      </c>
      <c r="I4303">
        <v>1</v>
      </c>
      <c r="J4303">
        <v>12</v>
      </c>
      <c r="K4303">
        <v>9</v>
      </c>
      <c r="L4303" s="2">
        <v>0.75</v>
      </c>
      <c r="M4303">
        <v>115</v>
      </c>
      <c r="N4303">
        <v>12.8</v>
      </c>
      <c r="O4303">
        <v>1</v>
      </c>
      <c r="P4303">
        <v>22</v>
      </c>
      <c r="Q4303">
        <v>1.8</v>
      </c>
      <c r="R4303">
        <v>23</v>
      </c>
      <c r="S4303">
        <v>0</v>
      </c>
    </row>
    <row r="4304" spans="1:19" x14ac:dyDescent="0.25">
      <c r="A4304">
        <v>2006</v>
      </c>
      <c r="B4304">
        <v>269</v>
      </c>
      <c r="C4304" t="s">
        <v>571</v>
      </c>
      <c r="D4304" t="str">
        <f>IFERROR(INDEX('Draft Master List'!E:F,MATCH(C4304,'Draft Master List'!E:E,0),2),"N/A")</f>
        <v>N/A</v>
      </c>
      <c r="E4304" t="s">
        <v>10</v>
      </c>
      <c r="F4304">
        <v>23</v>
      </c>
      <c r="H4304">
        <v>16</v>
      </c>
      <c r="I4304">
        <v>0</v>
      </c>
      <c r="J4304">
        <v>10</v>
      </c>
      <c r="K4304">
        <v>8</v>
      </c>
      <c r="L4304" s="2">
        <v>0.8</v>
      </c>
      <c r="M4304">
        <v>58</v>
      </c>
      <c r="N4304">
        <v>7.3</v>
      </c>
      <c r="O4304">
        <v>0</v>
      </c>
      <c r="P4304">
        <v>19</v>
      </c>
      <c r="Q4304">
        <v>0.5</v>
      </c>
      <c r="R4304">
        <v>3.6</v>
      </c>
      <c r="S4304">
        <v>1</v>
      </c>
    </row>
    <row r="4305" spans="1:19" x14ac:dyDescent="0.25">
      <c r="A4305">
        <v>2006</v>
      </c>
      <c r="B4305">
        <v>270</v>
      </c>
      <c r="C4305" t="s">
        <v>1248</v>
      </c>
      <c r="D4305" t="str">
        <f>IFERROR(INDEX('Draft Master List'!E:F,MATCH(C4305,'Draft Master List'!E:E,0),2),"N/A")</f>
        <v>N/A</v>
      </c>
      <c r="E4305" t="s">
        <v>63</v>
      </c>
      <c r="F4305">
        <v>24</v>
      </c>
      <c r="H4305">
        <v>15</v>
      </c>
      <c r="I4305">
        <v>0</v>
      </c>
      <c r="J4305">
        <v>10</v>
      </c>
      <c r="K4305">
        <v>8</v>
      </c>
      <c r="L4305" s="2">
        <v>0.8</v>
      </c>
      <c r="M4305">
        <v>54</v>
      </c>
      <c r="N4305">
        <v>6.8</v>
      </c>
      <c r="O4305">
        <v>0</v>
      </c>
      <c r="P4305">
        <v>22</v>
      </c>
      <c r="Q4305">
        <v>0.5</v>
      </c>
      <c r="R4305">
        <v>3.6</v>
      </c>
      <c r="S4305">
        <v>0</v>
      </c>
    </row>
    <row r="4306" spans="1:19" x14ac:dyDescent="0.25">
      <c r="A4306">
        <v>2006</v>
      </c>
      <c r="B4306">
        <v>271</v>
      </c>
      <c r="C4306" t="s">
        <v>1570</v>
      </c>
      <c r="D4306" t="str">
        <f>IFERROR(INDEX('Draft Master List'!E:F,MATCH(C4306,'Draft Master List'!E:E,0),2),"N/A")</f>
        <v>N/A</v>
      </c>
      <c r="E4306" t="s">
        <v>12</v>
      </c>
      <c r="F4306">
        <v>30</v>
      </c>
      <c r="G4306" t="s">
        <v>732</v>
      </c>
      <c r="H4306">
        <v>6</v>
      </c>
      <c r="I4306">
        <v>1</v>
      </c>
      <c r="J4306">
        <v>9</v>
      </c>
      <c r="K4306">
        <v>8</v>
      </c>
      <c r="L4306" s="2">
        <v>0.88900000000000001</v>
      </c>
      <c r="M4306">
        <v>98</v>
      </c>
      <c r="N4306">
        <v>12.3</v>
      </c>
      <c r="O4306">
        <v>1</v>
      </c>
      <c r="P4306">
        <v>37</v>
      </c>
      <c r="Q4306">
        <v>1.3</v>
      </c>
      <c r="R4306">
        <v>16.3</v>
      </c>
      <c r="S4306">
        <v>0</v>
      </c>
    </row>
    <row r="4307" spans="1:19" x14ac:dyDescent="0.25">
      <c r="A4307">
        <v>2006</v>
      </c>
      <c r="B4307">
        <v>272</v>
      </c>
      <c r="C4307" t="s">
        <v>2185</v>
      </c>
      <c r="D4307" t="str">
        <f>IFERROR(INDEX('Draft Master List'!E:F,MATCH(C4307,'Draft Master List'!E:E,0),2),"N/A")</f>
        <v>N/A</v>
      </c>
      <c r="E4307" t="s">
        <v>0</v>
      </c>
      <c r="F4307">
        <v>34</v>
      </c>
      <c r="G4307" t="s">
        <v>1069</v>
      </c>
      <c r="H4307">
        <v>7</v>
      </c>
      <c r="I4307">
        <v>5</v>
      </c>
      <c r="J4307">
        <v>13</v>
      </c>
      <c r="K4307">
        <v>8</v>
      </c>
      <c r="L4307" s="2">
        <v>0.61499999999999999</v>
      </c>
      <c r="M4307">
        <v>57</v>
      </c>
      <c r="N4307">
        <v>7.1</v>
      </c>
      <c r="O4307">
        <v>1</v>
      </c>
      <c r="P4307">
        <v>15</v>
      </c>
      <c r="Q4307">
        <v>1.1000000000000001</v>
      </c>
      <c r="R4307">
        <v>8.1</v>
      </c>
      <c r="S4307">
        <v>0</v>
      </c>
    </row>
    <row r="4308" spans="1:19" x14ac:dyDescent="0.25">
      <c r="A4308">
        <v>2006</v>
      </c>
      <c r="B4308">
        <v>273</v>
      </c>
      <c r="C4308" t="s">
        <v>1349</v>
      </c>
      <c r="D4308" t="str">
        <f>IFERROR(INDEX('Draft Master List'!E:F,MATCH(C4308,'Draft Master List'!E:E,0),2),"N/A")</f>
        <v>N/A</v>
      </c>
      <c r="E4308" t="s">
        <v>18</v>
      </c>
      <c r="F4308">
        <v>25</v>
      </c>
      <c r="G4308" t="s">
        <v>758</v>
      </c>
      <c r="H4308">
        <v>7</v>
      </c>
      <c r="I4308">
        <v>7</v>
      </c>
      <c r="J4308">
        <v>13</v>
      </c>
      <c r="K4308">
        <v>8</v>
      </c>
      <c r="L4308" s="2">
        <v>0.61499999999999999</v>
      </c>
      <c r="M4308">
        <v>40</v>
      </c>
      <c r="N4308">
        <v>5</v>
      </c>
      <c r="O4308">
        <v>1</v>
      </c>
      <c r="P4308">
        <v>10</v>
      </c>
      <c r="Q4308">
        <v>1.1000000000000001</v>
      </c>
      <c r="R4308">
        <v>5.7</v>
      </c>
      <c r="S4308">
        <v>0</v>
      </c>
    </row>
    <row r="4309" spans="1:19" x14ac:dyDescent="0.25">
      <c r="A4309">
        <v>2006</v>
      </c>
      <c r="B4309">
        <v>274</v>
      </c>
      <c r="C4309" t="s">
        <v>1573</v>
      </c>
      <c r="D4309" t="str">
        <f>IFERROR(INDEX('Draft Master List'!E:F,MATCH(C4309,'Draft Master List'!E:E,0),2),"N/A")</f>
        <v>N/A</v>
      </c>
      <c r="E4309" t="s">
        <v>9</v>
      </c>
      <c r="F4309">
        <v>30</v>
      </c>
      <c r="G4309" t="s">
        <v>212</v>
      </c>
      <c r="H4309">
        <v>16</v>
      </c>
      <c r="I4309">
        <v>11</v>
      </c>
      <c r="J4309">
        <v>13</v>
      </c>
      <c r="K4309">
        <v>8</v>
      </c>
      <c r="L4309" s="2">
        <v>0.61499999999999999</v>
      </c>
      <c r="M4309">
        <v>54</v>
      </c>
      <c r="N4309">
        <v>6.8</v>
      </c>
      <c r="O4309">
        <v>0</v>
      </c>
      <c r="P4309">
        <v>11</v>
      </c>
      <c r="Q4309">
        <v>0.5</v>
      </c>
      <c r="R4309">
        <v>3.4</v>
      </c>
      <c r="S4309">
        <v>0</v>
      </c>
    </row>
    <row r="4310" spans="1:19" x14ac:dyDescent="0.25">
      <c r="A4310">
        <v>2006</v>
      </c>
      <c r="B4310">
        <v>275</v>
      </c>
      <c r="C4310" t="s">
        <v>1516</v>
      </c>
      <c r="D4310" t="str">
        <f>IFERROR(INDEX('Draft Master List'!E:F,MATCH(C4310,'Draft Master List'!E:E,0),2),"N/A")</f>
        <v>N/A</v>
      </c>
      <c r="E4310" t="s">
        <v>34</v>
      </c>
      <c r="F4310">
        <v>28</v>
      </c>
      <c r="G4310" t="s">
        <v>77</v>
      </c>
      <c r="H4310">
        <v>16</v>
      </c>
      <c r="I4310">
        <v>3</v>
      </c>
      <c r="J4310">
        <v>31</v>
      </c>
      <c r="K4310">
        <v>8</v>
      </c>
      <c r="L4310" s="2">
        <v>0.25800000000000001</v>
      </c>
      <c r="M4310">
        <v>150</v>
      </c>
      <c r="N4310">
        <v>18.8</v>
      </c>
      <c r="O4310">
        <v>1</v>
      </c>
      <c r="P4310">
        <v>75</v>
      </c>
      <c r="Q4310">
        <v>0.5</v>
      </c>
      <c r="R4310">
        <v>9.4</v>
      </c>
      <c r="S4310">
        <v>1</v>
      </c>
    </row>
    <row r="4311" spans="1:19" x14ac:dyDescent="0.25">
      <c r="A4311">
        <v>2006</v>
      </c>
      <c r="B4311">
        <v>276</v>
      </c>
      <c r="C4311" t="s">
        <v>1584</v>
      </c>
      <c r="D4311" t="str">
        <f>IFERROR(INDEX('Draft Master List'!E:F,MATCH(C4311,'Draft Master List'!E:E,0),2),"N/A")</f>
        <v>N/A</v>
      </c>
      <c r="E4311" t="s">
        <v>28</v>
      </c>
      <c r="F4311">
        <v>26</v>
      </c>
      <c r="G4311" t="s">
        <v>77</v>
      </c>
      <c r="H4311">
        <v>5</v>
      </c>
      <c r="I4311">
        <v>5</v>
      </c>
      <c r="J4311">
        <v>20</v>
      </c>
      <c r="K4311">
        <v>8</v>
      </c>
      <c r="L4311" s="2">
        <v>0.4</v>
      </c>
      <c r="M4311">
        <v>104</v>
      </c>
      <c r="N4311">
        <v>13</v>
      </c>
      <c r="O4311">
        <v>0</v>
      </c>
      <c r="P4311">
        <v>27</v>
      </c>
      <c r="Q4311">
        <v>1.6</v>
      </c>
      <c r="R4311">
        <v>20.8</v>
      </c>
      <c r="S4311">
        <v>0</v>
      </c>
    </row>
    <row r="4312" spans="1:19" x14ac:dyDescent="0.25">
      <c r="A4312">
        <v>2006</v>
      </c>
      <c r="B4312">
        <v>277</v>
      </c>
      <c r="C4312" t="s">
        <v>1463</v>
      </c>
      <c r="D4312" t="str">
        <f>IFERROR(INDEX('Draft Master List'!E:F,MATCH(C4312,'Draft Master List'!E:E,0),2),"N/A")</f>
        <v>N/A</v>
      </c>
      <c r="E4312" t="s">
        <v>24</v>
      </c>
      <c r="F4312">
        <v>29</v>
      </c>
      <c r="G4312" t="s">
        <v>1590</v>
      </c>
      <c r="H4312">
        <v>16</v>
      </c>
      <c r="I4312">
        <v>12</v>
      </c>
      <c r="J4312">
        <v>13</v>
      </c>
      <c r="K4312">
        <v>8</v>
      </c>
      <c r="L4312" s="2">
        <v>0.61499999999999999</v>
      </c>
      <c r="M4312">
        <v>62</v>
      </c>
      <c r="N4312">
        <v>7.8</v>
      </c>
      <c r="O4312">
        <v>0</v>
      </c>
      <c r="P4312">
        <v>15</v>
      </c>
      <c r="Q4312">
        <v>0.5</v>
      </c>
      <c r="R4312">
        <v>3.9</v>
      </c>
      <c r="S4312">
        <v>0</v>
      </c>
    </row>
    <row r="4313" spans="1:19" x14ac:dyDescent="0.25">
      <c r="A4313">
        <v>2006</v>
      </c>
      <c r="B4313">
        <v>278</v>
      </c>
      <c r="C4313" t="s">
        <v>2136</v>
      </c>
      <c r="D4313" t="str">
        <f>IFERROR(INDEX('Draft Master List'!E:F,MATCH(C4313,'Draft Master List'!E:E,0),2),"N/A")</f>
        <v>N/A</v>
      </c>
      <c r="E4313" t="s">
        <v>20</v>
      </c>
      <c r="F4313">
        <v>26</v>
      </c>
      <c r="H4313">
        <v>12</v>
      </c>
      <c r="I4313">
        <v>0</v>
      </c>
      <c r="J4313">
        <v>16</v>
      </c>
      <c r="K4313">
        <v>8</v>
      </c>
      <c r="L4313" s="2">
        <v>0.5</v>
      </c>
      <c r="M4313">
        <v>82</v>
      </c>
      <c r="N4313">
        <v>10.3</v>
      </c>
      <c r="O4313">
        <v>1</v>
      </c>
      <c r="P4313">
        <v>36</v>
      </c>
      <c r="Q4313">
        <v>0.7</v>
      </c>
      <c r="R4313">
        <v>6.8</v>
      </c>
      <c r="S4313">
        <v>0</v>
      </c>
    </row>
    <row r="4314" spans="1:19" x14ac:dyDescent="0.25">
      <c r="A4314">
        <v>2006</v>
      </c>
      <c r="B4314">
        <v>279</v>
      </c>
      <c r="C4314" t="s">
        <v>1451</v>
      </c>
      <c r="D4314" t="str">
        <f>IFERROR(INDEX('Draft Master List'!E:F,MATCH(C4314,'Draft Master List'!E:E,0),2),"N/A")</f>
        <v>N/A</v>
      </c>
      <c r="E4314" t="s">
        <v>26</v>
      </c>
      <c r="F4314">
        <v>28</v>
      </c>
      <c r="G4314" t="s">
        <v>732</v>
      </c>
      <c r="H4314">
        <v>11</v>
      </c>
      <c r="I4314">
        <v>1</v>
      </c>
      <c r="J4314">
        <v>10</v>
      </c>
      <c r="K4314">
        <v>8</v>
      </c>
      <c r="L4314" s="2">
        <v>0.8</v>
      </c>
      <c r="M4314">
        <v>34</v>
      </c>
      <c r="N4314">
        <v>4.3</v>
      </c>
      <c r="O4314">
        <v>0</v>
      </c>
      <c r="P4314">
        <v>9</v>
      </c>
      <c r="Q4314">
        <v>0.7</v>
      </c>
      <c r="R4314">
        <v>3.1</v>
      </c>
      <c r="S4314">
        <v>0</v>
      </c>
    </row>
    <row r="4315" spans="1:19" x14ac:dyDescent="0.25">
      <c r="A4315">
        <v>2006</v>
      </c>
      <c r="B4315">
        <v>280</v>
      </c>
      <c r="C4315" t="s">
        <v>2186</v>
      </c>
      <c r="D4315" t="str">
        <f>IFERROR(INDEX('Draft Master List'!E:F,MATCH(C4315,'Draft Master List'!E:E,0),2),"N/A")</f>
        <v>N/A</v>
      </c>
      <c r="E4315" t="s">
        <v>12</v>
      </c>
      <c r="F4315">
        <v>34</v>
      </c>
      <c r="G4315" t="s">
        <v>732</v>
      </c>
      <c r="H4315">
        <v>14</v>
      </c>
      <c r="I4315">
        <v>5</v>
      </c>
      <c r="J4315">
        <v>11</v>
      </c>
      <c r="K4315">
        <v>8</v>
      </c>
      <c r="L4315" s="2">
        <v>0.72699999999999998</v>
      </c>
      <c r="M4315">
        <v>36</v>
      </c>
      <c r="N4315">
        <v>4.5</v>
      </c>
      <c r="O4315">
        <v>0</v>
      </c>
      <c r="P4315">
        <v>6</v>
      </c>
      <c r="Q4315">
        <v>0.6</v>
      </c>
      <c r="R4315">
        <v>2.6</v>
      </c>
      <c r="S4315">
        <v>0</v>
      </c>
    </row>
    <row r="4316" spans="1:19" x14ac:dyDescent="0.25">
      <c r="A4316">
        <v>2006</v>
      </c>
      <c r="B4316">
        <v>281</v>
      </c>
      <c r="C4316" t="s">
        <v>1525</v>
      </c>
      <c r="D4316" t="str">
        <f>IFERROR(INDEX('Draft Master List'!E:F,MATCH(C4316,'Draft Master List'!E:E,0),2),"N/A")</f>
        <v>N/A</v>
      </c>
      <c r="E4316" t="s">
        <v>64</v>
      </c>
      <c r="F4316">
        <v>28</v>
      </c>
      <c r="G4316" t="s">
        <v>212</v>
      </c>
      <c r="H4316">
        <v>16</v>
      </c>
      <c r="I4316">
        <v>8</v>
      </c>
      <c r="J4316">
        <v>11</v>
      </c>
      <c r="K4316">
        <v>8</v>
      </c>
      <c r="L4316" s="2">
        <v>0.72699999999999998</v>
      </c>
      <c r="M4316">
        <v>21</v>
      </c>
      <c r="N4316">
        <v>2.6</v>
      </c>
      <c r="O4316">
        <v>0</v>
      </c>
      <c r="P4316">
        <v>7</v>
      </c>
      <c r="Q4316">
        <v>0.5</v>
      </c>
      <c r="R4316">
        <v>1.3</v>
      </c>
      <c r="S4316">
        <v>0</v>
      </c>
    </row>
    <row r="4317" spans="1:19" x14ac:dyDescent="0.25">
      <c r="A4317">
        <v>2006</v>
      </c>
      <c r="B4317">
        <v>282</v>
      </c>
      <c r="C4317" t="s">
        <v>1526</v>
      </c>
      <c r="D4317" t="str">
        <f>IFERROR(INDEX('Draft Master List'!E:F,MATCH(C4317,'Draft Master List'!E:E,0),2),"N/A")</f>
        <v>N/A</v>
      </c>
      <c r="E4317" t="s">
        <v>20</v>
      </c>
      <c r="F4317">
        <v>30</v>
      </c>
      <c r="G4317" t="s">
        <v>77</v>
      </c>
      <c r="H4317">
        <v>4</v>
      </c>
      <c r="I4317">
        <v>1</v>
      </c>
      <c r="J4317">
        <v>11</v>
      </c>
      <c r="K4317">
        <v>8</v>
      </c>
      <c r="L4317" s="2">
        <v>0.72699999999999998</v>
      </c>
      <c r="M4317">
        <v>85</v>
      </c>
      <c r="N4317">
        <v>10.6</v>
      </c>
      <c r="O4317">
        <v>1</v>
      </c>
      <c r="P4317">
        <v>23</v>
      </c>
      <c r="Q4317">
        <v>2</v>
      </c>
      <c r="R4317">
        <v>21.3</v>
      </c>
      <c r="S4317">
        <v>0</v>
      </c>
    </row>
    <row r="4318" spans="1:19" x14ac:dyDescent="0.25">
      <c r="A4318">
        <v>2006</v>
      </c>
      <c r="B4318">
        <v>283</v>
      </c>
      <c r="C4318" t="s">
        <v>281</v>
      </c>
      <c r="D4318" t="str">
        <f>IFERROR(INDEX('Draft Master List'!E:F,MATCH(C4318,'Draft Master List'!E:E,0),2),"N/A")</f>
        <v>1012010</v>
      </c>
      <c r="E4318" t="s">
        <v>12</v>
      </c>
      <c r="F4318">
        <v>22</v>
      </c>
      <c r="G4318" t="s">
        <v>660</v>
      </c>
      <c r="H4318">
        <v>8</v>
      </c>
      <c r="I4318">
        <v>2</v>
      </c>
      <c r="J4318">
        <v>18</v>
      </c>
      <c r="K4318">
        <v>8</v>
      </c>
      <c r="L4318" s="2">
        <v>0.44400000000000001</v>
      </c>
      <c r="M4318">
        <v>99</v>
      </c>
      <c r="N4318">
        <v>12.4</v>
      </c>
      <c r="O4318">
        <v>1</v>
      </c>
      <c r="P4318">
        <v>21</v>
      </c>
      <c r="Q4318">
        <v>1</v>
      </c>
      <c r="R4318">
        <v>12.4</v>
      </c>
      <c r="S4318">
        <v>0</v>
      </c>
    </row>
    <row r="4319" spans="1:19" x14ac:dyDescent="0.25">
      <c r="A4319">
        <v>2006</v>
      </c>
      <c r="B4319">
        <v>284</v>
      </c>
      <c r="C4319" t="s">
        <v>1507</v>
      </c>
      <c r="D4319" t="str">
        <f>IFERROR(INDEX('Draft Master List'!E:F,MATCH(C4319,'Draft Master List'!E:E,0),2),"N/A")</f>
        <v>N/A</v>
      </c>
      <c r="E4319" t="s">
        <v>28</v>
      </c>
      <c r="F4319">
        <v>25</v>
      </c>
      <c r="H4319">
        <v>14</v>
      </c>
      <c r="I4319">
        <v>0</v>
      </c>
      <c r="J4319">
        <v>21</v>
      </c>
      <c r="K4319">
        <v>8</v>
      </c>
      <c r="L4319" s="2">
        <v>0.38100000000000001</v>
      </c>
      <c r="M4319">
        <v>121</v>
      </c>
      <c r="N4319">
        <v>15.1</v>
      </c>
      <c r="O4319">
        <v>0</v>
      </c>
      <c r="P4319">
        <v>20</v>
      </c>
      <c r="Q4319">
        <v>0.6</v>
      </c>
      <c r="R4319">
        <v>8.6</v>
      </c>
      <c r="S4319">
        <v>0</v>
      </c>
    </row>
    <row r="4320" spans="1:19" x14ac:dyDescent="0.25">
      <c r="A4320">
        <v>2006</v>
      </c>
      <c r="B4320">
        <v>285</v>
      </c>
      <c r="C4320" t="s">
        <v>531</v>
      </c>
      <c r="D4320" t="str">
        <f>IFERROR(INDEX('Draft Master List'!E:F,MATCH(C4320,'Draft Master List'!E:E,0),2),"N/A")</f>
        <v>1092006</v>
      </c>
      <c r="E4320" t="s">
        <v>6</v>
      </c>
      <c r="F4320">
        <v>23</v>
      </c>
      <c r="G4320" t="s">
        <v>77</v>
      </c>
      <c r="H4320">
        <v>8</v>
      </c>
      <c r="I4320">
        <v>3</v>
      </c>
      <c r="J4320">
        <v>14</v>
      </c>
      <c r="K4320">
        <v>7</v>
      </c>
      <c r="L4320" s="2">
        <v>0.5</v>
      </c>
      <c r="M4320">
        <v>68</v>
      </c>
      <c r="N4320">
        <v>9.6999999999999993</v>
      </c>
      <c r="O4320">
        <v>1</v>
      </c>
      <c r="P4320">
        <v>18</v>
      </c>
      <c r="Q4320">
        <v>0.9</v>
      </c>
      <c r="R4320">
        <v>8.5</v>
      </c>
      <c r="S4320">
        <v>1</v>
      </c>
    </row>
    <row r="4321" spans="1:19" x14ac:dyDescent="0.25">
      <c r="A4321">
        <v>2006</v>
      </c>
      <c r="B4321">
        <v>286</v>
      </c>
      <c r="C4321" t="s">
        <v>1533</v>
      </c>
      <c r="D4321" t="str">
        <f>IFERROR(INDEX('Draft Master List'!E:F,MATCH(C4321,'Draft Master List'!E:E,0),2),"N/A")</f>
        <v>N/A</v>
      </c>
      <c r="E4321" t="s">
        <v>32</v>
      </c>
      <c r="F4321">
        <v>27</v>
      </c>
      <c r="G4321" t="s">
        <v>643</v>
      </c>
      <c r="H4321">
        <v>12</v>
      </c>
      <c r="I4321">
        <v>3</v>
      </c>
      <c r="J4321">
        <v>10</v>
      </c>
      <c r="K4321">
        <v>7</v>
      </c>
      <c r="L4321" s="2">
        <v>0.7</v>
      </c>
      <c r="M4321">
        <v>21</v>
      </c>
      <c r="N4321">
        <v>3</v>
      </c>
      <c r="O4321">
        <v>0</v>
      </c>
      <c r="P4321">
        <v>8</v>
      </c>
      <c r="Q4321">
        <v>0.6</v>
      </c>
      <c r="R4321">
        <v>1.8</v>
      </c>
      <c r="S4321">
        <v>1</v>
      </c>
    </row>
    <row r="4322" spans="1:19" x14ac:dyDescent="0.25">
      <c r="A4322">
        <v>2006</v>
      </c>
      <c r="B4322">
        <v>287</v>
      </c>
      <c r="C4322" t="s">
        <v>1350</v>
      </c>
      <c r="D4322" t="str">
        <f>IFERROR(INDEX('Draft Master List'!E:F,MATCH(C4322,'Draft Master List'!E:E,0),2),"N/A")</f>
        <v>N/A</v>
      </c>
      <c r="E4322" t="s">
        <v>30</v>
      </c>
      <c r="F4322">
        <v>28</v>
      </c>
      <c r="G4322" t="s">
        <v>732</v>
      </c>
      <c r="H4322">
        <v>16</v>
      </c>
      <c r="I4322">
        <v>3</v>
      </c>
      <c r="J4322">
        <v>9</v>
      </c>
      <c r="K4322">
        <v>7</v>
      </c>
      <c r="L4322" s="2">
        <v>0.77800000000000002</v>
      </c>
      <c r="M4322">
        <v>34</v>
      </c>
      <c r="N4322">
        <v>4.9000000000000004</v>
      </c>
      <c r="O4322">
        <v>1</v>
      </c>
      <c r="P4322">
        <v>11</v>
      </c>
      <c r="Q4322">
        <v>0.4</v>
      </c>
      <c r="R4322">
        <v>2.1</v>
      </c>
      <c r="S4322">
        <v>1</v>
      </c>
    </row>
    <row r="4323" spans="1:19" x14ac:dyDescent="0.25">
      <c r="A4323">
        <v>2006</v>
      </c>
      <c r="B4323">
        <v>288</v>
      </c>
      <c r="C4323" t="s">
        <v>2051</v>
      </c>
      <c r="D4323" t="str">
        <f>IFERROR(INDEX('Draft Master List'!E:F,MATCH(C4323,'Draft Master List'!E:E,0),2),"N/A")</f>
        <v>N/A</v>
      </c>
      <c r="E4323" t="s">
        <v>12</v>
      </c>
      <c r="F4323">
        <v>26</v>
      </c>
      <c r="G4323" t="s">
        <v>660</v>
      </c>
      <c r="H4323">
        <v>11</v>
      </c>
      <c r="I4323">
        <v>2</v>
      </c>
      <c r="J4323">
        <v>10</v>
      </c>
      <c r="K4323">
        <v>7</v>
      </c>
      <c r="L4323" s="2">
        <v>0.7</v>
      </c>
      <c r="M4323">
        <v>71</v>
      </c>
      <c r="N4323">
        <v>10.1</v>
      </c>
      <c r="O4323">
        <v>0</v>
      </c>
      <c r="P4323">
        <v>18</v>
      </c>
      <c r="Q4323">
        <v>0.6</v>
      </c>
      <c r="R4323">
        <v>6.5</v>
      </c>
      <c r="S4323">
        <v>0</v>
      </c>
    </row>
    <row r="4324" spans="1:19" x14ac:dyDescent="0.25">
      <c r="A4324">
        <v>2006</v>
      </c>
      <c r="B4324">
        <v>289</v>
      </c>
      <c r="C4324" t="s">
        <v>1460</v>
      </c>
      <c r="D4324" t="str">
        <f>IFERROR(INDEX('Draft Master List'!E:F,MATCH(C4324,'Draft Master List'!E:E,0),2),"N/A")</f>
        <v>N/A</v>
      </c>
      <c r="E4324" t="s">
        <v>223</v>
      </c>
      <c r="F4324">
        <v>25</v>
      </c>
      <c r="G4324" t="s">
        <v>212</v>
      </c>
      <c r="H4324">
        <v>16</v>
      </c>
      <c r="I4324">
        <v>9</v>
      </c>
      <c r="J4324">
        <v>10</v>
      </c>
      <c r="K4324">
        <v>7</v>
      </c>
      <c r="L4324" s="2">
        <v>0.7</v>
      </c>
      <c r="M4324">
        <v>29</v>
      </c>
      <c r="N4324">
        <v>4.0999999999999996</v>
      </c>
      <c r="O4324">
        <v>0</v>
      </c>
      <c r="P4324">
        <v>7</v>
      </c>
      <c r="Q4324">
        <v>0.4</v>
      </c>
      <c r="R4324">
        <v>1.8</v>
      </c>
      <c r="S4324">
        <v>0</v>
      </c>
    </row>
    <row r="4325" spans="1:19" x14ac:dyDescent="0.25">
      <c r="A4325">
        <v>2006</v>
      </c>
      <c r="B4325">
        <v>290</v>
      </c>
      <c r="C4325" t="s">
        <v>1534</v>
      </c>
      <c r="D4325" t="str">
        <f>IFERROR(INDEX('Draft Master List'!E:F,MATCH(C4325,'Draft Master List'!E:E,0),2),"N/A")</f>
        <v>N/A</v>
      </c>
      <c r="E4325" t="s">
        <v>32</v>
      </c>
      <c r="F4325">
        <v>24</v>
      </c>
      <c r="G4325" t="s">
        <v>643</v>
      </c>
      <c r="H4325">
        <v>8</v>
      </c>
      <c r="I4325">
        <v>1</v>
      </c>
      <c r="J4325">
        <v>8</v>
      </c>
      <c r="K4325">
        <v>7</v>
      </c>
      <c r="L4325" s="2">
        <v>0.875</v>
      </c>
      <c r="M4325">
        <v>43</v>
      </c>
      <c r="N4325">
        <v>6.1</v>
      </c>
      <c r="O4325">
        <v>0</v>
      </c>
      <c r="P4325">
        <v>11</v>
      </c>
      <c r="Q4325">
        <v>0.9</v>
      </c>
      <c r="R4325">
        <v>5.4</v>
      </c>
      <c r="S4325">
        <v>0</v>
      </c>
    </row>
    <row r="4326" spans="1:19" x14ac:dyDescent="0.25">
      <c r="A4326">
        <v>2006</v>
      </c>
      <c r="B4326">
        <v>291</v>
      </c>
      <c r="C4326" t="s">
        <v>1555</v>
      </c>
      <c r="D4326" t="str">
        <f>IFERROR(INDEX('Draft Master List'!E:F,MATCH(C4326,'Draft Master List'!E:E,0),2),"N/A")</f>
        <v>N/A</v>
      </c>
      <c r="E4326" t="s">
        <v>26</v>
      </c>
      <c r="F4326">
        <v>28</v>
      </c>
      <c r="G4326" t="s">
        <v>732</v>
      </c>
      <c r="H4326">
        <v>14</v>
      </c>
      <c r="I4326">
        <v>7</v>
      </c>
      <c r="J4326">
        <v>11</v>
      </c>
      <c r="K4326">
        <v>7</v>
      </c>
      <c r="L4326" s="2">
        <v>0.63600000000000001</v>
      </c>
      <c r="M4326">
        <v>37</v>
      </c>
      <c r="N4326">
        <v>5.3</v>
      </c>
      <c r="O4326">
        <v>1</v>
      </c>
      <c r="P4326">
        <v>20</v>
      </c>
      <c r="Q4326">
        <v>0.5</v>
      </c>
      <c r="R4326">
        <v>2.6</v>
      </c>
      <c r="S4326">
        <v>0</v>
      </c>
    </row>
    <row r="4327" spans="1:19" x14ac:dyDescent="0.25">
      <c r="A4327">
        <v>2006</v>
      </c>
      <c r="B4327">
        <v>292</v>
      </c>
      <c r="C4327" t="s">
        <v>1993</v>
      </c>
      <c r="D4327" t="str">
        <f>IFERROR(INDEX('Draft Master List'!E:F,MATCH(C4327,'Draft Master List'!E:E,0),2),"N/A")</f>
        <v>N/A</v>
      </c>
      <c r="E4327" t="s">
        <v>18</v>
      </c>
      <c r="F4327">
        <v>29</v>
      </c>
      <c r="G4327" t="s">
        <v>108</v>
      </c>
      <c r="H4327">
        <v>16</v>
      </c>
      <c r="I4327">
        <v>12</v>
      </c>
      <c r="J4327">
        <v>16</v>
      </c>
      <c r="K4327">
        <v>7</v>
      </c>
      <c r="L4327" s="2">
        <v>0.438</v>
      </c>
      <c r="M4327">
        <v>47</v>
      </c>
      <c r="N4327">
        <v>6.7</v>
      </c>
      <c r="O4327">
        <v>0</v>
      </c>
      <c r="P4327">
        <v>14</v>
      </c>
      <c r="Q4327">
        <v>0.4</v>
      </c>
      <c r="R4327">
        <v>2.9</v>
      </c>
      <c r="S4327">
        <v>0</v>
      </c>
    </row>
    <row r="4328" spans="1:19" x14ac:dyDescent="0.25">
      <c r="A4328">
        <v>2006</v>
      </c>
      <c r="B4328">
        <v>293</v>
      </c>
      <c r="C4328" t="s">
        <v>2187</v>
      </c>
      <c r="D4328" t="str">
        <f>IFERROR(INDEX('Draft Master List'!E:F,MATCH(C4328,'Draft Master List'!E:E,0),2),"N/A")</f>
        <v>N/A</v>
      </c>
      <c r="E4328" t="s">
        <v>16</v>
      </c>
      <c r="F4328">
        <v>25</v>
      </c>
      <c r="G4328" t="s">
        <v>77</v>
      </c>
      <c r="H4328">
        <v>10</v>
      </c>
      <c r="I4328">
        <v>2</v>
      </c>
      <c r="J4328">
        <v>12</v>
      </c>
      <c r="K4328">
        <v>7</v>
      </c>
      <c r="L4328" s="2">
        <v>0.58299999999999996</v>
      </c>
      <c r="M4328">
        <v>70</v>
      </c>
      <c r="N4328">
        <v>10</v>
      </c>
      <c r="O4328">
        <v>0</v>
      </c>
      <c r="P4328">
        <v>18</v>
      </c>
      <c r="Q4328">
        <v>0.7</v>
      </c>
      <c r="R4328">
        <v>7</v>
      </c>
      <c r="S4328">
        <v>2</v>
      </c>
    </row>
    <row r="4329" spans="1:19" x14ac:dyDescent="0.25">
      <c r="A4329">
        <v>2006</v>
      </c>
      <c r="B4329">
        <v>294</v>
      </c>
      <c r="C4329" t="s">
        <v>1465</v>
      </c>
      <c r="D4329" t="str">
        <f>IFERROR(INDEX('Draft Master List'!E:F,MATCH(C4329,'Draft Master List'!E:E,0),2),"N/A")</f>
        <v>N/A</v>
      </c>
      <c r="E4329" t="s">
        <v>5</v>
      </c>
      <c r="F4329">
        <v>26</v>
      </c>
      <c r="H4329">
        <v>4</v>
      </c>
      <c r="I4329">
        <v>0</v>
      </c>
      <c r="J4329">
        <v>16</v>
      </c>
      <c r="K4329">
        <v>7</v>
      </c>
      <c r="L4329" s="2">
        <v>0.438</v>
      </c>
      <c r="M4329">
        <v>89</v>
      </c>
      <c r="N4329">
        <v>12.7</v>
      </c>
      <c r="O4329">
        <v>0</v>
      </c>
      <c r="P4329">
        <v>24</v>
      </c>
      <c r="Q4329">
        <v>1.8</v>
      </c>
      <c r="R4329">
        <v>22.3</v>
      </c>
      <c r="S4329">
        <v>0</v>
      </c>
    </row>
    <row r="4330" spans="1:19" x14ac:dyDescent="0.25">
      <c r="A4330">
        <v>2006</v>
      </c>
      <c r="B4330">
        <v>295</v>
      </c>
      <c r="C4330" t="s">
        <v>2188</v>
      </c>
      <c r="D4330" t="str">
        <f>IFERROR(INDEX('Draft Master List'!E:F,MATCH(C4330,'Draft Master List'!E:E,0),2),"N/A")</f>
        <v>N/A</v>
      </c>
      <c r="E4330" t="s">
        <v>29</v>
      </c>
      <c r="F4330">
        <v>34</v>
      </c>
      <c r="G4330" t="s">
        <v>212</v>
      </c>
      <c r="H4330">
        <v>14</v>
      </c>
      <c r="I4330">
        <v>10</v>
      </c>
      <c r="J4330">
        <v>10</v>
      </c>
      <c r="K4330">
        <v>7</v>
      </c>
      <c r="L4330" s="2">
        <v>0.7</v>
      </c>
      <c r="M4330">
        <v>35</v>
      </c>
      <c r="N4330">
        <v>5</v>
      </c>
      <c r="O4330">
        <v>0</v>
      </c>
      <c r="P4330">
        <v>14</v>
      </c>
      <c r="Q4330">
        <v>0.5</v>
      </c>
      <c r="R4330">
        <v>2.5</v>
      </c>
      <c r="S4330">
        <v>0</v>
      </c>
    </row>
    <row r="4331" spans="1:19" x14ac:dyDescent="0.25">
      <c r="A4331">
        <v>2006</v>
      </c>
      <c r="B4331">
        <v>296</v>
      </c>
      <c r="C4331" t="s">
        <v>525</v>
      </c>
      <c r="D4331" t="str">
        <f>IFERROR(INDEX('Draft Master List'!E:F,MATCH(C4331,'Draft Master List'!E:E,0),2),"N/A")</f>
        <v>902006</v>
      </c>
      <c r="E4331" t="s">
        <v>14</v>
      </c>
      <c r="F4331">
        <v>21</v>
      </c>
      <c r="G4331" t="s">
        <v>77</v>
      </c>
      <c r="H4331">
        <v>9</v>
      </c>
      <c r="I4331">
        <v>2</v>
      </c>
      <c r="J4331">
        <v>13</v>
      </c>
      <c r="K4331">
        <v>7</v>
      </c>
      <c r="L4331" s="2">
        <v>0.53800000000000003</v>
      </c>
      <c r="M4331">
        <v>102</v>
      </c>
      <c r="N4331">
        <v>14.6</v>
      </c>
      <c r="O4331">
        <v>0</v>
      </c>
      <c r="P4331">
        <v>27</v>
      </c>
      <c r="Q4331">
        <v>0.8</v>
      </c>
      <c r="R4331">
        <v>11.3</v>
      </c>
      <c r="S4331">
        <v>0</v>
      </c>
    </row>
    <row r="4332" spans="1:19" x14ac:dyDescent="0.25">
      <c r="A4332">
        <v>2006</v>
      </c>
      <c r="B4332">
        <v>297</v>
      </c>
      <c r="C4332" t="s">
        <v>2107</v>
      </c>
      <c r="D4332" t="str">
        <f>IFERROR(INDEX('Draft Master List'!E:F,MATCH(C4332,'Draft Master List'!E:E,0),2),"N/A")</f>
        <v>N/A</v>
      </c>
      <c r="E4332" t="s">
        <v>24</v>
      </c>
      <c r="F4332">
        <v>30</v>
      </c>
      <c r="G4332" t="s">
        <v>1069</v>
      </c>
      <c r="H4332">
        <v>15</v>
      </c>
      <c r="I4332">
        <v>4</v>
      </c>
      <c r="J4332">
        <v>7</v>
      </c>
      <c r="K4332">
        <v>7</v>
      </c>
      <c r="L4332" s="2">
        <v>1</v>
      </c>
      <c r="M4332">
        <v>73</v>
      </c>
      <c r="N4332">
        <v>10.4</v>
      </c>
      <c r="O4332">
        <v>1</v>
      </c>
      <c r="P4332">
        <v>21</v>
      </c>
      <c r="Q4332">
        <v>0.5</v>
      </c>
      <c r="R4332">
        <v>4.9000000000000004</v>
      </c>
      <c r="S4332">
        <v>0</v>
      </c>
    </row>
    <row r="4333" spans="1:19" x14ac:dyDescent="0.25">
      <c r="A4333">
        <v>2006</v>
      </c>
      <c r="B4333">
        <v>298</v>
      </c>
      <c r="C4333" t="s">
        <v>2138</v>
      </c>
      <c r="D4333" t="str">
        <f>IFERROR(INDEX('Draft Master List'!E:F,MATCH(C4333,'Draft Master List'!E:E,0),2),"N/A")</f>
        <v>N/A</v>
      </c>
      <c r="E4333" t="s">
        <v>21</v>
      </c>
      <c r="F4333">
        <v>27</v>
      </c>
      <c r="G4333" t="s">
        <v>1069</v>
      </c>
      <c r="H4333">
        <v>16</v>
      </c>
      <c r="I4333">
        <v>4</v>
      </c>
      <c r="J4333">
        <v>14</v>
      </c>
      <c r="K4333">
        <v>6</v>
      </c>
      <c r="L4333" s="2">
        <v>0.42899999999999999</v>
      </c>
      <c r="M4333">
        <v>76</v>
      </c>
      <c r="N4333">
        <v>12.7</v>
      </c>
      <c r="O4333">
        <v>0</v>
      </c>
      <c r="P4333">
        <v>28</v>
      </c>
      <c r="Q4333">
        <v>0.4</v>
      </c>
      <c r="R4333">
        <v>4.8</v>
      </c>
      <c r="S4333">
        <v>0</v>
      </c>
    </row>
    <row r="4334" spans="1:19" x14ac:dyDescent="0.25">
      <c r="A4334">
        <v>2006</v>
      </c>
      <c r="B4334">
        <v>299</v>
      </c>
      <c r="C4334" t="s">
        <v>2189</v>
      </c>
      <c r="D4334" t="str">
        <f>IFERROR(INDEX('Draft Master List'!E:F,MATCH(C4334,'Draft Master List'!E:E,0),2),"N/A")</f>
        <v>N/A</v>
      </c>
      <c r="E4334" t="s">
        <v>29</v>
      </c>
      <c r="F4334">
        <v>24</v>
      </c>
      <c r="G4334" t="s">
        <v>758</v>
      </c>
      <c r="H4334">
        <v>7</v>
      </c>
      <c r="I4334">
        <v>2</v>
      </c>
      <c r="J4334">
        <v>9</v>
      </c>
      <c r="K4334">
        <v>6</v>
      </c>
      <c r="L4334" s="2">
        <v>0.66700000000000004</v>
      </c>
      <c r="M4334">
        <v>46</v>
      </c>
      <c r="N4334">
        <v>7.7</v>
      </c>
      <c r="O4334">
        <v>0</v>
      </c>
      <c r="P4334">
        <v>13</v>
      </c>
      <c r="Q4334">
        <v>0.9</v>
      </c>
      <c r="R4334">
        <v>6.6</v>
      </c>
      <c r="S4334">
        <v>0</v>
      </c>
    </row>
    <row r="4335" spans="1:19" x14ac:dyDescent="0.25">
      <c r="A4335">
        <v>2006</v>
      </c>
      <c r="B4335">
        <v>300</v>
      </c>
      <c r="C4335" t="s">
        <v>1986</v>
      </c>
      <c r="D4335" t="str">
        <f>IFERROR(INDEX('Draft Master List'!E:F,MATCH(C4335,'Draft Master List'!E:E,0),2),"N/A")</f>
        <v>N/A</v>
      </c>
      <c r="E4335" t="s">
        <v>63</v>
      </c>
      <c r="F4335">
        <v>27</v>
      </c>
      <c r="G4335" t="s">
        <v>660</v>
      </c>
      <c r="H4335">
        <v>16</v>
      </c>
      <c r="I4335">
        <v>3</v>
      </c>
      <c r="J4335">
        <v>12</v>
      </c>
      <c r="K4335">
        <v>6</v>
      </c>
      <c r="L4335" s="2">
        <v>0.5</v>
      </c>
      <c r="M4335">
        <v>38</v>
      </c>
      <c r="N4335">
        <v>6.3</v>
      </c>
      <c r="O4335">
        <v>2</v>
      </c>
      <c r="P4335">
        <v>18</v>
      </c>
      <c r="Q4335">
        <v>0.4</v>
      </c>
      <c r="R4335">
        <v>2.4</v>
      </c>
      <c r="S4335">
        <v>0</v>
      </c>
    </row>
    <row r="4336" spans="1:19" x14ac:dyDescent="0.25">
      <c r="A4336">
        <v>2006</v>
      </c>
      <c r="B4336">
        <v>301</v>
      </c>
      <c r="C4336" t="s">
        <v>1950</v>
      </c>
      <c r="D4336" t="str">
        <f>IFERROR(INDEX('Draft Master List'!E:F,MATCH(C4336,'Draft Master List'!E:E,0),2),"N/A")</f>
        <v>N/A</v>
      </c>
      <c r="E4336" t="s">
        <v>28</v>
      </c>
      <c r="F4336">
        <v>26</v>
      </c>
      <c r="G4336" t="s">
        <v>1069</v>
      </c>
      <c r="H4336">
        <v>6</v>
      </c>
      <c r="I4336">
        <v>3</v>
      </c>
      <c r="J4336">
        <v>15</v>
      </c>
      <c r="K4336">
        <v>6</v>
      </c>
      <c r="L4336" s="2">
        <v>0.4</v>
      </c>
      <c r="M4336">
        <v>68</v>
      </c>
      <c r="N4336">
        <v>11.3</v>
      </c>
      <c r="O4336">
        <v>0</v>
      </c>
      <c r="P4336">
        <v>23</v>
      </c>
      <c r="Q4336">
        <v>1</v>
      </c>
      <c r="R4336">
        <v>11.3</v>
      </c>
      <c r="S4336">
        <v>0</v>
      </c>
    </row>
    <row r="4337" spans="1:19" x14ac:dyDescent="0.25">
      <c r="A4337">
        <v>2006</v>
      </c>
      <c r="B4337">
        <v>302</v>
      </c>
      <c r="C4337" t="s">
        <v>1391</v>
      </c>
      <c r="D4337" t="str">
        <f>IFERROR(INDEX('Draft Master List'!E:F,MATCH(C4337,'Draft Master List'!E:E,0),2),"N/A")</f>
        <v>N/A</v>
      </c>
      <c r="E4337" t="s">
        <v>15</v>
      </c>
      <c r="F4337">
        <v>26</v>
      </c>
      <c r="G4337" t="s">
        <v>212</v>
      </c>
      <c r="H4337">
        <v>16</v>
      </c>
      <c r="I4337">
        <v>11</v>
      </c>
      <c r="J4337">
        <v>9</v>
      </c>
      <c r="K4337">
        <v>6</v>
      </c>
      <c r="L4337" s="2">
        <v>0.66700000000000004</v>
      </c>
      <c r="M4337">
        <v>37</v>
      </c>
      <c r="N4337">
        <v>6.2</v>
      </c>
      <c r="O4337">
        <v>0</v>
      </c>
      <c r="P4337">
        <v>17</v>
      </c>
      <c r="Q4337">
        <v>0.4</v>
      </c>
      <c r="R4337">
        <v>2.2999999999999998</v>
      </c>
      <c r="S4337">
        <v>0</v>
      </c>
    </row>
    <row r="4338" spans="1:19" x14ac:dyDescent="0.25">
      <c r="A4338">
        <v>2006</v>
      </c>
      <c r="B4338">
        <v>303</v>
      </c>
      <c r="C4338" t="s">
        <v>2190</v>
      </c>
      <c r="D4338" t="str">
        <f>IFERROR(INDEX('Draft Master List'!E:F,MATCH(C4338,'Draft Master List'!E:E,0),2),"N/A")</f>
        <v>N/A</v>
      </c>
      <c r="E4338" t="s">
        <v>0</v>
      </c>
      <c r="F4338">
        <v>25</v>
      </c>
      <c r="G4338" t="s">
        <v>77</v>
      </c>
      <c r="H4338">
        <v>12</v>
      </c>
      <c r="I4338">
        <v>1</v>
      </c>
      <c r="J4338">
        <v>10</v>
      </c>
      <c r="K4338">
        <v>6</v>
      </c>
      <c r="L4338" s="2">
        <v>0.6</v>
      </c>
      <c r="M4338">
        <v>108</v>
      </c>
      <c r="N4338">
        <v>18</v>
      </c>
      <c r="O4338">
        <v>1</v>
      </c>
      <c r="P4338">
        <v>41</v>
      </c>
      <c r="Q4338">
        <v>0.5</v>
      </c>
      <c r="R4338">
        <v>9</v>
      </c>
      <c r="S4338">
        <v>0</v>
      </c>
    </row>
    <row r="4339" spans="1:19" x14ac:dyDescent="0.25">
      <c r="A4339">
        <v>2006</v>
      </c>
      <c r="B4339">
        <v>304</v>
      </c>
      <c r="C4339" t="s">
        <v>1201</v>
      </c>
      <c r="D4339" t="str">
        <f>IFERROR(INDEX('Draft Master List'!E:F,MATCH(C4339,'Draft Master List'!E:E,0),2),"N/A")</f>
        <v>N/A</v>
      </c>
      <c r="E4339" t="s">
        <v>669</v>
      </c>
      <c r="F4339">
        <v>25</v>
      </c>
      <c r="H4339">
        <v>12</v>
      </c>
      <c r="I4339">
        <v>5</v>
      </c>
      <c r="J4339">
        <v>7</v>
      </c>
      <c r="K4339">
        <v>6</v>
      </c>
      <c r="L4339" s="2">
        <v>0.85699999999999998</v>
      </c>
      <c r="M4339">
        <v>61</v>
      </c>
      <c r="N4339">
        <v>10.199999999999999</v>
      </c>
      <c r="O4339">
        <v>1</v>
      </c>
      <c r="P4339">
        <v>19</v>
      </c>
      <c r="Q4339">
        <v>0.5</v>
      </c>
      <c r="R4339">
        <v>5.0999999999999996</v>
      </c>
      <c r="S4339">
        <v>0</v>
      </c>
    </row>
    <row r="4340" spans="1:19" x14ac:dyDescent="0.25">
      <c r="A4340">
        <v>2006</v>
      </c>
      <c r="B4340">
        <v>305</v>
      </c>
      <c r="C4340" t="s">
        <v>2166</v>
      </c>
      <c r="D4340" t="str">
        <f>IFERROR(INDEX('Draft Master List'!E:F,MATCH(C4340,'Draft Master List'!E:E,0),2),"N/A")</f>
        <v>N/A</v>
      </c>
      <c r="E4340" t="s">
        <v>18</v>
      </c>
      <c r="F4340">
        <v>26</v>
      </c>
      <c r="G4340" t="s">
        <v>1069</v>
      </c>
      <c r="H4340">
        <v>16</v>
      </c>
      <c r="I4340">
        <v>2</v>
      </c>
      <c r="J4340">
        <v>9</v>
      </c>
      <c r="K4340">
        <v>6</v>
      </c>
      <c r="L4340" s="2">
        <v>0.66700000000000004</v>
      </c>
      <c r="M4340">
        <v>45</v>
      </c>
      <c r="N4340">
        <v>7.5</v>
      </c>
      <c r="O4340">
        <v>1</v>
      </c>
      <c r="P4340">
        <v>16</v>
      </c>
      <c r="Q4340">
        <v>0.4</v>
      </c>
      <c r="R4340">
        <v>2.8</v>
      </c>
      <c r="S4340">
        <v>0</v>
      </c>
    </row>
    <row r="4341" spans="1:19" x14ac:dyDescent="0.25">
      <c r="A4341">
        <v>2006</v>
      </c>
      <c r="B4341">
        <v>306</v>
      </c>
      <c r="C4341" t="s">
        <v>94</v>
      </c>
      <c r="D4341" t="str">
        <f>IFERROR(INDEX('Draft Master List'!E:F,MATCH(C4341,'Draft Master List'!E:E,0),2),"N/A")</f>
        <v>72007</v>
      </c>
      <c r="E4341" t="s">
        <v>63</v>
      </c>
      <c r="F4341">
        <v>27</v>
      </c>
      <c r="H4341">
        <v>16</v>
      </c>
      <c r="I4341">
        <v>0</v>
      </c>
      <c r="J4341">
        <v>6</v>
      </c>
      <c r="K4341">
        <v>6</v>
      </c>
      <c r="L4341" s="2">
        <v>1</v>
      </c>
      <c r="M4341">
        <v>88</v>
      </c>
      <c r="N4341">
        <v>14.7</v>
      </c>
      <c r="O4341">
        <v>0</v>
      </c>
      <c r="P4341">
        <v>37</v>
      </c>
      <c r="Q4341">
        <v>0.4</v>
      </c>
      <c r="R4341">
        <v>5.5</v>
      </c>
      <c r="S4341">
        <v>2</v>
      </c>
    </row>
    <row r="4342" spans="1:19" x14ac:dyDescent="0.25">
      <c r="A4342">
        <v>2006</v>
      </c>
      <c r="B4342">
        <v>307</v>
      </c>
      <c r="C4342" t="s">
        <v>2053</v>
      </c>
      <c r="D4342" t="str">
        <f>IFERROR(INDEX('Draft Master List'!E:F,MATCH(C4342,'Draft Master List'!E:E,0),2),"N/A")</f>
        <v>N/A</v>
      </c>
      <c r="E4342" t="s">
        <v>32</v>
      </c>
      <c r="F4342">
        <v>26</v>
      </c>
      <c r="G4342" t="s">
        <v>758</v>
      </c>
      <c r="H4342">
        <v>16</v>
      </c>
      <c r="I4342">
        <v>3</v>
      </c>
      <c r="J4342">
        <v>9</v>
      </c>
      <c r="K4342">
        <v>6</v>
      </c>
      <c r="L4342" s="2">
        <v>0.66700000000000004</v>
      </c>
      <c r="M4342">
        <v>44</v>
      </c>
      <c r="N4342">
        <v>7.3</v>
      </c>
      <c r="O4342">
        <v>0</v>
      </c>
      <c r="P4342">
        <v>10</v>
      </c>
      <c r="Q4342">
        <v>0.4</v>
      </c>
      <c r="R4342">
        <v>2.8</v>
      </c>
      <c r="S4342">
        <v>1</v>
      </c>
    </row>
    <row r="4343" spans="1:19" x14ac:dyDescent="0.25">
      <c r="A4343">
        <v>2006</v>
      </c>
      <c r="B4343">
        <v>308</v>
      </c>
      <c r="C4343" t="s">
        <v>1484</v>
      </c>
      <c r="D4343" t="str">
        <f>IFERROR(INDEX('Draft Master List'!E:F,MATCH(C4343,'Draft Master List'!E:E,0),2),"N/A")</f>
        <v>N/A</v>
      </c>
      <c r="E4343" t="s">
        <v>10</v>
      </c>
      <c r="F4343">
        <v>28</v>
      </c>
      <c r="H4343">
        <v>15</v>
      </c>
      <c r="I4343">
        <v>0</v>
      </c>
      <c r="J4343">
        <v>11</v>
      </c>
      <c r="K4343">
        <v>6</v>
      </c>
      <c r="L4343" s="2">
        <v>0.54500000000000004</v>
      </c>
      <c r="M4343">
        <v>60</v>
      </c>
      <c r="N4343">
        <v>10</v>
      </c>
      <c r="O4343">
        <v>0</v>
      </c>
      <c r="P4343">
        <v>22</v>
      </c>
      <c r="Q4343">
        <v>0.4</v>
      </c>
      <c r="R4343">
        <v>4</v>
      </c>
      <c r="S4343">
        <v>0</v>
      </c>
    </row>
    <row r="4344" spans="1:19" x14ac:dyDescent="0.25">
      <c r="A4344">
        <v>2006</v>
      </c>
      <c r="B4344">
        <v>309</v>
      </c>
      <c r="C4344" t="s">
        <v>548</v>
      </c>
      <c r="D4344" t="str">
        <f>IFERROR(INDEX('Draft Master List'!E:F,MATCH(C4344,'Draft Master List'!E:E,0),2),"N/A")</f>
        <v>1802006</v>
      </c>
      <c r="E4344" t="s">
        <v>64</v>
      </c>
      <c r="F4344">
        <v>23</v>
      </c>
      <c r="G4344" t="s">
        <v>732</v>
      </c>
      <c r="H4344">
        <v>16</v>
      </c>
      <c r="I4344">
        <v>1</v>
      </c>
      <c r="J4344">
        <v>7</v>
      </c>
      <c r="K4344">
        <v>6</v>
      </c>
      <c r="L4344" s="2">
        <v>0.85699999999999998</v>
      </c>
      <c r="M4344">
        <v>60</v>
      </c>
      <c r="N4344">
        <v>10</v>
      </c>
      <c r="O4344">
        <v>0</v>
      </c>
      <c r="P4344">
        <v>29</v>
      </c>
      <c r="Q4344">
        <v>0.4</v>
      </c>
      <c r="R4344">
        <v>3.8</v>
      </c>
      <c r="S4344">
        <v>0</v>
      </c>
    </row>
    <row r="4345" spans="1:19" x14ac:dyDescent="0.25">
      <c r="A4345">
        <v>2006</v>
      </c>
      <c r="B4345">
        <v>310</v>
      </c>
      <c r="C4345" t="s">
        <v>1339</v>
      </c>
      <c r="D4345" t="str">
        <f>IFERROR(INDEX('Draft Master List'!E:F,MATCH(C4345,'Draft Master List'!E:E,0),2),"N/A")</f>
        <v>N/A</v>
      </c>
      <c r="E4345" t="s">
        <v>64</v>
      </c>
      <c r="F4345">
        <v>24</v>
      </c>
      <c r="G4345" t="s">
        <v>643</v>
      </c>
      <c r="H4345">
        <v>13</v>
      </c>
      <c r="I4345">
        <v>3</v>
      </c>
      <c r="J4345">
        <v>11</v>
      </c>
      <c r="K4345">
        <v>6</v>
      </c>
      <c r="L4345" s="2">
        <v>0.54500000000000004</v>
      </c>
      <c r="M4345">
        <v>82</v>
      </c>
      <c r="N4345">
        <v>13.7</v>
      </c>
      <c r="O4345">
        <v>0</v>
      </c>
      <c r="P4345">
        <v>54</v>
      </c>
      <c r="Q4345">
        <v>0.5</v>
      </c>
      <c r="R4345">
        <v>6.3</v>
      </c>
      <c r="S4345">
        <v>1</v>
      </c>
    </row>
    <row r="4346" spans="1:19" x14ac:dyDescent="0.25">
      <c r="A4346">
        <v>2006</v>
      </c>
      <c r="B4346">
        <v>311</v>
      </c>
      <c r="C4346" t="s">
        <v>1541</v>
      </c>
      <c r="D4346" t="str">
        <f>IFERROR(INDEX('Draft Master List'!E:F,MATCH(C4346,'Draft Master List'!E:E,0),2),"N/A")</f>
        <v>N/A</v>
      </c>
      <c r="E4346" t="s">
        <v>32</v>
      </c>
      <c r="F4346">
        <v>27</v>
      </c>
      <c r="G4346" t="s">
        <v>643</v>
      </c>
      <c r="H4346">
        <v>4</v>
      </c>
      <c r="I4346">
        <v>2</v>
      </c>
      <c r="J4346">
        <v>9</v>
      </c>
      <c r="K4346">
        <v>5</v>
      </c>
      <c r="L4346" s="2">
        <v>0.55600000000000005</v>
      </c>
      <c r="M4346">
        <v>29</v>
      </c>
      <c r="N4346">
        <v>5.8</v>
      </c>
      <c r="O4346">
        <v>0</v>
      </c>
      <c r="P4346">
        <v>9</v>
      </c>
      <c r="Q4346">
        <v>1.3</v>
      </c>
      <c r="R4346">
        <v>7.3</v>
      </c>
      <c r="S4346">
        <v>0</v>
      </c>
    </row>
    <row r="4347" spans="1:19" x14ac:dyDescent="0.25">
      <c r="A4347">
        <v>2006</v>
      </c>
      <c r="B4347">
        <v>312</v>
      </c>
      <c r="C4347" t="s">
        <v>2132</v>
      </c>
      <c r="D4347" t="str">
        <f>IFERROR(INDEX('Draft Master List'!E:F,MATCH(C4347,'Draft Master List'!E:E,0),2),"N/A")</f>
        <v>N/A</v>
      </c>
      <c r="E4347" t="s">
        <v>4</v>
      </c>
      <c r="F4347">
        <v>34</v>
      </c>
      <c r="G4347" t="s">
        <v>108</v>
      </c>
      <c r="H4347">
        <v>16</v>
      </c>
      <c r="I4347">
        <v>14</v>
      </c>
      <c r="J4347">
        <v>8</v>
      </c>
      <c r="K4347">
        <v>5</v>
      </c>
      <c r="L4347" s="2">
        <v>0.625</v>
      </c>
      <c r="M4347">
        <v>37</v>
      </c>
      <c r="N4347">
        <v>7.4</v>
      </c>
      <c r="O4347">
        <v>0</v>
      </c>
      <c r="P4347">
        <v>13</v>
      </c>
      <c r="Q4347">
        <v>0.3</v>
      </c>
      <c r="R4347">
        <v>2.2999999999999998</v>
      </c>
      <c r="S4347">
        <v>0</v>
      </c>
    </row>
    <row r="4348" spans="1:19" x14ac:dyDescent="0.25">
      <c r="A4348">
        <v>2006</v>
      </c>
      <c r="B4348">
        <v>313</v>
      </c>
      <c r="C4348" t="s">
        <v>1547</v>
      </c>
      <c r="D4348" t="str">
        <f>IFERROR(INDEX('Draft Master List'!E:F,MATCH(C4348,'Draft Master List'!E:E,0),2),"N/A")</f>
        <v>N/A</v>
      </c>
      <c r="E4348" t="s">
        <v>0</v>
      </c>
      <c r="F4348">
        <v>25</v>
      </c>
      <c r="H4348">
        <v>1</v>
      </c>
      <c r="I4348">
        <v>0</v>
      </c>
      <c r="J4348">
        <v>6</v>
      </c>
      <c r="K4348">
        <v>5</v>
      </c>
      <c r="L4348" s="2">
        <v>0.83299999999999996</v>
      </c>
      <c r="M4348">
        <v>14</v>
      </c>
      <c r="N4348">
        <v>2.8</v>
      </c>
      <c r="O4348">
        <v>1</v>
      </c>
      <c r="P4348">
        <v>7</v>
      </c>
      <c r="Q4348">
        <v>5</v>
      </c>
      <c r="R4348">
        <v>14</v>
      </c>
      <c r="S4348">
        <v>0</v>
      </c>
    </row>
    <row r="4349" spans="1:19" x14ac:dyDescent="0.25">
      <c r="A4349">
        <v>2006</v>
      </c>
      <c r="B4349">
        <v>314</v>
      </c>
      <c r="C4349" t="s">
        <v>1441</v>
      </c>
      <c r="D4349" t="str">
        <f>IFERROR(INDEX('Draft Master List'!E:F,MATCH(C4349,'Draft Master List'!E:E,0),2),"N/A")</f>
        <v>N/A</v>
      </c>
      <c r="E4349" t="s">
        <v>12</v>
      </c>
      <c r="F4349">
        <v>27</v>
      </c>
      <c r="G4349" t="s">
        <v>643</v>
      </c>
      <c r="H4349">
        <v>6</v>
      </c>
      <c r="I4349">
        <v>2</v>
      </c>
      <c r="J4349">
        <v>10</v>
      </c>
      <c r="K4349">
        <v>5</v>
      </c>
      <c r="L4349" s="2">
        <v>0.5</v>
      </c>
      <c r="M4349">
        <v>26</v>
      </c>
      <c r="N4349">
        <v>5.2</v>
      </c>
      <c r="O4349">
        <v>0</v>
      </c>
      <c r="P4349">
        <v>14</v>
      </c>
      <c r="Q4349">
        <v>0.8</v>
      </c>
      <c r="R4349">
        <v>4.3</v>
      </c>
      <c r="S4349">
        <v>0</v>
      </c>
    </row>
    <row r="4350" spans="1:19" x14ac:dyDescent="0.25">
      <c r="A4350">
        <v>2006</v>
      </c>
      <c r="B4350">
        <v>315</v>
      </c>
      <c r="C4350" t="s">
        <v>1974</v>
      </c>
      <c r="D4350" t="str">
        <f>IFERROR(INDEX('Draft Master List'!E:F,MATCH(C4350,'Draft Master List'!E:E,0),2),"N/A")</f>
        <v>N/A</v>
      </c>
      <c r="E4350" t="s">
        <v>22</v>
      </c>
      <c r="F4350">
        <v>24</v>
      </c>
      <c r="G4350" t="s">
        <v>77</v>
      </c>
      <c r="H4350">
        <v>12</v>
      </c>
      <c r="I4350">
        <v>3</v>
      </c>
      <c r="J4350">
        <v>12</v>
      </c>
      <c r="K4350">
        <v>5</v>
      </c>
      <c r="L4350" s="2">
        <v>0.41699999999999998</v>
      </c>
      <c r="M4350">
        <v>56</v>
      </c>
      <c r="N4350">
        <v>11.2</v>
      </c>
      <c r="O4350">
        <v>0</v>
      </c>
      <c r="P4350">
        <v>16</v>
      </c>
      <c r="Q4350">
        <v>0.4</v>
      </c>
      <c r="R4350">
        <v>4.7</v>
      </c>
      <c r="S4350">
        <v>0</v>
      </c>
    </row>
    <row r="4351" spans="1:19" x14ac:dyDescent="0.25">
      <c r="A4351">
        <v>2006</v>
      </c>
      <c r="B4351">
        <v>316</v>
      </c>
      <c r="C4351" t="s">
        <v>2102</v>
      </c>
      <c r="D4351" t="str">
        <f>IFERROR(INDEX('Draft Master List'!E:F,MATCH(C4351,'Draft Master List'!E:E,0),2),"N/A")</f>
        <v>N/A</v>
      </c>
      <c r="E4351" t="s">
        <v>5</v>
      </c>
      <c r="F4351">
        <v>27</v>
      </c>
      <c r="G4351" t="s">
        <v>77</v>
      </c>
      <c r="H4351">
        <v>4</v>
      </c>
      <c r="I4351">
        <v>1</v>
      </c>
      <c r="J4351">
        <v>13</v>
      </c>
      <c r="K4351">
        <v>5</v>
      </c>
      <c r="L4351" s="2">
        <v>0.38500000000000001</v>
      </c>
      <c r="M4351">
        <v>31</v>
      </c>
      <c r="N4351">
        <v>6.2</v>
      </c>
      <c r="O4351">
        <v>1</v>
      </c>
      <c r="P4351">
        <v>10</v>
      </c>
      <c r="Q4351">
        <v>1.3</v>
      </c>
      <c r="R4351">
        <v>7.8</v>
      </c>
      <c r="S4351">
        <v>0</v>
      </c>
    </row>
    <row r="4352" spans="1:19" x14ac:dyDescent="0.25">
      <c r="A4352">
        <v>2006</v>
      </c>
      <c r="B4352">
        <v>317</v>
      </c>
      <c r="C4352" t="s">
        <v>2191</v>
      </c>
      <c r="D4352" t="str">
        <f>IFERROR(INDEX('Draft Master List'!E:F,MATCH(C4352,'Draft Master List'!E:E,0),2),"N/A")</f>
        <v>N/A</v>
      </c>
      <c r="E4352" t="s">
        <v>4</v>
      </c>
      <c r="F4352">
        <v>25</v>
      </c>
      <c r="G4352" t="s">
        <v>77</v>
      </c>
      <c r="H4352">
        <v>12</v>
      </c>
      <c r="I4352">
        <v>1</v>
      </c>
      <c r="J4352">
        <v>11</v>
      </c>
      <c r="K4352">
        <v>5</v>
      </c>
      <c r="L4352" s="2">
        <v>0.45500000000000002</v>
      </c>
      <c r="M4352">
        <v>48</v>
      </c>
      <c r="N4352">
        <v>9.6</v>
      </c>
      <c r="O4352">
        <v>0</v>
      </c>
      <c r="P4352">
        <v>15</v>
      </c>
      <c r="Q4352">
        <v>0.4</v>
      </c>
      <c r="R4352">
        <v>4</v>
      </c>
      <c r="S4352">
        <v>0</v>
      </c>
    </row>
    <row r="4353" spans="1:19" x14ac:dyDescent="0.25">
      <c r="A4353">
        <v>2006</v>
      </c>
      <c r="B4353">
        <v>318</v>
      </c>
      <c r="C4353" t="s">
        <v>1976</v>
      </c>
      <c r="D4353" t="str">
        <f>IFERROR(INDEX('Draft Master List'!E:F,MATCH(C4353,'Draft Master List'!E:E,0),2),"N/A")</f>
        <v>N/A</v>
      </c>
      <c r="E4353" t="s">
        <v>27</v>
      </c>
      <c r="F4353">
        <v>21</v>
      </c>
      <c r="G4353" t="s">
        <v>77</v>
      </c>
      <c r="H4353">
        <v>15</v>
      </c>
      <c r="I4353">
        <v>2</v>
      </c>
      <c r="J4353">
        <v>11</v>
      </c>
      <c r="K4353">
        <v>5</v>
      </c>
      <c r="L4353" s="2">
        <v>0.45500000000000002</v>
      </c>
      <c r="M4353">
        <v>75</v>
      </c>
      <c r="N4353">
        <v>15</v>
      </c>
      <c r="O4353">
        <v>0</v>
      </c>
      <c r="P4353">
        <v>33</v>
      </c>
      <c r="Q4353">
        <v>0.3</v>
      </c>
      <c r="R4353">
        <v>5</v>
      </c>
      <c r="S4353">
        <v>0</v>
      </c>
    </row>
    <row r="4354" spans="1:19" x14ac:dyDescent="0.25">
      <c r="A4354">
        <v>2006</v>
      </c>
      <c r="B4354">
        <v>319</v>
      </c>
      <c r="C4354" t="s">
        <v>2090</v>
      </c>
      <c r="D4354" t="str">
        <f>IFERROR(INDEX('Draft Master List'!E:F,MATCH(C4354,'Draft Master List'!E:E,0),2),"N/A")</f>
        <v>N/A</v>
      </c>
      <c r="E4354" t="s">
        <v>26</v>
      </c>
      <c r="F4354">
        <v>27</v>
      </c>
      <c r="H4354">
        <v>11</v>
      </c>
      <c r="I4354">
        <v>0</v>
      </c>
      <c r="J4354">
        <v>6</v>
      </c>
      <c r="K4354">
        <v>5</v>
      </c>
      <c r="L4354" s="2">
        <v>0.83299999999999996</v>
      </c>
      <c r="M4354">
        <v>49</v>
      </c>
      <c r="N4354">
        <v>9.8000000000000007</v>
      </c>
      <c r="O4354">
        <v>0</v>
      </c>
      <c r="P4354">
        <v>24</v>
      </c>
      <c r="Q4354">
        <v>0.5</v>
      </c>
      <c r="R4354">
        <v>4.5</v>
      </c>
      <c r="S4354">
        <v>0</v>
      </c>
    </row>
    <row r="4355" spans="1:19" x14ac:dyDescent="0.25">
      <c r="A4355">
        <v>2006</v>
      </c>
      <c r="B4355">
        <v>320</v>
      </c>
      <c r="C4355" t="s">
        <v>1574</v>
      </c>
      <c r="D4355" t="str">
        <f>IFERROR(INDEX('Draft Master List'!E:F,MATCH(C4355,'Draft Master List'!E:E,0),2),"N/A")</f>
        <v>N/A</v>
      </c>
      <c r="E4355" t="s">
        <v>9</v>
      </c>
      <c r="F4355">
        <v>27</v>
      </c>
      <c r="H4355">
        <v>8</v>
      </c>
      <c r="I4355">
        <v>0</v>
      </c>
      <c r="J4355">
        <v>8</v>
      </c>
      <c r="K4355">
        <v>5</v>
      </c>
      <c r="L4355" s="2">
        <v>0.625</v>
      </c>
      <c r="M4355">
        <v>49</v>
      </c>
      <c r="N4355">
        <v>9.8000000000000007</v>
      </c>
      <c r="O4355">
        <v>0</v>
      </c>
      <c r="P4355">
        <v>20</v>
      </c>
      <c r="Q4355">
        <v>0.6</v>
      </c>
      <c r="R4355">
        <v>6.1</v>
      </c>
      <c r="S4355">
        <v>0</v>
      </c>
    </row>
    <row r="4356" spans="1:19" x14ac:dyDescent="0.25">
      <c r="A4356">
        <v>2006</v>
      </c>
      <c r="B4356">
        <v>321</v>
      </c>
      <c r="C4356" t="s">
        <v>1559</v>
      </c>
      <c r="D4356" t="str">
        <f>IFERROR(INDEX('Draft Master List'!E:F,MATCH(C4356,'Draft Master List'!E:E,0),2),"N/A")</f>
        <v>N/A</v>
      </c>
      <c r="E4356" t="s">
        <v>6</v>
      </c>
      <c r="F4356">
        <v>26</v>
      </c>
      <c r="G4356" t="s">
        <v>643</v>
      </c>
      <c r="H4356">
        <v>12</v>
      </c>
      <c r="I4356">
        <v>1</v>
      </c>
      <c r="J4356">
        <v>6</v>
      </c>
      <c r="K4356">
        <v>5</v>
      </c>
      <c r="L4356" s="2">
        <v>0.83299999999999996</v>
      </c>
      <c r="M4356">
        <v>23</v>
      </c>
      <c r="N4356">
        <v>4.5999999999999996</v>
      </c>
      <c r="O4356">
        <v>0</v>
      </c>
      <c r="P4356">
        <v>8</v>
      </c>
      <c r="Q4356">
        <v>0.4</v>
      </c>
      <c r="R4356">
        <v>1.9</v>
      </c>
      <c r="S4356">
        <v>4</v>
      </c>
    </row>
    <row r="4357" spans="1:19" x14ac:dyDescent="0.25">
      <c r="A4357">
        <v>2006</v>
      </c>
      <c r="B4357">
        <v>322</v>
      </c>
      <c r="C4357" t="s">
        <v>515</v>
      </c>
      <c r="D4357" t="str">
        <f>IFERROR(INDEX('Draft Master List'!E:F,MATCH(C4357,'Draft Master List'!E:E,0),2),"N/A")</f>
        <v>442006</v>
      </c>
      <c r="E4357" t="s">
        <v>9</v>
      </c>
      <c r="F4357">
        <v>23</v>
      </c>
      <c r="H4357">
        <v>6</v>
      </c>
      <c r="I4357">
        <v>0</v>
      </c>
      <c r="J4357">
        <v>10</v>
      </c>
      <c r="K4357">
        <v>5</v>
      </c>
      <c r="L4357" s="2">
        <v>0.5</v>
      </c>
      <c r="M4357">
        <v>25</v>
      </c>
      <c r="N4357">
        <v>5</v>
      </c>
      <c r="O4357">
        <v>0</v>
      </c>
      <c r="P4357">
        <v>10</v>
      </c>
      <c r="Q4357">
        <v>0.8</v>
      </c>
      <c r="R4357">
        <v>4.2</v>
      </c>
      <c r="S4357">
        <v>0</v>
      </c>
    </row>
    <row r="4358" spans="1:19" x14ac:dyDescent="0.25">
      <c r="A4358">
        <v>2006</v>
      </c>
      <c r="B4358">
        <v>323</v>
      </c>
      <c r="C4358" t="s">
        <v>1346</v>
      </c>
      <c r="D4358" t="str">
        <f>IFERROR(INDEX('Draft Master List'!E:F,MATCH(C4358,'Draft Master List'!E:E,0),2),"N/A")</f>
        <v>N/A</v>
      </c>
      <c r="E4358" t="s">
        <v>34</v>
      </c>
      <c r="F4358">
        <v>28</v>
      </c>
      <c r="G4358" t="s">
        <v>732</v>
      </c>
      <c r="H4358">
        <v>14</v>
      </c>
      <c r="I4358">
        <v>7</v>
      </c>
      <c r="J4358">
        <v>7</v>
      </c>
      <c r="K4358">
        <v>5</v>
      </c>
      <c r="L4358" s="2">
        <v>0.71399999999999997</v>
      </c>
      <c r="M4358">
        <v>36</v>
      </c>
      <c r="N4358">
        <v>7.2</v>
      </c>
      <c r="O4358">
        <v>2</v>
      </c>
      <c r="P4358">
        <v>32</v>
      </c>
      <c r="Q4358">
        <v>0.4</v>
      </c>
      <c r="R4358">
        <v>2.6</v>
      </c>
      <c r="S4358">
        <v>0</v>
      </c>
    </row>
    <row r="4359" spans="1:19" x14ac:dyDescent="0.25">
      <c r="A4359">
        <v>2006</v>
      </c>
      <c r="B4359">
        <v>324</v>
      </c>
      <c r="C4359" t="s">
        <v>1522</v>
      </c>
      <c r="D4359" t="str">
        <f>IFERROR(INDEX('Draft Master List'!E:F,MATCH(C4359,'Draft Master List'!E:E,0),2),"N/A")</f>
        <v>N/A</v>
      </c>
      <c r="E4359" t="s">
        <v>15</v>
      </c>
      <c r="F4359">
        <v>24</v>
      </c>
      <c r="H4359">
        <v>2</v>
      </c>
      <c r="I4359">
        <v>0</v>
      </c>
      <c r="J4359">
        <v>6</v>
      </c>
      <c r="K4359">
        <v>5</v>
      </c>
      <c r="L4359" s="2">
        <v>0.83299999999999996</v>
      </c>
      <c r="M4359">
        <v>81</v>
      </c>
      <c r="N4359">
        <v>16.2</v>
      </c>
      <c r="O4359">
        <v>0</v>
      </c>
      <c r="P4359">
        <v>30</v>
      </c>
      <c r="Q4359">
        <v>2.5</v>
      </c>
      <c r="R4359">
        <v>40.5</v>
      </c>
      <c r="S4359">
        <v>0</v>
      </c>
    </row>
    <row r="4360" spans="1:19" x14ac:dyDescent="0.25">
      <c r="A4360">
        <v>2006</v>
      </c>
      <c r="B4360">
        <v>325</v>
      </c>
      <c r="C4360" t="s">
        <v>2155</v>
      </c>
      <c r="D4360" t="str">
        <f>IFERROR(INDEX('Draft Master List'!E:F,MATCH(C4360,'Draft Master List'!E:E,0),2),"N/A")</f>
        <v>N/A</v>
      </c>
      <c r="E4360" t="s">
        <v>223</v>
      </c>
      <c r="F4360">
        <v>26</v>
      </c>
      <c r="G4360" t="s">
        <v>1789</v>
      </c>
      <c r="H4360">
        <v>16</v>
      </c>
      <c r="I4360">
        <v>6</v>
      </c>
      <c r="J4360">
        <v>6</v>
      </c>
      <c r="K4360">
        <v>5</v>
      </c>
      <c r="L4360" s="2">
        <v>0.83299999999999996</v>
      </c>
      <c r="M4360">
        <v>68</v>
      </c>
      <c r="N4360">
        <v>13.6</v>
      </c>
      <c r="O4360">
        <v>0</v>
      </c>
      <c r="P4360">
        <v>26</v>
      </c>
      <c r="Q4360">
        <v>0.3</v>
      </c>
      <c r="R4360">
        <v>4.3</v>
      </c>
      <c r="S4360">
        <v>0</v>
      </c>
    </row>
    <row r="4361" spans="1:19" x14ac:dyDescent="0.25">
      <c r="A4361">
        <v>2006</v>
      </c>
      <c r="B4361">
        <v>326</v>
      </c>
      <c r="C4361" t="s">
        <v>2192</v>
      </c>
      <c r="D4361" t="str">
        <f>IFERROR(INDEX('Draft Master List'!E:F,MATCH(C4361,'Draft Master List'!E:E,0),2),"N/A")</f>
        <v>N/A</v>
      </c>
      <c r="E4361" t="s">
        <v>14</v>
      </c>
      <c r="F4361">
        <v>24</v>
      </c>
      <c r="H4361">
        <v>8</v>
      </c>
      <c r="I4361">
        <v>0</v>
      </c>
      <c r="J4361">
        <v>7</v>
      </c>
      <c r="K4361">
        <v>5</v>
      </c>
      <c r="L4361" s="2">
        <v>0.71399999999999997</v>
      </c>
      <c r="M4361">
        <v>63</v>
      </c>
      <c r="N4361">
        <v>12.6</v>
      </c>
      <c r="O4361">
        <v>0</v>
      </c>
      <c r="P4361">
        <v>26</v>
      </c>
      <c r="Q4361">
        <v>0.6</v>
      </c>
      <c r="R4361">
        <v>7.9</v>
      </c>
      <c r="S4361">
        <v>0</v>
      </c>
    </row>
    <row r="4362" spans="1:19" x14ac:dyDescent="0.25">
      <c r="A4362">
        <v>2006</v>
      </c>
      <c r="B4362">
        <v>327</v>
      </c>
      <c r="C4362" t="s">
        <v>2147</v>
      </c>
      <c r="D4362" t="str">
        <f>IFERROR(INDEX('Draft Master List'!E:F,MATCH(C4362,'Draft Master List'!E:E,0),2),"N/A")</f>
        <v>N/A</v>
      </c>
      <c r="E4362" t="s">
        <v>25</v>
      </c>
      <c r="F4362">
        <v>33</v>
      </c>
      <c r="G4362" t="s">
        <v>1069</v>
      </c>
      <c r="H4362">
        <v>15</v>
      </c>
      <c r="I4362">
        <v>5</v>
      </c>
      <c r="J4362">
        <v>10</v>
      </c>
      <c r="K4362">
        <v>4</v>
      </c>
      <c r="L4362" s="2">
        <v>0.4</v>
      </c>
      <c r="M4362">
        <v>40</v>
      </c>
      <c r="N4362">
        <v>10</v>
      </c>
      <c r="O4362">
        <v>0</v>
      </c>
      <c r="P4362">
        <v>15</v>
      </c>
      <c r="Q4362">
        <v>0.3</v>
      </c>
      <c r="R4362">
        <v>2.7</v>
      </c>
      <c r="S4362">
        <v>0</v>
      </c>
    </row>
    <row r="4363" spans="1:19" x14ac:dyDescent="0.25">
      <c r="A4363">
        <v>2006</v>
      </c>
      <c r="B4363">
        <v>328</v>
      </c>
      <c r="C4363" t="s">
        <v>1572</v>
      </c>
      <c r="D4363" t="str">
        <f>IFERROR(INDEX('Draft Master List'!E:F,MATCH(C4363,'Draft Master List'!E:E,0),2),"N/A")</f>
        <v>N/A</v>
      </c>
      <c r="E4363" t="s">
        <v>12</v>
      </c>
      <c r="F4363">
        <v>22</v>
      </c>
      <c r="G4363" t="s">
        <v>660</v>
      </c>
      <c r="H4363">
        <v>9</v>
      </c>
      <c r="I4363">
        <v>2</v>
      </c>
      <c r="J4363">
        <v>9</v>
      </c>
      <c r="K4363">
        <v>4</v>
      </c>
      <c r="L4363" s="2">
        <v>0.44400000000000001</v>
      </c>
      <c r="M4363">
        <v>41</v>
      </c>
      <c r="N4363">
        <v>10.3</v>
      </c>
      <c r="O4363">
        <v>0</v>
      </c>
      <c r="P4363">
        <v>19</v>
      </c>
      <c r="Q4363">
        <v>0.4</v>
      </c>
      <c r="R4363">
        <v>4.5999999999999996</v>
      </c>
      <c r="S4363">
        <v>1</v>
      </c>
    </row>
    <row r="4364" spans="1:19" x14ac:dyDescent="0.25">
      <c r="A4364">
        <v>2006</v>
      </c>
      <c r="B4364">
        <v>329</v>
      </c>
      <c r="C4364" t="s">
        <v>2004</v>
      </c>
      <c r="D4364" t="str">
        <f>IFERROR(INDEX('Draft Master List'!E:F,MATCH(C4364,'Draft Master List'!E:E,0),2),"N/A")</f>
        <v>N/A</v>
      </c>
      <c r="E4364" t="s">
        <v>63</v>
      </c>
      <c r="F4364">
        <v>25</v>
      </c>
      <c r="H4364">
        <v>8</v>
      </c>
      <c r="I4364">
        <v>0</v>
      </c>
      <c r="J4364">
        <v>8</v>
      </c>
      <c r="K4364">
        <v>4</v>
      </c>
      <c r="L4364" s="2">
        <v>0.5</v>
      </c>
      <c r="M4364">
        <v>68</v>
      </c>
      <c r="N4364">
        <v>17</v>
      </c>
      <c r="O4364">
        <v>0</v>
      </c>
      <c r="P4364">
        <v>34</v>
      </c>
      <c r="Q4364">
        <v>0.5</v>
      </c>
      <c r="R4364">
        <v>8.5</v>
      </c>
      <c r="S4364">
        <v>1</v>
      </c>
    </row>
    <row r="4365" spans="1:19" x14ac:dyDescent="0.25">
      <c r="A4365">
        <v>2006</v>
      </c>
      <c r="B4365">
        <v>330</v>
      </c>
      <c r="C4365" t="s">
        <v>2148</v>
      </c>
      <c r="D4365" t="str">
        <f>IFERROR(INDEX('Draft Master List'!E:F,MATCH(C4365,'Draft Master List'!E:E,0),2),"N/A")</f>
        <v>N/A</v>
      </c>
      <c r="E4365" t="s">
        <v>3</v>
      </c>
      <c r="F4365">
        <v>24</v>
      </c>
      <c r="G4365" t="s">
        <v>732</v>
      </c>
      <c r="H4365">
        <v>12</v>
      </c>
      <c r="I4365">
        <v>3</v>
      </c>
      <c r="J4365">
        <v>4</v>
      </c>
      <c r="K4365">
        <v>4</v>
      </c>
      <c r="L4365" s="2">
        <v>1</v>
      </c>
      <c r="M4365">
        <v>17</v>
      </c>
      <c r="N4365">
        <v>4.3</v>
      </c>
      <c r="O4365">
        <v>0</v>
      </c>
      <c r="P4365">
        <v>12</v>
      </c>
      <c r="Q4365">
        <v>0.3</v>
      </c>
      <c r="R4365">
        <v>1.4</v>
      </c>
      <c r="S4365">
        <v>0</v>
      </c>
    </row>
    <row r="4366" spans="1:19" x14ac:dyDescent="0.25">
      <c r="A4366">
        <v>2006</v>
      </c>
      <c r="B4366">
        <v>331</v>
      </c>
      <c r="C4366" t="s">
        <v>1930</v>
      </c>
      <c r="D4366" t="str">
        <f>IFERROR(INDEX('Draft Master List'!E:F,MATCH(C4366,'Draft Master List'!E:E,0),2),"N/A")</f>
        <v>N/A</v>
      </c>
      <c r="E4366" t="s">
        <v>19</v>
      </c>
      <c r="F4366">
        <v>25</v>
      </c>
      <c r="H4366">
        <v>16</v>
      </c>
      <c r="I4366">
        <v>0</v>
      </c>
      <c r="J4366">
        <v>5</v>
      </c>
      <c r="K4366">
        <v>4</v>
      </c>
      <c r="L4366" s="2">
        <v>0.8</v>
      </c>
      <c r="M4366">
        <v>32</v>
      </c>
      <c r="N4366">
        <v>8</v>
      </c>
      <c r="O4366">
        <v>1</v>
      </c>
      <c r="P4366">
        <v>12</v>
      </c>
      <c r="Q4366">
        <v>0.3</v>
      </c>
      <c r="R4366">
        <v>2</v>
      </c>
      <c r="S4366">
        <v>0</v>
      </c>
    </row>
    <row r="4367" spans="1:19" x14ac:dyDescent="0.25">
      <c r="A4367">
        <v>2006</v>
      </c>
      <c r="B4367">
        <v>332</v>
      </c>
      <c r="C4367" t="s">
        <v>1518</v>
      </c>
      <c r="D4367" t="str">
        <f>IFERROR(INDEX('Draft Master List'!E:F,MATCH(C4367,'Draft Master List'!E:E,0),2),"N/A")</f>
        <v>N/A</v>
      </c>
      <c r="E4367" t="s">
        <v>34</v>
      </c>
      <c r="F4367">
        <v>25</v>
      </c>
      <c r="H4367">
        <v>8</v>
      </c>
      <c r="I4367">
        <v>0</v>
      </c>
      <c r="J4367">
        <v>12</v>
      </c>
      <c r="K4367">
        <v>4</v>
      </c>
      <c r="L4367" s="2">
        <v>0.33300000000000002</v>
      </c>
      <c r="M4367">
        <v>29</v>
      </c>
      <c r="N4367">
        <v>7.3</v>
      </c>
      <c r="O4367">
        <v>0</v>
      </c>
      <c r="P4367">
        <v>10</v>
      </c>
      <c r="Q4367">
        <v>0.5</v>
      </c>
      <c r="R4367">
        <v>3.6</v>
      </c>
      <c r="S4367">
        <v>0</v>
      </c>
    </row>
    <row r="4368" spans="1:19" x14ac:dyDescent="0.25">
      <c r="A4368">
        <v>2006</v>
      </c>
      <c r="B4368">
        <v>333</v>
      </c>
      <c r="C4368" t="s">
        <v>2193</v>
      </c>
      <c r="D4368" t="str">
        <f>IFERROR(INDEX('Draft Master List'!E:F,MATCH(C4368,'Draft Master List'!E:E,0),2),"N/A")</f>
        <v>N/A</v>
      </c>
      <c r="E4368" t="s">
        <v>18</v>
      </c>
      <c r="F4368">
        <v>23</v>
      </c>
      <c r="G4368" t="s">
        <v>77</v>
      </c>
      <c r="H4368">
        <v>1</v>
      </c>
      <c r="I4368">
        <v>1</v>
      </c>
      <c r="J4368">
        <v>7</v>
      </c>
      <c r="K4368">
        <v>4</v>
      </c>
      <c r="L4368" s="2">
        <v>0.57099999999999995</v>
      </c>
      <c r="M4368">
        <v>33</v>
      </c>
      <c r="N4368">
        <v>8.3000000000000007</v>
      </c>
      <c r="O4368">
        <v>0</v>
      </c>
      <c r="P4368">
        <v>12</v>
      </c>
      <c r="Q4368">
        <v>4</v>
      </c>
      <c r="R4368">
        <v>33</v>
      </c>
      <c r="S4368">
        <v>1</v>
      </c>
    </row>
    <row r="4369" spans="1:19" x14ac:dyDescent="0.25">
      <c r="A4369">
        <v>2006</v>
      </c>
      <c r="B4369">
        <v>334</v>
      </c>
      <c r="C4369" t="s">
        <v>1545</v>
      </c>
      <c r="D4369" t="str">
        <f>IFERROR(INDEX('Draft Master List'!E:F,MATCH(C4369,'Draft Master List'!E:E,0),2),"N/A")</f>
        <v>N/A</v>
      </c>
      <c r="E4369" t="s">
        <v>26</v>
      </c>
      <c r="F4369">
        <v>24</v>
      </c>
      <c r="H4369">
        <v>3</v>
      </c>
      <c r="I4369">
        <v>0</v>
      </c>
      <c r="J4369">
        <v>7</v>
      </c>
      <c r="K4369">
        <v>4</v>
      </c>
      <c r="L4369" s="2">
        <v>0.57099999999999995</v>
      </c>
      <c r="M4369">
        <v>41</v>
      </c>
      <c r="N4369">
        <v>10.3</v>
      </c>
      <c r="O4369">
        <v>0</v>
      </c>
      <c r="P4369">
        <v>13</v>
      </c>
      <c r="Q4369">
        <v>1.3</v>
      </c>
      <c r="R4369">
        <v>13.7</v>
      </c>
      <c r="S4369">
        <v>0</v>
      </c>
    </row>
    <row r="4370" spans="1:19" x14ac:dyDescent="0.25">
      <c r="A4370">
        <v>2006</v>
      </c>
      <c r="B4370">
        <v>335</v>
      </c>
      <c r="C4370" t="s">
        <v>2069</v>
      </c>
      <c r="D4370" t="str">
        <f>IFERROR(INDEX('Draft Master List'!E:F,MATCH(C4370,'Draft Master List'!E:E,0),2),"N/A")</f>
        <v>N/A</v>
      </c>
      <c r="E4370" t="s">
        <v>0</v>
      </c>
      <c r="F4370">
        <v>26</v>
      </c>
      <c r="H4370">
        <v>5</v>
      </c>
      <c r="I4370">
        <v>0</v>
      </c>
      <c r="J4370">
        <v>5</v>
      </c>
      <c r="K4370">
        <v>4</v>
      </c>
      <c r="L4370" s="2">
        <v>0.8</v>
      </c>
      <c r="M4370">
        <v>44</v>
      </c>
      <c r="N4370">
        <v>11</v>
      </c>
      <c r="O4370">
        <v>0</v>
      </c>
      <c r="P4370">
        <v>25</v>
      </c>
      <c r="Q4370">
        <v>0.8</v>
      </c>
      <c r="R4370">
        <v>8.8000000000000007</v>
      </c>
      <c r="S4370">
        <v>0</v>
      </c>
    </row>
    <row r="4371" spans="1:19" x14ac:dyDescent="0.25">
      <c r="A4371">
        <v>2006</v>
      </c>
      <c r="B4371">
        <v>336</v>
      </c>
      <c r="C4371" t="s">
        <v>2194</v>
      </c>
      <c r="D4371" t="str">
        <f>IFERROR(INDEX('Draft Master List'!E:F,MATCH(C4371,'Draft Master List'!E:E,0),2),"N/A")</f>
        <v>N/A</v>
      </c>
      <c r="E4371" t="s">
        <v>63</v>
      </c>
      <c r="F4371">
        <v>29</v>
      </c>
      <c r="G4371" t="s">
        <v>732</v>
      </c>
      <c r="H4371">
        <v>13</v>
      </c>
      <c r="I4371">
        <v>1</v>
      </c>
      <c r="J4371">
        <v>10</v>
      </c>
      <c r="K4371">
        <v>4</v>
      </c>
      <c r="L4371" s="2">
        <v>0.4</v>
      </c>
      <c r="M4371">
        <v>37</v>
      </c>
      <c r="N4371">
        <v>9.3000000000000007</v>
      </c>
      <c r="O4371">
        <v>0</v>
      </c>
      <c r="P4371">
        <v>19</v>
      </c>
      <c r="Q4371">
        <v>0.3</v>
      </c>
      <c r="R4371">
        <v>2.8</v>
      </c>
      <c r="S4371">
        <v>0</v>
      </c>
    </row>
    <row r="4372" spans="1:19" x14ac:dyDescent="0.25">
      <c r="A4372">
        <v>2006</v>
      </c>
      <c r="B4372">
        <v>337</v>
      </c>
      <c r="C4372" t="s">
        <v>723</v>
      </c>
      <c r="D4372" t="str">
        <f>IFERROR(INDEX('Draft Master List'!E:F,MATCH(C4372,'Draft Master List'!E:E,0),2),"N/A")</f>
        <v>N/A</v>
      </c>
      <c r="E4372" t="s">
        <v>10</v>
      </c>
      <c r="F4372">
        <v>23</v>
      </c>
      <c r="H4372">
        <v>1</v>
      </c>
      <c r="I4372">
        <v>0</v>
      </c>
      <c r="J4372">
        <v>4</v>
      </c>
      <c r="K4372">
        <v>4</v>
      </c>
      <c r="L4372" s="2">
        <v>1</v>
      </c>
      <c r="M4372">
        <v>31</v>
      </c>
      <c r="N4372">
        <v>7.8</v>
      </c>
      <c r="O4372">
        <v>0</v>
      </c>
      <c r="P4372">
        <v>15</v>
      </c>
      <c r="Q4372">
        <v>4</v>
      </c>
      <c r="R4372">
        <v>31</v>
      </c>
      <c r="S4372">
        <v>0</v>
      </c>
    </row>
    <row r="4373" spans="1:19" x14ac:dyDescent="0.25">
      <c r="A4373">
        <v>2006</v>
      </c>
      <c r="B4373">
        <v>338</v>
      </c>
      <c r="C4373" t="s">
        <v>1609</v>
      </c>
      <c r="D4373" t="str">
        <f>IFERROR(INDEX('Draft Master List'!E:F,MATCH(C4373,'Draft Master List'!E:E,0),2),"N/A")</f>
        <v>N/A</v>
      </c>
      <c r="E4373" t="s">
        <v>4</v>
      </c>
      <c r="F4373">
        <v>26</v>
      </c>
      <c r="G4373" t="s">
        <v>732</v>
      </c>
      <c r="H4373">
        <v>12</v>
      </c>
      <c r="I4373">
        <v>6</v>
      </c>
      <c r="J4373">
        <v>5</v>
      </c>
      <c r="K4373">
        <v>4</v>
      </c>
      <c r="L4373" s="2">
        <v>0.8</v>
      </c>
      <c r="M4373">
        <v>23</v>
      </c>
      <c r="N4373">
        <v>5.8</v>
      </c>
      <c r="O4373">
        <v>0</v>
      </c>
      <c r="P4373">
        <v>9</v>
      </c>
      <c r="Q4373">
        <v>0.3</v>
      </c>
      <c r="R4373">
        <v>1.9</v>
      </c>
      <c r="S4373">
        <v>0</v>
      </c>
    </row>
    <row r="4374" spans="1:19" x14ac:dyDescent="0.25">
      <c r="A4374">
        <v>2006</v>
      </c>
      <c r="B4374">
        <v>339</v>
      </c>
      <c r="C4374" t="s">
        <v>2108</v>
      </c>
      <c r="D4374" t="str">
        <f>IFERROR(INDEX('Draft Master List'!E:F,MATCH(C4374,'Draft Master List'!E:E,0),2),"N/A")</f>
        <v>N/A</v>
      </c>
      <c r="E4374" t="s">
        <v>33</v>
      </c>
      <c r="F4374">
        <v>26</v>
      </c>
      <c r="G4374" t="s">
        <v>732</v>
      </c>
      <c r="H4374">
        <v>16</v>
      </c>
      <c r="I4374">
        <v>6</v>
      </c>
      <c r="J4374">
        <v>7</v>
      </c>
      <c r="K4374">
        <v>3</v>
      </c>
      <c r="L4374" s="2">
        <v>0.42899999999999999</v>
      </c>
      <c r="M4374">
        <v>22</v>
      </c>
      <c r="N4374">
        <v>7.3</v>
      </c>
      <c r="O4374">
        <v>0</v>
      </c>
      <c r="P4374">
        <v>13</v>
      </c>
      <c r="Q4374">
        <v>0.2</v>
      </c>
      <c r="R4374">
        <v>1.4</v>
      </c>
      <c r="S4374">
        <v>0</v>
      </c>
    </row>
    <row r="4375" spans="1:19" x14ac:dyDescent="0.25">
      <c r="A4375">
        <v>2006</v>
      </c>
      <c r="B4375">
        <v>340</v>
      </c>
      <c r="C4375" t="s">
        <v>2195</v>
      </c>
      <c r="D4375" t="str">
        <f>IFERROR(INDEX('Draft Master List'!E:F,MATCH(C4375,'Draft Master List'!E:E,0),2),"N/A")</f>
        <v>N/A</v>
      </c>
      <c r="E4375" t="s">
        <v>22</v>
      </c>
      <c r="F4375">
        <v>23</v>
      </c>
      <c r="H4375">
        <v>2</v>
      </c>
      <c r="I4375">
        <v>0</v>
      </c>
      <c r="J4375">
        <v>5</v>
      </c>
      <c r="K4375">
        <v>3</v>
      </c>
      <c r="L4375" s="2">
        <v>0.6</v>
      </c>
      <c r="M4375">
        <v>37</v>
      </c>
      <c r="N4375">
        <v>12.3</v>
      </c>
      <c r="O4375">
        <v>0</v>
      </c>
      <c r="P4375">
        <v>22</v>
      </c>
      <c r="Q4375">
        <v>1.5</v>
      </c>
      <c r="R4375">
        <v>18.5</v>
      </c>
      <c r="S4375">
        <v>0</v>
      </c>
    </row>
    <row r="4376" spans="1:19" x14ac:dyDescent="0.25">
      <c r="A4376">
        <v>2006</v>
      </c>
      <c r="B4376">
        <v>341</v>
      </c>
      <c r="C4376" t="s">
        <v>1445</v>
      </c>
      <c r="D4376" t="str">
        <f>IFERROR(INDEX('Draft Master List'!E:F,MATCH(C4376,'Draft Master List'!E:E,0),2),"N/A")</f>
        <v>N/A</v>
      </c>
      <c r="E4376" t="s">
        <v>15</v>
      </c>
      <c r="F4376">
        <v>27</v>
      </c>
      <c r="H4376">
        <v>3</v>
      </c>
      <c r="I4376">
        <v>0</v>
      </c>
      <c r="J4376">
        <v>5</v>
      </c>
      <c r="K4376">
        <v>3</v>
      </c>
      <c r="L4376" s="2">
        <v>0.6</v>
      </c>
      <c r="M4376">
        <v>22</v>
      </c>
      <c r="N4376">
        <v>7.3</v>
      </c>
      <c r="O4376">
        <v>0</v>
      </c>
      <c r="P4376">
        <v>10</v>
      </c>
      <c r="Q4376">
        <v>1</v>
      </c>
      <c r="R4376">
        <v>7.3</v>
      </c>
      <c r="S4376">
        <v>0</v>
      </c>
    </row>
    <row r="4377" spans="1:19" x14ac:dyDescent="0.25">
      <c r="A4377">
        <v>2006</v>
      </c>
      <c r="B4377">
        <v>342</v>
      </c>
      <c r="C4377" t="s">
        <v>1544</v>
      </c>
      <c r="D4377" t="str">
        <f>IFERROR(INDEX('Draft Master List'!E:F,MATCH(C4377,'Draft Master List'!E:E,0),2),"N/A")</f>
        <v>N/A</v>
      </c>
      <c r="E4377" t="s">
        <v>18</v>
      </c>
      <c r="F4377">
        <v>24</v>
      </c>
      <c r="H4377">
        <v>5</v>
      </c>
      <c r="I4377">
        <v>0</v>
      </c>
      <c r="J4377">
        <v>5</v>
      </c>
      <c r="K4377">
        <v>3</v>
      </c>
      <c r="L4377" s="2">
        <v>0.6</v>
      </c>
      <c r="M4377">
        <v>19</v>
      </c>
      <c r="N4377">
        <v>6.3</v>
      </c>
      <c r="O4377">
        <v>0</v>
      </c>
      <c r="P4377">
        <v>12</v>
      </c>
      <c r="Q4377">
        <v>0.6</v>
      </c>
      <c r="R4377">
        <v>3.8</v>
      </c>
      <c r="S4377">
        <v>0</v>
      </c>
    </row>
    <row r="4378" spans="1:19" x14ac:dyDescent="0.25">
      <c r="A4378">
        <v>2006</v>
      </c>
      <c r="B4378">
        <v>343</v>
      </c>
      <c r="C4378" t="s">
        <v>2196</v>
      </c>
      <c r="D4378" t="str">
        <f>IFERROR(INDEX('Draft Master List'!E:F,MATCH(C4378,'Draft Master List'!E:E,0),2),"N/A")</f>
        <v>N/A</v>
      </c>
      <c r="E4378" t="s">
        <v>22</v>
      </c>
      <c r="F4378">
        <v>36</v>
      </c>
      <c r="H4378">
        <v>16</v>
      </c>
      <c r="I4378">
        <v>0</v>
      </c>
      <c r="J4378">
        <v>3</v>
      </c>
      <c r="K4378">
        <v>3</v>
      </c>
      <c r="L4378" s="2">
        <v>1</v>
      </c>
      <c r="M4378">
        <v>31</v>
      </c>
      <c r="N4378">
        <v>10.3</v>
      </c>
      <c r="O4378">
        <v>0</v>
      </c>
      <c r="P4378">
        <v>18</v>
      </c>
      <c r="Q4378">
        <v>0.2</v>
      </c>
      <c r="R4378">
        <v>1.9</v>
      </c>
      <c r="S4378">
        <v>0</v>
      </c>
    </row>
    <row r="4379" spans="1:19" x14ac:dyDescent="0.25">
      <c r="A4379">
        <v>2006</v>
      </c>
      <c r="B4379">
        <v>344</v>
      </c>
      <c r="C4379" t="s">
        <v>2197</v>
      </c>
      <c r="D4379" t="str">
        <f>IFERROR(INDEX('Draft Master List'!E:F,MATCH(C4379,'Draft Master List'!E:E,0),2),"N/A")</f>
        <v>N/A</v>
      </c>
      <c r="E4379" t="s">
        <v>21</v>
      </c>
      <c r="F4379">
        <v>34</v>
      </c>
      <c r="H4379">
        <v>15</v>
      </c>
      <c r="I4379">
        <v>0</v>
      </c>
      <c r="J4379">
        <v>4</v>
      </c>
      <c r="K4379">
        <v>3</v>
      </c>
      <c r="L4379" s="2">
        <v>0.75</v>
      </c>
      <c r="M4379">
        <v>13</v>
      </c>
      <c r="N4379">
        <v>4.3</v>
      </c>
      <c r="O4379">
        <v>1</v>
      </c>
      <c r="P4379">
        <v>7</v>
      </c>
      <c r="Q4379">
        <v>0.2</v>
      </c>
      <c r="R4379">
        <v>0.9</v>
      </c>
      <c r="S4379">
        <v>0</v>
      </c>
    </row>
    <row r="4380" spans="1:19" x14ac:dyDescent="0.25">
      <c r="A4380">
        <v>2006</v>
      </c>
      <c r="B4380">
        <v>345</v>
      </c>
      <c r="C4380" t="s">
        <v>2105</v>
      </c>
      <c r="D4380" t="str">
        <f>IFERROR(INDEX('Draft Master List'!E:F,MATCH(C4380,'Draft Master List'!E:E,0),2),"N/A")</f>
        <v>N/A</v>
      </c>
      <c r="E4380" t="s">
        <v>12</v>
      </c>
      <c r="F4380">
        <v>24</v>
      </c>
      <c r="G4380" t="s">
        <v>976</v>
      </c>
      <c r="H4380">
        <v>6</v>
      </c>
      <c r="I4380">
        <v>2</v>
      </c>
      <c r="J4380">
        <v>5</v>
      </c>
      <c r="K4380">
        <v>3</v>
      </c>
      <c r="L4380" s="2">
        <v>0.6</v>
      </c>
      <c r="M4380">
        <v>25</v>
      </c>
      <c r="N4380">
        <v>8.3000000000000007</v>
      </c>
      <c r="O4380">
        <v>0</v>
      </c>
      <c r="P4380">
        <v>11</v>
      </c>
      <c r="Q4380">
        <v>0.5</v>
      </c>
      <c r="R4380">
        <v>4.2</v>
      </c>
      <c r="S4380">
        <v>0</v>
      </c>
    </row>
    <row r="4381" spans="1:19" x14ac:dyDescent="0.25">
      <c r="A4381">
        <v>2006</v>
      </c>
      <c r="B4381">
        <v>346</v>
      </c>
      <c r="C4381" t="s">
        <v>1431</v>
      </c>
      <c r="D4381" t="str">
        <f>IFERROR(INDEX('Draft Master List'!E:F,MATCH(C4381,'Draft Master List'!E:E,0),2),"N/A")</f>
        <v>N/A</v>
      </c>
      <c r="E4381" t="s">
        <v>33</v>
      </c>
      <c r="F4381">
        <v>27</v>
      </c>
      <c r="H4381">
        <v>16</v>
      </c>
      <c r="I4381">
        <v>0</v>
      </c>
      <c r="J4381">
        <v>3</v>
      </c>
      <c r="K4381">
        <v>3</v>
      </c>
      <c r="L4381" s="2">
        <v>1</v>
      </c>
      <c r="M4381">
        <v>2</v>
      </c>
      <c r="N4381">
        <v>0.7</v>
      </c>
      <c r="O4381">
        <v>0</v>
      </c>
      <c r="P4381">
        <v>4</v>
      </c>
      <c r="Q4381">
        <v>0.2</v>
      </c>
      <c r="R4381">
        <v>0.1</v>
      </c>
      <c r="S4381">
        <v>0</v>
      </c>
    </row>
    <row r="4382" spans="1:19" x14ac:dyDescent="0.25">
      <c r="A4382">
        <v>2006</v>
      </c>
      <c r="B4382">
        <v>347</v>
      </c>
      <c r="C4382" t="s">
        <v>2198</v>
      </c>
      <c r="D4382" t="str">
        <f>IFERROR(INDEX('Draft Master List'!E:F,MATCH(C4382,'Draft Master List'!E:E,0),2),"N/A")</f>
        <v>N/A</v>
      </c>
      <c r="E4382" t="s">
        <v>20</v>
      </c>
      <c r="F4382">
        <v>38</v>
      </c>
      <c r="G4382" t="s">
        <v>77</v>
      </c>
      <c r="H4382">
        <v>2</v>
      </c>
      <c r="I4382">
        <v>1</v>
      </c>
      <c r="J4382">
        <v>4</v>
      </c>
      <c r="K4382">
        <v>3</v>
      </c>
      <c r="L4382" s="2">
        <v>0.75</v>
      </c>
      <c r="M4382">
        <v>30</v>
      </c>
      <c r="N4382">
        <v>10</v>
      </c>
      <c r="O4382">
        <v>0</v>
      </c>
      <c r="P4382">
        <v>13</v>
      </c>
      <c r="Q4382">
        <v>1.5</v>
      </c>
      <c r="R4382">
        <v>15</v>
      </c>
      <c r="S4382">
        <v>0</v>
      </c>
    </row>
    <row r="4383" spans="1:19" x14ac:dyDescent="0.25">
      <c r="A4383">
        <v>2006</v>
      </c>
      <c r="B4383">
        <v>348</v>
      </c>
      <c r="C4383" t="s">
        <v>1577</v>
      </c>
      <c r="D4383" t="str">
        <f>IFERROR(INDEX('Draft Master List'!E:F,MATCH(C4383,'Draft Master List'!E:E,0),2),"N/A")</f>
        <v>N/A</v>
      </c>
      <c r="E4383" t="s">
        <v>23</v>
      </c>
      <c r="F4383">
        <v>26</v>
      </c>
      <c r="H4383">
        <v>7</v>
      </c>
      <c r="I4383">
        <v>0</v>
      </c>
      <c r="J4383">
        <v>4</v>
      </c>
      <c r="K4383">
        <v>3</v>
      </c>
      <c r="L4383" s="2">
        <v>0.75</v>
      </c>
      <c r="M4383">
        <v>22</v>
      </c>
      <c r="N4383">
        <v>7.3</v>
      </c>
      <c r="O4383">
        <v>0</v>
      </c>
      <c r="P4383">
        <v>8</v>
      </c>
      <c r="Q4383">
        <v>0.4</v>
      </c>
      <c r="R4383">
        <v>3.1</v>
      </c>
      <c r="S4383">
        <v>2</v>
      </c>
    </row>
    <row r="4384" spans="1:19" x14ac:dyDescent="0.25">
      <c r="A4384">
        <v>2006</v>
      </c>
      <c r="B4384">
        <v>349</v>
      </c>
      <c r="C4384" t="s">
        <v>1430</v>
      </c>
      <c r="D4384" t="str">
        <f>IFERROR(INDEX('Draft Master List'!E:F,MATCH(C4384,'Draft Master List'!E:E,0),2),"N/A")</f>
        <v>N/A</v>
      </c>
      <c r="E4384" t="s">
        <v>23</v>
      </c>
      <c r="F4384">
        <v>23</v>
      </c>
      <c r="H4384">
        <v>4</v>
      </c>
      <c r="I4384">
        <v>0</v>
      </c>
      <c r="J4384">
        <v>3</v>
      </c>
      <c r="K4384">
        <v>3</v>
      </c>
      <c r="L4384" s="2">
        <v>1</v>
      </c>
      <c r="M4384">
        <v>40</v>
      </c>
      <c r="N4384">
        <v>13.3</v>
      </c>
      <c r="O4384">
        <v>0</v>
      </c>
      <c r="P4384">
        <v>24</v>
      </c>
      <c r="Q4384">
        <v>0.8</v>
      </c>
      <c r="R4384">
        <v>10</v>
      </c>
      <c r="S4384">
        <v>0</v>
      </c>
    </row>
    <row r="4385" spans="1:19" x14ac:dyDescent="0.25">
      <c r="A4385">
        <v>2006</v>
      </c>
      <c r="B4385">
        <v>350</v>
      </c>
      <c r="C4385" t="s">
        <v>1247</v>
      </c>
      <c r="D4385" t="str">
        <f>IFERROR(INDEX('Draft Master List'!E:F,MATCH(C4385,'Draft Master List'!E:E,0),2),"N/A")</f>
        <v>N/A</v>
      </c>
      <c r="E4385" t="s">
        <v>13</v>
      </c>
      <c r="F4385">
        <v>24</v>
      </c>
      <c r="H4385">
        <v>13</v>
      </c>
      <c r="I4385">
        <v>0</v>
      </c>
      <c r="J4385">
        <v>3</v>
      </c>
      <c r="K4385">
        <v>3</v>
      </c>
      <c r="L4385" s="2">
        <v>1</v>
      </c>
      <c r="M4385">
        <v>47</v>
      </c>
      <c r="N4385">
        <v>15.7</v>
      </c>
      <c r="O4385">
        <v>0</v>
      </c>
      <c r="P4385">
        <v>30</v>
      </c>
      <c r="Q4385">
        <v>0.2</v>
      </c>
      <c r="R4385">
        <v>3.6</v>
      </c>
      <c r="S4385">
        <v>0</v>
      </c>
    </row>
    <row r="4386" spans="1:19" x14ac:dyDescent="0.25">
      <c r="A4386">
        <v>2006</v>
      </c>
      <c r="B4386">
        <v>351</v>
      </c>
      <c r="C4386" t="s">
        <v>550</v>
      </c>
      <c r="D4386" t="str">
        <f>IFERROR(INDEX('Draft Master List'!E:F,MATCH(C4386,'Draft Master List'!E:E,0),2),"N/A")</f>
        <v>1902006</v>
      </c>
      <c r="E4386" t="s">
        <v>25</v>
      </c>
      <c r="F4386">
        <v>24</v>
      </c>
      <c r="H4386">
        <v>10</v>
      </c>
      <c r="I4386">
        <v>0</v>
      </c>
      <c r="J4386">
        <v>4</v>
      </c>
      <c r="K4386">
        <v>3</v>
      </c>
      <c r="L4386" s="2">
        <v>0.75</v>
      </c>
      <c r="M4386">
        <v>23</v>
      </c>
      <c r="N4386">
        <v>7.7</v>
      </c>
      <c r="O4386">
        <v>0</v>
      </c>
      <c r="P4386">
        <v>11</v>
      </c>
      <c r="Q4386">
        <v>0.3</v>
      </c>
      <c r="R4386">
        <v>2.2999999999999998</v>
      </c>
      <c r="S4386">
        <v>0</v>
      </c>
    </row>
    <row r="4387" spans="1:19" x14ac:dyDescent="0.25">
      <c r="A4387">
        <v>2006</v>
      </c>
      <c r="B4387">
        <v>352</v>
      </c>
      <c r="C4387" t="s">
        <v>716</v>
      </c>
      <c r="D4387" t="str">
        <f>IFERROR(INDEX('Draft Master List'!E:F,MATCH(C4387,'Draft Master List'!E:E,0),2),"N/A")</f>
        <v>N/A</v>
      </c>
      <c r="E4387" t="s">
        <v>28</v>
      </c>
      <c r="F4387">
        <v>25</v>
      </c>
      <c r="G4387" t="s">
        <v>643</v>
      </c>
      <c r="H4387">
        <v>5</v>
      </c>
      <c r="I4387">
        <v>3</v>
      </c>
      <c r="J4387">
        <v>9</v>
      </c>
      <c r="K4387">
        <v>2</v>
      </c>
      <c r="L4387" s="2">
        <v>0.222</v>
      </c>
      <c r="M4387">
        <v>4</v>
      </c>
      <c r="N4387">
        <v>2</v>
      </c>
      <c r="O4387">
        <v>0</v>
      </c>
      <c r="P4387">
        <v>4</v>
      </c>
      <c r="Q4387">
        <v>0.4</v>
      </c>
      <c r="R4387">
        <v>0.8</v>
      </c>
      <c r="S4387">
        <v>1</v>
      </c>
    </row>
    <row r="4388" spans="1:19" x14ac:dyDescent="0.25">
      <c r="A4388">
        <v>2006</v>
      </c>
      <c r="B4388">
        <v>353</v>
      </c>
      <c r="C4388" t="s">
        <v>2144</v>
      </c>
      <c r="D4388" t="str">
        <f>IFERROR(INDEX('Draft Master List'!E:F,MATCH(C4388,'Draft Master List'!E:E,0),2),"N/A")</f>
        <v>N/A</v>
      </c>
      <c r="E4388" t="s">
        <v>223</v>
      </c>
      <c r="F4388">
        <v>22</v>
      </c>
      <c r="H4388">
        <v>5</v>
      </c>
      <c r="I4388">
        <v>0</v>
      </c>
      <c r="J4388">
        <v>3</v>
      </c>
      <c r="K4388">
        <v>2</v>
      </c>
      <c r="L4388" s="2">
        <v>0.66700000000000004</v>
      </c>
      <c r="M4388">
        <v>39</v>
      </c>
      <c r="N4388">
        <v>19.5</v>
      </c>
      <c r="O4388">
        <v>1</v>
      </c>
      <c r="P4388">
        <v>27</v>
      </c>
      <c r="Q4388">
        <v>0.4</v>
      </c>
      <c r="R4388">
        <v>7.8</v>
      </c>
      <c r="S4388">
        <v>0</v>
      </c>
    </row>
    <row r="4389" spans="1:19" x14ac:dyDescent="0.25">
      <c r="A4389">
        <v>2006</v>
      </c>
      <c r="B4389">
        <v>354</v>
      </c>
      <c r="C4389" t="s">
        <v>520</v>
      </c>
      <c r="D4389" t="str">
        <f>IFERROR(INDEX('Draft Master List'!E:F,MATCH(C4389,'Draft Master List'!E:E,0),2),"N/A")</f>
        <v>742006</v>
      </c>
      <c r="E4389" t="s">
        <v>12</v>
      </c>
      <c r="F4389">
        <v>22</v>
      </c>
      <c r="H4389">
        <v>7</v>
      </c>
      <c r="I4389">
        <v>0</v>
      </c>
      <c r="J4389">
        <v>2</v>
      </c>
      <c r="K4389">
        <v>2</v>
      </c>
      <c r="L4389" s="2">
        <v>1</v>
      </c>
      <c r="M4389">
        <v>20</v>
      </c>
      <c r="N4389">
        <v>10</v>
      </c>
      <c r="O4389">
        <v>0</v>
      </c>
      <c r="P4389">
        <v>18</v>
      </c>
      <c r="Q4389">
        <v>0.3</v>
      </c>
      <c r="R4389">
        <v>2.9</v>
      </c>
      <c r="S4389">
        <v>1</v>
      </c>
    </row>
    <row r="4390" spans="1:19" x14ac:dyDescent="0.25">
      <c r="A4390">
        <v>2006</v>
      </c>
      <c r="B4390">
        <v>355</v>
      </c>
      <c r="C4390" t="s">
        <v>2199</v>
      </c>
      <c r="D4390" t="str">
        <f>IFERROR(INDEX('Draft Master List'!E:F,MATCH(C4390,'Draft Master List'!E:E,0),2),"N/A")</f>
        <v>N/A</v>
      </c>
      <c r="E4390" t="s">
        <v>30</v>
      </c>
      <c r="F4390">
        <v>24</v>
      </c>
      <c r="H4390">
        <v>2</v>
      </c>
      <c r="I4390">
        <v>0</v>
      </c>
      <c r="J4390">
        <v>2</v>
      </c>
      <c r="K4390">
        <v>2</v>
      </c>
      <c r="L4390" s="2">
        <v>1</v>
      </c>
      <c r="M4390">
        <v>7</v>
      </c>
      <c r="N4390">
        <v>3.5</v>
      </c>
      <c r="O4390">
        <v>0</v>
      </c>
      <c r="P4390">
        <v>5</v>
      </c>
      <c r="Q4390">
        <v>1</v>
      </c>
      <c r="R4390">
        <v>3.5</v>
      </c>
      <c r="S4390">
        <v>0</v>
      </c>
    </row>
    <row r="4391" spans="1:19" x14ac:dyDescent="0.25">
      <c r="A4391">
        <v>2006</v>
      </c>
      <c r="B4391">
        <v>356</v>
      </c>
      <c r="C4391" t="s">
        <v>2109</v>
      </c>
      <c r="D4391" t="str">
        <f>IFERROR(INDEX('Draft Master List'!E:F,MATCH(C4391,'Draft Master List'!E:E,0),2),"N/A")</f>
        <v>N/A</v>
      </c>
      <c r="E4391" t="s">
        <v>28</v>
      </c>
      <c r="F4391">
        <v>24</v>
      </c>
      <c r="H4391">
        <v>15</v>
      </c>
      <c r="I4391">
        <v>0</v>
      </c>
      <c r="J4391">
        <v>2</v>
      </c>
      <c r="K4391">
        <v>2</v>
      </c>
      <c r="L4391" s="2">
        <v>1</v>
      </c>
      <c r="M4391">
        <v>8</v>
      </c>
      <c r="N4391">
        <v>4</v>
      </c>
      <c r="O4391">
        <v>0</v>
      </c>
      <c r="P4391">
        <v>6</v>
      </c>
      <c r="Q4391">
        <v>0.1</v>
      </c>
      <c r="R4391">
        <v>0.5</v>
      </c>
      <c r="S4391">
        <v>0</v>
      </c>
    </row>
    <row r="4392" spans="1:19" x14ac:dyDescent="0.25">
      <c r="A4392">
        <v>2006</v>
      </c>
      <c r="B4392">
        <v>357</v>
      </c>
      <c r="C4392" t="s">
        <v>1554</v>
      </c>
      <c r="D4392" t="str">
        <f>IFERROR(INDEX('Draft Master List'!E:F,MATCH(C4392,'Draft Master List'!E:E,0),2),"N/A")</f>
        <v>N/A</v>
      </c>
      <c r="E4392" t="s">
        <v>25</v>
      </c>
      <c r="F4392">
        <v>25</v>
      </c>
      <c r="G4392" t="s">
        <v>732</v>
      </c>
      <c r="H4392">
        <v>5</v>
      </c>
      <c r="I4392">
        <v>3</v>
      </c>
      <c r="J4392">
        <v>5</v>
      </c>
      <c r="K4392">
        <v>2</v>
      </c>
      <c r="L4392" s="2">
        <v>0.4</v>
      </c>
      <c r="M4392">
        <v>20</v>
      </c>
      <c r="N4392">
        <v>10</v>
      </c>
      <c r="O4392">
        <v>0</v>
      </c>
      <c r="P4392">
        <v>11</v>
      </c>
      <c r="Q4392">
        <v>0.4</v>
      </c>
      <c r="R4392">
        <v>4</v>
      </c>
      <c r="S4392">
        <v>0</v>
      </c>
    </row>
    <row r="4393" spans="1:19" x14ac:dyDescent="0.25">
      <c r="A4393">
        <v>2006</v>
      </c>
      <c r="B4393">
        <v>358</v>
      </c>
      <c r="C4393" t="s">
        <v>2062</v>
      </c>
      <c r="D4393" t="str">
        <f>IFERROR(INDEX('Draft Master List'!E:F,MATCH(C4393,'Draft Master List'!E:E,0),2),"N/A")</f>
        <v>N/A</v>
      </c>
      <c r="E4393" t="s">
        <v>29</v>
      </c>
      <c r="F4393">
        <v>27</v>
      </c>
      <c r="G4393" t="s">
        <v>77</v>
      </c>
      <c r="H4393">
        <v>16</v>
      </c>
      <c r="I4393">
        <v>1</v>
      </c>
      <c r="J4393">
        <v>7</v>
      </c>
      <c r="K4393">
        <v>2</v>
      </c>
      <c r="L4393" s="2">
        <v>0.28599999999999998</v>
      </c>
      <c r="M4393">
        <v>13</v>
      </c>
      <c r="N4393">
        <v>6.5</v>
      </c>
      <c r="O4393">
        <v>0</v>
      </c>
      <c r="P4393">
        <v>8</v>
      </c>
      <c r="Q4393">
        <v>0.1</v>
      </c>
      <c r="R4393">
        <v>0.8</v>
      </c>
      <c r="S4393">
        <v>0</v>
      </c>
    </row>
    <row r="4394" spans="1:19" x14ac:dyDescent="0.25">
      <c r="A4394">
        <v>2006</v>
      </c>
      <c r="B4394">
        <v>359</v>
      </c>
      <c r="C4394" t="s">
        <v>2063</v>
      </c>
      <c r="D4394" t="str">
        <f>IFERROR(INDEX('Draft Master List'!E:F,MATCH(C4394,'Draft Master List'!E:E,0),2),"N/A")</f>
        <v>N/A</v>
      </c>
      <c r="E4394" t="s">
        <v>64</v>
      </c>
      <c r="F4394">
        <v>29</v>
      </c>
      <c r="G4394" t="s">
        <v>1069</v>
      </c>
      <c r="H4394">
        <v>14</v>
      </c>
      <c r="I4394">
        <v>2</v>
      </c>
      <c r="J4394">
        <v>3</v>
      </c>
      <c r="K4394">
        <v>2</v>
      </c>
      <c r="L4394" s="2">
        <v>0.66700000000000004</v>
      </c>
      <c r="M4394">
        <v>14</v>
      </c>
      <c r="N4394">
        <v>7</v>
      </c>
      <c r="O4394">
        <v>1</v>
      </c>
      <c r="P4394">
        <v>11</v>
      </c>
      <c r="Q4394">
        <v>0.1</v>
      </c>
      <c r="R4394">
        <v>1</v>
      </c>
      <c r="S4394">
        <v>1</v>
      </c>
    </row>
    <row r="4395" spans="1:19" x14ac:dyDescent="0.25">
      <c r="A4395">
        <v>2006</v>
      </c>
      <c r="B4395">
        <v>360</v>
      </c>
      <c r="C4395" t="s">
        <v>1514</v>
      </c>
      <c r="D4395" t="str">
        <f>IFERROR(INDEX('Draft Master List'!E:F,MATCH(C4395,'Draft Master List'!E:E,0),2),"N/A")</f>
        <v>N/A</v>
      </c>
      <c r="E4395" t="s">
        <v>12</v>
      </c>
      <c r="F4395">
        <v>26</v>
      </c>
      <c r="H4395">
        <v>14</v>
      </c>
      <c r="I4395">
        <v>0</v>
      </c>
      <c r="J4395">
        <v>10</v>
      </c>
      <c r="K4395">
        <v>2</v>
      </c>
      <c r="L4395" s="2">
        <v>0.2</v>
      </c>
      <c r="M4395">
        <v>10</v>
      </c>
      <c r="N4395">
        <v>5</v>
      </c>
      <c r="O4395">
        <v>0</v>
      </c>
      <c r="P4395">
        <v>8</v>
      </c>
      <c r="Q4395">
        <v>0.1</v>
      </c>
      <c r="R4395">
        <v>0.7</v>
      </c>
      <c r="S4395">
        <v>4</v>
      </c>
    </row>
    <row r="4396" spans="1:19" x14ac:dyDescent="0.25">
      <c r="A4396">
        <v>2006</v>
      </c>
      <c r="B4396">
        <v>361</v>
      </c>
      <c r="C4396" t="s">
        <v>1424</v>
      </c>
      <c r="D4396" t="str">
        <f>IFERROR(INDEX('Draft Master List'!E:F,MATCH(C4396,'Draft Master List'!E:E,0),2),"N/A")</f>
        <v>N/A</v>
      </c>
      <c r="E4396" t="s">
        <v>7</v>
      </c>
      <c r="F4396">
        <v>25</v>
      </c>
      <c r="H4396">
        <v>10</v>
      </c>
      <c r="I4396">
        <v>0</v>
      </c>
      <c r="J4396">
        <v>2</v>
      </c>
      <c r="K4396">
        <v>2</v>
      </c>
      <c r="L4396" s="2">
        <v>1</v>
      </c>
      <c r="M4396">
        <v>16</v>
      </c>
      <c r="N4396">
        <v>8</v>
      </c>
      <c r="O4396">
        <v>0</v>
      </c>
      <c r="P4396">
        <v>19</v>
      </c>
      <c r="Q4396">
        <v>0.2</v>
      </c>
      <c r="R4396">
        <v>1.6</v>
      </c>
      <c r="S4396">
        <v>1</v>
      </c>
    </row>
    <row r="4397" spans="1:19" x14ac:dyDescent="0.25">
      <c r="A4397">
        <v>2006</v>
      </c>
      <c r="B4397">
        <v>362</v>
      </c>
      <c r="C4397" t="s">
        <v>2140</v>
      </c>
      <c r="D4397" t="str">
        <f>IFERROR(INDEX('Draft Master List'!E:F,MATCH(C4397,'Draft Master List'!E:E,0),2),"N/A")</f>
        <v>N/A</v>
      </c>
      <c r="E4397" t="s">
        <v>7</v>
      </c>
      <c r="F4397">
        <v>35</v>
      </c>
      <c r="H4397">
        <v>9</v>
      </c>
      <c r="I4397">
        <v>0</v>
      </c>
      <c r="J4397">
        <v>3</v>
      </c>
      <c r="K4397">
        <v>2</v>
      </c>
      <c r="L4397" s="2">
        <v>0.66700000000000004</v>
      </c>
      <c r="M4397">
        <v>17</v>
      </c>
      <c r="N4397">
        <v>8.5</v>
      </c>
      <c r="O4397">
        <v>0</v>
      </c>
      <c r="P4397">
        <v>11</v>
      </c>
      <c r="Q4397">
        <v>0.2</v>
      </c>
      <c r="R4397">
        <v>1.9</v>
      </c>
      <c r="S4397">
        <v>0</v>
      </c>
    </row>
    <row r="4398" spans="1:19" x14ac:dyDescent="0.25">
      <c r="A4398">
        <v>2006</v>
      </c>
      <c r="B4398">
        <v>363</v>
      </c>
      <c r="C4398" t="s">
        <v>2200</v>
      </c>
      <c r="D4398" t="str">
        <f>IFERROR(INDEX('Draft Master List'!E:F,MATCH(C4398,'Draft Master List'!E:E,0),2),"N/A")</f>
        <v>N/A</v>
      </c>
      <c r="E4398" t="s">
        <v>5</v>
      </c>
      <c r="F4398">
        <v>24</v>
      </c>
      <c r="H4398">
        <v>7</v>
      </c>
      <c r="I4398">
        <v>0</v>
      </c>
      <c r="J4398">
        <v>5</v>
      </c>
      <c r="K4398">
        <v>2</v>
      </c>
      <c r="L4398" s="2">
        <v>0.4</v>
      </c>
      <c r="M4398">
        <v>16</v>
      </c>
      <c r="N4398">
        <v>8</v>
      </c>
      <c r="O4398">
        <v>0</v>
      </c>
      <c r="P4398">
        <v>12</v>
      </c>
      <c r="Q4398">
        <v>0.3</v>
      </c>
      <c r="R4398">
        <v>2.2999999999999998</v>
      </c>
      <c r="S4398">
        <v>0</v>
      </c>
    </row>
    <row r="4399" spans="1:19" x14ac:dyDescent="0.25">
      <c r="A4399">
        <v>2006</v>
      </c>
      <c r="B4399">
        <v>364</v>
      </c>
      <c r="C4399" t="s">
        <v>2201</v>
      </c>
      <c r="D4399" t="str">
        <f>IFERROR(INDEX('Draft Master List'!E:F,MATCH(C4399,'Draft Master List'!E:E,0),2),"N/A")</f>
        <v>N/A</v>
      </c>
      <c r="E4399" t="s">
        <v>25</v>
      </c>
      <c r="F4399">
        <v>29</v>
      </c>
      <c r="H4399">
        <v>14</v>
      </c>
      <c r="I4399">
        <v>0</v>
      </c>
      <c r="J4399">
        <v>9</v>
      </c>
      <c r="K4399">
        <v>2</v>
      </c>
      <c r="L4399" s="2">
        <v>0.222</v>
      </c>
      <c r="M4399">
        <v>17</v>
      </c>
      <c r="N4399">
        <v>8.5</v>
      </c>
      <c r="O4399">
        <v>0</v>
      </c>
      <c r="P4399">
        <v>13</v>
      </c>
      <c r="Q4399">
        <v>0.1</v>
      </c>
      <c r="R4399">
        <v>1.2</v>
      </c>
      <c r="S4399">
        <v>0</v>
      </c>
    </row>
    <row r="4400" spans="1:19" x14ac:dyDescent="0.25">
      <c r="A4400">
        <v>2006</v>
      </c>
      <c r="B4400">
        <v>365</v>
      </c>
      <c r="C4400" t="s">
        <v>2202</v>
      </c>
      <c r="D4400" t="str">
        <f>IFERROR(INDEX('Draft Master List'!E:F,MATCH(C4400,'Draft Master List'!E:E,0),2),"N/A")</f>
        <v>N/A</v>
      </c>
      <c r="E4400" t="s">
        <v>34</v>
      </c>
      <c r="F4400">
        <v>34</v>
      </c>
      <c r="G4400" t="s">
        <v>732</v>
      </c>
      <c r="H4400">
        <v>3</v>
      </c>
      <c r="I4400">
        <v>2</v>
      </c>
      <c r="J4400">
        <v>2</v>
      </c>
      <c r="K4400">
        <v>2</v>
      </c>
      <c r="L4400" s="2">
        <v>1</v>
      </c>
      <c r="M4400">
        <v>0</v>
      </c>
      <c r="N4400">
        <v>0</v>
      </c>
      <c r="O4400">
        <v>0</v>
      </c>
      <c r="P4400">
        <v>0</v>
      </c>
      <c r="Q4400">
        <v>0.7</v>
      </c>
      <c r="R4400">
        <v>0</v>
      </c>
      <c r="S4400">
        <v>0</v>
      </c>
    </row>
    <row r="4401" spans="1:19" x14ac:dyDescent="0.25">
      <c r="A4401">
        <v>2006</v>
      </c>
      <c r="B4401">
        <v>366</v>
      </c>
      <c r="C4401" t="s">
        <v>2203</v>
      </c>
      <c r="D4401" t="str">
        <f>IFERROR(INDEX('Draft Master List'!E:F,MATCH(C4401,'Draft Master List'!E:E,0),2),"N/A")</f>
        <v>N/A</v>
      </c>
      <c r="E4401" t="s">
        <v>32</v>
      </c>
      <c r="F4401">
        <v>29</v>
      </c>
      <c r="H4401">
        <v>6</v>
      </c>
      <c r="I4401">
        <v>0</v>
      </c>
      <c r="J4401">
        <v>5</v>
      </c>
      <c r="K4401">
        <v>2</v>
      </c>
      <c r="L4401" s="2">
        <v>0.4</v>
      </c>
      <c r="M4401">
        <v>9</v>
      </c>
      <c r="N4401">
        <v>4.5</v>
      </c>
      <c r="O4401">
        <v>0</v>
      </c>
      <c r="P4401">
        <v>6</v>
      </c>
      <c r="Q4401">
        <v>0.3</v>
      </c>
      <c r="R4401">
        <v>1.5</v>
      </c>
      <c r="S4401">
        <v>0</v>
      </c>
    </row>
    <row r="4402" spans="1:19" x14ac:dyDescent="0.25">
      <c r="A4402">
        <v>2006</v>
      </c>
      <c r="B4402">
        <v>367</v>
      </c>
      <c r="C4402" t="s">
        <v>2160</v>
      </c>
      <c r="D4402" t="str">
        <f>IFERROR(INDEX('Draft Master List'!E:F,MATCH(C4402,'Draft Master List'!E:E,0),2),"N/A")</f>
        <v>N/A</v>
      </c>
      <c r="E4402" t="s">
        <v>27</v>
      </c>
      <c r="F4402">
        <v>22</v>
      </c>
      <c r="G4402" t="s">
        <v>732</v>
      </c>
      <c r="H4402">
        <v>12</v>
      </c>
      <c r="I4402">
        <v>5</v>
      </c>
      <c r="J4402">
        <v>2</v>
      </c>
      <c r="K4402">
        <v>2</v>
      </c>
      <c r="L4402" s="2">
        <v>1</v>
      </c>
      <c r="M4402">
        <v>10</v>
      </c>
      <c r="N4402">
        <v>5</v>
      </c>
      <c r="O4402">
        <v>0</v>
      </c>
      <c r="P4402">
        <v>6</v>
      </c>
      <c r="Q4402">
        <v>0.2</v>
      </c>
      <c r="R4402">
        <v>0.8</v>
      </c>
      <c r="S4402">
        <v>0</v>
      </c>
    </row>
    <row r="4403" spans="1:19" x14ac:dyDescent="0.25">
      <c r="A4403">
        <v>2006</v>
      </c>
      <c r="B4403">
        <v>368</v>
      </c>
      <c r="C4403" t="s">
        <v>652</v>
      </c>
      <c r="D4403" t="str">
        <f>IFERROR(INDEX('Draft Master List'!E:F,MATCH(C4403,'Draft Master List'!E:E,0),2),"N/A")</f>
        <v>N/A</v>
      </c>
      <c r="E4403" t="s">
        <v>25</v>
      </c>
      <c r="F4403">
        <v>33</v>
      </c>
      <c r="G4403" t="s">
        <v>1</v>
      </c>
      <c r="H4403">
        <v>10</v>
      </c>
      <c r="I4403">
        <v>8</v>
      </c>
      <c r="J4403">
        <v>2</v>
      </c>
      <c r="K4403">
        <v>2</v>
      </c>
      <c r="L4403" s="2">
        <v>1</v>
      </c>
      <c r="M4403">
        <v>-6</v>
      </c>
      <c r="N4403">
        <v>-3</v>
      </c>
      <c r="O4403">
        <v>0</v>
      </c>
      <c r="P4403">
        <v>-2</v>
      </c>
      <c r="Q4403">
        <v>0.2</v>
      </c>
      <c r="R4403">
        <v>-0.6</v>
      </c>
      <c r="S4403">
        <v>9</v>
      </c>
    </row>
    <row r="4404" spans="1:19" x14ac:dyDescent="0.25">
      <c r="A4404">
        <v>2006</v>
      </c>
      <c r="B4404">
        <v>369</v>
      </c>
      <c r="C4404" t="s">
        <v>1575</v>
      </c>
      <c r="D4404" t="str">
        <f>IFERROR(INDEX('Draft Master List'!E:F,MATCH(C4404,'Draft Master List'!E:E,0),2),"N/A")</f>
        <v>N/A</v>
      </c>
      <c r="E4404" t="s">
        <v>28</v>
      </c>
      <c r="F4404">
        <v>23</v>
      </c>
      <c r="G4404" t="s">
        <v>1320</v>
      </c>
      <c r="H4404">
        <v>15</v>
      </c>
      <c r="I4404">
        <v>15</v>
      </c>
      <c r="J4404">
        <v>2</v>
      </c>
      <c r="K4404">
        <v>2</v>
      </c>
      <c r="L4404" s="2">
        <v>1</v>
      </c>
      <c r="M4404">
        <v>31</v>
      </c>
      <c r="N4404">
        <v>15.5</v>
      </c>
      <c r="O4404">
        <v>0</v>
      </c>
      <c r="P4404">
        <v>17</v>
      </c>
      <c r="Q4404">
        <v>0.1</v>
      </c>
      <c r="R4404">
        <v>2.1</v>
      </c>
      <c r="S4404">
        <v>4</v>
      </c>
    </row>
    <row r="4405" spans="1:19" x14ac:dyDescent="0.25">
      <c r="A4405">
        <v>2006</v>
      </c>
      <c r="B4405">
        <v>370</v>
      </c>
      <c r="C4405" t="s">
        <v>610</v>
      </c>
      <c r="D4405" t="str">
        <f>IFERROR(INDEX('Draft Master List'!E:F,MATCH(C4405,'Draft Master List'!E:E,0),2),"N/A")</f>
        <v>N/A</v>
      </c>
      <c r="E4405" t="s">
        <v>12</v>
      </c>
      <c r="F4405">
        <v>27</v>
      </c>
      <c r="H4405">
        <v>2</v>
      </c>
      <c r="I4405">
        <v>0</v>
      </c>
      <c r="J4405">
        <v>2</v>
      </c>
      <c r="K4405">
        <v>2</v>
      </c>
      <c r="L4405" s="2">
        <v>1</v>
      </c>
      <c r="M4405">
        <v>15</v>
      </c>
      <c r="N4405">
        <v>7.5</v>
      </c>
      <c r="O4405">
        <v>0</v>
      </c>
      <c r="P4405">
        <v>8</v>
      </c>
      <c r="Q4405">
        <v>1</v>
      </c>
      <c r="R4405">
        <v>7.5</v>
      </c>
      <c r="S4405">
        <v>0</v>
      </c>
    </row>
    <row r="4406" spans="1:19" x14ac:dyDescent="0.25">
      <c r="A4406">
        <v>2006</v>
      </c>
      <c r="B4406">
        <v>371</v>
      </c>
      <c r="C4406" t="s">
        <v>2204</v>
      </c>
      <c r="D4406" t="str">
        <f>IFERROR(INDEX('Draft Master List'!E:F,MATCH(C4406,'Draft Master List'!E:E,0),2),"N/A")</f>
        <v>N/A</v>
      </c>
      <c r="E4406" t="s">
        <v>3</v>
      </c>
      <c r="F4406">
        <v>24</v>
      </c>
      <c r="G4406" t="s">
        <v>77</v>
      </c>
      <c r="H4406">
        <v>10</v>
      </c>
      <c r="I4406">
        <v>1</v>
      </c>
      <c r="J4406">
        <v>6</v>
      </c>
      <c r="K4406">
        <v>2</v>
      </c>
      <c r="L4406" s="2">
        <v>0.33300000000000002</v>
      </c>
      <c r="M4406">
        <v>1</v>
      </c>
      <c r="N4406">
        <v>0.5</v>
      </c>
      <c r="O4406">
        <v>1</v>
      </c>
      <c r="P4406">
        <v>4</v>
      </c>
      <c r="Q4406">
        <v>0.2</v>
      </c>
      <c r="R4406">
        <v>0.1</v>
      </c>
      <c r="S4406">
        <v>0</v>
      </c>
    </row>
    <row r="4407" spans="1:19" x14ac:dyDescent="0.25">
      <c r="A4407">
        <v>2006</v>
      </c>
      <c r="B4407">
        <v>372</v>
      </c>
      <c r="C4407" t="s">
        <v>1520</v>
      </c>
      <c r="D4407" t="str">
        <f>IFERROR(INDEX('Draft Master List'!E:F,MATCH(C4407,'Draft Master List'!E:E,0),2),"N/A")</f>
        <v>N/A</v>
      </c>
      <c r="E4407" t="s">
        <v>24</v>
      </c>
      <c r="F4407">
        <v>30</v>
      </c>
      <c r="H4407">
        <v>16</v>
      </c>
      <c r="I4407">
        <v>0</v>
      </c>
      <c r="J4407">
        <v>4</v>
      </c>
      <c r="K4407">
        <v>2</v>
      </c>
      <c r="L4407" s="2">
        <v>0.5</v>
      </c>
      <c r="M4407">
        <v>29</v>
      </c>
      <c r="N4407">
        <v>14.5</v>
      </c>
      <c r="O4407">
        <v>0</v>
      </c>
      <c r="P4407">
        <v>15</v>
      </c>
      <c r="Q4407">
        <v>0.1</v>
      </c>
      <c r="R4407">
        <v>1.8</v>
      </c>
      <c r="S4407">
        <v>1</v>
      </c>
    </row>
    <row r="4408" spans="1:19" x14ac:dyDescent="0.25">
      <c r="A4408">
        <v>2006</v>
      </c>
      <c r="B4408">
        <v>373</v>
      </c>
      <c r="C4408" t="s">
        <v>2143</v>
      </c>
      <c r="D4408" t="str">
        <f>IFERROR(INDEX('Draft Master List'!E:F,MATCH(C4408,'Draft Master List'!E:E,0),2),"N/A")</f>
        <v>N/A</v>
      </c>
      <c r="E4408" t="s">
        <v>26</v>
      </c>
      <c r="F4408">
        <v>29</v>
      </c>
      <c r="G4408" t="s">
        <v>758</v>
      </c>
      <c r="H4408">
        <v>12</v>
      </c>
      <c r="I4408">
        <v>4</v>
      </c>
      <c r="J4408">
        <v>2</v>
      </c>
      <c r="K4408">
        <v>2</v>
      </c>
      <c r="L4408" s="2">
        <v>1</v>
      </c>
      <c r="M4408">
        <v>23</v>
      </c>
      <c r="N4408">
        <v>11.5</v>
      </c>
      <c r="O4408">
        <v>0</v>
      </c>
      <c r="P4408">
        <v>14</v>
      </c>
      <c r="Q4408">
        <v>0.2</v>
      </c>
      <c r="R4408">
        <v>1.9</v>
      </c>
      <c r="S4408">
        <v>0</v>
      </c>
    </row>
    <row r="4409" spans="1:19" x14ac:dyDescent="0.25">
      <c r="A4409">
        <v>2006</v>
      </c>
      <c r="B4409">
        <v>374</v>
      </c>
      <c r="C4409" t="s">
        <v>1552</v>
      </c>
      <c r="D4409" t="str">
        <f>IFERROR(INDEX('Draft Master List'!E:F,MATCH(C4409,'Draft Master List'!E:E,0),2),"N/A")</f>
        <v>N/A</v>
      </c>
      <c r="E4409" t="s">
        <v>30</v>
      </c>
      <c r="F4409">
        <v>29</v>
      </c>
      <c r="H4409">
        <v>3</v>
      </c>
      <c r="I4409">
        <v>0</v>
      </c>
      <c r="J4409">
        <v>2</v>
      </c>
      <c r="K4409">
        <v>2</v>
      </c>
      <c r="L4409" s="2">
        <v>1</v>
      </c>
      <c r="M4409">
        <v>24</v>
      </c>
      <c r="N4409">
        <v>12</v>
      </c>
      <c r="O4409">
        <v>0</v>
      </c>
      <c r="P4409">
        <v>16</v>
      </c>
      <c r="Q4409">
        <v>0.7</v>
      </c>
      <c r="R4409">
        <v>8</v>
      </c>
      <c r="S4409">
        <v>1</v>
      </c>
    </row>
    <row r="4410" spans="1:19" x14ac:dyDescent="0.25">
      <c r="A4410">
        <v>2006</v>
      </c>
      <c r="B4410">
        <v>375</v>
      </c>
      <c r="C4410" t="s">
        <v>1543</v>
      </c>
      <c r="D4410" t="str">
        <f>IFERROR(INDEX('Draft Master List'!E:F,MATCH(C4410,'Draft Master List'!E:E,0),2),"N/A")</f>
        <v>N/A</v>
      </c>
      <c r="E4410" t="s">
        <v>4</v>
      </c>
      <c r="F4410">
        <v>24</v>
      </c>
      <c r="H4410">
        <v>13</v>
      </c>
      <c r="I4410">
        <v>0</v>
      </c>
      <c r="J4410">
        <v>3</v>
      </c>
      <c r="K4410">
        <v>2</v>
      </c>
      <c r="L4410" s="2">
        <v>0.66700000000000004</v>
      </c>
      <c r="M4410">
        <v>12</v>
      </c>
      <c r="N4410">
        <v>6</v>
      </c>
      <c r="O4410">
        <v>0</v>
      </c>
      <c r="P4410">
        <v>7</v>
      </c>
      <c r="Q4410">
        <v>0.2</v>
      </c>
      <c r="R4410">
        <v>0.9</v>
      </c>
      <c r="S4410">
        <v>2</v>
      </c>
    </row>
    <row r="4411" spans="1:19" x14ac:dyDescent="0.25">
      <c r="A4411">
        <v>2006</v>
      </c>
      <c r="B4411">
        <v>376</v>
      </c>
      <c r="C4411" t="s">
        <v>1492</v>
      </c>
      <c r="D4411" t="str">
        <f>IFERROR(INDEX('Draft Master List'!E:F,MATCH(C4411,'Draft Master List'!E:E,0),2),"N/A")</f>
        <v>N/A</v>
      </c>
      <c r="E4411" t="s">
        <v>18</v>
      </c>
      <c r="F4411">
        <v>28</v>
      </c>
      <c r="G4411" t="s">
        <v>643</v>
      </c>
      <c r="H4411">
        <v>12</v>
      </c>
      <c r="I4411">
        <v>1</v>
      </c>
      <c r="J4411">
        <v>4</v>
      </c>
      <c r="K4411">
        <v>2</v>
      </c>
      <c r="L4411" s="2">
        <v>0.5</v>
      </c>
      <c r="M4411">
        <v>15</v>
      </c>
      <c r="N4411">
        <v>7.5</v>
      </c>
      <c r="O4411">
        <v>0</v>
      </c>
      <c r="P4411">
        <v>8</v>
      </c>
      <c r="Q4411">
        <v>0.2</v>
      </c>
      <c r="R4411">
        <v>1.3</v>
      </c>
      <c r="S4411">
        <v>1</v>
      </c>
    </row>
    <row r="4412" spans="1:19" x14ac:dyDescent="0.25">
      <c r="A4412">
        <v>2006</v>
      </c>
      <c r="B4412">
        <v>377</v>
      </c>
      <c r="C4412" t="s">
        <v>1334</v>
      </c>
      <c r="D4412" t="str">
        <f>IFERROR(INDEX('Draft Master List'!E:F,MATCH(C4412,'Draft Master List'!E:E,0),2),"N/A")</f>
        <v>N/A</v>
      </c>
      <c r="E4412" t="s">
        <v>27</v>
      </c>
      <c r="F4412">
        <v>25</v>
      </c>
      <c r="H4412">
        <v>12</v>
      </c>
      <c r="I4412">
        <v>0</v>
      </c>
      <c r="J4412">
        <v>8</v>
      </c>
      <c r="K4412">
        <v>2</v>
      </c>
      <c r="L4412" s="2">
        <v>0.25</v>
      </c>
      <c r="M4412">
        <v>21</v>
      </c>
      <c r="N4412">
        <v>10.5</v>
      </c>
      <c r="O4412">
        <v>0</v>
      </c>
      <c r="P4412">
        <v>12</v>
      </c>
      <c r="Q4412">
        <v>0.2</v>
      </c>
      <c r="R4412">
        <v>1.8</v>
      </c>
      <c r="S4412">
        <v>0</v>
      </c>
    </row>
    <row r="4413" spans="1:19" x14ac:dyDescent="0.25">
      <c r="A4413">
        <v>2006</v>
      </c>
      <c r="B4413">
        <v>378</v>
      </c>
      <c r="C4413" t="s">
        <v>1599</v>
      </c>
      <c r="D4413" t="str">
        <f>IFERROR(INDEX('Draft Master List'!E:F,MATCH(C4413,'Draft Master List'!E:E,0),2),"N/A")</f>
        <v>N/A</v>
      </c>
      <c r="E4413" t="s">
        <v>28</v>
      </c>
      <c r="F4413">
        <v>23</v>
      </c>
      <c r="H4413">
        <v>12</v>
      </c>
      <c r="I4413">
        <v>0</v>
      </c>
      <c r="J4413">
        <v>7</v>
      </c>
      <c r="K4413">
        <v>2</v>
      </c>
      <c r="L4413" s="2">
        <v>0.28599999999999998</v>
      </c>
      <c r="M4413">
        <v>28</v>
      </c>
      <c r="N4413">
        <v>14</v>
      </c>
      <c r="O4413">
        <v>0</v>
      </c>
      <c r="P4413">
        <v>21</v>
      </c>
      <c r="Q4413">
        <v>0.2</v>
      </c>
      <c r="R4413">
        <v>2.2999999999999998</v>
      </c>
      <c r="S4413">
        <v>0</v>
      </c>
    </row>
    <row r="4414" spans="1:19" x14ac:dyDescent="0.25">
      <c r="A4414">
        <v>2006</v>
      </c>
      <c r="B4414">
        <v>379</v>
      </c>
      <c r="C4414" t="s">
        <v>2205</v>
      </c>
      <c r="D4414" t="str">
        <f>IFERROR(INDEX('Draft Master List'!E:F,MATCH(C4414,'Draft Master List'!E:E,0),2),"N/A")</f>
        <v>N/A</v>
      </c>
      <c r="E4414" t="s">
        <v>33</v>
      </c>
      <c r="F4414">
        <v>27</v>
      </c>
      <c r="H4414">
        <v>3</v>
      </c>
      <c r="I4414">
        <v>0</v>
      </c>
      <c r="J4414">
        <v>2</v>
      </c>
      <c r="K4414">
        <v>2</v>
      </c>
      <c r="L4414" s="2">
        <v>1</v>
      </c>
      <c r="M4414">
        <v>14</v>
      </c>
      <c r="N4414">
        <v>7</v>
      </c>
      <c r="O4414">
        <v>0</v>
      </c>
      <c r="P4414">
        <v>9</v>
      </c>
      <c r="Q4414">
        <v>0.7</v>
      </c>
      <c r="R4414">
        <v>4.7</v>
      </c>
      <c r="S4414">
        <v>0</v>
      </c>
    </row>
    <row r="4415" spans="1:19" x14ac:dyDescent="0.25">
      <c r="A4415">
        <v>2006</v>
      </c>
      <c r="B4415">
        <v>380</v>
      </c>
      <c r="C4415" t="s">
        <v>2127</v>
      </c>
      <c r="D4415" t="str">
        <f>IFERROR(INDEX('Draft Master List'!E:F,MATCH(C4415,'Draft Master List'!E:E,0),2),"N/A")</f>
        <v>N/A</v>
      </c>
      <c r="E4415" t="s">
        <v>3</v>
      </c>
      <c r="F4415">
        <v>24</v>
      </c>
      <c r="G4415" t="s">
        <v>1069</v>
      </c>
      <c r="H4415">
        <v>16</v>
      </c>
      <c r="I4415">
        <v>3</v>
      </c>
      <c r="J4415">
        <v>2</v>
      </c>
      <c r="K4415">
        <v>2</v>
      </c>
      <c r="L4415" s="2">
        <v>1</v>
      </c>
      <c r="M4415">
        <v>15</v>
      </c>
      <c r="N4415">
        <v>7.5</v>
      </c>
      <c r="O4415">
        <v>0</v>
      </c>
      <c r="P4415">
        <v>9</v>
      </c>
      <c r="Q4415">
        <v>0.1</v>
      </c>
      <c r="R4415">
        <v>0.9</v>
      </c>
      <c r="S4415">
        <v>0</v>
      </c>
    </row>
    <row r="4416" spans="1:19" x14ac:dyDescent="0.25">
      <c r="A4416">
        <v>2006</v>
      </c>
      <c r="B4416">
        <v>381</v>
      </c>
      <c r="C4416" t="s">
        <v>2206</v>
      </c>
      <c r="D4416" t="str">
        <f>IFERROR(INDEX('Draft Master List'!E:F,MATCH(C4416,'Draft Master List'!E:E,0),2),"N/A")</f>
        <v>N/A</v>
      </c>
      <c r="E4416" t="s">
        <v>10</v>
      </c>
      <c r="F4416">
        <v>28</v>
      </c>
      <c r="G4416" t="s">
        <v>660</v>
      </c>
      <c r="H4416">
        <v>16</v>
      </c>
      <c r="I4416">
        <v>9</v>
      </c>
      <c r="J4416">
        <v>2</v>
      </c>
      <c r="K4416">
        <v>2</v>
      </c>
      <c r="L4416" s="2">
        <v>1</v>
      </c>
      <c r="M4416">
        <v>24</v>
      </c>
      <c r="N4416">
        <v>12</v>
      </c>
      <c r="O4416">
        <v>0</v>
      </c>
      <c r="P4416">
        <v>19</v>
      </c>
      <c r="Q4416">
        <v>0.1</v>
      </c>
      <c r="R4416">
        <v>1.5</v>
      </c>
      <c r="S4416">
        <v>1</v>
      </c>
    </row>
    <row r="4417" spans="1:19" x14ac:dyDescent="0.25">
      <c r="A4417">
        <v>2006</v>
      </c>
      <c r="B4417">
        <v>382</v>
      </c>
      <c r="C4417" t="s">
        <v>546</v>
      </c>
      <c r="D4417" t="str">
        <f>IFERROR(INDEX('Draft Master List'!E:F,MATCH(C4417,'Draft Master List'!E:E,0),2),"N/A")</f>
        <v>1752006</v>
      </c>
      <c r="E4417" t="s">
        <v>34</v>
      </c>
      <c r="F4417">
        <v>22</v>
      </c>
      <c r="G4417" t="s">
        <v>1069</v>
      </c>
      <c r="H4417">
        <v>7</v>
      </c>
      <c r="I4417">
        <v>1</v>
      </c>
      <c r="J4417">
        <v>4</v>
      </c>
      <c r="K4417">
        <v>2</v>
      </c>
      <c r="L4417" s="2">
        <v>0.5</v>
      </c>
      <c r="M4417">
        <v>30</v>
      </c>
      <c r="N4417">
        <v>15</v>
      </c>
      <c r="O4417">
        <v>0</v>
      </c>
      <c r="P4417">
        <v>29</v>
      </c>
      <c r="Q4417">
        <v>0.3</v>
      </c>
      <c r="R4417">
        <v>4.3</v>
      </c>
      <c r="S4417">
        <v>0</v>
      </c>
    </row>
    <row r="4418" spans="1:19" x14ac:dyDescent="0.25">
      <c r="A4418">
        <v>2006</v>
      </c>
      <c r="B4418">
        <v>383</v>
      </c>
      <c r="C4418" t="s">
        <v>521</v>
      </c>
      <c r="D4418" t="str">
        <f>IFERROR(INDEX('Draft Master List'!E:F,MATCH(C4418,'Draft Master List'!E:E,0),2),"N/A")</f>
        <v>782006</v>
      </c>
      <c r="E4418" t="s">
        <v>64</v>
      </c>
      <c r="F4418">
        <v>22</v>
      </c>
      <c r="G4418" t="s">
        <v>77</v>
      </c>
      <c r="H4418">
        <v>4</v>
      </c>
      <c r="I4418">
        <v>1</v>
      </c>
      <c r="J4418">
        <v>6</v>
      </c>
      <c r="K4418">
        <v>2</v>
      </c>
      <c r="L4418" s="2">
        <v>0.33300000000000002</v>
      </c>
      <c r="M4418">
        <v>32</v>
      </c>
      <c r="N4418">
        <v>16</v>
      </c>
      <c r="O4418">
        <v>0</v>
      </c>
      <c r="P4418">
        <v>16</v>
      </c>
      <c r="Q4418">
        <v>0.5</v>
      </c>
      <c r="R4418">
        <v>8</v>
      </c>
      <c r="S4418">
        <v>0</v>
      </c>
    </row>
    <row r="4419" spans="1:19" x14ac:dyDescent="0.25">
      <c r="A4419">
        <v>2006</v>
      </c>
      <c r="B4419">
        <v>384</v>
      </c>
      <c r="C4419" t="s">
        <v>2207</v>
      </c>
      <c r="D4419" t="str">
        <f>IFERROR(INDEX('Draft Master List'!E:F,MATCH(C4419,'Draft Master List'!E:E,0),2),"N/A")</f>
        <v>N/A</v>
      </c>
      <c r="E4419" t="s">
        <v>16</v>
      </c>
      <c r="F4419">
        <v>26</v>
      </c>
      <c r="H4419">
        <v>2</v>
      </c>
      <c r="I4419">
        <v>0</v>
      </c>
      <c r="J4419">
        <v>2</v>
      </c>
      <c r="K4419">
        <v>1</v>
      </c>
      <c r="L4419" s="2">
        <v>0.5</v>
      </c>
      <c r="M4419">
        <v>9</v>
      </c>
      <c r="N4419">
        <v>9</v>
      </c>
      <c r="O4419">
        <v>0</v>
      </c>
      <c r="P4419">
        <v>9</v>
      </c>
      <c r="Q4419">
        <v>0.5</v>
      </c>
      <c r="R4419">
        <v>4.5</v>
      </c>
      <c r="S4419">
        <v>0</v>
      </c>
    </row>
    <row r="4420" spans="1:19" x14ac:dyDescent="0.25">
      <c r="A4420">
        <v>2006</v>
      </c>
      <c r="B4420">
        <v>385</v>
      </c>
      <c r="C4420" t="s">
        <v>563</v>
      </c>
      <c r="D4420" t="str">
        <f>IFERROR(INDEX('Draft Master List'!E:F,MATCH(C4420,'Draft Master List'!E:E,0),2),"N/A")</f>
        <v>2512006</v>
      </c>
      <c r="E4420" t="s">
        <v>23</v>
      </c>
      <c r="F4420">
        <v>23</v>
      </c>
      <c r="H4420">
        <v>9</v>
      </c>
      <c r="I4420">
        <v>0</v>
      </c>
      <c r="J4420">
        <v>1</v>
      </c>
      <c r="K4420">
        <v>1</v>
      </c>
      <c r="L4420" s="2">
        <v>1</v>
      </c>
      <c r="M4420">
        <v>27</v>
      </c>
      <c r="N4420">
        <v>27</v>
      </c>
      <c r="O4420">
        <v>0</v>
      </c>
      <c r="P4420">
        <v>27</v>
      </c>
      <c r="Q4420">
        <v>0.1</v>
      </c>
      <c r="R4420">
        <v>3</v>
      </c>
      <c r="S4420">
        <v>0</v>
      </c>
    </row>
    <row r="4421" spans="1:19" x14ac:dyDescent="0.25">
      <c r="A4421">
        <v>2006</v>
      </c>
      <c r="B4421">
        <v>386</v>
      </c>
      <c r="C4421" t="s">
        <v>2208</v>
      </c>
      <c r="D4421" t="str">
        <f>IFERROR(INDEX('Draft Master List'!E:F,MATCH(C4421,'Draft Master List'!E:E,0),2),"N/A")</f>
        <v>N/A</v>
      </c>
      <c r="E4421" t="s">
        <v>21</v>
      </c>
      <c r="F4421">
        <v>32</v>
      </c>
      <c r="G4421" t="s">
        <v>1069</v>
      </c>
      <c r="H4421">
        <v>16</v>
      </c>
      <c r="I4421">
        <v>2</v>
      </c>
      <c r="J4421">
        <v>1</v>
      </c>
      <c r="K4421">
        <v>1</v>
      </c>
      <c r="L4421" s="2">
        <v>1</v>
      </c>
      <c r="M4421">
        <v>0</v>
      </c>
      <c r="N4421">
        <v>0</v>
      </c>
      <c r="O4421">
        <v>0</v>
      </c>
      <c r="P4421">
        <v>0</v>
      </c>
      <c r="Q4421">
        <v>0.1</v>
      </c>
      <c r="R4421">
        <v>0</v>
      </c>
      <c r="S4421">
        <v>0</v>
      </c>
    </row>
    <row r="4422" spans="1:19" x14ac:dyDescent="0.25">
      <c r="A4422">
        <v>2006</v>
      </c>
      <c r="B4422">
        <v>387</v>
      </c>
      <c r="C4422" t="s">
        <v>2209</v>
      </c>
      <c r="D4422" t="str">
        <f>IFERROR(INDEX('Draft Master List'!E:F,MATCH(C4422,'Draft Master List'!E:E,0),2),"N/A")</f>
        <v>N/A</v>
      </c>
      <c r="E4422" t="s">
        <v>10</v>
      </c>
      <c r="F4422">
        <v>24</v>
      </c>
      <c r="H4422">
        <v>2</v>
      </c>
      <c r="I4422">
        <v>0</v>
      </c>
      <c r="J4422">
        <v>1</v>
      </c>
      <c r="K4422">
        <v>1</v>
      </c>
      <c r="L4422" s="2">
        <v>1</v>
      </c>
      <c r="M4422">
        <v>25</v>
      </c>
      <c r="N4422">
        <v>25</v>
      </c>
      <c r="O4422">
        <v>0</v>
      </c>
      <c r="P4422">
        <v>25</v>
      </c>
      <c r="Q4422">
        <v>0.5</v>
      </c>
      <c r="R4422">
        <v>12.5</v>
      </c>
      <c r="S4422">
        <v>0</v>
      </c>
    </row>
    <row r="4423" spans="1:19" x14ac:dyDescent="0.25">
      <c r="A4423">
        <v>2006</v>
      </c>
      <c r="B4423">
        <v>388</v>
      </c>
      <c r="C4423" t="s">
        <v>1548</v>
      </c>
      <c r="D4423" t="str">
        <f>IFERROR(INDEX('Draft Master List'!E:F,MATCH(C4423,'Draft Master List'!E:E,0),2),"N/A")</f>
        <v>N/A</v>
      </c>
      <c r="E4423" t="s">
        <v>25</v>
      </c>
      <c r="F4423">
        <v>28</v>
      </c>
      <c r="H4423">
        <v>15</v>
      </c>
      <c r="I4423">
        <v>0</v>
      </c>
      <c r="J4423">
        <v>1</v>
      </c>
      <c r="K4423">
        <v>1</v>
      </c>
      <c r="L4423" s="2">
        <v>1</v>
      </c>
      <c r="M4423">
        <v>5</v>
      </c>
      <c r="N4423">
        <v>5</v>
      </c>
      <c r="O4423">
        <v>0</v>
      </c>
      <c r="P4423">
        <v>5</v>
      </c>
      <c r="Q4423">
        <v>0.1</v>
      </c>
      <c r="R4423">
        <v>0.3</v>
      </c>
      <c r="S4423">
        <v>1</v>
      </c>
    </row>
    <row r="4424" spans="1:19" x14ac:dyDescent="0.25">
      <c r="A4424">
        <v>2006</v>
      </c>
      <c r="B4424">
        <v>389</v>
      </c>
      <c r="C4424" t="s">
        <v>2210</v>
      </c>
      <c r="D4424" t="str">
        <f>IFERROR(INDEX('Draft Master List'!E:F,MATCH(C4424,'Draft Master List'!E:E,0),2),"N/A")</f>
        <v>N/A</v>
      </c>
      <c r="E4424" t="s">
        <v>16</v>
      </c>
      <c r="F4424">
        <v>23</v>
      </c>
      <c r="H4424">
        <v>1</v>
      </c>
      <c r="I4424">
        <v>0</v>
      </c>
      <c r="J4424">
        <v>1</v>
      </c>
      <c r="K4424">
        <v>1</v>
      </c>
      <c r="L4424" s="2">
        <v>1</v>
      </c>
      <c r="M4424">
        <v>9</v>
      </c>
      <c r="N4424">
        <v>9</v>
      </c>
      <c r="O4424">
        <v>0</v>
      </c>
      <c r="P4424">
        <v>9</v>
      </c>
      <c r="Q4424">
        <v>1</v>
      </c>
      <c r="R4424">
        <v>9</v>
      </c>
      <c r="S4424">
        <v>0</v>
      </c>
    </row>
    <row r="4425" spans="1:19" x14ac:dyDescent="0.25">
      <c r="A4425">
        <v>2006</v>
      </c>
      <c r="B4425">
        <v>390</v>
      </c>
      <c r="C4425" t="s">
        <v>2158</v>
      </c>
      <c r="D4425" t="str">
        <f>IFERROR(INDEX('Draft Master List'!E:F,MATCH(C4425,'Draft Master List'!E:E,0),2),"N/A")</f>
        <v>N/A</v>
      </c>
      <c r="E4425" t="s">
        <v>29</v>
      </c>
      <c r="F4425">
        <v>24</v>
      </c>
      <c r="G4425" t="s">
        <v>660</v>
      </c>
      <c r="H4425">
        <v>16</v>
      </c>
      <c r="I4425">
        <v>4</v>
      </c>
      <c r="J4425">
        <v>1</v>
      </c>
      <c r="K4425">
        <v>1</v>
      </c>
      <c r="L4425" s="2">
        <v>1</v>
      </c>
      <c r="M4425">
        <v>1</v>
      </c>
      <c r="N4425">
        <v>1</v>
      </c>
      <c r="O4425">
        <v>0</v>
      </c>
      <c r="P4425">
        <v>1</v>
      </c>
      <c r="Q4425">
        <v>0.1</v>
      </c>
      <c r="R4425">
        <v>0.1</v>
      </c>
      <c r="S4425">
        <v>0</v>
      </c>
    </row>
    <row r="4426" spans="1:19" x14ac:dyDescent="0.25">
      <c r="A4426">
        <v>2006</v>
      </c>
      <c r="B4426">
        <v>391</v>
      </c>
      <c r="C4426" t="s">
        <v>702</v>
      </c>
      <c r="D4426" t="str">
        <f>IFERROR(INDEX('Draft Master List'!E:F,MATCH(C4426,'Draft Master List'!E:E,0),2),"N/A")</f>
        <v>N/A</v>
      </c>
      <c r="E4426" t="s">
        <v>14</v>
      </c>
      <c r="F4426">
        <v>26</v>
      </c>
      <c r="H4426">
        <v>16</v>
      </c>
      <c r="I4426">
        <v>0</v>
      </c>
      <c r="J4426">
        <v>4</v>
      </c>
      <c r="K4426">
        <v>1</v>
      </c>
      <c r="L4426" s="2">
        <v>0.25</v>
      </c>
      <c r="M4426">
        <v>4</v>
      </c>
      <c r="N4426">
        <v>4</v>
      </c>
      <c r="O4426">
        <v>0</v>
      </c>
      <c r="P4426">
        <v>4</v>
      </c>
      <c r="Q4426">
        <v>0.1</v>
      </c>
      <c r="R4426">
        <v>0.3</v>
      </c>
      <c r="S4426">
        <v>0</v>
      </c>
    </row>
    <row r="4427" spans="1:19" x14ac:dyDescent="0.25">
      <c r="A4427">
        <v>2006</v>
      </c>
      <c r="B4427">
        <v>392</v>
      </c>
      <c r="C4427" t="s">
        <v>626</v>
      </c>
      <c r="D4427" t="str">
        <f>IFERROR(INDEX('Draft Master List'!E:F,MATCH(C4427,'Draft Master List'!E:E,0),2),"N/A")</f>
        <v>N/A</v>
      </c>
      <c r="E4427" t="s">
        <v>63</v>
      </c>
      <c r="F4427">
        <v>26</v>
      </c>
      <c r="G4427" t="s">
        <v>1</v>
      </c>
      <c r="H4427">
        <v>16</v>
      </c>
      <c r="I4427">
        <v>16</v>
      </c>
      <c r="J4427">
        <v>1</v>
      </c>
      <c r="K4427">
        <v>1</v>
      </c>
      <c r="L4427" s="2">
        <v>1</v>
      </c>
      <c r="M4427">
        <v>-4</v>
      </c>
      <c r="N4427">
        <v>-4</v>
      </c>
      <c r="O4427">
        <v>0</v>
      </c>
      <c r="P4427">
        <v>-4</v>
      </c>
      <c r="Q4427">
        <v>0.1</v>
      </c>
      <c r="R4427">
        <v>-0.3</v>
      </c>
      <c r="S4427">
        <v>8</v>
      </c>
    </row>
    <row r="4428" spans="1:19" x14ac:dyDescent="0.25">
      <c r="A4428">
        <v>2006</v>
      </c>
      <c r="B4428">
        <v>393</v>
      </c>
      <c r="C4428" t="s">
        <v>2224</v>
      </c>
      <c r="D4428" t="str">
        <f>IFERROR(INDEX('Draft Master List'!E:F,MATCH(C4428,'Draft Master List'!E:E,0),2),"N/A")</f>
        <v>N/A</v>
      </c>
      <c r="E4428" t="s">
        <v>21</v>
      </c>
      <c r="F4428">
        <v>23</v>
      </c>
      <c r="G4428" t="s">
        <v>2211</v>
      </c>
      <c r="H4428">
        <v>16</v>
      </c>
      <c r="I4428">
        <v>16</v>
      </c>
      <c r="J4428">
        <v>1</v>
      </c>
      <c r="K4428">
        <v>1</v>
      </c>
      <c r="L4428" s="2">
        <v>1</v>
      </c>
      <c r="M4428">
        <v>0</v>
      </c>
      <c r="N4428">
        <v>0</v>
      </c>
      <c r="O4428">
        <v>0</v>
      </c>
      <c r="P4428">
        <v>0</v>
      </c>
      <c r="Q4428">
        <v>0.1</v>
      </c>
      <c r="R4428">
        <v>0</v>
      </c>
      <c r="S4428">
        <v>1</v>
      </c>
    </row>
    <row r="4429" spans="1:19" x14ac:dyDescent="0.25">
      <c r="A4429">
        <v>2006</v>
      </c>
      <c r="B4429">
        <v>394</v>
      </c>
      <c r="C4429" t="s">
        <v>1564</v>
      </c>
      <c r="D4429" t="str">
        <f>IFERROR(INDEX('Draft Master List'!E:F,MATCH(C4429,'Draft Master List'!E:E,0),2),"N/A")</f>
        <v>N/A</v>
      </c>
      <c r="E4429" t="s">
        <v>223</v>
      </c>
      <c r="F4429">
        <v>27</v>
      </c>
      <c r="H4429">
        <v>7</v>
      </c>
      <c r="I4429">
        <v>0</v>
      </c>
      <c r="J4429">
        <v>1</v>
      </c>
      <c r="K4429">
        <v>1</v>
      </c>
      <c r="L4429" s="2">
        <v>1</v>
      </c>
      <c r="M4429">
        <v>10</v>
      </c>
      <c r="N4429">
        <v>10</v>
      </c>
      <c r="O4429">
        <v>0</v>
      </c>
      <c r="P4429">
        <v>10</v>
      </c>
      <c r="Q4429">
        <v>0.1</v>
      </c>
      <c r="R4429">
        <v>1.4</v>
      </c>
      <c r="S4429">
        <v>0</v>
      </c>
    </row>
    <row r="4430" spans="1:19" x14ac:dyDescent="0.25">
      <c r="A4430">
        <v>2006</v>
      </c>
      <c r="B4430">
        <v>395</v>
      </c>
      <c r="C4430" t="s">
        <v>1503</v>
      </c>
      <c r="D4430" t="str">
        <f>IFERROR(INDEX('Draft Master List'!E:F,MATCH(C4430,'Draft Master List'!E:E,0),2),"N/A")</f>
        <v>N/A</v>
      </c>
      <c r="E4430" t="s">
        <v>15</v>
      </c>
      <c r="F4430">
        <v>22</v>
      </c>
      <c r="H4430">
        <v>11</v>
      </c>
      <c r="I4430">
        <v>0</v>
      </c>
      <c r="J4430">
        <v>2</v>
      </c>
      <c r="K4430">
        <v>1</v>
      </c>
      <c r="L4430" s="2">
        <v>0.5</v>
      </c>
      <c r="M4430">
        <v>3</v>
      </c>
      <c r="N4430">
        <v>3</v>
      </c>
      <c r="O4430">
        <v>0</v>
      </c>
      <c r="P4430">
        <v>3</v>
      </c>
      <c r="Q4430">
        <v>0.1</v>
      </c>
      <c r="R4430">
        <v>0.3</v>
      </c>
      <c r="S4430">
        <v>0</v>
      </c>
    </row>
    <row r="4431" spans="1:19" x14ac:dyDescent="0.25">
      <c r="A4431">
        <v>2006</v>
      </c>
      <c r="B4431">
        <v>396</v>
      </c>
      <c r="C4431" t="s">
        <v>2212</v>
      </c>
      <c r="D4431" t="str">
        <f>IFERROR(INDEX('Draft Master List'!E:F,MATCH(C4431,'Draft Master List'!E:E,0),2),"N/A")</f>
        <v>N/A</v>
      </c>
      <c r="E4431" t="s">
        <v>14</v>
      </c>
      <c r="F4431">
        <v>27</v>
      </c>
      <c r="H4431">
        <v>11</v>
      </c>
      <c r="I4431">
        <v>0</v>
      </c>
      <c r="J4431">
        <v>2</v>
      </c>
      <c r="K4431">
        <v>1</v>
      </c>
      <c r="L4431" s="2">
        <v>0.5</v>
      </c>
      <c r="M4431">
        <v>7</v>
      </c>
      <c r="N4431">
        <v>7</v>
      </c>
      <c r="O4431">
        <v>0</v>
      </c>
      <c r="P4431">
        <v>7</v>
      </c>
      <c r="Q4431">
        <v>0.1</v>
      </c>
      <c r="R4431">
        <v>0.6</v>
      </c>
      <c r="S4431">
        <v>0</v>
      </c>
    </row>
    <row r="4432" spans="1:19" x14ac:dyDescent="0.25">
      <c r="A4432">
        <v>2006</v>
      </c>
      <c r="B4432">
        <v>397</v>
      </c>
      <c r="C4432" t="s">
        <v>1589</v>
      </c>
      <c r="D4432" t="str">
        <f>IFERROR(INDEX('Draft Master List'!E:F,MATCH(C4432,'Draft Master List'!E:E,0),2),"N/A")</f>
        <v>N/A</v>
      </c>
      <c r="E4432" t="s">
        <v>30</v>
      </c>
      <c r="F4432">
        <v>24</v>
      </c>
      <c r="G4432" t="s">
        <v>77</v>
      </c>
      <c r="H4432">
        <v>4</v>
      </c>
      <c r="I4432">
        <v>1</v>
      </c>
      <c r="J4432">
        <v>3</v>
      </c>
      <c r="K4432">
        <v>1</v>
      </c>
      <c r="L4432" s="2">
        <v>0.33300000000000002</v>
      </c>
      <c r="M4432">
        <v>9</v>
      </c>
      <c r="N4432">
        <v>9</v>
      </c>
      <c r="O4432">
        <v>0</v>
      </c>
      <c r="P4432">
        <v>9</v>
      </c>
      <c r="Q4432">
        <v>0.3</v>
      </c>
      <c r="R4432">
        <v>2.2999999999999998</v>
      </c>
      <c r="S4432">
        <v>0</v>
      </c>
    </row>
    <row r="4433" spans="1:19" x14ac:dyDescent="0.25">
      <c r="A4433">
        <v>2006</v>
      </c>
      <c r="B4433">
        <v>398</v>
      </c>
      <c r="C4433" t="s">
        <v>1931</v>
      </c>
      <c r="D4433" t="str">
        <f>IFERROR(INDEX('Draft Master List'!E:F,MATCH(C4433,'Draft Master List'!E:E,0),2),"N/A")</f>
        <v>N/A</v>
      </c>
      <c r="E4433" t="s">
        <v>22</v>
      </c>
      <c r="F4433">
        <v>23</v>
      </c>
      <c r="H4433">
        <v>12</v>
      </c>
      <c r="I4433">
        <v>0</v>
      </c>
      <c r="J4433">
        <v>4</v>
      </c>
      <c r="K4433">
        <v>1</v>
      </c>
      <c r="L4433" s="2">
        <v>0.25</v>
      </c>
      <c r="M4433">
        <v>1</v>
      </c>
      <c r="N4433">
        <v>1</v>
      </c>
      <c r="O4433">
        <v>1</v>
      </c>
      <c r="P4433">
        <v>1</v>
      </c>
      <c r="Q4433">
        <v>0.1</v>
      </c>
      <c r="R4433">
        <v>0.1</v>
      </c>
      <c r="S4433">
        <v>0</v>
      </c>
    </row>
    <row r="4434" spans="1:19" x14ac:dyDescent="0.25">
      <c r="A4434">
        <v>2006</v>
      </c>
      <c r="B4434">
        <v>399</v>
      </c>
      <c r="C4434" t="s">
        <v>2098</v>
      </c>
      <c r="D4434" t="str">
        <f>IFERROR(INDEX('Draft Master List'!E:F,MATCH(C4434,'Draft Master List'!E:E,0),2),"N/A")</f>
        <v>N/A</v>
      </c>
      <c r="E4434" t="s">
        <v>20</v>
      </c>
      <c r="F4434">
        <v>25</v>
      </c>
      <c r="H4434">
        <v>10</v>
      </c>
      <c r="I4434">
        <v>0</v>
      </c>
      <c r="J4434">
        <v>1</v>
      </c>
      <c r="K4434">
        <v>1</v>
      </c>
      <c r="L4434" s="2">
        <v>1</v>
      </c>
      <c r="M4434">
        <v>2</v>
      </c>
      <c r="N4434">
        <v>2</v>
      </c>
      <c r="O4434">
        <v>1</v>
      </c>
      <c r="P4434">
        <v>2</v>
      </c>
      <c r="Q4434">
        <v>0.1</v>
      </c>
      <c r="R4434">
        <v>0.2</v>
      </c>
      <c r="S4434">
        <v>0</v>
      </c>
    </row>
    <row r="4435" spans="1:19" x14ac:dyDescent="0.25">
      <c r="A4435">
        <v>2006</v>
      </c>
      <c r="B4435">
        <v>400</v>
      </c>
      <c r="C4435" t="s">
        <v>2161</v>
      </c>
      <c r="D4435" t="str">
        <f>IFERROR(INDEX('Draft Master List'!E:F,MATCH(C4435,'Draft Master List'!E:E,0),2),"N/A")</f>
        <v>N/A</v>
      </c>
      <c r="E4435" t="s">
        <v>7</v>
      </c>
      <c r="F4435">
        <v>36</v>
      </c>
      <c r="H4435">
        <v>3</v>
      </c>
      <c r="I4435">
        <v>0</v>
      </c>
      <c r="J4435">
        <v>2</v>
      </c>
      <c r="K4435">
        <v>1</v>
      </c>
      <c r="L4435" s="2">
        <v>0.5</v>
      </c>
      <c r="M4435">
        <v>1</v>
      </c>
      <c r="N4435">
        <v>1</v>
      </c>
      <c r="O4435">
        <v>0</v>
      </c>
      <c r="P4435">
        <v>1</v>
      </c>
      <c r="Q4435">
        <v>0.3</v>
      </c>
      <c r="R4435">
        <v>0.3</v>
      </c>
      <c r="S4435">
        <v>0</v>
      </c>
    </row>
    <row r="4436" spans="1:19" x14ac:dyDescent="0.25">
      <c r="A4436">
        <v>2006</v>
      </c>
      <c r="B4436">
        <v>401</v>
      </c>
      <c r="C4436" t="s">
        <v>1202</v>
      </c>
      <c r="D4436" t="str">
        <f>IFERROR(INDEX('Draft Master List'!E:F,MATCH(C4436,'Draft Master List'!E:E,0),2),"N/A")</f>
        <v>N/A</v>
      </c>
      <c r="E4436" t="s">
        <v>24</v>
      </c>
      <c r="F4436">
        <v>24</v>
      </c>
      <c r="H4436">
        <v>9</v>
      </c>
      <c r="I4436">
        <v>0</v>
      </c>
      <c r="J4436">
        <v>1</v>
      </c>
      <c r="K4436">
        <v>1</v>
      </c>
      <c r="L4436" s="2">
        <v>1</v>
      </c>
      <c r="M4436">
        <v>15</v>
      </c>
      <c r="N4436">
        <v>15</v>
      </c>
      <c r="O4436">
        <v>0</v>
      </c>
      <c r="P4436">
        <v>15</v>
      </c>
      <c r="Q4436">
        <v>0.1</v>
      </c>
      <c r="R4436">
        <v>1.7</v>
      </c>
      <c r="S4436">
        <v>0</v>
      </c>
    </row>
    <row r="4437" spans="1:19" x14ac:dyDescent="0.25">
      <c r="A4437">
        <v>2006</v>
      </c>
      <c r="B4437">
        <v>402</v>
      </c>
      <c r="C4437" t="s">
        <v>2110</v>
      </c>
      <c r="D4437" t="str">
        <f>IFERROR(INDEX('Draft Master List'!E:F,MATCH(C4437,'Draft Master List'!E:E,0),2),"N/A")</f>
        <v>N/A</v>
      </c>
      <c r="E4437" t="s">
        <v>0</v>
      </c>
      <c r="F4437">
        <v>25</v>
      </c>
      <c r="H4437">
        <v>7</v>
      </c>
      <c r="I4437">
        <v>0</v>
      </c>
      <c r="J4437">
        <v>2</v>
      </c>
      <c r="K4437">
        <v>1</v>
      </c>
      <c r="L4437" s="2">
        <v>0.5</v>
      </c>
      <c r="M4437">
        <v>17</v>
      </c>
      <c r="N4437">
        <v>17</v>
      </c>
      <c r="O4437">
        <v>0</v>
      </c>
      <c r="P4437">
        <v>17</v>
      </c>
      <c r="Q4437">
        <v>0.1</v>
      </c>
      <c r="R4437">
        <v>2.4</v>
      </c>
      <c r="S4437">
        <v>0</v>
      </c>
    </row>
    <row r="4438" spans="1:19" x14ac:dyDescent="0.25">
      <c r="A4438">
        <v>2006</v>
      </c>
      <c r="B4438">
        <v>403</v>
      </c>
      <c r="C4438" t="s">
        <v>2213</v>
      </c>
      <c r="D4438" t="str">
        <f>IFERROR(INDEX('Draft Master List'!E:F,MATCH(C4438,'Draft Master List'!E:E,0),2),"N/A")</f>
        <v>N/A</v>
      </c>
      <c r="E4438" t="s">
        <v>23</v>
      </c>
      <c r="F4438">
        <v>31</v>
      </c>
      <c r="H4438">
        <v>4</v>
      </c>
      <c r="I4438">
        <v>0</v>
      </c>
      <c r="J4438">
        <v>1</v>
      </c>
      <c r="K4438">
        <v>1</v>
      </c>
      <c r="L4438" s="2">
        <v>1</v>
      </c>
      <c r="M4438">
        <v>5</v>
      </c>
      <c r="N4438">
        <v>5</v>
      </c>
      <c r="O4438">
        <v>0</v>
      </c>
      <c r="P4438">
        <v>5</v>
      </c>
      <c r="Q4438">
        <v>0.3</v>
      </c>
      <c r="R4438">
        <v>1.3</v>
      </c>
      <c r="S4438">
        <v>0</v>
      </c>
    </row>
    <row r="4439" spans="1:19" x14ac:dyDescent="0.25">
      <c r="A4439">
        <v>2006</v>
      </c>
      <c r="B4439">
        <v>404</v>
      </c>
      <c r="C4439" t="s">
        <v>1344</v>
      </c>
      <c r="D4439" t="str">
        <f>IFERROR(INDEX('Draft Master List'!E:F,MATCH(C4439,'Draft Master List'!E:E,0),2),"N/A")</f>
        <v>N/A</v>
      </c>
      <c r="E4439" t="s">
        <v>0</v>
      </c>
      <c r="F4439">
        <v>27</v>
      </c>
      <c r="H4439">
        <v>4</v>
      </c>
      <c r="I4439">
        <v>0</v>
      </c>
      <c r="J4439">
        <v>2</v>
      </c>
      <c r="K4439">
        <v>1</v>
      </c>
      <c r="L4439" s="2">
        <v>0.5</v>
      </c>
      <c r="M4439">
        <v>10</v>
      </c>
      <c r="N4439">
        <v>10</v>
      </c>
      <c r="O4439">
        <v>0</v>
      </c>
      <c r="P4439">
        <v>10</v>
      </c>
      <c r="Q4439">
        <v>0.3</v>
      </c>
      <c r="R4439">
        <v>2.5</v>
      </c>
      <c r="S4439">
        <v>0</v>
      </c>
    </row>
    <row r="4440" spans="1:19" x14ac:dyDescent="0.25">
      <c r="A4440">
        <v>2006</v>
      </c>
      <c r="B4440">
        <v>405</v>
      </c>
      <c r="C4440" t="s">
        <v>2225</v>
      </c>
      <c r="D4440" t="str">
        <f>IFERROR(INDEX('Draft Master List'!E:F,MATCH(C4440,'Draft Master List'!E:E,0),2),"N/A")</f>
        <v>N/A</v>
      </c>
      <c r="E4440" t="s">
        <v>14</v>
      </c>
      <c r="F4440">
        <v>37</v>
      </c>
      <c r="H4440">
        <v>13</v>
      </c>
      <c r="I4440">
        <v>0</v>
      </c>
      <c r="J4440">
        <v>1</v>
      </c>
      <c r="K4440">
        <v>1</v>
      </c>
      <c r="L4440" s="2">
        <v>1</v>
      </c>
      <c r="M4440">
        <v>9</v>
      </c>
      <c r="N4440">
        <v>9</v>
      </c>
      <c r="O4440">
        <v>0</v>
      </c>
      <c r="P4440">
        <v>9</v>
      </c>
      <c r="Q4440">
        <v>0.1</v>
      </c>
      <c r="R4440">
        <v>0.7</v>
      </c>
      <c r="S4440">
        <v>1</v>
      </c>
    </row>
    <row r="4441" spans="1:19" x14ac:dyDescent="0.25">
      <c r="A4441">
        <v>2006</v>
      </c>
      <c r="B4441">
        <v>406</v>
      </c>
      <c r="C4441" t="s">
        <v>707</v>
      </c>
      <c r="D4441" t="str">
        <f>IFERROR(INDEX('Draft Master List'!E:F,MATCH(C4441,'Draft Master List'!E:E,0),2),"N/A")</f>
        <v>N/A</v>
      </c>
      <c r="E4441" t="s">
        <v>0</v>
      </c>
      <c r="F4441">
        <v>23</v>
      </c>
      <c r="H4441">
        <v>4</v>
      </c>
      <c r="I4441">
        <v>0</v>
      </c>
      <c r="J4441">
        <v>3</v>
      </c>
      <c r="K4441">
        <v>1</v>
      </c>
      <c r="L4441" s="2">
        <v>0.33300000000000002</v>
      </c>
      <c r="M4441">
        <v>10</v>
      </c>
      <c r="N4441">
        <v>10</v>
      </c>
      <c r="O4441">
        <v>0</v>
      </c>
      <c r="P4441">
        <v>10</v>
      </c>
      <c r="Q4441">
        <v>0.3</v>
      </c>
      <c r="R4441">
        <v>2.5</v>
      </c>
      <c r="S4441">
        <v>0</v>
      </c>
    </row>
    <row r="4442" spans="1:19" x14ac:dyDescent="0.25">
      <c r="A4442">
        <v>2006</v>
      </c>
      <c r="B4442">
        <v>407</v>
      </c>
      <c r="C4442" t="s">
        <v>2151</v>
      </c>
      <c r="D4442" t="str">
        <f>IFERROR(INDEX('Draft Master List'!E:F,MATCH(C4442,'Draft Master List'!E:E,0),2),"N/A")</f>
        <v>N/A</v>
      </c>
      <c r="E4442" t="s">
        <v>29</v>
      </c>
      <c r="F4442">
        <v>31</v>
      </c>
      <c r="H4442">
        <v>9</v>
      </c>
      <c r="I4442">
        <v>0</v>
      </c>
      <c r="J4442">
        <v>1</v>
      </c>
      <c r="K4442">
        <v>1</v>
      </c>
      <c r="L4442" s="2">
        <v>1</v>
      </c>
      <c r="M4442">
        <v>4</v>
      </c>
      <c r="N4442">
        <v>4</v>
      </c>
      <c r="O4442">
        <v>1</v>
      </c>
      <c r="P4442">
        <v>4</v>
      </c>
      <c r="Q4442">
        <v>0.1</v>
      </c>
      <c r="R4442">
        <v>0.4</v>
      </c>
      <c r="S4442">
        <v>0</v>
      </c>
    </row>
    <row r="4443" spans="1:19" x14ac:dyDescent="0.25">
      <c r="A4443">
        <v>2006</v>
      </c>
      <c r="B4443">
        <v>408</v>
      </c>
      <c r="C4443" t="s">
        <v>2214</v>
      </c>
      <c r="D4443" t="str">
        <f>IFERROR(INDEX('Draft Master List'!E:F,MATCH(C4443,'Draft Master List'!E:E,0),2),"N/A")</f>
        <v>N/A</v>
      </c>
      <c r="E4443" t="s">
        <v>19</v>
      </c>
      <c r="F4443">
        <v>28</v>
      </c>
      <c r="H4443">
        <v>8</v>
      </c>
      <c r="I4443">
        <v>0</v>
      </c>
      <c r="J4443">
        <v>2</v>
      </c>
      <c r="K4443">
        <v>1</v>
      </c>
      <c r="L4443" s="2">
        <v>0.5</v>
      </c>
      <c r="M4443">
        <v>11</v>
      </c>
      <c r="N4443">
        <v>11</v>
      </c>
      <c r="O4443">
        <v>0</v>
      </c>
      <c r="P4443">
        <v>11</v>
      </c>
      <c r="Q4443">
        <v>0.1</v>
      </c>
      <c r="R4443">
        <v>1.4</v>
      </c>
      <c r="S4443">
        <v>0</v>
      </c>
    </row>
    <row r="4444" spans="1:19" x14ac:dyDescent="0.25">
      <c r="A4444">
        <v>2006</v>
      </c>
      <c r="B4444">
        <v>409</v>
      </c>
      <c r="C4444" t="s">
        <v>1505</v>
      </c>
      <c r="D4444" t="str">
        <f>IFERROR(INDEX('Draft Master List'!E:F,MATCH(C4444,'Draft Master List'!E:E,0),2),"N/A")</f>
        <v>N/A</v>
      </c>
      <c r="E4444" t="s">
        <v>7</v>
      </c>
      <c r="F4444">
        <v>32</v>
      </c>
      <c r="H4444">
        <v>5</v>
      </c>
      <c r="I4444">
        <v>0</v>
      </c>
      <c r="J4444">
        <v>4</v>
      </c>
      <c r="K4444">
        <v>1</v>
      </c>
      <c r="L4444" s="2">
        <v>0.25</v>
      </c>
      <c r="M4444">
        <v>25</v>
      </c>
      <c r="N4444">
        <v>25</v>
      </c>
      <c r="O4444">
        <v>0</v>
      </c>
      <c r="P4444">
        <v>25</v>
      </c>
      <c r="Q4444">
        <v>0.2</v>
      </c>
      <c r="R4444">
        <v>5</v>
      </c>
      <c r="S4444">
        <v>0</v>
      </c>
    </row>
    <row r="4445" spans="1:19" x14ac:dyDescent="0.25">
      <c r="A4445">
        <v>2006</v>
      </c>
      <c r="B4445">
        <v>410</v>
      </c>
      <c r="C4445" t="s">
        <v>2092</v>
      </c>
      <c r="D4445" t="str">
        <f>IFERROR(INDEX('Draft Master List'!E:F,MATCH(C4445,'Draft Master List'!E:E,0),2),"N/A")</f>
        <v>N/A</v>
      </c>
      <c r="E4445" t="s">
        <v>16</v>
      </c>
      <c r="F4445">
        <v>28</v>
      </c>
      <c r="H4445">
        <v>4</v>
      </c>
      <c r="I4445">
        <v>0</v>
      </c>
      <c r="J4445">
        <v>4</v>
      </c>
      <c r="K4445">
        <v>1</v>
      </c>
      <c r="L4445" s="2">
        <v>0.25</v>
      </c>
      <c r="M4445">
        <v>19</v>
      </c>
      <c r="N4445">
        <v>19</v>
      </c>
      <c r="O4445">
        <v>0</v>
      </c>
      <c r="P4445">
        <v>19</v>
      </c>
      <c r="Q4445">
        <v>0.3</v>
      </c>
      <c r="R4445">
        <v>4.8</v>
      </c>
      <c r="S4445">
        <v>0</v>
      </c>
    </row>
    <row r="4446" spans="1:19" x14ac:dyDescent="0.25">
      <c r="A4446">
        <v>2006</v>
      </c>
      <c r="B4446">
        <v>411</v>
      </c>
      <c r="C4446" t="s">
        <v>1550</v>
      </c>
      <c r="D4446" t="str">
        <f>IFERROR(INDEX('Draft Master List'!E:F,MATCH(C4446,'Draft Master List'!E:E,0),2),"N/A")</f>
        <v>N/A</v>
      </c>
      <c r="E4446" t="s">
        <v>22</v>
      </c>
      <c r="F4446">
        <v>23</v>
      </c>
      <c r="H4446">
        <v>9</v>
      </c>
      <c r="I4446">
        <v>0</v>
      </c>
      <c r="J4446">
        <v>1</v>
      </c>
      <c r="K4446">
        <v>1</v>
      </c>
      <c r="L4446" s="2">
        <v>1</v>
      </c>
      <c r="M4446">
        <v>6</v>
      </c>
      <c r="N4446">
        <v>6</v>
      </c>
      <c r="O4446">
        <v>0</v>
      </c>
      <c r="P4446">
        <v>6</v>
      </c>
      <c r="Q4446">
        <v>0.1</v>
      </c>
      <c r="R4446">
        <v>0.7</v>
      </c>
      <c r="S4446">
        <v>0</v>
      </c>
    </row>
    <row r="4447" spans="1:19" x14ac:dyDescent="0.25">
      <c r="A4447">
        <v>2006</v>
      </c>
      <c r="B4447">
        <v>412</v>
      </c>
      <c r="C4447" t="s">
        <v>2215</v>
      </c>
      <c r="D4447" t="str">
        <f>IFERROR(INDEX('Draft Master List'!E:F,MATCH(C4447,'Draft Master List'!E:E,0),2),"N/A")</f>
        <v>N/A</v>
      </c>
      <c r="E4447" t="s">
        <v>14</v>
      </c>
      <c r="F4447">
        <v>32</v>
      </c>
      <c r="H4447">
        <v>11</v>
      </c>
      <c r="I4447">
        <v>0</v>
      </c>
      <c r="J4447">
        <v>1</v>
      </c>
      <c r="K4447">
        <v>1</v>
      </c>
      <c r="L4447" s="2">
        <v>1</v>
      </c>
      <c r="M4447">
        <v>6</v>
      </c>
      <c r="N4447">
        <v>6</v>
      </c>
      <c r="O4447">
        <v>0</v>
      </c>
      <c r="P4447">
        <v>6</v>
      </c>
      <c r="Q4447">
        <v>0.1</v>
      </c>
      <c r="R4447">
        <v>0.5</v>
      </c>
      <c r="S4447">
        <v>0</v>
      </c>
    </row>
    <row r="4448" spans="1:19" x14ac:dyDescent="0.25">
      <c r="A4448">
        <v>2006</v>
      </c>
      <c r="B4448">
        <v>413</v>
      </c>
      <c r="C4448" t="s">
        <v>649</v>
      </c>
      <c r="D4448" t="str">
        <f>IFERROR(INDEX('Draft Master List'!E:F,MATCH(C4448,'Draft Master List'!E:E,0),2),"N/A")</f>
        <v>N/A</v>
      </c>
      <c r="E4448" t="s">
        <v>21</v>
      </c>
      <c r="F4448">
        <v>26</v>
      </c>
      <c r="G4448" t="s">
        <v>1</v>
      </c>
      <c r="H4448">
        <v>16</v>
      </c>
      <c r="I4448">
        <v>16</v>
      </c>
      <c r="J4448">
        <v>1</v>
      </c>
      <c r="K4448">
        <v>1</v>
      </c>
      <c r="L4448" s="2">
        <v>1</v>
      </c>
      <c r="M4448">
        <v>1</v>
      </c>
      <c r="N4448">
        <v>1</v>
      </c>
      <c r="O4448">
        <v>0</v>
      </c>
      <c r="P4448">
        <v>1</v>
      </c>
      <c r="Q4448">
        <v>0.1</v>
      </c>
      <c r="R4448">
        <v>0.1</v>
      </c>
      <c r="S4448">
        <v>9</v>
      </c>
    </row>
    <row r="4449" spans="1:19" x14ac:dyDescent="0.25">
      <c r="A4449">
        <v>2006</v>
      </c>
      <c r="B4449">
        <v>414</v>
      </c>
      <c r="C4449" t="s">
        <v>2216</v>
      </c>
      <c r="D4449" t="str">
        <f>IFERROR(INDEX('Draft Master List'!E:F,MATCH(C4449,'Draft Master List'!E:E,0),2),"N/A")</f>
        <v>N/A</v>
      </c>
      <c r="E4449" t="s">
        <v>28</v>
      </c>
      <c r="F4449">
        <v>24</v>
      </c>
      <c r="G4449" t="s">
        <v>1069</v>
      </c>
      <c r="H4449">
        <v>2</v>
      </c>
      <c r="I4449">
        <v>1</v>
      </c>
      <c r="J4449">
        <v>1</v>
      </c>
      <c r="K4449">
        <v>1</v>
      </c>
      <c r="L4449" s="2">
        <v>1</v>
      </c>
      <c r="M4449">
        <v>6</v>
      </c>
      <c r="N4449">
        <v>6</v>
      </c>
      <c r="O4449">
        <v>0</v>
      </c>
      <c r="P4449">
        <v>6</v>
      </c>
      <c r="Q4449">
        <v>0.5</v>
      </c>
      <c r="R4449">
        <v>3</v>
      </c>
      <c r="S4449">
        <v>0</v>
      </c>
    </row>
    <row r="4450" spans="1:19" x14ac:dyDescent="0.25">
      <c r="A4450">
        <v>2006</v>
      </c>
      <c r="B4450">
        <v>415</v>
      </c>
      <c r="C4450" t="s">
        <v>2068</v>
      </c>
      <c r="D4450" t="str">
        <f>IFERROR(INDEX('Draft Master List'!E:F,MATCH(C4450,'Draft Master List'!E:E,0),2),"N/A")</f>
        <v>N/A</v>
      </c>
      <c r="E4450" t="s">
        <v>7</v>
      </c>
      <c r="F4450">
        <v>28</v>
      </c>
      <c r="H4450">
        <v>14</v>
      </c>
      <c r="I4450">
        <v>0</v>
      </c>
      <c r="J4450">
        <v>3</v>
      </c>
      <c r="K4450">
        <v>1</v>
      </c>
      <c r="L4450" s="2">
        <v>0.33300000000000002</v>
      </c>
      <c r="M4450">
        <v>4</v>
      </c>
      <c r="N4450">
        <v>4</v>
      </c>
      <c r="O4450">
        <v>1</v>
      </c>
      <c r="P4450">
        <v>4</v>
      </c>
      <c r="Q4450">
        <v>0.1</v>
      </c>
      <c r="R4450">
        <v>0.3</v>
      </c>
      <c r="S4450">
        <v>0</v>
      </c>
    </row>
    <row r="4451" spans="1:19" x14ac:dyDescent="0.25">
      <c r="A4451">
        <v>2006</v>
      </c>
      <c r="B4451">
        <v>416</v>
      </c>
      <c r="C4451" t="s">
        <v>2217</v>
      </c>
      <c r="D4451" t="str">
        <f>IFERROR(INDEX('Draft Master List'!E:F,MATCH(C4451,'Draft Master List'!E:E,0),2),"N/A")</f>
        <v>N/A</v>
      </c>
      <c r="E4451" t="s">
        <v>24</v>
      </c>
      <c r="F4451">
        <v>27</v>
      </c>
      <c r="H4451">
        <v>2</v>
      </c>
      <c r="I4451">
        <v>0</v>
      </c>
      <c r="J4451">
        <v>1</v>
      </c>
      <c r="K4451">
        <v>1</v>
      </c>
      <c r="L4451" s="2">
        <v>1</v>
      </c>
      <c r="M4451">
        <v>17</v>
      </c>
      <c r="N4451">
        <v>17</v>
      </c>
      <c r="O4451">
        <v>0</v>
      </c>
      <c r="P4451">
        <v>17</v>
      </c>
      <c r="Q4451">
        <v>0.5</v>
      </c>
      <c r="R4451">
        <v>8.5</v>
      </c>
      <c r="S4451">
        <v>0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165"/>
  <sheetViews>
    <sheetView topLeftCell="A90" workbookViewId="0">
      <pane xSplit="1" topLeftCell="AR1" activePane="topRight" state="frozen"/>
      <selection activeCell="AG1" sqref="AG1"/>
      <selection pane="topRight" activeCell="BF97" sqref="BF97"/>
    </sheetView>
  </sheetViews>
  <sheetFormatPr defaultRowHeight="15" x14ac:dyDescent="0.25"/>
  <cols>
    <col min="1" max="1" width="20.140625" bestFit="1" customWidth="1"/>
    <col min="2" max="2" width="14" customWidth="1"/>
    <col min="4" max="4" width="12" bestFit="1" customWidth="1"/>
    <col min="5" max="5" width="13.28515625" style="7" bestFit="1" customWidth="1"/>
    <col min="6" max="6" width="12.7109375" style="7" bestFit="1" customWidth="1"/>
    <col min="7" max="9" width="13.28515625" style="7" bestFit="1" customWidth="1"/>
    <col min="10" max="14" width="16.7109375" style="7" bestFit="1" customWidth="1"/>
    <col min="15" max="19" width="13.28515625" style="7" bestFit="1" customWidth="1"/>
    <col min="20" max="24" width="11.42578125" style="7" bestFit="1" customWidth="1"/>
    <col min="25" max="29" width="9.85546875" style="7" bestFit="1" customWidth="1"/>
    <col min="30" max="34" width="14.42578125" style="7" bestFit="1" customWidth="1"/>
    <col min="35" max="35" width="19.7109375" style="7" bestFit="1" customWidth="1"/>
    <col min="36" max="40" width="19.7109375" style="7" customWidth="1"/>
    <col min="41" max="45" width="13.7109375" bestFit="1" customWidth="1"/>
    <col min="46" max="46" width="11" style="7" bestFit="1" customWidth="1"/>
    <col min="47" max="47" width="12.28515625" style="7" bestFit="1" customWidth="1"/>
    <col min="48" max="48" width="12.7109375" style="7" bestFit="1" customWidth="1"/>
    <col min="49" max="49" width="14.7109375" style="7" bestFit="1" customWidth="1"/>
    <col min="50" max="50" width="13.5703125" style="7" bestFit="1" customWidth="1"/>
    <col min="51" max="51" width="18.85546875" style="7" bestFit="1" customWidth="1"/>
    <col min="52" max="52" width="15.7109375" style="7" bestFit="1" customWidth="1"/>
    <col min="53" max="53" width="14.85546875" style="7" bestFit="1" customWidth="1"/>
    <col min="54" max="54" width="9.140625" style="7"/>
    <col min="60" max="60" width="13.5703125" bestFit="1" customWidth="1"/>
    <col min="61" max="61" width="14.7109375" bestFit="1" customWidth="1"/>
  </cols>
  <sheetData>
    <row r="1" spans="1:63" x14ac:dyDescent="0.25">
      <c r="A1" t="s">
        <v>861</v>
      </c>
      <c r="B1" t="s">
        <v>38</v>
      </c>
      <c r="C1" t="s">
        <v>862</v>
      </c>
      <c r="D1" t="s">
        <v>863</v>
      </c>
      <c r="E1" s="7" t="s">
        <v>2226</v>
      </c>
      <c r="F1" s="7" t="s">
        <v>2227</v>
      </c>
      <c r="G1" s="7" t="s">
        <v>2228</v>
      </c>
      <c r="H1" s="7" t="s">
        <v>2229</v>
      </c>
      <c r="I1" s="7" t="s">
        <v>2230</v>
      </c>
      <c r="J1" s="7" t="s">
        <v>2231</v>
      </c>
      <c r="K1" s="7" t="s">
        <v>2232</v>
      </c>
      <c r="L1" s="7" t="s">
        <v>2233</v>
      </c>
      <c r="M1" s="7" t="s">
        <v>2234</v>
      </c>
      <c r="N1" s="7" t="s">
        <v>2235</v>
      </c>
      <c r="O1" s="7" t="s">
        <v>2236</v>
      </c>
      <c r="P1" s="7" t="s">
        <v>2237</v>
      </c>
      <c r="Q1" s="7" t="s">
        <v>2238</v>
      </c>
      <c r="R1" s="7" t="s">
        <v>2239</v>
      </c>
      <c r="S1" s="7" t="s">
        <v>2240</v>
      </c>
      <c r="T1" s="7" t="s">
        <v>1878</v>
      </c>
      <c r="U1" s="7" t="s">
        <v>1879</v>
      </c>
      <c r="V1" s="7" t="s">
        <v>1880</v>
      </c>
      <c r="W1" s="7" t="s">
        <v>1881</v>
      </c>
      <c r="X1" s="7" t="s">
        <v>1882</v>
      </c>
      <c r="Y1" s="7" t="s">
        <v>1893</v>
      </c>
      <c r="Z1" s="7" t="s">
        <v>1894</v>
      </c>
      <c r="AA1" s="7" t="s">
        <v>1895</v>
      </c>
      <c r="AB1" s="7" t="s">
        <v>1896</v>
      </c>
      <c r="AC1" s="7" t="s">
        <v>1897</v>
      </c>
      <c r="AD1" s="7" t="s">
        <v>1898</v>
      </c>
      <c r="AE1" s="7" t="s">
        <v>1899</v>
      </c>
      <c r="AF1" s="7" t="s">
        <v>1900</v>
      </c>
      <c r="AG1" s="7" t="s">
        <v>1901</v>
      </c>
      <c r="AH1" s="7" t="s">
        <v>1902</v>
      </c>
      <c r="AI1" s="7" t="s">
        <v>2314</v>
      </c>
      <c r="AJ1" s="7" t="s">
        <v>2315</v>
      </c>
      <c r="AK1" s="7" t="s">
        <v>2316</v>
      </c>
      <c r="AL1" s="7" t="s">
        <v>2317</v>
      </c>
      <c r="AM1" s="7" t="s">
        <v>2318</v>
      </c>
      <c r="AN1" s="7" t="s">
        <v>2319</v>
      </c>
      <c r="AO1" t="s">
        <v>2241</v>
      </c>
      <c r="AP1" t="s">
        <v>2242</v>
      </c>
      <c r="AQ1" t="s">
        <v>2243</v>
      </c>
      <c r="AR1" t="s">
        <v>2244</v>
      </c>
      <c r="AS1" t="s">
        <v>2245</v>
      </c>
      <c r="AT1" s="7" t="s">
        <v>2246</v>
      </c>
      <c r="AU1" s="7" t="s">
        <v>2247</v>
      </c>
      <c r="AV1" s="7" t="s">
        <v>2248</v>
      </c>
      <c r="AW1" s="7" t="s">
        <v>2252</v>
      </c>
      <c r="AX1" s="7" t="s">
        <v>1922</v>
      </c>
      <c r="AY1" s="7" t="s">
        <v>2249</v>
      </c>
      <c r="AZ1" s="7" t="s">
        <v>2250</v>
      </c>
      <c r="BA1" s="7" t="s">
        <v>2251</v>
      </c>
      <c r="BB1" s="7" t="s">
        <v>936</v>
      </c>
      <c r="BC1" t="s">
        <v>2253</v>
      </c>
      <c r="BD1" s="7" t="s">
        <v>3078</v>
      </c>
      <c r="BE1" s="7" t="s">
        <v>3079</v>
      </c>
      <c r="BF1" s="7" t="s">
        <v>3080</v>
      </c>
      <c r="BG1" s="7" t="s">
        <v>3081</v>
      </c>
      <c r="BH1" s="7" t="s">
        <v>3082</v>
      </c>
      <c r="BI1" s="7" t="s">
        <v>3083</v>
      </c>
      <c r="BJ1" s="7" t="s">
        <v>3085</v>
      </c>
      <c r="BK1" s="7" t="s">
        <v>3086</v>
      </c>
    </row>
    <row r="2" spans="1:63" x14ac:dyDescent="0.25">
      <c r="A2" t="s">
        <v>265</v>
      </c>
      <c r="B2" t="s">
        <v>74</v>
      </c>
      <c r="C2" t="str">
        <f>INDEX('Draft Master List'!E:F,MATCH(A2,'Draft Master List'!E:E,0),2)</f>
        <v>222010</v>
      </c>
      <c r="D2">
        <f>INDEX('Draft Master List'!A:F,MATCH(A2,'Draft Master List'!E:E,0),1)</f>
        <v>2010</v>
      </c>
      <c r="E2" s="7">
        <f>SUMIFS('Receiving Data 2006-2015'!H:H,'Receiving Data 2006-2015'!D:D,'WR Stats'!C2,'Receiving Data 2006-2015'!A:A,'WR Stats'!D2)</f>
        <v>10</v>
      </c>
      <c r="F2" s="7">
        <f>SUMIFS('Receiving Data 2006-2015'!H:H,'Receiving Data 2006-2015'!D:D,'WR Stats'!C2,'Receiving Data 2006-2015'!A:A,'WR Stats'!D2+1)</f>
        <v>11</v>
      </c>
      <c r="G2" s="7">
        <f>SUMIFS('Receiving Data 2006-2015'!H:H,'Receiving Data 2006-2015'!D:D,'WR Stats'!C2,'Receiving Data 2006-2015'!A:A,'WR Stats'!D2+2)</f>
        <v>16</v>
      </c>
      <c r="H2" s="7">
        <f>SUMIFS('Receiving Data 2006-2015'!H:H,'Receiving Data 2006-2015'!D:D,'WR Stats'!C2,'Receiving Data 2006-2015'!A:A,'WR Stats'!D2+3)</f>
        <v>16</v>
      </c>
      <c r="I2" s="7">
        <f>SUMIFS('Receiving Data 2006-2015'!H:H,'Receiving Data 2006-2015'!D:D,'WR Stats'!C2,'Receiving Data 2006-2015'!A:A,'WR Stats'!D2+4)</f>
        <v>16</v>
      </c>
      <c r="J2" s="7">
        <f>SUMIFS('Receiving Data 2006-2015'!K:K,'Receiving Data 2006-2015'!D:D,'WR Stats'!C2,'Receiving Data 2006-2015'!A:A,'WR Stats'!D2)</f>
        <v>22</v>
      </c>
      <c r="K2" s="7">
        <f>SUMIFS('Receiving Data 2006-2015'!K:K,'Receiving Data 2006-2015'!D:D,'WR Stats'!C2,'Receiving Data 2006-2015'!A:A,'WR Stats'!D2+1)</f>
        <v>32</v>
      </c>
      <c r="L2" s="7">
        <f>SUMIFS('Receiving Data 2006-2015'!K:K,'Receiving Data 2006-2015'!D:D,'WR Stats'!C2,'Receiving Data 2006-2015'!A:A,'WR Stats'!D2+2)</f>
        <v>94</v>
      </c>
      <c r="M2" s="7">
        <f>SUMIFS('Receiving Data 2006-2015'!K:K,'Receiving Data 2006-2015'!D:D,'WR Stats'!C2,'Receiving Data 2006-2015'!A:A,'WR Stats'!D2+3)</f>
        <v>92</v>
      </c>
      <c r="N2" s="7">
        <f>SUMIFS('Receiving Data 2006-2015'!K:K,'Receiving Data 2006-2015'!D:D,'WR Stats'!C2,'Receiving Data 2006-2015'!A:A,'WR Stats'!D2+4)</f>
        <v>111</v>
      </c>
      <c r="O2" s="7">
        <f>SUMIFS('Receiving Data 2006-2015'!J:J,'Receiving Data 2006-2015'!D:D,'WR Stats'!C2,'Receiving Data 2006-2015'!A:A,'WR Stats'!D2)</f>
        <v>39</v>
      </c>
      <c r="P2" s="7">
        <f>SUMIFS('Receiving Data 2006-2015'!J:J,'Receiving Data 2006-2015'!D:D,'WR Stats'!C2,'Receiving Data 2006-2015'!A:A,'WR Stats'!D2+1)</f>
        <v>70</v>
      </c>
      <c r="Q2" s="7">
        <f>SUMIFS('Receiving Data 2006-2015'!J:J,'Receiving Data 2006-2015'!D:D,'WR Stats'!C2,'Receiving Data 2006-2015'!A:A,'WR Stats'!D2+2)</f>
        <v>143</v>
      </c>
      <c r="R2" s="7">
        <f>SUMIFS('Receiving Data 2006-2015'!J:J,'Receiving Data 2006-2015'!D:D,'WR Stats'!C2,'Receiving Data 2006-2015'!A:A,'WR Stats'!D2+3)</f>
        <v>142</v>
      </c>
      <c r="S2" s="7">
        <f>SUMIFS('Receiving Data 2006-2015'!J:J,'Receiving Data 2006-2015'!D:D,'WR Stats'!C2,'Receiving Data 2006-2015'!A:A,'WR Stats'!D2+4)</f>
        <v>184</v>
      </c>
      <c r="T2" s="6">
        <f>SUMIFS('Receiving Data 2006-2015'!M:M,'Receiving Data 2006-2015'!D:D,'WR Stats'!C2,'Receiving Data 2006-2015'!A:A,'WR Stats'!D2)</f>
        <v>283</v>
      </c>
      <c r="U2" s="6">
        <f>SUMIFS('Receiving Data 2006-2015'!M:M,'Receiving Data 2006-2015'!D:D,'WR Stats'!C2,'Receiving Data 2006-2015'!A:A,'WR Stats'!D2+1)</f>
        <v>551</v>
      </c>
      <c r="V2" s="6">
        <f>SUMIFS('Receiving Data 2006-2015'!M:M,'Receiving Data 2006-2015'!D:D,'WR Stats'!C2,'Receiving Data 2006-2015'!A:A,'WR Stats'!D2+2)</f>
        <v>1434</v>
      </c>
      <c r="W2" s="6">
        <f>SUMIFS('Receiving Data 2006-2015'!M:M,'Receiving Data 2006-2015'!D:D,'WR Stats'!C2,'Receiving Data 2006-2015'!A:A,'WR Stats'!D2+3)</f>
        <v>1430</v>
      </c>
      <c r="X2" s="6">
        <f>SUMIFS('Receiving Data 2006-2015'!M:M,'Receiving Data 2006-2015'!D:D,'WR Stats'!C2,'Receiving Data 2006-2015'!A:A,'WR Stats'!D2+4)</f>
        <v>1619</v>
      </c>
      <c r="Y2" s="6">
        <f>SUMIFS('Receiving Data 2006-2015'!O:O,'Receiving Data 2006-2015'!D:D,'WR Stats'!C2,'Receiving Data 2006-2015'!A:A,'WR Stats'!D2)</f>
        <v>2</v>
      </c>
      <c r="Z2" s="6">
        <f>SUMIFS('Receiving Data 2006-2015'!O:O,'Receiving Data 2006-2015'!D:D,'WR Stats'!C2,'Receiving Data 2006-2015'!A:A,'WR Stats'!D2+1)</f>
        <v>4</v>
      </c>
      <c r="AA2" s="6">
        <f>SUMIFS('Receiving Data 2006-2015'!O:O,'Receiving Data 2006-2015'!D:D,'WR Stats'!C2,'Receiving Data 2006-2015'!A:A,'WR Stats'!D2+2)</f>
        <v>10</v>
      </c>
      <c r="AB2" s="6">
        <f>SUMIFS('Receiving Data 2006-2015'!O:O,'Receiving Data 2006-2015'!D:D,'WR Stats'!C2,'Receiving Data 2006-2015'!A:A,'WR Stats'!D2+3)</f>
        <v>14</v>
      </c>
      <c r="AC2" s="6">
        <f>SUMIFS('Receiving Data 2006-2015'!O:O,'Receiving Data 2006-2015'!D:D,'WR Stats'!C2,'Receiving Data 2006-2015'!A:A,'WR Stats'!D2+4)</f>
        <v>11</v>
      </c>
      <c r="AD2" s="6">
        <f>SUMIFS('Receiving Data 2006-2015'!S:S,'Receiving Data 2006-2015'!D:D,'WR Stats'!C2,'Receiving Data 2006-2015'!A:A,'WR Stats'!D2)</f>
        <v>3</v>
      </c>
      <c r="AE2" s="6">
        <f>SUMIFS('Receiving Data 2006-2015'!S:S,'Receiving Data 2006-2015'!D:D,'WR Stats'!C2,'Receiving Data 2006-2015'!A:A,'WR Stats'!D2+1)</f>
        <v>0</v>
      </c>
      <c r="AF2" s="6">
        <f>SUMIFS('Receiving Data 2006-2015'!S:S,'Receiving Data 2006-2015'!D:D,'WR Stats'!C2,'Receiving Data 2006-2015'!A:A,'WR Stats'!D2+2)</f>
        <v>3</v>
      </c>
      <c r="AG2" s="6">
        <f>SUMIFS('Receiving Data 2006-2015'!S:S,'Receiving Data 2006-2015'!D:D,'WR Stats'!C2,'Receiving Data 2006-2015'!A:A,'WR Stats'!D2+3)</f>
        <v>2</v>
      </c>
      <c r="AH2" s="6">
        <f>SUMIFS('Receiving Data 2006-2015'!S:S,'Receiving Data 2006-2015'!D:D,'WR Stats'!C2,'Receiving Data 2006-2015'!A:A,'WR Stats'!D2+4)</f>
        <v>0</v>
      </c>
      <c r="AI2" s="6">
        <f>(T2/10)+(Y2*6)-(AD2*2)</f>
        <v>34.299999999999997</v>
      </c>
      <c r="AJ2" s="6">
        <f>(U2/10)+(Z2*6)-(AE2*2)</f>
        <v>79.099999999999994</v>
      </c>
      <c r="AK2" s="6">
        <f>(V2/10)+(AA2*6)-(AF2*2)</f>
        <v>197.4</v>
      </c>
      <c r="AL2" s="6">
        <f>(W2/10)+(AB2*6)-(AG2*2)</f>
        <v>223</v>
      </c>
      <c r="AM2" s="6">
        <f>(X2/10)+(AC2*6)-(AH2*2)</f>
        <v>227.9</v>
      </c>
      <c r="AN2" s="6">
        <f>SUM(AI2:AM2)</f>
        <v>761.69999999999993</v>
      </c>
      <c r="AO2" s="3">
        <f>SUMIFS('Receiving Data 2006-2015'!L:L,'Receiving Data 2006-2015'!D:D,'WR Stats'!C2,'Receiving Data 2006-2015'!A:A,'WR Stats'!D2)</f>
        <v>0.56399999999999995</v>
      </c>
      <c r="AP2" s="3">
        <f>SUMIFS('Receiving Data 2006-2015'!L:L,'Receiving Data 2006-2015'!D:D,'WR Stats'!C2,'Receiving Data 2006-2015'!A:A,'WR Stats'!D2+1)</f>
        <v>0.45700000000000002</v>
      </c>
      <c r="AQ2" s="3">
        <f>SUMIFS('Receiving Data 2006-2015'!L:L,'Receiving Data 2006-2015'!D:D,'WR Stats'!C2,'Receiving Data 2006-2015'!A:A,'WR Stats'!D2+2)</f>
        <v>0.65700000000000003</v>
      </c>
      <c r="AR2" s="3">
        <f>SUMIFS('Receiving Data 2006-2015'!L:L,'Receiving Data 2006-2015'!D:D,'WR Stats'!C2,'Receiving Data 2006-2015'!A:A,'WR Stats'!D2+3)</f>
        <v>0.64800000000000002</v>
      </c>
      <c r="AS2" s="3">
        <f>SUMIFS('Receiving Data 2006-2015'!L:L,'Receiving Data 2006-2015'!D:D,'WR Stats'!C2,'Receiving Data 2006-2015'!A:A,'WR Stats'!D2+4)</f>
        <v>0.60299999999999998</v>
      </c>
      <c r="AT2" s="7">
        <f>SUM(T2:X2)</f>
        <v>5317</v>
      </c>
      <c r="AU2" s="7">
        <f>SUM(E2:I2)</f>
        <v>69</v>
      </c>
      <c r="AV2" s="7">
        <f>SUM(O2:S2)</f>
        <v>578</v>
      </c>
      <c r="AW2" s="7">
        <f>SUM(J2:N2)</f>
        <v>351</v>
      </c>
      <c r="AX2" s="7">
        <f>SUM(AD2:AH2)</f>
        <v>8</v>
      </c>
      <c r="AY2" s="7">
        <f>IFERROR(AT2/AW2,"")</f>
        <v>15.148148148148149</v>
      </c>
      <c r="AZ2" s="7">
        <f>IFERROR(AT2/AV2,"")</f>
        <v>9.1989619377162626</v>
      </c>
      <c r="BA2" s="7">
        <f>IFERROR(AT2/AU2,"")</f>
        <v>77.05797101449275</v>
      </c>
      <c r="BB2" s="7">
        <f>SUM(Y2:AC2)</f>
        <v>41</v>
      </c>
      <c r="BC2" s="4">
        <f>AVERAGE(AO2:AS2)</f>
        <v>0.5858000000000001</v>
      </c>
      <c r="BD2">
        <f>IF(AI2&gt;125,1,0)</f>
        <v>0</v>
      </c>
      <c r="BE2">
        <f>IF(AJ2&gt;125,1,0)</f>
        <v>0</v>
      </c>
      <c r="BF2">
        <f>IF(AK2&gt;125,1,0)</f>
        <v>1</v>
      </c>
      <c r="BG2">
        <f>IF(AL2&gt;125,1,0)</f>
        <v>1</v>
      </c>
      <c r="BH2">
        <f>IF(AM2&gt;125,1,0)</f>
        <v>1</v>
      </c>
      <c r="BI2">
        <f>SUM(BD2:BH2)</f>
        <v>3</v>
      </c>
      <c r="BJ2" t="str">
        <f>IF(BI2=0,"Bust",IF(BI2=1,"Backup",IF(BI2=2,"Starter",IF(BI2=3,"Pro Bowl",IF(BI2=4,"Super Star","Super Star")))))</f>
        <v>Pro Bowl</v>
      </c>
      <c r="BK2">
        <f>IF(BI2=0,0,1)</f>
        <v>1</v>
      </c>
    </row>
    <row r="3" spans="1:63" x14ac:dyDescent="0.25">
      <c r="A3" t="s">
        <v>266</v>
      </c>
      <c r="B3" t="s">
        <v>74</v>
      </c>
      <c r="C3" t="str">
        <f>INDEX('Draft Master List'!E:F,MATCH(A3,'Draft Master List'!E:E,0),2)</f>
        <v>242010</v>
      </c>
      <c r="D3">
        <f>INDEX('Draft Master List'!A:F,MATCH(A3,'Draft Master List'!E:E,0),1)</f>
        <v>2010</v>
      </c>
      <c r="E3" s="7">
        <f>SUMIFS('Receiving Data 2006-2015'!H:H,'Receiving Data 2006-2015'!D:D,'WR Stats'!C3,'Receiving Data 2006-2015'!A:A,'WR Stats'!D3)</f>
        <v>12</v>
      </c>
      <c r="F3" s="7">
        <f>SUMIFS('Receiving Data 2006-2015'!H:H,'Receiving Data 2006-2015'!D:D,'WR Stats'!C3,'Receiving Data 2006-2015'!A:A,'WR Stats'!D3+1)</f>
        <v>15</v>
      </c>
      <c r="G3" s="7">
        <f>SUMIFS('Receiving Data 2006-2015'!H:H,'Receiving Data 2006-2015'!D:D,'WR Stats'!C3,'Receiving Data 2006-2015'!A:A,'WR Stats'!D3+2)</f>
        <v>16</v>
      </c>
      <c r="H3" s="7">
        <f>SUMIFS('Receiving Data 2006-2015'!H:H,'Receiving Data 2006-2015'!D:D,'WR Stats'!C3,'Receiving Data 2006-2015'!A:A,'WR Stats'!D3+3)</f>
        <v>16</v>
      </c>
      <c r="I3" s="7">
        <f>SUMIFS('Receiving Data 2006-2015'!H:H,'Receiving Data 2006-2015'!D:D,'WR Stats'!C3,'Receiving Data 2006-2015'!A:A,'WR Stats'!D3+4)</f>
        <v>16</v>
      </c>
      <c r="J3" s="7">
        <f>SUMIFS('Receiving Data 2006-2015'!K:K,'Receiving Data 2006-2015'!D:D,'WR Stats'!C3,'Receiving Data 2006-2015'!A:A,'WR Stats'!D3)</f>
        <v>45</v>
      </c>
      <c r="K3" s="7">
        <f>SUMIFS('Receiving Data 2006-2015'!K:K,'Receiving Data 2006-2015'!D:D,'WR Stats'!C3,'Receiving Data 2006-2015'!A:A,'WR Stats'!D3+1)</f>
        <v>63</v>
      </c>
      <c r="L3" s="7">
        <f>SUMIFS('Receiving Data 2006-2015'!K:K,'Receiving Data 2006-2015'!D:D,'WR Stats'!C3,'Receiving Data 2006-2015'!A:A,'WR Stats'!D3+2)</f>
        <v>92</v>
      </c>
      <c r="M3" s="7">
        <f>SUMIFS('Receiving Data 2006-2015'!K:K,'Receiving Data 2006-2015'!D:D,'WR Stats'!C3,'Receiving Data 2006-2015'!A:A,'WR Stats'!D3+3)</f>
        <v>93</v>
      </c>
      <c r="N3" s="7">
        <f>SUMIFS('Receiving Data 2006-2015'!K:K,'Receiving Data 2006-2015'!D:D,'WR Stats'!C3,'Receiving Data 2006-2015'!A:A,'WR Stats'!D3+4)</f>
        <v>88</v>
      </c>
      <c r="O3" s="7">
        <f>SUMIFS('Receiving Data 2006-2015'!J:J,'Receiving Data 2006-2015'!D:D,'WR Stats'!C3,'Receiving Data 2006-2015'!A:A,'WR Stats'!D3)</f>
        <v>73</v>
      </c>
      <c r="P3" s="7">
        <f>SUMIFS('Receiving Data 2006-2015'!J:J,'Receiving Data 2006-2015'!D:D,'WR Stats'!C3,'Receiving Data 2006-2015'!A:A,'WR Stats'!D3+1)</f>
        <v>103</v>
      </c>
      <c r="Q3" s="7">
        <f>SUMIFS('Receiving Data 2006-2015'!J:J,'Receiving Data 2006-2015'!D:D,'WR Stats'!C3,'Receiving Data 2006-2015'!A:A,'WR Stats'!D3+2)</f>
        <v>138</v>
      </c>
      <c r="R3" s="7">
        <f>SUMIFS('Receiving Data 2006-2015'!J:J,'Receiving Data 2006-2015'!D:D,'WR Stats'!C3,'Receiving Data 2006-2015'!A:A,'WR Stats'!D3+3)</f>
        <v>159</v>
      </c>
      <c r="S3" s="7">
        <f>SUMIFS('Receiving Data 2006-2015'!J:J,'Receiving Data 2006-2015'!D:D,'WR Stats'!C3,'Receiving Data 2006-2015'!A:A,'WR Stats'!D3+4)</f>
        <v>136</v>
      </c>
      <c r="T3" s="6">
        <f>SUMIFS('Receiving Data 2006-2015'!M:M,'Receiving Data 2006-2015'!D:D,'WR Stats'!C3,'Receiving Data 2006-2015'!A:A,'WR Stats'!D3)</f>
        <v>561</v>
      </c>
      <c r="U3" s="6">
        <f>SUMIFS('Receiving Data 2006-2015'!M:M,'Receiving Data 2006-2015'!D:D,'WR Stats'!C3,'Receiving Data 2006-2015'!A:A,'WR Stats'!D3+1)</f>
        <v>928</v>
      </c>
      <c r="V3" s="6">
        <f>SUMIFS('Receiving Data 2006-2015'!M:M,'Receiving Data 2006-2015'!D:D,'WR Stats'!C3,'Receiving Data 2006-2015'!A:A,'WR Stats'!D3+2)</f>
        <v>1382</v>
      </c>
      <c r="W3" s="6">
        <f>SUMIFS('Receiving Data 2006-2015'!M:M,'Receiving Data 2006-2015'!D:D,'WR Stats'!C3,'Receiving Data 2006-2015'!A:A,'WR Stats'!D3+3)</f>
        <v>1233</v>
      </c>
      <c r="X3" s="6">
        <f>SUMIFS('Receiving Data 2006-2015'!M:M,'Receiving Data 2006-2015'!D:D,'WR Stats'!C3,'Receiving Data 2006-2015'!A:A,'WR Stats'!D3+4)</f>
        <v>1320</v>
      </c>
      <c r="Y3" s="6">
        <f>SUMIFS('Receiving Data 2006-2015'!O:O,'Receiving Data 2006-2015'!D:D,'WR Stats'!C3,'Receiving Data 2006-2015'!A:A,'WR Stats'!D3)</f>
        <v>6</v>
      </c>
      <c r="Z3" s="6">
        <f>SUMIFS('Receiving Data 2006-2015'!O:O,'Receiving Data 2006-2015'!D:D,'WR Stats'!C3,'Receiving Data 2006-2015'!A:A,'WR Stats'!D3+1)</f>
        <v>9</v>
      </c>
      <c r="AA3" s="6">
        <f>SUMIFS('Receiving Data 2006-2015'!O:O,'Receiving Data 2006-2015'!D:D,'WR Stats'!C3,'Receiving Data 2006-2015'!A:A,'WR Stats'!D3+2)</f>
        <v>12</v>
      </c>
      <c r="AB3" s="6">
        <f>SUMIFS('Receiving Data 2006-2015'!O:O,'Receiving Data 2006-2015'!D:D,'WR Stats'!C3,'Receiving Data 2006-2015'!A:A,'WR Stats'!D3+3)</f>
        <v>13</v>
      </c>
      <c r="AC3" s="6">
        <f>SUMIFS('Receiving Data 2006-2015'!O:O,'Receiving Data 2006-2015'!D:D,'WR Stats'!C3,'Receiving Data 2006-2015'!A:A,'WR Stats'!D3+4)</f>
        <v>16</v>
      </c>
      <c r="AD3" s="6">
        <f>SUMIFS('Receiving Data 2006-2015'!S:S,'Receiving Data 2006-2015'!D:D,'WR Stats'!C3,'Receiving Data 2006-2015'!A:A,'WR Stats'!D3)</f>
        <v>2</v>
      </c>
      <c r="AE3" s="6">
        <f>SUMIFS('Receiving Data 2006-2015'!S:S,'Receiving Data 2006-2015'!D:D,'WR Stats'!C3,'Receiving Data 2006-2015'!A:A,'WR Stats'!D3+1)</f>
        <v>3</v>
      </c>
      <c r="AF3" s="6">
        <f>SUMIFS('Receiving Data 2006-2015'!S:S,'Receiving Data 2006-2015'!D:D,'WR Stats'!C3,'Receiving Data 2006-2015'!A:A,'WR Stats'!D3+2)</f>
        <v>5</v>
      </c>
      <c r="AG3" s="6">
        <f>SUMIFS('Receiving Data 2006-2015'!S:S,'Receiving Data 2006-2015'!D:D,'WR Stats'!C3,'Receiving Data 2006-2015'!A:A,'WR Stats'!D3+3)</f>
        <v>3</v>
      </c>
      <c r="AH3" s="6">
        <f>SUMIFS('Receiving Data 2006-2015'!S:S,'Receiving Data 2006-2015'!D:D,'WR Stats'!C3,'Receiving Data 2006-2015'!A:A,'WR Stats'!D3+4)</f>
        <v>1</v>
      </c>
      <c r="AI3" s="6">
        <f t="shared" ref="AI3:AI66" si="0">(T3/10)+(Y3*6)-(AD3*2)</f>
        <v>88.1</v>
      </c>
      <c r="AJ3" s="6">
        <f t="shared" ref="AJ3:AJ66" si="1">(U3/10)+(Z3*6)-(AE3*2)</f>
        <v>140.80000000000001</v>
      </c>
      <c r="AK3" s="6">
        <f t="shared" ref="AK3:AK66" si="2">(V3/10)+(AA3*6)-(AF3*2)</f>
        <v>200.2</v>
      </c>
      <c r="AL3" s="6">
        <f t="shared" ref="AL3:AL66" si="3">(W3/10)+(AB3*6)-(AG3*2)</f>
        <v>195.3</v>
      </c>
      <c r="AM3" s="6">
        <f t="shared" ref="AM3:AM66" si="4">(X3/10)+(AC3*6)-(AH3*2)</f>
        <v>226</v>
      </c>
      <c r="AN3" s="6">
        <f t="shared" ref="AN3:AN66" si="5">SUM(AI3:AM3)</f>
        <v>850.40000000000009</v>
      </c>
      <c r="AO3" s="3">
        <f>SUMIFS('Receiving Data 2006-2015'!L:L,'Receiving Data 2006-2015'!D:D,'WR Stats'!C3,'Receiving Data 2006-2015'!A:A,'WR Stats'!D3)</f>
        <v>0.61599999999999999</v>
      </c>
      <c r="AP3" s="3">
        <f>SUMIFS('Receiving Data 2006-2015'!L:L,'Receiving Data 2006-2015'!D:D,'WR Stats'!C3,'Receiving Data 2006-2015'!A:A,'WR Stats'!D3+1)</f>
        <v>0.61199999999999999</v>
      </c>
      <c r="AQ3" s="3">
        <f>SUMIFS('Receiving Data 2006-2015'!L:L,'Receiving Data 2006-2015'!D:D,'WR Stats'!C3,'Receiving Data 2006-2015'!A:A,'WR Stats'!D3+2)</f>
        <v>0.66700000000000004</v>
      </c>
      <c r="AR3" s="3">
        <f>SUMIFS('Receiving Data 2006-2015'!L:L,'Receiving Data 2006-2015'!D:D,'WR Stats'!C3,'Receiving Data 2006-2015'!A:A,'WR Stats'!D3+3)</f>
        <v>0.58499999999999996</v>
      </c>
      <c r="AS3" s="3">
        <f>SUMIFS('Receiving Data 2006-2015'!L:L,'Receiving Data 2006-2015'!D:D,'WR Stats'!C3,'Receiving Data 2006-2015'!A:A,'WR Stats'!D3+4)</f>
        <v>0.64700000000000002</v>
      </c>
      <c r="AT3" s="7">
        <f t="shared" ref="AT3:AT66" si="6">SUM(T3:X3)</f>
        <v>5424</v>
      </c>
      <c r="AU3" s="7">
        <f t="shared" ref="AU3:AU66" si="7">SUM(E3:I3)</f>
        <v>75</v>
      </c>
      <c r="AV3" s="7">
        <f t="shared" ref="AV3:AV66" si="8">SUM(O3:S3)</f>
        <v>609</v>
      </c>
      <c r="AW3" s="7">
        <f t="shared" ref="AW3:AW66" si="9">SUM(J3:N3)</f>
        <v>381</v>
      </c>
      <c r="AX3" s="7">
        <f t="shared" ref="AX3:AX66" si="10">SUM(AD3:AH3)</f>
        <v>14</v>
      </c>
      <c r="AY3" s="7">
        <f t="shared" ref="AY3:AY66" si="11">IFERROR(AT3/AW3,"")</f>
        <v>14.236220472440944</v>
      </c>
      <c r="AZ3" s="7">
        <f t="shared" ref="AZ3:AZ66" si="12">IFERROR(AT3/AV3,"")</f>
        <v>8.9064039408866993</v>
      </c>
      <c r="BA3" s="7">
        <f t="shared" ref="BA3:BA66" si="13">IFERROR(AT3/AU3,"")</f>
        <v>72.319999999999993</v>
      </c>
      <c r="BB3" s="7">
        <f t="shared" ref="BB3:BB66" si="14">SUM(Y3:AC3)</f>
        <v>56</v>
      </c>
      <c r="BC3" s="4">
        <f t="shared" ref="BC3:BC66" si="15">AVERAGE(AO3:AS3)</f>
        <v>0.62539999999999996</v>
      </c>
      <c r="BD3">
        <f t="shared" ref="BD3:BD66" si="16">IF(AI3&gt;125,1,0)</f>
        <v>0</v>
      </c>
      <c r="BE3">
        <f t="shared" ref="BE3:BE66" si="17">IF(AJ3&gt;125,1,0)</f>
        <v>1</v>
      </c>
      <c r="BF3">
        <f t="shared" ref="BF3:BF66" si="18">IF(AK3&gt;125,1,0)</f>
        <v>1</v>
      </c>
      <c r="BG3">
        <f t="shared" ref="BG3:BG66" si="19">IF(AL3&gt;125,1,0)</f>
        <v>1</v>
      </c>
      <c r="BH3">
        <f t="shared" ref="BH3:BH66" si="20">IF(AM3&gt;125,1,0)</f>
        <v>1</v>
      </c>
      <c r="BI3">
        <f t="shared" ref="BI3:BI66" si="21">SUM(BD3:BH3)</f>
        <v>4</v>
      </c>
      <c r="BJ3" t="str">
        <f t="shared" ref="BJ3:BJ66" si="22">IF(BI3=0,"Bust",IF(BI3=1,"Backup",IF(BI3=2,"Starter",IF(BI3=3,"Pro Bowl",IF(BI3=4,"Super Star","Super Star")))))</f>
        <v>Super Star</v>
      </c>
      <c r="BK3">
        <f t="shared" ref="BK3:BK66" si="23">IF(BI3=0,0,1)</f>
        <v>1</v>
      </c>
    </row>
    <row r="4" spans="1:63" x14ac:dyDescent="0.25">
      <c r="A4" t="s">
        <v>106</v>
      </c>
      <c r="B4" t="s">
        <v>74</v>
      </c>
      <c r="C4" t="str">
        <f>INDEX('Draft Master List'!E:F,MATCH(A4,'Draft Master List'!E:E,0),2)</f>
        <v>362010</v>
      </c>
      <c r="D4">
        <f>INDEX('Draft Master List'!A:F,MATCH(A4,'Draft Master List'!E:E,0),1)</f>
        <v>2010</v>
      </c>
      <c r="E4" s="7">
        <f>SUMIFS('Receiving Data 2006-2015'!H:H,'Receiving Data 2006-2015'!D:D,'WR Stats'!C4,'Receiving Data 2006-2015'!A:A,'WR Stats'!D4)</f>
        <v>11</v>
      </c>
      <c r="F4" s="7">
        <f>SUMIFS('Receiving Data 2006-2015'!H:H,'Receiving Data 2006-2015'!D:D,'WR Stats'!C4,'Receiving Data 2006-2015'!A:A,'WR Stats'!D4+1)</f>
        <v>16</v>
      </c>
      <c r="G4" s="7">
        <f>SUMIFS('Receiving Data 2006-2015'!H:H,'Receiving Data 2006-2015'!D:D,'WR Stats'!C4,'Receiving Data 2006-2015'!A:A,'WR Stats'!D4+2)</f>
        <v>16</v>
      </c>
      <c r="H4" s="7">
        <f>SUMIFS('Receiving Data 2006-2015'!H:H,'Receiving Data 2006-2015'!D:D,'WR Stats'!C4,'Receiving Data 2006-2015'!A:A,'WR Stats'!D4+3)</f>
        <v>15</v>
      </c>
      <c r="I4" s="7">
        <f>SUMIFS('Receiving Data 2006-2015'!H:H,'Receiving Data 2006-2015'!D:D,'WR Stats'!C4,'Receiving Data 2006-2015'!A:A,'WR Stats'!D4+4)</f>
        <v>14</v>
      </c>
      <c r="J4" s="7">
        <f>SUMIFS('Receiving Data 2006-2015'!K:K,'Receiving Data 2006-2015'!D:D,'WR Stats'!C4,'Receiving Data 2006-2015'!A:A,'WR Stats'!D4)</f>
        <v>21</v>
      </c>
      <c r="K4" s="7">
        <f>SUMIFS('Receiving Data 2006-2015'!K:K,'Receiving Data 2006-2015'!D:D,'WR Stats'!C4,'Receiving Data 2006-2015'!A:A,'WR Stats'!D4+1)</f>
        <v>46</v>
      </c>
      <c r="L4" s="7">
        <f>SUMIFS('Receiving Data 2006-2015'!K:K,'Receiving Data 2006-2015'!D:D,'WR Stats'!C4,'Receiving Data 2006-2015'!A:A,'WR Stats'!D4+2)</f>
        <v>52</v>
      </c>
      <c r="M4" s="7">
        <f>SUMIFS('Receiving Data 2006-2015'!K:K,'Receiving Data 2006-2015'!D:D,'WR Stats'!C4,'Receiving Data 2006-2015'!A:A,'WR Stats'!D4+3)</f>
        <v>53</v>
      </c>
      <c r="N4" s="7">
        <f>SUMIFS('Receiving Data 2006-2015'!K:K,'Receiving Data 2006-2015'!D:D,'WR Stats'!C4,'Receiving Data 2006-2015'!A:A,'WR Stats'!D4+4)</f>
        <v>26</v>
      </c>
      <c r="O4" s="7">
        <f>SUMIFS('Receiving Data 2006-2015'!J:J,'Receiving Data 2006-2015'!D:D,'WR Stats'!C4,'Receiving Data 2006-2015'!A:A,'WR Stats'!D4)</f>
        <v>39</v>
      </c>
      <c r="P4" s="7">
        <f>SUMIFS('Receiving Data 2006-2015'!J:J,'Receiving Data 2006-2015'!D:D,'WR Stats'!C4,'Receiving Data 2006-2015'!A:A,'WR Stats'!D4+1)</f>
        <v>64</v>
      </c>
      <c r="Q4" s="7">
        <f>SUMIFS('Receiving Data 2006-2015'!J:J,'Receiving Data 2006-2015'!D:D,'WR Stats'!C4,'Receiving Data 2006-2015'!A:A,'WR Stats'!D4+2)</f>
        <v>77</v>
      </c>
      <c r="R4" s="7">
        <f>SUMIFS('Receiving Data 2006-2015'!J:J,'Receiving Data 2006-2015'!D:D,'WR Stats'!C4,'Receiving Data 2006-2015'!A:A,'WR Stats'!D4+3)</f>
        <v>83</v>
      </c>
      <c r="S4" s="7">
        <f>SUMIFS('Receiving Data 2006-2015'!J:J,'Receiving Data 2006-2015'!D:D,'WR Stats'!C4,'Receiving Data 2006-2015'!A:A,'WR Stats'!D4+4)</f>
        <v>36</v>
      </c>
      <c r="T4" s="6">
        <f>SUMIFS('Receiving Data 2006-2015'!M:M,'Receiving Data 2006-2015'!D:D,'WR Stats'!C4,'Receiving Data 2006-2015'!A:A,'WR Stats'!D4)</f>
        <v>209</v>
      </c>
      <c r="U4" s="6">
        <f>SUMIFS('Receiving Data 2006-2015'!M:M,'Receiving Data 2006-2015'!D:D,'WR Stats'!C4,'Receiving Data 2006-2015'!A:A,'WR Stats'!D4+1)</f>
        <v>328</v>
      </c>
      <c r="V4" s="6">
        <f>SUMIFS('Receiving Data 2006-2015'!M:M,'Receiving Data 2006-2015'!D:D,'WR Stats'!C4,'Receiving Data 2006-2015'!A:A,'WR Stats'!D4+2)</f>
        <v>452</v>
      </c>
      <c r="W4" s="6">
        <f>SUMIFS('Receiving Data 2006-2015'!M:M,'Receiving Data 2006-2015'!D:D,'WR Stats'!C4,'Receiving Data 2006-2015'!A:A,'WR Stats'!D4+3)</f>
        <v>511</v>
      </c>
      <c r="X4" s="6">
        <f>SUMIFS('Receiving Data 2006-2015'!M:M,'Receiving Data 2006-2015'!D:D,'WR Stats'!C4,'Receiving Data 2006-2015'!A:A,'WR Stats'!D4+4)</f>
        <v>197</v>
      </c>
      <c r="Y4" s="6">
        <f>SUMIFS('Receiving Data 2006-2015'!O:O,'Receiving Data 2006-2015'!D:D,'WR Stats'!C4,'Receiving Data 2006-2015'!A:A,'WR Stats'!D4)</f>
        <v>1</v>
      </c>
      <c r="Z4" s="6">
        <f>SUMIFS('Receiving Data 2006-2015'!O:O,'Receiving Data 2006-2015'!D:D,'WR Stats'!C4,'Receiving Data 2006-2015'!A:A,'WR Stats'!D4+1)</f>
        <v>1</v>
      </c>
      <c r="AA4" s="6">
        <f>SUMIFS('Receiving Data 2006-2015'!O:O,'Receiving Data 2006-2015'!D:D,'WR Stats'!C4,'Receiving Data 2006-2015'!A:A,'WR Stats'!D4+2)</f>
        <v>1</v>
      </c>
      <c r="AB4" s="6">
        <f>SUMIFS('Receiving Data 2006-2015'!O:O,'Receiving Data 2006-2015'!D:D,'WR Stats'!C4,'Receiving Data 2006-2015'!A:A,'WR Stats'!D4+3)</f>
        <v>2</v>
      </c>
      <c r="AC4" s="6">
        <f>SUMIFS('Receiving Data 2006-2015'!O:O,'Receiving Data 2006-2015'!D:D,'WR Stats'!C4,'Receiving Data 2006-2015'!A:A,'WR Stats'!D4+4)</f>
        <v>1</v>
      </c>
      <c r="AD4" s="6">
        <f>SUMIFS('Receiving Data 2006-2015'!S:S,'Receiving Data 2006-2015'!D:D,'WR Stats'!C4,'Receiving Data 2006-2015'!A:A,'WR Stats'!D4)</f>
        <v>2</v>
      </c>
      <c r="AE4" s="6">
        <f>SUMIFS('Receiving Data 2006-2015'!S:S,'Receiving Data 2006-2015'!D:D,'WR Stats'!C4,'Receiving Data 2006-2015'!A:A,'WR Stats'!D4+1)</f>
        <v>4</v>
      </c>
      <c r="AF4" s="6">
        <f>SUMIFS('Receiving Data 2006-2015'!S:S,'Receiving Data 2006-2015'!D:D,'WR Stats'!C4,'Receiving Data 2006-2015'!A:A,'WR Stats'!D4+2)</f>
        <v>2</v>
      </c>
      <c r="AG4" s="6">
        <f>SUMIFS('Receiving Data 2006-2015'!S:S,'Receiving Data 2006-2015'!D:D,'WR Stats'!C4,'Receiving Data 2006-2015'!A:A,'WR Stats'!D4+3)</f>
        <v>2</v>
      </c>
      <c r="AH4" s="6">
        <f>SUMIFS('Receiving Data 2006-2015'!S:S,'Receiving Data 2006-2015'!D:D,'WR Stats'!C4,'Receiving Data 2006-2015'!A:A,'WR Stats'!D4+4)</f>
        <v>1</v>
      </c>
      <c r="AI4" s="6">
        <f t="shared" si="0"/>
        <v>22.9</v>
      </c>
      <c r="AJ4" s="6">
        <f t="shared" si="1"/>
        <v>30.799999999999997</v>
      </c>
      <c r="AK4" s="6">
        <f t="shared" si="2"/>
        <v>47.2</v>
      </c>
      <c r="AL4" s="6">
        <f t="shared" si="3"/>
        <v>59.1</v>
      </c>
      <c r="AM4" s="6">
        <f t="shared" si="4"/>
        <v>23.7</v>
      </c>
      <c r="AN4" s="6">
        <f t="shared" si="5"/>
        <v>183.7</v>
      </c>
      <c r="AO4" s="3">
        <f>SUMIFS('Receiving Data 2006-2015'!L:L,'Receiving Data 2006-2015'!D:D,'WR Stats'!C4,'Receiving Data 2006-2015'!A:A,'WR Stats'!D4)</f>
        <v>0.53800000000000003</v>
      </c>
      <c r="AP4" s="3">
        <f>SUMIFS('Receiving Data 2006-2015'!L:L,'Receiving Data 2006-2015'!D:D,'WR Stats'!C4,'Receiving Data 2006-2015'!A:A,'WR Stats'!D4+1)</f>
        <v>0.71899999999999997</v>
      </c>
      <c r="AQ4" s="3">
        <f>SUMIFS('Receiving Data 2006-2015'!L:L,'Receiving Data 2006-2015'!D:D,'WR Stats'!C4,'Receiving Data 2006-2015'!A:A,'WR Stats'!D4+2)</f>
        <v>0.67500000000000004</v>
      </c>
      <c r="AR4" s="3">
        <f>SUMIFS('Receiving Data 2006-2015'!L:L,'Receiving Data 2006-2015'!D:D,'WR Stats'!C4,'Receiving Data 2006-2015'!A:A,'WR Stats'!D4+3)</f>
        <v>0.63900000000000001</v>
      </c>
      <c r="AS4" s="3">
        <f>SUMIFS('Receiving Data 2006-2015'!L:L,'Receiving Data 2006-2015'!D:D,'WR Stats'!C4,'Receiving Data 2006-2015'!A:A,'WR Stats'!D4+4)</f>
        <v>0.72199999999999998</v>
      </c>
      <c r="AT4" s="7">
        <f t="shared" si="6"/>
        <v>1697</v>
      </c>
      <c r="AU4" s="7">
        <f t="shared" si="7"/>
        <v>72</v>
      </c>
      <c r="AV4" s="7">
        <f t="shared" si="8"/>
        <v>299</v>
      </c>
      <c r="AW4" s="7">
        <f t="shared" si="9"/>
        <v>198</v>
      </c>
      <c r="AX4" s="7">
        <f t="shared" si="10"/>
        <v>11</v>
      </c>
      <c r="AY4" s="7">
        <f t="shared" si="11"/>
        <v>8.5707070707070709</v>
      </c>
      <c r="AZ4" s="7">
        <f t="shared" si="12"/>
        <v>5.6755852842809364</v>
      </c>
      <c r="BA4" s="7">
        <f t="shared" si="13"/>
        <v>23.569444444444443</v>
      </c>
      <c r="BB4" s="7">
        <f t="shared" si="14"/>
        <v>6</v>
      </c>
      <c r="BC4" s="4">
        <f t="shared" si="15"/>
        <v>0.65860000000000007</v>
      </c>
      <c r="BD4">
        <f t="shared" si="16"/>
        <v>0</v>
      </c>
      <c r="BE4">
        <f t="shared" si="17"/>
        <v>0</v>
      </c>
      <c r="BF4">
        <f t="shared" si="18"/>
        <v>0</v>
      </c>
      <c r="BG4">
        <f t="shared" si="19"/>
        <v>0</v>
      </c>
      <c r="BH4">
        <f t="shared" si="20"/>
        <v>0</v>
      </c>
      <c r="BI4">
        <f t="shared" si="21"/>
        <v>0</v>
      </c>
      <c r="BJ4" t="str">
        <f t="shared" si="22"/>
        <v>Bust</v>
      </c>
      <c r="BK4">
        <f t="shared" si="23"/>
        <v>0</v>
      </c>
    </row>
    <row r="5" spans="1:63" x14ac:dyDescent="0.25">
      <c r="A5" t="s">
        <v>127</v>
      </c>
      <c r="B5" t="s">
        <v>74</v>
      </c>
      <c r="C5" t="str">
        <f>INDEX('Draft Master List'!E:F,MATCH(A5,'Draft Master List'!E:E,0),2)</f>
        <v>392010</v>
      </c>
      <c r="D5">
        <f>INDEX('Draft Master List'!A:F,MATCH(A5,'Draft Master List'!E:E,0),1)</f>
        <v>2010</v>
      </c>
      <c r="E5" s="7">
        <f>SUMIFS('Receiving Data 2006-2015'!H:H,'Receiving Data 2006-2015'!D:D,'WR Stats'!C5,'Receiving Data 2006-2015'!A:A,'WR Stats'!D5)</f>
        <v>15</v>
      </c>
      <c r="F5" s="7">
        <f>SUMIFS('Receiving Data 2006-2015'!H:H,'Receiving Data 2006-2015'!D:D,'WR Stats'!C5,'Receiving Data 2006-2015'!A:A,'WR Stats'!D5+1)</f>
        <v>14</v>
      </c>
      <c r="G5" s="7">
        <f>SUMIFS('Receiving Data 2006-2015'!H:H,'Receiving Data 2006-2015'!D:D,'WR Stats'!C5,'Receiving Data 2006-2015'!A:A,'WR Stats'!D5+2)</f>
        <v>8</v>
      </c>
      <c r="H5" s="7">
        <f>SUMIFS('Receiving Data 2006-2015'!H:H,'Receiving Data 2006-2015'!D:D,'WR Stats'!C5,'Receiving Data 2006-2015'!A:A,'WR Stats'!D5+3)</f>
        <v>0</v>
      </c>
      <c r="I5" s="7">
        <f>SUMIFS('Receiving Data 2006-2015'!H:H,'Receiving Data 2006-2015'!D:D,'WR Stats'!C5,'Receiving Data 2006-2015'!A:A,'WR Stats'!D5+4)</f>
        <v>0</v>
      </c>
      <c r="J5" s="7">
        <f>SUMIFS('Receiving Data 2006-2015'!K:K,'Receiving Data 2006-2015'!D:D,'WR Stats'!C5,'Receiving Data 2006-2015'!A:A,'WR Stats'!D5)</f>
        <v>25</v>
      </c>
      <c r="K5" s="7">
        <f>SUMIFS('Receiving Data 2006-2015'!K:K,'Receiving Data 2006-2015'!D:D,'WR Stats'!C5,'Receiving Data 2006-2015'!A:A,'WR Stats'!D5+1)</f>
        <v>30</v>
      </c>
      <c r="L5" s="7">
        <f>SUMIFS('Receiving Data 2006-2015'!K:K,'Receiving Data 2006-2015'!D:D,'WR Stats'!C5,'Receiving Data 2006-2015'!A:A,'WR Stats'!D5+2)</f>
        <v>4</v>
      </c>
      <c r="M5" s="7">
        <f>SUMIFS('Receiving Data 2006-2015'!K:K,'Receiving Data 2006-2015'!D:D,'WR Stats'!C5,'Receiving Data 2006-2015'!A:A,'WR Stats'!D5+3)</f>
        <v>0</v>
      </c>
      <c r="N5" s="7">
        <f>SUMIFS('Receiving Data 2006-2015'!K:K,'Receiving Data 2006-2015'!D:D,'WR Stats'!C5,'Receiving Data 2006-2015'!A:A,'WR Stats'!D5+4)</f>
        <v>0</v>
      </c>
      <c r="O5" s="7">
        <f>SUMIFS('Receiving Data 2006-2015'!J:J,'Receiving Data 2006-2015'!D:D,'WR Stats'!C5,'Receiving Data 2006-2015'!A:A,'WR Stats'!D5)</f>
        <v>38</v>
      </c>
      <c r="P5" s="7">
        <f>SUMIFS('Receiving Data 2006-2015'!J:J,'Receiving Data 2006-2015'!D:D,'WR Stats'!C5,'Receiving Data 2006-2015'!A:A,'WR Stats'!D5+1)</f>
        <v>51</v>
      </c>
      <c r="Q5" s="7">
        <f>SUMIFS('Receiving Data 2006-2015'!J:J,'Receiving Data 2006-2015'!D:D,'WR Stats'!C5,'Receiving Data 2006-2015'!A:A,'WR Stats'!D5+2)</f>
        <v>6</v>
      </c>
      <c r="R5" s="7">
        <f>SUMIFS('Receiving Data 2006-2015'!J:J,'Receiving Data 2006-2015'!D:D,'WR Stats'!C5,'Receiving Data 2006-2015'!A:A,'WR Stats'!D5+3)</f>
        <v>0</v>
      </c>
      <c r="S5" s="7">
        <f>SUMIFS('Receiving Data 2006-2015'!J:J,'Receiving Data 2006-2015'!D:D,'WR Stats'!C5,'Receiving Data 2006-2015'!A:A,'WR Stats'!D5+4)</f>
        <v>0</v>
      </c>
      <c r="T5" s="6">
        <f>SUMIFS('Receiving Data 2006-2015'!M:M,'Receiving Data 2006-2015'!D:D,'WR Stats'!C5,'Receiving Data 2006-2015'!A:A,'WR Stats'!D5)</f>
        <v>395</v>
      </c>
      <c r="U5" s="6">
        <f>SUMIFS('Receiving Data 2006-2015'!M:M,'Receiving Data 2006-2015'!D:D,'WR Stats'!C5,'Receiving Data 2006-2015'!A:A,'WR Stats'!D5+1)</f>
        <v>441</v>
      </c>
      <c r="V5" s="6">
        <f>SUMIFS('Receiving Data 2006-2015'!M:M,'Receiving Data 2006-2015'!D:D,'WR Stats'!C5,'Receiving Data 2006-2015'!A:A,'WR Stats'!D5+2)</f>
        <v>26</v>
      </c>
      <c r="W5" s="6">
        <f>SUMIFS('Receiving Data 2006-2015'!M:M,'Receiving Data 2006-2015'!D:D,'WR Stats'!C5,'Receiving Data 2006-2015'!A:A,'WR Stats'!D5+3)</f>
        <v>0</v>
      </c>
      <c r="X5" s="6">
        <f>SUMIFS('Receiving Data 2006-2015'!M:M,'Receiving Data 2006-2015'!D:D,'WR Stats'!C5,'Receiving Data 2006-2015'!A:A,'WR Stats'!D5+4)</f>
        <v>0</v>
      </c>
      <c r="Y5" s="6">
        <f>SUMIFS('Receiving Data 2006-2015'!O:O,'Receiving Data 2006-2015'!D:D,'WR Stats'!C5,'Receiving Data 2006-2015'!A:A,'WR Stats'!D5)</f>
        <v>2</v>
      </c>
      <c r="Z5" s="6">
        <f>SUMIFS('Receiving Data 2006-2015'!O:O,'Receiving Data 2006-2015'!D:D,'WR Stats'!C5,'Receiving Data 2006-2015'!A:A,'WR Stats'!D5+1)</f>
        <v>3</v>
      </c>
      <c r="AA5" s="6">
        <f>SUMIFS('Receiving Data 2006-2015'!O:O,'Receiving Data 2006-2015'!D:D,'WR Stats'!C5,'Receiving Data 2006-2015'!A:A,'WR Stats'!D5+2)</f>
        <v>0</v>
      </c>
      <c r="AB5" s="6">
        <f>SUMIFS('Receiving Data 2006-2015'!O:O,'Receiving Data 2006-2015'!D:D,'WR Stats'!C5,'Receiving Data 2006-2015'!A:A,'WR Stats'!D5+3)</f>
        <v>0</v>
      </c>
      <c r="AC5" s="6">
        <f>SUMIFS('Receiving Data 2006-2015'!O:O,'Receiving Data 2006-2015'!D:D,'WR Stats'!C5,'Receiving Data 2006-2015'!A:A,'WR Stats'!D5+4)</f>
        <v>0</v>
      </c>
      <c r="AD5" s="6">
        <f>SUMIFS('Receiving Data 2006-2015'!S:S,'Receiving Data 2006-2015'!D:D,'WR Stats'!C5,'Receiving Data 2006-2015'!A:A,'WR Stats'!D5)</f>
        <v>1</v>
      </c>
      <c r="AE5" s="6">
        <f>SUMIFS('Receiving Data 2006-2015'!S:S,'Receiving Data 2006-2015'!D:D,'WR Stats'!C5,'Receiving Data 2006-2015'!A:A,'WR Stats'!D5+1)</f>
        <v>0</v>
      </c>
      <c r="AF5" s="6">
        <f>SUMIFS('Receiving Data 2006-2015'!S:S,'Receiving Data 2006-2015'!D:D,'WR Stats'!C5,'Receiving Data 2006-2015'!A:A,'WR Stats'!D5+2)</f>
        <v>1</v>
      </c>
      <c r="AG5" s="6">
        <f>SUMIFS('Receiving Data 2006-2015'!S:S,'Receiving Data 2006-2015'!D:D,'WR Stats'!C5,'Receiving Data 2006-2015'!A:A,'WR Stats'!D5+3)</f>
        <v>0</v>
      </c>
      <c r="AH5" s="6">
        <f>SUMIFS('Receiving Data 2006-2015'!S:S,'Receiving Data 2006-2015'!D:D,'WR Stats'!C5,'Receiving Data 2006-2015'!A:A,'WR Stats'!D5+4)</f>
        <v>0</v>
      </c>
      <c r="AI5" s="6">
        <f t="shared" si="0"/>
        <v>49.5</v>
      </c>
      <c r="AJ5" s="6">
        <f t="shared" si="1"/>
        <v>62.1</v>
      </c>
      <c r="AK5" s="6">
        <f t="shared" si="2"/>
        <v>0.60000000000000009</v>
      </c>
      <c r="AL5" s="6">
        <f t="shared" si="3"/>
        <v>0</v>
      </c>
      <c r="AM5" s="6">
        <f t="shared" si="4"/>
        <v>0</v>
      </c>
      <c r="AN5" s="6">
        <f t="shared" si="5"/>
        <v>112.19999999999999</v>
      </c>
      <c r="AO5" s="3">
        <f>SUMIFS('Receiving Data 2006-2015'!L:L,'Receiving Data 2006-2015'!D:D,'WR Stats'!C5,'Receiving Data 2006-2015'!A:A,'WR Stats'!D5)</f>
        <v>0.65800000000000003</v>
      </c>
      <c r="AP5" s="3">
        <f>SUMIFS('Receiving Data 2006-2015'!L:L,'Receiving Data 2006-2015'!D:D,'WR Stats'!C5,'Receiving Data 2006-2015'!A:A,'WR Stats'!D5+1)</f>
        <v>0.58799999999999997</v>
      </c>
      <c r="AQ5" s="3">
        <f>SUMIFS('Receiving Data 2006-2015'!L:L,'Receiving Data 2006-2015'!D:D,'WR Stats'!C5,'Receiving Data 2006-2015'!A:A,'WR Stats'!D5+2)</f>
        <v>0.66700000000000004</v>
      </c>
      <c r="AR5" s="3">
        <f>SUMIFS('Receiving Data 2006-2015'!L:L,'Receiving Data 2006-2015'!D:D,'WR Stats'!C5,'Receiving Data 2006-2015'!A:A,'WR Stats'!D5+3)</f>
        <v>0</v>
      </c>
      <c r="AS5" s="3">
        <f>SUMIFS('Receiving Data 2006-2015'!L:L,'Receiving Data 2006-2015'!D:D,'WR Stats'!C5,'Receiving Data 2006-2015'!A:A,'WR Stats'!D5+4)</f>
        <v>0</v>
      </c>
      <c r="AT5" s="7">
        <f t="shared" si="6"/>
        <v>862</v>
      </c>
      <c r="AU5" s="7">
        <f t="shared" si="7"/>
        <v>37</v>
      </c>
      <c r="AV5" s="7">
        <f t="shared" si="8"/>
        <v>95</v>
      </c>
      <c r="AW5" s="7">
        <f t="shared" si="9"/>
        <v>59</v>
      </c>
      <c r="AX5" s="7">
        <f t="shared" si="10"/>
        <v>2</v>
      </c>
      <c r="AY5" s="7">
        <f t="shared" si="11"/>
        <v>14.610169491525424</v>
      </c>
      <c r="AZ5" s="7">
        <f t="shared" si="12"/>
        <v>9.0736842105263165</v>
      </c>
      <c r="BA5" s="7">
        <f t="shared" si="13"/>
        <v>23.297297297297298</v>
      </c>
      <c r="BB5" s="7">
        <f t="shared" si="14"/>
        <v>5</v>
      </c>
      <c r="BC5" s="4">
        <f t="shared" si="15"/>
        <v>0.3826</v>
      </c>
      <c r="BD5">
        <f t="shared" si="16"/>
        <v>0</v>
      </c>
      <c r="BE5">
        <f t="shared" si="17"/>
        <v>0</v>
      </c>
      <c r="BF5">
        <f t="shared" si="18"/>
        <v>0</v>
      </c>
      <c r="BG5">
        <f t="shared" si="19"/>
        <v>0</v>
      </c>
      <c r="BH5">
        <f t="shared" si="20"/>
        <v>0</v>
      </c>
      <c r="BI5">
        <f t="shared" si="21"/>
        <v>0</v>
      </c>
      <c r="BJ5" t="str">
        <f t="shared" si="22"/>
        <v>Bust</v>
      </c>
      <c r="BK5">
        <f t="shared" si="23"/>
        <v>0</v>
      </c>
    </row>
    <row r="6" spans="1:63" x14ac:dyDescent="0.25">
      <c r="A6" t="s">
        <v>101</v>
      </c>
      <c r="B6" t="s">
        <v>74</v>
      </c>
      <c r="C6" t="str">
        <f>INDEX('Draft Master List'!E:F,MATCH(A6,'Draft Master List'!E:E,0),2)</f>
        <v>602010</v>
      </c>
      <c r="D6">
        <f>INDEX('Draft Master List'!A:F,MATCH(A6,'Draft Master List'!E:E,0),1)</f>
        <v>2010</v>
      </c>
      <c r="E6" s="7">
        <f>SUMIFS('Receiving Data 2006-2015'!H:H,'Receiving Data 2006-2015'!D:D,'WR Stats'!C6,'Receiving Data 2006-2015'!A:A,'WR Stats'!D6)</f>
        <v>11</v>
      </c>
      <c r="F6" s="7">
        <f>SUMIFS('Receiving Data 2006-2015'!H:H,'Receiving Data 2006-2015'!D:D,'WR Stats'!C6,'Receiving Data 2006-2015'!A:A,'WR Stats'!D6+1)</f>
        <v>16</v>
      </c>
      <c r="G6" s="7">
        <f>SUMIFS('Receiving Data 2006-2015'!H:H,'Receiving Data 2006-2015'!D:D,'WR Stats'!C6,'Receiving Data 2006-2015'!A:A,'WR Stats'!D6+2)</f>
        <v>15</v>
      </c>
      <c r="H6" s="7">
        <f>SUMIFS('Receiving Data 2006-2015'!H:H,'Receiving Data 2006-2015'!D:D,'WR Stats'!C6,'Receiving Data 2006-2015'!A:A,'WR Stats'!D6+3)</f>
        <v>16</v>
      </c>
      <c r="I6" s="7">
        <f>SUMIFS('Receiving Data 2006-2015'!H:H,'Receiving Data 2006-2015'!D:D,'WR Stats'!C6,'Receiving Data 2006-2015'!A:A,'WR Stats'!D6+4)</f>
        <v>16</v>
      </c>
      <c r="J6" s="7">
        <f>SUMIFS('Receiving Data 2006-2015'!K:K,'Receiving Data 2006-2015'!D:D,'WR Stats'!C6,'Receiving Data 2006-2015'!A:A,'WR Stats'!D6)</f>
        <v>21</v>
      </c>
      <c r="K6" s="7">
        <f>SUMIFS('Receiving Data 2006-2015'!K:K,'Receiving Data 2006-2015'!D:D,'WR Stats'!C6,'Receiving Data 2006-2015'!A:A,'WR Stats'!D6+1)</f>
        <v>35</v>
      </c>
      <c r="L6" s="7">
        <f>SUMIFS('Receiving Data 2006-2015'!K:K,'Receiving Data 2006-2015'!D:D,'WR Stats'!C6,'Receiving Data 2006-2015'!A:A,'WR Stats'!D6+2)</f>
        <v>45</v>
      </c>
      <c r="M6" s="7">
        <f>SUMIFS('Receiving Data 2006-2015'!K:K,'Receiving Data 2006-2015'!D:D,'WR Stats'!C6,'Receiving Data 2006-2015'!A:A,'WR Stats'!D6+3)</f>
        <v>64</v>
      </c>
      <c r="N6" s="7">
        <f>SUMIFS('Receiving Data 2006-2015'!K:K,'Receiving Data 2006-2015'!D:D,'WR Stats'!C6,'Receiving Data 2006-2015'!A:A,'WR Stats'!D6+4)</f>
        <v>99</v>
      </c>
      <c r="O6" s="7">
        <f>SUMIFS('Receiving Data 2006-2015'!J:J,'Receiving Data 2006-2015'!D:D,'WR Stats'!C6,'Receiving Data 2006-2015'!A:A,'WR Stats'!D6)</f>
        <v>39</v>
      </c>
      <c r="P6" s="7">
        <f>SUMIFS('Receiving Data 2006-2015'!J:J,'Receiving Data 2006-2015'!D:D,'WR Stats'!C6,'Receiving Data 2006-2015'!A:A,'WR Stats'!D6+1)</f>
        <v>58</v>
      </c>
      <c r="Q6" s="7">
        <f>SUMIFS('Receiving Data 2006-2015'!J:J,'Receiving Data 2006-2015'!D:D,'WR Stats'!C6,'Receiving Data 2006-2015'!A:A,'WR Stats'!D6+2)</f>
        <v>68</v>
      </c>
      <c r="R6" s="7">
        <f>SUMIFS('Receiving Data 2006-2015'!J:J,'Receiving Data 2006-2015'!D:D,'WR Stats'!C6,'Receiving Data 2006-2015'!A:A,'WR Stats'!D6+3)</f>
        <v>99</v>
      </c>
      <c r="S6" s="7">
        <f>SUMIFS('Receiving Data 2006-2015'!J:J,'Receiving Data 2006-2015'!D:D,'WR Stats'!C6,'Receiving Data 2006-2015'!A:A,'WR Stats'!D6+4)</f>
        <v>144</v>
      </c>
      <c r="T6" s="6">
        <f>SUMIFS('Receiving Data 2006-2015'!M:M,'Receiving Data 2006-2015'!D:D,'WR Stats'!C6,'Receiving Data 2006-2015'!A:A,'WR Stats'!D6)</f>
        <v>227</v>
      </c>
      <c r="U6" s="6">
        <f>SUMIFS('Receiving Data 2006-2015'!M:M,'Receiving Data 2006-2015'!D:D,'WR Stats'!C6,'Receiving Data 2006-2015'!A:A,'WR Stats'!D6+1)</f>
        <v>382</v>
      </c>
      <c r="V6" s="6">
        <f>SUMIFS('Receiving Data 2006-2015'!M:M,'Receiving Data 2006-2015'!D:D,'WR Stats'!C6,'Receiving Data 2006-2015'!A:A,'WR Stats'!D6+2)</f>
        <v>688</v>
      </c>
      <c r="W6" s="6">
        <f>SUMIFS('Receiving Data 2006-2015'!M:M,'Receiving Data 2006-2015'!D:D,'WR Stats'!C6,'Receiving Data 2006-2015'!A:A,'WR Stats'!D6+3)</f>
        <v>898</v>
      </c>
      <c r="X6" s="6">
        <f>SUMIFS('Receiving Data 2006-2015'!M:M,'Receiving Data 2006-2015'!D:D,'WR Stats'!C6,'Receiving Data 2006-2015'!A:A,'WR Stats'!D6+4)</f>
        <v>1331</v>
      </c>
      <c r="Y6" s="6">
        <f>SUMIFS('Receiving Data 2006-2015'!O:O,'Receiving Data 2006-2015'!D:D,'WR Stats'!C6,'Receiving Data 2006-2015'!A:A,'WR Stats'!D6)</f>
        <v>0</v>
      </c>
      <c r="Z6" s="6">
        <f>SUMIFS('Receiving Data 2006-2015'!O:O,'Receiving Data 2006-2015'!D:D,'WR Stats'!C6,'Receiving Data 2006-2015'!A:A,'WR Stats'!D6+1)</f>
        <v>3</v>
      </c>
      <c r="AA6" s="6">
        <f>SUMIFS('Receiving Data 2006-2015'!O:O,'Receiving Data 2006-2015'!D:D,'WR Stats'!C6,'Receiving Data 2006-2015'!A:A,'WR Stats'!D6+2)</f>
        <v>7</v>
      </c>
      <c r="AB6" s="6">
        <f>SUMIFS('Receiving Data 2006-2015'!O:O,'Receiving Data 2006-2015'!D:D,'WR Stats'!C6,'Receiving Data 2006-2015'!A:A,'WR Stats'!D6+3)</f>
        <v>5</v>
      </c>
      <c r="AC6" s="6">
        <f>SUMIFS('Receiving Data 2006-2015'!O:O,'Receiving Data 2006-2015'!D:D,'WR Stats'!C6,'Receiving Data 2006-2015'!A:A,'WR Stats'!D6+4)</f>
        <v>4</v>
      </c>
      <c r="AD6" s="6">
        <f>SUMIFS('Receiving Data 2006-2015'!S:S,'Receiving Data 2006-2015'!D:D,'WR Stats'!C6,'Receiving Data 2006-2015'!A:A,'WR Stats'!D6)</f>
        <v>1</v>
      </c>
      <c r="AE6" s="6">
        <f>SUMIFS('Receiving Data 2006-2015'!S:S,'Receiving Data 2006-2015'!D:D,'WR Stats'!C6,'Receiving Data 2006-2015'!A:A,'WR Stats'!D6+1)</f>
        <v>1</v>
      </c>
      <c r="AF6" s="6">
        <f>SUMIFS('Receiving Data 2006-2015'!S:S,'Receiving Data 2006-2015'!D:D,'WR Stats'!C6,'Receiving Data 2006-2015'!A:A,'WR Stats'!D6+2)</f>
        <v>1</v>
      </c>
      <c r="AG6" s="6">
        <f>SUMIFS('Receiving Data 2006-2015'!S:S,'Receiving Data 2006-2015'!D:D,'WR Stats'!C6,'Receiving Data 2006-2015'!A:A,'WR Stats'!D6+3)</f>
        <v>3</v>
      </c>
      <c r="AH6" s="6">
        <f>SUMIFS('Receiving Data 2006-2015'!S:S,'Receiving Data 2006-2015'!D:D,'WR Stats'!C6,'Receiving Data 2006-2015'!A:A,'WR Stats'!D6+4)</f>
        <v>1</v>
      </c>
      <c r="AI6" s="6">
        <f t="shared" si="0"/>
        <v>20.7</v>
      </c>
      <c r="AJ6" s="6">
        <f t="shared" si="1"/>
        <v>54.2</v>
      </c>
      <c r="AK6" s="6">
        <f t="shared" si="2"/>
        <v>108.8</v>
      </c>
      <c r="AL6" s="6">
        <f t="shared" si="3"/>
        <v>113.8</v>
      </c>
      <c r="AM6" s="6">
        <f t="shared" si="4"/>
        <v>155.1</v>
      </c>
      <c r="AN6" s="6">
        <f t="shared" si="5"/>
        <v>452.6</v>
      </c>
      <c r="AO6" s="3">
        <f>SUMIFS('Receiving Data 2006-2015'!L:L,'Receiving Data 2006-2015'!D:D,'WR Stats'!C6,'Receiving Data 2006-2015'!A:A,'WR Stats'!D6)</f>
        <v>0.53800000000000003</v>
      </c>
      <c r="AP6" s="3">
        <f>SUMIFS('Receiving Data 2006-2015'!L:L,'Receiving Data 2006-2015'!D:D,'WR Stats'!C6,'Receiving Data 2006-2015'!A:A,'WR Stats'!D6+1)</f>
        <v>0.60299999999999998</v>
      </c>
      <c r="AQ6" s="3">
        <f>SUMIFS('Receiving Data 2006-2015'!L:L,'Receiving Data 2006-2015'!D:D,'WR Stats'!C6,'Receiving Data 2006-2015'!A:A,'WR Stats'!D6+2)</f>
        <v>0.66200000000000003</v>
      </c>
      <c r="AR6" s="3">
        <f>SUMIFS('Receiving Data 2006-2015'!L:L,'Receiving Data 2006-2015'!D:D,'WR Stats'!C6,'Receiving Data 2006-2015'!A:A,'WR Stats'!D6+3)</f>
        <v>0.64600000000000002</v>
      </c>
      <c r="AS6" s="3">
        <f>SUMIFS('Receiving Data 2006-2015'!L:L,'Receiving Data 2006-2015'!D:D,'WR Stats'!C6,'Receiving Data 2006-2015'!A:A,'WR Stats'!D6+4)</f>
        <v>0.68799999999999994</v>
      </c>
      <c r="AT6" s="7">
        <f t="shared" si="6"/>
        <v>3526</v>
      </c>
      <c r="AU6" s="7">
        <f t="shared" si="7"/>
        <v>74</v>
      </c>
      <c r="AV6" s="7">
        <f t="shared" si="8"/>
        <v>408</v>
      </c>
      <c r="AW6" s="7">
        <f t="shared" si="9"/>
        <v>264</v>
      </c>
      <c r="AX6" s="7">
        <f t="shared" si="10"/>
        <v>7</v>
      </c>
      <c r="AY6" s="7">
        <f t="shared" si="11"/>
        <v>13.356060606060606</v>
      </c>
      <c r="AZ6" s="7">
        <f t="shared" si="12"/>
        <v>8.6421568627450984</v>
      </c>
      <c r="BA6" s="7">
        <f t="shared" si="13"/>
        <v>47.648648648648646</v>
      </c>
      <c r="BB6" s="7">
        <f t="shared" si="14"/>
        <v>19</v>
      </c>
      <c r="BC6" s="4">
        <f t="shared" si="15"/>
        <v>0.62739999999999996</v>
      </c>
      <c r="BD6">
        <f t="shared" si="16"/>
        <v>0</v>
      </c>
      <c r="BE6">
        <f t="shared" si="17"/>
        <v>0</v>
      </c>
      <c r="BF6">
        <f t="shared" si="18"/>
        <v>0</v>
      </c>
      <c r="BG6">
        <f t="shared" si="19"/>
        <v>0</v>
      </c>
      <c r="BH6">
        <f t="shared" si="20"/>
        <v>1</v>
      </c>
      <c r="BI6">
        <f t="shared" si="21"/>
        <v>1</v>
      </c>
      <c r="BJ6" t="str">
        <f t="shared" si="22"/>
        <v>Backup</v>
      </c>
      <c r="BK6">
        <f t="shared" si="23"/>
        <v>1</v>
      </c>
    </row>
    <row r="7" spans="1:63" x14ac:dyDescent="0.25">
      <c r="A7" t="s">
        <v>273</v>
      </c>
      <c r="B7" t="s">
        <v>74</v>
      </c>
      <c r="C7" t="str">
        <f>INDEX('Draft Master List'!E:F,MATCH(A7,'Draft Master List'!E:E,0),2)</f>
        <v>772010</v>
      </c>
      <c r="D7">
        <f>INDEX('Draft Master List'!A:F,MATCH(A7,'Draft Master List'!E:E,0),1)</f>
        <v>2010</v>
      </c>
      <c r="E7" s="7">
        <f>SUMIFS('Receiving Data 2006-2015'!H:H,'Receiving Data 2006-2015'!D:D,'WR Stats'!C7,'Receiving Data 2006-2015'!A:A,'WR Stats'!D7)</f>
        <v>16</v>
      </c>
      <c r="F7" s="7">
        <f>SUMIFS('Receiving Data 2006-2015'!H:H,'Receiving Data 2006-2015'!D:D,'WR Stats'!C7,'Receiving Data 2006-2015'!A:A,'WR Stats'!D7+1)</f>
        <v>15</v>
      </c>
      <c r="G7" s="7">
        <f>SUMIFS('Receiving Data 2006-2015'!H:H,'Receiving Data 2006-2015'!D:D,'WR Stats'!C7,'Receiving Data 2006-2015'!A:A,'WR Stats'!D7+2)</f>
        <v>13</v>
      </c>
      <c r="H7" s="7">
        <f>SUMIFS('Receiving Data 2006-2015'!H:H,'Receiving Data 2006-2015'!D:D,'WR Stats'!C7,'Receiving Data 2006-2015'!A:A,'WR Stats'!D7+3)</f>
        <v>10</v>
      </c>
      <c r="I7" s="7">
        <f>SUMIFS('Receiving Data 2006-2015'!H:H,'Receiving Data 2006-2015'!D:D,'WR Stats'!C7,'Receiving Data 2006-2015'!A:A,'WR Stats'!D7+4)</f>
        <v>3</v>
      </c>
      <c r="J7" s="7">
        <f>SUMIFS('Receiving Data 2006-2015'!K:K,'Receiving Data 2006-2015'!D:D,'WR Stats'!C7,'Receiving Data 2006-2015'!A:A,'WR Stats'!D7)</f>
        <v>16</v>
      </c>
      <c r="K7" s="7">
        <f>SUMIFS('Receiving Data 2006-2015'!K:K,'Receiving Data 2006-2015'!D:D,'WR Stats'!C7,'Receiving Data 2006-2015'!A:A,'WR Stats'!D7+1)</f>
        <v>45</v>
      </c>
      <c r="L7" s="7">
        <f>SUMIFS('Receiving Data 2006-2015'!K:K,'Receiving Data 2006-2015'!D:D,'WR Stats'!C7,'Receiving Data 2006-2015'!A:A,'WR Stats'!D7+2)</f>
        <v>30</v>
      </c>
      <c r="M7" s="7">
        <f>SUMIFS('Receiving Data 2006-2015'!K:K,'Receiving Data 2006-2015'!D:D,'WR Stats'!C7,'Receiving Data 2006-2015'!A:A,'WR Stats'!D7+3)</f>
        <v>15</v>
      </c>
      <c r="N7" s="7">
        <f>SUMIFS('Receiving Data 2006-2015'!K:K,'Receiving Data 2006-2015'!D:D,'WR Stats'!C7,'Receiving Data 2006-2015'!A:A,'WR Stats'!D7+4)</f>
        <v>1</v>
      </c>
      <c r="O7" s="7">
        <f>SUMIFS('Receiving Data 2006-2015'!J:J,'Receiving Data 2006-2015'!D:D,'WR Stats'!C7,'Receiving Data 2006-2015'!A:A,'WR Stats'!D7)</f>
        <v>28</v>
      </c>
      <c r="P7" s="7">
        <f>SUMIFS('Receiving Data 2006-2015'!J:J,'Receiving Data 2006-2015'!D:D,'WR Stats'!C7,'Receiving Data 2006-2015'!A:A,'WR Stats'!D7+1)</f>
        <v>94</v>
      </c>
      <c r="Q7" s="7">
        <f>SUMIFS('Receiving Data 2006-2015'!J:J,'Receiving Data 2006-2015'!D:D,'WR Stats'!C7,'Receiving Data 2006-2015'!A:A,'WR Stats'!D7+2)</f>
        <v>45</v>
      </c>
      <c r="R7" s="7">
        <f>SUMIFS('Receiving Data 2006-2015'!J:J,'Receiving Data 2006-2015'!D:D,'WR Stats'!C7,'Receiving Data 2006-2015'!A:A,'WR Stats'!D7+3)</f>
        <v>23</v>
      </c>
      <c r="S7" s="7">
        <f>SUMIFS('Receiving Data 2006-2015'!J:J,'Receiving Data 2006-2015'!D:D,'WR Stats'!C7,'Receiving Data 2006-2015'!A:A,'WR Stats'!D7+4)</f>
        <v>1</v>
      </c>
      <c r="T7" s="6">
        <f>SUMIFS('Receiving Data 2006-2015'!M:M,'Receiving Data 2006-2015'!D:D,'WR Stats'!C7,'Receiving Data 2006-2015'!A:A,'WR Stats'!D7)</f>
        <v>219</v>
      </c>
      <c r="U7" s="6">
        <f>SUMIFS('Receiving Data 2006-2015'!M:M,'Receiving Data 2006-2015'!D:D,'WR Stats'!C7,'Receiving Data 2006-2015'!A:A,'WR Stats'!D7+1)</f>
        <v>592</v>
      </c>
      <c r="V7" s="6">
        <f>SUMIFS('Receiving Data 2006-2015'!M:M,'Receiving Data 2006-2015'!D:D,'WR Stats'!C7,'Receiving Data 2006-2015'!A:A,'WR Stats'!D7+2)</f>
        <v>324</v>
      </c>
      <c r="W7" s="6">
        <f>SUMIFS('Receiving Data 2006-2015'!M:M,'Receiving Data 2006-2015'!D:D,'WR Stats'!C7,'Receiving Data 2006-2015'!A:A,'WR Stats'!D7+3)</f>
        <v>178</v>
      </c>
      <c r="X7" s="6">
        <f>SUMIFS('Receiving Data 2006-2015'!M:M,'Receiving Data 2006-2015'!D:D,'WR Stats'!C7,'Receiving Data 2006-2015'!A:A,'WR Stats'!D7+4)</f>
        <v>14</v>
      </c>
      <c r="Y7" s="6">
        <f>SUMIFS('Receiving Data 2006-2015'!O:O,'Receiving Data 2006-2015'!D:D,'WR Stats'!C7,'Receiving Data 2006-2015'!A:A,'WR Stats'!D7)</f>
        <v>0</v>
      </c>
      <c r="Z7" s="6">
        <f>SUMIFS('Receiving Data 2006-2015'!O:O,'Receiving Data 2006-2015'!D:D,'WR Stats'!C7,'Receiving Data 2006-2015'!A:A,'WR Stats'!D7+1)</f>
        <v>5</v>
      </c>
      <c r="AA7" s="6">
        <f>SUMIFS('Receiving Data 2006-2015'!O:O,'Receiving Data 2006-2015'!D:D,'WR Stats'!C7,'Receiving Data 2006-2015'!A:A,'WR Stats'!D7+2)</f>
        <v>0</v>
      </c>
      <c r="AB7" s="6">
        <f>SUMIFS('Receiving Data 2006-2015'!O:O,'Receiving Data 2006-2015'!D:D,'WR Stats'!C7,'Receiving Data 2006-2015'!A:A,'WR Stats'!D7+3)</f>
        <v>0</v>
      </c>
      <c r="AC7" s="6">
        <f>SUMIFS('Receiving Data 2006-2015'!O:O,'Receiving Data 2006-2015'!D:D,'WR Stats'!C7,'Receiving Data 2006-2015'!A:A,'WR Stats'!D7+4)</f>
        <v>0</v>
      </c>
      <c r="AD7" s="6">
        <f>SUMIFS('Receiving Data 2006-2015'!S:S,'Receiving Data 2006-2015'!D:D,'WR Stats'!C7,'Receiving Data 2006-2015'!A:A,'WR Stats'!D7)</f>
        <v>0</v>
      </c>
      <c r="AE7" s="6">
        <f>SUMIFS('Receiving Data 2006-2015'!S:S,'Receiving Data 2006-2015'!D:D,'WR Stats'!C7,'Receiving Data 2006-2015'!A:A,'WR Stats'!D7+1)</f>
        <v>0</v>
      </c>
      <c r="AF7" s="6">
        <f>SUMIFS('Receiving Data 2006-2015'!S:S,'Receiving Data 2006-2015'!D:D,'WR Stats'!C7,'Receiving Data 2006-2015'!A:A,'WR Stats'!D7+2)</f>
        <v>0</v>
      </c>
      <c r="AG7" s="6">
        <f>SUMIFS('Receiving Data 2006-2015'!S:S,'Receiving Data 2006-2015'!D:D,'WR Stats'!C7,'Receiving Data 2006-2015'!A:A,'WR Stats'!D7+3)</f>
        <v>2</v>
      </c>
      <c r="AH7" s="6">
        <f>SUMIFS('Receiving Data 2006-2015'!S:S,'Receiving Data 2006-2015'!D:D,'WR Stats'!C7,'Receiving Data 2006-2015'!A:A,'WR Stats'!D7+4)</f>
        <v>0</v>
      </c>
      <c r="AI7" s="6">
        <f t="shared" si="0"/>
        <v>21.9</v>
      </c>
      <c r="AJ7" s="6">
        <f t="shared" si="1"/>
        <v>89.2</v>
      </c>
      <c r="AK7" s="6">
        <f t="shared" si="2"/>
        <v>32.4</v>
      </c>
      <c r="AL7" s="6">
        <f t="shared" si="3"/>
        <v>13.8</v>
      </c>
      <c r="AM7" s="6">
        <f t="shared" si="4"/>
        <v>1.4</v>
      </c>
      <c r="AN7" s="6">
        <f t="shared" si="5"/>
        <v>158.70000000000002</v>
      </c>
      <c r="AO7" s="3">
        <f>SUMIFS('Receiving Data 2006-2015'!L:L,'Receiving Data 2006-2015'!D:D,'WR Stats'!C7,'Receiving Data 2006-2015'!A:A,'WR Stats'!D7)</f>
        <v>0.57099999999999995</v>
      </c>
      <c r="AP7" s="3">
        <f>SUMIFS('Receiving Data 2006-2015'!L:L,'Receiving Data 2006-2015'!D:D,'WR Stats'!C7,'Receiving Data 2006-2015'!A:A,'WR Stats'!D7+1)</f>
        <v>0.47899999999999998</v>
      </c>
      <c r="AQ7" s="3">
        <f>SUMIFS('Receiving Data 2006-2015'!L:L,'Receiving Data 2006-2015'!D:D,'WR Stats'!C7,'Receiving Data 2006-2015'!A:A,'WR Stats'!D7+2)</f>
        <v>0.66700000000000004</v>
      </c>
      <c r="AR7" s="3">
        <f>SUMIFS('Receiving Data 2006-2015'!L:L,'Receiving Data 2006-2015'!D:D,'WR Stats'!C7,'Receiving Data 2006-2015'!A:A,'WR Stats'!D7+3)</f>
        <v>0.65200000000000002</v>
      </c>
      <c r="AS7" s="3">
        <f>SUMIFS('Receiving Data 2006-2015'!L:L,'Receiving Data 2006-2015'!D:D,'WR Stats'!C7,'Receiving Data 2006-2015'!A:A,'WR Stats'!D7+4)</f>
        <v>1</v>
      </c>
      <c r="AT7" s="7">
        <f t="shared" si="6"/>
        <v>1327</v>
      </c>
      <c r="AU7" s="7">
        <f t="shared" si="7"/>
        <v>57</v>
      </c>
      <c r="AV7" s="7">
        <f t="shared" si="8"/>
        <v>191</v>
      </c>
      <c r="AW7" s="7">
        <f t="shared" si="9"/>
        <v>107</v>
      </c>
      <c r="AX7" s="7">
        <f t="shared" si="10"/>
        <v>2</v>
      </c>
      <c r="AY7" s="7">
        <f t="shared" si="11"/>
        <v>12.401869158878505</v>
      </c>
      <c r="AZ7" s="7">
        <f t="shared" si="12"/>
        <v>6.9476439790575917</v>
      </c>
      <c r="BA7" s="7">
        <f t="shared" si="13"/>
        <v>23.280701754385966</v>
      </c>
      <c r="BB7" s="7">
        <f t="shared" si="14"/>
        <v>5</v>
      </c>
      <c r="BC7" s="4">
        <f t="shared" si="15"/>
        <v>0.67379999999999995</v>
      </c>
      <c r="BD7">
        <f t="shared" si="16"/>
        <v>0</v>
      </c>
      <c r="BE7">
        <f t="shared" si="17"/>
        <v>0</v>
      </c>
      <c r="BF7">
        <f t="shared" si="18"/>
        <v>0</v>
      </c>
      <c r="BG7">
        <f t="shared" si="19"/>
        <v>0</v>
      </c>
      <c r="BH7">
        <f t="shared" si="20"/>
        <v>0</v>
      </c>
      <c r="BI7">
        <f t="shared" si="21"/>
        <v>0</v>
      </c>
      <c r="BJ7" t="str">
        <f t="shared" si="22"/>
        <v>Bust</v>
      </c>
      <c r="BK7">
        <f t="shared" si="23"/>
        <v>0</v>
      </c>
    </row>
    <row r="8" spans="1:63" x14ac:dyDescent="0.25">
      <c r="A8" t="s">
        <v>114</v>
      </c>
      <c r="B8" t="s">
        <v>74</v>
      </c>
      <c r="C8" t="str">
        <f>INDEX('Draft Master List'!E:F,MATCH(A8,'Draft Master List'!E:E,0),2)</f>
        <v>782010</v>
      </c>
      <c r="D8">
        <f>INDEX('Draft Master List'!A:F,MATCH(A8,'Draft Master List'!E:E,0),1)</f>
        <v>2010</v>
      </c>
      <c r="E8" s="7">
        <f>SUMIFS('Receiving Data 2006-2015'!H:H,'Receiving Data 2006-2015'!D:D,'WR Stats'!C8,'Receiving Data 2006-2015'!A:A,'WR Stats'!D8)</f>
        <v>14</v>
      </c>
      <c r="F8" s="7">
        <f>SUMIFS('Receiving Data 2006-2015'!H:H,'Receiving Data 2006-2015'!D:D,'WR Stats'!C8,'Receiving Data 2006-2015'!A:A,'WR Stats'!D8+1)</f>
        <v>16</v>
      </c>
      <c r="G8" s="7">
        <f>SUMIFS('Receiving Data 2006-2015'!H:H,'Receiving Data 2006-2015'!D:D,'WR Stats'!C8,'Receiving Data 2006-2015'!A:A,'WR Stats'!D8+2)</f>
        <v>14</v>
      </c>
      <c r="H8" s="7">
        <f>SUMIFS('Receiving Data 2006-2015'!H:H,'Receiving Data 2006-2015'!D:D,'WR Stats'!C8,'Receiving Data 2006-2015'!A:A,'WR Stats'!D8+3)</f>
        <v>16</v>
      </c>
      <c r="I8" s="7">
        <f>SUMIFS('Receiving Data 2006-2015'!H:H,'Receiving Data 2006-2015'!D:D,'WR Stats'!C8,'Receiving Data 2006-2015'!A:A,'WR Stats'!D8+4)</f>
        <v>16</v>
      </c>
      <c r="J8" s="7">
        <f>SUMIFS('Receiving Data 2006-2015'!K:K,'Receiving Data 2006-2015'!D:D,'WR Stats'!C8,'Receiving Data 2006-2015'!A:A,'WR Stats'!D8)</f>
        <v>38</v>
      </c>
      <c r="K8" s="7">
        <f>SUMIFS('Receiving Data 2006-2015'!K:K,'Receiving Data 2006-2015'!D:D,'WR Stats'!C8,'Receiving Data 2006-2015'!A:A,'WR Stats'!D8+1)</f>
        <v>36</v>
      </c>
      <c r="L8" s="7">
        <f>SUMIFS('Receiving Data 2006-2015'!K:K,'Receiving Data 2006-2015'!D:D,'WR Stats'!C8,'Receiving Data 2006-2015'!A:A,'WR Stats'!D8+2)</f>
        <v>44</v>
      </c>
      <c r="M8" s="7">
        <f>SUMIFS('Receiving Data 2006-2015'!K:K,'Receiving Data 2006-2015'!D:D,'WR Stats'!C8,'Receiving Data 2006-2015'!A:A,'WR Stats'!D8+3)</f>
        <v>49</v>
      </c>
      <c r="N8" s="7">
        <f>SUMIFS('Receiving Data 2006-2015'!K:K,'Receiving Data 2006-2015'!D:D,'WR Stats'!C8,'Receiving Data 2006-2015'!A:A,'WR Stats'!D8+4)</f>
        <v>74</v>
      </c>
      <c r="O8" s="7">
        <f>SUMIFS('Receiving Data 2006-2015'!J:J,'Receiving Data 2006-2015'!D:D,'WR Stats'!C8,'Receiving Data 2006-2015'!A:A,'WR Stats'!D8)</f>
        <v>77</v>
      </c>
      <c r="P8" s="7">
        <f>SUMIFS('Receiving Data 2006-2015'!J:J,'Receiving Data 2006-2015'!D:D,'WR Stats'!C8,'Receiving Data 2006-2015'!A:A,'WR Stats'!D8+1)</f>
        <v>56</v>
      </c>
      <c r="Q8" s="7">
        <f>SUMIFS('Receiving Data 2006-2015'!J:J,'Receiving Data 2006-2015'!D:D,'WR Stats'!C8,'Receiving Data 2006-2015'!A:A,'WR Stats'!D8+2)</f>
        <v>76</v>
      </c>
      <c r="R8" s="7">
        <f>SUMIFS('Receiving Data 2006-2015'!J:J,'Receiving Data 2006-2015'!D:D,'WR Stats'!C8,'Receiving Data 2006-2015'!A:A,'WR Stats'!D8+3)</f>
        <v>85</v>
      </c>
      <c r="S8" s="7">
        <f>SUMIFS('Receiving Data 2006-2015'!J:J,'Receiving Data 2006-2015'!D:D,'WR Stats'!C8,'Receiving Data 2006-2015'!A:A,'WR Stats'!D8+4)</f>
        <v>119</v>
      </c>
      <c r="T8" s="6">
        <f>SUMIFS('Receiving Data 2006-2015'!M:M,'Receiving Data 2006-2015'!D:D,'WR Stats'!C8,'Receiving Data 2006-2015'!A:A,'WR Stats'!D8)</f>
        <v>468</v>
      </c>
      <c r="U8" s="6">
        <f>SUMIFS('Receiving Data 2006-2015'!M:M,'Receiving Data 2006-2015'!D:D,'WR Stats'!C8,'Receiving Data 2006-2015'!A:A,'WR Stats'!D8+1)</f>
        <v>613</v>
      </c>
      <c r="V8" s="6">
        <f>SUMIFS('Receiving Data 2006-2015'!M:M,'Receiving Data 2006-2015'!D:D,'WR Stats'!C8,'Receiving Data 2006-2015'!A:A,'WR Stats'!D8+2)</f>
        <v>677</v>
      </c>
      <c r="W8" s="6">
        <f>SUMIFS('Receiving Data 2006-2015'!M:M,'Receiving Data 2006-2015'!D:D,'WR Stats'!C8,'Receiving Data 2006-2015'!A:A,'WR Stats'!D8+3)</f>
        <v>627</v>
      </c>
      <c r="X8" s="6">
        <f>SUMIFS('Receiving Data 2006-2015'!M:M,'Receiving Data 2006-2015'!D:D,'WR Stats'!C8,'Receiving Data 2006-2015'!A:A,'WR Stats'!D8+4)</f>
        <v>953</v>
      </c>
      <c r="Y8" s="6">
        <f>SUMIFS('Receiving Data 2006-2015'!O:O,'Receiving Data 2006-2015'!D:D,'WR Stats'!C8,'Receiving Data 2006-2015'!A:A,'WR Stats'!D8)</f>
        <v>1</v>
      </c>
      <c r="Z8" s="6">
        <f>SUMIFS('Receiving Data 2006-2015'!O:O,'Receiving Data 2006-2015'!D:D,'WR Stats'!C8,'Receiving Data 2006-2015'!A:A,'WR Stats'!D8+1)</f>
        <v>3</v>
      </c>
      <c r="AA8" s="6">
        <f>SUMIFS('Receiving Data 2006-2015'!O:O,'Receiving Data 2006-2015'!D:D,'WR Stats'!C8,'Receiving Data 2006-2015'!A:A,'WR Stats'!D8+2)</f>
        <v>4</v>
      </c>
      <c r="AB8" s="6">
        <f>SUMIFS('Receiving Data 2006-2015'!O:O,'Receiving Data 2006-2015'!D:D,'WR Stats'!C8,'Receiving Data 2006-2015'!A:A,'WR Stats'!D8+3)</f>
        <v>5</v>
      </c>
      <c r="AC8" s="6">
        <f>SUMIFS('Receiving Data 2006-2015'!O:O,'Receiving Data 2006-2015'!D:D,'WR Stats'!C8,'Receiving Data 2006-2015'!A:A,'WR Stats'!D8+4)</f>
        <v>7</v>
      </c>
      <c r="AD8" s="6">
        <f>SUMIFS('Receiving Data 2006-2015'!S:S,'Receiving Data 2006-2015'!D:D,'WR Stats'!C8,'Receiving Data 2006-2015'!A:A,'WR Stats'!D8)</f>
        <v>0</v>
      </c>
      <c r="AE8" s="6">
        <f>SUMIFS('Receiving Data 2006-2015'!S:S,'Receiving Data 2006-2015'!D:D,'WR Stats'!C8,'Receiving Data 2006-2015'!A:A,'WR Stats'!D8+1)</f>
        <v>0</v>
      </c>
      <c r="AF8" s="6">
        <f>SUMIFS('Receiving Data 2006-2015'!S:S,'Receiving Data 2006-2015'!D:D,'WR Stats'!C8,'Receiving Data 2006-2015'!A:A,'WR Stats'!D8+2)</f>
        <v>1</v>
      </c>
      <c r="AG8" s="6">
        <f>SUMIFS('Receiving Data 2006-2015'!S:S,'Receiving Data 2006-2015'!D:D,'WR Stats'!C8,'Receiving Data 2006-2015'!A:A,'WR Stats'!D8+3)</f>
        <v>1</v>
      </c>
      <c r="AH8" s="6">
        <f>SUMIFS('Receiving Data 2006-2015'!S:S,'Receiving Data 2006-2015'!D:D,'WR Stats'!C8,'Receiving Data 2006-2015'!A:A,'WR Stats'!D8+4)</f>
        <v>1</v>
      </c>
      <c r="AI8" s="6">
        <f t="shared" si="0"/>
        <v>52.8</v>
      </c>
      <c r="AJ8" s="6">
        <f t="shared" si="1"/>
        <v>79.3</v>
      </c>
      <c r="AK8" s="6">
        <f t="shared" si="2"/>
        <v>89.7</v>
      </c>
      <c r="AL8" s="6">
        <f t="shared" si="3"/>
        <v>90.7</v>
      </c>
      <c r="AM8" s="6">
        <f t="shared" si="4"/>
        <v>135.30000000000001</v>
      </c>
      <c r="AN8" s="6">
        <f t="shared" si="5"/>
        <v>447.8</v>
      </c>
      <c r="AO8" s="3">
        <f>SUMIFS('Receiving Data 2006-2015'!L:L,'Receiving Data 2006-2015'!D:D,'WR Stats'!C8,'Receiving Data 2006-2015'!A:A,'WR Stats'!D8)</f>
        <v>0.49399999999999999</v>
      </c>
      <c r="AP8" s="3">
        <f>SUMIFS('Receiving Data 2006-2015'!L:L,'Receiving Data 2006-2015'!D:D,'WR Stats'!C8,'Receiving Data 2006-2015'!A:A,'WR Stats'!D8+1)</f>
        <v>0.64300000000000002</v>
      </c>
      <c r="AQ8" s="3">
        <f>SUMIFS('Receiving Data 2006-2015'!L:L,'Receiving Data 2006-2015'!D:D,'WR Stats'!C8,'Receiving Data 2006-2015'!A:A,'WR Stats'!D8+2)</f>
        <v>0.57899999999999996</v>
      </c>
      <c r="AR8" s="3">
        <f>SUMIFS('Receiving Data 2006-2015'!L:L,'Receiving Data 2006-2015'!D:D,'WR Stats'!C8,'Receiving Data 2006-2015'!A:A,'WR Stats'!D8+3)</f>
        <v>0.57599999999999996</v>
      </c>
      <c r="AS8" s="3">
        <f>SUMIFS('Receiving Data 2006-2015'!L:L,'Receiving Data 2006-2015'!D:D,'WR Stats'!C8,'Receiving Data 2006-2015'!A:A,'WR Stats'!D8+4)</f>
        <v>0.622</v>
      </c>
      <c r="AT8" s="7">
        <f t="shared" si="6"/>
        <v>3338</v>
      </c>
      <c r="AU8" s="7">
        <f t="shared" si="7"/>
        <v>76</v>
      </c>
      <c r="AV8" s="7">
        <f t="shared" si="8"/>
        <v>413</v>
      </c>
      <c r="AW8" s="7">
        <f t="shared" si="9"/>
        <v>241</v>
      </c>
      <c r="AX8" s="7">
        <f t="shared" si="10"/>
        <v>3</v>
      </c>
      <c r="AY8" s="7">
        <f t="shared" si="11"/>
        <v>13.850622406639005</v>
      </c>
      <c r="AZ8" s="7">
        <f t="shared" si="12"/>
        <v>8.0823244552058107</v>
      </c>
      <c r="BA8" s="7">
        <f t="shared" si="13"/>
        <v>43.921052631578945</v>
      </c>
      <c r="BB8" s="7">
        <f t="shared" si="14"/>
        <v>20</v>
      </c>
      <c r="BC8" s="4">
        <f t="shared" si="15"/>
        <v>0.58279999999999998</v>
      </c>
      <c r="BD8">
        <f t="shared" si="16"/>
        <v>0</v>
      </c>
      <c r="BE8">
        <f t="shared" si="17"/>
        <v>0</v>
      </c>
      <c r="BF8">
        <f t="shared" si="18"/>
        <v>0</v>
      </c>
      <c r="BG8">
        <f t="shared" si="19"/>
        <v>0</v>
      </c>
      <c r="BH8">
        <f t="shared" si="20"/>
        <v>1</v>
      </c>
      <c r="BI8">
        <f t="shared" si="21"/>
        <v>1</v>
      </c>
      <c r="BJ8" t="str">
        <f t="shared" si="22"/>
        <v>Backup</v>
      </c>
      <c r="BK8">
        <f t="shared" si="23"/>
        <v>1</v>
      </c>
    </row>
    <row r="9" spans="1:63" x14ac:dyDescent="0.25">
      <c r="A9" t="s">
        <v>274</v>
      </c>
      <c r="B9" t="s">
        <v>74</v>
      </c>
      <c r="C9" t="str">
        <f>INDEX('Draft Master List'!E:F,MATCH(A9,'Draft Master List'!E:E,0),2)</f>
        <v>822010</v>
      </c>
      <c r="D9">
        <f>INDEX('Draft Master List'!A:F,MATCH(A9,'Draft Master List'!E:E,0),1)</f>
        <v>2010</v>
      </c>
      <c r="E9" s="7">
        <f>SUMIFS('Receiving Data 2006-2015'!H:H,'Receiving Data 2006-2015'!D:D,'WR Stats'!C9,'Receiving Data 2006-2015'!A:A,'WR Stats'!D9)</f>
        <v>13</v>
      </c>
      <c r="F9" s="7">
        <f>SUMIFS('Receiving Data 2006-2015'!H:H,'Receiving Data 2006-2015'!D:D,'WR Stats'!C9,'Receiving Data 2006-2015'!A:A,'WR Stats'!D9+1)</f>
        <v>11</v>
      </c>
      <c r="G9" s="7">
        <f>SUMIFS('Receiving Data 2006-2015'!H:H,'Receiving Data 2006-2015'!D:D,'WR Stats'!C9,'Receiving Data 2006-2015'!A:A,'WR Stats'!D9+2)</f>
        <v>16</v>
      </c>
      <c r="H9" s="7">
        <f>SUMIFS('Receiving Data 2006-2015'!H:H,'Receiving Data 2006-2015'!D:D,'WR Stats'!C9,'Receiving Data 2006-2015'!A:A,'WR Stats'!D9+3)</f>
        <v>16</v>
      </c>
      <c r="I9" s="7">
        <f>SUMIFS('Receiving Data 2006-2015'!H:H,'Receiving Data 2006-2015'!D:D,'WR Stats'!C9,'Receiving Data 2006-2015'!A:A,'WR Stats'!D9+4)</f>
        <v>16</v>
      </c>
      <c r="J9" s="7">
        <f>SUMIFS('Receiving Data 2006-2015'!K:K,'Receiving Data 2006-2015'!D:D,'WR Stats'!C9,'Receiving Data 2006-2015'!A:A,'WR Stats'!D9)</f>
        <v>28</v>
      </c>
      <c r="K9" s="7">
        <f>SUMIFS('Receiving Data 2006-2015'!K:K,'Receiving Data 2006-2015'!D:D,'WR Stats'!C9,'Receiving Data 2006-2015'!A:A,'WR Stats'!D9+1)</f>
        <v>22</v>
      </c>
      <c r="L9" s="7">
        <f>SUMIFS('Receiving Data 2006-2015'!K:K,'Receiving Data 2006-2015'!D:D,'WR Stats'!C9,'Receiving Data 2006-2015'!A:A,'WR Stats'!D9+2)</f>
        <v>44</v>
      </c>
      <c r="M9" s="7">
        <f>SUMIFS('Receiving Data 2006-2015'!K:K,'Receiving Data 2006-2015'!D:D,'WR Stats'!C9,'Receiving Data 2006-2015'!A:A,'WR Stats'!D9+3)</f>
        <v>67</v>
      </c>
      <c r="N9" s="7">
        <f>SUMIFS('Receiving Data 2006-2015'!K:K,'Receiving Data 2006-2015'!D:D,'WR Stats'!C9,'Receiving Data 2006-2015'!A:A,'WR Stats'!D9+4)</f>
        <v>101</v>
      </c>
      <c r="O9" s="7">
        <f>SUMIFS('Receiving Data 2006-2015'!J:J,'Receiving Data 2006-2015'!D:D,'WR Stats'!C9,'Receiving Data 2006-2015'!A:A,'WR Stats'!D9)</f>
        <v>50</v>
      </c>
      <c r="P9" s="7">
        <f>SUMIFS('Receiving Data 2006-2015'!J:J,'Receiving Data 2006-2015'!D:D,'WR Stats'!C9,'Receiving Data 2006-2015'!A:A,'WR Stats'!D9+1)</f>
        <v>43</v>
      </c>
      <c r="Q9" s="7">
        <f>SUMIFS('Receiving Data 2006-2015'!J:J,'Receiving Data 2006-2015'!D:D,'WR Stats'!C9,'Receiving Data 2006-2015'!A:A,'WR Stats'!D9+2)</f>
        <v>75</v>
      </c>
      <c r="R9" s="7">
        <f>SUMIFS('Receiving Data 2006-2015'!J:J,'Receiving Data 2006-2015'!D:D,'WR Stats'!C9,'Receiving Data 2006-2015'!A:A,'WR Stats'!D9+3)</f>
        <v>113</v>
      </c>
      <c r="S9" s="7">
        <f>SUMIFS('Receiving Data 2006-2015'!J:J,'Receiving Data 2006-2015'!D:D,'WR Stats'!C9,'Receiving Data 2006-2015'!A:A,'WR Stats'!D9+4)</f>
        <v>141</v>
      </c>
      <c r="T9" s="6">
        <f>SUMIFS('Receiving Data 2006-2015'!M:M,'Receiving Data 2006-2015'!D:D,'WR Stats'!C9,'Receiving Data 2006-2015'!A:A,'WR Stats'!D9)</f>
        <v>376</v>
      </c>
      <c r="U9" s="6">
        <f>SUMIFS('Receiving Data 2006-2015'!M:M,'Receiving Data 2006-2015'!D:D,'WR Stats'!C9,'Receiving Data 2006-2015'!A:A,'WR Stats'!D9+1)</f>
        <v>288</v>
      </c>
      <c r="V9" s="6">
        <f>SUMIFS('Receiving Data 2006-2015'!M:M,'Receiving Data 2006-2015'!D:D,'WR Stats'!C9,'Receiving Data 2006-2015'!A:A,'WR Stats'!D9+2)</f>
        <v>626</v>
      </c>
      <c r="W9" s="6">
        <f>SUMIFS('Receiving Data 2006-2015'!M:M,'Receiving Data 2006-2015'!D:D,'WR Stats'!C9,'Receiving Data 2006-2015'!A:A,'WR Stats'!D9+3)</f>
        <v>740</v>
      </c>
      <c r="X9" s="6">
        <f>SUMIFS('Receiving Data 2006-2015'!M:M,'Receiving Data 2006-2015'!D:D,'WR Stats'!C9,'Receiving Data 2006-2015'!A:A,'WR Stats'!D9+4)</f>
        <v>1404</v>
      </c>
      <c r="Y9" s="6">
        <f>SUMIFS('Receiving Data 2006-2015'!O:O,'Receiving Data 2006-2015'!D:D,'WR Stats'!C9,'Receiving Data 2006-2015'!A:A,'WR Stats'!D9)</f>
        <v>2</v>
      </c>
      <c r="Z9" s="6">
        <f>SUMIFS('Receiving Data 2006-2015'!O:O,'Receiving Data 2006-2015'!D:D,'WR Stats'!C9,'Receiving Data 2006-2015'!A:A,'WR Stats'!D9+1)</f>
        <v>2</v>
      </c>
      <c r="AA9" s="6">
        <f>SUMIFS('Receiving Data 2006-2015'!O:O,'Receiving Data 2006-2015'!D:D,'WR Stats'!C9,'Receiving Data 2006-2015'!A:A,'WR Stats'!D9+2)</f>
        <v>1</v>
      </c>
      <c r="AB9" s="6">
        <f>SUMIFS('Receiving Data 2006-2015'!O:O,'Receiving Data 2006-2015'!D:D,'WR Stats'!C9,'Receiving Data 2006-2015'!A:A,'WR Stats'!D9+3)</f>
        <v>6</v>
      </c>
      <c r="AC9" s="6">
        <f>SUMIFS('Receiving Data 2006-2015'!O:O,'Receiving Data 2006-2015'!D:D,'WR Stats'!C9,'Receiving Data 2006-2015'!A:A,'WR Stats'!D9+4)</f>
        <v>9</v>
      </c>
      <c r="AD9" s="6">
        <f>SUMIFS('Receiving Data 2006-2015'!S:S,'Receiving Data 2006-2015'!D:D,'WR Stats'!C9,'Receiving Data 2006-2015'!A:A,'WR Stats'!D9)</f>
        <v>2</v>
      </c>
      <c r="AE9" s="6">
        <f>SUMIFS('Receiving Data 2006-2015'!S:S,'Receiving Data 2006-2015'!D:D,'WR Stats'!C9,'Receiving Data 2006-2015'!A:A,'WR Stats'!D9+1)</f>
        <v>0</v>
      </c>
      <c r="AF9" s="6">
        <f>SUMIFS('Receiving Data 2006-2015'!S:S,'Receiving Data 2006-2015'!D:D,'WR Stats'!C9,'Receiving Data 2006-2015'!A:A,'WR Stats'!D9+2)</f>
        <v>3</v>
      </c>
      <c r="AG9" s="6">
        <f>SUMIFS('Receiving Data 2006-2015'!S:S,'Receiving Data 2006-2015'!D:D,'WR Stats'!C9,'Receiving Data 2006-2015'!A:A,'WR Stats'!D9+3)</f>
        <v>1</v>
      </c>
      <c r="AH9" s="6">
        <f>SUMIFS('Receiving Data 2006-2015'!S:S,'Receiving Data 2006-2015'!D:D,'WR Stats'!C9,'Receiving Data 2006-2015'!A:A,'WR Stats'!D9+4)</f>
        <v>1</v>
      </c>
      <c r="AI9" s="6">
        <f t="shared" si="0"/>
        <v>45.6</v>
      </c>
      <c r="AJ9" s="6">
        <f t="shared" si="1"/>
        <v>40.799999999999997</v>
      </c>
      <c r="AK9" s="6">
        <f t="shared" si="2"/>
        <v>62.599999999999994</v>
      </c>
      <c r="AL9" s="6">
        <f t="shared" si="3"/>
        <v>108</v>
      </c>
      <c r="AM9" s="6">
        <f t="shared" si="4"/>
        <v>192.4</v>
      </c>
      <c r="AN9" s="6">
        <f t="shared" si="5"/>
        <v>449.4</v>
      </c>
      <c r="AO9" s="3">
        <f>SUMIFS('Receiving Data 2006-2015'!L:L,'Receiving Data 2006-2015'!D:D,'WR Stats'!C9,'Receiving Data 2006-2015'!A:A,'WR Stats'!D9)</f>
        <v>0.56000000000000005</v>
      </c>
      <c r="AP9" s="3">
        <f>SUMIFS('Receiving Data 2006-2015'!L:L,'Receiving Data 2006-2015'!D:D,'WR Stats'!C9,'Receiving Data 2006-2015'!A:A,'WR Stats'!D9+1)</f>
        <v>0.51200000000000001</v>
      </c>
      <c r="AQ9" s="3">
        <f>SUMIFS('Receiving Data 2006-2015'!L:L,'Receiving Data 2006-2015'!D:D,'WR Stats'!C9,'Receiving Data 2006-2015'!A:A,'WR Stats'!D9+2)</f>
        <v>0.58699999999999997</v>
      </c>
      <c r="AR9" s="3">
        <f>SUMIFS('Receiving Data 2006-2015'!L:L,'Receiving Data 2006-2015'!D:D,'WR Stats'!C9,'Receiving Data 2006-2015'!A:A,'WR Stats'!D9+3)</f>
        <v>0.59299999999999997</v>
      </c>
      <c r="AS9" s="3">
        <f>SUMIFS('Receiving Data 2006-2015'!L:L,'Receiving Data 2006-2015'!D:D,'WR Stats'!C9,'Receiving Data 2006-2015'!A:A,'WR Stats'!D9+4)</f>
        <v>0.71599999999999997</v>
      </c>
      <c r="AT9" s="7">
        <f t="shared" si="6"/>
        <v>3434</v>
      </c>
      <c r="AU9" s="7">
        <f t="shared" si="7"/>
        <v>72</v>
      </c>
      <c r="AV9" s="7">
        <f t="shared" si="8"/>
        <v>422</v>
      </c>
      <c r="AW9" s="7">
        <f t="shared" si="9"/>
        <v>262</v>
      </c>
      <c r="AX9" s="7">
        <f t="shared" si="10"/>
        <v>7</v>
      </c>
      <c r="AY9" s="7">
        <f t="shared" si="11"/>
        <v>13.106870229007633</v>
      </c>
      <c r="AZ9" s="7">
        <f t="shared" si="12"/>
        <v>8.1374407582938382</v>
      </c>
      <c r="BA9" s="7">
        <f t="shared" si="13"/>
        <v>47.694444444444443</v>
      </c>
      <c r="BB9" s="7">
        <f t="shared" si="14"/>
        <v>20</v>
      </c>
      <c r="BC9" s="4">
        <f t="shared" si="15"/>
        <v>0.59360000000000002</v>
      </c>
      <c r="BD9">
        <f t="shared" si="16"/>
        <v>0</v>
      </c>
      <c r="BE9">
        <f t="shared" si="17"/>
        <v>0</v>
      </c>
      <c r="BF9">
        <f t="shared" si="18"/>
        <v>0</v>
      </c>
      <c r="BG9">
        <f t="shared" si="19"/>
        <v>0</v>
      </c>
      <c r="BH9">
        <f t="shared" si="20"/>
        <v>1</v>
      </c>
      <c r="BI9">
        <f t="shared" si="21"/>
        <v>1</v>
      </c>
      <c r="BJ9" t="str">
        <f t="shared" si="22"/>
        <v>Backup</v>
      </c>
      <c r="BK9">
        <f t="shared" si="23"/>
        <v>1</v>
      </c>
    </row>
    <row r="10" spans="1:63" x14ac:dyDescent="0.25">
      <c r="A10" t="s">
        <v>275</v>
      </c>
      <c r="B10" t="s">
        <v>74</v>
      </c>
      <c r="C10" t="str">
        <f>INDEX('Draft Master List'!E:F,MATCH(A10,'Draft Master List'!E:E,0),2)</f>
        <v>842010</v>
      </c>
      <c r="D10">
        <f>INDEX('Draft Master List'!A:F,MATCH(A10,'Draft Master List'!E:E,0),1)</f>
        <v>2010</v>
      </c>
      <c r="E10" s="7">
        <f>SUMIFS('Receiving Data 2006-2015'!H:H,'Receiving Data 2006-2015'!D:D,'WR Stats'!C10,'Receiving Data 2006-2015'!A:A,'WR Stats'!D10)</f>
        <v>15</v>
      </c>
      <c r="F10" s="7">
        <f>SUMIFS('Receiving Data 2006-2015'!H:H,'Receiving Data 2006-2015'!D:D,'WR Stats'!C10,'Receiving Data 2006-2015'!A:A,'WR Stats'!D10+1)</f>
        <v>2</v>
      </c>
      <c r="G10" s="7">
        <f>SUMIFS('Receiving Data 2006-2015'!H:H,'Receiving Data 2006-2015'!D:D,'WR Stats'!C10,'Receiving Data 2006-2015'!A:A,'WR Stats'!D10+2)</f>
        <v>7</v>
      </c>
      <c r="H10" s="7">
        <f>SUMIFS('Receiving Data 2006-2015'!H:H,'Receiving Data 2006-2015'!D:D,'WR Stats'!C10,'Receiving Data 2006-2015'!A:A,'WR Stats'!D10+3)</f>
        <v>0</v>
      </c>
      <c r="I10" s="7">
        <f>SUMIFS('Receiving Data 2006-2015'!H:H,'Receiving Data 2006-2015'!D:D,'WR Stats'!C10,'Receiving Data 2006-2015'!A:A,'WR Stats'!D10+4)</f>
        <v>0</v>
      </c>
      <c r="J10" s="7">
        <f>SUMIFS('Receiving Data 2006-2015'!K:K,'Receiving Data 2006-2015'!D:D,'WR Stats'!C10,'Receiving Data 2006-2015'!A:A,'WR Stats'!D10)</f>
        <v>52</v>
      </c>
      <c r="K10" s="7">
        <f>SUMIFS('Receiving Data 2006-2015'!K:K,'Receiving Data 2006-2015'!D:D,'WR Stats'!C10,'Receiving Data 2006-2015'!A:A,'WR Stats'!D10+1)</f>
        <v>4</v>
      </c>
      <c r="L10" s="7">
        <f>SUMIFS('Receiving Data 2006-2015'!K:K,'Receiving Data 2006-2015'!D:D,'WR Stats'!C10,'Receiving Data 2006-2015'!A:A,'WR Stats'!D10+2)</f>
        <v>23</v>
      </c>
      <c r="M10" s="7">
        <f>SUMIFS('Receiving Data 2006-2015'!K:K,'Receiving Data 2006-2015'!D:D,'WR Stats'!C10,'Receiving Data 2006-2015'!A:A,'WR Stats'!D10+3)</f>
        <v>0</v>
      </c>
      <c r="N10" s="7">
        <f>SUMIFS('Receiving Data 2006-2015'!K:K,'Receiving Data 2006-2015'!D:D,'WR Stats'!C10,'Receiving Data 2006-2015'!A:A,'WR Stats'!D10+4)</f>
        <v>0</v>
      </c>
      <c r="O10" s="7">
        <f>SUMIFS('Receiving Data 2006-2015'!J:J,'Receiving Data 2006-2015'!D:D,'WR Stats'!C10,'Receiving Data 2006-2015'!A:A,'WR Stats'!D10)</f>
        <v>74</v>
      </c>
      <c r="P10" s="7">
        <f>SUMIFS('Receiving Data 2006-2015'!J:J,'Receiving Data 2006-2015'!D:D,'WR Stats'!C10,'Receiving Data 2006-2015'!A:A,'WR Stats'!D10+1)</f>
        <v>5</v>
      </c>
      <c r="Q10" s="7">
        <f>SUMIFS('Receiving Data 2006-2015'!J:J,'Receiving Data 2006-2015'!D:D,'WR Stats'!C10,'Receiving Data 2006-2015'!A:A,'WR Stats'!D10+2)</f>
        <v>39</v>
      </c>
      <c r="R10" s="7">
        <f>SUMIFS('Receiving Data 2006-2015'!J:J,'Receiving Data 2006-2015'!D:D,'WR Stats'!C10,'Receiving Data 2006-2015'!A:A,'WR Stats'!D10+3)</f>
        <v>0</v>
      </c>
      <c r="S10" s="7">
        <f>SUMIFS('Receiving Data 2006-2015'!J:J,'Receiving Data 2006-2015'!D:D,'WR Stats'!C10,'Receiving Data 2006-2015'!A:A,'WR Stats'!D10+4)</f>
        <v>0</v>
      </c>
      <c r="T10" s="6">
        <f>SUMIFS('Receiving Data 2006-2015'!M:M,'Receiving Data 2006-2015'!D:D,'WR Stats'!C10,'Receiving Data 2006-2015'!A:A,'WR Stats'!D10)</f>
        <v>600</v>
      </c>
      <c r="U10" s="6">
        <f>SUMIFS('Receiving Data 2006-2015'!M:M,'Receiving Data 2006-2015'!D:D,'WR Stats'!C10,'Receiving Data 2006-2015'!A:A,'WR Stats'!D10+1)</f>
        <v>14</v>
      </c>
      <c r="V10" s="6">
        <f>SUMIFS('Receiving Data 2006-2015'!M:M,'Receiving Data 2006-2015'!D:D,'WR Stats'!C10,'Receiving Data 2006-2015'!A:A,'WR Stats'!D10+2)</f>
        <v>244</v>
      </c>
      <c r="W10" s="6">
        <f>SUMIFS('Receiving Data 2006-2015'!M:M,'Receiving Data 2006-2015'!D:D,'WR Stats'!C10,'Receiving Data 2006-2015'!A:A,'WR Stats'!D10+3)</f>
        <v>0</v>
      </c>
      <c r="X10" s="6">
        <f>SUMIFS('Receiving Data 2006-2015'!M:M,'Receiving Data 2006-2015'!D:D,'WR Stats'!C10,'Receiving Data 2006-2015'!A:A,'WR Stats'!D10+4)</f>
        <v>0</v>
      </c>
      <c r="Y10" s="6">
        <f>SUMIFS('Receiving Data 2006-2015'!O:O,'Receiving Data 2006-2015'!D:D,'WR Stats'!C10,'Receiving Data 2006-2015'!A:A,'WR Stats'!D10)</f>
        <v>3</v>
      </c>
      <c r="Z10" s="6">
        <f>SUMIFS('Receiving Data 2006-2015'!O:O,'Receiving Data 2006-2015'!D:D,'WR Stats'!C10,'Receiving Data 2006-2015'!A:A,'WR Stats'!D10+1)</f>
        <v>0</v>
      </c>
      <c r="AA10" s="6">
        <f>SUMIFS('Receiving Data 2006-2015'!O:O,'Receiving Data 2006-2015'!D:D,'WR Stats'!C10,'Receiving Data 2006-2015'!A:A,'WR Stats'!D10+2)</f>
        <v>1</v>
      </c>
      <c r="AB10" s="6">
        <f>SUMIFS('Receiving Data 2006-2015'!O:O,'Receiving Data 2006-2015'!D:D,'WR Stats'!C10,'Receiving Data 2006-2015'!A:A,'WR Stats'!D10+3)</f>
        <v>0</v>
      </c>
      <c r="AC10" s="6">
        <f>SUMIFS('Receiving Data 2006-2015'!O:O,'Receiving Data 2006-2015'!D:D,'WR Stats'!C10,'Receiving Data 2006-2015'!A:A,'WR Stats'!D10+4)</f>
        <v>0</v>
      </c>
      <c r="AD10" s="6">
        <f>SUMIFS('Receiving Data 2006-2015'!S:S,'Receiving Data 2006-2015'!D:D,'WR Stats'!C10,'Receiving Data 2006-2015'!A:A,'WR Stats'!D10)</f>
        <v>0</v>
      </c>
      <c r="AE10" s="6">
        <f>SUMIFS('Receiving Data 2006-2015'!S:S,'Receiving Data 2006-2015'!D:D,'WR Stats'!C10,'Receiving Data 2006-2015'!A:A,'WR Stats'!D10+1)</f>
        <v>1</v>
      </c>
      <c r="AF10" s="6">
        <f>SUMIFS('Receiving Data 2006-2015'!S:S,'Receiving Data 2006-2015'!D:D,'WR Stats'!C10,'Receiving Data 2006-2015'!A:A,'WR Stats'!D10+2)</f>
        <v>1</v>
      </c>
      <c r="AG10" s="6">
        <f>SUMIFS('Receiving Data 2006-2015'!S:S,'Receiving Data 2006-2015'!D:D,'WR Stats'!C10,'Receiving Data 2006-2015'!A:A,'WR Stats'!D10+3)</f>
        <v>0</v>
      </c>
      <c r="AH10" s="6">
        <f>SUMIFS('Receiving Data 2006-2015'!S:S,'Receiving Data 2006-2015'!D:D,'WR Stats'!C10,'Receiving Data 2006-2015'!A:A,'WR Stats'!D10+4)</f>
        <v>0</v>
      </c>
      <c r="AI10" s="6">
        <f t="shared" si="0"/>
        <v>78</v>
      </c>
      <c r="AJ10" s="6">
        <f t="shared" si="1"/>
        <v>-0.60000000000000009</v>
      </c>
      <c r="AK10" s="6">
        <f t="shared" si="2"/>
        <v>28.4</v>
      </c>
      <c r="AL10" s="6">
        <f t="shared" si="3"/>
        <v>0</v>
      </c>
      <c r="AM10" s="6">
        <f t="shared" si="4"/>
        <v>0</v>
      </c>
      <c r="AN10" s="6">
        <f t="shared" si="5"/>
        <v>105.80000000000001</v>
      </c>
      <c r="AO10" s="3">
        <f>SUMIFS('Receiving Data 2006-2015'!L:L,'Receiving Data 2006-2015'!D:D,'WR Stats'!C10,'Receiving Data 2006-2015'!A:A,'WR Stats'!D10)</f>
        <v>0.70299999999999996</v>
      </c>
      <c r="AP10" s="3">
        <f>SUMIFS('Receiving Data 2006-2015'!L:L,'Receiving Data 2006-2015'!D:D,'WR Stats'!C10,'Receiving Data 2006-2015'!A:A,'WR Stats'!D10+1)</f>
        <v>0.8</v>
      </c>
      <c r="AQ10" s="3">
        <f>SUMIFS('Receiving Data 2006-2015'!L:L,'Receiving Data 2006-2015'!D:D,'WR Stats'!C10,'Receiving Data 2006-2015'!A:A,'WR Stats'!D10+2)</f>
        <v>0.59</v>
      </c>
      <c r="AR10" s="3">
        <f>SUMIFS('Receiving Data 2006-2015'!L:L,'Receiving Data 2006-2015'!D:D,'WR Stats'!C10,'Receiving Data 2006-2015'!A:A,'WR Stats'!D10+3)</f>
        <v>0</v>
      </c>
      <c r="AS10" s="3">
        <f>SUMIFS('Receiving Data 2006-2015'!L:L,'Receiving Data 2006-2015'!D:D,'WR Stats'!C10,'Receiving Data 2006-2015'!A:A,'WR Stats'!D10+4)</f>
        <v>0</v>
      </c>
      <c r="AT10" s="7">
        <f t="shared" si="6"/>
        <v>858</v>
      </c>
      <c r="AU10" s="7">
        <f t="shared" si="7"/>
        <v>24</v>
      </c>
      <c r="AV10" s="7">
        <f t="shared" si="8"/>
        <v>118</v>
      </c>
      <c r="AW10" s="7">
        <f t="shared" si="9"/>
        <v>79</v>
      </c>
      <c r="AX10" s="7">
        <f t="shared" si="10"/>
        <v>2</v>
      </c>
      <c r="AY10" s="7">
        <f t="shared" si="11"/>
        <v>10.860759493670885</v>
      </c>
      <c r="AZ10" s="7">
        <f t="shared" si="12"/>
        <v>7.2711864406779663</v>
      </c>
      <c r="BA10" s="7">
        <f t="shared" si="13"/>
        <v>35.75</v>
      </c>
      <c r="BB10" s="7">
        <f t="shared" si="14"/>
        <v>4</v>
      </c>
      <c r="BC10" s="4">
        <f t="shared" si="15"/>
        <v>0.41859999999999997</v>
      </c>
      <c r="BD10">
        <f t="shared" si="16"/>
        <v>0</v>
      </c>
      <c r="BE10">
        <f t="shared" si="17"/>
        <v>0</v>
      </c>
      <c r="BF10">
        <f t="shared" si="18"/>
        <v>0</v>
      </c>
      <c r="BG10">
        <f t="shared" si="19"/>
        <v>0</v>
      </c>
      <c r="BH10">
        <f t="shared" si="20"/>
        <v>0</v>
      </c>
      <c r="BI10">
        <f t="shared" si="21"/>
        <v>0</v>
      </c>
      <c r="BJ10" t="str">
        <f t="shared" si="22"/>
        <v>Bust</v>
      </c>
      <c r="BK10">
        <f t="shared" si="23"/>
        <v>0</v>
      </c>
    </row>
    <row r="11" spans="1:63" x14ac:dyDescent="0.25">
      <c r="A11" t="s">
        <v>126</v>
      </c>
      <c r="B11" t="s">
        <v>74</v>
      </c>
      <c r="C11" t="str">
        <f>INDEX('Draft Master List'!E:F,MATCH(A11,'Draft Master List'!E:E,0),2)</f>
        <v>872010</v>
      </c>
      <c r="D11">
        <f>INDEX('Draft Master List'!A:F,MATCH(A11,'Draft Master List'!E:E,0),1)</f>
        <v>2010</v>
      </c>
      <c r="E11" s="7">
        <f>SUMIFS('Receiving Data 2006-2015'!H:H,'Receiving Data 2006-2015'!D:D,'WR Stats'!C11,'Receiving Data 2006-2015'!A:A,'WR Stats'!D11)</f>
        <v>14</v>
      </c>
      <c r="F11" s="7">
        <f>SUMIFS('Receiving Data 2006-2015'!H:H,'Receiving Data 2006-2015'!D:D,'WR Stats'!C11,'Receiving Data 2006-2015'!A:A,'WR Stats'!D11+1)</f>
        <v>16</v>
      </c>
      <c r="G11" s="7">
        <f>SUMIFS('Receiving Data 2006-2015'!H:H,'Receiving Data 2006-2015'!D:D,'WR Stats'!C11,'Receiving Data 2006-2015'!A:A,'WR Stats'!D11+2)</f>
        <v>16</v>
      </c>
      <c r="H11" s="7">
        <f>SUMIFS('Receiving Data 2006-2015'!H:H,'Receiving Data 2006-2015'!D:D,'WR Stats'!C11,'Receiving Data 2006-2015'!A:A,'WR Stats'!D11+3)</f>
        <v>16</v>
      </c>
      <c r="I11" s="7">
        <f>SUMIFS('Receiving Data 2006-2015'!H:H,'Receiving Data 2006-2015'!D:D,'WR Stats'!C11,'Receiving Data 2006-2015'!A:A,'WR Stats'!D11+4)</f>
        <v>15</v>
      </c>
      <c r="J11" s="7">
        <f>SUMIFS('Receiving Data 2006-2015'!K:K,'Receiving Data 2006-2015'!D:D,'WR Stats'!C11,'Receiving Data 2006-2015'!A:A,'WR Stats'!D11)</f>
        <v>6</v>
      </c>
      <c r="K11" s="7">
        <f>SUMIFS('Receiving Data 2006-2015'!K:K,'Receiving Data 2006-2015'!D:D,'WR Stats'!C11,'Receiving Data 2006-2015'!A:A,'WR Stats'!D11+1)</f>
        <v>44</v>
      </c>
      <c r="L11" s="7">
        <f>SUMIFS('Receiving Data 2006-2015'!K:K,'Receiving Data 2006-2015'!D:D,'WR Stats'!C11,'Receiving Data 2006-2015'!A:A,'WR Stats'!D11+2)</f>
        <v>85</v>
      </c>
      <c r="M11" s="7">
        <f>SUMIFS('Receiving Data 2006-2015'!K:K,'Receiving Data 2006-2015'!D:D,'WR Stats'!C11,'Receiving Data 2006-2015'!A:A,'WR Stats'!D11+3)</f>
        <v>87</v>
      </c>
      <c r="N11" s="7">
        <f>SUMIFS('Receiving Data 2006-2015'!K:K,'Receiving Data 2006-2015'!D:D,'WR Stats'!C11,'Receiving Data 2006-2015'!A:A,'WR Stats'!D11+4)</f>
        <v>74</v>
      </c>
      <c r="O11" s="7">
        <f>SUMIFS('Receiving Data 2006-2015'!J:J,'Receiving Data 2006-2015'!D:D,'WR Stats'!C11,'Receiving Data 2006-2015'!A:A,'WR Stats'!D11)</f>
        <v>8</v>
      </c>
      <c r="P11" s="7">
        <f>SUMIFS('Receiving Data 2006-2015'!J:J,'Receiving Data 2006-2015'!D:D,'WR Stats'!C11,'Receiving Data 2006-2015'!A:A,'WR Stats'!D11+1)</f>
        <v>96</v>
      </c>
      <c r="Q11" s="7">
        <f>SUMIFS('Receiving Data 2006-2015'!J:J,'Receiving Data 2006-2015'!D:D,'WR Stats'!C11,'Receiving Data 2006-2015'!A:A,'WR Stats'!D11+2)</f>
        <v>122</v>
      </c>
      <c r="R11" s="7">
        <f>SUMIFS('Receiving Data 2006-2015'!J:J,'Receiving Data 2006-2015'!D:D,'WR Stats'!C11,'Receiving Data 2006-2015'!A:A,'WR Stats'!D11+3)</f>
        <v>136</v>
      </c>
      <c r="S11" s="7">
        <f>SUMIFS('Receiving Data 2006-2015'!J:J,'Receiving Data 2006-2015'!D:D,'WR Stats'!C11,'Receiving Data 2006-2015'!A:A,'WR Stats'!D11+4)</f>
        <v>115</v>
      </c>
      <c r="T11" s="6">
        <f>SUMIFS('Receiving Data 2006-2015'!M:M,'Receiving Data 2006-2015'!D:D,'WR Stats'!C11,'Receiving Data 2006-2015'!A:A,'WR Stats'!D11)</f>
        <v>106</v>
      </c>
      <c r="U11" s="6">
        <f>SUMIFS('Receiving Data 2006-2015'!M:M,'Receiving Data 2006-2015'!D:D,'WR Stats'!C11,'Receiving Data 2006-2015'!A:A,'WR Stats'!D11+1)</f>
        <v>612</v>
      </c>
      <c r="V11" s="6">
        <f>SUMIFS('Receiving Data 2006-2015'!M:M,'Receiving Data 2006-2015'!D:D,'WR Stats'!C11,'Receiving Data 2006-2015'!A:A,'WR Stats'!D11+2)</f>
        <v>1064</v>
      </c>
      <c r="W11" s="6">
        <f>SUMIFS('Receiving Data 2006-2015'!M:M,'Receiving Data 2006-2015'!D:D,'WR Stats'!C11,'Receiving Data 2006-2015'!A:A,'WR Stats'!D11+3)</f>
        <v>1288</v>
      </c>
      <c r="X11" s="6">
        <f>SUMIFS('Receiving Data 2006-2015'!M:M,'Receiving Data 2006-2015'!D:D,'WR Stats'!C11,'Receiving Data 2006-2015'!A:A,'WR Stats'!D11+4)</f>
        <v>962</v>
      </c>
      <c r="Y11" s="6">
        <f>SUMIFS('Receiving Data 2006-2015'!O:O,'Receiving Data 2006-2015'!D:D,'WR Stats'!C11,'Receiving Data 2006-2015'!A:A,'WR Stats'!D11)</f>
        <v>1</v>
      </c>
      <c r="Z11" s="6">
        <f>SUMIFS('Receiving Data 2006-2015'!O:O,'Receiving Data 2006-2015'!D:D,'WR Stats'!C11,'Receiving Data 2006-2015'!A:A,'WR Stats'!D11+1)</f>
        <v>8</v>
      </c>
      <c r="AA11" s="6">
        <f>SUMIFS('Receiving Data 2006-2015'!O:O,'Receiving Data 2006-2015'!D:D,'WR Stats'!C11,'Receiving Data 2006-2015'!A:A,'WR Stats'!D11+2)</f>
        <v>13</v>
      </c>
      <c r="AB11" s="6">
        <f>SUMIFS('Receiving Data 2006-2015'!O:O,'Receiving Data 2006-2015'!D:D,'WR Stats'!C11,'Receiving Data 2006-2015'!A:A,'WR Stats'!D11+3)</f>
        <v>11</v>
      </c>
      <c r="AC11" s="6">
        <f>SUMIFS('Receiving Data 2006-2015'!O:O,'Receiving Data 2006-2015'!D:D,'WR Stats'!C11,'Receiving Data 2006-2015'!A:A,'WR Stats'!D11+4)</f>
        <v>5</v>
      </c>
      <c r="AD11" s="6">
        <f>SUMIFS('Receiving Data 2006-2015'!S:S,'Receiving Data 2006-2015'!D:D,'WR Stats'!C11,'Receiving Data 2006-2015'!A:A,'WR Stats'!D11)</f>
        <v>3</v>
      </c>
      <c r="AE11" s="6">
        <f>SUMIFS('Receiving Data 2006-2015'!S:S,'Receiving Data 2006-2015'!D:D,'WR Stats'!C11,'Receiving Data 2006-2015'!A:A,'WR Stats'!D11+1)</f>
        <v>1</v>
      </c>
      <c r="AF11" s="6">
        <f>SUMIFS('Receiving Data 2006-2015'!S:S,'Receiving Data 2006-2015'!D:D,'WR Stats'!C11,'Receiving Data 2006-2015'!A:A,'WR Stats'!D11+2)</f>
        <v>0</v>
      </c>
      <c r="AG11" s="6">
        <f>SUMIFS('Receiving Data 2006-2015'!S:S,'Receiving Data 2006-2015'!D:D,'WR Stats'!C11,'Receiving Data 2006-2015'!A:A,'WR Stats'!D11+3)</f>
        <v>2</v>
      </c>
      <c r="AH11" s="6">
        <f>SUMIFS('Receiving Data 2006-2015'!S:S,'Receiving Data 2006-2015'!D:D,'WR Stats'!C11,'Receiving Data 2006-2015'!A:A,'WR Stats'!D11+4)</f>
        <v>0</v>
      </c>
      <c r="AI11" s="6">
        <f t="shared" si="0"/>
        <v>10.600000000000001</v>
      </c>
      <c r="AJ11" s="6">
        <f t="shared" si="1"/>
        <v>107.2</v>
      </c>
      <c r="AK11" s="6">
        <f t="shared" si="2"/>
        <v>184.4</v>
      </c>
      <c r="AL11" s="6">
        <f t="shared" si="3"/>
        <v>190.8</v>
      </c>
      <c r="AM11" s="6">
        <f t="shared" si="4"/>
        <v>126.2</v>
      </c>
      <c r="AN11" s="6">
        <f t="shared" si="5"/>
        <v>619.20000000000005</v>
      </c>
      <c r="AO11" s="3">
        <f>SUMIFS('Receiving Data 2006-2015'!L:L,'Receiving Data 2006-2015'!D:D,'WR Stats'!C11,'Receiving Data 2006-2015'!A:A,'WR Stats'!D11)</f>
        <v>0.75</v>
      </c>
      <c r="AP11" s="3">
        <f>SUMIFS('Receiving Data 2006-2015'!L:L,'Receiving Data 2006-2015'!D:D,'WR Stats'!C11,'Receiving Data 2006-2015'!A:A,'WR Stats'!D11+1)</f>
        <v>0.45800000000000002</v>
      </c>
      <c r="AQ11" s="3">
        <f>SUMIFS('Receiving Data 2006-2015'!L:L,'Receiving Data 2006-2015'!D:D,'WR Stats'!C11,'Receiving Data 2006-2015'!A:A,'WR Stats'!D11+2)</f>
        <v>0.69699999999999995</v>
      </c>
      <c r="AR11" s="3">
        <f>SUMIFS('Receiving Data 2006-2015'!L:L,'Receiving Data 2006-2015'!D:D,'WR Stats'!C11,'Receiving Data 2006-2015'!A:A,'WR Stats'!D11+3)</f>
        <v>0.64</v>
      </c>
      <c r="AS11" s="3">
        <f>SUMIFS('Receiving Data 2006-2015'!L:L,'Receiving Data 2006-2015'!D:D,'WR Stats'!C11,'Receiving Data 2006-2015'!A:A,'WR Stats'!D11+4)</f>
        <v>0.64300000000000002</v>
      </c>
      <c r="AT11" s="7">
        <f t="shared" si="6"/>
        <v>4032</v>
      </c>
      <c r="AU11" s="7">
        <f t="shared" si="7"/>
        <v>77</v>
      </c>
      <c r="AV11" s="7">
        <f t="shared" si="8"/>
        <v>477</v>
      </c>
      <c r="AW11" s="7">
        <f t="shared" si="9"/>
        <v>296</v>
      </c>
      <c r="AX11" s="7">
        <f t="shared" si="10"/>
        <v>6</v>
      </c>
      <c r="AY11" s="7">
        <f t="shared" si="11"/>
        <v>13.621621621621621</v>
      </c>
      <c r="AZ11" s="7">
        <f t="shared" si="12"/>
        <v>8.4528301886792452</v>
      </c>
      <c r="BA11" s="7">
        <f t="shared" si="13"/>
        <v>52.363636363636367</v>
      </c>
      <c r="BB11" s="7">
        <f t="shared" si="14"/>
        <v>38</v>
      </c>
      <c r="BC11" s="4">
        <f t="shared" si="15"/>
        <v>0.63759999999999994</v>
      </c>
      <c r="BD11">
        <f t="shared" si="16"/>
        <v>0</v>
      </c>
      <c r="BE11">
        <f t="shared" si="17"/>
        <v>0</v>
      </c>
      <c r="BF11">
        <f t="shared" si="18"/>
        <v>1</v>
      </c>
      <c r="BG11">
        <f t="shared" si="19"/>
        <v>1</v>
      </c>
      <c r="BH11">
        <f t="shared" si="20"/>
        <v>1</v>
      </c>
      <c r="BI11">
        <f t="shared" si="21"/>
        <v>3</v>
      </c>
      <c r="BJ11" t="str">
        <f t="shared" si="22"/>
        <v>Pro Bowl</v>
      </c>
      <c r="BK11">
        <f t="shared" si="23"/>
        <v>1</v>
      </c>
    </row>
    <row r="12" spans="1:63" x14ac:dyDescent="0.25">
      <c r="A12" t="s">
        <v>125</v>
      </c>
      <c r="B12" t="s">
        <v>74</v>
      </c>
      <c r="C12" t="str">
        <f>INDEX('Draft Master List'!E:F,MATCH(A12,'Draft Master List'!E:E,0),2)</f>
        <v>882010</v>
      </c>
      <c r="D12">
        <f>INDEX('Draft Master List'!A:F,MATCH(A12,'Draft Master List'!E:E,0),1)</f>
        <v>2010</v>
      </c>
      <c r="E12" s="7">
        <f>SUMIFS('Receiving Data 2006-2015'!H:H,'Receiving Data 2006-2015'!D:D,'WR Stats'!C12,'Receiving Data 2006-2015'!A:A,'WR Stats'!D12)</f>
        <v>15</v>
      </c>
      <c r="F12" s="7">
        <f>SUMIFS('Receiving Data 2006-2015'!H:H,'Receiving Data 2006-2015'!D:D,'WR Stats'!C12,'Receiving Data 2006-2015'!A:A,'WR Stats'!D12+1)</f>
        <v>16</v>
      </c>
      <c r="G12" s="7">
        <f>SUMIFS('Receiving Data 2006-2015'!H:H,'Receiving Data 2006-2015'!D:D,'WR Stats'!C12,'Receiving Data 2006-2015'!A:A,'WR Stats'!D12+2)</f>
        <v>15</v>
      </c>
      <c r="H12" s="7">
        <f>SUMIFS('Receiving Data 2006-2015'!H:H,'Receiving Data 2006-2015'!D:D,'WR Stats'!C12,'Receiving Data 2006-2015'!A:A,'WR Stats'!D12+3)</f>
        <v>16</v>
      </c>
      <c r="I12" s="7">
        <f>SUMIFS('Receiving Data 2006-2015'!H:H,'Receiving Data 2006-2015'!D:D,'WR Stats'!C12,'Receiving Data 2006-2015'!A:A,'WR Stats'!D12+4)</f>
        <v>16</v>
      </c>
      <c r="J12" s="7">
        <f>SUMIFS('Receiving Data 2006-2015'!K:K,'Receiving Data 2006-2015'!D:D,'WR Stats'!C12,'Receiving Data 2006-2015'!A:A,'WR Stats'!D12)</f>
        <v>24</v>
      </c>
      <c r="K12" s="7">
        <f>SUMIFS('Receiving Data 2006-2015'!K:K,'Receiving Data 2006-2015'!D:D,'WR Stats'!C12,'Receiving Data 2006-2015'!A:A,'WR Stats'!D12+1)</f>
        <v>51</v>
      </c>
      <c r="L12" s="7">
        <f>SUMIFS('Receiving Data 2006-2015'!K:K,'Receiving Data 2006-2015'!D:D,'WR Stats'!C12,'Receiving Data 2006-2015'!A:A,'WR Stats'!D12+2)</f>
        <v>64</v>
      </c>
      <c r="M12" s="7">
        <f>SUMIFS('Receiving Data 2006-2015'!K:K,'Receiving Data 2006-2015'!D:D,'WR Stats'!C12,'Receiving Data 2006-2015'!A:A,'WR Stats'!D12+3)</f>
        <v>43</v>
      </c>
      <c r="N12" s="7">
        <f>SUMIFS('Receiving Data 2006-2015'!K:K,'Receiving Data 2006-2015'!D:D,'WR Stats'!C12,'Receiving Data 2006-2015'!A:A,'WR Stats'!D12+4)</f>
        <v>36</v>
      </c>
      <c r="O12" s="7">
        <f>SUMIFS('Receiving Data 2006-2015'!J:J,'Receiving Data 2006-2015'!D:D,'WR Stats'!C12,'Receiving Data 2006-2015'!A:A,'WR Stats'!D12)</f>
        <v>49</v>
      </c>
      <c r="P12" s="7">
        <f>SUMIFS('Receiving Data 2006-2015'!J:J,'Receiving Data 2006-2015'!D:D,'WR Stats'!C12,'Receiving Data 2006-2015'!A:A,'WR Stats'!D12+1)</f>
        <v>98</v>
      </c>
      <c r="Q12" s="7">
        <f>SUMIFS('Receiving Data 2006-2015'!J:J,'Receiving Data 2006-2015'!D:D,'WR Stats'!C12,'Receiving Data 2006-2015'!A:A,'WR Stats'!D12+2)</f>
        <v>114</v>
      </c>
      <c r="R12" s="7">
        <f>SUMIFS('Receiving Data 2006-2015'!J:J,'Receiving Data 2006-2015'!D:D,'WR Stats'!C12,'Receiving Data 2006-2015'!A:A,'WR Stats'!D12+3)</f>
        <v>76</v>
      </c>
      <c r="S12" s="7">
        <f>SUMIFS('Receiving Data 2006-2015'!J:J,'Receiving Data 2006-2015'!D:D,'WR Stats'!C12,'Receiving Data 2006-2015'!A:A,'WR Stats'!D12+4)</f>
        <v>73</v>
      </c>
      <c r="T12" s="6">
        <f>SUMIFS('Receiving Data 2006-2015'!M:M,'Receiving Data 2006-2015'!D:D,'WR Stats'!C12,'Receiving Data 2006-2015'!A:A,'WR Stats'!D12)</f>
        <v>307</v>
      </c>
      <c r="U12" s="6">
        <f>SUMIFS('Receiving Data 2006-2015'!M:M,'Receiving Data 2006-2015'!D:D,'WR Stats'!C12,'Receiving Data 2006-2015'!A:A,'WR Stats'!D12+1)</f>
        <v>586</v>
      </c>
      <c r="V12" s="6">
        <f>SUMIFS('Receiving Data 2006-2015'!M:M,'Receiving Data 2006-2015'!D:D,'WR Stats'!C12,'Receiving Data 2006-2015'!A:A,'WR Stats'!D12+2)</f>
        <v>759</v>
      </c>
      <c r="W12" s="6">
        <f>SUMIFS('Receiving Data 2006-2015'!M:M,'Receiving Data 2006-2015'!D:D,'WR Stats'!C12,'Receiving Data 2006-2015'!A:A,'WR Stats'!D12+3)</f>
        <v>471</v>
      </c>
      <c r="X12" s="6">
        <f>SUMIFS('Receiving Data 2006-2015'!M:M,'Receiving Data 2006-2015'!D:D,'WR Stats'!C12,'Receiving Data 2006-2015'!A:A,'WR Stats'!D12+4)</f>
        <v>453</v>
      </c>
      <c r="Y12" s="6">
        <f>SUMIFS('Receiving Data 2006-2015'!O:O,'Receiving Data 2006-2015'!D:D,'WR Stats'!C12,'Receiving Data 2006-2015'!A:A,'WR Stats'!D12)</f>
        <v>2</v>
      </c>
      <c r="Z12" s="6">
        <f>SUMIFS('Receiving Data 2006-2015'!O:O,'Receiving Data 2006-2015'!D:D,'WR Stats'!C12,'Receiving Data 2006-2015'!A:A,'WR Stats'!D12+1)</f>
        <v>2</v>
      </c>
      <c r="AA12" s="6">
        <f>SUMIFS('Receiving Data 2006-2015'!O:O,'Receiving Data 2006-2015'!D:D,'WR Stats'!C12,'Receiving Data 2006-2015'!A:A,'WR Stats'!D12+2)</f>
        <v>5</v>
      </c>
      <c r="AB12" s="6">
        <f>SUMIFS('Receiving Data 2006-2015'!O:O,'Receiving Data 2006-2015'!D:D,'WR Stats'!C12,'Receiving Data 2006-2015'!A:A,'WR Stats'!D12+3)</f>
        <v>2</v>
      </c>
      <c r="AC12" s="6">
        <f>SUMIFS('Receiving Data 2006-2015'!O:O,'Receiving Data 2006-2015'!D:D,'WR Stats'!C12,'Receiving Data 2006-2015'!A:A,'WR Stats'!D12+4)</f>
        <v>2</v>
      </c>
      <c r="AD12" s="6">
        <f>SUMIFS('Receiving Data 2006-2015'!S:S,'Receiving Data 2006-2015'!D:D,'WR Stats'!C12,'Receiving Data 2006-2015'!A:A,'WR Stats'!D12)</f>
        <v>2</v>
      </c>
      <c r="AE12" s="6">
        <f>SUMIFS('Receiving Data 2006-2015'!S:S,'Receiving Data 2006-2015'!D:D,'WR Stats'!C12,'Receiving Data 2006-2015'!A:A,'WR Stats'!D12+1)</f>
        <v>1</v>
      </c>
      <c r="AF12" s="6">
        <f>SUMIFS('Receiving Data 2006-2015'!S:S,'Receiving Data 2006-2015'!D:D,'WR Stats'!C12,'Receiving Data 2006-2015'!A:A,'WR Stats'!D12+2)</f>
        <v>1</v>
      </c>
      <c r="AG12" s="6">
        <f>SUMIFS('Receiving Data 2006-2015'!S:S,'Receiving Data 2006-2015'!D:D,'WR Stats'!C12,'Receiving Data 2006-2015'!A:A,'WR Stats'!D12+3)</f>
        <v>0</v>
      </c>
      <c r="AH12" s="6">
        <f>SUMIFS('Receiving Data 2006-2015'!S:S,'Receiving Data 2006-2015'!D:D,'WR Stats'!C12,'Receiving Data 2006-2015'!A:A,'WR Stats'!D12+4)</f>
        <v>4</v>
      </c>
      <c r="AI12" s="6">
        <f t="shared" si="0"/>
        <v>38.700000000000003</v>
      </c>
      <c r="AJ12" s="6">
        <f t="shared" si="1"/>
        <v>68.599999999999994</v>
      </c>
      <c r="AK12" s="6">
        <f t="shared" si="2"/>
        <v>103.9</v>
      </c>
      <c r="AL12" s="6">
        <f t="shared" si="3"/>
        <v>59.1</v>
      </c>
      <c r="AM12" s="6">
        <f t="shared" si="4"/>
        <v>49.3</v>
      </c>
      <c r="AN12" s="6">
        <f t="shared" si="5"/>
        <v>319.60000000000002</v>
      </c>
      <c r="AO12" s="3">
        <f>SUMIFS('Receiving Data 2006-2015'!L:L,'Receiving Data 2006-2015'!D:D,'WR Stats'!C12,'Receiving Data 2006-2015'!A:A,'WR Stats'!D12)</f>
        <v>0.49</v>
      </c>
      <c r="AP12" s="3">
        <f>SUMIFS('Receiving Data 2006-2015'!L:L,'Receiving Data 2006-2015'!D:D,'WR Stats'!C12,'Receiving Data 2006-2015'!A:A,'WR Stats'!D12+1)</f>
        <v>0.52</v>
      </c>
      <c r="AQ12" s="3">
        <f>SUMIFS('Receiving Data 2006-2015'!L:L,'Receiving Data 2006-2015'!D:D,'WR Stats'!C12,'Receiving Data 2006-2015'!A:A,'WR Stats'!D12+2)</f>
        <v>0.56100000000000005</v>
      </c>
      <c r="AR12" s="3">
        <f>SUMIFS('Receiving Data 2006-2015'!L:L,'Receiving Data 2006-2015'!D:D,'WR Stats'!C12,'Receiving Data 2006-2015'!A:A,'WR Stats'!D12+3)</f>
        <v>0.56599999999999995</v>
      </c>
      <c r="AS12" s="3">
        <f>SUMIFS('Receiving Data 2006-2015'!L:L,'Receiving Data 2006-2015'!D:D,'WR Stats'!C12,'Receiving Data 2006-2015'!A:A,'WR Stats'!D12+4)</f>
        <v>0.49299999999999999</v>
      </c>
      <c r="AT12" s="7">
        <f t="shared" si="6"/>
        <v>2576</v>
      </c>
      <c r="AU12" s="7">
        <f t="shared" si="7"/>
        <v>78</v>
      </c>
      <c r="AV12" s="7">
        <f t="shared" si="8"/>
        <v>410</v>
      </c>
      <c r="AW12" s="7">
        <f t="shared" si="9"/>
        <v>218</v>
      </c>
      <c r="AX12" s="7">
        <f t="shared" si="10"/>
        <v>8</v>
      </c>
      <c r="AY12" s="7">
        <f t="shared" si="11"/>
        <v>11.81651376146789</v>
      </c>
      <c r="AZ12" s="7">
        <f t="shared" si="12"/>
        <v>6.2829268292682929</v>
      </c>
      <c r="BA12" s="7">
        <f t="shared" si="13"/>
        <v>33.025641025641029</v>
      </c>
      <c r="BB12" s="7">
        <f t="shared" si="14"/>
        <v>13</v>
      </c>
      <c r="BC12" s="4">
        <f t="shared" si="15"/>
        <v>0.52600000000000002</v>
      </c>
      <c r="BD12">
        <f t="shared" si="16"/>
        <v>0</v>
      </c>
      <c r="BE12">
        <f t="shared" si="17"/>
        <v>0</v>
      </c>
      <c r="BF12">
        <f t="shared" si="18"/>
        <v>0</v>
      </c>
      <c r="BG12">
        <f t="shared" si="19"/>
        <v>0</v>
      </c>
      <c r="BH12">
        <f t="shared" si="20"/>
        <v>0</v>
      </c>
      <c r="BI12">
        <f t="shared" si="21"/>
        <v>0</v>
      </c>
      <c r="BJ12" t="str">
        <f t="shared" si="22"/>
        <v>Bust</v>
      </c>
      <c r="BK12">
        <f t="shared" si="23"/>
        <v>0</v>
      </c>
    </row>
    <row r="13" spans="1:63" x14ac:dyDescent="0.25">
      <c r="A13" t="s">
        <v>278</v>
      </c>
      <c r="B13" t="s">
        <v>74</v>
      </c>
      <c r="C13" t="str">
        <f>INDEX('Draft Master List'!E:F,MATCH(A13,'Draft Master List'!E:E,0),2)</f>
        <v>892010</v>
      </c>
      <c r="D13">
        <f>INDEX('Draft Master List'!A:F,MATCH(A13,'Draft Master List'!E:E,0),1)</f>
        <v>2010</v>
      </c>
      <c r="E13" s="7">
        <f>SUMIFS('Receiving Data 2006-2015'!H:H,'Receiving Data 2006-2015'!D:D,'WR Stats'!C13,'Receiving Data 2006-2015'!A:A,'WR Stats'!D13)</f>
        <v>0</v>
      </c>
      <c r="F13" s="7">
        <f>SUMIFS('Receiving Data 2006-2015'!H:H,'Receiving Data 2006-2015'!D:D,'WR Stats'!C13,'Receiving Data 2006-2015'!A:A,'WR Stats'!D13+1)</f>
        <v>0</v>
      </c>
      <c r="G13" s="7">
        <f>SUMIFS('Receiving Data 2006-2015'!H:H,'Receiving Data 2006-2015'!D:D,'WR Stats'!C13,'Receiving Data 2006-2015'!A:A,'WR Stats'!D13+2)</f>
        <v>16</v>
      </c>
      <c r="H13" s="7">
        <f>SUMIFS('Receiving Data 2006-2015'!H:H,'Receiving Data 2006-2015'!D:D,'WR Stats'!C13,'Receiving Data 2006-2015'!A:A,'WR Stats'!D13+3)</f>
        <v>6</v>
      </c>
      <c r="I13" s="7">
        <f>SUMIFS('Receiving Data 2006-2015'!H:H,'Receiving Data 2006-2015'!D:D,'WR Stats'!C13,'Receiving Data 2006-2015'!A:A,'WR Stats'!D13+4)</f>
        <v>0</v>
      </c>
      <c r="J13" s="7">
        <f>SUMIFS('Receiving Data 2006-2015'!K:K,'Receiving Data 2006-2015'!D:D,'WR Stats'!C13,'Receiving Data 2006-2015'!A:A,'WR Stats'!D13)</f>
        <v>0</v>
      </c>
      <c r="K13" s="7">
        <f>SUMIFS('Receiving Data 2006-2015'!K:K,'Receiving Data 2006-2015'!D:D,'WR Stats'!C13,'Receiving Data 2006-2015'!A:A,'WR Stats'!D13+1)</f>
        <v>0</v>
      </c>
      <c r="L13" s="7">
        <f>SUMIFS('Receiving Data 2006-2015'!K:K,'Receiving Data 2006-2015'!D:D,'WR Stats'!C13,'Receiving Data 2006-2015'!A:A,'WR Stats'!D13+2)</f>
        <v>5</v>
      </c>
      <c r="M13" s="7">
        <f>SUMIFS('Receiving Data 2006-2015'!K:K,'Receiving Data 2006-2015'!D:D,'WR Stats'!C13,'Receiving Data 2006-2015'!A:A,'WR Stats'!D13+3)</f>
        <v>1</v>
      </c>
      <c r="N13" s="7">
        <f>SUMIFS('Receiving Data 2006-2015'!K:K,'Receiving Data 2006-2015'!D:D,'WR Stats'!C13,'Receiving Data 2006-2015'!A:A,'WR Stats'!D13+4)</f>
        <v>0</v>
      </c>
      <c r="O13" s="7">
        <f>SUMIFS('Receiving Data 2006-2015'!J:J,'Receiving Data 2006-2015'!D:D,'WR Stats'!C13,'Receiving Data 2006-2015'!A:A,'WR Stats'!D13)</f>
        <v>0</v>
      </c>
      <c r="P13" s="7">
        <f>SUMIFS('Receiving Data 2006-2015'!J:J,'Receiving Data 2006-2015'!D:D,'WR Stats'!C13,'Receiving Data 2006-2015'!A:A,'WR Stats'!D13+1)</f>
        <v>0</v>
      </c>
      <c r="Q13" s="7">
        <f>SUMIFS('Receiving Data 2006-2015'!J:J,'Receiving Data 2006-2015'!D:D,'WR Stats'!C13,'Receiving Data 2006-2015'!A:A,'WR Stats'!D13+2)</f>
        <v>9</v>
      </c>
      <c r="R13" s="7">
        <f>SUMIFS('Receiving Data 2006-2015'!J:J,'Receiving Data 2006-2015'!D:D,'WR Stats'!C13,'Receiving Data 2006-2015'!A:A,'WR Stats'!D13+3)</f>
        <v>5</v>
      </c>
      <c r="S13" s="7">
        <f>SUMIFS('Receiving Data 2006-2015'!J:J,'Receiving Data 2006-2015'!D:D,'WR Stats'!C13,'Receiving Data 2006-2015'!A:A,'WR Stats'!D13+4)</f>
        <v>0</v>
      </c>
      <c r="T13" s="6">
        <f>SUMIFS('Receiving Data 2006-2015'!M:M,'Receiving Data 2006-2015'!D:D,'WR Stats'!C13,'Receiving Data 2006-2015'!A:A,'WR Stats'!D13)</f>
        <v>0</v>
      </c>
      <c r="U13" s="6">
        <f>SUMIFS('Receiving Data 2006-2015'!M:M,'Receiving Data 2006-2015'!D:D,'WR Stats'!C13,'Receiving Data 2006-2015'!A:A,'WR Stats'!D13+1)</f>
        <v>0</v>
      </c>
      <c r="V13" s="6">
        <f>SUMIFS('Receiving Data 2006-2015'!M:M,'Receiving Data 2006-2015'!D:D,'WR Stats'!C13,'Receiving Data 2006-2015'!A:A,'WR Stats'!D13+2)</f>
        <v>121</v>
      </c>
      <c r="W13" s="6">
        <f>SUMIFS('Receiving Data 2006-2015'!M:M,'Receiving Data 2006-2015'!D:D,'WR Stats'!C13,'Receiving Data 2006-2015'!A:A,'WR Stats'!D13+3)</f>
        <v>10</v>
      </c>
      <c r="X13" s="6">
        <f>SUMIFS('Receiving Data 2006-2015'!M:M,'Receiving Data 2006-2015'!D:D,'WR Stats'!C13,'Receiving Data 2006-2015'!A:A,'WR Stats'!D13+4)</f>
        <v>0</v>
      </c>
      <c r="Y13" s="6">
        <f>SUMIFS('Receiving Data 2006-2015'!O:O,'Receiving Data 2006-2015'!D:D,'WR Stats'!C13,'Receiving Data 2006-2015'!A:A,'WR Stats'!D13)</f>
        <v>0</v>
      </c>
      <c r="Z13" s="6">
        <f>SUMIFS('Receiving Data 2006-2015'!O:O,'Receiving Data 2006-2015'!D:D,'WR Stats'!C13,'Receiving Data 2006-2015'!A:A,'WR Stats'!D13+1)</f>
        <v>0</v>
      </c>
      <c r="AA13" s="6">
        <f>SUMIFS('Receiving Data 2006-2015'!O:O,'Receiving Data 2006-2015'!D:D,'WR Stats'!C13,'Receiving Data 2006-2015'!A:A,'WR Stats'!D13+2)</f>
        <v>0</v>
      </c>
      <c r="AB13" s="6">
        <f>SUMIFS('Receiving Data 2006-2015'!O:O,'Receiving Data 2006-2015'!D:D,'WR Stats'!C13,'Receiving Data 2006-2015'!A:A,'WR Stats'!D13+3)</f>
        <v>0</v>
      </c>
      <c r="AC13" s="6">
        <f>SUMIFS('Receiving Data 2006-2015'!O:O,'Receiving Data 2006-2015'!D:D,'WR Stats'!C13,'Receiving Data 2006-2015'!A:A,'WR Stats'!D13+4)</f>
        <v>0</v>
      </c>
      <c r="AD13" s="6">
        <f>SUMIFS('Receiving Data 2006-2015'!S:S,'Receiving Data 2006-2015'!D:D,'WR Stats'!C13,'Receiving Data 2006-2015'!A:A,'WR Stats'!D13)</f>
        <v>0</v>
      </c>
      <c r="AE13" s="6">
        <f>SUMIFS('Receiving Data 2006-2015'!S:S,'Receiving Data 2006-2015'!D:D,'WR Stats'!C13,'Receiving Data 2006-2015'!A:A,'WR Stats'!D13+1)</f>
        <v>0</v>
      </c>
      <c r="AF13" s="6">
        <f>SUMIFS('Receiving Data 2006-2015'!S:S,'Receiving Data 2006-2015'!D:D,'WR Stats'!C13,'Receiving Data 2006-2015'!A:A,'WR Stats'!D13+2)</f>
        <v>0</v>
      </c>
      <c r="AG13" s="6">
        <f>SUMIFS('Receiving Data 2006-2015'!S:S,'Receiving Data 2006-2015'!D:D,'WR Stats'!C13,'Receiving Data 2006-2015'!A:A,'WR Stats'!D13+3)</f>
        <v>0</v>
      </c>
      <c r="AH13" s="6">
        <f>SUMIFS('Receiving Data 2006-2015'!S:S,'Receiving Data 2006-2015'!D:D,'WR Stats'!C13,'Receiving Data 2006-2015'!A:A,'WR Stats'!D13+4)</f>
        <v>0</v>
      </c>
      <c r="AI13" s="6">
        <f t="shared" si="0"/>
        <v>0</v>
      </c>
      <c r="AJ13" s="6">
        <f t="shared" si="1"/>
        <v>0</v>
      </c>
      <c r="AK13" s="6">
        <f t="shared" si="2"/>
        <v>12.1</v>
      </c>
      <c r="AL13" s="6">
        <f t="shared" si="3"/>
        <v>1</v>
      </c>
      <c r="AM13" s="6">
        <f t="shared" si="4"/>
        <v>0</v>
      </c>
      <c r="AN13" s="6">
        <f t="shared" si="5"/>
        <v>13.1</v>
      </c>
      <c r="AO13" s="3">
        <f>SUMIFS('Receiving Data 2006-2015'!L:L,'Receiving Data 2006-2015'!D:D,'WR Stats'!C13,'Receiving Data 2006-2015'!A:A,'WR Stats'!D13)</f>
        <v>0</v>
      </c>
      <c r="AP13" s="3">
        <f>SUMIFS('Receiving Data 2006-2015'!L:L,'Receiving Data 2006-2015'!D:D,'WR Stats'!C13,'Receiving Data 2006-2015'!A:A,'WR Stats'!D13+1)</f>
        <v>0</v>
      </c>
      <c r="AQ13" s="3">
        <f>SUMIFS('Receiving Data 2006-2015'!L:L,'Receiving Data 2006-2015'!D:D,'WR Stats'!C13,'Receiving Data 2006-2015'!A:A,'WR Stats'!D13+2)</f>
        <v>0.55600000000000005</v>
      </c>
      <c r="AR13" s="3">
        <f>SUMIFS('Receiving Data 2006-2015'!L:L,'Receiving Data 2006-2015'!D:D,'WR Stats'!C13,'Receiving Data 2006-2015'!A:A,'WR Stats'!D13+3)</f>
        <v>0.2</v>
      </c>
      <c r="AS13" s="3">
        <f>SUMIFS('Receiving Data 2006-2015'!L:L,'Receiving Data 2006-2015'!D:D,'WR Stats'!C13,'Receiving Data 2006-2015'!A:A,'WR Stats'!D13+4)</f>
        <v>0</v>
      </c>
      <c r="AT13" s="7">
        <f t="shared" si="6"/>
        <v>131</v>
      </c>
      <c r="AU13" s="7">
        <f t="shared" si="7"/>
        <v>22</v>
      </c>
      <c r="AV13" s="7">
        <f t="shared" si="8"/>
        <v>14</v>
      </c>
      <c r="AW13" s="7">
        <f t="shared" si="9"/>
        <v>6</v>
      </c>
      <c r="AX13" s="7">
        <f t="shared" si="10"/>
        <v>0</v>
      </c>
      <c r="AY13" s="7">
        <f t="shared" si="11"/>
        <v>21.833333333333332</v>
      </c>
      <c r="AZ13" s="7">
        <f t="shared" si="12"/>
        <v>9.3571428571428577</v>
      </c>
      <c r="BA13" s="7">
        <f t="shared" si="13"/>
        <v>5.9545454545454541</v>
      </c>
      <c r="BB13" s="7">
        <f t="shared" si="14"/>
        <v>0</v>
      </c>
      <c r="BC13" s="4">
        <f t="shared" si="15"/>
        <v>0.1512</v>
      </c>
      <c r="BD13">
        <f t="shared" si="16"/>
        <v>0</v>
      </c>
      <c r="BE13">
        <f t="shared" si="17"/>
        <v>0</v>
      </c>
      <c r="BF13">
        <f t="shared" si="18"/>
        <v>0</v>
      </c>
      <c r="BG13">
        <f t="shared" si="19"/>
        <v>0</v>
      </c>
      <c r="BH13">
        <f t="shared" si="20"/>
        <v>0</v>
      </c>
      <c r="BI13">
        <f t="shared" si="21"/>
        <v>0</v>
      </c>
      <c r="BJ13" t="str">
        <f t="shared" si="22"/>
        <v>Bust</v>
      </c>
      <c r="BK13">
        <f t="shared" si="23"/>
        <v>0</v>
      </c>
    </row>
    <row r="14" spans="1:63" x14ac:dyDescent="0.25">
      <c r="A14" t="s">
        <v>279</v>
      </c>
      <c r="B14" t="s">
        <v>74</v>
      </c>
      <c r="C14" t="str">
        <f>INDEX('Draft Master List'!E:F,MATCH(A14,'Draft Master List'!E:E,0),2)</f>
        <v>902010</v>
      </c>
      <c r="D14">
        <f>INDEX('Draft Master List'!A:F,MATCH(A14,'Draft Master List'!E:E,0),1)</f>
        <v>2010</v>
      </c>
      <c r="E14" s="7">
        <f>SUMIFS('Receiving Data 2006-2015'!H:H,'Receiving Data 2006-2015'!D:D,'WR Stats'!C14,'Receiving Data 2006-2015'!A:A,'WR Stats'!D14)</f>
        <v>1</v>
      </c>
      <c r="F14" s="7">
        <f>SUMIFS('Receiving Data 2006-2015'!H:H,'Receiving Data 2006-2015'!D:D,'WR Stats'!C14,'Receiving Data 2006-2015'!A:A,'WR Stats'!D14+1)</f>
        <v>5</v>
      </c>
      <c r="G14" s="7">
        <f>SUMIFS('Receiving Data 2006-2015'!H:H,'Receiving Data 2006-2015'!D:D,'WR Stats'!C14,'Receiving Data 2006-2015'!A:A,'WR Stats'!D14+2)</f>
        <v>0</v>
      </c>
      <c r="H14" s="7">
        <f>SUMIFS('Receiving Data 2006-2015'!H:H,'Receiving Data 2006-2015'!D:D,'WR Stats'!C14,'Receiving Data 2006-2015'!A:A,'WR Stats'!D14+3)</f>
        <v>0</v>
      </c>
      <c r="I14" s="7">
        <f>SUMIFS('Receiving Data 2006-2015'!H:H,'Receiving Data 2006-2015'!D:D,'WR Stats'!C14,'Receiving Data 2006-2015'!A:A,'WR Stats'!D14+4)</f>
        <v>0</v>
      </c>
      <c r="J14" s="7">
        <f>SUMIFS('Receiving Data 2006-2015'!K:K,'Receiving Data 2006-2015'!D:D,'WR Stats'!C14,'Receiving Data 2006-2015'!A:A,'WR Stats'!D14)</f>
        <v>3</v>
      </c>
      <c r="K14" s="7">
        <f>SUMIFS('Receiving Data 2006-2015'!K:K,'Receiving Data 2006-2015'!D:D,'WR Stats'!C14,'Receiving Data 2006-2015'!A:A,'WR Stats'!D14+1)</f>
        <v>2</v>
      </c>
      <c r="L14" s="7">
        <f>SUMIFS('Receiving Data 2006-2015'!K:K,'Receiving Data 2006-2015'!D:D,'WR Stats'!C14,'Receiving Data 2006-2015'!A:A,'WR Stats'!D14+2)</f>
        <v>0</v>
      </c>
      <c r="M14" s="7">
        <f>SUMIFS('Receiving Data 2006-2015'!K:K,'Receiving Data 2006-2015'!D:D,'WR Stats'!C14,'Receiving Data 2006-2015'!A:A,'WR Stats'!D14+3)</f>
        <v>0</v>
      </c>
      <c r="N14" s="7">
        <f>SUMIFS('Receiving Data 2006-2015'!K:K,'Receiving Data 2006-2015'!D:D,'WR Stats'!C14,'Receiving Data 2006-2015'!A:A,'WR Stats'!D14+4)</f>
        <v>0</v>
      </c>
      <c r="O14" s="7">
        <f>SUMIFS('Receiving Data 2006-2015'!J:J,'Receiving Data 2006-2015'!D:D,'WR Stats'!C14,'Receiving Data 2006-2015'!A:A,'WR Stats'!D14)</f>
        <v>4</v>
      </c>
      <c r="P14" s="7">
        <f>SUMIFS('Receiving Data 2006-2015'!J:J,'Receiving Data 2006-2015'!D:D,'WR Stats'!C14,'Receiving Data 2006-2015'!A:A,'WR Stats'!D14+1)</f>
        <v>4</v>
      </c>
      <c r="Q14" s="7">
        <f>SUMIFS('Receiving Data 2006-2015'!J:J,'Receiving Data 2006-2015'!D:D,'WR Stats'!C14,'Receiving Data 2006-2015'!A:A,'WR Stats'!D14+2)</f>
        <v>0</v>
      </c>
      <c r="R14" s="7">
        <f>SUMIFS('Receiving Data 2006-2015'!J:J,'Receiving Data 2006-2015'!D:D,'WR Stats'!C14,'Receiving Data 2006-2015'!A:A,'WR Stats'!D14+3)</f>
        <v>0</v>
      </c>
      <c r="S14" s="7">
        <f>SUMIFS('Receiving Data 2006-2015'!J:J,'Receiving Data 2006-2015'!D:D,'WR Stats'!C14,'Receiving Data 2006-2015'!A:A,'WR Stats'!D14+4)</f>
        <v>0</v>
      </c>
      <c r="T14" s="6">
        <f>SUMIFS('Receiving Data 2006-2015'!M:M,'Receiving Data 2006-2015'!D:D,'WR Stats'!C14,'Receiving Data 2006-2015'!A:A,'WR Stats'!D14)</f>
        <v>41</v>
      </c>
      <c r="U14" s="6">
        <f>SUMIFS('Receiving Data 2006-2015'!M:M,'Receiving Data 2006-2015'!D:D,'WR Stats'!C14,'Receiving Data 2006-2015'!A:A,'WR Stats'!D14+1)</f>
        <v>39</v>
      </c>
      <c r="V14" s="6">
        <f>SUMIFS('Receiving Data 2006-2015'!M:M,'Receiving Data 2006-2015'!D:D,'WR Stats'!C14,'Receiving Data 2006-2015'!A:A,'WR Stats'!D14+2)</f>
        <v>0</v>
      </c>
      <c r="W14" s="6">
        <f>SUMIFS('Receiving Data 2006-2015'!M:M,'Receiving Data 2006-2015'!D:D,'WR Stats'!C14,'Receiving Data 2006-2015'!A:A,'WR Stats'!D14+3)</f>
        <v>0</v>
      </c>
      <c r="X14" s="6">
        <f>SUMIFS('Receiving Data 2006-2015'!M:M,'Receiving Data 2006-2015'!D:D,'WR Stats'!C14,'Receiving Data 2006-2015'!A:A,'WR Stats'!D14+4)</f>
        <v>0</v>
      </c>
      <c r="Y14" s="6">
        <f>SUMIFS('Receiving Data 2006-2015'!O:O,'Receiving Data 2006-2015'!D:D,'WR Stats'!C14,'Receiving Data 2006-2015'!A:A,'WR Stats'!D14)</f>
        <v>0</v>
      </c>
      <c r="Z14" s="6">
        <f>SUMIFS('Receiving Data 2006-2015'!O:O,'Receiving Data 2006-2015'!D:D,'WR Stats'!C14,'Receiving Data 2006-2015'!A:A,'WR Stats'!D14+1)</f>
        <v>0</v>
      </c>
      <c r="AA14" s="6">
        <f>SUMIFS('Receiving Data 2006-2015'!O:O,'Receiving Data 2006-2015'!D:D,'WR Stats'!C14,'Receiving Data 2006-2015'!A:A,'WR Stats'!D14+2)</f>
        <v>0</v>
      </c>
      <c r="AB14" s="6">
        <f>SUMIFS('Receiving Data 2006-2015'!O:O,'Receiving Data 2006-2015'!D:D,'WR Stats'!C14,'Receiving Data 2006-2015'!A:A,'WR Stats'!D14+3)</f>
        <v>0</v>
      </c>
      <c r="AC14" s="6">
        <f>SUMIFS('Receiving Data 2006-2015'!O:O,'Receiving Data 2006-2015'!D:D,'WR Stats'!C14,'Receiving Data 2006-2015'!A:A,'WR Stats'!D14+4)</f>
        <v>0</v>
      </c>
      <c r="AD14" s="6">
        <f>SUMIFS('Receiving Data 2006-2015'!S:S,'Receiving Data 2006-2015'!D:D,'WR Stats'!C14,'Receiving Data 2006-2015'!A:A,'WR Stats'!D14)</f>
        <v>0</v>
      </c>
      <c r="AE14" s="6">
        <f>SUMIFS('Receiving Data 2006-2015'!S:S,'Receiving Data 2006-2015'!D:D,'WR Stats'!C14,'Receiving Data 2006-2015'!A:A,'WR Stats'!D14+1)</f>
        <v>0</v>
      </c>
      <c r="AF14" s="6">
        <f>SUMIFS('Receiving Data 2006-2015'!S:S,'Receiving Data 2006-2015'!D:D,'WR Stats'!C14,'Receiving Data 2006-2015'!A:A,'WR Stats'!D14+2)</f>
        <v>0</v>
      </c>
      <c r="AG14" s="6">
        <f>SUMIFS('Receiving Data 2006-2015'!S:S,'Receiving Data 2006-2015'!D:D,'WR Stats'!C14,'Receiving Data 2006-2015'!A:A,'WR Stats'!D14+3)</f>
        <v>0</v>
      </c>
      <c r="AH14" s="6">
        <f>SUMIFS('Receiving Data 2006-2015'!S:S,'Receiving Data 2006-2015'!D:D,'WR Stats'!C14,'Receiving Data 2006-2015'!A:A,'WR Stats'!D14+4)</f>
        <v>0</v>
      </c>
      <c r="AI14" s="6">
        <f t="shared" si="0"/>
        <v>4.0999999999999996</v>
      </c>
      <c r="AJ14" s="6">
        <f t="shared" si="1"/>
        <v>3.9</v>
      </c>
      <c r="AK14" s="6">
        <f t="shared" si="2"/>
        <v>0</v>
      </c>
      <c r="AL14" s="6">
        <f t="shared" si="3"/>
        <v>0</v>
      </c>
      <c r="AM14" s="6">
        <f t="shared" si="4"/>
        <v>0</v>
      </c>
      <c r="AN14" s="6">
        <f t="shared" si="5"/>
        <v>8</v>
      </c>
      <c r="AO14" s="3">
        <f>SUMIFS('Receiving Data 2006-2015'!L:L,'Receiving Data 2006-2015'!D:D,'WR Stats'!C14,'Receiving Data 2006-2015'!A:A,'WR Stats'!D14)</f>
        <v>0.75</v>
      </c>
      <c r="AP14" s="3">
        <f>SUMIFS('Receiving Data 2006-2015'!L:L,'Receiving Data 2006-2015'!D:D,'WR Stats'!C14,'Receiving Data 2006-2015'!A:A,'WR Stats'!D14+1)</f>
        <v>0.5</v>
      </c>
      <c r="AQ14" s="3">
        <f>SUMIFS('Receiving Data 2006-2015'!L:L,'Receiving Data 2006-2015'!D:D,'WR Stats'!C14,'Receiving Data 2006-2015'!A:A,'WR Stats'!D14+2)</f>
        <v>0</v>
      </c>
      <c r="AR14" s="3">
        <f>SUMIFS('Receiving Data 2006-2015'!L:L,'Receiving Data 2006-2015'!D:D,'WR Stats'!C14,'Receiving Data 2006-2015'!A:A,'WR Stats'!D14+3)</f>
        <v>0</v>
      </c>
      <c r="AS14" s="3">
        <f>SUMIFS('Receiving Data 2006-2015'!L:L,'Receiving Data 2006-2015'!D:D,'WR Stats'!C14,'Receiving Data 2006-2015'!A:A,'WR Stats'!D14+4)</f>
        <v>0</v>
      </c>
      <c r="AT14" s="7">
        <f t="shared" si="6"/>
        <v>80</v>
      </c>
      <c r="AU14" s="7">
        <f t="shared" si="7"/>
        <v>6</v>
      </c>
      <c r="AV14" s="7">
        <f t="shared" si="8"/>
        <v>8</v>
      </c>
      <c r="AW14" s="7">
        <f t="shared" si="9"/>
        <v>5</v>
      </c>
      <c r="AX14" s="7">
        <f t="shared" si="10"/>
        <v>0</v>
      </c>
      <c r="AY14" s="7">
        <f t="shared" si="11"/>
        <v>16</v>
      </c>
      <c r="AZ14" s="7">
        <f t="shared" si="12"/>
        <v>10</v>
      </c>
      <c r="BA14" s="7">
        <f t="shared" si="13"/>
        <v>13.333333333333334</v>
      </c>
      <c r="BB14" s="7">
        <f t="shared" si="14"/>
        <v>0</v>
      </c>
      <c r="BC14" s="4">
        <f t="shared" si="15"/>
        <v>0.25</v>
      </c>
      <c r="BD14">
        <f t="shared" si="16"/>
        <v>0</v>
      </c>
      <c r="BE14">
        <f t="shared" si="17"/>
        <v>0</v>
      </c>
      <c r="BF14">
        <f t="shared" si="18"/>
        <v>0</v>
      </c>
      <c r="BG14">
        <f t="shared" si="19"/>
        <v>0</v>
      </c>
      <c r="BH14">
        <f t="shared" si="20"/>
        <v>0</v>
      </c>
      <c r="BI14">
        <f t="shared" si="21"/>
        <v>0</v>
      </c>
      <c r="BJ14" t="str">
        <f t="shared" si="22"/>
        <v>Bust</v>
      </c>
      <c r="BK14">
        <f t="shared" si="23"/>
        <v>0</v>
      </c>
    </row>
    <row r="15" spans="1:63" x14ac:dyDescent="0.25">
      <c r="A15" t="s">
        <v>280</v>
      </c>
      <c r="B15" t="s">
        <v>74</v>
      </c>
      <c r="C15" t="str">
        <f>INDEX('Draft Master List'!E:F,MATCH(A15,'Draft Master List'!E:E,0),2)</f>
        <v>992010</v>
      </c>
      <c r="D15">
        <f>INDEX('Draft Master List'!A:F,MATCH(A15,'Draft Master List'!E:E,0),1)</f>
        <v>2010</v>
      </c>
      <c r="E15" s="7">
        <f>SUMIFS('Receiving Data 2006-2015'!H:H,'Receiving Data 2006-2015'!D:D,'WR Stats'!C15,'Receiving Data 2006-2015'!A:A,'WR Stats'!D15)</f>
        <v>11</v>
      </c>
      <c r="F15" s="7">
        <f>SUMIFS('Receiving Data 2006-2015'!H:H,'Receiving Data 2006-2015'!D:D,'WR Stats'!C15,'Receiving Data 2006-2015'!A:A,'WR Stats'!D15+1)</f>
        <v>0</v>
      </c>
      <c r="G15" s="7">
        <f>SUMIFS('Receiving Data 2006-2015'!H:H,'Receiving Data 2006-2015'!D:D,'WR Stats'!C15,'Receiving Data 2006-2015'!A:A,'WR Stats'!D15+2)</f>
        <v>8</v>
      </c>
      <c r="H15" s="7">
        <f>SUMIFS('Receiving Data 2006-2015'!H:H,'Receiving Data 2006-2015'!D:D,'WR Stats'!C15,'Receiving Data 2006-2015'!A:A,'WR Stats'!D15+3)</f>
        <v>0</v>
      </c>
      <c r="I15" s="7">
        <f>SUMIFS('Receiving Data 2006-2015'!H:H,'Receiving Data 2006-2015'!D:D,'WR Stats'!C15,'Receiving Data 2006-2015'!A:A,'WR Stats'!D15+4)</f>
        <v>0</v>
      </c>
      <c r="J15" s="7">
        <f>SUMIFS('Receiving Data 2006-2015'!K:K,'Receiving Data 2006-2015'!D:D,'WR Stats'!C15,'Receiving Data 2006-2015'!A:A,'WR Stats'!D15)</f>
        <v>6</v>
      </c>
      <c r="K15" s="7">
        <f>SUMIFS('Receiving Data 2006-2015'!K:K,'Receiving Data 2006-2015'!D:D,'WR Stats'!C15,'Receiving Data 2006-2015'!A:A,'WR Stats'!D15+1)</f>
        <v>0</v>
      </c>
      <c r="L15" s="7">
        <f>SUMIFS('Receiving Data 2006-2015'!K:K,'Receiving Data 2006-2015'!D:D,'WR Stats'!C15,'Receiving Data 2006-2015'!A:A,'WR Stats'!D15+2)</f>
        <v>2</v>
      </c>
      <c r="M15" s="7">
        <f>SUMIFS('Receiving Data 2006-2015'!K:K,'Receiving Data 2006-2015'!D:D,'WR Stats'!C15,'Receiving Data 2006-2015'!A:A,'WR Stats'!D15+3)</f>
        <v>0</v>
      </c>
      <c r="N15" s="7">
        <f>SUMIFS('Receiving Data 2006-2015'!K:K,'Receiving Data 2006-2015'!D:D,'WR Stats'!C15,'Receiving Data 2006-2015'!A:A,'WR Stats'!D15+4)</f>
        <v>0</v>
      </c>
      <c r="O15" s="7">
        <f>SUMIFS('Receiving Data 2006-2015'!J:J,'Receiving Data 2006-2015'!D:D,'WR Stats'!C15,'Receiving Data 2006-2015'!A:A,'WR Stats'!D15)</f>
        <v>16</v>
      </c>
      <c r="P15" s="7">
        <f>SUMIFS('Receiving Data 2006-2015'!J:J,'Receiving Data 2006-2015'!D:D,'WR Stats'!C15,'Receiving Data 2006-2015'!A:A,'WR Stats'!D15+1)</f>
        <v>0</v>
      </c>
      <c r="Q15" s="7">
        <f>SUMIFS('Receiving Data 2006-2015'!J:J,'Receiving Data 2006-2015'!D:D,'WR Stats'!C15,'Receiving Data 2006-2015'!A:A,'WR Stats'!D15+2)</f>
        <v>6</v>
      </c>
      <c r="R15" s="7">
        <f>SUMIFS('Receiving Data 2006-2015'!J:J,'Receiving Data 2006-2015'!D:D,'WR Stats'!C15,'Receiving Data 2006-2015'!A:A,'WR Stats'!D15+3)</f>
        <v>0</v>
      </c>
      <c r="S15" s="7">
        <f>SUMIFS('Receiving Data 2006-2015'!J:J,'Receiving Data 2006-2015'!D:D,'WR Stats'!C15,'Receiving Data 2006-2015'!A:A,'WR Stats'!D15+4)</f>
        <v>0</v>
      </c>
      <c r="T15" s="6">
        <f>SUMIFS('Receiving Data 2006-2015'!M:M,'Receiving Data 2006-2015'!D:D,'WR Stats'!C15,'Receiving Data 2006-2015'!A:A,'WR Stats'!D15)</f>
        <v>63</v>
      </c>
      <c r="U15" s="6">
        <f>SUMIFS('Receiving Data 2006-2015'!M:M,'Receiving Data 2006-2015'!D:D,'WR Stats'!C15,'Receiving Data 2006-2015'!A:A,'WR Stats'!D15+1)</f>
        <v>0</v>
      </c>
      <c r="V15" s="6">
        <f>SUMIFS('Receiving Data 2006-2015'!M:M,'Receiving Data 2006-2015'!D:D,'WR Stats'!C15,'Receiving Data 2006-2015'!A:A,'WR Stats'!D15+2)</f>
        <v>15</v>
      </c>
      <c r="W15" s="6">
        <f>SUMIFS('Receiving Data 2006-2015'!M:M,'Receiving Data 2006-2015'!D:D,'WR Stats'!C15,'Receiving Data 2006-2015'!A:A,'WR Stats'!D15+3)</f>
        <v>0</v>
      </c>
      <c r="X15" s="6">
        <f>SUMIFS('Receiving Data 2006-2015'!M:M,'Receiving Data 2006-2015'!D:D,'WR Stats'!C15,'Receiving Data 2006-2015'!A:A,'WR Stats'!D15+4)</f>
        <v>0</v>
      </c>
      <c r="Y15" s="6">
        <f>SUMIFS('Receiving Data 2006-2015'!O:O,'Receiving Data 2006-2015'!D:D,'WR Stats'!C15,'Receiving Data 2006-2015'!A:A,'WR Stats'!D15)</f>
        <v>0</v>
      </c>
      <c r="Z15" s="6">
        <f>SUMIFS('Receiving Data 2006-2015'!O:O,'Receiving Data 2006-2015'!D:D,'WR Stats'!C15,'Receiving Data 2006-2015'!A:A,'WR Stats'!D15+1)</f>
        <v>0</v>
      </c>
      <c r="AA15" s="6">
        <f>SUMIFS('Receiving Data 2006-2015'!O:O,'Receiving Data 2006-2015'!D:D,'WR Stats'!C15,'Receiving Data 2006-2015'!A:A,'WR Stats'!D15+2)</f>
        <v>0</v>
      </c>
      <c r="AB15" s="6">
        <f>SUMIFS('Receiving Data 2006-2015'!O:O,'Receiving Data 2006-2015'!D:D,'WR Stats'!C15,'Receiving Data 2006-2015'!A:A,'WR Stats'!D15+3)</f>
        <v>0</v>
      </c>
      <c r="AC15" s="6">
        <f>SUMIFS('Receiving Data 2006-2015'!O:O,'Receiving Data 2006-2015'!D:D,'WR Stats'!C15,'Receiving Data 2006-2015'!A:A,'WR Stats'!D15+4)</f>
        <v>0</v>
      </c>
      <c r="AD15" s="6">
        <f>SUMIFS('Receiving Data 2006-2015'!S:S,'Receiving Data 2006-2015'!D:D,'WR Stats'!C15,'Receiving Data 2006-2015'!A:A,'WR Stats'!D15)</f>
        <v>1</v>
      </c>
      <c r="AE15" s="6">
        <f>SUMIFS('Receiving Data 2006-2015'!S:S,'Receiving Data 2006-2015'!D:D,'WR Stats'!C15,'Receiving Data 2006-2015'!A:A,'WR Stats'!D15+1)</f>
        <v>0</v>
      </c>
      <c r="AF15" s="6">
        <f>SUMIFS('Receiving Data 2006-2015'!S:S,'Receiving Data 2006-2015'!D:D,'WR Stats'!C15,'Receiving Data 2006-2015'!A:A,'WR Stats'!D15+2)</f>
        <v>0</v>
      </c>
      <c r="AG15" s="6">
        <f>SUMIFS('Receiving Data 2006-2015'!S:S,'Receiving Data 2006-2015'!D:D,'WR Stats'!C15,'Receiving Data 2006-2015'!A:A,'WR Stats'!D15+3)</f>
        <v>0</v>
      </c>
      <c r="AH15" s="6">
        <f>SUMIFS('Receiving Data 2006-2015'!S:S,'Receiving Data 2006-2015'!D:D,'WR Stats'!C15,'Receiving Data 2006-2015'!A:A,'WR Stats'!D15+4)</f>
        <v>0</v>
      </c>
      <c r="AI15" s="6">
        <f t="shared" si="0"/>
        <v>4.3</v>
      </c>
      <c r="AJ15" s="6">
        <f t="shared" si="1"/>
        <v>0</v>
      </c>
      <c r="AK15" s="6">
        <f t="shared" si="2"/>
        <v>1.5</v>
      </c>
      <c r="AL15" s="6">
        <f t="shared" si="3"/>
        <v>0</v>
      </c>
      <c r="AM15" s="6">
        <f t="shared" si="4"/>
        <v>0</v>
      </c>
      <c r="AN15" s="6">
        <f t="shared" si="5"/>
        <v>5.8</v>
      </c>
      <c r="AO15" s="3">
        <f>SUMIFS('Receiving Data 2006-2015'!L:L,'Receiving Data 2006-2015'!D:D,'WR Stats'!C15,'Receiving Data 2006-2015'!A:A,'WR Stats'!D15)</f>
        <v>0.375</v>
      </c>
      <c r="AP15" s="3">
        <f>SUMIFS('Receiving Data 2006-2015'!L:L,'Receiving Data 2006-2015'!D:D,'WR Stats'!C15,'Receiving Data 2006-2015'!A:A,'WR Stats'!D15+1)</f>
        <v>0</v>
      </c>
      <c r="AQ15" s="3">
        <f>SUMIFS('Receiving Data 2006-2015'!L:L,'Receiving Data 2006-2015'!D:D,'WR Stats'!C15,'Receiving Data 2006-2015'!A:A,'WR Stats'!D15+2)</f>
        <v>0.33300000000000002</v>
      </c>
      <c r="AR15" s="3">
        <f>SUMIFS('Receiving Data 2006-2015'!L:L,'Receiving Data 2006-2015'!D:D,'WR Stats'!C15,'Receiving Data 2006-2015'!A:A,'WR Stats'!D15+3)</f>
        <v>0</v>
      </c>
      <c r="AS15" s="3">
        <f>SUMIFS('Receiving Data 2006-2015'!L:L,'Receiving Data 2006-2015'!D:D,'WR Stats'!C15,'Receiving Data 2006-2015'!A:A,'WR Stats'!D15+4)</f>
        <v>0</v>
      </c>
      <c r="AT15" s="7">
        <f t="shared" si="6"/>
        <v>78</v>
      </c>
      <c r="AU15" s="7">
        <f t="shared" si="7"/>
        <v>19</v>
      </c>
      <c r="AV15" s="7">
        <f t="shared" si="8"/>
        <v>22</v>
      </c>
      <c r="AW15" s="7">
        <f t="shared" si="9"/>
        <v>8</v>
      </c>
      <c r="AX15" s="7">
        <f t="shared" si="10"/>
        <v>1</v>
      </c>
      <c r="AY15" s="7">
        <f t="shared" si="11"/>
        <v>9.75</v>
      </c>
      <c r="AZ15" s="7">
        <f t="shared" si="12"/>
        <v>3.5454545454545454</v>
      </c>
      <c r="BA15" s="7">
        <f t="shared" si="13"/>
        <v>4.1052631578947372</v>
      </c>
      <c r="BB15" s="7">
        <f t="shared" si="14"/>
        <v>0</v>
      </c>
      <c r="BC15" s="4">
        <f t="shared" si="15"/>
        <v>0.1416</v>
      </c>
      <c r="BD15">
        <f t="shared" si="16"/>
        <v>0</v>
      </c>
      <c r="BE15">
        <f t="shared" si="17"/>
        <v>0</v>
      </c>
      <c r="BF15">
        <f t="shared" si="18"/>
        <v>0</v>
      </c>
      <c r="BG15">
        <f t="shared" si="19"/>
        <v>0</v>
      </c>
      <c r="BH15">
        <f t="shared" si="20"/>
        <v>0</v>
      </c>
      <c r="BI15">
        <f t="shared" si="21"/>
        <v>0</v>
      </c>
      <c r="BJ15" t="str">
        <f t="shared" si="22"/>
        <v>Bust</v>
      </c>
      <c r="BK15">
        <f t="shared" si="23"/>
        <v>0</v>
      </c>
    </row>
    <row r="16" spans="1:63" x14ac:dyDescent="0.25">
      <c r="A16" t="s">
        <v>281</v>
      </c>
      <c r="B16" t="s">
        <v>74</v>
      </c>
      <c r="C16" t="str">
        <f>INDEX('Draft Master List'!E:F,MATCH(A16,'Draft Master List'!E:E,0),2)</f>
        <v>1012010</v>
      </c>
      <c r="D16">
        <f>INDEX('Draft Master List'!A:F,MATCH(A16,'Draft Master List'!E:E,0),1)</f>
        <v>2010</v>
      </c>
      <c r="E16" s="7">
        <f>SUMIFS('Receiving Data 2006-2015'!H:H,'Receiving Data 2006-2015'!D:D,'WR Stats'!C16,'Receiving Data 2006-2015'!A:A,'WR Stats'!D16)</f>
        <v>16</v>
      </c>
      <c r="F16" s="7">
        <f>SUMIFS('Receiving Data 2006-2015'!H:H,'Receiving Data 2006-2015'!D:D,'WR Stats'!C16,'Receiving Data 2006-2015'!A:A,'WR Stats'!D16+1)</f>
        <v>16</v>
      </c>
      <c r="G16" s="7">
        <f>SUMIFS('Receiving Data 2006-2015'!H:H,'Receiving Data 2006-2015'!D:D,'WR Stats'!C16,'Receiving Data 2006-2015'!A:A,'WR Stats'!D16+2)</f>
        <v>16</v>
      </c>
      <c r="H16" s="7">
        <f>SUMIFS('Receiving Data 2006-2015'!H:H,'Receiving Data 2006-2015'!D:D,'WR Stats'!C16,'Receiving Data 2006-2015'!A:A,'WR Stats'!D16+3)</f>
        <v>6</v>
      </c>
      <c r="I16" s="7">
        <f>SUMIFS('Receiving Data 2006-2015'!H:H,'Receiving Data 2006-2015'!D:D,'WR Stats'!C16,'Receiving Data 2006-2015'!A:A,'WR Stats'!D16+4)</f>
        <v>9</v>
      </c>
      <c r="J16" s="7">
        <f>SUMIFS('Receiving Data 2006-2015'!K:K,'Receiving Data 2006-2015'!D:D,'WR Stats'!C16,'Receiving Data 2006-2015'!A:A,'WR Stats'!D16)</f>
        <v>65</v>
      </c>
      <c r="K16" s="7">
        <f>SUMIFS('Receiving Data 2006-2015'!K:K,'Receiving Data 2006-2015'!D:D,'WR Stats'!C16,'Receiving Data 2006-2015'!A:A,'WR Stats'!D16+1)</f>
        <v>65</v>
      </c>
      <c r="L16" s="7">
        <f>SUMIFS('Receiving Data 2006-2015'!K:K,'Receiving Data 2006-2015'!D:D,'WR Stats'!C16,'Receiving Data 2006-2015'!A:A,'WR Stats'!D16+2)</f>
        <v>63</v>
      </c>
      <c r="M16" s="7">
        <f>SUMIFS('Receiving Data 2006-2015'!K:K,'Receiving Data 2006-2015'!D:D,'WR Stats'!C16,'Receiving Data 2006-2015'!A:A,'WR Stats'!D16+3)</f>
        <v>22</v>
      </c>
      <c r="N16" s="7">
        <f>SUMIFS('Receiving Data 2006-2015'!K:K,'Receiving Data 2006-2015'!D:D,'WR Stats'!C16,'Receiving Data 2006-2015'!A:A,'WR Stats'!D16+4)</f>
        <v>8</v>
      </c>
      <c r="O16" s="7">
        <f>SUMIFS('Receiving Data 2006-2015'!J:J,'Receiving Data 2006-2015'!D:D,'WR Stats'!C16,'Receiving Data 2006-2015'!A:A,'WR Stats'!D16)</f>
        <v>129</v>
      </c>
      <c r="P16" s="7">
        <f>SUMIFS('Receiving Data 2006-2015'!J:J,'Receiving Data 2006-2015'!D:D,'WR Stats'!C16,'Receiving Data 2006-2015'!A:A,'WR Stats'!D16+1)</f>
        <v>124</v>
      </c>
      <c r="Q16" s="7">
        <f>SUMIFS('Receiving Data 2006-2015'!J:J,'Receiving Data 2006-2015'!D:D,'WR Stats'!C16,'Receiving Data 2006-2015'!A:A,'WR Stats'!D16+2)</f>
        <v>126</v>
      </c>
      <c r="R16" s="7">
        <f>SUMIFS('Receiving Data 2006-2015'!J:J,'Receiving Data 2006-2015'!D:D,'WR Stats'!C16,'Receiving Data 2006-2015'!A:A,'WR Stats'!D16+3)</f>
        <v>40</v>
      </c>
      <c r="S16" s="7">
        <f>SUMIFS('Receiving Data 2006-2015'!J:J,'Receiving Data 2006-2015'!D:D,'WR Stats'!C16,'Receiving Data 2006-2015'!A:A,'WR Stats'!D16+4)</f>
        <v>19</v>
      </c>
      <c r="T16" s="6">
        <f>SUMIFS('Receiving Data 2006-2015'!M:M,'Receiving Data 2006-2015'!D:D,'WR Stats'!C16,'Receiving Data 2006-2015'!A:A,'WR Stats'!D16)</f>
        <v>964</v>
      </c>
      <c r="U16" s="6">
        <f>SUMIFS('Receiving Data 2006-2015'!M:M,'Receiving Data 2006-2015'!D:D,'WR Stats'!C16,'Receiving Data 2006-2015'!A:A,'WR Stats'!D16+1)</f>
        <v>771</v>
      </c>
      <c r="V16" s="6">
        <f>SUMIFS('Receiving Data 2006-2015'!M:M,'Receiving Data 2006-2015'!D:D,'WR Stats'!C16,'Receiving Data 2006-2015'!A:A,'WR Stats'!D16+2)</f>
        <v>996</v>
      </c>
      <c r="W16" s="6">
        <f>SUMIFS('Receiving Data 2006-2015'!M:M,'Receiving Data 2006-2015'!D:D,'WR Stats'!C16,'Receiving Data 2006-2015'!A:A,'WR Stats'!D16+3)</f>
        <v>216</v>
      </c>
      <c r="X16" s="6">
        <f>SUMIFS('Receiving Data 2006-2015'!M:M,'Receiving Data 2006-2015'!D:D,'WR Stats'!C16,'Receiving Data 2006-2015'!A:A,'WR Stats'!D16+4)</f>
        <v>142</v>
      </c>
      <c r="Y16" s="6">
        <f>SUMIFS('Receiving Data 2006-2015'!O:O,'Receiving Data 2006-2015'!D:D,'WR Stats'!C16,'Receiving Data 2006-2015'!A:A,'WR Stats'!D16)</f>
        <v>11</v>
      </c>
      <c r="Z16" s="6">
        <f>SUMIFS('Receiving Data 2006-2015'!O:O,'Receiving Data 2006-2015'!D:D,'WR Stats'!C16,'Receiving Data 2006-2015'!A:A,'WR Stats'!D16+1)</f>
        <v>3</v>
      </c>
      <c r="AA16" s="6">
        <f>SUMIFS('Receiving Data 2006-2015'!O:O,'Receiving Data 2006-2015'!D:D,'WR Stats'!C16,'Receiving Data 2006-2015'!A:A,'WR Stats'!D16+2)</f>
        <v>9</v>
      </c>
      <c r="AB16" s="6">
        <f>SUMIFS('Receiving Data 2006-2015'!O:O,'Receiving Data 2006-2015'!D:D,'WR Stats'!C16,'Receiving Data 2006-2015'!A:A,'WR Stats'!D16+3)</f>
        <v>2</v>
      </c>
      <c r="AC16" s="6">
        <f>SUMIFS('Receiving Data 2006-2015'!O:O,'Receiving Data 2006-2015'!D:D,'WR Stats'!C16,'Receiving Data 2006-2015'!A:A,'WR Stats'!D16+4)</f>
        <v>1</v>
      </c>
      <c r="AD16" s="6">
        <f>SUMIFS('Receiving Data 2006-2015'!S:S,'Receiving Data 2006-2015'!D:D,'WR Stats'!C16,'Receiving Data 2006-2015'!A:A,'WR Stats'!D16)</f>
        <v>3</v>
      </c>
      <c r="AE16" s="6">
        <f>SUMIFS('Receiving Data 2006-2015'!S:S,'Receiving Data 2006-2015'!D:D,'WR Stats'!C16,'Receiving Data 2006-2015'!A:A,'WR Stats'!D16+1)</f>
        <v>2</v>
      </c>
      <c r="AF16" s="6">
        <f>SUMIFS('Receiving Data 2006-2015'!S:S,'Receiving Data 2006-2015'!D:D,'WR Stats'!C16,'Receiving Data 2006-2015'!A:A,'WR Stats'!D16+2)</f>
        <v>0</v>
      </c>
      <c r="AG16" s="6">
        <f>SUMIFS('Receiving Data 2006-2015'!S:S,'Receiving Data 2006-2015'!D:D,'WR Stats'!C16,'Receiving Data 2006-2015'!A:A,'WR Stats'!D16+3)</f>
        <v>0</v>
      </c>
      <c r="AH16" s="6">
        <f>SUMIFS('Receiving Data 2006-2015'!S:S,'Receiving Data 2006-2015'!D:D,'WR Stats'!C16,'Receiving Data 2006-2015'!A:A,'WR Stats'!D16+4)</f>
        <v>0</v>
      </c>
      <c r="AI16" s="6">
        <f t="shared" si="0"/>
        <v>156.4</v>
      </c>
      <c r="AJ16" s="6">
        <f t="shared" si="1"/>
        <v>91.1</v>
      </c>
      <c r="AK16" s="6">
        <f t="shared" si="2"/>
        <v>153.6</v>
      </c>
      <c r="AL16" s="6">
        <f t="shared" si="3"/>
        <v>33.6</v>
      </c>
      <c r="AM16" s="6">
        <f t="shared" si="4"/>
        <v>20.2</v>
      </c>
      <c r="AN16" s="6">
        <f t="shared" si="5"/>
        <v>454.90000000000003</v>
      </c>
      <c r="AO16" s="3">
        <f>SUMIFS('Receiving Data 2006-2015'!L:L,'Receiving Data 2006-2015'!D:D,'WR Stats'!C16,'Receiving Data 2006-2015'!A:A,'WR Stats'!D16)</f>
        <v>0.504</v>
      </c>
      <c r="AP16" s="3">
        <f>SUMIFS('Receiving Data 2006-2015'!L:L,'Receiving Data 2006-2015'!D:D,'WR Stats'!C16,'Receiving Data 2006-2015'!A:A,'WR Stats'!D16+1)</f>
        <v>0.52400000000000002</v>
      </c>
      <c r="AQ16" s="3">
        <f>SUMIFS('Receiving Data 2006-2015'!L:L,'Receiving Data 2006-2015'!D:D,'WR Stats'!C16,'Receiving Data 2006-2015'!A:A,'WR Stats'!D16+2)</f>
        <v>0.5</v>
      </c>
      <c r="AR16" s="3">
        <f>SUMIFS('Receiving Data 2006-2015'!L:L,'Receiving Data 2006-2015'!D:D,'WR Stats'!C16,'Receiving Data 2006-2015'!A:A,'WR Stats'!D16+3)</f>
        <v>0.55000000000000004</v>
      </c>
      <c r="AS16" s="3">
        <f>SUMIFS('Receiving Data 2006-2015'!L:L,'Receiving Data 2006-2015'!D:D,'WR Stats'!C16,'Receiving Data 2006-2015'!A:A,'WR Stats'!D16+4)</f>
        <v>0.42099999999999999</v>
      </c>
      <c r="AT16" s="7">
        <f t="shared" si="6"/>
        <v>3089</v>
      </c>
      <c r="AU16" s="7">
        <f t="shared" si="7"/>
        <v>63</v>
      </c>
      <c r="AV16" s="7">
        <f t="shared" si="8"/>
        <v>438</v>
      </c>
      <c r="AW16" s="7">
        <f t="shared" si="9"/>
        <v>223</v>
      </c>
      <c r="AX16" s="7">
        <f t="shared" si="10"/>
        <v>5</v>
      </c>
      <c r="AY16" s="7">
        <f t="shared" si="11"/>
        <v>13.852017937219731</v>
      </c>
      <c r="AZ16" s="7">
        <f t="shared" si="12"/>
        <v>7.0525114155251138</v>
      </c>
      <c r="BA16" s="7">
        <f t="shared" si="13"/>
        <v>49.031746031746032</v>
      </c>
      <c r="BB16" s="7">
        <f t="shared" si="14"/>
        <v>26</v>
      </c>
      <c r="BC16" s="4">
        <f t="shared" si="15"/>
        <v>0.49980000000000002</v>
      </c>
      <c r="BD16">
        <f t="shared" si="16"/>
        <v>1</v>
      </c>
      <c r="BE16">
        <f t="shared" si="17"/>
        <v>0</v>
      </c>
      <c r="BF16">
        <f t="shared" si="18"/>
        <v>1</v>
      </c>
      <c r="BG16">
        <f t="shared" si="19"/>
        <v>0</v>
      </c>
      <c r="BH16">
        <f t="shared" si="20"/>
        <v>0</v>
      </c>
      <c r="BI16">
        <f t="shared" si="21"/>
        <v>2</v>
      </c>
      <c r="BJ16" t="str">
        <f t="shared" si="22"/>
        <v>Starter</v>
      </c>
      <c r="BK16">
        <f t="shared" si="23"/>
        <v>1</v>
      </c>
    </row>
    <row r="17" spans="1:63" x14ac:dyDescent="0.25">
      <c r="A17" t="s">
        <v>282</v>
      </c>
      <c r="B17" t="s">
        <v>74</v>
      </c>
      <c r="C17" t="str">
        <f>INDEX('Draft Master List'!E:F,MATCH(A17,'Draft Master List'!E:E,0),2)</f>
        <v>1072010</v>
      </c>
      <c r="D17">
        <f>INDEX('Draft Master List'!A:F,MATCH(A17,'Draft Master List'!E:E,0),1)</f>
        <v>2010</v>
      </c>
      <c r="E17" s="7">
        <f>SUMIFS('Receiving Data 2006-2015'!H:H,'Receiving Data 2006-2015'!D:D,'WR Stats'!C17,'Receiving Data 2006-2015'!A:A,'WR Stats'!D17)</f>
        <v>0</v>
      </c>
      <c r="F17" s="7">
        <f>SUMIFS('Receiving Data 2006-2015'!H:H,'Receiving Data 2006-2015'!D:D,'WR Stats'!C17,'Receiving Data 2006-2015'!A:A,'WR Stats'!D17+1)</f>
        <v>0</v>
      </c>
      <c r="G17" s="7">
        <f>SUMIFS('Receiving Data 2006-2015'!H:H,'Receiving Data 2006-2015'!D:D,'WR Stats'!C17,'Receiving Data 2006-2015'!A:A,'WR Stats'!D17+2)</f>
        <v>0</v>
      </c>
      <c r="H17" s="7">
        <f>SUMIFS('Receiving Data 2006-2015'!H:H,'Receiving Data 2006-2015'!D:D,'WR Stats'!C17,'Receiving Data 2006-2015'!A:A,'WR Stats'!D17+3)</f>
        <v>16</v>
      </c>
      <c r="I17" s="7">
        <f>SUMIFS('Receiving Data 2006-2015'!H:H,'Receiving Data 2006-2015'!D:D,'WR Stats'!C17,'Receiving Data 2006-2015'!A:A,'WR Stats'!D17+4)</f>
        <v>0</v>
      </c>
      <c r="J17" s="7">
        <f>SUMIFS('Receiving Data 2006-2015'!K:K,'Receiving Data 2006-2015'!D:D,'WR Stats'!C17,'Receiving Data 2006-2015'!A:A,'WR Stats'!D17)</f>
        <v>0</v>
      </c>
      <c r="K17" s="7">
        <f>SUMIFS('Receiving Data 2006-2015'!K:K,'Receiving Data 2006-2015'!D:D,'WR Stats'!C17,'Receiving Data 2006-2015'!A:A,'WR Stats'!D17+1)</f>
        <v>0</v>
      </c>
      <c r="L17" s="7">
        <f>SUMIFS('Receiving Data 2006-2015'!K:K,'Receiving Data 2006-2015'!D:D,'WR Stats'!C17,'Receiving Data 2006-2015'!A:A,'WR Stats'!D17+2)</f>
        <v>0</v>
      </c>
      <c r="M17" s="7">
        <f>SUMIFS('Receiving Data 2006-2015'!K:K,'Receiving Data 2006-2015'!D:D,'WR Stats'!C17,'Receiving Data 2006-2015'!A:A,'WR Stats'!D17+3)</f>
        <v>2</v>
      </c>
      <c r="N17" s="7">
        <f>SUMIFS('Receiving Data 2006-2015'!K:K,'Receiving Data 2006-2015'!D:D,'WR Stats'!C17,'Receiving Data 2006-2015'!A:A,'WR Stats'!D17+4)</f>
        <v>0</v>
      </c>
      <c r="O17" s="7">
        <f>SUMIFS('Receiving Data 2006-2015'!J:J,'Receiving Data 2006-2015'!D:D,'WR Stats'!C17,'Receiving Data 2006-2015'!A:A,'WR Stats'!D17)</f>
        <v>0</v>
      </c>
      <c r="P17" s="7">
        <f>SUMIFS('Receiving Data 2006-2015'!J:J,'Receiving Data 2006-2015'!D:D,'WR Stats'!C17,'Receiving Data 2006-2015'!A:A,'WR Stats'!D17+1)</f>
        <v>0</v>
      </c>
      <c r="Q17" s="7">
        <f>SUMIFS('Receiving Data 2006-2015'!J:J,'Receiving Data 2006-2015'!D:D,'WR Stats'!C17,'Receiving Data 2006-2015'!A:A,'WR Stats'!D17+2)</f>
        <v>0</v>
      </c>
      <c r="R17" s="7">
        <f>SUMIFS('Receiving Data 2006-2015'!J:J,'Receiving Data 2006-2015'!D:D,'WR Stats'!C17,'Receiving Data 2006-2015'!A:A,'WR Stats'!D17+3)</f>
        <v>5</v>
      </c>
      <c r="S17" s="7">
        <f>SUMIFS('Receiving Data 2006-2015'!J:J,'Receiving Data 2006-2015'!D:D,'WR Stats'!C17,'Receiving Data 2006-2015'!A:A,'WR Stats'!D17+4)</f>
        <v>0</v>
      </c>
      <c r="T17" s="6">
        <f>SUMIFS('Receiving Data 2006-2015'!M:M,'Receiving Data 2006-2015'!D:D,'WR Stats'!C17,'Receiving Data 2006-2015'!A:A,'WR Stats'!D17)</f>
        <v>0</v>
      </c>
      <c r="U17" s="6">
        <f>SUMIFS('Receiving Data 2006-2015'!M:M,'Receiving Data 2006-2015'!D:D,'WR Stats'!C17,'Receiving Data 2006-2015'!A:A,'WR Stats'!D17+1)</f>
        <v>0</v>
      </c>
      <c r="V17" s="6">
        <f>SUMIFS('Receiving Data 2006-2015'!M:M,'Receiving Data 2006-2015'!D:D,'WR Stats'!C17,'Receiving Data 2006-2015'!A:A,'WR Stats'!D17+2)</f>
        <v>0</v>
      </c>
      <c r="W17" s="6">
        <f>SUMIFS('Receiving Data 2006-2015'!M:M,'Receiving Data 2006-2015'!D:D,'WR Stats'!C17,'Receiving Data 2006-2015'!A:A,'WR Stats'!D17+3)</f>
        <v>13</v>
      </c>
      <c r="X17" s="6">
        <f>SUMIFS('Receiving Data 2006-2015'!M:M,'Receiving Data 2006-2015'!D:D,'WR Stats'!C17,'Receiving Data 2006-2015'!A:A,'WR Stats'!D17+4)</f>
        <v>0</v>
      </c>
      <c r="Y17" s="6">
        <f>SUMIFS('Receiving Data 2006-2015'!O:O,'Receiving Data 2006-2015'!D:D,'WR Stats'!C17,'Receiving Data 2006-2015'!A:A,'WR Stats'!D17)</f>
        <v>0</v>
      </c>
      <c r="Z17" s="6">
        <f>SUMIFS('Receiving Data 2006-2015'!O:O,'Receiving Data 2006-2015'!D:D,'WR Stats'!C17,'Receiving Data 2006-2015'!A:A,'WR Stats'!D17+1)</f>
        <v>0</v>
      </c>
      <c r="AA17" s="6">
        <f>SUMIFS('Receiving Data 2006-2015'!O:O,'Receiving Data 2006-2015'!D:D,'WR Stats'!C17,'Receiving Data 2006-2015'!A:A,'WR Stats'!D17+2)</f>
        <v>0</v>
      </c>
      <c r="AB17" s="6">
        <f>SUMIFS('Receiving Data 2006-2015'!O:O,'Receiving Data 2006-2015'!D:D,'WR Stats'!C17,'Receiving Data 2006-2015'!A:A,'WR Stats'!D17+3)</f>
        <v>0</v>
      </c>
      <c r="AC17" s="6">
        <f>SUMIFS('Receiving Data 2006-2015'!O:O,'Receiving Data 2006-2015'!D:D,'WR Stats'!C17,'Receiving Data 2006-2015'!A:A,'WR Stats'!D17+4)</f>
        <v>0</v>
      </c>
      <c r="AD17" s="6">
        <f>SUMIFS('Receiving Data 2006-2015'!S:S,'Receiving Data 2006-2015'!D:D,'WR Stats'!C17,'Receiving Data 2006-2015'!A:A,'WR Stats'!D17)</f>
        <v>0</v>
      </c>
      <c r="AE17" s="6">
        <f>SUMIFS('Receiving Data 2006-2015'!S:S,'Receiving Data 2006-2015'!D:D,'WR Stats'!C17,'Receiving Data 2006-2015'!A:A,'WR Stats'!D17+1)</f>
        <v>0</v>
      </c>
      <c r="AF17" s="6">
        <f>SUMIFS('Receiving Data 2006-2015'!S:S,'Receiving Data 2006-2015'!D:D,'WR Stats'!C17,'Receiving Data 2006-2015'!A:A,'WR Stats'!D17+2)</f>
        <v>0</v>
      </c>
      <c r="AG17" s="6">
        <f>SUMIFS('Receiving Data 2006-2015'!S:S,'Receiving Data 2006-2015'!D:D,'WR Stats'!C17,'Receiving Data 2006-2015'!A:A,'WR Stats'!D17+3)</f>
        <v>0</v>
      </c>
      <c r="AH17" s="6">
        <f>SUMIFS('Receiving Data 2006-2015'!S:S,'Receiving Data 2006-2015'!D:D,'WR Stats'!C17,'Receiving Data 2006-2015'!A:A,'WR Stats'!D17+4)</f>
        <v>0</v>
      </c>
      <c r="AI17" s="6">
        <f t="shared" si="0"/>
        <v>0</v>
      </c>
      <c r="AJ17" s="6">
        <f t="shared" si="1"/>
        <v>0</v>
      </c>
      <c r="AK17" s="6">
        <f t="shared" si="2"/>
        <v>0</v>
      </c>
      <c r="AL17" s="6">
        <f t="shared" si="3"/>
        <v>1.3</v>
      </c>
      <c r="AM17" s="6">
        <f t="shared" si="4"/>
        <v>0</v>
      </c>
      <c r="AN17" s="6">
        <f t="shared" si="5"/>
        <v>1.3</v>
      </c>
      <c r="AO17" s="3">
        <f>SUMIFS('Receiving Data 2006-2015'!L:L,'Receiving Data 2006-2015'!D:D,'WR Stats'!C17,'Receiving Data 2006-2015'!A:A,'WR Stats'!D17)</f>
        <v>0</v>
      </c>
      <c r="AP17" s="3">
        <f>SUMIFS('Receiving Data 2006-2015'!L:L,'Receiving Data 2006-2015'!D:D,'WR Stats'!C17,'Receiving Data 2006-2015'!A:A,'WR Stats'!D17+1)</f>
        <v>0</v>
      </c>
      <c r="AQ17" s="3">
        <f>SUMIFS('Receiving Data 2006-2015'!L:L,'Receiving Data 2006-2015'!D:D,'WR Stats'!C17,'Receiving Data 2006-2015'!A:A,'WR Stats'!D17+2)</f>
        <v>0</v>
      </c>
      <c r="AR17" s="3">
        <f>SUMIFS('Receiving Data 2006-2015'!L:L,'Receiving Data 2006-2015'!D:D,'WR Stats'!C17,'Receiving Data 2006-2015'!A:A,'WR Stats'!D17+3)</f>
        <v>0.4</v>
      </c>
      <c r="AS17" s="3">
        <f>SUMIFS('Receiving Data 2006-2015'!L:L,'Receiving Data 2006-2015'!D:D,'WR Stats'!C17,'Receiving Data 2006-2015'!A:A,'WR Stats'!D17+4)</f>
        <v>0</v>
      </c>
      <c r="AT17" s="7">
        <f t="shared" si="6"/>
        <v>13</v>
      </c>
      <c r="AU17" s="7">
        <f t="shared" si="7"/>
        <v>16</v>
      </c>
      <c r="AV17" s="7">
        <f t="shared" si="8"/>
        <v>5</v>
      </c>
      <c r="AW17" s="7">
        <f t="shared" si="9"/>
        <v>2</v>
      </c>
      <c r="AX17" s="7">
        <f t="shared" si="10"/>
        <v>0</v>
      </c>
      <c r="AY17" s="7">
        <f t="shared" si="11"/>
        <v>6.5</v>
      </c>
      <c r="AZ17" s="7">
        <f t="shared" si="12"/>
        <v>2.6</v>
      </c>
      <c r="BA17" s="7">
        <f t="shared" si="13"/>
        <v>0.8125</v>
      </c>
      <c r="BB17" s="7">
        <f t="shared" si="14"/>
        <v>0</v>
      </c>
      <c r="BC17" s="4">
        <f t="shared" si="15"/>
        <v>0.08</v>
      </c>
      <c r="BD17">
        <f t="shared" si="16"/>
        <v>0</v>
      </c>
      <c r="BE17">
        <f t="shared" si="17"/>
        <v>0</v>
      </c>
      <c r="BF17">
        <f t="shared" si="18"/>
        <v>0</v>
      </c>
      <c r="BG17">
        <f t="shared" si="19"/>
        <v>0</v>
      </c>
      <c r="BH17">
        <f t="shared" si="20"/>
        <v>0</v>
      </c>
      <c r="BI17">
        <f t="shared" si="21"/>
        <v>0</v>
      </c>
      <c r="BJ17" t="str">
        <f t="shared" si="22"/>
        <v>Bust</v>
      </c>
      <c r="BK17">
        <f t="shared" si="23"/>
        <v>0</v>
      </c>
    </row>
    <row r="18" spans="1:63" x14ac:dyDescent="0.25">
      <c r="A18" t="s">
        <v>283</v>
      </c>
      <c r="B18" t="s">
        <v>74</v>
      </c>
      <c r="C18" t="str">
        <f>INDEX('Draft Master List'!E:F,MATCH(A18,'Draft Master List'!E:E,0),2)</f>
        <v>1082010</v>
      </c>
      <c r="D18">
        <f>INDEX('Draft Master List'!A:F,MATCH(A18,'Draft Master List'!E:E,0),1)</f>
        <v>2010</v>
      </c>
      <c r="E18" s="7">
        <f>SUMIFS('Receiving Data 2006-2015'!H:H,'Receiving Data 2006-2015'!D:D,'WR Stats'!C18,'Receiving Data 2006-2015'!A:A,'WR Stats'!D18)</f>
        <v>16</v>
      </c>
      <c r="F18" s="7">
        <f>SUMIFS('Receiving Data 2006-2015'!H:H,'Receiving Data 2006-2015'!D:D,'WR Stats'!C18,'Receiving Data 2006-2015'!A:A,'WR Stats'!D18+1)</f>
        <v>8</v>
      </c>
      <c r="G18" s="7">
        <f>SUMIFS('Receiving Data 2006-2015'!H:H,'Receiving Data 2006-2015'!D:D,'WR Stats'!C18,'Receiving Data 2006-2015'!A:A,'WR Stats'!D18+2)</f>
        <v>0</v>
      </c>
      <c r="H18" s="7">
        <f>SUMIFS('Receiving Data 2006-2015'!H:H,'Receiving Data 2006-2015'!D:D,'WR Stats'!C18,'Receiving Data 2006-2015'!A:A,'WR Stats'!D18+3)</f>
        <v>14</v>
      </c>
      <c r="I18" s="7">
        <f>SUMIFS('Receiving Data 2006-2015'!H:H,'Receiving Data 2006-2015'!D:D,'WR Stats'!C18,'Receiving Data 2006-2015'!A:A,'WR Stats'!D18+4)</f>
        <v>0</v>
      </c>
      <c r="J18" s="7">
        <f>SUMIFS('Receiving Data 2006-2015'!K:K,'Receiving Data 2006-2015'!D:D,'WR Stats'!C18,'Receiving Data 2006-2015'!A:A,'WR Stats'!D18)</f>
        <v>25</v>
      </c>
      <c r="K18" s="7">
        <f>SUMIFS('Receiving Data 2006-2015'!K:K,'Receiving Data 2006-2015'!D:D,'WR Stats'!C18,'Receiving Data 2006-2015'!A:A,'WR Stats'!D18+1)</f>
        <v>19</v>
      </c>
      <c r="L18" s="7">
        <f>SUMIFS('Receiving Data 2006-2015'!K:K,'Receiving Data 2006-2015'!D:D,'WR Stats'!C18,'Receiving Data 2006-2015'!A:A,'WR Stats'!D18+2)</f>
        <v>0</v>
      </c>
      <c r="M18" s="7">
        <f>SUMIFS('Receiving Data 2006-2015'!K:K,'Receiving Data 2006-2015'!D:D,'WR Stats'!C18,'Receiving Data 2006-2015'!A:A,'WR Stats'!D18+3)</f>
        <v>13</v>
      </c>
      <c r="N18" s="7">
        <f>SUMIFS('Receiving Data 2006-2015'!K:K,'Receiving Data 2006-2015'!D:D,'WR Stats'!C18,'Receiving Data 2006-2015'!A:A,'WR Stats'!D18+4)</f>
        <v>0</v>
      </c>
      <c r="O18" s="7">
        <f>SUMIFS('Receiving Data 2006-2015'!J:J,'Receiving Data 2006-2015'!D:D,'WR Stats'!C18,'Receiving Data 2006-2015'!A:A,'WR Stats'!D18)</f>
        <v>54</v>
      </c>
      <c r="P18" s="7">
        <f>SUMIFS('Receiving Data 2006-2015'!J:J,'Receiving Data 2006-2015'!D:D,'WR Stats'!C18,'Receiving Data 2006-2015'!A:A,'WR Stats'!D18+1)</f>
        <v>33</v>
      </c>
      <c r="Q18" s="7">
        <f>SUMIFS('Receiving Data 2006-2015'!J:J,'Receiving Data 2006-2015'!D:D,'WR Stats'!C18,'Receiving Data 2006-2015'!A:A,'WR Stats'!D18+2)</f>
        <v>0</v>
      </c>
      <c r="R18" s="7">
        <f>SUMIFS('Receiving Data 2006-2015'!J:J,'Receiving Data 2006-2015'!D:D,'WR Stats'!C18,'Receiving Data 2006-2015'!A:A,'WR Stats'!D18+3)</f>
        <v>24</v>
      </c>
      <c r="S18" s="7">
        <f>SUMIFS('Receiving Data 2006-2015'!J:J,'Receiving Data 2006-2015'!D:D,'WR Stats'!C18,'Receiving Data 2006-2015'!A:A,'WR Stats'!D18+4)</f>
        <v>0</v>
      </c>
      <c r="T18" s="6">
        <f>SUMIFS('Receiving Data 2006-2015'!M:M,'Receiving Data 2006-2015'!D:D,'WR Stats'!C18,'Receiving Data 2006-2015'!A:A,'WR Stats'!D18)</f>
        <v>470</v>
      </c>
      <c r="U18" s="6">
        <f>SUMIFS('Receiving Data 2006-2015'!M:M,'Receiving Data 2006-2015'!D:D,'WR Stats'!C18,'Receiving Data 2006-2015'!A:A,'WR Stats'!D18+1)</f>
        <v>279</v>
      </c>
      <c r="V18" s="6">
        <f>SUMIFS('Receiving Data 2006-2015'!M:M,'Receiving Data 2006-2015'!D:D,'WR Stats'!C18,'Receiving Data 2006-2015'!A:A,'WR Stats'!D18+2)</f>
        <v>0</v>
      </c>
      <c r="W18" s="6">
        <f>SUMIFS('Receiving Data 2006-2015'!M:M,'Receiving Data 2006-2015'!D:D,'WR Stats'!C18,'Receiving Data 2006-2015'!A:A,'WR Stats'!D18+3)</f>
        <v>99</v>
      </c>
      <c r="X18" s="6">
        <f>SUMIFS('Receiving Data 2006-2015'!M:M,'Receiving Data 2006-2015'!D:D,'WR Stats'!C18,'Receiving Data 2006-2015'!A:A,'WR Stats'!D18+4)</f>
        <v>0</v>
      </c>
      <c r="Y18" s="6">
        <f>SUMIFS('Receiving Data 2006-2015'!O:O,'Receiving Data 2006-2015'!D:D,'WR Stats'!C18,'Receiving Data 2006-2015'!A:A,'WR Stats'!D18)</f>
        <v>2</v>
      </c>
      <c r="Z18" s="6">
        <f>SUMIFS('Receiving Data 2006-2015'!O:O,'Receiving Data 2006-2015'!D:D,'WR Stats'!C18,'Receiving Data 2006-2015'!A:A,'WR Stats'!D18+1)</f>
        <v>1</v>
      </c>
      <c r="AA18" s="6">
        <f>SUMIFS('Receiving Data 2006-2015'!O:O,'Receiving Data 2006-2015'!D:D,'WR Stats'!C18,'Receiving Data 2006-2015'!A:A,'WR Stats'!D18+2)</f>
        <v>0</v>
      </c>
      <c r="AB18" s="6">
        <f>SUMIFS('Receiving Data 2006-2015'!O:O,'Receiving Data 2006-2015'!D:D,'WR Stats'!C18,'Receiving Data 2006-2015'!A:A,'WR Stats'!D18+3)</f>
        <v>0</v>
      </c>
      <c r="AC18" s="6">
        <f>SUMIFS('Receiving Data 2006-2015'!O:O,'Receiving Data 2006-2015'!D:D,'WR Stats'!C18,'Receiving Data 2006-2015'!A:A,'WR Stats'!D18+4)</f>
        <v>0</v>
      </c>
      <c r="AD18" s="6">
        <f>SUMIFS('Receiving Data 2006-2015'!S:S,'Receiving Data 2006-2015'!D:D,'WR Stats'!C18,'Receiving Data 2006-2015'!A:A,'WR Stats'!D18)</f>
        <v>3</v>
      </c>
      <c r="AE18" s="6">
        <f>SUMIFS('Receiving Data 2006-2015'!S:S,'Receiving Data 2006-2015'!D:D,'WR Stats'!C18,'Receiving Data 2006-2015'!A:A,'WR Stats'!D18+1)</f>
        <v>3</v>
      </c>
      <c r="AF18" s="6">
        <f>SUMIFS('Receiving Data 2006-2015'!S:S,'Receiving Data 2006-2015'!D:D,'WR Stats'!C18,'Receiving Data 2006-2015'!A:A,'WR Stats'!D18+2)</f>
        <v>0</v>
      </c>
      <c r="AG18" s="6">
        <f>SUMIFS('Receiving Data 2006-2015'!S:S,'Receiving Data 2006-2015'!D:D,'WR Stats'!C18,'Receiving Data 2006-2015'!A:A,'WR Stats'!D18+3)</f>
        <v>4</v>
      </c>
      <c r="AH18" s="6">
        <f>SUMIFS('Receiving Data 2006-2015'!S:S,'Receiving Data 2006-2015'!D:D,'WR Stats'!C18,'Receiving Data 2006-2015'!A:A,'WR Stats'!D18+4)</f>
        <v>0</v>
      </c>
      <c r="AI18" s="6">
        <f t="shared" si="0"/>
        <v>53</v>
      </c>
      <c r="AJ18" s="6">
        <f t="shared" si="1"/>
        <v>27.9</v>
      </c>
      <c r="AK18" s="6">
        <f t="shared" si="2"/>
        <v>0</v>
      </c>
      <c r="AL18" s="6">
        <f t="shared" si="3"/>
        <v>1.9000000000000004</v>
      </c>
      <c r="AM18" s="6">
        <f t="shared" si="4"/>
        <v>0</v>
      </c>
      <c r="AN18" s="6">
        <f t="shared" si="5"/>
        <v>82.800000000000011</v>
      </c>
      <c r="AO18" s="3">
        <f>SUMIFS('Receiving Data 2006-2015'!L:L,'Receiving Data 2006-2015'!D:D,'WR Stats'!C18,'Receiving Data 2006-2015'!A:A,'WR Stats'!D18)</f>
        <v>0.46300000000000002</v>
      </c>
      <c r="AP18" s="3">
        <f>SUMIFS('Receiving Data 2006-2015'!L:L,'Receiving Data 2006-2015'!D:D,'WR Stats'!C18,'Receiving Data 2006-2015'!A:A,'WR Stats'!D18+1)</f>
        <v>0.57599999999999996</v>
      </c>
      <c r="AQ18" s="3">
        <f>SUMIFS('Receiving Data 2006-2015'!L:L,'Receiving Data 2006-2015'!D:D,'WR Stats'!C18,'Receiving Data 2006-2015'!A:A,'WR Stats'!D18+2)</f>
        <v>0</v>
      </c>
      <c r="AR18" s="3">
        <f>SUMIFS('Receiving Data 2006-2015'!L:L,'Receiving Data 2006-2015'!D:D,'WR Stats'!C18,'Receiving Data 2006-2015'!A:A,'WR Stats'!D18+3)</f>
        <v>0.54200000000000004</v>
      </c>
      <c r="AS18" s="3">
        <f>SUMIFS('Receiving Data 2006-2015'!L:L,'Receiving Data 2006-2015'!D:D,'WR Stats'!C18,'Receiving Data 2006-2015'!A:A,'WR Stats'!D18+4)</f>
        <v>0</v>
      </c>
      <c r="AT18" s="7">
        <f t="shared" si="6"/>
        <v>848</v>
      </c>
      <c r="AU18" s="7">
        <f t="shared" si="7"/>
        <v>38</v>
      </c>
      <c r="AV18" s="7">
        <f t="shared" si="8"/>
        <v>111</v>
      </c>
      <c r="AW18" s="7">
        <f t="shared" si="9"/>
        <v>57</v>
      </c>
      <c r="AX18" s="7">
        <f t="shared" si="10"/>
        <v>10</v>
      </c>
      <c r="AY18" s="7">
        <f t="shared" si="11"/>
        <v>14.87719298245614</v>
      </c>
      <c r="AZ18" s="7">
        <f t="shared" si="12"/>
        <v>7.6396396396396398</v>
      </c>
      <c r="BA18" s="7">
        <f t="shared" si="13"/>
        <v>22.315789473684209</v>
      </c>
      <c r="BB18" s="7">
        <f t="shared" si="14"/>
        <v>3</v>
      </c>
      <c r="BC18" s="4">
        <f t="shared" si="15"/>
        <v>0.31619999999999998</v>
      </c>
      <c r="BD18">
        <f t="shared" si="16"/>
        <v>0</v>
      </c>
      <c r="BE18">
        <f t="shared" si="17"/>
        <v>0</v>
      </c>
      <c r="BF18">
        <f t="shared" si="18"/>
        <v>0</v>
      </c>
      <c r="BG18">
        <f t="shared" si="19"/>
        <v>0</v>
      </c>
      <c r="BH18">
        <f t="shared" si="20"/>
        <v>0</v>
      </c>
      <c r="BI18">
        <f t="shared" si="21"/>
        <v>0</v>
      </c>
      <c r="BJ18" t="str">
        <f t="shared" si="22"/>
        <v>Bust</v>
      </c>
      <c r="BK18">
        <f t="shared" si="23"/>
        <v>0</v>
      </c>
    </row>
    <row r="19" spans="1:63" x14ac:dyDescent="0.25">
      <c r="A19" t="s">
        <v>290</v>
      </c>
      <c r="B19" t="s">
        <v>74</v>
      </c>
      <c r="C19" t="str">
        <f>INDEX('Draft Master List'!E:F,MATCH(A19,'Draft Master List'!E:E,0),2)</f>
        <v>1562010</v>
      </c>
      <c r="D19">
        <f>INDEX('Draft Master List'!A:F,MATCH(A19,'Draft Master List'!E:E,0),1)</f>
        <v>2010</v>
      </c>
      <c r="E19" s="7">
        <f>SUMIFS('Receiving Data 2006-2015'!H:H,'Receiving Data 2006-2015'!D:D,'WR Stats'!C19,'Receiving Data 2006-2015'!A:A,'WR Stats'!D19)</f>
        <v>0</v>
      </c>
      <c r="F19" s="7">
        <f>SUMIFS('Receiving Data 2006-2015'!H:H,'Receiving Data 2006-2015'!D:D,'WR Stats'!C19,'Receiving Data 2006-2015'!A:A,'WR Stats'!D19+1)</f>
        <v>0</v>
      </c>
      <c r="G19" s="7">
        <f>SUMIFS('Receiving Data 2006-2015'!H:H,'Receiving Data 2006-2015'!D:D,'WR Stats'!C19,'Receiving Data 2006-2015'!A:A,'WR Stats'!D19+2)</f>
        <v>5</v>
      </c>
      <c r="H19" s="7">
        <f>SUMIFS('Receiving Data 2006-2015'!H:H,'Receiving Data 2006-2015'!D:D,'WR Stats'!C19,'Receiving Data 2006-2015'!A:A,'WR Stats'!D19+3)</f>
        <v>7</v>
      </c>
      <c r="I19" s="7">
        <f>SUMIFS('Receiving Data 2006-2015'!H:H,'Receiving Data 2006-2015'!D:D,'WR Stats'!C19,'Receiving Data 2006-2015'!A:A,'WR Stats'!D19+4)</f>
        <v>0</v>
      </c>
      <c r="J19" s="7">
        <f>SUMIFS('Receiving Data 2006-2015'!K:K,'Receiving Data 2006-2015'!D:D,'WR Stats'!C19,'Receiving Data 2006-2015'!A:A,'WR Stats'!D19)</f>
        <v>0</v>
      </c>
      <c r="K19" s="7">
        <f>SUMIFS('Receiving Data 2006-2015'!K:K,'Receiving Data 2006-2015'!D:D,'WR Stats'!C19,'Receiving Data 2006-2015'!A:A,'WR Stats'!D19+1)</f>
        <v>0</v>
      </c>
      <c r="L19" s="7">
        <f>SUMIFS('Receiving Data 2006-2015'!K:K,'Receiving Data 2006-2015'!D:D,'WR Stats'!C19,'Receiving Data 2006-2015'!A:A,'WR Stats'!D19+2)</f>
        <v>5</v>
      </c>
      <c r="M19" s="7">
        <f>SUMIFS('Receiving Data 2006-2015'!K:K,'Receiving Data 2006-2015'!D:D,'WR Stats'!C19,'Receiving Data 2006-2015'!A:A,'WR Stats'!D19+3)</f>
        <v>1</v>
      </c>
      <c r="N19" s="7">
        <f>SUMIFS('Receiving Data 2006-2015'!K:K,'Receiving Data 2006-2015'!D:D,'WR Stats'!C19,'Receiving Data 2006-2015'!A:A,'WR Stats'!D19+4)</f>
        <v>0</v>
      </c>
      <c r="O19" s="7">
        <f>SUMIFS('Receiving Data 2006-2015'!J:J,'Receiving Data 2006-2015'!D:D,'WR Stats'!C19,'Receiving Data 2006-2015'!A:A,'WR Stats'!D19)</f>
        <v>0</v>
      </c>
      <c r="P19" s="7">
        <f>SUMIFS('Receiving Data 2006-2015'!J:J,'Receiving Data 2006-2015'!D:D,'WR Stats'!C19,'Receiving Data 2006-2015'!A:A,'WR Stats'!D19+1)</f>
        <v>0</v>
      </c>
      <c r="Q19" s="7">
        <f>SUMIFS('Receiving Data 2006-2015'!J:J,'Receiving Data 2006-2015'!D:D,'WR Stats'!C19,'Receiving Data 2006-2015'!A:A,'WR Stats'!D19+2)</f>
        <v>6</v>
      </c>
      <c r="R19" s="7">
        <f>SUMIFS('Receiving Data 2006-2015'!J:J,'Receiving Data 2006-2015'!D:D,'WR Stats'!C19,'Receiving Data 2006-2015'!A:A,'WR Stats'!D19+3)</f>
        <v>3</v>
      </c>
      <c r="S19" s="7">
        <f>SUMIFS('Receiving Data 2006-2015'!J:J,'Receiving Data 2006-2015'!D:D,'WR Stats'!C19,'Receiving Data 2006-2015'!A:A,'WR Stats'!D19+4)</f>
        <v>0</v>
      </c>
      <c r="T19" s="6">
        <f>SUMIFS('Receiving Data 2006-2015'!M:M,'Receiving Data 2006-2015'!D:D,'WR Stats'!C19,'Receiving Data 2006-2015'!A:A,'WR Stats'!D19)</f>
        <v>0</v>
      </c>
      <c r="U19" s="6">
        <f>SUMIFS('Receiving Data 2006-2015'!M:M,'Receiving Data 2006-2015'!D:D,'WR Stats'!C19,'Receiving Data 2006-2015'!A:A,'WR Stats'!D19+1)</f>
        <v>0</v>
      </c>
      <c r="V19" s="6">
        <f>SUMIFS('Receiving Data 2006-2015'!M:M,'Receiving Data 2006-2015'!D:D,'WR Stats'!C19,'Receiving Data 2006-2015'!A:A,'WR Stats'!D19+2)</f>
        <v>66</v>
      </c>
      <c r="W19" s="6">
        <f>SUMIFS('Receiving Data 2006-2015'!M:M,'Receiving Data 2006-2015'!D:D,'WR Stats'!C19,'Receiving Data 2006-2015'!A:A,'WR Stats'!D19+3)</f>
        <v>2</v>
      </c>
      <c r="X19" s="6">
        <f>SUMIFS('Receiving Data 2006-2015'!M:M,'Receiving Data 2006-2015'!D:D,'WR Stats'!C19,'Receiving Data 2006-2015'!A:A,'WR Stats'!D19+4)</f>
        <v>0</v>
      </c>
      <c r="Y19" s="6">
        <f>SUMIFS('Receiving Data 2006-2015'!O:O,'Receiving Data 2006-2015'!D:D,'WR Stats'!C19,'Receiving Data 2006-2015'!A:A,'WR Stats'!D19)</f>
        <v>0</v>
      </c>
      <c r="Z19" s="6">
        <f>SUMIFS('Receiving Data 2006-2015'!O:O,'Receiving Data 2006-2015'!D:D,'WR Stats'!C19,'Receiving Data 2006-2015'!A:A,'WR Stats'!D19+1)</f>
        <v>0</v>
      </c>
      <c r="AA19" s="6">
        <f>SUMIFS('Receiving Data 2006-2015'!O:O,'Receiving Data 2006-2015'!D:D,'WR Stats'!C19,'Receiving Data 2006-2015'!A:A,'WR Stats'!D19+2)</f>
        <v>0</v>
      </c>
      <c r="AB19" s="6">
        <f>SUMIFS('Receiving Data 2006-2015'!O:O,'Receiving Data 2006-2015'!D:D,'WR Stats'!C19,'Receiving Data 2006-2015'!A:A,'WR Stats'!D19+3)</f>
        <v>0</v>
      </c>
      <c r="AC19" s="6">
        <f>SUMIFS('Receiving Data 2006-2015'!O:O,'Receiving Data 2006-2015'!D:D,'WR Stats'!C19,'Receiving Data 2006-2015'!A:A,'WR Stats'!D19+4)</f>
        <v>0</v>
      </c>
      <c r="AD19" s="6">
        <f>SUMIFS('Receiving Data 2006-2015'!S:S,'Receiving Data 2006-2015'!D:D,'WR Stats'!C19,'Receiving Data 2006-2015'!A:A,'WR Stats'!D19)</f>
        <v>0</v>
      </c>
      <c r="AE19" s="6">
        <f>SUMIFS('Receiving Data 2006-2015'!S:S,'Receiving Data 2006-2015'!D:D,'WR Stats'!C19,'Receiving Data 2006-2015'!A:A,'WR Stats'!D19+1)</f>
        <v>0</v>
      </c>
      <c r="AF19" s="6">
        <f>SUMIFS('Receiving Data 2006-2015'!S:S,'Receiving Data 2006-2015'!D:D,'WR Stats'!C19,'Receiving Data 2006-2015'!A:A,'WR Stats'!D19+2)</f>
        <v>0</v>
      </c>
      <c r="AG19" s="6">
        <f>SUMIFS('Receiving Data 2006-2015'!S:S,'Receiving Data 2006-2015'!D:D,'WR Stats'!C19,'Receiving Data 2006-2015'!A:A,'WR Stats'!D19+3)</f>
        <v>0</v>
      </c>
      <c r="AH19" s="6">
        <f>SUMIFS('Receiving Data 2006-2015'!S:S,'Receiving Data 2006-2015'!D:D,'WR Stats'!C19,'Receiving Data 2006-2015'!A:A,'WR Stats'!D19+4)</f>
        <v>0</v>
      </c>
      <c r="AI19" s="6">
        <f t="shared" si="0"/>
        <v>0</v>
      </c>
      <c r="AJ19" s="6">
        <f t="shared" si="1"/>
        <v>0</v>
      </c>
      <c r="AK19" s="6">
        <f t="shared" si="2"/>
        <v>6.6</v>
      </c>
      <c r="AL19" s="6">
        <f t="shared" si="3"/>
        <v>0.2</v>
      </c>
      <c r="AM19" s="6">
        <f t="shared" si="4"/>
        <v>0</v>
      </c>
      <c r="AN19" s="6">
        <f t="shared" si="5"/>
        <v>6.8</v>
      </c>
      <c r="AO19" s="3">
        <f>SUMIFS('Receiving Data 2006-2015'!L:L,'Receiving Data 2006-2015'!D:D,'WR Stats'!C19,'Receiving Data 2006-2015'!A:A,'WR Stats'!D19)</f>
        <v>0</v>
      </c>
      <c r="AP19" s="3">
        <f>SUMIFS('Receiving Data 2006-2015'!L:L,'Receiving Data 2006-2015'!D:D,'WR Stats'!C19,'Receiving Data 2006-2015'!A:A,'WR Stats'!D19+1)</f>
        <v>0</v>
      </c>
      <c r="AQ19" s="3">
        <f>SUMIFS('Receiving Data 2006-2015'!L:L,'Receiving Data 2006-2015'!D:D,'WR Stats'!C19,'Receiving Data 2006-2015'!A:A,'WR Stats'!D19+2)</f>
        <v>0.83299999999999996</v>
      </c>
      <c r="AR19" s="3">
        <f>SUMIFS('Receiving Data 2006-2015'!L:L,'Receiving Data 2006-2015'!D:D,'WR Stats'!C19,'Receiving Data 2006-2015'!A:A,'WR Stats'!D19+3)</f>
        <v>0.33300000000000002</v>
      </c>
      <c r="AS19" s="3">
        <f>SUMIFS('Receiving Data 2006-2015'!L:L,'Receiving Data 2006-2015'!D:D,'WR Stats'!C19,'Receiving Data 2006-2015'!A:A,'WR Stats'!D19+4)</f>
        <v>0</v>
      </c>
      <c r="AT19" s="7">
        <f t="shared" si="6"/>
        <v>68</v>
      </c>
      <c r="AU19" s="7">
        <f t="shared" si="7"/>
        <v>12</v>
      </c>
      <c r="AV19" s="7">
        <f t="shared" si="8"/>
        <v>9</v>
      </c>
      <c r="AW19" s="7">
        <f t="shared" si="9"/>
        <v>6</v>
      </c>
      <c r="AX19" s="7">
        <f t="shared" si="10"/>
        <v>0</v>
      </c>
      <c r="AY19" s="7">
        <f t="shared" si="11"/>
        <v>11.333333333333334</v>
      </c>
      <c r="AZ19" s="7">
        <f t="shared" si="12"/>
        <v>7.5555555555555554</v>
      </c>
      <c r="BA19" s="7">
        <f t="shared" si="13"/>
        <v>5.666666666666667</v>
      </c>
      <c r="BB19" s="7">
        <f t="shared" si="14"/>
        <v>0</v>
      </c>
      <c r="BC19" s="4">
        <f t="shared" si="15"/>
        <v>0.23319999999999999</v>
      </c>
      <c r="BD19">
        <f t="shared" si="16"/>
        <v>0</v>
      </c>
      <c r="BE19">
        <f t="shared" si="17"/>
        <v>0</v>
      </c>
      <c r="BF19">
        <f t="shared" si="18"/>
        <v>0</v>
      </c>
      <c r="BG19">
        <f t="shared" si="19"/>
        <v>0</v>
      </c>
      <c r="BH19">
        <f t="shared" si="20"/>
        <v>0</v>
      </c>
      <c r="BI19">
        <f t="shared" si="21"/>
        <v>0</v>
      </c>
      <c r="BJ19" t="str">
        <f t="shared" si="22"/>
        <v>Bust</v>
      </c>
      <c r="BK19">
        <f t="shared" si="23"/>
        <v>0</v>
      </c>
    </row>
    <row r="20" spans="1:63" x14ac:dyDescent="0.25">
      <c r="A20" t="s">
        <v>291</v>
      </c>
      <c r="B20" t="s">
        <v>74</v>
      </c>
      <c r="C20" t="str">
        <f>INDEX('Draft Master List'!E:F,MATCH(A20,'Draft Master List'!E:E,0),2)</f>
        <v>1592010</v>
      </c>
      <c r="D20">
        <f>INDEX('Draft Master List'!A:F,MATCH(A20,'Draft Master List'!E:E,0),1)</f>
        <v>2010</v>
      </c>
      <c r="E20" s="7">
        <f>SUMIFS('Receiving Data 2006-2015'!H:H,'Receiving Data 2006-2015'!D:D,'WR Stats'!C20,'Receiving Data 2006-2015'!A:A,'WR Stats'!D20)</f>
        <v>13</v>
      </c>
      <c r="F20" s="7">
        <f>SUMIFS('Receiving Data 2006-2015'!H:H,'Receiving Data 2006-2015'!D:D,'WR Stats'!C20,'Receiving Data 2006-2015'!A:A,'WR Stats'!D20+1)</f>
        <v>16</v>
      </c>
      <c r="G20" s="7">
        <f>SUMIFS('Receiving Data 2006-2015'!H:H,'Receiving Data 2006-2015'!D:D,'WR Stats'!C20,'Receiving Data 2006-2015'!A:A,'WR Stats'!D20+2)</f>
        <v>11</v>
      </c>
      <c r="H20" s="7">
        <f>SUMIFS('Receiving Data 2006-2015'!H:H,'Receiving Data 2006-2015'!D:D,'WR Stats'!C20,'Receiving Data 2006-2015'!A:A,'WR Stats'!D20+3)</f>
        <v>16</v>
      </c>
      <c r="I20" s="7">
        <f>SUMIFS('Receiving Data 2006-2015'!H:H,'Receiving Data 2006-2015'!D:D,'WR Stats'!C20,'Receiving Data 2006-2015'!A:A,'WR Stats'!D20+4)</f>
        <v>16</v>
      </c>
      <c r="J20" s="7">
        <f>SUMIFS('Receiving Data 2006-2015'!K:K,'Receiving Data 2006-2015'!D:D,'WR Stats'!C20,'Receiving Data 2006-2015'!A:A,'WR Stats'!D20)</f>
        <v>7</v>
      </c>
      <c r="K20" s="7">
        <f>SUMIFS('Receiving Data 2006-2015'!K:K,'Receiving Data 2006-2015'!D:D,'WR Stats'!C20,'Receiving Data 2006-2015'!A:A,'WR Stats'!D20+1)</f>
        <v>16</v>
      </c>
      <c r="L20" s="7">
        <f>SUMIFS('Receiving Data 2006-2015'!K:K,'Receiving Data 2006-2015'!D:D,'WR Stats'!C20,'Receiving Data 2006-2015'!A:A,'WR Stats'!D20+2)</f>
        <v>23</v>
      </c>
      <c r="M20" s="7">
        <f>SUMIFS('Receiving Data 2006-2015'!K:K,'Receiving Data 2006-2015'!D:D,'WR Stats'!C20,'Receiving Data 2006-2015'!A:A,'WR Stats'!D20+3)</f>
        <v>47</v>
      </c>
      <c r="N20" s="7">
        <f>SUMIFS('Receiving Data 2006-2015'!K:K,'Receiving Data 2006-2015'!D:D,'WR Stats'!C20,'Receiving Data 2006-2015'!A:A,'WR Stats'!D20+4)</f>
        <v>55</v>
      </c>
      <c r="O20" s="7">
        <f>SUMIFS('Receiving Data 2006-2015'!J:J,'Receiving Data 2006-2015'!D:D,'WR Stats'!C20,'Receiving Data 2006-2015'!A:A,'WR Stats'!D20)</f>
        <v>18</v>
      </c>
      <c r="P20" s="7">
        <f>SUMIFS('Receiving Data 2006-2015'!J:J,'Receiving Data 2006-2015'!D:D,'WR Stats'!C20,'Receiving Data 2006-2015'!A:A,'WR Stats'!D20+1)</f>
        <v>35</v>
      </c>
      <c r="Q20" s="7">
        <f>SUMIFS('Receiving Data 2006-2015'!J:J,'Receiving Data 2006-2015'!D:D,'WR Stats'!C20,'Receiving Data 2006-2015'!A:A,'WR Stats'!D20+2)</f>
        <v>47</v>
      </c>
      <c r="R20" s="7">
        <f>SUMIFS('Receiving Data 2006-2015'!J:J,'Receiving Data 2006-2015'!D:D,'WR Stats'!C20,'Receiving Data 2006-2015'!A:A,'WR Stats'!D20+3)</f>
        <v>84</v>
      </c>
      <c r="S20" s="7">
        <f>SUMIFS('Receiving Data 2006-2015'!J:J,'Receiving Data 2006-2015'!D:D,'WR Stats'!C20,'Receiving Data 2006-2015'!A:A,'WR Stats'!D20+4)</f>
        <v>95</v>
      </c>
      <c r="T20" s="6">
        <f>SUMIFS('Receiving Data 2006-2015'!M:M,'Receiving Data 2006-2015'!D:D,'WR Stats'!C20,'Receiving Data 2006-2015'!A:A,'WR Stats'!D20)</f>
        <v>116</v>
      </c>
      <c r="U20" s="6">
        <f>SUMIFS('Receiving Data 2006-2015'!M:M,'Receiving Data 2006-2015'!D:D,'WR Stats'!C20,'Receiving Data 2006-2015'!A:A,'WR Stats'!D20+1)</f>
        <v>315</v>
      </c>
      <c r="V20" s="6">
        <f>SUMIFS('Receiving Data 2006-2015'!M:M,'Receiving Data 2006-2015'!D:D,'WR Stats'!C20,'Receiving Data 2006-2015'!A:A,'WR Stats'!D20+2)</f>
        <v>248</v>
      </c>
      <c r="W20" s="6">
        <f>SUMIFS('Receiving Data 2006-2015'!M:M,'Receiving Data 2006-2015'!D:D,'WR Stats'!C20,'Receiving Data 2006-2015'!A:A,'WR Stats'!D20+3)</f>
        <v>835</v>
      </c>
      <c r="X20" s="6">
        <f>SUMIFS('Receiving Data 2006-2015'!M:M,'Receiving Data 2006-2015'!D:D,'WR Stats'!C20,'Receiving Data 2006-2015'!A:A,'WR Stats'!D20+4)</f>
        <v>577</v>
      </c>
      <c r="Y20" s="6">
        <f>SUMIFS('Receiving Data 2006-2015'!O:O,'Receiving Data 2006-2015'!D:D,'WR Stats'!C20,'Receiving Data 2006-2015'!A:A,'WR Stats'!D20)</f>
        <v>1</v>
      </c>
      <c r="Z20" s="6">
        <f>SUMIFS('Receiving Data 2006-2015'!O:O,'Receiving Data 2006-2015'!D:D,'WR Stats'!C20,'Receiving Data 2006-2015'!A:A,'WR Stats'!D20+1)</f>
        <v>1</v>
      </c>
      <c r="AA20" s="6">
        <f>SUMIFS('Receiving Data 2006-2015'!O:O,'Receiving Data 2006-2015'!D:D,'WR Stats'!C20,'Receiving Data 2006-2015'!A:A,'WR Stats'!D20+2)</f>
        <v>3</v>
      </c>
      <c r="AB20" s="6">
        <f>SUMIFS('Receiving Data 2006-2015'!O:O,'Receiving Data 2006-2015'!D:D,'WR Stats'!C20,'Receiving Data 2006-2015'!A:A,'WR Stats'!D20+3)</f>
        <v>8</v>
      </c>
      <c r="AC20" s="6">
        <f>SUMIFS('Receiving Data 2006-2015'!O:O,'Receiving Data 2006-2015'!D:D,'WR Stats'!C20,'Receiving Data 2006-2015'!A:A,'WR Stats'!D20+4)</f>
        <v>3</v>
      </c>
      <c r="AD20" s="6">
        <f>SUMIFS('Receiving Data 2006-2015'!S:S,'Receiving Data 2006-2015'!D:D,'WR Stats'!C20,'Receiving Data 2006-2015'!A:A,'WR Stats'!D20)</f>
        <v>0</v>
      </c>
      <c r="AE20" s="6">
        <f>SUMIFS('Receiving Data 2006-2015'!S:S,'Receiving Data 2006-2015'!D:D,'WR Stats'!C20,'Receiving Data 2006-2015'!A:A,'WR Stats'!D20+1)</f>
        <v>0</v>
      </c>
      <c r="AF20" s="6">
        <f>SUMIFS('Receiving Data 2006-2015'!S:S,'Receiving Data 2006-2015'!D:D,'WR Stats'!C20,'Receiving Data 2006-2015'!A:A,'WR Stats'!D20+2)</f>
        <v>0</v>
      </c>
      <c r="AG20" s="6">
        <f>SUMIFS('Receiving Data 2006-2015'!S:S,'Receiving Data 2006-2015'!D:D,'WR Stats'!C20,'Receiving Data 2006-2015'!A:A,'WR Stats'!D20+3)</f>
        <v>0</v>
      </c>
      <c r="AH20" s="6">
        <f>SUMIFS('Receiving Data 2006-2015'!S:S,'Receiving Data 2006-2015'!D:D,'WR Stats'!C20,'Receiving Data 2006-2015'!A:A,'WR Stats'!D20+4)</f>
        <v>1</v>
      </c>
      <c r="AI20" s="6">
        <f t="shared" si="0"/>
        <v>17.600000000000001</v>
      </c>
      <c r="AJ20" s="6">
        <f t="shared" si="1"/>
        <v>37.5</v>
      </c>
      <c r="AK20" s="6">
        <f t="shared" si="2"/>
        <v>42.8</v>
      </c>
      <c r="AL20" s="6">
        <f t="shared" si="3"/>
        <v>131.5</v>
      </c>
      <c r="AM20" s="6">
        <f t="shared" si="4"/>
        <v>73.7</v>
      </c>
      <c r="AN20" s="6">
        <f t="shared" si="5"/>
        <v>303.10000000000002</v>
      </c>
      <c r="AO20" s="3">
        <f>SUMIFS('Receiving Data 2006-2015'!L:L,'Receiving Data 2006-2015'!D:D,'WR Stats'!C20,'Receiving Data 2006-2015'!A:A,'WR Stats'!D20)</f>
        <v>0.38900000000000001</v>
      </c>
      <c r="AP20" s="3">
        <f>SUMIFS('Receiving Data 2006-2015'!L:L,'Receiving Data 2006-2015'!D:D,'WR Stats'!C20,'Receiving Data 2006-2015'!A:A,'WR Stats'!D20+1)</f>
        <v>0.45700000000000002</v>
      </c>
      <c r="AQ20" s="3">
        <f>SUMIFS('Receiving Data 2006-2015'!L:L,'Receiving Data 2006-2015'!D:D,'WR Stats'!C20,'Receiving Data 2006-2015'!A:A,'WR Stats'!D20+2)</f>
        <v>0.48899999999999999</v>
      </c>
      <c r="AR20" s="3">
        <f>SUMIFS('Receiving Data 2006-2015'!L:L,'Receiving Data 2006-2015'!D:D,'WR Stats'!C20,'Receiving Data 2006-2015'!A:A,'WR Stats'!D20+3)</f>
        <v>0.56000000000000005</v>
      </c>
      <c r="AS20" s="3">
        <f>SUMIFS('Receiving Data 2006-2015'!L:L,'Receiving Data 2006-2015'!D:D,'WR Stats'!C20,'Receiving Data 2006-2015'!A:A,'WR Stats'!D20+4)</f>
        <v>0.57899999999999996</v>
      </c>
      <c r="AT20" s="7">
        <f t="shared" si="6"/>
        <v>2091</v>
      </c>
      <c r="AU20" s="7">
        <f t="shared" si="7"/>
        <v>72</v>
      </c>
      <c r="AV20" s="7">
        <f t="shared" si="8"/>
        <v>279</v>
      </c>
      <c r="AW20" s="7">
        <f t="shared" si="9"/>
        <v>148</v>
      </c>
      <c r="AX20" s="7">
        <f t="shared" si="10"/>
        <v>1</v>
      </c>
      <c r="AY20" s="7">
        <f t="shared" si="11"/>
        <v>14.128378378378379</v>
      </c>
      <c r="AZ20" s="7">
        <f t="shared" si="12"/>
        <v>7.4946236559139781</v>
      </c>
      <c r="BA20" s="7">
        <f t="shared" si="13"/>
        <v>29.041666666666668</v>
      </c>
      <c r="BB20" s="7">
        <f t="shared" si="14"/>
        <v>16</v>
      </c>
      <c r="BC20" s="4">
        <f t="shared" si="15"/>
        <v>0.49480000000000002</v>
      </c>
      <c r="BD20">
        <f t="shared" si="16"/>
        <v>0</v>
      </c>
      <c r="BE20">
        <f t="shared" si="17"/>
        <v>0</v>
      </c>
      <c r="BF20">
        <f t="shared" si="18"/>
        <v>0</v>
      </c>
      <c r="BG20">
        <f t="shared" si="19"/>
        <v>1</v>
      </c>
      <c r="BH20">
        <f t="shared" si="20"/>
        <v>0</v>
      </c>
      <c r="BI20">
        <f t="shared" si="21"/>
        <v>1</v>
      </c>
      <c r="BJ20" t="str">
        <f t="shared" si="22"/>
        <v>Backup</v>
      </c>
      <c r="BK20">
        <f t="shared" si="23"/>
        <v>1</v>
      </c>
    </row>
    <row r="21" spans="1:63" x14ac:dyDescent="0.25">
      <c r="A21" t="s">
        <v>292</v>
      </c>
      <c r="B21" t="s">
        <v>74</v>
      </c>
      <c r="C21" t="str">
        <f>INDEX('Draft Master List'!E:F,MATCH(A21,'Draft Master List'!E:E,0),2)</f>
        <v>1652010</v>
      </c>
      <c r="D21">
        <f>INDEX('Draft Master List'!A:F,MATCH(A21,'Draft Master List'!E:E,0),1)</f>
        <v>2010</v>
      </c>
      <c r="E21" s="7">
        <f>SUMIFS('Receiving Data 2006-2015'!H:H,'Receiving Data 2006-2015'!D:D,'WR Stats'!C21,'Receiving Data 2006-2015'!A:A,'WR Stats'!D21)</f>
        <v>0</v>
      </c>
      <c r="F21" s="7">
        <f>SUMIFS('Receiving Data 2006-2015'!H:H,'Receiving Data 2006-2015'!D:D,'WR Stats'!C21,'Receiving Data 2006-2015'!A:A,'WR Stats'!D21+1)</f>
        <v>0</v>
      </c>
      <c r="G21" s="7">
        <f>SUMIFS('Receiving Data 2006-2015'!H:H,'Receiving Data 2006-2015'!D:D,'WR Stats'!C21,'Receiving Data 2006-2015'!A:A,'WR Stats'!D21+2)</f>
        <v>0</v>
      </c>
      <c r="H21" s="7">
        <f>SUMIFS('Receiving Data 2006-2015'!H:H,'Receiving Data 2006-2015'!D:D,'WR Stats'!C21,'Receiving Data 2006-2015'!A:A,'WR Stats'!D21+3)</f>
        <v>0</v>
      </c>
      <c r="I21" s="7">
        <f>SUMIFS('Receiving Data 2006-2015'!H:H,'Receiving Data 2006-2015'!D:D,'WR Stats'!C21,'Receiving Data 2006-2015'!A:A,'WR Stats'!D21+4)</f>
        <v>0</v>
      </c>
      <c r="J21" s="7">
        <f>SUMIFS('Receiving Data 2006-2015'!K:K,'Receiving Data 2006-2015'!D:D,'WR Stats'!C21,'Receiving Data 2006-2015'!A:A,'WR Stats'!D21)</f>
        <v>0</v>
      </c>
      <c r="K21" s="7">
        <f>SUMIFS('Receiving Data 2006-2015'!K:K,'Receiving Data 2006-2015'!D:D,'WR Stats'!C21,'Receiving Data 2006-2015'!A:A,'WR Stats'!D21+1)</f>
        <v>0</v>
      </c>
      <c r="L21" s="7">
        <f>SUMIFS('Receiving Data 2006-2015'!K:K,'Receiving Data 2006-2015'!D:D,'WR Stats'!C21,'Receiving Data 2006-2015'!A:A,'WR Stats'!D21+2)</f>
        <v>0</v>
      </c>
      <c r="M21" s="7">
        <f>SUMIFS('Receiving Data 2006-2015'!K:K,'Receiving Data 2006-2015'!D:D,'WR Stats'!C21,'Receiving Data 2006-2015'!A:A,'WR Stats'!D21+3)</f>
        <v>0</v>
      </c>
      <c r="N21" s="7">
        <f>SUMIFS('Receiving Data 2006-2015'!K:K,'Receiving Data 2006-2015'!D:D,'WR Stats'!C21,'Receiving Data 2006-2015'!A:A,'WR Stats'!D21+4)</f>
        <v>0</v>
      </c>
      <c r="O21" s="7">
        <f>SUMIFS('Receiving Data 2006-2015'!J:J,'Receiving Data 2006-2015'!D:D,'WR Stats'!C21,'Receiving Data 2006-2015'!A:A,'WR Stats'!D21)</f>
        <v>0</v>
      </c>
      <c r="P21" s="7">
        <f>SUMIFS('Receiving Data 2006-2015'!J:J,'Receiving Data 2006-2015'!D:D,'WR Stats'!C21,'Receiving Data 2006-2015'!A:A,'WR Stats'!D21+1)</f>
        <v>0</v>
      </c>
      <c r="Q21" s="7">
        <f>SUMIFS('Receiving Data 2006-2015'!J:J,'Receiving Data 2006-2015'!D:D,'WR Stats'!C21,'Receiving Data 2006-2015'!A:A,'WR Stats'!D21+2)</f>
        <v>0</v>
      </c>
      <c r="R21" s="7">
        <f>SUMIFS('Receiving Data 2006-2015'!J:J,'Receiving Data 2006-2015'!D:D,'WR Stats'!C21,'Receiving Data 2006-2015'!A:A,'WR Stats'!D21+3)</f>
        <v>0</v>
      </c>
      <c r="S21" s="7">
        <f>SUMIFS('Receiving Data 2006-2015'!J:J,'Receiving Data 2006-2015'!D:D,'WR Stats'!C21,'Receiving Data 2006-2015'!A:A,'WR Stats'!D21+4)</f>
        <v>0</v>
      </c>
      <c r="T21" s="6">
        <f>SUMIFS('Receiving Data 2006-2015'!M:M,'Receiving Data 2006-2015'!D:D,'WR Stats'!C21,'Receiving Data 2006-2015'!A:A,'WR Stats'!D21)</f>
        <v>0</v>
      </c>
      <c r="U21" s="6">
        <f>SUMIFS('Receiving Data 2006-2015'!M:M,'Receiving Data 2006-2015'!D:D,'WR Stats'!C21,'Receiving Data 2006-2015'!A:A,'WR Stats'!D21+1)</f>
        <v>0</v>
      </c>
      <c r="V21" s="6">
        <f>SUMIFS('Receiving Data 2006-2015'!M:M,'Receiving Data 2006-2015'!D:D,'WR Stats'!C21,'Receiving Data 2006-2015'!A:A,'WR Stats'!D21+2)</f>
        <v>0</v>
      </c>
      <c r="W21" s="6">
        <f>SUMIFS('Receiving Data 2006-2015'!M:M,'Receiving Data 2006-2015'!D:D,'WR Stats'!C21,'Receiving Data 2006-2015'!A:A,'WR Stats'!D21+3)</f>
        <v>0</v>
      </c>
      <c r="X21" s="6">
        <f>SUMIFS('Receiving Data 2006-2015'!M:M,'Receiving Data 2006-2015'!D:D,'WR Stats'!C21,'Receiving Data 2006-2015'!A:A,'WR Stats'!D21+4)</f>
        <v>0</v>
      </c>
      <c r="Y21" s="6">
        <f>SUMIFS('Receiving Data 2006-2015'!O:O,'Receiving Data 2006-2015'!D:D,'WR Stats'!C21,'Receiving Data 2006-2015'!A:A,'WR Stats'!D21)</f>
        <v>0</v>
      </c>
      <c r="Z21" s="6">
        <f>SUMIFS('Receiving Data 2006-2015'!O:O,'Receiving Data 2006-2015'!D:D,'WR Stats'!C21,'Receiving Data 2006-2015'!A:A,'WR Stats'!D21+1)</f>
        <v>0</v>
      </c>
      <c r="AA21" s="6">
        <f>SUMIFS('Receiving Data 2006-2015'!O:O,'Receiving Data 2006-2015'!D:D,'WR Stats'!C21,'Receiving Data 2006-2015'!A:A,'WR Stats'!D21+2)</f>
        <v>0</v>
      </c>
      <c r="AB21" s="6">
        <f>SUMIFS('Receiving Data 2006-2015'!O:O,'Receiving Data 2006-2015'!D:D,'WR Stats'!C21,'Receiving Data 2006-2015'!A:A,'WR Stats'!D21+3)</f>
        <v>0</v>
      </c>
      <c r="AC21" s="6">
        <f>SUMIFS('Receiving Data 2006-2015'!O:O,'Receiving Data 2006-2015'!D:D,'WR Stats'!C21,'Receiving Data 2006-2015'!A:A,'WR Stats'!D21+4)</f>
        <v>0</v>
      </c>
      <c r="AD21" s="6">
        <f>SUMIFS('Receiving Data 2006-2015'!S:S,'Receiving Data 2006-2015'!D:D,'WR Stats'!C21,'Receiving Data 2006-2015'!A:A,'WR Stats'!D21)</f>
        <v>0</v>
      </c>
      <c r="AE21" s="6">
        <f>SUMIFS('Receiving Data 2006-2015'!S:S,'Receiving Data 2006-2015'!D:D,'WR Stats'!C21,'Receiving Data 2006-2015'!A:A,'WR Stats'!D21+1)</f>
        <v>0</v>
      </c>
      <c r="AF21" s="6">
        <f>SUMIFS('Receiving Data 2006-2015'!S:S,'Receiving Data 2006-2015'!D:D,'WR Stats'!C21,'Receiving Data 2006-2015'!A:A,'WR Stats'!D21+2)</f>
        <v>0</v>
      </c>
      <c r="AG21" s="6">
        <f>SUMIFS('Receiving Data 2006-2015'!S:S,'Receiving Data 2006-2015'!D:D,'WR Stats'!C21,'Receiving Data 2006-2015'!A:A,'WR Stats'!D21+3)</f>
        <v>0</v>
      </c>
      <c r="AH21" s="6">
        <f>SUMIFS('Receiving Data 2006-2015'!S:S,'Receiving Data 2006-2015'!D:D,'WR Stats'!C21,'Receiving Data 2006-2015'!A:A,'WR Stats'!D21+4)</f>
        <v>0</v>
      </c>
      <c r="AI21" s="6">
        <f t="shared" si="0"/>
        <v>0</v>
      </c>
      <c r="AJ21" s="6">
        <f t="shared" si="1"/>
        <v>0</v>
      </c>
      <c r="AK21" s="6">
        <f t="shared" si="2"/>
        <v>0</v>
      </c>
      <c r="AL21" s="6">
        <f t="shared" si="3"/>
        <v>0</v>
      </c>
      <c r="AM21" s="6">
        <f t="shared" si="4"/>
        <v>0</v>
      </c>
      <c r="AN21" s="6">
        <f t="shared" si="5"/>
        <v>0</v>
      </c>
      <c r="AO21" s="3">
        <f>SUMIFS('Receiving Data 2006-2015'!L:L,'Receiving Data 2006-2015'!D:D,'WR Stats'!C21,'Receiving Data 2006-2015'!A:A,'WR Stats'!D21)</f>
        <v>0</v>
      </c>
      <c r="AP21" s="3">
        <f>SUMIFS('Receiving Data 2006-2015'!L:L,'Receiving Data 2006-2015'!D:D,'WR Stats'!C21,'Receiving Data 2006-2015'!A:A,'WR Stats'!D21+1)</f>
        <v>0</v>
      </c>
      <c r="AQ21" s="3">
        <f>SUMIFS('Receiving Data 2006-2015'!L:L,'Receiving Data 2006-2015'!D:D,'WR Stats'!C21,'Receiving Data 2006-2015'!A:A,'WR Stats'!D21+2)</f>
        <v>0</v>
      </c>
      <c r="AR21" s="3">
        <f>SUMIFS('Receiving Data 2006-2015'!L:L,'Receiving Data 2006-2015'!D:D,'WR Stats'!C21,'Receiving Data 2006-2015'!A:A,'WR Stats'!D21+3)</f>
        <v>0</v>
      </c>
      <c r="AS21" s="3">
        <f>SUMIFS('Receiving Data 2006-2015'!L:L,'Receiving Data 2006-2015'!D:D,'WR Stats'!C21,'Receiving Data 2006-2015'!A:A,'WR Stats'!D21+4)</f>
        <v>0</v>
      </c>
      <c r="AT21" s="7">
        <f t="shared" si="6"/>
        <v>0</v>
      </c>
      <c r="AU21" s="7">
        <f t="shared" si="7"/>
        <v>0</v>
      </c>
      <c r="AV21" s="7">
        <f t="shared" si="8"/>
        <v>0</v>
      </c>
      <c r="AW21" s="7">
        <f t="shared" si="9"/>
        <v>0</v>
      </c>
      <c r="AX21" s="7">
        <f t="shared" si="10"/>
        <v>0</v>
      </c>
      <c r="AY21" s="7" t="str">
        <f t="shared" si="11"/>
        <v/>
      </c>
      <c r="AZ21" s="7" t="str">
        <f t="shared" si="12"/>
        <v/>
      </c>
      <c r="BA21" s="7" t="str">
        <f t="shared" si="13"/>
        <v/>
      </c>
      <c r="BB21" s="7">
        <f t="shared" si="14"/>
        <v>0</v>
      </c>
      <c r="BC21" s="4">
        <f t="shared" si="15"/>
        <v>0</v>
      </c>
      <c r="BD21">
        <f t="shared" si="16"/>
        <v>0</v>
      </c>
      <c r="BE21">
        <f t="shared" si="17"/>
        <v>0</v>
      </c>
      <c r="BF21">
        <f t="shared" si="18"/>
        <v>0</v>
      </c>
      <c r="BG21">
        <f t="shared" si="19"/>
        <v>0</v>
      </c>
      <c r="BH21">
        <f t="shared" si="20"/>
        <v>0</v>
      </c>
      <c r="BI21">
        <f t="shared" si="21"/>
        <v>0</v>
      </c>
      <c r="BJ21" t="str">
        <f t="shared" si="22"/>
        <v>Bust</v>
      </c>
      <c r="BK21">
        <f t="shared" si="23"/>
        <v>0</v>
      </c>
    </row>
    <row r="22" spans="1:63" x14ac:dyDescent="0.25">
      <c r="A22" t="s">
        <v>298</v>
      </c>
      <c r="B22" t="s">
        <v>74</v>
      </c>
      <c r="C22" t="str">
        <f>INDEX('Draft Master List'!E:F,MATCH(A22,'Draft Master List'!E:E,0),2)</f>
        <v>1772010</v>
      </c>
      <c r="D22">
        <f>INDEX('Draft Master List'!A:F,MATCH(A22,'Draft Master List'!E:E,0),1)</f>
        <v>2010</v>
      </c>
      <c r="E22" s="7">
        <f>SUMIFS('Receiving Data 2006-2015'!H:H,'Receiving Data 2006-2015'!D:D,'WR Stats'!C22,'Receiving Data 2006-2015'!A:A,'WR Stats'!D22)</f>
        <v>0</v>
      </c>
      <c r="F22" s="7">
        <f>SUMIFS('Receiving Data 2006-2015'!H:H,'Receiving Data 2006-2015'!D:D,'WR Stats'!C22,'Receiving Data 2006-2015'!A:A,'WR Stats'!D22+1)</f>
        <v>11</v>
      </c>
      <c r="G22" s="7">
        <f>SUMIFS('Receiving Data 2006-2015'!H:H,'Receiving Data 2006-2015'!D:D,'WR Stats'!C22,'Receiving Data 2006-2015'!A:A,'WR Stats'!D22+2)</f>
        <v>0</v>
      </c>
      <c r="H22" s="7">
        <f>SUMIFS('Receiving Data 2006-2015'!H:H,'Receiving Data 2006-2015'!D:D,'WR Stats'!C22,'Receiving Data 2006-2015'!A:A,'WR Stats'!D22+3)</f>
        <v>0</v>
      </c>
      <c r="I22" s="7">
        <f>SUMIFS('Receiving Data 2006-2015'!H:H,'Receiving Data 2006-2015'!D:D,'WR Stats'!C22,'Receiving Data 2006-2015'!A:A,'WR Stats'!D22+4)</f>
        <v>0</v>
      </c>
      <c r="J22" s="7">
        <f>SUMIFS('Receiving Data 2006-2015'!K:K,'Receiving Data 2006-2015'!D:D,'WR Stats'!C22,'Receiving Data 2006-2015'!A:A,'WR Stats'!D22)</f>
        <v>0</v>
      </c>
      <c r="K22" s="7">
        <f>SUMIFS('Receiving Data 2006-2015'!K:K,'Receiving Data 2006-2015'!D:D,'WR Stats'!C22,'Receiving Data 2006-2015'!A:A,'WR Stats'!D22+1)</f>
        <v>3</v>
      </c>
      <c r="L22" s="7">
        <f>SUMIFS('Receiving Data 2006-2015'!K:K,'Receiving Data 2006-2015'!D:D,'WR Stats'!C22,'Receiving Data 2006-2015'!A:A,'WR Stats'!D22+2)</f>
        <v>0</v>
      </c>
      <c r="M22" s="7">
        <f>SUMIFS('Receiving Data 2006-2015'!K:K,'Receiving Data 2006-2015'!D:D,'WR Stats'!C22,'Receiving Data 2006-2015'!A:A,'WR Stats'!D22+3)</f>
        <v>0</v>
      </c>
      <c r="N22" s="7">
        <f>SUMIFS('Receiving Data 2006-2015'!K:K,'Receiving Data 2006-2015'!D:D,'WR Stats'!C22,'Receiving Data 2006-2015'!A:A,'WR Stats'!D22+4)</f>
        <v>0</v>
      </c>
      <c r="O22" s="7">
        <f>SUMIFS('Receiving Data 2006-2015'!J:J,'Receiving Data 2006-2015'!D:D,'WR Stats'!C22,'Receiving Data 2006-2015'!A:A,'WR Stats'!D22)</f>
        <v>0</v>
      </c>
      <c r="P22" s="7">
        <f>SUMIFS('Receiving Data 2006-2015'!J:J,'Receiving Data 2006-2015'!D:D,'WR Stats'!C22,'Receiving Data 2006-2015'!A:A,'WR Stats'!D22+1)</f>
        <v>4</v>
      </c>
      <c r="Q22" s="7">
        <f>SUMIFS('Receiving Data 2006-2015'!J:J,'Receiving Data 2006-2015'!D:D,'WR Stats'!C22,'Receiving Data 2006-2015'!A:A,'WR Stats'!D22+2)</f>
        <v>0</v>
      </c>
      <c r="R22" s="7">
        <f>SUMIFS('Receiving Data 2006-2015'!J:J,'Receiving Data 2006-2015'!D:D,'WR Stats'!C22,'Receiving Data 2006-2015'!A:A,'WR Stats'!D22+3)</f>
        <v>0</v>
      </c>
      <c r="S22" s="7">
        <f>SUMIFS('Receiving Data 2006-2015'!J:J,'Receiving Data 2006-2015'!D:D,'WR Stats'!C22,'Receiving Data 2006-2015'!A:A,'WR Stats'!D22+4)</f>
        <v>0</v>
      </c>
      <c r="T22" s="6">
        <f>SUMIFS('Receiving Data 2006-2015'!M:M,'Receiving Data 2006-2015'!D:D,'WR Stats'!C22,'Receiving Data 2006-2015'!A:A,'WR Stats'!D22)</f>
        <v>0</v>
      </c>
      <c r="U22" s="6">
        <f>SUMIFS('Receiving Data 2006-2015'!M:M,'Receiving Data 2006-2015'!D:D,'WR Stats'!C22,'Receiving Data 2006-2015'!A:A,'WR Stats'!D22+1)</f>
        <v>31</v>
      </c>
      <c r="V22" s="6">
        <f>SUMIFS('Receiving Data 2006-2015'!M:M,'Receiving Data 2006-2015'!D:D,'WR Stats'!C22,'Receiving Data 2006-2015'!A:A,'WR Stats'!D22+2)</f>
        <v>0</v>
      </c>
      <c r="W22" s="6">
        <f>SUMIFS('Receiving Data 2006-2015'!M:M,'Receiving Data 2006-2015'!D:D,'WR Stats'!C22,'Receiving Data 2006-2015'!A:A,'WR Stats'!D22+3)</f>
        <v>0</v>
      </c>
      <c r="X22" s="6">
        <f>SUMIFS('Receiving Data 2006-2015'!M:M,'Receiving Data 2006-2015'!D:D,'WR Stats'!C22,'Receiving Data 2006-2015'!A:A,'WR Stats'!D22+4)</f>
        <v>0</v>
      </c>
      <c r="Y22" s="6">
        <f>SUMIFS('Receiving Data 2006-2015'!O:O,'Receiving Data 2006-2015'!D:D,'WR Stats'!C22,'Receiving Data 2006-2015'!A:A,'WR Stats'!D22)</f>
        <v>0</v>
      </c>
      <c r="Z22" s="6">
        <f>SUMIFS('Receiving Data 2006-2015'!O:O,'Receiving Data 2006-2015'!D:D,'WR Stats'!C22,'Receiving Data 2006-2015'!A:A,'WR Stats'!D22+1)</f>
        <v>0</v>
      </c>
      <c r="AA22" s="6">
        <f>SUMIFS('Receiving Data 2006-2015'!O:O,'Receiving Data 2006-2015'!D:D,'WR Stats'!C22,'Receiving Data 2006-2015'!A:A,'WR Stats'!D22+2)</f>
        <v>0</v>
      </c>
      <c r="AB22" s="6">
        <f>SUMIFS('Receiving Data 2006-2015'!O:O,'Receiving Data 2006-2015'!D:D,'WR Stats'!C22,'Receiving Data 2006-2015'!A:A,'WR Stats'!D22+3)</f>
        <v>0</v>
      </c>
      <c r="AC22" s="6">
        <f>SUMIFS('Receiving Data 2006-2015'!O:O,'Receiving Data 2006-2015'!D:D,'WR Stats'!C22,'Receiving Data 2006-2015'!A:A,'WR Stats'!D22+4)</f>
        <v>0</v>
      </c>
      <c r="AD22" s="6">
        <f>SUMIFS('Receiving Data 2006-2015'!S:S,'Receiving Data 2006-2015'!D:D,'WR Stats'!C22,'Receiving Data 2006-2015'!A:A,'WR Stats'!D22)</f>
        <v>0</v>
      </c>
      <c r="AE22" s="6">
        <f>SUMIFS('Receiving Data 2006-2015'!S:S,'Receiving Data 2006-2015'!D:D,'WR Stats'!C22,'Receiving Data 2006-2015'!A:A,'WR Stats'!D22+1)</f>
        <v>0</v>
      </c>
      <c r="AF22" s="6">
        <f>SUMIFS('Receiving Data 2006-2015'!S:S,'Receiving Data 2006-2015'!D:D,'WR Stats'!C22,'Receiving Data 2006-2015'!A:A,'WR Stats'!D22+2)</f>
        <v>0</v>
      </c>
      <c r="AG22" s="6">
        <f>SUMIFS('Receiving Data 2006-2015'!S:S,'Receiving Data 2006-2015'!D:D,'WR Stats'!C22,'Receiving Data 2006-2015'!A:A,'WR Stats'!D22+3)</f>
        <v>0</v>
      </c>
      <c r="AH22" s="6">
        <f>SUMIFS('Receiving Data 2006-2015'!S:S,'Receiving Data 2006-2015'!D:D,'WR Stats'!C22,'Receiving Data 2006-2015'!A:A,'WR Stats'!D22+4)</f>
        <v>0</v>
      </c>
      <c r="AI22" s="6">
        <f t="shared" si="0"/>
        <v>0</v>
      </c>
      <c r="AJ22" s="6">
        <f t="shared" si="1"/>
        <v>3.1</v>
      </c>
      <c r="AK22" s="6">
        <f t="shared" si="2"/>
        <v>0</v>
      </c>
      <c r="AL22" s="6">
        <f t="shared" si="3"/>
        <v>0</v>
      </c>
      <c r="AM22" s="6">
        <f t="shared" si="4"/>
        <v>0</v>
      </c>
      <c r="AN22" s="6">
        <f t="shared" si="5"/>
        <v>3.1</v>
      </c>
      <c r="AO22" s="3">
        <f>SUMIFS('Receiving Data 2006-2015'!L:L,'Receiving Data 2006-2015'!D:D,'WR Stats'!C22,'Receiving Data 2006-2015'!A:A,'WR Stats'!D22)</f>
        <v>0</v>
      </c>
      <c r="AP22" s="3">
        <f>SUMIFS('Receiving Data 2006-2015'!L:L,'Receiving Data 2006-2015'!D:D,'WR Stats'!C22,'Receiving Data 2006-2015'!A:A,'WR Stats'!D22+1)</f>
        <v>0.75</v>
      </c>
      <c r="AQ22" s="3">
        <f>SUMIFS('Receiving Data 2006-2015'!L:L,'Receiving Data 2006-2015'!D:D,'WR Stats'!C22,'Receiving Data 2006-2015'!A:A,'WR Stats'!D22+2)</f>
        <v>0</v>
      </c>
      <c r="AR22" s="3">
        <f>SUMIFS('Receiving Data 2006-2015'!L:L,'Receiving Data 2006-2015'!D:D,'WR Stats'!C22,'Receiving Data 2006-2015'!A:A,'WR Stats'!D22+3)</f>
        <v>0</v>
      </c>
      <c r="AS22" s="3">
        <f>SUMIFS('Receiving Data 2006-2015'!L:L,'Receiving Data 2006-2015'!D:D,'WR Stats'!C22,'Receiving Data 2006-2015'!A:A,'WR Stats'!D22+4)</f>
        <v>0</v>
      </c>
      <c r="AT22" s="7">
        <f t="shared" si="6"/>
        <v>31</v>
      </c>
      <c r="AU22" s="7">
        <f t="shared" si="7"/>
        <v>11</v>
      </c>
      <c r="AV22" s="7">
        <f t="shared" si="8"/>
        <v>4</v>
      </c>
      <c r="AW22" s="7">
        <f t="shared" si="9"/>
        <v>3</v>
      </c>
      <c r="AX22" s="7">
        <f t="shared" si="10"/>
        <v>0</v>
      </c>
      <c r="AY22" s="7">
        <f t="shared" si="11"/>
        <v>10.333333333333334</v>
      </c>
      <c r="AZ22" s="7">
        <f t="shared" si="12"/>
        <v>7.75</v>
      </c>
      <c r="BA22" s="7">
        <f t="shared" si="13"/>
        <v>2.8181818181818183</v>
      </c>
      <c r="BB22" s="7">
        <f t="shared" si="14"/>
        <v>0</v>
      </c>
      <c r="BC22" s="4">
        <f t="shared" si="15"/>
        <v>0.15</v>
      </c>
      <c r="BD22">
        <f t="shared" si="16"/>
        <v>0</v>
      </c>
      <c r="BE22">
        <f t="shared" si="17"/>
        <v>0</v>
      </c>
      <c r="BF22">
        <f t="shared" si="18"/>
        <v>0</v>
      </c>
      <c r="BG22">
        <f t="shared" si="19"/>
        <v>0</v>
      </c>
      <c r="BH22">
        <f t="shared" si="20"/>
        <v>0</v>
      </c>
      <c r="BI22">
        <f t="shared" si="21"/>
        <v>0</v>
      </c>
      <c r="BJ22" t="str">
        <f t="shared" si="22"/>
        <v>Bust</v>
      </c>
      <c r="BK22">
        <f t="shared" si="23"/>
        <v>0</v>
      </c>
    </row>
    <row r="23" spans="1:63" x14ac:dyDescent="0.25">
      <c r="A23" t="s">
        <v>303</v>
      </c>
      <c r="B23" t="s">
        <v>74</v>
      </c>
      <c r="C23" t="str">
        <f>INDEX('Draft Master List'!E:F,MATCH(A23,'Draft Master List'!E:E,0),2)</f>
        <v>1912010</v>
      </c>
      <c r="D23">
        <f>INDEX('Draft Master List'!A:F,MATCH(A23,'Draft Master List'!E:E,0),1)</f>
        <v>2010</v>
      </c>
      <c r="E23" s="7">
        <f>SUMIFS('Receiving Data 2006-2015'!H:H,'Receiving Data 2006-2015'!D:D,'WR Stats'!C23,'Receiving Data 2006-2015'!A:A,'WR Stats'!D23)</f>
        <v>2</v>
      </c>
      <c r="F23" s="7">
        <f>SUMIFS('Receiving Data 2006-2015'!H:H,'Receiving Data 2006-2015'!D:D,'WR Stats'!C23,'Receiving Data 2006-2015'!A:A,'WR Stats'!D23+1)</f>
        <v>16</v>
      </c>
      <c r="G23" s="7">
        <f>SUMIFS('Receiving Data 2006-2015'!H:H,'Receiving Data 2006-2015'!D:D,'WR Stats'!C23,'Receiving Data 2006-2015'!A:A,'WR Stats'!D23+2)</f>
        <v>7</v>
      </c>
      <c r="H23" s="7">
        <f>SUMIFS('Receiving Data 2006-2015'!H:H,'Receiving Data 2006-2015'!D:D,'WR Stats'!C23,'Receiving Data 2006-2015'!A:A,'WR Stats'!D23+3)</f>
        <v>0</v>
      </c>
      <c r="I23" s="7">
        <f>SUMIFS('Receiving Data 2006-2015'!H:H,'Receiving Data 2006-2015'!D:D,'WR Stats'!C23,'Receiving Data 2006-2015'!A:A,'WR Stats'!D23+4)</f>
        <v>0</v>
      </c>
      <c r="J23" s="7">
        <f>SUMIFS('Receiving Data 2006-2015'!K:K,'Receiving Data 2006-2015'!D:D,'WR Stats'!C23,'Receiving Data 2006-2015'!A:A,'WR Stats'!D23)</f>
        <v>6</v>
      </c>
      <c r="K23" s="7">
        <f>SUMIFS('Receiving Data 2006-2015'!K:K,'Receiving Data 2006-2015'!D:D,'WR Stats'!C23,'Receiving Data 2006-2015'!A:A,'WR Stats'!D23+1)</f>
        <v>35</v>
      </c>
      <c r="L23" s="7">
        <f>SUMIFS('Receiving Data 2006-2015'!K:K,'Receiving Data 2006-2015'!D:D,'WR Stats'!C23,'Receiving Data 2006-2015'!A:A,'WR Stats'!D23+2)</f>
        <v>2</v>
      </c>
      <c r="M23" s="7">
        <f>SUMIFS('Receiving Data 2006-2015'!K:K,'Receiving Data 2006-2015'!D:D,'WR Stats'!C23,'Receiving Data 2006-2015'!A:A,'WR Stats'!D23+3)</f>
        <v>0</v>
      </c>
      <c r="N23" s="7">
        <f>SUMIFS('Receiving Data 2006-2015'!K:K,'Receiving Data 2006-2015'!D:D,'WR Stats'!C23,'Receiving Data 2006-2015'!A:A,'WR Stats'!D23+4)</f>
        <v>0</v>
      </c>
      <c r="O23" s="7">
        <f>SUMIFS('Receiving Data 2006-2015'!J:J,'Receiving Data 2006-2015'!D:D,'WR Stats'!C23,'Receiving Data 2006-2015'!A:A,'WR Stats'!D23)</f>
        <v>7</v>
      </c>
      <c r="P23" s="7">
        <f>SUMIFS('Receiving Data 2006-2015'!J:J,'Receiving Data 2006-2015'!D:D,'WR Stats'!C23,'Receiving Data 2006-2015'!A:A,'WR Stats'!D23+1)</f>
        <v>51</v>
      </c>
      <c r="Q23" s="7">
        <f>SUMIFS('Receiving Data 2006-2015'!J:J,'Receiving Data 2006-2015'!D:D,'WR Stats'!C23,'Receiving Data 2006-2015'!A:A,'WR Stats'!D23+2)</f>
        <v>5</v>
      </c>
      <c r="R23" s="7">
        <f>SUMIFS('Receiving Data 2006-2015'!J:J,'Receiving Data 2006-2015'!D:D,'WR Stats'!C23,'Receiving Data 2006-2015'!A:A,'WR Stats'!D23+3)</f>
        <v>0</v>
      </c>
      <c r="S23" s="7">
        <f>SUMIFS('Receiving Data 2006-2015'!J:J,'Receiving Data 2006-2015'!D:D,'WR Stats'!C23,'Receiving Data 2006-2015'!A:A,'WR Stats'!D23+4)</f>
        <v>0</v>
      </c>
      <c r="T23" s="6">
        <f>SUMIFS('Receiving Data 2006-2015'!M:M,'Receiving Data 2006-2015'!D:D,'WR Stats'!C23,'Receiving Data 2006-2015'!A:A,'WR Stats'!D23)</f>
        <v>93</v>
      </c>
      <c r="U23" s="6">
        <f>SUMIFS('Receiving Data 2006-2015'!M:M,'Receiving Data 2006-2015'!D:D,'WR Stats'!C23,'Receiving Data 2006-2015'!A:A,'WR Stats'!D23+1)</f>
        <v>387</v>
      </c>
      <c r="V23" s="6">
        <f>SUMIFS('Receiving Data 2006-2015'!M:M,'Receiving Data 2006-2015'!D:D,'WR Stats'!C23,'Receiving Data 2006-2015'!A:A,'WR Stats'!D23+2)</f>
        <v>22</v>
      </c>
      <c r="W23" s="6">
        <f>SUMIFS('Receiving Data 2006-2015'!M:M,'Receiving Data 2006-2015'!D:D,'WR Stats'!C23,'Receiving Data 2006-2015'!A:A,'WR Stats'!D23+3)</f>
        <v>0</v>
      </c>
      <c r="X23" s="6">
        <f>SUMIFS('Receiving Data 2006-2015'!M:M,'Receiving Data 2006-2015'!D:D,'WR Stats'!C23,'Receiving Data 2006-2015'!A:A,'WR Stats'!D23+4)</f>
        <v>0</v>
      </c>
      <c r="Y23" s="6">
        <f>SUMIFS('Receiving Data 2006-2015'!O:O,'Receiving Data 2006-2015'!D:D,'WR Stats'!C23,'Receiving Data 2006-2015'!A:A,'WR Stats'!D23)</f>
        <v>1</v>
      </c>
      <c r="Z23" s="6">
        <f>SUMIFS('Receiving Data 2006-2015'!O:O,'Receiving Data 2006-2015'!D:D,'WR Stats'!C23,'Receiving Data 2006-2015'!A:A,'WR Stats'!D23+1)</f>
        <v>6</v>
      </c>
      <c r="AA23" s="6">
        <f>SUMIFS('Receiving Data 2006-2015'!O:O,'Receiving Data 2006-2015'!D:D,'WR Stats'!C23,'Receiving Data 2006-2015'!A:A,'WR Stats'!D23+2)</f>
        <v>0</v>
      </c>
      <c r="AB23" s="6">
        <f>SUMIFS('Receiving Data 2006-2015'!O:O,'Receiving Data 2006-2015'!D:D,'WR Stats'!C23,'Receiving Data 2006-2015'!A:A,'WR Stats'!D23+3)</f>
        <v>0</v>
      </c>
      <c r="AC23" s="6">
        <f>SUMIFS('Receiving Data 2006-2015'!O:O,'Receiving Data 2006-2015'!D:D,'WR Stats'!C23,'Receiving Data 2006-2015'!A:A,'WR Stats'!D23+4)</f>
        <v>0</v>
      </c>
      <c r="AD23" s="6">
        <f>SUMIFS('Receiving Data 2006-2015'!S:S,'Receiving Data 2006-2015'!D:D,'WR Stats'!C23,'Receiving Data 2006-2015'!A:A,'WR Stats'!D23)</f>
        <v>0</v>
      </c>
      <c r="AE23" s="6">
        <f>SUMIFS('Receiving Data 2006-2015'!S:S,'Receiving Data 2006-2015'!D:D,'WR Stats'!C23,'Receiving Data 2006-2015'!A:A,'WR Stats'!D23+1)</f>
        <v>0</v>
      </c>
      <c r="AF23" s="6">
        <f>SUMIFS('Receiving Data 2006-2015'!S:S,'Receiving Data 2006-2015'!D:D,'WR Stats'!C23,'Receiving Data 2006-2015'!A:A,'WR Stats'!D23+2)</f>
        <v>0</v>
      </c>
      <c r="AG23" s="6">
        <f>SUMIFS('Receiving Data 2006-2015'!S:S,'Receiving Data 2006-2015'!D:D,'WR Stats'!C23,'Receiving Data 2006-2015'!A:A,'WR Stats'!D23+3)</f>
        <v>0</v>
      </c>
      <c r="AH23" s="6">
        <f>SUMIFS('Receiving Data 2006-2015'!S:S,'Receiving Data 2006-2015'!D:D,'WR Stats'!C23,'Receiving Data 2006-2015'!A:A,'WR Stats'!D23+4)</f>
        <v>0</v>
      </c>
      <c r="AI23" s="6">
        <f t="shared" si="0"/>
        <v>15.3</v>
      </c>
      <c r="AJ23" s="6">
        <f t="shared" si="1"/>
        <v>74.7</v>
      </c>
      <c r="AK23" s="6">
        <f t="shared" si="2"/>
        <v>2.2000000000000002</v>
      </c>
      <c r="AL23" s="6">
        <f t="shared" si="3"/>
        <v>0</v>
      </c>
      <c r="AM23" s="6">
        <f t="shared" si="4"/>
        <v>0</v>
      </c>
      <c r="AN23" s="6">
        <f t="shared" si="5"/>
        <v>92.2</v>
      </c>
      <c r="AO23" s="3">
        <f>SUMIFS('Receiving Data 2006-2015'!L:L,'Receiving Data 2006-2015'!D:D,'WR Stats'!C23,'Receiving Data 2006-2015'!A:A,'WR Stats'!D23)</f>
        <v>0.85699999999999998</v>
      </c>
      <c r="AP23" s="3">
        <f>SUMIFS('Receiving Data 2006-2015'!L:L,'Receiving Data 2006-2015'!D:D,'WR Stats'!C23,'Receiving Data 2006-2015'!A:A,'WR Stats'!D23+1)</f>
        <v>0.68600000000000005</v>
      </c>
      <c r="AQ23" s="3">
        <f>SUMIFS('Receiving Data 2006-2015'!L:L,'Receiving Data 2006-2015'!D:D,'WR Stats'!C23,'Receiving Data 2006-2015'!A:A,'WR Stats'!D23+2)</f>
        <v>0.4</v>
      </c>
      <c r="AR23" s="3">
        <f>SUMIFS('Receiving Data 2006-2015'!L:L,'Receiving Data 2006-2015'!D:D,'WR Stats'!C23,'Receiving Data 2006-2015'!A:A,'WR Stats'!D23+3)</f>
        <v>0</v>
      </c>
      <c r="AS23" s="3">
        <f>SUMIFS('Receiving Data 2006-2015'!L:L,'Receiving Data 2006-2015'!D:D,'WR Stats'!C23,'Receiving Data 2006-2015'!A:A,'WR Stats'!D23+4)</f>
        <v>0</v>
      </c>
      <c r="AT23" s="7">
        <f t="shared" si="6"/>
        <v>502</v>
      </c>
      <c r="AU23" s="7">
        <f t="shared" si="7"/>
        <v>25</v>
      </c>
      <c r="AV23" s="7">
        <f t="shared" si="8"/>
        <v>63</v>
      </c>
      <c r="AW23" s="7">
        <f t="shared" si="9"/>
        <v>43</v>
      </c>
      <c r="AX23" s="7">
        <f t="shared" si="10"/>
        <v>0</v>
      </c>
      <c r="AY23" s="7">
        <f t="shared" si="11"/>
        <v>11.674418604651162</v>
      </c>
      <c r="AZ23" s="7">
        <f t="shared" si="12"/>
        <v>7.9682539682539684</v>
      </c>
      <c r="BA23" s="7">
        <f t="shared" si="13"/>
        <v>20.079999999999998</v>
      </c>
      <c r="BB23" s="7">
        <f t="shared" si="14"/>
        <v>7</v>
      </c>
      <c r="BC23" s="4">
        <f t="shared" si="15"/>
        <v>0.3886</v>
      </c>
      <c r="BD23">
        <f t="shared" si="16"/>
        <v>0</v>
      </c>
      <c r="BE23">
        <f t="shared" si="17"/>
        <v>0</v>
      </c>
      <c r="BF23">
        <f t="shared" si="18"/>
        <v>0</v>
      </c>
      <c r="BG23">
        <f t="shared" si="19"/>
        <v>0</v>
      </c>
      <c r="BH23">
        <f t="shared" si="20"/>
        <v>0</v>
      </c>
      <c r="BI23">
        <f t="shared" si="21"/>
        <v>0</v>
      </c>
      <c r="BJ23" t="str">
        <f t="shared" si="22"/>
        <v>Bust</v>
      </c>
      <c r="BK23">
        <f t="shared" si="23"/>
        <v>0</v>
      </c>
    </row>
    <row r="24" spans="1:63" x14ac:dyDescent="0.25">
      <c r="A24" t="s">
        <v>304</v>
      </c>
      <c r="B24" t="s">
        <v>74</v>
      </c>
      <c r="C24" t="str">
        <f>INDEX('Draft Master List'!E:F,MATCH(A24,'Draft Master List'!E:E,0),2)</f>
        <v>1952010</v>
      </c>
      <c r="D24">
        <f>INDEX('Draft Master List'!A:F,MATCH(A24,'Draft Master List'!E:E,0),1)</f>
        <v>2010</v>
      </c>
      <c r="E24" s="7">
        <f>SUMIFS('Receiving Data 2006-2015'!H:H,'Receiving Data 2006-2015'!D:D,'WR Stats'!C24,'Receiving Data 2006-2015'!A:A,'WR Stats'!D24)</f>
        <v>9</v>
      </c>
      <c r="F24" s="7">
        <f>SUMIFS('Receiving Data 2006-2015'!H:H,'Receiving Data 2006-2015'!D:D,'WR Stats'!C24,'Receiving Data 2006-2015'!A:A,'WR Stats'!D24+1)</f>
        <v>16</v>
      </c>
      <c r="G24" s="7">
        <f>SUMIFS('Receiving Data 2006-2015'!H:H,'Receiving Data 2006-2015'!D:D,'WR Stats'!C24,'Receiving Data 2006-2015'!A:A,'WR Stats'!D24+2)</f>
        <v>13</v>
      </c>
      <c r="H24" s="7">
        <f>SUMIFS('Receiving Data 2006-2015'!H:H,'Receiving Data 2006-2015'!D:D,'WR Stats'!C24,'Receiving Data 2006-2015'!A:A,'WR Stats'!D24+3)</f>
        <v>16</v>
      </c>
      <c r="I24" s="7">
        <f>SUMIFS('Receiving Data 2006-2015'!H:H,'Receiving Data 2006-2015'!D:D,'WR Stats'!C24,'Receiving Data 2006-2015'!A:A,'WR Stats'!D24+4)</f>
        <v>16</v>
      </c>
      <c r="J24" s="7">
        <f>SUMIFS('Receiving Data 2006-2015'!K:K,'Receiving Data 2006-2015'!D:D,'WR Stats'!C24,'Receiving Data 2006-2015'!A:A,'WR Stats'!D24)</f>
        <v>16</v>
      </c>
      <c r="K24" s="7">
        <f>SUMIFS('Receiving Data 2006-2015'!K:K,'Receiving Data 2006-2015'!D:D,'WR Stats'!C24,'Receiving Data 2006-2015'!A:A,'WR Stats'!D24+1)</f>
        <v>69</v>
      </c>
      <c r="L24" s="7">
        <f>SUMIFS('Receiving Data 2006-2015'!K:K,'Receiving Data 2006-2015'!D:D,'WR Stats'!C24,'Receiving Data 2006-2015'!A:A,'WR Stats'!D24+2)</f>
        <v>66</v>
      </c>
      <c r="M24" s="7">
        <f>SUMIFS('Receiving Data 2006-2015'!K:K,'Receiving Data 2006-2015'!D:D,'WR Stats'!C24,'Receiving Data 2006-2015'!A:A,'WR Stats'!D24+3)</f>
        <v>110</v>
      </c>
      <c r="N24" s="7">
        <f>SUMIFS('Receiving Data 2006-2015'!K:K,'Receiving Data 2006-2015'!D:D,'WR Stats'!C24,'Receiving Data 2006-2015'!A:A,'WR Stats'!D24+4)</f>
        <v>129</v>
      </c>
      <c r="O24" s="7">
        <f>SUMIFS('Receiving Data 2006-2015'!J:J,'Receiving Data 2006-2015'!D:D,'WR Stats'!C24,'Receiving Data 2006-2015'!A:A,'WR Stats'!D24)</f>
        <v>19</v>
      </c>
      <c r="P24" s="7">
        <f>SUMIFS('Receiving Data 2006-2015'!J:J,'Receiving Data 2006-2015'!D:D,'WR Stats'!C24,'Receiving Data 2006-2015'!A:A,'WR Stats'!D24+1)</f>
        <v>124</v>
      </c>
      <c r="Q24" s="7">
        <f>SUMIFS('Receiving Data 2006-2015'!J:J,'Receiving Data 2006-2015'!D:D,'WR Stats'!C24,'Receiving Data 2006-2015'!A:A,'WR Stats'!D24+2)</f>
        <v>106</v>
      </c>
      <c r="R24" s="7">
        <f>SUMIFS('Receiving Data 2006-2015'!J:J,'Receiving Data 2006-2015'!D:D,'WR Stats'!C24,'Receiving Data 2006-2015'!A:A,'WR Stats'!D24+3)</f>
        <v>167</v>
      </c>
      <c r="S24" s="7">
        <f>SUMIFS('Receiving Data 2006-2015'!J:J,'Receiving Data 2006-2015'!D:D,'WR Stats'!C24,'Receiving Data 2006-2015'!A:A,'WR Stats'!D24+4)</f>
        <v>181</v>
      </c>
      <c r="T24" s="6">
        <f>SUMIFS('Receiving Data 2006-2015'!M:M,'Receiving Data 2006-2015'!D:D,'WR Stats'!C24,'Receiving Data 2006-2015'!A:A,'WR Stats'!D24)</f>
        <v>167</v>
      </c>
      <c r="U24" s="6">
        <f>SUMIFS('Receiving Data 2006-2015'!M:M,'Receiving Data 2006-2015'!D:D,'WR Stats'!C24,'Receiving Data 2006-2015'!A:A,'WR Stats'!D24+1)</f>
        <v>1108</v>
      </c>
      <c r="V24" s="6">
        <f>SUMIFS('Receiving Data 2006-2015'!M:M,'Receiving Data 2006-2015'!D:D,'WR Stats'!C24,'Receiving Data 2006-2015'!A:A,'WR Stats'!D24+2)</f>
        <v>787</v>
      </c>
      <c r="W24" s="6">
        <f>SUMIFS('Receiving Data 2006-2015'!M:M,'Receiving Data 2006-2015'!D:D,'WR Stats'!C24,'Receiving Data 2006-2015'!A:A,'WR Stats'!D24+3)</f>
        <v>1499</v>
      </c>
      <c r="X24" s="6">
        <f>SUMIFS('Receiving Data 2006-2015'!M:M,'Receiving Data 2006-2015'!D:D,'WR Stats'!C24,'Receiving Data 2006-2015'!A:A,'WR Stats'!D24+4)</f>
        <v>1698</v>
      </c>
      <c r="Y24" s="6">
        <f>SUMIFS('Receiving Data 2006-2015'!O:O,'Receiving Data 2006-2015'!D:D,'WR Stats'!C24,'Receiving Data 2006-2015'!A:A,'WR Stats'!D24)</f>
        <v>0</v>
      </c>
      <c r="Z24" s="6">
        <f>SUMIFS('Receiving Data 2006-2015'!O:O,'Receiving Data 2006-2015'!D:D,'WR Stats'!C24,'Receiving Data 2006-2015'!A:A,'WR Stats'!D24+1)</f>
        <v>2</v>
      </c>
      <c r="AA24" s="6">
        <f>SUMIFS('Receiving Data 2006-2015'!O:O,'Receiving Data 2006-2015'!D:D,'WR Stats'!C24,'Receiving Data 2006-2015'!A:A,'WR Stats'!D24+2)</f>
        <v>5</v>
      </c>
      <c r="AB24" s="6">
        <f>SUMIFS('Receiving Data 2006-2015'!O:O,'Receiving Data 2006-2015'!D:D,'WR Stats'!C24,'Receiving Data 2006-2015'!A:A,'WR Stats'!D24+3)</f>
        <v>8</v>
      </c>
      <c r="AC24" s="6">
        <f>SUMIFS('Receiving Data 2006-2015'!O:O,'Receiving Data 2006-2015'!D:D,'WR Stats'!C24,'Receiving Data 2006-2015'!A:A,'WR Stats'!D24+4)</f>
        <v>13</v>
      </c>
      <c r="AD24" s="6">
        <f>SUMIFS('Receiving Data 2006-2015'!S:S,'Receiving Data 2006-2015'!D:D,'WR Stats'!C24,'Receiving Data 2006-2015'!A:A,'WR Stats'!D24)</f>
        <v>1</v>
      </c>
      <c r="AE24" s="6">
        <f>SUMIFS('Receiving Data 2006-2015'!S:S,'Receiving Data 2006-2015'!D:D,'WR Stats'!C24,'Receiving Data 2006-2015'!A:A,'WR Stats'!D24+1)</f>
        <v>0</v>
      </c>
      <c r="AF24" s="6">
        <f>SUMIFS('Receiving Data 2006-2015'!S:S,'Receiving Data 2006-2015'!D:D,'WR Stats'!C24,'Receiving Data 2006-2015'!A:A,'WR Stats'!D24+2)</f>
        <v>4</v>
      </c>
      <c r="AG24" s="6">
        <f>SUMIFS('Receiving Data 2006-2015'!S:S,'Receiving Data 2006-2015'!D:D,'WR Stats'!C24,'Receiving Data 2006-2015'!A:A,'WR Stats'!D24+3)</f>
        <v>1</v>
      </c>
      <c r="AH24" s="6">
        <f>SUMIFS('Receiving Data 2006-2015'!S:S,'Receiving Data 2006-2015'!D:D,'WR Stats'!C24,'Receiving Data 2006-2015'!A:A,'WR Stats'!D24+4)</f>
        <v>2</v>
      </c>
      <c r="AI24" s="6">
        <f t="shared" si="0"/>
        <v>14.7</v>
      </c>
      <c r="AJ24" s="6">
        <f t="shared" si="1"/>
        <v>122.8</v>
      </c>
      <c r="AK24" s="6">
        <f t="shared" si="2"/>
        <v>100.7</v>
      </c>
      <c r="AL24" s="6">
        <f t="shared" si="3"/>
        <v>195.9</v>
      </c>
      <c r="AM24" s="6">
        <f t="shared" si="4"/>
        <v>243.8</v>
      </c>
      <c r="AN24" s="6">
        <f t="shared" si="5"/>
        <v>677.90000000000009</v>
      </c>
      <c r="AO24" s="3">
        <f>SUMIFS('Receiving Data 2006-2015'!L:L,'Receiving Data 2006-2015'!D:D,'WR Stats'!C24,'Receiving Data 2006-2015'!A:A,'WR Stats'!D24)</f>
        <v>0.84199999999999997</v>
      </c>
      <c r="AP24" s="3">
        <f>SUMIFS('Receiving Data 2006-2015'!L:L,'Receiving Data 2006-2015'!D:D,'WR Stats'!C24,'Receiving Data 2006-2015'!A:A,'WR Stats'!D24+1)</f>
        <v>0.55600000000000005</v>
      </c>
      <c r="AQ24" s="3">
        <f>SUMIFS('Receiving Data 2006-2015'!L:L,'Receiving Data 2006-2015'!D:D,'WR Stats'!C24,'Receiving Data 2006-2015'!A:A,'WR Stats'!D24+2)</f>
        <v>0.623</v>
      </c>
      <c r="AR24" s="3">
        <f>SUMIFS('Receiving Data 2006-2015'!L:L,'Receiving Data 2006-2015'!D:D,'WR Stats'!C24,'Receiving Data 2006-2015'!A:A,'WR Stats'!D24+3)</f>
        <v>0.65900000000000003</v>
      </c>
      <c r="AS24" s="3">
        <f>SUMIFS('Receiving Data 2006-2015'!L:L,'Receiving Data 2006-2015'!D:D,'WR Stats'!C24,'Receiving Data 2006-2015'!A:A,'WR Stats'!D24+4)</f>
        <v>0.71299999999999997</v>
      </c>
      <c r="AT24" s="7">
        <f t="shared" si="6"/>
        <v>5259</v>
      </c>
      <c r="AU24" s="7">
        <f t="shared" si="7"/>
        <v>70</v>
      </c>
      <c r="AV24" s="7">
        <f t="shared" si="8"/>
        <v>597</v>
      </c>
      <c r="AW24" s="7">
        <f t="shared" si="9"/>
        <v>390</v>
      </c>
      <c r="AX24" s="7">
        <f t="shared" si="10"/>
        <v>8</v>
      </c>
      <c r="AY24" s="7">
        <f t="shared" si="11"/>
        <v>13.484615384615385</v>
      </c>
      <c r="AZ24" s="7">
        <f t="shared" si="12"/>
        <v>8.8090452261306531</v>
      </c>
      <c r="BA24" s="7">
        <f t="shared" si="13"/>
        <v>75.128571428571433</v>
      </c>
      <c r="BB24" s="7">
        <f t="shared" si="14"/>
        <v>28</v>
      </c>
      <c r="BC24" s="4">
        <f t="shared" si="15"/>
        <v>0.67859999999999998</v>
      </c>
      <c r="BD24">
        <f t="shared" si="16"/>
        <v>0</v>
      </c>
      <c r="BE24">
        <f t="shared" si="17"/>
        <v>0</v>
      </c>
      <c r="BF24">
        <f t="shared" si="18"/>
        <v>0</v>
      </c>
      <c r="BG24">
        <f t="shared" si="19"/>
        <v>1</v>
      </c>
      <c r="BH24">
        <f t="shared" si="20"/>
        <v>1</v>
      </c>
      <c r="BI24">
        <f t="shared" si="21"/>
        <v>2</v>
      </c>
      <c r="BJ24" t="str">
        <f t="shared" si="22"/>
        <v>Starter</v>
      </c>
      <c r="BK24">
        <f t="shared" si="23"/>
        <v>1</v>
      </c>
    </row>
    <row r="25" spans="1:63" x14ac:dyDescent="0.25">
      <c r="A25" t="s">
        <v>305</v>
      </c>
      <c r="B25" t="s">
        <v>74</v>
      </c>
      <c r="C25" t="str">
        <f>INDEX('Draft Master List'!E:F,MATCH(A25,'Draft Master List'!E:E,0),2)</f>
        <v>1972010</v>
      </c>
      <c r="D25">
        <f>INDEX('Draft Master List'!A:F,MATCH(A25,'Draft Master List'!E:E,0),1)</f>
        <v>2010</v>
      </c>
      <c r="E25" s="7">
        <f>SUMIFS('Receiving Data 2006-2015'!H:H,'Receiving Data 2006-2015'!D:D,'WR Stats'!C25,'Receiving Data 2006-2015'!A:A,'WR Stats'!D25)</f>
        <v>0</v>
      </c>
      <c r="F25" s="7">
        <f>SUMIFS('Receiving Data 2006-2015'!H:H,'Receiving Data 2006-2015'!D:D,'WR Stats'!C25,'Receiving Data 2006-2015'!A:A,'WR Stats'!D25+1)</f>
        <v>0</v>
      </c>
      <c r="G25" s="7">
        <f>SUMIFS('Receiving Data 2006-2015'!H:H,'Receiving Data 2006-2015'!D:D,'WR Stats'!C25,'Receiving Data 2006-2015'!A:A,'WR Stats'!D25+2)</f>
        <v>15</v>
      </c>
      <c r="H25" s="7">
        <f>SUMIFS('Receiving Data 2006-2015'!H:H,'Receiving Data 2006-2015'!D:D,'WR Stats'!C25,'Receiving Data 2006-2015'!A:A,'WR Stats'!D25+3)</f>
        <v>0</v>
      </c>
      <c r="I25" s="7">
        <f>SUMIFS('Receiving Data 2006-2015'!H:H,'Receiving Data 2006-2015'!D:D,'WR Stats'!C25,'Receiving Data 2006-2015'!A:A,'WR Stats'!D25+4)</f>
        <v>0</v>
      </c>
      <c r="J25" s="7">
        <f>SUMIFS('Receiving Data 2006-2015'!K:K,'Receiving Data 2006-2015'!D:D,'WR Stats'!C25,'Receiving Data 2006-2015'!A:A,'WR Stats'!D25)</f>
        <v>0</v>
      </c>
      <c r="K25" s="7">
        <f>SUMIFS('Receiving Data 2006-2015'!K:K,'Receiving Data 2006-2015'!D:D,'WR Stats'!C25,'Receiving Data 2006-2015'!A:A,'WR Stats'!D25+1)</f>
        <v>0</v>
      </c>
      <c r="L25" s="7">
        <f>SUMIFS('Receiving Data 2006-2015'!K:K,'Receiving Data 2006-2015'!D:D,'WR Stats'!C25,'Receiving Data 2006-2015'!A:A,'WR Stats'!D25+2)</f>
        <v>2</v>
      </c>
      <c r="M25" s="7">
        <f>SUMIFS('Receiving Data 2006-2015'!K:K,'Receiving Data 2006-2015'!D:D,'WR Stats'!C25,'Receiving Data 2006-2015'!A:A,'WR Stats'!D25+3)</f>
        <v>0</v>
      </c>
      <c r="N25" s="7">
        <f>SUMIFS('Receiving Data 2006-2015'!K:K,'Receiving Data 2006-2015'!D:D,'WR Stats'!C25,'Receiving Data 2006-2015'!A:A,'WR Stats'!D25+4)</f>
        <v>0</v>
      </c>
      <c r="O25" s="7">
        <f>SUMIFS('Receiving Data 2006-2015'!J:J,'Receiving Data 2006-2015'!D:D,'WR Stats'!C25,'Receiving Data 2006-2015'!A:A,'WR Stats'!D25)</f>
        <v>0</v>
      </c>
      <c r="P25" s="7">
        <f>SUMIFS('Receiving Data 2006-2015'!J:J,'Receiving Data 2006-2015'!D:D,'WR Stats'!C25,'Receiving Data 2006-2015'!A:A,'WR Stats'!D25+1)</f>
        <v>0</v>
      </c>
      <c r="Q25" s="7">
        <f>SUMIFS('Receiving Data 2006-2015'!J:J,'Receiving Data 2006-2015'!D:D,'WR Stats'!C25,'Receiving Data 2006-2015'!A:A,'WR Stats'!D25+2)</f>
        <v>2</v>
      </c>
      <c r="R25" s="7">
        <f>SUMIFS('Receiving Data 2006-2015'!J:J,'Receiving Data 2006-2015'!D:D,'WR Stats'!C25,'Receiving Data 2006-2015'!A:A,'WR Stats'!D25+3)</f>
        <v>0</v>
      </c>
      <c r="S25" s="7">
        <f>SUMIFS('Receiving Data 2006-2015'!J:J,'Receiving Data 2006-2015'!D:D,'WR Stats'!C25,'Receiving Data 2006-2015'!A:A,'WR Stats'!D25+4)</f>
        <v>0</v>
      </c>
      <c r="T25" s="6">
        <f>SUMIFS('Receiving Data 2006-2015'!M:M,'Receiving Data 2006-2015'!D:D,'WR Stats'!C25,'Receiving Data 2006-2015'!A:A,'WR Stats'!D25)</f>
        <v>0</v>
      </c>
      <c r="U25" s="6">
        <f>SUMIFS('Receiving Data 2006-2015'!M:M,'Receiving Data 2006-2015'!D:D,'WR Stats'!C25,'Receiving Data 2006-2015'!A:A,'WR Stats'!D25+1)</f>
        <v>0</v>
      </c>
      <c r="V25" s="6">
        <f>SUMIFS('Receiving Data 2006-2015'!M:M,'Receiving Data 2006-2015'!D:D,'WR Stats'!C25,'Receiving Data 2006-2015'!A:A,'WR Stats'!D25+2)</f>
        <v>17</v>
      </c>
      <c r="W25" s="6">
        <f>SUMIFS('Receiving Data 2006-2015'!M:M,'Receiving Data 2006-2015'!D:D,'WR Stats'!C25,'Receiving Data 2006-2015'!A:A,'WR Stats'!D25+3)</f>
        <v>0</v>
      </c>
      <c r="X25" s="6">
        <f>SUMIFS('Receiving Data 2006-2015'!M:M,'Receiving Data 2006-2015'!D:D,'WR Stats'!C25,'Receiving Data 2006-2015'!A:A,'WR Stats'!D25+4)</f>
        <v>0</v>
      </c>
      <c r="Y25" s="6">
        <f>SUMIFS('Receiving Data 2006-2015'!O:O,'Receiving Data 2006-2015'!D:D,'WR Stats'!C25,'Receiving Data 2006-2015'!A:A,'WR Stats'!D25)</f>
        <v>0</v>
      </c>
      <c r="Z25" s="6">
        <f>SUMIFS('Receiving Data 2006-2015'!O:O,'Receiving Data 2006-2015'!D:D,'WR Stats'!C25,'Receiving Data 2006-2015'!A:A,'WR Stats'!D25+1)</f>
        <v>0</v>
      </c>
      <c r="AA25" s="6">
        <f>SUMIFS('Receiving Data 2006-2015'!O:O,'Receiving Data 2006-2015'!D:D,'WR Stats'!C25,'Receiving Data 2006-2015'!A:A,'WR Stats'!D25+2)</f>
        <v>0</v>
      </c>
      <c r="AB25" s="6">
        <f>SUMIFS('Receiving Data 2006-2015'!O:O,'Receiving Data 2006-2015'!D:D,'WR Stats'!C25,'Receiving Data 2006-2015'!A:A,'WR Stats'!D25+3)</f>
        <v>0</v>
      </c>
      <c r="AC25" s="6">
        <f>SUMIFS('Receiving Data 2006-2015'!O:O,'Receiving Data 2006-2015'!D:D,'WR Stats'!C25,'Receiving Data 2006-2015'!A:A,'WR Stats'!D25+4)</f>
        <v>0</v>
      </c>
      <c r="AD25" s="6">
        <f>SUMIFS('Receiving Data 2006-2015'!S:S,'Receiving Data 2006-2015'!D:D,'WR Stats'!C25,'Receiving Data 2006-2015'!A:A,'WR Stats'!D25)</f>
        <v>0</v>
      </c>
      <c r="AE25" s="6">
        <f>SUMIFS('Receiving Data 2006-2015'!S:S,'Receiving Data 2006-2015'!D:D,'WR Stats'!C25,'Receiving Data 2006-2015'!A:A,'WR Stats'!D25+1)</f>
        <v>0</v>
      </c>
      <c r="AF25" s="6">
        <f>SUMIFS('Receiving Data 2006-2015'!S:S,'Receiving Data 2006-2015'!D:D,'WR Stats'!C25,'Receiving Data 2006-2015'!A:A,'WR Stats'!D25+2)</f>
        <v>6</v>
      </c>
      <c r="AG25" s="6">
        <f>SUMIFS('Receiving Data 2006-2015'!S:S,'Receiving Data 2006-2015'!D:D,'WR Stats'!C25,'Receiving Data 2006-2015'!A:A,'WR Stats'!D25+3)</f>
        <v>0</v>
      </c>
      <c r="AH25" s="6">
        <f>SUMIFS('Receiving Data 2006-2015'!S:S,'Receiving Data 2006-2015'!D:D,'WR Stats'!C25,'Receiving Data 2006-2015'!A:A,'WR Stats'!D25+4)</f>
        <v>0</v>
      </c>
      <c r="AI25" s="6">
        <f t="shared" si="0"/>
        <v>0</v>
      </c>
      <c r="AJ25" s="6">
        <f t="shared" si="1"/>
        <v>0</v>
      </c>
      <c r="AK25" s="6">
        <f t="shared" si="2"/>
        <v>-10.3</v>
      </c>
      <c r="AL25" s="6">
        <f t="shared" si="3"/>
        <v>0</v>
      </c>
      <c r="AM25" s="6">
        <f t="shared" si="4"/>
        <v>0</v>
      </c>
      <c r="AN25" s="6">
        <f t="shared" si="5"/>
        <v>-10.3</v>
      </c>
      <c r="AO25" s="3">
        <f>SUMIFS('Receiving Data 2006-2015'!L:L,'Receiving Data 2006-2015'!D:D,'WR Stats'!C25,'Receiving Data 2006-2015'!A:A,'WR Stats'!D25)</f>
        <v>0</v>
      </c>
      <c r="AP25" s="3">
        <f>SUMIFS('Receiving Data 2006-2015'!L:L,'Receiving Data 2006-2015'!D:D,'WR Stats'!C25,'Receiving Data 2006-2015'!A:A,'WR Stats'!D25+1)</f>
        <v>0</v>
      </c>
      <c r="AQ25" s="3">
        <f>SUMIFS('Receiving Data 2006-2015'!L:L,'Receiving Data 2006-2015'!D:D,'WR Stats'!C25,'Receiving Data 2006-2015'!A:A,'WR Stats'!D25+2)</f>
        <v>1</v>
      </c>
      <c r="AR25" s="3">
        <f>SUMIFS('Receiving Data 2006-2015'!L:L,'Receiving Data 2006-2015'!D:D,'WR Stats'!C25,'Receiving Data 2006-2015'!A:A,'WR Stats'!D25+3)</f>
        <v>0</v>
      </c>
      <c r="AS25" s="3">
        <f>SUMIFS('Receiving Data 2006-2015'!L:L,'Receiving Data 2006-2015'!D:D,'WR Stats'!C25,'Receiving Data 2006-2015'!A:A,'WR Stats'!D25+4)</f>
        <v>0</v>
      </c>
      <c r="AT25" s="7">
        <f t="shared" si="6"/>
        <v>17</v>
      </c>
      <c r="AU25" s="7">
        <f t="shared" si="7"/>
        <v>15</v>
      </c>
      <c r="AV25" s="7">
        <f t="shared" si="8"/>
        <v>2</v>
      </c>
      <c r="AW25" s="7">
        <f t="shared" si="9"/>
        <v>2</v>
      </c>
      <c r="AX25" s="7">
        <f t="shared" si="10"/>
        <v>6</v>
      </c>
      <c r="AY25" s="7">
        <f t="shared" si="11"/>
        <v>8.5</v>
      </c>
      <c r="AZ25" s="7">
        <f t="shared" si="12"/>
        <v>8.5</v>
      </c>
      <c r="BA25" s="7">
        <f t="shared" si="13"/>
        <v>1.1333333333333333</v>
      </c>
      <c r="BB25" s="7">
        <f t="shared" si="14"/>
        <v>0</v>
      </c>
      <c r="BC25" s="4">
        <f t="shared" si="15"/>
        <v>0.2</v>
      </c>
      <c r="BD25">
        <f t="shared" si="16"/>
        <v>0</v>
      </c>
      <c r="BE25">
        <f t="shared" si="17"/>
        <v>0</v>
      </c>
      <c r="BF25">
        <f t="shared" si="18"/>
        <v>0</v>
      </c>
      <c r="BG25">
        <f t="shared" si="19"/>
        <v>0</v>
      </c>
      <c r="BH25">
        <f t="shared" si="20"/>
        <v>0</v>
      </c>
      <c r="BI25">
        <f t="shared" si="21"/>
        <v>0</v>
      </c>
      <c r="BJ25" t="str">
        <f t="shared" si="22"/>
        <v>Bust</v>
      </c>
      <c r="BK25">
        <f t="shared" si="23"/>
        <v>0</v>
      </c>
    </row>
    <row r="26" spans="1:63" x14ac:dyDescent="0.25">
      <c r="A26" t="s">
        <v>306</v>
      </c>
      <c r="B26" t="s">
        <v>74</v>
      </c>
      <c r="C26" t="str">
        <f>INDEX('Draft Master List'!E:F,MATCH(A26,'Draft Master List'!E:E,0),2)</f>
        <v>1982010</v>
      </c>
      <c r="D26">
        <f>INDEX('Draft Master List'!A:F,MATCH(A26,'Draft Master List'!E:E,0),1)</f>
        <v>2010</v>
      </c>
      <c r="E26" s="7">
        <f>SUMIFS('Receiving Data 2006-2015'!H:H,'Receiving Data 2006-2015'!D:D,'WR Stats'!C26,'Receiving Data 2006-2015'!A:A,'WR Stats'!D26)</f>
        <v>15</v>
      </c>
      <c r="F26" s="7">
        <f>SUMIFS('Receiving Data 2006-2015'!H:H,'Receiving Data 2006-2015'!D:D,'WR Stats'!C26,'Receiving Data 2006-2015'!A:A,'WR Stats'!D26+1)</f>
        <v>0</v>
      </c>
      <c r="G26" s="7">
        <f>SUMIFS('Receiving Data 2006-2015'!H:H,'Receiving Data 2006-2015'!D:D,'WR Stats'!C26,'Receiving Data 2006-2015'!A:A,'WR Stats'!D26+2)</f>
        <v>0</v>
      </c>
      <c r="H26" s="7">
        <f>SUMIFS('Receiving Data 2006-2015'!H:H,'Receiving Data 2006-2015'!D:D,'WR Stats'!C26,'Receiving Data 2006-2015'!A:A,'WR Stats'!D26+3)</f>
        <v>0</v>
      </c>
      <c r="I26" s="7">
        <f>SUMIFS('Receiving Data 2006-2015'!H:H,'Receiving Data 2006-2015'!D:D,'WR Stats'!C26,'Receiving Data 2006-2015'!A:A,'WR Stats'!D26+4)</f>
        <v>0</v>
      </c>
      <c r="J26" s="7">
        <f>SUMIFS('Receiving Data 2006-2015'!K:K,'Receiving Data 2006-2015'!D:D,'WR Stats'!C26,'Receiving Data 2006-2015'!A:A,'WR Stats'!D26)</f>
        <v>37</v>
      </c>
      <c r="K26" s="7">
        <f>SUMIFS('Receiving Data 2006-2015'!K:K,'Receiving Data 2006-2015'!D:D,'WR Stats'!C26,'Receiving Data 2006-2015'!A:A,'WR Stats'!D26+1)</f>
        <v>0</v>
      </c>
      <c r="L26" s="7">
        <f>SUMIFS('Receiving Data 2006-2015'!K:K,'Receiving Data 2006-2015'!D:D,'WR Stats'!C26,'Receiving Data 2006-2015'!A:A,'WR Stats'!D26+2)</f>
        <v>0</v>
      </c>
      <c r="M26" s="7">
        <f>SUMIFS('Receiving Data 2006-2015'!K:K,'Receiving Data 2006-2015'!D:D,'WR Stats'!C26,'Receiving Data 2006-2015'!A:A,'WR Stats'!D26+3)</f>
        <v>0</v>
      </c>
      <c r="N26" s="7">
        <f>SUMIFS('Receiving Data 2006-2015'!K:K,'Receiving Data 2006-2015'!D:D,'WR Stats'!C26,'Receiving Data 2006-2015'!A:A,'WR Stats'!D26+4)</f>
        <v>0</v>
      </c>
      <c r="O26" s="7">
        <f>SUMIFS('Receiving Data 2006-2015'!J:J,'Receiving Data 2006-2015'!D:D,'WR Stats'!C26,'Receiving Data 2006-2015'!A:A,'WR Stats'!D26)</f>
        <v>67</v>
      </c>
      <c r="P26" s="7">
        <f>SUMIFS('Receiving Data 2006-2015'!J:J,'Receiving Data 2006-2015'!D:D,'WR Stats'!C26,'Receiving Data 2006-2015'!A:A,'WR Stats'!D26+1)</f>
        <v>0</v>
      </c>
      <c r="Q26" s="7">
        <f>SUMIFS('Receiving Data 2006-2015'!J:J,'Receiving Data 2006-2015'!D:D,'WR Stats'!C26,'Receiving Data 2006-2015'!A:A,'WR Stats'!D26+2)</f>
        <v>0</v>
      </c>
      <c r="R26" s="7">
        <f>SUMIFS('Receiving Data 2006-2015'!J:J,'Receiving Data 2006-2015'!D:D,'WR Stats'!C26,'Receiving Data 2006-2015'!A:A,'WR Stats'!D26+3)</f>
        <v>0</v>
      </c>
      <c r="S26" s="7">
        <f>SUMIFS('Receiving Data 2006-2015'!J:J,'Receiving Data 2006-2015'!D:D,'WR Stats'!C26,'Receiving Data 2006-2015'!A:A,'WR Stats'!D26+4)</f>
        <v>0</v>
      </c>
      <c r="T26" s="6">
        <f>SUMIFS('Receiving Data 2006-2015'!M:M,'Receiving Data 2006-2015'!D:D,'WR Stats'!C26,'Receiving Data 2006-2015'!A:A,'WR Stats'!D26)</f>
        <v>508</v>
      </c>
      <c r="U26" s="6">
        <f>SUMIFS('Receiving Data 2006-2015'!M:M,'Receiving Data 2006-2015'!D:D,'WR Stats'!C26,'Receiving Data 2006-2015'!A:A,'WR Stats'!D26+1)</f>
        <v>0</v>
      </c>
      <c r="V26" s="6">
        <f>SUMIFS('Receiving Data 2006-2015'!M:M,'Receiving Data 2006-2015'!D:D,'WR Stats'!C26,'Receiving Data 2006-2015'!A:A,'WR Stats'!D26+2)</f>
        <v>0</v>
      </c>
      <c r="W26" s="6">
        <f>SUMIFS('Receiving Data 2006-2015'!M:M,'Receiving Data 2006-2015'!D:D,'WR Stats'!C26,'Receiving Data 2006-2015'!A:A,'WR Stats'!D26+3)</f>
        <v>0</v>
      </c>
      <c r="X26" s="6">
        <f>SUMIFS('Receiving Data 2006-2015'!M:M,'Receiving Data 2006-2015'!D:D,'WR Stats'!C26,'Receiving Data 2006-2015'!A:A,'WR Stats'!D26+4)</f>
        <v>0</v>
      </c>
      <c r="Y26" s="6">
        <f>SUMIFS('Receiving Data 2006-2015'!O:O,'Receiving Data 2006-2015'!D:D,'WR Stats'!C26,'Receiving Data 2006-2015'!A:A,'WR Stats'!D26)</f>
        <v>3</v>
      </c>
      <c r="Z26" s="6">
        <f>SUMIFS('Receiving Data 2006-2015'!O:O,'Receiving Data 2006-2015'!D:D,'WR Stats'!C26,'Receiving Data 2006-2015'!A:A,'WR Stats'!D26+1)</f>
        <v>0</v>
      </c>
      <c r="AA26" s="6">
        <f>SUMIFS('Receiving Data 2006-2015'!O:O,'Receiving Data 2006-2015'!D:D,'WR Stats'!C26,'Receiving Data 2006-2015'!A:A,'WR Stats'!D26+2)</f>
        <v>0</v>
      </c>
      <c r="AB26" s="6">
        <f>SUMIFS('Receiving Data 2006-2015'!O:O,'Receiving Data 2006-2015'!D:D,'WR Stats'!C26,'Receiving Data 2006-2015'!A:A,'WR Stats'!D26+3)</f>
        <v>0</v>
      </c>
      <c r="AC26" s="6">
        <f>SUMIFS('Receiving Data 2006-2015'!O:O,'Receiving Data 2006-2015'!D:D,'WR Stats'!C26,'Receiving Data 2006-2015'!A:A,'WR Stats'!D26+4)</f>
        <v>0</v>
      </c>
      <c r="AD26" s="6">
        <f>SUMIFS('Receiving Data 2006-2015'!S:S,'Receiving Data 2006-2015'!D:D,'WR Stats'!C26,'Receiving Data 2006-2015'!A:A,'WR Stats'!D26)</f>
        <v>1</v>
      </c>
      <c r="AE26" s="6">
        <f>SUMIFS('Receiving Data 2006-2015'!S:S,'Receiving Data 2006-2015'!D:D,'WR Stats'!C26,'Receiving Data 2006-2015'!A:A,'WR Stats'!D26+1)</f>
        <v>0</v>
      </c>
      <c r="AF26" s="6">
        <f>SUMIFS('Receiving Data 2006-2015'!S:S,'Receiving Data 2006-2015'!D:D,'WR Stats'!C26,'Receiving Data 2006-2015'!A:A,'WR Stats'!D26+2)</f>
        <v>0</v>
      </c>
      <c r="AG26" s="6">
        <f>SUMIFS('Receiving Data 2006-2015'!S:S,'Receiving Data 2006-2015'!D:D,'WR Stats'!C26,'Receiving Data 2006-2015'!A:A,'WR Stats'!D26+3)</f>
        <v>0</v>
      </c>
      <c r="AH26" s="6">
        <f>SUMIFS('Receiving Data 2006-2015'!S:S,'Receiving Data 2006-2015'!D:D,'WR Stats'!C26,'Receiving Data 2006-2015'!A:A,'WR Stats'!D26+4)</f>
        <v>0</v>
      </c>
      <c r="AI26" s="6">
        <f t="shared" si="0"/>
        <v>66.8</v>
      </c>
      <c r="AJ26" s="6">
        <f t="shared" si="1"/>
        <v>0</v>
      </c>
      <c r="AK26" s="6">
        <f t="shared" si="2"/>
        <v>0</v>
      </c>
      <c r="AL26" s="6">
        <f t="shared" si="3"/>
        <v>0</v>
      </c>
      <c r="AM26" s="6">
        <f t="shared" si="4"/>
        <v>0</v>
      </c>
      <c r="AN26" s="6">
        <f t="shared" si="5"/>
        <v>66.8</v>
      </c>
      <c r="AO26" s="3">
        <f>SUMIFS('Receiving Data 2006-2015'!L:L,'Receiving Data 2006-2015'!D:D,'WR Stats'!C26,'Receiving Data 2006-2015'!A:A,'WR Stats'!D26)</f>
        <v>0.55200000000000005</v>
      </c>
      <c r="AP26" s="3">
        <f>SUMIFS('Receiving Data 2006-2015'!L:L,'Receiving Data 2006-2015'!D:D,'WR Stats'!C26,'Receiving Data 2006-2015'!A:A,'WR Stats'!D26+1)</f>
        <v>0</v>
      </c>
      <c r="AQ26" s="3">
        <f>SUMIFS('Receiving Data 2006-2015'!L:L,'Receiving Data 2006-2015'!D:D,'WR Stats'!C26,'Receiving Data 2006-2015'!A:A,'WR Stats'!D26+2)</f>
        <v>0</v>
      </c>
      <c r="AR26" s="3">
        <f>SUMIFS('Receiving Data 2006-2015'!L:L,'Receiving Data 2006-2015'!D:D,'WR Stats'!C26,'Receiving Data 2006-2015'!A:A,'WR Stats'!D26+3)</f>
        <v>0</v>
      </c>
      <c r="AS26" s="3">
        <f>SUMIFS('Receiving Data 2006-2015'!L:L,'Receiving Data 2006-2015'!D:D,'WR Stats'!C26,'Receiving Data 2006-2015'!A:A,'WR Stats'!D26+4)</f>
        <v>0</v>
      </c>
      <c r="AT26" s="7">
        <f t="shared" si="6"/>
        <v>508</v>
      </c>
      <c r="AU26" s="7">
        <f t="shared" si="7"/>
        <v>15</v>
      </c>
      <c r="AV26" s="7">
        <f t="shared" si="8"/>
        <v>67</v>
      </c>
      <c r="AW26" s="7">
        <f t="shared" si="9"/>
        <v>37</v>
      </c>
      <c r="AX26" s="7">
        <f t="shared" si="10"/>
        <v>1</v>
      </c>
      <c r="AY26" s="7">
        <f t="shared" si="11"/>
        <v>13.72972972972973</v>
      </c>
      <c r="AZ26" s="7">
        <f t="shared" si="12"/>
        <v>7.5820895522388057</v>
      </c>
      <c r="BA26" s="7">
        <f t="shared" si="13"/>
        <v>33.866666666666667</v>
      </c>
      <c r="BB26" s="7">
        <f t="shared" si="14"/>
        <v>3</v>
      </c>
      <c r="BC26" s="4">
        <f t="shared" si="15"/>
        <v>0.11040000000000001</v>
      </c>
      <c r="BD26">
        <f t="shared" si="16"/>
        <v>0</v>
      </c>
      <c r="BE26">
        <f t="shared" si="17"/>
        <v>0</v>
      </c>
      <c r="BF26">
        <f t="shared" si="18"/>
        <v>0</v>
      </c>
      <c r="BG26">
        <f t="shared" si="19"/>
        <v>0</v>
      </c>
      <c r="BH26">
        <f t="shared" si="20"/>
        <v>0</v>
      </c>
      <c r="BI26">
        <f t="shared" si="21"/>
        <v>0</v>
      </c>
      <c r="BJ26" t="str">
        <f t="shared" si="22"/>
        <v>Bust</v>
      </c>
      <c r="BK26">
        <f t="shared" si="23"/>
        <v>0</v>
      </c>
    </row>
    <row r="27" spans="1:63" x14ac:dyDescent="0.25">
      <c r="A27" t="s">
        <v>130</v>
      </c>
      <c r="B27" t="s">
        <v>74</v>
      </c>
      <c r="C27" t="str">
        <f>INDEX('Draft Master List'!E:F,MATCH(A27,'Draft Master List'!E:E,0),2)</f>
        <v>1992010</v>
      </c>
      <c r="D27">
        <f>INDEX('Draft Master List'!A:F,MATCH(A27,'Draft Master List'!E:E,0),1)</f>
        <v>2010</v>
      </c>
      <c r="E27" s="7">
        <f>SUMIFS('Receiving Data 2006-2015'!H:H,'Receiving Data 2006-2015'!D:D,'WR Stats'!C27,'Receiving Data 2006-2015'!A:A,'WR Stats'!D27)</f>
        <v>0</v>
      </c>
      <c r="F27" s="7">
        <f>SUMIFS('Receiving Data 2006-2015'!H:H,'Receiving Data 2006-2015'!D:D,'WR Stats'!C27,'Receiving Data 2006-2015'!A:A,'WR Stats'!D27+1)</f>
        <v>11</v>
      </c>
      <c r="G27" s="7">
        <f>SUMIFS('Receiving Data 2006-2015'!H:H,'Receiving Data 2006-2015'!D:D,'WR Stats'!C27,'Receiving Data 2006-2015'!A:A,'WR Stats'!D27+2)</f>
        <v>0</v>
      </c>
      <c r="H27" s="7">
        <f>SUMIFS('Receiving Data 2006-2015'!H:H,'Receiving Data 2006-2015'!D:D,'WR Stats'!C27,'Receiving Data 2006-2015'!A:A,'WR Stats'!D27+3)</f>
        <v>16</v>
      </c>
      <c r="I27" s="7">
        <f>SUMIFS('Receiving Data 2006-2015'!H:H,'Receiving Data 2006-2015'!D:D,'WR Stats'!C27,'Receiving Data 2006-2015'!A:A,'WR Stats'!D27+4)</f>
        <v>7</v>
      </c>
      <c r="J27" s="7">
        <f>SUMIFS('Receiving Data 2006-2015'!K:K,'Receiving Data 2006-2015'!D:D,'WR Stats'!C27,'Receiving Data 2006-2015'!A:A,'WR Stats'!D27)</f>
        <v>0</v>
      </c>
      <c r="K27" s="7">
        <f>SUMIFS('Receiving Data 2006-2015'!K:K,'Receiving Data 2006-2015'!D:D,'WR Stats'!C27,'Receiving Data 2006-2015'!A:A,'WR Stats'!D27+1)</f>
        <v>1</v>
      </c>
      <c r="L27" s="7">
        <f>SUMIFS('Receiving Data 2006-2015'!K:K,'Receiving Data 2006-2015'!D:D,'WR Stats'!C27,'Receiving Data 2006-2015'!A:A,'WR Stats'!D27+2)</f>
        <v>0</v>
      </c>
      <c r="M27" s="7">
        <f>SUMIFS('Receiving Data 2006-2015'!K:K,'Receiving Data 2006-2015'!D:D,'WR Stats'!C27,'Receiving Data 2006-2015'!A:A,'WR Stats'!D27+3)</f>
        <v>5</v>
      </c>
      <c r="N27" s="7">
        <f>SUMIFS('Receiving Data 2006-2015'!K:K,'Receiving Data 2006-2015'!D:D,'WR Stats'!C27,'Receiving Data 2006-2015'!A:A,'WR Stats'!D27+4)</f>
        <v>1</v>
      </c>
      <c r="O27" s="7">
        <f>SUMIFS('Receiving Data 2006-2015'!J:J,'Receiving Data 2006-2015'!D:D,'WR Stats'!C27,'Receiving Data 2006-2015'!A:A,'WR Stats'!D27)</f>
        <v>0</v>
      </c>
      <c r="P27" s="7">
        <f>SUMIFS('Receiving Data 2006-2015'!J:J,'Receiving Data 2006-2015'!D:D,'WR Stats'!C27,'Receiving Data 2006-2015'!A:A,'WR Stats'!D27+1)</f>
        <v>5</v>
      </c>
      <c r="Q27" s="7">
        <f>SUMIFS('Receiving Data 2006-2015'!J:J,'Receiving Data 2006-2015'!D:D,'WR Stats'!C27,'Receiving Data 2006-2015'!A:A,'WR Stats'!D27+2)</f>
        <v>0</v>
      </c>
      <c r="R27" s="7">
        <f>SUMIFS('Receiving Data 2006-2015'!J:J,'Receiving Data 2006-2015'!D:D,'WR Stats'!C27,'Receiving Data 2006-2015'!A:A,'WR Stats'!D27+3)</f>
        <v>11</v>
      </c>
      <c r="S27" s="7">
        <f>SUMIFS('Receiving Data 2006-2015'!J:J,'Receiving Data 2006-2015'!D:D,'WR Stats'!C27,'Receiving Data 2006-2015'!A:A,'WR Stats'!D27+4)</f>
        <v>3</v>
      </c>
      <c r="T27" s="6">
        <f>SUMIFS('Receiving Data 2006-2015'!M:M,'Receiving Data 2006-2015'!D:D,'WR Stats'!C27,'Receiving Data 2006-2015'!A:A,'WR Stats'!D27)</f>
        <v>0</v>
      </c>
      <c r="U27" s="6">
        <f>SUMIFS('Receiving Data 2006-2015'!M:M,'Receiving Data 2006-2015'!D:D,'WR Stats'!C27,'Receiving Data 2006-2015'!A:A,'WR Stats'!D27+1)</f>
        <v>9</v>
      </c>
      <c r="V27" s="6">
        <f>SUMIFS('Receiving Data 2006-2015'!M:M,'Receiving Data 2006-2015'!D:D,'WR Stats'!C27,'Receiving Data 2006-2015'!A:A,'WR Stats'!D27+2)</f>
        <v>0</v>
      </c>
      <c r="W27" s="6">
        <f>SUMIFS('Receiving Data 2006-2015'!M:M,'Receiving Data 2006-2015'!D:D,'WR Stats'!C27,'Receiving Data 2006-2015'!A:A,'WR Stats'!D27+3)</f>
        <v>33</v>
      </c>
      <c r="X27" s="6">
        <f>SUMIFS('Receiving Data 2006-2015'!M:M,'Receiving Data 2006-2015'!D:D,'WR Stats'!C27,'Receiving Data 2006-2015'!A:A,'WR Stats'!D27+4)</f>
        <v>16</v>
      </c>
      <c r="Y27" s="6">
        <f>SUMIFS('Receiving Data 2006-2015'!O:O,'Receiving Data 2006-2015'!D:D,'WR Stats'!C27,'Receiving Data 2006-2015'!A:A,'WR Stats'!D27)</f>
        <v>0</v>
      </c>
      <c r="Z27" s="6">
        <f>SUMIFS('Receiving Data 2006-2015'!O:O,'Receiving Data 2006-2015'!D:D,'WR Stats'!C27,'Receiving Data 2006-2015'!A:A,'WR Stats'!D27+1)</f>
        <v>0</v>
      </c>
      <c r="AA27" s="6">
        <f>SUMIFS('Receiving Data 2006-2015'!O:O,'Receiving Data 2006-2015'!D:D,'WR Stats'!C27,'Receiving Data 2006-2015'!A:A,'WR Stats'!D27+2)</f>
        <v>0</v>
      </c>
      <c r="AB27" s="6">
        <f>SUMIFS('Receiving Data 2006-2015'!O:O,'Receiving Data 2006-2015'!D:D,'WR Stats'!C27,'Receiving Data 2006-2015'!A:A,'WR Stats'!D27+3)</f>
        <v>0</v>
      </c>
      <c r="AC27" s="6">
        <f>SUMIFS('Receiving Data 2006-2015'!O:O,'Receiving Data 2006-2015'!D:D,'WR Stats'!C27,'Receiving Data 2006-2015'!A:A,'WR Stats'!D27+4)</f>
        <v>0</v>
      </c>
      <c r="AD27" s="6">
        <f>SUMIFS('Receiving Data 2006-2015'!S:S,'Receiving Data 2006-2015'!D:D,'WR Stats'!C27,'Receiving Data 2006-2015'!A:A,'WR Stats'!D27)</f>
        <v>0</v>
      </c>
      <c r="AE27" s="6">
        <f>SUMIFS('Receiving Data 2006-2015'!S:S,'Receiving Data 2006-2015'!D:D,'WR Stats'!C27,'Receiving Data 2006-2015'!A:A,'WR Stats'!D27+1)</f>
        <v>1</v>
      </c>
      <c r="AF27" s="6">
        <f>SUMIFS('Receiving Data 2006-2015'!S:S,'Receiving Data 2006-2015'!D:D,'WR Stats'!C27,'Receiving Data 2006-2015'!A:A,'WR Stats'!D27+2)</f>
        <v>0</v>
      </c>
      <c r="AG27" s="6">
        <f>SUMIFS('Receiving Data 2006-2015'!S:S,'Receiving Data 2006-2015'!D:D,'WR Stats'!C27,'Receiving Data 2006-2015'!A:A,'WR Stats'!D27+3)</f>
        <v>0</v>
      </c>
      <c r="AH27" s="6">
        <f>SUMIFS('Receiving Data 2006-2015'!S:S,'Receiving Data 2006-2015'!D:D,'WR Stats'!C27,'Receiving Data 2006-2015'!A:A,'WR Stats'!D27+4)</f>
        <v>0</v>
      </c>
      <c r="AI27" s="6">
        <f t="shared" si="0"/>
        <v>0</v>
      </c>
      <c r="AJ27" s="6">
        <f t="shared" si="1"/>
        <v>-1.1000000000000001</v>
      </c>
      <c r="AK27" s="6">
        <f t="shared" si="2"/>
        <v>0</v>
      </c>
      <c r="AL27" s="6">
        <f t="shared" si="3"/>
        <v>3.3</v>
      </c>
      <c r="AM27" s="6">
        <f t="shared" si="4"/>
        <v>1.6</v>
      </c>
      <c r="AN27" s="6">
        <f t="shared" si="5"/>
        <v>3.8</v>
      </c>
      <c r="AO27" s="3">
        <f>SUMIFS('Receiving Data 2006-2015'!L:L,'Receiving Data 2006-2015'!D:D,'WR Stats'!C27,'Receiving Data 2006-2015'!A:A,'WR Stats'!D27)</f>
        <v>0</v>
      </c>
      <c r="AP27" s="3">
        <f>SUMIFS('Receiving Data 2006-2015'!L:L,'Receiving Data 2006-2015'!D:D,'WR Stats'!C27,'Receiving Data 2006-2015'!A:A,'WR Stats'!D27+1)</f>
        <v>0.2</v>
      </c>
      <c r="AQ27" s="3">
        <f>SUMIFS('Receiving Data 2006-2015'!L:L,'Receiving Data 2006-2015'!D:D,'WR Stats'!C27,'Receiving Data 2006-2015'!A:A,'WR Stats'!D27+2)</f>
        <v>0</v>
      </c>
      <c r="AR27" s="3">
        <f>SUMIFS('Receiving Data 2006-2015'!L:L,'Receiving Data 2006-2015'!D:D,'WR Stats'!C27,'Receiving Data 2006-2015'!A:A,'WR Stats'!D27+3)</f>
        <v>0.45500000000000002</v>
      </c>
      <c r="AS27" s="3">
        <f>SUMIFS('Receiving Data 2006-2015'!L:L,'Receiving Data 2006-2015'!D:D,'WR Stats'!C27,'Receiving Data 2006-2015'!A:A,'WR Stats'!D27+4)</f>
        <v>0.33300000000000002</v>
      </c>
      <c r="AT27" s="7">
        <f t="shared" si="6"/>
        <v>58</v>
      </c>
      <c r="AU27" s="7">
        <f t="shared" si="7"/>
        <v>34</v>
      </c>
      <c r="AV27" s="7">
        <f t="shared" si="8"/>
        <v>19</v>
      </c>
      <c r="AW27" s="7">
        <f t="shared" si="9"/>
        <v>7</v>
      </c>
      <c r="AX27" s="7">
        <f t="shared" si="10"/>
        <v>1</v>
      </c>
      <c r="AY27" s="7">
        <f t="shared" si="11"/>
        <v>8.2857142857142865</v>
      </c>
      <c r="AZ27" s="7">
        <f t="shared" si="12"/>
        <v>3.0526315789473686</v>
      </c>
      <c r="BA27" s="7">
        <f t="shared" si="13"/>
        <v>1.7058823529411764</v>
      </c>
      <c r="BB27" s="7">
        <f t="shared" si="14"/>
        <v>0</v>
      </c>
      <c r="BC27" s="4">
        <f t="shared" si="15"/>
        <v>0.1976</v>
      </c>
      <c r="BD27">
        <f t="shared" si="16"/>
        <v>0</v>
      </c>
      <c r="BE27">
        <f t="shared" si="17"/>
        <v>0</v>
      </c>
      <c r="BF27">
        <f t="shared" si="18"/>
        <v>0</v>
      </c>
      <c r="BG27">
        <f t="shared" si="19"/>
        <v>0</v>
      </c>
      <c r="BH27">
        <f t="shared" si="20"/>
        <v>0</v>
      </c>
      <c r="BI27">
        <f t="shared" si="21"/>
        <v>0</v>
      </c>
      <c r="BJ27" t="str">
        <f t="shared" si="22"/>
        <v>Bust</v>
      </c>
      <c r="BK27">
        <f t="shared" si="23"/>
        <v>0</v>
      </c>
    </row>
    <row r="28" spans="1:63" x14ac:dyDescent="0.25">
      <c r="A28" t="s">
        <v>309</v>
      </c>
      <c r="B28" t="s">
        <v>74</v>
      </c>
      <c r="C28" t="str">
        <f>INDEX('Draft Master List'!E:F,MATCH(A28,'Draft Master List'!E:E,0),2)</f>
        <v>2062010</v>
      </c>
      <c r="D28">
        <f>INDEX('Draft Master List'!A:F,MATCH(A28,'Draft Master List'!E:E,0),1)</f>
        <v>2010</v>
      </c>
      <c r="E28" s="7">
        <f>SUMIFS('Receiving Data 2006-2015'!H:H,'Receiving Data 2006-2015'!D:D,'WR Stats'!C28,'Receiving Data 2006-2015'!A:A,'WR Stats'!D28)</f>
        <v>5</v>
      </c>
      <c r="F28" s="7">
        <f>SUMIFS('Receiving Data 2006-2015'!H:H,'Receiving Data 2006-2015'!D:D,'WR Stats'!C28,'Receiving Data 2006-2015'!A:A,'WR Stats'!D28+1)</f>
        <v>13</v>
      </c>
      <c r="G28" s="7">
        <f>SUMIFS('Receiving Data 2006-2015'!H:H,'Receiving Data 2006-2015'!D:D,'WR Stats'!C28,'Receiving Data 2006-2015'!A:A,'WR Stats'!D28+2)</f>
        <v>11</v>
      </c>
      <c r="H28" s="7">
        <f>SUMIFS('Receiving Data 2006-2015'!H:H,'Receiving Data 2006-2015'!D:D,'WR Stats'!C28,'Receiving Data 2006-2015'!A:A,'WR Stats'!D28+3)</f>
        <v>10</v>
      </c>
      <c r="I28" s="7">
        <f>SUMIFS('Receiving Data 2006-2015'!H:H,'Receiving Data 2006-2015'!D:D,'WR Stats'!C28,'Receiving Data 2006-2015'!A:A,'WR Stats'!D28+4)</f>
        <v>0</v>
      </c>
      <c r="J28" s="7">
        <f>SUMIFS('Receiving Data 2006-2015'!K:K,'Receiving Data 2006-2015'!D:D,'WR Stats'!C28,'Receiving Data 2006-2015'!A:A,'WR Stats'!D28)</f>
        <v>1</v>
      </c>
      <c r="K28" s="7">
        <f>SUMIFS('Receiving Data 2006-2015'!K:K,'Receiving Data 2006-2015'!D:D,'WR Stats'!C28,'Receiving Data 2006-2015'!A:A,'WR Stats'!D28+1)</f>
        <v>20</v>
      </c>
      <c r="L28" s="7">
        <f>SUMIFS('Receiving Data 2006-2015'!K:K,'Receiving Data 2006-2015'!D:D,'WR Stats'!C28,'Receiving Data 2006-2015'!A:A,'WR Stats'!D28+2)</f>
        <v>14</v>
      </c>
      <c r="M28" s="7">
        <f>SUMIFS('Receiving Data 2006-2015'!K:K,'Receiving Data 2006-2015'!D:D,'WR Stats'!C28,'Receiving Data 2006-2015'!A:A,'WR Stats'!D28+3)</f>
        <v>12</v>
      </c>
      <c r="N28" s="7">
        <f>SUMIFS('Receiving Data 2006-2015'!K:K,'Receiving Data 2006-2015'!D:D,'WR Stats'!C28,'Receiving Data 2006-2015'!A:A,'WR Stats'!D28+4)</f>
        <v>0</v>
      </c>
      <c r="O28" s="7">
        <f>SUMIFS('Receiving Data 2006-2015'!J:J,'Receiving Data 2006-2015'!D:D,'WR Stats'!C28,'Receiving Data 2006-2015'!A:A,'WR Stats'!D28)</f>
        <v>1</v>
      </c>
      <c r="P28" s="7">
        <f>SUMIFS('Receiving Data 2006-2015'!J:J,'Receiving Data 2006-2015'!D:D,'WR Stats'!C28,'Receiving Data 2006-2015'!A:A,'WR Stats'!D28+1)</f>
        <v>31</v>
      </c>
      <c r="Q28" s="7">
        <f>SUMIFS('Receiving Data 2006-2015'!J:J,'Receiving Data 2006-2015'!D:D,'WR Stats'!C28,'Receiving Data 2006-2015'!A:A,'WR Stats'!D28+2)</f>
        <v>22</v>
      </c>
      <c r="R28" s="7">
        <f>SUMIFS('Receiving Data 2006-2015'!J:J,'Receiving Data 2006-2015'!D:D,'WR Stats'!C28,'Receiving Data 2006-2015'!A:A,'WR Stats'!D28+3)</f>
        <v>27</v>
      </c>
      <c r="S28" s="7">
        <f>SUMIFS('Receiving Data 2006-2015'!J:J,'Receiving Data 2006-2015'!D:D,'WR Stats'!C28,'Receiving Data 2006-2015'!A:A,'WR Stats'!D28+4)</f>
        <v>0</v>
      </c>
      <c r="T28" s="6">
        <f>SUMIFS('Receiving Data 2006-2015'!M:M,'Receiving Data 2006-2015'!D:D,'WR Stats'!C28,'Receiving Data 2006-2015'!A:A,'WR Stats'!D28)</f>
        <v>8</v>
      </c>
      <c r="U28" s="6">
        <f>SUMIFS('Receiving Data 2006-2015'!M:M,'Receiving Data 2006-2015'!D:D,'WR Stats'!C28,'Receiving Data 2006-2015'!A:A,'WR Stats'!D28+1)</f>
        <v>241</v>
      </c>
      <c r="V28" s="6">
        <f>SUMIFS('Receiving Data 2006-2015'!M:M,'Receiving Data 2006-2015'!D:D,'WR Stats'!C28,'Receiving Data 2006-2015'!A:A,'WR Stats'!D28+2)</f>
        <v>212</v>
      </c>
      <c r="W28" s="6">
        <f>SUMIFS('Receiving Data 2006-2015'!M:M,'Receiving Data 2006-2015'!D:D,'WR Stats'!C28,'Receiving Data 2006-2015'!A:A,'WR Stats'!D28+3)</f>
        <v>113</v>
      </c>
      <c r="X28" s="6">
        <f>SUMIFS('Receiving Data 2006-2015'!M:M,'Receiving Data 2006-2015'!D:D,'WR Stats'!C28,'Receiving Data 2006-2015'!A:A,'WR Stats'!D28+4)</f>
        <v>0</v>
      </c>
      <c r="Y28" s="6">
        <f>SUMIFS('Receiving Data 2006-2015'!O:O,'Receiving Data 2006-2015'!D:D,'WR Stats'!C28,'Receiving Data 2006-2015'!A:A,'WR Stats'!D28)</f>
        <v>0</v>
      </c>
      <c r="Z28" s="6">
        <f>SUMIFS('Receiving Data 2006-2015'!O:O,'Receiving Data 2006-2015'!D:D,'WR Stats'!C28,'Receiving Data 2006-2015'!A:A,'WR Stats'!D28+1)</f>
        <v>3</v>
      </c>
      <c r="AA28" s="6">
        <f>SUMIFS('Receiving Data 2006-2015'!O:O,'Receiving Data 2006-2015'!D:D,'WR Stats'!C28,'Receiving Data 2006-2015'!A:A,'WR Stats'!D28+2)</f>
        <v>1</v>
      </c>
      <c r="AB28" s="6">
        <f>SUMIFS('Receiving Data 2006-2015'!O:O,'Receiving Data 2006-2015'!D:D,'WR Stats'!C28,'Receiving Data 2006-2015'!A:A,'WR Stats'!D28+3)</f>
        <v>0</v>
      </c>
      <c r="AC28" s="6">
        <f>SUMIFS('Receiving Data 2006-2015'!O:O,'Receiving Data 2006-2015'!D:D,'WR Stats'!C28,'Receiving Data 2006-2015'!A:A,'WR Stats'!D28+4)</f>
        <v>0</v>
      </c>
      <c r="AD28" s="6">
        <f>SUMIFS('Receiving Data 2006-2015'!S:S,'Receiving Data 2006-2015'!D:D,'WR Stats'!C28,'Receiving Data 2006-2015'!A:A,'WR Stats'!D28)</f>
        <v>0</v>
      </c>
      <c r="AE28" s="6">
        <f>SUMIFS('Receiving Data 2006-2015'!S:S,'Receiving Data 2006-2015'!D:D,'WR Stats'!C28,'Receiving Data 2006-2015'!A:A,'WR Stats'!D28+1)</f>
        <v>2</v>
      </c>
      <c r="AF28" s="6">
        <f>SUMIFS('Receiving Data 2006-2015'!S:S,'Receiving Data 2006-2015'!D:D,'WR Stats'!C28,'Receiving Data 2006-2015'!A:A,'WR Stats'!D28+2)</f>
        <v>1</v>
      </c>
      <c r="AG28" s="6">
        <f>SUMIFS('Receiving Data 2006-2015'!S:S,'Receiving Data 2006-2015'!D:D,'WR Stats'!C28,'Receiving Data 2006-2015'!A:A,'WR Stats'!D28+3)</f>
        <v>2</v>
      </c>
      <c r="AH28" s="6">
        <f>SUMIFS('Receiving Data 2006-2015'!S:S,'Receiving Data 2006-2015'!D:D,'WR Stats'!C28,'Receiving Data 2006-2015'!A:A,'WR Stats'!D28+4)</f>
        <v>0</v>
      </c>
      <c r="AI28" s="6">
        <f t="shared" si="0"/>
        <v>0.8</v>
      </c>
      <c r="AJ28" s="6">
        <f t="shared" si="1"/>
        <v>38.1</v>
      </c>
      <c r="AK28" s="6">
        <f t="shared" si="2"/>
        <v>25.2</v>
      </c>
      <c r="AL28" s="6">
        <f t="shared" si="3"/>
        <v>7.3000000000000007</v>
      </c>
      <c r="AM28" s="6">
        <f t="shared" si="4"/>
        <v>0</v>
      </c>
      <c r="AN28" s="6">
        <f t="shared" si="5"/>
        <v>71.399999999999991</v>
      </c>
      <c r="AO28" s="3">
        <f>SUMIFS('Receiving Data 2006-2015'!L:L,'Receiving Data 2006-2015'!D:D,'WR Stats'!C28,'Receiving Data 2006-2015'!A:A,'WR Stats'!D28)</f>
        <v>1</v>
      </c>
      <c r="AP28" s="3">
        <f>SUMIFS('Receiving Data 2006-2015'!L:L,'Receiving Data 2006-2015'!D:D,'WR Stats'!C28,'Receiving Data 2006-2015'!A:A,'WR Stats'!D28+1)</f>
        <v>0.64500000000000002</v>
      </c>
      <c r="AQ28" s="3">
        <f>SUMIFS('Receiving Data 2006-2015'!L:L,'Receiving Data 2006-2015'!D:D,'WR Stats'!C28,'Receiving Data 2006-2015'!A:A,'WR Stats'!D28+2)</f>
        <v>0.63600000000000001</v>
      </c>
      <c r="AR28" s="3">
        <f>SUMIFS('Receiving Data 2006-2015'!L:L,'Receiving Data 2006-2015'!D:D,'WR Stats'!C28,'Receiving Data 2006-2015'!A:A,'WR Stats'!D28+3)</f>
        <v>0.44400000000000001</v>
      </c>
      <c r="AS28" s="3">
        <f>SUMIFS('Receiving Data 2006-2015'!L:L,'Receiving Data 2006-2015'!D:D,'WR Stats'!C28,'Receiving Data 2006-2015'!A:A,'WR Stats'!D28+4)</f>
        <v>0</v>
      </c>
      <c r="AT28" s="7">
        <f t="shared" si="6"/>
        <v>574</v>
      </c>
      <c r="AU28" s="7">
        <f t="shared" si="7"/>
        <v>39</v>
      </c>
      <c r="AV28" s="7">
        <f t="shared" si="8"/>
        <v>81</v>
      </c>
      <c r="AW28" s="7">
        <f t="shared" si="9"/>
        <v>47</v>
      </c>
      <c r="AX28" s="7">
        <f t="shared" si="10"/>
        <v>5</v>
      </c>
      <c r="AY28" s="7">
        <f t="shared" si="11"/>
        <v>12.212765957446809</v>
      </c>
      <c r="AZ28" s="7">
        <f t="shared" si="12"/>
        <v>7.0864197530864201</v>
      </c>
      <c r="BA28" s="7">
        <f t="shared" si="13"/>
        <v>14.717948717948717</v>
      </c>
      <c r="BB28" s="7">
        <f t="shared" si="14"/>
        <v>4</v>
      </c>
      <c r="BC28" s="4">
        <f t="shared" si="15"/>
        <v>0.54500000000000004</v>
      </c>
      <c r="BD28">
        <f t="shared" si="16"/>
        <v>0</v>
      </c>
      <c r="BE28">
        <f t="shared" si="17"/>
        <v>0</v>
      </c>
      <c r="BF28">
        <f t="shared" si="18"/>
        <v>0</v>
      </c>
      <c r="BG28">
        <f t="shared" si="19"/>
        <v>0</v>
      </c>
      <c r="BH28">
        <f t="shared" si="20"/>
        <v>0</v>
      </c>
      <c r="BI28">
        <f t="shared" si="21"/>
        <v>0</v>
      </c>
      <c r="BJ28" t="str">
        <f t="shared" si="22"/>
        <v>Bust</v>
      </c>
      <c r="BK28">
        <f t="shared" si="23"/>
        <v>0</v>
      </c>
    </row>
    <row r="29" spans="1:63" x14ac:dyDescent="0.25">
      <c r="A29" t="s">
        <v>311</v>
      </c>
      <c r="B29" t="s">
        <v>74</v>
      </c>
      <c r="C29" t="str">
        <f>INDEX('Draft Master List'!E:F,MATCH(A29,'Draft Master List'!E:E,0),2)</f>
        <v>2192010</v>
      </c>
      <c r="D29">
        <f>INDEX('Draft Master List'!A:F,MATCH(A29,'Draft Master List'!E:E,0),1)</f>
        <v>2010</v>
      </c>
      <c r="E29" s="7">
        <f>SUMIFS('Receiving Data 2006-2015'!H:H,'Receiving Data 2006-2015'!D:D,'WR Stats'!C29,'Receiving Data 2006-2015'!A:A,'WR Stats'!D29)</f>
        <v>5</v>
      </c>
      <c r="F29" s="7">
        <f>SUMIFS('Receiving Data 2006-2015'!H:H,'Receiving Data 2006-2015'!D:D,'WR Stats'!C29,'Receiving Data 2006-2015'!A:A,'WR Stats'!D29+1)</f>
        <v>13</v>
      </c>
      <c r="G29" s="7">
        <f>SUMIFS('Receiving Data 2006-2015'!H:H,'Receiving Data 2006-2015'!D:D,'WR Stats'!C29,'Receiving Data 2006-2015'!A:A,'WR Stats'!D29+2)</f>
        <v>0</v>
      </c>
      <c r="H29" s="7">
        <f>SUMIFS('Receiving Data 2006-2015'!H:H,'Receiving Data 2006-2015'!D:D,'WR Stats'!C29,'Receiving Data 2006-2015'!A:A,'WR Stats'!D29+3)</f>
        <v>0</v>
      </c>
      <c r="I29" s="7">
        <f>SUMIFS('Receiving Data 2006-2015'!H:H,'Receiving Data 2006-2015'!D:D,'WR Stats'!C29,'Receiving Data 2006-2015'!A:A,'WR Stats'!D29+4)</f>
        <v>0</v>
      </c>
      <c r="J29" s="7">
        <f>SUMIFS('Receiving Data 2006-2015'!K:K,'Receiving Data 2006-2015'!D:D,'WR Stats'!C29,'Receiving Data 2006-2015'!A:A,'WR Stats'!D29)</f>
        <v>3</v>
      </c>
      <c r="K29" s="7">
        <f>SUMIFS('Receiving Data 2006-2015'!K:K,'Receiving Data 2006-2015'!D:D,'WR Stats'!C29,'Receiving Data 2006-2015'!A:A,'WR Stats'!D29+1)</f>
        <v>12</v>
      </c>
      <c r="L29" s="7">
        <f>SUMIFS('Receiving Data 2006-2015'!K:K,'Receiving Data 2006-2015'!D:D,'WR Stats'!C29,'Receiving Data 2006-2015'!A:A,'WR Stats'!D29+2)</f>
        <v>0</v>
      </c>
      <c r="M29" s="7">
        <f>SUMIFS('Receiving Data 2006-2015'!K:K,'Receiving Data 2006-2015'!D:D,'WR Stats'!C29,'Receiving Data 2006-2015'!A:A,'WR Stats'!D29+3)</f>
        <v>0</v>
      </c>
      <c r="N29" s="7">
        <f>SUMIFS('Receiving Data 2006-2015'!K:K,'Receiving Data 2006-2015'!D:D,'WR Stats'!C29,'Receiving Data 2006-2015'!A:A,'WR Stats'!D29+4)</f>
        <v>0</v>
      </c>
      <c r="O29" s="7">
        <f>SUMIFS('Receiving Data 2006-2015'!J:J,'Receiving Data 2006-2015'!D:D,'WR Stats'!C29,'Receiving Data 2006-2015'!A:A,'WR Stats'!D29)</f>
        <v>5</v>
      </c>
      <c r="P29" s="7">
        <f>SUMIFS('Receiving Data 2006-2015'!J:J,'Receiving Data 2006-2015'!D:D,'WR Stats'!C29,'Receiving Data 2006-2015'!A:A,'WR Stats'!D29+1)</f>
        <v>26</v>
      </c>
      <c r="Q29" s="7">
        <f>SUMIFS('Receiving Data 2006-2015'!J:J,'Receiving Data 2006-2015'!D:D,'WR Stats'!C29,'Receiving Data 2006-2015'!A:A,'WR Stats'!D29+2)</f>
        <v>0</v>
      </c>
      <c r="R29" s="7">
        <f>SUMIFS('Receiving Data 2006-2015'!J:J,'Receiving Data 2006-2015'!D:D,'WR Stats'!C29,'Receiving Data 2006-2015'!A:A,'WR Stats'!D29+3)</f>
        <v>0</v>
      </c>
      <c r="S29" s="7">
        <f>SUMIFS('Receiving Data 2006-2015'!J:J,'Receiving Data 2006-2015'!D:D,'WR Stats'!C29,'Receiving Data 2006-2015'!A:A,'WR Stats'!D29+4)</f>
        <v>0</v>
      </c>
      <c r="T29" s="6">
        <f>SUMIFS('Receiving Data 2006-2015'!M:M,'Receiving Data 2006-2015'!D:D,'WR Stats'!C29,'Receiving Data 2006-2015'!A:A,'WR Stats'!D29)</f>
        <v>47</v>
      </c>
      <c r="U29" s="6">
        <f>SUMIFS('Receiving Data 2006-2015'!M:M,'Receiving Data 2006-2015'!D:D,'WR Stats'!C29,'Receiving Data 2006-2015'!A:A,'WR Stats'!D29+1)</f>
        <v>137</v>
      </c>
      <c r="V29" s="6">
        <f>SUMIFS('Receiving Data 2006-2015'!M:M,'Receiving Data 2006-2015'!D:D,'WR Stats'!C29,'Receiving Data 2006-2015'!A:A,'WR Stats'!D29+2)</f>
        <v>0</v>
      </c>
      <c r="W29" s="6">
        <f>SUMIFS('Receiving Data 2006-2015'!M:M,'Receiving Data 2006-2015'!D:D,'WR Stats'!C29,'Receiving Data 2006-2015'!A:A,'WR Stats'!D29+3)</f>
        <v>0</v>
      </c>
      <c r="X29" s="6">
        <f>SUMIFS('Receiving Data 2006-2015'!M:M,'Receiving Data 2006-2015'!D:D,'WR Stats'!C29,'Receiving Data 2006-2015'!A:A,'WR Stats'!D29+4)</f>
        <v>0</v>
      </c>
      <c r="Y29" s="6">
        <f>SUMIFS('Receiving Data 2006-2015'!O:O,'Receiving Data 2006-2015'!D:D,'WR Stats'!C29,'Receiving Data 2006-2015'!A:A,'WR Stats'!D29)</f>
        <v>0</v>
      </c>
      <c r="Z29" s="6">
        <f>SUMIFS('Receiving Data 2006-2015'!O:O,'Receiving Data 2006-2015'!D:D,'WR Stats'!C29,'Receiving Data 2006-2015'!A:A,'WR Stats'!D29+1)</f>
        <v>0</v>
      </c>
      <c r="AA29" s="6">
        <f>SUMIFS('Receiving Data 2006-2015'!O:O,'Receiving Data 2006-2015'!D:D,'WR Stats'!C29,'Receiving Data 2006-2015'!A:A,'WR Stats'!D29+2)</f>
        <v>0</v>
      </c>
      <c r="AB29" s="6">
        <f>SUMIFS('Receiving Data 2006-2015'!O:O,'Receiving Data 2006-2015'!D:D,'WR Stats'!C29,'Receiving Data 2006-2015'!A:A,'WR Stats'!D29+3)</f>
        <v>0</v>
      </c>
      <c r="AC29" s="6">
        <f>SUMIFS('Receiving Data 2006-2015'!O:O,'Receiving Data 2006-2015'!D:D,'WR Stats'!C29,'Receiving Data 2006-2015'!A:A,'WR Stats'!D29+4)</f>
        <v>0</v>
      </c>
      <c r="AD29" s="6">
        <f>SUMIFS('Receiving Data 2006-2015'!S:S,'Receiving Data 2006-2015'!D:D,'WR Stats'!C29,'Receiving Data 2006-2015'!A:A,'WR Stats'!D29)</f>
        <v>0</v>
      </c>
      <c r="AE29" s="6">
        <f>SUMIFS('Receiving Data 2006-2015'!S:S,'Receiving Data 2006-2015'!D:D,'WR Stats'!C29,'Receiving Data 2006-2015'!A:A,'WR Stats'!D29+1)</f>
        <v>1</v>
      </c>
      <c r="AF29" s="6">
        <f>SUMIFS('Receiving Data 2006-2015'!S:S,'Receiving Data 2006-2015'!D:D,'WR Stats'!C29,'Receiving Data 2006-2015'!A:A,'WR Stats'!D29+2)</f>
        <v>0</v>
      </c>
      <c r="AG29" s="6">
        <f>SUMIFS('Receiving Data 2006-2015'!S:S,'Receiving Data 2006-2015'!D:D,'WR Stats'!C29,'Receiving Data 2006-2015'!A:A,'WR Stats'!D29+3)</f>
        <v>0</v>
      </c>
      <c r="AH29" s="6">
        <f>SUMIFS('Receiving Data 2006-2015'!S:S,'Receiving Data 2006-2015'!D:D,'WR Stats'!C29,'Receiving Data 2006-2015'!A:A,'WR Stats'!D29+4)</f>
        <v>0</v>
      </c>
      <c r="AI29" s="6">
        <f t="shared" si="0"/>
        <v>4.7</v>
      </c>
      <c r="AJ29" s="6">
        <f t="shared" si="1"/>
        <v>11.7</v>
      </c>
      <c r="AK29" s="6">
        <f t="shared" si="2"/>
        <v>0</v>
      </c>
      <c r="AL29" s="6">
        <f t="shared" si="3"/>
        <v>0</v>
      </c>
      <c r="AM29" s="6">
        <f t="shared" si="4"/>
        <v>0</v>
      </c>
      <c r="AN29" s="6">
        <f t="shared" si="5"/>
        <v>16.399999999999999</v>
      </c>
      <c r="AO29" s="3">
        <f>SUMIFS('Receiving Data 2006-2015'!L:L,'Receiving Data 2006-2015'!D:D,'WR Stats'!C29,'Receiving Data 2006-2015'!A:A,'WR Stats'!D29)</f>
        <v>0.6</v>
      </c>
      <c r="AP29" s="3">
        <f>SUMIFS('Receiving Data 2006-2015'!L:L,'Receiving Data 2006-2015'!D:D,'WR Stats'!C29,'Receiving Data 2006-2015'!A:A,'WR Stats'!D29+1)</f>
        <v>0.46200000000000002</v>
      </c>
      <c r="AQ29" s="3">
        <f>SUMIFS('Receiving Data 2006-2015'!L:L,'Receiving Data 2006-2015'!D:D,'WR Stats'!C29,'Receiving Data 2006-2015'!A:A,'WR Stats'!D29+2)</f>
        <v>0</v>
      </c>
      <c r="AR29" s="3">
        <f>SUMIFS('Receiving Data 2006-2015'!L:L,'Receiving Data 2006-2015'!D:D,'WR Stats'!C29,'Receiving Data 2006-2015'!A:A,'WR Stats'!D29+3)</f>
        <v>0</v>
      </c>
      <c r="AS29" s="3">
        <f>SUMIFS('Receiving Data 2006-2015'!L:L,'Receiving Data 2006-2015'!D:D,'WR Stats'!C29,'Receiving Data 2006-2015'!A:A,'WR Stats'!D29+4)</f>
        <v>0</v>
      </c>
      <c r="AT29" s="7">
        <f t="shared" si="6"/>
        <v>184</v>
      </c>
      <c r="AU29" s="7">
        <f t="shared" si="7"/>
        <v>18</v>
      </c>
      <c r="AV29" s="7">
        <f t="shared" si="8"/>
        <v>31</v>
      </c>
      <c r="AW29" s="7">
        <f t="shared" si="9"/>
        <v>15</v>
      </c>
      <c r="AX29" s="7">
        <f t="shared" si="10"/>
        <v>1</v>
      </c>
      <c r="AY29" s="7">
        <f t="shared" si="11"/>
        <v>12.266666666666667</v>
      </c>
      <c r="AZ29" s="7">
        <f t="shared" si="12"/>
        <v>5.935483870967742</v>
      </c>
      <c r="BA29" s="7">
        <f t="shared" si="13"/>
        <v>10.222222222222221</v>
      </c>
      <c r="BB29" s="7">
        <f t="shared" si="14"/>
        <v>0</v>
      </c>
      <c r="BC29" s="4">
        <f t="shared" si="15"/>
        <v>0.21240000000000001</v>
      </c>
      <c r="BD29">
        <f t="shared" si="16"/>
        <v>0</v>
      </c>
      <c r="BE29">
        <f t="shared" si="17"/>
        <v>0</v>
      </c>
      <c r="BF29">
        <f t="shared" si="18"/>
        <v>0</v>
      </c>
      <c r="BG29">
        <f t="shared" si="19"/>
        <v>0</v>
      </c>
      <c r="BH29">
        <f t="shared" si="20"/>
        <v>0</v>
      </c>
      <c r="BI29">
        <f t="shared" si="21"/>
        <v>0</v>
      </c>
      <c r="BJ29" t="str">
        <f t="shared" si="22"/>
        <v>Bust</v>
      </c>
      <c r="BK29">
        <f t="shared" si="23"/>
        <v>0</v>
      </c>
    </row>
    <row r="30" spans="1:63" x14ac:dyDescent="0.25">
      <c r="A30" t="s">
        <v>115</v>
      </c>
      <c r="B30" t="s">
        <v>74</v>
      </c>
      <c r="C30" t="str">
        <f>INDEX('Draft Master List'!E:F,MATCH(A30,'Draft Master List'!E:E,0),2)</f>
        <v>2222010</v>
      </c>
      <c r="D30">
        <f>INDEX('Draft Master List'!A:F,MATCH(A30,'Draft Master List'!E:E,0),1)</f>
        <v>2010</v>
      </c>
      <c r="E30" s="7">
        <f>SUMIFS('Receiving Data 2006-2015'!H:H,'Receiving Data 2006-2015'!D:D,'WR Stats'!C30,'Receiving Data 2006-2015'!A:A,'WR Stats'!D30)</f>
        <v>0</v>
      </c>
      <c r="F30" s="7">
        <f>SUMIFS('Receiving Data 2006-2015'!H:H,'Receiving Data 2006-2015'!D:D,'WR Stats'!C30,'Receiving Data 2006-2015'!A:A,'WR Stats'!D30+1)</f>
        <v>16</v>
      </c>
      <c r="G30" s="7">
        <f>SUMIFS('Receiving Data 2006-2015'!H:H,'Receiving Data 2006-2015'!D:D,'WR Stats'!C30,'Receiving Data 2006-2015'!A:A,'WR Stats'!D30+2)</f>
        <v>0</v>
      </c>
      <c r="H30" s="7">
        <f>SUMIFS('Receiving Data 2006-2015'!H:H,'Receiving Data 2006-2015'!D:D,'WR Stats'!C30,'Receiving Data 2006-2015'!A:A,'WR Stats'!D30+3)</f>
        <v>0</v>
      </c>
      <c r="I30" s="7">
        <f>SUMIFS('Receiving Data 2006-2015'!H:H,'Receiving Data 2006-2015'!D:D,'WR Stats'!C30,'Receiving Data 2006-2015'!A:A,'WR Stats'!D30+4)</f>
        <v>0</v>
      </c>
      <c r="J30" s="7">
        <f>SUMIFS('Receiving Data 2006-2015'!K:K,'Receiving Data 2006-2015'!D:D,'WR Stats'!C30,'Receiving Data 2006-2015'!A:A,'WR Stats'!D30)</f>
        <v>0</v>
      </c>
      <c r="K30" s="7">
        <f>SUMIFS('Receiving Data 2006-2015'!K:K,'Receiving Data 2006-2015'!D:D,'WR Stats'!C30,'Receiving Data 2006-2015'!A:A,'WR Stats'!D30+1)</f>
        <v>5</v>
      </c>
      <c r="L30" s="7">
        <f>SUMIFS('Receiving Data 2006-2015'!K:K,'Receiving Data 2006-2015'!D:D,'WR Stats'!C30,'Receiving Data 2006-2015'!A:A,'WR Stats'!D30+2)</f>
        <v>0</v>
      </c>
      <c r="M30" s="7">
        <f>SUMIFS('Receiving Data 2006-2015'!K:K,'Receiving Data 2006-2015'!D:D,'WR Stats'!C30,'Receiving Data 2006-2015'!A:A,'WR Stats'!D30+3)</f>
        <v>0</v>
      </c>
      <c r="N30" s="7">
        <f>SUMIFS('Receiving Data 2006-2015'!K:K,'Receiving Data 2006-2015'!D:D,'WR Stats'!C30,'Receiving Data 2006-2015'!A:A,'WR Stats'!D30+4)</f>
        <v>0</v>
      </c>
      <c r="O30" s="7">
        <f>SUMIFS('Receiving Data 2006-2015'!J:J,'Receiving Data 2006-2015'!D:D,'WR Stats'!C30,'Receiving Data 2006-2015'!A:A,'WR Stats'!D30)</f>
        <v>0</v>
      </c>
      <c r="P30" s="7">
        <f>SUMIFS('Receiving Data 2006-2015'!J:J,'Receiving Data 2006-2015'!D:D,'WR Stats'!C30,'Receiving Data 2006-2015'!A:A,'WR Stats'!D30+1)</f>
        <v>12</v>
      </c>
      <c r="Q30" s="7">
        <f>SUMIFS('Receiving Data 2006-2015'!J:J,'Receiving Data 2006-2015'!D:D,'WR Stats'!C30,'Receiving Data 2006-2015'!A:A,'WR Stats'!D30+2)</f>
        <v>0</v>
      </c>
      <c r="R30" s="7">
        <f>SUMIFS('Receiving Data 2006-2015'!J:J,'Receiving Data 2006-2015'!D:D,'WR Stats'!C30,'Receiving Data 2006-2015'!A:A,'WR Stats'!D30+3)</f>
        <v>0</v>
      </c>
      <c r="S30" s="7">
        <f>SUMIFS('Receiving Data 2006-2015'!J:J,'Receiving Data 2006-2015'!D:D,'WR Stats'!C30,'Receiving Data 2006-2015'!A:A,'WR Stats'!D30+4)</f>
        <v>0</v>
      </c>
      <c r="T30" s="6">
        <f>SUMIFS('Receiving Data 2006-2015'!M:M,'Receiving Data 2006-2015'!D:D,'WR Stats'!C30,'Receiving Data 2006-2015'!A:A,'WR Stats'!D30)</f>
        <v>0</v>
      </c>
      <c r="U30" s="6">
        <f>SUMIFS('Receiving Data 2006-2015'!M:M,'Receiving Data 2006-2015'!D:D,'WR Stats'!C30,'Receiving Data 2006-2015'!A:A,'WR Stats'!D30+1)</f>
        <v>24</v>
      </c>
      <c r="V30" s="6">
        <f>SUMIFS('Receiving Data 2006-2015'!M:M,'Receiving Data 2006-2015'!D:D,'WR Stats'!C30,'Receiving Data 2006-2015'!A:A,'WR Stats'!D30+2)</f>
        <v>0</v>
      </c>
      <c r="W30" s="6">
        <f>SUMIFS('Receiving Data 2006-2015'!M:M,'Receiving Data 2006-2015'!D:D,'WR Stats'!C30,'Receiving Data 2006-2015'!A:A,'WR Stats'!D30+3)</f>
        <v>0</v>
      </c>
      <c r="X30" s="6">
        <f>SUMIFS('Receiving Data 2006-2015'!M:M,'Receiving Data 2006-2015'!D:D,'WR Stats'!C30,'Receiving Data 2006-2015'!A:A,'WR Stats'!D30+4)</f>
        <v>0</v>
      </c>
      <c r="Y30" s="6">
        <f>SUMIFS('Receiving Data 2006-2015'!O:O,'Receiving Data 2006-2015'!D:D,'WR Stats'!C30,'Receiving Data 2006-2015'!A:A,'WR Stats'!D30)</f>
        <v>0</v>
      </c>
      <c r="Z30" s="6">
        <f>SUMIFS('Receiving Data 2006-2015'!O:O,'Receiving Data 2006-2015'!D:D,'WR Stats'!C30,'Receiving Data 2006-2015'!A:A,'WR Stats'!D30+1)</f>
        <v>0</v>
      </c>
      <c r="AA30" s="6">
        <f>SUMIFS('Receiving Data 2006-2015'!O:O,'Receiving Data 2006-2015'!D:D,'WR Stats'!C30,'Receiving Data 2006-2015'!A:A,'WR Stats'!D30+2)</f>
        <v>0</v>
      </c>
      <c r="AB30" s="6">
        <f>SUMIFS('Receiving Data 2006-2015'!O:O,'Receiving Data 2006-2015'!D:D,'WR Stats'!C30,'Receiving Data 2006-2015'!A:A,'WR Stats'!D30+3)</f>
        <v>0</v>
      </c>
      <c r="AC30" s="6">
        <f>SUMIFS('Receiving Data 2006-2015'!O:O,'Receiving Data 2006-2015'!D:D,'WR Stats'!C30,'Receiving Data 2006-2015'!A:A,'WR Stats'!D30+4)</f>
        <v>0</v>
      </c>
      <c r="AD30" s="6">
        <f>SUMIFS('Receiving Data 2006-2015'!S:S,'Receiving Data 2006-2015'!D:D,'WR Stats'!C30,'Receiving Data 2006-2015'!A:A,'WR Stats'!D30)</f>
        <v>0</v>
      </c>
      <c r="AE30" s="6">
        <f>SUMIFS('Receiving Data 2006-2015'!S:S,'Receiving Data 2006-2015'!D:D,'WR Stats'!C30,'Receiving Data 2006-2015'!A:A,'WR Stats'!D30+1)</f>
        <v>1</v>
      </c>
      <c r="AF30" s="6">
        <f>SUMIFS('Receiving Data 2006-2015'!S:S,'Receiving Data 2006-2015'!D:D,'WR Stats'!C30,'Receiving Data 2006-2015'!A:A,'WR Stats'!D30+2)</f>
        <v>0</v>
      </c>
      <c r="AG30" s="6">
        <f>SUMIFS('Receiving Data 2006-2015'!S:S,'Receiving Data 2006-2015'!D:D,'WR Stats'!C30,'Receiving Data 2006-2015'!A:A,'WR Stats'!D30+3)</f>
        <v>0</v>
      </c>
      <c r="AH30" s="6">
        <f>SUMIFS('Receiving Data 2006-2015'!S:S,'Receiving Data 2006-2015'!D:D,'WR Stats'!C30,'Receiving Data 2006-2015'!A:A,'WR Stats'!D30+4)</f>
        <v>0</v>
      </c>
      <c r="AI30" s="6">
        <f t="shared" si="0"/>
        <v>0</v>
      </c>
      <c r="AJ30" s="6">
        <f t="shared" si="1"/>
        <v>0.39999999999999991</v>
      </c>
      <c r="AK30" s="6">
        <f t="shared" si="2"/>
        <v>0</v>
      </c>
      <c r="AL30" s="6">
        <f t="shared" si="3"/>
        <v>0</v>
      </c>
      <c r="AM30" s="6">
        <f t="shared" si="4"/>
        <v>0</v>
      </c>
      <c r="AN30" s="6">
        <f t="shared" si="5"/>
        <v>0.39999999999999991</v>
      </c>
      <c r="AO30" s="3">
        <f>SUMIFS('Receiving Data 2006-2015'!L:L,'Receiving Data 2006-2015'!D:D,'WR Stats'!C30,'Receiving Data 2006-2015'!A:A,'WR Stats'!D30)</f>
        <v>0</v>
      </c>
      <c r="AP30" s="3">
        <f>SUMIFS('Receiving Data 2006-2015'!L:L,'Receiving Data 2006-2015'!D:D,'WR Stats'!C30,'Receiving Data 2006-2015'!A:A,'WR Stats'!D30+1)</f>
        <v>0.41699999999999998</v>
      </c>
      <c r="AQ30" s="3">
        <f>SUMIFS('Receiving Data 2006-2015'!L:L,'Receiving Data 2006-2015'!D:D,'WR Stats'!C30,'Receiving Data 2006-2015'!A:A,'WR Stats'!D30+2)</f>
        <v>0</v>
      </c>
      <c r="AR30" s="3">
        <f>SUMIFS('Receiving Data 2006-2015'!L:L,'Receiving Data 2006-2015'!D:D,'WR Stats'!C30,'Receiving Data 2006-2015'!A:A,'WR Stats'!D30+3)</f>
        <v>0</v>
      </c>
      <c r="AS30" s="3">
        <f>SUMIFS('Receiving Data 2006-2015'!L:L,'Receiving Data 2006-2015'!D:D,'WR Stats'!C30,'Receiving Data 2006-2015'!A:A,'WR Stats'!D30+4)</f>
        <v>0</v>
      </c>
      <c r="AT30" s="7">
        <f t="shared" si="6"/>
        <v>24</v>
      </c>
      <c r="AU30" s="7">
        <f t="shared" si="7"/>
        <v>16</v>
      </c>
      <c r="AV30" s="7">
        <f t="shared" si="8"/>
        <v>12</v>
      </c>
      <c r="AW30" s="7">
        <f t="shared" si="9"/>
        <v>5</v>
      </c>
      <c r="AX30" s="7">
        <f t="shared" si="10"/>
        <v>1</v>
      </c>
      <c r="AY30" s="7">
        <f t="shared" si="11"/>
        <v>4.8</v>
      </c>
      <c r="AZ30" s="7">
        <f t="shared" si="12"/>
        <v>2</v>
      </c>
      <c r="BA30" s="7">
        <f t="shared" si="13"/>
        <v>1.5</v>
      </c>
      <c r="BB30" s="7">
        <f t="shared" si="14"/>
        <v>0</v>
      </c>
      <c r="BC30" s="4">
        <f t="shared" si="15"/>
        <v>8.3400000000000002E-2</v>
      </c>
      <c r="BD30">
        <f t="shared" si="16"/>
        <v>0</v>
      </c>
      <c r="BE30">
        <f t="shared" si="17"/>
        <v>0</v>
      </c>
      <c r="BF30">
        <f t="shared" si="18"/>
        <v>0</v>
      </c>
      <c r="BG30">
        <f t="shared" si="19"/>
        <v>0</v>
      </c>
      <c r="BH30">
        <f t="shared" si="20"/>
        <v>0</v>
      </c>
      <c r="BI30">
        <f t="shared" si="21"/>
        <v>0</v>
      </c>
      <c r="BJ30" t="str">
        <f t="shared" si="22"/>
        <v>Bust</v>
      </c>
      <c r="BK30">
        <f t="shared" si="23"/>
        <v>0</v>
      </c>
    </row>
    <row r="31" spans="1:63" x14ac:dyDescent="0.25">
      <c r="A31" t="s">
        <v>312</v>
      </c>
      <c r="B31" t="s">
        <v>74</v>
      </c>
      <c r="C31" t="str">
        <f>INDEX('Draft Master List'!E:F,MATCH(A31,'Draft Master List'!E:E,0),2)</f>
        <v>2272010</v>
      </c>
      <c r="D31">
        <f>INDEX('Draft Master List'!A:F,MATCH(A31,'Draft Master List'!E:E,0),1)</f>
        <v>2010</v>
      </c>
      <c r="E31" s="7">
        <f>SUMIFS('Receiving Data 2006-2015'!H:H,'Receiving Data 2006-2015'!D:D,'WR Stats'!C31,'Receiving Data 2006-2015'!A:A,'WR Stats'!D31)</f>
        <v>0</v>
      </c>
      <c r="F31" s="7">
        <f>SUMIFS('Receiving Data 2006-2015'!H:H,'Receiving Data 2006-2015'!D:D,'WR Stats'!C31,'Receiving Data 2006-2015'!A:A,'WR Stats'!D31+1)</f>
        <v>0</v>
      </c>
      <c r="G31" s="7">
        <f>SUMIFS('Receiving Data 2006-2015'!H:H,'Receiving Data 2006-2015'!D:D,'WR Stats'!C31,'Receiving Data 2006-2015'!A:A,'WR Stats'!D31+2)</f>
        <v>12</v>
      </c>
      <c r="H31" s="7">
        <f>SUMIFS('Receiving Data 2006-2015'!H:H,'Receiving Data 2006-2015'!D:D,'WR Stats'!C31,'Receiving Data 2006-2015'!A:A,'WR Stats'!D31+3)</f>
        <v>5</v>
      </c>
      <c r="I31" s="7">
        <f>SUMIFS('Receiving Data 2006-2015'!H:H,'Receiving Data 2006-2015'!D:D,'WR Stats'!C31,'Receiving Data 2006-2015'!A:A,'WR Stats'!D31+4)</f>
        <v>0</v>
      </c>
      <c r="J31" s="7">
        <f>SUMIFS('Receiving Data 2006-2015'!K:K,'Receiving Data 2006-2015'!D:D,'WR Stats'!C31,'Receiving Data 2006-2015'!A:A,'WR Stats'!D31)</f>
        <v>0</v>
      </c>
      <c r="K31" s="7">
        <f>SUMIFS('Receiving Data 2006-2015'!K:K,'Receiving Data 2006-2015'!D:D,'WR Stats'!C31,'Receiving Data 2006-2015'!A:A,'WR Stats'!D31+1)</f>
        <v>0</v>
      </c>
      <c r="L31" s="7">
        <f>SUMIFS('Receiving Data 2006-2015'!K:K,'Receiving Data 2006-2015'!D:D,'WR Stats'!C31,'Receiving Data 2006-2015'!A:A,'WR Stats'!D31+2)</f>
        <v>9</v>
      </c>
      <c r="M31" s="7">
        <f>SUMIFS('Receiving Data 2006-2015'!K:K,'Receiving Data 2006-2015'!D:D,'WR Stats'!C31,'Receiving Data 2006-2015'!A:A,'WR Stats'!D31+3)</f>
        <v>2</v>
      </c>
      <c r="N31" s="7">
        <f>SUMIFS('Receiving Data 2006-2015'!K:K,'Receiving Data 2006-2015'!D:D,'WR Stats'!C31,'Receiving Data 2006-2015'!A:A,'WR Stats'!D31+4)</f>
        <v>0</v>
      </c>
      <c r="O31" s="7">
        <f>SUMIFS('Receiving Data 2006-2015'!J:J,'Receiving Data 2006-2015'!D:D,'WR Stats'!C31,'Receiving Data 2006-2015'!A:A,'WR Stats'!D31)</f>
        <v>0</v>
      </c>
      <c r="P31" s="7">
        <f>SUMIFS('Receiving Data 2006-2015'!J:J,'Receiving Data 2006-2015'!D:D,'WR Stats'!C31,'Receiving Data 2006-2015'!A:A,'WR Stats'!D31+1)</f>
        <v>0</v>
      </c>
      <c r="Q31" s="7">
        <f>SUMIFS('Receiving Data 2006-2015'!J:J,'Receiving Data 2006-2015'!D:D,'WR Stats'!C31,'Receiving Data 2006-2015'!A:A,'WR Stats'!D31+2)</f>
        <v>15</v>
      </c>
      <c r="R31" s="7">
        <f>SUMIFS('Receiving Data 2006-2015'!J:J,'Receiving Data 2006-2015'!D:D,'WR Stats'!C31,'Receiving Data 2006-2015'!A:A,'WR Stats'!D31+3)</f>
        <v>5</v>
      </c>
      <c r="S31" s="7">
        <f>SUMIFS('Receiving Data 2006-2015'!J:J,'Receiving Data 2006-2015'!D:D,'WR Stats'!C31,'Receiving Data 2006-2015'!A:A,'WR Stats'!D31+4)</f>
        <v>0</v>
      </c>
      <c r="T31" s="6">
        <f>SUMIFS('Receiving Data 2006-2015'!M:M,'Receiving Data 2006-2015'!D:D,'WR Stats'!C31,'Receiving Data 2006-2015'!A:A,'WR Stats'!D31)</f>
        <v>0</v>
      </c>
      <c r="U31" s="6">
        <f>SUMIFS('Receiving Data 2006-2015'!M:M,'Receiving Data 2006-2015'!D:D,'WR Stats'!C31,'Receiving Data 2006-2015'!A:A,'WR Stats'!D31+1)</f>
        <v>0</v>
      </c>
      <c r="V31" s="6">
        <f>SUMIFS('Receiving Data 2006-2015'!M:M,'Receiving Data 2006-2015'!D:D,'WR Stats'!C31,'Receiving Data 2006-2015'!A:A,'WR Stats'!D31+2)</f>
        <v>117</v>
      </c>
      <c r="W31" s="6">
        <f>SUMIFS('Receiving Data 2006-2015'!M:M,'Receiving Data 2006-2015'!D:D,'WR Stats'!C31,'Receiving Data 2006-2015'!A:A,'WR Stats'!D31+3)</f>
        <v>34</v>
      </c>
      <c r="X31" s="6">
        <f>SUMIFS('Receiving Data 2006-2015'!M:M,'Receiving Data 2006-2015'!D:D,'WR Stats'!C31,'Receiving Data 2006-2015'!A:A,'WR Stats'!D31+4)</f>
        <v>0</v>
      </c>
      <c r="Y31" s="6">
        <f>SUMIFS('Receiving Data 2006-2015'!O:O,'Receiving Data 2006-2015'!D:D,'WR Stats'!C31,'Receiving Data 2006-2015'!A:A,'WR Stats'!D31)</f>
        <v>0</v>
      </c>
      <c r="Z31" s="6">
        <f>SUMIFS('Receiving Data 2006-2015'!O:O,'Receiving Data 2006-2015'!D:D,'WR Stats'!C31,'Receiving Data 2006-2015'!A:A,'WR Stats'!D31+1)</f>
        <v>0</v>
      </c>
      <c r="AA31" s="6">
        <f>SUMIFS('Receiving Data 2006-2015'!O:O,'Receiving Data 2006-2015'!D:D,'WR Stats'!C31,'Receiving Data 2006-2015'!A:A,'WR Stats'!D31+2)</f>
        <v>0</v>
      </c>
      <c r="AB31" s="6">
        <f>SUMIFS('Receiving Data 2006-2015'!O:O,'Receiving Data 2006-2015'!D:D,'WR Stats'!C31,'Receiving Data 2006-2015'!A:A,'WR Stats'!D31+3)</f>
        <v>0</v>
      </c>
      <c r="AC31" s="6">
        <f>SUMIFS('Receiving Data 2006-2015'!O:O,'Receiving Data 2006-2015'!D:D,'WR Stats'!C31,'Receiving Data 2006-2015'!A:A,'WR Stats'!D31+4)</f>
        <v>0</v>
      </c>
      <c r="AD31" s="6">
        <f>SUMIFS('Receiving Data 2006-2015'!S:S,'Receiving Data 2006-2015'!D:D,'WR Stats'!C31,'Receiving Data 2006-2015'!A:A,'WR Stats'!D31)</f>
        <v>0</v>
      </c>
      <c r="AE31" s="6">
        <f>SUMIFS('Receiving Data 2006-2015'!S:S,'Receiving Data 2006-2015'!D:D,'WR Stats'!C31,'Receiving Data 2006-2015'!A:A,'WR Stats'!D31+1)</f>
        <v>0</v>
      </c>
      <c r="AF31" s="6">
        <f>SUMIFS('Receiving Data 2006-2015'!S:S,'Receiving Data 2006-2015'!D:D,'WR Stats'!C31,'Receiving Data 2006-2015'!A:A,'WR Stats'!D31+2)</f>
        <v>1</v>
      </c>
      <c r="AG31" s="6">
        <f>SUMIFS('Receiving Data 2006-2015'!S:S,'Receiving Data 2006-2015'!D:D,'WR Stats'!C31,'Receiving Data 2006-2015'!A:A,'WR Stats'!D31+3)</f>
        <v>0</v>
      </c>
      <c r="AH31" s="6">
        <f>SUMIFS('Receiving Data 2006-2015'!S:S,'Receiving Data 2006-2015'!D:D,'WR Stats'!C31,'Receiving Data 2006-2015'!A:A,'WR Stats'!D31+4)</f>
        <v>0</v>
      </c>
      <c r="AI31" s="6">
        <f t="shared" si="0"/>
        <v>0</v>
      </c>
      <c r="AJ31" s="6">
        <f t="shared" si="1"/>
        <v>0</v>
      </c>
      <c r="AK31" s="6">
        <f t="shared" si="2"/>
        <v>9.6999999999999993</v>
      </c>
      <c r="AL31" s="6">
        <f t="shared" si="3"/>
        <v>3.4</v>
      </c>
      <c r="AM31" s="6">
        <f t="shared" si="4"/>
        <v>0</v>
      </c>
      <c r="AN31" s="6">
        <f t="shared" si="5"/>
        <v>13.1</v>
      </c>
      <c r="AO31" s="3">
        <f>SUMIFS('Receiving Data 2006-2015'!L:L,'Receiving Data 2006-2015'!D:D,'WR Stats'!C31,'Receiving Data 2006-2015'!A:A,'WR Stats'!D31)</f>
        <v>0</v>
      </c>
      <c r="AP31" s="3">
        <f>SUMIFS('Receiving Data 2006-2015'!L:L,'Receiving Data 2006-2015'!D:D,'WR Stats'!C31,'Receiving Data 2006-2015'!A:A,'WR Stats'!D31+1)</f>
        <v>0</v>
      </c>
      <c r="AQ31" s="3">
        <f>SUMIFS('Receiving Data 2006-2015'!L:L,'Receiving Data 2006-2015'!D:D,'WR Stats'!C31,'Receiving Data 2006-2015'!A:A,'WR Stats'!D31+2)</f>
        <v>0.6</v>
      </c>
      <c r="AR31" s="3">
        <f>SUMIFS('Receiving Data 2006-2015'!L:L,'Receiving Data 2006-2015'!D:D,'WR Stats'!C31,'Receiving Data 2006-2015'!A:A,'WR Stats'!D31+3)</f>
        <v>0.4</v>
      </c>
      <c r="AS31" s="3">
        <f>SUMIFS('Receiving Data 2006-2015'!L:L,'Receiving Data 2006-2015'!D:D,'WR Stats'!C31,'Receiving Data 2006-2015'!A:A,'WR Stats'!D31+4)</f>
        <v>0</v>
      </c>
      <c r="AT31" s="7">
        <f t="shared" si="6"/>
        <v>151</v>
      </c>
      <c r="AU31" s="7">
        <f t="shared" si="7"/>
        <v>17</v>
      </c>
      <c r="AV31" s="7">
        <f t="shared" si="8"/>
        <v>20</v>
      </c>
      <c r="AW31" s="7">
        <f t="shared" si="9"/>
        <v>11</v>
      </c>
      <c r="AX31" s="7">
        <f t="shared" si="10"/>
        <v>1</v>
      </c>
      <c r="AY31" s="7">
        <f t="shared" si="11"/>
        <v>13.727272727272727</v>
      </c>
      <c r="AZ31" s="7">
        <f t="shared" si="12"/>
        <v>7.55</v>
      </c>
      <c r="BA31" s="7">
        <f t="shared" si="13"/>
        <v>8.882352941176471</v>
      </c>
      <c r="BB31" s="7">
        <f t="shared" si="14"/>
        <v>0</v>
      </c>
      <c r="BC31" s="4">
        <f t="shared" si="15"/>
        <v>0.2</v>
      </c>
      <c r="BD31">
        <f t="shared" si="16"/>
        <v>0</v>
      </c>
      <c r="BE31">
        <f t="shared" si="17"/>
        <v>0</v>
      </c>
      <c r="BF31">
        <f t="shared" si="18"/>
        <v>0</v>
      </c>
      <c r="BG31">
        <f t="shared" si="19"/>
        <v>0</v>
      </c>
      <c r="BH31">
        <f t="shared" si="20"/>
        <v>0</v>
      </c>
      <c r="BI31">
        <f t="shared" si="21"/>
        <v>0</v>
      </c>
      <c r="BJ31" t="str">
        <f t="shared" si="22"/>
        <v>Bust</v>
      </c>
      <c r="BK31">
        <f t="shared" si="23"/>
        <v>0</v>
      </c>
    </row>
    <row r="32" spans="1:63" x14ac:dyDescent="0.25">
      <c r="A32" t="s">
        <v>317</v>
      </c>
      <c r="B32" t="s">
        <v>74</v>
      </c>
      <c r="C32" t="str">
        <f>INDEX('Draft Master List'!E:F,MATCH(A32,'Draft Master List'!E:E,0),2)</f>
        <v>2552010</v>
      </c>
      <c r="D32">
        <f>INDEX('Draft Master List'!A:F,MATCH(A32,'Draft Master List'!E:E,0),1)</f>
        <v>2010</v>
      </c>
      <c r="E32" s="7">
        <f>SUMIFS('Receiving Data 2006-2015'!H:H,'Receiving Data 2006-2015'!D:D,'WR Stats'!C32,'Receiving Data 2006-2015'!A:A,'WR Stats'!D32)</f>
        <v>0</v>
      </c>
      <c r="F32" s="7">
        <f>SUMIFS('Receiving Data 2006-2015'!H:H,'Receiving Data 2006-2015'!D:D,'WR Stats'!C32,'Receiving Data 2006-2015'!A:A,'WR Stats'!D32+1)</f>
        <v>0</v>
      </c>
      <c r="G32" s="7">
        <f>SUMIFS('Receiving Data 2006-2015'!H:H,'Receiving Data 2006-2015'!D:D,'WR Stats'!C32,'Receiving Data 2006-2015'!A:A,'WR Stats'!D32+2)</f>
        <v>0</v>
      </c>
      <c r="H32" s="7">
        <f>SUMIFS('Receiving Data 2006-2015'!H:H,'Receiving Data 2006-2015'!D:D,'WR Stats'!C32,'Receiving Data 2006-2015'!A:A,'WR Stats'!D32+3)</f>
        <v>0</v>
      </c>
      <c r="I32" s="7">
        <f>SUMIFS('Receiving Data 2006-2015'!H:H,'Receiving Data 2006-2015'!D:D,'WR Stats'!C32,'Receiving Data 2006-2015'!A:A,'WR Stats'!D32+4)</f>
        <v>0</v>
      </c>
      <c r="J32" s="7">
        <f>SUMIFS('Receiving Data 2006-2015'!K:K,'Receiving Data 2006-2015'!D:D,'WR Stats'!C32,'Receiving Data 2006-2015'!A:A,'WR Stats'!D32)</f>
        <v>0</v>
      </c>
      <c r="K32" s="7">
        <f>SUMIFS('Receiving Data 2006-2015'!K:K,'Receiving Data 2006-2015'!D:D,'WR Stats'!C32,'Receiving Data 2006-2015'!A:A,'WR Stats'!D32+1)</f>
        <v>0</v>
      </c>
      <c r="L32" s="7">
        <f>SUMIFS('Receiving Data 2006-2015'!K:K,'Receiving Data 2006-2015'!D:D,'WR Stats'!C32,'Receiving Data 2006-2015'!A:A,'WR Stats'!D32+2)</f>
        <v>0</v>
      </c>
      <c r="M32" s="7">
        <f>SUMIFS('Receiving Data 2006-2015'!K:K,'Receiving Data 2006-2015'!D:D,'WR Stats'!C32,'Receiving Data 2006-2015'!A:A,'WR Stats'!D32+3)</f>
        <v>0</v>
      </c>
      <c r="N32" s="7">
        <f>SUMIFS('Receiving Data 2006-2015'!K:K,'Receiving Data 2006-2015'!D:D,'WR Stats'!C32,'Receiving Data 2006-2015'!A:A,'WR Stats'!D32+4)</f>
        <v>0</v>
      </c>
      <c r="O32" s="7">
        <f>SUMIFS('Receiving Data 2006-2015'!J:J,'Receiving Data 2006-2015'!D:D,'WR Stats'!C32,'Receiving Data 2006-2015'!A:A,'WR Stats'!D32)</f>
        <v>0</v>
      </c>
      <c r="P32" s="7">
        <f>SUMIFS('Receiving Data 2006-2015'!J:J,'Receiving Data 2006-2015'!D:D,'WR Stats'!C32,'Receiving Data 2006-2015'!A:A,'WR Stats'!D32+1)</f>
        <v>0</v>
      </c>
      <c r="Q32" s="7">
        <f>SUMIFS('Receiving Data 2006-2015'!J:J,'Receiving Data 2006-2015'!D:D,'WR Stats'!C32,'Receiving Data 2006-2015'!A:A,'WR Stats'!D32+2)</f>
        <v>0</v>
      </c>
      <c r="R32" s="7">
        <f>SUMIFS('Receiving Data 2006-2015'!J:J,'Receiving Data 2006-2015'!D:D,'WR Stats'!C32,'Receiving Data 2006-2015'!A:A,'WR Stats'!D32+3)</f>
        <v>0</v>
      </c>
      <c r="S32" s="7">
        <f>SUMIFS('Receiving Data 2006-2015'!J:J,'Receiving Data 2006-2015'!D:D,'WR Stats'!C32,'Receiving Data 2006-2015'!A:A,'WR Stats'!D32+4)</f>
        <v>0</v>
      </c>
      <c r="T32" s="6">
        <f>SUMIFS('Receiving Data 2006-2015'!M:M,'Receiving Data 2006-2015'!D:D,'WR Stats'!C32,'Receiving Data 2006-2015'!A:A,'WR Stats'!D32)</f>
        <v>0</v>
      </c>
      <c r="U32" s="6">
        <f>SUMIFS('Receiving Data 2006-2015'!M:M,'Receiving Data 2006-2015'!D:D,'WR Stats'!C32,'Receiving Data 2006-2015'!A:A,'WR Stats'!D32+1)</f>
        <v>0</v>
      </c>
      <c r="V32" s="6">
        <f>SUMIFS('Receiving Data 2006-2015'!M:M,'Receiving Data 2006-2015'!D:D,'WR Stats'!C32,'Receiving Data 2006-2015'!A:A,'WR Stats'!D32+2)</f>
        <v>0</v>
      </c>
      <c r="W32" s="6">
        <f>SUMIFS('Receiving Data 2006-2015'!M:M,'Receiving Data 2006-2015'!D:D,'WR Stats'!C32,'Receiving Data 2006-2015'!A:A,'WR Stats'!D32+3)</f>
        <v>0</v>
      </c>
      <c r="X32" s="6">
        <f>SUMIFS('Receiving Data 2006-2015'!M:M,'Receiving Data 2006-2015'!D:D,'WR Stats'!C32,'Receiving Data 2006-2015'!A:A,'WR Stats'!D32+4)</f>
        <v>0</v>
      </c>
      <c r="Y32" s="6">
        <f>SUMIFS('Receiving Data 2006-2015'!O:O,'Receiving Data 2006-2015'!D:D,'WR Stats'!C32,'Receiving Data 2006-2015'!A:A,'WR Stats'!D32)</f>
        <v>0</v>
      </c>
      <c r="Z32" s="6">
        <f>SUMIFS('Receiving Data 2006-2015'!O:O,'Receiving Data 2006-2015'!D:D,'WR Stats'!C32,'Receiving Data 2006-2015'!A:A,'WR Stats'!D32+1)</f>
        <v>0</v>
      </c>
      <c r="AA32" s="6">
        <f>SUMIFS('Receiving Data 2006-2015'!O:O,'Receiving Data 2006-2015'!D:D,'WR Stats'!C32,'Receiving Data 2006-2015'!A:A,'WR Stats'!D32+2)</f>
        <v>0</v>
      </c>
      <c r="AB32" s="6">
        <f>SUMIFS('Receiving Data 2006-2015'!O:O,'Receiving Data 2006-2015'!D:D,'WR Stats'!C32,'Receiving Data 2006-2015'!A:A,'WR Stats'!D32+3)</f>
        <v>0</v>
      </c>
      <c r="AC32" s="6">
        <f>SUMIFS('Receiving Data 2006-2015'!O:O,'Receiving Data 2006-2015'!D:D,'WR Stats'!C32,'Receiving Data 2006-2015'!A:A,'WR Stats'!D32+4)</f>
        <v>0</v>
      </c>
      <c r="AD32" s="6">
        <f>SUMIFS('Receiving Data 2006-2015'!S:S,'Receiving Data 2006-2015'!D:D,'WR Stats'!C32,'Receiving Data 2006-2015'!A:A,'WR Stats'!D32)</f>
        <v>0</v>
      </c>
      <c r="AE32" s="6">
        <f>SUMIFS('Receiving Data 2006-2015'!S:S,'Receiving Data 2006-2015'!D:D,'WR Stats'!C32,'Receiving Data 2006-2015'!A:A,'WR Stats'!D32+1)</f>
        <v>0</v>
      </c>
      <c r="AF32" s="6">
        <f>SUMIFS('Receiving Data 2006-2015'!S:S,'Receiving Data 2006-2015'!D:D,'WR Stats'!C32,'Receiving Data 2006-2015'!A:A,'WR Stats'!D32+2)</f>
        <v>0</v>
      </c>
      <c r="AG32" s="6">
        <f>SUMIFS('Receiving Data 2006-2015'!S:S,'Receiving Data 2006-2015'!D:D,'WR Stats'!C32,'Receiving Data 2006-2015'!A:A,'WR Stats'!D32+3)</f>
        <v>0</v>
      </c>
      <c r="AH32" s="6">
        <f>SUMIFS('Receiving Data 2006-2015'!S:S,'Receiving Data 2006-2015'!D:D,'WR Stats'!C32,'Receiving Data 2006-2015'!A:A,'WR Stats'!D32+4)</f>
        <v>0</v>
      </c>
      <c r="AI32" s="6">
        <f t="shared" si="0"/>
        <v>0</v>
      </c>
      <c r="AJ32" s="6">
        <f t="shared" si="1"/>
        <v>0</v>
      </c>
      <c r="AK32" s="6">
        <f t="shared" si="2"/>
        <v>0</v>
      </c>
      <c r="AL32" s="6">
        <f t="shared" si="3"/>
        <v>0</v>
      </c>
      <c r="AM32" s="6">
        <f t="shared" si="4"/>
        <v>0</v>
      </c>
      <c r="AN32" s="6">
        <f t="shared" si="5"/>
        <v>0</v>
      </c>
      <c r="AO32" s="3">
        <f>SUMIFS('Receiving Data 2006-2015'!L:L,'Receiving Data 2006-2015'!D:D,'WR Stats'!C32,'Receiving Data 2006-2015'!A:A,'WR Stats'!D32)</f>
        <v>0</v>
      </c>
      <c r="AP32" s="3">
        <f>SUMIFS('Receiving Data 2006-2015'!L:L,'Receiving Data 2006-2015'!D:D,'WR Stats'!C32,'Receiving Data 2006-2015'!A:A,'WR Stats'!D32+1)</f>
        <v>0</v>
      </c>
      <c r="AQ32" s="3">
        <f>SUMIFS('Receiving Data 2006-2015'!L:L,'Receiving Data 2006-2015'!D:D,'WR Stats'!C32,'Receiving Data 2006-2015'!A:A,'WR Stats'!D32+2)</f>
        <v>0</v>
      </c>
      <c r="AR32" s="3">
        <f>SUMIFS('Receiving Data 2006-2015'!L:L,'Receiving Data 2006-2015'!D:D,'WR Stats'!C32,'Receiving Data 2006-2015'!A:A,'WR Stats'!D32+3)</f>
        <v>0</v>
      </c>
      <c r="AS32" s="3">
        <f>SUMIFS('Receiving Data 2006-2015'!L:L,'Receiving Data 2006-2015'!D:D,'WR Stats'!C32,'Receiving Data 2006-2015'!A:A,'WR Stats'!D32+4)</f>
        <v>0</v>
      </c>
      <c r="AT32" s="7">
        <f t="shared" si="6"/>
        <v>0</v>
      </c>
      <c r="AU32" s="7">
        <f t="shared" si="7"/>
        <v>0</v>
      </c>
      <c r="AV32" s="7">
        <f t="shared" si="8"/>
        <v>0</v>
      </c>
      <c r="AW32" s="7">
        <f t="shared" si="9"/>
        <v>0</v>
      </c>
      <c r="AX32" s="7">
        <f t="shared" si="10"/>
        <v>0</v>
      </c>
      <c r="AY32" s="7" t="str">
        <f t="shared" si="11"/>
        <v/>
      </c>
      <c r="AZ32" s="7" t="str">
        <f t="shared" si="12"/>
        <v/>
      </c>
      <c r="BA32" s="7" t="str">
        <f t="shared" si="13"/>
        <v/>
      </c>
      <c r="BB32" s="7">
        <f t="shared" si="14"/>
        <v>0</v>
      </c>
      <c r="BC32" s="4">
        <f t="shared" si="15"/>
        <v>0</v>
      </c>
      <c r="BD32">
        <f t="shared" si="16"/>
        <v>0</v>
      </c>
      <c r="BE32">
        <f t="shared" si="17"/>
        <v>0</v>
      </c>
      <c r="BF32">
        <f t="shared" si="18"/>
        <v>0</v>
      </c>
      <c r="BG32">
        <f t="shared" si="19"/>
        <v>0</v>
      </c>
      <c r="BH32">
        <f t="shared" si="20"/>
        <v>0</v>
      </c>
      <c r="BI32">
        <f t="shared" si="21"/>
        <v>0</v>
      </c>
      <c r="BJ32" t="str">
        <f t="shared" si="22"/>
        <v>Bust</v>
      </c>
      <c r="BK32">
        <f t="shared" si="23"/>
        <v>0</v>
      </c>
    </row>
    <row r="33" spans="1:63" x14ac:dyDescent="0.25">
      <c r="A33" t="s">
        <v>112</v>
      </c>
      <c r="B33" t="s">
        <v>74</v>
      </c>
      <c r="C33" t="str">
        <f>INDEX('Draft Master List'!E:F,MATCH(A33,'Draft Master List'!E:E,0),2)</f>
        <v>72009</v>
      </c>
      <c r="D33">
        <f>INDEX('Draft Master List'!A:F,MATCH(A33,'Draft Master List'!E:E,0),1)</f>
        <v>2009</v>
      </c>
      <c r="E33" s="7">
        <f>SUMIFS('Receiving Data 2006-2015'!H:H,'Receiving Data 2006-2015'!D:D,'WR Stats'!C33,'Receiving Data 2006-2015'!A:A,'WR Stats'!D33)</f>
        <v>11</v>
      </c>
      <c r="F33" s="7">
        <f>SUMIFS('Receiving Data 2006-2015'!H:H,'Receiving Data 2006-2015'!D:D,'WR Stats'!C33,'Receiving Data 2006-2015'!A:A,'WR Stats'!D33+1)</f>
        <v>15</v>
      </c>
      <c r="G33" s="7">
        <f>SUMIFS('Receiving Data 2006-2015'!H:H,'Receiving Data 2006-2015'!D:D,'WR Stats'!C33,'Receiving Data 2006-2015'!A:A,'WR Stats'!D33+2)</f>
        <v>15</v>
      </c>
      <c r="H33" s="7">
        <f>SUMIFS('Receiving Data 2006-2015'!H:H,'Receiving Data 2006-2015'!D:D,'WR Stats'!C33,'Receiving Data 2006-2015'!A:A,'WR Stats'!D33+3)</f>
        <v>15</v>
      </c>
      <c r="I33" s="7">
        <f>SUMIFS('Receiving Data 2006-2015'!H:H,'Receiving Data 2006-2015'!D:D,'WR Stats'!C33,'Receiving Data 2006-2015'!A:A,'WR Stats'!D33+4)</f>
        <v>16</v>
      </c>
      <c r="J33" s="7">
        <f>SUMIFS('Receiving Data 2006-2015'!K:K,'Receiving Data 2006-2015'!D:D,'WR Stats'!C33,'Receiving Data 2006-2015'!A:A,'WR Stats'!D33)</f>
        <v>9</v>
      </c>
      <c r="K33" s="7">
        <f>SUMIFS('Receiving Data 2006-2015'!K:K,'Receiving Data 2006-2015'!D:D,'WR Stats'!C33,'Receiving Data 2006-2015'!A:A,'WR Stats'!D33+1)</f>
        <v>26</v>
      </c>
      <c r="L33" s="7">
        <f>SUMIFS('Receiving Data 2006-2015'!K:K,'Receiving Data 2006-2015'!D:D,'WR Stats'!C33,'Receiving Data 2006-2015'!A:A,'WR Stats'!D33+2)</f>
        <v>64</v>
      </c>
      <c r="M33" s="7">
        <f>SUMIFS('Receiving Data 2006-2015'!K:K,'Receiving Data 2006-2015'!D:D,'WR Stats'!C33,'Receiving Data 2006-2015'!A:A,'WR Stats'!D33+3)</f>
        <v>41</v>
      </c>
      <c r="N33" s="7">
        <f>SUMIFS('Receiving Data 2006-2015'!K:K,'Receiving Data 2006-2015'!D:D,'WR Stats'!C33,'Receiving Data 2006-2015'!A:A,'WR Stats'!D33+4)</f>
        <v>29</v>
      </c>
      <c r="O33" s="7">
        <f>SUMIFS('Receiving Data 2006-2015'!J:J,'Receiving Data 2006-2015'!D:D,'WR Stats'!C33,'Receiving Data 2006-2015'!A:A,'WR Stats'!D33)</f>
        <v>40</v>
      </c>
      <c r="P33" s="7">
        <f>SUMIFS('Receiving Data 2006-2015'!J:J,'Receiving Data 2006-2015'!D:D,'WR Stats'!C33,'Receiving Data 2006-2015'!A:A,'WR Stats'!D33+1)</f>
        <v>65</v>
      </c>
      <c r="Q33" s="7">
        <f>SUMIFS('Receiving Data 2006-2015'!J:J,'Receiving Data 2006-2015'!D:D,'WR Stats'!C33,'Receiving Data 2006-2015'!A:A,'WR Stats'!D33+2)</f>
        <v>115</v>
      </c>
      <c r="R33" s="7">
        <f>SUMIFS('Receiving Data 2006-2015'!J:J,'Receiving Data 2006-2015'!D:D,'WR Stats'!C33,'Receiving Data 2006-2015'!A:A,'WR Stats'!D33+3)</f>
        <v>80</v>
      </c>
      <c r="S33" s="7">
        <f>SUMIFS('Receiving Data 2006-2015'!J:J,'Receiving Data 2006-2015'!D:D,'WR Stats'!C33,'Receiving Data 2006-2015'!A:A,'WR Stats'!D33+4)</f>
        <v>64</v>
      </c>
      <c r="T33" s="6">
        <f>SUMIFS('Receiving Data 2006-2015'!M:M,'Receiving Data 2006-2015'!D:D,'WR Stats'!C33,'Receiving Data 2006-2015'!A:A,'WR Stats'!D33)</f>
        <v>124</v>
      </c>
      <c r="U33" s="6">
        <f>SUMIFS('Receiving Data 2006-2015'!M:M,'Receiving Data 2006-2015'!D:D,'WR Stats'!C33,'Receiving Data 2006-2015'!A:A,'WR Stats'!D33+1)</f>
        <v>366</v>
      </c>
      <c r="V33" s="6">
        <f>SUMIFS('Receiving Data 2006-2015'!M:M,'Receiving Data 2006-2015'!D:D,'WR Stats'!C33,'Receiving Data 2006-2015'!A:A,'WR Stats'!D33+2)</f>
        <v>975</v>
      </c>
      <c r="W33" s="6">
        <f>SUMIFS('Receiving Data 2006-2015'!M:M,'Receiving Data 2006-2015'!D:D,'WR Stats'!C33,'Receiving Data 2006-2015'!A:A,'WR Stats'!D33+3)</f>
        <v>606</v>
      </c>
      <c r="X33" s="6">
        <f>SUMIFS('Receiving Data 2006-2015'!M:M,'Receiving Data 2006-2015'!D:D,'WR Stats'!C33,'Receiving Data 2006-2015'!A:A,'WR Stats'!D33+4)</f>
        <v>309</v>
      </c>
      <c r="Y33" s="6">
        <f>SUMIFS('Receiving Data 2006-2015'!O:O,'Receiving Data 2006-2015'!D:D,'WR Stats'!C33,'Receiving Data 2006-2015'!A:A,'WR Stats'!D33)</f>
        <v>1</v>
      </c>
      <c r="Z33" s="6">
        <f>SUMIFS('Receiving Data 2006-2015'!O:O,'Receiving Data 2006-2015'!D:D,'WR Stats'!C33,'Receiving Data 2006-2015'!A:A,'WR Stats'!D33+1)</f>
        <v>1</v>
      </c>
      <c r="AA33" s="6">
        <f>SUMIFS('Receiving Data 2006-2015'!O:O,'Receiving Data 2006-2015'!D:D,'WR Stats'!C33,'Receiving Data 2006-2015'!A:A,'WR Stats'!D33+2)</f>
        <v>4</v>
      </c>
      <c r="AB33" s="6">
        <f>SUMIFS('Receiving Data 2006-2015'!O:O,'Receiving Data 2006-2015'!D:D,'WR Stats'!C33,'Receiving Data 2006-2015'!A:A,'WR Stats'!D33+3)</f>
        <v>5</v>
      </c>
      <c r="AC33" s="6">
        <f>SUMIFS('Receiving Data 2006-2015'!O:O,'Receiving Data 2006-2015'!D:D,'WR Stats'!C33,'Receiving Data 2006-2015'!A:A,'WR Stats'!D33+4)</f>
        <v>1</v>
      </c>
      <c r="AD33" s="6">
        <f>SUMIFS('Receiving Data 2006-2015'!S:S,'Receiving Data 2006-2015'!D:D,'WR Stats'!C33,'Receiving Data 2006-2015'!A:A,'WR Stats'!D33)</f>
        <v>0</v>
      </c>
      <c r="AE33" s="6">
        <f>SUMIFS('Receiving Data 2006-2015'!S:S,'Receiving Data 2006-2015'!D:D,'WR Stats'!C33,'Receiving Data 2006-2015'!A:A,'WR Stats'!D33+1)</f>
        <v>1</v>
      </c>
      <c r="AF33" s="6">
        <f>SUMIFS('Receiving Data 2006-2015'!S:S,'Receiving Data 2006-2015'!D:D,'WR Stats'!C33,'Receiving Data 2006-2015'!A:A,'WR Stats'!D33+2)</f>
        <v>1</v>
      </c>
      <c r="AG33" s="6">
        <f>SUMIFS('Receiving Data 2006-2015'!S:S,'Receiving Data 2006-2015'!D:D,'WR Stats'!C33,'Receiving Data 2006-2015'!A:A,'WR Stats'!D33+3)</f>
        <v>0</v>
      </c>
      <c r="AH33" s="6">
        <f>SUMIFS('Receiving Data 2006-2015'!S:S,'Receiving Data 2006-2015'!D:D,'WR Stats'!C33,'Receiving Data 2006-2015'!A:A,'WR Stats'!D33+4)</f>
        <v>0</v>
      </c>
      <c r="AI33" s="6">
        <f t="shared" si="0"/>
        <v>18.399999999999999</v>
      </c>
      <c r="AJ33" s="6">
        <f t="shared" si="1"/>
        <v>40.6</v>
      </c>
      <c r="AK33" s="6">
        <f t="shared" si="2"/>
        <v>119.5</v>
      </c>
      <c r="AL33" s="6">
        <f t="shared" si="3"/>
        <v>90.6</v>
      </c>
      <c r="AM33" s="6">
        <f t="shared" si="4"/>
        <v>36.9</v>
      </c>
      <c r="AN33" s="6">
        <f t="shared" si="5"/>
        <v>306</v>
      </c>
      <c r="AO33" s="3">
        <f>SUMIFS('Receiving Data 2006-2015'!L:L,'Receiving Data 2006-2015'!D:D,'WR Stats'!C33,'Receiving Data 2006-2015'!A:A,'WR Stats'!D33)</f>
        <v>0.22500000000000001</v>
      </c>
      <c r="AP33" s="3">
        <f>SUMIFS('Receiving Data 2006-2015'!L:L,'Receiving Data 2006-2015'!D:D,'WR Stats'!C33,'Receiving Data 2006-2015'!A:A,'WR Stats'!D33+1)</f>
        <v>0.4</v>
      </c>
      <c r="AQ33" s="3">
        <f>SUMIFS('Receiving Data 2006-2015'!L:L,'Receiving Data 2006-2015'!D:D,'WR Stats'!C33,'Receiving Data 2006-2015'!A:A,'WR Stats'!D33+2)</f>
        <v>0.55700000000000005</v>
      </c>
      <c r="AR33" s="3">
        <f>SUMIFS('Receiving Data 2006-2015'!L:L,'Receiving Data 2006-2015'!D:D,'WR Stats'!C33,'Receiving Data 2006-2015'!A:A,'WR Stats'!D33+3)</f>
        <v>0.51300000000000001</v>
      </c>
      <c r="AS33" s="3">
        <f>SUMIFS('Receiving Data 2006-2015'!L:L,'Receiving Data 2006-2015'!D:D,'WR Stats'!C33,'Receiving Data 2006-2015'!A:A,'WR Stats'!D33+4)</f>
        <v>0.45300000000000001</v>
      </c>
      <c r="AT33" s="7">
        <f t="shared" si="6"/>
        <v>2380</v>
      </c>
      <c r="AU33" s="7">
        <f t="shared" si="7"/>
        <v>72</v>
      </c>
      <c r="AV33" s="7">
        <f t="shared" si="8"/>
        <v>364</v>
      </c>
      <c r="AW33" s="7">
        <f t="shared" si="9"/>
        <v>169</v>
      </c>
      <c r="AX33" s="7">
        <f t="shared" si="10"/>
        <v>2</v>
      </c>
      <c r="AY33" s="7">
        <f t="shared" si="11"/>
        <v>14.082840236686391</v>
      </c>
      <c r="AZ33" s="7">
        <f t="shared" si="12"/>
        <v>6.5384615384615383</v>
      </c>
      <c r="BA33" s="7">
        <f t="shared" si="13"/>
        <v>33.055555555555557</v>
      </c>
      <c r="BB33" s="7">
        <f t="shared" si="14"/>
        <v>12</v>
      </c>
      <c r="BC33" s="4">
        <f t="shared" si="15"/>
        <v>0.42959999999999993</v>
      </c>
      <c r="BD33">
        <f t="shared" si="16"/>
        <v>0</v>
      </c>
      <c r="BE33">
        <f t="shared" si="17"/>
        <v>0</v>
      </c>
      <c r="BF33">
        <f t="shared" si="18"/>
        <v>0</v>
      </c>
      <c r="BG33">
        <f t="shared" si="19"/>
        <v>0</v>
      </c>
      <c r="BH33">
        <f t="shared" si="20"/>
        <v>0</v>
      </c>
      <c r="BI33">
        <f t="shared" si="21"/>
        <v>0</v>
      </c>
      <c r="BJ33" t="str">
        <f t="shared" si="22"/>
        <v>Bust</v>
      </c>
      <c r="BK33">
        <f t="shared" si="23"/>
        <v>0</v>
      </c>
    </row>
    <row r="34" spans="1:63" x14ac:dyDescent="0.25">
      <c r="A34" t="s">
        <v>117</v>
      </c>
      <c r="B34" t="s">
        <v>74</v>
      </c>
      <c r="C34" t="str">
        <f>INDEX('Draft Master List'!E:F,MATCH(A34,'Draft Master List'!E:E,0),2)</f>
        <v>102009</v>
      </c>
      <c r="D34">
        <f>INDEX('Draft Master List'!A:F,MATCH(A34,'Draft Master List'!E:E,0),1)</f>
        <v>2009</v>
      </c>
      <c r="E34" s="7">
        <f>SUMIFS('Receiving Data 2006-2015'!H:H,'Receiving Data 2006-2015'!D:D,'WR Stats'!C34,'Receiving Data 2006-2015'!A:A,'WR Stats'!D34)</f>
        <v>11</v>
      </c>
      <c r="F34" s="7">
        <f>SUMIFS('Receiving Data 2006-2015'!H:H,'Receiving Data 2006-2015'!D:D,'WR Stats'!C34,'Receiving Data 2006-2015'!A:A,'WR Stats'!D34+1)</f>
        <v>16</v>
      </c>
      <c r="G34" s="7">
        <f>SUMIFS('Receiving Data 2006-2015'!H:H,'Receiving Data 2006-2015'!D:D,'WR Stats'!C34,'Receiving Data 2006-2015'!A:A,'WR Stats'!D34+2)</f>
        <v>15</v>
      </c>
      <c r="H34" s="7">
        <f>SUMIFS('Receiving Data 2006-2015'!H:H,'Receiving Data 2006-2015'!D:D,'WR Stats'!C34,'Receiving Data 2006-2015'!A:A,'WR Stats'!D34+3)</f>
        <v>16</v>
      </c>
      <c r="I34" s="7">
        <f>SUMIFS('Receiving Data 2006-2015'!H:H,'Receiving Data 2006-2015'!D:D,'WR Stats'!C34,'Receiving Data 2006-2015'!A:A,'WR Stats'!D34+4)</f>
        <v>5</v>
      </c>
      <c r="J34" s="7">
        <f>SUMIFS('Receiving Data 2006-2015'!K:K,'Receiving Data 2006-2015'!D:D,'WR Stats'!C34,'Receiving Data 2006-2015'!A:A,'WR Stats'!D34)</f>
        <v>48</v>
      </c>
      <c r="K34" s="7">
        <f>SUMIFS('Receiving Data 2006-2015'!K:K,'Receiving Data 2006-2015'!D:D,'WR Stats'!C34,'Receiving Data 2006-2015'!A:A,'WR Stats'!D34+1)</f>
        <v>55</v>
      </c>
      <c r="L34" s="7">
        <f>SUMIFS('Receiving Data 2006-2015'!K:K,'Receiving Data 2006-2015'!D:D,'WR Stats'!C34,'Receiving Data 2006-2015'!A:A,'WR Stats'!D34+2)</f>
        <v>72</v>
      </c>
      <c r="M34" s="7">
        <f>SUMIFS('Receiving Data 2006-2015'!K:K,'Receiving Data 2006-2015'!D:D,'WR Stats'!C34,'Receiving Data 2006-2015'!A:A,'WR Stats'!D34+3)</f>
        <v>85</v>
      </c>
      <c r="N34" s="7">
        <f>SUMIFS('Receiving Data 2006-2015'!K:K,'Receiving Data 2006-2015'!D:D,'WR Stats'!C34,'Receiving Data 2006-2015'!A:A,'WR Stats'!D34+4)</f>
        <v>19</v>
      </c>
      <c r="O34" s="7">
        <f>SUMIFS('Receiving Data 2006-2015'!J:J,'Receiving Data 2006-2015'!D:D,'WR Stats'!C34,'Receiving Data 2006-2015'!A:A,'WR Stats'!D34)</f>
        <v>86</v>
      </c>
      <c r="P34" s="7">
        <f>SUMIFS('Receiving Data 2006-2015'!J:J,'Receiving Data 2006-2015'!D:D,'WR Stats'!C34,'Receiving Data 2006-2015'!A:A,'WR Stats'!D34+1)</f>
        <v>101</v>
      </c>
      <c r="Q34" s="7">
        <f>SUMIFS('Receiving Data 2006-2015'!J:J,'Receiving Data 2006-2015'!D:D,'WR Stats'!C34,'Receiving Data 2006-2015'!A:A,'WR Stats'!D34+2)</f>
        <v>115</v>
      </c>
      <c r="R34" s="7">
        <f>SUMIFS('Receiving Data 2006-2015'!J:J,'Receiving Data 2006-2015'!D:D,'WR Stats'!C34,'Receiving Data 2006-2015'!A:A,'WR Stats'!D34+3)</f>
        <v>127</v>
      </c>
      <c r="S34" s="7">
        <f>SUMIFS('Receiving Data 2006-2015'!J:J,'Receiving Data 2006-2015'!D:D,'WR Stats'!C34,'Receiving Data 2006-2015'!A:A,'WR Stats'!D34+4)</f>
        <v>33</v>
      </c>
      <c r="T34" s="6">
        <f>SUMIFS('Receiving Data 2006-2015'!M:M,'Receiving Data 2006-2015'!D:D,'WR Stats'!C34,'Receiving Data 2006-2015'!A:A,'WR Stats'!D34)</f>
        <v>625</v>
      </c>
      <c r="U34" s="6">
        <f>SUMIFS('Receiving Data 2006-2015'!M:M,'Receiving Data 2006-2015'!D:D,'WR Stats'!C34,'Receiving Data 2006-2015'!A:A,'WR Stats'!D34+1)</f>
        <v>741</v>
      </c>
      <c r="V34" s="6">
        <f>SUMIFS('Receiving Data 2006-2015'!M:M,'Receiving Data 2006-2015'!D:D,'WR Stats'!C34,'Receiving Data 2006-2015'!A:A,'WR Stats'!D34+2)</f>
        <v>874</v>
      </c>
      <c r="W34" s="6">
        <f>SUMIFS('Receiving Data 2006-2015'!M:M,'Receiving Data 2006-2015'!D:D,'WR Stats'!C34,'Receiving Data 2006-2015'!A:A,'WR Stats'!D34+3)</f>
        <v>1105</v>
      </c>
      <c r="X34" s="6">
        <f>SUMIFS('Receiving Data 2006-2015'!M:M,'Receiving Data 2006-2015'!D:D,'WR Stats'!C34,'Receiving Data 2006-2015'!A:A,'WR Stats'!D34+4)</f>
        <v>284</v>
      </c>
      <c r="Y34" s="6">
        <f>SUMIFS('Receiving Data 2006-2015'!O:O,'Receiving Data 2006-2015'!D:D,'WR Stats'!C34,'Receiving Data 2006-2015'!A:A,'WR Stats'!D34)</f>
        <v>2</v>
      </c>
      <c r="Z34" s="6">
        <f>SUMIFS('Receiving Data 2006-2015'!O:O,'Receiving Data 2006-2015'!D:D,'WR Stats'!C34,'Receiving Data 2006-2015'!A:A,'WR Stats'!D34+1)</f>
        <v>6</v>
      </c>
      <c r="AA34" s="6">
        <f>SUMIFS('Receiving Data 2006-2015'!O:O,'Receiving Data 2006-2015'!D:D,'WR Stats'!C34,'Receiving Data 2006-2015'!A:A,'WR Stats'!D34+2)</f>
        <v>4</v>
      </c>
      <c r="AB34" s="6">
        <f>SUMIFS('Receiving Data 2006-2015'!O:O,'Receiving Data 2006-2015'!D:D,'WR Stats'!C34,'Receiving Data 2006-2015'!A:A,'WR Stats'!D34+3)</f>
        <v>9</v>
      </c>
      <c r="AC34" s="6">
        <f>SUMIFS('Receiving Data 2006-2015'!O:O,'Receiving Data 2006-2015'!D:D,'WR Stats'!C34,'Receiving Data 2006-2015'!A:A,'WR Stats'!D34+4)</f>
        <v>1</v>
      </c>
      <c r="AD34" s="6">
        <f>SUMIFS('Receiving Data 2006-2015'!S:S,'Receiving Data 2006-2015'!D:D,'WR Stats'!C34,'Receiving Data 2006-2015'!A:A,'WR Stats'!D34)</f>
        <v>1</v>
      </c>
      <c r="AE34" s="6">
        <f>SUMIFS('Receiving Data 2006-2015'!S:S,'Receiving Data 2006-2015'!D:D,'WR Stats'!C34,'Receiving Data 2006-2015'!A:A,'WR Stats'!D34+1)</f>
        <v>0</v>
      </c>
      <c r="AF34" s="6">
        <f>SUMIFS('Receiving Data 2006-2015'!S:S,'Receiving Data 2006-2015'!D:D,'WR Stats'!C34,'Receiving Data 2006-2015'!A:A,'WR Stats'!D34+2)</f>
        <v>0</v>
      </c>
      <c r="AG34" s="6">
        <f>SUMIFS('Receiving Data 2006-2015'!S:S,'Receiving Data 2006-2015'!D:D,'WR Stats'!C34,'Receiving Data 2006-2015'!A:A,'WR Stats'!D34+3)</f>
        <v>0</v>
      </c>
      <c r="AH34" s="6">
        <f>SUMIFS('Receiving Data 2006-2015'!S:S,'Receiving Data 2006-2015'!D:D,'WR Stats'!C34,'Receiving Data 2006-2015'!A:A,'WR Stats'!D34+4)</f>
        <v>1</v>
      </c>
      <c r="AI34" s="6">
        <f t="shared" si="0"/>
        <v>72.5</v>
      </c>
      <c r="AJ34" s="6">
        <f t="shared" si="1"/>
        <v>110.1</v>
      </c>
      <c r="AK34" s="6">
        <f t="shared" si="2"/>
        <v>111.4</v>
      </c>
      <c r="AL34" s="6">
        <f t="shared" si="3"/>
        <v>164.5</v>
      </c>
      <c r="AM34" s="6">
        <f t="shared" si="4"/>
        <v>32.4</v>
      </c>
      <c r="AN34" s="6">
        <f t="shared" si="5"/>
        <v>490.9</v>
      </c>
      <c r="AO34" s="3">
        <f>SUMIFS('Receiving Data 2006-2015'!L:L,'Receiving Data 2006-2015'!D:D,'WR Stats'!C34,'Receiving Data 2006-2015'!A:A,'WR Stats'!D34)</f>
        <v>0.55800000000000005</v>
      </c>
      <c r="AP34" s="3">
        <f>SUMIFS('Receiving Data 2006-2015'!L:L,'Receiving Data 2006-2015'!D:D,'WR Stats'!C34,'Receiving Data 2006-2015'!A:A,'WR Stats'!D34+1)</f>
        <v>0.54500000000000004</v>
      </c>
      <c r="AQ34" s="3">
        <f>SUMIFS('Receiving Data 2006-2015'!L:L,'Receiving Data 2006-2015'!D:D,'WR Stats'!C34,'Receiving Data 2006-2015'!A:A,'WR Stats'!D34+2)</f>
        <v>0.626</v>
      </c>
      <c r="AR34" s="3">
        <f>SUMIFS('Receiving Data 2006-2015'!L:L,'Receiving Data 2006-2015'!D:D,'WR Stats'!C34,'Receiving Data 2006-2015'!A:A,'WR Stats'!D34+3)</f>
        <v>0.66900000000000004</v>
      </c>
      <c r="AS34" s="3">
        <f>SUMIFS('Receiving Data 2006-2015'!L:L,'Receiving Data 2006-2015'!D:D,'WR Stats'!C34,'Receiving Data 2006-2015'!A:A,'WR Stats'!D34+4)</f>
        <v>0.57599999999999996</v>
      </c>
      <c r="AT34" s="7">
        <f t="shared" si="6"/>
        <v>3629</v>
      </c>
      <c r="AU34" s="7">
        <f t="shared" si="7"/>
        <v>63</v>
      </c>
      <c r="AV34" s="7">
        <f t="shared" si="8"/>
        <v>462</v>
      </c>
      <c r="AW34" s="7">
        <f t="shared" si="9"/>
        <v>279</v>
      </c>
      <c r="AX34" s="7">
        <f t="shared" si="10"/>
        <v>2</v>
      </c>
      <c r="AY34" s="7">
        <f t="shared" si="11"/>
        <v>13.007168458781361</v>
      </c>
      <c r="AZ34" s="7">
        <f t="shared" si="12"/>
        <v>7.8549783549783552</v>
      </c>
      <c r="BA34" s="7">
        <f t="shared" si="13"/>
        <v>57.603174603174601</v>
      </c>
      <c r="BB34" s="7">
        <f t="shared" si="14"/>
        <v>22</v>
      </c>
      <c r="BC34" s="4">
        <f t="shared" si="15"/>
        <v>0.5948</v>
      </c>
      <c r="BD34">
        <f t="shared" si="16"/>
        <v>0</v>
      </c>
      <c r="BE34">
        <f t="shared" si="17"/>
        <v>0</v>
      </c>
      <c r="BF34">
        <f t="shared" si="18"/>
        <v>0</v>
      </c>
      <c r="BG34">
        <f t="shared" si="19"/>
        <v>1</v>
      </c>
      <c r="BH34">
        <f t="shared" si="20"/>
        <v>0</v>
      </c>
      <c r="BI34">
        <f t="shared" si="21"/>
        <v>1</v>
      </c>
      <c r="BJ34" t="str">
        <f t="shared" si="22"/>
        <v>Backup</v>
      </c>
      <c r="BK34">
        <f t="shared" si="23"/>
        <v>1</v>
      </c>
    </row>
    <row r="35" spans="1:63" x14ac:dyDescent="0.25">
      <c r="A35" t="s">
        <v>79</v>
      </c>
      <c r="B35" t="s">
        <v>74</v>
      </c>
      <c r="C35" t="str">
        <f>INDEX('Draft Master List'!E:F,MATCH(A35,'Draft Master List'!E:E,0),2)</f>
        <v>192009</v>
      </c>
      <c r="D35">
        <f>INDEX('Draft Master List'!A:F,MATCH(A35,'Draft Master List'!E:E,0),1)</f>
        <v>2009</v>
      </c>
      <c r="E35" s="7">
        <f>SUMIFS('Receiving Data 2006-2015'!H:H,'Receiving Data 2006-2015'!D:D,'WR Stats'!C35,'Receiving Data 2006-2015'!A:A,'WR Stats'!D35)</f>
        <v>15</v>
      </c>
      <c r="F35" s="7">
        <f>SUMIFS('Receiving Data 2006-2015'!H:H,'Receiving Data 2006-2015'!D:D,'WR Stats'!C35,'Receiving Data 2006-2015'!A:A,'WR Stats'!D35+1)</f>
        <v>16</v>
      </c>
      <c r="G35" s="7">
        <f>SUMIFS('Receiving Data 2006-2015'!H:H,'Receiving Data 2006-2015'!D:D,'WR Stats'!C35,'Receiving Data 2006-2015'!A:A,'WR Stats'!D35+2)</f>
        <v>13</v>
      </c>
      <c r="H35" s="7">
        <f>SUMIFS('Receiving Data 2006-2015'!H:H,'Receiving Data 2006-2015'!D:D,'WR Stats'!C35,'Receiving Data 2006-2015'!A:A,'WR Stats'!D35+3)</f>
        <v>15</v>
      </c>
      <c r="I35" s="7">
        <f>SUMIFS('Receiving Data 2006-2015'!H:H,'Receiving Data 2006-2015'!D:D,'WR Stats'!C35,'Receiving Data 2006-2015'!A:A,'WR Stats'!D35+4)</f>
        <v>0</v>
      </c>
      <c r="J35" s="7">
        <f>SUMIFS('Receiving Data 2006-2015'!K:K,'Receiving Data 2006-2015'!D:D,'WR Stats'!C35,'Receiving Data 2006-2015'!A:A,'WR Stats'!D35)</f>
        <v>56</v>
      </c>
      <c r="K35" s="7">
        <f>SUMIFS('Receiving Data 2006-2015'!K:K,'Receiving Data 2006-2015'!D:D,'WR Stats'!C35,'Receiving Data 2006-2015'!A:A,'WR Stats'!D35+1)</f>
        <v>70</v>
      </c>
      <c r="L35" s="7">
        <f>SUMIFS('Receiving Data 2006-2015'!K:K,'Receiving Data 2006-2015'!D:D,'WR Stats'!C35,'Receiving Data 2006-2015'!A:A,'WR Stats'!D35+2)</f>
        <v>63</v>
      </c>
      <c r="M35" s="7">
        <f>SUMIFS('Receiving Data 2006-2015'!K:K,'Receiving Data 2006-2015'!D:D,'WR Stats'!C35,'Receiving Data 2006-2015'!A:A,'WR Stats'!D35+3)</f>
        <v>69</v>
      </c>
      <c r="N35" s="7">
        <f>SUMIFS('Receiving Data 2006-2015'!K:K,'Receiving Data 2006-2015'!D:D,'WR Stats'!C35,'Receiving Data 2006-2015'!A:A,'WR Stats'!D35+4)</f>
        <v>0</v>
      </c>
      <c r="O35" s="7">
        <f>SUMIFS('Receiving Data 2006-2015'!J:J,'Receiving Data 2006-2015'!D:D,'WR Stats'!C35,'Receiving Data 2006-2015'!A:A,'WR Stats'!D35)</f>
        <v>91</v>
      </c>
      <c r="P35" s="7">
        <f>SUMIFS('Receiving Data 2006-2015'!J:J,'Receiving Data 2006-2015'!D:D,'WR Stats'!C35,'Receiving Data 2006-2015'!A:A,'WR Stats'!D35+1)</f>
        <v>115</v>
      </c>
      <c r="Q35" s="7">
        <f>SUMIFS('Receiving Data 2006-2015'!J:J,'Receiving Data 2006-2015'!D:D,'WR Stats'!C35,'Receiving Data 2006-2015'!A:A,'WR Stats'!D35+2)</f>
        <v>96</v>
      </c>
      <c r="R35" s="7">
        <f>SUMIFS('Receiving Data 2006-2015'!J:J,'Receiving Data 2006-2015'!D:D,'WR Stats'!C35,'Receiving Data 2006-2015'!A:A,'WR Stats'!D35+3)</f>
        <v>122</v>
      </c>
      <c r="S35" s="7">
        <f>SUMIFS('Receiving Data 2006-2015'!J:J,'Receiving Data 2006-2015'!D:D,'WR Stats'!C35,'Receiving Data 2006-2015'!A:A,'WR Stats'!D35+4)</f>
        <v>0</v>
      </c>
      <c r="T35" s="6">
        <f>SUMIFS('Receiving Data 2006-2015'!M:M,'Receiving Data 2006-2015'!D:D,'WR Stats'!C35,'Receiving Data 2006-2015'!A:A,'WR Stats'!D35)</f>
        <v>773</v>
      </c>
      <c r="U35" s="6">
        <f>SUMIFS('Receiving Data 2006-2015'!M:M,'Receiving Data 2006-2015'!D:D,'WR Stats'!C35,'Receiving Data 2006-2015'!A:A,'WR Stats'!D35+1)</f>
        <v>964</v>
      </c>
      <c r="V35" s="6">
        <f>SUMIFS('Receiving Data 2006-2015'!M:M,'Receiving Data 2006-2015'!D:D,'WR Stats'!C35,'Receiving Data 2006-2015'!A:A,'WR Stats'!D35+2)</f>
        <v>859</v>
      </c>
      <c r="W35" s="6">
        <f>SUMIFS('Receiving Data 2006-2015'!M:M,'Receiving Data 2006-2015'!D:D,'WR Stats'!C35,'Receiving Data 2006-2015'!A:A,'WR Stats'!D35+3)</f>
        <v>857</v>
      </c>
      <c r="X35" s="6">
        <f>SUMIFS('Receiving Data 2006-2015'!M:M,'Receiving Data 2006-2015'!D:D,'WR Stats'!C35,'Receiving Data 2006-2015'!A:A,'WR Stats'!D35+4)</f>
        <v>0</v>
      </c>
      <c r="Y35" s="6">
        <f>SUMIFS('Receiving Data 2006-2015'!O:O,'Receiving Data 2006-2015'!D:D,'WR Stats'!C35,'Receiving Data 2006-2015'!A:A,'WR Stats'!D35)</f>
        <v>4</v>
      </c>
      <c r="Z35" s="6">
        <f>SUMIFS('Receiving Data 2006-2015'!O:O,'Receiving Data 2006-2015'!D:D,'WR Stats'!C35,'Receiving Data 2006-2015'!A:A,'WR Stats'!D35+1)</f>
        <v>10</v>
      </c>
      <c r="AA35" s="6">
        <f>SUMIFS('Receiving Data 2006-2015'!O:O,'Receiving Data 2006-2015'!D:D,'WR Stats'!C35,'Receiving Data 2006-2015'!A:A,'WR Stats'!D35+2)</f>
        <v>5</v>
      </c>
      <c r="AB35" s="6">
        <f>SUMIFS('Receiving Data 2006-2015'!O:O,'Receiving Data 2006-2015'!D:D,'WR Stats'!C35,'Receiving Data 2006-2015'!A:A,'WR Stats'!D35+3)</f>
        <v>7</v>
      </c>
      <c r="AC35" s="6">
        <f>SUMIFS('Receiving Data 2006-2015'!O:O,'Receiving Data 2006-2015'!D:D,'WR Stats'!C35,'Receiving Data 2006-2015'!A:A,'WR Stats'!D35+4)</f>
        <v>0</v>
      </c>
      <c r="AD35" s="6">
        <f>SUMIFS('Receiving Data 2006-2015'!S:S,'Receiving Data 2006-2015'!D:D,'WR Stats'!C35,'Receiving Data 2006-2015'!A:A,'WR Stats'!D35)</f>
        <v>0</v>
      </c>
      <c r="AE35" s="6">
        <f>SUMIFS('Receiving Data 2006-2015'!S:S,'Receiving Data 2006-2015'!D:D,'WR Stats'!C35,'Receiving Data 2006-2015'!A:A,'WR Stats'!D35+1)</f>
        <v>1</v>
      </c>
      <c r="AF35" s="6">
        <f>SUMIFS('Receiving Data 2006-2015'!S:S,'Receiving Data 2006-2015'!D:D,'WR Stats'!C35,'Receiving Data 2006-2015'!A:A,'WR Stats'!D35+2)</f>
        <v>1</v>
      </c>
      <c r="AG35" s="6">
        <f>SUMIFS('Receiving Data 2006-2015'!S:S,'Receiving Data 2006-2015'!D:D,'WR Stats'!C35,'Receiving Data 2006-2015'!A:A,'WR Stats'!D35+3)</f>
        <v>1</v>
      </c>
      <c r="AH35" s="6">
        <f>SUMIFS('Receiving Data 2006-2015'!S:S,'Receiving Data 2006-2015'!D:D,'WR Stats'!C35,'Receiving Data 2006-2015'!A:A,'WR Stats'!D35+4)</f>
        <v>0</v>
      </c>
      <c r="AI35" s="6">
        <f t="shared" si="0"/>
        <v>101.3</v>
      </c>
      <c r="AJ35" s="6">
        <f t="shared" si="1"/>
        <v>154.4</v>
      </c>
      <c r="AK35" s="6">
        <f t="shared" si="2"/>
        <v>113.9</v>
      </c>
      <c r="AL35" s="6">
        <f t="shared" si="3"/>
        <v>125.7</v>
      </c>
      <c r="AM35" s="6">
        <f t="shared" si="4"/>
        <v>0</v>
      </c>
      <c r="AN35" s="6">
        <f t="shared" si="5"/>
        <v>495.3</v>
      </c>
      <c r="AO35" s="3">
        <f>SUMIFS('Receiving Data 2006-2015'!L:L,'Receiving Data 2006-2015'!D:D,'WR Stats'!C35,'Receiving Data 2006-2015'!A:A,'WR Stats'!D35)</f>
        <v>0.61499999999999999</v>
      </c>
      <c r="AP35" s="3">
        <f>SUMIFS('Receiving Data 2006-2015'!L:L,'Receiving Data 2006-2015'!D:D,'WR Stats'!C35,'Receiving Data 2006-2015'!A:A,'WR Stats'!D35+1)</f>
        <v>0.60899999999999999</v>
      </c>
      <c r="AQ35" s="3">
        <f>SUMIFS('Receiving Data 2006-2015'!L:L,'Receiving Data 2006-2015'!D:D,'WR Stats'!C35,'Receiving Data 2006-2015'!A:A,'WR Stats'!D35+2)</f>
        <v>0.65600000000000003</v>
      </c>
      <c r="AR35" s="3">
        <f>SUMIFS('Receiving Data 2006-2015'!L:L,'Receiving Data 2006-2015'!D:D,'WR Stats'!C35,'Receiving Data 2006-2015'!A:A,'WR Stats'!D35+3)</f>
        <v>0.56599999999999995</v>
      </c>
      <c r="AS35" s="3">
        <f>SUMIFS('Receiving Data 2006-2015'!L:L,'Receiving Data 2006-2015'!D:D,'WR Stats'!C35,'Receiving Data 2006-2015'!A:A,'WR Stats'!D35+4)</f>
        <v>0</v>
      </c>
      <c r="AT35" s="7">
        <f t="shared" si="6"/>
        <v>3453</v>
      </c>
      <c r="AU35" s="7">
        <f t="shared" si="7"/>
        <v>59</v>
      </c>
      <c r="AV35" s="7">
        <f t="shared" si="8"/>
        <v>424</v>
      </c>
      <c r="AW35" s="7">
        <f t="shared" si="9"/>
        <v>258</v>
      </c>
      <c r="AX35" s="7">
        <f t="shared" si="10"/>
        <v>3</v>
      </c>
      <c r="AY35" s="7">
        <f t="shared" si="11"/>
        <v>13.383720930232558</v>
      </c>
      <c r="AZ35" s="7">
        <f t="shared" si="12"/>
        <v>8.1438679245283012</v>
      </c>
      <c r="BA35" s="7">
        <f t="shared" si="13"/>
        <v>58.525423728813557</v>
      </c>
      <c r="BB35" s="7">
        <f t="shared" si="14"/>
        <v>26</v>
      </c>
      <c r="BC35" s="4">
        <f t="shared" si="15"/>
        <v>0.48919999999999997</v>
      </c>
      <c r="BD35">
        <f t="shared" si="16"/>
        <v>0</v>
      </c>
      <c r="BE35">
        <f t="shared" si="17"/>
        <v>1</v>
      </c>
      <c r="BF35">
        <f t="shared" si="18"/>
        <v>0</v>
      </c>
      <c r="BG35">
        <f t="shared" si="19"/>
        <v>1</v>
      </c>
      <c r="BH35">
        <f t="shared" si="20"/>
        <v>0</v>
      </c>
      <c r="BI35">
        <f t="shared" si="21"/>
        <v>2</v>
      </c>
      <c r="BJ35" t="str">
        <f t="shared" si="22"/>
        <v>Starter</v>
      </c>
      <c r="BK35">
        <f t="shared" si="23"/>
        <v>1</v>
      </c>
    </row>
    <row r="36" spans="1:63" x14ac:dyDescent="0.25">
      <c r="A36" t="s">
        <v>110</v>
      </c>
      <c r="B36" t="s">
        <v>74</v>
      </c>
      <c r="C36" t="str">
        <f>INDEX('Draft Master List'!E:F,MATCH(A36,'Draft Master List'!E:E,0),2)</f>
        <v>222009</v>
      </c>
      <c r="D36">
        <f>INDEX('Draft Master List'!A:F,MATCH(A36,'Draft Master List'!E:E,0),1)</f>
        <v>2009</v>
      </c>
      <c r="E36" s="7">
        <f>SUMIFS('Receiving Data 2006-2015'!H:H,'Receiving Data 2006-2015'!D:D,'WR Stats'!C36,'Receiving Data 2006-2015'!A:A,'WR Stats'!D36)</f>
        <v>15</v>
      </c>
      <c r="F36" s="7">
        <f>SUMIFS('Receiving Data 2006-2015'!H:H,'Receiving Data 2006-2015'!D:D,'WR Stats'!C36,'Receiving Data 2006-2015'!A:A,'WR Stats'!D36+1)</f>
        <v>14</v>
      </c>
      <c r="G36" s="7">
        <f>SUMIFS('Receiving Data 2006-2015'!H:H,'Receiving Data 2006-2015'!D:D,'WR Stats'!C36,'Receiving Data 2006-2015'!A:A,'WR Stats'!D36+2)</f>
        <v>16</v>
      </c>
      <c r="H36" s="7">
        <f>SUMIFS('Receiving Data 2006-2015'!H:H,'Receiving Data 2006-2015'!D:D,'WR Stats'!C36,'Receiving Data 2006-2015'!A:A,'WR Stats'!D36+3)</f>
        <v>9</v>
      </c>
      <c r="I36" s="7">
        <f>SUMIFS('Receiving Data 2006-2015'!H:H,'Receiving Data 2006-2015'!D:D,'WR Stats'!C36,'Receiving Data 2006-2015'!A:A,'WR Stats'!D36+4)</f>
        <v>1</v>
      </c>
      <c r="J36" s="7">
        <f>SUMIFS('Receiving Data 2006-2015'!K:K,'Receiving Data 2006-2015'!D:D,'WR Stats'!C36,'Receiving Data 2006-2015'!A:A,'WR Stats'!D36)</f>
        <v>60</v>
      </c>
      <c r="K36" s="7">
        <f>SUMIFS('Receiving Data 2006-2015'!K:K,'Receiving Data 2006-2015'!D:D,'WR Stats'!C36,'Receiving Data 2006-2015'!A:A,'WR Stats'!D36+1)</f>
        <v>71</v>
      </c>
      <c r="L36" s="7">
        <f>SUMIFS('Receiving Data 2006-2015'!K:K,'Receiving Data 2006-2015'!D:D,'WR Stats'!C36,'Receiving Data 2006-2015'!A:A,'WR Stats'!D36+2)</f>
        <v>87</v>
      </c>
      <c r="M36" s="7">
        <f>SUMIFS('Receiving Data 2006-2015'!K:K,'Receiving Data 2006-2015'!D:D,'WR Stats'!C36,'Receiving Data 2006-2015'!A:A,'WR Stats'!D36+3)</f>
        <v>62</v>
      </c>
      <c r="N36" s="7">
        <f>SUMIFS('Receiving Data 2006-2015'!K:K,'Receiving Data 2006-2015'!D:D,'WR Stats'!C36,'Receiving Data 2006-2015'!A:A,'WR Stats'!D36+4)</f>
        <v>1</v>
      </c>
      <c r="O36" s="7">
        <f>SUMIFS('Receiving Data 2006-2015'!J:J,'Receiving Data 2006-2015'!D:D,'WR Stats'!C36,'Receiving Data 2006-2015'!A:A,'WR Stats'!D36)</f>
        <v>91</v>
      </c>
      <c r="P36" s="7">
        <f>SUMIFS('Receiving Data 2006-2015'!J:J,'Receiving Data 2006-2015'!D:D,'WR Stats'!C36,'Receiving Data 2006-2015'!A:A,'WR Stats'!D36+1)</f>
        <v>109</v>
      </c>
      <c r="Q36" s="7">
        <f>SUMIFS('Receiving Data 2006-2015'!J:J,'Receiving Data 2006-2015'!D:D,'WR Stats'!C36,'Receiving Data 2006-2015'!A:A,'WR Stats'!D36+2)</f>
        <v>121</v>
      </c>
      <c r="R36" s="7">
        <f>SUMIFS('Receiving Data 2006-2015'!J:J,'Receiving Data 2006-2015'!D:D,'WR Stats'!C36,'Receiving Data 2006-2015'!A:A,'WR Stats'!D36+3)</f>
        <v>85</v>
      </c>
      <c r="S36" s="7">
        <f>SUMIFS('Receiving Data 2006-2015'!J:J,'Receiving Data 2006-2015'!D:D,'WR Stats'!C36,'Receiving Data 2006-2015'!A:A,'WR Stats'!D36+4)</f>
        <v>1</v>
      </c>
      <c r="T36" s="6">
        <f>SUMIFS('Receiving Data 2006-2015'!M:M,'Receiving Data 2006-2015'!D:D,'WR Stats'!C36,'Receiving Data 2006-2015'!A:A,'WR Stats'!D36)</f>
        <v>790</v>
      </c>
      <c r="U36" s="6">
        <f>SUMIFS('Receiving Data 2006-2015'!M:M,'Receiving Data 2006-2015'!D:D,'WR Stats'!C36,'Receiving Data 2006-2015'!A:A,'WR Stats'!D36+1)</f>
        <v>868</v>
      </c>
      <c r="V36" s="6">
        <f>SUMIFS('Receiving Data 2006-2015'!M:M,'Receiving Data 2006-2015'!D:D,'WR Stats'!C36,'Receiving Data 2006-2015'!A:A,'WR Stats'!D36+2)</f>
        <v>967</v>
      </c>
      <c r="W36" s="6">
        <f>SUMIFS('Receiving Data 2006-2015'!M:M,'Receiving Data 2006-2015'!D:D,'WR Stats'!C36,'Receiving Data 2006-2015'!A:A,'WR Stats'!D36+3)</f>
        <v>677</v>
      </c>
      <c r="X36" s="6">
        <f>SUMIFS('Receiving Data 2006-2015'!M:M,'Receiving Data 2006-2015'!D:D,'WR Stats'!C36,'Receiving Data 2006-2015'!A:A,'WR Stats'!D36+4)</f>
        <v>17</v>
      </c>
      <c r="Y36" s="6">
        <f>SUMIFS('Receiving Data 2006-2015'!O:O,'Receiving Data 2006-2015'!D:D,'WR Stats'!C36,'Receiving Data 2006-2015'!A:A,'WR Stats'!D36)</f>
        <v>6</v>
      </c>
      <c r="Z36" s="6">
        <f>SUMIFS('Receiving Data 2006-2015'!O:O,'Receiving Data 2006-2015'!D:D,'WR Stats'!C36,'Receiving Data 2006-2015'!A:A,'WR Stats'!D36+1)</f>
        <v>5</v>
      </c>
      <c r="AA36" s="6">
        <f>SUMIFS('Receiving Data 2006-2015'!O:O,'Receiving Data 2006-2015'!D:D,'WR Stats'!C36,'Receiving Data 2006-2015'!A:A,'WR Stats'!D36+2)</f>
        <v>6</v>
      </c>
      <c r="AB36" s="6">
        <f>SUMIFS('Receiving Data 2006-2015'!O:O,'Receiving Data 2006-2015'!D:D,'WR Stats'!C36,'Receiving Data 2006-2015'!A:A,'WR Stats'!D36+3)</f>
        <v>3</v>
      </c>
      <c r="AC36" s="6">
        <f>SUMIFS('Receiving Data 2006-2015'!O:O,'Receiving Data 2006-2015'!D:D,'WR Stats'!C36,'Receiving Data 2006-2015'!A:A,'WR Stats'!D36+4)</f>
        <v>0</v>
      </c>
      <c r="AD36" s="6">
        <f>SUMIFS('Receiving Data 2006-2015'!S:S,'Receiving Data 2006-2015'!D:D,'WR Stats'!C36,'Receiving Data 2006-2015'!A:A,'WR Stats'!D36)</f>
        <v>1</v>
      </c>
      <c r="AE36" s="6">
        <f>SUMIFS('Receiving Data 2006-2015'!S:S,'Receiving Data 2006-2015'!D:D,'WR Stats'!C36,'Receiving Data 2006-2015'!A:A,'WR Stats'!D36+1)</f>
        <v>1</v>
      </c>
      <c r="AF36" s="6">
        <f>SUMIFS('Receiving Data 2006-2015'!S:S,'Receiving Data 2006-2015'!D:D,'WR Stats'!C36,'Receiving Data 2006-2015'!A:A,'WR Stats'!D36+2)</f>
        <v>2</v>
      </c>
      <c r="AG36" s="6">
        <f>SUMIFS('Receiving Data 2006-2015'!S:S,'Receiving Data 2006-2015'!D:D,'WR Stats'!C36,'Receiving Data 2006-2015'!A:A,'WR Stats'!D36+3)</f>
        <v>2</v>
      </c>
      <c r="AH36" s="6">
        <f>SUMIFS('Receiving Data 2006-2015'!S:S,'Receiving Data 2006-2015'!D:D,'WR Stats'!C36,'Receiving Data 2006-2015'!A:A,'WR Stats'!D36+4)</f>
        <v>0</v>
      </c>
      <c r="AI36" s="6">
        <f t="shared" si="0"/>
        <v>113</v>
      </c>
      <c r="AJ36" s="6">
        <f t="shared" si="1"/>
        <v>114.8</v>
      </c>
      <c r="AK36" s="6">
        <f t="shared" si="2"/>
        <v>128.69999999999999</v>
      </c>
      <c r="AL36" s="6">
        <f t="shared" si="3"/>
        <v>81.7</v>
      </c>
      <c r="AM36" s="6">
        <f t="shared" si="4"/>
        <v>1.7</v>
      </c>
      <c r="AN36" s="6">
        <f t="shared" si="5"/>
        <v>439.9</v>
      </c>
      <c r="AO36" s="3">
        <f>SUMIFS('Receiving Data 2006-2015'!L:L,'Receiving Data 2006-2015'!D:D,'WR Stats'!C36,'Receiving Data 2006-2015'!A:A,'WR Stats'!D36)</f>
        <v>0.65900000000000003</v>
      </c>
      <c r="AP36" s="3">
        <f>SUMIFS('Receiving Data 2006-2015'!L:L,'Receiving Data 2006-2015'!D:D,'WR Stats'!C36,'Receiving Data 2006-2015'!A:A,'WR Stats'!D36+1)</f>
        <v>0.65100000000000002</v>
      </c>
      <c r="AQ36" s="3">
        <f>SUMIFS('Receiving Data 2006-2015'!L:L,'Receiving Data 2006-2015'!D:D,'WR Stats'!C36,'Receiving Data 2006-2015'!A:A,'WR Stats'!D36+2)</f>
        <v>0.71899999999999997</v>
      </c>
      <c r="AR36" s="3">
        <f>SUMIFS('Receiving Data 2006-2015'!L:L,'Receiving Data 2006-2015'!D:D,'WR Stats'!C36,'Receiving Data 2006-2015'!A:A,'WR Stats'!D36+3)</f>
        <v>0.72899999999999998</v>
      </c>
      <c r="AS36" s="3">
        <f>SUMIFS('Receiving Data 2006-2015'!L:L,'Receiving Data 2006-2015'!D:D,'WR Stats'!C36,'Receiving Data 2006-2015'!A:A,'WR Stats'!D36+4)</f>
        <v>1</v>
      </c>
      <c r="AT36" s="7">
        <f t="shared" si="6"/>
        <v>3319</v>
      </c>
      <c r="AU36" s="7">
        <f t="shared" si="7"/>
        <v>55</v>
      </c>
      <c r="AV36" s="7">
        <f t="shared" si="8"/>
        <v>407</v>
      </c>
      <c r="AW36" s="7">
        <f t="shared" si="9"/>
        <v>281</v>
      </c>
      <c r="AX36" s="7">
        <f t="shared" si="10"/>
        <v>6</v>
      </c>
      <c r="AY36" s="7">
        <f t="shared" si="11"/>
        <v>11.811387900355871</v>
      </c>
      <c r="AZ36" s="7">
        <f t="shared" si="12"/>
        <v>8.1547911547911553</v>
      </c>
      <c r="BA36" s="7">
        <f t="shared" si="13"/>
        <v>60.345454545454544</v>
      </c>
      <c r="BB36" s="7">
        <f t="shared" si="14"/>
        <v>20</v>
      </c>
      <c r="BC36" s="4">
        <f t="shared" si="15"/>
        <v>0.75160000000000005</v>
      </c>
      <c r="BD36">
        <f t="shared" si="16"/>
        <v>0</v>
      </c>
      <c r="BE36">
        <f t="shared" si="17"/>
        <v>0</v>
      </c>
      <c r="BF36">
        <f t="shared" si="18"/>
        <v>1</v>
      </c>
      <c r="BG36">
        <f t="shared" si="19"/>
        <v>0</v>
      </c>
      <c r="BH36">
        <f t="shared" si="20"/>
        <v>0</v>
      </c>
      <c r="BI36">
        <f t="shared" si="21"/>
        <v>1</v>
      </c>
      <c r="BJ36" t="str">
        <f t="shared" si="22"/>
        <v>Backup</v>
      </c>
      <c r="BK36">
        <f t="shared" si="23"/>
        <v>1</v>
      </c>
    </row>
    <row r="37" spans="1:63" x14ac:dyDescent="0.25">
      <c r="A37" t="s">
        <v>322</v>
      </c>
      <c r="B37" t="s">
        <v>74</v>
      </c>
      <c r="C37" t="str">
        <f>INDEX('Draft Master List'!E:F,MATCH(A37,'Draft Master List'!E:E,0),2)</f>
        <v>292009</v>
      </c>
      <c r="D37">
        <f>INDEX('Draft Master List'!A:F,MATCH(A37,'Draft Master List'!E:E,0),1)</f>
        <v>2009</v>
      </c>
      <c r="E37" s="7">
        <f>SUMIFS('Receiving Data 2006-2015'!H:H,'Receiving Data 2006-2015'!D:D,'WR Stats'!C37,'Receiving Data 2006-2015'!A:A,'WR Stats'!D37)</f>
        <v>14</v>
      </c>
      <c r="F37" s="7">
        <f>SUMIFS('Receiving Data 2006-2015'!H:H,'Receiving Data 2006-2015'!D:D,'WR Stats'!C37,'Receiving Data 2006-2015'!A:A,'WR Stats'!D37+1)</f>
        <v>13</v>
      </c>
      <c r="G37" s="7">
        <f>SUMIFS('Receiving Data 2006-2015'!H:H,'Receiving Data 2006-2015'!D:D,'WR Stats'!C37,'Receiving Data 2006-2015'!A:A,'WR Stats'!D37+2)</f>
        <v>15</v>
      </c>
      <c r="H37" s="7">
        <f>SUMIFS('Receiving Data 2006-2015'!H:H,'Receiving Data 2006-2015'!D:D,'WR Stats'!C37,'Receiving Data 2006-2015'!A:A,'WR Stats'!D37+3)</f>
        <v>13</v>
      </c>
      <c r="I37" s="7">
        <f>SUMIFS('Receiving Data 2006-2015'!H:H,'Receiving Data 2006-2015'!D:D,'WR Stats'!C37,'Receiving Data 2006-2015'!A:A,'WR Stats'!D37+4)</f>
        <v>15</v>
      </c>
      <c r="J37" s="7">
        <f>SUMIFS('Receiving Data 2006-2015'!K:K,'Receiving Data 2006-2015'!D:D,'WR Stats'!C37,'Receiving Data 2006-2015'!A:A,'WR Stats'!D37)</f>
        <v>47</v>
      </c>
      <c r="K37" s="7">
        <f>SUMIFS('Receiving Data 2006-2015'!K:K,'Receiving Data 2006-2015'!D:D,'WR Stats'!C37,'Receiving Data 2006-2015'!A:A,'WR Stats'!D37+1)</f>
        <v>79</v>
      </c>
      <c r="L37" s="7">
        <f>SUMIFS('Receiving Data 2006-2015'!K:K,'Receiving Data 2006-2015'!D:D,'WR Stats'!C37,'Receiving Data 2006-2015'!A:A,'WR Stats'!D37+2)</f>
        <v>76</v>
      </c>
      <c r="M37" s="7">
        <f>SUMIFS('Receiving Data 2006-2015'!K:K,'Receiving Data 2006-2015'!D:D,'WR Stats'!C37,'Receiving Data 2006-2015'!A:A,'WR Stats'!D37+3)</f>
        <v>53</v>
      </c>
      <c r="N37" s="7">
        <f>SUMIFS('Receiving Data 2006-2015'!K:K,'Receiving Data 2006-2015'!D:D,'WR Stats'!C37,'Receiving Data 2006-2015'!A:A,'WR Stats'!D37+4)</f>
        <v>56</v>
      </c>
      <c r="O37" s="7">
        <f>SUMIFS('Receiving Data 2006-2015'!J:J,'Receiving Data 2006-2015'!D:D,'WR Stats'!C37,'Receiving Data 2006-2015'!A:A,'WR Stats'!D37)</f>
        <v>74</v>
      </c>
      <c r="P37" s="7">
        <f>SUMIFS('Receiving Data 2006-2015'!J:J,'Receiving Data 2006-2015'!D:D,'WR Stats'!C37,'Receiving Data 2006-2015'!A:A,'WR Stats'!D37+1)</f>
        <v>128</v>
      </c>
      <c r="Q37" s="7">
        <f>SUMIFS('Receiving Data 2006-2015'!J:J,'Receiving Data 2006-2015'!D:D,'WR Stats'!C37,'Receiving Data 2006-2015'!A:A,'WR Stats'!D37+2)</f>
        <v>133</v>
      </c>
      <c r="R37" s="7">
        <f>SUMIFS('Receiving Data 2006-2015'!J:J,'Receiving Data 2006-2015'!D:D,'WR Stats'!C37,'Receiving Data 2006-2015'!A:A,'WR Stats'!D37+3)</f>
        <v>100</v>
      </c>
      <c r="S37" s="7">
        <f>SUMIFS('Receiving Data 2006-2015'!J:J,'Receiving Data 2006-2015'!D:D,'WR Stats'!C37,'Receiving Data 2006-2015'!A:A,'WR Stats'!D37+4)</f>
        <v>101</v>
      </c>
      <c r="T37" s="6">
        <f>SUMIFS('Receiving Data 2006-2015'!M:M,'Receiving Data 2006-2015'!D:D,'WR Stats'!C37,'Receiving Data 2006-2015'!A:A,'WR Stats'!D37)</f>
        <v>790</v>
      </c>
      <c r="U37" s="6">
        <f>SUMIFS('Receiving Data 2006-2015'!M:M,'Receiving Data 2006-2015'!D:D,'WR Stats'!C37,'Receiving Data 2006-2015'!A:A,'WR Stats'!D37+1)</f>
        <v>1052</v>
      </c>
      <c r="V37" s="6">
        <f>SUMIFS('Receiving Data 2006-2015'!M:M,'Receiving Data 2006-2015'!D:D,'WR Stats'!C37,'Receiving Data 2006-2015'!A:A,'WR Stats'!D37+2)</f>
        <v>1192</v>
      </c>
      <c r="W37" s="6">
        <f>SUMIFS('Receiving Data 2006-2015'!M:M,'Receiving Data 2006-2015'!D:D,'WR Stats'!C37,'Receiving Data 2006-2015'!A:A,'WR Stats'!D37+3)</f>
        <v>692</v>
      </c>
      <c r="X37" s="6">
        <f>SUMIFS('Receiving Data 2006-2015'!M:M,'Receiving Data 2006-2015'!D:D,'WR Stats'!C37,'Receiving Data 2006-2015'!A:A,'WR Stats'!D37+4)</f>
        <v>896</v>
      </c>
      <c r="Y37" s="6">
        <f>SUMIFS('Receiving Data 2006-2015'!O:O,'Receiving Data 2006-2015'!D:D,'WR Stats'!C37,'Receiving Data 2006-2015'!A:A,'WR Stats'!D37)</f>
        <v>6</v>
      </c>
      <c r="Z37" s="6">
        <f>SUMIFS('Receiving Data 2006-2015'!O:O,'Receiving Data 2006-2015'!D:D,'WR Stats'!C37,'Receiving Data 2006-2015'!A:A,'WR Stats'!D37+1)</f>
        <v>11</v>
      </c>
      <c r="AA37" s="6">
        <f>SUMIFS('Receiving Data 2006-2015'!O:O,'Receiving Data 2006-2015'!D:D,'WR Stats'!C37,'Receiving Data 2006-2015'!A:A,'WR Stats'!D37+2)</f>
        <v>7</v>
      </c>
      <c r="AB37" s="6">
        <f>SUMIFS('Receiving Data 2006-2015'!O:O,'Receiving Data 2006-2015'!D:D,'WR Stats'!C37,'Receiving Data 2006-2015'!A:A,'WR Stats'!D37+3)</f>
        <v>3</v>
      </c>
      <c r="AC37" s="6">
        <f>SUMIFS('Receiving Data 2006-2015'!O:O,'Receiving Data 2006-2015'!D:D,'WR Stats'!C37,'Receiving Data 2006-2015'!A:A,'WR Stats'!D37+4)</f>
        <v>0</v>
      </c>
      <c r="AD37" s="6">
        <f>SUMIFS('Receiving Data 2006-2015'!S:S,'Receiving Data 2006-2015'!D:D,'WR Stats'!C37,'Receiving Data 2006-2015'!A:A,'WR Stats'!D37)</f>
        <v>2</v>
      </c>
      <c r="AE37" s="6">
        <f>SUMIFS('Receiving Data 2006-2015'!S:S,'Receiving Data 2006-2015'!D:D,'WR Stats'!C37,'Receiving Data 2006-2015'!A:A,'WR Stats'!D37+1)</f>
        <v>1</v>
      </c>
      <c r="AF37" s="6">
        <f>SUMIFS('Receiving Data 2006-2015'!S:S,'Receiving Data 2006-2015'!D:D,'WR Stats'!C37,'Receiving Data 2006-2015'!A:A,'WR Stats'!D37+2)</f>
        <v>0</v>
      </c>
      <c r="AG37" s="6">
        <f>SUMIFS('Receiving Data 2006-2015'!S:S,'Receiving Data 2006-2015'!D:D,'WR Stats'!C37,'Receiving Data 2006-2015'!A:A,'WR Stats'!D37+3)</f>
        <v>0</v>
      </c>
      <c r="AH37" s="6">
        <f>SUMIFS('Receiving Data 2006-2015'!S:S,'Receiving Data 2006-2015'!D:D,'WR Stats'!C37,'Receiving Data 2006-2015'!A:A,'WR Stats'!D37+4)</f>
        <v>0</v>
      </c>
      <c r="AI37" s="6">
        <f t="shared" si="0"/>
        <v>111</v>
      </c>
      <c r="AJ37" s="6">
        <f t="shared" si="1"/>
        <v>169.2</v>
      </c>
      <c r="AK37" s="6">
        <f t="shared" si="2"/>
        <v>161.19999999999999</v>
      </c>
      <c r="AL37" s="6">
        <f t="shared" si="3"/>
        <v>87.2</v>
      </c>
      <c r="AM37" s="6">
        <f t="shared" si="4"/>
        <v>89.6</v>
      </c>
      <c r="AN37" s="6">
        <f t="shared" si="5"/>
        <v>618.20000000000005</v>
      </c>
      <c r="AO37" s="3">
        <f>SUMIFS('Receiving Data 2006-2015'!L:L,'Receiving Data 2006-2015'!D:D,'WR Stats'!C37,'Receiving Data 2006-2015'!A:A,'WR Stats'!D37)</f>
        <v>0.63500000000000001</v>
      </c>
      <c r="AP37" s="3">
        <f>SUMIFS('Receiving Data 2006-2015'!L:L,'Receiving Data 2006-2015'!D:D,'WR Stats'!C37,'Receiving Data 2006-2015'!A:A,'WR Stats'!D37+1)</f>
        <v>0.61699999999999999</v>
      </c>
      <c r="AQ37" s="3">
        <f>SUMIFS('Receiving Data 2006-2015'!L:L,'Receiving Data 2006-2015'!D:D,'WR Stats'!C37,'Receiving Data 2006-2015'!A:A,'WR Stats'!D37+2)</f>
        <v>0.57099999999999995</v>
      </c>
      <c r="AR37" s="3">
        <f>SUMIFS('Receiving Data 2006-2015'!L:L,'Receiving Data 2006-2015'!D:D,'WR Stats'!C37,'Receiving Data 2006-2015'!A:A,'WR Stats'!D37+3)</f>
        <v>0.53</v>
      </c>
      <c r="AS37" s="3">
        <f>SUMIFS('Receiving Data 2006-2015'!L:L,'Receiving Data 2006-2015'!D:D,'WR Stats'!C37,'Receiving Data 2006-2015'!A:A,'WR Stats'!D37+4)</f>
        <v>0.55400000000000005</v>
      </c>
      <c r="AT37" s="7">
        <f t="shared" si="6"/>
        <v>4622</v>
      </c>
      <c r="AU37" s="7">
        <f t="shared" si="7"/>
        <v>70</v>
      </c>
      <c r="AV37" s="7">
        <f t="shared" si="8"/>
        <v>536</v>
      </c>
      <c r="AW37" s="7">
        <f t="shared" si="9"/>
        <v>311</v>
      </c>
      <c r="AX37" s="7">
        <f t="shared" si="10"/>
        <v>3</v>
      </c>
      <c r="AY37" s="7">
        <f t="shared" si="11"/>
        <v>14.861736334405144</v>
      </c>
      <c r="AZ37" s="7">
        <f t="shared" si="12"/>
        <v>8.6231343283582085</v>
      </c>
      <c r="BA37" s="7">
        <f t="shared" si="13"/>
        <v>66.028571428571425</v>
      </c>
      <c r="BB37" s="7">
        <f t="shared" si="14"/>
        <v>27</v>
      </c>
      <c r="BC37" s="4">
        <f t="shared" si="15"/>
        <v>0.58140000000000003</v>
      </c>
      <c r="BD37">
        <f t="shared" si="16"/>
        <v>0</v>
      </c>
      <c r="BE37">
        <f t="shared" si="17"/>
        <v>1</v>
      </c>
      <c r="BF37">
        <f t="shared" si="18"/>
        <v>1</v>
      </c>
      <c r="BG37">
        <f t="shared" si="19"/>
        <v>0</v>
      </c>
      <c r="BH37">
        <f t="shared" si="20"/>
        <v>0</v>
      </c>
      <c r="BI37">
        <f t="shared" si="21"/>
        <v>2</v>
      </c>
      <c r="BJ37" t="str">
        <f t="shared" si="22"/>
        <v>Starter</v>
      </c>
      <c r="BK37">
        <f t="shared" si="23"/>
        <v>1</v>
      </c>
    </row>
    <row r="38" spans="1:63" x14ac:dyDescent="0.25">
      <c r="A38" t="s">
        <v>120</v>
      </c>
      <c r="B38" t="s">
        <v>74</v>
      </c>
      <c r="C38" t="str">
        <f>INDEX('Draft Master List'!E:F,MATCH(A38,'Draft Master List'!E:E,0),2)</f>
        <v>302009</v>
      </c>
      <c r="D38">
        <f>INDEX('Draft Master List'!A:F,MATCH(A38,'Draft Master List'!E:E,0),1)</f>
        <v>2009</v>
      </c>
      <c r="E38" s="7">
        <f>SUMIFS('Receiving Data 2006-2015'!H:H,'Receiving Data 2006-2015'!D:D,'WR Stats'!C38,'Receiving Data 2006-2015'!A:A,'WR Stats'!D38)</f>
        <v>16</v>
      </c>
      <c r="F38" s="7">
        <f>SUMIFS('Receiving Data 2006-2015'!H:H,'Receiving Data 2006-2015'!D:D,'WR Stats'!C38,'Receiving Data 2006-2015'!A:A,'WR Stats'!D38+1)</f>
        <v>12</v>
      </c>
      <c r="G38" s="7">
        <f>SUMIFS('Receiving Data 2006-2015'!H:H,'Receiving Data 2006-2015'!D:D,'WR Stats'!C38,'Receiving Data 2006-2015'!A:A,'WR Stats'!D38+2)</f>
        <v>3</v>
      </c>
      <c r="H38" s="7">
        <f>SUMIFS('Receiving Data 2006-2015'!H:H,'Receiving Data 2006-2015'!D:D,'WR Stats'!C38,'Receiving Data 2006-2015'!A:A,'WR Stats'!D38+3)</f>
        <v>14</v>
      </c>
      <c r="I38" s="7">
        <f>SUMIFS('Receiving Data 2006-2015'!H:H,'Receiving Data 2006-2015'!D:D,'WR Stats'!C38,'Receiving Data 2006-2015'!A:A,'WR Stats'!D38+4)</f>
        <v>12</v>
      </c>
      <c r="J38" s="7">
        <f>SUMIFS('Receiving Data 2006-2015'!K:K,'Receiving Data 2006-2015'!D:D,'WR Stats'!C38,'Receiving Data 2006-2015'!A:A,'WR Stats'!D38)</f>
        <v>42</v>
      </c>
      <c r="K38" s="7">
        <f>SUMIFS('Receiving Data 2006-2015'!K:K,'Receiving Data 2006-2015'!D:D,'WR Stats'!C38,'Receiving Data 2006-2015'!A:A,'WR Stats'!D38+1)</f>
        <v>42</v>
      </c>
      <c r="L38" s="7">
        <f>SUMIFS('Receiving Data 2006-2015'!K:K,'Receiving Data 2006-2015'!D:D,'WR Stats'!C38,'Receiving Data 2006-2015'!A:A,'WR Stats'!D38+2)</f>
        <v>17</v>
      </c>
      <c r="M38" s="7">
        <f>SUMIFS('Receiving Data 2006-2015'!K:K,'Receiving Data 2006-2015'!D:D,'WR Stats'!C38,'Receiving Data 2006-2015'!A:A,'WR Stats'!D38+3)</f>
        <v>45</v>
      </c>
      <c r="N38" s="7">
        <f>SUMIFS('Receiving Data 2006-2015'!K:K,'Receiving Data 2006-2015'!D:D,'WR Stats'!C38,'Receiving Data 2006-2015'!A:A,'WR Stats'!D38+4)</f>
        <v>11</v>
      </c>
      <c r="O38" s="7">
        <f>SUMIFS('Receiving Data 2006-2015'!J:J,'Receiving Data 2006-2015'!D:D,'WR Stats'!C38,'Receiving Data 2006-2015'!A:A,'WR Stats'!D38)</f>
        <v>75</v>
      </c>
      <c r="P38" s="7">
        <f>SUMIFS('Receiving Data 2006-2015'!J:J,'Receiving Data 2006-2015'!D:D,'WR Stats'!C38,'Receiving Data 2006-2015'!A:A,'WR Stats'!D38+1)</f>
        <v>73</v>
      </c>
      <c r="Q38" s="7">
        <f>SUMIFS('Receiving Data 2006-2015'!J:J,'Receiving Data 2006-2015'!D:D,'WR Stats'!C38,'Receiving Data 2006-2015'!A:A,'WR Stats'!D38+2)</f>
        <v>26</v>
      </c>
      <c r="R38" s="7">
        <f>SUMIFS('Receiving Data 2006-2015'!J:J,'Receiving Data 2006-2015'!D:D,'WR Stats'!C38,'Receiving Data 2006-2015'!A:A,'WR Stats'!D38+3)</f>
        <v>90</v>
      </c>
      <c r="S38" s="7">
        <f>SUMIFS('Receiving Data 2006-2015'!J:J,'Receiving Data 2006-2015'!D:D,'WR Stats'!C38,'Receiving Data 2006-2015'!A:A,'WR Stats'!D38+4)</f>
        <v>35</v>
      </c>
      <c r="T38" s="6">
        <f>SUMIFS('Receiving Data 2006-2015'!M:M,'Receiving Data 2006-2015'!D:D,'WR Stats'!C38,'Receiving Data 2006-2015'!A:A,'WR Stats'!D38)</f>
        <v>701</v>
      </c>
      <c r="U38" s="6">
        <f>SUMIFS('Receiving Data 2006-2015'!M:M,'Receiving Data 2006-2015'!D:D,'WR Stats'!C38,'Receiving Data 2006-2015'!A:A,'WR Stats'!D38+1)</f>
        <v>775</v>
      </c>
      <c r="V38" s="6">
        <f>SUMIFS('Receiving Data 2006-2015'!M:M,'Receiving Data 2006-2015'!D:D,'WR Stats'!C38,'Receiving Data 2006-2015'!A:A,'WR Stats'!D38+2)</f>
        <v>289</v>
      </c>
      <c r="W38" s="6">
        <f>SUMIFS('Receiving Data 2006-2015'!M:M,'Receiving Data 2006-2015'!D:D,'WR Stats'!C38,'Receiving Data 2006-2015'!A:A,'WR Stats'!D38+3)</f>
        <v>589</v>
      </c>
      <c r="X38" s="6">
        <f>SUMIFS('Receiving Data 2006-2015'!M:M,'Receiving Data 2006-2015'!D:D,'WR Stats'!C38,'Receiving Data 2006-2015'!A:A,'WR Stats'!D38+4)</f>
        <v>96</v>
      </c>
      <c r="Y38" s="6">
        <f>SUMIFS('Receiving Data 2006-2015'!O:O,'Receiving Data 2006-2015'!D:D,'WR Stats'!C38,'Receiving Data 2006-2015'!A:A,'WR Stats'!D38)</f>
        <v>3</v>
      </c>
      <c r="Z38" s="6">
        <f>SUMIFS('Receiving Data 2006-2015'!O:O,'Receiving Data 2006-2015'!D:D,'WR Stats'!C38,'Receiving Data 2006-2015'!A:A,'WR Stats'!D38+1)</f>
        <v>9</v>
      </c>
      <c r="AA38" s="6">
        <f>SUMIFS('Receiving Data 2006-2015'!O:O,'Receiving Data 2006-2015'!D:D,'WR Stats'!C38,'Receiving Data 2006-2015'!A:A,'WR Stats'!D38+2)</f>
        <v>3</v>
      </c>
      <c r="AB38" s="6">
        <f>SUMIFS('Receiving Data 2006-2015'!O:O,'Receiving Data 2006-2015'!D:D,'WR Stats'!C38,'Receiving Data 2006-2015'!A:A,'WR Stats'!D38+3)</f>
        <v>4</v>
      </c>
      <c r="AC38" s="6">
        <f>SUMIFS('Receiving Data 2006-2015'!O:O,'Receiving Data 2006-2015'!D:D,'WR Stats'!C38,'Receiving Data 2006-2015'!A:A,'WR Stats'!D38+4)</f>
        <v>0</v>
      </c>
      <c r="AD38" s="6">
        <f>SUMIFS('Receiving Data 2006-2015'!S:S,'Receiving Data 2006-2015'!D:D,'WR Stats'!C38,'Receiving Data 2006-2015'!A:A,'WR Stats'!D38)</f>
        <v>1</v>
      </c>
      <c r="AE38" s="6">
        <f>SUMIFS('Receiving Data 2006-2015'!S:S,'Receiving Data 2006-2015'!D:D,'WR Stats'!C38,'Receiving Data 2006-2015'!A:A,'WR Stats'!D38+1)</f>
        <v>1</v>
      </c>
      <c r="AF38" s="6">
        <f>SUMIFS('Receiving Data 2006-2015'!S:S,'Receiving Data 2006-2015'!D:D,'WR Stats'!C38,'Receiving Data 2006-2015'!A:A,'WR Stats'!D38+2)</f>
        <v>1</v>
      </c>
      <c r="AG38" s="6">
        <f>SUMIFS('Receiving Data 2006-2015'!S:S,'Receiving Data 2006-2015'!D:D,'WR Stats'!C38,'Receiving Data 2006-2015'!A:A,'WR Stats'!D38+3)</f>
        <v>2</v>
      </c>
      <c r="AH38" s="6">
        <f>SUMIFS('Receiving Data 2006-2015'!S:S,'Receiving Data 2006-2015'!D:D,'WR Stats'!C38,'Receiving Data 2006-2015'!A:A,'WR Stats'!D38+4)</f>
        <v>0</v>
      </c>
      <c r="AI38" s="6">
        <f t="shared" si="0"/>
        <v>86.1</v>
      </c>
      <c r="AJ38" s="6">
        <f t="shared" si="1"/>
        <v>129.5</v>
      </c>
      <c r="AK38" s="6">
        <f t="shared" si="2"/>
        <v>44.9</v>
      </c>
      <c r="AL38" s="6">
        <f t="shared" si="3"/>
        <v>78.900000000000006</v>
      </c>
      <c r="AM38" s="6">
        <f t="shared" si="4"/>
        <v>9.6</v>
      </c>
      <c r="AN38" s="6">
        <f t="shared" si="5"/>
        <v>349</v>
      </c>
      <c r="AO38" s="3">
        <f>SUMIFS('Receiving Data 2006-2015'!L:L,'Receiving Data 2006-2015'!D:D,'WR Stats'!C38,'Receiving Data 2006-2015'!A:A,'WR Stats'!D38)</f>
        <v>0.56000000000000005</v>
      </c>
      <c r="AP38" s="3">
        <f>SUMIFS('Receiving Data 2006-2015'!L:L,'Receiving Data 2006-2015'!D:D,'WR Stats'!C38,'Receiving Data 2006-2015'!A:A,'WR Stats'!D38+1)</f>
        <v>0.57499999999999996</v>
      </c>
      <c r="AQ38" s="3">
        <f>SUMIFS('Receiving Data 2006-2015'!L:L,'Receiving Data 2006-2015'!D:D,'WR Stats'!C38,'Receiving Data 2006-2015'!A:A,'WR Stats'!D38+2)</f>
        <v>0.65400000000000003</v>
      </c>
      <c r="AR38" s="3">
        <f>SUMIFS('Receiving Data 2006-2015'!L:L,'Receiving Data 2006-2015'!D:D,'WR Stats'!C38,'Receiving Data 2006-2015'!A:A,'WR Stats'!D38+3)</f>
        <v>0.5</v>
      </c>
      <c r="AS38" s="3">
        <f>SUMIFS('Receiving Data 2006-2015'!L:L,'Receiving Data 2006-2015'!D:D,'WR Stats'!C38,'Receiving Data 2006-2015'!A:A,'WR Stats'!D38+4)</f>
        <v>0.314</v>
      </c>
      <c r="AT38" s="7">
        <f t="shared" si="6"/>
        <v>2450</v>
      </c>
      <c r="AU38" s="7">
        <f t="shared" si="7"/>
        <v>57</v>
      </c>
      <c r="AV38" s="7">
        <f t="shared" si="8"/>
        <v>299</v>
      </c>
      <c r="AW38" s="7">
        <f t="shared" si="9"/>
        <v>157</v>
      </c>
      <c r="AX38" s="7">
        <f t="shared" si="10"/>
        <v>5</v>
      </c>
      <c r="AY38" s="7">
        <f t="shared" si="11"/>
        <v>15.605095541401274</v>
      </c>
      <c r="AZ38" s="7">
        <f t="shared" si="12"/>
        <v>8.1939799331103682</v>
      </c>
      <c r="BA38" s="7">
        <f t="shared" si="13"/>
        <v>42.982456140350877</v>
      </c>
      <c r="BB38" s="7">
        <f t="shared" si="14"/>
        <v>19</v>
      </c>
      <c r="BC38" s="4">
        <f t="shared" si="15"/>
        <v>0.52060000000000006</v>
      </c>
      <c r="BD38">
        <f t="shared" si="16"/>
        <v>0</v>
      </c>
      <c r="BE38">
        <f t="shared" si="17"/>
        <v>1</v>
      </c>
      <c r="BF38">
        <f t="shared" si="18"/>
        <v>0</v>
      </c>
      <c r="BG38">
        <f t="shared" si="19"/>
        <v>0</v>
      </c>
      <c r="BH38">
        <f t="shared" si="20"/>
        <v>0</v>
      </c>
      <c r="BI38">
        <f t="shared" si="21"/>
        <v>1</v>
      </c>
      <c r="BJ38" t="str">
        <f t="shared" si="22"/>
        <v>Backup</v>
      </c>
      <c r="BK38">
        <f t="shared" si="23"/>
        <v>1</v>
      </c>
    </row>
    <row r="39" spans="1:63" x14ac:dyDescent="0.25">
      <c r="A39" t="s">
        <v>324</v>
      </c>
      <c r="B39" t="s">
        <v>74</v>
      </c>
      <c r="C39" t="str">
        <f>INDEX('Draft Master List'!E:F,MATCH(A39,'Draft Master List'!E:E,0),2)</f>
        <v>362009</v>
      </c>
      <c r="D39">
        <f>INDEX('Draft Master List'!A:F,MATCH(A39,'Draft Master List'!E:E,0),1)</f>
        <v>2009</v>
      </c>
      <c r="E39" s="7">
        <f>SUMIFS('Receiving Data 2006-2015'!H:H,'Receiving Data 2006-2015'!D:D,'WR Stats'!C39,'Receiving Data 2006-2015'!A:A,'WR Stats'!D39)</f>
        <v>11</v>
      </c>
      <c r="F39" s="7">
        <f>SUMIFS('Receiving Data 2006-2015'!H:H,'Receiving Data 2006-2015'!D:D,'WR Stats'!C39,'Receiving Data 2006-2015'!A:A,'WR Stats'!D39+1)</f>
        <v>14</v>
      </c>
      <c r="G39" s="7">
        <f>SUMIFS('Receiving Data 2006-2015'!H:H,'Receiving Data 2006-2015'!D:D,'WR Stats'!C39,'Receiving Data 2006-2015'!A:A,'WR Stats'!D39+2)</f>
        <v>6</v>
      </c>
      <c r="H39" s="7">
        <f>SUMIFS('Receiving Data 2006-2015'!H:H,'Receiving Data 2006-2015'!D:D,'WR Stats'!C39,'Receiving Data 2006-2015'!A:A,'WR Stats'!D39+3)</f>
        <v>6</v>
      </c>
      <c r="I39" s="7">
        <f>SUMIFS('Receiving Data 2006-2015'!H:H,'Receiving Data 2006-2015'!D:D,'WR Stats'!C39,'Receiving Data 2006-2015'!A:A,'WR Stats'!D39+4)</f>
        <v>0</v>
      </c>
      <c r="J39" s="7">
        <f>SUMIFS('Receiving Data 2006-2015'!K:K,'Receiving Data 2006-2015'!D:D,'WR Stats'!C39,'Receiving Data 2006-2015'!A:A,'WR Stats'!D39)</f>
        <v>7</v>
      </c>
      <c r="K39" s="7">
        <f>SUMIFS('Receiving Data 2006-2015'!K:K,'Receiving Data 2006-2015'!D:D,'WR Stats'!C39,'Receiving Data 2006-2015'!A:A,'WR Stats'!D39+1)</f>
        <v>29</v>
      </c>
      <c r="L39" s="7">
        <f>SUMIFS('Receiving Data 2006-2015'!K:K,'Receiving Data 2006-2015'!D:D,'WR Stats'!C39,'Receiving Data 2006-2015'!A:A,'WR Stats'!D39+2)</f>
        <v>3</v>
      </c>
      <c r="M39" s="7">
        <f>SUMIFS('Receiving Data 2006-2015'!K:K,'Receiving Data 2006-2015'!D:D,'WR Stats'!C39,'Receiving Data 2006-2015'!A:A,'WR Stats'!D39+3)</f>
        <v>4</v>
      </c>
      <c r="N39" s="7">
        <f>SUMIFS('Receiving Data 2006-2015'!K:K,'Receiving Data 2006-2015'!D:D,'WR Stats'!C39,'Receiving Data 2006-2015'!A:A,'WR Stats'!D39+4)</f>
        <v>0</v>
      </c>
      <c r="O39" s="7">
        <f>SUMIFS('Receiving Data 2006-2015'!J:J,'Receiving Data 2006-2015'!D:D,'WR Stats'!C39,'Receiving Data 2006-2015'!A:A,'WR Stats'!D39)</f>
        <v>20</v>
      </c>
      <c r="P39" s="7">
        <f>SUMIFS('Receiving Data 2006-2015'!J:J,'Receiving Data 2006-2015'!D:D,'WR Stats'!C39,'Receiving Data 2006-2015'!A:A,'WR Stats'!D39+1)</f>
        <v>49</v>
      </c>
      <c r="Q39" s="7">
        <f>SUMIFS('Receiving Data 2006-2015'!J:J,'Receiving Data 2006-2015'!D:D,'WR Stats'!C39,'Receiving Data 2006-2015'!A:A,'WR Stats'!D39+2)</f>
        <v>9</v>
      </c>
      <c r="R39" s="7">
        <f>SUMIFS('Receiving Data 2006-2015'!J:J,'Receiving Data 2006-2015'!D:D,'WR Stats'!C39,'Receiving Data 2006-2015'!A:A,'WR Stats'!D39+3)</f>
        <v>6</v>
      </c>
      <c r="S39" s="7">
        <f>SUMIFS('Receiving Data 2006-2015'!J:J,'Receiving Data 2006-2015'!D:D,'WR Stats'!C39,'Receiving Data 2006-2015'!A:A,'WR Stats'!D39+4)</f>
        <v>0</v>
      </c>
      <c r="T39" s="6">
        <f>SUMIFS('Receiving Data 2006-2015'!M:M,'Receiving Data 2006-2015'!D:D,'WR Stats'!C39,'Receiving Data 2006-2015'!A:A,'WR Stats'!D39)</f>
        <v>106</v>
      </c>
      <c r="U39" s="6">
        <f>SUMIFS('Receiving Data 2006-2015'!M:M,'Receiving Data 2006-2015'!D:D,'WR Stats'!C39,'Receiving Data 2006-2015'!A:A,'WR Stats'!D39+1)</f>
        <v>310</v>
      </c>
      <c r="V39" s="6">
        <f>SUMIFS('Receiving Data 2006-2015'!M:M,'Receiving Data 2006-2015'!D:D,'WR Stats'!C39,'Receiving Data 2006-2015'!A:A,'WR Stats'!D39+2)</f>
        <v>25</v>
      </c>
      <c r="W39" s="6">
        <f>SUMIFS('Receiving Data 2006-2015'!M:M,'Receiving Data 2006-2015'!D:D,'WR Stats'!C39,'Receiving Data 2006-2015'!A:A,'WR Stats'!D39+3)</f>
        <v>44</v>
      </c>
      <c r="X39" s="6">
        <f>SUMIFS('Receiving Data 2006-2015'!M:M,'Receiving Data 2006-2015'!D:D,'WR Stats'!C39,'Receiving Data 2006-2015'!A:A,'WR Stats'!D39+4)</f>
        <v>0</v>
      </c>
      <c r="Y39" s="6">
        <f>SUMIFS('Receiving Data 2006-2015'!O:O,'Receiving Data 2006-2015'!D:D,'WR Stats'!C39,'Receiving Data 2006-2015'!A:A,'WR Stats'!D39)</f>
        <v>0</v>
      </c>
      <c r="Z39" s="6">
        <f>SUMIFS('Receiving Data 2006-2015'!O:O,'Receiving Data 2006-2015'!D:D,'WR Stats'!C39,'Receiving Data 2006-2015'!A:A,'WR Stats'!D39+1)</f>
        <v>3</v>
      </c>
      <c r="AA39" s="6">
        <f>SUMIFS('Receiving Data 2006-2015'!O:O,'Receiving Data 2006-2015'!D:D,'WR Stats'!C39,'Receiving Data 2006-2015'!A:A,'WR Stats'!D39+2)</f>
        <v>0</v>
      </c>
      <c r="AB39" s="6">
        <f>SUMIFS('Receiving Data 2006-2015'!O:O,'Receiving Data 2006-2015'!D:D,'WR Stats'!C39,'Receiving Data 2006-2015'!A:A,'WR Stats'!D39+3)</f>
        <v>1</v>
      </c>
      <c r="AC39" s="6">
        <f>SUMIFS('Receiving Data 2006-2015'!O:O,'Receiving Data 2006-2015'!D:D,'WR Stats'!C39,'Receiving Data 2006-2015'!A:A,'WR Stats'!D39+4)</f>
        <v>0</v>
      </c>
      <c r="AD39" s="6">
        <f>SUMIFS('Receiving Data 2006-2015'!S:S,'Receiving Data 2006-2015'!D:D,'WR Stats'!C39,'Receiving Data 2006-2015'!A:A,'WR Stats'!D39)</f>
        <v>0</v>
      </c>
      <c r="AE39" s="6">
        <f>SUMIFS('Receiving Data 2006-2015'!S:S,'Receiving Data 2006-2015'!D:D,'WR Stats'!C39,'Receiving Data 2006-2015'!A:A,'WR Stats'!D39+1)</f>
        <v>0</v>
      </c>
      <c r="AF39" s="6">
        <f>SUMIFS('Receiving Data 2006-2015'!S:S,'Receiving Data 2006-2015'!D:D,'WR Stats'!C39,'Receiving Data 2006-2015'!A:A,'WR Stats'!D39+2)</f>
        <v>0</v>
      </c>
      <c r="AG39" s="6">
        <f>SUMIFS('Receiving Data 2006-2015'!S:S,'Receiving Data 2006-2015'!D:D,'WR Stats'!C39,'Receiving Data 2006-2015'!A:A,'WR Stats'!D39+3)</f>
        <v>0</v>
      </c>
      <c r="AH39" s="6">
        <f>SUMIFS('Receiving Data 2006-2015'!S:S,'Receiving Data 2006-2015'!D:D,'WR Stats'!C39,'Receiving Data 2006-2015'!A:A,'WR Stats'!D39+4)</f>
        <v>0</v>
      </c>
      <c r="AI39" s="6">
        <f t="shared" si="0"/>
        <v>10.6</v>
      </c>
      <c r="AJ39" s="6">
        <f t="shared" si="1"/>
        <v>49</v>
      </c>
      <c r="AK39" s="6">
        <f t="shared" si="2"/>
        <v>2.5</v>
      </c>
      <c r="AL39" s="6">
        <f t="shared" si="3"/>
        <v>10.4</v>
      </c>
      <c r="AM39" s="6">
        <f t="shared" si="4"/>
        <v>0</v>
      </c>
      <c r="AN39" s="6">
        <f t="shared" si="5"/>
        <v>72.5</v>
      </c>
      <c r="AO39" s="3">
        <f>SUMIFS('Receiving Data 2006-2015'!L:L,'Receiving Data 2006-2015'!D:D,'WR Stats'!C39,'Receiving Data 2006-2015'!A:A,'WR Stats'!D39)</f>
        <v>0.35</v>
      </c>
      <c r="AP39" s="3">
        <f>SUMIFS('Receiving Data 2006-2015'!L:L,'Receiving Data 2006-2015'!D:D,'WR Stats'!C39,'Receiving Data 2006-2015'!A:A,'WR Stats'!D39+1)</f>
        <v>0.59199999999999997</v>
      </c>
      <c r="AQ39" s="3">
        <f>SUMIFS('Receiving Data 2006-2015'!L:L,'Receiving Data 2006-2015'!D:D,'WR Stats'!C39,'Receiving Data 2006-2015'!A:A,'WR Stats'!D39+2)</f>
        <v>0.33300000000000002</v>
      </c>
      <c r="AR39" s="3">
        <f>SUMIFS('Receiving Data 2006-2015'!L:L,'Receiving Data 2006-2015'!D:D,'WR Stats'!C39,'Receiving Data 2006-2015'!A:A,'WR Stats'!D39+3)</f>
        <v>0.66700000000000004</v>
      </c>
      <c r="AS39" s="3">
        <f>SUMIFS('Receiving Data 2006-2015'!L:L,'Receiving Data 2006-2015'!D:D,'WR Stats'!C39,'Receiving Data 2006-2015'!A:A,'WR Stats'!D39+4)</f>
        <v>0</v>
      </c>
      <c r="AT39" s="7">
        <f t="shared" si="6"/>
        <v>485</v>
      </c>
      <c r="AU39" s="7">
        <f t="shared" si="7"/>
        <v>37</v>
      </c>
      <c r="AV39" s="7">
        <f t="shared" si="8"/>
        <v>84</v>
      </c>
      <c r="AW39" s="7">
        <f t="shared" si="9"/>
        <v>43</v>
      </c>
      <c r="AX39" s="7">
        <f t="shared" si="10"/>
        <v>0</v>
      </c>
      <c r="AY39" s="7">
        <f t="shared" si="11"/>
        <v>11.279069767441861</v>
      </c>
      <c r="AZ39" s="7">
        <f t="shared" si="12"/>
        <v>5.7738095238095237</v>
      </c>
      <c r="BA39" s="7">
        <f t="shared" si="13"/>
        <v>13.108108108108109</v>
      </c>
      <c r="BB39" s="7">
        <f t="shared" si="14"/>
        <v>4</v>
      </c>
      <c r="BC39" s="4">
        <f t="shared" si="15"/>
        <v>0.38839999999999997</v>
      </c>
      <c r="BD39">
        <f t="shared" si="16"/>
        <v>0</v>
      </c>
      <c r="BE39">
        <f t="shared" si="17"/>
        <v>0</v>
      </c>
      <c r="BF39">
        <f t="shared" si="18"/>
        <v>0</v>
      </c>
      <c r="BG39">
        <f t="shared" si="19"/>
        <v>0</v>
      </c>
      <c r="BH39">
        <f t="shared" si="20"/>
        <v>0</v>
      </c>
      <c r="BI39">
        <f t="shared" si="21"/>
        <v>0</v>
      </c>
      <c r="BJ39" t="str">
        <f t="shared" si="22"/>
        <v>Bust</v>
      </c>
      <c r="BK39">
        <f t="shared" si="23"/>
        <v>0</v>
      </c>
    </row>
    <row r="40" spans="1:63" x14ac:dyDescent="0.25">
      <c r="A40" t="s">
        <v>326</v>
      </c>
      <c r="B40" t="s">
        <v>74</v>
      </c>
      <c r="C40" t="str">
        <f>INDEX('Draft Master List'!E:F,MATCH(A40,'Draft Master List'!E:E,0),2)</f>
        <v>502009</v>
      </c>
      <c r="D40">
        <f>INDEX('Draft Master List'!A:F,MATCH(A40,'Draft Master List'!E:E,0),1)</f>
        <v>2009</v>
      </c>
      <c r="E40" s="7">
        <f>SUMIFS('Receiving Data 2006-2015'!H:H,'Receiving Data 2006-2015'!D:D,'WR Stats'!C40,'Receiving Data 2006-2015'!A:A,'WR Stats'!D40)</f>
        <v>16</v>
      </c>
      <c r="F40" s="7">
        <f>SUMIFS('Receiving Data 2006-2015'!H:H,'Receiving Data 2006-2015'!D:D,'WR Stats'!C40,'Receiving Data 2006-2015'!A:A,'WR Stats'!D40+1)</f>
        <v>15</v>
      </c>
      <c r="G40" s="7">
        <f>SUMIFS('Receiving Data 2006-2015'!H:H,'Receiving Data 2006-2015'!D:D,'WR Stats'!C40,'Receiving Data 2006-2015'!A:A,'WR Stats'!D40+2)</f>
        <v>14</v>
      </c>
      <c r="H40" s="7">
        <f>SUMIFS('Receiving Data 2006-2015'!H:H,'Receiving Data 2006-2015'!D:D,'WR Stats'!C40,'Receiving Data 2006-2015'!A:A,'WR Stats'!D40+3)</f>
        <v>9</v>
      </c>
      <c r="I40" s="7">
        <f>SUMIFS('Receiving Data 2006-2015'!H:H,'Receiving Data 2006-2015'!D:D,'WR Stats'!C40,'Receiving Data 2006-2015'!A:A,'WR Stats'!D40+4)</f>
        <v>0</v>
      </c>
      <c r="J40" s="7">
        <f>SUMIFS('Receiving Data 2006-2015'!K:K,'Receiving Data 2006-2015'!D:D,'WR Stats'!C40,'Receiving Data 2006-2015'!A:A,'WR Stats'!D40)</f>
        <v>34</v>
      </c>
      <c r="K40" s="7">
        <f>SUMIFS('Receiving Data 2006-2015'!K:K,'Receiving Data 2006-2015'!D:D,'WR Stats'!C40,'Receiving Data 2006-2015'!A:A,'WR Stats'!D40+1)</f>
        <v>36</v>
      </c>
      <c r="L40" s="7">
        <f>SUMIFS('Receiving Data 2006-2015'!K:K,'Receiving Data 2006-2015'!D:D,'WR Stats'!C40,'Receiving Data 2006-2015'!A:A,'WR Stats'!D40+2)</f>
        <v>31</v>
      </c>
      <c r="M40" s="7">
        <f>SUMIFS('Receiving Data 2006-2015'!K:K,'Receiving Data 2006-2015'!D:D,'WR Stats'!C40,'Receiving Data 2006-2015'!A:A,'WR Stats'!D40+3)</f>
        <v>17</v>
      </c>
      <c r="N40" s="7">
        <f>SUMIFS('Receiving Data 2006-2015'!K:K,'Receiving Data 2006-2015'!D:D,'WR Stats'!C40,'Receiving Data 2006-2015'!A:A,'WR Stats'!D40+4)</f>
        <v>0</v>
      </c>
      <c r="O40" s="7">
        <f>SUMIFS('Receiving Data 2006-2015'!J:J,'Receiving Data 2006-2015'!D:D,'WR Stats'!C40,'Receiving Data 2006-2015'!A:A,'WR Stats'!D40)</f>
        <v>95</v>
      </c>
      <c r="P40" s="7">
        <f>SUMIFS('Receiving Data 2006-2015'!J:J,'Receiving Data 2006-2015'!D:D,'WR Stats'!C40,'Receiving Data 2006-2015'!A:A,'WR Stats'!D40+1)</f>
        <v>73</v>
      </c>
      <c r="Q40" s="7">
        <f>SUMIFS('Receiving Data 2006-2015'!J:J,'Receiving Data 2006-2015'!D:D,'WR Stats'!C40,'Receiving Data 2006-2015'!A:A,'WR Stats'!D40+2)</f>
        <v>74</v>
      </c>
      <c r="R40" s="7">
        <f>SUMIFS('Receiving Data 2006-2015'!J:J,'Receiving Data 2006-2015'!D:D,'WR Stats'!C40,'Receiving Data 2006-2015'!A:A,'WR Stats'!D40+3)</f>
        <v>33</v>
      </c>
      <c r="S40" s="7">
        <f>SUMIFS('Receiving Data 2006-2015'!J:J,'Receiving Data 2006-2015'!D:D,'WR Stats'!C40,'Receiving Data 2006-2015'!A:A,'WR Stats'!D40+4)</f>
        <v>0</v>
      </c>
      <c r="T40" s="6">
        <f>SUMIFS('Receiving Data 2006-2015'!M:M,'Receiving Data 2006-2015'!D:D,'WR Stats'!C40,'Receiving Data 2006-2015'!A:A,'WR Stats'!D40)</f>
        <v>624</v>
      </c>
      <c r="U40" s="6">
        <f>SUMIFS('Receiving Data 2006-2015'!M:M,'Receiving Data 2006-2015'!D:D,'WR Stats'!C40,'Receiving Data 2006-2015'!A:A,'WR Stats'!D40+1)</f>
        <v>483</v>
      </c>
      <c r="V40" s="6">
        <f>SUMIFS('Receiving Data 2006-2015'!M:M,'Receiving Data 2006-2015'!D:D,'WR Stats'!C40,'Receiving Data 2006-2015'!A:A,'WR Stats'!D40+2)</f>
        <v>384</v>
      </c>
      <c r="W40" s="6">
        <f>SUMIFS('Receiving Data 2006-2015'!M:M,'Receiving Data 2006-2015'!D:D,'WR Stats'!C40,'Receiving Data 2006-2015'!A:A,'WR Stats'!D40+3)</f>
        <v>254</v>
      </c>
      <c r="X40" s="6">
        <f>SUMIFS('Receiving Data 2006-2015'!M:M,'Receiving Data 2006-2015'!D:D,'WR Stats'!C40,'Receiving Data 2006-2015'!A:A,'WR Stats'!D40+4)</f>
        <v>0</v>
      </c>
      <c r="Y40" s="6">
        <f>SUMIFS('Receiving Data 2006-2015'!O:O,'Receiving Data 2006-2015'!D:D,'WR Stats'!C40,'Receiving Data 2006-2015'!A:A,'WR Stats'!D40)</f>
        <v>3</v>
      </c>
      <c r="Z40" s="6">
        <f>SUMIFS('Receiving Data 2006-2015'!O:O,'Receiving Data 2006-2015'!D:D,'WR Stats'!C40,'Receiving Data 2006-2015'!A:A,'WR Stats'!D40+1)</f>
        <v>2</v>
      </c>
      <c r="AA40" s="6">
        <f>SUMIFS('Receiving Data 2006-2015'!O:O,'Receiving Data 2006-2015'!D:D,'WR Stats'!C40,'Receiving Data 2006-2015'!A:A,'WR Stats'!D40+2)</f>
        <v>2</v>
      </c>
      <c r="AB40" s="6">
        <f>SUMIFS('Receiving Data 2006-2015'!O:O,'Receiving Data 2006-2015'!D:D,'WR Stats'!C40,'Receiving Data 2006-2015'!A:A,'WR Stats'!D40+3)</f>
        <v>0</v>
      </c>
      <c r="AC40" s="6">
        <f>SUMIFS('Receiving Data 2006-2015'!O:O,'Receiving Data 2006-2015'!D:D,'WR Stats'!C40,'Receiving Data 2006-2015'!A:A,'WR Stats'!D40+4)</f>
        <v>0</v>
      </c>
      <c r="AD40" s="6">
        <f>SUMIFS('Receiving Data 2006-2015'!S:S,'Receiving Data 2006-2015'!D:D,'WR Stats'!C40,'Receiving Data 2006-2015'!A:A,'WR Stats'!D40)</f>
        <v>1</v>
      </c>
      <c r="AE40" s="6">
        <f>SUMIFS('Receiving Data 2006-2015'!S:S,'Receiving Data 2006-2015'!D:D,'WR Stats'!C40,'Receiving Data 2006-2015'!A:A,'WR Stats'!D40+1)</f>
        <v>1</v>
      </c>
      <c r="AF40" s="6">
        <f>SUMIFS('Receiving Data 2006-2015'!S:S,'Receiving Data 2006-2015'!D:D,'WR Stats'!C40,'Receiving Data 2006-2015'!A:A,'WR Stats'!D40+2)</f>
        <v>0</v>
      </c>
      <c r="AG40" s="6">
        <f>SUMIFS('Receiving Data 2006-2015'!S:S,'Receiving Data 2006-2015'!D:D,'WR Stats'!C40,'Receiving Data 2006-2015'!A:A,'WR Stats'!D40+3)</f>
        <v>0</v>
      </c>
      <c r="AH40" s="6">
        <f>SUMIFS('Receiving Data 2006-2015'!S:S,'Receiving Data 2006-2015'!D:D,'WR Stats'!C40,'Receiving Data 2006-2015'!A:A,'WR Stats'!D40+4)</f>
        <v>0</v>
      </c>
      <c r="AI40" s="6">
        <f t="shared" si="0"/>
        <v>78.400000000000006</v>
      </c>
      <c r="AJ40" s="6">
        <f t="shared" si="1"/>
        <v>58.3</v>
      </c>
      <c r="AK40" s="6">
        <f t="shared" si="2"/>
        <v>50.4</v>
      </c>
      <c r="AL40" s="6">
        <f t="shared" si="3"/>
        <v>25.4</v>
      </c>
      <c r="AM40" s="6">
        <f t="shared" si="4"/>
        <v>0</v>
      </c>
      <c r="AN40" s="6">
        <f t="shared" si="5"/>
        <v>212.5</v>
      </c>
      <c r="AO40" s="3">
        <f>SUMIFS('Receiving Data 2006-2015'!L:L,'Receiving Data 2006-2015'!D:D,'WR Stats'!C40,'Receiving Data 2006-2015'!A:A,'WR Stats'!D40)</f>
        <v>0.35799999999999998</v>
      </c>
      <c r="AP40" s="3">
        <f>SUMIFS('Receiving Data 2006-2015'!L:L,'Receiving Data 2006-2015'!D:D,'WR Stats'!C40,'Receiving Data 2006-2015'!A:A,'WR Stats'!D40+1)</f>
        <v>0.49299999999999999</v>
      </c>
      <c r="AQ40" s="3">
        <f>SUMIFS('Receiving Data 2006-2015'!L:L,'Receiving Data 2006-2015'!D:D,'WR Stats'!C40,'Receiving Data 2006-2015'!A:A,'WR Stats'!D40+2)</f>
        <v>0.41899999999999998</v>
      </c>
      <c r="AR40" s="3">
        <f>SUMIFS('Receiving Data 2006-2015'!L:L,'Receiving Data 2006-2015'!D:D,'WR Stats'!C40,'Receiving Data 2006-2015'!A:A,'WR Stats'!D40+3)</f>
        <v>0.51500000000000001</v>
      </c>
      <c r="AS40" s="3">
        <f>SUMIFS('Receiving Data 2006-2015'!L:L,'Receiving Data 2006-2015'!D:D,'WR Stats'!C40,'Receiving Data 2006-2015'!A:A,'WR Stats'!D40+4)</f>
        <v>0</v>
      </c>
      <c r="AT40" s="7">
        <f t="shared" si="6"/>
        <v>1745</v>
      </c>
      <c r="AU40" s="7">
        <f t="shared" si="7"/>
        <v>54</v>
      </c>
      <c r="AV40" s="7">
        <f t="shared" si="8"/>
        <v>275</v>
      </c>
      <c r="AW40" s="7">
        <f t="shared" si="9"/>
        <v>118</v>
      </c>
      <c r="AX40" s="7">
        <f t="shared" si="10"/>
        <v>2</v>
      </c>
      <c r="AY40" s="7">
        <f t="shared" si="11"/>
        <v>14.788135593220339</v>
      </c>
      <c r="AZ40" s="7">
        <f t="shared" si="12"/>
        <v>6.3454545454545457</v>
      </c>
      <c r="BA40" s="7">
        <f t="shared" si="13"/>
        <v>32.314814814814817</v>
      </c>
      <c r="BB40" s="7">
        <f t="shared" si="14"/>
        <v>7</v>
      </c>
      <c r="BC40" s="4">
        <f t="shared" si="15"/>
        <v>0.35700000000000004</v>
      </c>
      <c r="BD40">
        <f t="shared" si="16"/>
        <v>0</v>
      </c>
      <c r="BE40">
        <f t="shared" si="17"/>
        <v>0</v>
      </c>
      <c r="BF40">
        <f t="shared" si="18"/>
        <v>0</v>
      </c>
      <c r="BG40">
        <f t="shared" si="19"/>
        <v>0</v>
      </c>
      <c r="BH40">
        <f t="shared" si="20"/>
        <v>0</v>
      </c>
      <c r="BI40">
        <f t="shared" si="21"/>
        <v>0</v>
      </c>
      <c r="BJ40" t="str">
        <f t="shared" si="22"/>
        <v>Bust</v>
      </c>
      <c r="BK40">
        <f t="shared" si="23"/>
        <v>0</v>
      </c>
    </row>
    <row r="41" spans="1:63" x14ac:dyDescent="0.25">
      <c r="A41" t="s">
        <v>330</v>
      </c>
      <c r="B41" t="s">
        <v>74</v>
      </c>
      <c r="C41" t="str">
        <f>INDEX('Draft Master List'!E:F,MATCH(A41,'Draft Master List'!E:E,0),2)</f>
        <v>822009</v>
      </c>
      <c r="D41">
        <f>INDEX('Draft Master List'!A:F,MATCH(A41,'Draft Master List'!E:E,0),1)</f>
        <v>2009</v>
      </c>
      <c r="E41" s="7">
        <f>SUMIFS('Receiving Data 2006-2015'!H:H,'Receiving Data 2006-2015'!D:D,'WR Stats'!C41,'Receiving Data 2006-2015'!A:A,'WR Stats'!D41)</f>
        <v>11</v>
      </c>
      <c r="F41" s="7">
        <f>SUMIFS('Receiving Data 2006-2015'!H:H,'Receiving Data 2006-2015'!D:D,'WR Stats'!C41,'Receiving Data 2006-2015'!A:A,'WR Stats'!D41+1)</f>
        <v>7</v>
      </c>
      <c r="G41" s="7">
        <f>SUMIFS('Receiving Data 2006-2015'!H:H,'Receiving Data 2006-2015'!D:D,'WR Stats'!C41,'Receiving Data 2006-2015'!A:A,'WR Stats'!D41+2)</f>
        <v>0</v>
      </c>
      <c r="H41" s="7">
        <f>SUMIFS('Receiving Data 2006-2015'!H:H,'Receiving Data 2006-2015'!D:D,'WR Stats'!C41,'Receiving Data 2006-2015'!A:A,'WR Stats'!D41+3)</f>
        <v>0</v>
      </c>
      <c r="I41" s="7">
        <f>SUMIFS('Receiving Data 2006-2015'!H:H,'Receiving Data 2006-2015'!D:D,'WR Stats'!C41,'Receiving Data 2006-2015'!A:A,'WR Stats'!D41+4)</f>
        <v>0</v>
      </c>
      <c r="J41" s="7">
        <f>SUMIFS('Receiving Data 2006-2015'!K:K,'Receiving Data 2006-2015'!D:D,'WR Stats'!C41,'Receiving Data 2006-2015'!A:A,'WR Stats'!D41)</f>
        <v>6</v>
      </c>
      <c r="K41" s="7">
        <f>SUMIFS('Receiving Data 2006-2015'!K:K,'Receiving Data 2006-2015'!D:D,'WR Stats'!C41,'Receiving Data 2006-2015'!A:A,'WR Stats'!D41+1)</f>
        <v>3</v>
      </c>
      <c r="L41" s="7">
        <f>SUMIFS('Receiving Data 2006-2015'!K:K,'Receiving Data 2006-2015'!D:D,'WR Stats'!C41,'Receiving Data 2006-2015'!A:A,'WR Stats'!D41+2)</f>
        <v>0</v>
      </c>
      <c r="M41" s="7">
        <f>SUMIFS('Receiving Data 2006-2015'!K:K,'Receiving Data 2006-2015'!D:D,'WR Stats'!C41,'Receiving Data 2006-2015'!A:A,'WR Stats'!D41+3)</f>
        <v>0</v>
      </c>
      <c r="N41" s="7">
        <f>SUMIFS('Receiving Data 2006-2015'!K:K,'Receiving Data 2006-2015'!D:D,'WR Stats'!C41,'Receiving Data 2006-2015'!A:A,'WR Stats'!D41+4)</f>
        <v>0</v>
      </c>
      <c r="O41" s="7">
        <f>SUMIFS('Receiving Data 2006-2015'!J:J,'Receiving Data 2006-2015'!D:D,'WR Stats'!C41,'Receiving Data 2006-2015'!A:A,'WR Stats'!D41)</f>
        <v>13</v>
      </c>
      <c r="P41" s="7">
        <f>SUMIFS('Receiving Data 2006-2015'!J:J,'Receiving Data 2006-2015'!D:D,'WR Stats'!C41,'Receiving Data 2006-2015'!A:A,'WR Stats'!D41+1)</f>
        <v>5</v>
      </c>
      <c r="Q41" s="7">
        <f>SUMIFS('Receiving Data 2006-2015'!J:J,'Receiving Data 2006-2015'!D:D,'WR Stats'!C41,'Receiving Data 2006-2015'!A:A,'WR Stats'!D41+2)</f>
        <v>0</v>
      </c>
      <c r="R41" s="7">
        <f>SUMIFS('Receiving Data 2006-2015'!J:J,'Receiving Data 2006-2015'!D:D,'WR Stats'!C41,'Receiving Data 2006-2015'!A:A,'WR Stats'!D41+3)</f>
        <v>0</v>
      </c>
      <c r="S41" s="7">
        <f>SUMIFS('Receiving Data 2006-2015'!J:J,'Receiving Data 2006-2015'!D:D,'WR Stats'!C41,'Receiving Data 2006-2015'!A:A,'WR Stats'!D41+4)</f>
        <v>0</v>
      </c>
      <c r="T41" s="6">
        <f>SUMIFS('Receiving Data 2006-2015'!M:M,'Receiving Data 2006-2015'!D:D,'WR Stats'!C41,'Receiving Data 2006-2015'!A:A,'WR Stats'!D41)</f>
        <v>52</v>
      </c>
      <c r="U41" s="6">
        <f>SUMIFS('Receiving Data 2006-2015'!M:M,'Receiving Data 2006-2015'!D:D,'WR Stats'!C41,'Receiving Data 2006-2015'!A:A,'WR Stats'!D41+1)</f>
        <v>30</v>
      </c>
      <c r="V41" s="6">
        <f>SUMIFS('Receiving Data 2006-2015'!M:M,'Receiving Data 2006-2015'!D:D,'WR Stats'!C41,'Receiving Data 2006-2015'!A:A,'WR Stats'!D41+2)</f>
        <v>0</v>
      </c>
      <c r="W41" s="6">
        <f>SUMIFS('Receiving Data 2006-2015'!M:M,'Receiving Data 2006-2015'!D:D,'WR Stats'!C41,'Receiving Data 2006-2015'!A:A,'WR Stats'!D41+3)</f>
        <v>0</v>
      </c>
      <c r="X41" s="6">
        <f>SUMIFS('Receiving Data 2006-2015'!M:M,'Receiving Data 2006-2015'!D:D,'WR Stats'!C41,'Receiving Data 2006-2015'!A:A,'WR Stats'!D41+4)</f>
        <v>0</v>
      </c>
      <c r="Y41" s="6">
        <f>SUMIFS('Receiving Data 2006-2015'!O:O,'Receiving Data 2006-2015'!D:D,'WR Stats'!C41,'Receiving Data 2006-2015'!A:A,'WR Stats'!D41)</f>
        <v>0</v>
      </c>
      <c r="Z41" s="6">
        <f>SUMIFS('Receiving Data 2006-2015'!O:O,'Receiving Data 2006-2015'!D:D,'WR Stats'!C41,'Receiving Data 2006-2015'!A:A,'WR Stats'!D41+1)</f>
        <v>0</v>
      </c>
      <c r="AA41" s="6">
        <f>SUMIFS('Receiving Data 2006-2015'!O:O,'Receiving Data 2006-2015'!D:D,'WR Stats'!C41,'Receiving Data 2006-2015'!A:A,'WR Stats'!D41+2)</f>
        <v>0</v>
      </c>
      <c r="AB41" s="6">
        <f>SUMIFS('Receiving Data 2006-2015'!O:O,'Receiving Data 2006-2015'!D:D,'WR Stats'!C41,'Receiving Data 2006-2015'!A:A,'WR Stats'!D41+3)</f>
        <v>0</v>
      </c>
      <c r="AC41" s="6">
        <f>SUMIFS('Receiving Data 2006-2015'!O:O,'Receiving Data 2006-2015'!D:D,'WR Stats'!C41,'Receiving Data 2006-2015'!A:A,'WR Stats'!D41+4)</f>
        <v>0</v>
      </c>
      <c r="AD41" s="6">
        <f>SUMIFS('Receiving Data 2006-2015'!S:S,'Receiving Data 2006-2015'!D:D,'WR Stats'!C41,'Receiving Data 2006-2015'!A:A,'WR Stats'!D41)</f>
        <v>2</v>
      </c>
      <c r="AE41" s="6">
        <f>SUMIFS('Receiving Data 2006-2015'!S:S,'Receiving Data 2006-2015'!D:D,'WR Stats'!C41,'Receiving Data 2006-2015'!A:A,'WR Stats'!D41+1)</f>
        <v>0</v>
      </c>
      <c r="AF41" s="6">
        <f>SUMIFS('Receiving Data 2006-2015'!S:S,'Receiving Data 2006-2015'!D:D,'WR Stats'!C41,'Receiving Data 2006-2015'!A:A,'WR Stats'!D41+2)</f>
        <v>0</v>
      </c>
      <c r="AG41" s="6">
        <f>SUMIFS('Receiving Data 2006-2015'!S:S,'Receiving Data 2006-2015'!D:D,'WR Stats'!C41,'Receiving Data 2006-2015'!A:A,'WR Stats'!D41+3)</f>
        <v>0</v>
      </c>
      <c r="AH41" s="6">
        <f>SUMIFS('Receiving Data 2006-2015'!S:S,'Receiving Data 2006-2015'!D:D,'WR Stats'!C41,'Receiving Data 2006-2015'!A:A,'WR Stats'!D41+4)</f>
        <v>0</v>
      </c>
      <c r="AI41" s="6">
        <f t="shared" si="0"/>
        <v>1.2000000000000002</v>
      </c>
      <c r="AJ41" s="6">
        <f t="shared" si="1"/>
        <v>3</v>
      </c>
      <c r="AK41" s="6">
        <f t="shared" si="2"/>
        <v>0</v>
      </c>
      <c r="AL41" s="6">
        <f t="shared" si="3"/>
        <v>0</v>
      </c>
      <c r="AM41" s="6">
        <f t="shared" si="4"/>
        <v>0</v>
      </c>
      <c r="AN41" s="6">
        <f t="shared" si="5"/>
        <v>4.2</v>
      </c>
      <c r="AO41" s="3">
        <f>SUMIFS('Receiving Data 2006-2015'!L:L,'Receiving Data 2006-2015'!D:D,'WR Stats'!C41,'Receiving Data 2006-2015'!A:A,'WR Stats'!D41)</f>
        <v>0.46200000000000002</v>
      </c>
      <c r="AP41" s="3">
        <f>SUMIFS('Receiving Data 2006-2015'!L:L,'Receiving Data 2006-2015'!D:D,'WR Stats'!C41,'Receiving Data 2006-2015'!A:A,'WR Stats'!D41+1)</f>
        <v>0.6</v>
      </c>
      <c r="AQ41" s="3">
        <f>SUMIFS('Receiving Data 2006-2015'!L:L,'Receiving Data 2006-2015'!D:D,'WR Stats'!C41,'Receiving Data 2006-2015'!A:A,'WR Stats'!D41+2)</f>
        <v>0</v>
      </c>
      <c r="AR41" s="3">
        <f>SUMIFS('Receiving Data 2006-2015'!L:L,'Receiving Data 2006-2015'!D:D,'WR Stats'!C41,'Receiving Data 2006-2015'!A:A,'WR Stats'!D41+3)</f>
        <v>0</v>
      </c>
      <c r="AS41" s="3">
        <f>SUMIFS('Receiving Data 2006-2015'!L:L,'Receiving Data 2006-2015'!D:D,'WR Stats'!C41,'Receiving Data 2006-2015'!A:A,'WR Stats'!D41+4)</f>
        <v>0</v>
      </c>
      <c r="AT41" s="7">
        <f t="shared" si="6"/>
        <v>82</v>
      </c>
      <c r="AU41" s="7">
        <f t="shared" si="7"/>
        <v>18</v>
      </c>
      <c r="AV41" s="7">
        <f t="shared" si="8"/>
        <v>18</v>
      </c>
      <c r="AW41" s="7">
        <f t="shared" si="9"/>
        <v>9</v>
      </c>
      <c r="AX41" s="7">
        <f t="shared" si="10"/>
        <v>2</v>
      </c>
      <c r="AY41" s="7">
        <f t="shared" si="11"/>
        <v>9.1111111111111107</v>
      </c>
      <c r="AZ41" s="7">
        <f t="shared" si="12"/>
        <v>4.5555555555555554</v>
      </c>
      <c r="BA41" s="7">
        <f t="shared" si="13"/>
        <v>4.5555555555555554</v>
      </c>
      <c r="BB41" s="7">
        <f t="shared" si="14"/>
        <v>0</v>
      </c>
      <c r="BC41" s="4">
        <f t="shared" si="15"/>
        <v>0.21240000000000001</v>
      </c>
      <c r="BD41">
        <f t="shared" si="16"/>
        <v>0</v>
      </c>
      <c r="BE41">
        <f t="shared" si="17"/>
        <v>0</v>
      </c>
      <c r="BF41">
        <f t="shared" si="18"/>
        <v>0</v>
      </c>
      <c r="BG41">
        <f t="shared" si="19"/>
        <v>0</v>
      </c>
      <c r="BH41">
        <f t="shared" si="20"/>
        <v>0</v>
      </c>
      <c r="BI41">
        <f t="shared" si="21"/>
        <v>0</v>
      </c>
      <c r="BJ41" t="str">
        <f t="shared" si="22"/>
        <v>Bust</v>
      </c>
      <c r="BK41">
        <f t="shared" si="23"/>
        <v>0</v>
      </c>
    </row>
    <row r="42" spans="1:63" x14ac:dyDescent="0.25">
      <c r="A42" t="s">
        <v>107</v>
      </c>
      <c r="B42" t="s">
        <v>74</v>
      </c>
      <c r="C42" t="str">
        <f>INDEX('Draft Master List'!E:F,MATCH(A42,'Draft Master List'!E:E,0),2)</f>
        <v>832009</v>
      </c>
      <c r="D42">
        <f>INDEX('Draft Master List'!A:F,MATCH(A42,'Draft Master List'!E:E,0),1)</f>
        <v>2009</v>
      </c>
      <c r="E42" s="7">
        <f>SUMIFS('Receiving Data 2006-2015'!H:H,'Receiving Data 2006-2015'!D:D,'WR Stats'!C42,'Receiving Data 2006-2015'!A:A,'WR Stats'!D42)</f>
        <v>0</v>
      </c>
      <c r="F42" s="7">
        <f>SUMIFS('Receiving Data 2006-2015'!H:H,'Receiving Data 2006-2015'!D:D,'WR Stats'!C42,'Receiving Data 2006-2015'!A:A,'WR Stats'!D42+1)</f>
        <v>16</v>
      </c>
      <c r="G42" s="7">
        <f>SUMIFS('Receiving Data 2006-2015'!H:H,'Receiving Data 2006-2015'!D:D,'WR Stats'!C42,'Receiving Data 2006-2015'!A:A,'WR Stats'!D42+2)</f>
        <v>0</v>
      </c>
      <c r="H42" s="7">
        <f>SUMIFS('Receiving Data 2006-2015'!H:H,'Receiving Data 2006-2015'!D:D,'WR Stats'!C42,'Receiving Data 2006-2015'!A:A,'WR Stats'!D42+3)</f>
        <v>16</v>
      </c>
      <c r="I42" s="7">
        <f>SUMIFS('Receiving Data 2006-2015'!H:H,'Receiving Data 2006-2015'!D:D,'WR Stats'!C42,'Receiving Data 2006-2015'!A:A,'WR Stats'!D42+4)</f>
        <v>16</v>
      </c>
      <c r="J42" s="7">
        <f>SUMIFS('Receiving Data 2006-2015'!K:K,'Receiving Data 2006-2015'!D:D,'WR Stats'!C42,'Receiving Data 2006-2015'!A:A,'WR Stats'!D42)</f>
        <v>0</v>
      </c>
      <c r="K42" s="7">
        <f>SUMIFS('Receiving Data 2006-2015'!K:K,'Receiving Data 2006-2015'!D:D,'WR Stats'!C42,'Receiving Data 2006-2015'!A:A,'WR Stats'!D42+1)</f>
        <v>24</v>
      </c>
      <c r="L42" s="7">
        <f>SUMIFS('Receiving Data 2006-2015'!K:K,'Receiving Data 2006-2015'!D:D,'WR Stats'!C42,'Receiving Data 2006-2015'!A:A,'WR Stats'!D42+2)</f>
        <v>0</v>
      </c>
      <c r="M42" s="7">
        <f>SUMIFS('Receiving Data 2006-2015'!K:K,'Receiving Data 2006-2015'!D:D,'WR Stats'!C42,'Receiving Data 2006-2015'!A:A,'WR Stats'!D42+3)</f>
        <v>13</v>
      </c>
      <c r="N42" s="7">
        <f>SUMIFS('Receiving Data 2006-2015'!K:K,'Receiving Data 2006-2015'!D:D,'WR Stats'!C42,'Receiving Data 2006-2015'!A:A,'WR Stats'!D42+4)</f>
        <v>1</v>
      </c>
      <c r="O42" s="7">
        <f>SUMIFS('Receiving Data 2006-2015'!J:J,'Receiving Data 2006-2015'!D:D,'WR Stats'!C42,'Receiving Data 2006-2015'!A:A,'WR Stats'!D42)</f>
        <v>0</v>
      </c>
      <c r="P42" s="7">
        <f>SUMIFS('Receiving Data 2006-2015'!J:J,'Receiving Data 2006-2015'!D:D,'WR Stats'!C42,'Receiving Data 2006-2015'!A:A,'WR Stats'!D42+1)</f>
        <v>46</v>
      </c>
      <c r="Q42" s="7">
        <f>SUMIFS('Receiving Data 2006-2015'!J:J,'Receiving Data 2006-2015'!D:D,'WR Stats'!C42,'Receiving Data 2006-2015'!A:A,'WR Stats'!D42+2)</f>
        <v>0</v>
      </c>
      <c r="R42" s="7">
        <f>SUMIFS('Receiving Data 2006-2015'!J:J,'Receiving Data 2006-2015'!D:D,'WR Stats'!C42,'Receiving Data 2006-2015'!A:A,'WR Stats'!D42+3)</f>
        <v>25</v>
      </c>
      <c r="S42" s="7">
        <f>SUMIFS('Receiving Data 2006-2015'!J:J,'Receiving Data 2006-2015'!D:D,'WR Stats'!C42,'Receiving Data 2006-2015'!A:A,'WR Stats'!D42+4)</f>
        <v>2</v>
      </c>
      <c r="T42" s="6">
        <f>SUMIFS('Receiving Data 2006-2015'!M:M,'Receiving Data 2006-2015'!D:D,'WR Stats'!C42,'Receiving Data 2006-2015'!A:A,'WR Stats'!D42)</f>
        <v>0</v>
      </c>
      <c r="U42" s="6">
        <f>SUMIFS('Receiving Data 2006-2015'!M:M,'Receiving Data 2006-2015'!D:D,'WR Stats'!C42,'Receiving Data 2006-2015'!A:A,'WR Stats'!D42+1)</f>
        <v>432</v>
      </c>
      <c r="V42" s="6">
        <f>SUMIFS('Receiving Data 2006-2015'!M:M,'Receiving Data 2006-2015'!D:D,'WR Stats'!C42,'Receiving Data 2006-2015'!A:A,'WR Stats'!D42+2)</f>
        <v>0</v>
      </c>
      <c r="W42" s="6">
        <f>SUMIFS('Receiving Data 2006-2015'!M:M,'Receiving Data 2006-2015'!D:D,'WR Stats'!C42,'Receiving Data 2006-2015'!A:A,'WR Stats'!D42+3)</f>
        <v>211</v>
      </c>
      <c r="X42" s="6">
        <f>SUMIFS('Receiving Data 2006-2015'!M:M,'Receiving Data 2006-2015'!D:D,'WR Stats'!C42,'Receiving Data 2006-2015'!A:A,'WR Stats'!D42+4)</f>
        <v>6</v>
      </c>
      <c r="Y42" s="6">
        <f>SUMIFS('Receiving Data 2006-2015'!O:O,'Receiving Data 2006-2015'!D:D,'WR Stats'!C42,'Receiving Data 2006-2015'!A:A,'WR Stats'!D42)</f>
        <v>0</v>
      </c>
      <c r="Z42" s="6">
        <f>SUMIFS('Receiving Data 2006-2015'!O:O,'Receiving Data 2006-2015'!D:D,'WR Stats'!C42,'Receiving Data 2006-2015'!A:A,'WR Stats'!D42+1)</f>
        <v>3</v>
      </c>
      <c r="AA42" s="6">
        <f>SUMIFS('Receiving Data 2006-2015'!O:O,'Receiving Data 2006-2015'!D:D,'WR Stats'!C42,'Receiving Data 2006-2015'!A:A,'WR Stats'!D42+2)</f>
        <v>0</v>
      </c>
      <c r="AB42" s="6">
        <f>SUMIFS('Receiving Data 2006-2015'!O:O,'Receiving Data 2006-2015'!D:D,'WR Stats'!C42,'Receiving Data 2006-2015'!A:A,'WR Stats'!D42+3)</f>
        <v>1</v>
      </c>
      <c r="AC42" s="6">
        <f>SUMIFS('Receiving Data 2006-2015'!O:O,'Receiving Data 2006-2015'!D:D,'WR Stats'!C42,'Receiving Data 2006-2015'!A:A,'WR Stats'!D42+4)</f>
        <v>0</v>
      </c>
      <c r="AD42" s="6">
        <f>SUMIFS('Receiving Data 2006-2015'!S:S,'Receiving Data 2006-2015'!D:D,'WR Stats'!C42,'Receiving Data 2006-2015'!A:A,'WR Stats'!D42)</f>
        <v>0</v>
      </c>
      <c r="AE42" s="6">
        <f>SUMIFS('Receiving Data 2006-2015'!S:S,'Receiving Data 2006-2015'!D:D,'WR Stats'!C42,'Receiving Data 2006-2015'!A:A,'WR Stats'!D42+1)</f>
        <v>1</v>
      </c>
      <c r="AF42" s="6">
        <f>SUMIFS('Receiving Data 2006-2015'!S:S,'Receiving Data 2006-2015'!D:D,'WR Stats'!C42,'Receiving Data 2006-2015'!A:A,'WR Stats'!D42+2)</f>
        <v>0</v>
      </c>
      <c r="AG42" s="6">
        <f>SUMIFS('Receiving Data 2006-2015'!S:S,'Receiving Data 2006-2015'!D:D,'WR Stats'!C42,'Receiving Data 2006-2015'!A:A,'WR Stats'!D42+3)</f>
        <v>4</v>
      </c>
      <c r="AH42" s="6">
        <f>SUMIFS('Receiving Data 2006-2015'!S:S,'Receiving Data 2006-2015'!D:D,'WR Stats'!C42,'Receiving Data 2006-2015'!A:A,'WR Stats'!D42+4)</f>
        <v>2</v>
      </c>
      <c r="AI42" s="6">
        <f t="shared" si="0"/>
        <v>0</v>
      </c>
      <c r="AJ42" s="6">
        <f t="shared" si="1"/>
        <v>59.2</v>
      </c>
      <c r="AK42" s="6">
        <f t="shared" si="2"/>
        <v>0</v>
      </c>
      <c r="AL42" s="6">
        <f t="shared" si="3"/>
        <v>19.100000000000001</v>
      </c>
      <c r="AM42" s="6">
        <f t="shared" si="4"/>
        <v>-3.4</v>
      </c>
      <c r="AN42" s="6">
        <f t="shared" si="5"/>
        <v>74.900000000000006</v>
      </c>
      <c r="AO42" s="3">
        <f>SUMIFS('Receiving Data 2006-2015'!L:L,'Receiving Data 2006-2015'!D:D,'WR Stats'!C42,'Receiving Data 2006-2015'!A:A,'WR Stats'!D42)</f>
        <v>0</v>
      </c>
      <c r="AP42" s="3">
        <f>SUMIFS('Receiving Data 2006-2015'!L:L,'Receiving Data 2006-2015'!D:D,'WR Stats'!C42,'Receiving Data 2006-2015'!A:A,'WR Stats'!D42+1)</f>
        <v>0.52200000000000002</v>
      </c>
      <c r="AQ42" s="3">
        <f>SUMIFS('Receiving Data 2006-2015'!L:L,'Receiving Data 2006-2015'!D:D,'WR Stats'!C42,'Receiving Data 2006-2015'!A:A,'WR Stats'!D42+2)</f>
        <v>0</v>
      </c>
      <c r="AR42" s="3">
        <f>SUMIFS('Receiving Data 2006-2015'!L:L,'Receiving Data 2006-2015'!D:D,'WR Stats'!C42,'Receiving Data 2006-2015'!A:A,'WR Stats'!D42+3)</f>
        <v>0.52</v>
      </c>
      <c r="AS42" s="3">
        <f>SUMIFS('Receiving Data 2006-2015'!L:L,'Receiving Data 2006-2015'!D:D,'WR Stats'!C42,'Receiving Data 2006-2015'!A:A,'WR Stats'!D42+4)</f>
        <v>0.5</v>
      </c>
      <c r="AT42" s="7">
        <f t="shared" si="6"/>
        <v>649</v>
      </c>
      <c r="AU42" s="7">
        <f t="shared" si="7"/>
        <v>48</v>
      </c>
      <c r="AV42" s="7">
        <f t="shared" si="8"/>
        <v>73</v>
      </c>
      <c r="AW42" s="7">
        <f t="shared" si="9"/>
        <v>38</v>
      </c>
      <c r="AX42" s="7">
        <f t="shared" si="10"/>
        <v>7</v>
      </c>
      <c r="AY42" s="7">
        <f t="shared" si="11"/>
        <v>17.078947368421051</v>
      </c>
      <c r="AZ42" s="7">
        <f t="shared" si="12"/>
        <v>8.8904109589041092</v>
      </c>
      <c r="BA42" s="7">
        <f t="shared" si="13"/>
        <v>13.520833333333334</v>
      </c>
      <c r="BB42" s="7">
        <f t="shared" si="14"/>
        <v>4</v>
      </c>
      <c r="BC42" s="4">
        <f t="shared" si="15"/>
        <v>0.30840000000000001</v>
      </c>
      <c r="BD42">
        <f t="shared" si="16"/>
        <v>0</v>
      </c>
      <c r="BE42">
        <f t="shared" si="17"/>
        <v>0</v>
      </c>
      <c r="BF42">
        <f t="shared" si="18"/>
        <v>0</v>
      </c>
      <c r="BG42">
        <f t="shared" si="19"/>
        <v>0</v>
      </c>
      <c r="BH42">
        <f t="shared" si="20"/>
        <v>0</v>
      </c>
      <c r="BI42">
        <f t="shared" si="21"/>
        <v>0</v>
      </c>
      <c r="BJ42" t="str">
        <f t="shared" si="22"/>
        <v>Bust</v>
      </c>
      <c r="BK42">
        <f t="shared" si="23"/>
        <v>0</v>
      </c>
    </row>
    <row r="43" spans="1:63" x14ac:dyDescent="0.25">
      <c r="A43" t="s">
        <v>105</v>
      </c>
      <c r="B43" t="s">
        <v>74</v>
      </c>
      <c r="C43" t="str">
        <f>INDEX('Draft Master List'!E:F,MATCH(A43,'Draft Master List'!E:E,0),2)</f>
        <v>842009</v>
      </c>
      <c r="D43">
        <f>INDEX('Draft Master List'!A:F,MATCH(A43,'Draft Master List'!E:E,0),1)</f>
        <v>2009</v>
      </c>
      <c r="E43" s="7">
        <f>SUMIFS('Receiving Data 2006-2015'!H:H,'Receiving Data 2006-2015'!D:D,'WR Stats'!C43,'Receiving Data 2006-2015'!A:A,'WR Stats'!D43)</f>
        <v>16</v>
      </c>
      <c r="F43" s="7">
        <f>SUMIFS('Receiving Data 2006-2015'!H:H,'Receiving Data 2006-2015'!D:D,'WR Stats'!C43,'Receiving Data 2006-2015'!A:A,'WR Stats'!D43+1)</f>
        <v>16</v>
      </c>
      <c r="G43" s="7">
        <f>SUMIFS('Receiving Data 2006-2015'!H:H,'Receiving Data 2006-2015'!D:D,'WR Stats'!C43,'Receiving Data 2006-2015'!A:A,'WR Stats'!D43+2)</f>
        <v>16</v>
      </c>
      <c r="H43" s="7">
        <f>SUMIFS('Receiving Data 2006-2015'!H:H,'Receiving Data 2006-2015'!D:D,'WR Stats'!C43,'Receiving Data 2006-2015'!A:A,'WR Stats'!D43+3)</f>
        <v>15</v>
      </c>
      <c r="I43" s="7">
        <f>SUMIFS('Receiving Data 2006-2015'!H:H,'Receiving Data 2006-2015'!D:D,'WR Stats'!C43,'Receiving Data 2006-2015'!A:A,'WR Stats'!D43+4)</f>
        <v>16</v>
      </c>
      <c r="J43" s="7">
        <f>SUMIFS('Receiving Data 2006-2015'!K:K,'Receiving Data 2006-2015'!D:D,'WR Stats'!C43,'Receiving Data 2006-2015'!A:A,'WR Stats'!D43)</f>
        <v>39</v>
      </c>
      <c r="K43" s="7">
        <f>SUMIFS('Receiving Data 2006-2015'!K:K,'Receiving Data 2006-2015'!D:D,'WR Stats'!C43,'Receiving Data 2006-2015'!A:A,'WR Stats'!D43+1)</f>
        <v>60</v>
      </c>
      <c r="L43" s="7">
        <f>SUMIFS('Receiving Data 2006-2015'!K:K,'Receiving Data 2006-2015'!D:D,'WR Stats'!C43,'Receiving Data 2006-2015'!A:A,'WR Stats'!D43+2)</f>
        <v>72</v>
      </c>
      <c r="M43" s="7">
        <f>SUMIFS('Receiving Data 2006-2015'!K:K,'Receiving Data 2006-2015'!D:D,'WR Stats'!C43,'Receiving Data 2006-2015'!A:A,'WR Stats'!D43+3)</f>
        <v>64</v>
      </c>
      <c r="N43" s="7">
        <f>SUMIFS('Receiving Data 2006-2015'!K:K,'Receiving Data 2006-2015'!D:D,'WR Stats'!C43,'Receiving Data 2006-2015'!A:A,'WR Stats'!D43+4)</f>
        <v>73</v>
      </c>
      <c r="O43" s="7">
        <f>SUMIFS('Receiving Data 2006-2015'!J:J,'Receiving Data 2006-2015'!D:D,'WR Stats'!C43,'Receiving Data 2006-2015'!A:A,'WR Stats'!D43)</f>
        <v>72</v>
      </c>
      <c r="P43" s="7">
        <f>SUMIFS('Receiving Data 2006-2015'!J:J,'Receiving Data 2006-2015'!D:D,'WR Stats'!C43,'Receiving Data 2006-2015'!A:A,'WR Stats'!D43+1)</f>
        <v>98</v>
      </c>
      <c r="Q43" s="7">
        <f>SUMIFS('Receiving Data 2006-2015'!J:J,'Receiving Data 2006-2015'!D:D,'WR Stats'!C43,'Receiving Data 2006-2015'!A:A,'WR Stats'!D43+2)</f>
        <v>114</v>
      </c>
      <c r="R43" s="7">
        <f>SUMIFS('Receiving Data 2006-2015'!J:J,'Receiving Data 2006-2015'!D:D,'WR Stats'!C43,'Receiving Data 2006-2015'!A:A,'WR Stats'!D43+3)</f>
        <v>119</v>
      </c>
      <c r="S43" s="7">
        <f>SUMIFS('Receiving Data 2006-2015'!J:J,'Receiving Data 2006-2015'!D:D,'WR Stats'!C43,'Receiving Data 2006-2015'!A:A,'WR Stats'!D43+4)</f>
        <v>141</v>
      </c>
      <c r="T43" s="6">
        <f>SUMIFS('Receiving Data 2006-2015'!M:M,'Receiving Data 2006-2015'!D:D,'WR Stats'!C43,'Receiving Data 2006-2015'!A:A,'WR Stats'!D43)</f>
        <v>756</v>
      </c>
      <c r="U43" s="6">
        <f>SUMIFS('Receiving Data 2006-2015'!M:M,'Receiving Data 2006-2015'!D:D,'WR Stats'!C43,'Receiving Data 2006-2015'!A:A,'WR Stats'!D43+1)</f>
        <v>1257</v>
      </c>
      <c r="V43" s="6">
        <f>SUMIFS('Receiving Data 2006-2015'!M:M,'Receiving Data 2006-2015'!D:D,'WR Stats'!C43,'Receiving Data 2006-2015'!A:A,'WR Stats'!D43+2)</f>
        <v>1193</v>
      </c>
      <c r="W43" s="6">
        <f>SUMIFS('Receiving Data 2006-2015'!M:M,'Receiving Data 2006-2015'!D:D,'WR Stats'!C43,'Receiving Data 2006-2015'!A:A,'WR Stats'!D43+3)</f>
        <v>836</v>
      </c>
      <c r="X43" s="6">
        <f>SUMIFS('Receiving Data 2006-2015'!M:M,'Receiving Data 2006-2015'!D:D,'WR Stats'!C43,'Receiving Data 2006-2015'!A:A,'WR Stats'!D43+4)</f>
        <v>930</v>
      </c>
      <c r="Y43" s="6">
        <f>SUMIFS('Receiving Data 2006-2015'!O:O,'Receiving Data 2006-2015'!D:D,'WR Stats'!C43,'Receiving Data 2006-2015'!A:A,'WR Stats'!D43)</f>
        <v>6</v>
      </c>
      <c r="Z43" s="6">
        <f>SUMIFS('Receiving Data 2006-2015'!O:O,'Receiving Data 2006-2015'!D:D,'WR Stats'!C43,'Receiving Data 2006-2015'!A:A,'WR Stats'!D43+1)</f>
        <v>10</v>
      </c>
      <c r="AA43" s="6">
        <f>SUMIFS('Receiving Data 2006-2015'!O:O,'Receiving Data 2006-2015'!D:D,'WR Stats'!C43,'Receiving Data 2006-2015'!A:A,'WR Stats'!D43+2)</f>
        <v>8</v>
      </c>
      <c r="AB43" s="6">
        <f>SUMIFS('Receiving Data 2006-2015'!O:O,'Receiving Data 2006-2015'!D:D,'WR Stats'!C43,'Receiving Data 2006-2015'!A:A,'WR Stats'!D43+3)</f>
        <v>8</v>
      </c>
      <c r="AC43" s="6">
        <f>SUMIFS('Receiving Data 2006-2015'!O:O,'Receiving Data 2006-2015'!D:D,'WR Stats'!C43,'Receiving Data 2006-2015'!A:A,'WR Stats'!D43+4)</f>
        <v>5</v>
      </c>
      <c r="AD43" s="6">
        <f>SUMIFS('Receiving Data 2006-2015'!S:S,'Receiving Data 2006-2015'!D:D,'WR Stats'!C43,'Receiving Data 2006-2015'!A:A,'WR Stats'!D43)</f>
        <v>1</v>
      </c>
      <c r="AE43" s="6">
        <f>SUMIFS('Receiving Data 2006-2015'!S:S,'Receiving Data 2006-2015'!D:D,'WR Stats'!C43,'Receiving Data 2006-2015'!A:A,'WR Stats'!D43+1)</f>
        <v>1</v>
      </c>
      <c r="AF43" s="6">
        <f>SUMIFS('Receiving Data 2006-2015'!S:S,'Receiving Data 2006-2015'!D:D,'WR Stats'!C43,'Receiving Data 2006-2015'!A:A,'WR Stats'!D43+2)</f>
        <v>1</v>
      </c>
      <c r="AG43" s="6">
        <f>SUMIFS('Receiving Data 2006-2015'!S:S,'Receiving Data 2006-2015'!D:D,'WR Stats'!C43,'Receiving Data 2006-2015'!A:A,'WR Stats'!D43+3)</f>
        <v>2</v>
      </c>
      <c r="AH43" s="6">
        <f>SUMIFS('Receiving Data 2006-2015'!S:S,'Receiving Data 2006-2015'!D:D,'WR Stats'!C43,'Receiving Data 2006-2015'!A:A,'WR Stats'!D43+4)</f>
        <v>0</v>
      </c>
      <c r="AI43" s="6">
        <f t="shared" si="0"/>
        <v>109.6</v>
      </c>
      <c r="AJ43" s="6">
        <f t="shared" si="1"/>
        <v>183.7</v>
      </c>
      <c r="AK43" s="6">
        <f t="shared" si="2"/>
        <v>165.3</v>
      </c>
      <c r="AL43" s="6">
        <f t="shared" si="3"/>
        <v>127.6</v>
      </c>
      <c r="AM43" s="6">
        <f t="shared" si="4"/>
        <v>123</v>
      </c>
      <c r="AN43" s="6">
        <f t="shared" si="5"/>
        <v>709.19999999999993</v>
      </c>
      <c r="AO43" s="3">
        <f>SUMIFS('Receiving Data 2006-2015'!L:L,'Receiving Data 2006-2015'!D:D,'WR Stats'!C43,'Receiving Data 2006-2015'!A:A,'WR Stats'!D43)</f>
        <v>0.54200000000000004</v>
      </c>
      <c r="AP43" s="3">
        <f>SUMIFS('Receiving Data 2006-2015'!L:L,'Receiving Data 2006-2015'!D:D,'WR Stats'!C43,'Receiving Data 2006-2015'!A:A,'WR Stats'!D43+1)</f>
        <v>0.61199999999999999</v>
      </c>
      <c r="AQ43" s="3">
        <f>SUMIFS('Receiving Data 2006-2015'!L:L,'Receiving Data 2006-2015'!D:D,'WR Stats'!C43,'Receiving Data 2006-2015'!A:A,'WR Stats'!D43+2)</f>
        <v>0.63200000000000001</v>
      </c>
      <c r="AR43" s="3">
        <f>SUMIFS('Receiving Data 2006-2015'!L:L,'Receiving Data 2006-2015'!D:D,'WR Stats'!C43,'Receiving Data 2006-2015'!A:A,'WR Stats'!D43+3)</f>
        <v>0.53800000000000003</v>
      </c>
      <c r="AS43" s="3">
        <f>SUMIFS('Receiving Data 2006-2015'!L:L,'Receiving Data 2006-2015'!D:D,'WR Stats'!C43,'Receiving Data 2006-2015'!A:A,'WR Stats'!D43+4)</f>
        <v>0.51800000000000002</v>
      </c>
      <c r="AT43" s="7">
        <f t="shared" si="6"/>
        <v>4972</v>
      </c>
      <c r="AU43" s="7">
        <f t="shared" si="7"/>
        <v>79</v>
      </c>
      <c r="AV43" s="7">
        <f t="shared" si="8"/>
        <v>544</v>
      </c>
      <c r="AW43" s="7">
        <f t="shared" si="9"/>
        <v>308</v>
      </c>
      <c r="AX43" s="7">
        <f t="shared" si="10"/>
        <v>5</v>
      </c>
      <c r="AY43" s="7">
        <f t="shared" si="11"/>
        <v>16.142857142857142</v>
      </c>
      <c r="AZ43" s="7">
        <f t="shared" si="12"/>
        <v>9.139705882352942</v>
      </c>
      <c r="BA43" s="7">
        <f t="shared" si="13"/>
        <v>62.936708860759495</v>
      </c>
      <c r="BB43" s="7">
        <f t="shared" si="14"/>
        <v>37</v>
      </c>
      <c r="BC43" s="4">
        <f t="shared" si="15"/>
        <v>0.56839999999999991</v>
      </c>
      <c r="BD43">
        <f t="shared" si="16"/>
        <v>0</v>
      </c>
      <c r="BE43">
        <f t="shared" si="17"/>
        <v>1</v>
      </c>
      <c r="BF43">
        <f t="shared" si="18"/>
        <v>1</v>
      </c>
      <c r="BG43">
        <f t="shared" si="19"/>
        <v>1</v>
      </c>
      <c r="BH43">
        <f t="shared" si="20"/>
        <v>0</v>
      </c>
      <c r="BI43">
        <f t="shared" si="21"/>
        <v>3</v>
      </c>
      <c r="BJ43" t="str">
        <f t="shared" si="22"/>
        <v>Pro Bowl</v>
      </c>
      <c r="BK43">
        <f t="shared" si="23"/>
        <v>1</v>
      </c>
    </row>
    <row r="44" spans="1:63" x14ac:dyDescent="0.25">
      <c r="A44" t="s">
        <v>331</v>
      </c>
      <c r="B44" t="s">
        <v>74</v>
      </c>
      <c r="C44" t="str">
        <f>INDEX('Draft Master List'!E:F,MATCH(A44,'Draft Master List'!E:E,0),2)</f>
        <v>852009</v>
      </c>
      <c r="D44">
        <f>INDEX('Draft Master List'!A:F,MATCH(A44,'Draft Master List'!E:E,0),1)</f>
        <v>2009</v>
      </c>
      <c r="E44" s="7">
        <f>SUMIFS('Receiving Data 2006-2015'!H:H,'Receiving Data 2006-2015'!D:D,'WR Stats'!C44,'Receiving Data 2006-2015'!A:A,'WR Stats'!D44)</f>
        <v>3</v>
      </c>
      <c r="F44" s="7">
        <f>SUMIFS('Receiving Data 2006-2015'!H:H,'Receiving Data 2006-2015'!D:D,'WR Stats'!C44,'Receiving Data 2006-2015'!A:A,'WR Stats'!D44+1)</f>
        <v>6</v>
      </c>
      <c r="G44" s="7">
        <f>SUMIFS('Receiving Data 2006-2015'!H:H,'Receiving Data 2006-2015'!D:D,'WR Stats'!C44,'Receiving Data 2006-2015'!A:A,'WR Stats'!D44+2)</f>
        <v>8</v>
      </c>
      <c r="H44" s="7">
        <f>SUMIFS('Receiving Data 2006-2015'!H:H,'Receiving Data 2006-2015'!D:D,'WR Stats'!C44,'Receiving Data 2006-2015'!A:A,'WR Stats'!D44+3)</f>
        <v>12</v>
      </c>
      <c r="I44" s="7">
        <f>SUMIFS('Receiving Data 2006-2015'!H:H,'Receiving Data 2006-2015'!D:D,'WR Stats'!C44,'Receiving Data 2006-2015'!A:A,'WR Stats'!D44+4)</f>
        <v>0</v>
      </c>
      <c r="J44" s="7">
        <f>SUMIFS('Receiving Data 2006-2015'!K:K,'Receiving Data 2006-2015'!D:D,'WR Stats'!C44,'Receiving Data 2006-2015'!A:A,'WR Stats'!D44)</f>
        <v>1</v>
      </c>
      <c r="K44" s="7">
        <f>SUMIFS('Receiving Data 2006-2015'!K:K,'Receiving Data 2006-2015'!D:D,'WR Stats'!C44,'Receiving Data 2006-2015'!A:A,'WR Stats'!D44+1)</f>
        <v>5</v>
      </c>
      <c r="L44" s="7">
        <f>SUMIFS('Receiving Data 2006-2015'!K:K,'Receiving Data 2006-2015'!D:D,'WR Stats'!C44,'Receiving Data 2006-2015'!A:A,'WR Stats'!D44+2)</f>
        <v>9</v>
      </c>
      <c r="M44" s="7">
        <f>SUMIFS('Receiving Data 2006-2015'!K:K,'Receiving Data 2006-2015'!D:D,'WR Stats'!C44,'Receiving Data 2006-2015'!A:A,'WR Stats'!D44+3)</f>
        <v>14</v>
      </c>
      <c r="N44" s="7">
        <f>SUMIFS('Receiving Data 2006-2015'!K:K,'Receiving Data 2006-2015'!D:D,'WR Stats'!C44,'Receiving Data 2006-2015'!A:A,'WR Stats'!D44+4)</f>
        <v>0</v>
      </c>
      <c r="O44" s="7">
        <f>SUMIFS('Receiving Data 2006-2015'!J:J,'Receiving Data 2006-2015'!D:D,'WR Stats'!C44,'Receiving Data 2006-2015'!A:A,'WR Stats'!D44)</f>
        <v>1</v>
      </c>
      <c r="P44" s="7">
        <f>SUMIFS('Receiving Data 2006-2015'!J:J,'Receiving Data 2006-2015'!D:D,'WR Stats'!C44,'Receiving Data 2006-2015'!A:A,'WR Stats'!D44+1)</f>
        <v>7</v>
      </c>
      <c r="Q44" s="7">
        <f>SUMIFS('Receiving Data 2006-2015'!J:J,'Receiving Data 2006-2015'!D:D,'WR Stats'!C44,'Receiving Data 2006-2015'!A:A,'WR Stats'!D44+2)</f>
        <v>19</v>
      </c>
      <c r="R44" s="7">
        <f>SUMIFS('Receiving Data 2006-2015'!J:J,'Receiving Data 2006-2015'!D:D,'WR Stats'!C44,'Receiving Data 2006-2015'!A:A,'WR Stats'!D44+3)</f>
        <v>21</v>
      </c>
      <c r="S44" s="7">
        <f>SUMIFS('Receiving Data 2006-2015'!J:J,'Receiving Data 2006-2015'!D:D,'WR Stats'!C44,'Receiving Data 2006-2015'!A:A,'WR Stats'!D44+4)</f>
        <v>0</v>
      </c>
      <c r="T44" s="6">
        <f>SUMIFS('Receiving Data 2006-2015'!M:M,'Receiving Data 2006-2015'!D:D,'WR Stats'!C44,'Receiving Data 2006-2015'!A:A,'WR Stats'!D44)</f>
        <v>16</v>
      </c>
      <c r="U44" s="6">
        <f>SUMIFS('Receiving Data 2006-2015'!M:M,'Receiving Data 2006-2015'!D:D,'WR Stats'!C44,'Receiving Data 2006-2015'!A:A,'WR Stats'!D44+1)</f>
        <v>64</v>
      </c>
      <c r="V44" s="6">
        <f>SUMIFS('Receiving Data 2006-2015'!M:M,'Receiving Data 2006-2015'!D:D,'WR Stats'!C44,'Receiving Data 2006-2015'!A:A,'WR Stats'!D44+2)</f>
        <v>94</v>
      </c>
      <c r="W44" s="6">
        <f>SUMIFS('Receiving Data 2006-2015'!M:M,'Receiving Data 2006-2015'!D:D,'WR Stats'!C44,'Receiving Data 2006-2015'!A:A,'WR Stats'!D44+3)</f>
        <v>220</v>
      </c>
      <c r="X44" s="6">
        <f>SUMIFS('Receiving Data 2006-2015'!M:M,'Receiving Data 2006-2015'!D:D,'WR Stats'!C44,'Receiving Data 2006-2015'!A:A,'WR Stats'!D44+4)</f>
        <v>0</v>
      </c>
      <c r="Y44" s="6">
        <f>SUMIFS('Receiving Data 2006-2015'!O:O,'Receiving Data 2006-2015'!D:D,'WR Stats'!C44,'Receiving Data 2006-2015'!A:A,'WR Stats'!D44)</f>
        <v>0</v>
      </c>
      <c r="Z44" s="6">
        <f>SUMIFS('Receiving Data 2006-2015'!O:O,'Receiving Data 2006-2015'!D:D,'WR Stats'!C44,'Receiving Data 2006-2015'!A:A,'WR Stats'!D44+1)</f>
        <v>0</v>
      </c>
      <c r="AA44" s="6">
        <f>SUMIFS('Receiving Data 2006-2015'!O:O,'Receiving Data 2006-2015'!D:D,'WR Stats'!C44,'Receiving Data 2006-2015'!A:A,'WR Stats'!D44+2)</f>
        <v>0</v>
      </c>
      <c r="AB44" s="6">
        <f>SUMIFS('Receiving Data 2006-2015'!O:O,'Receiving Data 2006-2015'!D:D,'WR Stats'!C44,'Receiving Data 2006-2015'!A:A,'WR Stats'!D44+3)</f>
        <v>0</v>
      </c>
      <c r="AC44" s="6">
        <f>SUMIFS('Receiving Data 2006-2015'!O:O,'Receiving Data 2006-2015'!D:D,'WR Stats'!C44,'Receiving Data 2006-2015'!A:A,'WR Stats'!D44+4)</f>
        <v>0</v>
      </c>
      <c r="AD44" s="6">
        <f>SUMIFS('Receiving Data 2006-2015'!S:S,'Receiving Data 2006-2015'!D:D,'WR Stats'!C44,'Receiving Data 2006-2015'!A:A,'WR Stats'!D44)</f>
        <v>0</v>
      </c>
      <c r="AE44" s="6">
        <f>SUMIFS('Receiving Data 2006-2015'!S:S,'Receiving Data 2006-2015'!D:D,'WR Stats'!C44,'Receiving Data 2006-2015'!A:A,'WR Stats'!D44+1)</f>
        <v>0</v>
      </c>
      <c r="AF44" s="6">
        <f>SUMIFS('Receiving Data 2006-2015'!S:S,'Receiving Data 2006-2015'!D:D,'WR Stats'!C44,'Receiving Data 2006-2015'!A:A,'WR Stats'!D44+2)</f>
        <v>0</v>
      </c>
      <c r="AG44" s="6">
        <f>SUMIFS('Receiving Data 2006-2015'!S:S,'Receiving Data 2006-2015'!D:D,'WR Stats'!C44,'Receiving Data 2006-2015'!A:A,'WR Stats'!D44+3)</f>
        <v>0</v>
      </c>
      <c r="AH44" s="6">
        <f>SUMIFS('Receiving Data 2006-2015'!S:S,'Receiving Data 2006-2015'!D:D,'WR Stats'!C44,'Receiving Data 2006-2015'!A:A,'WR Stats'!D44+4)</f>
        <v>0</v>
      </c>
      <c r="AI44" s="6">
        <f t="shared" si="0"/>
        <v>1.6</v>
      </c>
      <c r="AJ44" s="6">
        <f t="shared" si="1"/>
        <v>6.4</v>
      </c>
      <c r="AK44" s="6">
        <f t="shared" si="2"/>
        <v>9.4</v>
      </c>
      <c r="AL44" s="6">
        <f t="shared" si="3"/>
        <v>22</v>
      </c>
      <c r="AM44" s="6">
        <f t="shared" si="4"/>
        <v>0</v>
      </c>
      <c r="AN44" s="6">
        <f t="shared" si="5"/>
        <v>39.4</v>
      </c>
      <c r="AO44" s="3">
        <f>SUMIFS('Receiving Data 2006-2015'!L:L,'Receiving Data 2006-2015'!D:D,'WR Stats'!C44,'Receiving Data 2006-2015'!A:A,'WR Stats'!D44)</f>
        <v>1</v>
      </c>
      <c r="AP44" s="3">
        <f>SUMIFS('Receiving Data 2006-2015'!L:L,'Receiving Data 2006-2015'!D:D,'WR Stats'!C44,'Receiving Data 2006-2015'!A:A,'WR Stats'!D44+1)</f>
        <v>0.71399999999999997</v>
      </c>
      <c r="AQ44" s="3">
        <f>SUMIFS('Receiving Data 2006-2015'!L:L,'Receiving Data 2006-2015'!D:D,'WR Stats'!C44,'Receiving Data 2006-2015'!A:A,'WR Stats'!D44+2)</f>
        <v>0.47399999999999998</v>
      </c>
      <c r="AR44" s="3">
        <f>SUMIFS('Receiving Data 2006-2015'!L:L,'Receiving Data 2006-2015'!D:D,'WR Stats'!C44,'Receiving Data 2006-2015'!A:A,'WR Stats'!D44+3)</f>
        <v>0.66700000000000004</v>
      </c>
      <c r="AS44" s="3">
        <f>SUMIFS('Receiving Data 2006-2015'!L:L,'Receiving Data 2006-2015'!D:D,'WR Stats'!C44,'Receiving Data 2006-2015'!A:A,'WR Stats'!D44+4)</f>
        <v>0</v>
      </c>
      <c r="AT44" s="7">
        <f t="shared" si="6"/>
        <v>394</v>
      </c>
      <c r="AU44" s="7">
        <f t="shared" si="7"/>
        <v>29</v>
      </c>
      <c r="AV44" s="7">
        <f t="shared" si="8"/>
        <v>48</v>
      </c>
      <c r="AW44" s="7">
        <f t="shared" si="9"/>
        <v>29</v>
      </c>
      <c r="AX44" s="7">
        <f t="shared" si="10"/>
        <v>0</v>
      </c>
      <c r="AY44" s="7">
        <f t="shared" si="11"/>
        <v>13.586206896551724</v>
      </c>
      <c r="AZ44" s="7">
        <f t="shared" si="12"/>
        <v>8.2083333333333339</v>
      </c>
      <c r="BA44" s="7">
        <f t="shared" si="13"/>
        <v>13.586206896551724</v>
      </c>
      <c r="BB44" s="7">
        <f t="shared" si="14"/>
        <v>0</v>
      </c>
      <c r="BC44" s="4">
        <f t="shared" si="15"/>
        <v>0.57099999999999995</v>
      </c>
      <c r="BD44">
        <f t="shared" si="16"/>
        <v>0</v>
      </c>
      <c r="BE44">
        <f t="shared" si="17"/>
        <v>0</v>
      </c>
      <c r="BF44">
        <f t="shared" si="18"/>
        <v>0</v>
      </c>
      <c r="BG44">
        <f t="shared" si="19"/>
        <v>0</v>
      </c>
      <c r="BH44">
        <f t="shared" si="20"/>
        <v>0</v>
      </c>
      <c r="BI44">
        <f t="shared" si="21"/>
        <v>0</v>
      </c>
      <c r="BJ44" t="str">
        <f t="shared" si="22"/>
        <v>Bust</v>
      </c>
      <c r="BK44">
        <f t="shared" si="23"/>
        <v>0</v>
      </c>
    </row>
    <row r="45" spans="1:63" x14ac:dyDescent="0.25">
      <c r="A45" t="s">
        <v>333</v>
      </c>
      <c r="B45" t="s">
        <v>74</v>
      </c>
      <c r="C45" t="str">
        <f>INDEX('Draft Master List'!E:F,MATCH(A45,'Draft Master List'!E:E,0),2)</f>
        <v>872009</v>
      </c>
      <c r="D45">
        <f>INDEX('Draft Master List'!A:F,MATCH(A45,'Draft Master List'!E:E,0),1)</f>
        <v>2009</v>
      </c>
      <c r="E45" s="7">
        <f>SUMIFS('Receiving Data 2006-2015'!H:H,'Receiving Data 2006-2015'!D:D,'WR Stats'!C45,'Receiving Data 2006-2015'!A:A,'WR Stats'!D45)</f>
        <v>0</v>
      </c>
      <c r="F45" s="7">
        <f>SUMIFS('Receiving Data 2006-2015'!H:H,'Receiving Data 2006-2015'!D:D,'WR Stats'!C45,'Receiving Data 2006-2015'!A:A,'WR Stats'!D45+1)</f>
        <v>5</v>
      </c>
      <c r="G45" s="7">
        <f>SUMIFS('Receiving Data 2006-2015'!H:H,'Receiving Data 2006-2015'!D:D,'WR Stats'!C45,'Receiving Data 2006-2015'!A:A,'WR Stats'!D45+2)</f>
        <v>15</v>
      </c>
      <c r="H45" s="7">
        <f>SUMIFS('Receiving Data 2006-2015'!H:H,'Receiving Data 2006-2015'!D:D,'WR Stats'!C45,'Receiving Data 2006-2015'!A:A,'WR Stats'!D45+3)</f>
        <v>0</v>
      </c>
      <c r="I45" s="7">
        <f>SUMIFS('Receiving Data 2006-2015'!H:H,'Receiving Data 2006-2015'!D:D,'WR Stats'!C45,'Receiving Data 2006-2015'!A:A,'WR Stats'!D45+4)</f>
        <v>0</v>
      </c>
      <c r="J45" s="7">
        <f>SUMIFS('Receiving Data 2006-2015'!K:K,'Receiving Data 2006-2015'!D:D,'WR Stats'!C45,'Receiving Data 2006-2015'!A:A,'WR Stats'!D45)</f>
        <v>0</v>
      </c>
      <c r="K45" s="7">
        <f>SUMIFS('Receiving Data 2006-2015'!K:K,'Receiving Data 2006-2015'!D:D,'WR Stats'!C45,'Receiving Data 2006-2015'!A:A,'WR Stats'!D45+1)</f>
        <v>2</v>
      </c>
      <c r="L45" s="7">
        <f>SUMIFS('Receiving Data 2006-2015'!K:K,'Receiving Data 2006-2015'!D:D,'WR Stats'!C45,'Receiving Data 2006-2015'!A:A,'WR Stats'!D45+2)</f>
        <v>8</v>
      </c>
      <c r="M45" s="7">
        <f>SUMIFS('Receiving Data 2006-2015'!K:K,'Receiving Data 2006-2015'!D:D,'WR Stats'!C45,'Receiving Data 2006-2015'!A:A,'WR Stats'!D45+3)</f>
        <v>0</v>
      </c>
      <c r="N45" s="7">
        <f>SUMIFS('Receiving Data 2006-2015'!K:K,'Receiving Data 2006-2015'!D:D,'WR Stats'!C45,'Receiving Data 2006-2015'!A:A,'WR Stats'!D45+4)</f>
        <v>0</v>
      </c>
      <c r="O45" s="7">
        <f>SUMIFS('Receiving Data 2006-2015'!J:J,'Receiving Data 2006-2015'!D:D,'WR Stats'!C45,'Receiving Data 2006-2015'!A:A,'WR Stats'!D45)</f>
        <v>0</v>
      </c>
      <c r="P45" s="7">
        <f>SUMIFS('Receiving Data 2006-2015'!J:J,'Receiving Data 2006-2015'!D:D,'WR Stats'!C45,'Receiving Data 2006-2015'!A:A,'WR Stats'!D45+1)</f>
        <v>2</v>
      </c>
      <c r="Q45" s="7">
        <f>SUMIFS('Receiving Data 2006-2015'!J:J,'Receiving Data 2006-2015'!D:D,'WR Stats'!C45,'Receiving Data 2006-2015'!A:A,'WR Stats'!D45+2)</f>
        <v>15</v>
      </c>
      <c r="R45" s="7">
        <f>SUMIFS('Receiving Data 2006-2015'!J:J,'Receiving Data 2006-2015'!D:D,'WR Stats'!C45,'Receiving Data 2006-2015'!A:A,'WR Stats'!D45+3)</f>
        <v>0</v>
      </c>
      <c r="S45" s="7">
        <f>SUMIFS('Receiving Data 2006-2015'!J:J,'Receiving Data 2006-2015'!D:D,'WR Stats'!C45,'Receiving Data 2006-2015'!A:A,'WR Stats'!D45+4)</f>
        <v>0</v>
      </c>
      <c r="T45" s="6">
        <f>SUMIFS('Receiving Data 2006-2015'!M:M,'Receiving Data 2006-2015'!D:D,'WR Stats'!C45,'Receiving Data 2006-2015'!A:A,'WR Stats'!D45)</f>
        <v>0</v>
      </c>
      <c r="U45" s="6">
        <f>SUMIFS('Receiving Data 2006-2015'!M:M,'Receiving Data 2006-2015'!D:D,'WR Stats'!C45,'Receiving Data 2006-2015'!A:A,'WR Stats'!D45+1)</f>
        <v>26</v>
      </c>
      <c r="V45" s="6">
        <f>SUMIFS('Receiving Data 2006-2015'!M:M,'Receiving Data 2006-2015'!D:D,'WR Stats'!C45,'Receiving Data 2006-2015'!A:A,'WR Stats'!D45+2)</f>
        <v>96</v>
      </c>
      <c r="W45" s="6">
        <f>SUMIFS('Receiving Data 2006-2015'!M:M,'Receiving Data 2006-2015'!D:D,'WR Stats'!C45,'Receiving Data 2006-2015'!A:A,'WR Stats'!D45+3)</f>
        <v>0</v>
      </c>
      <c r="X45" s="6">
        <f>SUMIFS('Receiving Data 2006-2015'!M:M,'Receiving Data 2006-2015'!D:D,'WR Stats'!C45,'Receiving Data 2006-2015'!A:A,'WR Stats'!D45+4)</f>
        <v>0</v>
      </c>
      <c r="Y45" s="6">
        <f>SUMIFS('Receiving Data 2006-2015'!O:O,'Receiving Data 2006-2015'!D:D,'WR Stats'!C45,'Receiving Data 2006-2015'!A:A,'WR Stats'!D45)</f>
        <v>0</v>
      </c>
      <c r="Z45" s="6">
        <f>SUMIFS('Receiving Data 2006-2015'!O:O,'Receiving Data 2006-2015'!D:D,'WR Stats'!C45,'Receiving Data 2006-2015'!A:A,'WR Stats'!D45+1)</f>
        <v>0</v>
      </c>
      <c r="AA45" s="6">
        <f>SUMIFS('Receiving Data 2006-2015'!O:O,'Receiving Data 2006-2015'!D:D,'WR Stats'!C45,'Receiving Data 2006-2015'!A:A,'WR Stats'!D45+2)</f>
        <v>1</v>
      </c>
      <c r="AB45" s="6">
        <f>SUMIFS('Receiving Data 2006-2015'!O:O,'Receiving Data 2006-2015'!D:D,'WR Stats'!C45,'Receiving Data 2006-2015'!A:A,'WR Stats'!D45+3)</f>
        <v>0</v>
      </c>
      <c r="AC45" s="6">
        <f>SUMIFS('Receiving Data 2006-2015'!O:O,'Receiving Data 2006-2015'!D:D,'WR Stats'!C45,'Receiving Data 2006-2015'!A:A,'WR Stats'!D45+4)</f>
        <v>0</v>
      </c>
      <c r="AD45" s="6">
        <f>SUMIFS('Receiving Data 2006-2015'!S:S,'Receiving Data 2006-2015'!D:D,'WR Stats'!C45,'Receiving Data 2006-2015'!A:A,'WR Stats'!D45)</f>
        <v>0</v>
      </c>
      <c r="AE45" s="6">
        <f>SUMIFS('Receiving Data 2006-2015'!S:S,'Receiving Data 2006-2015'!D:D,'WR Stats'!C45,'Receiving Data 2006-2015'!A:A,'WR Stats'!D45+1)</f>
        <v>0</v>
      </c>
      <c r="AF45" s="6">
        <f>SUMIFS('Receiving Data 2006-2015'!S:S,'Receiving Data 2006-2015'!D:D,'WR Stats'!C45,'Receiving Data 2006-2015'!A:A,'WR Stats'!D45+2)</f>
        <v>0</v>
      </c>
      <c r="AG45" s="6">
        <f>SUMIFS('Receiving Data 2006-2015'!S:S,'Receiving Data 2006-2015'!D:D,'WR Stats'!C45,'Receiving Data 2006-2015'!A:A,'WR Stats'!D45+3)</f>
        <v>0</v>
      </c>
      <c r="AH45" s="6">
        <f>SUMIFS('Receiving Data 2006-2015'!S:S,'Receiving Data 2006-2015'!D:D,'WR Stats'!C45,'Receiving Data 2006-2015'!A:A,'WR Stats'!D45+4)</f>
        <v>0</v>
      </c>
      <c r="AI45" s="6">
        <f t="shared" si="0"/>
        <v>0</v>
      </c>
      <c r="AJ45" s="6">
        <f t="shared" si="1"/>
        <v>2.6</v>
      </c>
      <c r="AK45" s="6">
        <f t="shared" si="2"/>
        <v>15.6</v>
      </c>
      <c r="AL45" s="6">
        <f t="shared" si="3"/>
        <v>0</v>
      </c>
      <c r="AM45" s="6">
        <f t="shared" si="4"/>
        <v>0</v>
      </c>
      <c r="AN45" s="6">
        <f t="shared" si="5"/>
        <v>18.2</v>
      </c>
      <c r="AO45" s="3">
        <f>SUMIFS('Receiving Data 2006-2015'!L:L,'Receiving Data 2006-2015'!D:D,'WR Stats'!C45,'Receiving Data 2006-2015'!A:A,'WR Stats'!D45)</f>
        <v>0</v>
      </c>
      <c r="AP45" s="3">
        <f>SUMIFS('Receiving Data 2006-2015'!L:L,'Receiving Data 2006-2015'!D:D,'WR Stats'!C45,'Receiving Data 2006-2015'!A:A,'WR Stats'!D45+1)</f>
        <v>1</v>
      </c>
      <c r="AQ45" s="3">
        <f>SUMIFS('Receiving Data 2006-2015'!L:L,'Receiving Data 2006-2015'!D:D,'WR Stats'!C45,'Receiving Data 2006-2015'!A:A,'WR Stats'!D45+2)</f>
        <v>0.53300000000000003</v>
      </c>
      <c r="AR45" s="3">
        <f>SUMIFS('Receiving Data 2006-2015'!L:L,'Receiving Data 2006-2015'!D:D,'WR Stats'!C45,'Receiving Data 2006-2015'!A:A,'WR Stats'!D45+3)</f>
        <v>0</v>
      </c>
      <c r="AS45" s="3">
        <f>SUMIFS('Receiving Data 2006-2015'!L:L,'Receiving Data 2006-2015'!D:D,'WR Stats'!C45,'Receiving Data 2006-2015'!A:A,'WR Stats'!D45+4)</f>
        <v>0</v>
      </c>
      <c r="AT45" s="7">
        <f t="shared" si="6"/>
        <v>122</v>
      </c>
      <c r="AU45" s="7">
        <f t="shared" si="7"/>
        <v>20</v>
      </c>
      <c r="AV45" s="7">
        <f t="shared" si="8"/>
        <v>17</v>
      </c>
      <c r="AW45" s="7">
        <f t="shared" si="9"/>
        <v>10</v>
      </c>
      <c r="AX45" s="7">
        <f t="shared" si="10"/>
        <v>0</v>
      </c>
      <c r="AY45" s="7">
        <f t="shared" si="11"/>
        <v>12.2</v>
      </c>
      <c r="AZ45" s="7">
        <f t="shared" si="12"/>
        <v>7.1764705882352944</v>
      </c>
      <c r="BA45" s="7">
        <f t="shared" si="13"/>
        <v>6.1</v>
      </c>
      <c r="BB45" s="7">
        <f t="shared" si="14"/>
        <v>1</v>
      </c>
      <c r="BC45" s="4">
        <f t="shared" si="15"/>
        <v>0.30659999999999998</v>
      </c>
      <c r="BD45">
        <f t="shared" si="16"/>
        <v>0</v>
      </c>
      <c r="BE45">
        <f t="shared" si="17"/>
        <v>0</v>
      </c>
      <c r="BF45">
        <f t="shared" si="18"/>
        <v>0</v>
      </c>
      <c r="BG45">
        <f t="shared" si="19"/>
        <v>0</v>
      </c>
      <c r="BH45">
        <f t="shared" si="20"/>
        <v>0</v>
      </c>
      <c r="BI45">
        <f t="shared" si="21"/>
        <v>0</v>
      </c>
      <c r="BJ45" t="str">
        <f t="shared" si="22"/>
        <v>Bust</v>
      </c>
      <c r="BK45">
        <f t="shared" si="23"/>
        <v>0</v>
      </c>
    </row>
    <row r="46" spans="1:63" x14ac:dyDescent="0.25">
      <c r="A46" t="s">
        <v>334</v>
      </c>
      <c r="B46" t="s">
        <v>74</v>
      </c>
      <c r="C46" t="str">
        <f>INDEX('Draft Master List'!E:F,MATCH(A46,'Draft Master List'!E:E,0),2)</f>
        <v>912009</v>
      </c>
      <c r="D46">
        <f>INDEX('Draft Master List'!A:F,MATCH(A46,'Draft Master List'!E:E,0),1)</f>
        <v>2009</v>
      </c>
      <c r="E46" s="7">
        <f>SUMIFS('Receiving Data 2006-2015'!H:H,'Receiving Data 2006-2015'!D:D,'WR Stats'!C46,'Receiving Data 2006-2015'!A:A,'WR Stats'!D46)</f>
        <v>16</v>
      </c>
      <c r="F46" s="7">
        <f>SUMIFS('Receiving Data 2006-2015'!H:H,'Receiving Data 2006-2015'!D:D,'WR Stats'!C46,'Receiving Data 2006-2015'!A:A,'WR Stats'!D46+1)</f>
        <v>13</v>
      </c>
      <c r="G46" s="7">
        <f>SUMIFS('Receiving Data 2006-2015'!H:H,'Receiving Data 2006-2015'!D:D,'WR Stats'!C46,'Receiving Data 2006-2015'!A:A,'WR Stats'!D46+2)</f>
        <v>5</v>
      </c>
      <c r="H46" s="7">
        <f>SUMIFS('Receiving Data 2006-2015'!H:H,'Receiving Data 2006-2015'!D:D,'WR Stats'!C46,'Receiving Data 2006-2015'!A:A,'WR Stats'!D46+3)</f>
        <v>0</v>
      </c>
      <c r="I46" s="7">
        <f>SUMIFS('Receiving Data 2006-2015'!H:H,'Receiving Data 2006-2015'!D:D,'WR Stats'!C46,'Receiving Data 2006-2015'!A:A,'WR Stats'!D46+4)</f>
        <v>0</v>
      </c>
      <c r="J46" s="7">
        <f>SUMIFS('Receiving Data 2006-2015'!K:K,'Receiving Data 2006-2015'!D:D,'WR Stats'!C46,'Receiving Data 2006-2015'!A:A,'WR Stats'!D46)</f>
        <v>15</v>
      </c>
      <c r="K46" s="7">
        <f>SUMIFS('Receiving Data 2006-2015'!K:K,'Receiving Data 2006-2015'!D:D,'WR Stats'!C46,'Receiving Data 2006-2015'!A:A,'WR Stats'!D46+1)</f>
        <v>36</v>
      </c>
      <c r="L46" s="7">
        <f>SUMIFS('Receiving Data 2006-2015'!K:K,'Receiving Data 2006-2015'!D:D,'WR Stats'!C46,'Receiving Data 2006-2015'!A:A,'WR Stats'!D46+2)</f>
        <v>6</v>
      </c>
      <c r="M46" s="7">
        <f>SUMIFS('Receiving Data 2006-2015'!K:K,'Receiving Data 2006-2015'!D:D,'WR Stats'!C46,'Receiving Data 2006-2015'!A:A,'WR Stats'!D46+3)</f>
        <v>0</v>
      </c>
      <c r="N46" s="7">
        <f>SUMIFS('Receiving Data 2006-2015'!K:K,'Receiving Data 2006-2015'!D:D,'WR Stats'!C46,'Receiving Data 2006-2015'!A:A,'WR Stats'!D46+4)</f>
        <v>0</v>
      </c>
      <c r="O46" s="7">
        <f>SUMIFS('Receiving Data 2006-2015'!J:J,'Receiving Data 2006-2015'!D:D,'WR Stats'!C46,'Receiving Data 2006-2015'!A:A,'WR Stats'!D46)</f>
        <v>42</v>
      </c>
      <c r="P46" s="7">
        <f>SUMIFS('Receiving Data 2006-2015'!J:J,'Receiving Data 2006-2015'!D:D,'WR Stats'!C46,'Receiving Data 2006-2015'!A:A,'WR Stats'!D46+1)</f>
        <v>70</v>
      </c>
      <c r="Q46" s="7">
        <f>SUMIFS('Receiving Data 2006-2015'!J:J,'Receiving Data 2006-2015'!D:D,'WR Stats'!C46,'Receiving Data 2006-2015'!A:A,'WR Stats'!D46+2)</f>
        <v>7</v>
      </c>
      <c r="R46" s="7">
        <f>SUMIFS('Receiving Data 2006-2015'!J:J,'Receiving Data 2006-2015'!D:D,'WR Stats'!C46,'Receiving Data 2006-2015'!A:A,'WR Stats'!D46+3)</f>
        <v>0</v>
      </c>
      <c r="S46" s="7">
        <f>SUMIFS('Receiving Data 2006-2015'!J:J,'Receiving Data 2006-2015'!D:D,'WR Stats'!C46,'Receiving Data 2006-2015'!A:A,'WR Stats'!D46+4)</f>
        <v>0</v>
      </c>
      <c r="T46" s="6">
        <f>SUMIFS('Receiving Data 2006-2015'!M:M,'Receiving Data 2006-2015'!D:D,'WR Stats'!C46,'Receiving Data 2006-2015'!A:A,'WR Stats'!D46)</f>
        <v>175</v>
      </c>
      <c r="U46" s="6">
        <f>SUMIFS('Receiving Data 2006-2015'!M:M,'Receiving Data 2006-2015'!D:D,'WR Stats'!C46,'Receiving Data 2006-2015'!A:A,'WR Stats'!D46+1)</f>
        <v>385</v>
      </c>
      <c r="V46" s="6">
        <f>SUMIFS('Receiving Data 2006-2015'!M:M,'Receiving Data 2006-2015'!D:D,'WR Stats'!C46,'Receiving Data 2006-2015'!A:A,'WR Stats'!D46+2)</f>
        <v>51</v>
      </c>
      <c r="W46" s="6">
        <f>SUMIFS('Receiving Data 2006-2015'!M:M,'Receiving Data 2006-2015'!D:D,'WR Stats'!C46,'Receiving Data 2006-2015'!A:A,'WR Stats'!D46+3)</f>
        <v>0</v>
      </c>
      <c r="X46" s="6">
        <f>SUMIFS('Receiving Data 2006-2015'!M:M,'Receiving Data 2006-2015'!D:D,'WR Stats'!C46,'Receiving Data 2006-2015'!A:A,'WR Stats'!D46+4)</f>
        <v>0</v>
      </c>
      <c r="Y46" s="6">
        <f>SUMIFS('Receiving Data 2006-2015'!O:O,'Receiving Data 2006-2015'!D:D,'WR Stats'!C46,'Receiving Data 2006-2015'!A:A,'WR Stats'!D46)</f>
        <v>0</v>
      </c>
      <c r="Z46" s="6">
        <f>SUMIFS('Receiving Data 2006-2015'!O:O,'Receiving Data 2006-2015'!D:D,'WR Stats'!C46,'Receiving Data 2006-2015'!A:A,'WR Stats'!D46+1)</f>
        <v>4</v>
      </c>
      <c r="AA46" s="6">
        <f>SUMIFS('Receiving Data 2006-2015'!O:O,'Receiving Data 2006-2015'!D:D,'WR Stats'!C46,'Receiving Data 2006-2015'!A:A,'WR Stats'!D46+2)</f>
        <v>0</v>
      </c>
      <c r="AB46" s="6">
        <f>SUMIFS('Receiving Data 2006-2015'!O:O,'Receiving Data 2006-2015'!D:D,'WR Stats'!C46,'Receiving Data 2006-2015'!A:A,'WR Stats'!D46+3)</f>
        <v>0</v>
      </c>
      <c r="AC46" s="6">
        <f>SUMIFS('Receiving Data 2006-2015'!O:O,'Receiving Data 2006-2015'!D:D,'WR Stats'!C46,'Receiving Data 2006-2015'!A:A,'WR Stats'!D46+4)</f>
        <v>0</v>
      </c>
      <c r="AD46" s="6">
        <f>SUMIFS('Receiving Data 2006-2015'!S:S,'Receiving Data 2006-2015'!D:D,'WR Stats'!C46,'Receiving Data 2006-2015'!A:A,'WR Stats'!D46)</f>
        <v>0</v>
      </c>
      <c r="AE46" s="6">
        <f>SUMIFS('Receiving Data 2006-2015'!S:S,'Receiving Data 2006-2015'!D:D,'WR Stats'!C46,'Receiving Data 2006-2015'!A:A,'WR Stats'!D46+1)</f>
        <v>0</v>
      </c>
      <c r="AF46" s="6">
        <f>SUMIFS('Receiving Data 2006-2015'!S:S,'Receiving Data 2006-2015'!D:D,'WR Stats'!C46,'Receiving Data 2006-2015'!A:A,'WR Stats'!D46+2)</f>
        <v>0</v>
      </c>
      <c r="AG46" s="6">
        <f>SUMIFS('Receiving Data 2006-2015'!S:S,'Receiving Data 2006-2015'!D:D,'WR Stats'!C46,'Receiving Data 2006-2015'!A:A,'WR Stats'!D46+3)</f>
        <v>0</v>
      </c>
      <c r="AH46" s="6">
        <f>SUMIFS('Receiving Data 2006-2015'!S:S,'Receiving Data 2006-2015'!D:D,'WR Stats'!C46,'Receiving Data 2006-2015'!A:A,'WR Stats'!D46+4)</f>
        <v>0</v>
      </c>
      <c r="AI46" s="6">
        <f t="shared" si="0"/>
        <v>17.5</v>
      </c>
      <c r="AJ46" s="6">
        <f t="shared" si="1"/>
        <v>62.5</v>
      </c>
      <c r="AK46" s="6">
        <f t="shared" si="2"/>
        <v>5.0999999999999996</v>
      </c>
      <c r="AL46" s="6">
        <f t="shared" si="3"/>
        <v>0</v>
      </c>
      <c r="AM46" s="6">
        <f t="shared" si="4"/>
        <v>0</v>
      </c>
      <c r="AN46" s="6">
        <f t="shared" si="5"/>
        <v>85.1</v>
      </c>
      <c r="AO46" s="3">
        <f>SUMIFS('Receiving Data 2006-2015'!L:L,'Receiving Data 2006-2015'!D:D,'WR Stats'!C46,'Receiving Data 2006-2015'!A:A,'WR Stats'!D46)</f>
        <v>0.35699999999999998</v>
      </c>
      <c r="AP46" s="3">
        <f>SUMIFS('Receiving Data 2006-2015'!L:L,'Receiving Data 2006-2015'!D:D,'WR Stats'!C46,'Receiving Data 2006-2015'!A:A,'WR Stats'!D46+1)</f>
        <v>0.51400000000000001</v>
      </c>
      <c r="AQ46" s="3">
        <f>SUMIFS('Receiving Data 2006-2015'!L:L,'Receiving Data 2006-2015'!D:D,'WR Stats'!C46,'Receiving Data 2006-2015'!A:A,'WR Stats'!D46+2)</f>
        <v>0.85699999999999998</v>
      </c>
      <c r="AR46" s="3">
        <f>SUMIFS('Receiving Data 2006-2015'!L:L,'Receiving Data 2006-2015'!D:D,'WR Stats'!C46,'Receiving Data 2006-2015'!A:A,'WR Stats'!D46+3)</f>
        <v>0</v>
      </c>
      <c r="AS46" s="3">
        <f>SUMIFS('Receiving Data 2006-2015'!L:L,'Receiving Data 2006-2015'!D:D,'WR Stats'!C46,'Receiving Data 2006-2015'!A:A,'WR Stats'!D46+4)</f>
        <v>0</v>
      </c>
      <c r="AT46" s="7">
        <f t="shared" si="6"/>
        <v>611</v>
      </c>
      <c r="AU46" s="7">
        <f t="shared" si="7"/>
        <v>34</v>
      </c>
      <c r="AV46" s="7">
        <f t="shared" si="8"/>
        <v>119</v>
      </c>
      <c r="AW46" s="7">
        <f t="shared" si="9"/>
        <v>57</v>
      </c>
      <c r="AX46" s="7">
        <f t="shared" si="10"/>
        <v>0</v>
      </c>
      <c r="AY46" s="7">
        <f t="shared" si="11"/>
        <v>10.719298245614034</v>
      </c>
      <c r="AZ46" s="7">
        <f t="shared" si="12"/>
        <v>5.1344537815126055</v>
      </c>
      <c r="BA46" s="7">
        <f t="shared" si="13"/>
        <v>17.970588235294116</v>
      </c>
      <c r="BB46" s="7">
        <f t="shared" si="14"/>
        <v>4</v>
      </c>
      <c r="BC46" s="4">
        <f t="shared" si="15"/>
        <v>0.34560000000000002</v>
      </c>
      <c r="BD46">
        <f t="shared" si="16"/>
        <v>0</v>
      </c>
      <c r="BE46">
        <f t="shared" si="17"/>
        <v>0</v>
      </c>
      <c r="BF46">
        <f t="shared" si="18"/>
        <v>0</v>
      </c>
      <c r="BG46">
        <f t="shared" si="19"/>
        <v>0</v>
      </c>
      <c r="BH46">
        <f t="shared" si="20"/>
        <v>0</v>
      </c>
      <c r="BI46">
        <f t="shared" si="21"/>
        <v>0</v>
      </c>
      <c r="BJ46" t="str">
        <f t="shared" si="22"/>
        <v>Bust</v>
      </c>
      <c r="BK46">
        <f t="shared" si="23"/>
        <v>0</v>
      </c>
    </row>
    <row r="47" spans="1:63" x14ac:dyDescent="0.25">
      <c r="A47" t="s">
        <v>335</v>
      </c>
      <c r="B47" t="s">
        <v>74</v>
      </c>
      <c r="C47" t="str">
        <f>INDEX('Draft Master List'!E:F,MATCH(A47,'Draft Master List'!E:E,0),2)</f>
        <v>992009</v>
      </c>
      <c r="D47">
        <f>INDEX('Draft Master List'!A:F,MATCH(A47,'Draft Master List'!E:E,0),1)</f>
        <v>2009</v>
      </c>
      <c r="E47" s="7">
        <f>SUMIFS('Receiving Data 2006-2015'!H:H,'Receiving Data 2006-2015'!D:D,'WR Stats'!C47,'Receiving Data 2006-2015'!A:A,'WR Stats'!D47)</f>
        <v>0</v>
      </c>
      <c r="F47" s="7">
        <f>SUMIFS('Receiving Data 2006-2015'!H:H,'Receiving Data 2006-2015'!D:D,'WR Stats'!C47,'Receiving Data 2006-2015'!A:A,'WR Stats'!D47+1)</f>
        <v>0</v>
      </c>
      <c r="G47" s="7">
        <f>SUMIFS('Receiving Data 2006-2015'!H:H,'Receiving Data 2006-2015'!D:D,'WR Stats'!C47,'Receiving Data 2006-2015'!A:A,'WR Stats'!D47+2)</f>
        <v>0</v>
      </c>
      <c r="H47" s="7">
        <f>SUMIFS('Receiving Data 2006-2015'!H:H,'Receiving Data 2006-2015'!D:D,'WR Stats'!C47,'Receiving Data 2006-2015'!A:A,'WR Stats'!D47+3)</f>
        <v>0</v>
      </c>
      <c r="I47" s="7">
        <f>SUMIFS('Receiving Data 2006-2015'!H:H,'Receiving Data 2006-2015'!D:D,'WR Stats'!C47,'Receiving Data 2006-2015'!A:A,'WR Stats'!D47+4)</f>
        <v>0</v>
      </c>
      <c r="J47" s="7">
        <f>SUMIFS('Receiving Data 2006-2015'!K:K,'Receiving Data 2006-2015'!D:D,'WR Stats'!C47,'Receiving Data 2006-2015'!A:A,'WR Stats'!D47)</f>
        <v>0</v>
      </c>
      <c r="K47" s="7">
        <f>SUMIFS('Receiving Data 2006-2015'!K:K,'Receiving Data 2006-2015'!D:D,'WR Stats'!C47,'Receiving Data 2006-2015'!A:A,'WR Stats'!D47+1)</f>
        <v>0</v>
      </c>
      <c r="L47" s="7">
        <f>SUMIFS('Receiving Data 2006-2015'!K:K,'Receiving Data 2006-2015'!D:D,'WR Stats'!C47,'Receiving Data 2006-2015'!A:A,'WR Stats'!D47+2)</f>
        <v>0</v>
      </c>
      <c r="M47" s="7">
        <f>SUMIFS('Receiving Data 2006-2015'!K:K,'Receiving Data 2006-2015'!D:D,'WR Stats'!C47,'Receiving Data 2006-2015'!A:A,'WR Stats'!D47+3)</f>
        <v>0</v>
      </c>
      <c r="N47" s="7">
        <f>SUMIFS('Receiving Data 2006-2015'!K:K,'Receiving Data 2006-2015'!D:D,'WR Stats'!C47,'Receiving Data 2006-2015'!A:A,'WR Stats'!D47+4)</f>
        <v>0</v>
      </c>
      <c r="O47" s="7">
        <f>SUMIFS('Receiving Data 2006-2015'!J:J,'Receiving Data 2006-2015'!D:D,'WR Stats'!C47,'Receiving Data 2006-2015'!A:A,'WR Stats'!D47)</f>
        <v>0</v>
      </c>
      <c r="P47" s="7">
        <f>SUMIFS('Receiving Data 2006-2015'!J:J,'Receiving Data 2006-2015'!D:D,'WR Stats'!C47,'Receiving Data 2006-2015'!A:A,'WR Stats'!D47+1)</f>
        <v>0</v>
      </c>
      <c r="Q47" s="7">
        <f>SUMIFS('Receiving Data 2006-2015'!J:J,'Receiving Data 2006-2015'!D:D,'WR Stats'!C47,'Receiving Data 2006-2015'!A:A,'WR Stats'!D47+2)</f>
        <v>0</v>
      </c>
      <c r="R47" s="7">
        <f>SUMIFS('Receiving Data 2006-2015'!J:J,'Receiving Data 2006-2015'!D:D,'WR Stats'!C47,'Receiving Data 2006-2015'!A:A,'WR Stats'!D47+3)</f>
        <v>0</v>
      </c>
      <c r="S47" s="7">
        <f>SUMIFS('Receiving Data 2006-2015'!J:J,'Receiving Data 2006-2015'!D:D,'WR Stats'!C47,'Receiving Data 2006-2015'!A:A,'WR Stats'!D47+4)</f>
        <v>0</v>
      </c>
      <c r="T47" s="6">
        <f>SUMIFS('Receiving Data 2006-2015'!M:M,'Receiving Data 2006-2015'!D:D,'WR Stats'!C47,'Receiving Data 2006-2015'!A:A,'WR Stats'!D47)</f>
        <v>0</v>
      </c>
      <c r="U47" s="6">
        <f>SUMIFS('Receiving Data 2006-2015'!M:M,'Receiving Data 2006-2015'!D:D,'WR Stats'!C47,'Receiving Data 2006-2015'!A:A,'WR Stats'!D47+1)</f>
        <v>0</v>
      </c>
      <c r="V47" s="6">
        <f>SUMIFS('Receiving Data 2006-2015'!M:M,'Receiving Data 2006-2015'!D:D,'WR Stats'!C47,'Receiving Data 2006-2015'!A:A,'WR Stats'!D47+2)</f>
        <v>0</v>
      </c>
      <c r="W47" s="6">
        <f>SUMIFS('Receiving Data 2006-2015'!M:M,'Receiving Data 2006-2015'!D:D,'WR Stats'!C47,'Receiving Data 2006-2015'!A:A,'WR Stats'!D47+3)</f>
        <v>0</v>
      </c>
      <c r="X47" s="6">
        <f>SUMIFS('Receiving Data 2006-2015'!M:M,'Receiving Data 2006-2015'!D:D,'WR Stats'!C47,'Receiving Data 2006-2015'!A:A,'WR Stats'!D47+4)</f>
        <v>0</v>
      </c>
      <c r="Y47" s="6">
        <f>SUMIFS('Receiving Data 2006-2015'!O:O,'Receiving Data 2006-2015'!D:D,'WR Stats'!C47,'Receiving Data 2006-2015'!A:A,'WR Stats'!D47)</f>
        <v>0</v>
      </c>
      <c r="Z47" s="6">
        <f>SUMIFS('Receiving Data 2006-2015'!O:O,'Receiving Data 2006-2015'!D:D,'WR Stats'!C47,'Receiving Data 2006-2015'!A:A,'WR Stats'!D47+1)</f>
        <v>0</v>
      </c>
      <c r="AA47" s="6">
        <f>SUMIFS('Receiving Data 2006-2015'!O:O,'Receiving Data 2006-2015'!D:D,'WR Stats'!C47,'Receiving Data 2006-2015'!A:A,'WR Stats'!D47+2)</f>
        <v>0</v>
      </c>
      <c r="AB47" s="6">
        <f>SUMIFS('Receiving Data 2006-2015'!O:O,'Receiving Data 2006-2015'!D:D,'WR Stats'!C47,'Receiving Data 2006-2015'!A:A,'WR Stats'!D47+3)</f>
        <v>0</v>
      </c>
      <c r="AC47" s="6">
        <f>SUMIFS('Receiving Data 2006-2015'!O:O,'Receiving Data 2006-2015'!D:D,'WR Stats'!C47,'Receiving Data 2006-2015'!A:A,'WR Stats'!D47+4)</f>
        <v>0</v>
      </c>
      <c r="AD47" s="6">
        <f>SUMIFS('Receiving Data 2006-2015'!S:S,'Receiving Data 2006-2015'!D:D,'WR Stats'!C47,'Receiving Data 2006-2015'!A:A,'WR Stats'!D47)</f>
        <v>0</v>
      </c>
      <c r="AE47" s="6">
        <f>SUMIFS('Receiving Data 2006-2015'!S:S,'Receiving Data 2006-2015'!D:D,'WR Stats'!C47,'Receiving Data 2006-2015'!A:A,'WR Stats'!D47+1)</f>
        <v>0</v>
      </c>
      <c r="AF47" s="6">
        <f>SUMIFS('Receiving Data 2006-2015'!S:S,'Receiving Data 2006-2015'!D:D,'WR Stats'!C47,'Receiving Data 2006-2015'!A:A,'WR Stats'!D47+2)</f>
        <v>0</v>
      </c>
      <c r="AG47" s="6">
        <f>SUMIFS('Receiving Data 2006-2015'!S:S,'Receiving Data 2006-2015'!D:D,'WR Stats'!C47,'Receiving Data 2006-2015'!A:A,'WR Stats'!D47+3)</f>
        <v>0</v>
      </c>
      <c r="AH47" s="6">
        <f>SUMIFS('Receiving Data 2006-2015'!S:S,'Receiving Data 2006-2015'!D:D,'WR Stats'!C47,'Receiving Data 2006-2015'!A:A,'WR Stats'!D47+4)</f>
        <v>0</v>
      </c>
      <c r="AI47" s="6">
        <f t="shared" si="0"/>
        <v>0</v>
      </c>
      <c r="AJ47" s="6">
        <f t="shared" si="1"/>
        <v>0</v>
      </c>
      <c r="AK47" s="6">
        <f t="shared" si="2"/>
        <v>0</v>
      </c>
      <c r="AL47" s="6">
        <f t="shared" si="3"/>
        <v>0</v>
      </c>
      <c r="AM47" s="6">
        <f t="shared" si="4"/>
        <v>0</v>
      </c>
      <c r="AN47" s="6">
        <f t="shared" si="5"/>
        <v>0</v>
      </c>
      <c r="AO47" s="3">
        <f>SUMIFS('Receiving Data 2006-2015'!L:L,'Receiving Data 2006-2015'!D:D,'WR Stats'!C47,'Receiving Data 2006-2015'!A:A,'WR Stats'!D47)</f>
        <v>0</v>
      </c>
      <c r="AP47" s="3">
        <f>SUMIFS('Receiving Data 2006-2015'!L:L,'Receiving Data 2006-2015'!D:D,'WR Stats'!C47,'Receiving Data 2006-2015'!A:A,'WR Stats'!D47+1)</f>
        <v>0</v>
      </c>
      <c r="AQ47" s="3">
        <f>SUMIFS('Receiving Data 2006-2015'!L:L,'Receiving Data 2006-2015'!D:D,'WR Stats'!C47,'Receiving Data 2006-2015'!A:A,'WR Stats'!D47+2)</f>
        <v>0</v>
      </c>
      <c r="AR47" s="3">
        <f>SUMIFS('Receiving Data 2006-2015'!L:L,'Receiving Data 2006-2015'!D:D,'WR Stats'!C47,'Receiving Data 2006-2015'!A:A,'WR Stats'!D47+3)</f>
        <v>0</v>
      </c>
      <c r="AS47" s="3">
        <f>SUMIFS('Receiving Data 2006-2015'!L:L,'Receiving Data 2006-2015'!D:D,'WR Stats'!C47,'Receiving Data 2006-2015'!A:A,'WR Stats'!D47+4)</f>
        <v>0</v>
      </c>
      <c r="AT47" s="7">
        <f t="shared" si="6"/>
        <v>0</v>
      </c>
      <c r="AU47" s="7">
        <f t="shared" si="7"/>
        <v>0</v>
      </c>
      <c r="AV47" s="7">
        <f t="shared" si="8"/>
        <v>0</v>
      </c>
      <c r="AW47" s="7">
        <f t="shared" si="9"/>
        <v>0</v>
      </c>
      <c r="AX47" s="7">
        <f t="shared" si="10"/>
        <v>0</v>
      </c>
      <c r="AY47" s="7" t="str">
        <f t="shared" si="11"/>
        <v/>
      </c>
      <c r="AZ47" s="7" t="str">
        <f t="shared" si="12"/>
        <v/>
      </c>
      <c r="BA47" s="7" t="str">
        <f t="shared" si="13"/>
        <v/>
      </c>
      <c r="BB47" s="7">
        <f t="shared" si="14"/>
        <v>0</v>
      </c>
      <c r="BC47" s="4">
        <f t="shared" si="15"/>
        <v>0</v>
      </c>
      <c r="BD47">
        <f t="shared" si="16"/>
        <v>0</v>
      </c>
      <c r="BE47">
        <f t="shared" si="17"/>
        <v>0</v>
      </c>
      <c r="BF47">
        <f t="shared" si="18"/>
        <v>0</v>
      </c>
      <c r="BG47">
        <f t="shared" si="19"/>
        <v>0</v>
      </c>
      <c r="BH47">
        <f t="shared" si="20"/>
        <v>0</v>
      </c>
      <c r="BI47">
        <f t="shared" si="21"/>
        <v>0</v>
      </c>
      <c r="BJ47" t="str">
        <f t="shared" si="22"/>
        <v>Bust</v>
      </c>
      <c r="BK47">
        <f t="shared" si="23"/>
        <v>0</v>
      </c>
    </row>
    <row r="48" spans="1:63" x14ac:dyDescent="0.25">
      <c r="A48" t="s">
        <v>128</v>
      </c>
      <c r="B48" t="s">
        <v>74</v>
      </c>
      <c r="C48" t="str">
        <f>INDEX('Draft Master List'!E:F,MATCH(A48,'Draft Master List'!E:E,0),2)</f>
        <v>1072009</v>
      </c>
      <c r="D48">
        <f>INDEX('Draft Master List'!A:F,MATCH(A48,'Draft Master List'!E:E,0),1)</f>
        <v>2009</v>
      </c>
      <c r="E48" s="7">
        <f>SUMIFS('Receiving Data 2006-2015'!H:H,'Receiving Data 2006-2015'!D:D,'WR Stats'!C48,'Receiving Data 2006-2015'!A:A,'WR Stats'!D48)</f>
        <v>14</v>
      </c>
      <c r="F48" s="7">
        <f>SUMIFS('Receiving Data 2006-2015'!H:H,'Receiving Data 2006-2015'!D:D,'WR Stats'!C48,'Receiving Data 2006-2015'!A:A,'WR Stats'!D48+1)</f>
        <v>16</v>
      </c>
      <c r="G48" s="7">
        <f>SUMIFS('Receiving Data 2006-2015'!H:H,'Receiving Data 2006-2015'!D:D,'WR Stats'!C48,'Receiving Data 2006-2015'!A:A,'WR Stats'!D48+2)</f>
        <v>15</v>
      </c>
      <c r="H48" s="7">
        <f>SUMIFS('Receiving Data 2006-2015'!H:H,'Receiving Data 2006-2015'!D:D,'WR Stats'!C48,'Receiving Data 2006-2015'!A:A,'WR Stats'!D48+3)</f>
        <v>16</v>
      </c>
      <c r="I48" s="7">
        <f>SUMIFS('Receiving Data 2006-2015'!H:H,'Receiving Data 2006-2015'!D:D,'WR Stats'!C48,'Receiving Data 2006-2015'!A:A,'WR Stats'!D48+4)</f>
        <v>0</v>
      </c>
      <c r="J48" s="7">
        <f>SUMIFS('Receiving Data 2006-2015'!K:K,'Receiving Data 2006-2015'!D:D,'WR Stats'!C48,'Receiving Data 2006-2015'!A:A,'WR Stats'!D48)</f>
        <v>48</v>
      </c>
      <c r="K48" s="7">
        <f>SUMIFS('Receiving Data 2006-2015'!K:K,'Receiving Data 2006-2015'!D:D,'WR Stats'!C48,'Receiving Data 2006-2015'!A:A,'WR Stats'!D48+1)</f>
        <v>66</v>
      </c>
      <c r="L48" s="7">
        <f>SUMIFS('Receiving Data 2006-2015'!K:K,'Receiving Data 2006-2015'!D:D,'WR Stats'!C48,'Receiving Data 2006-2015'!A:A,'WR Stats'!D48+2)</f>
        <v>44</v>
      </c>
      <c r="M48" s="7">
        <f>SUMIFS('Receiving Data 2006-2015'!K:K,'Receiving Data 2006-2015'!D:D,'WR Stats'!C48,'Receiving Data 2006-2015'!A:A,'WR Stats'!D48+3)</f>
        <v>18</v>
      </c>
      <c r="N48" s="7">
        <f>SUMIFS('Receiving Data 2006-2015'!K:K,'Receiving Data 2006-2015'!D:D,'WR Stats'!C48,'Receiving Data 2006-2015'!A:A,'WR Stats'!D48+4)</f>
        <v>0</v>
      </c>
      <c r="O48" s="7">
        <f>SUMIFS('Receiving Data 2006-2015'!J:J,'Receiving Data 2006-2015'!D:D,'WR Stats'!C48,'Receiving Data 2006-2015'!A:A,'WR Stats'!D48)</f>
        <v>62</v>
      </c>
      <c r="P48" s="7">
        <f>SUMIFS('Receiving Data 2006-2015'!J:J,'Receiving Data 2006-2015'!D:D,'WR Stats'!C48,'Receiving Data 2006-2015'!A:A,'WR Stats'!D48+1)</f>
        <v>102</v>
      </c>
      <c r="Q48" s="7">
        <f>SUMIFS('Receiving Data 2006-2015'!J:J,'Receiving Data 2006-2015'!D:D,'WR Stats'!C48,'Receiving Data 2006-2015'!A:A,'WR Stats'!D48+2)</f>
        <v>91</v>
      </c>
      <c r="R48" s="7">
        <f>SUMIFS('Receiving Data 2006-2015'!J:J,'Receiving Data 2006-2015'!D:D,'WR Stats'!C48,'Receiving Data 2006-2015'!A:A,'WR Stats'!D48+3)</f>
        <v>40</v>
      </c>
      <c r="S48" s="7">
        <f>SUMIFS('Receiving Data 2006-2015'!J:J,'Receiving Data 2006-2015'!D:D,'WR Stats'!C48,'Receiving Data 2006-2015'!A:A,'WR Stats'!D48+4)</f>
        <v>0</v>
      </c>
      <c r="T48" s="6">
        <f>SUMIFS('Receiving Data 2006-2015'!M:M,'Receiving Data 2006-2015'!D:D,'WR Stats'!C48,'Receiving Data 2006-2015'!A:A,'WR Stats'!D48)</f>
        <v>453</v>
      </c>
      <c r="U48" s="6">
        <f>SUMIFS('Receiving Data 2006-2015'!M:M,'Receiving Data 2006-2015'!D:D,'WR Stats'!C48,'Receiving Data 2006-2015'!A:A,'WR Stats'!D48+1)</f>
        <v>820</v>
      </c>
      <c r="V48" s="6">
        <f>SUMIFS('Receiving Data 2006-2015'!M:M,'Receiving Data 2006-2015'!D:D,'WR Stats'!C48,'Receiving Data 2006-2015'!A:A,'WR Stats'!D48+2)</f>
        <v>415</v>
      </c>
      <c r="W48" s="6">
        <f>SUMIFS('Receiving Data 2006-2015'!M:M,'Receiving Data 2006-2015'!D:D,'WR Stats'!C48,'Receiving Data 2006-2015'!A:A,'WR Stats'!D48+3)</f>
        <v>108</v>
      </c>
      <c r="X48" s="6">
        <f>SUMIFS('Receiving Data 2006-2015'!M:M,'Receiving Data 2006-2015'!D:D,'WR Stats'!C48,'Receiving Data 2006-2015'!A:A,'WR Stats'!D48+4)</f>
        <v>0</v>
      </c>
      <c r="Y48" s="6">
        <f>SUMIFS('Receiving Data 2006-2015'!O:O,'Receiving Data 2006-2015'!D:D,'WR Stats'!C48,'Receiving Data 2006-2015'!A:A,'WR Stats'!D48)</f>
        <v>1</v>
      </c>
      <c r="Z48" s="6">
        <f>SUMIFS('Receiving Data 2006-2015'!O:O,'Receiving Data 2006-2015'!D:D,'WR Stats'!C48,'Receiving Data 2006-2015'!A:A,'WR Stats'!D48+1)</f>
        <v>4</v>
      </c>
      <c r="AA48" s="6">
        <f>SUMIFS('Receiving Data 2006-2015'!O:O,'Receiving Data 2006-2015'!D:D,'WR Stats'!C48,'Receiving Data 2006-2015'!A:A,'WR Stats'!D48+2)</f>
        <v>1</v>
      </c>
      <c r="AB48" s="6">
        <f>SUMIFS('Receiving Data 2006-2015'!O:O,'Receiving Data 2006-2015'!D:D,'WR Stats'!C48,'Receiving Data 2006-2015'!A:A,'WR Stats'!D48+3)</f>
        <v>1</v>
      </c>
      <c r="AC48" s="6">
        <f>SUMIFS('Receiving Data 2006-2015'!O:O,'Receiving Data 2006-2015'!D:D,'WR Stats'!C48,'Receiving Data 2006-2015'!A:A,'WR Stats'!D48+4)</f>
        <v>0</v>
      </c>
      <c r="AD48" s="6">
        <f>SUMIFS('Receiving Data 2006-2015'!S:S,'Receiving Data 2006-2015'!D:D,'WR Stats'!C48,'Receiving Data 2006-2015'!A:A,'WR Stats'!D48)</f>
        <v>1</v>
      </c>
      <c r="AE48" s="6">
        <f>SUMIFS('Receiving Data 2006-2015'!S:S,'Receiving Data 2006-2015'!D:D,'WR Stats'!C48,'Receiving Data 2006-2015'!A:A,'WR Stats'!D48+1)</f>
        <v>3</v>
      </c>
      <c r="AF48" s="6">
        <f>SUMIFS('Receiving Data 2006-2015'!S:S,'Receiving Data 2006-2015'!D:D,'WR Stats'!C48,'Receiving Data 2006-2015'!A:A,'WR Stats'!D48+2)</f>
        <v>1</v>
      </c>
      <c r="AG48" s="6">
        <f>SUMIFS('Receiving Data 2006-2015'!S:S,'Receiving Data 2006-2015'!D:D,'WR Stats'!C48,'Receiving Data 2006-2015'!A:A,'WR Stats'!D48+3)</f>
        <v>1</v>
      </c>
      <c r="AH48" s="6">
        <f>SUMIFS('Receiving Data 2006-2015'!S:S,'Receiving Data 2006-2015'!D:D,'WR Stats'!C48,'Receiving Data 2006-2015'!A:A,'WR Stats'!D48+4)</f>
        <v>0</v>
      </c>
      <c r="AI48" s="6">
        <f t="shared" si="0"/>
        <v>49.3</v>
      </c>
      <c r="AJ48" s="6">
        <f t="shared" si="1"/>
        <v>100</v>
      </c>
      <c r="AK48" s="6">
        <f t="shared" si="2"/>
        <v>45.5</v>
      </c>
      <c r="AL48" s="6">
        <f t="shared" si="3"/>
        <v>14.8</v>
      </c>
      <c r="AM48" s="6">
        <f t="shared" si="4"/>
        <v>0</v>
      </c>
      <c r="AN48" s="6">
        <f t="shared" si="5"/>
        <v>209.60000000000002</v>
      </c>
      <c r="AO48" s="3">
        <f>SUMIFS('Receiving Data 2006-2015'!L:L,'Receiving Data 2006-2015'!D:D,'WR Stats'!C48,'Receiving Data 2006-2015'!A:A,'WR Stats'!D48)</f>
        <v>0.77400000000000002</v>
      </c>
      <c r="AP48" s="3">
        <f>SUMIFS('Receiving Data 2006-2015'!L:L,'Receiving Data 2006-2015'!D:D,'WR Stats'!C48,'Receiving Data 2006-2015'!A:A,'WR Stats'!D48+1)</f>
        <v>0.64700000000000002</v>
      </c>
      <c r="AQ48" s="3">
        <f>SUMIFS('Receiving Data 2006-2015'!L:L,'Receiving Data 2006-2015'!D:D,'WR Stats'!C48,'Receiving Data 2006-2015'!A:A,'WR Stats'!D48+2)</f>
        <v>0.48399999999999999</v>
      </c>
      <c r="AR48" s="3">
        <f>SUMIFS('Receiving Data 2006-2015'!L:L,'Receiving Data 2006-2015'!D:D,'WR Stats'!C48,'Receiving Data 2006-2015'!A:A,'WR Stats'!D48+3)</f>
        <v>0.45</v>
      </c>
      <c r="AS48" s="3">
        <f>SUMIFS('Receiving Data 2006-2015'!L:L,'Receiving Data 2006-2015'!D:D,'WR Stats'!C48,'Receiving Data 2006-2015'!A:A,'WR Stats'!D48+4)</f>
        <v>0</v>
      </c>
      <c r="AT48" s="7">
        <f t="shared" si="6"/>
        <v>1796</v>
      </c>
      <c r="AU48" s="7">
        <f t="shared" si="7"/>
        <v>61</v>
      </c>
      <c r="AV48" s="7">
        <f t="shared" si="8"/>
        <v>295</v>
      </c>
      <c r="AW48" s="7">
        <f t="shared" si="9"/>
        <v>176</v>
      </c>
      <c r="AX48" s="7">
        <f t="shared" si="10"/>
        <v>6</v>
      </c>
      <c r="AY48" s="7">
        <f t="shared" si="11"/>
        <v>10.204545454545455</v>
      </c>
      <c r="AZ48" s="7">
        <f t="shared" si="12"/>
        <v>6.0881355932203389</v>
      </c>
      <c r="BA48" s="7">
        <f t="shared" si="13"/>
        <v>29.442622950819672</v>
      </c>
      <c r="BB48" s="7">
        <f t="shared" si="14"/>
        <v>7</v>
      </c>
      <c r="BC48" s="4">
        <f t="shared" si="15"/>
        <v>0.47099999999999997</v>
      </c>
      <c r="BD48">
        <f t="shared" si="16"/>
        <v>0</v>
      </c>
      <c r="BE48">
        <f t="shared" si="17"/>
        <v>0</v>
      </c>
      <c r="BF48">
        <f t="shared" si="18"/>
        <v>0</v>
      </c>
      <c r="BG48">
        <f t="shared" si="19"/>
        <v>0</v>
      </c>
      <c r="BH48">
        <f t="shared" si="20"/>
        <v>0</v>
      </c>
      <c r="BI48">
        <f t="shared" si="21"/>
        <v>0</v>
      </c>
      <c r="BJ48" t="str">
        <f t="shared" si="22"/>
        <v>Bust</v>
      </c>
      <c r="BK48">
        <f t="shared" si="23"/>
        <v>0</v>
      </c>
    </row>
    <row r="49" spans="1:63" x14ac:dyDescent="0.25">
      <c r="A49" t="s">
        <v>337</v>
      </c>
      <c r="B49" t="s">
        <v>74</v>
      </c>
      <c r="C49" t="str">
        <f>INDEX('Draft Master List'!E:F,MATCH(A49,'Draft Master List'!E:E,0),2)</f>
        <v>1082009</v>
      </c>
      <c r="D49">
        <f>INDEX('Draft Master List'!A:F,MATCH(A49,'Draft Master List'!E:E,0),1)</f>
        <v>2009</v>
      </c>
      <c r="E49" s="7">
        <f>SUMIFS('Receiving Data 2006-2015'!H:H,'Receiving Data 2006-2015'!D:D,'WR Stats'!C49,'Receiving Data 2006-2015'!A:A,'WR Stats'!D49)</f>
        <v>16</v>
      </c>
      <c r="F49" s="7">
        <f>SUMIFS('Receiving Data 2006-2015'!H:H,'Receiving Data 2006-2015'!D:D,'WR Stats'!C49,'Receiving Data 2006-2015'!A:A,'WR Stats'!D49+1)</f>
        <v>12</v>
      </c>
      <c r="G49" s="7">
        <f>SUMIFS('Receiving Data 2006-2015'!H:H,'Receiving Data 2006-2015'!D:D,'WR Stats'!C49,'Receiving Data 2006-2015'!A:A,'WR Stats'!D49+2)</f>
        <v>16</v>
      </c>
      <c r="H49" s="7">
        <f>SUMIFS('Receiving Data 2006-2015'!H:H,'Receiving Data 2006-2015'!D:D,'WR Stats'!C49,'Receiving Data 2006-2015'!A:A,'WR Stats'!D49+3)</f>
        <v>16</v>
      </c>
      <c r="I49" s="7">
        <f>SUMIFS('Receiving Data 2006-2015'!H:H,'Receiving Data 2006-2015'!D:D,'WR Stats'!C49,'Receiving Data 2006-2015'!A:A,'WR Stats'!D49+4)</f>
        <v>16</v>
      </c>
      <c r="J49" s="7">
        <f>SUMIFS('Receiving Data 2006-2015'!K:K,'Receiving Data 2006-2015'!D:D,'WR Stats'!C49,'Receiving Data 2006-2015'!A:A,'WR Stats'!D49)</f>
        <v>31</v>
      </c>
      <c r="K49" s="7">
        <f>SUMIFS('Receiving Data 2006-2015'!K:K,'Receiving Data 2006-2015'!D:D,'WR Stats'!C49,'Receiving Data 2006-2015'!A:A,'WR Stats'!D49+1)</f>
        <v>43</v>
      </c>
      <c r="L49" s="7">
        <f>SUMIFS('Receiving Data 2006-2015'!K:K,'Receiving Data 2006-2015'!D:D,'WR Stats'!C49,'Receiving Data 2006-2015'!A:A,'WR Stats'!D49+2)</f>
        <v>35</v>
      </c>
      <c r="M49" s="7">
        <f>SUMIFS('Receiving Data 2006-2015'!K:K,'Receiving Data 2006-2015'!D:D,'WR Stats'!C49,'Receiving Data 2006-2015'!A:A,'WR Stats'!D49+3)</f>
        <v>74</v>
      </c>
      <c r="N49" s="7">
        <f>SUMIFS('Receiving Data 2006-2015'!K:K,'Receiving Data 2006-2015'!D:D,'WR Stats'!C49,'Receiving Data 2006-2015'!A:A,'WR Stats'!D49+4)</f>
        <v>76</v>
      </c>
      <c r="O49" s="7">
        <f>SUMIFS('Receiving Data 2006-2015'!J:J,'Receiving Data 2006-2015'!D:D,'WR Stats'!C49,'Receiving Data 2006-2015'!A:A,'WR Stats'!D49)</f>
        <v>56</v>
      </c>
      <c r="P49" s="7">
        <f>SUMIFS('Receiving Data 2006-2015'!J:J,'Receiving Data 2006-2015'!D:D,'WR Stats'!C49,'Receiving Data 2006-2015'!A:A,'WR Stats'!D49+1)</f>
        <v>73</v>
      </c>
      <c r="Q49" s="7">
        <f>SUMIFS('Receiving Data 2006-2015'!J:J,'Receiving Data 2006-2015'!D:D,'WR Stats'!C49,'Receiving Data 2006-2015'!A:A,'WR Stats'!D49+2)</f>
        <v>66</v>
      </c>
      <c r="R49" s="7">
        <f>SUMIFS('Receiving Data 2006-2015'!J:J,'Receiving Data 2006-2015'!D:D,'WR Stats'!C49,'Receiving Data 2006-2015'!A:A,'WR Stats'!D49+3)</f>
        <v>131</v>
      </c>
      <c r="S49" s="7">
        <f>SUMIFS('Receiving Data 2006-2015'!J:J,'Receiving Data 2006-2015'!D:D,'WR Stats'!C49,'Receiving Data 2006-2015'!A:A,'WR Stats'!D49+4)</f>
        <v>133</v>
      </c>
      <c r="T49" s="6">
        <f>SUMIFS('Receiving Data 2006-2015'!M:M,'Receiving Data 2006-2015'!D:D,'WR Stats'!C49,'Receiving Data 2006-2015'!A:A,'WR Stats'!D49)</f>
        <v>506</v>
      </c>
      <c r="U49" s="6">
        <f>SUMIFS('Receiving Data 2006-2015'!M:M,'Receiving Data 2006-2015'!D:D,'WR Stats'!C49,'Receiving Data 2006-2015'!A:A,'WR Stats'!D49+1)</f>
        <v>615</v>
      </c>
      <c r="V49" s="6">
        <f>SUMIFS('Receiving Data 2006-2015'!M:M,'Receiving Data 2006-2015'!D:D,'WR Stats'!C49,'Receiving Data 2006-2015'!A:A,'WR Stats'!D49+2)</f>
        <v>549</v>
      </c>
      <c r="W49" s="6">
        <f>SUMIFS('Receiving Data 2006-2015'!M:M,'Receiving Data 2006-2015'!D:D,'WR Stats'!C49,'Receiving Data 2006-2015'!A:A,'WR Stats'!D49+3)</f>
        <v>1083</v>
      </c>
      <c r="X49" s="6">
        <f>SUMIFS('Receiving Data 2006-2015'!M:M,'Receiving Data 2006-2015'!D:D,'WR Stats'!C49,'Receiving Data 2006-2015'!A:A,'WR Stats'!D49+4)</f>
        <v>1016</v>
      </c>
      <c r="Y49" s="6">
        <f>SUMIFS('Receiving Data 2006-2015'!O:O,'Receiving Data 2006-2015'!D:D,'WR Stats'!C49,'Receiving Data 2006-2015'!A:A,'WR Stats'!D49)</f>
        <v>3</v>
      </c>
      <c r="Z49" s="6">
        <f>SUMIFS('Receiving Data 2006-2015'!O:O,'Receiving Data 2006-2015'!D:D,'WR Stats'!C49,'Receiving Data 2006-2015'!A:A,'WR Stats'!D49+1)</f>
        <v>1</v>
      </c>
      <c r="AA49" s="6">
        <f>SUMIFS('Receiving Data 2006-2015'!O:O,'Receiving Data 2006-2015'!D:D,'WR Stats'!C49,'Receiving Data 2006-2015'!A:A,'WR Stats'!D49+2)</f>
        <v>1</v>
      </c>
      <c r="AB49" s="6">
        <f>SUMIFS('Receiving Data 2006-2015'!O:O,'Receiving Data 2006-2015'!D:D,'WR Stats'!C49,'Receiving Data 2006-2015'!A:A,'WR Stats'!D49+3)</f>
        <v>1</v>
      </c>
      <c r="AC49" s="6">
        <f>SUMIFS('Receiving Data 2006-2015'!O:O,'Receiving Data 2006-2015'!D:D,'WR Stats'!C49,'Receiving Data 2006-2015'!A:A,'WR Stats'!D49+4)</f>
        <v>4</v>
      </c>
      <c r="AD49" s="6">
        <f>SUMIFS('Receiving Data 2006-2015'!S:S,'Receiving Data 2006-2015'!D:D,'WR Stats'!C49,'Receiving Data 2006-2015'!A:A,'WR Stats'!D49)</f>
        <v>0</v>
      </c>
      <c r="AE49" s="6">
        <f>SUMIFS('Receiving Data 2006-2015'!S:S,'Receiving Data 2006-2015'!D:D,'WR Stats'!C49,'Receiving Data 2006-2015'!A:A,'WR Stats'!D49+1)</f>
        <v>1</v>
      </c>
      <c r="AF49" s="6">
        <f>SUMIFS('Receiving Data 2006-2015'!S:S,'Receiving Data 2006-2015'!D:D,'WR Stats'!C49,'Receiving Data 2006-2015'!A:A,'WR Stats'!D49+2)</f>
        <v>0</v>
      </c>
      <c r="AG49" s="6">
        <f>SUMIFS('Receiving Data 2006-2015'!S:S,'Receiving Data 2006-2015'!D:D,'WR Stats'!C49,'Receiving Data 2006-2015'!A:A,'WR Stats'!D49+3)</f>
        <v>1</v>
      </c>
      <c r="AH49" s="6">
        <f>SUMIFS('Receiving Data 2006-2015'!S:S,'Receiving Data 2006-2015'!D:D,'WR Stats'!C49,'Receiving Data 2006-2015'!A:A,'WR Stats'!D49+4)</f>
        <v>0</v>
      </c>
      <c r="AI49" s="6">
        <f t="shared" si="0"/>
        <v>68.599999999999994</v>
      </c>
      <c r="AJ49" s="6">
        <f t="shared" si="1"/>
        <v>65.5</v>
      </c>
      <c r="AK49" s="6">
        <f t="shared" si="2"/>
        <v>60.9</v>
      </c>
      <c r="AL49" s="6">
        <f t="shared" si="3"/>
        <v>112.3</v>
      </c>
      <c r="AM49" s="6">
        <f t="shared" si="4"/>
        <v>125.6</v>
      </c>
      <c r="AN49" s="6">
        <f t="shared" si="5"/>
        <v>432.9</v>
      </c>
      <c r="AO49" s="3">
        <f>SUMIFS('Receiving Data 2006-2015'!L:L,'Receiving Data 2006-2015'!D:D,'WR Stats'!C49,'Receiving Data 2006-2015'!A:A,'WR Stats'!D49)</f>
        <v>0.55400000000000005</v>
      </c>
      <c r="AP49" s="3">
        <f>SUMIFS('Receiving Data 2006-2015'!L:L,'Receiving Data 2006-2015'!D:D,'WR Stats'!C49,'Receiving Data 2006-2015'!A:A,'WR Stats'!D49+1)</f>
        <v>0.58899999999999997</v>
      </c>
      <c r="AQ49" s="3">
        <f>SUMIFS('Receiving Data 2006-2015'!L:L,'Receiving Data 2006-2015'!D:D,'WR Stats'!C49,'Receiving Data 2006-2015'!A:A,'WR Stats'!D49+2)</f>
        <v>0.53</v>
      </c>
      <c r="AR49" s="3">
        <f>SUMIFS('Receiving Data 2006-2015'!L:L,'Receiving Data 2006-2015'!D:D,'WR Stats'!C49,'Receiving Data 2006-2015'!A:A,'WR Stats'!D49+3)</f>
        <v>0.56499999999999995</v>
      </c>
      <c r="AS49" s="3">
        <f>SUMIFS('Receiving Data 2006-2015'!L:L,'Receiving Data 2006-2015'!D:D,'WR Stats'!C49,'Receiving Data 2006-2015'!A:A,'WR Stats'!D49+4)</f>
        <v>0.57099999999999995</v>
      </c>
      <c r="AT49" s="7">
        <f t="shared" si="6"/>
        <v>3769</v>
      </c>
      <c r="AU49" s="7">
        <f t="shared" si="7"/>
        <v>76</v>
      </c>
      <c r="AV49" s="7">
        <f t="shared" si="8"/>
        <v>459</v>
      </c>
      <c r="AW49" s="7">
        <f t="shared" si="9"/>
        <v>259</v>
      </c>
      <c r="AX49" s="7">
        <f t="shared" si="10"/>
        <v>2</v>
      </c>
      <c r="AY49" s="7">
        <f t="shared" si="11"/>
        <v>14.552123552123552</v>
      </c>
      <c r="AZ49" s="7">
        <f t="shared" si="12"/>
        <v>8.2113289760348582</v>
      </c>
      <c r="BA49" s="7">
        <f t="shared" si="13"/>
        <v>49.592105263157897</v>
      </c>
      <c r="BB49" s="7">
        <f t="shared" si="14"/>
        <v>10</v>
      </c>
      <c r="BC49" s="4">
        <f t="shared" si="15"/>
        <v>0.56180000000000008</v>
      </c>
      <c r="BD49">
        <f t="shared" si="16"/>
        <v>0</v>
      </c>
      <c r="BE49">
        <f t="shared" si="17"/>
        <v>0</v>
      </c>
      <c r="BF49">
        <f t="shared" si="18"/>
        <v>0</v>
      </c>
      <c r="BG49">
        <f t="shared" si="19"/>
        <v>0</v>
      </c>
      <c r="BH49">
        <f t="shared" si="20"/>
        <v>1</v>
      </c>
      <c r="BI49">
        <f t="shared" si="21"/>
        <v>1</v>
      </c>
      <c r="BJ49" t="str">
        <f t="shared" si="22"/>
        <v>Backup</v>
      </c>
      <c r="BK49">
        <f t="shared" si="23"/>
        <v>1</v>
      </c>
    </row>
    <row r="50" spans="1:63" x14ac:dyDescent="0.25">
      <c r="A50" t="s">
        <v>339</v>
      </c>
      <c r="B50" t="s">
        <v>74</v>
      </c>
      <c r="C50" t="str">
        <f>INDEX('Draft Master List'!E:F,MATCH(A50,'Draft Master List'!E:E,0),2)</f>
        <v>1242009</v>
      </c>
      <c r="D50">
        <f>INDEX('Draft Master List'!A:F,MATCH(A50,'Draft Master List'!E:E,0),1)</f>
        <v>2009</v>
      </c>
      <c r="E50" s="7">
        <f>SUMIFS('Receiving Data 2006-2015'!H:H,'Receiving Data 2006-2015'!D:D,'WR Stats'!C50,'Receiving Data 2006-2015'!A:A,'WR Stats'!D50)</f>
        <v>16</v>
      </c>
      <c r="F50" s="7">
        <f>SUMIFS('Receiving Data 2006-2015'!H:H,'Receiving Data 2006-2015'!D:D,'WR Stats'!C50,'Receiving Data 2006-2015'!A:A,'WR Stats'!D50+1)</f>
        <v>14</v>
      </c>
      <c r="G50" s="7">
        <f>SUMIFS('Receiving Data 2006-2015'!H:H,'Receiving Data 2006-2015'!D:D,'WR Stats'!C50,'Receiving Data 2006-2015'!A:A,'WR Stats'!D50+2)</f>
        <v>11</v>
      </c>
      <c r="H50" s="7">
        <f>SUMIFS('Receiving Data 2006-2015'!H:H,'Receiving Data 2006-2015'!D:D,'WR Stats'!C50,'Receiving Data 2006-2015'!A:A,'WR Stats'!D50+3)</f>
        <v>16</v>
      </c>
      <c r="I50" s="7">
        <f>SUMIFS('Receiving Data 2006-2015'!H:H,'Receiving Data 2006-2015'!D:D,'WR Stats'!C50,'Receiving Data 2006-2015'!A:A,'WR Stats'!D50+4)</f>
        <v>14</v>
      </c>
      <c r="J50" s="7">
        <f>SUMIFS('Receiving Data 2006-2015'!K:K,'Receiving Data 2006-2015'!D:D,'WR Stats'!C50,'Receiving Data 2006-2015'!A:A,'WR Stats'!D50)</f>
        <v>34</v>
      </c>
      <c r="K50" s="7">
        <f>SUMIFS('Receiving Data 2006-2015'!K:K,'Receiving Data 2006-2015'!D:D,'WR Stats'!C50,'Receiving Data 2006-2015'!A:A,'WR Stats'!D50+1)</f>
        <v>41</v>
      </c>
      <c r="L50" s="7">
        <f>SUMIFS('Receiving Data 2006-2015'!K:K,'Receiving Data 2006-2015'!D:D,'WR Stats'!C50,'Receiving Data 2006-2015'!A:A,'WR Stats'!D50+2)</f>
        <v>15</v>
      </c>
      <c r="M50" s="7">
        <f>SUMIFS('Receiving Data 2006-2015'!K:K,'Receiving Data 2006-2015'!D:D,'WR Stats'!C50,'Receiving Data 2006-2015'!A:A,'WR Stats'!D50+3)</f>
        <v>25</v>
      </c>
      <c r="N50" s="7">
        <f>SUMIFS('Receiving Data 2006-2015'!K:K,'Receiving Data 2006-2015'!D:D,'WR Stats'!C50,'Receiving Data 2006-2015'!A:A,'WR Stats'!D50+4)</f>
        <v>6</v>
      </c>
      <c r="O50" s="7">
        <f>SUMIFS('Receiving Data 2006-2015'!J:J,'Receiving Data 2006-2015'!D:D,'WR Stats'!C50,'Receiving Data 2006-2015'!A:A,'WR Stats'!D50)</f>
        <v>96</v>
      </c>
      <c r="P50" s="7">
        <f>SUMIFS('Receiving Data 2006-2015'!J:J,'Receiving Data 2006-2015'!D:D,'WR Stats'!C50,'Receiving Data 2006-2015'!A:A,'WR Stats'!D50+1)</f>
        <v>78</v>
      </c>
      <c r="Q50" s="7">
        <f>SUMIFS('Receiving Data 2006-2015'!J:J,'Receiving Data 2006-2015'!D:D,'WR Stats'!C50,'Receiving Data 2006-2015'!A:A,'WR Stats'!D50+2)</f>
        <v>33</v>
      </c>
      <c r="R50" s="7">
        <f>SUMIFS('Receiving Data 2006-2015'!J:J,'Receiving Data 2006-2015'!D:D,'WR Stats'!C50,'Receiving Data 2006-2015'!A:A,'WR Stats'!D50+3)</f>
        <v>61</v>
      </c>
      <c r="S50" s="7">
        <f>SUMIFS('Receiving Data 2006-2015'!J:J,'Receiving Data 2006-2015'!D:D,'WR Stats'!C50,'Receiving Data 2006-2015'!A:A,'WR Stats'!D50+4)</f>
        <v>13</v>
      </c>
      <c r="T50" s="6">
        <f>SUMIFS('Receiving Data 2006-2015'!M:M,'Receiving Data 2006-2015'!D:D,'WR Stats'!C50,'Receiving Data 2006-2015'!A:A,'WR Stats'!D50)</f>
        <v>521</v>
      </c>
      <c r="U50" s="6">
        <f>SUMIFS('Receiving Data 2006-2015'!M:M,'Receiving Data 2006-2015'!D:D,'WR Stats'!C50,'Receiving Data 2006-2015'!A:A,'WR Stats'!D50+1)</f>
        <v>609</v>
      </c>
      <c r="V50" s="6">
        <f>SUMIFS('Receiving Data 2006-2015'!M:M,'Receiving Data 2006-2015'!D:D,'WR Stats'!C50,'Receiving Data 2006-2015'!A:A,'WR Stats'!D50+2)</f>
        <v>241</v>
      </c>
      <c r="W50" s="6">
        <f>SUMIFS('Receiving Data 2006-2015'!M:M,'Receiving Data 2006-2015'!D:D,'WR Stats'!C50,'Receiving Data 2006-2015'!A:A,'WR Stats'!D50+3)</f>
        <v>336</v>
      </c>
      <c r="X50" s="6">
        <f>SUMIFS('Receiving Data 2006-2015'!M:M,'Receiving Data 2006-2015'!D:D,'WR Stats'!C50,'Receiving Data 2006-2015'!A:A,'WR Stats'!D50+4)</f>
        <v>37</v>
      </c>
      <c r="Y50" s="6">
        <f>SUMIFS('Receiving Data 2006-2015'!O:O,'Receiving Data 2006-2015'!D:D,'WR Stats'!C50,'Receiving Data 2006-2015'!A:A,'WR Stats'!D50)</f>
        <v>4</v>
      </c>
      <c r="Z50" s="6">
        <f>SUMIFS('Receiving Data 2006-2015'!O:O,'Receiving Data 2006-2015'!D:D,'WR Stats'!C50,'Receiving Data 2006-2015'!A:A,'WR Stats'!D50+1)</f>
        <v>2</v>
      </c>
      <c r="AA50" s="6">
        <f>SUMIFS('Receiving Data 2006-2015'!O:O,'Receiving Data 2006-2015'!D:D,'WR Stats'!C50,'Receiving Data 2006-2015'!A:A,'WR Stats'!D50+2)</f>
        <v>0</v>
      </c>
      <c r="AB50" s="6">
        <f>SUMIFS('Receiving Data 2006-2015'!O:O,'Receiving Data 2006-2015'!D:D,'WR Stats'!C50,'Receiving Data 2006-2015'!A:A,'WR Stats'!D50+3)</f>
        <v>1</v>
      </c>
      <c r="AC50" s="6">
        <f>SUMIFS('Receiving Data 2006-2015'!O:O,'Receiving Data 2006-2015'!D:D,'WR Stats'!C50,'Receiving Data 2006-2015'!A:A,'WR Stats'!D50+4)</f>
        <v>1</v>
      </c>
      <c r="AD50" s="6">
        <f>SUMIFS('Receiving Data 2006-2015'!S:S,'Receiving Data 2006-2015'!D:D,'WR Stats'!C50,'Receiving Data 2006-2015'!A:A,'WR Stats'!D50)</f>
        <v>0</v>
      </c>
      <c r="AE50" s="6">
        <f>SUMIFS('Receiving Data 2006-2015'!S:S,'Receiving Data 2006-2015'!D:D,'WR Stats'!C50,'Receiving Data 2006-2015'!A:A,'WR Stats'!D50+1)</f>
        <v>2</v>
      </c>
      <c r="AF50" s="6">
        <f>SUMIFS('Receiving Data 2006-2015'!S:S,'Receiving Data 2006-2015'!D:D,'WR Stats'!C50,'Receiving Data 2006-2015'!A:A,'WR Stats'!D50+2)</f>
        <v>0</v>
      </c>
      <c r="AG50" s="6">
        <f>SUMIFS('Receiving Data 2006-2015'!S:S,'Receiving Data 2006-2015'!D:D,'WR Stats'!C50,'Receiving Data 2006-2015'!A:A,'WR Stats'!D50+3)</f>
        <v>1</v>
      </c>
      <c r="AH50" s="6">
        <f>SUMIFS('Receiving Data 2006-2015'!S:S,'Receiving Data 2006-2015'!D:D,'WR Stats'!C50,'Receiving Data 2006-2015'!A:A,'WR Stats'!D50+4)</f>
        <v>1</v>
      </c>
      <c r="AI50" s="6">
        <f t="shared" si="0"/>
        <v>76.099999999999994</v>
      </c>
      <c r="AJ50" s="6">
        <f t="shared" si="1"/>
        <v>68.900000000000006</v>
      </c>
      <c r="AK50" s="6">
        <f t="shared" si="2"/>
        <v>24.1</v>
      </c>
      <c r="AL50" s="6">
        <f t="shared" si="3"/>
        <v>37.6</v>
      </c>
      <c r="AM50" s="6">
        <f t="shared" si="4"/>
        <v>7.6999999999999993</v>
      </c>
      <c r="AN50" s="6">
        <f t="shared" si="5"/>
        <v>214.39999999999998</v>
      </c>
      <c r="AO50" s="3">
        <f>SUMIFS('Receiving Data 2006-2015'!L:L,'Receiving Data 2006-2015'!D:D,'WR Stats'!C50,'Receiving Data 2006-2015'!A:A,'WR Stats'!D50)</f>
        <v>0.35399999999999998</v>
      </c>
      <c r="AP50" s="3">
        <f>SUMIFS('Receiving Data 2006-2015'!L:L,'Receiving Data 2006-2015'!D:D,'WR Stats'!C50,'Receiving Data 2006-2015'!A:A,'WR Stats'!D50+1)</f>
        <v>0.52600000000000002</v>
      </c>
      <c r="AQ50" s="3">
        <f>SUMIFS('Receiving Data 2006-2015'!L:L,'Receiving Data 2006-2015'!D:D,'WR Stats'!C50,'Receiving Data 2006-2015'!A:A,'WR Stats'!D50+2)</f>
        <v>0.45500000000000002</v>
      </c>
      <c r="AR50" s="3">
        <f>SUMIFS('Receiving Data 2006-2015'!L:L,'Receiving Data 2006-2015'!D:D,'WR Stats'!C50,'Receiving Data 2006-2015'!A:A,'WR Stats'!D50+3)</f>
        <v>0.41</v>
      </c>
      <c r="AS50" s="3">
        <f>SUMIFS('Receiving Data 2006-2015'!L:L,'Receiving Data 2006-2015'!D:D,'WR Stats'!C50,'Receiving Data 2006-2015'!A:A,'WR Stats'!D50+4)</f>
        <v>0.46200000000000002</v>
      </c>
      <c r="AT50" s="7">
        <f t="shared" si="6"/>
        <v>1744</v>
      </c>
      <c r="AU50" s="7">
        <f t="shared" si="7"/>
        <v>71</v>
      </c>
      <c r="AV50" s="7">
        <f t="shared" si="8"/>
        <v>281</v>
      </c>
      <c r="AW50" s="7">
        <f t="shared" si="9"/>
        <v>121</v>
      </c>
      <c r="AX50" s="7">
        <f t="shared" si="10"/>
        <v>4</v>
      </c>
      <c r="AY50" s="7">
        <f t="shared" si="11"/>
        <v>14.413223140495868</v>
      </c>
      <c r="AZ50" s="7">
        <f t="shared" si="12"/>
        <v>6.2064056939501775</v>
      </c>
      <c r="BA50" s="7">
        <f t="shared" si="13"/>
        <v>24.56338028169014</v>
      </c>
      <c r="BB50" s="7">
        <f t="shared" si="14"/>
        <v>8</v>
      </c>
      <c r="BC50" s="4">
        <f t="shared" si="15"/>
        <v>0.44139999999999996</v>
      </c>
      <c r="BD50">
        <f t="shared" si="16"/>
        <v>0</v>
      </c>
      <c r="BE50">
        <f t="shared" si="17"/>
        <v>0</v>
      </c>
      <c r="BF50">
        <f t="shared" si="18"/>
        <v>0</v>
      </c>
      <c r="BG50">
        <f t="shared" si="19"/>
        <v>0</v>
      </c>
      <c r="BH50">
        <f t="shared" si="20"/>
        <v>0</v>
      </c>
      <c r="BI50">
        <f t="shared" si="21"/>
        <v>0</v>
      </c>
      <c r="BJ50" t="str">
        <f t="shared" si="22"/>
        <v>Bust</v>
      </c>
      <c r="BK50">
        <f t="shared" si="23"/>
        <v>0</v>
      </c>
    </row>
    <row r="51" spans="1:63" x14ac:dyDescent="0.25">
      <c r="A51" t="s">
        <v>340</v>
      </c>
      <c r="B51" t="s">
        <v>74</v>
      </c>
      <c r="C51" t="str">
        <f>INDEX('Draft Master List'!E:F,MATCH(A51,'Draft Master List'!E:E,0),2)</f>
        <v>1272009</v>
      </c>
      <c r="D51">
        <f>INDEX('Draft Master List'!A:F,MATCH(A51,'Draft Master List'!E:E,0),1)</f>
        <v>2009</v>
      </c>
      <c r="E51" s="7">
        <f>SUMIFS('Receiving Data 2006-2015'!H:H,'Receiving Data 2006-2015'!D:D,'WR Stats'!C51,'Receiving Data 2006-2015'!A:A,'WR Stats'!D51)</f>
        <v>16</v>
      </c>
      <c r="F51" s="7">
        <f>SUMIFS('Receiving Data 2006-2015'!H:H,'Receiving Data 2006-2015'!D:D,'WR Stats'!C51,'Receiving Data 2006-2015'!A:A,'WR Stats'!D51+1)</f>
        <v>9</v>
      </c>
      <c r="G51" s="7">
        <f>SUMIFS('Receiving Data 2006-2015'!H:H,'Receiving Data 2006-2015'!D:D,'WR Stats'!C51,'Receiving Data 2006-2015'!A:A,'WR Stats'!D51+2)</f>
        <v>16</v>
      </c>
      <c r="H51" s="7">
        <f>SUMIFS('Receiving Data 2006-2015'!H:H,'Receiving Data 2006-2015'!D:D,'WR Stats'!C51,'Receiving Data 2006-2015'!A:A,'WR Stats'!D51+3)</f>
        <v>1</v>
      </c>
      <c r="I51" s="7">
        <f>SUMIFS('Receiving Data 2006-2015'!H:H,'Receiving Data 2006-2015'!D:D,'WR Stats'!C51,'Receiving Data 2006-2015'!A:A,'WR Stats'!D51+4)</f>
        <v>7</v>
      </c>
      <c r="J51" s="7">
        <f>SUMIFS('Receiving Data 2006-2015'!K:K,'Receiving Data 2006-2015'!D:D,'WR Stats'!C51,'Receiving Data 2006-2015'!A:A,'WR Stats'!D51)</f>
        <v>60</v>
      </c>
      <c r="K51" s="7">
        <f>SUMIFS('Receiving Data 2006-2015'!K:K,'Receiving Data 2006-2015'!D:D,'WR Stats'!C51,'Receiving Data 2006-2015'!A:A,'WR Stats'!D51+1)</f>
        <v>58</v>
      </c>
      <c r="L51" s="7">
        <f>SUMIFS('Receiving Data 2006-2015'!K:K,'Receiving Data 2006-2015'!D:D,'WR Stats'!C51,'Receiving Data 2006-2015'!A:A,'WR Stats'!D51+2)</f>
        <v>54</v>
      </c>
      <c r="M51" s="7">
        <f>SUMIFS('Receiving Data 2006-2015'!K:K,'Receiving Data 2006-2015'!D:D,'WR Stats'!C51,'Receiving Data 2006-2015'!A:A,'WR Stats'!D51+3)</f>
        <v>1</v>
      </c>
      <c r="N51" s="7">
        <f>SUMIFS('Receiving Data 2006-2015'!K:K,'Receiving Data 2006-2015'!D:D,'WR Stats'!C51,'Receiving Data 2006-2015'!A:A,'WR Stats'!D51+4)</f>
        <v>6</v>
      </c>
      <c r="O51" s="7">
        <f>SUMIFS('Receiving Data 2006-2015'!J:J,'Receiving Data 2006-2015'!D:D,'WR Stats'!C51,'Receiving Data 2006-2015'!A:A,'WR Stats'!D51)</f>
        <v>89</v>
      </c>
      <c r="P51" s="7">
        <f>SUMIFS('Receiving Data 2006-2015'!J:J,'Receiving Data 2006-2015'!D:D,'WR Stats'!C51,'Receiving Data 2006-2015'!A:A,'WR Stats'!D51+1)</f>
        <v>71</v>
      </c>
      <c r="Q51" s="7">
        <f>SUMIFS('Receiving Data 2006-2015'!J:J,'Receiving Data 2006-2015'!D:D,'WR Stats'!C51,'Receiving Data 2006-2015'!A:A,'WR Stats'!D51+2)</f>
        <v>96</v>
      </c>
      <c r="R51" s="7">
        <f>SUMIFS('Receiving Data 2006-2015'!J:J,'Receiving Data 2006-2015'!D:D,'WR Stats'!C51,'Receiving Data 2006-2015'!A:A,'WR Stats'!D51+3)</f>
        <v>1</v>
      </c>
      <c r="S51" s="7">
        <f>SUMIFS('Receiving Data 2006-2015'!J:J,'Receiving Data 2006-2015'!D:D,'WR Stats'!C51,'Receiving Data 2006-2015'!A:A,'WR Stats'!D51+4)</f>
        <v>11</v>
      </c>
      <c r="T51" s="6">
        <f>SUMIFS('Receiving Data 2006-2015'!M:M,'Receiving Data 2006-2015'!D:D,'WR Stats'!C51,'Receiving Data 2006-2015'!A:A,'WR Stats'!D51)</f>
        <v>676</v>
      </c>
      <c r="U51" s="6">
        <f>SUMIFS('Receiving Data 2006-2015'!M:M,'Receiving Data 2006-2015'!D:D,'WR Stats'!C51,'Receiving Data 2006-2015'!A:A,'WR Stats'!D51+1)</f>
        <v>649</v>
      </c>
      <c r="V51" s="6">
        <f>SUMIFS('Receiving Data 2006-2015'!M:M,'Receiving Data 2006-2015'!D:D,'WR Stats'!C51,'Receiving Data 2006-2015'!A:A,'WR Stats'!D51+2)</f>
        <v>514</v>
      </c>
      <c r="W51" s="6">
        <f>SUMIFS('Receiving Data 2006-2015'!M:M,'Receiving Data 2006-2015'!D:D,'WR Stats'!C51,'Receiving Data 2006-2015'!A:A,'WR Stats'!D51+3)</f>
        <v>6</v>
      </c>
      <c r="X51" s="6">
        <f>SUMIFS('Receiving Data 2006-2015'!M:M,'Receiving Data 2006-2015'!D:D,'WR Stats'!C51,'Receiving Data 2006-2015'!A:A,'WR Stats'!D51+4)</f>
        <v>63</v>
      </c>
      <c r="Y51" s="6">
        <f>SUMIFS('Receiving Data 2006-2015'!O:O,'Receiving Data 2006-2015'!D:D,'WR Stats'!C51,'Receiving Data 2006-2015'!A:A,'WR Stats'!D51)</f>
        <v>7</v>
      </c>
      <c r="Z51" s="6">
        <f>SUMIFS('Receiving Data 2006-2015'!O:O,'Receiving Data 2006-2015'!D:D,'WR Stats'!C51,'Receiving Data 2006-2015'!A:A,'WR Stats'!D51+1)</f>
        <v>8</v>
      </c>
      <c r="AA51" s="6">
        <f>SUMIFS('Receiving Data 2006-2015'!O:O,'Receiving Data 2006-2015'!D:D,'WR Stats'!C51,'Receiving Data 2006-2015'!A:A,'WR Stats'!D51+2)</f>
        <v>1</v>
      </c>
      <c r="AB51" s="6">
        <f>SUMIFS('Receiving Data 2006-2015'!O:O,'Receiving Data 2006-2015'!D:D,'WR Stats'!C51,'Receiving Data 2006-2015'!A:A,'WR Stats'!D51+3)</f>
        <v>0</v>
      </c>
      <c r="AC51" s="6">
        <f>SUMIFS('Receiving Data 2006-2015'!O:O,'Receiving Data 2006-2015'!D:D,'WR Stats'!C51,'Receiving Data 2006-2015'!A:A,'WR Stats'!D51+4)</f>
        <v>0</v>
      </c>
      <c r="AD51" s="6">
        <f>SUMIFS('Receiving Data 2006-2015'!S:S,'Receiving Data 2006-2015'!D:D,'WR Stats'!C51,'Receiving Data 2006-2015'!A:A,'WR Stats'!D51)</f>
        <v>0</v>
      </c>
      <c r="AE51" s="6">
        <f>SUMIFS('Receiving Data 2006-2015'!S:S,'Receiving Data 2006-2015'!D:D,'WR Stats'!C51,'Receiving Data 2006-2015'!A:A,'WR Stats'!D51+1)</f>
        <v>1</v>
      </c>
      <c r="AF51" s="6">
        <f>SUMIFS('Receiving Data 2006-2015'!S:S,'Receiving Data 2006-2015'!D:D,'WR Stats'!C51,'Receiving Data 2006-2015'!A:A,'WR Stats'!D51+2)</f>
        <v>0</v>
      </c>
      <c r="AG51" s="6">
        <f>SUMIFS('Receiving Data 2006-2015'!S:S,'Receiving Data 2006-2015'!D:D,'WR Stats'!C51,'Receiving Data 2006-2015'!A:A,'WR Stats'!D51+3)</f>
        <v>0</v>
      </c>
      <c r="AH51" s="6">
        <f>SUMIFS('Receiving Data 2006-2015'!S:S,'Receiving Data 2006-2015'!D:D,'WR Stats'!C51,'Receiving Data 2006-2015'!A:A,'WR Stats'!D51+4)</f>
        <v>0</v>
      </c>
      <c r="AI51" s="6">
        <f t="shared" si="0"/>
        <v>109.6</v>
      </c>
      <c r="AJ51" s="6">
        <f t="shared" si="1"/>
        <v>110.9</v>
      </c>
      <c r="AK51" s="6">
        <f t="shared" si="2"/>
        <v>57.4</v>
      </c>
      <c r="AL51" s="6">
        <f t="shared" si="3"/>
        <v>0.6</v>
      </c>
      <c r="AM51" s="6">
        <f t="shared" si="4"/>
        <v>6.3</v>
      </c>
      <c r="AN51" s="6">
        <f t="shared" si="5"/>
        <v>284.8</v>
      </c>
      <c r="AO51" s="3">
        <f>SUMIFS('Receiving Data 2006-2015'!L:L,'Receiving Data 2006-2015'!D:D,'WR Stats'!C51,'Receiving Data 2006-2015'!A:A,'WR Stats'!D51)</f>
        <v>0.67400000000000004</v>
      </c>
      <c r="AP51" s="3">
        <f>SUMIFS('Receiving Data 2006-2015'!L:L,'Receiving Data 2006-2015'!D:D,'WR Stats'!C51,'Receiving Data 2006-2015'!A:A,'WR Stats'!D51+1)</f>
        <v>0.81699999999999995</v>
      </c>
      <c r="AQ51" s="3">
        <f>SUMIFS('Receiving Data 2006-2015'!L:L,'Receiving Data 2006-2015'!D:D,'WR Stats'!C51,'Receiving Data 2006-2015'!A:A,'WR Stats'!D51+2)</f>
        <v>0.56299999999999994</v>
      </c>
      <c r="AR51" s="3">
        <f>SUMIFS('Receiving Data 2006-2015'!L:L,'Receiving Data 2006-2015'!D:D,'WR Stats'!C51,'Receiving Data 2006-2015'!A:A,'WR Stats'!D51+3)</f>
        <v>1</v>
      </c>
      <c r="AS51" s="3">
        <f>SUMIFS('Receiving Data 2006-2015'!L:L,'Receiving Data 2006-2015'!D:D,'WR Stats'!C51,'Receiving Data 2006-2015'!A:A,'WR Stats'!D51+4)</f>
        <v>0.54500000000000004</v>
      </c>
      <c r="AT51" s="7">
        <f t="shared" si="6"/>
        <v>1908</v>
      </c>
      <c r="AU51" s="7">
        <f t="shared" si="7"/>
        <v>49</v>
      </c>
      <c r="AV51" s="7">
        <f t="shared" si="8"/>
        <v>268</v>
      </c>
      <c r="AW51" s="7">
        <f t="shared" si="9"/>
        <v>179</v>
      </c>
      <c r="AX51" s="7">
        <f t="shared" si="10"/>
        <v>1</v>
      </c>
      <c r="AY51" s="7">
        <f t="shared" si="11"/>
        <v>10.659217877094973</v>
      </c>
      <c r="AZ51" s="7">
        <f t="shared" si="12"/>
        <v>7.1194029850746272</v>
      </c>
      <c r="BA51" s="7">
        <f t="shared" si="13"/>
        <v>38.938775510204081</v>
      </c>
      <c r="BB51" s="7">
        <f t="shared" si="14"/>
        <v>16</v>
      </c>
      <c r="BC51" s="4">
        <f t="shared" si="15"/>
        <v>0.7198</v>
      </c>
      <c r="BD51">
        <f t="shared" si="16"/>
        <v>0</v>
      </c>
      <c r="BE51">
        <f t="shared" si="17"/>
        <v>0</v>
      </c>
      <c r="BF51">
        <f t="shared" si="18"/>
        <v>0</v>
      </c>
      <c r="BG51">
        <f t="shared" si="19"/>
        <v>0</v>
      </c>
      <c r="BH51">
        <f t="shared" si="20"/>
        <v>0</v>
      </c>
      <c r="BI51">
        <f t="shared" si="21"/>
        <v>0</v>
      </c>
      <c r="BJ51" t="str">
        <f t="shared" si="22"/>
        <v>Bust</v>
      </c>
      <c r="BK51">
        <f t="shared" si="23"/>
        <v>0</v>
      </c>
    </row>
    <row r="52" spans="1:63" x14ac:dyDescent="0.25">
      <c r="A52" t="s">
        <v>344</v>
      </c>
      <c r="B52" t="s">
        <v>74</v>
      </c>
      <c r="C52" t="str">
        <f>INDEX('Draft Master List'!E:F,MATCH(A52,'Draft Master List'!E:E,0),2)</f>
        <v>1402009</v>
      </c>
      <c r="D52">
        <f>INDEX('Draft Master List'!A:F,MATCH(A52,'Draft Master List'!E:E,0),1)</f>
        <v>2009</v>
      </c>
      <c r="E52" s="7">
        <f>SUMIFS('Receiving Data 2006-2015'!H:H,'Receiving Data 2006-2015'!D:D,'WR Stats'!C52,'Receiving Data 2006-2015'!A:A,'WR Stats'!D52)</f>
        <v>15</v>
      </c>
      <c r="F52" s="7">
        <f>SUMIFS('Receiving Data 2006-2015'!H:H,'Receiving Data 2006-2015'!D:D,'WR Stats'!C52,'Receiving Data 2006-2015'!A:A,'WR Stats'!D52+1)</f>
        <v>16</v>
      </c>
      <c r="G52" s="7">
        <f>SUMIFS('Receiving Data 2006-2015'!H:H,'Receiving Data 2006-2015'!D:D,'WR Stats'!C52,'Receiving Data 2006-2015'!A:A,'WR Stats'!D52+2)</f>
        <v>14</v>
      </c>
      <c r="H52" s="7">
        <f>SUMIFS('Receiving Data 2006-2015'!H:H,'Receiving Data 2006-2015'!D:D,'WR Stats'!C52,'Receiving Data 2006-2015'!A:A,'WR Stats'!D52+3)</f>
        <v>0</v>
      </c>
      <c r="I52" s="7">
        <f>SUMIFS('Receiving Data 2006-2015'!H:H,'Receiving Data 2006-2015'!D:D,'WR Stats'!C52,'Receiving Data 2006-2015'!A:A,'WR Stats'!D52+4)</f>
        <v>0</v>
      </c>
      <c r="J52" s="7">
        <f>SUMIFS('Receiving Data 2006-2015'!K:K,'Receiving Data 2006-2015'!D:D,'WR Stats'!C52,'Receiving Data 2006-2015'!A:A,'WR Stats'!D52)</f>
        <v>45</v>
      </c>
      <c r="K52" s="7">
        <f>SUMIFS('Receiving Data 2006-2015'!K:K,'Receiving Data 2006-2015'!D:D,'WR Stats'!C52,'Receiving Data 2006-2015'!A:A,'WR Stats'!D52+1)</f>
        <v>51</v>
      </c>
      <c r="L52" s="7">
        <f>SUMIFS('Receiving Data 2006-2015'!K:K,'Receiving Data 2006-2015'!D:D,'WR Stats'!C52,'Receiving Data 2006-2015'!A:A,'WR Stats'!D52+2)</f>
        <v>37</v>
      </c>
      <c r="M52" s="7">
        <f>SUMIFS('Receiving Data 2006-2015'!K:K,'Receiving Data 2006-2015'!D:D,'WR Stats'!C52,'Receiving Data 2006-2015'!A:A,'WR Stats'!D52+3)</f>
        <v>0</v>
      </c>
      <c r="N52" s="7">
        <f>SUMIFS('Receiving Data 2006-2015'!K:K,'Receiving Data 2006-2015'!D:D,'WR Stats'!C52,'Receiving Data 2006-2015'!A:A,'WR Stats'!D52+4)</f>
        <v>0</v>
      </c>
      <c r="O52" s="7">
        <f>SUMIFS('Receiving Data 2006-2015'!J:J,'Receiving Data 2006-2015'!D:D,'WR Stats'!C52,'Receiving Data 2006-2015'!A:A,'WR Stats'!D52)</f>
        <v>80</v>
      </c>
      <c r="P52" s="7">
        <f>SUMIFS('Receiving Data 2006-2015'!J:J,'Receiving Data 2006-2015'!D:D,'WR Stats'!C52,'Receiving Data 2006-2015'!A:A,'WR Stats'!D52+1)</f>
        <v>100</v>
      </c>
      <c r="Q52" s="7">
        <f>SUMIFS('Receiving Data 2006-2015'!J:J,'Receiving Data 2006-2015'!D:D,'WR Stats'!C52,'Receiving Data 2006-2015'!A:A,'WR Stats'!D52+2)</f>
        <v>69</v>
      </c>
      <c r="R52" s="7">
        <f>SUMIFS('Receiving Data 2006-2015'!J:J,'Receiving Data 2006-2015'!D:D,'WR Stats'!C52,'Receiving Data 2006-2015'!A:A,'WR Stats'!D52+3)</f>
        <v>0</v>
      </c>
      <c r="S52" s="7">
        <f>SUMIFS('Receiving Data 2006-2015'!J:J,'Receiving Data 2006-2015'!D:D,'WR Stats'!C52,'Receiving Data 2006-2015'!A:A,'WR Stats'!D52+4)</f>
        <v>0</v>
      </c>
      <c r="T52" s="6">
        <f>SUMIFS('Receiving Data 2006-2015'!M:M,'Receiving Data 2006-2015'!D:D,'WR Stats'!C52,'Receiving Data 2006-2015'!A:A,'WR Stats'!D52)</f>
        <v>527</v>
      </c>
      <c r="U52" s="6">
        <f>SUMIFS('Receiving Data 2006-2015'!M:M,'Receiving Data 2006-2015'!D:D,'WR Stats'!C52,'Receiving Data 2006-2015'!A:A,'WR Stats'!D52+1)</f>
        <v>960</v>
      </c>
      <c r="V52" s="6">
        <f>SUMIFS('Receiving Data 2006-2015'!M:M,'Receiving Data 2006-2015'!D:D,'WR Stats'!C52,'Receiving Data 2006-2015'!A:A,'WR Stats'!D52+2)</f>
        <v>727</v>
      </c>
      <c r="W52" s="6">
        <f>SUMIFS('Receiving Data 2006-2015'!M:M,'Receiving Data 2006-2015'!D:D,'WR Stats'!C52,'Receiving Data 2006-2015'!A:A,'WR Stats'!D52+3)</f>
        <v>0</v>
      </c>
      <c r="X52" s="6">
        <f>SUMIFS('Receiving Data 2006-2015'!M:M,'Receiving Data 2006-2015'!D:D,'WR Stats'!C52,'Receiving Data 2006-2015'!A:A,'WR Stats'!D52+4)</f>
        <v>0</v>
      </c>
      <c r="Y52" s="6">
        <f>SUMIFS('Receiving Data 2006-2015'!O:O,'Receiving Data 2006-2015'!D:D,'WR Stats'!C52,'Receiving Data 2006-2015'!A:A,'WR Stats'!D52)</f>
        <v>5</v>
      </c>
      <c r="Z52" s="6">
        <f>SUMIFS('Receiving Data 2006-2015'!O:O,'Receiving Data 2006-2015'!D:D,'WR Stats'!C52,'Receiving Data 2006-2015'!A:A,'WR Stats'!D52+1)</f>
        <v>5</v>
      </c>
      <c r="AA52" s="6">
        <f>SUMIFS('Receiving Data 2006-2015'!O:O,'Receiving Data 2006-2015'!D:D,'WR Stats'!C52,'Receiving Data 2006-2015'!A:A,'WR Stats'!D52+2)</f>
        <v>2</v>
      </c>
      <c r="AB52" s="6">
        <f>SUMIFS('Receiving Data 2006-2015'!O:O,'Receiving Data 2006-2015'!D:D,'WR Stats'!C52,'Receiving Data 2006-2015'!A:A,'WR Stats'!D52+3)</f>
        <v>0</v>
      </c>
      <c r="AC52" s="6">
        <f>SUMIFS('Receiving Data 2006-2015'!O:O,'Receiving Data 2006-2015'!D:D,'WR Stats'!C52,'Receiving Data 2006-2015'!A:A,'WR Stats'!D52+4)</f>
        <v>0</v>
      </c>
      <c r="AD52" s="6">
        <f>SUMIFS('Receiving Data 2006-2015'!S:S,'Receiving Data 2006-2015'!D:D,'WR Stats'!C52,'Receiving Data 2006-2015'!A:A,'WR Stats'!D52)</f>
        <v>3</v>
      </c>
      <c r="AE52" s="6">
        <f>SUMIFS('Receiving Data 2006-2015'!S:S,'Receiving Data 2006-2015'!D:D,'WR Stats'!C52,'Receiving Data 2006-2015'!A:A,'WR Stats'!D52+1)</f>
        <v>1</v>
      </c>
      <c r="AF52" s="6">
        <f>SUMIFS('Receiving Data 2006-2015'!S:S,'Receiving Data 2006-2015'!D:D,'WR Stats'!C52,'Receiving Data 2006-2015'!A:A,'WR Stats'!D52+2)</f>
        <v>1</v>
      </c>
      <c r="AG52" s="6">
        <f>SUMIFS('Receiving Data 2006-2015'!S:S,'Receiving Data 2006-2015'!D:D,'WR Stats'!C52,'Receiving Data 2006-2015'!A:A,'WR Stats'!D52+3)</f>
        <v>0</v>
      </c>
      <c r="AH52" s="6">
        <f>SUMIFS('Receiving Data 2006-2015'!S:S,'Receiving Data 2006-2015'!D:D,'WR Stats'!C52,'Receiving Data 2006-2015'!A:A,'WR Stats'!D52+4)</f>
        <v>0</v>
      </c>
      <c r="AI52" s="6">
        <f t="shared" si="0"/>
        <v>76.7</v>
      </c>
      <c r="AJ52" s="6">
        <f t="shared" si="1"/>
        <v>124</v>
      </c>
      <c r="AK52" s="6">
        <f t="shared" si="2"/>
        <v>82.7</v>
      </c>
      <c r="AL52" s="6">
        <f t="shared" si="3"/>
        <v>0</v>
      </c>
      <c r="AM52" s="6">
        <f t="shared" si="4"/>
        <v>0</v>
      </c>
      <c r="AN52" s="6">
        <f t="shared" si="5"/>
        <v>283.39999999999998</v>
      </c>
      <c r="AO52" s="3">
        <f>SUMIFS('Receiving Data 2006-2015'!L:L,'Receiving Data 2006-2015'!D:D,'WR Stats'!C52,'Receiving Data 2006-2015'!A:A,'WR Stats'!D52)</f>
        <v>0.56299999999999994</v>
      </c>
      <c r="AP52" s="3">
        <f>SUMIFS('Receiving Data 2006-2015'!L:L,'Receiving Data 2006-2015'!D:D,'WR Stats'!C52,'Receiving Data 2006-2015'!A:A,'WR Stats'!D52+1)</f>
        <v>0.51</v>
      </c>
      <c r="AQ52" s="3">
        <f>SUMIFS('Receiving Data 2006-2015'!L:L,'Receiving Data 2006-2015'!D:D,'WR Stats'!C52,'Receiving Data 2006-2015'!A:A,'WR Stats'!D52+2)</f>
        <v>0.53600000000000003</v>
      </c>
      <c r="AR52" s="3">
        <f>SUMIFS('Receiving Data 2006-2015'!L:L,'Receiving Data 2006-2015'!D:D,'WR Stats'!C52,'Receiving Data 2006-2015'!A:A,'WR Stats'!D52+3)</f>
        <v>0</v>
      </c>
      <c r="AS52" s="3">
        <f>SUMIFS('Receiving Data 2006-2015'!L:L,'Receiving Data 2006-2015'!D:D,'WR Stats'!C52,'Receiving Data 2006-2015'!A:A,'WR Stats'!D52+4)</f>
        <v>0</v>
      </c>
      <c r="AT52" s="7">
        <f t="shared" si="6"/>
        <v>2214</v>
      </c>
      <c r="AU52" s="7">
        <f t="shared" si="7"/>
        <v>45</v>
      </c>
      <c r="AV52" s="7">
        <f t="shared" si="8"/>
        <v>249</v>
      </c>
      <c r="AW52" s="7">
        <f t="shared" si="9"/>
        <v>133</v>
      </c>
      <c r="AX52" s="7">
        <f t="shared" si="10"/>
        <v>5</v>
      </c>
      <c r="AY52" s="7">
        <f t="shared" si="11"/>
        <v>16.646616541353385</v>
      </c>
      <c r="AZ52" s="7">
        <f t="shared" si="12"/>
        <v>8.8915662650602414</v>
      </c>
      <c r="BA52" s="7">
        <f t="shared" si="13"/>
        <v>49.2</v>
      </c>
      <c r="BB52" s="7">
        <f t="shared" si="14"/>
        <v>12</v>
      </c>
      <c r="BC52" s="4">
        <f t="shared" si="15"/>
        <v>0.32179999999999997</v>
      </c>
      <c r="BD52">
        <f t="shared" si="16"/>
        <v>0</v>
      </c>
      <c r="BE52">
        <f t="shared" si="17"/>
        <v>0</v>
      </c>
      <c r="BF52">
        <f t="shared" si="18"/>
        <v>0</v>
      </c>
      <c r="BG52">
        <f t="shared" si="19"/>
        <v>0</v>
      </c>
      <c r="BH52">
        <f t="shared" si="20"/>
        <v>0</v>
      </c>
      <c r="BI52">
        <f t="shared" si="21"/>
        <v>0</v>
      </c>
      <c r="BJ52" t="str">
        <f t="shared" si="22"/>
        <v>Bust</v>
      </c>
      <c r="BK52">
        <f t="shared" si="23"/>
        <v>0</v>
      </c>
    </row>
    <row r="53" spans="1:63" x14ac:dyDescent="0.25">
      <c r="A53" t="s">
        <v>345</v>
      </c>
      <c r="B53" t="s">
        <v>74</v>
      </c>
      <c r="C53" t="str">
        <f>INDEX('Draft Master List'!E:F,MATCH(A53,'Draft Master List'!E:E,0),2)</f>
        <v>1412009</v>
      </c>
      <c r="D53">
        <f>INDEX('Draft Master List'!A:F,MATCH(A53,'Draft Master List'!E:E,0),1)</f>
        <v>2009</v>
      </c>
      <c r="E53" s="7">
        <f>SUMIFS('Receiving Data 2006-2015'!H:H,'Receiving Data 2006-2015'!D:D,'WR Stats'!C53,'Receiving Data 2006-2015'!A:A,'WR Stats'!D53)</f>
        <v>0</v>
      </c>
      <c r="F53" s="7">
        <f>SUMIFS('Receiving Data 2006-2015'!H:H,'Receiving Data 2006-2015'!D:D,'WR Stats'!C53,'Receiving Data 2006-2015'!A:A,'WR Stats'!D53+1)</f>
        <v>0</v>
      </c>
      <c r="G53" s="7">
        <f>SUMIFS('Receiving Data 2006-2015'!H:H,'Receiving Data 2006-2015'!D:D,'WR Stats'!C53,'Receiving Data 2006-2015'!A:A,'WR Stats'!D53+2)</f>
        <v>0</v>
      </c>
      <c r="H53" s="7">
        <f>SUMIFS('Receiving Data 2006-2015'!H:H,'Receiving Data 2006-2015'!D:D,'WR Stats'!C53,'Receiving Data 2006-2015'!A:A,'WR Stats'!D53+3)</f>
        <v>0</v>
      </c>
      <c r="I53" s="7">
        <f>SUMIFS('Receiving Data 2006-2015'!H:H,'Receiving Data 2006-2015'!D:D,'WR Stats'!C53,'Receiving Data 2006-2015'!A:A,'WR Stats'!D53+4)</f>
        <v>0</v>
      </c>
      <c r="J53" s="7">
        <f>SUMIFS('Receiving Data 2006-2015'!K:K,'Receiving Data 2006-2015'!D:D,'WR Stats'!C53,'Receiving Data 2006-2015'!A:A,'WR Stats'!D53)</f>
        <v>0</v>
      </c>
      <c r="K53" s="7">
        <f>SUMIFS('Receiving Data 2006-2015'!K:K,'Receiving Data 2006-2015'!D:D,'WR Stats'!C53,'Receiving Data 2006-2015'!A:A,'WR Stats'!D53+1)</f>
        <v>0</v>
      </c>
      <c r="L53" s="7">
        <f>SUMIFS('Receiving Data 2006-2015'!K:K,'Receiving Data 2006-2015'!D:D,'WR Stats'!C53,'Receiving Data 2006-2015'!A:A,'WR Stats'!D53+2)</f>
        <v>0</v>
      </c>
      <c r="M53" s="7">
        <f>SUMIFS('Receiving Data 2006-2015'!K:K,'Receiving Data 2006-2015'!D:D,'WR Stats'!C53,'Receiving Data 2006-2015'!A:A,'WR Stats'!D53+3)</f>
        <v>0</v>
      </c>
      <c r="N53" s="7">
        <f>SUMIFS('Receiving Data 2006-2015'!K:K,'Receiving Data 2006-2015'!D:D,'WR Stats'!C53,'Receiving Data 2006-2015'!A:A,'WR Stats'!D53+4)</f>
        <v>0</v>
      </c>
      <c r="O53" s="7">
        <f>SUMIFS('Receiving Data 2006-2015'!J:J,'Receiving Data 2006-2015'!D:D,'WR Stats'!C53,'Receiving Data 2006-2015'!A:A,'WR Stats'!D53)</f>
        <v>0</v>
      </c>
      <c r="P53" s="7">
        <f>SUMIFS('Receiving Data 2006-2015'!J:J,'Receiving Data 2006-2015'!D:D,'WR Stats'!C53,'Receiving Data 2006-2015'!A:A,'WR Stats'!D53+1)</f>
        <v>0</v>
      </c>
      <c r="Q53" s="7">
        <f>SUMIFS('Receiving Data 2006-2015'!J:J,'Receiving Data 2006-2015'!D:D,'WR Stats'!C53,'Receiving Data 2006-2015'!A:A,'WR Stats'!D53+2)</f>
        <v>0</v>
      </c>
      <c r="R53" s="7">
        <f>SUMIFS('Receiving Data 2006-2015'!J:J,'Receiving Data 2006-2015'!D:D,'WR Stats'!C53,'Receiving Data 2006-2015'!A:A,'WR Stats'!D53+3)</f>
        <v>0</v>
      </c>
      <c r="S53" s="7">
        <f>SUMIFS('Receiving Data 2006-2015'!J:J,'Receiving Data 2006-2015'!D:D,'WR Stats'!C53,'Receiving Data 2006-2015'!A:A,'WR Stats'!D53+4)</f>
        <v>0</v>
      </c>
      <c r="T53" s="6">
        <f>SUMIFS('Receiving Data 2006-2015'!M:M,'Receiving Data 2006-2015'!D:D,'WR Stats'!C53,'Receiving Data 2006-2015'!A:A,'WR Stats'!D53)</f>
        <v>0</v>
      </c>
      <c r="U53" s="6">
        <f>SUMIFS('Receiving Data 2006-2015'!M:M,'Receiving Data 2006-2015'!D:D,'WR Stats'!C53,'Receiving Data 2006-2015'!A:A,'WR Stats'!D53+1)</f>
        <v>0</v>
      </c>
      <c r="V53" s="6">
        <f>SUMIFS('Receiving Data 2006-2015'!M:M,'Receiving Data 2006-2015'!D:D,'WR Stats'!C53,'Receiving Data 2006-2015'!A:A,'WR Stats'!D53+2)</f>
        <v>0</v>
      </c>
      <c r="W53" s="6">
        <f>SUMIFS('Receiving Data 2006-2015'!M:M,'Receiving Data 2006-2015'!D:D,'WR Stats'!C53,'Receiving Data 2006-2015'!A:A,'WR Stats'!D53+3)</f>
        <v>0</v>
      </c>
      <c r="X53" s="6">
        <f>SUMIFS('Receiving Data 2006-2015'!M:M,'Receiving Data 2006-2015'!D:D,'WR Stats'!C53,'Receiving Data 2006-2015'!A:A,'WR Stats'!D53+4)</f>
        <v>0</v>
      </c>
      <c r="Y53" s="6">
        <f>SUMIFS('Receiving Data 2006-2015'!O:O,'Receiving Data 2006-2015'!D:D,'WR Stats'!C53,'Receiving Data 2006-2015'!A:A,'WR Stats'!D53)</f>
        <v>0</v>
      </c>
      <c r="Z53" s="6">
        <f>SUMIFS('Receiving Data 2006-2015'!O:O,'Receiving Data 2006-2015'!D:D,'WR Stats'!C53,'Receiving Data 2006-2015'!A:A,'WR Stats'!D53+1)</f>
        <v>0</v>
      </c>
      <c r="AA53" s="6">
        <f>SUMIFS('Receiving Data 2006-2015'!O:O,'Receiving Data 2006-2015'!D:D,'WR Stats'!C53,'Receiving Data 2006-2015'!A:A,'WR Stats'!D53+2)</f>
        <v>0</v>
      </c>
      <c r="AB53" s="6">
        <f>SUMIFS('Receiving Data 2006-2015'!O:O,'Receiving Data 2006-2015'!D:D,'WR Stats'!C53,'Receiving Data 2006-2015'!A:A,'WR Stats'!D53+3)</f>
        <v>0</v>
      </c>
      <c r="AC53" s="6">
        <f>SUMIFS('Receiving Data 2006-2015'!O:O,'Receiving Data 2006-2015'!D:D,'WR Stats'!C53,'Receiving Data 2006-2015'!A:A,'WR Stats'!D53+4)</f>
        <v>0</v>
      </c>
      <c r="AD53" s="6">
        <f>SUMIFS('Receiving Data 2006-2015'!S:S,'Receiving Data 2006-2015'!D:D,'WR Stats'!C53,'Receiving Data 2006-2015'!A:A,'WR Stats'!D53)</f>
        <v>0</v>
      </c>
      <c r="AE53" s="6">
        <f>SUMIFS('Receiving Data 2006-2015'!S:S,'Receiving Data 2006-2015'!D:D,'WR Stats'!C53,'Receiving Data 2006-2015'!A:A,'WR Stats'!D53+1)</f>
        <v>0</v>
      </c>
      <c r="AF53" s="6">
        <f>SUMIFS('Receiving Data 2006-2015'!S:S,'Receiving Data 2006-2015'!D:D,'WR Stats'!C53,'Receiving Data 2006-2015'!A:A,'WR Stats'!D53+2)</f>
        <v>0</v>
      </c>
      <c r="AG53" s="6">
        <f>SUMIFS('Receiving Data 2006-2015'!S:S,'Receiving Data 2006-2015'!D:D,'WR Stats'!C53,'Receiving Data 2006-2015'!A:A,'WR Stats'!D53+3)</f>
        <v>0</v>
      </c>
      <c r="AH53" s="6">
        <f>SUMIFS('Receiving Data 2006-2015'!S:S,'Receiving Data 2006-2015'!D:D,'WR Stats'!C53,'Receiving Data 2006-2015'!A:A,'WR Stats'!D53+4)</f>
        <v>0</v>
      </c>
      <c r="AI53" s="6">
        <f t="shared" si="0"/>
        <v>0</v>
      </c>
      <c r="AJ53" s="6">
        <f t="shared" si="1"/>
        <v>0</v>
      </c>
      <c r="AK53" s="6">
        <f t="shared" si="2"/>
        <v>0</v>
      </c>
      <c r="AL53" s="6">
        <f t="shared" si="3"/>
        <v>0</v>
      </c>
      <c r="AM53" s="6">
        <f t="shared" si="4"/>
        <v>0</v>
      </c>
      <c r="AN53" s="6">
        <f t="shared" si="5"/>
        <v>0</v>
      </c>
      <c r="AO53" s="3">
        <f>SUMIFS('Receiving Data 2006-2015'!L:L,'Receiving Data 2006-2015'!D:D,'WR Stats'!C53,'Receiving Data 2006-2015'!A:A,'WR Stats'!D53)</f>
        <v>0</v>
      </c>
      <c r="AP53" s="3">
        <f>SUMIFS('Receiving Data 2006-2015'!L:L,'Receiving Data 2006-2015'!D:D,'WR Stats'!C53,'Receiving Data 2006-2015'!A:A,'WR Stats'!D53+1)</f>
        <v>0</v>
      </c>
      <c r="AQ53" s="3">
        <f>SUMIFS('Receiving Data 2006-2015'!L:L,'Receiving Data 2006-2015'!D:D,'WR Stats'!C53,'Receiving Data 2006-2015'!A:A,'WR Stats'!D53+2)</f>
        <v>0</v>
      </c>
      <c r="AR53" s="3">
        <f>SUMIFS('Receiving Data 2006-2015'!L:L,'Receiving Data 2006-2015'!D:D,'WR Stats'!C53,'Receiving Data 2006-2015'!A:A,'WR Stats'!D53+3)</f>
        <v>0</v>
      </c>
      <c r="AS53" s="3">
        <f>SUMIFS('Receiving Data 2006-2015'!L:L,'Receiving Data 2006-2015'!D:D,'WR Stats'!C53,'Receiving Data 2006-2015'!A:A,'WR Stats'!D53+4)</f>
        <v>0</v>
      </c>
      <c r="AT53" s="7">
        <f t="shared" si="6"/>
        <v>0</v>
      </c>
      <c r="AU53" s="7">
        <f t="shared" si="7"/>
        <v>0</v>
      </c>
      <c r="AV53" s="7">
        <f t="shared" si="8"/>
        <v>0</v>
      </c>
      <c r="AW53" s="7">
        <f t="shared" si="9"/>
        <v>0</v>
      </c>
      <c r="AX53" s="7">
        <f t="shared" si="10"/>
        <v>0</v>
      </c>
      <c r="AY53" s="7" t="str">
        <f t="shared" si="11"/>
        <v/>
      </c>
      <c r="AZ53" s="7" t="str">
        <f t="shared" si="12"/>
        <v/>
      </c>
      <c r="BA53" s="7" t="str">
        <f t="shared" si="13"/>
        <v/>
      </c>
      <c r="BB53" s="7">
        <f t="shared" si="14"/>
        <v>0</v>
      </c>
      <c r="BC53" s="4">
        <f t="shared" si="15"/>
        <v>0</v>
      </c>
      <c r="BD53">
        <f t="shared" si="16"/>
        <v>0</v>
      </c>
      <c r="BE53">
        <f t="shared" si="17"/>
        <v>0</v>
      </c>
      <c r="BF53">
        <f t="shared" si="18"/>
        <v>0</v>
      </c>
      <c r="BG53">
        <f t="shared" si="19"/>
        <v>0</v>
      </c>
      <c r="BH53">
        <f t="shared" si="20"/>
        <v>0</v>
      </c>
      <c r="BI53">
        <f t="shared" si="21"/>
        <v>0</v>
      </c>
      <c r="BJ53" t="str">
        <f t="shared" si="22"/>
        <v>Bust</v>
      </c>
      <c r="BK53">
        <f t="shared" si="23"/>
        <v>0</v>
      </c>
    </row>
    <row r="54" spans="1:63" x14ac:dyDescent="0.25">
      <c r="A54" t="s">
        <v>346</v>
      </c>
      <c r="B54" t="s">
        <v>74</v>
      </c>
      <c r="C54" t="str">
        <f>INDEX('Draft Master List'!E:F,MATCH(A54,'Draft Master List'!E:E,0),2)</f>
        <v>1442009</v>
      </c>
      <c r="D54">
        <f>INDEX('Draft Master List'!A:F,MATCH(A54,'Draft Master List'!E:E,0),1)</f>
        <v>2009</v>
      </c>
      <c r="E54" s="7">
        <f>SUMIFS('Receiving Data 2006-2015'!H:H,'Receiving Data 2006-2015'!D:D,'WR Stats'!C54,'Receiving Data 2006-2015'!A:A,'WR Stats'!D54)</f>
        <v>7</v>
      </c>
      <c r="F54" s="7">
        <f>SUMIFS('Receiving Data 2006-2015'!H:H,'Receiving Data 2006-2015'!D:D,'WR Stats'!C54,'Receiving Data 2006-2015'!A:A,'WR Stats'!D54+1)</f>
        <v>0</v>
      </c>
      <c r="G54" s="7">
        <f>SUMIFS('Receiving Data 2006-2015'!H:H,'Receiving Data 2006-2015'!D:D,'WR Stats'!C54,'Receiving Data 2006-2015'!A:A,'WR Stats'!D54+2)</f>
        <v>14</v>
      </c>
      <c r="H54" s="7">
        <f>SUMIFS('Receiving Data 2006-2015'!H:H,'Receiving Data 2006-2015'!D:D,'WR Stats'!C54,'Receiving Data 2006-2015'!A:A,'WR Stats'!D54+3)</f>
        <v>0</v>
      </c>
      <c r="I54" s="7">
        <f>SUMIFS('Receiving Data 2006-2015'!H:H,'Receiving Data 2006-2015'!D:D,'WR Stats'!C54,'Receiving Data 2006-2015'!A:A,'WR Stats'!D54+4)</f>
        <v>0</v>
      </c>
      <c r="J54" s="7">
        <f>SUMIFS('Receiving Data 2006-2015'!K:K,'Receiving Data 2006-2015'!D:D,'WR Stats'!C54,'Receiving Data 2006-2015'!A:A,'WR Stats'!D54)</f>
        <v>6</v>
      </c>
      <c r="K54" s="7">
        <f>SUMIFS('Receiving Data 2006-2015'!K:K,'Receiving Data 2006-2015'!D:D,'WR Stats'!C54,'Receiving Data 2006-2015'!A:A,'WR Stats'!D54+1)</f>
        <v>0</v>
      </c>
      <c r="L54" s="7">
        <f>SUMIFS('Receiving Data 2006-2015'!K:K,'Receiving Data 2006-2015'!D:D,'WR Stats'!C54,'Receiving Data 2006-2015'!A:A,'WR Stats'!D54+2)</f>
        <v>29</v>
      </c>
      <c r="M54" s="7">
        <f>SUMIFS('Receiving Data 2006-2015'!K:K,'Receiving Data 2006-2015'!D:D,'WR Stats'!C54,'Receiving Data 2006-2015'!A:A,'WR Stats'!D54+3)</f>
        <v>0</v>
      </c>
      <c r="N54" s="7">
        <f>SUMIFS('Receiving Data 2006-2015'!K:K,'Receiving Data 2006-2015'!D:D,'WR Stats'!C54,'Receiving Data 2006-2015'!A:A,'WR Stats'!D54+4)</f>
        <v>0</v>
      </c>
      <c r="O54" s="7">
        <f>SUMIFS('Receiving Data 2006-2015'!J:J,'Receiving Data 2006-2015'!D:D,'WR Stats'!C54,'Receiving Data 2006-2015'!A:A,'WR Stats'!D54)</f>
        <v>8</v>
      </c>
      <c r="P54" s="7">
        <f>SUMIFS('Receiving Data 2006-2015'!J:J,'Receiving Data 2006-2015'!D:D,'WR Stats'!C54,'Receiving Data 2006-2015'!A:A,'WR Stats'!D54+1)</f>
        <v>0</v>
      </c>
      <c r="Q54" s="7">
        <f>SUMIFS('Receiving Data 2006-2015'!J:J,'Receiving Data 2006-2015'!D:D,'WR Stats'!C54,'Receiving Data 2006-2015'!A:A,'WR Stats'!D54+2)</f>
        <v>50</v>
      </c>
      <c r="R54" s="7">
        <f>SUMIFS('Receiving Data 2006-2015'!J:J,'Receiving Data 2006-2015'!D:D,'WR Stats'!C54,'Receiving Data 2006-2015'!A:A,'WR Stats'!D54+3)</f>
        <v>0</v>
      </c>
      <c r="S54" s="7">
        <f>SUMIFS('Receiving Data 2006-2015'!J:J,'Receiving Data 2006-2015'!D:D,'WR Stats'!C54,'Receiving Data 2006-2015'!A:A,'WR Stats'!D54+4)</f>
        <v>0</v>
      </c>
      <c r="T54" s="6">
        <f>SUMIFS('Receiving Data 2006-2015'!M:M,'Receiving Data 2006-2015'!D:D,'WR Stats'!C54,'Receiving Data 2006-2015'!A:A,'WR Stats'!D54)</f>
        <v>106</v>
      </c>
      <c r="U54" s="6">
        <f>SUMIFS('Receiving Data 2006-2015'!M:M,'Receiving Data 2006-2015'!D:D,'WR Stats'!C54,'Receiving Data 2006-2015'!A:A,'WR Stats'!D54+1)</f>
        <v>0</v>
      </c>
      <c r="V54" s="6">
        <f>SUMIFS('Receiving Data 2006-2015'!M:M,'Receiving Data 2006-2015'!D:D,'WR Stats'!C54,'Receiving Data 2006-2015'!A:A,'WR Stats'!D54+2)</f>
        <v>292</v>
      </c>
      <c r="W54" s="6">
        <f>SUMIFS('Receiving Data 2006-2015'!M:M,'Receiving Data 2006-2015'!D:D,'WR Stats'!C54,'Receiving Data 2006-2015'!A:A,'WR Stats'!D54+3)</f>
        <v>0</v>
      </c>
      <c r="X54" s="6">
        <f>SUMIFS('Receiving Data 2006-2015'!M:M,'Receiving Data 2006-2015'!D:D,'WR Stats'!C54,'Receiving Data 2006-2015'!A:A,'WR Stats'!D54+4)</f>
        <v>0</v>
      </c>
      <c r="Y54" s="6">
        <f>SUMIFS('Receiving Data 2006-2015'!O:O,'Receiving Data 2006-2015'!D:D,'WR Stats'!C54,'Receiving Data 2006-2015'!A:A,'WR Stats'!D54)</f>
        <v>0</v>
      </c>
      <c r="Z54" s="6">
        <f>SUMIFS('Receiving Data 2006-2015'!O:O,'Receiving Data 2006-2015'!D:D,'WR Stats'!C54,'Receiving Data 2006-2015'!A:A,'WR Stats'!D54+1)</f>
        <v>0</v>
      </c>
      <c r="AA54" s="6">
        <f>SUMIFS('Receiving Data 2006-2015'!O:O,'Receiving Data 2006-2015'!D:D,'WR Stats'!C54,'Receiving Data 2006-2015'!A:A,'WR Stats'!D54+2)</f>
        <v>1</v>
      </c>
      <c r="AB54" s="6">
        <f>SUMIFS('Receiving Data 2006-2015'!O:O,'Receiving Data 2006-2015'!D:D,'WR Stats'!C54,'Receiving Data 2006-2015'!A:A,'WR Stats'!D54+3)</f>
        <v>0</v>
      </c>
      <c r="AC54" s="6">
        <f>SUMIFS('Receiving Data 2006-2015'!O:O,'Receiving Data 2006-2015'!D:D,'WR Stats'!C54,'Receiving Data 2006-2015'!A:A,'WR Stats'!D54+4)</f>
        <v>0</v>
      </c>
      <c r="AD54" s="6">
        <f>SUMIFS('Receiving Data 2006-2015'!S:S,'Receiving Data 2006-2015'!D:D,'WR Stats'!C54,'Receiving Data 2006-2015'!A:A,'WR Stats'!D54)</f>
        <v>0</v>
      </c>
      <c r="AE54" s="6">
        <f>SUMIFS('Receiving Data 2006-2015'!S:S,'Receiving Data 2006-2015'!D:D,'WR Stats'!C54,'Receiving Data 2006-2015'!A:A,'WR Stats'!D54+1)</f>
        <v>0</v>
      </c>
      <c r="AF54" s="6">
        <f>SUMIFS('Receiving Data 2006-2015'!S:S,'Receiving Data 2006-2015'!D:D,'WR Stats'!C54,'Receiving Data 2006-2015'!A:A,'WR Stats'!D54+2)</f>
        <v>1</v>
      </c>
      <c r="AG54" s="6">
        <f>SUMIFS('Receiving Data 2006-2015'!S:S,'Receiving Data 2006-2015'!D:D,'WR Stats'!C54,'Receiving Data 2006-2015'!A:A,'WR Stats'!D54+3)</f>
        <v>0</v>
      </c>
      <c r="AH54" s="6">
        <f>SUMIFS('Receiving Data 2006-2015'!S:S,'Receiving Data 2006-2015'!D:D,'WR Stats'!C54,'Receiving Data 2006-2015'!A:A,'WR Stats'!D54+4)</f>
        <v>0</v>
      </c>
      <c r="AI54" s="6">
        <f t="shared" si="0"/>
        <v>10.6</v>
      </c>
      <c r="AJ54" s="6">
        <f t="shared" si="1"/>
        <v>0</v>
      </c>
      <c r="AK54" s="6">
        <f t="shared" si="2"/>
        <v>33.200000000000003</v>
      </c>
      <c r="AL54" s="6">
        <f t="shared" si="3"/>
        <v>0</v>
      </c>
      <c r="AM54" s="6">
        <f t="shared" si="4"/>
        <v>0</v>
      </c>
      <c r="AN54" s="6">
        <f t="shared" si="5"/>
        <v>43.800000000000004</v>
      </c>
      <c r="AO54" s="3">
        <f>SUMIFS('Receiving Data 2006-2015'!L:L,'Receiving Data 2006-2015'!D:D,'WR Stats'!C54,'Receiving Data 2006-2015'!A:A,'WR Stats'!D54)</f>
        <v>0.75</v>
      </c>
      <c r="AP54" s="3">
        <f>SUMIFS('Receiving Data 2006-2015'!L:L,'Receiving Data 2006-2015'!D:D,'WR Stats'!C54,'Receiving Data 2006-2015'!A:A,'WR Stats'!D54+1)</f>
        <v>0</v>
      </c>
      <c r="AQ54" s="3">
        <f>SUMIFS('Receiving Data 2006-2015'!L:L,'Receiving Data 2006-2015'!D:D,'WR Stats'!C54,'Receiving Data 2006-2015'!A:A,'WR Stats'!D54+2)</f>
        <v>0.57999999999999996</v>
      </c>
      <c r="AR54" s="3">
        <f>SUMIFS('Receiving Data 2006-2015'!L:L,'Receiving Data 2006-2015'!D:D,'WR Stats'!C54,'Receiving Data 2006-2015'!A:A,'WR Stats'!D54+3)</f>
        <v>0</v>
      </c>
      <c r="AS54" s="3">
        <f>SUMIFS('Receiving Data 2006-2015'!L:L,'Receiving Data 2006-2015'!D:D,'WR Stats'!C54,'Receiving Data 2006-2015'!A:A,'WR Stats'!D54+4)</f>
        <v>0</v>
      </c>
      <c r="AT54" s="7">
        <f t="shared" si="6"/>
        <v>398</v>
      </c>
      <c r="AU54" s="7">
        <f t="shared" si="7"/>
        <v>21</v>
      </c>
      <c r="AV54" s="7">
        <f t="shared" si="8"/>
        <v>58</v>
      </c>
      <c r="AW54" s="7">
        <f t="shared" si="9"/>
        <v>35</v>
      </c>
      <c r="AX54" s="7">
        <f t="shared" si="10"/>
        <v>1</v>
      </c>
      <c r="AY54" s="7">
        <f t="shared" si="11"/>
        <v>11.371428571428572</v>
      </c>
      <c r="AZ54" s="7">
        <f t="shared" si="12"/>
        <v>6.8620689655172411</v>
      </c>
      <c r="BA54" s="7">
        <f t="shared" si="13"/>
        <v>18.952380952380953</v>
      </c>
      <c r="BB54" s="7">
        <f t="shared" si="14"/>
        <v>1</v>
      </c>
      <c r="BC54" s="4">
        <f t="shared" si="15"/>
        <v>0.26600000000000001</v>
      </c>
      <c r="BD54">
        <f t="shared" si="16"/>
        <v>0</v>
      </c>
      <c r="BE54">
        <f t="shared" si="17"/>
        <v>0</v>
      </c>
      <c r="BF54">
        <f t="shared" si="18"/>
        <v>0</v>
      </c>
      <c r="BG54">
        <f t="shared" si="19"/>
        <v>0</v>
      </c>
      <c r="BH54">
        <f t="shared" si="20"/>
        <v>0</v>
      </c>
      <c r="BI54">
        <f t="shared" si="21"/>
        <v>0</v>
      </c>
      <c r="BJ54" t="str">
        <f t="shared" si="22"/>
        <v>Bust</v>
      </c>
      <c r="BK54">
        <f t="shared" si="23"/>
        <v>0</v>
      </c>
    </row>
    <row r="55" spans="1:63" x14ac:dyDescent="0.25">
      <c r="A55" t="s">
        <v>349</v>
      </c>
      <c r="B55" t="s">
        <v>74</v>
      </c>
      <c r="C55" t="str">
        <f>INDEX('Draft Master List'!E:F,MATCH(A55,'Draft Master List'!E:E,0),2)</f>
        <v>1602009</v>
      </c>
      <c r="D55">
        <f>INDEX('Draft Master List'!A:F,MATCH(A55,'Draft Master List'!E:E,0),1)</f>
        <v>2009</v>
      </c>
      <c r="E55" s="7">
        <f>SUMIFS('Receiving Data 2006-2015'!H:H,'Receiving Data 2006-2015'!D:D,'WR Stats'!C55,'Receiving Data 2006-2015'!A:A,'WR Stats'!D55)</f>
        <v>0</v>
      </c>
      <c r="F55" s="7">
        <f>SUMIFS('Receiving Data 2006-2015'!H:H,'Receiving Data 2006-2015'!D:D,'WR Stats'!C55,'Receiving Data 2006-2015'!A:A,'WR Stats'!D55+1)</f>
        <v>0</v>
      </c>
      <c r="G55" s="7">
        <f>SUMIFS('Receiving Data 2006-2015'!H:H,'Receiving Data 2006-2015'!D:D,'WR Stats'!C55,'Receiving Data 2006-2015'!A:A,'WR Stats'!D55+2)</f>
        <v>0</v>
      </c>
      <c r="H55" s="7">
        <f>SUMIFS('Receiving Data 2006-2015'!H:H,'Receiving Data 2006-2015'!D:D,'WR Stats'!C55,'Receiving Data 2006-2015'!A:A,'WR Stats'!D55+3)</f>
        <v>0</v>
      </c>
      <c r="I55" s="7">
        <f>SUMIFS('Receiving Data 2006-2015'!H:H,'Receiving Data 2006-2015'!D:D,'WR Stats'!C55,'Receiving Data 2006-2015'!A:A,'WR Stats'!D55+4)</f>
        <v>0</v>
      </c>
      <c r="J55" s="7">
        <f>SUMIFS('Receiving Data 2006-2015'!K:K,'Receiving Data 2006-2015'!D:D,'WR Stats'!C55,'Receiving Data 2006-2015'!A:A,'WR Stats'!D55)</f>
        <v>0</v>
      </c>
      <c r="K55" s="7">
        <f>SUMIFS('Receiving Data 2006-2015'!K:K,'Receiving Data 2006-2015'!D:D,'WR Stats'!C55,'Receiving Data 2006-2015'!A:A,'WR Stats'!D55+1)</f>
        <v>0</v>
      </c>
      <c r="L55" s="7">
        <f>SUMIFS('Receiving Data 2006-2015'!K:K,'Receiving Data 2006-2015'!D:D,'WR Stats'!C55,'Receiving Data 2006-2015'!A:A,'WR Stats'!D55+2)</f>
        <v>0</v>
      </c>
      <c r="M55" s="7">
        <f>SUMIFS('Receiving Data 2006-2015'!K:K,'Receiving Data 2006-2015'!D:D,'WR Stats'!C55,'Receiving Data 2006-2015'!A:A,'WR Stats'!D55+3)</f>
        <v>0</v>
      </c>
      <c r="N55" s="7">
        <f>SUMIFS('Receiving Data 2006-2015'!K:K,'Receiving Data 2006-2015'!D:D,'WR Stats'!C55,'Receiving Data 2006-2015'!A:A,'WR Stats'!D55+4)</f>
        <v>0</v>
      </c>
      <c r="O55" s="7">
        <f>SUMIFS('Receiving Data 2006-2015'!J:J,'Receiving Data 2006-2015'!D:D,'WR Stats'!C55,'Receiving Data 2006-2015'!A:A,'WR Stats'!D55)</f>
        <v>0</v>
      </c>
      <c r="P55" s="7">
        <f>SUMIFS('Receiving Data 2006-2015'!J:J,'Receiving Data 2006-2015'!D:D,'WR Stats'!C55,'Receiving Data 2006-2015'!A:A,'WR Stats'!D55+1)</f>
        <v>0</v>
      </c>
      <c r="Q55" s="7">
        <f>SUMIFS('Receiving Data 2006-2015'!J:J,'Receiving Data 2006-2015'!D:D,'WR Stats'!C55,'Receiving Data 2006-2015'!A:A,'WR Stats'!D55+2)</f>
        <v>0</v>
      </c>
      <c r="R55" s="7">
        <f>SUMIFS('Receiving Data 2006-2015'!J:J,'Receiving Data 2006-2015'!D:D,'WR Stats'!C55,'Receiving Data 2006-2015'!A:A,'WR Stats'!D55+3)</f>
        <v>0</v>
      </c>
      <c r="S55" s="7">
        <f>SUMIFS('Receiving Data 2006-2015'!J:J,'Receiving Data 2006-2015'!D:D,'WR Stats'!C55,'Receiving Data 2006-2015'!A:A,'WR Stats'!D55+4)</f>
        <v>0</v>
      </c>
      <c r="T55" s="6">
        <f>SUMIFS('Receiving Data 2006-2015'!M:M,'Receiving Data 2006-2015'!D:D,'WR Stats'!C55,'Receiving Data 2006-2015'!A:A,'WR Stats'!D55)</f>
        <v>0</v>
      </c>
      <c r="U55" s="6">
        <f>SUMIFS('Receiving Data 2006-2015'!M:M,'Receiving Data 2006-2015'!D:D,'WR Stats'!C55,'Receiving Data 2006-2015'!A:A,'WR Stats'!D55+1)</f>
        <v>0</v>
      </c>
      <c r="V55" s="6">
        <f>SUMIFS('Receiving Data 2006-2015'!M:M,'Receiving Data 2006-2015'!D:D,'WR Stats'!C55,'Receiving Data 2006-2015'!A:A,'WR Stats'!D55+2)</f>
        <v>0</v>
      </c>
      <c r="W55" s="6">
        <f>SUMIFS('Receiving Data 2006-2015'!M:M,'Receiving Data 2006-2015'!D:D,'WR Stats'!C55,'Receiving Data 2006-2015'!A:A,'WR Stats'!D55+3)</f>
        <v>0</v>
      </c>
      <c r="X55" s="6">
        <f>SUMIFS('Receiving Data 2006-2015'!M:M,'Receiving Data 2006-2015'!D:D,'WR Stats'!C55,'Receiving Data 2006-2015'!A:A,'WR Stats'!D55+4)</f>
        <v>0</v>
      </c>
      <c r="Y55" s="6">
        <f>SUMIFS('Receiving Data 2006-2015'!O:O,'Receiving Data 2006-2015'!D:D,'WR Stats'!C55,'Receiving Data 2006-2015'!A:A,'WR Stats'!D55)</f>
        <v>0</v>
      </c>
      <c r="Z55" s="6">
        <f>SUMIFS('Receiving Data 2006-2015'!O:O,'Receiving Data 2006-2015'!D:D,'WR Stats'!C55,'Receiving Data 2006-2015'!A:A,'WR Stats'!D55+1)</f>
        <v>0</v>
      </c>
      <c r="AA55" s="6">
        <f>SUMIFS('Receiving Data 2006-2015'!O:O,'Receiving Data 2006-2015'!D:D,'WR Stats'!C55,'Receiving Data 2006-2015'!A:A,'WR Stats'!D55+2)</f>
        <v>0</v>
      </c>
      <c r="AB55" s="6">
        <f>SUMIFS('Receiving Data 2006-2015'!O:O,'Receiving Data 2006-2015'!D:D,'WR Stats'!C55,'Receiving Data 2006-2015'!A:A,'WR Stats'!D55+3)</f>
        <v>0</v>
      </c>
      <c r="AC55" s="6">
        <f>SUMIFS('Receiving Data 2006-2015'!O:O,'Receiving Data 2006-2015'!D:D,'WR Stats'!C55,'Receiving Data 2006-2015'!A:A,'WR Stats'!D55+4)</f>
        <v>0</v>
      </c>
      <c r="AD55" s="6">
        <f>SUMIFS('Receiving Data 2006-2015'!S:S,'Receiving Data 2006-2015'!D:D,'WR Stats'!C55,'Receiving Data 2006-2015'!A:A,'WR Stats'!D55)</f>
        <v>0</v>
      </c>
      <c r="AE55" s="6">
        <f>SUMIFS('Receiving Data 2006-2015'!S:S,'Receiving Data 2006-2015'!D:D,'WR Stats'!C55,'Receiving Data 2006-2015'!A:A,'WR Stats'!D55+1)</f>
        <v>0</v>
      </c>
      <c r="AF55" s="6">
        <f>SUMIFS('Receiving Data 2006-2015'!S:S,'Receiving Data 2006-2015'!D:D,'WR Stats'!C55,'Receiving Data 2006-2015'!A:A,'WR Stats'!D55+2)</f>
        <v>0</v>
      </c>
      <c r="AG55" s="6">
        <f>SUMIFS('Receiving Data 2006-2015'!S:S,'Receiving Data 2006-2015'!D:D,'WR Stats'!C55,'Receiving Data 2006-2015'!A:A,'WR Stats'!D55+3)</f>
        <v>0</v>
      </c>
      <c r="AH55" s="6">
        <f>SUMIFS('Receiving Data 2006-2015'!S:S,'Receiving Data 2006-2015'!D:D,'WR Stats'!C55,'Receiving Data 2006-2015'!A:A,'WR Stats'!D55+4)</f>
        <v>0</v>
      </c>
      <c r="AI55" s="6">
        <f t="shared" si="0"/>
        <v>0</v>
      </c>
      <c r="AJ55" s="6">
        <f t="shared" si="1"/>
        <v>0</v>
      </c>
      <c r="AK55" s="6">
        <f t="shared" si="2"/>
        <v>0</v>
      </c>
      <c r="AL55" s="6">
        <f t="shared" si="3"/>
        <v>0</v>
      </c>
      <c r="AM55" s="6">
        <f t="shared" si="4"/>
        <v>0</v>
      </c>
      <c r="AN55" s="6">
        <f t="shared" si="5"/>
        <v>0</v>
      </c>
      <c r="AO55" s="3">
        <f>SUMIFS('Receiving Data 2006-2015'!L:L,'Receiving Data 2006-2015'!D:D,'WR Stats'!C55,'Receiving Data 2006-2015'!A:A,'WR Stats'!D55)</f>
        <v>0</v>
      </c>
      <c r="AP55" s="3">
        <f>SUMIFS('Receiving Data 2006-2015'!L:L,'Receiving Data 2006-2015'!D:D,'WR Stats'!C55,'Receiving Data 2006-2015'!A:A,'WR Stats'!D55+1)</f>
        <v>0</v>
      </c>
      <c r="AQ55" s="3">
        <f>SUMIFS('Receiving Data 2006-2015'!L:L,'Receiving Data 2006-2015'!D:D,'WR Stats'!C55,'Receiving Data 2006-2015'!A:A,'WR Stats'!D55+2)</f>
        <v>0</v>
      </c>
      <c r="AR55" s="3">
        <f>SUMIFS('Receiving Data 2006-2015'!L:L,'Receiving Data 2006-2015'!D:D,'WR Stats'!C55,'Receiving Data 2006-2015'!A:A,'WR Stats'!D55+3)</f>
        <v>0</v>
      </c>
      <c r="AS55" s="3">
        <f>SUMIFS('Receiving Data 2006-2015'!L:L,'Receiving Data 2006-2015'!D:D,'WR Stats'!C55,'Receiving Data 2006-2015'!A:A,'WR Stats'!D55+4)</f>
        <v>0</v>
      </c>
      <c r="AT55" s="7">
        <f t="shared" si="6"/>
        <v>0</v>
      </c>
      <c r="AU55" s="7">
        <f t="shared" si="7"/>
        <v>0</v>
      </c>
      <c r="AV55" s="7">
        <f t="shared" si="8"/>
        <v>0</v>
      </c>
      <c r="AW55" s="7">
        <f t="shared" si="9"/>
        <v>0</v>
      </c>
      <c r="AX55" s="7">
        <f t="shared" si="10"/>
        <v>0</v>
      </c>
      <c r="AY55" s="7" t="str">
        <f t="shared" si="11"/>
        <v/>
      </c>
      <c r="AZ55" s="7" t="str">
        <f t="shared" si="12"/>
        <v/>
      </c>
      <c r="BA55" s="7" t="str">
        <f t="shared" si="13"/>
        <v/>
      </c>
      <c r="BB55" s="7">
        <f t="shared" si="14"/>
        <v>0</v>
      </c>
      <c r="BC55" s="4">
        <f t="shared" si="15"/>
        <v>0</v>
      </c>
      <c r="BD55">
        <f t="shared" si="16"/>
        <v>0</v>
      </c>
      <c r="BE55">
        <f t="shared" si="17"/>
        <v>0</v>
      </c>
      <c r="BF55">
        <f t="shared" si="18"/>
        <v>0</v>
      </c>
      <c r="BG55">
        <f t="shared" si="19"/>
        <v>0</v>
      </c>
      <c r="BH55">
        <f t="shared" si="20"/>
        <v>0</v>
      </c>
      <c r="BI55">
        <f t="shared" si="21"/>
        <v>0</v>
      </c>
      <c r="BJ55" t="str">
        <f t="shared" si="22"/>
        <v>Bust</v>
      </c>
      <c r="BK55">
        <f t="shared" si="23"/>
        <v>0</v>
      </c>
    </row>
    <row r="56" spans="1:63" x14ac:dyDescent="0.25">
      <c r="A56" t="s">
        <v>354</v>
      </c>
      <c r="B56" t="s">
        <v>74</v>
      </c>
      <c r="C56" t="str">
        <f>INDEX('Draft Master List'!E:F,MATCH(A56,'Draft Master List'!E:E,0),2)</f>
        <v>1752009</v>
      </c>
      <c r="D56">
        <f>INDEX('Draft Master List'!A:F,MATCH(A56,'Draft Master List'!E:E,0),1)</f>
        <v>2009</v>
      </c>
      <c r="E56" s="7">
        <f>SUMIFS('Receiving Data 2006-2015'!H:H,'Receiving Data 2006-2015'!D:D,'WR Stats'!C56,'Receiving Data 2006-2015'!A:A,'WR Stats'!D56)</f>
        <v>6</v>
      </c>
      <c r="F56" s="7">
        <f>SUMIFS('Receiving Data 2006-2015'!H:H,'Receiving Data 2006-2015'!D:D,'WR Stats'!C56,'Receiving Data 2006-2015'!A:A,'WR Stats'!D56+1)</f>
        <v>0</v>
      </c>
      <c r="G56" s="7">
        <f>SUMIFS('Receiving Data 2006-2015'!H:H,'Receiving Data 2006-2015'!D:D,'WR Stats'!C56,'Receiving Data 2006-2015'!A:A,'WR Stats'!D56+2)</f>
        <v>0</v>
      </c>
      <c r="H56" s="7">
        <f>SUMIFS('Receiving Data 2006-2015'!H:H,'Receiving Data 2006-2015'!D:D,'WR Stats'!C56,'Receiving Data 2006-2015'!A:A,'WR Stats'!D56+3)</f>
        <v>0</v>
      </c>
      <c r="I56" s="7">
        <f>SUMIFS('Receiving Data 2006-2015'!H:H,'Receiving Data 2006-2015'!D:D,'WR Stats'!C56,'Receiving Data 2006-2015'!A:A,'WR Stats'!D56+4)</f>
        <v>0</v>
      </c>
      <c r="J56" s="7">
        <f>SUMIFS('Receiving Data 2006-2015'!K:K,'Receiving Data 2006-2015'!D:D,'WR Stats'!C56,'Receiving Data 2006-2015'!A:A,'WR Stats'!D56)</f>
        <v>1</v>
      </c>
      <c r="K56" s="7">
        <f>SUMIFS('Receiving Data 2006-2015'!K:K,'Receiving Data 2006-2015'!D:D,'WR Stats'!C56,'Receiving Data 2006-2015'!A:A,'WR Stats'!D56+1)</f>
        <v>0</v>
      </c>
      <c r="L56" s="7">
        <f>SUMIFS('Receiving Data 2006-2015'!K:K,'Receiving Data 2006-2015'!D:D,'WR Stats'!C56,'Receiving Data 2006-2015'!A:A,'WR Stats'!D56+2)</f>
        <v>0</v>
      </c>
      <c r="M56" s="7">
        <f>SUMIFS('Receiving Data 2006-2015'!K:K,'Receiving Data 2006-2015'!D:D,'WR Stats'!C56,'Receiving Data 2006-2015'!A:A,'WR Stats'!D56+3)</f>
        <v>0</v>
      </c>
      <c r="N56" s="7">
        <f>SUMIFS('Receiving Data 2006-2015'!K:K,'Receiving Data 2006-2015'!D:D,'WR Stats'!C56,'Receiving Data 2006-2015'!A:A,'WR Stats'!D56+4)</f>
        <v>0</v>
      </c>
      <c r="O56" s="7">
        <f>SUMIFS('Receiving Data 2006-2015'!J:J,'Receiving Data 2006-2015'!D:D,'WR Stats'!C56,'Receiving Data 2006-2015'!A:A,'WR Stats'!D56)</f>
        <v>2</v>
      </c>
      <c r="P56" s="7">
        <f>SUMIFS('Receiving Data 2006-2015'!J:J,'Receiving Data 2006-2015'!D:D,'WR Stats'!C56,'Receiving Data 2006-2015'!A:A,'WR Stats'!D56+1)</f>
        <v>0</v>
      </c>
      <c r="Q56" s="7">
        <f>SUMIFS('Receiving Data 2006-2015'!J:J,'Receiving Data 2006-2015'!D:D,'WR Stats'!C56,'Receiving Data 2006-2015'!A:A,'WR Stats'!D56+2)</f>
        <v>0</v>
      </c>
      <c r="R56" s="7">
        <f>SUMIFS('Receiving Data 2006-2015'!J:J,'Receiving Data 2006-2015'!D:D,'WR Stats'!C56,'Receiving Data 2006-2015'!A:A,'WR Stats'!D56+3)</f>
        <v>0</v>
      </c>
      <c r="S56" s="7">
        <f>SUMIFS('Receiving Data 2006-2015'!J:J,'Receiving Data 2006-2015'!D:D,'WR Stats'!C56,'Receiving Data 2006-2015'!A:A,'WR Stats'!D56+4)</f>
        <v>0</v>
      </c>
      <c r="T56" s="6">
        <f>SUMIFS('Receiving Data 2006-2015'!M:M,'Receiving Data 2006-2015'!D:D,'WR Stats'!C56,'Receiving Data 2006-2015'!A:A,'WR Stats'!D56)</f>
        <v>9</v>
      </c>
      <c r="U56" s="6">
        <f>SUMIFS('Receiving Data 2006-2015'!M:M,'Receiving Data 2006-2015'!D:D,'WR Stats'!C56,'Receiving Data 2006-2015'!A:A,'WR Stats'!D56+1)</f>
        <v>0</v>
      </c>
      <c r="V56" s="6">
        <f>SUMIFS('Receiving Data 2006-2015'!M:M,'Receiving Data 2006-2015'!D:D,'WR Stats'!C56,'Receiving Data 2006-2015'!A:A,'WR Stats'!D56+2)</f>
        <v>0</v>
      </c>
      <c r="W56" s="6">
        <f>SUMIFS('Receiving Data 2006-2015'!M:M,'Receiving Data 2006-2015'!D:D,'WR Stats'!C56,'Receiving Data 2006-2015'!A:A,'WR Stats'!D56+3)</f>
        <v>0</v>
      </c>
      <c r="X56" s="6">
        <f>SUMIFS('Receiving Data 2006-2015'!M:M,'Receiving Data 2006-2015'!D:D,'WR Stats'!C56,'Receiving Data 2006-2015'!A:A,'WR Stats'!D56+4)</f>
        <v>0</v>
      </c>
      <c r="Y56" s="6">
        <f>SUMIFS('Receiving Data 2006-2015'!O:O,'Receiving Data 2006-2015'!D:D,'WR Stats'!C56,'Receiving Data 2006-2015'!A:A,'WR Stats'!D56)</f>
        <v>0</v>
      </c>
      <c r="Z56" s="6">
        <f>SUMIFS('Receiving Data 2006-2015'!O:O,'Receiving Data 2006-2015'!D:D,'WR Stats'!C56,'Receiving Data 2006-2015'!A:A,'WR Stats'!D56+1)</f>
        <v>0</v>
      </c>
      <c r="AA56" s="6">
        <f>SUMIFS('Receiving Data 2006-2015'!O:O,'Receiving Data 2006-2015'!D:D,'WR Stats'!C56,'Receiving Data 2006-2015'!A:A,'WR Stats'!D56+2)</f>
        <v>0</v>
      </c>
      <c r="AB56" s="6">
        <f>SUMIFS('Receiving Data 2006-2015'!O:O,'Receiving Data 2006-2015'!D:D,'WR Stats'!C56,'Receiving Data 2006-2015'!A:A,'WR Stats'!D56+3)</f>
        <v>0</v>
      </c>
      <c r="AC56" s="6">
        <f>SUMIFS('Receiving Data 2006-2015'!O:O,'Receiving Data 2006-2015'!D:D,'WR Stats'!C56,'Receiving Data 2006-2015'!A:A,'WR Stats'!D56+4)</f>
        <v>0</v>
      </c>
      <c r="AD56" s="6">
        <f>SUMIFS('Receiving Data 2006-2015'!S:S,'Receiving Data 2006-2015'!D:D,'WR Stats'!C56,'Receiving Data 2006-2015'!A:A,'WR Stats'!D56)</f>
        <v>0</v>
      </c>
      <c r="AE56" s="6">
        <f>SUMIFS('Receiving Data 2006-2015'!S:S,'Receiving Data 2006-2015'!D:D,'WR Stats'!C56,'Receiving Data 2006-2015'!A:A,'WR Stats'!D56+1)</f>
        <v>0</v>
      </c>
      <c r="AF56" s="6">
        <f>SUMIFS('Receiving Data 2006-2015'!S:S,'Receiving Data 2006-2015'!D:D,'WR Stats'!C56,'Receiving Data 2006-2015'!A:A,'WR Stats'!D56+2)</f>
        <v>0</v>
      </c>
      <c r="AG56" s="6">
        <f>SUMIFS('Receiving Data 2006-2015'!S:S,'Receiving Data 2006-2015'!D:D,'WR Stats'!C56,'Receiving Data 2006-2015'!A:A,'WR Stats'!D56+3)</f>
        <v>0</v>
      </c>
      <c r="AH56" s="6">
        <f>SUMIFS('Receiving Data 2006-2015'!S:S,'Receiving Data 2006-2015'!D:D,'WR Stats'!C56,'Receiving Data 2006-2015'!A:A,'WR Stats'!D56+4)</f>
        <v>0</v>
      </c>
      <c r="AI56" s="6">
        <f t="shared" si="0"/>
        <v>0.9</v>
      </c>
      <c r="AJ56" s="6">
        <f t="shared" si="1"/>
        <v>0</v>
      </c>
      <c r="AK56" s="6">
        <f t="shared" si="2"/>
        <v>0</v>
      </c>
      <c r="AL56" s="6">
        <f t="shared" si="3"/>
        <v>0</v>
      </c>
      <c r="AM56" s="6">
        <f t="shared" si="4"/>
        <v>0</v>
      </c>
      <c r="AN56" s="6">
        <f t="shared" si="5"/>
        <v>0.9</v>
      </c>
      <c r="AO56" s="3">
        <f>SUMIFS('Receiving Data 2006-2015'!L:L,'Receiving Data 2006-2015'!D:D,'WR Stats'!C56,'Receiving Data 2006-2015'!A:A,'WR Stats'!D56)</f>
        <v>0.5</v>
      </c>
      <c r="AP56" s="3">
        <f>SUMIFS('Receiving Data 2006-2015'!L:L,'Receiving Data 2006-2015'!D:D,'WR Stats'!C56,'Receiving Data 2006-2015'!A:A,'WR Stats'!D56+1)</f>
        <v>0</v>
      </c>
      <c r="AQ56" s="3">
        <f>SUMIFS('Receiving Data 2006-2015'!L:L,'Receiving Data 2006-2015'!D:D,'WR Stats'!C56,'Receiving Data 2006-2015'!A:A,'WR Stats'!D56+2)</f>
        <v>0</v>
      </c>
      <c r="AR56" s="3">
        <f>SUMIFS('Receiving Data 2006-2015'!L:L,'Receiving Data 2006-2015'!D:D,'WR Stats'!C56,'Receiving Data 2006-2015'!A:A,'WR Stats'!D56+3)</f>
        <v>0</v>
      </c>
      <c r="AS56" s="3">
        <f>SUMIFS('Receiving Data 2006-2015'!L:L,'Receiving Data 2006-2015'!D:D,'WR Stats'!C56,'Receiving Data 2006-2015'!A:A,'WR Stats'!D56+4)</f>
        <v>0</v>
      </c>
      <c r="AT56" s="7">
        <f t="shared" si="6"/>
        <v>9</v>
      </c>
      <c r="AU56" s="7">
        <f t="shared" si="7"/>
        <v>6</v>
      </c>
      <c r="AV56" s="7">
        <f t="shared" si="8"/>
        <v>2</v>
      </c>
      <c r="AW56" s="7">
        <f t="shared" si="9"/>
        <v>1</v>
      </c>
      <c r="AX56" s="7">
        <f t="shared" si="10"/>
        <v>0</v>
      </c>
      <c r="AY56" s="7">
        <f t="shared" si="11"/>
        <v>9</v>
      </c>
      <c r="AZ56" s="7">
        <f t="shared" si="12"/>
        <v>4.5</v>
      </c>
      <c r="BA56" s="7">
        <f t="shared" si="13"/>
        <v>1.5</v>
      </c>
      <c r="BB56" s="7">
        <f t="shared" si="14"/>
        <v>0</v>
      </c>
      <c r="BC56" s="4">
        <f t="shared" si="15"/>
        <v>0.1</v>
      </c>
      <c r="BD56">
        <f t="shared" si="16"/>
        <v>0</v>
      </c>
      <c r="BE56">
        <f t="shared" si="17"/>
        <v>0</v>
      </c>
      <c r="BF56">
        <f t="shared" si="18"/>
        <v>0</v>
      </c>
      <c r="BG56">
        <f t="shared" si="19"/>
        <v>0</v>
      </c>
      <c r="BH56">
        <f t="shared" si="20"/>
        <v>0</v>
      </c>
      <c r="BI56">
        <f t="shared" si="21"/>
        <v>0</v>
      </c>
      <c r="BJ56" t="str">
        <f t="shared" si="22"/>
        <v>Bust</v>
      </c>
      <c r="BK56">
        <f t="shared" si="23"/>
        <v>0</v>
      </c>
    </row>
    <row r="57" spans="1:63" x14ac:dyDescent="0.25">
      <c r="A57" t="s">
        <v>357</v>
      </c>
      <c r="B57" t="s">
        <v>74</v>
      </c>
      <c r="C57" t="str">
        <f>INDEX('Draft Master List'!E:F,MATCH(A57,'Draft Master List'!E:E,0),2)</f>
        <v>1942009</v>
      </c>
      <c r="D57">
        <f>INDEX('Draft Master List'!A:F,MATCH(A57,'Draft Master List'!E:E,0),1)</f>
        <v>2009</v>
      </c>
      <c r="E57" s="7">
        <f>SUMIFS('Receiving Data 2006-2015'!H:H,'Receiving Data 2006-2015'!D:D,'WR Stats'!C57,'Receiving Data 2006-2015'!A:A,'WR Stats'!D57)</f>
        <v>10</v>
      </c>
      <c r="F57" s="7">
        <f>SUMIFS('Receiving Data 2006-2015'!H:H,'Receiving Data 2006-2015'!D:D,'WR Stats'!C57,'Receiving Data 2006-2015'!A:A,'WR Stats'!D57+1)</f>
        <v>14</v>
      </c>
      <c r="G57" s="7">
        <f>SUMIFS('Receiving Data 2006-2015'!H:H,'Receiving Data 2006-2015'!D:D,'WR Stats'!C57,'Receiving Data 2006-2015'!A:A,'WR Stats'!D57+2)</f>
        <v>15</v>
      </c>
      <c r="H57" s="7">
        <f>SUMIFS('Receiving Data 2006-2015'!H:H,'Receiving Data 2006-2015'!D:D,'WR Stats'!C57,'Receiving Data 2006-2015'!A:A,'WR Stats'!D57+3)</f>
        <v>16</v>
      </c>
      <c r="I57" s="7">
        <f>SUMIFS('Receiving Data 2006-2015'!H:H,'Receiving Data 2006-2015'!D:D,'WR Stats'!C57,'Receiving Data 2006-2015'!A:A,'WR Stats'!D57+4)</f>
        <v>7</v>
      </c>
      <c r="J57" s="7">
        <f>SUMIFS('Receiving Data 2006-2015'!K:K,'Receiving Data 2006-2015'!D:D,'WR Stats'!C57,'Receiving Data 2006-2015'!A:A,'WR Stats'!D57)</f>
        <v>34</v>
      </c>
      <c r="K57" s="7">
        <f>SUMIFS('Receiving Data 2006-2015'!K:K,'Receiving Data 2006-2015'!D:D,'WR Stats'!C57,'Receiving Data 2006-2015'!A:A,'WR Stats'!D57+1)</f>
        <v>53</v>
      </c>
      <c r="L57" s="7">
        <f>SUMIFS('Receiving Data 2006-2015'!K:K,'Receiving Data 2006-2015'!D:D,'WR Stats'!C57,'Receiving Data 2006-2015'!A:A,'WR Stats'!D57+2)</f>
        <v>36</v>
      </c>
      <c r="M57" s="7">
        <f>SUMIFS('Receiving Data 2006-2015'!K:K,'Receiving Data 2006-2015'!D:D,'WR Stats'!C57,'Receiving Data 2006-2015'!A:A,'WR Stats'!D57+3)</f>
        <v>51</v>
      </c>
      <c r="N57" s="7">
        <f>SUMIFS('Receiving Data 2006-2015'!K:K,'Receiving Data 2006-2015'!D:D,'WR Stats'!C57,'Receiving Data 2006-2015'!A:A,'WR Stats'!D57+4)</f>
        <v>30</v>
      </c>
      <c r="O57" s="7">
        <f>SUMIFS('Receiving Data 2006-2015'!J:J,'Receiving Data 2006-2015'!D:D,'WR Stats'!C57,'Receiving Data 2006-2015'!A:A,'WR Stats'!D57)</f>
        <v>69</v>
      </c>
      <c r="P57" s="7">
        <f>SUMIFS('Receiving Data 2006-2015'!J:J,'Receiving Data 2006-2015'!D:D,'WR Stats'!C57,'Receiving Data 2006-2015'!A:A,'WR Stats'!D57+1)</f>
        <v>91</v>
      </c>
      <c r="Q57" s="7">
        <f>SUMIFS('Receiving Data 2006-2015'!J:J,'Receiving Data 2006-2015'!D:D,'WR Stats'!C57,'Receiving Data 2006-2015'!A:A,'WR Stats'!D57+2)</f>
        <v>71</v>
      </c>
      <c r="R57" s="7">
        <f>SUMIFS('Receiving Data 2006-2015'!J:J,'Receiving Data 2006-2015'!D:D,'WR Stats'!C57,'Receiving Data 2006-2015'!A:A,'WR Stats'!D57+3)</f>
        <v>82</v>
      </c>
      <c r="S57" s="7">
        <f>SUMIFS('Receiving Data 2006-2015'!J:J,'Receiving Data 2006-2015'!D:D,'WR Stats'!C57,'Receiving Data 2006-2015'!A:A,'WR Stats'!D57+4)</f>
        <v>43</v>
      </c>
      <c r="T57" s="6">
        <f>SUMIFS('Receiving Data 2006-2015'!M:M,'Receiving Data 2006-2015'!D:D,'WR Stats'!C57,'Receiving Data 2006-2015'!A:A,'WR Stats'!D57)</f>
        <v>348</v>
      </c>
      <c r="U57" s="6">
        <f>SUMIFS('Receiving Data 2006-2015'!M:M,'Receiving Data 2006-2015'!D:D,'WR Stats'!C57,'Receiving Data 2006-2015'!A:A,'WR Stats'!D57+1)</f>
        <v>620</v>
      </c>
      <c r="V57" s="6">
        <f>SUMIFS('Receiving Data 2006-2015'!M:M,'Receiving Data 2006-2015'!D:D,'WR Stats'!C57,'Receiving Data 2006-2015'!A:A,'WR Stats'!D57+2)</f>
        <v>431</v>
      </c>
      <c r="W57" s="6">
        <f>SUMIFS('Receiving Data 2006-2015'!M:M,'Receiving Data 2006-2015'!D:D,'WR Stats'!C57,'Receiving Data 2006-2015'!A:A,'WR Stats'!D57+3)</f>
        <v>691</v>
      </c>
      <c r="X57" s="6">
        <f>SUMIFS('Receiving Data 2006-2015'!M:M,'Receiving Data 2006-2015'!D:D,'WR Stats'!C57,'Receiving Data 2006-2015'!A:A,'WR Stats'!D57+4)</f>
        <v>326</v>
      </c>
      <c r="Y57" s="6">
        <f>SUMIFS('Receiving Data 2006-2015'!O:O,'Receiving Data 2006-2015'!D:D,'WR Stats'!C57,'Receiving Data 2006-2015'!A:A,'WR Stats'!D57)</f>
        <v>1</v>
      </c>
      <c r="Z57" s="6">
        <f>SUMIFS('Receiving Data 2006-2015'!O:O,'Receiving Data 2006-2015'!D:D,'WR Stats'!C57,'Receiving Data 2006-2015'!A:A,'WR Stats'!D57+1)</f>
        <v>2</v>
      </c>
      <c r="AA57" s="6">
        <f>SUMIFS('Receiving Data 2006-2015'!O:O,'Receiving Data 2006-2015'!D:D,'WR Stats'!C57,'Receiving Data 2006-2015'!A:A,'WR Stats'!D57+2)</f>
        <v>1</v>
      </c>
      <c r="AB57" s="6">
        <f>SUMIFS('Receiving Data 2006-2015'!O:O,'Receiving Data 2006-2015'!D:D,'WR Stats'!C57,'Receiving Data 2006-2015'!A:A,'WR Stats'!D57+3)</f>
        <v>5</v>
      </c>
      <c r="AC57" s="6">
        <f>SUMIFS('Receiving Data 2006-2015'!O:O,'Receiving Data 2006-2015'!D:D,'WR Stats'!C57,'Receiving Data 2006-2015'!A:A,'WR Stats'!D57+4)</f>
        <v>3</v>
      </c>
      <c r="AD57" s="6">
        <f>SUMIFS('Receiving Data 2006-2015'!S:S,'Receiving Data 2006-2015'!D:D,'WR Stats'!C57,'Receiving Data 2006-2015'!A:A,'WR Stats'!D57)</f>
        <v>2</v>
      </c>
      <c r="AE57" s="6">
        <f>SUMIFS('Receiving Data 2006-2015'!S:S,'Receiving Data 2006-2015'!D:D,'WR Stats'!C57,'Receiving Data 2006-2015'!A:A,'WR Stats'!D57+1)</f>
        <v>0</v>
      </c>
      <c r="AF57" s="6">
        <f>SUMIFS('Receiving Data 2006-2015'!S:S,'Receiving Data 2006-2015'!D:D,'WR Stats'!C57,'Receiving Data 2006-2015'!A:A,'WR Stats'!D57+2)</f>
        <v>0</v>
      </c>
      <c r="AG57" s="6">
        <f>SUMIFS('Receiving Data 2006-2015'!S:S,'Receiving Data 2006-2015'!D:D,'WR Stats'!C57,'Receiving Data 2006-2015'!A:A,'WR Stats'!D57+3)</f>
        <v>0</v>
      </c>
      <c r="AH57" s="6">
        <f>SUMIFS('Receiving Data 2006-2015'!S:S,'Receiving Data 2006-2015'!D:D,'WR Stats'!C57,'Receiving Data 2006-2015'!A:A,'WR Stats'!D57+4)</f>
        <v>0</v>
      </c>
      <c r="AI57" s="6">
        <f t="shared" si="0"/>
        <v>36.799999999999997</v>
      </c>
      <c r="AJ57" s="6">
        <f t="shared" si="1"/>
        <v>74</v>
      </c>
      <c r="AK57" s="6">
        <f t="shared" si="2"/>
        <v>49.1</v>
      </c>
      <c r="AL57" s="6">
        <f t="shared" si="3"/>
        <v>99.1</v>
      </c>
      <c r="AM57" s="6">
        <f t="shared" si="4"/>
        <v>50.6</v>
      </c>
      <c r="AN57" s="6">
        <f t="shared" si="5"/>
        <v>309.60000000000002</v>
      </c>
      <c r="AO57" s="3">
        <f>SUMIFS('Receiving Data 2006-2015'!L:L,'Receiving Data 2006-2015'!D:D,'WR Stats'!C57,'Receiving Data 2006-2015'!A:A,'WR Stats'!D57)</f>
        <v>0.49299999999999999</v>
      </c>
      <c r="AP57" s="3">
        <f>SUMIFS('Receiving Data 2006-2015'!L:L,'Receiving Data 2006-2015'!D:D,'WR Stats'!C57,'Receiving Data 2006-2015'!A:A,'WR Stats'!D57+1)</f>
        <v>0.58199999999999996</v>
      </c>
      <c r="AQ57" s="3">
        <f>SUMIFS('Receiving Data 2006-2015'!L:L,'Receiving Data 2006-2015'!D:D,'WR Stats'!C57,'Receiving Data 2006-2015'!A:A,'WR Stats'!D57+2)</f>
        <v>0.50700000000000001</v>
      </c>
      <c r="AR57" s="3">
        <f>SUMIFS('Receiving Data 2006-2015'!L:L,'Receiving Data 2006-2015'!D:D,'WR Stats'!C57,'Receiving Data 2006-2015'!A:A,'WR Stats'!D57+3)</f>
        <v>0.622</v>
      </c>
      <c r="AS57" s="3">
        <f>SUMIFS('Receiving Data 2006-2015'!L:L,'Receiving Data 2006-2015'!D:D,'WR Stats'!C57,'Receiving Data 2006-2015'!A:A,'WR Stats'!D57+4)</f>
        <v>0.69799999999999995</v>
      </c>
      <c r="AT57" s="7">
        <f t="shared" si="6"/>
        <v>2416</v>
      </c>
      <c r="AU57" s="7">
        <f t="shared" si="7"/>
        <v>62</v>
      </c>
      <c r="AV57" s="7">
        <f t="shared" si="8"/>
        <v>356</v>
      </c>
      <c r="AW57" s="7">
        <f t="shared" si="9"/>
        <v>204</v>
      </c>
      <c r="AX57" s="7">
        <f t="shared" si="10"/>
        <v>2</v>
      </c>
      <c r="AY57" s="7">
        <f t="shared" si="11"/>
        <v>11.843137254901961</v>
      </c>
      <c r="AZ57" s="7">
        <f t="shared" si="12"/>
        <v>6.786516853932584</v>
      </c>
      <c r="BA57" s="7">
        <f t="shared" si="13"/>
        <v>38.967741935483872</v>
      </c>
      <c r="BB57" s="7">
        <f t="shared" si="14"/>
        <v>12</v>
      </c>
      <c r="BC57" s="4">
        <f t="shared" si="15"/>
        <v>0.58039999999999992</v>
      </c>
      <c r="BD57">
        <f t="shared" si="16"/>
        <v>0</v>
      </c>
      <c r="BE57">
        <f t="shared" si="17"/>
        <v>0</v>
      </c>
      <c r="BF57">
        <f t="shared" si="18"/>
        <v>0</v>
      </c>
      <c r="BG57">
        <f t="shared" si="19"/>
        <v>0</v>
      </c>
      <c r="BH57">
        <f t="shared" si="20"/>
        <v>0</v>
      </c>
      <c r="BI57">
        <f t="shared" si="21"/>
        <v>0</v>
      </c>
      <c r="BJ57" t="str">
        <f t="shared" si="22"/>
        <v>Bust</v>
      </c>
      <c r="BK57">
        <f t="shared" si="23"/>
        <v>0</v>
      </c>
    </row>
    <row r="58" spans="1:63" x14ac:dyDescent="0.25">
      <c r="A58" t="s">
        <v>361</v>
      </c>
      <c r="B58" t="s">
        <v>74</v>
      </c>
      <c r="C58" t="str">
        <f>INDEX('Draft Master List'!E:F,MATCH(A58,'Draft Master List'!E:E,0),2)</f>
        <v>2062009</v>
      </c>
      <c r="D58">
        <f>INDEX('Draft Master List'!A:F,MATCH(A58,'Draft Master List'!E:E,0),1)</f>
        <v>2009</v>
      </c>
      <c r="E58" s="7">
        <f>SUMIFS('Receiving Data 2006-2015'!H:H,'Receiving Data 2006-2015'!D:D,'WR Stats'!C58,'Receiving Data 2006-2015'!A:A,'WR Stats'!D58)</f>
        <v>0</v>
      </c>
      <c r="F58" s="7">
        <f>SUMIFS('Receiving Data 2006-2015'!H:H,'Receiving Data 2006-2015'!D:D,'WR Stats'!C58,'Receiving Data 2006-2015'!A:A,'WR Stats'!D58+1)</f>
        <v>0</v>
      </c>
      <c r="G58" s="7">
        <f>SUMIFS('Receiving Data 2006-2015'!H:H,'Receiving Data 2006-2015'!D:D,'WR Stats'!C58,'Receiving Data 2006-2015'!A:A,'WR Stats'!D58+2)</f>
        <v>0</v>
      </c>
      <c r="H58" s="7">
        <f>SUMIFS('Receiving Data 2006-2015'!H:H,'Receiving Data 2006-2015'!D:D,'WR Stats'!C58,'Receiving Data 2006-2015'!A:A,'WR Stats'!D58+3)</f>
        <v>0</v>
      </c>
      <c r="I58" s="7">
        <f>SUMIFS('Receiving Data 2006-2015'!H:H,'Receiving Data 2006-2015'!D:D,'WR Stats'!C58,'Receiving Data 2006-2015'!A:A,'WR Stats'!D58+4)</f>
        <v>0</v>
      </c>
      <c r="J58" s="7">
        <f>SUMIFS('Receiving Data 2006-2015'!K:K,'Receiving Data 2006-2015'!D:D,'WR Stats'!C58,'Receiving Data 2006-2015'!A:A,'WR Stats'!D58)</f>
        <v>0</v>
      </c>
      <c r="K58" s="7">
        <f>SUMIFS('Receiving Data 2006-2015'!K:K,'Receiving Data 2006-2015'!D:D,'WR Stats'!C58,'Receiving Data 2006-2015'!A:A,'WR Stats'!D58+1)</f>
        <v>0</v>
      </c>
      <c r="L58" s="7">
        <f>SUMIFS('Receiving Data 2006-2015'!K:K,'Receiving Data 2006-2015'!D:D,'WR Stats'!C58,'Receiving Data 2006-2015'!A:A,'WR Stats'!D58+2)</f>
        <v>0</v>
      </c>
      <c r="M58" s="7">
        <f>SUMIFS('Receiving Data 2006-2015'!K:K,'Receiving Data 2006-2015'!D:D,'WR Stats'!C58,'Receiving Data 2006-2015'!A:A,'WR Stats'!D58+3)</f>
        <v>0</v>
      </c>
      <c r="N58" s="7">
        <f>SUMIFS('Receiving Data 2006-2015'!K:K,'Receiving Data 2006-2015'!D:D,'WR Stats'!C58,'Receiving Data 2006-2015'!A:A,'WR Stats'!D58+4)</f>
        <v>0</v>
      </c>
      <c r="O58" s="7">
        <f>SUMIFS('Receiving Data 2006-2015'!J:J,'Receiving Data 2006-2015'!D:D,'WR Stats'!C58,'Receiving Data 2006-2015'!A:A,'WR Stats'!D58)</f>
        <v>0</v>
      </c>
      <c r="P58" s="7">
        <f>SUMIFS('Receiving Data 2006-2015'!J:J,'Receiving Data 2006-2015'!D:D,'WR Stats'!C58,'Receiving Data 2006-2015'!A:A,'WR Stats'!D58+1)</f>
        <v>0</v>
      </c>
      <c r="Q58" s="7">
        <f>SUMIFS('Receiving Data 2006-2015'!J:J,'Receiving Data 2006-2015'!D:D,'WR Stats'!C58,'Receiving Data 2006-2015'!A:A,'WR Stats'!D58+2)</f>
        <v>0</v>
      </c>
      <c r="R58" s="7">
        <f>SUMIFS('Receiving Data 2006-2015'!J:J,'Receiving Data 2006-2015'!D:D,'WR Stats'!C58,'Receiving Data 2006-2015'!A:A,'WR Stats'!D58+3)</f>
        <v>0</v>
      </c>
      <c r="S58" s="7">
        <f>SUMIFS('Receiving Data 2006-2015'!J:J,'Receiving Data 2006-2015'!D:D,'WR Stats'!C58,'Receiving Data 2006-2015'!A:A,'WR Stats'!D58+4)</f>
        <v>0</v>
      </c>
      <c r="T58" s="6">
        <f>SUMIFS('Receiving Data 2006-2015'!M:M,'Receiving Data 2006-2015'!D:D,'WR Stats'!C58,'Receiving Data 2006-2015'!A:A,'WR Stats'!D58)</f>
        <v>0</v>
      </c>
      <c r="U58" s="6">
        <f>SUMIFS('Receiving Data 2006-2015'!M:M,'Receiving Data 2006-2015'!D:D,'WR Stats'!C58,'Receiving Data 2006-2015'!A:A,'WR Stats'!D58+1)</f>
        <v>0</v>
      </c>
      <c r="V58" s="6">
        <f>SUMIFS('Receiving Data 2006-2015'!M:M,'Receiving Data 2006-2015'!D:D,'WR Stats'!C58,'Receiving Data 2006-2015'!A:A,'WR Stats'!D58+2)</f>
        <v>0</v>
      </c>
      <c r="W58" s="6">
        <f>SUMIFS('Receiving Data 2006-2015'!M:M,'Receiving Data 2006-2015'!D:D,'WR Stats'!C58,'Receiving Data 2006-2015'!A:A,'WR Stats'!D58+3)</f>
        <v>0</v>
      </c>
      <c r="X58" s="6">
        <f>SUMIFS('Receiving Data 2006-2015'!M:M,'Receiving Data 2006-2015'!D:D,'WR Stats'!C58,'Receiving Data 2006-2015'!A:A,'WR Stats'!D58+4)</f>
        <v>0</v>
      </c>
      <c r="Y58" s="6">
        <f>SUMIFS('Receiving Data 2006-2015'!O:O,'Receiving Data 2006-2015'!D:D,'WR Stats'!C58,'Receiving Data 2006-2015'!A:A,'WR Stats'!D58)</f>
        <v>0</v>
      </c>
      <c r="Z58" s="6">
        <f>SUMIFS('Receiving Data 2006-2015'!O:O,'Receiving Data 2006-2015'!D:D,'WR Stats'!C58,'Receiving Data 2006-2015'!A:A,'WR Stats'!D58+1)</f>
        <v>0</v>
      </c>
      <c r="AA58" s="6">
        <f>SUMIFS('Receiving Data 2006-2015'!O:O,'Receiving Data 2006-2015'!D:D,'WR Stats'!C58,'Receiving Data 2006-2015'!A:A,'WR Stats'!D58+2)</f>
        <v>0</v>
      </c>
      <c r="AB58" s="6">
        <f>SUMIFS('Receiving Data 2006-2015'!O:O,'Receiving Data 2006-2015'!D:D,'WR Stats'!C58,'Receiving Data 2006-2015'!A:A,'WR Stats'!D58+3)</f>
        <v>0</v>
      </c>
      <c r="AC58" s="6">
        <f>SUMIFS('Receiving Data 2006-2015'!O:O,'Receiving Data 2006-2015'!D:D,'WR Stats'!C58,'Receiving Data 2006-2015'!A:A,'WR Stats'!D58+4)</f>
        <v>0</v>
      </c>
      <c r="AD58" s="6">
        <f>SUMIFS('Receiving Data 2006-2015'!S:S,'Receiving Data 2006-2015'!D:D,'WR Stats'!C58,'Receiving Data 2006-2015'!A:A,'WR Stats'!D58)</f>
        <v>0</v>
      </c>
      <c r="AE58" s="6">
        <f>SUMIFS('Receiving Data 2006-2015'!S:S,'Receiving Data 2006-2015'!D:D,'WR Stats'!C58,'Receiving Data 2006-2015'!A:A,'WR Stats'!D58+1)</f>
        <v>0</v>
      </c>
      <c r="AF58" s="6">
        <f>SUMIFS('Receiving Data 2006-2015'!S:S,'Receiving Data 2006-2015'!D:D,'WR Stats'!C58,'Receiving Data 2006-2015'!A:A,'WR Stats'!D58+2)</f>
        <v>0</v>
      </c>
      <c r="AG58" s="6">
        <f>SUMIFS('Receiving Data 2006-2015'!S:S,'Receiving Data 2006-2015'!D:D,'WR Stats'!C58,'Receiving Data 2006-2015'!A:A,'WR Stats'!D58+3)</f>
        <v>0</v>
      </c>
      <c r="AH58" s="6">
        <f>SUMIFS('Receiving Data 2006-2015'!S:S,'Receiving Data 2006-2015'!D:D,'WR Stats'!C58,'Receiving Data 2006-2015'!A:A,'WR Stats'!D58+4)</f>
        <v>0</v>
      </c>
      <c r="AI58" s="6">
        <f t="shared" si="0"/>
        <v>0</v>
      </c>
      <c r="AJ58" s="6">
        <f t="shared" si="1"/>
        <v>0</v>
      </c>
      <c r="AK58" s="6">
        <f t="shared" si="2"/>
        <v>0</v>
      </c>
      <c r="AL58" s="6">
        <f t="shared" si="3"/>
        <v>0</v>
      </c>
      <c r="AM58" s="6">
        <f t="shared" si="4"/>
        <v>0</v>
      </c>
      <c r="AN58" s="6">
        <f t="shared" si="5"/>
        <v>0</v>
      </c>
      <c r="AO58" s="3">
        <f>SUMIFS('Receiving Data 2006-2015'!L:L,'Receiving Data 2006-2015'!D:D,'WR Stats'!C58,'Receiving Data 2006-2015'!A:A,'WR Stats'!D58)</f>
        <v>0</v>
      </c>
      <c r="AP58" s="3">
        <f>SUMIFS('Receiving Data 2006-2015'!L:L,'Receiving Data 2006-2015'!D:D,'WR Stats'!C58,'Receiving Data 2006-2015'!A:A,'WR Stats'!D58+1)</f>
        <v>0</v>
      </c>
      <c r="AQ58" s="3">
        <f>SUMIFS('Receiving Data 2006-2015'!L:L,'Receiving Data 2006-2015'!D:D,'WR Stats'!C58,'Receiving Data 2006-2015'!A:A,'WR Stats'!D58+2)</f>
        <v>0</v>
      </c>
      <c r="AR58" s="3">
        <f>SUMIFS('Receiving Data 2006-2015'!L:L,'Receiving Data 2006-2015'!D:D,'WR Stats'!C58,'Receiving Data 2006-2015'!A:A,'WR Stats'!D58+3)</f>
        <v>0</v>
      </c>
      <c r="AS58" s="3">
        <f>SUMIFS('Receiving Data 2006-2015'!L:L,'Receiving Data 2006-2015'!D:D,'WR Stats'!C58,'Receiving Data 2006-2015'!A:A,'WR Stats'!D58+4)</f>
        <v>0</v>
      </c>
      <c r="AT58" s="7">
        <f t="shared" si="6"/>
        <v>0</v>
      </c>
      <c r="AU58" s="7">
        <f t="shared" si="7"/>
        <v>0</v>
      </c>
      <c r="AV58" s="7">
        <f t="shared" si="8"/>
        <v>0</v>
      </c>
      <c r="AW58" s="7">
        <f t="shared" si="9"/>
        <v>0</v>
      </c>
      <c r="AX58" s="7">
        <f t="shared" si="10"/>
        <v>0</v>
      </c>
      <c r="AY58" s="7" t="str">
        <f t="shared" si="11"/>
        <v/>
      </c>
      <c r="AZ58" s="7" t="str">
        <f t="shared" si="12"/>
        <v/>
      </c>
      <c r="BA58" s="7" t="str">
        <f t="shared" si="13"/>
        <v/>
      </c>
      <c r="BB58" s="7">
        <f t="shared" si="14"/>
        <v>0</v>
      </c>
      <c r="BC58" s="4">
        <f t="shared" si="15"/>
        <v>0</v>
      </c>
      <c r="BD58">
        <f t="shared" si="16"/>
        <v>0</v>
      </c>
      <c r="BE58">
        <f t="shared" si="17"/>
        <v>0</v>
      </c>
      <c r="BF58">
        <f t="shared" si="18"/>
        <v>0</v>
      </c>
      <c r="BG58">
        <f t="shared" si="19"/>
        <v>0</v>
      </c>
      <c r="BH58">
        <f t="shared" si="20"/>
        <v>0</v>
      </c>
      <c r="BI58">
        <f t="shared" si="21"/>
        <v>0</v>
      </c>
      <c r="BJ58" t="str">
        <f t="shared" si="22"/>
        <v>Bust</v>
      </c>
      <c r="BK58">
        <f t="shared" si="23"/>
        <v>0</v>
      </c>
    </row>
    <row r="59" spans="1:63" x14ac:dyDescent="0.25">
      <c r="A59" t="s">
        <v>368</v>
      </c>
      <c r="B59" t="s">
        <v>74</v>
      </c>
      <c r="C59" t="str">
        <f>INDEX('Draft Master List'!E:F,MATCH(A59,'Draft Master List'!E:E,0),2)</f>
        <v>2242009</v>
      </c>
      <c r="D59">
        <f>INDEX('Draft Master List'!A:F,MATCH(A59,'Draft Master List'!E:E,0),1)</f>
        <v>2009</v>
      </c>
      <c r="E59" s="7">
        <f>SUMIFS('Receiving Data 2006-2015'!H:H,'Receiving Data 2006-2015'!D:D,'WR Stats'!C59,'Receiving Data 2006-2015'!A:A,'WR Stats'!D59)</f>
        <v>0</v>
      </c>
      <c r="F59" s="7">
        <f>SUMIFS('Receiving Data 2006-2015'!H:H,'Receiving Data 2006-2015'!D:D,'WR Stats'!C59,'Receiving Data 2006-2015'!A:A,'WR Stats'!D59+1)</f>
        <v>0</v>
      </c>
      <c r="G59" s="7">
        <f>SUMIFS('Receiving Data 2006-2015'!H:H,'Receiving Data 2006-2015'!D:D,'WR Stats'!C59,'Receiving Data 2006-2015'!A:A,'WR Stats'!D59+2)</f>
        <v>0</v>
      </c>
      <c r="H59" s="7">
        <f>SUMIFS('Receiving Data 2006-2015'!H:H,'Receiving Data 2006-2015'!D:D,'WR Stats'!C59,'Receiving Data 2006-2015'!A:A,'WR Stats'!D59+3)</f>
        <v>0</v>
      </c>
      <c r="I59" s="7">
        <f>SUMIFS('Receiving Data 2006-2015'!H:H,'Receiving Data 2006-2015'!D:D,'WR Stats'!C59,'Receiving Data 2006-2015'!A:A,'WR Stats'!D59+4)</f>
        <v>0</v>
      </c>
      <c r="J59" s="7">
        <f>SUMIFS('Receiving Data 2006-2015'!K:K,'Receiving Data 2006-2015'!D:D,'WR Stats'!C59,'Receiving Data 2006-2015'!A:A,'WR Stats'!D59)</f>
        <v>0</v>
      </c>
      <c r="K59" s="7">
        <f>SUMIFS('Receiving Data 2006-2015'!K:K,'Receiving Data 2006-2015'!D:D,'WR Stats'!C59,'Receiving Data 2006-2015'!A:A,'WR Stats'!D59+1)</f>
        <v>0</v>
      </c>
      <c r="L59" s="7">
        <f>SUMIFS('Receiving Data 2006-2015'!K:K,'Receiving Data 2006-2015'!D:D,'WR Stats'!C59,'Receiving Data 2006-2015'!A:A,'WR Stats'!D59+2)</f>
        <v>0</v>
      </c>
      <c r="M59" s="7">
        <f>SUMIFS('Receiving Data 2006-2015'!K:K,'Receiving Data 2006-2015'!D:D,'WR Stats'!C59,'Receiving Data 2006-2015'!A:A,'WR Stats'!D59+3)</f>
        <v>0</v>
      </c>
      <c r="N59" s="7">
        <f>SUMIFS('Receiving Data 2006-2015'!K:K,'Receiving Data 2006-2015'!D:D,'WR Stats'!C59,'Receiving Data 2006-2015'!A:A,'WR Stats'!D59+4)</f>
        <v>0</v>
      </c>
      <c r="O59" s="7">
        <f>SUMIFS('Receiving Data 2006-2015'!J:J,'Receiving Data 2006-2015'!D:D,'WR Stats'!C59,'Receiving Data 2006-2015'!A:A,'WR Stats'!D59)</f>
        <v>0</v>
      </c>
      <c r="P59" s="7">
        <f>SUMIFS('Receiving Data 2006-2015'!J:J,'Receiving Data 2006-2015'!D:D,'WR Stats'!C59,'Receiving Data 2006-2015'!A:A,'WR Stats'!D59+1)</f>
        <v>0</v>
      </c>
      <c r="Q59" s="7">
        <f>SUMIFS('Receiving Data 2006-2015'!J:J,'Receiving Data 2006-2015'!D:D,'WR Stats'!C59,'Receiving Data 2006-2015'!A:A,'WR Stats'!D59+2)</f>
        <v>0</v>
      </c>
      <c r="R59" s="7">
        <f>SUMIFS('Receiving Data 2006-2015'!J:J,'Receiving Data 2006-2015'!D:D,'WR Stats'!C59,'Receiving Data 2006-2015'!A:A,'WR Stats'!D59+3)</f>
        <v>0</v>
      </c>
      <c r="S59" s="7">
        <f>SUMIFS('Receiving Data 2006-2015'!J:J,'Receiving Data 2006-2015'!D:D,'WR Stats'!C59,'Receiving Data 2006-2015'!A:A,'WR Stats'!D59+4)</f>
        <v>0</v>
      </c>
      <c r="T59" s="6">
        <f>SUMIFS('Receiving Data 2006-2015'!M:M,'Receiving Data 2006-2015'!D:D,'WR Stats'!C59,'Receiving Data 2006-2015'!A:A,'WR Stats'!D59)</f>
        <v>0</v>
      </c>
      <c r="U59" s="6">
        <f>SUMIFS('Receiving Data 2006-2015'!M:M,'Receiving Data 2006-2015'!D:D,'WR Stats'!C59,'Receiving Data 2006-2015'!A:A,'WR Stats'!D59+1)</f>
        <v>0</v>
      </c>
      <c r="V59" s="6">
        <f>SUMIFS('Receiving Data 2006-2015'!M:M,'Receiving Data 2006-2015'!D:D,'WR Stats'!C59,'Receiving Data 2006-2015'!A:A,'WR Stats'!D59+2)</f>
        <v>0</v>
      </c>
      <c r="W59" s="6">
        <f>SUMIFS('Receiving Data 2006-2015'!M:M,'Receiving Data 2006-2015'!D:D,'WR Stats'!C59,'Receiving Data 2006-2015'!A:A,'WR Stats'!D59+3)</f>
        <v>0</v>
      </c>
      <c r="X59" s="6">
        <f>SUMIFS('Receiving Data 2006-2015'!M:M,'Receiving Data 2006-2015'!D:D,'WR Stats'!C59,'Receiving Data 2006-2015'!A:A,'WR Stats'!D59+4)</f>
        <v>0</v>
      </c>
      <c r="Y59" s="6">
        <f>SUMIFS('Receiving Data 2006-2015'!O:O,'Receiving Data 2006-2015'!D:D,'WR Stats'!C59,'Receiving Data 2006-2015'!A:A,'WR Stats'!D59)</f>
        <v>0</v>
      </c>
      <c r="Z59" s="6">
        <f>SUMIFS('Receiving Data 2006-2015'!O:O,'Receiving Data 2006-2015'!D:D,'WR Stats'!C59,'Receiving Data 2006-2015'!A:A,'WR Stats'!D59+1)</f>
        <v>0</v>
      </c>
      <c r="AA59" s="6">
        <f>SUMIFS('Receiving Data 2006-2015'!O:O,'Receiving Data 2006-2015'!D:D,'WR Stats'!C59,'Receiving Data 2006-2015'!A:A,'WR Stats'!D59+2)</f>
        <v>0</v>
      </c>
      <c r="AB59" s="6">
        <f>SUMIFS('Receiving Data 2006-2015'!O:O,'Receiving Data 2006-2015'!D:D,'WR Stats'!C59,'Receiving Data 2006-2015'!A:A,'WR Stats'!D59+3)</f>
        <v>0</v>
      </c>
      <c r="AC59" s="6">
        <f>SUMIFS('Receiving Data 2006-2015'!O:O,'Receiving Data 2006-2015'!D:D,'WR Stats'!C59,'Receiving Data 2006-2015'!A:A,'WR Stats'!D59+4)</f>
        <v>0</v>
      </c>
      <c r="AD59" s="6">
        <f>SUMIFS('Receiving Data 2006-2015'!S:S,'Receiving Data 2006-2015'!D:D,'WR Stats'!C59,'Receiving Data 2006-2015'!A:A,'WR Stats'!D59)</f>
        <v>0</v>
      </c>
      <c r="AE59" s="6">
        <f>SUMIFS('Receiving Data 2006-2015'!S:S,'Receiving Data 2006-2015'!D:D,'WR Stats'!C59,'Receiving Data 2006-2015'!A:A,'WR Stats'!D59+1)</f>
        <v>0</v>
      </c>
      <c r="AF59" s="6">
        <f>SUMIFS('Receiving Data 2006-2015'!S:S,'Receiving Data 2006-2015'!D:D,'WR Stats'!C59,'Receiving Data 2006-2015'!A:A,'WR Stats'!D59+2)</f>
        <v>0</v>
      </c>
      <c r="AG59" s="6">
        <f>SUMIFS('Receiving Data 2006-2015'!S:S,'Receiving Data 2006-2015'!D:D,'WR Stats'!C59,'Receiving Data 2006-2015'!A:A,'WR Stats'!D59+3)</f>
        <v>0</v>
      </c>
      <c r="AH59" s="6">
        <f>SUMIFS('Receiving Data 2006-2015'!S:S,'Receiving Data 2006-2015'!D:D,'WR Stats'!C59,'Receiving Data 2006-2015'!A:A,'WR Stats'!D59+4)</f>
        <v>0</v>
      </c>
      <c r="AI59" s="6">
        <f t="shared" si="0"/>
        <v>0</v>
      </c>
      <c r="AJ59" s="6">
        <f t="shared" si="1"/>
        <v>0</v>
      </c>
      <c r="AK59" s="6">
        <f t="shared" si="2"/>
        <v>0</v>
      </c>
      <c r="AL59" s="6">
        <f t="shared" si="3"/>
        <v>0</v>
      </c>
      <c r="AM59" s="6">
        <f t="shared" si="4"/>
        <v>0</v>
      </c>
      <c r="AN59" s="6">
        <f t="shared" si="5"/>
        <v>0</v>
      </c>
      <c r="AO59" s="3">
        <f>SUMIFS('Receiving Data 2006-2015'!L:L,'Receiving Data 2006-2015'!D:D,'WR Stats'!C59,'Receiving Data 2006-2015'!A:A,'WR Stats'!D59)</f>
        <v>0</v>
      </c>
      <c r="AP59" s="3">
        <f>SUMIFS('Receiving Data 2006-2015'!L:L,'Receiving Data 2006-2015'!D:D,'WR Stats'!C59,'Receiving Data 2006-2015'!A:A,'WR Stats'!D59+1)</f>
        <v>0</v>
      </c>
      <c r="AQ59" s="3">
        <f>SUMIFS('Receiving Data 2006-2015'!L:L,'Receiving Data 2006-2015'!D:D,'WR Stats'!C59,'Receiving Data 2006-2015'!A:A,'WR Stats'!D59+2)</f>
        <v>0</v>
      </c>
      <c r="AR59" s="3">
        <f>SUMIFS('Receiving Data 2006-2015'!L:L,'Receiving Data 2006-2015'!D:D,'WR Stats'!C59,'Receiving Data 2006-2015'!A:A,'WR Stats'!D59+3)</f>
        <v>0</v>
      </c>
      <c r="AS59" s="3">
        <f>SUMIFS('Receiving Data 2006-2015'!L:L,'Receiving Data 2006-2015'!D:D,'WR Stats'!C59,'Receiving Data 2006-2015'!A:A,'WR Stats'!D59+4)</f>
        <v>0</v>
      </c>
      <c r="AT59" s="7">
        <f t="shared" si="6"/>
        <v>0</v>
      </c>
      <c r="AU59" s="7">
        <f t="shared" si="7"/>
        <v>0</v>
      </c>
      <c r="AV59" s="7">
        <f t="shared" si="8"/>
        <v>0</v>
      </c>
      <c r="AW59" s="7">
        <f t="shared" si="9"/>
        <v>0</v>
      </c>
      <c r="AX59" s="7">
        <f t="shared" si="10"/>
        <v>0</v>
      </c>
      <c r="AY59" s="7" t="str">
        <f t="shared" si="11"/>
        <v/>
      </c>
      <c r="AZ59" s="7" t="str">
        <f t="shared" si="12"/>
        <v/>
      </c>
      <c r="BA59" s="7" t="str">
        <f t="shared" si="13"/>
        <v/>
      </c>
      <c r="BB59" s="7">
        <f t="shared" si="14"/>
        <v>0</v>
      </c>
      <c r="BC59" s="4">
        <f t="shared" si="15"/>
        <v>0</v>
      </c>
      <c r="BD59">
        <f t="shared" si="16"/>
        <v>0</v>
      </c>
      <c r="BE59">
        <f t="shared" si="17"/>
        <v>0</v>
      </c>
      <c r="BF59">
        <f t="shared" si="18"/>
        <v>0</v>
      </c>
      <c r="BG59">
        <f t="shared" si="19"/>
        <v>0</v>
      </c>
      <c r="BH59">
        <f t="shared" si="20"/>
        <v>0</v>
      </c>
      <c r="BI59">
        <f t="shared" si="21"/>
        <v>0</v>
      </c>
      <c r="BJ59" t="str">
        <f t="shared" si="22"/>
        <v>Bust</v>
      </c>
      <c r="BK59">
        <f t="shared" si="23"/>
        <v>0</v>
      </c>
    </row>
    <row r="60" spans="1:63" x14ac:dyDescent="0.25">
      <c r="A60" t="s">
        <v>369</v>
      </c>
      <c r="B60" t="s">
        <v>74</v>
      </c>
      <c r="C60" t="str">
        <f>INDEX('Draft Master List'!E:F,MATCH(A60,'Draft Master List'!E:E,0),2)</f>
        <v>2292009</v>
      </c>
      <c r="D60">
        <f>INDEX('Draft Master List'!A:F,MATCH(A60,'Draft Master List'!E:E,0),1)</f>
        <v>2009</v>
      </c>
      <c r="E60" s="7">
        <f>SUMIFS('Receiving Data 2006-2015'!H:H,'Receiving Data 2006-2015'!D:D,'WR Stats'!C60,'Receiving Data 2006-2015'!A:A,'WR Stats'!D60)</f>
        <v>0</v>
      </c>
      <c r="F60" s="7">
        <f>SUMIFS('Receiving Data 2006-2015'!H:H,'Receiving Data 2006-2015'!D:D,'WR Stats'!C60,'Receiving Data 2006-2015'!A:A,'WR Stats'!D60+1)</f>
        <v>2</v>
      </c>
      <c r="G60" s="7">
        <f>SUMIFS('Receiving Data 2006-2015'!H:H,'Receiving Data 2006-2015'!D:D,'WR Stats'!C60,'Receiving Data 2006-2015'!A:A,'WR Stats'!D60+2)</f>
        <v>0</v>
      </c>
      <c r="H60" s="7">
        <f>SUMIFS('Receiving Data 2006-2015'!H:H,'Receiving Data 2006-2015'!D:D,'WR Stats'!C60,'Receiving Data 2006-2015'!A:A,'WR Stats'!D60+3)</f>
        <v>0</v>
      </c>
      <c r="I60" s="7">
        <f>SUMIFS('Receiving Data 2006-2015'!H:H,'Receiving Data 2006-2015'!D:D,'WR Stats'!C60,'Receiving Data 2006-2015'!A:A,'WR Stats'!D60+4)</f>
        <v>0</v>
      </c>
      <c r="J60" s="7">
        <f>SUMIFS('Receiving Data 2006-2015'!K:K,'Receiving Data 2006-2015'!D:D,'WR Stats'!C60,'Receiving Data 2006-2015'!A:A,'WR Stats'!D60)</f>
        <v>0</v>
      </c>
      <c r="K60" s="7">
        <f>SUMIFS('Receiving Data 2006-2015'!K:K,'Receiving Data 2006-2015'!D:D,'WR Stats'!C60,'Receiving Data 2006-2015'!A:A,'WR Stats'!D60+1)</f>
        <v>1</v>
      </c>
      <c r="L60" s="7">
        <f>SUMIFS('Receiving Data 2006-2015'!K:K,'Receiving Data 2006-2015'!D:D,'WR Stats'!C60,'Receiving Data 2006-2015'!A:A,'WR Stats'!D60+2)</f>
        <v>0</v>
      </c>
      <c r="M60" s="7">
        <f>SUMIFS('Receiving Data 2006-2015'!K:K,'Receiving Data 2006-2015'!D:D,'WR Stats'!C60,'Receiving Data 2006-2015'!A:A,'WR Stats'!D60+3)</f>
        <v>0</v>
      </c>
      <c r="N60" s="7">
        <f>SUMIFS('Receiving Data 2006-2015'!K:K,'Receiving Data 2006-2015'!D:D,'WR Stats'!C60,'Receiving Data 2006-2015'!A:A,'WR Stats'!D60+4)</f>
        <v>0</v>
      </c>
      <c r="O60" s="7">
        <f>SUMIFS('Receiving Data 2006-2015'!J:J,'Receiving Data 2006-2015'!D:D,'WR Stats'!C60,'Receiving Data 2006-2015'!A:A,'WR Stats'!D60)</f>
        <v>0</v>
      </c>
      <c r="P60" s="7">
        <f>SUMIFS('Receiving Data 2006-2015'!J:J,'Receiving Data 2006-2015'!D:D,'WR Stats'!C60,'Receiving Data 2006-2015'!A:A,'WR Stats'!D60+1)</f>
        <v>5</v>
      </c>
      <c r="Q60" s="7">
        <f>SUMIFS('Receiving Data 2006-2015'!J:J,'Receiving Data 2006-2015'!D:D,'WR Stats'!C60,'Receiving Data 2006-2015'!A:A,'WR Stats'!D60+2)</f>
        <v>0</v>
      </c>
      <c r="R60" s="7">
        <f>SUMIFS('Receiving Data 2006-2015'!J:J,'Receiving Data 2006-2015'!D:D,'WR Stats'!C60,'Receiving Data 2006-2015'!A:A,'WR Stats'!D60+3)</f>
        <v>0</v>
      </c>
      <c r="S60" s="7">
        <f>SUMIFS('Receiving Data 2006-2015'!J:J,'Receiving Data 2006-2015'!D:D,'WR Stats'!C60,'Receiving Data 2006-2015'!A:A,'WR Stats'!D60+4)</f>
        <v>0</v>
      </c>
      <c r="T60" s="6">
        <f>SUMIFS('Receiving Data 2006-2015'!M:M,'Receiving Data 2006-2015'!D:D,'WR Stats'!C60,'Receiving Data 2006-2015'!A:A,'WR Stats'!D60)</f>
        <v>0</v>
      </c>
      <c r="U60" s="6">
        <f>SUMIFS('Receiving Data 2006-2015'!M:M,'Receiving Data 2006-2015'!D:D,'WR Stats'!C60,'Receiving Data 2006-2015'!A:A,'WR Stats'!D60+1)</f>
        <v>6</v>
      </c>
      <c r="V60" s="6">
        <f>SUMIFS('Receiving Data 2006-2015'!M:M,'Receiving Data 2006-2015'!D:D,'WR Stats'!C60,'Receiving Data 2006-2015'!A:A,'WR Stats'!D60+2)</f>
        <v>0</v>
      </c>
      <c r="W60" s="6">
        <f>SUMIFS('Receiving Data 2006-2015'!M:M,'Receiving Data 2006-2015'!D:D,'WR Stats'!C60,'Receiving Data 2006-2015'!A:A,'WR Stats'!D60+3)</f>
        <v>0</v>
      </c>
      <c r="X60" s="6">
        <f>SUMIFS('Receiving Data 2006-2015'!M:M,'Receiving Data 2006-2015'!D:D,'WR Stats'!C60,'Receiving Data 2006-2015'!A:A,'WR Stats'!D60+4)</f>
        <v>0</v>
      </c>
      <c r="Y60" s="6">
        <f>SUMIFS('Receiving Data 2006-2015'!O:O,'Receiving Data 2006-2015'!D:D,'WR Stats'!C60,'Receiving Data 2006-2015'!A:A,'WR Stats'!D60)</f>
        <v>0</v>
      </c>
      <c r="Z60" s="6">
        <f>SUMIFS('Receiving Data 2006-2015'!O:O,'Receiving Data 2006-2015'!D:D,'WR Stats'!C60,'Receiving Data 2006-2015'!A:A,'WR Stats'!D60+1)</f>
        <v>0</v>
      </c>
      <c r="AA60" s="6">
        <f>SUMIFS('Receiving Data 2006-2015'!O:O,'Receiving Data 2006-2015'!D:D,'WR Stats'!C60,'Receiving Data 2006-2015'!A:A,'WR Stats'!D60+2)</f>
        <v>0</v>
      </c>
      <c r="AB60" s="6">
        <f>SUMIFS('Receiving Data 2006-2015'!O:O,'Receiving Data 2006-2015'!D:D,'WR Stats'!C60,'Receiving Data 2006-2015'!A:A,'WR Stats'!D60+3)</f>
        <v>0</v>
      </c>
      <c r="AC60" s="6">
        <f>SUMIFS('Receiving Data 2006-2015'!O:O,'Receiving Data 2006-2015'!D:D,'WR Stats'!C60,'Receiving Data 2006-2015'!A:A,'WR Stats'!D60+4)</f>
        <v>0</v>
      </c>
      <c r="AD60" s="6">
        <f>SUMIFS('Receiving Data 2006-2015'!S:S,'Receiving Data 2006-2015'!D:D,'WR Stats'!C60,'Receiving Data 2006-2015'!A:A,'WR Stats'!D60)</f>
        <v>0</v>
      </c>
      <c r="AE60" s="6">
        <f>SUMIFS('Receiving Data 2006-2015'!S:S,'Receiving Data 2006-2015'!D:D,'WR Stats'!C60,'Receiving Data 2006-2015'!A:A,'WR Stats'!D60+1)</f>
        <v>0</v>
      </c>
      <c r="AF60" s="6">
        <f>SUMIFS('Receiving Data 2006-2015'!S:S,'Receiving Data 2006-2015'!D:D,'WR Stats'!C60,'Receiving Data 2006-2015'!A:A,'WR Stats'!D60+2)</f>
        <v>0</v>
      </c>
      <c r="AG60" s="6">
        <f>SUMIFS('Receiving Data 2006-2015'!S:S,'Receiving Data 2006-2015'!D:D,'WR Stats'!C60,'Receiving Data 2006-2015'!A:A,'WR Stats'!D60+3)</f>
        <v>0</v>
      </c>
      <c r="AH60" s="6">
        <f>SUMIFS('Receiving Data 2006-2015'!S:S,'Receiving Data 2006-2015'!D:D,'WR Stats'!C60,'Receiving Data 2006-2015'!A:A,'WR Stats'!D60+4)</f>
        <v>0</v>
      </c>
      <c r="AI60" s="6">
        <f t="shared" si="0"/>
        <v>0</v>
      </c>
      <c r="AJ60" s="6">
        <f t="shared" si="1"/>
        <v>0.6</v>
      </c>
      <c r="AK60" s="6">
        <f t="shared" si="2"/>
        <v>0</v>
      </c>
      <c r="AL60" s="6">
        <f t="shared" si="3"/>
        <v>0</v>
      </c>
      <c r="AM60" s="6">
        <f t="shared" si="4"/>
        <v>0</v>
      </c>
      <c r="AN60" s="6">
        <f t="shared" si="5"/>
        <v>0.6</v>
      </c>
      <c r="AO60" s="3">
        <f>SUMIFS('Receiving Data 2006-2015'!L:L,'Receiving Data 2006-2015'!D:D,'WR Stats'!C60,'Receiving Data 2006-2015'!A:A,'WR Stats'!D60)</f>
        <v>0</v>
      </c>
      <c r="AP60" s="3">
        <f>SUMIFS('Receiving Data 2006-2015'!L:L,'Receiving Data 2006-2015'!D:D,'WR Stats'!C60,'Receiving Data 2006-2015'!A:A,'WR Stats'!D60+1)</f>
        <v>0.2</v>
      </c>
      <c r="AQ60" s="3">
        <f>SUMIFS('Receiving Data 2006-2015'!L:L,'Receiving Data 2006-2015'!D:D,'WR Stats'!C60,'Receiving Data 2006-2015'!A:A,'WR Stats'!D60+2)</f>
        <v>0</v>
      </c>
      <c r="AR60" s="3">
        <f>SUMIFS('Receiving Data 2006-2015'!L:L,'Receiving Data 2006-2015'!D:D,'WR Stats'!C60,'Receiving Data 2006-2015'!A:A,'WR Stats'!D60+3)</f>
        <v>0</v>
      </c>
      <c r="AS60" s="3">
        <f>SUMIFS('Receiving Data 2006-2015'!L:L,'Receiving Data 2006-2015'!D:D,'WR Stats'!C60,'Receiving Data 2006-2015'!A:A,'WR Stats'!D60+4)</f>
        <v>0</v>
      </c>
      <c r="AT60" s="7">
        <f t="shared" si="6"/>
        <v>6</v>
      </c>
      <c r="AU60" s="7">
        <f t="shared" si="7"/>
        <v>2</v>
      </c>
      <c r="AV60" s="7">
        <f t="shared" si="8"/>
        <v>5</v>
      </c>
      <c r="AW60" s="7">
        <f t="shared" si="9"/>
        <v>1</v>
      </c>
      <c r="AX60" s="7">
        <f t="shared" si="10"/>
        <v>0</v>
      </c>
      <c r="AY60" s="7">
        <f t="shared" si="11"/>
        <v>6</v>
      </c>
      <c r="AZ60" s="7">
        <f t="shared" si="12"/>
        <v>1.2</v>
      </c>
      <c r="BA60" s="7">
        <f t="shared" si="13"/>
        <v>3</v>
      </c>
      <c r="BB60" s="7">
        <f t="shared" si="14"/>
        <v>0</v>
      </c>
      <c r="BC60" s="4">
        <f t="shared" si="15"/>
        <v>0.04</v>
      </c>
      <c r="BD60">
        <f t="shared" si="16"/>
        <v>0</v>
      </c>
      <c r="BE60">
        <f t="shared" si="17"/>
        <v>0</v>
      </c>
      <c r="BF60">
        <f t="shared" si="18"/>
        <v>0</v>
      </c>
      <c r="BG60">
        <f t="shared" si="19"/>
        <v>0</v>
      </c>
      <c r="BH60">
        <f t="shared" si="20"/>
        <v>0</v>
      </c>
      <c r="BI60">
        <f t="shared" si="21"/>
        <v>0</v>
      </c>
      <c r="BJ60" t="str">
        <f t="shared" si="22"/>
        <v>Bust</v>
      </c>
      <c r="BK60">
        <f t="shared" si="23"/>
        <v>0</v>
      </c>
    </row>
    <row r="61" spans="1:63" x14ac:dyDescent="0.25">
      <c r="A61" t="s">
        <v>100</v>
      </c>
      <c r="B61" t="s">
        <v>74</v>
      </c>
      <c r="C61" t="str">
        <f>INDEX('Draft Master List'!E:F,MATCH(A61,'Draft Master List'!E:E,0),2)</f>
        <v>2322009</v>
      </c>
      <c r="D61">
        <f>INDEX('Draft Master List'!A:F,MATCH(A61,'Draft Master List'!E:E,0),1)</f>
        <v>2009</v>
      </c>
      <c r="E61" s="7">
        <f>SUMIFS('Receiving Data 2006-2015'!H:H,'Receiving Data 2006-2015'!D:D,'WR Stats'!C61,'Receiving Data 2006-2015'!A:A,'WR Stats'!D61)</f>
        <v>11</v>
      </c>
      <c r="F61" s="7">
        <f>SUMIFS('Receiving Data 2006-2015'!H:H,'Receiving Data 2006-2015'!D:D,'WR Stats'!C61,'Receiving Data 2006-2015'!A:A,'WR Stats'!D61+1)</f>
        <v>15</v>
      </c>
      <c r="G61" s="7">
        <f>SUMIFS('Receiving Data 2006-2015'!H:H,'Receiving Data 2006-2015'!D:D,'WR Stats'!C61,'Receiving Data 2006-2015'!A:A,'WR Stats'!D61+2)</f>
        <v>13</v>
      </c>
      <c r="H61" s="7">
        <f>SUMIFS('Receiving Data 2006-2015'!H:H,'Receiving Data 2006-2015'!D:D,'WR Stats'!C61,'Receiving Data 2006-2015'!A:A,'WR Stats'!D61+3)</f>
        <v>9</v>
      </c>
      <c r="I61" s="7">
        <f>SUMIFS('Receiving Data 2006-2015'!H:H,'Receiving Data 2006-2015'!D:D,'WR Stats'!C61,'Receiving Data 2006-2015'!A:A,'WR Stats'!D61+4)</f>
        <v>16</v>
      </c>
      <c r="J61" s="7">
        <f>SUMIFS('Receiving Data 2006-2015'!K:K,'Receiving Data 2006-2015'!D:D,'WR Stats'!C61,'Receiving Data 2006-2015'!A:A,'WR Stats'!D61)</f>
        <v>37</v>
      </c>
      <c r="K61" s="7">
        <f>SUMIFS('Receiving Data 2006-2015'!K:K,'Receiving Data 2006-2015'!D:D,'WR Stats'!C61,'Receiving Data 2006-2015'!A:A,'WR Stats'!D61+1)</f>
        <v>7</v>
      </c>
      <c r="L61" s="7">
        <f>SUMIFS('Receiving Data 2006-2015'!K:K,'Receiving Data 2006-2015'!D:D,'WR Stats'!C61,'Receiving Data 2006-2015'!A:A,'WR Stats'!D61+2)</f>
        <v>4</v>
      </c>
      <c r="M61" s="7">
        <f>SUMIFS('Receiving Data 2006-2015'!K:K,'Receiving Data 2006-2015'!D:D,'WR Stats'!C61,'Receiving Data 2006-2015'!A:A,'WR Stats'!D61+3)</f>
        <v>21</v>
      </c>
      <c r="N61" s="7">
        <f>SUMIFS('Receiving Data 2006-2015'!K:K,'Receiving Data 2006-2015'!D:D,'WR Stats'!C61,'Receiving Data 2006-2015'!A:A,'WR Stats'!D61+4)</f>
        <v>105</v>
      </c>
      <c r="O61" s="7">
        <f>SUMIFS('Receiving Data 2006-2015'!J:J,'Receiving Data 2006-2015'!D:D,'WR Stats'!C61,'Receiving Data 2006-2015'!A:A,'WR Stats'!D61)</f>
        <v>54</v>
      </c>
      <c r="P61" s="7">
        <f>SUMIFS('Receiving Data 2006-2015'!J:J,'Receiving Data 2006-2015'!D:D,'WR Stats'!C61,'Receiving Data 2006-2015'!A:A,'WR Stats'!D61+1)</f>
        <v>14</v>
      </c>
      <c r="Q61" s="7">
        <f>SUMIFS('Receiving Data 2006-2015'!J:J,'Receiving Data 2006-2015'!D:D,'WR Stats'!C61,'Receiving Data 2006-2015'!A:A,'WR Stats'!D61+2)</f>
        <v>9</v>
      </c>
      <c r="R61" s="7">
        <f>SUMIFS('Receiving Data 2006-2015'!J:J,'Receiving Data 2006-2015'!D:D,'WR Stats'!C61,'Receiving Data 2006-2015'!A:A,'WR Stats'!D61+3)</f>
        <v>32</v>
      </c>
      <c r="S61" s="7">
        <f>SUMIFS('Receiving Data 2006-2015'!J:J,'Receiving Data 2006-2015'!D:D,'WR Stats'!C61,'Receiving Data 2006-2015'!A:A,'WR Stats'!D61+4)</f>
        <v>151</v>
      </c>
      <c r="T61" s="6">
        <f>SUMIFS('Receiving Data 2006-2015'!M:M,'Receiving Data 2006-2015'!D:D,'WR Stats'!C61,'Receiving Data 2006-2015'!A:A,'WR Stats'!D61)</f>
        <v>359</v>
      </c>
      <c r="U61" s="6">
        <f>SUMIFS('Receiving Data 2006-2015'!M:M,'Receiving Data 2006-2015'!D:D,'WR Stats'!C61,'Receiving Data 2006-2015'!A:A,'WR Stats'!D61+1)</f>
        <v>86</v>
      </c>
      <c r="V61" s="6">
        <f>SUMIFS('Receiving Data 2006-2015'!M:M,'Receiving Data 2006-2015'!D:D,'WR Stats'!C61,'Receiving Data 2006-2015'!A:A,'WR Stats'!D61+2)</f>
        <v>34</v>
      </c>
      <c r="W61" s="6">
        <f>SUMIFS('Receiving Data 2006-2015'!M:M,'Receiving Data 2006-2015'!D:D,'WR Stats'!C61,'Receiving Data 2006-2015'!A:A,'WR Stats'!D61+3)</f>
        <v>235</v>
      </c>
      <c r="X61" s="6">
        <f>SUMIFS('Receiving Data 2006-2015'!M:M,'Receiving Data 2006-2015'!D:D,'WR Stats'!C61,'Receiving Data 2006-2015'!A:A,'WR Stats'!D61+4)</f>
        <v>1056</v>
      </c>
      <c r="Y61" s="6">
        <f>SUMIFS('Receiving Data 2006-2015'!O:O,'Receiving Data 2006-2015'!D:D,'WR Stats'!C61,'Receiving Data 2006-2015'!A:A,'WR Stats'!D61)</f>
        <v>1</v>
      </c>
      <c r="Z61" s="6">
        <f>SUMIFS('Receiving Data 2006-2015'!O:O,'Receiving Data 2006-2015'!D:D,'WR Stats'!C61,'Receiving Data 2006-2015'!A:A,'WR Stats'!D61+1)</f>
        <v>0</v>
      </c>
      <c r="AA61" s="6">
        <f>SUMIFS('Receiving Data 2006-2015'!O:O,'Receiving Data 2006-2015'!D:D,'WR Stats'!C61,'Receiving Data 2006-2015'!A:A,'WR Stats'!D61+2)</f>
        <v>0</v>
      </c>
      <c r="AB61" s="6">
        <f>SUMIFS('Receiving Data 2006-2015'!O:O,'Receiving Data 2006-2015'!D:D,'WR Stats'!C61,'Receiving Data 2006-2015'!A:A,'WR Stats'!D61+3)</f>
        <v>3</v>
      </c>
      <c r="AC61" s="6">
        <f>SUMIFS('Receiving Data 2006-2015'!O:O,'Receiving Data 2006-2015'!D:D,'WR Stats'!C61,'Receiving Data 2006-2015'!A:A,'WR Stats'!D61+4)</f>
        <v>6</v>
      </c>
      <c r="AD61" s="6">
        <f>SUMIFS('Receiving Data 2006-2015'!S:S,'Receiving Data 2006-2015'!D:D,'WR Stats'!C61,'Receiving Data 2006-2015'!A:A,'WR Stats'!D61)</f>
        <v>1</v>
      </c>
      <c r="AE61" s="6">
        <f>SUMIFS('Receiving Data 2006-2015'!S:S,'Receiving Data 2006-2015'!D:D,'WR Stats'!C61,'Receiving Data 2006-2015'!A:A,'WR Stats'!D61+1)</f>
        <v>1</v>
      </c>
      <c r="AF61" s="6">
        <f>SUMIFS('Receiving Data 2006-2015'!S:S,'Receiving Data 2006-2015'!D:D,'WR Stats'!C61,'Receiving Data 2006-2015'!A:A,'WR Stats'!D61+2)</f>
        <v>3</v>
      </c>
      <c r="AG61" s="6">
        <f>SUMIFS('Receiving Data 2006-2015'!S:S,'Receiving Data 2006-2015'!D:D,'WR Stats'!C61,'Receiving Data 2006-2015'!A:A,'WR Stats'!D61+3)</f>
        <v>1</v>
      </c>
      <c r="AH61" s="6">
        <f>SUMIFS('Receiving Data 2006-2015'!S:S,'Receiving Data 2006-2015'!D:D,'WR Stats'!C61,'Receiving Data 2006-2015'!A:A,'WR Stats'!D61+4)</f>
        <v>6</v>
      </c>
      <c r="AI61" s="6">
        <f t="shared" si="0"/>
        <v>39.9</v>
      </c>
      <c r="AJ61" s="6">
        <f t="shared" si="1"/>
        <v>6.6</v>
      </c>
      <c r="AK61" s="6">
        <f t="shared" si="2"/>
        <v>-2.6</v>
      </c>
      <c r="AL61" s="6">
        <f t="shared" si="3"/>
        <v>39.5</v>
      </c>
      <c r="AM61" s="6">
        <f t="shared" si="4"/>
        <v>129.6</v>
      </c>
      <c r="AN61" s="6">
        <f t="shared" si="5"/>
        <v>213</v>
      </c>
      <c r="AO61" s="3">
        <f>SUMIFS('Receiving Data 2006-2015'!L:L,'Receiving Data 2006-2015'!D:D,'WR Stats'!C61,'Receiving Data 2006-2015'!A:A,'WR Stats'!D61)</f>
        <v>0.68500000000000005</v>
      </c>
      <c r="AP61" s="3">
        <f>SUMIFS('Receiving Data 2006-2015'!L:L,'Receiving Data 2006-2015'!D:D,'WR Stats'!C61,'Receiving Data 2006-2015'!A:A,'WR Stats'!D61+1)</f>
        <v>0.5</v>
      </c>
      <c r="AQ61" s="3">
        <f>SUMIFS('Receiving Data 2006-2015'!L:L,'Receiving Data 2006-2015'!D:D,'WR Stats'!C61,'Receiving Data 2006-2015'!A:A,'WR Stats'!D61+2)</f>
        <v>0.44400000000000001</v>
      </c>
      <c r="AR61" s="3">
        <f>SUMIFS('Receiving Data 2006-2015'!L:L,'Receiving Data 2006-2015'!D:D,'WR Stats'!C61,'Receiving Data 2006-2015'!A:A,'WR Stats'!D61+3)</f>
        <v>0.65600000000000003</v>
      </c>
      <c r="AS61" s="3">
        <f>SUMIFS('Receiving Data 2006-2015'!L:L,'Receiving Data 2006-2015'!D:D,'WR Stats'!C61,'Receiving Data 2006-2015'!A:A,'WR Stats'!D61+4)</f>
        <v>0.69499999999999995</v>
      </c>
      <c r="AT61" s="7">
        <f t="shared" si="6"/>
        <v>1770</v>
      </c>
      <c r="AU61" s="7">
        <f t="shared" si="7"/>
        <v>64</v>
      </c>
      <c r="AV61" s="7">
        <f t="shared" si="8"/>
        <v>260</v>
      </c>
      <c r="AW61" s="7">
        <f t="shared" si="9"/>
        <v>174</v>
      </c>
      <c r="AX61" s="7">
        <f t="shared" si="10"/>
        <v>12</v>
      </c>
      <c r="AY61" s="7">
        <f t="shared" si="11"/>
        <v>10.172413793103448</v>
      </c>
      <c r="AZ61" s="7">
        <f t="shared" si="12"/>
        <v>6.8076923076923075</v>
      </c>
      <c r="BA61" s="7">
        <f t="shared" si="13"/>
        <v>27.65625</v>
      </c>
      <c r="BB61" s="7">
        <f t="shared" si="14"/>
        <v>10</v>
      </c>
      <c r="BC61" s="4">
        <f t="shared" si="15"/>
        <v>0.59599999999999997</v>
      </c>
      <c r="BD61">
        <f t="shared" si="16"/>
        <v>0</v>
      </c>
      <c r="BE61">
        <f t="shared" si="17"/>
        <v>0</v>
      </c>
      <c r="BF61">
        <f t="shared" si="18"/>
        <v>0</v>
      </c>
      <c r="BG61">
        <f t="shared" si="19"/>
        <v>0</v>
      </c>
      <c r="BH61">
        <f t="shared" si="20"/>
        <v>1</v>
      </c>
      <c r="BI61">
        <f t="shared" si="21"/>
        <v>1</v>
      </c>
      <c r="BJ61" t="str">
        <f t="shared" si="22"/>
        <v>Backup</v>
      </c>
      <c r="BK61">
        <f t="shared" si="23"/>
        <v>1</v>
      </c>
    </row>
    <row r="62" spans="1:63" x14ac:dyDescent="0.25">
      <c r="A62" t="s">
        <v>370</v>
      </c>
      <c r="B62" t="s">
        <v>74</v>
      </c>
      <c r="C62" t="str">
        <f>INDEX('Draft Master List'!E:F,MATCH(A62,'Draft Master List'!E:E,0),2)</f>
        <v>2332009</v>
      </c>
      <c r="D62">
        <f>INDEX('Draft Master List'!A:F,MATCH(A62,'Draft Master List'!E:E,0),1)</f>
        <v>2009</v>
      </c>
      <c r="E62" s="7">
        <f>SUMIFS('Receiving Data 2006-2015'!H:H,'Receiving Data 2006-2015'!D:D,'WR Stats'!C62,'Receiving Data 2006-2015'!A:A,'WR Stats'!D62)</f>
        <v>13</v>
      </c>
      <c r="F62" s="7">
        <f>SUMIFS('Receiving Data 2006-2015'!H:H,'Receiving Data 2006-2015'!D:D,'WR Stats'!C62,'Receiving Data 2006-2015'!A:A,'WR Stats'!D62+1)</f>
        <v>12</v>
      </c>
      <c r="G62" s="7">
        <f>SUMIFS('Receiving Data 2006-2015'!H:H,'Receiving Data 2006-2015'!D:D,'WR Stats'!C62,'Receiving Data 2006-2015'!A:A,'WR Stats'!D62+2)</f>
        <v>6</v>
      </c>
      <c r="H62" s="7">
        <f>SUMIFS('Receiving Data 2006-2015'!H:H,'Receiving Data 2006-2015'!D:D,'WR Stats'!C62,'Receiving Data 2006-2015'!A:A,'WR Stats'!D62+3)</f>
        <v>2</v>
      </c>
      <c r="I62" s="7">
        <f>SUMIFS('Receiving Data 2006-2015'!H:H,'Receiving Data 2006-2015'!D:D,'WR Stats'!C62,'Receiving Data 2006-2015'!A:A,'WR Stats'!D62+4)</f>
        <v>0</v>
      </c>
      <c r="J62" s="7">
        <f>SUMIFS('Receiving Data 2006-2015'!K:K,'Receiving Data 2006-2015'!D:D,'WR Stats'!C62,'Receiving Data 2006-2015'!A:A,'WR Stats'!D62)</f>
        <v>31</v>
      </c>
      <c r="K62" s="7">
        <f>SUMIFS('Receiving Data 2006-2015'!K:K,'Receiving Data 2006-2015'!D:D,'WR Stats'!C62,'Receiving Data 2006-2015'!A:A,'WR Stats'!D62+1)</f>
        <v>24</v>
      </c>
      <c r="L62" s="7">
        <f>SUMIFS('Receiving Data 2006-2015'!K:K,'Receiving Data 2006-2015'!D:D,'WR Stats'!C62,'Receiving Data 2006-2015'!A:A,'WR Stats'!D62+2)</f>
        <v>4</v>
      </c>
      <c r="M62" s="7">
        <f>SUMIFS('Receiving Data 2006-2015'!K:K,'Receiving Data 2006-2015'!D:D,'WR Stats'!C62,'Receiving Data 2006-2015'!A:A,'WR Stats'!D62+3)</f>
        <v>1</v>
      </c>
      <c r="N62" s="7">
        <f>SUMIFS('Receiving Data 2006-2015'!K:K,'Receiving Data 2006-2015'!D:D,'WR Stats'!C62,'Receiving Data 2006-2015'!A:A,'WR Stats'!D62+4)</f>
        <v>0</v>
      </c>
      <c r="O62" s="7">
        <f>SUMIFS('Receiving Data 2006-2015'!J:J,'Receiving Data 2006-2015'!D:D,'WR Stats'!C62,'Receiving Data 2006-2015'!A:A,'WR Stats'!D62)</f>
        <v>60</v>
      </c>
      <c r="P62" s="7">
        <f>SUMIFS('Receiving Data 2006-2015'!J:J,'Receiving Data 2006-2015'!D:D,'WR Stats'!C62,'Receiving Data 2006-2015'!A:A,'WR Stats'!D62+1)</f>
        <v>38</v>
      </c>
      <c r="Q62" s="7">
        <f>SUMIFS('Receiving Data 2006-2015'!J:J,'Receiving Data 2006-2015'!D:D,'WR Stats'!C62,'Receiving Data 2006-2015'!A:A,'WR Stats'!D62+2)</f>
        <v>7</v>
      </c>
      <c r="R62" s="7">
        <f>SUMIFS('Receiving Data 2006-2015'!J:J,'Receiving Data 2006-2015'!D:D,'WR Stats'!C62,'Receiving Data 2006-2015'!A:A,'WR Stats'!D62+3)</f>
        <v>2</v>
      </c>
      <c r="S62" s="7">
        <f>SUMIFS('Receiving Data 2006-2015'!J:J,'Receiving Data 2006-2015'!D:D,'WR Stats'!C62,'Receiving Data 2006-2015'!A:A,'WR Stats'!D62+4)</f>
        <v>0</v>
      </c>
      <c r="T62" s="6">
        <f>SUMIFS('Receiving Data 2006-2015'!M:M,'Receiving Data 2006-2015'!D:D,'WR Stats'!C62,'Receiving Data 2006-2015'!A:A,'WR Stats'!D62)</f>
        <v>334</v>
      </c>
      <c r="U62" s="6">
        <f>SUMIFS('Receiving Data 2006-2015'!M:M,'Receiving Data 2006-2015'!D:D,'WR Stats'!C62,'Receiving Data 2006-2015'!A:A,'WR Stats'!D62+1)</f>
        <v>239</v>
      </c>
      <c r="V62" s="6">
        <f>SUMIFS('Receiving Data 2006-2015'!M:M,'Receiving Data 2006-2015'!D:D,'WR Stats'!C62,'Receiving Data 2006-2015'!A:A,'WR Stats'!D62+2)</f>
        <v>52</v>
      </c>
      <c r="W62" s="6">
        <f>SUMIFS('Receiving Data 2006-2015'!M:M,'Receiving Data 2006-2015'!D:D,'WR Stats'!C62,'Receiving Data 2006-2015'!A:A,'WR Stats'!D62+3)</f>
        <v>14</v>
      </c>
      <c r="X62" s="6">
        <f>SUMIFS('Receiving Data 2006-2015'!M:M,'Receiving Data 2006-2015'!D:D,'WR Stats'!C62,'Receiving Data 2006-2015'!A:A,'WR Stats'!D62+4)</f>
        <v>0</v>
      </c>
      <c r="Y62" s="6">
        <f>SUMIFS('Receiving Data 2006-2015'!O:O,'Receiving Data 2006-2015'!D:D,'WR Stats'!C62,'Receiving Data 2006-2015'!A:A,'WR Stats'!D62)</f>
        <v>1</v>
      </c>
      <c r="Z62" s="6">
        <f>SUMIFS('Receiving Data 2006-2015'!O:O,'Receiving Data 2006-2015'!D:D,'WR Stats'!C62,'Receiving Data 2006-2015'!A:A,'WR Stats'!D62+1)</f>
        <v>0</v>
      </c>
      <c r="AA62" s="6">
        <f>SUMIFS('Receiving Data 2006-2015'!O:O,'Receiving Data 2006-2015'!D:D,'WR Stats'!C62,'Receiving Data 2006-2015'!A:A,'WR Stats'!D62+2)</f>
        <v>0</v>
      </c>
      <c r="AB62" s="6">
        <f>SUMIFS('Receiving Data 2006-2015'!O:O,'Receiving Data 2006-2015'!D:D,'WR Stats'!C62,'Receiving Data 2006-2015'!A:A,'WR Stats'!D62+3)</f>
        <v>0</v>
      </c>
      <c r="AC62" s="6">
        <f>SUMIFS('Receiving Data 2006-2015'!O:O,'Receiving Data 2006-2015'!D:D,'WR Stats'!C62,'Receiving Data 2006-2015'!A:A,'WR Stats'!D62+4)</f>
        <v>0</v>
      </c>
      <c r="AD62" s="6">
        <f>SUMIFS('Receiving Data 2006-2015'!S:S,'Receiving Data 2006-2015'!D:D,'WR Stats'!C62,'Receiving Data 2006-2015'!A:A,'WR Stats'!D62)</f>
        <v>0</v>
      </c>
      <c r="AE62" s="6">
        <f>SUMIFS('Receiving Data 2006-2015'!S:S,'Receiving Data 2006-2015'!D:D,'WR Stats'!C62,'Receiving Data 2006-2015'!A:A,'WR Stats'!D62+1)</f>
        <v>1</v>
      </c>
      <c r="AF62" s="6">
        <f>SUMIFS('Receiving Data 2006-2015'!S:S,'Receiving Data 2006-2015'!D:D,'WR Stats'!C62,'Receiving Data 2006-2015'!A:A,'WR Stats'!D62+2)</f>
        <v>1</v>
      </c>
      <c r="AG62" s="6">
        <f>SUMIFS('Receiving Data 2006-2015'!S:S,'Receiving Data 2006-2015'!D:D,'WR Stats'!C62,'Receiving Data 2006-2015'!A:A,'WR Stats'!D62+3)</f>
        <v>0</v>
      </c>
      <c r="AH62" s="6">
        <f>SUMIFS('Receiving Data 2006-2015'!S:S,'Receiving Data 2006-2015'!D:D,'WR Stats'!C62,'Receiving Data 2006-2015'!A:A,'WR Stats'!D62+4)</f>
        <v>0</v>
      </c>
      <c r="AI62" s="6">
        <f t="shared" si="0"/>
        <v>39.4</v>
      </c>
      <c r="AJ62" s="6">
        <f t="shared" si="1"/>
        <v>21.9</v>
      </c>
      <c r="AK62" s="6">
        <f t="shared" si="2"/>
        <v>3.2</v>
      </c>
      <c r="AL62" s="6">
        <f t="shared" si="3"/>
        <v>1.4</v>
      </c>
      <c r="AM62" s="6">
        <f t="shared" si="4"/>
        <v>0</v>
      </c>
      <c r="AN62" s="6">
        <f t="shared" si="5"/>
        <v>65.900000000000006</v>
      </c>
      <c r="AO62" s="3">
        <f>SUMIFS('Receiving Data 2006-2015'!L:L,'Receiving Data 2006-2015'!D:D,'WR Stats'!C62,'Receiving Data 2006-2015'!A:A,'WR Stats'!D62)</f>
        <v>0.51700000000000002</v>
      </c>
      <c r="AP62" s="3">
        <f>SUMIFS('Receiving Data 2006-2015'!L:L,'Receiving Data 2006-2015'!D:D,'WR Stats'!C62,'Receiving Data 2006-2015'!A:A,'WR Stats'!D62+1)</f>
        <v>0.63200000000000001</v>
      </c>
      <c r="AQ62" s="3">
        <f>SUMIFS('Receiving Data 2006-2015'!L:L,'Receiving Data 2006-2015'!D:D,'WR Stats'!C62,'Receiving Data 2006-2015'!A:A,'WR Stats'!D62+2)</f>
        <v>0.57099999999999995</v>
      </c>
      <c r="AR62" s="3">
        <f>SUMIFS('Receiving Data 2006-2015'!L:L,'Receiving Data 2006-2015'!D:D,'WR Stats'!C62,'Receiving Data 2006-2015'!A:A,'WR Stats'!D62+3)</f>
        <v>0.5</v>
      </c>
      <c r="AS62" s="3">
        <f>SUMIFS('Receiving Data 2006-2015'!L:L,'Receiving Data 2006-2015'!D:D,'WR Stats'!C62,'Receiving Data 2006-2015'!A:A,'WR Stats'!D62+4)</f>
        <v>0</v>
      </c>
      <c r="AT62" s="7">
        <f t="shared" si="6"/>
        <v>639</v>
      </c>
      <c r="AU62" s="7">
        <f t="shared" si="7"/>
        <v>33</v>
      </c>
      <c r="AV62" s="7">
        <f t="shared" si="8"/>
        <v>107</v>
      </c>
      <c r="AW62" s="7">
        <f t="shared" si="9"/>
        <v>60</v>
      </c>
      <c r="AX62" s="7">
        <f t="shared" si="10"/>
        <v>2</v>
      </c>
      <c r="AY62" s="7">
        <f t="shared" si="11"/>
        <v>10.65</v>
      </c>
      <c r="AZ62" s="7">
        <f t="shared" si="12"/>
        <v>5.97196261682243</v>
      </c>
      <c r="BA62" s="7">
        <f t="shared" si="13"/>
        <v>19.363636363636363</v>
      </c>
      <c r="BB62" s="7">
        <f t="shared" si="14"/>
        <v>1</v>
      </c>
      <c r="BC62" s="4">
        <f t="shared" si="15"/>
        <v>0.44399999999999995</v>
      </c>
      <c r="BD62">
        <f t="shared" si="16"/>
        <v>0</v>
      </c>
      <c r="BE62">
        <f t="shared" si="17"/>
        <v>0</v>
      </c>
      <c r="BF62">
        <f t="shared" si="18"/>
        <v>0</v>
      </c>
      <c r="BG62">
        <f t="shared" si="19"/>
        <v>0</v>
      </c>
      <c r="BH62">
        <f t="shared" si="20"/>
        <v>0</v>
      </c>
      <c r="BI62">
        <f t="shared" si="21"/>
        <v>0</v>
      </c>
      <c r="BJ62" t="str">
        <f t="shared" si="22"/>
        <v>Bust</v>
      </c>
      <c r="BK62">
        <f t="shared" si="23"/>
        <v>0</v>
      </c>
    </row>
    <row r="63" spans="1:63" x14ac:dyDescent="0.25">
      <c r="A63" t="s">
        <v>372</v>
      </c>
      <c r="B63" t="s">
        <v>74</v>
      </c>
      <c r="C63" t="str">
        <f>INDEX('Draft Master List'!E:F,MATCH(A63,'Draft Master List'!E:E,0),2)</f>
        <v>2432009</v>
      </c>
      <c r="D63">
        <f>INDEX('Draft Master List'!A:F,MATCH(A63,'Draft Master List'!E:E,0),1)</f>
        <v>2009</v>
      </c>
      <c r="E63" s="7">
        <f>SUMIFS('Receiving Data 2006-2015'!H:H,'Receiving Data 2006-2015'!D:D,'WR Stats'!C63,'Receiving Data 2006-2015'!A:A,'WR Stats'!D63)</f>
        <v>10</v>
      </c>
      <c r="F63" s="7">
        <f>SUMIFS('Receiving Data 2006-2015'!H:H,'Receiving Data 2006-2015'!D:D,'WR Stats'!C63,'Receiving Data 2006-2015'!A:A,'WR Stats'!D63+1)</f>
        <v>0</v>
      </c>
      <c r="G63" s="7">
        <f>SUMIFS('Receiving Data 2006-2015'!H:H,'Receiving Data 2006-2015'!D:D,'WR Stats'!C63,'Receiving Data 2006-2015'!A:A,'WR Stats'!D63+2)</f>
        <v>0</v>
      </c>
      <c r="H63" s="7">
        <f>SUMIFS('Receiving Data 2006-2015'!H:H,'Receiving Data 2006-2015'!D:D,'WR Stats'!C63,'Receiving Data 2006-2015'!A:A,'WR Stats'!D63+3)</f>
        <v>0</v>
      </c>
      <c r="I63" s="7">
        <f>SUMIFS('Receiving Data 2006-2015'!H:H,'Receiving Data 2006-2015'!D:D,'WR Stats'!C63,'Receiving Data 2006-2015'!A:A,'WR Stats'!D63+4)</f>
        <v>0</v>
      </c>
      <c r="J63" s="7">
        <f>SUMIFS('Receiving Data 2006-2015'!K:K,'Receiving Data 2006-2015'!D:D,'WR Stats'!C63,'Receiving Data 2006-2015'!A:A,'WR Stats'!D63)</f>
        <v>4</v>
      </c>
      <c r="K63" s="7">
        <f>SUMIFS('Receiving Data 2006-2015'!K:K,'Receiving Data 2006-2015'!D:D,'WR Stats'!C63,'Receiving Data 2006-2015'!A:A,'WR Stats'!D63+1)</f>
        <v>0</v>
      </c>
      <c r="L63" s="7">
        <f>SUMIFS('Receiving Data 2006-2015'!K:K,'Receiving Data 2006-2015'!D:D,'WR Stats'!C63,'Receiving Data 2006-2015'!A:A,'WR Stats'!D63+2)</f>
        <v>0</v>
      </c>
      <c r="M63" s="7">
        <f>SUMIFS('Receiving Data 2006-2015'!K:K,'Receiving Data 2006-2015'!D:D,'WR Stats'!C63,'Receiving Data 2006-2015'!A:A,'WR Stats'!D63+3)</f>
        <v>0</v>
      </c>
      <c r="N63" s="7">
        <f>SUMIFS('Receiving Data 2006-2015'!K:K,'Receiving Data 2006-2015'!D:D,'WR Stats'!C63,'Receiving Data 2006-2015'!A:A,'WR Stats'!D63+4)</f>
        <v>0</v>
      </c>
      <c r="O63" s="7">
        <f>SUMIFS('Receiving Data 2006-2015'!J:J,'Receiving Data 2006-2015'!D:D,'WR Stats'!C63,'Receiving Data 2006-2015'!A:A,'WR Stats'!D63)</f>
        <v>7</v>
      </c>
      <c r="P63" s="7">
        <f>SUMIFS('Receiving Data 2006-2015'!J:J,'Receiving Data 2006-2015'!D:D,'WR Stats'!C63,'Receiving Data 2006-2015'!A:A,'WR Stats'!D63+1)</f>
        <v>0</v>
      </c>
      <c r="Q63" s="7">
        <f>SUMIFS('Receiving Data 2006-2015'!J:J,'Receiving Data 2006-2015'!D:D,'WR Stats'!C63,'Receiving Data 2006-2015'!A:A,'WR Stats'!D63+2)</f>
        <v>0</v>
      </c>
      <c r="R63" s="7">
        <f>SUMIFS('Receiving Data 2006-2015'!J:J,'Receiving Data 2006-2015'!D:D,'WR Stats'!C63,'Receiving Data 2006-2015'!A:A,'WR Stats'!D63+3)</f>
        <v>0</v>
      </c>
      <c r="S63" s="7">
        <f>SUMIFS('Receiving Data 2006-2015'!J:J,'Receiving Data 2006-2015'!D:D,'WR Stats'!C63,'Receiving Data 2006-2015'!A:A,'WR Stats'!D63+4)</f>
        <v>0</v>
      </c>
      <c r="T63" s="6">
        <f>SUMIFS('Receiving Data 2006-2015'!M:M,'Receiving Data 2006-2015'!D:D,'WR Stats'!C63,'Receiving Data 2006-2015'!A:A,'WR Stats'!D63)</f>
        <v>32</v>
      </c>
      <c r="U63" s="6">
        <f>SUMIFS('Receiving Data 2006-2015'!M:M,'Receiving Data 2006-2015'!D:D,'WR Stats'!C63,'Receiving Data 2006-2015'!A:A,'WR Stats'!D63+1)</f>
        <v>0</v>
      </c>
      <c r="V63" s="6">
        <f>SUMIFS('Receiving Data 2006-2015'!M:M,'Receiving Data 2006-2015'!D:D,'WR Stats'!C63,'Receiving Data 2006-2015'!A:A,'WR Stats'!D63+2)</f>
        <v>0</v>
      </c>
      <c r="W63" s="6">
        <f>SUMIFS('Receiving Data 2006-2015'!M:M,'Receiving Data 2006-2015'!D:D,'WR Stats'!C63,'Receiving Data 2006-2015'!A:A,'WR Stats'!D63+3)</f>
        <v>0</v>
      </c>
      <c r="X63" s="6">
        <f>SUMIFS('Receiving Data 2006-2015'!M:M,'Receiving Data 2006-2015'!D:D,'WR Stats'!C63,'Receiving Data 2006-2015'!A:A,'WR Stats'!D63+4)</f>
        <v>0</v>
      </c>
      <c r="Y63" s="6">
        <f>SUMIFS('Receiving Data 2006-2015'!O:O,'Receiving Data 2006-2015'!D:D,'WR Stats'!C63,'Receiving Data 2006-2015'!A:A,'WR Stats'!D63)</f>
        <v>0</v>
      </c>
      <c r="Z63" s="6">
        <f>SUMIFS('Receiving Data 2006-2015'!O:O,'Receiving Data 2006-2015'!D:D,'WR Stats'!C63,'Receiving Data 2006-2015'!A:A,'WR Stats'!D63+1)</f>
        <v>0</v>
      </c>
      <c r="AA63" s="6">
        <f>SUMIFS('Receiving Data 2006-2015'!O:O,'Receiving Data 2006-2015'!D:D,'WR Stats'!C63,'Receiving Data 2006-2015'!A:A,'WR Stats'!D63+2)</f>
        <v>0</v>
      </c>
      <c r="AB63" s="6">
        <f>SUMIFS('Receiving Data 2006-2015'!O:O,'Receiving Data 2006-2015'!D:D,'WR Stats'!C63,'Receiving Data 2006-2015'!A:A,'WR Stats'!D63+3)</f>
        <v>0</v>
      </c>
      <c r="AC63" s="6">
        <f>SUMIFS('Receiving Data 2006-2015'!O:O,'Receiving Data 2006-2015'!D:D,'WR Stats'!C63,'Receiving Data 2006-2015'!A:A,'WR Stats'!D63+4)</f>
        <v>0</v>
      </c>
      <c r="AD63" s="6">
        <f>SUMIFS('Receiving Data 2006-2015'!S:S,'Receiving Data 2006-2015'!D:D,'WR Stats'!C63,'Receiving Data 2006-2015'!A:A,'WR Stats'!D63)</f>
        <v>0</v>
      </c>
      <c r="AE63" s="6">
        <f>SUMIFS('Receiving Data 2006-2015'!S:S,'Receiving Data 2006-2015'!D:D,'WR Stats'!C63,'Receiving Data 2006-2015'!A:A,'WR Stats'!D63+1)</f>
        <v>0</v>
      </c>
      <c r="AF63" s="6">
        <f>SUMIFS('Receiving Data 2006-2015'!S:S,'Receiving Data 2006-2015'!D:D,'WR Stats'!C63,'Receiving Data 2006-2015'!A:A,'WR Stats'!D63+2)</f>
        <v>0</v>
      </c>
      <c r="AG63" s="6">
        <f>SUMIFS('Receiving Data 2006-2015'!S:S,'Receiving Data 2006-2015'!D:D,'WR Stats'!C63,'Receiving Data 2006-2015'!A:A,'WR Stats'!D63+3)</f>
        <v>0</v>
      </c>
      <c r="AH63" s="6">
        <f>SUMIFS('Receiving Data 2006-2015'!S:S,'Receiving Data 2006-2015'!D:D,'WR Stats'!C63,'Receiving Data 2006-2015'!A:A,'WR Stats'!D63+4)</f>
        <v>0</v>
      </c>
      <c r="AI63" s="6">
        <f t="shared" si="0"/>
        <v>3.2</v>
      </c>
      <c r="AJ63" s="6">
        <f t="shared" si="1"/>
        <v>0</v>
      </c>
      <c r="AK63" s="6">
        <f t="shared" si="2"/>
        <v>0</v>
      </c>
      <c r="AL63" s="6">
        <f t="shared" si="3"/>
        <v>0</v>
      </c>
      <c r="AM63" s="6">
        <f t="shared" si="4"/>
        <v>0</v>
      </c>
      <c r="AN63" s="6">
        <f t="shared" si="5"/>
        <v>3.2</v>
      </c>
      <c r="AO63" s="3">
        <f>SUMIFS('Receiving Data 2006-2015'!L:L,'Receiving Data 2006-2015'!D:D,'WR Stats'!C63,'Receiving Data 2006-2015'!A:A,'WR Stats'!D63)</f>
        <v>0.57099999999999995</v>
      </c>
      <c r="AP63" s="3">
        <f>SUMIFS('Receiving Data 2006-2015'!L:L,'Receiving Data 2006-2015'!D:D,'WR Stats'!C63,'Receiving Data 2006-2015'!A:A,'WR Stats'!D63+1)</f>
        <v>0</v>
      </c>
      <c r="AQ63" s="3">
        <f>SUMIFS('Receiving Data 2006-2015'!L:L,'Receiving Data 2006-2015'!D:D,'WR Stats'!C63,'Receiving Data 2006-2015'!A:A,'WR Stats'!D63+2)</f>
        <v>0</v>
      </c>
      <c r="AR63" s="3">
        <f>SUMIFS('Receiving Data 2006-2015'!L:L,'Receiving Data 2006-2015'!D:D,'WR Stats'!C63,'Receiving Data 2006-2015'!A:A,'WR Stats'!D63+3)</f>
        <v>0</v>
      </c>
      <c r="AS63" s="3">
        <f>SUMIFS('Receiving Data 2006-2015'!L:L,'Receiving Data 2006-2015'!D:D,'WR Stats'!C63,'Receiving Data 2006-2015'!A:A,'WR Stats'!D63+4)</f>
        <v>0</v>
      </c>
      <c r="AT63" s="7">
        <f t="shared" si="6"/>
        <v>32</v>
      </c>
      <c r="AU63" s="7">
        <f t="shared" si="7"/>
        <v>10</v>
      </c>
      <c r="AV63" s="7">
        <f t="shared" si="8"/>
        <v>7</v>
      </c>
      <c r="AW63" s="7">
        <f t="shared" si="9"/>
        <v>4</v>
      </c>
      <c r="AX63" s="7">
        <f t="shared" si="10"/>
        <v>0</v>
      </c>
      <c r="AY63" s="7">
        <f t="shared" si="11"/>
        <v>8</v>
      </c>
      <c r="AZ63" s="7">
        <f t="shared" si="12"/>
        <v>4.5714285714285712</v>
      </c>
      <c r="BA63" s="7">
        <f t="shared" si="13"/>
        <v>3.2</v>
      </c>
      <c r="BB63" s="7">
        <f t="shared" si="14"/>
        <v>0</v>
      </c>
      <c r="BC63" s="4">
        <f t="shared" si="15"/>
        <v>0.1142</v>
      </c>
      <c r="BD63">
        <f t="shared" si="16"/>
        <v>0</v>
      </c>
      <c r="BE63">
        <f t="shared" si="17"/>
        <v>0</v>
      </c>
      <c r="BF63">
        <f t="shared" si="18"/>
        <v>0</v>
      </c>
      <c r="BG63">
        <f t="shared" si="19"/>
        <v>0</v>
      </c>
      <c r="BH63">
        <f t="shared" si="20"/>
        <v>0</v>
      </c>
      <c r="BI63">
        <f t="shared" si="21"/>
        <v>0</v>
      </c>
      <c r="BJ63" t="str">
        <f t="shared" si="22"/>
        <v>Bust</v>
      </c>
      <c r="BK63">
        <f t="shared" si="23"/>
        <v>0</v>
      </c>
    </row>
    <row r="64" spans="1:63" x14ac:dyDescent="0.25">
      <c r="A64" t="s">
        <v>373</v>
      </c>
      <c r="B64" t="s">
        <v>74</v>
      </c>
      <c r="C64" t="str">
        <f>INDEX('Draft Master List'!E:F,MATCH(A64,'Draft Master List'!E:E,0),2)</f>
        <v>2512009</v>
      </c>
      <c r="D64">
        <f>INDEX('Draft Master List'!A:F,MATCH(A64,'Draft Master List'!E:E,0),1)</f>
        <v>2009</v>
      </c>
      <c r="E64" s="7">
        <f>SUMIFS('Receiving Data 2006-2015'!H:H,'Receiving Data 2006-2015'!D:D,'WR Stats'!C64,'Receiving Data 2006-2015'!A:A,'WR Stats'!D64)</f>
        <v>0</v>
      </c>
      <c r="F64" s="7">
        <f>SUMIFS('Receiving Data 2006-2015'!H:H,'Receiving Data 2006-2015'!D:D,'WR Stats'!C64,'Receiving Data 2006-2015'!A:A,'WR Stats'!D64+1)</f>
        <v>0</v>
      </c>
      <c r="G64" s="7">
        <f>SUMIFS('Receiving Data 2006-2015'!H:H,'Receiving Data 2006-2015'!D:D,'WR Stats'!C64,'Receiving Data 2006-2015'!A:A,'WR Stats'!D64+2)</f>
        <v>0</v>
      </c>
      <c r="H64" s="7">
        <f>SUMIFS('Receiving Data 2006-2015'!H:H,'Receiving Data 2006-2015'!D:D,'WR Stats'!C64,'Receiving Data 2006-2015'!A:A,'WR Stats'!D64+3)</f>
        <v>0</v>
      </c>
      <c r="I64" s="7">
        <f>SUMIFS('Receiving Data 2006-2015'!H:H,'Receiving Data 2006-2015'!D:D,'WR Stats'!C64,'Receiving Data 2006-2015'!A:A,'WR Stats'!D64+4)</f>
        <v>0</v>
      </c>
      <c r="J64" s="7">
        <f>SUMIFS('Receiving Data 2006-2015'!K:K,'Receiving Data 2006-2015'!D:D,'WR Stats'!C64,'Receiving Data 2006-2015'!A:A,'WR Stats'!D64)</f>
        <v>0</v>
      </c>
      <c r="K64" s="7">
        <f>SUMIFS('Receiving Data 2006-2015'!K:K,'Receiving Data 2006-2015'!D:D,'WR Stats'!C64,'Receiving Data 2006-2015'!A:A,'WR Stats'!D64+1)</f>
        <v>0</v>
      </c>
      <c r="L64" s="7">
        <f>SUMIFS('Receiving Data 2006-2015'!K:K,'Receiving Data 2006-2015'!D:D,'WR Stats'!C64,'Receiving Data 2006-2015'!A:A,'WR Stats'!D64+2)</f>
        <v>0</v>
      </c>
      <c r="M64" s="7">
        <f>SUMIFS('Receiving Data 2006-2015'!K:K,'Receiving Data 2006-2015'!D:D,'WR Stats'!C64,'Receiving Data 2006-2015'!A:A,'WR Stats'!D64+3)</f>
        <v>0</v>
      </c>
      <c r="N64" s="7">
        <f>SUMIFS('Receiving Data 2006-2015'!K:K,'Receiving Data 2006-2015'!D:D,'WR Stats'!C64,'Receiving Data 2006-2015'!A:A,'WR Stats'!D64+4)</f>
        <v>0</v>
      </c>
      <c r="O64" s="7">
        <f>SUMIFS('Receiving Data 2006-2015'!J:J,'Receiving Data 2006-2015'!D:D,'WR Stats'!C64,'Receiving Data 2006-2015'!A:A,'WR Stats'!D64)</f>
        <v>0</v>
      </c>
      <c r="P64" s="7">
        <f>SUMIFS('Receiving Data 2006-2015'!J:J,'Receiving Data 2006-2015'!D:D,'WR Stats'!C64,'Receiving Data 2006-2015'!A:A,'WR Stats'!D64+1)</f>
        <v>0</v>
      </c>
      <c r="Q64" s="7">
        <f>SUMIFS('Receiving Data 2006-2015'!J:J,'Receiving Data 2006-2015'!D:D,'WR Stats'!C64,'Receiving Data 2006-2015'!A:A,'WR Stats'!D64+2)</f>
        <v>0</v>
      </c>
      <c r="R64" s="7">
        <f>SUMIFS('Receiving Data 2006-2015'!J:J,'Receiving Data 2006-2015'!D:D,'WR Stats'!C64,'Receiving Data 2006-2015'!A:A,'WR Stats'!D64+3)</f>
        <v>0</v>
      </c>
      <c r="S64" s="7">
        <f>SUMIFS('Receiving Data 2006-2015'!J:J,'Receiving Data 2006-2015'!D:D,'WR Stats'!C64,'Receiving Data 2006-2015'!A:A,'WR Stats'!D64+4)</f>
        <v>0</v>
      </c>
      <c r="T64" s="6">
        <f>SUMIFS('Receiving Data 2006-2015'!M:M,'Receiving Data 2006-2015'!D:D,'WR Stats'!C64,'Receiving Data 2006-2015'!A:A,'WR Stats'!D64)</f>
        <v>0</v>
      </c>
      <c r="U64" s="6">
        <f>SUMIFS('Receiving Data 2006-2015'!M:M,'Receiving Data 2006-2015'!D:D,'WR Stats'!C64,'Receiving Data 2006-2015'!A:A,'WR Stats'!D64+1)</f>
        <v>0</v>
      </c>
      <c r="V64" s="6">
        <f>SUMIFS('Receiving Data 2006-2015'!M:M,'Receiving Data 2006-2015'!D:D,'WR Stats'!C64,'Receiving Data 2006-2015'!A:A,'WR Stats'!D64+2)</f>
        <v>0</v>
      </c>
      <c r="W64" s="6">
        <f>SUMIFS('Receiving Data 2006-2015'!M:M,'Receiving Data 2006-2015'!D:D,'WR Stats'!C64,'Receiving Data 2006-2015'!A:A,'WR Stats'!D64+3)</f>
        <v>0</v>
      </c>
      <c r="X64" s="6">
        <f>SUMIFS('Receiving Data 2006-2015'!M:M,'Receiving Data 2006-2015'!D:D,'WR Stats'!C64,'Receiving Data 2006-2015'!A:A,'WR Stats'!D64+4)</f>
        <v>0</v>
      </c>
      <c r="Y64" s="6">
        <f>SUMIFS('Receiving Data 2006-2015'!O:O,'Receiving Data 2006-2015'!D:D,'WR Stats'!C64,'Receiving Data 2006-2015'!A:A,'WR Stats'!D64)</f>
        <v>0</v>
      </c>
      <c r="Z64" s="6">
        <f>SUMIFS('Receiving Data 2006-2015'!O:O,'Receiving Data 2006-2015'!D:D,'WR Stats'!C64,'Receiving Data 2006-2015'!A:A,'WR Stats'!D64+1)</f>
        <v>0</v>
      </c>
      <c r="AA64" s="6">
        <f>SUMIFS('Receiving Data 2006-2015'!O:O,'Receiving Data 2006-2015'!D:D,'WR Stats'!C64,'Receiving Data 2006-2015'!A:A,'WR Stats'!D64+2)</f>
        <v>0</v>
      </c>
      <c r="AB64" s="6">
        <f>SUMIFS('Receiving Data 2006-2015'!O:O,'Receiving Data 2006-2015'!D:D,'WR Stats'!C64,'Receiving Data 2006-2015'!A:A,'WR Stats'!D64+3)</f>
        <v>0</v>
      </c>
      <c r="AC64" s="6">
        <f>SUMIFS('Receiving Data 2006-2015'!O:O,'Receiving Data 2006-2015'!D:D,'WR Stats'!C64,'Receiving Data 2006-2015'!A:A,'WR Stats'!D64+4)</f>
        <v>0</v>
      </c>
      <c r="AD64" s="6">
        <f>SUMIFS('Receiving Data 2006-2015'!S:S,'Receiving Data 2006-2015'!D:D,'WR Stats'!C64,'Receiving Data 2006-2015'!A:A,'WR Stats'!D64)</f>
        <v>0</v>
      </c>
      <c r="AE64" s="6">
        <f>SUMIFS('Receiving Data 2006-2015'!S:S,'Receiving Data 2006-2015'!D:D,'WR Stats'!C64,'Receiving Data 2006-2015'!A:A,'WR Stats'!D64+1)</f>
        <v>0</v>
      </c>
      <c r="AF64" s="6">
        <f>SUMIFS('Receiving Data 2006-2015'!S:S,'Receiving Data 2006-2015'!D:D,'WR Stats'!C64,'Receiving Data 2006-2015'!A:A,'WR Stats'!D64+2)</f>
        <v>0</v>
      </c>
      <c r="AG64" s="6">
        <f>SUMIFS('Receiving Data 2006-2015'!S:S,'Receiving Data 2006-2015'!D:D,'WR Stats'!C64,'Receiving Data 2006-2015'!A:A,'WR Stats'!D64+3)</f>
        <v>0</v>
      </c>
      <c r="AH64" s="6">
        <f>SUMIFS('Receiving Data 2006-2015'!S:S,'Receiving Data 2006-2015'!D:D,'WR Stats'!C64,'Receiving Data 2006-2015'!A:A,'WR Stats'!D64+4)</f>
        <v>0</v>
      </c>
      <c r="AI64" s="6">
        <f t="shared" si="0"/>
        <v>0</v>
      </c>
      <c r="AJ64" s="6">
        <f t="shared" si="1"/>
        <v>0</v>
      </c>
      <c r="AK64" s="6">
        <f t="shared" si="2"/>
        <v>0</v>
      </c>
      <c r="AL64" s="6">
        <f t="shared" si="3"/>
        <v>0</v>
      </c>
      <c r="AM64" s="6">
        <f t="shared" si="4"/>
        <v>0</v>
      </c>
      <c r="AN64" s="6">
        <f t="shared" si="5"/>
        <v>0</v>
      </c>
      <c r="AO64" s="3">
        <f>SUMIFS('Receiving Data 2006-2015'!L:L,'Receiving Data 2006-2015'!D:D,'WR Stats'!C64,'Receiving Data 2006-2015'!A:A,'WR Stats'!D64)</f>
        <v>0</v>
      </c>
      <c r="AP64" s="3">
        <f>SUMIFS('Receiving Data 2006-2015'!L:L,'Receiving Data 2006-2015'!D:D,'WR Stats'!C64,'Receiving Data 2006-2015'!A:A,'WR Stats'!D64+1)</f>
        <v>0</v>
      </c>
      <c r="AQ64" s="3">
        <f>SUMIFS('Receiving Data 2006-2015'!L:L,'Receiving Data 2006-2015'!D:D,'WR Stats'!C64,'Receiving Data 2006-2015'!A:A,'WR Stats'!D64+2)</f>
        <v>0</v>
      </c>
      <c r="AR64" s="3">
        <f>SUMIFS('Receiving Data 2006-2015'!L:L,'Receiving Data 2006-2015'!D:D,'WR Stats'!C64,'Receiving Data 2006-2015'!A:A,'WR Stats'!D64+3)</f>
        <v>0</v>
      </c>
      <c r="AS64" s="3">
        <f>SUMIFS('Receiving Data 2006-2015'!L:L,'Receiving Data 2006-2015'!D:D,'WR Stats'!C64,'Receiving Data 2006-2015'!A:A,'WR Stats'!D64+4)</f>
        <v>0</v>
      </c>
      <c r="AT64" s="7">
        <f t="shared" si="6"/>
        <v>0</v>
      </c>
      <c r="AU64" s="7">
        <f t="shared" si="7"/>
        <v>0</v>
      </c>
      <c r="AV64" s="7">
        <f t="shared" si="8"/>
        <v>0</v>
      </c>
      <c r="AW64" s="7">
        <f t="shared" si="9"/>
        <v>0</v>
      </c>
      <c r="AX64" s="7">
        <f t="shared" si="10"/>
        <v>0</v>
      </c>
      <c r="AY64" s="7" t="str">
        <f t="shared" si="11"/>
        <v/>
      </c>
      <c r="AZ64" s="7" t="str">
        <f t="shared" si="12"/>
        <v/>
      </c>
      <c r="BA64" s="7" t="str">
        <f t="shared" si="13"/>
        <v/>
      </c>
      <c r="BB64" s="7">
        <f t="shared" si="14"/>
        <v>0</v>
      </c>
      <c r="BC64" s="4">
        <f t="shared" si="15"/>
        <v>0</v>
      </c>
      <c r="BD64">
        <f t="shared" si="16"/>
        <v>0</v>
      </c>
      <c r="BE64">
        <f t="shared" si="17"/>
        <v>0</v>
      </c>
      <c r="BF64">
        <f t="shared" si="18"/>
        <v>0</v>
      </c>
      <c r="BG64">
        <f t="shared" si="19"/>
        <v>0</v>
      </c>
      <c r="BH64">
        <f t="shared" si="20"/>
        <v>0</v>
      </c>
      <c r="BI64">
        <f t="shared" si="21"/>
        <v>0</v>
      </c>
      <c r="BJ64" t="str">
        <f t="shared" si="22"/>
        <v>Bust</v>
      </c>
      <c r="BK64">
        <f t="shared" si="23"/>
        <v>0</v>
      </c>
    </row>
    <row r="65" spans="1:63" x14ac:dyDescent="0.25">
      <c r="A65" t="s">
        <v>374</v>
      </c>
      <c r="B65" t="s">
        <v>74</v>
      </c>
      <c r="C65" t="str">
        <f>INDEX('Draft Master List'!E:F,MATCH(A65,'Draft Master List'!E:E,0),2)</f>
        <v>2522009</v>
      </c>
      <c r="D65">
        <f>INDEX('Draft Master List'!A:F,MATCH(A65,'Draft Master List'!E:E,0),1)</f>
        <v>2009</v>
      </c>
      <c r="E65" s="7">
        <f>SUMIFS('Receiving Data 2006-2015'!H:H,'Receiving Data 2006-2015'!D:D,'WR Stats'!C65,'Receiving Data 2006-2015'!A:A,'WR Stats'!D65)</f>
        <v>0</v>
      </c>
      <c r="F65" s="7">
        <f>SUMIFS('Receiving Data 2006-2015'!H:H,'Receiving Data 2006-2015'!D:D,'WR Stats'!C65,'Receiving Data 2006-2015'!A:A,'WR Stats'!D65+1)</f>
        <v>0</v>
      </c>
      <c r="G65" s="7">
        <f>SUMIFS('Receiving Data 2006-2015'!H:H,'Receiving Data 2006-2015'!D:D,'WR Stats'!C65,'Receiving Data 2006-2015'!A:A,'WR Stats'!D65+2)</f>
        <v>0</v>
      </c>
      <c r="H65" s="7">
        <f>SUMIFS('Receiving Data 2006-2015'!H:H,'Receiving Data 2006-2015'!D:D,'WR Stats'!C65,'Receiving Data 2006-2015'!A:A,'WR Stats'!D65+3)</f>
        <v>0</v>
      </c>
      <c r="I65" s="7">
        <f>SUMIFS('Receiving Data 2006-2015'!H:H,'Receiving Data 2006-2015'!D:D,'WR Stats'!C65,'Receiving Data 2006-2015'!A:A,'WR Stats'!D65+4)</f>
        <v>0</v>
      </c>
      <c r="J65" s="7">
        <f>SUMIFS('Receiving Data 2006-2015'!K:K,'Receiving Data 2006-2015'!D:D,'WR Stats'!C65,'Receiving Data 2006-2015'!A:A,'WR Stats'!D65)</f>
        <v>0</v>
      </c>
      <c r="K65" s="7">
        <f>SUMIFS('Receiving Data 2006-2015'!K:K,'Receiving Data 2006-2015'!D:D,'WR Stats'!C65,'Receiving Data 2006-2015'!A:A,'WR Stats'!D65+1)</f>
        <v>0</v>
      </c>
      <c r="L65" s="7">
        <f>SUMIFS('Receiving Data 2006-2015'!K:K,'Receiving Data 2006-2015'!D:D,'WR Stats'!C65,'Receiving Data 2006-2015'!A:A,'WR Stats'!D65+2)</f>
        <v>0</v>
      </c>
      <c r="M65" s="7">
        <f>SUMIFS('Receiving Data 2006-2015'!K:K,'Receiving Data 2006-2015'!D:D,'WR Stats'!C65,'Receiving Data 2006-2015'!A:A,'WR Stats'!D65+3)</f>
        <v>0</v>
      </c>
      <c r="N65" s="7">
        <f>SUMIFS('Receiving Data 2006-2015'!K:K,'Receiving Data 2006-2015'!D:D,'WR Stats'!C65,'Receiving Data 2006-2015'!A:A,'WR Stats'!D65+4)</f>
        <v>0</v>
      </c>
      <c r="O65" s="7">
        <f>SUMIFS('Receiving Data 2006-2015'!J:J,'Receiving Data 2006-2015'!D:D,'WR Stats'!C65,'Receiving Data 2006-2015'!A:A,'WR Stats'!D65)</f>
        <v>0</v>
      </c>
      <c r="P65" s="7">
        <f>SUMIFS('Receiving Data 2006-2015'!J:J,'Receiving Data 2006-2015'!D:D,'WR Stats'!C65,'Receiving Data 2006-2015'!A:A,'WR Stats'!D65+1)</f>
        <v>0</v>
      </c>
      <c r="Q65" s="7">
        <f>SUMIFS('Receiving Data 2006-2015'!J:J,'Receiving Data 2006-2015'!D:D,'WR Stats'!C65,'Receiving Data 2006-2015'!A:A,'WR Stats'!D65+2)</f>
        <v>0</v>
      </c>
      <c r="R65" s="7">
        <f>SUMIFS('Receiving Data 2006-2015'!J:J,'Receiving Data 2006-2015'!D:D,'WR Stats'!C65,'Receiving Data 2006-2015'!A:A,'WR Stats'!D65+3)</f>
        <v>0</v>
      </c>
      <c r="S65" s="7">
        <f>SUMIFS('Receiving Data 2006-2015'!J:J,'Receiving Data 2006-2015'!D:D,'WR Stats'!C65,'Receiving Data 2006-2015'!A:A,'WR Stats'!D65+4)</f>
        <v>0</v>
      </c>
      <c r="T65" s="6">
        <f>SUMIFS('Receiving Data 2006-2015'!M:M,'Receiving Data 2006-2015'!D:D,'WR Stats'!C65,'Receiving Data 2006-2015'!A:A,'WR Stats'!D65)</f>
        <v>0</v>
      </c>
      <c r="U65" s="6">
        <f>SUMIFS('Receiving Data 2006-2015'!M:M,'Receiving Data 2006-2015'!D:D,'WR Stats'!C65,'Receiving Data 2006-2015'!A:A,'WR Stats'!D65+1)</f>
        <v>0</v>
      </c>
      <c r="V65" s="6">
        <f>SUMIFS('Receiving Data 2006-2015'!M:M,'Receiving Data 2006-2015'!D:D,'WR Stats'!C65,'Receiving Data 2006-2015'!A:A,'WR Stats'!D65+2)</f>
        <v>0</v>
      </c>
      <c r="W65" s="6">
        <f>SUMIFS('Receiving Data 2006-2015'!M:M,'Receiving Data 2006-2015'!D:D,'WR Stats'!C65,'Receiving Data 2006-2015'!A:A,'WR Stats'!D65+3)</f>
        <v>0</v>
      </c>
      <c r="X65" s="6">
        <f>SUMIFS('Receiving Data 2006-2015'!M:M,'Receiving Data 2006-2015'!D:D,'WR Stats'!C65,'Receiving Data 2006-2015'!A:A,'WR Stats'!D65+4)</f>
        <v>0</v>
      </c>
      <c r="Y65" s="6">
        <f>SUMIFS('Receiving Data 2006-2015'!O:O,'Receiving Data 2006-2015'!D:D,'WR Stats'!C65,'Receiving Data 2006-2015'!A:A,'WR Stats'!D65)</f>
        <v>0</v>
      </c>
      <c r="Z65" s="6">
        <f>SUMIFS('Receiving Data 2006-2015'!O:O,'Receiving Data 2006-2015'!D:D,'WR Stats'!C65,'Receiving Data 2006-2015'!A:A,'WR Stats'!D65+1)</f>
        <v>0</v>
      </c>
      <c r="AA65" s="6">
        <f>SUMIFS('Receiving Data 2006-2015'!O:O,'Receiving Data 2006-2015'!D:D,'WR Stats'!C65,'Receiving Data 2006-2015'!A:A,'WR Stats'!D65+2)</f>
        <v>0</v>
      </c>
      <c r="AB65" s="6">
        <f>SUMIFS('Receiving Data 2006-2015'!O:O,'Receiving Data 2006-2015'!D:D,'WR Stats'!C65,'Receiving Data 2006-2015'!A:A,'WR Stats'!D65+3)</f>
        <v>0</v>
      </c>
      <c r="AC65" s="6">
        <f>SUMIFS('Receiving Data 2006-2015'!O:O,'Receiving Data 2006-2015'!D:D,'WR Stats'!C65,'Receiving Data 2006-2015'!A:A,'WR Stats'!D65+4)</f>
        <v>0</v>
      </c>
      <c r="AD65" s="6">
        <f>SUMIFS('Receiving Data 2006-2015'!S:S,'Receiving Data 2006-2015'!D:D,'WR Stats'!C65,'Receiving Data 2006-2015'!A:A,'WR Stats'!D65)</f>
        <v>0</v>
      </c>
      <c r="AE65" s="6">
        <f>SUMIFS('Receiving Data 2006-2015'!S:S,'Receiving Data 2006-2015'!D:D,'WR Stats'!C65,'Receiving Data 2006-2015'!A:A,'WR Stats'!D65+1)</f>
        <v>0</v>
      </c>
      <c r="AF65" s="6">
        <f>SUMIFS('Receiving Data 2006-2015'!S:S,'Receiving Data 2006-2015'!D:D,'WR Stats'!C65,'Receiving Data 2006-2015'!A:A,'WR Stats'!D65+2)</f>
        <v>0</v>
      </c>
      <c r="AG65" s="6">
        <f>SUMIFS('Receiving Data 2006-2015'!S:S,'Receiving Data 2006-2015'!D:D,'WR Stats'!C65,'Receiving Data 2006-2015'!A:A,'WR Stats'!D65+3)</f>
        <v>0</v>
      </c>
      <c r="AH65" s="6">
        <f>SUMIFS('Receiving Data 2006-2015'!S:S,'Receiving Data 2006-2015'!D:D,'WR Stats'!C65,'Receiving Data 2006-2015'!A:A,'WR Stats'!D65+4)</f>
        <v>0</v>
      </c>
      <c r="AI65" s="6">
        <f t="shared" si="0"/>
        <v>0</v>
      </c>
      <c r="AJ65" s="6">
        <f t="shared" si="1"/>
        <v>0</v>
      </c>
      <c r="AK65" s="6">
        <f t="shared" si="2"/>
        <v>0</v>
      </c>
      <c r="AL65" s="6">
        <f t="shared" si="3"/>
        <v>0</v>
      </c>
      <c r="AM65" s="6">
        <f t="shared" si="4"/>
        <v>0</v>
      </c>
      <c r="AN65" s="6">
        <f t="shared" si="5"/>
        <v>0</v>
      </c>
      <c r="AO65" s="3">
        <f>SUMIFS('Receiving Data 2006-2015'!L:L,'Receiving Data 2006-2015'!D:D,'WR Stats'!C65,'Receiving Data 2006-2015'!A:A,'WR Stats'!D65)</f>
        <v>0</v>
      </c>
      <c r="AP65" s="3">
        <f>SUMIFS('Receiving Data 2006-2015'!L:L,'Receiving Data 2006-2015'!D:D,'WR Stats'!C65,'Receiving Data 2006-2015'!A:A,'WR Stats'!D65+1)</f>
        <v>0</v>
      </c>
      <c r="AQ65" s="3">
        <f>SUMIFS('Receiving Data 2006-2015'!L:L,'Receiving Data 2006-2015'!D:D,'WR Stats'!C65,'Receiving Data 2006-2015'!A:A,'WR Stats'!D65+2)</f>
        <v>0</v>
      </c>
      <c r="AR65" s="3">
        <f>SUMIFS('Receiving Data 2006-2015'!L:L,'Receiving Data 2006-2015'!D:D,'WR Stats'!C65,'Receiving Data 2006-2015'!A:A,'WR Stats'!D65+3)</f>
        <v>0</v>
      </c>
      <c r="AS65" s="3">
        <f>SUMIFS('Receiving Data 2006-2015'!L:L,'Receiving Data 2006-2015'!D:D,'WR Stats'!C65,'Receiving Data 2006-2015'!A:A,'WR Stats'!D65+4)</f>
        <v>0</v>
      </c>
      <c r="AT65" s="7">
        <f t="shared" si="6"/>
        <v>0</v>
      </c>
      <c r="AU65" s="7">
        <f t="shared" si="7"/>
        <v>0</v>
      </c>
      <c r="AV65" s="7">
        <f t="shared" si="8"/>
        <v>0</v>
      </c>
      <c r="AW65" s="7">
        <f t="shared" si="9"/>
        <v>0</v>
      </c>
      <c r="AX65" s="7">
        <f t="shared" si="10"/>
        <v>0</v>
      </c>
      <c r="AY65" s="7" t="str">
        <f t="shared" si="11"/>
        <v/>
      </c>
      <c r="AZ65" s="7" t="str">
        <f t="shared" si="12"/>
        <v/>
      </c>
      <c r="BA65" s="7" t="str">
        <f t="shared" si="13"/>
        <v/>
      </c>
      <c r="BB65" s="7">
        <f t="shared" si="14"/>
        <v>0</v>
      </c>
      <c r="BC65" s="4">
        <f t="shared" si="15"/>
        <v>0</v>
      </c>
      <c r="BD65">
        <f t="shared" si="16"/>
        <v>0</v>
      </c>
      <c r="BE65">
        <f t="shared" si="17"/>
        <v>0</v>
      </c>
      <c r="BF65">
        <f t="shared" si="18"/>
        <v>0</v>
      </c>
      <c r="BG65">
        <f t="shared" si="19"/>
        <v>0</v>
      </c>
      <c r="BH65">
        <f t="shared" si="20"/>
        <v>0</v>
      </c>
      <c r="BI65">
        <f t="shared" si="21"/>
        <v>0</v>
      </c>
      <c r="BJ65" t="str">
        <f t="shared" si="22"/>
        <v>Bust</v>
      </c>
      <c r="BK65">
        <f t="shared" si="23"/>
        <v>0</v>
      </c>
    </row>
    <row r="66" spans="1:63" x14ac:dyDescent="0.25">
      <c r="A66" t="s">
        <v>375</v>
      </c>
      <c r="B66" t="s">
        <v>74</v>
      </c>
      <c r="C66" t="str">
        <f>INDEX('Draft Master List'!E:F,MATCH(A66,'Draft Master List'!E:E,0),2)</f>
        <v>2532009</v>
      </c>
      <c r="D66">
        <f>INDEX('Draft Master List'!A:F,MATCH(A66,'Draft Master List'!E:E,0),1)</f>
        <v>2009</v>
      </c>
      <c r="E66" s="7">
        <f>SUMIFS('Receiving Data 2006-2015'!H:H,'Receiving Data 2006-2015'!D:D,'WR Stats'!C66,'Receiving Data 2006-2015'!A:A,'WR Stats'!D66)</f>
        <v>0</v>
      </c>
      <c r="F66" s="7">
        <f>SUMIFS('Receiving Data 2006-2015'!H:H,'Receiving Data 2006-2015'!D:D,'WR Stats'!C66,'Receiving Data 2006-2015'!A:A,'WR Stats'!D66+1)</f>
        <v>10</v>
      </c>
      <c r="G66" s="7">
        <f>SUMIFS('Receiving Data 2006-2015'!H:H,'Receiving Data 2006-2015'!D:D,'WR Stats'!C66,'Receiving Data 2006-2015'!A:A,'WR Stats'!D66+2)</f>
        <v>6</v>
      </c>
      <c r="H66" s="7">
        <f>SUMIFS('Receiving Data 2006-2015'!H:H,'Receiving Data 2006-2015'!D:D,'WR Stats'!C66,'Receiving Data 2006-2015'!A:A,'WR Stats'!D66+3)</f>
        <v>14</v>
      </c>
      <c r="I66" s="7">
        <f>SUMIFS('Receiving Data 2006-2015'!H:H,'Receiving Data 2006-2015'!D:D,'WR Stats'!C66,'Receiving Data 2006-2015'!A:A,'WR Stats'!D66+4)</f>
        <v>12</v>
      </c>
      <c r="J66" s="7">
        <f>SUMIFS('Receiving Data 2006-2015'!K:K,'Receiving Data 2006-2015'!D:D,'WR Stats'!C66,'Receiving Data 2006-2015'!A:A,'WR Stats'!D66)</f>
        <v>0</v>
      </c>
      <c r="K66" s="7">
        <f>SUMIFS('Receiving Data 2006-2015'!K:K,'Receiving Data 2006-2015'!D:D,'WR Stats'!C66,'Receiving Data 2006-2015'!A:A,'WR Stats'!D66+1)</f>
        <v>8</v>
      </c>
      <c r="L66" s="7">
        <f>SUMIFS('Receiving Data 2006-2015'!K:K,'Receiving Data 2006-2015'!D:D,'WR Stats'!C66,'Receiving Data 2006-2015'!A:A,'WR Stats'!D66+2)</f>
        <v>3</v>
      </c>
      <c r="M66" s="7">
        <f>SUMIFS('Receiving Data 2006-2015'!K:K,'Receiving Data 2006-2015'!D:D,'WR Stats'!C66,'Receiving Data 2006-2015'!A:A,'WR Stats'!D66+3)</f>
        <v>28</v>
      </c>
      <c r="N66" s="7">
        <f>SUMIFS('Receiving Data 2006-2015'!K:K,'Receiving Data 2006-2015'!D:D,'WR Stats'!C66,'Receiving Data 2006-2015'!A:A,'WR Stats'!D66+4)</f>
        <v>24</v>
      </c>
      <c r="O66" s="7">
        <f>SUMIFS('Receiving Data 2006-2015'!J:J,'Receiving Data 2006-2015'!D:D,'WR Stats'!C66,'Receiving Data 2006-2015'!A:A,'WR Stats'!D66)</f>
        <v>0</v>
      </c>
      <c r="P66" s="7">
        <f>SUMIFS('Receiving Data 2006-2015'!J:J,'Receiving Data 2006-2015'!D:D,'WR Stats'!C66,'Receiving Data 2006-2015'!A:A,'WR Stats'!D66+1)</f>
        <v>22</v>
      </c>
      <c r="Q66" s="7">
        <f>SUMIFS('Receiving Data 2006-2015'!J:J,'Receiving Data 2006-2015'!D:D,'WR Stats'!C66,'Receiving Data 2006-2015'!A:A,'WR Stats'!D66+2)</f>
        <v>6</v>
      </c>
      <c r="R66" s="7">
        <f>SUMIFS('Receiving Data 2006-2015'!J:J,'Receiving Data 2006-2015'!D:D,'WR Stats'!C66,'Receiving Data 2006-2015'!A:A,'WR Stats'!D66+3)</f>
        <v>55</v>
      </c>
      <c r="S66" s="7">
        <f>SUMIFS('Receiving Data 2006-2015'!J:J,'Receiving Data 2006-2015'!D:D,'WR Stats'!C66,'Receiving Data 2006-2015'!A:A,'WR Stats'!D66+4)</f>
        <v>46</v>
      </c>
      <c r="T66" s="6">
        <f>SUMIFS('Receiving Data 2006-2015'!M:M,'Receiving Data 2006-2015'!D:D,'WR Stats'!C66,'Receiving Data 2006-2015'!A:A,'WR Stats'!D66)</f>
        <v>0</v>
      </c>
      <c r="U66" s="6">
        <f>SUMIFS('Receiving Data 2006-2015'!M:M,'Receiving Data 2006-2015'!D:D,'WR Stats'!C66,'Receiving Data 2006-2015'!A:A,'WR Stats'!D66+1)</f>
        <v>111</v>
      </c>
      <c r="V66" s="6">
        <f>SUMIFS('Receiving Data 2006-2015'!M:M,'Receiving Data 2006-2015'!D:D,'WR Stats'!C66,'Receiving Data 2006-2015'!A:A,'WR Stats'!D66+2)</f>
        <v>30</v>
      </c>
      <c r="W66" s="6">
        <f>SUMIFS('Receiving Data 2006-2015'!M:M,'Receiving Data 2006-2015'!D:D,'WR Stats'!C66,'Receiving Data 2006-2015'!A:A,'WR Stats'!D66+3)</f>
        <v>425</v>
      </c>
      <c r="X66" s="6">
        <f>SUMIFS('Receiving Data 2006-2015'!M:M,'Receiving Data 2006-2015'!D:D,'WR Stats'!C66,'Receiving Data 2006-2015'!A:A,'WR Stats'!D66+4)</f>
        <v>440</v>
      </c>
      <c r="Y66" s="6">
        <f>SUMIFS('Receiving Data 2006-2015'!O:O,'Receiving Data 2006-2015'!D:D,'WR Stats'!C66,'Receiving Data 2006-2015'!A:A,'WR Stats'!D66)</f>
        <v>0</v>
      </c>
      <c r="Z66" s="6">
        <f>SUMIFS('Receiving Data 2006-2015'!O:O,'Receiving Data 2006-2015'!D:D,'WR Stats'!C66,'Receiving Data 2006-2015'!A:A,'WR Stats'!D66+1)</f>
        <v>0</v>
      </c>
      <c r="AA66" s="6">
        <f>SUMIFS('Receiving Data 2006-2015'!O:O,'Receiving Data 2006-2015'!D:D,'WR Stats'!C66,'Receiving Data 2006-2015'!A:A,'WR Stats'!D66+2)</f>
        <v>0</v>
      </c>
      <c r="AB66" s="6">
        <f>SUMIFS('Receiving Data 2006-2015'!O:O,'Receiving Data 2006-2015'!D:D,'WR Stats'!C66,'Receiving Data 2006-2015'!A:A,'WR Stats'!D66+3)</f>
        <v>2</v>
      </c>
      <c r="AC66" s="6">
        <f>SUMIFS('Receiving Data 2006-2015'!O:O,'Receiving Data 2006-2015'!D:D,'WR Stats'!C66,'Receiving Data 2006-2015'!A:A,'WR Stats'!D66+4)</f>
        <v>4</v>
      </c>
      <c r="AD66" s="6">
        <f>SUMIFS('Receiving Data 2006-2015'!S:S,'Receiving Data 2006-2015'!D:D,'WR Stats'!C66,'Receiving Data 2006-2015'!A:A,'WR Stats'!D66)</f>
        <v>0</v>
      </c>
      <c r="AE66" s="6">
        <f>SUMIFS('Receiving Data 2006-2015'!S:S,'Receiving Data 2006-2015'!D:D,'WR Stats'!C66,'Receiving Data 2006-2015'!A:A,'WR Stats'!D66+1)</f>
        <v>0</v>
      </c>
      <c r="AF66" s="6">
        <f>SUMIFS('Receiving Data 2006-2015'!S:S,'Receiving Data 2006-2015'!D:D,'WR Stats'!C66,'Receiving Data 2006-2015'!A:A,'WR Stats'!D66+2)</f>
        <v>0</v>
      </c>
      <c r="AG66" s="6">
        <f>SUMIFS('Receiving Data 2006-2015'!S:S,'Receiving Data 2006-2015'!D:D,'WR Stats'!C66,'Receiving Data 2006-2015'!A:A,'WR Stats'!D66+3)</f>
        <v>0</v>
      </c>
      <c r="AH66" s="6">
        <f>SUMIFS('Receiving Data 2006-2015'!S:S,'Receiving Data 2006-2015'!D:D,'WR Stats'!C66,'Receiving Data 2006-2015'!A:A,'WR Stats'!D66+4)</f>
        <v>0</v>
      </c>
      <c r="AI66" s="6">
        <f t="shared" si="0"/>
        <v>0</v>
      </c>
      <c r="AJ66" s="6">
        <f t="shared" si="1"/>
        <v>11.1</v>
      </c>
      <c r="AK66" s="6">
        <f t="shared" si="2"/>
        <v>3</v>
      </c>
      <c r="AL66" s="6">
        <f t="shared" si="3"/>
        <v>54.5</v>
      </c>
      <c r="AM66" s="6">
        <f t="shared" si="4"/>
        <v>68</v>
      </c>
      <c r="AN66" s="6">
        <f t="shared" si="5"/>
        <v>136.6</v>
      </c>
      <c r="AO66" s="3">
        <f>SUMIFS('Receiving Data 2006-2015'!L:L,'Receiving Data 2006-2015'!D:D,'WR Stats'!C66,'Receiving Data 2006-2015'!A:A,'WR Stats'!D66)</f>
        <v>0</v>
      </c>
      <c r="AP66" s="3">
        <f>SUMIFS('Receiving Data 2006-2015'!L:L,'Receiving Data 2006-2015'!D:D,'WR Stats'!C66,'Receiving Data 2006-2015'!A:A,'WR Stats'!D66+1)</f>
        <v>0.36399999999999999</v>
      </c>
      <c r="AQ66" s="3">
        <f>SUMIFS('Receiving Data 2006-2015'!L:L,'Receiving Data 2006-2015'!D:D,'WR Stats'!C66,'Receiving Data 2006-2015'!A:A,'WR Stats'!D66+2)</f>
        <v>0.5</v>
      </c>
      <c r="AR66" s="3">
        <f>SUMIFS('Receiving Data 2006-2015'!L:L,'Receiving Data 2006-2015'!D:D,'WR Stats'!C66,'Receiving Data 2006-2015'!A:A,'WR Stats'!D66+3)</f>
        <v>0.50900000000000001</v>
      </c>
      <c r="AS66" s="3">
        <f>SUMIFS('Receiving Data 2006-2015'!L:L,'Receiving Data 2006-2015'!D:D,'WR Stats'!C66,'Receiving Data 2006-2015'!A:A,'WR Stats'!D66+4)</f>
        <v>0.52200000000000002</v>
      </c>
      <c r="AT66" s="7">
        <f t="shared" si="6"/>
        <v>1006</v>
      </c>
      <c r="AU66" s="7">
        <f t="shared" si="7"/>
        <v>42</v>
      </c>
      <c r="AV66" s="7">
        <f t="shared" si="8"/>
        <v>129</v>
      </c>
      <c r="AW66" s="7">
        <f t="shared" si="9"/>
        <v>63</v>
      </c>
      <c r="AX66" s="7">
        <f t="shared" si="10"/>
        <v>0</v>
      </c>
      <c r="AY66" s="7">
        <f t="shared" si="11"/>
        <v>15.968253968253968</v>
      </c>
      <c r="AZ66" s="7">
        <f t="shared" si="12"/>
        <v>7.7984496124031004</v>
      </c>
      <c r="BA66" s="7">
        <f t="shared" si="13"/>
        <v>23.952380952380953</v>
      </c>
      <c r="BB66" s="7">
        <f t="shared" si="14"/>
        <v>6</v>
      </c>
      <c r="BC66" s="4">
        <f t="shared" si="15"/>
        <v>0.379</v>
      </c>
      <c r="BD66">
        <f t="shared" si="16"/>
        <v>0</v>
      </c>
      <c r="BE66">
        <f t="shared" si="17"/>
        <v>0</v>
      </c>
      <c r="BF66">
        <f t="shared" si="18"/>
        <v>0</v>
      </c>
      <c r="BG66">
        <f t="shared" si="19"/>
        <v>0</v>
      </c>
      <c r="BH66">
        <f t="shared" si="20"/>
        <v>0</v>
      </c>
      <c r="BI66">
        <f t="shared" si="21"/>
        <v>0</v>
      </c>
      <c r="BJ66" t="str">
        <f t="shared" si="22"/>
        <v>Bust</v>
      </c>
      <c r="BK66">
        <f t="shared" si="23"/>
        <v>0</v>
      </c>
    </row>
    <row r="67" spans="1:63" x14ac:dyDescent="0.25">
      <c r="A67" t="s">
        <v>378</v>
      </c>
      <c r="B67" t="s">
        <v>74</v>
      </c>
      <c r="C67" t="str">
        <f>INDEX('Draft Master List'!E:F,MATCH(A67,'Draft Master List'!E:E,0),2)</f>
        <v>332008</v>
      </c>
      <c r="D67">
        <f>INDEX('Draft Master List'!A:F,MATCH(A67,'Draft Master List'!E:E,0),1)</f>
        <v>2008</v>
      </c>
      <c r="E67" s="7">
        <f>SUMIFS('Receiving Data 2006-2015'!H:H,'Receiving Data 2006-2015'!D:D,'WR Stats'!C67,'Receiving Data 2006-2015'!A:A,'WR Stats'!D67)</f>
        <v>15</v>
      </c>
      <c r="F67" s="7">
        <f>SUMIFS('Receiving Data 2006-2015'!H:H,'Receiving Data 2006-2015'!D:D,'WR Stats'!C67,'Receiving Data 2006-2015'!A:A,'WR Stats'!D67+1)</f>
        <v>16</v>
      </c>
      <c r="G67" s="7">
        <f>SUMIFS('Receiving Data 2006-2015'!H:H,'Receiving Data 2006-2015'!D:D,'WR Stats'!C67,'Receiving Data 2006-2015'!A:A,'WR Stats'!D67+2)</f>
        <v>0</v>
      </c>
      <c r="H67" s="7">
        <f>SUMIFS('Receiving Data 2006-2015'!H:H,'Receiving Data 2006-2015'!D:D,'WR Stats'!C67,'Receiving Data 2006-2015'!A:A,'WR Stats'!D67+3)</f>
        <v>8</v>
      </c>
      <c r="I67" s="7">
        <f>SUMIFS('Receiving Data 2006-2015'!H:H,'Receiving Data 2006-2015'!D:D,'WR Stats'!C67,'Receiving Data 2006-2015'!A:A,'WR Stats'!D67+4)</f>
        <v>16</v>
      </c>
      <c r="J67" s="7">
        <f>SUMIFS('Receiving Data 2006-2015'!K:K,'Receiving Data 2006-2015'!D:D,'WR Stats'!C67,'Receiving Data 2006-2015'!A:A,'WR Stats'!D67)</f>
        <v>53</v>
      </c>
      <c r="K67" s="7">
        <f>SUMIFS('Receiving Data 2006-2015'!K:K,'Receiving Data 2006-2015'!D:D,'WR Stats'!C67,'Receiving Data 2006-2015'!A:A,'WR Stats'!D67+1)</f>
        <v>47</v>
      </c>
      <c r="L67" s="7">
        <f>SUMIFS('Receiving Data 2006-2015'!K:K,'Receiving Data 2006-2015'!D:D,'WR Stats'!C67,'Receiving Data 2006-2015'!A:A,'WR Stats'!D67+2)</f>
        <v>0</v>
      </c>
      <c r="M67" s="7">
        <f>SUMIFS('Receiving Data 2006-2015'!K:K,'Receiving Data 2006-2015'!D:D,'WR Stats'!C67,'Receiving Data 2006-2015'!A:A,'WR Stats'!D67+3)</f>
        <v>3</v>
      </c>
      <c r="N67" s="7">
        <f>SUMIFS('Receiving Data 2006-2015'!K:K,'Receiving Data 2006-2015'!D:D,'WR Stats'!C67,'Receiving Data 2006-2015'!A:A,'WR Stats'!D67+4)</f>
        <v>60</v>
      </c>
      <c r="O67" s="7">
        <f>SUMIFS('Receiving Data 2006-2015'!J:J,'Receiving Data 2006-2015'!D:D,'WR Stats'!C67,'Receiving Data 2006-2015'!A:A,'WR Stats'!D67)</f>
        <v>102</v>
      </c>
      <c r="P67" s="7">
        <f>SUMIFS('Receiving Data 2006-2015'!J:J,'Receiving Data 2006-2015'!D:D,'WR Stats'!C67,'Receiving Data 2006-2015'!A:A,'WR Stats'!D67+1)</f>
        <v>97</v>
      </c>
      <c r="Q67" s="7">
        <f>SUMIFS('Receiving Data 2006-2015'!J:J,'Receiving Data 2006-2015'!D:D,'WR Stats'!C67,'Receiving Data 2006-2015'!A:A,'WR Stats'!D67+2)</f>
        <v>0</v>
      </c>
      <c r="R67" s="7">
        <f>SUMIFS('Receiving Data 2006-2015'!J:J,'Receiving Data 2006-2015'!D:D,'WR Stats'!C67,'Receiving Data 2006-2015'!A:A,'WR Stats'!D67+3)</f>
        <v>11</v>
      </c>
      <c r="S67" s="7">
        <f>SUMIFS('Receiving Data 2006-2015'!J:J,'Receiving Data 2006-2015'!D:D,'WR Stats'!C67,'Receiving Data 2006-2015'!A:A,'WR Stats'!D67+4)</f>
        <v>124</v>
      </c>
      <c r="T67" s="6">
        <f>SUMIFS('Receiving Data 2006-2015'!M:M,'Receiving Data 2006-2015'!D:D,'WR Stats'!C67,'Receiving Data 2006-2015'!A:A,'WR Stats'!D67)</f>
        <v>674</v>
      </c>
      <c r="U67" s="6">
        <f>SUMIFS('Receiving Data 2006-2015'!M:M,'Receiving Data 2006-2015'!D:D,'WR Stats'!C67,'Receiving Data 2006-2015'!A:A,'WR Stats'!D67+1)</f>
        <v>589</v>
      </c>
      <c r="V67" s="6">
        <f>SUMIFS('Receiving Data 2006-2015'!M:M,'Receiving Data 2006-2015'!D:D,'WR Stats'!C67,'Receiving Data 2006-2015'!A:A,'WR Stats'!D67+2)</f>
        <v>0</v>
      </c>
      <c r="W67" s="6">
        <f>SUMIFS('Receiving Data 2006-2015'!M:M,'Receiving Data 2006-2015'!D:D,'WR Stats'!C67,'Receiving Data 2006-2015'!A:A,'WR Stats'!D67+3)</f>
        <v>45</v>
      </c>
      <c r="X67" s="6">
        <f>SUMIFS('Receiving Data 2006-2015'!M:M,'Receiving Data 2006-2015'!D:D,'WR Stats'!C67,'Receiving Data 2006-2015'!A:A,'WR Stats'!D67+4)</f>
        <v>781</v>
      </c>
      <c r="Y67" s="6">
        <f>SUMIFS('Receiving Data 2006-2015'!O:O,'Receiving Data 2006-2015'!D:D,'WR Stats'!C67,'Receiving Data 2006-2015'!A:A,'WR Stats'!D67)</f>
        <v>3</v>
      </c>
      <c r="Z67" s="6">
        <f>SUMIFS('Receiving Data 2006-2015'!O:O,'Receiving Data 2006-2015'!D:D,'WR Stats'!C67,'Receiving Data 2006-2015'!A:A,'WR Stats'!D67+1)</f>
        <v>5</v>
      </c>
      <c r="AA67" s="6">
        <f>SUMIFS('Receiving Data 2006-2015'!O:O,'Receiving Data 2006-2015'!D:D,'WR Stats'!C67,'Receiving Data 2006-2015'!A:A,'WR Stats'!D67+2)</f>
        <v>0</v>
      </c>
      <c r="AB67" s="6">
        <f>SUMIFS('Receiving Data 2006-2015'!O:O,'Receiving Data 2006-2015'!D:D,'WR Stats'!C67,'Receiving Data 2006-2015'!A:A,'WR Stats'!D67+3)</f>
        <v>1</v>
      </c>
      <c r="AC67" s="6">
        <f>SUMIFS('Receiving Data 2006-2015'!O:O,'Receiving Data 2006-2015'!D:D,'WR Stats'!C67,'Receiving Data 2006-2015'!A:A,'WR Stats'!D67+4)</f>
        <v>3</v>
      </c>
      <c r="AD67" s="6">
        <f>SUMIFS('Receiving Data 2006-2015'!S:S,'Receiving Data 2006-2015'!D:D,'WR Stats'!C67,'Receiving Data 2006-2015'!A:A,'WR Stats'!D67)</f>
        <v>0</v>
      </c>
      <c r="AE67" s="6">
        <f>SUMIFS('Receiving Data 2006-2015'!S:S,'Receiving Data 2006-2015'!D:D,'WR Stats'!C67,'Receiving Data 2006-2015'!A:A,'WR Stats'!D67+1)</f>
        <v>2</v>
      </c>
      <c r="AF67" s="6">
        <f>SUMIFS('Receiving Data 2006-2015'!S:S,'Receiving Data 2006-2015'!D:D,'WR Stats'!C67,'Receiving Data 2006-2015'!A:A,'WR Stats'!D67+2)</f>
        <v>0</v>
      </c>
      <c r="AG67" s="6">
        <f>SUMIFS('Receiving Data 2006-2015'!S:S,'Receiving Data 2006-2015'!D:D,'WR Stats'!C67,'Receiving Data 2006-2015'!A:A,'WR Stats'!D67+3)</f>
        <v>0</v>
      </c>
      <c r="AH67" s="6">
        <f>SUMIFS('Receiving Data 2006-2015'!S:S,'Receiving Data 2006-2015'!D:D,'WR Stats'!C67,'Receiving Data 2006-2015'!A:A,'WR Stats'!D67+4)</f>
        <v>1</v>
      </c>
      <c r="AI67" s="6">
        <f t="shared" ref="AI67:AI130" si="24">(T67/10)+(Y67*6)-(AD67*2)</f>
        <v>85.4</v>
      </c>
      <c r="AJ67" s="6">
        <f t="shared" ref="AJ67:AJ130" si="25">(U67/10)+(Z67*6)-(AE67*2)</f>
        <v>84.9</v>
      </c>
      <c r="AK67" s="6">
        <f t="shared" ref="AK67:AK130" si="26">(V67/10)+(AA67*6)-(AF67*2)</f>
        <v>0</v>
      </c>
      <c r="AL67" s="6">
        <f t="shared" ref="AL67:AL130" si="27">(W67/10)+(AB67*6)-(AG67*2)</f>
        <v>10.5</v>
      </c>
      <c r="AM67" s="6">
        <f t="shared" ref="AM67:AM130" si="28">(X67/10)+(AC67*6)-(AH67*2)</f>
        <v>94.1</v>
      </c>
      <c r="AN67" s="6">
        <f t="shared" ref="AN67:AN130" si="29">SUM(AI67:AM67)</f>
        <v>274.89999999999998</v>
      </c>
      <c r="AO67" s="3">
        <f>SUMIFS('Receiving Data 2006-2015'!L:L,'Receiving Data 2006-2015'!D:D,'WR Stats'!C67,'Receiving Data 2006-2015'!A:A,'WR Stats'!D67)</f>
        <v>0.52</v>
      </c>
      <c r="AP67" s="3">
        <f>SUMIFS('Receiving Data 2006-2015'!L:L,'Receiving Data 2006-2015'!D:D,'WR Stats'!C67,'Receiving Data 2006-2015'!A:A,'WR Stats'!D67+1)</f>
        <v>0.48499999999999999</v>
      </c>
      <c r="AQ67" s="3">
        <f>SUMIFS('Receiving Data 2006-2015'!L:L,'Receiving Data 2006-2015'!D:D,'WR Stats'!C67,'Receiving Data 2006-2015'!A:A,'WR Stats'!D67+2)</f>
        <v>0</v>
      </c>
      <c r="AR67" s="3">
        <f>SUMIFS('Receiving Data 2006-2015'!L:L,'Receiving Data 2006-2015'!D:D,'WR Stats'!C67,'Receiving Data 2006-2015'!A:A,'WR Stats'!D67+3)</f>
        <v>0.27300000000000002</v>
      </c>
      <c r="AS67" s="3">
        <f>SUMIFS('Receiving Data 2006-2015'!L:L,'Receiving Data 2006-2015'!D:D,'WR Stats'!C67,'Receiving Data 2006-2015'!A:A,'WR Stats'!D67+4)</f>
        <v>0.48399999999999999</v>
      </c>
      <c r="AT67" s="7">
        <f t="shared" ref="AT67:AT130" si="30">SUM(T67:X67)</f>
        <v>2089</v>
      </c>
      <c r="AU67" s="7">
        <f t="shared" ref="AU67:AU130" si="31">SUM(E67:I67)</f>
        <v>55</v>
      </c>
      <c r="AV67" s="7">
        <f t="shared" ref="AV67:AV130" si="32">SUM(O67:S67)</f>
        <v>334</v>
      </c>
      <c r="AW67" s="7">
        <f t="shared" ref="AW67:AW130" si="33">SUM(J67:N67)</f>
        <v>163</v>
      </c>
      <c r="AX67" s="7">
        <f t="shared" ref="AX67:AX130" si="34">SUM(AD67:AH67)</f>
        <v>3</v>
      </c>
      <c r="AY67" s="7">
        <f t="shared" ref="AY67:AY130" si="35">IFERROR(AT67/AW67,"")</f>
        <v>12.815950920245399</v>
      </c>
      <c r="AZ67" s="7">
        <f t="shared" ref="AZ67:AZ130" si="36">IFERROR(AT67/AV67,"")</f>
        <v>6.2544910179640718</v>
      </c>
      <c r="BA67" s="7">
        <f t="shared" ref="BA67:BA130" si="37">IFERROR(AT67/AU67,"")</f>
        <v>37.981818181818184</v>
      </c>
      <c r="BB67" s="7">
        <f t="shared" ref="BB67:BB130" si="38">SUM(Y67:AC67)</f>
        <v>12</v>
      </c>
      <c r="BC67" s="4">
        <f t="shared" ref="BC67:BC130" si="39">AVERAGE(AO67:AS67)</f>
        <v>0.35239999999999999</v>
      </c>
      <c r="BD67">
        <f t="shared" ref="BD67:BD130" si="40">IF(AI67&gt;125,1,0)</f>
        <v>0</v>
      </c>
      <c r="BE67">
        <f t="shared" ref="BE67:BE130" si="41">IF(AJ67&gt;125,1,0)</f>
        <v>0</v>
      </c>
      <c r="BF67">
        <f t="shared" ref="BF67:BF130" si="42">IF(AK67&gt;125,1,0)</f>
        <v>0</v>
      </c>
      <c r="BG67">
        <f t="shared" ref="BG67:BG130" si="43">IF(AL67&gt;125,1,0)</f>
        <v>0</v>
      </c>
      <c r="BH67">
        <f t="shared" ref="BH67:BH130" si="44">IF(AM67&gt;125,1,0)</f>
        <v>0</v>
      </c>
      <c r="BI67">
        <f t="shared" ref="BI67:BI130" si="45">SUM(BD67:BH67)</f>
        <v>0</v>
      </c>
      <c r="BJ67" t="str">
        <f t="shared" ref="BJ67:BJ130" si="46">IF(BI67=0,"Bust",IF(BI67=1,"Backup",IF(BI67=2,"Starter",IF(BI67=3,"Pro Bowl",IF(BI67=4,"Super Star","Super Star")))))</f>
        <v>Bust</v>
      </c>
      <c r="BK67">
        <f t="shared" ref="BK67:BK130" si="47">IF(BI67=0,0,1)</f>
        <v>0</v>
      </c>
    </row>
    <row r="68" spans="1:63" x14ac:dyDescent="0.25">
      <c r="A68" t="s">
        <v>379</v>
      </c>
      <c r="B68" t="s">
        <v>74</v>
      </c>
      <c r="C68" t="str">
        <f>INDEX('Draft Master List'!E:F,MATCH(A68,'Draft Master List'!E:E,0),2)</f>
        <v>342008</v>
      </c>
      <c r="D68">
        <f>INDEX('Draft Master List'!A:F,MATCH(A68,'Draft Master List'!E:E,0),1)</f>
        <v>2008</v>
      </c>
      <c r="E68" s="7">
        <f>SUMIFS('Receiving Data 2006-2015'!H:H,'Receiving Data 2006-2015'!D:D,'WR Stats'!C68,'Receiving Data 2006-2015'!A:A,'WR Stats'!D68)</f>
        <v>16</v>
      </c>
      <c r="F68" s="7">
        <f>SUMIFS('Receiving Data 2006-2015'!H:H,'Receiving Data 2006-2015'!D:D,'WR Stats'!C68,'Receiving Data 2006-2015'!A:A,'WR Stats'!D68+1)</f>
        <v>14</v>
      </c>
      <c r="G68" s="7">
        <f>SUMIFS('Receiving Data 2006-2015'!H:H,'Receiving Data 2006-2015'!D:D,'WR Stats'!C68,'Receiving Data 2006-2015'!A:A,'WR Stats'!D68+2)</f>
        <v>0</v>
      </c>
      <c r="H68" s="7">
        <f>SUMIFS('Receiving Data 2006-2015'!H:H,'Receiving Data 2006-2015'!D:D,'WR Stats'!C68,'Receiving Data 2006-2015'!A:A,'WR Stats'!D68+3)</f>
        <v>16</v>
      </c>
      <c r="I68" s="7">
        <f>SUMIFS('Receiving Data 2006-2015'!H:H,'Receiving Data 2006-2015'!D:D,'WR Stats'!C68,'Receiving Data 2006-2015'!A:A,'WR Stats'!D68+4)</f>
        <v>0</v>
      </c>
      <c r="J68" s="7">
        <f>SUMIFS('Receiving Data 2006-2015'!K:K,'Receiving Data 2006-2015'!D:D,'WR Stats'!C68,'Receiving Data 2006-2015'!A:A,'WR Stats'!D68)</f>
        <v>15</v>
      </c>
      <c r="K68" s="7">
        <f>SUMIFS('Receiving Data 2006-2015'!K:K,'Receiving Data 2006-2015'!D:D,'WR Stats'!C68,'Receiving Data 2006-2015'!A:A,'WR Stats'!D68+1)</f>
        <v>25</v>
      </c>
      <c r="L68" s="7">
        <f>SUMIFS('Receiving Data 2006-2015'!K:K,'Receiving Data 2006-2015'!D:D,'WR Stats'!C68,'Receiving Data 2006-2015'!A:A,'WR Stats'!D68+2)</f>
        <v>0</v>
      </c>
      <c r="M68" s="7">
        <f>SUMIFS('Receiving Data 2006-2015'!K:K,'Receiving Data 2006-2015'!D:D,'WR Stats'!C68,'Receiving Data 2006-2015'!A:A,'WR Stats'!D68+3)</f>
        <v>3</v>
      </c>
      <c r="N68" s="7">
        <f>SUMIFS('Receiving Data 2006-2015'!K:K,'Receiving Data 2006-2015'!D:D,'WR Stats'!C68,'Receiving Data 2006-2015'!A:A,'WR Stats'!D68+4)</f>
        <v>0</v>
      </c>
      <c r="O68" s="7">
        <f>SUMIFS('Receiving Data 2006-2015'!J:J,'Receiving Data 2006-2015'!D:D,'WR Stats'!C68,'Receiving Data 2006-2015'!A:A,'WR Stats'!D68)</f>
        <v>27</v>
      </c>
      <c r="P68" s="7">
        <f>SUMIFS('Receiving Data 2006-2015'!J:J,'Receiving Data 2006-2015'!D:D,'WR Stats'!C68,'Receiving Data 2006-2015'!A:A,'WR Stats'!D68+1)</f>
        <v>47</v>
      </c>
      <c r="Q68" s="7">
        <f>SUMIFS('Receiving Data 2006-2015'!J:J,'Receiving Data 2006-2015'!D:D,'WR Stats'!C68,'Receiving Data 2006-2015'!A:A,'WR Stats'!D68+2)</f>
        <v>0</v>
      </c>
      <c r="R68" s="7">
        <f>SUMIFS('Receiving Data 2006-2015'!J:J,'Receiving Data 2006-2015'!D:D,'WR Stats'!C68,'Receiving Data 2006-2015'!A:A,'WR Stats'!D68+3)</f>
        <v>3</v>
      </c>
      <c r="S68" s="7">
        <f>SUMIFS('Receiving Data 2006-2015'!J:J,'Receiving Data 2006-2015'!D:D,'WR Stats'!C68,'Receiving Data 2006-2015'!A:A,'WR Stats'!D68+4)</f>
        <v>0</v>
      </c>
      <c r="T68" s="6">
        <f>SUMIFS('Receiving Data 2006-2015'!M:M,'Receiving Data 2006-2015'!D:D,'WR Stats'!C68,'Receiving Data 2006-2015'!A:A,'WR Stats'!D68)</f>
        <v>120</v>
      </c>
      <c r="U68" s="6">
        <f>SUMIFS('Receiving Data 2006-2015'!M:M,'Receiving Data 2006-2015'!D:D,'WR Stats'!C68,'Receiving Data 2006-2015'!A:A,'WR Stats'!D68+1)</f>
        <v>325</v>
      </c>
      <c r="V68" s="6">
        <f>SUMIFS('Receiving Data 2006-2015'!M:M,'Receiving Data 2006-2015'!D:D,'WR Stats'!C68,'Receiving Data 2006-2015'!A:A,'WR Stats'!D68+2)</f>
        <v>0</v>
      </c>
      <c r="W68" s="6">
        <f>SUMIFS('Receiving Data 2006-2015'!M:M,'Receiving Data 2006-2015'!D:D,'WR Stats'!C68,'Receiving Data 2006-2015'!A:A,'WR Stats'!D68+3)</f>
        <v>37</v>
      </c>
      <c r="X68" s="6">
        <f>SUMIFS('Receiving Data 2006-2015'!M:M,'Receiving Data 2006-2015'!D:D,'WR Stats'!C68,'Receiving Data 2006-2015'!A:A,'WR Stats'!D68+4)</f>
        <v>0</v>
      </c>
      <c r="Y68" s="6">
        <f>SUMIFS('Receiving Data 2006-2015'!O:O,'Receiving Data 2006-2015'!D:D,'WR Stats'!C68,'Receiving Data 2006-2015'!A:A,'WR Stats'!D68)</f>
        <v>0</v>
      </c>
      <c r="Z68" s="6">
        <f>SUMIFS('Receiving Data 2006-2015'!O:O,'Receiving Data 2006-2015'!D:D,'WR Stats'!C68,'Receiving Data 2006-2015'!A:A,'WR Stats'!D68+1)</f>
        <v>3</v>
      </c>
      <c r="AA68" s="6">
        <f>SUMIFS('Receiving Data 2006-2015'!O:O,'Receiving Data 2006-2015'!D:D,'WR Stats'!C68,'Receiving Data 2006-2015'!A:A,'WR Stats'!D68+2)</f>
        <v>0</v>
      </c>
      <c r="AB68" s="6">
        <f>SUMIFS('Receiving Data 2006-2015'!O:O,'Receiving Data 2006-2015'!D:D,'WR Stats'!C68,'Receiving Data 2006-2015'!A:A,'WR Stats'!D68+3)</f>
        <v>0</v>
      </c>
      <c r="AC68" s="6">
        <f>SUMIFS('Receiving Data 2006-2015'!O:O,'Receiving Data 2006-2015'!D:D,'WR Stats'!C68,'Receiving Data 2006-2015'!A:A,'WR Stats'!D68+4)</f>
        <v>0</v>
      </c>
      <c r="AD68" s="6">
        <f>SUMIFS('Receiving Data 2006-2015'!S:S,'Receiving Data 2006-2015'!D:D,'WR Stats'!C68,'Receiving Data 2006-2015'!A:A,'WR Stats'!D68)</f>
        <v>0</v>
      </c>
      <c r="AE68" s="6">
        <f>SUMIFS('Receiving Data 2006-2015'!S:S,'Receiving Data 2006-2015'!D:D,'WR Stats'!C68,'Receiving Data 2006-2015'!A:A,'WR Stats'!D68+1)</f>
        <v>0</v>
      </c>
      <c r="AF68" s="6">
        <f>SUMIFS('Receiving Data 2006-2015'!S:S,'Receiving Data 2006-2015'!D:D,'WR Stats'!C68,'Receiving Data 2006-2015'!A:A,'WR Stats'!D68+2)</f>
        <v>0</v>
      </c>
      <c r="AG68" s="6">
        <f>SUMIFS('Receiving Data 2006-2015'!S:S,'Receiving Data 2006-2015'!D:D,'WR Stats'!C68,'Receiving Data 2006-2015'!A:A,'WR Stats'!D68+3)</f>
        <v>0</v>
      </c>
      <c r="AH68" s="6">
        <f>SUMIFS('Receiving Data 2006-2015'!S:S,'Receiving Data 2006-2015'!D:D,'WR Stats'!C68,'Receiving Data 2006-2015'!A:A,'WR Stats'!D68+4)</f>
        <v>0</v>
      </c>
      <c r="AI68" s="6">
        <f t="shared" si="24"/>
        <v>12</v>
      </c>
      <c r="AJ68" s="6">
        <f t="shared" si="25"/>
        <v>50.5</v>
      </c>
      <c r="AK68" s="6">
        <f t="shared" si="26"/>
        <v>0</v>
      </c>
      <c r="AL68" s="6">
        <f t="shared" si="27"/>
        <v>3.7</v>
      </c>
      <c r="AM68" s="6">
        <f t="shared" si="28"/>
        <v>0</v>
      </c>
      <c r="AN68" s="6">
        <f t="shared" si="29"/>
        <v>66.2</v>
      </c>
      <c r="AO68" s="3">
        <f>SUMIFS('Receiving Data 2006-2015'!L:L,'Receiving Data 2006-2015'!D:D,'WR Stats'!C68,'Receiving Data 2006-2015'!A:A,'WR Stats'!D68)</f>
        <v>0.55600000000000005</v>
      </c>
      <c r="AP68" s="3">
        <f>SUMIFS('Receiving Data 2006-2015'!L:L,'Receiving Data 2006-2015'!D:D,'WR Stats'!C68,'Receiving Data 2006-2015'!A:A,'WR Stats'!D68+1)</f>
        <v>0.53200000000000003</v>
      </c>
      <c r="AQ68" s="3">
        <f>SUMIFS('Receiving Data 2006-2015'!L:L,'Receiving Data 2006-2015'!D:D,'WR Stats'!C68,'Receiving Data 2006-2015'!A:A,'WR Stats'!D68+2)</f>
        <v>0</v>
      </c>
      <c r="AR68" s="3">
        <f>SUMIFS('Receiving Data 2006-2015'!L:L,'Receiving Data 2006-2015'!D:D,'WR Stats'!C68,'Receiving Data 2006-2015'!A:A,'WR Stats'!D68+3)</f>
        <v>1</v>
      </c>
      <c r="AS68" s="3">
        <f>SUMIFS('Receiving Data 2006-2015'!L:L,'Receiving Data 2006-2015'!D:D,'WR Stats'!C68,'Receiving Data 2006-2015'!A:A,'WR Stats'!D68+4)</f>
        <v>0</v>
      </c>
      <c r="AT68" s="7">
        <f t="shared" si="30"/>
        <v>482</v>
      </c>
      <c r="AU68" s="7">
        <f t="shared" si="31"/>
        <v>46</v>
      </c>
      <c r="AV68" s="7">
        <f t="shared" si="32"/>
        <v>77</v>
      </c>
      <c r="AW68" s="7">
        <f t="shared" si="33"/>
        <v>43</v>
      </c>
      <c r="AX68" s="7">
        <f t="shared" si="34"/>
        <v>0</v>
      </c>
      <c r="AY68" s="7">
        <f t="shared" si="35"/>
        <v>11.209302325581396</v>
      </c>
      <c r="AZ68" s="7">
        <f t="shared" si="36"/>
        <v>6.2597402597402594</v>
      </c>
      <c r="BA68" s="7">
        <f t="shared" si="37"/>
        <v>10.478260869565217</v>
      </c>
      <c r="BB68" s="7">
        <f t="shared" si="38"/>
        <v>3</v>
      </c>
      <c r="BC68" s="4">
        <f t="shared" si="39"/>
        <v>0.41760000000000003</v>
      </c>
      <c r="BD68">
        <f t="shared" si="40"/>
        <v>0</v>
      </c>
      <c r="BE68">
        <f t="shared" si="41"/>
        <v>0</v>
      </c>
      <c r="BF68">
        <f t="shared" si="42"/>
        <v>0</v>
      </c>
      <c r="BG68">
        <f t="shared" si="43"/>
        <v>0</v>
      </c>
      <c r="BH68">
        <f t="shared" si="44"/>
        <v>0</v>
      </c>
      <c r="BI68">
        <f t="shared" si="45"/>
        <v>0</v>
      </c>
      <c r="BJ68" t="str">
        <f t="shared" si="46"/>
        <v>Bust</v>
      </c>
      <c r="BK68">
        <f t="shared" si="47"/>
        <v>0</v>
      </c>
    </row>
    <row r="69" spans="1:63" x14ac:dyDescent="0.25">
      <c r="A69" t="s">
        <v>116</v>
      </c>
      <c r="B69" t="s">
        <v>74</v>
      </c>
      <c r="C69" t="str">
        <f>INDEX('Draft Master List'!E:F,MATCH(A69,'Draft Master List'!E:E,0),2)</f>
        <v>362008</v>
      </c>
      <c r="D69">
        <f>INDEX('Draft Master List'!A:F,MATCH(A69,'Draft Master List'!E:E,0),1)</f>
        <v>2008</v>
      </c>
      <c r="E69" s="7">
        <f>SUMIFS('Receiving Data 2006-2015'!H:H,'Receiving Data 2006-2015'!D:D,'WR Stats'!C69,'Receiving Data 2006-2015'!A:A,'WR Stats'!D69)</f>
        <v>16</v>
      </c>
      <c r="F69" s="7">
        <f>SUMIFS('Receiving Data 2006-2015'!H:H,'Receiving Data 2006-2015'!D:D,'WR Stats'!C69,'Receiving Data 2006-2015'!A:A,'WR Stats'!D69+1)</f>
        <v>13</v>
      </c>
      <c r="G69" s="7">
        <f>SUMIFS('Receiving Data 2006-2015'!H:H,'Receiving Data 2006-2015'!D:D,'WR Stats'!C69,'Receiving Data 2006-2015'!A:A,'WR Stats'!D69+2)</f>
        <v>16</v>
      </c>
      <c r="H69" s="7">
        <f>SUMIFS('Receiving Data 2006-2015'!H:H,'Receiving Data 2006-2015'!D:D,'WR Stats'!C69,'Receiving Data 2006-2015'!A:A,'WR Stats'!D69+3)</f>
        <v>16</v>
      </c>
      <c r="I69" s="7">
        <f>SUMIFS('Receiving Data 2006-2015'!H:H,'Receiving Data 2006-2015'!D:D,'WR Stats'!C69,'Receiving Data 2006-2015'!A:A,'WR Stats'!D69+4)</f>
        <v>12</v>
      </c>
      <c r="J69" s="7">
        <f>SUMIFS('Receiving Data 2006-2015'!K:K,'Receiving Data 2006-2015'!D:D,'WR Stats'!C69,'Receiving Data 2006-2015'!A:A,'WR Stats'!D69)</f>
        <v>33</v>
      </c>
      <c r="K69" s="7">
        <f>SUMIFS('Receiving Data 2006-2015'!K:K,'Receiving Data 2006-2015'!D:D,'WR Stats'!C69,'Receiving Data 2006-2015'!A:A,'WR Stats'!D69+1)</f>
        <v>22</v>
      </c>
      <c r="L69" s="7">
        <f>SUMIFS('Receiving Data 2006-2015'!K:K,'Receiving Data 2006-2015'!D:D,'WR Stats'!C69,'Receiving Data 2006-2015'!A:A,'WR Stats'!D69+2)</f>
        <v>45</v>
      </c>
      <c r="M69" s="7">
        <f>SUMIFS('Receiving Data 2006-2015'!K:K,'Receiving Data 2006-2015'!D:D,'WR Stats'!C69,'Receiving Data 2006-2015'!A:A,'WR Stats'!D69+3)</f>
        <v>68</v>
      </c>
      <c r="N69" s="7">
        <f>SUMIFS('Receiving Data 2006-2015'!K:K,'Receiving Data 2006-2015'!D:D,'WR Stats'!C69,'Receiving Data 2006-2015'!A:A,'WR Stats'!D69+4)</f>
        <v>49</v>
      </c>
      <c r="O69" s="7">
        <f>SUMIFS('Receiving Data 2006-2015'!J:J,'Receiving Data 2006-2015'!D:D,'WR Stats'!C69,'Receiving Data 2006-2015'!A:A,'WR Stats'!D69)</f>
        <v>54</v>
      </c>
      <c r="P69" s="7">
        <f>SUMIFS('Receiving Data 2006-2015'!J:J,'Receiving Data 2006-2015'!D:D,'WR Stats'!C69,'Receiving Data 2006-2015'!A:A,'WR Stats'!D69+1)</f>
        <v>31</v>
      </c>
      <c r="Q69" s="7">
        <f>SUMIFS('Receiving Data 2006-2015'!J:J,'Receiving Data 2006-2015'!D:D,'WR Stats'!C69,'Receiving Data 2006-2015'!A:A,'WR Stats'!D69+2)</f>
        <v>64</v>
      </c>
      <c r="R69" s="7">
        <f>SUMIFS('Receiving Data 2006-2015'!J:J,'Receiving Data 2006-2015'!D:D,'WR Stats'!C69,'Receiving Data 2006-2015'!A:A,'WR Stats'!D69+3)</f>
        <v>96</v>
      </c>
      <c r="S69" s="7">
        <f>SUMIFS('Receiving Data 2006-2015'!J:J,'Receiving Data 2006-2015'!D:D,'WR Stats'!C69,'Receiving Data 2006-2015'!A:A,'WR Stats'!D69+4)</f>
        <v>73</v>
      </c>
      <c r="T69" s="6">
        <f>SUMIFS('Receiving Data 2006-2015'!M:M,'Receiving Data 2006-2015'!D:D,'WR Stats'!C69,'Receiving Data 2006-2015'!A:A,'WR Stats'!D69)</f>
        <v>366</v>
      </c>
      <c r="U69" s="6">
        <f>SUMIFS('Receiving Data 2006-2015'!M:M,'Receiving Data 2006-2015'!D:D,'WR Stats'!C69,'Receiving Data 2006-2015'!A:A,'WR Stats'!D69+1)</f>
        <v>320</v>
      </c>
      <c r="V69" s="6">
        <f>SUMIFS('Receiving Data 2006-2015'!M:M,'Receiving Data 2006-2015'!D:D,'WR Stats'!C69,'Receiving Data 2006-2015'!A:A,'WR Stats'!D69+2)</f>
        <v>582</v>
      </c>
      <c r="W69" s="6">
        <f>SUMIFS('Receiving Data 2006-2015'!M:M,'Receiving Data 2006-2015'!D:D,'WR Stats'!C69,'Receiving Data 2006-2015'!A:A,'WR Stats'!D69+3)</f>
        <v>1263</v>
      </c>
      <c r="X69" s="6">
        <f>SUMIFS('Receiving Data 2006-2015'!M:M,'Receiving Data 2006-2015'!D:D,'WR Stats'!C69,'Receiving Data 2006-2015'!A:A,'WR Stats'!D69+4)</f>
        <v>745</v>
      </c>
      <c r="Y69" s="6">
        <f>SUMIFS('Receiving Data 2006-2015'!O:O,'Receiving Data 2006-2015'!D:D,'WR Stats'!C69,'Receiving Data 2006-2015'!A:A,'WR Stats'!D69)</f>
        <v>2</v>
      </c>
      <c r="Z69" s="6">
        <f>SUMIFS('Receiving Data 2006-2015'!O:O,'Receiving Data 2006-2015'!D:D,'WR Stats'!C69,'Receiving Data 2006-2015'!A:A,'WR Stats'!D69+1)</f>
        <v>2</v>
      </c>
      <c r="AA69" s="6">
        <f>SUMIFS('Receiving Data 2006-2015'!O:O,'Receiving Data 2006-2015'!D:D,'WR Stats'!C69,'Receiving Data 2006-2015'!A:A,'WR Stats'!D69+2)</f>
        <v>2</v>
      </c>
      <c r="AB69" s="6">
        <f>SUMIFS('Receiving Data 2006-2015'!O:O,'Receiving Data 2006-2015'!D:D,'WR Stats'!C69,'Receiving Data 2006-2015'!A:A,'WR Stats'!D69+3)</f>
        <v>15</v>
      </c>
      <c r="AC69" s="6">
        <f>SUMIFS('Receiving Data 2006-2015'!O:O,'Receiving Data 2006-2015'!D:D,'WR Stats'!C69,'Receiving Data 2006-2015'!A:A,'WR Stats'!D69+4)</f>
        <v>7</v>
      </c>
      <c r="AD69" s="6">
        <f>SUMIFS('Receiving Data 2006-2015'!S:S,'Receiving Data 2006-2015'!D:D,'WR Stats'!C69,'Receiving Data 2006-2015'!A:A,'WR Stats'!D69)</f>
        <v>0</v>
      </c>
      <c r="AE69" s="6">
        <f>SUMIFS('Receiving Data 2006-2015'!S:S,'Receiving Data 2006-2015'!D:D,'WR Stats'!C69,'Receiving Data 2006-2015'!A:A,'WR Stats'!D69+1)</f>
        <v>3</v>
      </c>
      <c r="AF69" s="6">
        <f>SUMIFS('Receiving Data 2006-2015'!S:S,'Receiving Data 2006-2015'!D:D,'WR Stats'!C69,'Receiving Data 2006-2015'!A:A,'WR Stats'!D69+2)</f>
        <v>3</v>
      </c>
      <c r="AG69" s="6">
        <f>SUMIFS('Receiving Data 2006-2015'!S:S,'Receiving Data 2006-2015'!D:D,'WR Stats'!C69,'Receiving Data 2006-2015'!A:A,'WR Stats'!D69+3)</f>
        <v>0</v>
      </c>
      <c r="AH69" s="6">
        <f>SUMIFS('Receiving Data 2006-2015'!S:S,'Receiving Data 2006-2015'!D:D,'WR Stats'!C69,'Receiving Data 2006-2015'!A:A,'WR Stats'!D69+4)</f>
        <v>0</v>
      </c>
      <c r="AI69" s="6">
        <f t="shared" si="24"/>
        <v>48.6</v>
      </c>
      <c r="AJ69" s="6">
        <f t="shared" si="25"/>
        <v>38</v>
      </c>
      <c r="AK69" s="6">
        <f t="shared" si="26"/>
        <v>64.2</v>
      </c>
      <c r="AL69" s="6">
        <f t="shared" si="27"/>
        <v>216.3</v>
      </c>
      <c r="AM69" s="6">
        <f t="shared" si="28"/>
        <v>116.5</v>
      </c>
      <c r="AN69" s="6">
        <f t="shared" si="29"/>
        <v>483.6</v>
      </c>
      <c r="AO69" s="3">
        <f>SUMIFS('Receiving Data 2006-2015'!L:L,'Receiving Data 2006-2015'!D:D,'WR Stats'!C69,'Receiving Data 2006-2015'!A:A,'WR Stats'!D69)</f>
        <v>0.61099999999999999</v>
      </c>
      <c r="AP69" s="3">
        <f>SUMIFS('Receiving Data 2006-2015'!L:L,'Receiving Data 2006-2015'!D:D,'WR Stats'!C69,'Receiving Data 2006-2015'!A:A,'WR Stats'!D69+1)</f>
        <v>0.71</v>
      </c>
      <c r="AQ69" s="3">
        <f>SUMIFS('Receiving Data 2006-2015'!L:L,'Receiving Data 2006-2015'!D:D,'WR Stats'!C69,'Receiving Data 2006-2015'!A:A,'WR Stats'!D69+2)</f>
        <v>0.70299999999999996</v>
      </c>
      <c r="AR69" s="3">
        <f>SUMIFS('Receiving Data 2006-2015'!L:L,'Receiving Data 2006-2015'!D:D,'WR Stats'!C69,'Receiving Data 2006-2015'!A:A,'WR Stats'!D69+3)</f>
        <v>0.70799999999999996</v>
      </c>
      <c r="AS69" s="3">
        <f>SUMIFS('Receiving Data 2006-2015'!L:L,'Receiving Data 2006-2015'!D:D,'WR Stats'!C69,'Receiving Data 2006-2015'!A:A,'WR Stats'!D69+4)</f>
        <v>0.67100000000000004</v>
      </c>
      <c r="AT69" s="7">
        <f t="shared" si="30"/>
        <v>3276</v>
      </c>
      <c r="AU69" s="7">
        <f t="shared" si="31"/>
        <v>73</v>
      </c>
      <c r="AV69" s="7">
        <f t="shared" si="32"/>
        <v>318</v>
      </c>
      <c r="AW69" s="7">
        <f t="shared" si="33"/>
        <v>217</v>
      </c>
      <c r="AX69" s="7">
        <f t="shared" si="34"/>
        <v>6</v>
      </c>
      <c r="AY69" s="7">
        <f t="shared" si="35"/>
        <v>15.096774193548388</v>
      </c>
      <c r="AZ69" s="7">
        <f t="shared" si="36"/>
        <v>10.30188679245283</v>
      </c>
      <c r="BA69" s="7">
        <f t="shared" si="37"/>
        <v>44.876712328767127</v>
      </c>
      <c r="BB69" s="7">
        <f t="shared" si="38"/>
        <v>28</v>
      </c>
      <c r="BC69" s="4">
        <f t="shared" si="39"/>
        <v>0.68060000000000009</v>
      </c>
      <c r="BD69">
        <f t="shared" si="40"/>
        <v>0</v>
      </c>
      <c r="BE69">
        <f t="shared" si="41"/>
        <v>0</v>
      </c>
      <c r="BF69">
        <f t="shared" si="42"/>
        <v>0</v>
      </c>
      <c r="BG69">
        <f t="shared" si="43"/>
        <v>1</v>
      </c>
      <c r="BH69">
        <f t="shared" si="44"/>
        <v>0</v>
      </c>
      <c r="BI69">
        <f t="shared" si="45"/>
        <v>1</v>
      </c>
      <c r="BJ69" t="str">
        <f t="shared" si="46"/>
        <v>Backup</v>
      </c>
      <c r="BK69">
        <f t="shared" si="47"/>
        <v>1</v>
      </c>
    </row>
    <row r="70" spans="1:63" x14ac:dyDescent="0.25">
      <c r="A70" t="s">
        <v>380</v>
      </c>
      <c r="B70" t="s">
        <v>74</v>
      </c>
      <c r="C70" t="str">
        <f>INDEX('Draft Master List'!E:F,MATCH(A70,'Draft Master List'!E:E,0),2)</f>
        <v>412008</v>
      </c>
      <c r="D70">
        <f>INDEX('Draft Master List'!A:F,MATCH(A70,'Draft Master List'!E:E,0),1)</f>
        <v>2008</v>
      </c>
      <c r="E70" s="7">
        <f>SUMIFS('Receiving Data 2006-2015'!H:H,'Receiving Data 2006-2015'!D:D,'WR Stats'!C70,'Receiving Data 2006-2015'!A:A,'WR Stats'!D70)</f>
        <v>14</v>
      </c>
      <c r="F70" s="7">
        <f>SUMIFS('Receiving Data 2006-2015'!H:H,'Receiving Data 2006-2015'!D:D,'WR Stats'!C70,'Receiving Data 2006-2015'!A:A,'WR Stats'!D70+1)</f>
        <v>2</v>
      </c>
      <c r="G70" s="7">
        <f>SUMIFS('Receiving Data 2006-2015'!H:H,'Receiving Data 2006-2015'!D:D,'WR Stats'!C70,'Receiving Data 2006-2015'!A:A,'WR Stats'!D70+2)</f>
        <v>0</v>
      </c>
      <c r="H70" s="7">
        <f>SUMIFS('Receiving Data 2006-2015'!H:H,'Receiving Data 2006-2015'!D:D,'WR Stats'!C70,'Receiving Data 2006-2015'!A:A,'WR Stats'!D70+3)</f>
        <v>0</v>
      </c>
      <c r="I70" s="7">
        <f>SUMIFS('Receiving Data 2006-2015'!H:H,'Receiving Data 2006-2015'!D:D,'WR Stats'!C70,'Receiving Data 2006-2015'!A:A,'WR Stats'!D70+4)</f>
        <v>0</v>
      </c>
      <c r="J70" s="7">
        <f>SUMIFS('Receiving Data 2006-2015'!K:K,'Receiving Data 2006-2015'!D:D,'WR Stats'!C70,'Receiving Data 2006-2015'!A:A,'WR Stats'!D70)</f>
        <v>9</v>
      </c>
      <c r="K70" s="7">
        <f>SUMIFS('Receiving Data 2006-2015'!K:K,'Receiving Data 2006-2015'!D:D,'WR Stats'!C70,'Receiving Data 2006-2015'!A:A,'WR Stats'!D70+1)</f>
        <v>1</v>
      </c>
      <c r="L70" s="7">
        <f>SUMIFS('Receiving Data 2006-2015'!K:K,'Receiving Data 2006-2015'!D:D,'WR Stats'!C70,'Receiving Data 2006-2015'!A:A,'WR Stats'!D70+2)</f>
        <v>0</v>
      </c>
      <c r="M70" s="7">
        <f>SUMIFS('Receiving Data 2006-2015'!K:K,'Receiving Data 2006-2015'!D:D,'WR Stats'!C70,'Receiving Data 2006-2015'!A:A,'WR Stats'!D70+3)</f>
        <v>0</v>
      </c>
      <c r="N70" s="7">
        <f>SUMIFS('Receiving Data 2006-2015'!K:K,'Receiving Data 2006-2015'!D:D,'WR Stats'!C70,'Receiving Data 2006-2015'!A:A,'WR Stats'!D70+4)</f>
        <v>0</v>
      </c>
      <c r="O70" s="7">
        <f>SUMIFS('Receiving Data 2006-2015'!J:J,'Receiving Data 2006-2015'!D:D,'WR Stats'!C70,'Receiving Data 2006-2015'!A:A,'WR Stats'!D70)</f>
        <v>24</v>
      </c>
      <c r="P70" s="7">
        <f>SUMIFS('Receiving Data 2006-2015'!J:J,'Receiving Data 2006-2015'!D:D,'WR Stats'!C70,'Receiving Data 2006-2015'!A:A,'WR Stats'!D70+1)</f>
        <v>1</v>
      </c>
      <c r="Q70" s="7">
        <f>SUMIFS('Receiving Data 2006-2015'!J:J,'Receiving Data 2006-2015'!D:D,'WR Stats'!C70,'Receiving Data 2006-2015'!A:A,'WR Stats'!D70+2)</f>
        <v>0</v>
      </c>
      <c r="R70" s="7">
        <f>SUMIFS('Receiving Data 2006-2015'!J:J,'Receiving Data 2006-2015'!D:D,'WR Stats'!C70,'Receiving Data 2006-2015'!A:A,'WR Stats'!D70+3)</f>
        <v>0</v>
      </c>
      <c r="S70" s="7">
        <f>SUMIFS('Receiving Data 2006-2015'!J:J,'Receiving Data 2006-2015'!D:D,'WR Stats'!C70,'Receiving Data 2006-2015'!A:A,'WR Stats'!D70+4)</f>
        <v>0</v>
      </c>
      <c r="T70" s="6">
        <f>SUMIFS('Receiving Data 2006-2015'!M:M,'Receiving Data 2006-2015'!D:D,'WR Stats'!C70,'Receiving Data 2006-2015'!A:A,'WR Stats'!D70)</f>
        <v>87</v>
      </c>
      <c r="U70" s="6">
        <f>SUMIFS('Receiving Data 2006-2015'!M:M,'Receiving Data 2006-2015'!D:D,'WR Stats'!C70,'Receiving Data 2006-2015'!A:A,'WR Stats'!D70+1)</f>
        <v>9</v>
      </c>
      <c r="V70" s="6">
        <f>SUMIFS('Receiving Data 2006-2015'!M:M,'Receiving Data 2006-2015'!D:D,'WR Stats'!C70,'Receiving Data 2006-2015'!A:A,'WR Stats'!D70+2)</f>
        <v>0</v>
      </c>
      <c r="W70" s="6">
        <f>SUMIFS('Receiving Data 2006-2015'!M:M,'Receiving Data 2006-2015'!D:D,'WR Stats'!C70,'Receiving Data 2006-2015'!A:A,'WR Stats'!D70+3)</f>
        <v>0</v>
      </c>
      <c r="X70" s="6">
        <f>SUMIFS('Receiving Data 2006-2015'!M:M,'Receiving Data 2006-2015'!D:D,'WR Stats'!C70,'Receiving Data 2006-2015'!A:A,'WR Stats'!D70+4)</f>
        <v>0</v>
      </c>
      <c r="Y70" s="6">
        <f>SUMIFS('Receiving Data 2006-2015'!O:O,'Receiving Data 2006-2015'!D:D,'WR Stats'!C70,'Receiving Data 2006-2015'!A:A,'WR Stats'!D70)</f>
        <v>2</v>
      </c>
      <c r="Z70" s="6">
        <f>SUMIFS('Receiving Data 2006-2015'!O:O,'Receiving Data 2006-2015'!D:D,'WR Stats'!C70,'Receiving Data 2006-2015'!A:A,'WR Stats'!D70+1)</f>
        <v>0</v>
      </c>
      <c r="AA70" s="6">
        <f>SUMIFS('Receiving Data 2006-2015'!O:O,'Receiving Data 2006-2015'!D:D,'WR Stats'!C70,'Receiving Data 2006-2015'!A:A,'WR Stats'!D70+2)</f>
        <v>0</v>
      </c>
      <c r="AB70" s="6">
        <f>SUMIFS('Receiving Data 2006-2015'!O:O,'Receiving Data 2006-2015'!D:D,'WR Stats'!C70,'Receiving Data 2006-2015'!A:A,'WR Stats'!D70+3)</f>
        <v>0</v>
      </c>
      <c r="AC70" s="6">
        <f>SUMIFS('Receiving Data 2006-2015'!O:O,'Receiving Data 2006-2015'!D:D,'WR Stats'!C70,'Receiving Data 2006-2015'!A:A,'WR Stats'!D70+4)</f>
        <v>0</v>
      </c>
      <c r="AD70" s="6">
        <f>SUMIFS('Receiving Data 2006-2015'!S:S,'Receiving Data 2006-2015'!D:D,'WR Stats'!C70,'Receiving Data 2006-2015'!A:A,'WR Stats'!D70)</f>
        <v>0</v>
      </c>
      <c r="AE70" s="6">
        <f>SUMIFS('Receiving Data 2006-2015'!S:S,'Receiving Data 2006-2015'!D:D,'WR Stats'!C70,'Receiving Data 2006-2015'!A:A,'WR Stats'!D70+1)</f>
        <v>0</v>
      </c>
      <c r="AF70" s="6">
        <f>SUMIFS('Receiving Data 2006-2015'!S:S,'Receiving Data 2006-2015'!D:D,'WR Stats'!C70,'Receiving Data 2006-2015'!A:A,'WR Stats'!D70+2)</f>
        <v>0</v>
      </c>
      <c r="AG70" s="6">
        <f>SUMIFS('Receiving Data 2006-2015'!S:S,'Receiving Data 2006-2015'!D:D,'WR Stats'!C70,'Receiving Data 2006-2015'!A:A,'WR Stats'!D70+3)</f>
        <v>0</v>
      </c>
      <c r="AH70" s="6">
        <f>SUMIFS('Receiving Data 2006-2015'!S:S,'Receiving Data 2006-2015'!D:D,'WR Stats'!C70,'Receiving Data 2006-2015'!A:A,'WR Stats'!D70+4)</f>
        <v>0</v>
      </c>
      <c r="AI70" s="6">
        <f t="shared" si="24"/>
        <v>20.7</v>
      </c>
      <c r="AJ70" s="6">
        <f t="shared" si="25"/>
        <v>0.9</v>
      </c>
      <c r="AK70" s="6">
        <f t="shared" si="26"/>
        <v>0</v>
      </c>
      <c r="AL70" s="6">
        <f t="shared" si="27"/>
        <v>0</v>
      </c>
      <c r="AM70" s="6">
        <f t="shared" si="28"/>
        <v>0</v>
      </c>
      <c r="AN70" s="6">
        <f t="shared" si="29"/>
        <v>21.599999999999998</v>
      </c>
      <c r="AO70" s="3">
        <f>SUMIFS('Receiving Data 2006-2015'!L:L,'Receiving Data 2006-2015'!D:D,'WR Stats'!C70,'Receiving Data 2006-2015'!A:A,'WR Stats'!D70)</f>
        <v>0.375</v>
      </c>
      <c r="AP70" s="3">
        <f>SUMIFS('Receiving Data 2006-2015'!L:L,'Receiving Data 2006-2015'!D:D,'WR Stats'!C70,'Receiving Data 2006-2015'!A:A,'WR Stats'!D70+1)</f>
        <v>1</v>
      </c>
      <c r="AQ70" s="3">
        <f>SUMIFS('Receiving Data 2006-2015'!L:L,'Receiving Data 2006-2015'!D:D,'WR Stats'!C70,'Receiving Data 2006-2015'!A:A,'WR Stats'!D70+2)</f>
        <v>0</v>
      </c>
      <c r="AR70" s="3">
        <f>SUMIFS('Receiving Data 2006-2015'!L:L,'Receiving Data 2006-2015'!D:D,'WR Stats'!C70,'Receiving Data 2006-2015'!A:A,'WR Stats'!D70+3)</f>
        <v>0</v>
      </c>
      <c r="AS70" s="3">
        <f>SUMIFS('Receiving Data 2006-2015'!L:L,'Receiving Data 2006-2015'!D:D,'WR Stats'!C70,'Receiving Data 2006-2015'!A:A,'WR Stats'!D70+4)</f>
        <v>0</v>
      </c>
      <c r="AT70" s="7">
        <f t="shared" si="30"/>
        <v>96</v>
      </c>
      <c r="AU70" s="7">
        <f t="shared" si="31"/>
        <v>16</v>
      </c>
      <c r="AV70" s="7">
        <f t="shared" si="32"/>
        <v>25</v>
      </c>
      <c r="AW70" s="7">
        <f t="shared" si="33"/>
        <v>10</v>
      </c>
      <c r="AX70" s="7">
        <f t="shared" si="34"/>
        <v>0</v>
      </c>
      <c r="AY70" s="7">
        <f t="shared" si="35"/>
        <v>9.6</v>
      </c>
      <c r="AZ70" s="7">
        <f t="shared" si="36"/>
        <v>3.84</v>
      </c>
      <c r="BA70" s="7">
        <f t="shared" si="37"/>
        <v>6</v>
      </c>
      <c r="BB70" s="7">
        <f t="shared" si="38"/>
        <v>2</v>
      </c>
      <c r="BC70" s="4">
        <f t="shared" si="39"/>
        <v>0.27500000000000002</v>
      </c>
      <c r="BD70">
        <f t="shared" si="40"/>
        <v>0</v>
      </c>
      <c r="BE70">
        <f t="shared" si="41"/>
        <v>0</v>
      </c>
      <c r="BF70">
        <f t="shared" si="42"/>
        <v>0</v>
      </c>
      <c r="BG70">
        <f t="shared" si="43"/>
        <v>0</v>
      </c>
      <c r="BH70">
        <f t="shared" si="44"/>
        <v>0</v>
      </c>
      <c r="BI70">
        <f t="shared" si="45"/>
        <v>0</v>
      </c>
      <c r="BJ70" t="str">
        <f t="shared" si="46"/>
        <v>Bust</v>
      </c>
      <c r="BK70">
        <f t="shared" si="47"/>
        <v>0</v>
      </c>
    </row>
    <row r="71" spans="1:63" x14ac:dyDescent="0.25">
      <c r="A71" t="s">
        <v>123</v>
      </c>
      <c r="B71" t="s">
        <v>74</v>
      </c>
      <c r="C71" t="str">
        <f>INDEX('Draft Master List'!E:F,MATCH(A71,'Draft Master List'!E:E,0),2)</f>
        <v>422008</v>
      </c>
      <c r="D71">
        <f>INDEX('Draft Master List'!A:F,MATCH(A71,'Draft Master List'!E:E,0),1)</f>
        <v>2008</v>
      </c>
      <c r="E71" s="7">
        <f>SUMIFS('Receiving Data 2006-2015'!H:H,'Receiving Data 2006-2015'!D:D,'WR Stats'!C71,'Receiving Data 2006-2015'!A:A,'WR Stats'!D71)</f>
        <v>15</v>
      </c>
      <c r="F71" s="7">
        <f>SUMIFS('Receiving Data 2006-2015'!H:H,'Receiving Data 2006-2015'!D:D,'WR Stats'!C71,'Receiving Data 2006-2015'!A:A,'WR Stats'!D71+1)</f>
        <v>14</v>
      </c>
      <c r="G71" s="7">
        <f>SUMIFS('Receiving Data 2006-2015'!H:H,'Receiving Data 2006-2015'!D:D,'WR Stats'!C71,'Receiving Data 2006-2015'!A:A,'WR Stats'!D71+2)</f>
        <v>16</v>
      </c>
      <c r="H71" s="7">
        <f>SUMIFS('Receiving Data 2006-2015'!H:H,'Receiving Data 2006-2015'!D:D,'WR Stats'!C71,'Receiving Data 2006-2015'!A:A,'WR Stats'!D71+3)</f>
        <v>12</v>
      </c>
      <c r="I71" s="7">
        <f>SUMIFS('Receiving Data 2006-2015'!H:H,'Receiving Data 2006-2015'!D:D,'WR Stats'!C71,'Receiving Data 2006-2015'!A:A,'WR Stats'!D71+4)</f>
        <v>10</v>
      </c>
      <c r="J71" s="7">
        <f>SUMIFS('Receiving Data 2006-2015'!K:K,'Receiving Data 2006-2015'!D:D,'WR Stats'!C71,'Receiving Data 2006-2015'!A:A,'WR Stats'!D71)</f>
        <v>91</v>
      </c>
      <c r="K71" s="7">
        <f>SUMIFS('Receiving Data 2006-2015'!K:K,'Receiving Data 2006-2015'!D:D,'WR Stats'!C71,'Receiving Data 2006-2015'!A:A,'WR Stats'!D71+1)</f>
        <v>37</v>
      </c>
      <c r="L71" s="7">
        <f>SUMIFS('Receiving Data 2006-2015'!K:K,'Receiving Data 2006-2015'!D:D,'WR Stats'!C71,'Receiving Data 2006-2015'!A:A,'WR Stats'!D71+2)</f>
        <v>59</v>
      </c>
      <c r="M71" s="7">
        <f>SUMIFS('Receiving Data 2006-2015'!K:K,'Receiving Data 2006-2015'!D:D,'WR Stats'!C71,'Receiving Data 2006-2015'!A:A,'WR Stats'!D71+3)</f>
        <v>19</v>
      </c>
      <c r="N71" s="7">
        <f>SUMIFS('Receiving Data 2006-2015'!K:K,'Receiving Data 2006-2015'!D:D,'WR Stats'!C71,'Receiving Data 2006-2015'!A:A,'WR Stats'!D71+4)</f>
        <v>23</v>
      </c>
      <c r="O71" s="7">
        <f>SUMIFS('Receiving Data 2006-2015'!J:J,'Receiving Data 2006-2015'!D:D,'WR Stats'!C71,'Receiving Data 2006-2015'!A:A,'WR Stats'!D71)</f>
        <v>129</v>
      </c>
      <c r="P71" s="7">
        <f>SUMIFS('Receiving Data 2006-2015'!J:J,'Receiving Data 2006-2015'!D:D,'WR Stats'!C71,'Receiving Data 2006-2015'!A:A,'WR Stats'!D71+1)</f>
        <v>79</v>
      </c>
      <c r="Q71" s="7">
        <f>SUMIFS('Receiving Data 2006-2015'!J:J,'Receiving Data 2006-2015'!D:D,'WR Stats'!C71,'Receiving Data 2006-2015'!A:A,'WR Stats'!D71+2)</f>
        <v>105</v>
      </c>
      <c r="R71" s="7">
        <f>SUMIFS('Receiving Data 2006-2015'!J:J,'Receiving Data 2006-2015'!D:D,'WR Stats'!C71,'Receiving Data 2006-2015'!A:A,'WR Stats'!D71+3)</f>
        <v>50</v>
      </c>
      <c r="S71" s="7">
        <f>SUMIFS('Receiving Data 2006-2015'!J:J,'Receiving Data 2006-2015'!D:D,'WR Stats'!C71,'Receiving Data 2006-2015'!A:A,'WR Stats'!D71+4)</f>
        <v>44</v>
      </c>
      <c r="T71" s="6">
        <f>SUMIFS('Receiving Data 2006-2015'!M:M,'Receiving Data 2006-2015'!D:D,'WR Stats'!C71,'Receiving Data 2006-2015'!A:A,'WR Stats'!D71)</f>
        <v>980</v>
      </c>
      <c r="U71" s="6">
        <f>SUMIFS('Receiving Data 2006-2015'!M:M,'Receiving Data 2006-2015'!D:D,'WR Stats'!C71,'Receiving Data 2006-2015'!A:A,'WR Stats'!D71+1)</f>
        <v>345</v>
      </c>
      <c r="V71" s="6">
        <f>SUMIFS('Receiving Data 2006-2015'!M:M,'Receiving Data 2006-2015'!D:D,'WR Stats'!C71,'Receiving Data 2006-2015'!A:A,'WR Stats'!D71+2)</f>
        <v>627</v>
      </c>
      <c r="W71" s="6">
        <f>SUMIFS('Receiving Data 2006-2015'!M:M,'Receiving Data 2006-2015'!D:D,'WR Stats'!C71,'Receiving Data 2006-2015'!A:A,'WR Stats'!D71+3)</f>
        <v>155</v>
      </c>
      <c r="X71" s="6">
        <f>SUMIFS('Receiving Data 2006-2015'!M:M,'Receiving Data 2006-2015'!D:D,'WR Stats'!C71,'Receiving Data 2006-2015'!A:A,'WR Stats'!D71+4)</f>
        <v>234</v>
      </c>
      <c r="Y71" s="6">
        <f>SUMIFS('Receiving Data 2006-2015'!O:O,'Receiving Data 2006-2015'!D:D,'WR Stats'!C71,'Receiving Data 2006-2015'!A:A,'WR Stats'!D71)</f>
        <v>5</v>
      </c>
      <c r="Z71" s="6">
        <f>SUMIFS('Receiving Data 2006-2015'!O:O,'Receiving Data 2006-2015'!D:D,'WR Stats'!C71,'Receiving Data 2006-2015'!A:A,'WR Stats'!D71+1)</f>
        <v>0</v>
      </c>
      <c r="AA71" s="6">
        <f>SUMIFS('Receiving Data 2006-2015'!O:O,'Receiving Data 2006-2015'!D:D,'WR Stats'!C71,'Receiving Data 2006-2015'!A:A,'WR Stats'!D71+2)</f>
        <v>3</v>
      </c>
      <c r="AB71" s="6">
        <f>SUMIFS('Receiving Data 2006-2015'!O:O,'Receiving Data 2006-2015'!D:D,'WR Stats'!C71,'Receiving Data 2006-2015'!A:A,'WR Stats'!D71+3)</f>
        <v>1</v>
      </c>
      <c r="AC71" s="6">
        <f>SUMIFS('Receiving Data 2006-2015'!O:O,'Receiving Data 2006-2015'!D:D,'WR Stats'!C71,'Receiving Data 2006-2015'!A:A,'WR Stats'!D71+4)</f>
        <v>1</v>
      </c>
      <c r="AD71" s="6">
        <f>SUMIFS('Receiving Data 2006-2015'!S:S,'Receiving Data 2006-2015'!D:D,'WR Stats'!C71,'Receiving Data 2006-2015'!A:A,'WR Stats'!D71)</f>
        <v>2</v>
      </c>
      <c r="AE71" s="6">
        <f>SUMIFS('Receiving Data 2006-2015'!S:S,'Receiving Data 2006-2015'!D:D,'WR Stats'!C71,'Receiving Data 2006-2015'!A:A,'WR Stats'!D71+1)</f>
        <v>1</v>
      </c>
      <c r="AF71" s="6">
        <f>SUMIFS('Receiving Data 2006-2015'!S:S,'Receiving Data 2006-2015'!D:D,'WR Stats'!C71,'Receiving Data 2006-2015'!A:A,'WR Stats'!D71+2)</f>
        <v>4</v>
      </c>
      <c r="AG71" s="6">
        <f>SUMIFS('Receiving Data 2006-2015'!S:S,'Receiving Data 2006-2015'!D:D,'WR Stats'!C71,'Receiving Data 2006-2015'!A:A,'WR Stats'!D71+3)</f>
        <v>0</v>
      </c>
      <c r="AH71" s="6">
        <f>SUMIFS('Receiving Data 2006-2015'!S:S,'Receiving Data 2006-2015'!D:D,'WR Stats'!C71,'Receiving Data 2006-2015'!A:A,'WR Stats'!D71+4)</f>
        <v>1</v>
      </c>
      <c r="AI71" s="6">
        <f t="shared" si="24"/>
        <v>124</v>
      </c>
      <c r="AJ71" s="6">
        <f t="shared" si="25"/>
        <v>32.5</v>
      </c>
      <c r="AK71" s="6">
        <f t="shared" si="26"/>
        <v>72.7</v>
      </c>
      <c r="AL71" s="6">
        <f t="shared" si="27"/>
        <v>21.5</v>
      </c>
      <c r="AM71" s="6">
        <f t="shared" si="28"/>
        <v>27.4</v>
      </c>
      <c r="AN71" s="6">
        <f t="shared" si="29"/>
        <v>278.09999999999997</v>
      </c>
      <c r="AO71" s="3">
        <f>SUMIFS('Receiving Data 2006-2015'!L:L,'Receiving Data 2006-2015'!D:D,'WR Stats'!C71,'Receiving Data 2006-2015'!A:A,'WR Stats'!D71)</f>
        <v>0.70499999999999996</v>
      </c>
      <c r="AP71" s="3">
        <f>SUMIFS('Receiving Data 2006-2015'!L:L,'Receiving Data 2006-2015'!D:D,'WR Stats'!C71,'Receiving Data 2006-2015'!A:A,'WR Stats'!D71+1)</f>
        <v>0.46800000000000003</v>
      </c>
      <c r="AQ71" s="3">
        <f>SUMIFS('Receiving Data 2006-2015'!L:L,'Receiving Data 2006-2015'!D:D,'WR Stats'!C71,'Receiving Data 2006-2015'!A:A,'WR Stats'!D71+2)</f>
        <v>0.56200000000000006</v>
      </c>
      <c r="AR71" s="3">
        <f>SUMIFS('Receiving Data 2006-2015'!L:L,'Receiving Data 2006-2015'!D:D,'WR Stats'!C71,'Receiving Data 2006-2015'!A:A,'WR Stats'!D71+3)</f>
        <v>0.38</v>
      </c>
      <c r="AS71" s="3">
        <f>SUMIFS('Receiving Data 2006-2015'!L:L,'Receiving Data 2006-2015'!D:D,'WR Stats'!C71,'Receiving Data 2006-2015'!A:A,'WR Stats'!D71+4)</f>
        <v>0.52300000000000002</v>
      </c>
      <c r="AT71" s="7">
        <f t="shared" si="30"/>
        <v>2341</v>
      </c>
      <c r="AU71" s="7">
        <f t="shared" si="31"/>
        <v>67</v>
      </c>
      <c r="AV71" s="7">
        <f t="shared" si="32"/>
        <v>407</v>
      </c>
      <c r="AW71" s="7">
        <f t="shared" si="33"/>
        <v>229</v>
      </c>
      <c r="AX71" s="7">
        <f t="shared" si="34"/>
        <v>8</v>
      </c>
      <c r="AY71" s="7">
        <f t="shared" si="35"/>
        <v>10.222707423580786</v>
      </c>
      <c r="AZ71" s="7">
        <f t="shared" si="36"/>
        <v>5.7518427518427515</v>
      </c>
      <c r="BA71" s="7">
        <f t="shared" si="37"/>
        <v>34.940298507462686</v>
      </c>
      <c r="BB71" s="7">
        <f t="shared" si="38"/>
        <v>10</v>
      </c>
      <c r="BC71" s="4">
        <f t="shared" si="39"/>
        <v>0.52760000000000007</v>
      </c>
      <c r="BD71">
        <f t="shared" si="40"/>
        <v>0</v>
      </c>
      <c r="BE71">
        <f t="shared" si="41"/>
        <v>0</v>
      </c>
      <c r="BF71">
        <f t="shared" si="42"/>
        <v>0</v>
      </c>
      <c r="BG71">
        <f t="shared" si="43"/>
        <v>0</v>
      </c>
      <c r="BH71">
        <f t="shared" si="44"/>
        <v>0</v>
      </c>
      <c r="BI71">
        <f t="shared" si="45"/>
        <v>0</v>
      </c>
      <c r="BJ71" t="str">
        <f t="shared" si="46"/>
        <v>Bust</v>
      </c>
      <c r="BK71">
        <f t="shared" si="47"/>
        <v>0</v>
      </c>
    </row>
    <row r="72" spans="1:63" x14ac:dyDescent="0.25">
      <c r="A72" t="s">
        <v>381</v>
      </c>
      <c r="B72" t="s">
        <v>74</v>
      </c>
      <c r="C72" t="str">
        <f>INDEX('Draft Master List'!E:F,MATCH(A72,'Draft Master List'!E:E,0),2)</f>
        <v>462008</v>
      </c>
      <c r="D72">
        <f>INDEX('Draft Master List'!A:F,MATCH(A72,'Draft Master List'!E:E,0),1)</f>
        <v>2008</v>
      </c>
      <c r="E72" s="7">
        <f>SUMIFS('Receiving Data 2006-2015'!H:H,'Receiving Data 2006-2015'!D:D,'WR Stats'!C72,'Receiving Data 2006-2015'!A:A,'WR Stats'!D72)</f>
        <v>6</v>
      </c>
      <c r="F72" s="7">
        <f>SUMIFS('Receiving Data 2006-2015'!H:H,'Receiving Data 2006-2015'!D:D,'WR Stats'!C72,'Receiving Data 2006-2015'!A:A,'WR Stats'!D72+1)</f>
        <v>0</v>
      </c>
      <c r="G72" s="7">
        <f>SUMIFS('Receiving Data 2006-2015'!H:H,'Receiving Data 2006-2015'!D:D,'WR Stats'!C72,'Receiving Data 2006-2015'!A:A,'WR Stats'!D72+2)</f>
        <v>5</v>
      </c>
      <c r="H72" s="7">
        <f>SUMIFS('Receiving Data 2006-2015'!H:H,'Receiving Data 2006-2015'!D:D,'WR Stats'!C72,'Receiving Data 2006-2015'!A:A,'WR Stats'!D72+3)</f>
        <v>16</v>
      </c>
      <c r="I72" s="7">
        <f>SUMIFS('Receiving Data 2006-2015'!H:H,'Receiving Data 2006-2015'!D:D,'WR Stats'!C72,'Receiving Data 2006-2015'!A:A,'WR Stats'!D72+4)</f>
        <v>12</v>
      </c>
      <c r="J72" s="7">
        <f>SUMIFS('Receiving Data 2006-2015'!K:K,'Receiving Data 2006-2015'!D:D,'WR Stats'!C72,'Receiving Data 2006-2015'!A:A,'WR Stats'!D72)</f>
        <v>1</v>
      </c>
      <c r="K72" s="7">
        <f>SUMIFS('Receiving Data 2006-2015'!K:K,'Receiving Data 2006-2015'!D:D,'WR Stats'!C72,'Receiving Data 2006-2015'!A:A,'WR Stats'!D72+1)</f>
        <v>0</v>
      </c>
      <c r="L72" s="7">
        <f>SUMIFS('Receiving Data 2006-2015'!K:K,'Receiving Data 2006-2015'!D:D,'WR Stats'!C72,'Receiving Data 2006-2015'!A:A,'WR Stats'!D72+2)</f>
        <v>20</v>
      </c>
      <c r="M72" s="7">
        <f>SUMIFS('Receiving Data 2006-2015'!K:K,'Receiving Data 2006-2015'!D:D,'WR Stats'!C72,'Receiving Data 2006-2015'!A:A,'WR Stats'!D72+3)</f>
        <v>50</v>
      </c>
      <c r="N72" s="7">
        <f>SUMIFS('Receiving Data 2006-2015'!K:K,'Receiving Data 2006-2015'!D:D,'WR Stats'!C72,'Receiving Data 2006-2015'!A:A,'WR Stats'!D72+4)</f>
        <v>26</v>
      </c>
      <c r="O72" s="7">
        <f>SUMIFS('Receiving Data 2006-2015'!J:J,'Receiving Data 2006-2015'!D:D,'WR Stats'!C72,'Receiving Data 2006-2015'!A:A,'WR Stats'!D72)</f>
        <v>3</v>
      </c>
      <c r="P72" s="7">
        <f>SUMIFS('Receiving Data 2006-2015'!J:J,'Receiving Data 2006-2015'!D:D,'WR Stats'!C72,'Receiving Data 2006-2015'!A:A,'WR Stats'!D72+1)</f>
        <v>0</v>
      </c>
      <c r="Q72" s="7">
        <f>SUMIFS('Receiving Data 2006-2015'!J:J,'Receiving Data 2006-2015'!D:D,'WR Stats'!C72,'Receiving Data 2006-2015'!A:A,'WR Stats'!D72+2)</f>
        <v>25</v>
      </c>
      <c r="R72" s="7">
        <f>SUMIFS('Receiving Data 2006-2015'!J:J,'Receiving Data 2006-2015'!D:D,'WR Stats'!C72,'Receiving Data 2006-2015'!A:A,'WR Stats'!D72+3)</f>
        <v>105</v>
      </c>
      <c r="S72" s="7">
        <f>SUMIFS('Receiving Data 2006-2015'!J:J,'Receiving Data 2006-2015'!D:D,'WR Stats'!C72,'Receiving Data 2006-2015'!A:A,'WR Stats'!D72+4)</f>
        <v>52</v>
      </c>
      <c r="T72" s="6">
        <f>SUMIFS('Receiving Data 2006-2015'!M:M,'Receiving Data 2006-2015'!D:D,'WR Stats'!C72,'Receiving Data 2006-2015'!A:A,'WR Stats'!D72)</f>
        <v>2</v>
      </c>
      <c r="U72" s="6">
        <f>SUMIFS('Receiving Data 2006-2015'!M:M,'Receiving Data 2006-2015'!D:D,'WR Stats'!C72,'Receiving Data 2006-2015'!A:A,'WR Stats'!D72+1)</f>
        <v>0</v>
      </c>
      <c r="V72" s="6">
        <f>SUMIFS('Receiving Data 2006-2015'!M:M,'Receiving Data 2006-2015'!D:D,'WR Stats'!C72,'Receiving Data 2006-2015'!A:A,'WR Stats'!D72+2)</f>
        <v>277</v>
      </c>
      <c r="W72" s="6">
        <f>SUMIFS('Receiving Data 2006-2015'!M:M,'Receiving Data 2006-2015'!D:D,'WR Stats'!C72,'Receiving Data 2006-2015'!A:A,'WR Stats'!D72+3)</f>
        <v>725</v>
      </c>
      <c r="X72" s="6">
        <f>SUMIFS('Receiving Data 2006-2015'!M:M,'Receiving Data 2006-2015'!D:D,'WR Stats'!C72,'Receiving Data 2006-2015'!A:A,'WR Stats'!D72+4)</f>
        <v>274</v>
      </c>
      <c r="Y72" s="6">
        <f>SUMIFS('Receiving Data 2006-2015'!O:O,'Receiving Data 2006-2015'!D:D,'WR Stats'!C72,'Receiving Data 2006-2015'!A:A,'WR Stats'!D72)</f>
        <v>0</v>
      </c>
      <c r="Z72" s="6">
        <f>SUMIFS('Receiving Data 2006-2015'!O:O,'Receiving Data 2006-2015'!D:D,'WR Stats'!C72,'Receiving Data 2006-2015'!A:A,'WR Stats'!D72+1)</f>
        <v>0</v>
      </c>
      <c r="AA72" s="6">
        <f>SUMIFS('Receiving Data 2006-2015'!O:O,'Receiving Data 2006-2015'!D:D,'WR Stats'!C72,'Receiving Data 2006-2015'!A:A,'WR Stats'!D72+2)</f>
        <v>3</v>
      </c>
      <c r="AB72" s="6">
        <f>SUMIFS('Receiving Data 2006-2015'!O:O,'Receiving Data 2006-2015'!D:D,'WR Stats'!C72,'Receiving Data 2006-2015'!A:A,'WR Stats'!D72+3)</f>
        <v>4</v>
      </c>
      <c r="AC72" s="6">
        <f>SUMIFS('Receiving Data 2006-2015'!O:O,'Receiving Data 2006-2015'!D:D,'WR Stats'!C72,'Receiving Data 2006-2015'!A:A,'WR Stats'!D72+4)</f>
        <v>0</v>
      </c>
      <c r="AD72" s="6">
        <f>SUMIFS('Receiving Data 2006-2015'!S:S,'Receiving Data 2006-2015'!D:D,'WR Stats'!C72,'Receiving Data 2006-2015'!A:A,'WR Stats'!D72)</f>
        <v>0</v>
      </c>
      <c r="AE72" s="6">
        <f>SUMIFS('Receiving Data 2006-2015'!S:S,'Receiving Data 2006-2015'!D:D,'WR Stats'!C72,'Receiving Data 2006-2015'!A:A,'WR Stats'!D72+1)</f>
        <v>0</v>
      </c>
      <c r="AF72" s="6">
        <f>SUMIFS('Receiving Data 2006-2015'!S:S,'Receiving Data 2006-2015'!D:D,'WR Stats'!C72,'Receiving Data 2006-2015'!A:A,'WR Stats'!D72+2)</f>
        <v>2</v>
      </c>
      <c r="AG72" s="6">
        <f>SUMIFS('Receiving Data 2006-2015'!S:S,'Receiving Data 2006-2015'!D:D,'WR Stats'!C72,'Receiving Data 2006-2015'!A:A,'WR Stats'!D72+3)</f>
        <v>0</v>
      </c>
      <c r="AH72" s="6">
        <f>SUMIFS('Receiving Data 2006-2015'!S:S,'Receiving Data 2006-2015'!D:D,'WR Stats'!C72,'Receiving Data 2006-2015'!A:A,'WR Stats'!D72+4)</f>
        <v>2</v>
      </c>
      <c r="AI72" s="6">
        <f t="shared" si="24"/>
        <v>0.2</v>
      </c>
      <c r="AJ72" s="6">
        <f t="shared" si="25"/>
        <v>0</v>
      </c>
      <c r="AK72" s="6">
        <f t="shared" si="26"/>
        <v>41.7</v>
      </c>
      <c r="AL72" s="6">
        <f t="shared" si="27"/>
        <v>96.5</v>
      </c>
      <c r="AM72" s="6">
        <f t="shared" si="28"/>
        <v>23.4</v>
      </c>
      <c r="AN72" s="6">
        <f t="shared" si="29"/>
        <v>161.80000000000001</v>
      </c>
      <c r="AO72" s="3">
        <f>SUMIFS('Receiving Data 2006-2015'!L:L,'Receiving Data 2006-2015'!D:D,'WR Stats'!C72,'Receiving Data 2006-2015'!A:A,'WR Stats'!D72)</f>
        <v>0.33300000000000002</v>
      </c>
      <c r="AP72" s="3">
        <f>SUMIFS('Receiving Data 2006-2015'!L:L,'Receiving Data 2006-2015'!D:D,'WR Stats'!C72,'Receiving Data 2006-2015'!A:A,'WR Stats'!D72+1)</f>
        <v>0</v>
      </c>
      <c r="AQ72" s="3">
        <f>SUMIFS('Receiving Data 2006-2015'!L:L,'Receiving Data 2006-2015'!D:D,'WR Stats'!C72,'Receiving Data 2006-2015'!A:A,'WR Stats'!D72+2)</f>
        <v>0.8</v>
      </c>
      <c r="AR72" s="3">
        <f>SUMIFS('Receiving Data 2006-2015'!L:L,'Receiving Data 2006-2015'!D:D,'WR Stats'!C72,'Receiving Data 2006-2015'!A:A,'WR Stats'!D72+3)</f>
        <v>0.47599999999999998</v>
      </c>
      <c r="AS72" s="3">
        <f>SUMIFS('Receiving Data 2006-2015'!L:L,'Receiving Data 2006-2015'!D:D,'WR Stats'!C72,'Receiving Data 2006-2015'!A:A,'WR Stats'!D72+4)</f>
        <v>0.5</v>
      </c>
      <c r="AT72" s="7">
        <f t="shared" si="30"/>
        <v>1278</v>
      </c>
      <c r="AU72" s="7">
        <f t="shared" si="31"/>
        <v>39</v>
      </c>
      <c r="AV72" s="7">
        <f t="shared" si="32"/>
        <v>185</v>
      </c>
      <c r="AW72" s="7">
        <f t="shared" si="33"/>
        <v>97</v>
      </c>
      <c r="AX72" s="7">
        <f t="shared" si="34"/>
        <v>4</v>
      </c>
      <c r="AY72" s="7">
        <f t="shared" si="35"/>
        <v>13.175257731958762</v>
      </c>
      <c r="AZ72" s="7">
        <f t="shared" si="36"/>
        <v>6.9081081081081077</v>
      </c>
      <c r="BA72" s="7">
        <f t="shared" si="37"/>
        <v>32.769230769230766</v>
      </c>
      <c r="BB72" s="7">
        <f t="shared" si="38"/>
        <v>7</v>
      </c>
      <c r="BC72" s="4">
        <f t="shared" si="39"/>
        <v>0.42180000000000001</v>
      </c>
      <c r="BD72">
        <f t="shared" si="40"/>
        <v>0</v>
      </c>
      <c r="BE72">
        <f t="shared" si="41"/>
        <v>0</v>
      </c>
      <c r="BF72">
        <f t="shared" si="42"/>
        <v>0</v>
      </c>
      <c r="BG72">
        <f t="shared" si="43"/>
        <v>0</v>
      </c>
      <c r="BH72">
        <f t="shared" si="44"/>
        <v>0</v>
      </c>
      <c r="BI72">
        <f t="shared" si="45"/>
        <v>0</v>
      </c>
      <c r="BJ72" t="str">
        <f t="shared" si="46"/>
        <v>Bust</v>
      </c>
      <c r="BK72">
        <f t="shared" si="47"/>
        <v>0</v>
      </c>
    </row>
    <row r="73" spans="1:63" x14ac:dyDescent="0.25">
      <c r="A73" t="s">
        <v>122</v>
      </c>
      <c r="B73" t="s">
        <v>74</v>
      </c>
      <c r="C73" t="str">
        <f>INDEX('Draft Master List'!E:F,MATCH(A73,'Draft Master List'!E:E,0),2)</f>
        <v>492008</v>
      </c>
      <c r="D73">
        <f>INDEX('Draft Master List'!A:F,MATCH(A73,'Draft Master List'!E:E,0),1)</f>
        <v>2008</v>
      </c>
      <c r="E73" s="7">
        <f>SUMIFS('Receiving Data 2006-2015'!H:H,'Receiving Data 2006-2015'!D:D,'WR Stats'!C73,'Receiving Data 2006-2015'!A:A,'WR Stats'!D73)</f>
        <v>16</v>
      </c>
      <c r="F73" s="7">
        <f>SUMIFS('Receiving Data 2006-2015'!H:H,'Receiving Data 2006-2015'!D:D,'WR Stats'!C73,'Receiving Data 2006-2015'!A:A,'WR Stats'!D73+1)</f>
        <v>15</v>
      </c>
      <c r="G73" s="7">
        <f>SUMIFS('Receiving Data 2006-2015'!H:H,'Receiving Data 2006-2015'!D:D,'WR Stats'!C73,'Receiving Data 2006-2015'!A:A,'WR Stats'!D73+2)</f>
        <v>14</v>
      </c>
      <c r="H73" s="7">
        <f>SUMIFS('Receiving Data 2006-2015'!H:H,'Receiving Data 2006-2015'!D:D,'WR Stats'!C73,'Receiving Data 2006-2015'!A:A,'WR Stats'!D73+3)</f>
        <v>15</v>
      </c>
      <c r="I73" s="7">
        <f>SUMIFS('Receiving Data 2006-2015'!H:H,'Receiving Data 2006-2015'!D:D,'WR Stats'!C73,'Receiving Data 2006-2015'!A:A,'WR Stats'!D73+4)</f>
        <v>11</v>
      </c>
      <c r="J73" s="7">
        <f>SUMIFS('Receiving Data 2006-2015'!K:K,'Receiving Data 2006-2015'!D:D,'WR Stats'!C73,'Receiving Data 2006-2015'!A:A,'WR Stats'!D73)</f>
        <v>62</v>
      </c>
      <c r="K73" s="7">
        <f>SUMIFS('Receiving Data 2006-2015'!K:K,'Receiving Data 2006-2015'!D:D,'WR Stats'!C73,'Receiving Data 2006-2015'!A:A,'WR Stats'!D73+1)</f>
        <v>62</v>
      </c>
      <c r="L73" s="7">
        <f>SUMIFS('Receiving Data 2006-2015'!K:K,'Receiving Data 2006-2015'!D:D,'WR Stats'!C73,'Receiving Data 2006-2015'!A:A,'WR Stats'!D73+2)</f>
        <v>47</v>
      </c>
      <c r="M73" s="7">
        <f>SUMIFS('Receiving Data 2006-2015'!K:K,'Receiving Data 2006-2015'!D:D,'WR Stats'!C73,'Receiving Data 2006-2015'!A:A,'WR Stats'!D73+3)</f>
        <v>58</v>
      </c>
      <c r="N73" s="7">
        <f>SUMIFS('Receiving Data 2006-2015'!K:K,'Receiving Data 2006-2015'!D:D,'WR Stats'!C73,'Receiving Data 2006-2015'!A:A,'WR Stats'!D73+4)</f>
        <v>45</v>
      </c>
      <c r="O73" s="7">
        <f>SUMIFS('Receiving Data 2006-2015'!J:J,'Receiving Data 2006-2015'!D:D,'WR Stats'!C73,'Receiving Data 2006-2015'!A:A,'WR Stats'!D73)</f>
        <v>120</v>
      </c>
      <c r="P73" s="7">
        <f>SUMIFS('Receiving Data 2006-2015'!J:J,'Receiving Data 2006-2015'!D:D,'WR Stats'!C73,'Receiving Data 2006-2015'!A:A,'WR Stats'!D73+1)</f>
        <v>117</v>
      </c>
      <c r="Q73" s="7">
        <f>SUMIFS('Receiving Data 2006-2015'!J:J,'Receiving Data 2006-2015'!D:D,'WR Stats'!C73,'Receiving Data 2006-2015'!A:A,'WR Stats'!D73+2)</f>
        <v>95</v>
      </c>
      <c r="R73" s="7">
        <f>SUMIFS('Receiving Data 2006-2015'!J:J,'Receiving Data 2006-2015'!D:D,'WR Stats'!C73,'Receiving Data 2006-2015'!A:A,'WR Stats'!D73+3)</f>
        <v>104</v>
      </c>
      <c r="S73" s="7">
        <f>SUMIFS('Receiving Data 2006-2015'!J:J,'Receiving Data 2006-2015'!D:D,'WR Stats'!C73,'Receiving Data 2006-2015'!A:A,'WR Stats'!D73+4)</f>
        <v>87</v>
      </c>
      <c r="T73" s="6">
        <f>SUMIFS('Receiving Data 2006-2015'!M:M,'Receiving Data 2006-2015'!D:D,'WR Stats'!C73,'Receiving Data 2006-2015'!A:A,'WR Stats'!D73)</f>
        <v>912</v>
      </c>
      <c r="U73" s="6">
        <f>SUMIFS('Receiving Data 2006-2015'!M:M,'Receiving Data 2006-2015'!D:D,'WR Stats'!C73,'Receiving Data 2006-2015'!A:A,'WR Stats'!D73+1)</f>
        <v>1156</v>
      </c>
      <c r="V73" s="6">
        <f>SUMIFS('Receiving Data 2006-2015'!M:M,'Receiving Data 2006-2015'!D:D,'WR Stats'!C73,'Receiving Data 2006-2015'!A:A,'WR Stats'!D73+2)</f>
        <v>1056</v>
      </c>
      <c r="W73" s="6">
        <f>SUMIFS('Receiving Data 2006-2015'!M:M,'Receiving Data 2006-2015'!D:D,'WR Stats'!C73,'Receiving Data 2006-2015'!A:A,'WR Stats'!D73+3)</f>
        <v>961</v>
      </c>
      <c r="X73" s="6">
        <f>SUMIFS('Receiving Data 2006-2015'!M:M,'Receiving Data 2006-2015'!D:D,'WR Stats'!C73,'Receiving Data 2006-2015'!A:A,'WR Stats'!D73+4)</f>
        <v>700</v>
      </c>
      <c r="Y73" s="6">
        <f>SUMIFS('Receiving Data 2006-2015'!O:O,'Receiving Data 2006-2015'!D:D,'WR Stats'!C73,'Receiving Data 2006-2015'!A:A,'WR Stats'!D73)</f>
        <v>2</v>
      </c>
      <c r="Z73" s="6">
        <f>SUMIFS('Receiving Data 2006-2015'!O:O,'Receiving Data 2006-2015'!D:D,'WR Stats'!C73,'Receiving Data 2006-2015'!A:A,'WR Stats'!D73+1)</f>
        <v>9</v>
      </c>
      <c r="AA73" s="6">
        <f>SUMIFS('Receiving Data 2006-2015'!O:O,'Receiving Data 2006-2015'!D:D,'WR Stats'!C73,'Receiving Data 2006-2015'!A:A,'WR Stats'!D73+2)</f>
        <v>6</v>
      </c>
      <c r="AB73" s="6">
        <f>SUMIFS('Receiving Data 2006-2015'!O:O,'Receiving Data 2006-2015'!D:D,'WR Stats'!C73,'Receiving Data 2006-2015'!A:A,'WR Stats'!D73+3)</f>
        <v>4</v>
      </c>
      <c r="AC73" s="6">
        <f>SUMIFS('Receiving Data 2006-2015'!O:O,'Receiving Data 2006-2015'!D:D,'WR Stats'!C73,'Receiving Data 2006-2015'!A:A,'WR Stats'!D73+4)</f>
        <v>2</v>
      </c>
      <c r="AD73" s="6">
        <f>SUMIFS('Receiving Data 2006-2015'!S:S,'Receiving Data 2006-2015'!D:D,'WR Stats'!C73,'Receiving Data 2006-2015'!A:A,'WR Stats'!D73)</f>
        <v>4</v>
      </c>
      <c r="AE73" s="6">
        <f>SUMIFS('Receiving Data 2006-2015'!S:S,'Receiving Data 2006-2015'!D:D,'WR Stats'!C73,'Receiving Data 2006-2015'!A:A,'WR Stats'!D73+1)</f>
        <v>3</v>
      </c>
      <c r="AF73" s="6">
        <f>SUMIFS('Receiving Data 2006-2015'!S:S,'Receiving Data 2006-2015'!D:D,'WR Stats'!C73,'Receiving Data 2006-2015'!A:A,'WR Stats'!D73+2)</f>
        <v>4</v>
      </c>
      <c r="AG73" s="6">
        <f>SUMIFS('Receiving Data 2006-2015'!S:S,'Receiving Data 2006-2015'!D:D,'WR Stats'!C73,'Receiving Data 2006-2015'!A:A,'WR Stats'!D73+3)</f>
        <v>1</v>
      </c>
      <c r="AH73" s="6">
        <f>SUMIFS('Receiving Data 2006-2015'!S:S,'Receiving Data 2006-2015'!D:D,'WR Stats'!C73,'Receiving Data 2006-2015'!A:A,'WR Stats'!D73+4)</f>
        <v>1</v>
      </c>
      <c r="AI73" s="6">
        <f t="shared" si="24"/>
        <v>95.2</v>
      </c>
      <c r="AJ73" s="6">
        <f t="shared" si="25"/>
        <v>163.6</v>
      </c>
      <c r="AK73" s="6">
        <f t="shared" si="26"/>
        <v>133.6</v>
      </c>
      <c r="AL73" s="6">
        <f t="shared" si="27"/>
        <v>118.1</v>
      </c>
      <c r="AM73" s="6">
        <f t="shared" si="28"/>
        <v>80</v>
      </c>
      <c r="AN73" s="6">
        <f t="shared" si="29"/>
        <v>590.5</v>
      </c>
      <c r="AO73" s="3">
        <f>SUMIFS('Receiving Data 2006-2015'!L:L,'Receiving Data 2006-2015'!D:D,'WR Stats'!C73,'Receiving Data 2006-2015'!A:A,'WR Stats'!D73)</f>
        <v>0.51700000000000002</v>
      </c>
      <c r="AP73" s="3">
        <f>SUMIFS('Receiving Data 2006-2015'!L:L,'Receiving Data 2006-2015'!D:D,'WR Stats'!C73,'Receiving Data 2006-2015'!A:A,'WR Stats'!D73+1)</f>
        <v>0.53</v>
      </c>
      <c r="AQ73" s="3">
        <f>SUMIFS('Receiving Data 2006-2015'!L:L,'Receiving Data 2006-2015'!D:D,'WR Stats'!C73,'Receiving Data 2006-2015'!A:A,'WR Stats'!D73+2)</f>
        <v>0.495</v>
      </c>
      <c r="AR73" s="3">
        <f>SUMIFS('Receiving Data 2006-2015'!L:L,'Receiving Data 2006-2015'!D:D,'WR Stats'!C73,'Receiving Data 2006-2015'!A:A,'WR Stats'!D73+3)</f>
        <v>0.55800000000000005</v>
      </c>
      <c r="AS73" s="3">
        <f>SUMIFS('Receiving Data 2006-2015'!L:L,'Receiving Data 2006-2015'!D:D,'WR Stats'!C73,'Receiving Data 2006-2015'!A:A,'WR Stats'!D73+4)</f>
        <v>0.51700000000000002</v>
      </c>
      <c r="AT73" s="7">
        <f t="shared" si="30"/>
        <v>4785</v>
      </c>
      <c r="AU73" s="7">
        <f t="shared" si="31"/>
        <v>71</v>
      </c>
      <c r="AV73" s="7">
        <f t="shared" si="32"/>
        <v>523</v>
      </c>
      <c r="AW73" s="7">
        <f t="shared" si="33"/>
        <v>274</v>
      </c>
      <c r="AX73" s="7">
        <f t="shared" si="34"/>
        <v>13</v>
      </c>
      <c r="AY73" s="7">
        <f t="shared" si="35"/>
        <v>17.463503649635037</v>
      </c>
      <c r="AZ73" s="7">
        <f t="shared" si="36"/>
        <v>9.1491395793499048</v>
      </c>
      <c r="BA73" s="7">
        <f t="shared" si="37"/>
        <v>67.394366197183103</v>
      </c>
      <c r="BB73" s="7">
        <f t="shared" si="38"/>
        <v>23</v>
      </c>
      <c r="BC73" s="4">
        <f t="shared" si="39"/>
        <v>0.52340000000000009</v>
      </c>
      <c r="BD73">
        <f t="shared" si="40"/>
        <v>0</v>
      </c>
      <c r="BE73">
        <f t="shared" si="41"/>
        <v>1</v>
      </c>
      <c r="BF73">
        <f t="shared" si="42"/>
        <v>1</v>
      </c>
      <c r="BG73">
        <f t="shared" si="43"/>
        <v>0</v>
      </c>
      <c r="BH73">
        <f t="shared" si="44"/>
        <v>0</v>
      </c>
      <c r="BI73">
        <f t="shared" si="45"/>
        <v>2</v>
      </c>
      <c r="BJ73" t="str">
        <f t="shared" si="46"/>
        <v>Starter</v>
      </c>
      <c r="BK73">
        <f t="shared" si="47"/>
        <v>1</v>
      </c>
    </row>
    <row r="74" spans="1:63" x14ac:dyDescent="0.25">
      <c r="A74" t="s">
        <v>382</v>
      </c>
      <c r="B74" t="s">
        <v>74</v>
      </c>
      <c r="C74" t="str">
        <f>INDEX('Draft Master List'!E:F,MATCH(A74,'Draft Master List'!E:E,0),2)</f>
        <v>512008</v>
      </c>
      <c r="D74">
        <f>INDEX('Draft Master List'!A:F,MATCH(A74,'Draft Master List'!E:E,0),1)</f>
        <v>2008</v>
      </c>
      <c r="E74" s="7">
        <f>SUMIFS('Receiving Data 2006-2015'!H:H,'Receiving Data 2006-2015'!D:D,'WR Stats'!C74,'Receiving Data 2006-2015'!A:A,'WR Stats'!D74)</f>
        <v>5</v>
      </c>
      <c r="F74" s="7">
        <f>SUMIFS('Receiving Data 2006-2015'!H:H,'Receiving Data 2006-2015'!D:D,'WR Stats'!C74,'Receiving Data 2006-2015'!A:A,'WR Stats'!D74+1)</f>
        <v>16</v>
      </c>
      <c r="G74" s="7">
        <f>SUMIFS('Receiving Data 2006-2015'!H:H,'Receiving Data 2006-2015'!D:D,'WR Stats'!C74,'Receiving Data 2006-2015'!A:A,'WR Stats'!D74+2)</f>
        <v>0</v>
      </c>
      <c r="H74" s="7">
        <f>SUMIFS('Receiving Data 2006-2015'!H:H,'Receiving Data 2006-2015'!D:D,'WR Stats'!C74,'Receiving Data 2006-2015'!A:A,'WR Stats'!D74+3)</f>
        <v>0</v>
      </c>
      <c r="I74" s="7">
        <f>SUMIFS('Receiving Data 2006-2015'!H:H,'Receiving Data 2006-2015'!D:D,'WR Stats'!C74,'Receiving Data 2006-2015'!A:A,'WR Stats'!D74+4)</f>
        <v>0</v>
      </c>
      <c r="J74" s="7">
        <f>SUMIFS('Receiving Data 2006-2015'!K:K,'Receiving Data 2006-2015'!D:D,'WR Stats'!C74,'Receiving Data 2006-2015'!A:A,'WR Stats'!D74)</f>
        <v>3</v>
      </c>
      <c r="K74" s="7">
        <f>SUMIFS('Receiving Data 2006-2015'!K:K,'Receiving Data 2006-2015'!D:D,'WR Stats'!C74,'Receiving Data 2006-2015'!A:A,'WR Stats'!D74+1)</f>
        <v>25</v>
      </c>
      <c r="L74" s="7">
        <f>SUMIFS('Receiving Data 2006-2015'!K:K,'Receiving Data 2006-2015'!D:D,'WR Stats'!C74,'Receiving Data 2006-2015'!A:A,'WR Stats'!D74+2)</f>
        <v>0</v>
      </c>
      <c r="M74" s="7">
        <f>SUMIFS('Receiving Data 2006-2015'!K:K,'Receiving Data 2006-2015'!D:D,'WR Stats'!C74,'Receiving Data 2006-2015'!A:A,'WR Stats'!D74+3)</f>
        <v>0</v>
      </c>
      <c r="N74" s="7">
        <f>SUMIFS('Receiving Data 2006-2015'!K:K,'Receiving Data 2006-2015'!D:D,'WR Stats'!C74,'Receiving Data 2006-2015'!A:A,'WR Stats'!D74+4)</f>
        <v>0</v>
      </c>
      <c r="O74" s="7">
        <f>SUMIFS('Receiving Data 2006-2015'!J:J,'Receiving Data 2006-2015'!D:D,'WR Stats'!C74,'Receiving Data 2006-2015'!A:A,'WR Stats'!D74)</f>
        <v>11</v>
      </c>
      <c r="P74" s="7">
        <f>SUMIFS('Receiving Data 2006-2015'!J:J,'Receiving Data 2006-2015'!D:D,'WR Stats'!C74,'Receiving Data 2006-2015'!A:A,'WR Stats'!D74+1)</f>
        <v>41</v>
      </c>
      <c r="Q74" s="7">
        <f>SUMIFS('Receiving Data 2006-2015'!J:J,'Receiving Data 2006-2015'!D:D,'WR Stats'!C74,'Receiving Data 2006-2015'!A:A,'WR Stats'!D74+2)</f>
        <v>0</v>
      </c>
      <c r="R74" s="7">
        <f>SUMIFS('Receiving Data 2006-2015'!J:J,'Receiving Data 2006-2015'!D:D,'WR Stats'!C74,'Receiving Data 2006-2015'!A:A,'WR Stats'!D74+3)</f>
        <v>0</v>
      </c>
      <c r="S74" s="7">
        <f>SUMIFS('Receiving Data 2006-2015'!J:J,'Receiving Data 2006-2015'!D:D,'WR Stats'!C74,'Receiving Data 2006-2015'!A:A,'WR Stats'!D74+4)</f>
        <v>0</v>
      </c>
      <c r="T74" s="6">
        <f>SUMIFS('Receiving Data 2006-2015'!M:M,'Receiving Data 2006-2015'!D:D,'WR Stats'!C74,'Receiving Data 2006-2015'!A:A,'WR Stats'!D74)</f>
        <v>18</v>
      </c>
      <c r="U74" s="6">
        <f>SUMIFS('Receiving Data 2006-2015'!M:M,'Receiving Data 2006-2015'!D:D,'WR Stats'!C74,'Receiving Data 2006-2015'!A:A,'WR Stats'!D74+1)</f>
        <v>347</v>
      </c>
      <c r="V74" s="6">
        <f>SUMIFS('Receiving Data 2006-2015'!M:M,'Receiving Data 2006-2015'!D:D,'WR Stats'!C74,'Receiving Data 2006-2015'!A:A,'WR Stats'!D74+2)</f>
        <v>0</v>
      </c>
      <c r="W74" s="6">
        <f>SUMIFS('Receiving Data 2006-2015'!M:M,'Receiving Data 2006-2015'!D:D,'WR Stats'!C74,'Receiving Data 2006-2015'!A:A,'WR Stats'!D74+3)</f>
        <v>0</v>
      </c>
      <c r="X74" s="6">
        <f>SUMIFS('Receiving Data 2006-2015'!M:M,'Receiving Data 2006-2015'!D:D,'WR Stats'!C74,'Receiving Data 2006-2015'!A:A,'WR Stats'!D74+4)</f>
        <v>0</v>
      </c>
      <c r="Y74" s="6">
        <f>SUMIFS('Receiving Data 2006-2015'!O:O,'Receiving Data 2006-2015'!D:D,'WR Stats'!C74,'Receiving Data 2006-2015'!A:A,'WR Stats'!D74)</f>
        <v>0</v>
      </c>
      <c r="Z74" s="6">
        <f>SUMIFS('Receiving Data 2006-2015'!O:O,'Receiving Data 2006-2015'!D:D,'WR Stats'!C74,'Receiving Data 2006-2015'!A:A,'WR Stats'!D74+1)</f>
        <v>0</v>
      </c>
      <c r="AA74" s="6">
        <f>SUMIFS('Receiving Data 2006-2015'!O:O,'Receiving Data 2006-2015'!D:D,'WR Stats'!C74,'Receiving Data 2006-2015'!A:A,'WR Stats'!D74+2)</f>
        <v>0</v>
      </c>
      <c r="AB74" s="6">
        <f>SUMIFS('Receiving Data 2006-2015'!O:O,'Receiving Data 2006-2015'!D:D,'WR Stats'!C74,'Receiving Data 2006-2015'!A:A,'WR Stats'!D74+3)</f>
        <v>0</v>
      </c>
      <c r="AC74" s="6">
        <f>SUMIFS('Receiving Data 2006-2015'!O:O,'Receiving Data 2006-2015'!D:D,'WR Stats'!C74,'Receiving Data 2006-2015'!A:A,'WR Stats'!D74+4)</f>
        <v>0</v>
      </c>
      <c r="AD74" s="6">
        <f>SUMIFS('Receiving Data 2006-2015'!S:S,'Receiving Data 2006-2015'!D:D,'WR Stats'!C74,'Receiving Data 2006-2015'!A:A,'WR Stats'!D74)</f>
        <v>0</v>
      </c>
      <c r="AE74" s="6">
        <f>SUMIFS('Receiving Data 2006-2015'!S:S,'Receiving Data 2006-2015'!D:D,'WR Stats'!C74,'Receiving Data 2006-2015'!A:A,'WR Stats'!D74+1)</f>
        <v>0</v>
      </c>
      <c r="AF74" s="6">
        <f>SUMIFS('Receiving Data 2006-2015'!S:S,'Receiving Data 2006-2015'!D:D,'WR Stats'!C74,'Receiving Data 2006-2015'!A:A,'WR Stats'!D74+2)</f>
        <v>0</v>
      </c>
      <c r="AG74" s="6">
        <f>SUMIFS('Receiving Data 2006-2015'!S:S,'Receiving Data 2006-2015'!D:D,'WR Stats'!C74,'Receiving Data 2006-2015'!A:A,'WR Stats'!D74+3)</f>
        <v>0</v>
      </c>
      <c r="AH74" s="6">
        <f>SUMIFS('Receiving Data 2006-2015'!S:S,'Receiving Data 2006-2015'!D:D,'WR Stats'!C74,'Receiving Data 2006-2015'!A:A,'WR Stats'!D74+4)</f>
        <v>0</v>
      </c>
      <c r="AI74" s="6">
        <f t="shared" si="24"/>
        <v>1.8</v>
      </c>
      <c r="AJ74" s="6">
        <f t="shared" si="25"/>
        <v>34.700000000000003</v>
      </c>
      <c r="AK74" s="6">
        <f t="shared" si="26"/>
        <v>0</v>
      </c>
      <c r="AL74" s="6">
        <f t="shared" si="27"/>
        <v>0</v>
      </c>
      <c r="AM74" s="6">
        <f t="shared" si="28"/>
        <v>0</v>
      </c>
      <c r="AN74" s="6">
        <f t="shared" si="29"/>
        <v>36.5</v>
      </c>
      <c r="AO74" s="3">
        <f>SUMIFS('Receiving Data 2006-2015'!L:L,'Receiving Data 2006-2015'!D:D,'WR Stats'!C74,'Receiving Data 2006-2015'!A:A,'WR Stats'!D74)</f>
        <v>0.27300000000000002</v>
      </c>
      <c r="AP74" s="3">
        <f>SUMIFS('Receiving Data 2006-2015'!L:L,'Receiving Data 2006-2015'!D:D,'WR Stats'!C74,'Receiving Data 2006-2015'!A:A,'WR Stats'!D74+1)</f>
        <v>0.61</v>
      </c>
      <c r="AQ74" s="3">
        <f>SUMIFS('Receiving Data 2006-2015'!L:L,'Receiving Data 2006-2015'!D:D,'WR Stats'!C74,'Receiving Data 2006-2015'!A:A,'WR Stats'!D74+2)</f>
        <v>0</v>
      </c>
      <c r="AR74" s="3">
        <f>SUMIFS('Receiving Data 2006-2015'!L:L,'Receiving Data 2006-2015'!D:D,'WR Stats'!C74,'Receiving Data 2006-2015'!A:A,'WR Stats'!D74+3)</f>
        <v>0</v>
      </c>
      <c r="AS74" s="3">
        <f>SUMIFS('Receiving Data 2006-2015'!L:L,'Receiving Data 2006-2015'!D:D,'WR Stats'!C74,'Receiving Data 2006-2015'!A:A,'WR Stats'!D74+4)</f>
        <v>0</v>
      </c>
      <c r="AT74" s="7">
        <f t="shared" si="30"/>
        <v>365</v>
      </c>
      <c r="AU74" s="7">
        <f t="shared" si="31"/>
        <v>21</v>
      </c>
      <c r="AV74" s="7">
        <f t="shared" si="32"/>
        <v>52</v>
      </c>
      <c r="AW74" s="7">
        <f t="shared" si="33"/>
        <v>28</v>
      </c>
      <c r="AX74" s="7">
        <f t="shared" si="34"/>
        <v>0</v>
      </c>
      <c r="AY74" s="7">
        <f t="shared" si="35"/>
        <v>13.035714285714286</v>
      </c>
      <c r="AZ74" s="7">
        <f t="shared" si="36"/>
        <v>7.0192307692307692</v>
      </c>
      <c r="BA74" s="7">
        <f t="shared" si="37"/>
        <v>17.38095238095238</v>
      </c>
      <c r="BB74" s="7">
        <f t="shared" si="38"/>
        <v>0</v>
      </c>
      <c r="BC74" s="4">
        <f t="shared" si="39"/>
        <v>0.17660000000000001</v>
      </c>
      <c r="BD74">
        <f t="shared" si="40"/>
        <v>0</v>
      </c>
      <c r="BE74">
        <f t="shared" si="41"/>
        <v>0</v>
      </c>
      <c r="BF74">
        <f t="shared" si="42"/>
        <v>0</v>
      </c>
      <c r="BG74">
        <f t="shared" si="43"/>
        <v>0</v>
      </c>
      <c r="BH74">
        <f t="shared" si="44"/>
        <v>0</v>
      </c>
      <c r="BI74">
        <f t="shared" si="45"/>
        <v>0</v>
      </c>
      <c r="BJ74" t="str">
        <f t="shared" si="46"/>
        <v>Bust</v>
      </c>
      <c r="BK74">
        <f t="shared" si="47"/>
        <v>0</v>
      </c>
    </row>
    <row r="75" spans="1:63" x14ac:dyDescent="0.25">
      <c r="A75" t="s">
        <v>383</v>
      </c>
      <c r="B75" t="s">
        <v>74</v>
      </c>
      <c r="C75" t="str">
        <f>INDEX('Draft Master List'!E:F,MATCH(A75,'Draft Master List'!E:E,0),2)</f>
        <v>532008</v>
      </c>
      <c r="D75">
        <f>INDEX('Draft Master List'!A:F,MATCH(A75,'Draft Master List'!E:E,0),1)</f>
        <v>2008</v>
      </c>
      <c r="E75" s="7">
        <f>SUMIFS('Receiving Data 2006-2015'!H:H,'Receiving Data 2006-2015'!D:D,'WR Stats'!C75,'Receiving Data 2006-2015'!A:A,'WR Stats'!D75)</f>
        <v>11</v>
      </c>
      <c r="F75" s="7">
        <f>SUMIFS('Receiving Data 2006-2015'!H:H,'Receiving Data 2006-2015'!D:D,'WR Stats'!C75,'Receiving Data 2006-2015'!A:A,'WR Stats'!D75+1)</f>
        <v>9</v>
      </c>
      <c r="G75" s="7">
        <f>SUMIFS('Receiving Data 2006-2015'!H:H,'Receiving Data 2006-2015'!D:D,'WR Stats'!C75,'Receiving Data 2006-2015'!A:A,'WR Stats'!D75+2)</f>
        <v>0</v>
      </c>
      <c r="H75" s="7">
        <f>SUMIFS('Receiving Data 2006-2015'!H:H,'Receiving Data 2006-2015'!D:D,'WR Stats'!C75,'Receiving Data 2006-2015'!A:A,'WR Stats'!D75+3)</f>
        <v>0</v>
      </c>
      <c r="I75" s="7">
        <f>SUMIFS('Receiving Data 2006-2015'!H:H,'Receiving Data 2006-2015'!D:D,'WR Stats'!C75,'Receiving Data 2006-2015'!A:A,'WR Stats'!D75+4)</f>
        <v>0</v>
      </c>
      <c r="J75" s="7">
        <f>SUMIFS('Receiving Data 2006-2015'!K:K,'Receiving Data 2006-2015'!D:D,'WR Stats'!C75,'Receiving Data 2006-2015'!A:A,'WR Stats'!D75)</f>
        <v>6</v>
      </c>
      <c r="K75" s="7">
        <f>SUMIFS('Receiving Data 2006-2015'!K:K,'Receiving Data 2006-2015'!D:D,'WR Stats'!C75,'Receiving Data 2006-2015'!A:A,'WR Stats'!D75+1)</f>
        <v>1</v>
      </c>
      <c r="L75" s="7">
        <f>SUMIFS('Receiving Data 2006-2015'!K:K,'Receiving Data 2006-2015'!D:D,'WR Stats'!C75,'Receiving Data 2006-2015'!A:A,'WR Stats'!D75+2)</f>
        <v>0</v>
      </c>
      <c r="M75" s="7">
        <f>SUMIFS('Receiving Data 2006-2015'!K:K,'Receiving Data 2006-2015'!D:D,'WR Stats'!C75,'Receiving Data 2006-2015'!A:A,'WR Stats'!D75+3)</f>
        <v>0</v>
      </c>
      <c r="N75" s="7">
        <f>SUMIFS('Receiving Data 2006-2015'!K:K,'Receiving Data 2006-2015'!D:D,'WR Stats'!C75,'Receiving Data 2006-2015'!A:A,'WR Stats'!D75+4)</f>
        <v>0</v>
      </c>
      <c r="O75" s="7">
        <f>SUMIFS('Receiving Data 2006-2015'!J:J,'Receiving Data 2006-2015'!D:D,'WR Stats'!C75,'Receiving Data 2006-2015'!A:A,'WR Stats'!D75)</f>
        <v>10</v>
      </c>
      <c r="P75" s="7">
        <f>SUMIFS('Receiving Data 2006-2015'!J:J,'Receiving Data 2006-2015'!D:D,'WR Stats'!C75,'Receiving Data 2006-2015'!A:A,'WR Stats'!D75+1)</f>
        <v>5</v>
      </c>
      <c r="Q75" s="7">
        <f>SUMIFS('Receiving Data 2006-2015'!J:J,'Receiving Data 2006-2015'!D:D,'WR Stats'!C75,'Receiving Data 2006-2015'!A:A,'WR Stats'!D75+2)</f>
        <v>0</v>
      </c>
      <c r="R75" s="7">
        <f>SUMIFS('Receiving Data 2006-2015'!J:J,'Receiving Data 2006-2015'!D:D,'WR Stats'!C75,'Receiving Data 2006-2015'!A:A,'WR Stats'!D75+3)</f>
        <v>0</v>
      </c>
      <c r="S75" s="7">
        <f>SUMIFS('Receiving Data 2006-2015'!J:J,'Receiving Data 2006-2015'!D:D,'WR Stats'!C75,'Receiving Data 2006-2015'!A:A,'WR Stats'!D75+4)</f>
        <v>0</v>
      </c>
      <c r="T75" s="6">
        <f>SUMIFS('Receiving Data 2006-2015'!M:M,'Receiving Data 2006-2015'!D:D,'WR Stats'!C75,'Receiving Data 2006-2015'!A:A,'WR Stats'!D75)</f>
        <v>64</v>
      </c>
      <c r="U75" s="6">
        <f>SUMIFS('Receiving Data 2006-2015'!M:M,'Receiving Data 2006-2015'!D:D,'WR Stats'!C75,'Receiving Data 2006-2015'!A:A,'WR Stats'!D75+1)</f>
        <v>5</v>
      </c>
      <c r="V75" s="6">
        <f>SUMIFS('Receiving Data 2006-2015'!M:M,'Receiving Data 2006-2015'!D:D,'WR Stats'!C75,'Receiving Data 2006-2015'!A:A,'WR Stats'!D75+2)</f>
        <v>0</v>
      </c>
      <c r="W75" s="6">
        <f>SUMIFS('Receiving Data 2006-2015'!M:M,'Receiving Data 2006-2015'!D:D,'WR Stats'!C75,'Receiving Data 2006-2015'!A:A,'WR Stats'!D75+3)</f>
        <v>0</v>
      </c>
      <c r="X75" s="6">
        <f>SUMIFS('Receiving Data 2006-2015'!M:M,'Receiving Data 2006-2015'!D:D,'WR Stats'!C75,'Receiving Data 2006-2015'!A:A,'WR Stats'!D75+4)</f>
        <v>0</v>
      </c>
      <c r="Y75" s="6">
        <f>SUMIFS('Receiving Data 2006-2015'!O:O,'Receiving Data 2006-2015'!D:D,'WR Stats'!C75,'Receiving Data 2006-2015'!A:A,'WR Stats'!D75)</f>
        <v>0</v>
      </c>
      <c r="Z75" s="6">
        <f>SUMIFS('Receiving Data 2006-2015'!O:O,'Receiving Data 2006-2015'!D:D,'WR Stats'!C75,'Receiving Data 2006-2015'!A:A,'WR Stats'!D75+1)</f>
        <v>0</v>
      </c>
      <c r="AA75" s="6">
        <f>SUMIFS('Receiving Data 2006-2015'!O:O,'Receiving Data 2006-2015'!D:D,'WR Stats'!C75,'Receiving Data 2006-2015'!A:A,'WR Stats'!D75+2)</f>
        <v>0</v>
      </c>
      <c r="AB75" s="6">
        <f>SUMIFS('Receiving Data 2006-2015'!O:O,'Receiving Data 2006-2015'!D:D,'WR Stats'!C75,'Receiving Data 2006-2015'!A:A,'WR Stats'!D75+3)</f>
        <v>0</v>
      </c>
      <c r="AC75" s="6">
        <f>SUMIFS('Receiving Data 2006-2015'!O:O,'Receiving Data 2006-2015'!D:D,'WR Stats'!C75,'Receiving Data 2006-2015'!A:A,'WR Stats'!D75+4)</f>
        <v>0</v>
      </c>
      <c r="AD75" s="6">
        <f>SUMIFS('Receiving Data 2006-2015'!S:S,'Receiving Data 2006-2015'!D:D,'WR Stats'!C75,'Receiving Data 2006-2015'!A:A,'WR Stats'!D75)</f>
        <v>2</v>
      </c>
      <c r="AE75" s="6">
        <f>SUMIFS('Receiving Data 2006-2015'!S:S,'Receiving Data 2006-2015'!D:D,'WR Stats'!C75,'Receiving Data 2006-2015'!A:A,'WR Stats'!D75+1)</f>
        <v>0</v>
      </c>
      <c r="AF75" s="6">
        <f>SUMIFS('Receiving Data 2006-2015'!S:S,'Receiving Data 2006-2015'!D:D,'WR Stats'!C75,'Receiving Data 2006-2015'!A:A,'WR Stats'!D75+2)</f>
        <v>0</v>
      </c>
      <c r="AG75" s="6">
        <f>SUMIFS('Receiving Data 2006-2015'!S:S,'Receiving Data 2006-2015'!D:D,'WR Stats'!C75,'Receiving Data 2006-2015'!A:A,'WR Stats'!D75+3)</f>
        <v>0</v>
      </c>
      <c r="AH75" s="6">
        <f>SUMIFS('Receiving Data 2006-2015'!S:S,'Receiving Data 2006-2015'!D:D,'WR Stats'!C75,'Receiving Data 2006-2015'!A:A,'WR Stats'!D75+4)</f>
        <v>0</v>
      </c>
      <c r="AI75" s="6">
        <f t="shared" si="24"/>
        <v>2.4000000000000004</v>
      </c>
      <c r="AJ75" s="6">
        <f t="shared" si="25"/>
        <v>0.5</v>
      </c>
      <c r="AK75" s="6">
        <f t="shared" si="26"/>
        <v>0</v>
      </c>
      <c r="AL75" s="6">
        <f t="shared" si="27"/>
        <v>0</v>
      </c>
      <c r="AM75" s="6">
        <f t="shared" si="28"/>
        <v>0</v>
      </c>
      <c r="AN75" s="6">
        <f t="shared" si="29"/>
        <v>2.9000000000000004</v>
      </c>
      <c r="AO75" s="3">
        <f>SUMIFS('Receiving Data 2006-2015'!L:L,'Receiving Data 2006-2015'!D:D,'WR Stats'!C75,'Receiving Data 2006-2015'!A:A,'WR Stats'!D75)</f>
        <v>0.6</v>
      </c>
      <c r="AP75" s="3">
        <f>SUMIFS('Receiving Data 2006-2015'!L:L,'Receiving Data 2006-2015'!D:D,'WR Stats'!C75,'Receiving Data 2006-2015'!A:A,'WR Stats'!D75+1)</f>
        <v>0.2</v>
      </c>
      <c r="AQ75" s="3">
        <f>SUMIFS('Receiving Data 2006-2015'!L:L,'Receiving Data 2006-2015'!D:D,'WR Stats'!C75,'Receiving Data 2006-2015'!A:A,'WR Stats'!D75+2)</f>
        <v>0</v>
      </c>
      <c r="AR75" s="3">
        <f>SUMIFS('Receiving Data 2006-2015'!L:L,'Receiving Data 2006-2015'!D:D,'WR Stats'!C75,'Receiving Data 2006-2015'!A:A,'WR Stats'!D75+3)</f>
        <v>0</v>
      </c>
      <c r="AS75" s="3">
        <f>SUMIFS('Receiving Data 2006-2015'!L:L,'Receiving Data 2006-2015'!D:D,'WR Stats'!C75,'Receiving Data 2006-2015'!A:A,'WR Stats'!D75+4)</f>
        <v>0</v>
      </c>
      <c r="AT75" s="7">
        <f t="shared" si="30"/>
        <v>69</v>
      </c>
      <c r="AU75" s="7">
        <f t="shared" si="31"/>
        <v>20</v>
      </c>
      <c r="AV75" s="7">
        <f t="shared" si="32"/>
        <v>15</v>
      </c>
      <c r="AW75" s="7">
        <f t="shared" si="33"/>
        <v>7</v>
      </c>
      <c r="AX75" s="7">
        <f t="shared" si="34"/>
        <v>2</v>
      </c>
      <c r="AY75" s="7">
        <f t="shared" si="35"/>
        <v>9.8571428571428577</v>
      </c>
      <c r="AZ75" s="7">
        <f t="shared" si="36"/>
        <v>4.5999999999999996</v>
      </c>
      <c r="BA75" s="7">
        <f t="shared" si="37"/>
        <v>3.45</v>
      </c>
      <c r="BB75" s="7">
        <f t="shared" si="38"/>
        <v>0</v>
      </c>
      <c r="BC75" s="4">
        <f t="shared" si="39"/>
        <v>0.16</v>
      </c>
      <c r="BD75">
        <f t="shared" si="40"/>
        <v>0</v>
      </c>
      <c r="BE75">
        <f t="shared" si="41"/>
        <v>0</v>
      </c>
      <c r="BF75">
        <f t="shared" si="42"/>
        <v>0</v>
      </c>
      <c r="BG75">
        <f t="shared" si="43"/>
        <v>0</v>
      </c>
      <c r="BH75">
        <f t="shared" si="44"/>
        <v>0</v>
      </c>
      <c r="BI75">
        <f t="shared" si="45"/>
        <v>0</v>
      </c>
      <c r="BJ75" t="str">
        <f t="shared" si="46"/>
        <v>Bust</v>
      </c>
      <c r="BK75">
        <f t="shared" si="47"/>
        <v>0</v>
      </c>
    </row>
    <row r="76" spans="1:63" x14ac:dyDescent="0.25">
      <c r="A76" t="s">
        <v>386</v>
      </c>
      <c r="B76" t="s">
        <v>74</v>
      </c>
      <c r="C76" t="str">
        <f>INDEX('Draft Master List'!E:F,MATCH(A76,'Draft Master List'!E:E,0),2)</f>
        <v>582008</v>
      </c>
      <c r="D76">
        <f>INDEX('Draft Master List'!A:F,MATCH(A76,'Draft Master List'!E:E,0),1)</f>
        <v>2008</v>
      </c>
      <c r="E76" s="7">
        <f>SUMIFS('Receiving Data 2006-2015'!H:H,'Receiving Data 2006-2015'!D:D,'WR Stats'!C76,'Receiving Data 2006-2015'!A:A,'WR Stats'!D76)</f>
        <v>0</v>
      </c>
      <c r="F76" s="7">
        <f>SUMIFS('Receiving Data 2006-2015'!H:H,'Receiving Data 2006-2015'!D:D,'WR Stats'!C76,'Receiving Data 2006-2015'!A:A,'WR Stats'!D76+1)</f>
        <v>0</v>
      </c>
      <c r="G76" s="7">
        <f>SUMIFS('Receiving Data 2006-2015'!H:H,'Receiving Data 2006-2015'!D:D,'WR Stats'!C76,'Receiving Data 2006-2015'!A:A,'WR Stats'!D76+2)</f>
        <v>0</v>
      </c>
      <c r="H76" s="7">
        <f>SUMIFS('Receiving Data 2006-2015'!H:H,'Receiving Data 2006-2015'!D:D,'WR Stats'!C76,'Receiving Data 2006-2015'!A:A,'WR Stats'!D76+3)</f>
        <v>0</v>
      </c>
      <c r="I76" s="7">
        <f>SUMIFS('Receiving Data 2006-2015'!H:H,'Receiving Data 2006-2015'!D:D,'WR Stats'!C76,'Receiving Data 2006-2015'!A:A,'WR Stats'!D76+4)</f>
        <v>0</v>
      </c>
      <c r="J76" s="7">
        <f>SUMIFS('Receiving Data 2006-2015'!K:K,'Receiving Data 2006-2015'!D:D,'WR Stats'!C76,'Receiving Data 2006-2015'!A:A,'WR Stats'!D76)</f>
        <v>0</v>
      </c>
      <c r="K76" s="7">
        <f>SUMIFS('Receiving Data 2006-2015'!K:K,'Receiving Data 2006-2015'!D:D,'WR Stats'!C76,'Receiving Data 2006-2015'!A:A,'WR Stats'!D76+1)</f>
        <v>0</v>
      </c>
      <c r="L76" s="7">
        <f>SUMIFS('Receiving Data 2006-2015'!K:K,'Receiving Data 2006-2015'!D:D,'WR Stats'!C76,'Receiving Data 2006-2015'!A:A,'WR Stats'!D76+2)</f>
        <v>0</v>
      </c>
      <c r="M76" s="7">
        <f>SUMIFS('Receiving Data 2006-2015'!K:K,'Receiving Data 2006-2015'!D:D,'WR Stats'!C76,'Receiving Data 2006-2015'!A:A,'WR Stats'!D76+3)</f>
        <v>0</v>
      </c>
      <c r="N76" s="7">
        <f>SUMIFS('Receiving Data 2006-2015'!K:K,'Receiving Data 2006-2015'!D:D,'WR Stats'!C76,'Receiving Data 2006-2015'!A:A,'WR Stats'!D76+4)</f>
        <v>0</v>
      </c>
      <c r="O76" s="7">
        <f>SUMIFS('Receiving Data 2006-2015'!J:J,'Receiving Data 2006-2015'!D:D,'WR Stats'!C76,'Receiving Data 2006-2015'!A:A,'WR Stats'!D76)</f>
        <v>0</v>
      </c>
      <c r="P76" s="7">
        <f>SUMIFS('Receiving Data 2006-2015'!J:J,'Receiving Data 2006-2015'!D:D,'WR Stats'!C76,'Receiving Data 2006-2015'!A:A,'WR Stats'!D76+1)</f>
        <v>0</v>
      </c>
      <c r="Q76" s="7">
        <f>SUMIFS('Receiving Data 2006-2015'!J:J,'Receiving Data 2006-2015'!D:D,'WR Stats'!C76,'Receiving Data 2006-2015'!A:A,'WR Stats'!D76+2)</f>
        <v>0</v>
      </c>
      <c r="R76" s="7">
        <f>SUMIFS('Receiving Data 2006-2015'!J:J,'Receiving Data 2006-2015'!D:D,'WR Stats'!C76,'Receiving Data 2006-2015'!A:A,'WR Stats'!D76+3)</f>
        <v>0</v>
      </c>
      <c r="S76" s="7">
        <f>SUMIFS('Receiving Data 2006-2015'!J:J,'Receiving Data 2006-2015'!D:D,'WR Stats'!C76,'Receiving Data 2006-2015'!A:A,'WR Stats'!D76+4)</f>
        <v>0</v>
      </c>
      <c r="T76" s="6">
        <f>SUMIFS('Receiving Data 2006-2015'!M:M,'Receiving Data 2006-2015'!D:D,'WR Stats'!C76,'Receiving Data 2006-2015'!A:A,'WR Stats'!D76)</f>
        <v>0</v>
      </c>
      <c r="U76" s="6">
        <f>SUMIFS('Receiving Data 2006-2015'!M:M,'Receiving Data 2006-2015'!D:D,'WR Stats'!C76,'Receiving Data 2006-2015'!A:A,'WR Stats'!D76+1)</f>
        <v>0</v>
      </c>
      <c r="V76" s="6">
        <f>SUMIFS('Receiving Data 2006-2015'!M:M,'Receiving Data 2006-2015'!D:D,'WR Stats'!C76,'Receiving Data 2006-2015'!A:A,'WR Stats'!D76+2)</f>
        <v>0</v>
      </c>
      <c r="W76" s="6">
        <f>SUMIFS('Receiving Data 2006-2015'!M:M,'Receiving Data 2006-2015'!D:D,'WR Stats'!C76,'Receiving Data 2006-2015'!A:A,'WR Stats'!D76+3)</f>
        <v>0</v>
      </c>
      <c r="X76" s="6">
        <f>SUMIFS('Receiving Data 2006-2015'!M:M,'Receiving Data 2006-2015'!D:D,'WR Stats'!C76,'Receiving Data 2006-2015'!A:A,'WR Stats'!D76+4)</f>
        <v>0</v>
      </c>
      <c r="Y76" s="6">
        <f>SUMIFS('Receiving Data 2006-2015'!O:O,'Receiving Data 2006-2015'!D:D,'WR Stats'!C76,'Receiving Data 2006-2015'!A:A,'WR Stats'!D76)</f>
        <v>0</v>
      </c>
      <c r="Z76" s="6">
        <f>SUMIFS('Receiving Data 2006-2015'!O:O,'Receiving Data 2006-2015'!D:D,'WR Stats'!C76,'Receiving Data 2006-2015'!A:A,'WR Stats'!D76+1)</f>
        <v>0</v>
      </c>
      <c r="AA76" s="6">
        <f>SUMIFS('Receiving Data 2006-2015'!O:O,'Receiving Data 2006-2015'!D:D,'WR Stats'!C76,'Receiving Data 2006-2015'!A:A,'WR Stats'!D76+2)</f>
        <v>0</v>
      </c>
      <c r="AB76" s="6">
        <f>SUMIFS('Receiving Data 2006-2015'!O:O,'Receiving Data 2006-2015'!D:D,'WR Stats'!C76,'Receiving Data 2006-2015'!A:A,'WR Stats'!D76+3)</f>
        <v>0</v>
      </c>
      <c r="AC76" s="6">
        <f>SUMIFS('Receiving Data 2006-2015'!O:O,'Receiving Data 2006-2015'!D:D,'WR Stats'!C76,'Receiving Data 2006-2015'!A:A,'WR Stats'!D76+4)</f>
        <v>0</v>
      </c>
      <c r="AD76" s="6">
        <f>SUMIFS('Receiving Data 2006-2015'!S:S,'Receiving Data 2006-2015'!D:D,'WR Stats'!C76,'Receiving Data 2006-2015'!A:A,'WR Stats'!D76)</f>
        <v>0</v>
      </c>
      <c r="AE76" s="6">
        <f>SUMIFS('Receiving Data 2006-2015'!S:S,'Receiving Data 2006-2015'!D:D,'WR Stats'!C76,'Receiving Data 2006-2015'!A:A,'WR Stats'!D76+1)</f>
        <v>0</v>
      </c>
      <c r="AF76" s="6">
        <f>SUMIFS('Receiving Data 2006-2015'!S:S,'Receiving Data 2006-2015'!D:D,'WR Stats'!C76,'Receiving Data 2006-2015'!A:A,'WR Stats'!D76+2)</f>
        <v>0</v>
      </c>
      <c r="AG76" s="6">
        <f>SUMIFS('Receiving Data 2006-2015'!S:S,'Receiving Data 2006-2015'!D:D,'WR Stats'!C76,'Receiving Data 2006-2015'!A:A,'WR Stats'!D76+3)</f>
        <v>0</v>
      </c>
      <c r="AH76" s="6">
        <f>SUMIFS('Receiving Data 2006-2015'!S:S,'Receiving Data 2006-2015'!D:D,'WR Stats'!C76,'Receiving Data 2006-2015'!A:A,'WR Stats'!D76+4)</f>
        <v>0</v>
      </c>
      <c r="AI76" s="6">
        <f t="shared" si="24"/>
        <v>0</v>
      </c>
      <c r="AJ76" s="6">
        <f t="shared" si="25"/>
        <v>0</v>
      </c>
      <c r="AK76" s="6">
        <f t="shared" si="26"/>
        <v>0</v>
      </c>
      <c r="AL76" s="6">
        <f t="shared" si="27"/>
        <v>0</v>
      </c>
      <c r="AM76" s="6">
        <f t="shared" si="28"/>
        <v>0</v>
      </c>
      <c r="AN76" s="6">
        <f t="shared" si="29"/>
        <v>0</v>
      </c>
      <c r="AO76" s="3">
        <f>SUMIFS('Receiving Data 2006-2015'!L:L,'Receiving Data 2006-2015'!D:D,'WR Stats'!C76,'Receiving Data 2006-2015'!A:A,'WR Stats'!D76)</f>
        <v>0</v>
      </c>
      <c r="AP76" s="3">
        <f>SUMIFS('Receiving Data 2006-2015'!L:L,'Receiving Data 2006-2015'!D:D,'WR Stats'!C76,'Receiving Data 2006-2015'!A:A,'WR Stats'!D76+1)</f>
        <v>0</v>
      </c>
      <c r="AQ76" s="3">
        <f>SUMIFS('Receiving Data 2006-2015'!L:L,'Receiving Data 2006-2015'!D:D,'WR Stats'!C76,'Receiving Data 2006-2015'!A:A,'WR Stats'!D76+2)</f>
        <v>0</v>
      </c>
      <c r="AR76" s="3">
        <f>SUMIFS('Receiving Data 2006-2015'!L:L,'Receiving Data 2006-2015'!D:D,'WR Stats'!C76,'Receiving Data 2006-2015'!A:A,'WR Stats'!D76+3)</f>
        <v>0</v>
      </c>
      <c r="AS76" s="3">
        <f>SUMIFS('Receiving Data 2006-2015'!L:L,'Receiving Data 2006-2015'!D:D,'WR Stats'!C76,'Receiving Data 2006-2015'!A:A,'WR Stats'!D76+4)</f>
        <v>0</v>
      </c>
      <c r="AT76" s="7">
        <f t="shared" si="30"/>
        <v>0</v>
      </c>
      <c r="AU76" s="7">
        <f t="shared" si="31"/>
        <v>0</v>
      </c>
      <c r="AV76" s="7">
        <f t="shared" si="32"/>
        <v>0</v>
      </c>
      <c r="AW76" s="7">
        <f t="shared" si="33"/>
        <v>0</v>
      </c>
      <c r="AX76" s="7">
        <f t="shared" si="34"/>
        <v>0</v>
      </c>
      <c r="AY76" s="7" t="str">
        <f t="shared" si="35"/>
        <v/>
      </c>
      <c r="AZ76" s="7" t="str">
        <f t="shared" si="36"/>
        <v/>
      </c>
      <c r="BA76" s="7" t="str">
        <f t="shared" si="37"/>
        <v/>
      </c>
      <c r="BB76" s="7">
        <f t="shared" si="38"/>
        <v>0</v>
      </c>
      <c r="BC76" s="4">
        <f t="shared" si="39"/>
        <v>0</v>
      </c>
      <c r="BD76">
        <f t="shared" si="40"/>
        <v>0</v>
      </c>
      <c r="BE76">
        <f t="shared" si="41"/>
        <v>0</v>
      </c>
      <c r="BF76">
        <f t="shared" si="42"/>
        <v>0</v>
      </c>
      <c r="BG76">
        <f t="shared" si="43"/>
        <v>0</v>
      </c>
      <c r="BH76">
        <f t="shared" si="44"/>
        <v>0</v>
      </c>
      <c r="BI76">
        <f t="shared" si="45"/>
        <v>0</v>
      </c>
      <c r="BJ76" t="str">
        <f t="shared" si="46"/>
        <v>Bust</v>
      </c>
      <c r="BK76">
        <f t="shared" si="47"/>
        <v>0</v>
      </c>
    </row>
    <row r="77" spans="1:63" x14ac:dyDescent="0.25">
      <c r="A77" t="s">
        <v>390</v>
      </c>
      <c r="B77" t="s">
        <v>74</v>
      </c>
      <c r="C77" t="str">
        <f>INDEX('Draft Master List'!E:F,MATCH(A77,'Draft Master List'!E:E,0),2)</f>
        <v>702008</v>
      </c>
      <c r="D77">
        <f>INDEX('Draft Master List'!A:F,MATCH(A77,'Draft Master List'!E:E,0),1)</f>
        <v>2008</v>
      </c>
      <c r="E77" s="7">
        <f>SUMIFS('Receiving Data 2006-2015'!H:H,'Receiving Data 2006-2015'!D:D,'WR Stats'!C77,'Receiving Data 2006-2015'!A:A,'WR Stats'!D77)</f>
        <v>0</v>
      </c>
      <c r="F77" s="7">
        <f>SUMIFS('Receiving Data 2006-2015'!H:H,'Receiving Data 2006-2015'!D:D,'WR Stats'!C77,'Receiving Data 2006-2015'!A:A,'WR Stats'!D77+1)</f>
        <v>16</v>
      </c>
      <c r="G77" s="7">
        <f>SUMIFS('Receiving Data 2006-2015'!H:H,'Receiving Data 2006-2015'!D:D,'WR Stats'!C77,'Receiving Data 2006-2015'!A:A,'WR Stats'!D77+2)</f>
        <v>14</v>
      </c>
      <c r="H77" s="7">
        <f>SUMIFS('Receiving Data 2006-2015'!H:H,'Receiving Data 2006-2015'!D:D,'WR Stats'!C77,'Receiving Data 2006-2015'!A:A,'WR Stats'!D77+3)</f>
        <v>11</v>
      </c>
      <c r="I77" s="7">
        <f>SUMIFS('Receiving Data 2006-2015'!H:H,'Receiving Data 2006-2015'!D:D,'WR Stats'!C77,'Receiving Data 2006-2015'!A:A,'WR Stats'!D77+4)</f>
        <v>12</v>
      </c>
      <c r="J77" s="7">
        <f>SUMIFS('Receiving Data 2006-2015'!K:K,'Receiving Data 2006-2015'!D:D,'WR Stats'!C77,'Receiving Data 2006-2015'!A:A,'WR Stats'!D77)</f>
        <v>0</v>
      </c>
      <c r="K77" s="7">
        <f>SUMIFS('Receiving Data 2006-2015'!K:K,'Receiving Data 2006-2015'!D:D,'WR Stats'!C77,'Receiving Data 2006-2015'!A:A,'WR Stats'!D77+1)</f>
        <v>54</v>
      </c>
      <c r="L77" s="7">
        <f>SUMIFS('Receiving Data 2006-2015'!K:K,'Receiving Data 2006-2015'!D:D,'WR Stats'!C77,'Receiving Data 2006-2015'!A:A,'WR Stats'!D77+2)</f>
        <v>46</v>
      </c>
      <c r="M77" s="7">
        <f>SUMIFS('Receiving Data 2006-2015'!K:K,'Receiving Data 2006-2015'!D:D,'WR Stats'!C77,'Receiving Data 2006-2015'!A:A,'WR Stats'!D77+3)</f>
        <v>24</v>
      </c>
      <c r="N77" s="7">
        <f>SUMIFS('Receiving Data 2006-2015'!K:K,'Receiving Data 2006-2015'!D:D,'WR Stats'!C77,'Receiving Data 2006-2015'!A:A,'WR Stats'!D77+4)</f>
        <v>29</v>
      </c>
      <c r="O77" s="7">
        <f>SUMIFS('Receiving Data 2006-2015'!J:J,'Receiving Data 2006-2015'!D:D,'WR Stats'!C77,'Receiving Data 2006-2015'!A:A,'WR Stats'!D77)</f>
        <v>0</v>
      </c>
      <c r="P77" s="7">
        <f>SUMIFS('Receiving Data 2006-2015'!J:J,'Receiving Data 2006-2015'!D:D,'WR Stats'!C77,'Receiving Data 2006-2015'!A:A,'WR Stats'!D77+1)</f>
        <v>88</v>
      </c>
      <c r="Q77" s="7">
        <f>SUMIFS('Receiving Data 2006-2015'!J:J,'Receiving Data 2006-2015'!D:D,'WR Stats'!C77,'Receiving Data 2006-2015'!A:A,'WR Stats'!D77+2)</f>
        <v>71</v>
      </c>
      <c r="R77" s="7">
        <f>SUMIFS('Receiving Data 2006-2015'!J:J,'Receiving Data 2006-2015'!D:D,'WR Stats'!C77,'Receiving Data 2006-2015'!A:A,'WR Stats'!D77+3)</f>
        <v>43</v>
      </c>
      <c r="S77" s="7">
        <f>SUMIFS('Receiving Data 2006-2015'!J:J,'Receiving Data 2006-2015'!D:D,'WR Stats'!C77,'Receiving Data 2006-2015'!A:A,'WR Stats'!D77+4)</f>
        <v>49</v>
      </c>
      <c r="T77" s="6">
        <f>SUMIFS('Receiving Data 2006-2015'!M:M,'Receiving Data 2006-2015'!D:D,'WR Stats'!C77,'Receiving Data 2006-2015'!A:A,'WR Stats'!D77)</f>
        <v>0</v>
      </c>
      <c r="U77" s="6">
        <f>SUMIFS('Receiving Data 2006-2015'!M:M,'Receiving Data 2006-2015'!D:D,'WR Stats'!C77,'Receiving Data 2006-2015'!A:A,'WR Stats'!D77+1)</f>
        <v>717</v>
      </c>
      <c r="V77" s="6">
        <f>SUMIFS('Receiving Data 2006-2015'!M:M,'Receiving Data 2006-2015'!D:D,'WR Stats'!C77,'Receiving Data 2006-2015'!A:A,'WR Stats'!D77+2)</f>
        <v>561</v>
      </c>
      <c r="W77" s="6">
        <f>SUMIFS('Receiving Data 2006-2015'!M:M,'Receiving Data 2006-2015'!D:D,'WR Stats'!C77,'Receiving Data 2006-2015'!A:A,'WR Stats'!D77+3)</f>
        <v>381</v>
      </c>
      <c r="X77" s="6">
        <f>SUMIFS('Receiving Data 2006-2015'!M:M,'Receiving Data 2006-2015'!D:D,'WR Stats'!C77,'Receiving Data 2006-2015'!A:A,'WR Stats'!D77+4)</f>
        <v>375</v>
      </c>
      <c r="Y77" s="6">
        <f>SUMIFS('Receiving Data 2006-2015'!O:O,'Receiving Data 2006-2015'!D:D,'WR Stats'!C77,'Receiving Data 2006-2015'!A:A,'WR Stats'!D77)</f>
        <v>0</v>
      </c>
      <c r="Z77" s="6">
        <f>SUMIFS('Receiving Data 2006-2015'!O:O,'Receiving Data 2006-2015'!D:D,'WR Stats'!C77,'Receiving Data 2006-2015'!A:A,'WR Stats'!D77+1)</f>
        <v>2</v>
      </c>
      <c r="AA77" s="6">
        <f>SUMIFS('Receiving Data 2006-2015'!O:O,'Receiving Data 2006-2015'!D:D,'WR Stats'!C77,'Receiving Data 2006-2015'!A:A,'WR Stats'!D77+2)</f>
        <v>3</v>
      </c>
      <c r="AB77" s="6">
        <f>SUMIFS('Receiving Data 2006-2015'!O:O,'Receiving Data 2006-2015'!D:D,'WR Stats'!C77,'Receiving Data 2006-2015'!A:A,'WR Stats'!D77+3)</f>
        <v>1</v>
      </c>
      <c r="AC77" s="6">
        <f>SUMIFS('Receiving Data 2006-2015'!O:O,'Receiving Data 2006-2015'!D:D,'WR Stats'!C77,'Receiving Data 2006-2015'!A:A,'WR Stats'!D77+4)</f>
        <v>2</v>
      </c>
      <c r="AD77" s="6">
        <f>SUMIFS('Receiving Data 2006-2015'!S:S,'Receiving Data 2006-2015'!D:D,'WR Stats'!C77,'Receiving Data 2006-2015'!A:A,'WR Stats'!D77)</f>
        <v>0</v>
      </c>
      <c r="AE77" s="6">
        <f>SUMIFS('Receiving Data 2006-2015'!S:S,'Receiving Data 2006-2015'!D:D,'WR Stats'!C77,'Receiving Data 2006-2015'!A:A,'WR Stats'!D77+1)</f>
        <v>2</v>
      </c>
      <c r="AF77" s="6">
        <f>SUMIFS('Receiving Data 2006-2015'!S:S,'Receiving Data 2006-2015'!D:D,'WR Stats'!C77,'Receiving Data 2006-2015'!A:A,'WR Stats'!D77+2)</f>
        <v>1</v>
      </c>
      <c r="AG77" s="6">
        <f>SUMIFS('Receiving Data 2006-2015'!S:S,'Receiving Data 2006-2015'!D:D,'WR Stats'!C77,'Receiving Data 2006-2015'!A:A,'WR Stats'!D77+3)</f>
        <v>1</v>
      </c>
      <c r="AH77" s="6">
        <f>SUMIFS('Receiving Data 2006-2015'!S:S,'Receiving Data 2006-2015'!D:D,'WR Stats'!C77,'Receiving Data 2006-2015'!A:A,'WR Stats'!D77+4)</f>
        <v>0</v>
      </c>
      <c r="AI77" s="6">
        <f t="shared" si="24"/>
        <v>0</v>
      </c>
      <c r="AJ77" s="6">
        <f t="shared" si="25"/>
        <v>79.7</v>
      </c>
      <c r="AK77" s="6">
        <f t="shared" si="26"/>
        <v>72.099999999999994</v>
      </c>
      <c r="AL77" s="6">
        <f t="shared" si="27"/>
        <v>42.1</v>
      </c>
      <c r="AM77" s="6">
        <f t="shared" si="28"/>
        <v>49.5</v>
      </c>
      <c r="AN77" s="6">
        <f t="shared" si="29"/>
        <v>243.4</v>
      </c>
      <c r="AO77" s="3">
        <f>SUMIFS('Receiving Data 2006-2015'!L:L,'Receiving Data 2006-2015'!D:D,'WR Stats'!C77,'Receiving Data 2006-2015'!A:A,'WR Stats'!D77)</f>
        <v>0</v>
      </c>
      <c r="AP77" s="3">
        <f>SUMIFS('Receiving Data 2006-2015'!L:L,'Receiving Data 2006-2015'!D:D,'WR Stats'!C77,'Receiving Data 2006-2015'!A:A,'WR Stats'!D77+1)</f>
        <v>0.61399999999999999</v>
      </c>
      <c r="AQ77" s="3">
        <f>SUMIFS('Receiving Data 2006-2015'!L:L,'Receiving Data 2006-2015'!D:D,'WR Stats'!C77,'Receiving Data 2006-2015'!A:A,'WR Stats'!D77+2)</f>
        <v>0.64800000000000002</v>
      </c>
      <c r="AR77" s="3">
        <f>SUMIFS('Receiving Data 2006-2015'!L:L,'Receiving Data 2006-2015'!D:D,'WR Stats'!C77,'Receiving Data 2006-2015'!A:A,'WR Stats'!D77+3)</f>
        <v>0.55800000000000005</v>
      </c>
      <c r="AS77" s="3">
        <f>SUMIFS('Receiving Data 2006-2015'!L:L,'Receiving Data 2006-2015'!D:D,'WR Stats'!C77,'Receiving Data 2006-2015'!A:A,'WR Stats'!D77+4)</f>
        <v>0.59199999999999997</v>
      </c>
      <c r="AT77" s="7">
        <f t="shared" si="30"/>
        <v>2034</v>
      </c>
      <c r="AU77" s="7">
        <f t="shared" si="31"/>
        <v>53</v>
      </c>
      <c r="AV77" s="7">
        <f t="shared" si="32"/>
        <v>251</v>
      </c>
      <c r="AW77" s="7">
        <f t="shared" si="33"/>
        <v>153</v>
      </c>
      <c r="AX77" s="7">
        <f t="shared" si="34"/>
        <v>4</v>
      </c>
      <c r="AY77" s="7">
        <f t="shared" si="35"/>
        <v>13.294117647058824</v>
      </c>
      <c r="AZ77" s="7">
        <f t="shared" si="36"/>
        <v>8.1035856573705178</v>
      </c>
      <c r="BA77" s="7">
        <f t="shared" si="37"/>
        <v>38.377358490566039</v>
      </c>
      <c r="BB77" s="7">
        <f t="shared" si="38"/>
        <v>8</v>
      </c>
      <c r="BC77" s="4">
        <f t="shared" si="39"/>
        <v>0.4824</v>
      </c>
      <c r="BD77">
        <f t="shared" si="40"/>
        <v>0</v>
      </c>
      <c r="BE77">
        <f t="shared" si="41"/>
        <v>0</v>
      </c>
      <c r="BF77">
        <f t="shared" si="42"/>
        <v>0</v>
      </c>
      <c r="BG77">
        <f t="shared" si="43"/>
        <v>0</v>
      </c>
      <c r="BH77">
        <f t="shared" si="44"/>
        <v>0</v>
      </c>
      <c r="BI77">
        <f t="shared" si="45"/>
        <v>0</v>
      </c>
      <c r="BJ77" t="str">
        <f t="shared" si="46"/>
        <v>Bust</v>
      </c>
      <c r="BK77">
        <f t="shared" si="47"/>
        <v>0</v>
      </c>
    </row>
    <row r="78" spans="1:63" x14ac:dyDescent="0.25">
      <c r="A78" t="s">
        <v>391</v>
      </c>
      <c r="B78" t="s">
        <v>74</v>
      </c>
      <c r="C78" t="str">
        <f>INDEX('Draft Master List'!E:F,MATCH(A78,'Draft Master List'!E:E,0),2)</f>
        <v>812008</v>
      </c>
      <c r="D78">
        <f>INDEX('Draft Master List'!A:F,MATCH(A78,'Draft Master List'!E:E,0),1)</f>
        <v>2008</v>
      </c>
      <c r="E78" s="7">
        <f>SUMIFS('Receiving Data 2006-2015'!H:H,'Receiving Data 2006-2015'!D:D,'WR Stats'!C78,'Receiving Data 2006-2015'!A:A,'WR Stats'!D78)</f>
        <v>7</v>
      </c>
      <c r="F78" s="7">
        <f>SUMIFS('Receiving Data 2006-2015'!H:H,'Receiving Data 2006-2015'!D:D,'WR Stats'!C78,'Receiving Data 2006-2015'!A:A,'WR Stats'!D78+1)</f>
        <v>9</v>
      </c>
      <c r="G78" s="7">
        <f>SUMIFS('Receiving Data 2006-2015'!H:H,'Receiving Data 2006-2015'!D:D,'WR Stats'!C78,'Receiving Data 2006-2015'!A:A,'WR Stats'!D78+2)</f>
        <v>10</v>
      </c>
      <c r="H78" s="7">
        <f>SUMIFS('Receiving Data 2006-2015'!H:H,'Receiving Data 2006-2015'!D:D,'WR Stats'!C78,'Receiving Data 2006-2015'!A:A,'WR Stats'!D78+3)</f>
        <v>16</v>
      </c>
      <c r="I78" s="7">
        <f>SUMIFS('Receiving Data 2006-2015'!H:H,'Receiving Data 2006-2015'!D:D,'WR Stats'!C78,'Receiving Data 2006-2015'!A:A,'WR Stats'!D78+4)</f>
        <v>12</v>
      </c>
      <c r="J78" s="7">
        <f>SUMIFS('Receiving Data 2006-2015'!K:K,'Receiving Data 2006-2015'!D:D,'WR Stats'!C78,'Receiving Data 2006-2015'!A:A,'WR Stats'!D78)</f>
        <v>14</v>
      </c>
      <c r="K78" s="7">
        <f>SUMIFS('Receiving Data 2006-2015'!K:K,'Receiving Data 2006-2015'!D:D,'WR Stats'!C78,'Receiving Data 2006-2015'!A:A,'WR Stats'!D78+1)</f>
        <v>17</v>
      </c>
      <c r="L78" s="7">
        <f>SUMIFS('Receiving Data 2006-2015'!K:K,'Receiving Data 2006-2015'!D:D,'WR Stats'!C78,'Receiving Data 2006-2015'!A:A,'WR Stats'!D78+2)</f>
        <v>26</v>
      </c>
      <c r="M78" s="7">
        <f>SUMIFS('Receiving Data 2006-2015'!K:K,'Receiving Data 2006-2015'!D:D,'WR Stats'!C78,'Receiving Data 2006-2015'!A:A,'WR Stats'!D78+3)</f>
        <v>54</v>
      </c>
      <c r="N78" s="7">
        <f>SUMIFS('Receiving Data 2006-2015'!K:K,'Receiving Data 2006-2015'!D:D,'WR Stats'!C78,'Receiving Data 2006-2015'!A:A,'WR Stats'!D78+4)</f>
        <v>28</v>
      </c>
      <c r="O78" s="7">
        <f>SUMIFS('Receiving Data 2006-2015'!J:J,'Receiving Data 2006-2015'!D:D,'WR Stats'!C78,'Receiving Data 2006-2015'!A:A,'WR Stats'!D78)</f>
        <v>17</v>
      </c>
      <c r="P78" s="7">
        <f>SUMIFS('Receiving Data 2006-2015'!J:J,'Receiving Data 2006-2015'!D:D,'WR Stats'!C78,'Receiving Data 2006-2015'!A:A,'WR Stats'!D78+1)</f>
        <v>24</v>
      </c>
      <c r="Q78" s="7">
        <f>SUMIFS('Receiving Data 2006-2015'!J:J,'Receiving Data 2006-2015'!D:D,'WR Stats'!C78,'Receiving Data 2006-2015'!A:A,'WR Stats'!D78+2)</f>
        <v>59</v>
      </c>
      <c r="R78" s="7">
        <f>SUMIFS('Receiving Data 2006-2015'!J:J,'Receiving Data 2006-2015'!D:D,'WR Stats'!C78,'Receiving Data 2006-2015'!A:A,'WR Stats'!D78+3)</f>
        <v>97</v>
      </c>
      <c r="S78" s="7">
        <f>SUMIFS('Receiving Data 2006-2015'!J:J,'Receiving Data 2006-2015'!D:D,'WR Stats'!C78,'Receiving Data 2006-2015'!A:A,'WR Stats'!D78+4)</f>
        <v>53</v>
      </c>
      <c r="T78" s="6">
        <f>SUMIFS('Receiving Data 2006-2015'!M:M,'Receiving Data 2006-2015'!D:D,'WR Stats'!C78,'Receiving Data 2006-2015'!A:A,'WR Stats'!D78)</f>
        <v>90</v>
      </c>
      <c r="U78" s="6">
        <f>SUMIFS('Receiving Data 2006-2015'!M:M,'Receiving Data 2006-2015'!D:D,'WR Stats'!C78,'Receiving Data 2006-2015'!A:A,'WR Stats'!D78+1)</f>
        <v>214</v>
      </c>
      <c r="V78" s="6">
        <f>SUMIFS('Receiving Data 2006-2015'!M:M,'Receiving Data 2006-2015'!D:D,'WR Stats'!C78,'Receiving Data 2006-2015'!A:A,'WR Stats'!D78+2)</f>
        <v>291</v>
      </c>
      <c r="W78" s="6">
        <f>SUMIFS('Receiving Data 2006-2015'!M:M,'Receiving Data 2006-2015'!D:D,'WR Stats'!C78,'Receiving Data 2006-2015'!A:A,'WR Stats'!D78+3)</f>
        <v>689</v>
      </c>
      <c r="X78" s="6">
        <f>SUMIFS('Receiving Data 2006-2015'!M:M,'Receiving Data 2006-2015'!D:D,'WR Stats'!C78,'Receiving Data 2006-2015'!A:A,'WR Stats'!D78+4)</f>
        <v>207</v>
      </c>
      <c r="Y78" s="6">
        <f>SUMIFS('Receiving Data 2006-2015'!O:O,'Receiving Data 2006-2015'!D:D,'WR Stats'!C78,'Receiving Data 2006-2015'!A:A,'WR Stats'!D78)</f>
        <v>0</v>
      </c>
      <c r="Z78" s="6">
        <f>SUMIFS('Receiving Data 2006-2015'!O:O,'Receiving Data 2006-2015'!D:D,'WR Stats'!C78,'Receiving Data 2006-2015'!A:A,'WR Stats'!D78+1)</f>
        <v>1</v>
      </c>
      <c r="AA78" s="6">
        <f>SUMIFS('Receiving Data 2006-2015'!O:O,'Receiving Data 2006-2015'!D:D,'WR Stats'!C78,'Receiving Data 2006-2015'!A:A,'WR Stats'!D78+2)</f>
        <v>1</v>
      </c>
      <c r="AB78" s="6">
        <f>SUMIFS('Receiving Data 2006-2015'!O:O,'Receiving Data 2006-2015'!D:D,'WR Stats'!C78,'Receiving Data 2006-2015'!A:A,'WR Stats'!D78+3)</f>
        <v>5</v>
      </c>
      <c r="AC78" s="6">
        <f>SUMIFS('Receiving Data 2006-2015'!O:O,'Receiving Data 2006-2015'!D:D,'WR Stats'!C78,'Receiving Data 2006-2015'!A:A,'WR Stats'!D78+4)</f>
        <v>0</v>
      </c>
      <c r="AD78" s="6">
        <f>SUMIFS('Receiving Data 2006-2015'!S:S,'Receiving Data 2006-2015'!D:D,'WR Stats'!C78,'Receiving Data 2006-2015'!A:A,'WR Stats'!D78)</f>
        <v>0</v>
      </c>
      <c r="AE78" s="6">
        <f>SUMIFS('Receiving Data 2006-2015'!S:S,'Receiving Data 2006-2015'!D:D,'WR Stats'!C78,'Receiving Data 2006-2015'!A:A,'WR Stats'!D78+1)</f>
        <v>0</v>
      </c>
      <c r="AF78" s="6">
        <f>SUMIFS('Receiving Data 2006-2015'!S:S,'Receiving Data 2006-2015'!D:D,'WR Stats'!C78,'Receiving Data 2006-2015'!A:A,'WR Stats'!D78+2)</f>
        <v>0</v>
      </c>
      <c r="AG78" s="6">
        <f>SUMIFS('Receiving Data 2006-2015'!S:S,'Receiving Data 2006-2015'!D:D,'WR Stats'!C78,'Receiving Data 2006-2015'!A:A,'WR Stats'!D78+3)</f>
        <v>1</v>
      </c>
      <c r="AH78" s="6">
        <f>SUMIFS('Receiving Data 2006-2015'!S:S,'Receiving Data 2006-2015'!D:D,'WR Stats'!C78,'Receiving Data 2006-2015'!A:A,'WR Stats'!D78+4)</f>
        <v>0</v>
      </c>
      <c r="AI78" s="6">
        <f t="shared" si="24"/>
        <v>9</v>
      </c>
      <c r="AJ78" s="6">
        <f t="shared" si="25"/>
        <v>27.4</v>
      </c>
      <c r="AK78" s="6">
        <f t="shared" si="26"/>
        <v>35.1</v>
      </c>
      <c r="AL78" s="6">
        <f t="shared" si="27"/>
        <v>96.9</v>
      </c>
      <c r="AM78" s="6">
        <f t="shared" si="28"/>
        <v>20.7</v>
      </c>
      <c r="AN78" s="6">
        <f t="shared" si="29"/>
        <v>189.1</v>
      </c>
      <c r="AO78" s="3">
        <f>SUMIFS('Receiving Data 2006-2015'!L:L,'Receiving Data 2006-2015'!D:D,'WR Stats'!C78,'Receiving Data 2006-2015'!A:A,'WR Stats'!D78)</f>
        <v>0.82399999999999995</v>
      </c>
      <c r="AP78" s="3">
        <f>SUMIFS('Receiving Data 2006-2015'!L:L,'Receiving Data 2006-2015'!D:D,'WR Stats'!C78,'Receiving Data 2006-2015'!A:A,'WR Stats'!D78+1)</f>
        <v>0.70799999999999996</v>
      </c>
      <c r="AQ78" s="3">
        <f>SUMIFS('Receiving Data 2006-2015'!L:L,'Receiving Data 2006-2015'!D:D,'WR Stats'!C78,'Receiving Data 2006-2015'!A:A,'WR Stats'!D78+2)</f>
        <v>0.441</v>
      </c>
      <c r="AR78" s="3">
        <f>SUMIFS('Receiving Data 2006-2015'!L:L,'Receiving Data 2006-2015'!D:D,'WR Stats'!C78,'Receiving Data 2006-2015'!A:A,'WR Stats'!D78+3)</f>
        <v>0.55700000000000005</v>
      </c>
      <c r="AS78" s="3">
        <f>SUMIFS('Receiving Data 2006-2015'!L:L,'Receiving Data 2006-2015'!D:D,'WR Stats'!C78,'Receiving Data 2006-2015'!A:A,'WR Stats'!D78+4)</f>
        <v>0.52800000000000002</v>
      </c>
      <c r="AT78" s="7">
        <f t="shared" si="30"/>
        <v>1491</v>
      </c>
      <c r="AU78" s="7">
        <f t="shared" si="31"/>
        <v>54</v>
      </c>
      <c r="AV78" s="7">
        <f t="shared" si="32"/>
        <v>250</v>
      </c>
      <c r="AW78" s="7">
        <f t="shared" si="33"/>
        <v>139</v>
      </c>
      <c r="AX78" s="7">
        <f t="shared" si="34"/>
        <v>1</v>
      </c>
      <c r="AY78" s="7">
        <f t="shared" si="35"/>
        <v>10.726618705035971</v>
      </c>
      <c r="AZ78" s="7">
        <f t="shared" si="36"/>
        <v>5.9640000000000004</v>
      </c>
      <c r="BA78" s="7">
        <f t="shared" si="37"/>
        <v>27.611111111111111</v>
      </c>
      <c r="BB78" s="7">
        <f t="shared" si="38"/>
        <v>7</v>
      </c>
      <c r="BC78" s="4">
        <f t="shared" si="39"/>
        <v>0.61160000000000003</v>
      </c>
      <c r="BD78">
        <f t="shared" si="40"/>
        <v>0</v>
      </c>
      <c r="BE78">
        <f t="shared" si="41"/>
        <v>0</v>
      </c>
      <c r="BF78">
        <f t="shared" si="42"/>
        <v>0</v>
      </c>
      <c r="BG78">
        <f t="shared" si="43"/>
        <v>0</v>
      </c>
      <c r="BH78">
        <f t="shared" si="44"/>
        <v>0</v>
      </c>
      <c r="BI78">
        <f t="shared" si="45"/>
        <v>0</v>
      </c>
      <c r="BJ78" t="str">
        <f t="shared" si="46"/>
        <v>Bust</v>
      </c>
      <c r="BK78">
        <f t="shared" si="47"/>
        <v>0</v>
      </c>
    </row>
    <row r="79" spans="1:63" x14ac:dyDescent="0.25">
      <c r="A79" t="s">
        <v>124</v>
      </c>
      <c r="B79" t="s">
        <v>74</v>
      </c>
      <c r="C79" t="str">
        <f>INDEX('Draft Master List'!E:F,MATCH(A79,'Draft Master List'!E:E,0),2)</f>
        <v>842008</v>
      </c>
      <c r="D79">
        <f>INDEX('Draft Master List'!A:F,MATCH(A79,'Draft Master List'!E:E,0),1)</f>
        <v>2008</v>
      </c>
      <c r="E79" s="7">
        <f>SUMIFS('Receiving Data 2006-2015'!H:H,'Receiving Data 2006-2015'!D:D,'WR Stats'!C79,'Receiving Data 2006-2015'!A:A,'WR Stats'!D79)</f>
        <v>16</v>
      </c>
      <c r="F79" s="7">
        <f>SUMIFS('Receiving Data 2006-2015'!H:H,'Receiving Data 2006-2015'!D:D,'WR Stats'!C79,'Receiving Data 2006-2015'!A:A,'WR Stats'!D79+1)</f>
        <v>0</v>
      </c>
      <c r="G79" s="7">
        <f>SUMIFS('Receiving Data 2006-2015'!H:H,'Receiving Data 2006-2015'!D:D,'WR Stats'!C79,'Receiving Data 2006-2015'!A:A,'WR Stats'!D79+2)</f>
        <v>16</v>
      </c>
      <c r="H79" s="7">
        <f>SUMIFS('Receiving Data 2006-2015'!H:H,'Receiving Data 2006-2015'!D:D,'WR Stats'!C79,'Receiving Data 2006-2015'!A:A,'WR Stats'!D79+3)</f>
        <v>16</v>
      </c>
      <c r="I79" s="7">
        <f>SUMIFS('Receiving Data 2006-2015'!H:H,'Receiving Data 2006-2015'!D:D,'WR Stats'!C79,'Receiving Data 2006-2015'!A:A,'WR Stats'!D79+4)</f>
        <v>15</v>
      </c>
      <c r="J79" s="7">
        <f>SUMIFS('Receiving Data 2006-2015'!K:K,'Receiving Data 2006-2015'!D:D,'WR Stats'!C79,'Receiving Data 2006-2015'!A:A,'WR Stats'!D79)</f>
        <v>23</v>
      </c>
      <c r="K79" s="7">
        <f>SUMIFS('Receiving Data 2006-2015'!K:K,'Receiving Data 2006-2015'!D:D,'WR Stats'!C79,'Receiving Data 2006-2015'!A:A,'WR Stats'!D79+1)</f>
        <v>0</v>
      </c>
      <c r="L79" s="7">
        <f>SUMIFS('Receiving Data 2006-2015'!K:K,'Receiving Data 2006-2015'!D:D,'WR Stats'!C79,'Receiving Data 2006-2015'!A:A,'WR Stats'!D79+2)</f>
        <v>22</v>
      </c>
      <c r="M79" s="7">
        <f>SUMIFS('Receiving Data 2006-2015'!K:K,'Receiving Data 2006-2015'!D:D,'WR Stats'!C79,'Receiving Data 2006-2015'!A:A,'WR Stats'!D79+3)</f>
        <v>39</v>
      </c>
      <c r="N79" s="7">
        <f>SUMIFS('Receiving Data 2006-2015'!K:K,'Receiving Data 2006-2015'!D:D,'WR Stats'!C79,'Receiving Data 2006-2015'!A:A,'WR Stats'!D79+4)</f>
        <v>38</v>
      </c>
      <c r="O79" s="7">
        <f>SUMIFS('Receiving Data 2006-2015'!J:J,'Receiving Data 2006-2015'!D:D,'WR Stats'!C79,'Receiving Data 2006-2015'!A:A,'WR Stats'!D79)</f>
        <v>39</v>
      </c>
      <c r="P79" s="7">
        <f>SUMIFS('Receiving Data 2006-2015'!J:J,'Receiving Data 2006-2015'!D:D,'WR Stats'!C79,'Receiving Data 2006-2015'!A:A,'WR Stats'!D79+1)</f>
        <v>0</v>
      </c>
      <c r="Q79" s="7">
        <f>SUMIFS('Receiving Data 2006-2015'!J:J,'Receiving Data 2006-2015'!D:D,'WR Stats'!C79,'Receiving Data 2006-2015'!A:A,'WR Stats'!D79+2)</f>
        <v>53</v>
      </c>
      <c r="R79" s="7">
        <f>SUMIFS('Receiving Data 2006-2015'!J:J,'Receiving Data 2006-2015'!D:D,'WR Stats'!C79,'Receiving Data 2006-2015'!A:A,'WR Stats'!D79+3)</f>
        <v>62</v>
      </c>
      <c r="S79" s="7">
        <f>SUMIFS('Receiving Data 2006-2015'!J:J,'Receiving Data 2006-2015'!D:D,'WR Stats'!C79,'Receiving Data 2006-2015'!A:A,'WR Stats'!D79+4)</f>
        <v>59</v>
      </c>
      <c r="T79" s="6">
        <f>SUMIFS('Receiving Data 2006-2015'!M:M,'Receiving Data 2006-2015'!D:D,'WR Stats'!C79,'Receiving Data 2006-2015'!A:A,'WR Stats'!D79)</f>
        <v>320</v>
      </c>
      <c r="U79" s="6">
        <f>SUMIFS('Receiving Data 2006-2015'!M:M,'Receiving Data 2006-2015'!D:D,'WR Stats'!C79,'Receiving Data 2006-2015'!A:A,'WR Stats'!D79+1)</f>
        <v>0</v>
      </c>
      <c r="V79" s="6">
        <f>SUMIFS('Receiving Data 2006-2015'!M:M,'Receiving Data 2006-2015'!D:D,'WR Stats'!C79,'Receiving Data 2006-2015'!A:A,'WR Stats'!D79+2)</f>
        <v>294</v>
      </c>
      <c r="W79" s="6">
        <f>SUMIFS('Receiving Data 2006-2015'!M:M,'Receiving Data 2006-2015'!D:D,'WR Stats'!C79,'Receiving Data 2006-2015'!A:A,'WR Stats'!D79+3)</f>
        <v>498</v>
      </c>
      <c r="X79" s="6">
        <f>SUMIFS('Receiving Data 2006-2015'!M:M,'Receiving Data 2006-2015'!D:D,'WR Stats'!C79,'Receiving Data 2006-2015'!A:A,'WR Stats'!D79+4)</f>
        <v>395</v>
      </c>
      <c r="Y79" s="6">
        <f>SUMIFS('Receiving Data 2006-2015'!O:O,'Receiving Data 2006-2015'!D:D,'WR Stats'!C79,'Receiving Data 2006-2015'!A:A,'WR Stats'!D79)</f>
        <v>1</v>
      </c>
      <c r="Z79" s="6">
        <f>SUMIFS('Receiving Data 2006-2015'!O:O,'Receiving Data 2006-2015'!D:D,'WR Stats'!C79,'Receiving Data 2006-2015'!A:A,'WR Stats'!D79+1)</f>
        <v>0</v>
      </c>
      <c r="AA79" s="6">
        <f>SUMIFS('Receiving Data 2006-2015'!O:O,'Receiving Data 2006-2015'!D:D,'WR Stats'!C79,'Receiving Data 2006-2015'!A:A,'WR Stats'!D79+2)</f>
        <v>1</v>
      </c>
      <c r="AB79" s="6">
        <f>SUMIFS('Receiving Data 2006-2015'!O:O,'Receiving Data 2006-2015'!D:D,'WR Stats'!C79,'Receiving Data 2006-2015'!A:A,'WR Stats'!D79+3)</f>
        <v>1</v>
      </c>
      <c r="AC79" s="6">
        <f>SUMIFS('Receiving Data 2006-2015'!O:O,'Receiving Data 2006-2015'!D:D,'WR Stats'!C79,'Receiving Data 2006-2015'!A:A,'WR Stats'!D79+4)</f>
        <v>1</v>
      </c>
      <c r="AD79" s="6">
        <f>SUMIFS('Receiving Data 2006-2015'!S:S,'Receiving Data 2006-2015'!D:D,'WR Stats'!C79,'Receiving Data 2006-2015'!A:A,'WR Stats'!D79)</f>
        <v>1</v>
      </c>
      <c r="AE79" s="6">
        <f>SUMIFS('Receiving Data 2006-2015'!S:S,'Receiving Data 2006-2015'!D:D,'WR Stats'!C79,'Receiving Data 2006-2015'!A:A,'WR Stats'!D79+1)</f>
        <v>0</v>
      </c>
      <c r="AF79" s="6">
        <f>SUMIFS('Receiving Data 2006-2015'!S:S,'Receiving Data 2006-2015'!D:D,'WR Stats'!C79,'Receiving Data 2006-2015'!A:A,'WR Stats'!D79+2)</f>
        <v>0</v>
      </c>
      <c r="AG79" s="6">
        <f>SUMIFS('Receiving Data 2006-2015'!S:S,'Receiving Data 2006-2015'!D:D,'WR Stats'!C79,'Receiving Data 2006-2015'!A:A,'WR Stats'!D79+3)</f>
        <v>0</v>
      </c>
      <c r="AH79" s="6">
        <f>SUMIFS('Receiving Data 2006-2015'!S:S,'Receiving Data 2006-2015'!D:D,'WR Stats'!C79,'Receiving Data 2006-2015'!A:A,'WR Stats'!D79+4)</f>
        <v>1</v>
      </c>
      <c r="AI79" s="6">
        <f t="shared" si="24"/>
        <v>36</v>
      </c>
      <c r="AJ79" s="6">
        <f t="shared" si="25"/>
        <v>0</v>
      </c>
      <c r="AK79" s="6">
        <f t="shared" si="26"/>
        <v>35.4</v>
      </c>
      <c r="AL79" s="6">
        <f t="shared" si="27"/>
        <v>55.8</v>
      </c>
      <c r="AM79" s="6">
        <f t="shared" si="28"/>
        <v>43.5</v>
      </c>
      <c r="AN79" s="6">
        <f t="shared" si="29"/>
        <v>170.7</v>
      </c>
      <c r="AO79" s="3">
        <f>SUMIFS('Receiving Data 2006-2015'!L:L,'Receiving Data 2006-2015'!D:D,'WR Stats'!C79,'Receiving Data 2006-2015'!A:A,'WR Stats'!D79)</f>
        <v>0.59</v>
      </c>
      <c r="AP79" s="3">
        <f>SUMIFS('Receiving Data 2006-2015'!L:L,'Receiving Data 2006-2015'!D:D,'WR Stats'!C79,'Receiving Data 2006-2015'!A:A,'WR Stats'!D79+1)</f>
        <v>0</v>
      </c>
      <c r="AQ79" s="3">
        <f>SUMIFS('Receiving Data 2006-2015'!L:L,'Receiving Data 2006-2015'!D:D,'WR Stats'!C79,'Receiving Data 2006-2015'!A:A,'WR Stats'!D79+2)</f>
        <v>0.41499999999999998</v>
      </c>
      <c r="AR79" s="3">
        <f>SUMIFS('Receiving Data 2006-2015'!L:L,'Receiving Data 2006-2015'!D:D,'WR Stats'!C79,'Receiving Data 2006-2015'!A:A,'WR Stats'!D79+3)</f>
        <v>0.629</v>
      </c>
      <c r="AS79" s="3">
        <f>SUMIFS('Receiving Data 2006-2015'!L:L,'Receiving Data 2006-2015'!D:D,'WR Stats'!C79,'Receiving Data 2006-2015'!A:A,'WR Stats'!D79+4)</f>
        <v>0.64400000000000002</v>
      </c>
      <c r="AT79" s="7">
        <f t="shared" si="30"/>
        <v>1507</v>
      </c>
      <c r="AU79" s="7">
        <f t="shared" si="31"/>
        <v>63</v>
      </c>
      <c r="AV79" s="7">
        <f t="shared" si="32"/>
        <v>213</v>
      </c>
      <c r="AW79" s="7">
        <f t="shared" si="33"/>
        <v>122</v>
      </c>
      <c r="AX79" s="7">
        <f t="shared" si="34"/>
        <v>2</v>
      </c>
      <c r="AY79" s="7">
        <f t="shared" si="35"/>
        <v>12.352459016393443</v>
      </c>
      <c r="AZ79" s="7">
        <f t="shared" si="36"/>
        <v>7.075117370892019</v>
      </c>
      <c r="BA79" s="7">
        <f t="shared" si="37"/>
        <v>23.920634920634921</v>
      </c>
      <c r="BB79" s="7">
        <f t="shared" si="38"/>
        <v>4</v>
      </c>
      <c r="BC79" s="4">
        <f t="shared" si="39"/>
        <v>0.4556</v>
      </c>
      <c r="BD79">
        <f t="shared" si="40"/>
        <v>0</v>
      </c>
      <c r="BE79">
        <f t="shared" si="41"/>
        <v>0</v>
      </c>
      <c r="BF79">
        <f t="shared" si="42"/>
        <v>0</v>
      </c>
      <c r="BG79">
        <f t="shared" si="43"/>
        <v>0</v>
      </c>
      <c r="BH79">
        <f t="shared" si="44"/>
        <v>0</v>
      </c>
      <c r="BI79">
        <f t="shared" si="45"/>
        <v>0</v>
      </c>
      <c r="BJ79" t="str">
        <f t="shared" si="46"/>
        <v>Bust</v>
      </c>
      <c r="BK79">
        <f t="shared" si="47"/>
        <v>0</v>
      </c>
    </row>
    <row r="80" spans="1:63" x14ac:dyDescent="0.25">
      <c r="A80" t="s">
        <v>394</v>
      </c>
      <c r="B80" t="s">
        <v>74</v>
      </c>
      <c r="C80" t="str">
        <f>INDEX('Draft Master List'!E:F,MATCH(A80,'Draft Master List'!E:E,0),2)</f>
        <v>952008</v>
      </c>
      <c r="D80">
        <f>INDEX('Draft Master List'!A:F,MATCH(A80,'Draft Master List'!E:E,0),1)</f>
        <v>2008</v>
      </c>
      <c r="E80" s="7">
        <f>SUMIFS('Receiving Data 2006-2015'!H:H,'Receiving Data 2006-2015'!D:D,'WR Stats'!C80,'Receiving Data 2006-2015'!A:A,'WR Stats'!D80)</f>
        <v>7</v>
      </c>
      <c r="F80" s="7">
        <f>SUMIFS('Receiving Data 2006-2015'!H:H,'Receiving Data 2006-2015'!D:D,'WR Stats'!C80,'Receiving Data 2006-2015'!A:A,'WR Stats'!D80+1)</f>
        <v>14</v>
      </c>
      <c r="G80" s="7">
        <f>SUMIFS('Receiving Data 2006-2015'!H:H,'Receiving Data 2006-2015'!D:D,'WR Stats'!C80,'Receiving Data 2006-2015'!A:A,'WR Stats'!D80+2)</f>
        <v>16</v>
      </c>
      <c r="H80" s="7">
        <f>SUMIFS('Receiving Data 2006-2015'!H:H,'Receiving Data 2006-2015'!D:D,'WR Stats'!C80,'Receiving Data 2006-2015'!A:A,'WR Stats'!D80+3)</f>
        <v>12</v>
      </c>
      <c r="I80" s="7">
        <f>SUMIFS('Receiving Data 2006-2015'!H:H,'Receiving Data 2006-2015'!D:D,'WR Stats'!C80,'Receiving Data 2006-2015'!A:A,'WR Stats'!D80+4)</f>
        <v>12</v>
      </c>
      <c r="J80" s="7">
        <f>SUMIFS('Receiving Data 2006-2015'!K:K,'Receiving Data 2006-2015'!D:D,'WR Stats'!C80,'Receiving Data 2006-2015'!A:A,'WR Stats'!D80)</f>
        <v>4</v>
      </c>
      <c r="K80" s="7">
        <f>SUMIFS('Receiving Data 2006-2015'!K:K,'Receiving Data 2006-2015'!D:D,'WR Stats'!C80,'Receiving Data 2006-2015'!A:A,'WR Stats'!D80+1)</f>
        <v>57</v>
      </c>
      <c r="L80" s="7">
        <f>SUMIFS('Receiving Data 2006-2015'!K:K,'Receiving Data 2006-2015'!D:D,'WR Stats'!C80,'Receiving Data 2006-2015'!A:A,'WR Stats'!D80+2)</f>
        <v>60</v>
      </c>
      <c r="M80" s="7">
        <f>SUMIFS('Receiving Data 2006-2015'!K:K,'Receiving Data 2006-2015'!D:D,'WR Stats'!C80,'Receiving Data 2006-2015'!A:A,'WR Stats'!D80+3)</f>
        <v>39</v>
      </c>
      <c r="N80" s="7">
        <f>SUMIFS('Receiving Data 2006-2015'!K:K,'Receiving Data 2006-2015'!D:D,'WR Stats'!C80,'Receiving Data 2006-2015'!A:A,'WR Stats'!D80+4)</f>
        <v>42</v>
      </c>
      <c r="O80" s="7">
        <f>SUMIFS('Receiving Data 2006-2015'!J:J,'Receiving Data 2006-2015'!D:D,'WR Stats'!C80,'Receiving Data 2006-2015'!A:A,'WR Stats'!D80)</f>
        <v>6</v>
      </c>
      <c r="P80" s="7">
        <f>SUMIFS('Receiving Data 2006-2015'!J:J,'Receiving Data 2006-2015'!D:D,'WR Stats'!C80,'Receiving Data 2006-2015'!A:A,'WR Stats'!D80+1)</f>
        <v>99</v>
      </c>
      <c r="Q80" s="7">
        <f>SUMIFS('Receiving Data 2006-2015'!J:J,'Receiving Data 2006-2015'!D:D,'WR Stats'!C80,'Receiving Data 2006-2015'!A:A,'WR Stats'!D80+2)</f>
        <v>93</v>
      </c>
      <c r="R80" s="7">
        <f>SUMIFS('Receiving Data 2006-2015'!J:J,'Receiving Data 2006-2015'!D:D,'WR Stats'!C80,'Receiving Data 2006-2015'!A:A,'WR Stats'!D80+3)</f>
        <v>77</v>
      </c>
      <c r="S80" s="7">
        <f>SUMIFS('Receiving Data 2006-2015'!J:J,'Receiving Data 2006-2015'!D:D,'WR Stats'!C80,'Receiving Data 2006-2015'!A:A,'WR Stats'!D80+4)</f>
        <v>57</v>
      </c>
      <c r="T80" s="6">
        <f>SUMIFS('Receiving Data 2006-2015'!M:M,'Receiving Data 2006-2015'!D:D,'WR Stats'!C80,'Receiving Data 2006-2015'!A:A,'WR Stats'!D80)</f>
        <v>26</v>
      </c>
      <c r="U80" s="6">
        <f>SUMIFS('Receiving Data 2006-2015'!M:M,'Receiving Data 2006-2015'!D:D,'WR Stats'!C80,'Receiving Data 2006-2015'!A:A,'WR Stats'!D80+1)</f>
        <v>822</v>
      </c>
      <c r="V80" s="6">
        <f>SUMIFS('Receiving Data 2006-2015'!M:M,'Receiving Data 2006-2015'!D:D,'WR Stats'!C80,'Receiving Data 2006-2015'!A:A,'WR Stats'!D80+2)</f>
        <v>944</v>
      </c>
      <c r="W80" s="6">
        <f>SUMIFS('Receiving Data 2006-2015'!M:M,'Receiving Data 2006-2015'!D:D,'WR Stats'!C80,'Receiving Data 2006-2015'!A:A,'WR Stats'!D80+3)</f>
        <v>523</v>
      </c>
      <c r="X80" s="6">
        <f>SUMIFS('Receiving Data 2006-2015'!M:M,'Receiving Data 2006-2015'!D:D,'WR Stats'!C80,'Receiving Data 2006-2015'!A:A,'WR Stats'!D80+4)</f>
        <v>449</v>
      </c>
      <c r="Y80" s="6">
        <f>SUMIFS('Receiving Data 2006-2015'!O:O,'Receiving Data 2006-2015'!D:D,'WR Stats'!C80,'Receiving Data 2006-2015'!A:A,'WR Stats'!D80)</f>
        <v>0</v>
      </c>
      <c r="Z80" s="6">
        <f>SUMIFS('Receiving Data 2006-2015'!O:O,'Receiving Data 2006-2015'!D:D,'WR Stats'!C80,'Receiving Data 2006-2015'!A:A,'WR Stats'!D80+1)</f>
        <v>5</v>
      </c>
      <c r="AA80" s="6">
        <f>SUMIFS('Receiving Data 2006-2015'!O:O,'Receiving Data 2006-2015'!D:D,'WR Stats'!C80,'Receiving Data 2006-2015'!A:A,'WR Stats'!D80+2)</f>
        <v>9</v>
      </c>
      <c r="AB80" s="6">
        <f>SUMIFS('Receiving Data 2006-2015'!O:O,'Receiving Data 2006-2015'!D:D,'WR Stats'!C80,'Receiving Data 2006-2015'!A:A,'WR Stats'!D80+3)</f>
        <v>4</v>
      </c>
      <c r="AC80" s="6">
        <f>SUMIFS('Receiving Data 2006-2015'!O:O,'Receiving Data 2006-2015'!D:D,'WR Stats'!C80,'Receiving Data 2006-2015'!A:A,'WR Stats'!D80+4)</f>
        <v>1</v>
      </c>
      <c r="AD80" s="6">
        <f>SUMIFS('Receiving Data 2006-2015'!S:S,'Receiving Data 2006-2015'!D:D,'WR Stats'!C80,'Receiving Data 2006-2015'!A:A,'WR Stats'!D80)</f>
        <v>0</v>
      </c>
      <c r="AE80" s="6">
        <f>SUMIFS('Receiving Data 2006-2015'!S:S,'Receiving Data 2006-2015'!D:D,'WR Stats'!C80,'Receiving Data 2006-2015'!A:A,'WR Stats'!D80+1)</f>
        <v>1</v>
      </c>
      <c r="AF80" s="6">
        <f>SUMIFS('Receiving Data 2006-2015'!S:S,'Receiving Data 2006-2015'!D:D,'WR Stats'!C80,'Receiving Data 2006-2015'!A:A,'WR Stats'!D80+2)</f>
        <v>1</v>
      </c>
      <c r="AG80" s="6">
        <f>SUMIFS('Receiving Data 2006-2015'!S:S,'Receiving Data 2006-2015'!D:D,'WR Stats'!C80,'Receiving Data 2006-2015'!A:A,'WR Stats'!D80+3)</f>
        <v>0</v>
      </c>
      <c r="AH80" s="6">
        <f>SUMIFS('Receiving Data 2006-2015'!S:S,'Receiving Data 2006-2015'!D:D,'WR Stats'!C80,'Receiving Data 2006-2015'!A:A,'WR Stats'!D80+4)</f>
        <v>2</v>
      </c>
      <c r="AI80" s="6">
        <f t="shared" si="24"/>
        <v>2.6</v>
      </c>
      <c r="AJ80" s="6">
        <f t="shared" si="25"/>
        <v>110.2</v>
      </c>
      <c r="AK80" s="6">
        <f t="shared" si="26"/>
        <v>146.4</v>
      </c>
      <c r="AL80" s="6">
        <f t="shared" si="27"/>
        <v>76.3</v>
      </c>
      <c r="AM80" s="6">
        <f t="shared" si="28"/>
        <v>46.9</v>
      </c>
      <c r="AN80" s="6">
        <f t="shared" si="29"/>
        <v>382.4</v>
      </c>
      <c r="AO80" s="3">
        <f>SUMIFS('Receiving Data 2006-2015'!L:L,'Receiving Data 2006-2015'!D:D,'WR Stats'!C80,'Receiving Data 2006-2015'!A:A,'WR Stats'!D80)</f>
        <v>0.66700000000000004</v>
      </c>
      <c r="AP80" s="3">
        <f>SUMIFS('Receiving Data 2006-2015'!L:L,'Receiving Data 2006-2015'!D:D,'WR Stats'!C80,'Receiving Data 2006-2015'!A:A,'WR Stats'!D80+1)</f>
        <v>0.57599999999999996</v>
      </c>
      <c r="AQ80" s="3">
        <f>SUMIFS('Receiving Data 2006-2015'!L:L,'Receiving Data 2006-2015'!D:D,'WR Stats'!C80,'Receiving Data 2006-2015'!A:A,'WR Stats'!D80+2)</f>
        <v>0.64500000000000002</v>
      </c>
      <c r="AR80" s="3">
        <f>SUMIFS('Receiving Data 2006-2015'!L:L,'Receiving Data 2006-2015'!D:D,'WR Stats'!C80,'Receiving Data 2006-2015'!A:A,'WR Stats'!D80+3)</f>
        <v>0.50600000000000001</v>
      </c>
      <c r="AS80" s="3">
        <f>SUMIFS('Receiving Data 2006-2015'!L:L,'Receiving Data 2006-2015'!D:D,'WR Stats'!C80,'Receiving Data 2006-2015'!A:A,'WR Stats'!D80+4)</f>
        <v>0.73699999999999999</v>
      </c>
      <c r="AT80" s="7">
        <f t="shared" si="30"/>
        <v>2764</v>
      </c>
      <c r="AU80" s="7">
        <f t="shared" si="31"/>
        <v>61</v>
      </c>
      <c r="AV80" s="7">
        <f t="shared" si="32"/>
        <v>332</v>
      </c>
      <c r="AW80" s="7">
        <f t="shared" si="33"/>
        <v>202</v>
      </c>
      <c r="AX80" s="7">
        <f t="shared" si="34"/>
        <v>4</v>
      </c>
      <c r="AY80" s="7">
        <f t="shared" si="35"/>
        <v>13.683168316831683</v>
      </c>
      <c r="AZ80" s="7">
        <f t="shared" si="36"/>
        <v>8.3253012048192776</v>
      </c>
      <c r="BA80" s="7">
        <f t="shared" si="37"/>
        <v>45.311475409836063</v>
      </c>
      <c r="BB80" s="7">
        <f t="shared" si="38"/>
        <v>19</v>
      </c>
      <c r="BC80" s="4">
        <f t="shared" si="39"/>
        <v>0.62620000000000009</v>
      </c>
      <c r="BD80">
        <f t="shared" si="40"/>
        <v>0</v>
      </c>
      <c r="BE80">
        <f t="shared" si="41"/>
        <v>0</v>
      </c>
      <c r="BF80">
        <f t="shared" si="42"/>
        <v>1</v>
      </c>
      <c r="BG80">
        <f t="shared" si="43"/>
        <v>0</v>
      </c>
      <c r="BH80">
        <f t="shared" si="44"/>
        <v>0</v>
      </c>
      <c r="BI80">
        <f t="shared" si="45"/>
        <v>1</v>
      </c>
      <c r="BJ80" t="str">
        <f t="shared" si="46"/>
        <v>Backup</v>
      </c>
      <c r="BK80">
        <f t="shared" si="47"/>
        <v>1</v>
      </c>
    </row>
    <row r="81" spans="1:63" x14ac:dyDescent="0.25">
      <c r="A81" t="s">
        <v>395</v>
      </c>
      <c r="B81" t="s">
        <v>74</v>
      </c>
      <c r="C81" t="str">
        <f>INDEX('Draft Master List'!E:F,MATCH(A81,'Draft Master List'!E:E,0),2)</f>
        <v>972008</v>
      </c>
      <c r="D81">
        <f>INDEX('Draft Master List'!A:F,MATCH(A81,'Draft Master List'!E:E,0),1)</f>
        <v>2008</v>
      </c>
      <c r="E81" s="7">
        <f>SUMIFS('Receiving Data 2006-2015'!H:H,'Receiving Data 2006-2015'!D:D,'WR Stats'!C81,'Receiving Data 2006-2015'!A:A,'WR Stats'!D81)</f>
        <v>7</v>
      </c>
      <c r="F81" s="7">
        <f>SUMIFS('Receiving Data 2006-2015'!H:H,'Receiving Data 2006-2015'!D:D,'WR Stats'!C81,'Receiving Data 2006-2015'!A:A,'WR Stats'!D81+1)</f>
        <v>16</v>
      </c>
      <c r="G81" s="7">
        <f>SUMIFS('Receiving Data 2006-2015'!H:H,'Receiving Data 2006-2015'!D:D,'WR Stats'!C81,'Receiving Data 2006-2015'!A:A,'WR Stats'!D81+2)</f>
        <v>15</v>
      </c>
      <c r="H81" s="7">
        <f>SUMIFS('Receiving Data 2006-2015'!H:H,'Receiving Data 2006-2015'!D:D,'WR Stats'!C81,'Receiving Data 2006-2015'!A:A,'WR Stats'!D81+3)</f>
        <v>13</v>
      </c>
      <c r="I81" s="7">
        <f>SUMIFS('Receiving Data 2006-2015'!H:H,'Receiving Data 2006-2015'!D:D,'WR Stats'!C81,'Receiving Data 2006-2015'!A:A,'WR Stats'!D81+4)</f>
        <v>8</v>
      </c>
      <c r="J81" s="7">
        <f>SUMIFS('Receiving Data 2006-2015'!K:K,'Receiving Data 2006-2015'!D:D,'WR Stats'!C81,'Receiving Data 2006-2015'!A:A,'WR Stats'!D81)</f>
        <v>11</v>
      </c>
      <c r="K81" s="7">
        <f>SUMIFS('Receiving Data 2006-2015'!K:K,'Receiving Data 2006-2015'!D:D,'WR Stats'!C81,'Receiving Data 2006-2015'!A:A,'WR Stats'!D81+1)</f>
        <v>51</v>
      </c>
      <c r="L81" s="7">
        <f>SUMIFS('Receiving Data 2006-2015'!K:K,'Receiving Data 2006-2015'!D:D,'WR Stats'!C81,'Receiving Data 2006-2015'!A:A,'WR Stats'!D81+2)</f>
        <v>25</v>
      </c>
      <c r="M81" s="7">
        <f>SUMIFS('Receiving Data 2006-2015'!K:K,'Receiving Data 2006-2015'!D:D,'WR Stats'!C81,'Receiving Data 2006-2015'!A:A,'WR Stats'!D81+3)</f>
        <v>37</v>
      </c>
      <c r="N81" s="7">
        <f>SUMIFS('Receiving Data 2006-2015'!K:K,'Receiving Data 2006-2015'!D:D,'WR Stats'!C81,'Receiving Data 2006-2015'!A:A,'WR Stats'!D81+4)</f>
        <v>1</v>
      </c>
      <c r="O81" s="7">
        <f>SUMIFS('Receiving Data 2006-2015'!J:J,'Receiving Data 2006-2015'!D:D,'WR Stats'!C81,'Receiving Data 2006-2015'!A:A,'WR Stats'!D81)</f>
        <v>19</v>
      </c>
      <c r="P81" s="7">
        <f>SUMIFS('Receiving Data 2006-2015'!J:J,'Receiving Data 2006-2015'!D:D,'WR Stats'!C81,'Receiving Data 2006-2015'!A:A,'WR Stats'!D81+1)</f>
        <v>80</v>
      </c>
      <c r="Q81" s="7">
        <f>SUMIFS('Receiving Data 2006-2015'!J:J,'Receiving Data 2006-2015'!D:D,'WR Stats'!C81,'Receiving Data 2006-2015'!A:A,'WR Stats'!D81+2)</f>
        <v>37</v>
      </c>
      <c r="R81" s="7">
        <f>SUMIFS('Receiving Data 2006-2015'!J:J,'Receiving Data 2006-2015'!D:D,'WR Stats'!C81,'Receiving Data 2006-2015'!A:A,'WR Stats'!D81+3)</f>
        <v>68</v>
      </c>
      <c r="S81" s="7">
        <f>SUMIFS('Receiving Data 2006-2015'!J:J,'Receiving Data 2006-2015'!D:D,'WR Stats'!C81,'Receiving Data 2006-2015'!A:A,'WR Stats'!D81+4)</f>
        <v>4</v>
      </c>
      <c r="T81" s="6">
        <f>SUMIFS('Receiving Data 2006-2015'!M:M,'Receiving Data 2006-2015'!D:D,'WR Stats'!C81,'Receiving Data 2006-2015'!A:A,'WR Stats'!D81)</f>
        <v>78</v>
      </c>
      <c r="U81" s="6">
        <f>SUMIFS('Receiving Data 2006-2015'!M:M,'Receiving Data 2006-2015'!D:D,'WR Stats'!C81,'Receiving Data 2006-2015'!A:A,'WR Stats'!D81+1)</f>
        <v>432</v>
      </c>
      <c r="V81" s="6">
        <f>SUMIFS('Receiving Data 2006-2015'!M:M,'Receiving Data 2006-2015'!D:D,'WR Stats'!C81,'Receiving Data 2006-2015'!A:A,'WR Stats'!D81+2)</f>
        <v>345</v>
      </c>
      <c r="W81" s="6">
        <f>SUMIFS('Receiving Data 2006-2015'!M:M,'Receiving Data 2006-2015'!D:D,'WR Stats'!C81,'Receiving Data 2006-2015'!A:A,'WR Stats'!D81+3)</f>
        <v>317</v>
      </c>
      <c r="X81" s="6">
        <f>SUMIFS('Receiving Data 2006-2015'!M:M,'Receiving Data 2006-2015'!D:D,'WR Stats'!C81,'Receiving Data 2006-2015'!A:A,'WR Stats'!D81+4)</f>
        <v>18</v>
      </c>
      <c r="Y81" s="6">
        <f>SUMIFS('Receiving Data 2006-2015'!O:O,'Receiving Data 2006-2015'!D:D,'WR Stats'!C81,'Receiving Data 2006-2015'!A:A,'WR Stats'!D81)</f>
        <v>0</v>
      </c>
      <c r="Z81" s="6">
        <f>SUMIFS('Receiving Data 2006-2015'!O:O,'Receiving Data 2006-2015'!D:D,'WR Stats'!C81,'Receiving Data 2006-2015'!A:A,'WR Stats'!D81+1)</f>
        <v>3</v>
      </c>
      <c r="AA81" s="6">
        <f>SUMIFS('Receiving Data 2006-2015'!O:O,'Receiving Data 2006-2015'!D:D,'WR Stats'!C81,'Receiving Data 2006-2015'!A:A,'WR Stats'!D81+2)</f>
        <v>0</v>
      </c>
      <c r="AB81" s="6">
        <f>SUMIFS('Receiving Data 2006-2015'!O:O,'Receiving Data 2006-2015'!D:D,'WR Stats'!C81,'Receiving Data 2006-2015'!A:A,'WR Stats'!D81+3)</f>
        <v>3</v>
      </c>
      <c r="AC81" s="6">
        <f>SUMIFS('Receiving Data 2006-2015'!O:O,'Receiving Data 2006-2015'!D:D,'WR Stats'!C81,'Receiving Data 2006-2015'!A:A,'WR Stats'!D81+4)</f>
        <v>0</v>
      </c>
      <c r="AD81" s="6">
        <f>SUMIFS('Receiving Data 2006-2015'!S:S,'Receiving Data 2006-2015'!D:D,'WR Stats'!C81,'Receiving Data 2006-2015'!A:A,'WR Stats'!D81)</f>
        <v>0</v>
      </c>
      <c r="AE81" s="6">
        <f>SUMIFS('Receiving Data 2006-2015'!S:S,'Receiving Data 2006-2015'!D:D,'WR Stats'!C81,'Receiving Data 2006-2015'!A:A,'WR Stats'!D81+1)</f>
        <v>4</v>
      </c>
      <c r="AF81" s="6">
        <f>SUMIFS('Receiving Data 2006-2015'!S:S,'Receiving Data 2006-2015'!D:D,'WR Stats'!C81,'Receiving Data 2006-2015'!A:A,'WR Stats'!D81+2)</f>
        <v>1</v>
      </c>
      <c r="AG81" s="6">
        <f>SUMIFS('Receiving Data 2006-2015'!S:S,'Receiving Data 2006-2015'!D:D,'WR Stats'!C81,'Receiving Data 2006-2015'!A:A,'WR Stats'!D81+3)</f>
        <v>0</v>
      </c>
      <c r="AH81" s="6">
        <f>SUMIFS('Receiving Data 2006-2015'!S:S,'Receiving Data 2006-2015'!D:D,'WR Stats'!C81,'Receiving Data 2006-2015'!A:A,'WR Stats'!D81+4)</f>
        <v>0</v>
      </c>
      <c r="AI81" s="6">
        <f t="shared" si="24"/>
        <v>7.8</v>
      </c>
      <c r="AJ81" s="6">
        <f t="shared" si="25"/>
        <v>53.2</v>
      </c>
      <c r="AK81" s="6">
        <f t="shared" si="26"/>
        <v>32.5</v>
      </c>
      <c r="AL81" s="6">
        <f t="shared" si="27"/>
        <v>49.7</v>
      </c>
      <c r="AM81" s="6">
        <f t="shared" si="28"/>
        <v>1.8</v>
      </c>
      <c r="AN81" s="6">
        <f t="shared" si="29"/>
        <v>145</v>
      </c>
      <c r="AO81" s="3">
        <f>SUMIFS('Receiving Data 2006-2015'!L:L,'Receiving Data 2006-2015'!D:D,'WR Stats'!C81,'Receiving Data 2006-2015'!A:A,'WR Stats'!D81)</f>
        <v>0.57899999999999996</v>
      </c>
      <c r="AP81" s="3">
        <f>SUMIFS('Receiving Data 2006-2015'!L:L,'Receiving Data 2006-2015'!D:D,'WR Stats'!C81,'Receiving Data 2006-2015'!A:A,'WR Stats'!D81+1)</f>
        <v>0.63800000000000001</v>
      </c>
      <c r="AQ81" s="3">
        <f>SUMIFS('Receiving Data 2006-2015'!L:L,'Receiving Data 2006-2015'!D:D,'WR Stats'!C81,'Receiving Data 2006-2015'!A:A,'WR Stats'!D81+2)</f>
        <v>0.67600000000000005</v>
      </c>
      <c r="AR81" s="3">
        <f>SUMIFS('Receiving Data 2006-2015'!L:L,'Receiving Data 2006-2015'!D:D,'WR Stats'!C81,'Receiving Data 2006-2015'!A:A,'WR Stats'!D81+3)</f>
        <v>0.54400000000000004</v>
      </c>
      <c r="AS81" s="3">
        <f>SUMIFS('Receiving Data 2006-2015'!L:L,'Receiving Data 2006-2015'!D:D,'WR Stats'!C81,'Receiving Data 2006-2015'!A:A,'WR Stats'!D81+4)</f>
        <v>0.25</v>
      </c>
      <c r="AT81" s="7">
        <f t="shared" si="30"/>
        <v>1190</v>
      </c>
      <c r="AU81" s="7">
        <f t="shared" si="31"/>
        <v>59</v>
      </c>
      <c r="AV81" s="7">
        <f t="shared" si="32"/>
        <v>208</v>
      </c>
      <c r="AW81" s="7">
        <f t="shared" si="33"/>
        <v>125</v>
      </c>
      <c r="AX81" s="7">
        <f t="shared" si="34"/>
        <v>5</v>
      </c>
      <c r="AY81" s="7">
        <f t="shared" si="35"/>
        <v>9.52</v>
      </c>
      <c r="AZ81" s="7">
        <f t="shared" si="36"/>
        <v>5.7211538461538458</v>
      </c>
      <c r="BA81" s="7">
        <f t="shared" si="37"/>
        <v>20.16949152542373</v>
      </c>
      <c r="BB81" s="7">
        <f t="shared" si="38"/>
        <v>6</v>
      </c>
      <c r="BC81" s="4">
        <f t="shared" si="39"/>
        <v>0.5374000000000001</v>
      </c>
      <c r="BD81">
        <f t="shared" si="40"/>
        <v>0</v>
      </c>
      <c r="BE81">
        <f t="shared" si="41"/>
        <v>0</v>
      </c>
      <c r="BF81">
        <f t="shared" si="42"/>
        <v>0</v>
      </c>
      <c r="BG81">
        <f t="shared" si="43"/>
        <v>0</v>
      </c>
      <c r="BH81">
        <f t="shared" si="44"/>
        <v>0</v>
      </c>
      <c r="BI81">
        <f t="shared" si="45"/>
        <v>0</v>
      </c>
      <c r="BJ81" t="str">
        <f t="shared" si="46"/>
        <v>Bust</v>
      </c>
      <c r="BK81">
        <f t="shared" si="47"/>
        <v>0</v>
      </c>
    </row>
    <row r="82" spans="1:63" x14ac:dyDescent="0.25">
      <c r="A82" t="s">
        <v>397</v>
      </c>
      <c r="B82" t="s">
        <v>74</v>
      </c>
      <c r="C82" t="str">
        <f>INDEX('Draft Master List'!E:F,MATCH(A82,'Draft Master List'!E:E,0),2)</f>
        <v>1052008</v>
      </c>
      <c r="D82">
        <f>INDEX('Draft Master List'!A:F,MATCH(A82,'Draft Master List'!E:E,0),1)</f>
        <v>2008</v>
      </c>
      <c r="E82" s="7">
        <f>SUMIFS('Receiving Data 2006-2015'!H:H,'Receiving Data 2006-2015'!D:D,'WR Stats'!C82,'Receiving Data 2006-2015'!A:A,'WR Stats'!D82)</f>
        <v>13</v>
      </c>
      <c r="F82" s="7">
        <f>SUMIFS('Receiving Data 2006-2015'!H:H,'Receiving Data 2006-2015'!D:D,'WR Stats'!C82,'Receiving Data 2006-2015'!A:A,'WR Stats'!D82+1)</f>
        <v>0</v>
      </c>
      <c r="G82" s="7">
        <f>SUMIFS('Receiving Data 2006-2015'!H:H,'Receiving Data 2006-2015'!D:D,'WR Stats'!C82,'Receiving Data 2006-2015'!A:A,'WR Stats'!D82+2)</f>
        <v>0</v>
      </c>
      <c r="H82" s="7">
        <f>SUMIFS('Receiving Data 2006-2015'!H:H,'Receiving Data 2006-2015'!D:D,'WR Stats'!C82,'Receiving Data 2006-2015'!A:A,'WR Stats'!D82+3)</f>
        <v>0</v>
      </c>
      <c r="I82" s="7">
        <f>SUMIFS('Receiving Data 2006-2015'!H:H,'Receiving Data 2006-2015'!D:D,'WR Stats'!C82,'Receiving Data 2006-2015'!A:A,'WR Stats'!D82+4)</f>
        <v>0</v>
      </c>
      <c r="J82" s="7">
        <f>SUMIFS('Receiving Data 2006-2015'!K:K,'Receiving Data 2006-2015'!D:D,'WR Stats'!C82,'Receiving Data 2006-2015'!A:A,'WR Stats'!D82)</f>
        <v>7</v>
      </c>
      <c r="K82" s="7">
        <f>SUMIFS('Receiving Data 2006-2015'!K:K,'Receiving Data 2006-2015'!D:D,'WR Stats'!C82,'Receiving Data 2006-2015'!A:A,'WR Stats'!D82+1)</f>
        <v>0</v>
      </c>
      <c r="L82" s="7">
        <f>SUMIFS('Receiving Data 2006-2015'!K:K,'Receiving Data 2006-2015'!D:D,'WR Stats'!C82,'Receiving Data 2006-2015'!A:A,'WR Stats'!D82+2)</f>
        <v>0</v>
      </c>
      <c r="M82" s="7">
        <f>SUMIFS('Receiving Data 2006-2015'!K:K,'Receiving Data 2006-2015'!D:D,'WR Stats'!C82,'Receiving Data 2006-2015'!A:A,'WR Stats'!D82+3)</f>
        <v>0</v>
      </c>
      <c r="N82" s="7">
        <f>SUMIFS('Receiving Data 2006-2015'!K:K,'Receiving Data 2006-2015'!D:D,'WR Stats'!C82,'Receiving Data 2006-2015'!A:A,'WR Stats'!D82+4)</f>
        <v>0</v>
      </c>
      <c r="O82" s="7">
        <f>SUMIFS('Receiving Data 2006-2015'!J:J,'Receiving Data 2006-2015'!D:D,'WR Stats'!C82,'Receiving Data 2006-2015'!A:A,'WR Stats'!D82)</f>
        <v>17</v>
      </c>
      <c r="P82" s="7">
        <f>SUMIFS('Receiving Data 2006-2015'!J:J,'Receiving Data 2006-2015'!D:D,'WR Stats'!C82,'Receiving Data 2006-2015'!A:A,'WR Stats'!D82+1)</f>
        <v>0</v>
      </c>
      <c r="Q82" s="7">
        <f>SUMIFS('Receiving Data 2006-2015'!J:J,'Receiving Data 2006-2015'!D:D,'WR Stats'!C82,'Receiving Data 2006-2015'!A:A,'WR Stats'!D82+2)</f>
        <v>0</v>
      </c>
      <c r="R82" s="7">
        <f>SUMIFS('Receiving Data 2006-2015'!J:J,'Receiving Data 2006-2015'!D:D,'WR Stats'!C82,'Receiving Data 2006-2015'!A:A,'WR Stats'!D82+3)</f>
        <v>0</v>
      </c>
      <c r="S82" s="7">
        <f>SUMIFS('Receiving Data 2006-2015'!J:J,'Receiving Data 2006-2015'!D:D,'WR Stats'!C82,'Receiving Data 2006-2015'!A:A,'WR Stats'!D82+4)</f>
        <v>0</v>
      </c>
      <c r="T82" s="6">
        <f>SUMIFS('Receiving Data 2006-2015'!M:M,'Receiving Data 2006-2015'!D:D,'WR Stats'!C82,'Receiving Data 2006-2015'!A:A,'WR Stats'!D82)</f>
        <v>83</v>
      </c>
      <c r="U82" s="6">
        <f>SUMIFS('Receiving Data 2006-2015'!M:M,'Receiving Data 2006-2015'!D:D,'WR Stats'!C82,'Receiving Data 2006-2015'!A:A,'WR Stats'!D82+1)</f>
        <v>0</v>
      </c>
      <c r="V82" s="6">
        <f>SUMIFS('Receiving Data 2006-2015'!M:M,'Receiving Data 2006-2015'!D:D,'WR Stats'!C82,'Receiving Data 2006-2015'!A:A,'WR Stats'!D82+2)</f>
        <v>0</v>
      </c>
      <c r="W82" s="6">
        <f>SUMIFS('Receiving Data 2006-2015'!M:M,'Receiving Data 2006-2015'!D:D,'WR Stats'!C82,'Receiving Data 2006-2015'!A:A,'WR Stats'!D82+3)</f>
        <v>0</v>
      </c>
      <c r="X82" s="6">
        <f>SUMIFS('Receiving Data 2006-2015'!M:M,'Receiving Data 2006-2015'!D:D,'WR Stats'!C82,'Receiving Data 2006-2015'!A:A,'WR Stats'!D82+4)</f>
        <v>0</v>
      </c>
      <c r="Y82" s="6">
        <f>SUMIFS('Receiving Data 2006-2015'!O:O,'Receiving Data 2006-2015'!D:D,'WR Stats'!C82,'Receiving Data 2006-2015'!A:A,'WR Stats'!D82)</f>
        <v>0</v>
      </c>
      <c r="Z82" s="6">
        <f>SUMIFS('Receiving Data 2006-2015'!O:O,'Receiving Data 2006-2015'!D:D,'WR Stats'!C82,'Receiving Data 2006-2015'!A:A,'WR Stats'!D82+1)</f>
        <v>0</v>
      </c>
      <c r="AA82" s="6">
        <f>SUMIFS('Receiving Data 2006-2015'!O:O,'Receiving Data 2006-2015'!D:D,'WR Stats'!C82,'Receiving Data 2006-2015'!A:A,'WR Stats'!D82+2)</f>
        <v>0</v>
      </c>
      <c r="AB82" s="6">
        <f>SUMIFS('Receiving Data 2006-2015'!O:O,'Receiving Data 2006-2015'!D:D,'WR Stats'!C82,'Receiving Data 2006-2015'!A:A,'WR Stats'!D82+3)</f>
        <v>0</v>
      </c>
      <c r="AC82" s="6">
        <f>SUMIFS('Receiving Data 2006-2015'!O:O,'Receiving Data 2006-2015'!D:D,'WR Stats'!C82,'Receiving Data 2006-2015'!A:A,'WR Stats'!D82+4)</f>
        <v>0</v>
      </c>
      <c r="AD82" s="6">
        <f>SUMIFS('Receiving Data 2006-2015'!S:S,'Receiving Data 2006-2015'!D:D,'WR Stats'!C82,'Receiving Data 2006-2015'!A:A,'WR Stats'!D82)</f>
        <v>0</v>
      </c>
      <c r="AE82" s="6">
        <f>SUMIFS('Receiving Data 2006-2015'!S:S,'Receiving Data 2006-2015'!D:D,'WR Stats'!C82,'Receiving Data 2006-2015'!A:A,'WR Stats'!D82+1)</f>
        <v>0</v>
      </c>
      <c r="AF82" s="6">
        <f>SUMIFS('Receiving Data 2006-2015'!S:S,'Receiving Data 2006-2015'!D:D,'WR Stats'!C82,'Receiving Data 2006-2015'!A:A,'WR Stats'!D82+2)</f>
        <v>0</v>
      </c>
      <c r="AG82" s="6">
        <f>SUMIFS('Receiving Data 2006-2015'!S:S,'Receiving Data 2006-2015'!D:D,'WR Stats'!C82,'Receiving Data 2006-2015'!A:A,'WR Stats'!D82+3)</f>
        <v>0</v>
      </c>
      <c r="AH82" s="6">
        <f>SUMIFS('Receiving Data 2006-2015'!S:S,'Receiving Data 2006-2015'!D:D,'WR Stats'!C82,'Receiving Data 2006-2015'!A:A,'WR Stats'!D82+4)</f>
        <v>0</v>
      </c>
      <c r="AI82" s="6">
        <f t="shared" si="24"/>
        <v>8.3000000000000007</v>
      </c>
      <c r="AJ82" s="6">
        <f t="shared" si="25"/>
        <v>0</v>
      </c>
      <c r="AK82" s="6">
        <f t="shared" si="26"/>
        <v>0</v>
      </c>
      <c r="AL82" s="6">
        <f t="shared" si="27"/>
        <v>0</v>
      </c>
      <c r="AM82" s="6">
        <f t="shared" si="28"/>
        <v>0</v>
      </c>
      <c r="AN82" s="6">
        <f t="shared" si="29"/>
        <v>8.3000000000000007</v>
      </c>
      <c r="AO82" s="3">
        <f>SUMIFS('Receiving Data 2006-2015'!L:L,'Receiving Data 2006-2015'!D:D,'WR Stats'!C82,'Receiving Data 2006-2015'!A:A,'WR Stats'!D82)</f>
        <v>0.41199999999999998</v>
      </c>
      <c r="AP82" s="3">
        <f>SUMIFS('Receiving Data 2006-2015'!L:L,'Receiving Data 2006-2015'!D:D,'WR Stats'!C82,'Receiving Data 2006-2015'!A:A,'WR Stats'!D82+1)</f>
        <v>0</v>
      </c>
      <c r="AQ82" s="3">
        <f>SUMIFS('Receiving Data 2006-2015'!L:L,'Receiving Data 2006-2015'!D:D,'WR Stats'!C82,'Receiving Data 2006-2015'!A:A,'WR Stats'!D82+2)</f>
        <v>0</v>
      </c>
      <c r="AR82" s="3">
        <f>SUMIFS('Receiving Data 2006-2015'!L:L,'Receiving Data 2006-2015'!D:D,'WR Stats'!C82,'Receiving Data 2006-2015'!A:A,'WR Stats'!D82+3)</f>
        <v>0</v>
      </c>
      <c r="AS82" s="3">
        <f>SUMIFS('Receiving Data 2006-2015'!L:L,'Receiving Data 2006-2015'!D:D,'WR Stats'!C82,'Receiving Data 2006-2015'!A:A,'WR Stats'!D82+4)</f>
        <v>0</v>
      </c>
      <c r="AT82" s="7">
        <f t="shared" si="30"/>
        <v>83</v>
      </c>
      <c r="AU82" s="7">
        <f t="shared" si="31"/>
        <v>13</v>
      </c>
      <c r="AV82" s="7">
        <f t="shared" si="32"/>
        <v>17</v>
      </c>
      <c r="AW82" s="7">
        <f t="shared" si="33"/>
        <v>7</v>
      </c>
      <c r="AX82" s="7">
        <f t="shared" si="34"/>
        <v>0</v>
      </c>
      <c r="AY82" s="7">
        <f t="shared" si="35"/>
        <v>11.857142857142858</v>
      </c>
      <c r="AZ82" s="7">
        <f t="shared" si="36"/>
        <v>4.882352941176471</v>
      </c>
      <c r="BA82" s="7">
        <f t="shared" si="37"/>
        <v>6.384615384615385</v>
      </c>
      <c r="BB82" s="7">
        <f t="shared" si="38"/>
        <v>0</v>
      </c>
      <c r="BC82" s="4">
        <f t="shared" si="39"/>
        <v>8.2400000000000001E-2</v>
      </c>
      <c r="BD82">
        <f t="shared" si="40"/>
        <v>0</v>
      </c>
      <c r="BE82">
        <f t="shared" si="41"/>
        <v>0</v>
      </c>
      <c r="BF82">
        <f t="shared" si="42"/>
        <v>0</v>
      </c>
      <c r="BG82">
        <f t="shared" si="43"/>
        <v>0</v>
      </c>
      <c r="BH82">
        <f t="shared" si="44"/>
        <v>0</v>
      </c>
      <c r="BI82">
        <f t="shared" si="45"/>
        <v>0</v>
      </c>
      <c r="BJ82" t="str">
        <f t="shared" si="46"/>
        <v>Bust</v>
      </c>
      <c r="BK82">
        <f t="shared" si="47"/>
        <v>0</v>
      </c>
    </row>
    <row r="83" spans="1:63" x14ac:dyDescent="0.25">
      <c r="A83" t="s">
        <v>131</v>
      </c>
      <c r="B83" t="s">
        <v>74</v>
      </c>
      <c r="C83" t="str">
        <f>INDEX('Draft Master List'!E:F,MATCH(A83,'Draft Master List'!E:E,0),2)</f>
        <v>1062008</v>
      </c>
      <c r="D83">
        <f>INDEX('Draft Master List'!A:F,MATCH(A83,'Draft Master List'!E:E,0),1)</f>
        <v>2008</v>
      </c>
      <c r="E83" s="7">
        <f>SUMIFS('Receiving Data 2006-2015'!H:H,'Receiving Data 2006-2015'!D:D,'WR Stats'!C83,'Receiving Data 2006-2015'!A:A,'WR Stats'!D83)</f>
        <v>0</v>
      </c>
      <c r="F83" s="7">
        <f>SUMIFS('Receiving Data 2006-2015'!H:H,'Receiving Data 2006-2015'!D:D,'WR Stats'!C83,'Receiving Data 2006-2015'!A:A,'WR Stats'!D83+1)</f>
        <v>0</v>
      </c>
      <c r="G83" s="7">
        <f>SUMIFS('Receiving Data 2006-2015'!H:H,'Receiving Data 2006-2015'!D:D,'WR Stats'!C83,'Receiving Data 2006-2015'!A:A,'WR Stats'!D83+2)</f>
        <v>0</v>
      </c>
      <c r="H83" s="7">
        <f>SUMIFS('Receiving Data 2006-2015'!H:H,'Receiving Data 2006-2015'!D:D,'WR Stats'!C83,'Receiving Data 2006-2015'!A:A,'WR Stats'!D83+3)</f>
        <v>0</v>
      </c>
      <c r="I83" s="7">
        <f>SUMIFS('Receiving Data 2006-2015'!H:H,'Receiving Data 2006-2015'!D:D,'WR Stats'!C83,'Receiving Data 2006-2015'!A:A,'WR Stats'!D83+4)</f>
        <v>0</v>
      </c>
      <c r="J83" s="7">
        <f>SUMIFS('Receiving Data 2006-2015'!K:K,'Receiving Data 2006-2015'!D:D,'WR Stats'!C83,'Receiving Data 2006-2015'!A:A,'WR Stats'!D83)</f>
        <v>0</v>
      </c>
      <c r="K83" s="7">
        <f>SUMIFS('Receiving Data 2006-2015'!K:K,'Receiving Data 2006-2015'!D:D,'WR Stats'!C83,'Receiving Data 2006-2015'!A:A,'WR Stats'!D83+1)</f>
        <v>0</v>
      </c>
      <c r="L83" s="7">
        <f>SUMIFS('Receiving Data 2006-2015'!K:K,'Receiving Data 2006-2015'!D:D,'WR Stats'!C83,'Receiving Data 2006-2015'!A:A,'WR Stats'!D83+2)</f>
        <v>0</v>
      </c>
      <c r="M83" s="7">
        <f>SUMIFS('Receiving Data 2006-2015'!K:K,'Receiving Data 2006-2015'!D:D,'WR Stats'!C83,'Receiving Data 2006-2015'!A:A,'WR Stats'!D83+3)</f>
        <v>0</v>
      </c>
      <c r="N83" s="7">
        <f>SUMIFS('Receiving Data 2006-2015'!K:K,'Receiving Data 2006-2015'!D:D,'WR Stats'!C83,'Receiving Data 2006-2015'!A:A,'WR Stats'!D83+4)</f>
        <v>0</v>
      </c>
      <c r="O83" s="7">
        <f>SUMIFS('Receiving Data 2006-2015'!J:J,'Receiving Data 2006-2015'!D:D,'WR Stats'!C83,'Receiving Data 2006-2015'!A:A,'WR Stats'!D83)</f>
        <v>0</v>
      </c>
      <c r="P83" s="7">
        <f>SUMIFS('Receiving Data 2006-2015'!J:J,'Receiving Data 2006-2015'!D:D,'WR Stats'!C83,'Receiving Data 2006-2015'!A:A,'WR Stats'!D83+1)</f>
        <v>0</v>
      </c>
      <c r="Q83" s="7">
        <f>SUMIFS('Receiving Data 2006-2015'!J:J,'Receiving Data 2006-2015'!D:D,'WR Stats'!C83,'Receiving Data 2006-2015'!A:A,'WR Stats'!D83+2)</f>
        <v>0</v>
      </c>
      <c r="R83" s="7">
        <f>SUMIFS('Receiving Data 2006-2015'!J:J,'Receiving Data 2006-2015'!D:D,'WR Stats'!C83,'Receiving Data 2006-2015'!A:A,'WR Stats'!D83+3)</f>
        <v>0</v>
      </c>
      <c r="S83" s="7">
        <f>SUMIFS('Receiving Data 2006-2015'!J:J,'Receiving Data 2006-2015'!D:D,'WR Stats'!C83,'Receiving Data 2006-2015'!A:A,'WR Stats'!D83+4)</f>
        <v>0</v>
      </c>
      <c r="T83" s="6">
        <f>SUMIFS('Receiving Data 2006-2015'!M:M,'Receiving Data 2006-2015'!D:D,'WR Stats'!C83,'Receiving Data 2006-2015'!A:A,'WR Stats'!D83)</f>
        <v>0</v>
      </c>
      <c r="U83" s="6">
        <f>SUMIFS('Receiving Data 2006-2015'!M:M,'Receiving Data 2006-2015'!D:D,'WR Stats'!C83,'Receiving Data 2006-2015'!A:A,'WR Stats'!D83+1)</f>
        <v>0</v>
      </c>
      <c r="V83" s="6">
        <f>SUMIFS('Receiving Data 2006-2015'!M:M,'Receiving Data 2006-2015'!D:D,'WR Stats'!C83,'Receiving Data 2006-2015'!A:A,'WR Stats'!D83+2)</f>
        <v>0</v>
      </c>
      <c r="W83" s="6">
        <f>SUMIFS('Receiving Data 2006-2015'!M:M,'Receiving Data 2006-2015'!D:D,'WR Stats'!C83,'Receiving Data 2006-2015'!A:A,'WR Stats'!D83+3)</f>
        <v>0</v>
      </c>
      <c r="X83" s="6">
        <f>SUMIFS('Receiving Data 2006-2015'!M:M,'Receiving Data 2006-2015'!D:D,'WR Stats'!C83,'Receiving Data 2006-2015'!A:A,'WR Stats'!D83+4)</f>
        <v>0</v>
      </c>
      <c r="Y83" s="6">
        <f>SUMIFS('Receiving Data 2006-2015'!O:O,'Receiving Data 2006-2015'!D:D,'WR Stats'!C83,'Receiving Data 2006-2015'!A:A,'WR Stats'!D83)</f>
        <v>0</v>
      </c>
      <c r="Z83" s="6">
        <f>SUMIFS('Receiving Data 2006-2015'!O:O,'Receiving Data 2006-2015'!D:D,'WR Stats'!C83,'Receiving Data 2006-2015'!A:A,'WR Stats'!D83+1)</f>
        <v>0</v>
      </c>
      <c r="AA83" s="6">
        <f>SUMIFS('Receiving Data 2006-2015'!O:O,'Receiving Data 2006-2015'!D:D,'WR Stats'!C83,'Receiving Data 2006-2015'!A:A,'WR Stats'!D83+2)</f>
        <v>0</v>
      </c>
      <c r="AB83" s="6">
        <f>SUMIFS('Receiving Data 2006-2015'!O:O,'Receiving Data 2006-2015'!D:D,'WR Stats'!C83,'Receiving Data 2006-2015'!A:A,'WR Stats'!D83+3)</f>
        <v>0</v>
      </c>
      <c r="AC83" s="6">
        <f>SUMIFS('Receiving Data 2006-2015'!O:O,'Receiving Data 2006-2015'!D:D,'WR Stats'!C83,'Receiving Data 2006-2015'!A:A,'WR Stats'!D83+4)</f>
        <v>0</v>
      </c>
      <c r="AD83" s="6">
        <f>SUMIFS('Receiving Data 2006-2015'!S:S,'Receiving Data 2006-2015'!D:D,'WR Stats'!C83,'Receiving Data 2006-2015'!A:A,'WR Stats'!D83)</f>
        <v>0</v>
      </c>
      <c r="AE83" s="6">
        <f>SUMIFS('Receiving Data 2006-2015'!S:S,'Receiving Data 2006-2015'!D:D,'WR Stats'!C83,'Receiving Data 2006-2015'!A:A,'WR Stats'!D83+1)</f>
        <v>0</v>
      </c>
      <c r="AF83" s="6">
        <f>SUMIFS('Receiving Data 2006-2015'!S:S,'Receiving Data 2006-2015'!D:D,'WR Stats'!C83,'Receiving Data 2006-2015'!A:A,'WR Stats'!D83+2)</f>
        <v>0</v>
      </c>
      <c r="AG83" s="6">
        <f>SUMIFS('Receiving Data 2006-2015'!S:S,'Receiving Data 2006-2015'!D:D,'WR Stats'!C83,'Receiving Data 2006-2015'!A:A,'WR Stats'!D83+3)</f>
        <v>0</v>
      </c>
      <c r="AH83" s="6">
        <f>SUMIFS('Receiving Data 2006-2015'!S:S,'Receiving Data 2006-2015'!D:D,'WR Stats'!C83,'Receiving Data 2006-2015'!A:A,'WR Stats'!D83+4)</f>
        <v>0</v>
      </c>
      <c r="AI83" s="6">
        <f t="shared" si="24"/>
        <v>0</v>
      </c>
      <c r="AJ83" s="6">
        <f t="shared" si="25"/>
        <v>0</v>
      </c>
      <c r="AK83" s="6">
        <f t="shared" si="26"/>
        <v>0</v>
      </c>
      <c r="AL83" s="6">
        <f t="shared" si="27"/>
        <v>0</v>
      </c>
      <c r="AM83" s="6">
        <f t="shared" si="28"/>
        <v>0</v>
      </c>
      <c r="AN83" s="6">
        <f t="shared" si="29"/>
        <v>0</v>
      </c>
      <c r="AO83" s="3">
        <f>SUMIFS('Receiving Data 2006-2015'!L:L,'Receiving Data 2006-2015'!D:D,'WR Stats'!C83,'Receiving Data 2006-2015'!A:A,'WR Stats'!D83)</f>
        <v>0</v>
      </c>
      <c r="AP83" s="3">
        <f>SUMIFS('Receiving Data 2006-2015'!L:L,'Receiving Data 2006-2015'!D:D,'WR Stats'!C83,'Receiving Data 2006-2015'!A:A,'WR Stats'!D83+1)</f>
        <v>0</v>
      </c>
      <c r="AQ83" s="3">
        <f>SUMIFS('Receiving Data 2006-2015'!L:L,'Receiving Data 2006-2015'!D:D,'WR Stats'!C83,'Receiving Data 2006-2015'!A:A,'WR Stats'!D83+2)</f>
        <v>0</v>
      </c>
      <c r="AR83" s="3">
        <f>SUMIFS('Receiving Data 2006-2015'!L:L,'Receiving Data 2006-2015'!D:D,'WR Stats'!C83,'Receiving Data 2006-2015'!A:A,'WR Stats'!D83+3)</f>
        <v>0</v>
      </c>
      <c r="AS83" s="3">
        <f>SUMIFS('Receiving Data 2006-2015'!L:L,'Receiving Data 2006-2015'!D:D,'WR Stats'!C83,'Receiving Data 2006-2015'!A:A,'WR Stats'!D83+4)</f>
        <v>0</v>
      </c>
      <c r="AT83" s="7">
        <f t="shared" si="30"/>
        <v>0</v>
      </c>
      <c r="AU83" s="7">
        <f t="shared" si="31"/>
        <v>0</v>
      </c>
      <c r="AV83" s="7">
        <f t="shared" si="32"/>
        <v>0</v>
      </c>
      <c r="AW83" s="7">
        <f t="shared" si="33"/>
        <v>0</v>
      </c>
      <c r="AX83" s="7">
        <f t="shared" si="34"/>
        <v>0</v>
      </c>
      <c r="AY83" s="7" t="str">
        <f t="shared" si="35"/>
        <v/>
      </c>
      <c r="AZ83" s="7" t="str">
        <f t="shared" si="36"/>
        <v/>
      </c>
      <c r="BA83" s="7" t="str">
        <f t="shared" si="37"/>
        <v/>
      </c>
      <c r="BB83" s="7">
        <f t="shared" si="38"/>
        <v>0</v>
      </c>
      <c r="BC83" s="4">
        <f t="shared" si="39"/>
        <v>0</v>
      </c>
      <c r="BD83">
        <f t="shared" si="40"/>
        <v>0</v>
      </c>
      <c r="BE83">
        <f t="shared" si="41"/>
        <v>0</v>
      </c>
      <c r="BF83">
        <f t="shared" si="42"/>
        <v>0</v>
      </c>
      <c r="BG83">
        <f t="shared" si="43"/>
        <v>0</v>
      </c>
      <c r="BH83">
        <f t="shared" si="44"/>
        <v>0</v>
      </c>
      <c r="BI83">
        <f t="shared" si="45"/>
        <v>0</v>
      </c>
      <c r="BJ83" t="str">
        <f t="shared" si="46"/>
        <v>Bust</v>
      </c>
      <c r="BK83">
        <f t="shared" si="47"/>
        <v>0</v>
      </c>
    </row>
    <row r="84" spans="1:63" x14ac:dyDescent="0.25">
      <c r="A84" t="s">
        <v>399</v>
      </c>
      <c r="B84" t="s">
        <v>74</v>
      </c>
      <c r="C84" t="str">
        <f>INDEX('Draft Master List'!E:F,MATCH(A84,'Draft Master List'!E:E,0),2)</f>
        <v>1252008</v>
      </c>
      <c r="D84">
        <f>INDEX('Draft Master List'!A:F,MATCH(A84,'Draft Master List'!E:E,0),1)</f>
        <v>2008</v>
      </c>
      <c r="E84" s="7">
        <f>SUMIFS('Receiving Data 2006-2015'!H:H,'Receiving Data 2006-2015'!D:D,'WR Stats'!C84,'Receiving Data 2006-2015'!A:A,'WR Stats'!D84)</f>
        <v>0</v>
      </c>
      <c r="F84" s="7">
        <f>SUMIFS('Receiving Data 2006-2015'!H:H,'Receiving Data 2006-2015'!D:D,'WR Stats'!C84,'Receiving Data 2006-2015'!A:A,'WR Stats'!D84+1)</f>
        <v>0</v>
      </c>
      <c r="G84" s="7">
        <f>SUMIFS('Receiving Data 2006-2015'!H:H,'Receiving Data 2006-2015'!D:D,'WR Stats'!C84,'Receiving Data 2006-2015'!A:A,'WR Stats'!D84+2)</f>
        <v>0</v>
      </c>
      <c r="H84" s="7">
        <f>SUMIFS('Receiving Data 2006-2015'!H:H,'Receiving Data 2006-2015'!D:D,'WR Stats'!C84,'Receiving Data 2006-2015'!A:A,'WR Stats'!D84+3)</f>
        <v>0</v>
      </c>
      <c r="I84" s="7">
        <f>SUMIFS('Receiving Data 2006-2015'!H:H,'Receiving Data 2006-2015'!D:D,'WR Stats'!C84,'Receiving Data 2006-2015'!A:A,'WR Stats'!D84+4)</f>
        <v>0</v>
      </c>
      <c r="J84" s="7">
        <f>SUMIFS('Receiving Data 2006-2015'!K:K,'Receiving Data 2006-2015'!D:D,'WR Stats'!C84,'Receiving Data 2006-2015'!A:A,'WR Stats'!D84)</f>
        <v>0</v>
      </c>
      <c r="K84" s="7">
        <f>SUMIFS('Receiving Data 2006-2015'!K:K,'Receiving Data 2006-2015'!D:D,'WR Stats'!C84,'Receiving Data 2006-2015'!A:A,'WR Stats'!D84+1)</f>
        <v>0</v>
      </c>
      <c r="L84" s="7">
        <f>SUMIFS('Receiving Data 2006-2015'!K:K,'Receiving Data 2006-2015'!D:D,'WR Stats'!C84,'Receiving Data 2006-2015'!A:A,'WR Stats'!D84+2)</f>
        <v>0</v>
      </c>
      <c r="M84" s="7">
        <f>SUMIFS('Receiving Data 2006-2015'!K:K,'Receiving Data 2006-2015'!D:D,'WR Stats'!C84,'Receiving Data 2006-2015'!A:A,'WR Stats'!D84+3)</f>
        <v>0</v>
      </c>
      <c r="N84" s="7">
        <f>SUMIFS('Receiving Data 2006-2015'!K:K,'Receiving Data 2006-2015'!D:D,'WR Stats'!C84,'Receiving Data 2006-2015'!A:A,'WR Stats'!D84+4)</f>
        <v>0</v>
      </c>
      <c r="O84" s="7">
        <f>SUMIFS('Receiving Data 2006-2015'!J:J,'Receiving Data 2006-2015'!D:D,'WR Stats'!C84,'Receiving Data 2006-2015'!A:A,'WR Stats'!D84)</f>
        <v>0</v>
      </c>
      <c r="P84" s="7">
        <f>SUMIFS('Receiving Data 2006-2015'!J:J,'Receiving Data 2006-2015'!D:D,'WR Stats'!C84,'Receiving Data 2006-2015'!A:A,'WR Stats'!D84+1)</f>
        <v>0</v>
      </c>
      <c r="Q84" s="7">
        <f>SUMIFS('Receiving Data 2006-2015'!J:J,'Receiving Data 2006-2015'!D:D,'WR Stats'!C84,'Receiving Data 2006-2015'!A:A,'WR Stats'!D84+2)</f>
        <v>0</v>
      </c>
      <c r="R84" s="7">
        <f>SUMIFS('Receiving Data 2006-2015'!J:J,'Receiving Data 2006-2015'!D:D,'WR Stats'!C84,'Receiving Data 2006-2015'!A:A,'WR Stats'!D84+3)</f>
        <v>0</v>
      </c>
      <c r="S84" s="7">
        <f>SUMIFS('Receiving Data 2006-2015'!J:J,'Receiving Data 2006-2015'!D:D,'WR Stats'!C84,'Receiving Data 2006-2015'!A:A,'WR Stats'!D84+4)</f>
        <v>0</v>
      </c>
      <c r="T84" s="6">
        <f>SUMIFS('Receiving Data 2006-2015'!M:M,'Receiving Data 2006-2015'!D:D,'WR Stats'!C84,'Receiving Data 2006-2015'!A:A,'WR Stats'!D84)</f>
        <v>0</v>
      </c>
      <c r="U84" s="6">
        <f>SUMIFS('Receiving Data 2006-2015'!M:M,'Receiving Data 2006-2015'!D:D,'WR Stats'!C84,'Receiving Data 2006-2015'!A:A,'WR Stats'!D84+1)</f>
        <v>0</v>
      </c>
      <c r="V84" s="6">
        <f>SUMIFS('Receiving Data 2006-2015'!M:M,'Receiving Data 2006-2015'!D:D,'WR Stats'!C84,'Receiving Data 2006-2015'!A:A,'WR Stats'!D84+2)</f>
        <v>0</v>
      </c>
      <c r="W84" s="6">
        <f>SUMIFS('Receiving Data 2006-2015'!M:M,'Receiving Data 2006-2015'!D:D,'WR Stats'!C84,'Receiving Data 2006-2015'!A:A,'WR Stats'!D84+3)</f>
        <v>0</v>
      </c>
      <c r="X84" s="6">
        <f>SUMIFS('Receiving Data 2006-2015'!M:M,'Receiving Data 2006-2015'!D:D,'WR Stats'!C84,'Receiving Data 2006-2015'!A:A,'WR Stats'!D84+4)</f>
        <v>0</v>
      </c>
      <c r="Y84" s="6">
        <f>SUMIFS('Receiving Data 2006-2015'!O:O,'Receiving Data 2006-2015'!D:D,'WR Stats'!C84,'Receiving Data 2006-2015'!A:A,'WR Stats'!D84)</f>
        <v>0</v>
      </c>
      <c r="Z84" s="6">
        <f>SUMIFS('Receiving Data 2006-2015'!O:O,'Receiving Data 2006-2015'!D:D,'WR Stats'!C84,'Receiving Data 2006-2015'!A:A,'WR Stats'!D84+1)</f>
        <v>0</v>
      </c>
      <c r="AA84" s="6">
        <f>SUMIFS('Receiving Data 2006-2015'!O:O,'Receiving Data 2006-2015'!D:D,'WR Stats'!C84,'Receiving Data 2006-2015'!A:A,'WR Stats'!D84+2)</f>
        <v>0</v>
      </c>
      <c r="AB84" s="6">
        <f>SUMIFS('Receiving Data 2006-2015'!O:O,'Receiving Data 2006-2015'!D:D,'WR Stats'!C84,'Receiving Data 2006-2015'!A:A,'WR Stats'!D84+3)</f>
        <v>0</v>
      </c>
      <c r="AC84" s="6">
        <f>SUMIFS('Receiving Data 2006-2015'!O:O,'Receiving Data 2006-2015'!D:D,'WR Stats'!C84,'Receiving Data 2006-2015'!A:A,'WR Stats'!D84+4)</f>
        <v>0</v>
      </c>
      <c r="AD84" s="6">
        <f>SUMIFS('Receiving Data 2006-2015'!S:S,'Receiving Data 2006-2015'!D:D,'WR Stats'!C84,'Receiving Data 2006-2015'!A:A,'WR Stats'!D84)</f>
        <v>0</v>
      </c>
      <c r="AE84" s="6">
        <f>SUMIFS('Receiving Data 2006-2015'!S:S,'Receiving Data 2006-2015'!D:D,'WR Stats'!C84,'Receiving Data 2006-2015'!A:A,'WR Stats'!D84+1)</f>
        <v>0</v>
      </c>
      <c r="AF84" s="6">
        <f>SUMIFS('Receiving Data 2006-2015'!S:S,'Receiving Data 2006-2015'!D:D,'WR Stats'!C84,'Receiving Data 2006-2015'!A:A,'WR Stats'!D84+2)</f>
        <v>0</v>
      </c>
      <c r="AG84" s="6">
        <f>SUMIFS('Receiving Data 2006-2015'!S:S,'Receiving Data 2006-2015'!D:D,'WR Stats'!C84,'Receiving Data 2006-2015'!A:A,'WR Stats'!D84+3)</f>
        <v>0</v>
      </c>
      <c r="AH84" s="6">
        <f>SUMIFS('Receiving Data 2006-2015'!S:S,'Receiving Data 2006-2015'!D:D,'WR Stats'!C84,'Receiving Data 2006-2015'!A:A,'WR Stats'!D84+4)</f>
        <v>0</v>
      </c>
      <c r="AI84" s="6">
        <f t="shared" si="24"/>
        <v>0</v>
      </c>
      <c r="AJ84" s="6">
        <f t="shared" si="25"/>
        <v>0</v>
      </c>
      <c r="AK84" s="6">
        <f t="shared" si="26"/>
        <v>0</v>
      </c>
      <c r="AL84" s="6">
        <f t="shared" si="27"/>
        <v>0</v>
      </c>
      <c r="AM84" s="6">
        <f t="shared" si="28"/>
        <v>0</v>
      </c>
      <c r="AN84" s="6">
        <f t="shared" si="29"/>
        <v>0</v>
      </c>
      <c r="AO84" s="3">
        <f>SUMIFS('Receiving Data 2006-2015'!L:L,'Receiving Data 2006-2015'!D:D,'WR Stats'!C84,'Receiving Data 2006-2015'!A:A,'WR Stats'!D84)</f>
        <v>0</v>
      </c>
      <c r="AP84" s="3">
        <f>SUMIFS('Receiving Data 2006-2015'!L:L,'Receiving Data 2006-2015'!D:D,'WR Stats'!C84,'Receiving Data 2006-2015'!A:A,'WR Stats'!D84+1)</f>
        <v>0</v>
      </c>
      <c r="AQ84" s="3">
        <f>SUMIFS('Receiving Data 2006-2015'!L:L,'Receiving Data 2006-2015'!D:D,'WR Stats'!C84,'Receiving Data 2006-2015'!A:A,'WR Stats'!D84+2)</f>
        <v>0</v>
      </c>
      <c r="AR84" s="3">
        <f>SUMIFS('Receiving Data 2006-2015'!L:L,'Receiving Data 2006-2015'!D:D,'WR Stats'!C84,'Receiving Data 2006-2015'!A:A,'WR Stats'!D84+3)</f>
        <v>0</v>
      </c>
      <c r="AS84" s="3">
        <f>SUMIFS('Receiving Data 2006-2015'!L:L,'Receiving Data 2006-2015'!D:D,'WR Stats'!C84,'Receiving Data 2006-2015'!A:A,'WR Stats'!D84+4)</f>
        <v>0</v>
      </c>
      <c r="AT84" s="7">
        <f t="shared" si="30"/>
        <v>0</v>
      </c>
      <c r="AU84" s="7">
        <f t="shared" si="31"/>
        <v>0</v>
      </c>
      <c r="AV84" s="7">
        <f t="shared" si="32"/>
        <v>0</v>
      </c>
      <c r="AW84" s="7">
        <f t="shared" si="33"/>
        <v>0</v>
      </c>
      <c r="AX84" s="7">
        <f t="shared" si="34"/>
        <v>0</v>
      </c>
      <c r="AY84" s="7" t="str">
        <f t="shared" si="35"/>
        <v/>
      </c>
      <c r="AZ84" s="7" t="str">
        <f t="shared" si="36"/>
        <v/>
      </c>
      <c r="BA84" s="7" t="str">
        <f t="shared" si="37"/>
        <v/>
      </c>
      <c r="BB84" s="7">
        <f t="shared" si="38"/>
        <v>0</v>
      </c>
      <c r="BC84" s="4">
        <f t="shared" si="39"/>
        <v>0</v>
      </c>
      <c r="BD84">
        <f t="shared" si="40"/>
        <v>0</v>
      </c>
      <c r="BE84">
        <f t="shared" si="41"/>
        <v>0</v>
      </c>
      <c r="BF84">
        <f t="shared" si="42"/>
        <v>0</v>
      </c>
      <c r="BG84">
        <f t="shared" si="43"/>
        <v>0</v>
      </c>
      <c r="BH84">
        <f t="shared" si="44"/>
        <v>0</v>
      </c>
      <c r="BI84">
        <f t="shared" si="45"/>
        <v>0</v>
      </c>
      <c r="BJ84" t="str">
        <f t="shared" si="46"/>
        <v>Bust</v>
      </c>
      <c r="BK84">
        <f t="shared" si="47"/>
        <v>0</v>
      </c>
    </row>
    <row r="85" spans="1:63" x14ac:dyDescent="0.25">
      <c r="A85" t="s">
        <v>400</v>
      </c>
      <c r="B85" t="s">
        <v>74</v>
      </c>
      <c r="C85" t="str">
        <f>INDEX('Draft Master List'!E:F,MATCH(A85,'Draft Master List'!E:E,0),2)</f>
        <v>1262008</v>
      </c>
      <c r="D85">
        <f>INDEX('Draft Master List'!A:F,MATCH(A85,'Draft Master List'!E:E,0),1)</f>
        <v>2008</v>
      </c>
      <c r="E85" s="7">
        <f>SUMIFS('Receiving Data 2006-2015'!H:H,'Receiving Data 2006-2015'!D:D,'WR Stats'!C85,'Receiving Data 2006-2015'!A:A,'WR Stats'!D85)</f>
        <v>13</v>
      </c>
      <c r="F85" s="7">
        <f>SUMIFS('Receiving Data 2006-2015'!H:H,'Receiving Data 2006-2015'!D:D,'WR Stats'!C85,'Receiving Data 2006-2015'!A:A,'WR Stats'!D85+1)</f>
        <v>10</v>
      </c>
      <c r="G85" s="7">
        <f>SUMIFS('Receiving Data 2006-2015'!H:H,'Receiving Data 2006-2015'!D:D,'WR Stats'!C85,'Receiving Data 2006-2015'!A:A,'WR Stats'!D85+2)</f>
        <v>6</v>
      </c>
      <c r="H85" s="7">
        <f>SUMIFS('Receiving Data 2006-2015'!H:H,'Receiving Data 2006-2015'!D:D,'WR Stats'!C85,'Receiving Data 2006-2015'!A:A,'WR Stats'!D85+3)</f>
        <v>16</v>
      </c>
      <c r="I85" s="7">
        <f>SUMIFS('Receiving Data 2006-2015'!H:H,'Receiving Data 2006-2015'!D:D,'WR Stats'!C85,'Receiving Data 2006-2015'!A:A,'WR Stats'!D85+4)</f>
        <v>7</v>
      </c>
      <c r="J85" s="7">
        <f>SUMIFS('Receiving Data 2006-2015'!K:K,'Receiving Data 2006-2015'!D:D,'WR Stats'!C85,'Receiving Data 2006-2015'!A:A,'WR Stats'!D85)</f>
        <v>7</v>
      </c>
      <c r="K85" s="7">
        <f>SUMIFS('Receiving Data 2006-2015'!K:K,'Receiving Data 2006-2015'!D:D,'WR Stats'!C85,'Receiving Data 2006-2015'!A:A,'WR Stats'!D85+1)</f>
        <v>7</v>
      </c>
      <c r="L85" s="7">
        <f>SUMIFS('Receiving Data 2006-2015'!K:K,'Receiving Data 2006-2015'!D:D,'WR Stats'!C85,'Receiving Data 2006-2015'!A:A,'WR Stats'!D85+2)</f>
        <v>5</v>
      </c>
      <c r="M85" s="7">
        <f>SUMIFS('Receiving Data 2006-2015'!K:K,'Receiving Data 2006-2015'!D:D,'WR Stats'!C85,'Receiving Data 2006-2015'!A:A,'WR Stats'!D85+3)</f>
        <v>47</v>
      </c>
      <c r="N85" s="7">
        <f>SUMIFS('Receiving Data 2006-2015'!K:K,'Receiving Data 2006-2015'!D:D,'WR Stats'!C85,'Receiving Data 2006-2015'!A:A,'WR Stats'!D85+4)</f>
        <v>5</v>
      </c>
      <c r="O85" s="7">
        <f>SUMIFS('Receiving Data 2006-2015'!J:J,'Receiving Data 2006-2015'!D:D,'WR Stats'!C85,'Receiving Data 2006-2015'!A:A,'WR Stats'!D85)</f>
        <v>12</v>
      </c>
      <c r="P85" s="7">
        <f>SUMIFS('Receiving Data 2006-2015'!J:J,'Receiving Data 2006-2015'!D:D,'WR Stats'!C85,'Receiving Data 2006-2015'!A:A,'WR Stats'!D85+1)</f>
        <v>14</v>
      </c>
      <c r="Q85" s="7">
        <f>SUMIFS('Receiving Data 2006-2015'!J:J,'Receiving Data 2006-2015'!D:D,'WR Stats'!C85,'Receiving Data 2006-2015'!A:A,'WR Stats'!D85+2)</f>
        <v>6</v>
      </c>
      <c r="R85" s="7">
        <f>SUMIFS('Receiving Data 2006-2015'!J:J,'Receiving Data 2006-2015'!D:D,'WR Stats'!C85,'Receiving Data 2006-2015'!A:A,'WR Stats'!D85+3)</f>
        <v>77</v>
      </c>
      <c r="S85" s="7">
        <f>SUMIFS('Receiving Data 2006-2015'!J:J,'Receiving Data 2006-2015'!D:D,'WR Stats'!C85,'Receiving Data 2006-2015'!A:A,'WR Stats'!D85+4)</f>
        <v>11</v>
      </c>
      <c r="T85" s="6">
        <f>SUMIFS('Receiving Data 2006-2015'!M:M,'Receiving Data 2006-2015'!D:D,'WR Stats'!C85,'Receiving Data 2006-2015'!A:A,'WR Stats'!D85)</f>
        <v>68</v>
      </c>
      <c r="U85" s="6">
        <f>SUMIFS('Receiving Data 2006-2015'!M:M,'Receiving Data 2006-2015'!D:D,'WR Stats'!C85,'Receiving Data 2006-2015'!A:A,'WR Stats'!D85+1)</f>
        <v>110</v>
      </c>
      <c r="V85" s="6">
        <f>SUMIFS('Receiving Data 2006-2015'!M:M,'Receiving Data 2006-2015'!D:D,'WR Stats'!C85,'Receiving Data 2006-2015'!A:A,'WR Stats'!D85+2)</f>
        <v>61</v>
      </c>
      <c r="W85" s="6">
        <f>SUMIFS('Receiving Data 2006-2015'!M:M,'Receiving Data 2006-2015'!D:D,'WR Stats'!C85,'Receiving Data 2006-2015'!A:A,'WR Stats'!D85+3)</f>
        <v>470</v>
      </c>
      <c r="X85" s="6">
        <f>SUMIFS('Receiving Data 2006-2015'!M:M,'Receiving Data 2006-2015'!D:D,'WR Stats'!C85,'Receiving Data 2006-2015'!A:A,'WR Stats'!D85+4)</f>
        <v>62</v>
      </c>
      <c r="Y85" s="6">
        <f>SUMIFS('Receiving Data 2006-2015'!O:O,'Receiving Data 2006-2015'!D:D,'WR Stats'!C85,'Receiving Data 2006-2015'!A:A,'WR Stats'!D85)</f>
        <v>0</v>
      </c>
      <c r="Z85" s="6">
        <f>SUMIFS('Receiving Data 2006-2015'!O:O,'Receiving Data 2006-2015'!D:D,'WR Stats'!C85,'Receiving Data 2006-2015'!A:A,'WR Stats'!D85+1)</f>
        <v>0</v>
      </c>
      <c r="AA85" s="6">
        <f>SUMIFS('Receiving Data 2006-2015'!O:O,'Receiving Data 2006-2015'!D:D,'WR Stats'!C85,'Receiving Data 2006-2015'!A:A,'WR Stats'!D85+2)</f>
        <v>0</v>
      </c>
      <c r="AB85" s="6">
        <f>SUMIFS('Receiving Data 2006-2015'!O:O,'Receiving Data 2006-2015'!D:D,'WR Stats'!C85,'Receiving Data 2006-2015'!A:A,'WR Stats'!D85+3)</f>
        <v>1</v>
      </c>
      <c r="AC85" s="6">
        <f>SUMIFS('Receiving Data 2006-2015'!O:O,'Receiving Data 2006-2015'!D:D,'WR Stats'!C85,'Receiving Data 2006-2015'!A:A,'WR Stats'!D85+4)</f>
        <v>0</v>
      </c>
      <c r="AD85" s="6">
        <f>SUMIFS('Receiving Data 2006-2015'!S:S,'Receiving Data 2006-2015'!D:D,'WR Stats'!C85,'Receiving Data 2006-2015'!A:A,'WR Stats'!D85)</f>
        <v>0</v>
      </c>
      <c r="AE85" s="6">
        <f>SUMIFS('Receiving Data 2006-2015'!S:S,'Receiving Data 2006-2015'!D:D,'WR Stats'!C85,'Receiving Data 2006-2015'!A:A,'WR Stats'!D85+1)</f>
        <v>0</v>
      </c>
      <c r="AF85" s="6">
        <f>SUMIFS('Receiving Data 2006-2015'!S:S,'Receiving Data 2006-2015'!D:D,'WR Stats'!C85,'Receiving Data 2006-2015'!A:A,'WR Stats'!D85+2)</f>
        <v>0</v>
      </c>
      <c r="AG85" s="6">
        <f>SUMIFS('Receiving Data 2006-2015'!S:S,'Receiving Data 2006-2015'!D:D,'WR Stats'!C85,'Receiving Data 2006-2015'!A:A,'WR Stats'!D85+3)</f>
        <v>1</v>
      </c>
      <c r="AH85" s="6">
        <f>SUMIFS('Receiving Data 2006-2015'!S:S,'Receiving Data 2006-2015'!D:D,'WR Stats'!C85,'Receiving Data 2006-2015'!A:A,'WR Stats'!D85+4)</f>
        <v>0</v>
      </c>
      <c r="AI85" s="6">
        <f t="shared" si="24"/>
        <v>6.8</v>
      </c>
      <c r="AJ85" s="6">
        <f t="shared" si="25"/>
        <v>11</v>
      </c>
      <c r="AK85" s="6">
        <f t="shared" si="26"/>
        <v>6.1</v>
      </c>
      <c r="AL85" s="6">
        <f t="shared" si="27"/>
        <v>51</v>
      </c>
      <c r="AM85" s="6">
        <f t="shared" si="28"/>
        <v>6.2</v>
      </c>
      <c r="AN85" s="6">
        <f t="shared" si="29"/>
        <v>81.100000000000009</v>
      </c>
      <c r="AO85" s="3">
        <f>SUMIFS('Receiving Data 2006-2015'!L:L,'Receiving Data 2006-2015'!D:D,'WR Stats'!C85,'Receiving Data 2006-2015'!A:A,'WR Stats'!D85)</f>
        <v>0.58299999999999996</v>
      </c>
      <c r="AP85" s="3">
        <f>SUMIFS('Receiving Data 2006-2015'!L:L,'Receiving Data 2006-2015'!D:D,'WR Stats'!C85,'Receiving Data 2006-2015'!A:A,'WR Stats'!D85+1)</f>
        <v>0.5</v>
      </c>
      <c r="AQ85" s="3">
        <f>SUMIFS('Receiving Data 2006-2015'!L:L,'Receiving Data 2006-2015'!D:D,'WR Stats'!C85,'Receiving Data 2006-2015'!A:A,'WR Stats'!D85+2)</f>
        <v>0.83299999999999996</v>
      </c>
      <c r="AR85" s="3">
        <f>SUMIFS('Receiving Data 2006-2015'!L:L,'Receiving Data 2006-2015'!D:D,'WR Stats'!C85,'Receiving Data 2006-2015'!A:A,'WR Stats'!D85+3)</f>
        <v>0.61</v>
      </c>
      <c r="AS85" s="3">
        <f>SUMIFS('Receiving Data 2006-2015'!L:L,'Receiving Data 2006-2015'!D:D,'WR Stats'!C85,'Receiving Data 2006-2015'!A:A,'WR Stats'!D85+4)</f>
        <v>0.45500000000000002</v>
      </c>
      <c r="AT85" s="7">
        <f t="shared" si="30"/>
        <v>771</v>
      </c>
      <c r="AU85" s="7">
        <f t="shared" si="31"/>
        <v>52</v>
      </c>
      <c r="AV85" s="7">
        <f t="shared" si="32"/>
        <v>120</v>
      </c>
      <c r="AW85" s="7">
        <f t="shared" si="33"/>
        <v>71</v>
      </c>
      <c r="AX85" s="7">
        <f t="shared" si="34"/>
        <v>1</v>
      </c>
      <c r="AY85" s="7">
        <f t="shared" si="35"/>
        <v>10.859154929577464</v>
      </c>
      <c r="AZ85" s="7">
        <f t="shared" si="36"/>
        <v>6.4249999999999998</v>
      </c>
      <c r="BA85" s="7">
        <f t="shared" si="37"/>
        <v>14.826923076923077</v>
      </c>
      <c r="BB85" s="7">
        <f t="shared" si="38"/>
        <v>1</v>
      </c>
      <c r="BC85" s="4">
        <f t="shared" si="39"/>
        <v>0.59619999999999995</v>
      </c>
      <c r="BD85">
        <f t="shared" si="40"/>
        <v>0</v>
      </c>
      <c r="BE85">
        <f t="shared" si="41"/>
        <v>0</v>
      </c>
      <c r="BF85">
        <f t="shared" si="42"/>
        <v>0</v>
      </c>
      <c r="BG85">
        <f t="shared" si="43"/>
        <v>0</v>
      </c>
      <c r="BH85">
        <f t="shared" si="44"/>
        <v>0</v>
      </c>
      <c r="BI85">
        <f t="shared" si="45"/>
        <v>0</v>
      </c>
      <c r="BJ85" t="str">
        <f t="shared" si="46"/>
        <v>Bust</v>
      </c>
      <c r="BK85">
        <f t="shared" si="47"/>
        <v>0</v>
      </c>
    </row>
    <row r="86" spans="1:63" x14ac:dyDescent="0.25">
      <c r="A86" t="s">
        <v>401</v>
      </c>
      <c r="B86" t="s">
        <v>74</v>
      </c>
      <c r="C86" t="str">
        <f>INDEX('Draft Master List'!E:F,MATCH(A86,'Draft Master List'!E:E,0),2)</f>
        <v>1282008</v>
      </c>
      <c r="D86">
        <f>INDEX('Draft Master List'!A:F,MATCH(A86,'Draft Master List'!E:E,0),1)</f>
        <v>2008</v>
      </c>
      <c r="E86" s="7">
        <f>SUMIFS('Receiving Data 2006-2015'!H:H,'Receiving Data 2006-2015'!D:D,'WR Stats'!C86,'Receiving Data 2006-2015'!A:A,'WR Stats'!D86)</f>
        <v>13</v>
      </c>
      <c r="F86" s="7">
        <f>SUMIFS('Receiving Data 2006-2015'!H:H,'Receiving Data 2006-2015'!D:D,'WR Stats'!C86,'Receiving Data 2006-2015'!A:A,'WR Stats'!D86+1)</f>
        <v>9</v>
      </c>
      <c r="G86" s="7">
        <f>SUMIFS('Receiving Data 2006-2015'!H:H,'Receiving Data 2006-2015'!D:D,'WR Stats'!C86,'Receiving Data 2006-2015'!A:A,'WR Stats'!D86+2)</f>
        <v>0</v>
      </c>
      <c r="H86" s="7">
        <f>SUMIFS('Receiving Data 2006-2015'!H:H,'Receiving Data 2006-2015'!D:D,'WR Stats'!C86,'Receiving Data 2006-2015'!A:A,'WR Stats'!D86+3)</f>
        <v>0</v>
      </c>
      <c r="I86" s="7">
        <f>SUMIFS('Receiving Data 2006-2015'!H:H,'Receiving Data 2006-2015'!D:D,'WR Stats'!C86,'Receiving Data 2006-2015'!A:A,'WR Stats'!D86+4)</f>
        <v>0</v>
      </c>
      <c r="J86" s="7">
        <f>SUMIFS('Receiving Data 2006-2015'!K:K,'Receiving Data 2006-2015'!D:D,'WR Stats'!C86,'Receiving Data 2006-2015'!A:A,'WR Stats'!D86)</f>
        <v>13</v>
      </c>
      <c r="K86" s="7">
        <f>SUMIFS('Receiving Data 2006-2015'!K:K,'Receiving Data 2006-2015'!D:D,'WR Stats'!C86,'Receiving Data 2006-2015'!A:A,'WR Stats'!D86+1)</f>
        <v>25</v>
      </c>
      <c r="L86" s="7">
        <f>SUMIFS('Receiving Data 2006-2015'!K:K,'Receiving Data 2006-2015'!D:D,'WR Stats'!C86,'Receiving Data 2006-2015'!A:A,'WR Stats'!D86+2)</f>
        <v>0</v>
      </c>
      <c r="M86" s="7">
        <f>SUMIFS('Receiving Data 2006-2015'!K:K,'Receiving Data 2006-2015'!D:D,'WR Stats'!C86,'Receiving Data 2006-2015'!A:A,'WR Stats'!D86+3)</f>
        <v>0</v>
      </c>
      <c r="N86" s="7">
        <f>SUMIFS('Receiving Data 2006-2015'!K:K,'Receiving Data 2006-2015'!D:D,'WR Stats'!C86,'Receiving Data 2006-2015'!A:A,'WR Stats'!D86+4)</f>
        <v>0</v>
      </c>
      <c r="O86" s="7">
        <f>SUMIFS('Receiving Data 2006-2015'!J:J,'Receiving Data 2006-2015'!D:D,'WR Stats'!C86,'Receiving Data 2006-2015'!A:A,'WR Stats'!D86)</f>
        <v>29</v>
      </c>
      <c r="P86" s="7">
        <f>SUMIFS('Receiving Data 2006-2015'!J:J,'Receiving Data 2006-2015'!D:D,'WR Stats'!C86,'Receiving Data 2006-2015'!A:A,'WR Stats'!D86+1)</f>
        <v>45</v>
      </c>
      <c r="Q86" s="7">
        <f>SUMIFS('Receiving Data 2006-2015'!J:J,'Receiving Data 2006-2015'!D:D,'WR Stats'!C86,'Receiving Data 2006-2015'!A:A,'WR Stats'!D86+2)</f>
        <v>0</v>
      </c>
      <c r="R86" s="7">
        <f>SUMIFS('Receiving Data 2006-2015'!J:J,'Receiving Data 2006-2015'!D:D,'WR Stats'!C86,'Receiving Data 2006-2015'!A:A,'WR Stats'!D86+3)</f>
        <v>0</v>
      </c>
      <c r="S86" s="7">
        <f>SUMIFS('Receiving Data 2006-2015'!J:J,'Receiving Data 2006-2015'!D:D,'WR Stats'!C86,'Receiving Data 2006-2015'!A:A,'WR Stats'!D86+4)</f>
        <v>0</v>
      </c>
      <c r="T86" s="6">
        <f>SUMIFS('Receiving Data 2006-2015'!M:M,'Receiving Data 2006-2015'!D:D,'WR Stats'!C86,'Receiving Data 2006-2015'!A:A,'WR Stats'!D86)</f>
        <v>172</v>
      </c>
      <c r="U86" s="6">
        <f>SUMIFS('Receiving Data 2006-2015'!M:M,'Receiving Data 2006-2015'!D:D,'WR Stats'!C86,'Receiving Data 2006-2015'!A:A,'WR Stats'!D86+1)</f>
        <v>253</v>
      </c>
      <c r="V86" s="6">
        <f>SUMIFS('Receiving Data 2006-2015'!M:M,'Receiving Data 2006-2015'!D:D,'WR Stats'!C86,'Receiving Data 2006-2015'!A:A,'WR Stats'!D86+2)</f>
        <v>0</v>
      </c>
      <c r="W86" s="6">
        <f>SUMIFS('Receiving Data 2006-2015'!M:M,'Receiving Data 2006-2015'!D:D,'WR Stats'!C86,'Receiving Data 2006-2015'!A:A,'WR Stats'!D86+3)</f>
        <v>0</v>
      </c>
      <c r="X86" s="6">
        <f>SUMIFS('Receiving Data 2006-2015'!M:M,'Receiving Data 2006-2015'!D:D,'WR Stats'!C86,'Receiving Data 2006-2015'!A:A,'WR Stats'!D86+4)</f>
        <v>0</v>
      </c>
      <c r="Y86" s="6">
        <f>SUMIFS('Receiving Data 2006-2015'!O:O,'Receiving Data 2006-2015'!D:D,'WR Stats'!C86,'Receiving Data 2006-2015'!A:A,'WR Stats'!D86)</f>
        <v>1</v>
      </c>
      <c r="Z86" s="6">
        <f>SUMIFS('Receiving Data 2006-2015'!O:O,'Receiving Data 2006-2015'!D:D,'WR Stats'!C86,'Receiving Data 2006-2015'!A:A,'WR Stats'!D86+1)</f>
        <v>0</v>
      </c>
      <c r="AA86" s="6">
        <f>SUMIFS('Receiving Data 2006-2015'!O:O,'Receiving Data 2006-2015'!D:D,'WR Stats'!C86,'Receiving Data 2006-2015'!A:A,'WR Stats'!D86+2)</f>
        <v>0</v>
      </c>
      <c r="AB86" s="6">
        <f>SUMIFS('Receiving Data 2006-2015'!O:O,'Receiving Data 2006-2015'!D:D,'WR Stats'!C86,'Receiving Data 2006-2015'!A:A,'WR Stats'!D86+3)</f>
        <v>0</v>
      </c>
      <c r="AC86" s="6">
        <f>SUMIFS('Receiving Data 2006-2015'!O:O,'Receiving Data 2006-2015'!D:D,'WR Stats'!C86,'Receiving Data 2006-2015'!A:A,'WR Stats'!D86+4)</f>
        <v>0</v>
      </c>
      <c r="AD86" s="6">
        <f>SUMIFS('Receiving Data 2006-2015'!S:S,'Receiving Data 2006-2015'!D:D,'WR Stats'!C86,'Receiving Data 2006-2015'!A:A,'WR Stats'!D86)</f>
        <v>0</v>
      </c>
      <c r="AE86" s="6">
        <f>SUMIFS('Receiving Data 2006-2015'!S:S,'Receiving Data 2006-2015'!D:D,'WR Stats'!C86,'Receiving Data 2006-2015'!A:A,'WR Stats'!D86+1)</f>
        <v>0</v>
      </c>
      <c r="AF86" s="6">
        <f>SUMIFS('Receiving Data 2006-2015'!S:S,'Receiving Data 2006-2015'!D:D,'WR Stats'!C86,'Receiving Data 2006-2015'!A:A,'WR Stats'!D86+2)</f>
        <v>0</v>
      </c>
      <c r="AG86" s="6">
        <f>SUMIFS('Receiving Data 2006-2015'!S:S,'Receiving Data 2006-2015'!D:D,'WR Stats'!C86,'Receiving Data 2006-2015'!A:A,'WR Stats'!D86+3)</f>
        <v>0</v>
      </c>
      <c r="AH86" s="6">
        <f>SUMIFS('Receiving Data 2006-2015'!S:S,'Receiving Data 2006-2015'!D:D,'WR Stats'!C86,'Receiving Data 2006-2015'!A:A,'WR Stats'!D86+4)</f>
        <v>0</v>
      </c>
      <c r="AI86" s="6">
        <f t="shared" si="24"/>
        <v>23.2</v>
      </c>
      <c r="AJ86" s="6">
        <f t="shared" si="25"/>
        <v>25.3</v>
      </c>
      <c r="AK86" s="6">
        <f t="shared" si="26"/>
        <v>0</v>
      </c>
      <c r="AL86" s="6">
        <f t="shared" si="27"/>
        <v>0</v>
      </c>
      <c r="AM86" s="6">
        <f t="shared" si="28"/>
        <v>0</v>
      </c>
      <c r="AN86" s="6">
        <f t="shared" si="29"/>
        <v>48.5</v>
      </c>
      <c r="AO86" s="3">
        <f>SUMIFS('Receiving Data 2006-2015'!L:L,'Receiving Data 2006-2015'!D:D,'WR Stats'!C86,'Receiving Data 2006-2015'!A:A,'WR Stats'!D86)</f>
        <v>0.44800000000000001</v>
      </c>
      <c r="AP86" s="3">
        <f>SUMIFS('Receiving Data 2006-2015'!L:L,'Receiving Data 2006-2015'!D:D,'WR Stats'!C86,'Receiving Data 2006-2015'!A:A,'WR Stats'!D86+1)</f>
        <v>0.55600000000000005</v>
      </c>
      <c r="AQ86" s="3">
        <f>SUMIFS('Receiving Data 2006-2015'!L:L,'Receiving Data 2006-2015'!D:D,'WR Stats'!C86,'Receiving Data 2006-2015'!A:A,'WR Stats'!D86+2)</f>
        <v>0</v>
      </c>
      <c r="AR86" s="3">
        <f>SUMIFS('Receiving Data 2006-2015'!L:L,'Receiving Data 2006-2015'!D:D,'WR Stats'!C86,'Receiving Data 2006-2015'!A:A,'WR Stats'!D86+3)</f>
        <v>0</v>
      </c>
      <c r="AS86" s="3">
        <f>SUMIFS('Receiving Data 2006-2015'!L:L,'Receiving Data 2006-2015'!D:D,'WR Stats'!C86,'Receiving Data 2006-2015'!A:A,'WR Stats'!D86+4)</f>
        <v>0</v>
      </c>
      <c r="AT86" s="7">
        <f t="shared" si="30"/>
        <v>425</v>
      </c>
      <c r="AU86" s="7">
        <f t="shared" si="31"/>
        <v>22</v>
      </c>
      <c r="AV86" s="7">
        <f t="shared" si="32"/>
        <v>74</v>
      </c>
      <c r="AW86" s="7">
        <f t="shared" si="33"/>
        <v>38</v>
      </c>
      <c r="AX86" s="7">
        <f t="shared" si="34"/>
        <v>0</v>
      </c>
      <c r="AY86" s="7">
        <f t="shared" si="35"/>
        <v>11.184210526315789</v>
      </c>
      <c r="AZ86" s="7">
        <f t="shared" si="36"/>
        <v>5.743243243243243</v>
      </c>
      <c r="BA86" s="7">
        <f t="shared" si="37"/>
        <v>19.318181818181817</v>
      </c>
      <c r="BB86" s="7">
        <f t="shared" si="38"/>
        <v>1</v>
      </c>
      <c r="BC86" s="4">
        <f t="shared" si="39"/>
        <v>0.20080000000000001</v>
      </c>
      <c r="BD86">
        <f t="shared" si="40"/>
        <v>0</v>
      </c>
      <c r="BE86">
        <f t="shared" si="41"/>
        <v>0</v>
      </c>
      <c r="BF86">
        <f t="shared" si="42"/>
        <v>0</v>
      </c>
      <c r="BG86">
        <f t="shared" si="43"/>
        <v>0</v>
      </c>
      <c r="BH86">
        <f t="shared" si="44"/>
        <v>0</v>
      </c>
      <c r="BI86">
        <f t="shared" si="45"/>
        <v>0</v>
      </c>
      <c r="BJ86" t="str">
        <f t="shared" si="46"/>
        <v>Bust</v>
      </c>
      <c r="BK86">
        <f t="shared" si="47"/>
        <v>0</v>
      </c>
    </row>
    <row r="87" spans="1:63" x14ac:dyDescent="0.25">
      <c r="A87" t="s">
        <v>402</v>
      </c>
      <c r="B87" t="s">
        <v>74</v>
      </c>
      <c r="C87" t="str">
        <f>INDEX('Draft Master List'!E:F,MATCH(A87,'Draft Master List'!E:E,0),2)</f>
        <v>1362008</v>
      </c>
      <c r="D87">
        <f>INDEX('Draft Master List'!A:F,MATCH(A87,'Draft Master List'!E:E,0),1)</f>
        <v>2008</v>
      </c>
      <c r="E87" s="7">
        <f>SUMIFS('Receiving Data 2006-2015'!H:H,'Receiving Data 2006-2015'!D:D,'WR Stats'!C87,'Receiving Data 2006-2015'!A:A,'WR Stats'!D87)</f>
        <v>0</v>
      </c>
      <c r="F87" s="7">
        <f>SUMIFS('Receiving Data 2006-2015'!H:H,'Receiving Data 2006-2015'!D:D,'WR Stats'!C87,'Receiving Data 2006-2015'!A:A,'WR Stats'!D87+1)</f>
        <v>12</v>
      </c>
      <c r="G87" s="7">
        <f>SUMIFS('Receiving Data 2006-2015'!H:H,'Receiving Data 2006-2015'!D:D,'WR Stats'!C87,'Receiving Data 2006-2015'!A:A,'WR Stats'!D87+2)</f>
        <v>0</v>
      </c>
      <c r="H87" s="7">
        <f>SUMIFS('Receiving Data 2006-2015'!H:H,'Receiving Data 2006-2015'!D:D,'WR Stats'!C87,'Receiving Data 2006-2015'!A:A,'WR Stats'!D87+3)</f>
        <v>0</v>
      </c>
      <c r="I87" s="7">
        <f>SUMIFS('Receiving Data 2006-2015'!H:H,'Receiving Data 2006-2015'!D:D,'WR Stats'!C87,'Receiving Data 2006-2015'!A:A,'WR Stats'!D87+4)</f>
        <v>0</v>
      </c>
      <c r="J87" s="7">
        <f>SUMIFS('Receiving Data 2006-2015'!K:K,'Receiving Data 2006-2015'!D:D,'WR Stats'!C87,'Receiving Data 2006-2015'!A:A,'WR Stats'!D87)</f>
        <v>0</v>
      </c>
      <c r="K87" s="7">
        <f>SUMIFS('Receiving Data 2006-2015'!K:K,'Receiving Data 2006-2015'!D:D,'WR Stats'!C87,'Receiving Data 2006-2015'!A:A,'WR Stats'!D87+1)</f>
        <v>6</v>
      </c>
      <c r="L87" s="7">
        <f>SUMIFS('Receiving Data 2006-2015'!K:K,'Receiving Data 2006-2015'!D:D,'WR Stats'!C87,'Receiving Data 2006-2015'!A:A,'WR Stats'!D87+2)</f>
        <v>0</v>
      </c>
      <c r="M87" s="7">
        <f>SUMIFS('Receiving Data 2006-2015'!K:K,'Receiving Data 2006-2015'!D:D,'WR Stats'!C87,'Receiving Data 2006-2015'!A:A,'WR Stats'!D87+3)</f>
        <v>0</v>
      </c>
      <c r="N87" s="7">
        <f>SUMIFS('Receiving Data 2006-2015'!K:K,'Receiving Data 2006-2015'!D:D,'WR Stats'!C87,'Receiving Data 2006-2015'!A:A,'WR Stats'!D87+4)</f>
        <v>0</v>
      </c>
      <c r="O87" s="7">
        <f>SUMIFS('Receiving Data 2006-2015'!J:J,'Receiving Data 2006-2015'!D:D,'WR Stats'!C87,'Receiving Data 2006-2015'!A:A,'WR Stats'!D87)</f>
        <v>0</v>
      </c>
      <c r="P87" s="7">
        <f>SUMIFS('Receiving Data 2006-2015'!J:J,'Receiving Data 2006-2015'!D:D,'WR Stats'!C87,'Receiving Data 2006-2015'!A:A,'WR Stats'!D87+1)</f>
        <v>11</v>
      </c>
      <c r="Q87" s="7">
        <f>SUMIFS('Receiving Data 2006-2015'!J:J,'Receiving Data 2006-2015'!D:D,'WR Stats'!C87,'Receiving Data 2006-2015'!A:A,'WR Stats'!D87+2)</f>
        <v>0</v>
      </c>
      <c r="R87" s="7">
        <f>SUMIFS('Receiving Data 2006-2015'!J:J,'Receiving Data 2006-2015'!D:D,'WR Stats'!C87,'Receiving Data 2006-2015'!A:A,'WR Stats'!D87+3)</f>
        <v>0</v>
      </c>
      <c r="S87" s="7">
        <f>SUMIFS('Receiving Data 2006-2015'!J:J,'Receiving Data 2006-2015'!D:D,'WR Stats'!C87,'Receiving Data 2006-2015'!A:A,'WR Stats'!D87+4)</f>
        <v>0</v>
      </c>
      <c r="T87" s="6">
        <f>SUMIFS('Receiving Data 2006-2015'!M:M,'Receiving Data 2006-2015'!D:D,'WR Stats'!C87,'Receiving Data 2006-2015'!A:A,'WR Stats'!D87)</f>
        <v>0</v>
      </c>
      <c r="U87" s="6">
        <f>SUMIFS('Receiving Data 2006-2015'!M:M,'Receiving Data 2006-2015'!D:D,'WR Stats'!C87,'Receiving Data 2006-2015'!A:A,'WR Stats'!D87+1)</f>
        <v>59</v>
      </c>
      <c r="V87" s="6">
        <f>SUMIFS('Receiving Data 2006-2015'!M:M,'Receiving Data 2006-2015'!D:D,'WR Stats'!C87,'Receiving Data 2006-2015'!A:A,'WR Stats'!D87+2)</f>
        <v>0</v>
      </c>
      <c r="W87" s="6">
        <f>SUMIFS('Receiving Data 2006-2015'!M:M,'Receiving Data 2006-2015'!D:D,'WR Stats'!C87,'Receiving Data 2006-2015'!A:A,'WR Stats'!D87+3)</f>
        <v>0</v>
      </c>
      <c r="X87" s="6">
        <f>SUMIFS('Receiving Data 2006-2015'!M:M,'Receiving Data 2006-2015'!D:D,'WR Stats'!C87,'Receiving Data 2006-2015'!A:A,'WR Stats'!D87+4)</f>
        <v>0</v>
      </c>
      <c r="Y87" s="6">
        <f>SUMIFS('Receiving Data 2006-2015'!O:O,'Receiving Data 2006-2015'!D:D,'WR Stats'!C87,'Receiving Data 2006-2015'!A:A,'WR Stats'!D87)</f>
        <v>0</v>
      </c>
      <c r="Z87" s="6">
        <f>SUMIFS('Receiving Data 2006-2015'!O:O,'Receiving Data 2006-2015'!D:D,'WR Stats'!C87,'Receiving Data 2006-2015'!A:A,'WR Stats'!D87+1)</f>
        <v>0</v>
      </c>
      <c r="AA87" s="6">
        <f>SUMIFS('Receiving Data 2006-2015'!O:O,'Receiving Data 2006-2015'!D:D,'WR Stats'!C87,'Receiving Data 2006-2015'!A:A,'WR Stats'!D87+2)</f>
        <v>0</v>
      </c>
      <c r="AB87" s="6">
        <f>SUMIFS('Receiving Data 2006-2015'!O:O,'Receiving Data 2006-2015'!D:D,'WR Stats'!C87,'Receiving Data 2006-2015'!A:A,'WR Stats'!D87+3)</f>
        <v>0</v>
      </c>
      <c r="AC87" s="6">
        <f>SUMIFS('Receiving Data 2006-2015'!O:O,'Receiving Data 2006-2015'!D:D,'WR Stats'!C87,'Receiving Data 2006-2015'!A:A,'WR Stats'!D87+4)</f>
        <v>0</v>
      </c>
      <c r="AD87" s="6">
        <f>SUMIFS('Receiving Data 2006-2015'!S:S,'Receiving Data 2006-2015'!D:D,'WR Stats'!C87,'Receiving Data 2006-2015'!A:A,'WR Stats'!D87)</f>
        <v>0</v>
      </c>
      <c r="AE87" s="6">
        <f>SUMIFS('Receiving Data 2006-2015'!S:S,'Receiving Data 2006-2015'!D:D,'WR Stats'!C87,'Receiving Data 2006-2015'!A:A,'WR Stats'!D87+1)</f>
        <v>1</v>
      </c>
      <c r="AF87" s="6">
        <f>SUMIFS('Receiving Data 2006-2015'!S:S,'Receiving Data 2006-2015'!D:D,'WR Stats'!C87,'Receiving Data 2006-2015'!A:A,'WR Stats'!D87+2)</f>
        <v>0</v>
      </c>
      <c r="AG87" s="6">
        <f>SUMIFS('Receiving Data 2006-2015'!S:S,'Receiving Data 2006-2015'!D:D,'WR Stats'!C87,'Receiving Data 2006-2015'!A:A,'WR Stats'!D87+3)</f>
        <v>0</v>
      </c>
      <c r="AH87" s="6">
        <f>SUMIFS('Receiving Data 2006-2015'!S:S,'Receiving Data 2006-2015'!D:D,'WR Stats'!C87,'Receiving Data 2006-2015'!A:A,'WR Stats'!D87+4)</f>
        <v>0</v>
      </c>
      <c r="AI87" s="6">
        <f t="shared" si="24"/>
        <v>0</v>
      </c>
      <c r="AJ87" s="6">
        <f t="shared" si="25"/>
        <v>3.9000000000000004</v>
      </c>
      <c r="AK87" s="6">
        <f t="shared" si="26"/>
        <v>0</v>
      </c>
      <c r="AL87" s="6">
        <f t="shared" si="27"/>
        <v>0</v>
      </c>
      <c r="AM87" s="6">
        <f t="shared" si="28"/>
        <v>0</v>
      </c>
      <c r="AN87" s="6">
        <f t="shared" si="29"/>
        <v>3.9000000000000004</v>
      </c>
      <c r="AO87" s="3">
        <f>SUMIFS('Receiving Data 2006-2015'!L:L,'Receiving Data 2006-2015'!D:D,'WR Stats'!C87,'Receiving Data 2006-2015'!A:A,'WR Stats'!D87)</f>
        <v>0</v>
      </c>
      <c r="AP87" s="3">
        <f>SUMIFS('Receiving Data 2006-2015'!L:L,'Receiving Data 2006-2015'!D:D,'WR Stats'!C87,'Receiving Data 2006-2015'!A:A,'WR Stats'!D87+1)</f>
        <v>0.54500000000000004</v>
      </c>
      <c r="AQ87" s="3">
        <f>SUMIFS('Receiving Data 2006-2015'!L:L,'Receiving Data 2006-2015'!D:D,'WR Stats'!C87,'Receiving Data 2006-2015'!A:A,'WR Stats'!D87+2)</f>
        <v>0</v>
      </c>
      <c r="AR87" s="3">
        <f>SUMIFS('Receiving Data 2006-2015'!L:L,'Receiving Data 2006-2015'!D:D,'WR Stats'!C87,'Receiving Data 2006-2015'!A:A,'WR Stats'!D87+3)</f>
        <v>0</v>
      </c>
      <c r="AS87" s="3">
        <f>SUMIFS('Receiving Data 2006-2015'!L:L,'Receiving Data 2006-2015'!D:D,'WR Stats'!C87,'Receiving Data 2006-2015'!A:A,'WR Stats'!D87+4)</f>
        <v>0</v>
      </c>
      <c r="AT87" s="7">
        <f t="shared" si="30"/>
        <v>59</v>
      </c>
      <c r="AU87" s="7">
        <f t="shared" si="31"/>
        <v>12</v>
      </c>
      <c r="AV87" s="7">
        <f t="shared" si="32"/>
        <v>11</v>
      </c>
      <c r="AW87" s="7">
        <f t="shared" si="33"/>
        <v>6</v>
      </c>
      <c r="AX87" s="7">
        <f t="shared" si="34"/>
        <v>1</v>
      </c>
      <c r="AY87" s="7">
        <f t="shared" si="35"/>
        <v>9.8333333333333339</v>
      </c>
      <c r="AZ87" s="7">
        <f t="shared" si="36"/>
        <v>5.3636363636363633</v>
      </c>
      <c r="BA87" s="7">
        <f t="shared" si="37"/>
        <v>4.916666666666667</v>
      </c>
      <c r="BB87" s="7">
        <f t="shared" si="38"/>
        <v>0</v>
      </c>
      <c r="BC87" s="4">
        <f t="shared" si="39"/>
        <v>0.10900000000000001</v>
      </c>
      <c r="BD87">
        <f t="shared" si="40"/>
        <v>0</v>
      </c>
      <c r="BE87">
        <f t="shared" si="41"/>
        <v>0</v>
      </c>
      <c r="BF87">
        <f t="shared" si="42"/>
        <v>0</v>
      </c>
      <c r="BG87">
        <f t="shared" si="43"/>
        <v>0</v>
      </c>
      <c r="BH87">
        <f t="shared" si="44"/>
        <v>0</v>
      </c>
      <c r="BI87">
        <f t="shared" si="45"/>
        <v>0</v>
      </c>
      <c r="BJ87" t="str">
        <f t="shared" si="46"/>
        <v>Bust</v>
      </c>
      <c r="BK87">
        <f t="shared" si="47"/>
        <v>0</v>
      </c>
    </row>
    <row r="88" spans="1:63" x14ac:dyDescent="0.25">
      <c r="A88" t="s">
        <v>405</v>
      </c>
      <c r="B88" t="s">
        <v>74</v>
      </c>
      <c r="C88" t="str">
        <f>INDEX('Draft Master List'!E:F,MATCH(A88,'Draft Master List'!E:E,0),2)</f>
        <v>1532008</v>
      </c>
      <c r="D88">
        <f>INDEX('Draft Master List'!A:F,MATCH(A88,'Draft Master List'!E:E,0),1)</f>
        <v>2008</v>
      </c>
      <c r="E88" s="7">
        <f>SUMIFS('Receiving Data 2006-2015'!H:H,'Receiving Data 2006-2015'!D:D,'WR Stats'!C88,'Receiving Data 2006-2015'!A:A,'WR Stats'!D88)</f>
        <v>0</v>
      </c>
      <c r="F88" s="7">
        <f>SUMIFS('Receiving Data 2006-2015'!H:H,'Receiving Data 2006-2015'!D:D,'WR Stats'!C88,'Receiving Data 2006-2015'!A:A,'WR Stats'!D88+1)</f>
        <v>0</v>
      </c>
      <c r="G88" s="7">
        <f>SUMIFS('Receiving Data 2006-2015'!H:H,'Receiving Data 2006-2015'!D:D,'WR Stats'!C88,'Receiving Data 2006-2015'!A:A,'WR Stats'!D88+2)</f>
        <v>0</v>
      </c>
      <c r="H88" s="7">
        <f>SUMIFS('Receiving Data 2006-2015'!H:H,'Receiving Data 2006-2015'!D:D,'WR Stats'!C88,'Receiving Data 2006-2015'!A:A,'WR Stats'!D88+3)</f>
        <v>16</v>
      </c>
      <c r="I88" s="7">
        <f>SUMIFS('Receiving Data 2006-2015'!H:H,'Receiving Data 2006-2015'!D:D,'WR Stats'!C88,'Receiving Data 2006-2015'!A:A,'WR Stats'!D88+4)</f>
        <v>0</v>
      </c>
      <c r="J88" s="7">
        <f>SUMIFS('Receiving Data 2006-2015'!K:K,'Receiving Data 2006-2015'!D:D,'WR Stats'!C88,'Receiving Data 2006-2015'!A:A,'WR Stats'!D88)</f>
        <v>0</v>
      </c>
      <c r="K88" s="7">
        <f>SUMIFS('Receiving Data 2006-2015'!K:K,'Receiving Data 2006-2015'!D:D,'WR Stats'!C88,'Receiving Data 2006-2015'!A:A,'WR Stats'!D88+1)</f>
        <v>0</v>
      </c>
      <c r="L88" s="7">
        <f>SUMIFS('Receiving Data 2006-2015'!K:K,'Receiving Data 2006-2015'!D:D,'WR Stats'!C88,'Receiving Data 2006-2015'!A:A,'WR Stats'!D88+2)</f>
        <v>0</v>
      </c>
      <c r="M88" s="7">
        <f>SUMIFS('Receiving Data 2006-2015'!K:K,'Receiving Data 2006-2015'!D:D,'WR Stats'!C88,'Receiving Data 2006-2015'!A:A,'WR Stats'!D88+3)</f>
        <v>1</v>
      </c>
      <c r="N88" s="7">
        <f>SUMIFS('Receiving Data 2006-2015'!K:K,'Receiving Data 2006-2015'!D:D,'WR Stats'!C88,'Receiving Data 2006-2015'!A:A,'WR Stats'!D88+4)</f>
        <v>0</v>
      </c>
      <c r="O88" s="7">
        <f>SUMIFS('Receiving Data 2006-2015'!J:J,'Receiving Data 2006-2015'!D:D,'WR Stats'!C88,'Receiving Data 2006-2015'!A:A,'WR Stats'!D88)</f>
        <v>0</v>
      </c>
      <c r="P88" s="7">
        <f>SUMIFS('Receiving Data 2006-2015'!J:J,'Receiving Data 2006-2015'!D:D,'WR Stats'!C88,'Receiving Data 2006-2015'!A:A,'WR Stats'!D88+1)</f>
        <v>0</v>
      </c>
      <c r="Q88" s="7">
        <f>SUMIFS('Receiving Data 2006-2015'!J:J,'Receiving Data 2006-2015'!D:D,'WR Stats'!C88,'Receiving Data 2006-2015'!A:A,'WR Stats'!D88+2)</f>
        <v>0</v>
      </c>
      <c r="R88" s="7">
        <f>SUMIFS('Receiving Data 2006-2015'!J:J,'Receiving Data 2006-2015'!D:D,'WR Stats'!C88,'Receiving Data 2006-2015'!A:A,'WR Stats'!D88+3)</f>
        <v>3</v>
      </c>
      <c r="S88" s="7">
        <f>SUMIFS('Receiving Data 2006-2015'!J:J,'Receiving Data 2006-2015'!D:D,'WR Stats'!C88,'Receiving Data 2006-2015'!A:A,'WR Stats'!D88+4)</f>
        <v>0</v>
      </c>
      <c r="T88" s="6">
        <f>SUMIFS('Receiving Data 2006-2015'!M:M,'Receiving Data 2006-2015'!D:D,'WR Stats'!C88,'Receiving Data 2006-2015'!A:A,'WR Stats'!D88)</f>
        <v>0</v>
      </c>
      <c r="U88" s="6">
        <f>SUMIFS('Receiving Data 2006-2015'!M:M,'Receiving Data 2006-2015'!D:D,'WR Stats'!C88,'Receiving Data 2006-2015'!A:A,'WR Stats'!D88+1)</f>
        <v>0</v>
      </c>
      <c r="V88" s="6">
        <f>SUMIFS('Receiving Data 2006-2015'!M:M,'Receiving Data 2006-2015'!D:D,'WR Stats'!C88,'Receiving Data 2006-2015'!A:A,'WR Stats'!D88+2)</f>
        <v>0</v>
      </c>
      <c r="W88" s="6">
        <f>SUMIFS('Receiving Data 2006-2015'!M:M,'Receiving Data 2006-2015'!D:D,'WR Stats'!C88,'Receiving Data 2006-2015'!A:A,'WR Stats'!D88+3)</f>
        <v>46</v>
      </c>
      <c r="X88" s="6">
        <f>SUMIFS('Receiving Data 2006-2015'!M:M,'Receiving Data 2006-2015'!D:D,'WR Stats'!C88,'Receiving Data 2006-2015'!A:A,'WR Stats'!D88+4)</f>
        <v>0</v>
      </c>
      <c r="Y88" s="6">
        <f>SUMIFS('Receiving Data 2006-2015'!O:O,'Receiving Data 2006-2015'!D:D,'WR Stats'!C88,'Receiving Data 2006-2015'!A:A,'WR Stats'!D88)</f>
        <v>0</v>
      </c>
      <c r="Z88" s="6">
        <f>SUMIFS('Receiving Data 2006-2015'!O:O,'Receiving Data 2006-2015'!D:D,'WR Stats'!C88,'Receiving Data 2006-2015'!A:A,'WR Stats'!D88+1)</f>
        <v>0</v>
      </c>
      <c r="AA88" s="6">
        <f>SUMIFS('Receiving Data 2006-2015'!O:O,'Receiving Data 2006-2015'!D:D,'WR Stats'!C88,'Receiving Data 2006-2015'!A:A,'WR Stats'!D88+2)</f>
        <v>0</v>
      </c>
      <c r="AB88" s="6">
        <f>SUMIFS('Receiving Data 2006-2015'!O:O,'Receiving Data 2006-2015'!D:D,'WR Stats'!C88,'Receiving Data 2006-2015'!A:A,'WR Stats'!D88+3)</f>
        <v>0</v>
      </c>
      <c r="AC88" s="6">
        <f>SUMIFS('Receiving Data 2006-2015'!O:O,'Receiving Data 2006-2015'!D:D,'WR Stats'!C88,'Receiving Data 2006-2015'!A:A,'WR Stats'!D88+4)</f>
        <v>0</v>
      </c>
      <c r="AD88" s="6">
        <f>SUMIFS('Receiving Data 2006-2015'!S:S,'Receiving Data 2006-2015'!D:D,'WR Stats'!C88,'Receiving Data 2006-2015'!A:A,'WR Stats'!D88)</f>
        <v>0</v>
      </c>
      <c r="AE88" s="6">
        <f>SUMIFS('Receiving Data 2006-2015'!S:S,'Receiving Data 2006-2015'!D:D,'WR Stats'!C88,'Receiving Data 2006-2015'!A:A,'WR Stats'!D88+1)</f>
        <v>0</v>
      </c>
      <c r="AF88" s="6">
        <f>SUMIFS('Receiving Data 2006-2015'!S:S,'Receiving Data 2006-2015'!D:D,'WR Stats'!C88,'Receiving Data 2006-2015'!A:A,'WR Stats'!D88+2)</f>
        <v>0</v>
      </c>
      <c r="AG88" s="6">
        <f>SUMIFS('Receiving Data 2006-2015'!S:S,'Receiving Data 2006-2015'!D:D,'WR Stats'!C88,'Receiving Data 2006-2015'!A:A,'WR Stats'!D88+3)</f>
        <v>1</v>
      </c>
      <c r="AH88" s="6">
        <f>SUMIFS('Receiving Data 2006-2015'!S:S,'Receiving Data 2006-2015'!D:D,'WR Stats'!C88,'Receiving Data 2006-2015'!A:A,'WR Stats'!D88+4)</f>
        <v>0</v>
      </c>
      <c r="AI88" s="6">
        <f t="shared" si="24"/>
        <v>0</v>
      </c>
      <c r="AJ88" s="6">
        <f t="shared" si="25"/>
        <v>0</v>
      </c>
      <c r="AK88" s="6">
        <f t="shared" si="26"/>
        <v>0</v>
      </c>
      <c r="AL88" s="6">
        <f t="shared" si="27"/>
        <v>2.5999999999999996</v>
      </c>
      <c r="AM88" s="6">
        <f t="shared" si="28"/>
        <v>0</v>
      </c>
      <c r="AN88" s="6">
        <f t="shared" si="29"/>
        <v>2.5999999999999996</v>
      </c>
      <c r="AO88" s="3">
        <f>SUMIFS('Receiving Data 2006-2015'!L:L,'Receiving Data 2006-2015'!D:D,'WR Stats'!C88,'Receiving Data 2006-2015'!A:A,'WR Stats'!D88)</f>
        <v>0</v>
      </c>
      <c r="AP88" s="3">
        <f>SUMIFS('Receiving Data 2006-2015'!L:L,'Receiving Data 2006-2015'!D:D,'WR Stats'!C88,'Receiving Data 2006-2015'!A:A,'WR Stats'!D88+1)</f>
        <v>0</v>
      </c>
      <c r="AQ88" s="3">
        <f>SUMIFS('Receiving Data 2006-2015'!L:L,'Receiving Data 2006-2015'!D:D,'WR Stats'!C88,'Receiving Data 2006-2015'!A:A,'WR Stats'!D88+2)</f>
        <v>0</v>
      </c>
      <c r="AR88" s="3">
        <f>SUMIFS('Receiving Data 2006-2015'!L:L,'Receiving Data 2006-2015'!D:D,'WR Stats'!C88,'Receiving Data 2006-2015'!A:A,'WR Stats'!D88+3)</f>
        <v>0.33300000000000002</v>
      </c>
      <c r="AS88" s="3">
        <f>SUMIFS('Receiving Data 2006-2015'!L:L,'Receiving Data 2006-2015'!D:D,'WR Stats'!C88,'Receiving Data 2006-2015'!A:A,'WR Stats'!D88+4)</f>
        <v>0</v>
      </c>
      <c r="AT88" s="7">
        <f t="shared" si="30"/>
        <v>46</v>
      </c>
      <c r="AU88" s="7">
        <f t="shared" si="31"/>
        <v>16</v>
      </c>
      <c r="AV88" s="7">
        <f t="shared" si="32"/>
        <v>3</v>
      </c>
      <c r="AW88" s="7">
        <f t="shared" si="33"/>
        <v>1</v>
      </c>
      <c r="AX88" s="7">
        <f t="shared" si="34"/>
        <v>1</v>
      </c>
      <c r="AY88" s="7">
        <f t="shared" si="35"/>
        <v>46</v>
      </c>
      <c r="AZ88" s="7">
        <f t="shared" si="36"/>
        <v>15.333333333333334</v>
      </c>
      <c r="BA88" s="7">
        <f t="shared" si="37"/>
        <v>2.875</v>
      </c>
      <c r="BB88" s="7">
        <f t="shared" si="38"/>
        <v>0</v>
      </c>
      <c r="BC88" s="4">
        <f t="shared" si="39"/>
        <v>6.6600000000000006E-2</v>
      </c>
      <c r="BD88">
        <f t="shared" si="40"/>
        <v>0</v>
      </c>
      <c r="BE88">
        <f t="shared" si="41"/>
        <v>0</v>
      </c>
      <c r="BF88">
        <f t="shared" si="42"/>
        <v>0</v>
      </c>
      <c r="BG88">
        <f t="shared" si="43"/>
        <v>0</v>
      </c>
      <c r="BH88">
        <f t="shared" si="44"/>
        <v>0</v>
      </c>
      <c r="BI88">
        <f t="shared" si="45"/>
        <v>0</v>
      </c>
      <c r="BJ88" t="str">
        <f t="shared" si="46"/>
        <v>Bust</v>
      </c>
      <c r="BK88">
        <f t="shared" si="47"/>
        <v>0</v>
      </c>
    </row>
    <row r="89" spans="1:63" x14ac:dyDescent="0.25">
      <c r="A89" t="s">
        <v>411</v>
      </c>
      <c r="B89" t="s">
        <v>74</v>
      </c>
      <c r="C89" t="str">
        <f>INDEX('Draft Master List'!E:F,MATCH(A89,'Draft Master List'!E:E,0),2)</f>
        <v>1712008</v>
      </c>
      <c r="D89">
        <f>INDEX('Draft Master List'!A:F,MATCH(A89,'Draft Master List'!E:E,0),1)</f>
        <v>2008</v>
      </c>
      <c r="E89" s="7">
        <f>SUMIFS('Receiving Data 2006-2015'!H:H,'Receiving Data 2006-2015'!D:D,'WR Stats'!C89,'Receiving Data 2006-2015'!A:A,'WR Stats'!D89)</f>
        <v>0</v>
      </c>
      <c r="F89" s="7">
        <f>SUMIFS('Receiving Data 2006-2015'!H:H,'Receiving Data 2006-2015'!D:D,'WR Stats'!C89,'Receiving Data 2006-2015'!A:A,'WR Stats'!D89+1)</f>
        <v>0</v>
      </c>
      <c r="G89" s="7">
        <f>SUMIFS('Receiving Data 2006-2015'!H:H,'Receiving Data 2006-2015'!D:D,'WR Stats'!C89,'Receiving Data 2006-2015'!A:A,'WR Stats'!D89+2)</f>
        <v>0</v>
      </c>
      <c r="H89" s="7">
        <f>SUMIFS('Receiving Data 2006-2015'!H:H,'Receiving Data 2006-2015'!D:D,'WR Stats'!C89,'Receiving Data 2006-2015'!A:A,'WR Stats'!D89+3)</f>
        <v>0</v>
      </c>
      <c r="I89" s="7">
        <f>SUMIFS('Receiving Data 2006-2015'!H:H,'Receiving Data 2006-2015'!D:D,'WR Stats'!C89,'Receiving Data 2006-2015'!A:A,'WR Stats'!D89+4)</f>
        <v>0</v>
      </c>
      <c r="J89" s="7">
        <f>SUMIFS('Receiving Data 2006-2015'!K:K,'Receiving Data 2006-2015'!D:D,'WR Stats'!C89,'Receiving Data 2006-2015'!A:A,'WR Stats'!D89)</f>
        <v>0</v>
      </c>
      <c r="K89" s="7">
        <f>SUMIFS('Receiving Data 2006-2015'!K:K,'Receiving Data 2006-2015'!D:D,'WR Stats'!C89,'Receiving Data 2006-2015'!A:A,'WR Stats'!D89+1)</f>
        <v>0</v>
      </c>
      <c r="L89" s="7">
        <f>SUMIFS('Receiving Data 2006-2015'!K:K,'Receiving Data 2006-2015'!D:D,'WR Stats'!C89,'Receiving Data 2006-2015'!A:A,'WR Stats'!D89+2)</f>
        <v>0</v>
      </c>
      <c r="M89" s="7">
        <f>SUMIFS('Receiving Data 2006-2015'!K:K,'Receiving Data 2006-2015'!D:D,'WR Stats'!C89,'Receiving Data 2006-2015'!A:A,'WR Stats'!D89+3)</f>
        <v>0</v>
      </c>
      <c r="N89" s="7">
        <f>SUMIFS('Receiving Data 2006-2015'!K:K,'Receiving Data 2006-2015'!D:D,'WR Stats'!C89,'Receiving Data 2006-2015'!A:A,'WR Stats'!D89+4)</f>
        <v>0</v>
      </c>
      <c r="O89" s="7">
        <f>SUMIFS('Receiving Data 2006-2015'!J:J,'Receiving Data 2006-2015'!D:D,'WR Stats'!C89,'Receiving Data 2006-2015'!A:A,'WR Stats'!D89)</f>
        <v>0</v>
      </c>
      <c r="P89" s="7">
        <f>SUMIFS('Receiving Data 2006-2015'!J:J,'Receiving Data 2006-2015'!D:D,'WR Stats'!C89,'Receiving Data 2006-2015'!A:A,'WR Stats'!D89+1)</f>
        <v>0</v>
      </c>
      <c r="Q89" s="7">
        <f>SUMIFS('Receiving Data 2006-2015'!J:J,'Receiving Data 2006-2015'!D:D,'WR Stats'!C89,'Receiving Data 2006-2015'!A:A,'WR Stats'!D89+2)</f>
        <v>0</v>
      </c>
      <c r="R89" s="7">
        <f>SUMIFS('Receiving Data 2006-2015'!J:J,'Receiving Data 2006-2015'!D:D,'WR Stats'!C89,'Receiving Data 2006-2015'!A:A,'WR Stats'!D89+3)</f>
        <v>0</v>
      </c>
      <c r="S89" s="7">
        <f>SUMIFS('Receiving Data 2006-2015'!J:J,'Receiving Data 2006-2015'!D:D,'WR Stats'!C89,'Receiving Data 2006-2015'!A:A,'WR Stats'!D89+4)</f>
        <v>0</v>
      </c>
      <c r="T89" s="6">
        <f>SUMIFS('Receiving Data 2006-2015'!M:M,'Receiving Data 2006-2015'!D:D,'WR Stats'!C89,'Receiving Data 2006-2015'!A:A,'WR Stats'!D89)</f>
        <v>0</v>
      </c>
      <c r="U89" s="6">
        <f>SUMIFS('Receiving Data 2006-2015'!M:M,'Receiving Data 2006-2015'!D:D,'WR Stats'!C89,'Receiving Data 2006-2015'!A:A,'WR Stats'!D89+1)</f>
        <v>0</v>
      </c>
      <c r="V89" s="6">
        <f>SUMIFS('Receiving Data 2006-2015'!M:M,'Receiving Data 2006-2015'!D:D,'WR Stats'!C89,'Receiving Data 2006-2015'!A:A,'WR Stats'!D89+2)</f>
        <v>0</v>
      </c>
      <c r="W89" s="6">
        <f>SUMIFS('Receiving Data 2006-2015'!M:M,'Receiving Data 2006-2015'!D:D,'WR Stats'!C89,'Receiving Data 2006-2015'!A:A,'WR Stats'!D89+3)</f>
        <v>0</v>
      </c>
      <c r="X89" s="6">
        <f>SUMIFS('Receiving Data 2006-2015'!M:M,'Receiving Data 2006-2015'!D:D,'WR Stats'!C89,'Receiving Data 2006-2015'!A:A,'WR Stats'!D89+4)</f>
        <v>0</v>
      </c>
      <c r="Y89" s="6">
        <f>SUMIFS('Receiving Data 2006-2015'!O:O,'Receiving Data 2006-2015'!D:D,'WR Stats'!C89,'Receiving Data 2006-2015'!A:A,'WR Stats'!D89)</f>
        <v>0</v>
      </c>
      <c r="Z89" s="6">
        <f>SUMIFS('Receiving Data 2006-2015'!O:O,'Receiving Data 2006-2015'!D:D,'WR Stats'!C89,'Receiving Data 2006-2015'!A:A,'WR Stats'!D89+1)</f>
        <v>0</v>
      </c>
      <c r="AA89" s="6">
        <f>SUMIFS('Receiving Data 2006-2015'!O:O,'Receiving Data 2006-2015'!D:D,'WR Stats'!C89,'Receiving Data 2006-2015'!A:A,'WR Stats'!D89+2)</f>
        <v>0</v>
      </c>
      <c r="AB89" s="6">
        <f>SUMIFS('Receiving Data 2006-2015'!O:O,'Receiving Data 2006-2015'!D:D,'WR Stats'!C89,'Receiving Data 2006-2015'!A:A,'WR Stats'!D89+3)</f>
        <v>0</v>
      </c>
      <c r="AC89" s="6">
        <f>SUMIFS('Receiving Data 2006-2015'!O:O,'Receiving Data 2006-2015'!D:D,'WR Stats'!C89,'Receiving Data 2006-2015'!A:A,'WR Stats'!D89+4)</f>
        <v>0</v>
      </c>
      <c r="AD89" s="6">
        <f>SUMIFS('Receiving Data 2006-2015'!S:S,'Receiving Data 2006-2015'!D:D,'WR Stats'!C89,'Receiving Data 2006-2015'!A:A,'WR Stats'!D89)</f>
        <v>0</v>
      </c>
      <c r="AE89" s="6">
        <f>SUMIFS('Receiving Data 2006-2015'!S:S,'Receiving Data 2006-2015'!D:D,'WR Stats'!C89,'Receiving Data 2006-2015'!A:A,'WR Stats'!D89+1)</f>
        <v>0</v>
      </c>
      <c r="AF89" s="6">
        <f>SUMIFS('Receiving Data 2006-2015'!S:S,'Receiving Data 2006-2015'!D:D,'WR Stats'!C89,'Receiving Data 2006-2015'!A:A,'WR Stats'!D89+2)</f>
        <v>0</v>
      </c>
      <c r="AG89" s="6">
        <f>SUMIFS('Receiving Data 2006-2015'!S:S,'Receiving Data 2006-2015'!D:D,'WR Stats'!C89,'Receiving Data 2006-2015'!A:A,'WR Stats'!D89+3)</f>
        <v>0</v>
      </c>
      <c r="AH89" s="6">
        <f>SUMIFS('Receiving Data 2006-2015'!S:S,'Receiving Data 2006-2015'!D:D,'WR Stats'!C89,'Receiving Data 2006-2015'!A:A,'WR Stats'!D89+4)</f>
        <v>0</v>
      </c>
      <c r="AI89" s="6">
        <f t="shared" si="24"/>
        <v>0</v>
      </c>
      <c r="AJ89" s="6">
        <f t="shared" si="25"/>
        <v>0</v>
      </c>
      <c r="AK89" s="6">
        <f t="shared" si="26"/>
        <v>0</v>
      </c>
      <c r="AL89" s="6">
        <f t="shared" si="27"/>
        <v>0</v>
      </c>
      <c r="AM89" s="6">
        <f t="shared" si="28"/>
        <v>0</v>
      </c>
      <c r="AN89" s="6">
        <f t="shared" si="29"/>
        <v>0</v>
      </c>
      <c r="AO89" s="3">
        <f>SUMIFS('Receiving Data 2006-2015'!L:L,'Receiving Data 2006-2015'!D:D,'WR Stats'!C89,'Receiving Data 2006-2015'!A:A,'WR Stats'!D89)</f>
        <v>0</v>
      </c>
      <c r="AP89" s="3">
        <f>SUMIFS('Receiving Data 2006-2015'!L:L,'Receiving Data 2006-2015'!D:D,'WR Stats'!C89,'Receiving Data 2006-2015'!A:A,'WR Stats'!D89+1)</f>
        <v>0</v>
      </c>
      <c r="AQ89" s="3">
        <f>SUMIFS('Receiving Data 2006-2015'!L:L,'Receiving Data 2006-2015'!D:D,'WR Stats'!C89,'Receiving Data 2006-2015'!A:A,'WR Stats'!D89+2)</f>
        <v>0</v>
      </c>
      <c r="AR89" s="3">
        <f>SUMIFS('Receiving Data 2006-2015'!L:L,'Receiving Data 2006-2015'!D:D,'WR Stats'!C89,'Receiving Data 2006-2015'!A:A,'WR Stats'!D89+3)</f>
        <v>0</v>
      </c>
      <c r="AS89" s="3">
        <f>SUMIFS('Receiving Data 2006-2015'!L:L,'Receiving Data 2006-2015'!D:D,'WR Stats'!C89,'Receiving Data 2006-2015'!A:A,'WR Stats'!D89+4)</f>
        <v>0</v>
      </c>
      <c r="AT89" s="7">
        <f t="shared" si="30"/>
        <v>0</v>
      </c>
      <c r="AU89" s="7">
        <f t="shared" si="31"/>
        <v>0</v>
      </c>
      <c r="AV89" s="7">
        <f t="shared" si="32"/>
        <v>0</v>
      </c>
      <c r="AW89" s="7">
        <f t="shared" si="33"/>
        <v>0</v>
      </c>
      <c r="AX89" s="7">
        <f t="shared" si="34"/>
        <v>0</v>
      </c>
      <c r="AY89" s="7" t="str">
        <f t="shared" si="35"/>
        <v/>
      </c>
      <c r="AZ89" s="7" t="str">
        <f t="shared" si="36"/>
        <v/>
      </c>
      <c r="BA89" s="7" t="str">
        <f t="shared" si="37"/>
        <v/>
      </c>
      <c r="BB89" s="7">
        <f t="shared" si="38"/>
        <v>0</v>
      </c>
      <c r="BC89" s="4">
        <f t="shared" si="39"/>
        <v>0</v>
      </c>
      <c r="BD89">
        <f t="shared" si="40"/>
        <v>0</v>
      </c>
      <c r="BE89">
        <f t="shared" si="41"/>
        <v>0</v>
      </c>
      <c r="BF89">
        <f t="shared" si="42"/>
        <v>0</v>
      </c>
      <c r="BG89">
        <f t="shared" si="43"/>
        <v>0</v>
      </c>
      <c r="BH89">
        <f t="shared" si="44"/>
        <v>0</v>
      </c>
      <c r="BI89">
        <f t="shared" si="45"/>
        <v>0</v>
      </c>
      <c r="BJ89" t="str">
        <f t="shared" si="46"/>
        <v>Bust</v>
      </c>
      <c r="BK89">
        <f t="shared" si="47"/>
        <v>0</v>
      </c>
    </row>
    <row r="90" spans="1:63" x14ac:dyDescent="0.25">
      <c r="A90" t="s">
        <v>413</v>
      </c>
      <c r="B90" t="s">
        <v>74</v>
      </c>
      <c r="C90" t="str">
        <f>INDEX('Draft Master List'!E:F,MATCH(A90,'Draft Master List'!E:E,0),2)</f>
        <v>1742008</v>
      </c>
      <c r="D90">
        <f>INDEX('Draft Master List'!A:F,MATCH(A90,'Draft Master List'!E:E,0),1)</f>
        <v>2008</v>
      </c>
      <c r="E90" s="7">
        <f>SUMIFS('Receiving Data 2006-2015'!H:H,'Receiving Data 2006-2015'!D:D,'WR Stats'!C90,'Receiving Data 2006-2015'!A:A,'WR Stats'!D90)</f>
        <v>12</v>
      </c>
      <c r="F90" s="7">
        <f>SUMIFS('Receiving Data 2006-2015'!H:H,'Receiving Data 2006-2015'!D:D,'WR Stats'!C90,'Receiving Data 2006-2015'!A:A,'WR Stats'!D90+1)</f>
        <v>16</v>
      </c>
      <c r="G90" s="7">
        <f>SUMIFS('Receiving Data 2006-2015'!H:H,'Receiving Data 2006-2015'!D:D,'WR Stats'!C90,'Receiving Data 2006-2015'!A:A,'WR Stats'!D90+2)</f>
        <v>16</v>
      </c>
      <c r="H90" s="7">
        <f>SUMIFS('Receiving Data 2006-2015'!H:H,'Receiving Data 2006-2015'!D:D,'WR Stats'!C90,'Receiving Data 2006-2015'!A:A,'WR Stats'!D90+3)</f>
        <v>5</v>
      </c>
      <c r="I90" s="7">
        <f>SUMIFS('Receiving Data 2006-2015'!H:H,'Receiving Data 2006-2015'!D:D,'WR Stats'!C90,'Receiving Data 2006-2015'!A:A,'WR Stats'!D90+4)</f>
        <v>16</v>
      </c>
      <c r="J90" s="7">
        <f>SUMIFS('Receiving Data 2006-2015'!K:K,'Receiving Data 2006-2015'!D:D,'WR Stats'!C90,'Receiving Data 2006-2015'!A:A,'WR Stats'!D90)</f>
        <v>20</v>
      </c>
      <c r="K90" s="7">
        <f>SUMIFS('Receiving Data 2006-2015'!K:K,'Receiving Data 2006-2015'!D:D,'WR Stats'!C90,'Receiving Data 2006-2015'!A:A,'WR Stats'!D90+1)</f>
        <v>52</v>
      </c>
      <c r="L90" s="7">
        <f>SUMIFS('Receiving Data 2006-2015'!K:K,'Receiving Data 2006-2015'!D:D,'WR Stats'!C90,'Receiving Data 2006-2015'!A:A,'WR Stats'!D90+2)</f>
        <v>44</v>
      </c>
      <c r="M90" s="7">
        <f>SUMIFS('Receiving Data 2006-2015'!K:K,'Receiving Data 2006-2015'!D:D,'WR Stats'!C90,'Receiving Data 2006-2015'!A:A,'WR Stats'!D90+3)</f>
        <v>15</v>
      </c>
      <c r="N90" s="7">
        <f>SUMIFS('Receiving Data 2006-2015'!K:K,'Receiving Data 2006-2015'!D:D,'WR Stats'!C90,'Receiving Data 2006-2015'!A:A,'WR Stats'!D90+4)</f>
        <v>48</v>
      </c>
      <c r="O90" s="7">
        <f>SUMIFS('Receiving Data 2006-2015'!J:J,'Receiving Data 2006-2015'!D:D,'WR Stats'!C90,'Receiving Data 2006-2015'!A:A,'WR Stats'!D90)</f>
        <v>43</v>
      </c>
      <c r="P90" s="7">
        <f>SUMIFS('Receiving Data 2006-2015'!J:J,'Receiving Data 2006-2015'!D:D,'WR Stats'!C90,'Receiving Data 2006-2015'!A:A,'WR Stats'!D90+1)</f>
        <v>80</v>
      </c>
      <c r="Q90" s="7">
        <f>SUMIFS('Receiving Data 2006-2015'!J:J,'Receiving Data 2006-2015'!D:D,'WR Stats'!C90,'Receiving Data 2006-2015'!A:A,'WR Stats'!D90+2)</f>
        <v>80</v>
      </c>
      <c r="R90" s="7">
        <f>SUMIFS('Receiving Data 2006-2015'!J:J,'Receiving Data 2006-2015'!D:D,'WR Stats'!C90,'Receiving Data 2006-2015'!A:A,'WR Stats'!D90+3)</f>
        <v>20</v>
      </c>
      <c r="S90" s="7">
        <f>SUMIFS('Receiving Data 2006-2015'!J:J,'Receiving Data 2006-2015'!D:D,'WR Stats'!C90,'Receiving Data 2006-2015'!A:A,'WR Stats'!D90+4)</f>
        <v>73</v>
      </c>
      <c r="T90" s="6">
        <f>SUMIFS('Receiving Data 2006-2015'!M:M,'Receiving Data 2006-2015'!D:D,'WR Stats'!C90,'Receiving Data 2006-2015'!A:A,'WR Stats'!D90)</f>
        <v>319</v>
      </c>
      <c r="U90" s="6">
        <f>SUMIFS('Receiving Data 2006-2015'!M:M,'Receiving Data 2006-2015'!D:D,'WR Stats'!C90,'Receiving Data 2006-2015'!A:A,'WR Stats'!D90+1)</f>
        <v>527</v>
      </c>
      <c r="V90" s="6">
        <f>SUMIFS('Receiving Data 2006-2015'!M:M,'Receiving Data 2006-2015'!D:D,'WR Stats'!C90,'Receiving Data 2006-2015'!A:A,'WR Stats'!D90+2)</f>
        <v>698</v>
      </c>
      <c r="W90" s="6">
        <f>SUMIFS('Receiving Data 2006-2015'!M:M,'Receiving Data 2006-2015'!D:D,'WR Stats'!C90,'Receiving Data 2006-2015'!A:A,'WR Stats'!D90+3)</f>
        <v>220</v>
      </c>
      <c r="X90" s="6">
        <f>SUMIFS('Receiving Data 2006-2015'!M:M,'Receiving Data 2006-2015'!D:D,'WR Stats'!C90,'Receiving Data 2006-2015'!A:A,'WR Stats'!D90+4)</f>
        <v>510</v>
      </c>
      <c r="Y90" s="6">
        <f>SUMIFS('Receiving Data 2006-2015'!O:O,'Receiving Data 2006-2015'!D:D,'WR Stats'!C90,'Receiving Data 2006-2015'!A:A,'WR Stats'!D90)</f>
        <v>3</v>
      </c>
      <c r="Z90" s="6">
        <f>SUMIFS('Receiving Data 2006-2015'!O:O,'Receiving Data 2006-2015'!D:D,'WR Stats'!C90,'Receiving Data 2006-2015'!A:A,'WR Stats'!D90+1)</f>
        <v>3</v>
      </c>
      <c r="AA90" s="6">
        <f>SUMIFS('Receiving Data 2006-2015'!O:O,'Receiving Data 2006-2015'!D:D,'WR Stats'!C90,'Receiving Data 2006-2015'!A:A,'WR Stats'!D90+2)</f>
        <v>2</v>
      </c>
      <c r="AB90" s="6">
        <f>SUMIFS('Receiving Data 2006-2015'!O:O,'Receiving Data 2006-2015'!D:D,'WR Stats'!C90,'Receiving Data 2006-2015'!A:A,'WR Stats'!D90+3)</f>
        <v>1</v>
      </c>
      <c r="AC90" s="6">
        <f>SUMIFS('Receiving Data 2006-2015'!O:O,'Receiving Data 2006-2015'!D:D,'WR Stats'!C90,'Receiving Data 2006-2015'!A:A,'WR Stats'!D90+4)</f>
        <v>2</v>
      </c>
      <c r="AD90" s="6">
        <f>SUMIFS('Receiving Data 2006-2015'!S:S,'Receiving Data 2006-2015'!D:D,'WR Stats'!C90,'Receiving Data 2006-2015'!A:A,'WR Stats'!D90)</f>
        <v>0</v>
      </c>
      <c r="AE90" s="6">
        <f>SUMIFS('Receiving Data 2006-2015'!S:S,'Receiving Data 2006-2015'!D:D,'WR Stats'!C90,'Receiving Data 2006-2015'!A:A,'WR Stats'!D90+1)</f>
        <v>0</v>
      </c>
      <c r="AF90" s="6">
        <f>SUMIFS('Receiving Data 2006-2015'!S:S,'Receiving Data 2006-2015'!D:D,'WR Stats'!C90,'Receiving Data 2006-2015'!A:A,'WR Stats'!D90+2)</f>
        <v>2</v>
      </c>
      <c r="AG90" s="6">
        <f>SUMIFS('Receiving Data 2006-2015'!S:S,'Receiving Data 2006-2015'!D:D,'WR Stats'!C90,'Receiving Data 2006-2015'!A:A,'WR Stats'!D90+3)</f>
        <v>0</v>
      </c>
      <c r="AH90" s="6">
        <f>SUMIFS('Receiving Data 2006-2015'!S:S,'Receiving Data 2006-2015'!D:D,'WR Stats'!C90,'Receiving Data 2006-2015'!A:A,'WR Stats'!D90+4)</f>
        <v>1</v>
      </c>
      <c r="AI90" s="6">
        <f t="shared" si="24"/>
        <v>49.9</v>
      </c>
      <c r="AJ90" s="6">
        <f t="shared" si="25"/>
        <v>70.7</v>
      </c>
      <c r="AK90" s="6">
        <f t="shared" si="26"/>
        <v>77.8</v>
      </c>
      <c r="AL90" s="6">
        <f t="shared" si="27"/>
        <v>28</v>
      </c>
      <c r="AM90" s="6">
        <f t="shared" si="28"/>
        <v>61</v>
      </c>
      <c r="AN90" s="6">
        <f t="shared" si="29"/>
        <v>287.39999999999998</v>
      </c>
      <c r="AO90" s="3">
        <f>SUMIFS('Receiving Data 2006-2015'!L:L,'Receiving Data 2006-2015'!D:D,'WR Stats'!C90,'Receiving Data 2006-2015'!A:A,'WR Stats'!D90)</f>
        <v>0.46500000000000002</v>
      </c>
      <c r="AP90" s="3">
        <f>SUMIFS('Receiving Data 2006-2015'!L:L,'Receiving Data 2006-2015'!D:D,'WR Stats'!C90,'Receiving Data 2006-2015'!A:A,'WR Stats'!D90+1)</f>
        <v>0.65</v>
      </c>
      <c r="AQ90" s="3">
        <f>SUMIFS('Receiving Data 2006-2015'!L:L,'Receiving Data 2006-2015'!D:D,'WR Stats'!C90,'Receiving Data 2006-2015'!A:A,'WR Stats'!D90+2)</f>
        <v>0.55000000000000004</v>
      </c>
      <c r="AR90" s="3">
        <f>SUMIFS('Receiving Data 2006-2015'!L:L,'Receiving Data 2006-2015'!D:D,'WR Stats'!C90,'Receiving Data 2006-2015'!A:A,'WR Stats'!D90+3)</f>
        <v>0.75</v>
      </c>
      <c r="AS90" s="3">
        <f>SUMIFS('Receiving Data 2006-2015'!L:L,'Receiving Data 2006-2015'!D:D,'WR Stats'!C90,'Receiving Data 2006-2015'!A:A,'WR Stats'!D90+4)</f>
        <v>0.65800000000000003</v>
      </c>
      <c r="AT90" s="7">
        <f t="shared" si="30"/>
        <v>2274</v>
      </c>
      <c r="AU90" s="7">
        <f t="shared" si="31"/>
        <v>65</v>
      </c>
      <c r="AV90" s="7">
        <f t="shared" si="32"/>
        <v>296</v>
      </c>
      <c r="AW90" s="7">
        <f t="shared" si="33"/>
        <v>179</v>
      </c>
      <c r="AX90" s="7">
        <f t="shared" si="34"/>
        <v>3</v>
      </c>
      <c r="AY90" s="7">
        <f t="shared" si="35"/>
        <v>12.703910614525139</v>
      </c>
      <c r="AZ90" s="7">
        <f t="shared" si="36"/>
        <v>7.6824324324324325</v>
      </c>
      <c r="BA90" s="7">
        <f t="shared" si="37"/>
        <v>34.984615384615381</v>
      </c>
      <c r="BB90" s="7">
        <f t="shared" si="38"/>
        <v>11</v>
      </c>
      <c r="BC90" s="4">
        <f t="shared" si="39"/>
        <v>0.61460000000000004</v>
      </c>
      <c r="BD90">
        <f t="shared" si="40"/>
        <v>0</v>
      </c>
      <c r="BE90">
        <f t="shared" si="41"/>
        <v>0</v>
      </c>
      <c r="BF90">
        <f t="shared" si="42"/>
        <v>0</v>
      </c>
      <c r="BG90">
        <f t="shared" si="43"/>
        <v>0</v>
      </c>
      <c r="BH90">
        <f t="shared" si="44"/>
        <v>0</v>
      </c>
      <c r="BI90">
        <f t="shared" si="45"/>
        <v>0</v>
      </c>
      <c r="BJ90" t="str">
        <f t="shared" si="46"/>
        <v>Bust</v>
      </c>
      <c r="BK90">
        <f t="shared" si="47"/>
        <v>0</v>
      </c>
    </row>
    <row r="91" spans="1:63" x14ac:dyDescent="0.25">
      <c r="A91" t="s">
        <v>416</v>
      </c>
      <c r="B91" t="s">
        <v>74</v>
      </c>
      <c r="C91" t="str">
        <f>INDEX('Draft Master List'!E:F,MATCH(A91,'Draft Master List'!E:E,0),2)</f>
        <v>1822008</v>
      </c>
      <c r="D91">
        <f>INDEX('Draft Master List'!A:F,MATCH(A91,'Draft Master List'!E:E,0),1)</f>
        <v>2008</v>
      </c>
      <c r="E91" s="7">
        <f>SUMIFS('Receiving Data 2006-2015'!H:H,'Receiving Data 2006-2015'!D:D,'WR Stats'!C91,'Receiving Data 2006-2015'!A:A,'WR Stats'!D91)</f>
        <v>0</v>
      </c>
      <c r="F91" s="7">
        <f>SUMIFS('Receiving Data 2006-2015'!H:H,'Receiving Data 2006-2015'!D:D,'WR Stats'!C91,'Receiving Data 2006-2015'!A:A,'WR Stats'!D91+1)</f>
        <v>0</v>
      </c>
      <c r="G91" s="7">
        <f>SUMIFS('Receiving Data 2006-2015'!H:H,'Receiving Data 2006-2015'!D:D,'WR Stats'!C91,'Receiving Data 2006-2015'!A:A,'WR Stats'!D91+2)</f>
        <v>0</v>
      </c>
      <c r="H91" s="7">
        <f>SUMIFS('Receiving Data 2006-2015'!H:H,'Receiving Data 2006-2015'!D:D,'WR Stats'!C91,'Receiving Data 2006-2015'!A:A,'WR Stats'!D91+3)</f>
        <v>0</v>
      </c>
      <c r="I91" s="7">
        <f>SUMIFS('Receiving Data 2006-2015'!H:H,'Receiving Data 2006-2015'!D:D,'WR Stats'!C91,'Receiving Data 2006-2015'!A:A,'WR Stats'!D91+4)</f>
        <v>0</v>
      </c>
      <c r="J91" s="7">
        <f>SUMIFS('Receiving Data 2006-2015'!K:K,'Receiving Data 2006-2015'!D:D,'WR Stats'!C91,'Receiving Data 2006-2015'!A:A,'WR Stats'!D91)</f>
        <v>0</v>
      </c>
      <c r="K91" s="7">
        <f>SUMIFS('Receiving Data 2006-2015'!K:K,'Receiving Data 2006-2015'!D:D,'WR Stats'!C91,'Receiving Data 2006-2015'!A:A,'WR Stats'!D91+1)</f>
        <v>0</v>
      </c>
      <c r="L91" s="7">
        <f>SUMIFS('Receiving Data 2006-2015'!K:K,'Receiving Data 2006-2015'!D:D,'WR Stats'!C91,'Receiving Data 2006-2015'!A:A,'WR Stats'!D91+2)</f>
        <v>0</v>
      </c>
      <c r="M91" s="7">
        <f>SUMIFS('Receiving Data 2006-2015'!K:K,'Receiving Data 2006-2015'!D:D,'WR Stats'!C91,'Receiving Data 2006-2015'!A:A,'WR Stats'!D91+3)</f>
        <v>0</v>
      </c>
      <c r="N91" s="7">
        <f>SUMIFS('Receiving Data 2006-2015'!K:K,'Receiving Data 2006-2015'!D:D,'WR Stats'!C91,'Receiving Data 2006-2015'!A:A,'WR Stats'!D91+4)</f>
        <v>0</v>
      </c>
      <c r="O91" s="7">
        <f>SUMIFS('Receiving Data 2006-2015'!J:J,'Receiving Data 2006-2015'!D:D,'WR Stats'!C91,'Receiving Data 2006-2015'!A:A,'WR Stats'!D91)</f>
        <v>0</v>
      </c>
      <c r="P91" s="7">
        <f>SUMIFS('Receiving Data 2006-2015'!J:J,'Receiving Data 2006-2015'!D:D,'WR Stats'!C91,'Receiving Data 2006-2015'!A:A,'WR Stats'!D91+1)</f>
        <v>0</v>
      </c>
      <c r="Q91" s="7">
        <f>SUMIFS('Receiving Data 2006-2015'!J:J,'Receiving Data 2006-2015'!D:D,'WR Stats'!C91,'Receiving Data 2006-2015'!A:A,'WR Stats'!D91+2)</f>
        <v>0</v>
      </c>
      <c r="R91" s="7">
        <f>SUMIFS('Receiving Data 2006-2015'!J:J,'Receiving Data 2006-2015'!D:D,'WR Stats'!C91,'Receiving Data 2006-2015'!A:A,'WR Stats'!D91+3)</f>
        <v>0</v>
      </c>
      <c r="S91" s="7">
        <f>SUMIFS('Receiving Data 2006-2015'!J:J,'Receiving Data 2006-2015'!D:D,'WR Stats'!C91,'Receiving Data 2006-2015'!A:A,'WR Stats'!D91+4)</f>
        <v>0</v>
      </c>
      <c r="T91" s="6">
        <f>SUMIFS('Receiving Data 2006-2015'!M:M,'Receiving Data 2006-2015'!D:D,'WR Stats'!C91,'Receiving Data 2006-2015'!A:A,'WR Stats'!D91)</f>
        <v>0</v>
      </c>
      <c r="U91" s="6">
        <f>SUMIFS('Receiving Data 2006-2015'!M:M,'Receiving Data 2006-2015'!D:D,'WR Stats'!C91,'Receiving Data 2006-2015'!A:A,'WR Stats'!D91+1)</f>
        <v>0</v>
      </c>
      <c r="V91" s="6">
        <f>SUMIFS('Receiving Data 2006-2015'!M:M,'Receiving Data 2006-2015'!D:D,'WR Stats'!C91,'Receiving Data 2006-2015'!A:A,'WR Stats'!D91+2)</f>
        <v>0</v>
      </c>
      <c r="W91" s="6">
        <f>SUMIFS('Receiving Data 2006-2015'!M:M,'Receiving Data 2006-2015'!D:D,'WR Stats'!C91,'Receiving Data 2006-2015'!A:A,'WR Stats'!D91+3)</f>
        <v>0</v>
      </c>
      <c r="X91" s="6">
        <f>SUMIFS('Receiving Data 2006-2015'!M:M,'Receiving Data 2006-2015'!D:D,'WR Stats'!C91,'Receiving Data 2006-2015'!A:A,'WR Stats'!D91+4)</f>
        <v>0</v>
      </c>
      <c r="Y91" s="6">
        <f>SUMIFS('Receiving Data 2006-2015'!O:O,'Receiving Data 2006-2015'!D:D,'WR Stats'!C91,'Receiving Data 2006-2015'!A:A,'WR Stats'!D91)</f>
        <v>0</v>
      </c>
      <c r="Z91" s="6">
        <f>SUMIFS('Receiving Data 2006-2015'!O:O,'Receiving Data 2006-2015'!D:D,'WR Stats'!C91,'Receiving Data 2006-2015'!A:A,'WR Stats'!D91+1)</f>
        <v>0</v>
      </c>
      <c r="AA91" s="6">
        <f>SUMIFS('Receiving Data 2006-2015'!O:O,'Receiving Data 2006-2015'!D:D,'WR Stats'!C91,'Receiving Data 2006-2015'!A:A,'WR Stats'!D91+2)</f>
        <v>0</v>
      </c>
      <c r="AB91" s="6">
        <f>SUMIFS('Receiving Data 2006-2015'!O:O,'Receiving Data 2006-2015'!D:D,'WR Stats'!C91,'Receiving Data 2006-2015'!A:A,'WR Stats'!D91+3)</f>
        <v>0</v>
      </c>
      <c r="AC91" s="6">
        <f>SUMIFS('Receiving Data 2006-2015'!O:O,'Receiving Data 2006-2015'!D:D,'WR Stats'!C91,'Receiving Data 2006-2015'!A:A,'WR Stats'!D91+4)</f>
        <v>0</v>
      </c>
      <c r="AD91" s="6">
        <f>SUMIFS('Receiving Data 2006-2015'!S:S,'Receiving Data 2006-2015'!D:D,'WR Stats'!C91,'Receiving Data 2006-2015'!A:A,'WR Stats'!D91)</f>
        <v>0</v>
      </c>
      <c r="AE91" s="6">
        <f>SUMIFS('Receiving Data 2006-2015'!S:S,'Receiving Data 2006-2015'!D:D,'WR Stats'!C91,'Receiving Data 2006-2015'!A:A,'WR Stats'!D91+1)</f>
        <v>0</v>
      </c>
      <c r="AF91" s="6">
        <f>SUMIFS('Receiving Data 2006-2015'!S:S,'Receiving Data 2006-2015'!D:D,'WR Stats'!C91,'Receiving Data 2006-2015'!A:A,'WR Stats'!D91+2)</f>
        <v>0</v>
      </c>
      <c r="AG91" s="6">
        <f>SUMIFS('Receiving Data 2006-2015'!S:S,'Receiving Data 2006-2015'!D:D,'WR Stats'!C91,'Receiving Data 2006-2015'!A:A,'WR Stats'!D91+3)</f>
        <v>0</v>
      </c>
      <c r="AH91" s="6">
        <f>SUMIFS('Receiving Data 2006-2015'!S:S,'Receiving Data 2006-2015'!D:D,'WR Stats'!C91,'Receiving Data 2006-2015'!A:A,'WR Stats'!D91+4)</f>
        <v>0</v>
      </c>
      <c r="AI91" s="6">
        <f t="shared" si="24"/>
        <v>0</v>
      </c>
      <c r="AJ91" s="6">
        <f t="shared" si="25"/>
        <v>0</v>
      </c>
      <c r="AK91" s="6">
        <f t="shared" si="26"/>
        <v>0</v>
      </c>
      <c r="AL91" s="6">
        <f t="shared" si="27"/>
        <v>0</v>
      </c>
      <c r="AM91" s="6">
        <f t="shared" si="28"/>
        <v>0</v>
      </c>
      <c r="AN91" s="6">
        <f t="shared" si="29"/>
        <v>0</v>
      </c>
      <c r="AO91" s="3">
        <f>SUMIFS('Receiving Data 2006-2015'!L:L,'Receiving Data 2006-2015'!D:D,'WR Stats'!C91,'Receiving Data 2006-2015'!A:A,'WR Stats'!D91)</f>
        <v>0</v>
      </c>
      <c r="AP91" s="3">
        <f>SUMIFS('Receiving Data 2006-2015'!L:L,'Receiving Data 2006-2015'!D:D,'WR Stats'!C91,'Receiving Data 2006-2015'!A:A,'WR Stats'!D91+1)</f>
        <v>0</v>
      </c>
      <c r="AQ91" s="3">
        <f>SUMIFS('Receiving Data 2006-2015'!L:L,'Receiving Data 2006-2015'!D:D,'WR Stats'!C91,'Receiving Data 2006-2015'!A:A,'WR Stats'!D91+2)</f>
        <v>0</v>
      </c>
      <c r="AR91" s="3">
        <f>SUMIFS('Receiving Data 2006-2015'!L:L,'Receiving Data 2006-2015'!D:D,'WR Stats'!C91,'Receiving Data 2006-2015'!A:A,'WR Stats'!D91+3)</f>
        <v>0</v>
      </c>
      <c r="AS91" s="3">
        <f>SUMIFS('Receiving Data 2006-2015'!L:L,'Receiving Data 2006-2015'!D:D,'WR Stats'!C91,'Receiving Data 2006-2015'!A:A,'WR Stats'!D91+4)</f>
        <v>0</v>
      </c>
      <c r="AT91" s="7">
        <f t="shared" si="30"/>
        <v>0</v>
      </c>
      <c r="AU91" s="7">
        <f t="shared" si="31"/>
        <v>0</v>
      </c>
      <c r="AV91" s="7">
        <f t="shared" si="32"/>
        <v>0</v>
      </c>
      <c r="AW91" s="7">
        <f t="shared" si="33"/>
        <v>0</v>
      </c>
      <c r="AX91" s="7">
        <f t="shared" si="34"/>
        <v>0</v>
      </c>
      <c r="AY91" s="7" t="str">
        <f t="shared" si="35"/>
        <v/>
      </c>
      <c r="AZ91" s="7" t="str">
        <f t="shared" si="36"/>
        <v/>
      </c>
      <c r="BA91" s="7" t="str">
        <f t="shared" si="37"/>
        <v/>
      </c>
      <c r="BB91" s="7">
        <f t="shared" si="38"/>
        <v>0</v>
      </c>
      <c r="BC91" s="4">
        <f t="shared" si="39"/>
        <v>0</v>
      </c>
      <c r="BD91">
        <f t="shared" si="40"/>
        <v>0</v>
      </c>
      <c r="BE91">
        <f t="shared" si="41"/>
        <v>0</v>
      </c>
      <c r="BF91">
        <f t="shared" si="42"/>
        <v>0</v>
      </c>
      <c r="BG91">
        <f t="shared" si="43"/>
        <v>0</v>
      </c>
      <c r="BH91">
        <f t="shared" si="44"/>
        <v>0</v>
      </c>
      <c r="BI91">
        <f t="shared" si="45"/>
        <v>0</v>
      </c>
      <c r="BJ91" t="str">
        <f t="shared" si="46"/>
        <v>Bust</v>
      </c>
      <c r="BK91">
        <f t="shared" si="47"/>
        <v>0</v>
      </c>
    </row>
    <row r="92" spans="1:63" x14ac:dyDescent="0.25">
      <c r="A92" t="s">
        <v>418</v>
      </c>
      <c r="B92" t="s">
        <v>74</v>
      </c>
      <c r="C92" t="str">
        <f>INDEX('Draft Master List'!E:F,MATCH(A92,'Draft Master List'!E:E,0),2)</f>
        <v>1912008</v>
      </c>
      <c r="D92">
        <f>INDEX('Draft Master List'!A:F,MATCH(A92,'Draft Master List'!E:E,0),1)</f>
        <v>2008</v>
      </c>
      <c r="E92" s="7">
        <f>SUMIFS('Receiving Data 2006-2015'!H:H,'Receiving Data 2006-2015'!D:D,'WR Stats'!C92,'Receiving Data 2006-2015'!A:A,'WR Stats'!D92)</f>
        <v>0</v>
      </c>
      <c r="F92" s="7">
        <f>SUMIFS('Receiving Data 2006-2015'!H:H,'Receiving Data 2006-2015'!D:D,'WR Stats'!C92,'Receiving Data 2006-2015'!A:A,'WR Stats'!D92+1)</f>
        <v>0</v>
      </c>
      <c r="G92" s="7">
        <f>SUMIFS('Receiving Data 2006-2015'!H:H,'Receiving Data 2006-2015'!D:D,'WR Stats'!C92,'Receiving Data 2006-2015'!A:A,'WR Stats'!D92+2)</f>
        <v>1</v>
      </c>
      <c r="H92" s="7">
        <f>SUMIFS('Receiving Data 2006-2015'!H:H,'Receiving Data 2006-2015'!D:D,'WR Stats'!C92,'Receiving Data 2006-2015'!A:A,'WR Stats'!D92+3)</f>
        <v>0</v>
      </c>
      <c r="I92" s="7">
        <f>SUMIFS('Receiving Data 2006-2015'!H:H,'Receiving Data 2006-2015'!D:D,'WR Stats'!C92,'Receiving Data 2006-2015'!A:A,'WR Stats'!D92+4)</f>
        <v>0</v>
      </c>
      <c r="J92" s="7">
        <f>SUMIFS('Receiving Data 2006-2015'!K:K,'Receiving Data 2006-2015'!D:D,'WR Stats'!C92,'Receiving Data 2006-2015'!A:A,'WR Stats'!D92)</f>
        <v>0</v>
      </c>
      <c r="K92" s="7">
        <f>SUMIFS('Receiving Data 2006-2015'!K:K,'Receiving Data 2006-2015'!D:D,'WR Stats'!C92,'Receiving Data 2006-2015'!A:A,'WR Stats'!D92+1)</f>
        <v>0</v>
      </c>
      <c r="L92" s="7">
        <f>SUMIFS('Receiving Data 2006-2015'!K:K,'Receiving Data 2006-2015'!D:D,'WR Stats'!C92,'Receiving Data 2006-2015'!A:A,'WR Stats'!D92+2)</f>
        <v>1</v>
      </c>
      <c r="M92" s="7">
        <f>SUMIFS('Receiving Data 2006-2015'!K:K,'Receiving Data 2006-2015'!D:D,'WR Stats'!C92,'Receiving Data 2006-2015'!A:A,'WR Stats'!D92+3)</f>
        <v>0</v>
      </c>
      <c r="N92" s="7">
        <f>SUMIFS('Receiving Data 2006-2015'!K:K,'Receiving Data 2006-2015'!D:D,'WR Stats'!C92,'Receiving Data 2006-2015'!A:A,'WR Stats'!D92+4)</f>
        <v>0</v>
      </c>
      <c r="O92" s="7">
        <f>SUMIFS('Receiving Data 2006-2015'!J:J,'Receiving Data 2006-2015'!D:D,'WR Stats'!C92,'Receiving Data 2006-2015'!A:A,'WR Stats'!D92)</f>
        <v>0</v>
      </c>
      <c r="P92" s="7">
        <f>SUMIFS('Receiving Data 2006-2015'!J:J,'Receiving Data 2006-2015'!D:D,'WR Stats'!C92,'Receiving Data 2006-2015'!A:A,'WR Stats'!D92+1)</f>
        <v>0</v>
      </c>
      <c r="Q92" s="7">
        <f>SUMIFS('Receiving Data 2006-2015'!J:J,'Receiving Data 2006-2015'!D:D,'WR Stats'!C92,'Receiving Data 2006-2015'!A:A,'WR Stats'!D92+2)</f>
        <v>3</v>
      </c>
      <c r="R92" s="7">
        <f>SUMIFS('Receiving Data 2006-2015'!J:J,'Receiving Data 2006-2015'!D:D,'WR Stats'!C92,'Receiving Data 2006-2015'!A:A,'WR Stats'!D92+3)</f>
        <v>0</v>
      </c>
      <c r="S92" s="7">
        <f>SUMIFS('Receiving Data 2006-2015'!J:J,'Receiving Data 2006-2015'!D:D,'WR Stats'!C92,'Receiving Data 2006-2015'!A:A,'WR Stats'!D92+4)</f>
        <v>0</v>
      </c>
      <c r="T92" s="6">
        <f>SUMIFS('Receiving Data 2006-2015'!M:M,'Receiving Data 2006-2015'!D:D,'WR Stats'!C92,'Receiving Data 2006-2015'!A:A,'WR Stats'!D92)</f>
        <v>0</v>
      </c>
      <c r="U92" s="6">
        <f>SUMIFS('Receiving Data 2006-2015'!M:M,'Receiving Data 2006-2015'!D:D,'WR Stats'!C92,'Receiving Data 2006-2015'!A:A,'WR Stats'!D92+1)</f>
        <v>0</v>
      </c>
      <c r="V92" s="6">
        <f>SUMIFS('Receiving Data 2006-2015'!M:M,'Receiving Data 2006-2015'!D:D,'WR Stats'!C92,'Receiving Data 2006-2015'!A:A,'WR Stats'!D92+2)</f>
        <v>8</v>
      </c>
      <c r="W92" s="6">
        <f>SUMIFS('Receiving Data 2006-2015'!M:M,'Receiving Data 2006-2015'!D:D,'WR Stats'!C92,'Receiving Data 2006-2015'!A:A,'WR Stats'!D92+3)</f>
        <v>0</v>
      </c>
      <c r="X92" s="6">
        <f>SUMIFS('Receiving Data 2006-2015'!M:M,'Receiving Data 2006-2015'!D:D,'WR Stats'!C92,'Receiving Data 2006-2015'!A:A,'WR Stats'!D92+4)</f>
        <v>0</v>
      </c>
      <c r="Y92" s="6">
        <f>SUMIFS('Receiving Data 2006-2015'!O:O,'Receiving Data 2006-2015'!D:D,'WR Stats'!C92,'Receiving Data 2006-2015'!A:A,'WR Stats'!D92)</f>
        <v>0</v>
      </c>
      <c r="Z92" s="6">
        <f>SUMIFS('Receiving Data 2006-2015'!O:O,'Receiving Data 2006-2015'!D:D,'WR Stats'!C92,'Receiving Data 2006-2015'!A:A,'WR Stats'!D92+1)</f>
        <v>0</v>
      </c>
      <c r="AA92" s="6">
        <f>SUMIFS('Receiving Data 2006-2015'!O:O,'Receiving Data 2006-2015'!D:D,'WR Stats'!C92,'Receiving Data 2006-2015'!A:A,'WR Stats'!D92+2)</f>
        <v>0</v>
      </c>
      <c r="AB92" s="6">
        <f>SUMIFS('Receiving Data 2006-2015'!O:O,'Receiving Data 2006-2015'!D:D,'WR Stats'!C92,'Receiving Data 2006-2015'!A:A,'WR Stats'!D92+3)</f>
        <v>0</v>
      </c>
      <c r="AC92" s="6">
        <f>SUMIFS('Receiving Data 2006-2015'!O:O,'Receiving Data 2006-2015'!D:D,'WR Stats'!C92,'Receiving Data 2006-2015'!A:A,'WR Stats'!D92+4)</f>
        <v>0</v>
      </c>
      <c r="AD92" s="6">
        <f>SUMIFS('Receiving Data 2006-2015'!S:S,'Receiving Data 2006-2015'!D:D,'WR Stats'!C92,'Receiving Data 2006-2015'!A:A,'WR Stats'!D92)</f>
        <v>0</v>
      </c>
      <c r="AE92" s="6">
        <f>SUMIFS('Receiving Data 2006-2015'!S:S,'Receiving Data 2006-2015'!D:D,'WR Stats'!C92,'Receiving Data 2006-2015'!A:A,'WR Stats'!D92+1)</f>
        <v>0</v>
      </c>
      <c r="AF92" s="6">
        <f>SUMIFS('Receiving Data 2006-2015'!S:S,'Receiving Data 2006-2015'!D:D,'WR Stats'!C92,'Receiving Data 2006-2015'!A:A,'WR Stats'!D92+2)</f>
        <v>0</v>
      </c>
      <c r="AG92" s="6">
        <f>SUMIFS('Receiving Data 2006-2015'!S:S,'Receiving Data 2006-2015'!D:D,'WR Stats'!C92,'Receiving Data 2006-2015'!A:A,'WR Stats'!D92+3)</f>
        <v>0</v>
      </c>
      <c r="AH92" s="6">
        <f>SUMIFS('Receiving Data 2006-2015'!S:S,'Receiving Data 2006-2015'!D:D,'WR Stats'!C92,'Receiving Data 2006-2015'!A:A,'WR Stats'!D92+4)</f>
        <v>0</v>
      </c>
      <c r="AI92" s="6">
        <f t="shared" si="24"/>
        <v>0</v>
      </c>
      <c r="AJ92" s="6">
        <f t="shared" si="25"/>
        <v>0</v>
      </c>
      <c r="AK92" s="6">
        <f t="shared" si="26"/>
        <v>0.8</v>
      </c>
      <c r="AL92" s="6">
        <f t="shared" si="27"/>
        <v>0</v>
      </c>
      <c r="AM92" s="6">
        <f t="shared" si="28"/>
        <v>0</v>
      </c>
      <c r="AN92" s="6">
        <f t="shared" si="29"/>
        <v>0.8</v>
      </c>
      <c r="AO92" s="3">
        <f>SUMIFS('Receiving Data 2006-2015'!L:L,'Receiving Data 2006-2015'!D:D,'WR Stats'!C92,'Receiving Data 2006-2015'!A:A,'WR Stats'!D92)</f>
        <v>0</v>
      </c>
      <c r="AP92" s="3">
        <f>SUMIFS('Receiving Data 2006-2015'!L:L,'Receiving Data 2006-2015'!D:D,'WR Stats'!C92,'Receiving Data 2006-2015'!A:A,'WR Stats'!D92+1)</f>
        <v>0</v>
      </c>
      <c r="AQ92" s="3">
        <f>SUMIFS('Receiving Data 2006-2015'!L:L,'Receiving Data 2006-2015'!D:D,'WR Stats'!C92,'Receiving Data 2006-2015'!A:A,'WR Stats'!D92+2)</f>
        <v>0.33300000000000002</v>
      </c>
      <c r="AR92" s="3">
        <f>SUMIFS('Receiving Data 2006-2015'!L:L,'Receiving Data 2006-2015'!D:D,'WR Stats'!C92,'Receiving Data 2006-2015'!A:A,'WR Stats'!D92+3)</f>
        <v>0</v>
      </c>
      <c r="AS92" s="3">
        <f>SUMIFS('Receiving Data 2006-2015'!L:L,'Receiving Data 2006-2015'!D:D,'WR Stats'!C92,'Receiving Data 2006-2015'!A:A,'WR Stats'!D92+4)</f>
        <v>0</v>
      </c>
      <c r="AT92" s="7">
        <f t="shared" si="30"/>
        <v>8</v>
      </c>
      <c r="AU92" s="7">
        <f t="shared" si="31"/>
        <v>1</v>
      </c>
      <c r="AV92" s="7">
        <f t="shared" si="32"/>
        <v>3</v>
      </c>
      <c r="AW92" s="7">
        <f t="shared" si="33"/>
        <v>1</v>
      </c>
      <c r="AX92" s="7">
        <f t="shared" si="34"/>
        <v>0</v>
      </c>
      <c r="AY92" s="7">
        <f t="shared" si="35"/>
        <v>8</v>
      </c>
      <c r="AZ92" s="7">
        <f t="shared" si="36"/>
        <v>2.6666666666666665</v>
      </c>
      <c r="BA92" s="7">
        <f t="shared" si="37"/>
        <v>8</v>
      </c>
      <c r="BB92" s="7">
        <f t="shared" si="38"/>
        <v>0</v>
      </c>
      <c r="BC92" s="4">
        <f t="shared" si="39"/>
        <v>6.6600000000000006E-2</v>
      </c>
      <c r="BD92">
        <f t="shared" si="40"/>
        <v>0</v>
      </c>
      <c r="BE92">
        <f t="shared" si="41"/>
        <v>0</v>
      </c>
      <c r="BF92">
        <f t="shared" si="42"/>
        <v>0</v>
      </c>
      <c r="BG92">
        <f t="shared" si="43"/>
        <v>0</v>
      </c>
      <c r="BH92">
        <f t="shared" si="44"/>
        <v>0</v>
      </c>
      <c r="BI92">
        <f t="shared" si="45"/>
        <v>0</v>
      </c>
      <c r="BJ92" t="str">
        <f t="shared" si="46"/>
        <v>Bust</v>
      </c>
      <c r="BK92">
        <f t="shared" si="47"/>
        <v>0</v>
      </c>
    </row>
    <row r="93" spans="1:63" x14ac:dyDescent="0.25">
      <c r="A93" t="s">
        <v>419</v>
      </c>
      <c r="B93" t="s">
        <v>74</v>
      </c>
      <c r="C93" t="str">
        <f>INDEX('Draft Master List'!E:F,MATCH(A93,'Draft Master List'!E:E,0),2)</f>
        <v>1932008</v>
      </c>
      <c r="D93">
        <f>INDEX('Draft Master List'!A:F,MATCH(A93,'Draft Master List'!E:E,0),1)</f>
        <v>2008</v>
      </c>
      <c r="E93" s="7">
        <f>SUMIFS('Receiving Data 2006-2015'!H:H,'Receiving Data 2006-2015'!D:D,'WR Stats'!C93,'Receiving Data 2006-2015'!A:A,'WR Stats'!D93)</f>
        <v>0</v>
      </c>
      <c r="F93" s="7">
        <f>SUMIFS('Receiving Data 2006-2015'!H:H,'Receiving Data 2006-2015'!D:D,'WR Stats'!C93,'Receiving Data 2006-2015'!A:A,'WR Stats'!D93+1)</f>
        <v>6</v>
      </c>
      <c r="G93" s="7">
        <f>SUMIFS('Receiving Data 2006-2015'!H:H,'Receiving Data 2006-2015'!D:D,'WR Stats'!C93,'Receiving Data 2006-2015'!A:A,'WR Stats'!D93+2)</f>
        <v>0</v>
      </c>
      <c r="H93" s="7">
        <f>SUMIFS('Receiving Data 2006-2015'!H:H,'Receiving Data 2006-2015'!D:D,'WR Stats'!C93,'Receiving Data 2006-2015'!A:A,'WR Stats'!D93+3)</f>
        <v>0</v>
      </c>
      <c r="I93" s="7">
        <f>SUMIFS('Receiving Data 2006-2015'!H:H,'Receiving Data 2006-2015'!D:D,'WR Stats'!C93,'Receiving Data 2006-2015'!A:A,'WR Stats'!D93+4)</f>
        <v>0</v>
      </c>
      <c r="J93" s="7">
        <f>SUMIFS('Receiving Data 2006-2015'!K:K,'Receiving Data 2006-2015'!D:D,'WR Stats'!C93,'Receiving Data 2006-2015'!A:A,'WR Stats'!D93)</f>
        <v>0</v>
      </c>
      <c r="K93" s="7">
        <f>SUMIFS('Receiving Data 2006-2015'!K:K,'Receiving Data 2006-2015'!D:D,'WR Stats'!C93,'Receiving Data 2006-2015'!A:A,'WR Stats'!D93+1)</f>
        <v>1</v>
      </c>
      <c r="L93" s="7">
        <f>SUMIFS('Receiving Data 2006-2015'!K:K,'Receiving Data 2006-2015'!D:D,'WR Stats'!C93,'Receiving Data 2006-2015'!A:A,'WR Stats'!D93+2)</f>
        <v>0</v>
      </c>
      <c r="M93" s="7">
        <f>SUMIFS('Receiving Data 2006-2015'!K:K,'Receiving Data 2006-2015'!D:D,'WR Stats'!C93,'Receiving Data 2006-2015'!A:A,'WR Stats'!D93+3)</f>
        <v>0</v>
      </c>
      <c r="N93" s="7">
        <f>SUMIFS('Receiving Data 2006-2015'!K:K,'Receiving Data 2006-2015'!D:D,'WR Stats'!C93,'Receiving Data 2006-2015'!A:A,'WR Stats'!D93+4)</f>
        <v>0</v>
      </c>
      <c r="O93" s="7">
        <f>SUMIFS('Receiving Data 2006-2015'!J:J,'Receiving Data 2006-2015'!D:D,'WR Stats'!C93,'Receiving Data 2006-2015'!A:A,'WR Stats'!D93)</f>
        <v>0</v>
      </c>
      <c r="P93" s="7">
        <f>SUMIFS('Receiving Data 2006-2015'!J:J,'Receiving Data 2006-2015'!D:D,'WR Stats'!C93,'Receiving Data 2006-2015'!A:A,'WR Stats'!D93+1)</f>
        <v>1</v>
      </c>
      <c r="Q93" s="7">
        <f>SUMIFS('Receiving Data 2006-2015'!J:J,'Receiving Data 2006-2015'!D:D,'WR Stats'!C93,'Receiving Data 2006-2015'!A:A,'WR Stats'!D93+2)</f>
        <v>0</v>
      </c>
      <c r="R93" s="7">
        <f>SUMIFS('Receiving Data 2006-2015'!J:J,'Receiving Data 2006-2015'!D:D,'WR Stats'!C93,'Receiving Data 2006-2015'!A:A,'WR Stats'!D93+3)</f>
        <v>0</v>
      </c>
      <c r="S93" s="7">
        <f>SUMIFS('Receiving Data 2006-2015'!J:J,'Receiving Data 2006-2015'!D:D,'WR Stats'!C93,'Receiving Data 2006-2015'!A:A,'WR Stats'!D93+4)</f>
        <v>0</v>
      </c>
      <c r="T93" s="6">
        <f>SUMIFS('Receiving Data 2006-2015'!M:M,'Receiving Data 2006-2015'!D:D,'WR Stats'!C93,'Receiving Data 2006-2015'!A:A,'WR Stats'!D93)</f>
        <v>0</v>
      </c>
      <c r="U93" s="6">
        <f>SUMIFS('Receiving Data 2006-2015'!M:M,'Receiving Data 2006-2015'!D:D,'WR Stats'!C93,'Receiving Data 2006-2015'!A:A,'WR Stats'!D93+1)</f>
        <v>9</v>
      </c>
      <c r="V93" s="6">
        <f>SUMIFS('Receiving Data 2006-2015'!M:M,'Receiving Data 2006-2015'!D:D,'WR Stats'!C93,'Receiving Data 2006-2015'!A:A,'WR Stats'!D93+2)</f>
        <v>0</v>
      </c>
      <c r="W93" s="6">
        <f>SUMIFS('Receiving Data 2006-2015'!M:M,'Receiving Data 2006-2015'!D:D,'WR Stats'!C93,'Receiving Data 2006-2015'!A:A,'WR Stats'!D93+3)</f>
        <v>0</v>
      </c>
      <c r="X93" s="6">
        <f>SUMIFS('Receiving Data 2006-2015'!M:M,'Receiving Data 2006-2015'!D:D,'WR Stats'!C93,'Receiving Data 2006-2015'!A:A,'WR Stats'!D93+4)</f>
        <v>0</v>
      </c>
      <c r="Y93" s="6">
        <f>SUMIFS('Receiving Data 2006-2015'!O:O,'Receiving Data 2006-2015'!D:D,'WR Stats'!C93,'Receiving Data 2006-2015'!A:A,'WR Stats'!D93)</f>
        <v>0</v>
      </c>
      <c r="Z93" s="6">
        <f>SUMIFS('Receiving Data 2006-2015'!O:O,'Receiving Data 2006-2015'!D:D,'WR Stats'!C93,'Receiving Data 2006-2015'!A:A,'WR Stats'!D93+1)</f>
        <v>0</v>
      </c>
      <c r="AA93" s="6">
        <f>SUMIFS('Receiving Data 2006-2015'!O:O,'Receiving Data 2006-2015'!D:D,'WR Stats'!C93,'Receiving Data 2006-2015'!A:A,'WR Stats'!D93+2)</f>
        <v>0</v>
      </c>
      <c r="AB93" s="6">
        <f>SUMIFS('Receiving Data 2006-2015'!O:O,'Receiving Data 2006-2015'!D:D,'WR Stats'!C93,'Receiving Data 2006-2015'!A:A,'WR Stats'!D93+3)</f>
        <v>0</v>
      </c>
      <c r="AC93" s="6">
        <f>SUMIFS('Receiving Data 2006-2015'!O:O,'Receiving Data 2006-2015'!D:D,'WR Stats'!C93,'Receiving Data 2006-2015'!A:A,'WR Stats'!D93+4)</f>
        <v>0</v>
      </c>
      <c r="AD93" s="6">
        <f>SUMIFS('Receiving Data 2006-2015'!S:S,'Receiving Data 2006-2015'!D:D,'WR Stats'!C93,'Receiving Data 2006-2015'!A:A,'WR Stats'!D93)</f>
        <v>0</v>
      </c>
      <c r="AE93" s="6">
        <f>SUMIFS('Receiving Data 2006-2015'!S:S,'Receiving Data 2006-2015'!D:D,'WR Stats'!C93,'Receiving Data 2006-2015'!A:A,'WR Stats'!D93+1)</f>
        <v>0</v>
      </c>
      <c r="AF93" s="6">
        <f>SUMIFS('Receiving Data 2006-2015'!S:S,'Receiving Data 2006-2015'!D:D,'WR Stats'!C93,'Receiving Data 2006-2015'!A:A,'WR Stats'!D93+2)</f>
        <v>0</v>
      </c>
      <c r="AG93" s="6">
        <f>SUMIFS('Receiving Data 2006-2015'!S:S,'Receiving Data 2006-2015'!D:D,'WR Stats'!C93,'Receiving Data 2006-2015'!A:A,'WR Stats'!D93+3)</f>
        <v>0</v>
      </c>
      <c r="AH93" s="6">
        <f>SUMIFS('Receiving Data 2006-2015'!S:S,'Receiving Data 2006-2015'!D:D,'WR Stats'!C93,'Receiving Data 2006-2015'!A:A,'WR Stats'!D93+4)</f>
        <v>0</v>
      </c>
      <c r="AI93" s="6">
        <f t="shared" si="24"/>
        <v>0</v>
      </c>
      <c r="AJ93" s="6">
        <f t="shared" si="25"/>
        <v>0.9</v>
      </c>
      <c r="AK93" s="6">
        <f t="shared" si="26"/>
        <v>0</v>
      </c>
      <c r="AL93" s="6">
        <f t="shared" si="27"/>
        <v>0</v>
      </c>
      <c r="AM93" s="6">
        <f t="shared" si="28"/>
        <v>0</v>
      </c>
      <c r="AN93" s="6">
        <f t="shared" si="29"/>
        <v>0.9</v>
      </c>
      <c r="AO93" s="3">
        <f>SUMIFS('Receiving Data 2006-2015'!L:L,'Receiving Data 2006-2015'!D:D,'WR Stats'!C93,'Receiving Data 2006-2015'!A:A,'WR Stats'!D93)</f>
        <v>0</v>
      </c>
      <c r="AP93" s="3">
        <f>SUMIFS('Receiving Data 2006-2015'!L:L,'Receiving Data 2006-2015'!D:D,'WR Stats'!C93,'Receiving Data 2006-2015'!A:A,'WR Stats'!D93+1)</f>
        <v>1</v>
      </c>
      <c r="AQ93" s="3">
        <f>SUMIFS('Receiving Data 2006-2015'!L:L,'Receiving Data 2006-2015'!D:D,'WR Stats'!C93,'Receiving Data 2006-2015'!A:A,'WR Stats'!D93+2)</f>
        <v>0</v>
      </c>
      <c r="AR93" s="3">
        <f>SUMIFS('Receiving Data 2006-2015'!L:L,'Receiving Data 2006-2015'!D:D,'WR Stats'!C93,'Receiving Data 2006-2015'!A:A,'WR Stats'!D93+3)</f>
        <v>0</v>
      </c>
      <c r="AS93" s="3">
        <f>SUMIFS('Receiving Data 2006-2015'!L:L,'Receiving Data 2006-2015'!D:D,'WR Stats'!C93,'Receiving Data 2006-2015'!A:A,'WR Stats'!D93+4)</f>
        <v>0</v>
      </c>
      <c r="AT93" s="7">
        <f t="shared" si="30"/>
        <v>9</v>
      </c>
      <c r="AU93" s="7">
        <f t="shared" si="31"/>
        <v>6</v>
      </c>
      <c r="AV93" s="7">
        <f t="shared" si="32"/>
        <v>1</v>
      </c>
      <c r="AW93" s="7">
        <f t="shared" si="33"/>
        <v>1</v>
      </c>
      <c r="AX93" s="7">
        <f t="shared" si="34"/>
        <v>0</v>
      </c>
      <c r="AY93" s="7">
        <f t="shared" si="35"/>
        <v>9</v>
      </c>
      <c r="AZ93" s="7">
        <f t="shared" si="36"/>
        <v>9</v>
      </c>
      <c r="BA93" s="7">
        <f t="shared" si="37"/>
        <v>1.5</v>
      </c>
      <c r="BB93" s="7">
        <f t="shared" si="38"/>
        <v>0</v>
      </c>
      <c r="BC93" s="4">
        <f t="shared" si="39"/>
        <v>0.2</v>
      </c>
      <c r="BD93">
        <f t="shared" si="40"/>
        <v>0</v>
      </c>
      <c r="BE93">
        <f t="shared" si="41"/>
        <v>0</v>
      </c>
      <c r="BF93">
        <f t="shared" si="42"/>
        <v>0</v>
      </c>
      <c r="BG93">
        <f t="shared" si="43"/>
        <v>0</v>
      </c>
      <c r="BH93">
        <f t="shared" si="44"/>
        <v>0</v>
      </c>
      <c r="BI93">
        <f t="shared" si="45"/>
        <v>0</v>
      </c>
      <c r="BJ93" t="str">
        <f t="shared" si="46"/>
        <v>Bust</v>
      </c>
      <c r="BK93">
        <f t="shared" si="47"/>
        <v>0</v>
      </c>
    </row>
    <row r="94" spans="1:63" x14ac:dyDescent="0.25">
      <c r="A94" t="s">
        <v>118</v>
      </c>
      <c r="B94" t="s">
        <v>74</v>
      </c>
      <c r="C94" t="str">
        <f>INDEX('Draft Master List'!E:F,MATCH(A94,'Draft Master List'!E:E,0),2)</f>
        <v>2052008</v>
      </c>
      <c r="D94">
        <f>INDEX('Draft Master List'!A:F,MATCH(A94,'Draft Master List'!E:E,0),1)</f>
        <v>2008</v>
      </c>
      <c r="E94" s="7">
        <f>SUMIFS('Receiving Data 2006-2015'!H:H,'Receiving Data 2006-2015'!D:D,'WR Stats'!C94,'Receiving Data 2006-2015'!A:A,'WR Stats'!D94)</f>
        <v>14</v>
      </c>
      <c r="F94" s="7">
        <f>SUMIFS('Receiving Data 2006-2015'!H:H,'Receiving Data 2006-2015'!D:D,'WR Stats'!C94,'Receiving Data 2006-2015'!A:A,'WR Stats'!D94+1)</f>
        <v>14</v>
      </c>
      <c r="G94" s="7">
        <f>SUMIFS('Receiving Data 2006-2015'!H:H,'Receiving Data 2006-2015'!D:D,'WR Stats'!C94,'Receiving Data 2006-2015'!A:A,'WR Stats'!D94+2)</f>
        <v>14</v>
      </c>
      <c r="H94" s="7">
        <f>SUMIFS('Receiving Data 2006-2015'!H:H,'Receiving Data 2006-2015'!D:D,'WR Stats'!C94,'Receiving Data 2006-2015'!A:A,'WR Stats'!D94+3)</f>
        <v>16</v>
      </c>
      <c r="I94" s="7">
        <f>SUMIFS('Receiving Data 2006-2015'!H:H,'Receiving Data 2006-2015'!D:D,'WR Stats'!C94,'Receiving Data 2006-2015'!A:A,'WR Stats'!D94+4)</f>
        <v>10</v>
      </c>
      <c r="J94" s="7">
        <f>SUMIFS('Receiving Data 2006-2015'!K:K,'Receiving Data 2006-2015'!D:D,'WR Stats'!C94,'Receiving Data 2006-2015'!A:A,'WR Stats'!D94)</f>
        <v>4</v>
      </c>
      <c r="K94" s="7">
        <f>SUMIFS('Receiving Data 2006-2015'!K:K,'Receiving Data 2006-2015'!D:D,'WR Stats'!C94,'Receiving Data 2006-2015'!A:A,'WR Stats'!D94+1)</f>
        <v>47</v>
      </c>
      <c r="L94" s="7">
        <f>SUMIFS('Receiving Data 2006-2015'!K:K,'Receiving Data 2006-2015'!D:D,'WR Stats'!C94,'Receiving Data 2006-2015'!A:A,'WR Stats'!D94+2)</f>
        <v>67</v>
      </c>
      <c r="M94" s="7">
        <f>SUMIFS('Receiving Data 2006-2015'!K:K,'Receiving Data 2006-2015'!D:D,'WR Stats'!C94,'Receiving Data 2006-2015'!A:A,'WR Stats'!D94+3)</f>
        <v>70</v>
      </c>
      <c r="N94" s="7">
        <f>SUMIFS('Receiving Data 2006-2015'!K:K,'Receiving Data 2006-2015'!D:D,'WR Stats'!C94,'Receiving Data 2006-2015'!A:A,'WR Stats'!D94+4)</f>
        <v>44</v>
      </c>
      <c r="O94" s="7">
        <f>SUMIFS('Receiving Data 2006-2015'!J:J,'Receiving Data 2006-2015'!D:D,'WR Stats'!C94,'Receiving Data 2006-2015'!A:A,'WR Stats'!D94)</f>
        <v>4</v>
      </c>
      <c r="P94" s="7">
        <f>SUMIFS('Receiving Data 2006-2015'!J:J,'Receiving Data 2006-2015'!D:D,'WR Stats'!C94,'Receiving Data 2006-2015'!A:A,'WR Stats'!D94+1)</f>
        <v>92</v>
      </c>
      <c r="Q94" s="7">
        <f>SUMIFS('Receiving Data 2006-2015'!J:J,'Receiving Data 2006-2015'!D:D,'WR Stats'!C94,'Receiving Data 2006-2015'!A:A,'WR Stats'!D94+2)</f>
        <v>119</v>
      </c>
      <c r="R94" s="7">
        <f>SUMIFS('Receiving Data 2006-2015'!J:J,'Receiving Data 2006-2015'!D:D,'WR Stats'!C94,'Receiving Data 2006-2015'!A:A,'WR Stats'!D94+3)</f>
        <v>134</v>
      </c>
      <c r="S94" s="7">
        <f>SUMIFS('Receiving Data 2006-2015'!J:J,'Receiving Data 2006-2015'!D:D,'WR Stats'!C94,'Receiving Data 2006-2015'!A:A,'WR Stats'!D94+4)</f>
        <v>68</v>
      </c>
      <c r="T94" s="6">
        <f>SUMIFS('Receiving Data 2006-2015'!M:M,'Receiving Data 2006-2015'!D:D,'WR Stats'!C94,'Receiving Data 2006-2015'!A:A,'WR Stats'!D94)</f>
        <v>23</v>
      </c>
      <c r="U94" s="6">
        <f>SUMIFS('Receiving Data 2006-2015'!M:M,'Receiving Data 2006-2015'!D:D,'WR Stats'!C94,'Receiving Data 2006-2015'!A:A,'WR Stats'!D94+1)</f>
        <v>765</v>
      </c>
      <c r="V94" s="6">
        <f>SUMIFS('Receiving Data 2006-2015'!M:M,'Receiving Data 2006-2015'!D:D,'WR Stats'!C94,'Receiving Data 2006-2015'!A:A,'WR Stats'!D94+2)</f>
        <v>784</v>
      </c>
      <c r="W94" s="6">
        <f>SUMIFS('Receiving Data 2006-2015'!M:M,'Receiving Data 2006-2015'!D:D,'WR Stats'!C94,'Receiving Data 2006-2015'!A:A,'WR Stats'!D94+3)</f>
        <v>947</v>
      </c>
      <c r="X94" s="6">
        <f>SUMIFS('Receiving Data 2006-2015'!M:M,'Receiving Data 2006-2015'!D:D,'WR Stats'!C94,'Receiving Data 2006-2015'!A:A,'WR Stats'!D94+4)</f>
        <v>633</v>
      </c>
      <c r="Y94" s="6">
        <f>SUMIFS('Receiving Data 2006-2015'!O:O,'Receiving Data 2006-2015'!D:D,'WR Stats'!C94,'Receiving Data 2006-2015'!A:A,'WR Stats'!D94)</f>
        <v>0</v>
      </c>
      <c r="Z94" s="6">
        <f>SUMIFS('Receiving Data 2006-2015'!O:O,'Receiving Data 2006-2015'!D:D,'WR Stats'!C94,'Receiving Data 2006-2015'!A:A,'WR Stats'!D94+1)</f>
        <v>4</v>
      </c>
      <c r="AA94" s="6">
        <f>SUMIFS('Receiving Data 2006-2015'!O:O,'Receiving Data 2006-2015'!D:D,'WR Stats'!C94,'Receiving Data 2006-2015'!A:A,'WR Stats'!D94+2)</f>
        <v>6</v>
      </c>
      <c r="AB94" s="6">
        <f>SUMIFS('Receiving Data 2006-2015'!O:O,'Receiving Data 2006-2015'!D:D,'WR Stats'!C94,'Receiving Data 2006-2015'!A:A,'WR Stats'!D94+3)</f>
        <v>6</v>
      </c>
      <c r="AC94" s="6">
        <f>SUMIFS('Receiving Data 2006-2015'!O:O,'Receiving Data 2006-2015'!D:D,'WR Stats'!C94,'Receiving Data 2006-2015'!A:A,'WR Stats'!D94+4)</f>
        <v>4</v>
      </c>
      <c r="AD94" s="6">
        <f>SUMIFS('Receiving Data 2006-2015'!S:S,'Receiving Data 2006-2015'!D:D,'WR Stats'!C94,'Receiving Data 2006-2015'!A:A,'WR Stats'!D94)</f>
        <v>0</v>
      </c>
      <c r="AE94" s="6">
        <f>SUMIFS('Receiving Data 2006-2015'!S:S,'Receiving Data 2006-2015'!D:D,'WR Stats'!C94,'Receiving Data 2006-2015'!A:A,'WR Stats'!D94+1)</f>
        <v>1</v>
      </c>
      <c r="AF94" s="6">
        <f>SUMIFS('Receiving Data 2006-2015'!S:S,'Receiving Data 2006-2015'!D:D,'WR Stats'!C94,'Receiving Data 2006-2015'!A:A,'WR Stats'!D94+2)</f>
        <v>0</v>
      </c>
      <c r="AG94" s="6">
        <f>SUMIFS('Receiving Data 2006-2015'!S:S,'Receiving Data 2006-2015'!D:D,'WR Stats'!C94,'Receiving Data 2006-2015'!A:A,'WR Stats'!D94+3)</f>
        <v>2</v>
      </c>
      <c r="AH94" s="6">
        <f>SUMIFS('Receiving Data 2006-2015'!S:S,'Receiving Data 2006-2015'!D:D,'WR Stats'!C94,'Receiving Data 2006-2015'!A:A,'WR Stats'!D94+4)</f>
        <v>0</v>
      </c>
      <c r="AI94" s="6">
        <f t="shared" si="24"/>
        <v>2.2999999999999998</v>
      </c>
      <c r="AJ94" s="6">
        <f t="shared" si="25"/>
        <v>98.5</v>
      </c>
      <c r="AK94" s="6">
        <f t="shared" si="26"/>
        <v>114.4</v>
      </c>
      <c r="AL94" s="6">
        <f t="shared" si="27"/>
        <v>126.69999999999999</v>
      </c>
      <c r="AM94" s="6">
        <f t="shared" si="28"/>
        <v>87.3</v>
      </c>
      <c r="AN94" s="6">
        <f t="shared" si="29"/>
        <v>429.2</v>
      </c>
      <c r="AO94" s="3">
        <f>SUMIFS('Receiving Data 2006-2015'!L:L,'Receiving Data 2006-2015'!D:D,'WR Stats'!C94,'Receiving Data 2006-2015'!A:A,'WR Stats'!D94)</f>
        <v>1</v>
      </c>
      <c r="AP94" s="3">
        <f>SUMIFS('Receiving Data 2006-2015'!L:L,'Receiving Data 2006-2015'!D:D,'WR Stats'!C94,'Receiving Data 2006-2015'!A:A,'WR Stats'!D94+1)</f>
        <v>0.51100000000000001</v>
      </c>
      <c r="AQ94" s="3">
        <f>SUMIFS('Receiving Data 2006-2015'!L:L,'Receiving Data 2006-2015'!D:D,'WR Stats'!C94,'Receiving Data 2006-2015'!A:A,'WR Stats'!D94+2)</f>
        <v>0.56299999999999994</v>
      </c>
      <c r="AR94" s="3">
        <f>SUMIFS('Receiving Data 2006-2015'!L:L,'Receiving Data 2006-2015'!D:D,'WR Stats'!C94,'Receiving Data 2006-2015'!A:A,'WR Stats'!D94+3)</f>
        <v>0.52200000000000002</v>
      </c>
      <c r="AS94" s="3">
        <f>SUMIFS('Receiving Data 2006-2015'!L:L,'Receiving Data 2006-2015'!D:D,'WR Stats'!C94,'Receiving Data 2006-2015'!A:A,'WR Stats'!D94+4)</f>
        <v>0.64700000000000002</v>
      </c>
      <c r="AT94" s="7">
        <f t="shared" si="30"/>
        <v>3152</v>
      </c>
      <c r="AU94" s="7">
        <f t="shared" si="31"/>
        <v>68</v>
      </c>
      <c r="AV94" s="7">
        <f t="shared" si="32"/>
        <v>417</v>
      </c>
      <c r="AW94" s="7">
        <f t="shared" si="33"/>
        <v>232</v>
      </c>
      <c r="AX94" s="7">
        <f t="shared" si="34"/>
        <v>3</v>
      </c>
      <c r="AY94" s="7">
        <f t="shared" si="35"/>
        <v>13.586206896551724</v>
      </c>
      <c r="AZ94" s="7">
        <f t="shared" si="36"/>
        <v>7.5587529976019185</v>
      </c>
      <c r="BA94" s="7">
        <f t="shared" si="37"/>
        <v>46.352941176470587</v>
      </c>
      <c r="BB94" s="7">
        <f t="shared" si="38"/>
        <v>20</v>
      </c>
      <c r="BC94" s="4">
        <f t="shared" si="39"/>
        <v>0.64860000000000007</v>
      </c>
      <c r="BD94">
        <f t="shared" si="40"/>
        <v>0</v>
      </c>
      <c r="BE94">
        <f t="shared" si="41"/>
        <v>0</v>
      </c>
      <c r="BF94">
        <f t="shared" si="42"/>
        <v>0</v>
      </c>
      <c r="BG94">
        <f t="shared" si="43"/>
        <v>1</v>
      </c>
      <c r="BH94">
        <f t="shared" si="44"/>
        <v>0</v>
      </c>
      <c r="BI94">
        <f t="shared" si="45"/>
        <v>1</v>
      </c>
      <c r="BJ94" t="str">
        <f t="shared" si="46"/>
        <v>Backup</v>
      </c>
      <c r="BK94">
        <f t="shared" si="47"/>
        <v>1</v>
      </c>
    </row>
    <row r="95" spans="1:63" x14ac:dyDescent="0.25">
      <c r="A95" t="s">
        <v>426</v>
      </c>
      <c r="B95" t="s">
        <v>74</v>
      </c>
      <c r="C95" t="str">
        <f>INDEX('Draft Master List'!E:F,MATCH(A95,'Draft Master List'!E:E,0),2)</f>
        <v>2152008</v>
      </c>
      <c r="D95">
        <f>INDEX('Draft Master List'!A:F,MATCH(A95,'Draft Master List'!E:E,0),1)</f>
        <v>2008</v>
      </c>
      <c r="E95" s="7">
        <f>SUMIFS('Receiving Data 2006-2015'!H:H,'Receiving Data 2006-2015'!D:D,'WR Stats'!C95,'Receiving Data 2006-2015'!A:A,'WR Stats'!D95)</f>
        <v>0</v>
      </c>
      <c r="F95" s="7">
        <f>SUMIFS('Receiving Data 2006-2015'!H:H,'Receiving Data 2006-2015'!D:D,'WR Stats'!C95,'Receiving Data 2006-2015'!A:A,'WR Stats'!D95+1)</f>
        <v>0</v>
      </c>
      <c r="G95" s="7">
        <f>SUMIFS('Receiving Data 2006-2015'!H:H,'Receiving Data 2006-2015'!D:D,'WR Stats'!C95,'Receiving Data 2006-2015'!A:A,'WR Stats'!D95+2)</f>
        <v>0</v>
      </c>
      <c r="H95" s="7">
        <f>SUMIFS('Receiving Data 2006-2015'!H:H,'Receiving Data 2006-2015'!D:D,'WR Stats'!C95,'Receiving Data 2006-2015'!A:A,'WR Stats'!D95+3)</f>
        <v>0</v>
      </c>
      <c r="I95" s="7">
        <f>SUMIFS('Receiving Data 2006-2015'!H:H,'Receiving Data 2006-2015'!D:D,'WR Stats'!C95,'Receiving Data 2006-2015'!A:A,'WR Stats'!D95+4)</f>
        <v>0</v>
      </c>
      <c r="J95" s="7">
        <f>SUMIFS('Receiving Data 2006-2015'!K:K,'Receiving Data 2006-2015'!D:D,'WR Stats'!C95,'Receiving Data 2006-2015'!A:A,'WR Stats'!D95)</f>
        <v>0</v>
      </c>
      <c r="K95" s="7">
        <f>SUMIFS('Receiving Data 2006-2015'!K:K,'Receiving Data 2006-2015'!D:D,'WR Stats'!C95,'Receiving Data 2006-2015'!A:A,'WR Stats'!D95+1)</f>
        <v>0</v>
      </c>
      <c r="L95" s="7">
        <f>SUMIFS('Receiving Data 2006-2015'!K:K,'Receiving Data 2006-2015'!D:D,'WR Stats'!C95,'Receiving Data 2006-2015'!A:A,'WR Stats'!D95+2)</f>
        <v>0</v>
      </c>
      <c r="M95" s="7">
        <f>SUMIFS('Receiving Data 2006-2015'!K:K,'Receiving Data 2006-2015'!D:D,'WR Stats'!C95,'Receiving Data 2006-2015'!A:A,'WR Stats'!D95+3)</f>
        <v>0</v>
      </c>
      <c r="N95" s="7">
        <f>SUMIFS('Receiving Data 2006-2015'!K:K,'Receiving Data 2006-2015'!D:D,'WR Stats'!C95,'Receiving Data 2006-2015'!A:A,'WR Stats'!D95+4)</f>
        <v>0</v>
      </c>
      <c r="O95" s="7">
        <f>SUMIFS('Receiving Data 2006-2015'!J:J,'Receiving Data 2006-2015'!D:D,'WR Stats'!C95,'Receiving Data 2006-2015'!A:A,'WR Stats'!D95)</f>
        <v>0</v>
      </c>
      <c r="P95" s="7">
        <f>SUMIFS('Receiving Data 2006-2015'!J:J,'Receiving Data 2006-2015'!D:D,'WR Stats'!C95,'Receiving Data 2006-2015'!A:A,'WR Stats'!D95+1)</f>
        <v>0</v>
      </c>
      <c r="Q95" s="7">
        <f>SUMIFS('Receiving Data 2006-2015'!J:J,'Receiving Data 2006-2015'!D:D,'WR Stats'!C95,'Receiving Data 2006-2015'!A:A,'WR Stats'!D95+2)</f>
        <v>0</v>
      </c>
      <c r="R95" s="7">
        <f>SUMIFS('Receiving Data 2006-2015'!J:J,'Receiving Data 2006-2015'!D:D,'WR Stats'!C95,'Receiving Data 2006-2015'!A:A,'WR Stats'!D95+3)</f>
        <v>0</v>
      </c>
      <c r="S95" s="7">
        <f>SUMIFS('Receiving Data 2006-2015'!J:J,'Receiving Data 2006-2015'!D:D,'WR Stats'!C95,'Receiving Data 2006-2015'!A:A,'WR Stats'!D95+4)</f>
        <v>0</v>
      </c>
      <c r="T95" s="6">
        <f>SUMIFS('Receiving Data 2006-2015'!M:M,'Receiving Data 2006-2015'!D:D,'WR Stats'!C95,'Receiving Data 2006-2015'!A:A,'WR Stats'!D95)</f>
        <v>0</v>
      </c>
      <c r="U95" s="6">
        <f>SUMIFS('Receiving Data 2006-2015'!M:M,'Receiving Data 2006-2015'!D:D,'WR Stats'!C95,'Receiving Data 2006-2015'!A:A,'WR Stats'!D95+1)</f>
        <v>0</v>
      </c>
      <c r="V95" s="6">
        <f>SUMIFS('Receiving Data 2006-2015'!M:M,'Receiving Data 2006-2015'!D:D,'WR Stats'!C95,'Receiving Data 2006-2015'!A:A,'WR Stats'!D95+2)</f>
        <v>0</v>
      </c>
      <c r="W95" s="6">
        <f>SUMIFS('Receiving Data 2006-2015'!M:M,'Receiving Data 2006-2015'!D:D,'WR Stats'!C95,'Receiving Data 2006-2015'!A:A,'WR Stats'!D95+3)</f>
        <v>0</v>
      </c>
      <c r="X95" s="6">
        <f>SUMIFS('Receiving Data 2006-2015'!M:M,'Receiving Data 2006-2015'!D:D,'WR Stats'!C95,'Receiving Data 2006-2015'!A:A,'WR Stats'!D95+4)</f>
        <v>0</v>
      </c>
      <c r="Y95" s="6">
        <f>SUMIFS('Receiving Data 2006-2015'!O:O,'Receiving Data 2006-2015'!D:D,'WR Stats'!C95,'Receiving Data 2006-2015'!A:A,'WR Stats'!D95)</f>
        <v>0</v>
      </c>
      <c r="Z95" s="6">
        <f>SUMIFS('Receiving Data 2006-2015'!O:O,'Receiving Data 2006-2015'!D:D,'WR Stats'!C95,'Receiving Data 2006-2015'!A:A,'WR Stats'!D95+1)</f>
        <v>0</v>
      </c>
      <c r="AA95" s="6">
        <f>SUMIFS('Receiving Data 2006-2015'!O:O,'Receiving Data 2006-2015'!D:D,'WR Stats'!C95,'Receiving Data 2006-2015'!A:A,'WR Stats'!D95+2)</f>
        <v>0</v>
      </c>
      <c r="AB95" s="6">
        <f>SUMIFS('Receiving Data 2006-2015'!O:O,'Receiving Data 2006-2015'!D:D,'WR Stats'!C95,'Receiving Data 2006-2015'!A:A,'WR Stats'!D95+3)</f>
        <v>0</v>
      </c>
      <c r="AC95" s="6">
        <f>SUMIFS('Receiving Data 2006-2015'!O:O,'Receiving Data 2006-2015'!D:D,'WR Stats'!C95,'Receiving Data 2006-2015'!A:A,'WR Stats'!D95+4)</f>
        <v>0</v>
      </c>
      <c r="AD95" s="6">
        <f>SUMIFS('Receiving Data 2006-2015'!S:S,'Receiving Data 2006-2015'!D:D,'WR Stats'!C95,'Receiving Data 2006-2015'!A:A,'WR Stats'!D95)</f>
        <v>0</v>
      </c>
      <c r="AE95" s="6">
        <f>SUMIFS('Receiving Data 2006-2015'!S:S,'Receiving Data 2006-2015'!D:D,'WR Stats'!C95,'Receiving Data 2006-2015'!A:A,'WR Stats'!D95+1)</f>
        <v>0</v>
      </c>
      <c r="AF95" s="6">
        <f>SUMIFS('Receiving Data 2006-2015'!S:S,'Receiving Data 2006-2015'!D:D,'WR Stats'!C95,'Receiving Data 2006-2015'!A:A,'WR Stats'!D95+2)</f>
        <v>0</v>
      </c>
      <c r="AG95" s="6">
        <f>SUMIFS('Receiving Data 2006-2015'!S:S,'Receiving Data 2006-2015'!D:D,'WR Stats'!C95,'Receiving Data 2006-2015'!A:A,'WR Stats'!D95+3)</f>
        <v>0</v>
      </c>
      <c r="AH95" s="6">
        <f>SUMIFS('Receiving Data 2006-2015'!S:S,'Receiving Data 2006-2015'!D:D,'WR Stats'!C95,'Receiving Data 2006-2015'!A:A,'WR Stats'!D95+4)</f>
        <v>0</v>
      </c>
      <c r="AI95" s="6">
        <f t="shared" si="24"/>
        <v>0</v>
      </c>
      <c r="AJ95" s="6">
        <f t="shared" si="25"/>
        <v>0</v>
      </c>
      <c r="AK95" s="6">
        <f t="shared" si="26"/>
        <v>0</v>
      </c>
      <c r="AL95" s="6">
        <f t="shared" si="27"/>
        <v>0</v>
      </c>
      <c r="AM95" s="6">
        <f t="shared" si="28"/>
        <v>0</v>
      </c>
      <c r="AN95" s="6">
        <f t="shared" si="29"/>
        <v>0</v>
      </c>
      <c r="AO95" s="3">
        <f>SUMIFS('Receiving Data 2006-2015'!L:L,'Receiving Data 2006-2015'!D:D,'WR Stats'!C95,'Receiving Data 2006-2015'!A:A,'WR Stats'!D95)</f>
        <v>0</v>
      </c>
      <c r="AP95" s="3">
        <f>SUMIFS('Receiving Data 2006-2015'!L:L,'Receiving Data 2006-2015'!D:D,'WR Stats'!C95,'Receiving Data 2006-2015'!A:A,'WR Stats'!D95+1)</f>
        <v>0</v>
      </c>
      <c r="AQ95" s="3">
        <f>SUMIFS('Receiving Data 2006-2015'!L:L,'Receiving Data 2006-2015'!D:D,'WR Stats'!C95,'Receiving Data 2006-2015'!A:A,'WR Stats'!D95+2)</f>
        <v>0</v>
      </c>
      <c r="AR95" s="3">
        <f>SUMIFS('Receiving Data 2006-2015'!L:L,'Receiving Data 2006-2015'!D:D,'WR Stats'!C95,'Receiving Data 2006-2015'!A:A,'WR Stats'!D95+3)</f>
        <v>0</v>
      </c>
      <c r="AS95" s="3">
        <f>SUMIFS('Receiving Data 2006-2015'!L:L,'Receiving Data 2006-2015'!D:D,'WR Stats'!C95,'Receiving Data 2006-2015'!A:A,'WR Stats'!D95+4)</f>
        <v>0</v>
      </c>
      <c r="AT95" s="7">
        <f t="shared" si="30"/>
        <v>0</v>
      </c>
      <c r="AU95" s="7">
        <f t="shared" si="31"/>
        <v>0</v>
      </c>
      <c r="AV95" s="7">
        <f t="shared" si="32"/>
        <v>0</v>
      </c>
      <c r="AW95" s="7">
        <f t="shared" si="33"/>
        <v>0</v>
      </c>
      <c r="AX95" s="7">
        <f t="shared" si="34"/>
        <v>0</v>
      </c>
      <c r="AY95" s="7" t="str">
        <f t="shared" si="35"/>
        <v/>
      </c>
      <c r="AZ95" s="7" t="str">
        <f t="shared" si="36"/>
        <v/>
      </c>
      <c r="BA95" s="7" t="str">
        <f t="shared" si="37"/>
        <v/>
      </c>
      <c r="BB95" s="7">
        <f t="shared" si="38"/>
        <v>0</v>
      </c>
      <c r="BC95" s="4">
        <f t="shared" si="39"/>
        <v>0</v>
      </c>
      <c r="BD95">
        <f t="shared" si="40"/>
        <v>0</v>
      </c>
      <c r="BE95">
        <f t="shared" si="41"/>
        <v>0</v>
      </c>
      <c r="BF95">
        <f t="shared" si="42"/>
        <v>0</v>
      </c>
      <c r="BG95">
        <f t="shared" si="43"/>
        <v>0</v>
      </c>
      <c r="BH95">
        <f t="shared" si="44"/>
        <v>0</v>
      </c>
      <c r="BI95">
        <f t="shared" si="45"/>
        <v>0</v>
      </c>
      <c r="BJ95" t="str">
        <f t="shared" si="46"/>
        <v>Bust</v>
      </c>
      <c r="BK95">
        <f t="shared" si="47"/>
        <v>0</v>
      </c>
    </row>
    <row r="96" spans="1:63" x14ac:dyDescent="0.25">
      <c r="A96" t="s">
        <v>427</v>
      </c>
      <c r="B96" t="s">
        <v>74</v>
      </c>
      <c r="C96" t="str">
        <f>INDEX('Draft Master List'!E:F,MATCH(A96,'Draft Master List'!E:E,0),2)</f>
        <v>2172008</v>
      </c>
      <c r="D96">
        <f>INDEX('Draft Master List'!A:F,MATCH(A96,'Draft Master List'!E:E,0),1)</f>
        <v>2008</v>
      </c>
      <c r="E96" s="7">
        <f>SUMIFS('Receiving Data 2006-2015'!H:H,'Receiving Data 2006-2015'!D:D,'WR Stats'!C96,'Receiving Data 2006-2015'!A:A,'WR Stats'!D96)</f>
        <v>0</v>
      </c>
      <c r="F96" s="7">
        <f>SUMIFS('Receiving Data 2006-2015'!H:H,'Receiving Data 2006-2015'!D:D,'WR Stats'!C96,'Receiving Data 2006-2015'!A:A,'WR Stats'!D96+1)</f>
        <v>0</v>
      </c>
      <c r="G96" s="7">
        <f>SUMIFS('Receiving Data 2006-2015'!H:H,'Receiving Data 2006-2015'!D:D,'WR Stats'!C96,'Receiving Data 2006-2015'!A:A,'WR Stats'!D96+2)</f>
        <v>16</v>
      </c>
      <c r="H96" s="7">
        <f>SUMIFS('Receiving Data 2006-2015'!H:H,'Receiving Data 2006-2015'!D:D,'WR Stats'!C96,'Receiving Data 2006-2015'!A:A,'WR Stats'!D96+3)</f>
        <v>5</v>
      </c>
      <c r="I96" s="7">
        <f>SUMIFS('Receiving Data 2006-2015'!H:H,'Receiving Data 2006-2015'!D:D,'WR Stats'!C96,'Receiving Data 2006-2015'!A:A,'WR Stats'!D96+4)</f>
        <v>0</v>
      </c>
      <c r="J96" s="7">
        <f>SUMIFS('Receiving Data 2006-2015'!K:K,'Receiving Data 2006-2015'!D:D,'WR Stats'!C96,'Receiving Data 2006-2015'!A:A,'WR Stats'!D96)</f>
        <v>0</v>
      </c>
      <c r="K96" s="7">
        <f>SUMIFS('Receiving Data 2006-2015'!K:K,'Receiving Data 2006-2015'!D:D,'WR Stats'!C96,'Receiving Data 2006-2015'!A:A,'WR Stats'!D96+1)</f>
        <v>0</v>
      </c>
      <c r="L96" s="7">
        <f>SUMIFS('Receiving Data 2006-2015'!K:K,'Receiving Data 2006-2015'!D:D,'WR Stats'!C96,'Receiving Data 2006-2015'!A:A,'WR Stats'!D96+2)</f>
        <v>6</v>
      </c>
      <c r="M96" s="7">
        <f>SUMIFS('Receiving Data 2006-2015'!K:K,'Receiving Data 2006-2015'!D:D,'WR Stats'!C96,'Receiving Data 2006-2015'!A:A,'WR Stats'!D96+3)</f>
        <v>2</v>
      </c>
      <c r="N96" s="7">
        <f>SUMIFS('Receiving Data 2006-2015'!K:K,'Receiving Data 2006-2015'!D:D,'WR Stats'!C96,'Receiving Data 2006-2015'!A:A,'WR Stats'!D96+4)</f>
        <v>0</v>
      </c>
      <c r="O96" s="7">
        <f>SUMIFS('Receiving Data 2006-2015'!J:J,'Receiving Data 2006-2015'!D:D,'WR Stats'!C96,'Receiving Data 2006-2015'!A:A,'WR Stats'!D96)</f>
        <v>0</v>
      </c>
      <c r="P96" s="7">
        <f>SUMIFS('Receiving Data 2006-2015'!J:J,'Receiving Data 2006-2015'!D:D,'WR Stats'!C96,'Receiving Data 2006-2015'!A:A,'WR Stats'!D96+1)</f>
        <v>0</v>
      </c>
      <c r="Q96" s="7">
        <f>SUMIFS('Receiving Data 2006-2015'!J:J,'Receiving Data 2006-2015'!D:D,'WR Stats'!C96,'Receiving Data 2006-2015'!A:A,'WR Stats'!D96+2)</f>
        <v>9</v>
      </c>
      <c r="R96" s="7">
        <f>SUMIFS('Receiving Data 2006-2015'!J:J,'Receiving Data 2006-2015'!D:D,'WR Stats'!C96,'Receiving Data 2006-2015'!A:A,'WR Stats'!D96+3)</f>
        <v>7</v>
      </c>
      <c r="S96" s="7">
        <f>SUMIFS('Receiving Data 2006-2015'!J:J,'Receiving Data 2006-2015'!D:D,'WR Stats'!C96,'Receiving Data 2006-2015'!A:A,'WR Stats'!D96+4)</f>
        <v>0</v>
      </c>
      <c r="T96" s="6">
        <f>SUMIFS('Receiving Data 2006-2015'!M:M,'Receiving Data 2006-2015'!D:D,'WR Stats'!C96,'Receiving Data 2006-2015'!A:A,'WR Stats'!D96)</f>
        <v>0</v>
      </c>
      <c r="U96" s="6">
        <f>SUMIFS('Receiving Data 2006-2015'!M:M,'Receiving Data 2006-2015'!D:D,'WR Stats'!C96,'Receiving Data 2006-2015'!A:A,'WR Stats'!D96+1)</f>
        <v>0</v>
      </c>
      <c r="V96" s="6">
        <f>SUMIFS('Receiving Data 2006-2015'!M:M,'Receiving Data 2006-2015'!D:D,'WR Stats'!C96,'Receiving Data 2006-2015'!A:A,'WR Stats'!D96+2)</f>
        <v>72</v>
      </c>
      <c r="W96" s="6">
        <f>SUMIFS('Receiving Data 2006-2015'!M:M,'Receiving Data 2006-2015'!D:D,'WR Stats'!C96,'Receiving Data 2006-2015'!A:A,'WR Stats'!D96+3)</f>
        <v>15</v>
      </c>
      <c r="X96" s="6">
        <f>SUMIFS('Receiving Data 2006-2015'!M:M,'Receiving Data 2006-2015'!D:D,'WR Stats'!C96,'Receiving Data 2006-2015'!A:A,'WR Stats'!D96+4)</f>
        <v>0</v>
      </c>
      <c r="Y96" s="6">
        <f>SUMIFS('Receiving Data 2006-2015'!O:O,'Receiving Data 2006-2015'!D:D,'WR Stats'!C96,'Receiving Data 2006-2015'!A:A,'WR Stats'!D96)</f>
        <v>0</v>
      </c>
      <c r="Z96" s="6">
        <f>SUMIFS('Receiving Data 2006-2015'!O:O,'Receiving Data 2006-2015'!D:D,'WR Stats'!C96,'Receiving Data 2006-2015'!A:A,'WR Stats'!D96+1)</f>
        <v>0</v>
      </c>
      <c r="AA96" s="6">
        <f>SUMIFS('Receiving Data 2006-2015'!O:O,'Receiving Data 2006-2015'!D:D,'WR Stats'!C96,'Receiving Data 2006-2015'!A:A,'WR Stats'!D96+2)</f>
        <v>0</v>
      </c>
      <c r="AB96" s="6">
        <f>SUMIFS('Receiving Data 2006-2015'!O:O,'Receiving Data 2006-2015'!D:D,'WR Stats'!C96,'Receiving Data 2006-2015'!A:A,'WR Stats'!D96+3)</f>
        <v>0</v>
      </c>
      <c r="AC96" s="6">
        <f>SUMIFS('Receiving Data 2006-2015'!O:O,'Receiving Data 2006-2015'!D:D,'WR Stats'!C96,'Receiving Data 2006-2015'!A:A,'WR Stats'!D96+4)</f>
        <v>0</v>
      </c>
      <c r="AD96" s="6">
        <f>SUMIFS('Receiving Data 2006-2015'!S:S,'Receiving Data 2006-2015'!D:D,'WR Stats'!C96,'Receiving Data 2006-2015'!A:A,'WR Stats'!D96)</f>
        <v>0</v>
      </c>
      <c r="AE96" s="6">
        <f>SUMIFS('Receiving Data 2006-2015'!S:S,'Receiving Data 2006-2015'!D:D,'WR Stats'!C96,'Receiving Data 2006-2015'!A:A,'WR Stats'!D96+1)</f>
        <v>0</v>
      </c>
      <c r="AF96" s="6">
        <f>SUMIFS('Receiving Data 2006-2015'!S:S,'Receiving Data 2006-2015'!D:D,'WR Stats'!C96,'Receiving Data 2006-2015'!A:A,'WR Stats'!D96+2)</f>
        <v>0</v>
      </c>
      <c r="AG96" s="6">
        <f>SUMIFS('Receiving Data 2006-2015'!S:S,'Receiving Data 2006-2015'!D:D,'WR Stats'!C96,'Receiving Data 2006-2015'!A:A,'WR Stats'!D96+3)</f>
        <v>0</v>
      </c>
      <c r="AH96" s="6">
        <f>SUMIFS('Receiving Data 2006-2015'!S:S,'Receiving Data 2006-2015'!D:D,'WR Stats'!C96,'Receiving Data 2006-2015'!A:A,'WR Stats'!D96+4)</f>
        <v>0</v>
      </c>
      <c r="AI96" s="6">
        <f t="shared" si="24"/>
        <v>0</v>
      </c>
      <c r="AJ96" s="6">
        <f t="shared" si="25"/>
        <v>0</v>
      </c>
      <c r="AK96" s="6">
        <f t="shared" si="26"/>
        <v>7.2</v>
      </c>
      <c r="AL96" s="6">
        <f t="shared" si="27"/>
        <v>1.5</v>
      </c>
      <c r="AM96" s="6">
        <f t="shared" si="28"/>
        <v>0</v>
      </c>
      <c r="AN96" s="6">
        <f t="shared" si="29"/>
        <v>8.6999999999999993</v>
      </c>
      <c r="AO96" s="3">
        <f>SUMIFS('Receiving Data 2006-2015'!L:L,'Receiving Data 2006-2015'!D:D,'WR Stats'!C96,'Receiving Data 2006-2015'!A:A,'WR Stats'!D96)</f>
        <v>0</v>
      </c>
      <c r="AP96" s="3">
        <f>SUMIFS('Receiving Data 2006-2015'!L:L,'Receiving Data 2006-2015'!D:D,'WR Stats'!C96,'Receiving Data 2006-2015'!A:A,'WR Stats'!D96+1)</f>
        <v>0</v>
      </c>
      <c r="AQ96" s="3">
        <f>SUMIFS('Receiving Data 2006-2015'!L:L,'Receiving Data 2006-2015'!D:D,'WR Stats'!C96,'Receiving Data 2006-2015'!A:A,'WR Stats'!D96+2)</f>
        <v>0.66700000000000004</v>
      </c>
      <c r="AR96" s="3">
        <f>SUMIFS('Receiving Data 2006-2015'!L:L,'Receiving Data 2006-2015'!D:D,'WR Stats'!C96,'Receiving Data 2006-2015'!A:A,'WR Stats'!D96+3)</f>
        <v>0.28599999999999998</v>
      </c>
      <c r="AS96" s="3">
        <f>SUMIFS('Receiving Data 2006-2015'!L:L,'Receiving Data 2006-2015'!D:D,'WR Stats'!C96,'Receiving Data 2006-2015'!A:A,'WR Stats'!D96+4)</f>
        <v>0</v>
      </c>
      <c r="AT96" s="7">
        <f t="shared" si="30"/>
        <v>87</v>
      </c>
      <c r="AU96" s="7">
        <f t="shared" si="31"/>
        <v>21</v>
      </c>
      <c r="AV96" s="7">
        <f t="shared" si="32"/>
        <v>16</v>
      </c>
      <c r="AW96" s="7">
        <f t="shared" si="33"/>
        <v>8</v>
      </c>
      <c r="AX96" s="7">
        <f t="shared" si="34"/>
        <v>0</v>
      </c>
      <c r="AY96" s="7">
        <f t="shared" si="35"/>
        <v>10.875</v>
      </c>
      <c r="AZ96" s="7">
        <f t="shared" si="36"/>
        <v>5.4375</v>
      </c>
      <c r="BA96" s="7">
        <f t="shared" si="37"/>
        <v>4.1428571428571432</v>
      </c>
      <c r="BB96" s="7">
        <f t="shared" si="38"/>
        <v>0</v>
      </c>
      <c r="BC96" s="4">
        <f t="shared" si="39"/>
        <v>0.19060000000000002</v>
      </c>
      <c r="BD96">
        <f t="shared" si="40"/>
        <v>0</v>
      </c>
      <c r="BE96">
        <f t="shared" si="41"/>
        <v>0</v>
      </c>
      <c r="BF96">
        <f t="shared" si="42"/>
        <v>0</v>
      </c>
      <c r="BG96">
        <f t="shared" si="43"/>
        <v>0</v>
      </c>
      <c r="BH96">
        <f t="shared" si="44"/>
        <v>0</v>
      </c>
      <c r="BI96">
        <f t="shared" si="45"/>
        <v>0</v>
      </c>
      <c r="BJ96" t="str">
        <f t="shared" si="46"/>
        <v>Bust</v>
      </c>
      <c r="BK96">
        <f t="shared" si="47"/>
        <v>0</v>
      </c>
    </row>
    <row r="97" spans="1:63" x14ac:dyDescent="0.25">
      <c r="A97" t="s">
        <v>429</v>
      </c>
      <c r="B97" t="s">
        <v>74</v>
      </c>
      <c r="C97" t="str">
        <f>INDEX('Draft Master List'!E:F,MATCH(A97,'Draft Master List'!E:E,0),2)</f>
        <v>2242008</v>
      </c>
      <c r="D97">
        <f>INDEX('Draft Master List'!A:F,MATCH(A97,'Draft Master List'!E:E,0),1)</f>
        <v>2008</v>
      </c>
      <c r="E97" s="7">
        <f>SUMIFS('Receiving Data 2006-2015'!H:H,'Receiving Data 2006-2015'!D:D,'WR Stats'!C97,'Receiving Data 2006-2015'!A:A,'WR Stats'!D97)</f>
        <v>11</v>
      </c>
      <c r="F97" s="7">
        <f>SUMIFS('Receiving Data 2006-2015'!H:H,'Receiving Data 2006-2015'!D:D,'WR Stats'!C97,'Receiving Data 2006-2015'!A:A,'WR Stats'!D97+1)</f>
        <v>5</v>
      </c>
      <c r="G97" s="7">
        <f>SUMIFS('Receiving Data 2006-2015'!H:H,'Receiving Data 2006-2015'!D:D,'WR Stats'!C97,'Receiving Data 2006-2015'!A:A,'WR Stats'!D97+2)</f>
        <v>16</v>
      </c>
      <c r="H97" s="7">
        <f>SUMIFS('Receiving Data 2006-2015'!H:H,'Receiving Data 2006-2015'!D:D,'WR Stats'!C97,'Receiving Data 2006-2015'!A:A,'WR Stats'!D97+3)</f>
        <v>16</v>
      </c>
      <c r="I97" s="7">
        <f>SUMIFS('Receiving Data 2006-2015'!H:H,'Receiving Data 2006-2015'!D:D,'WR Stats'!C97,'Receiving Data 2006-2015'!A:A,'WR Stats'!D97+4)</f>
        <v>16</v>
      </c>
      <c r="J97" s="7">
        <f>SUMIFS('Receiving Data 2006-2015'!K:K,'Receiving Data 2006-2015'!D:D,'WR Stats'!C97,'Receiving Data 2006-2015'!A:A,'WR Stats'!D97)</f>
        <v>10</v>
      </c>
      <c r="K97" s="7">
        <f>SUMIFS('Receiving Data 2006-2015'!K:K,'Receiving Data 2006-2015'!D:D,'WR Stats'!C97,'Receiving Data 2006-2015'!A:A,'WR Stats'!D97+1)</f>
        <v>2</v>
      </c>
      <c r="L97" s="7">
        <f>SUMIFS('Receiving Data 2006-2015'!K:K,'Receiving Data 2006-2015'!D:D,'WR Stats'!C97,'Receiving Data 2006-2015'!A:A,'WR Stats'!D97+2)</f>
        <v>82</v>
      </c>
      <c r="M97" s="7">
        <f>SUMIFS('Receiving Data 2006-2015'!K:K,'Receiving Data 2006-2015'!D:D,'WR Stats'!C97,'Receiving Data 2006-2015'!A:A,'WR Stats'!D97+3)</f>
        <v>76</v>
      </c>
      <c r="N97" s="7">
        <f>SUMIFS('Receiving Data 2006-2015'!K:K,'Receiving Data 2006-2015'!D:D,'WR Stats'!C97,'Receiving Data 2006-2015'!A:A,'WR Stats'!D97+4)</f>
        <v>79</v>
      </c>
      <c r="O97" s="7">
        <f>SUMIFS('Receiving Data 2006-2015'!J:J,'Receiving Data 2006-2015'!D:D,'WR Stats'!C97,'Receiving Data 2006-2015'!A:A,'WR Stats'!D97)</f>
        <v>14</v>
      </c>
      <c r="P97" s="7">
        <f>SUMIFS('Receiving Data 2006-2015'!J:J,'Receiving Data 2006-2015'!D:D,'WR Stats'!C97,'Receiving Data 2006-2015'!A:A,'WR Stats'!D97+1)</f>
        <v>3</v>
      </c>
      <c r="Q97" s="7">
        <f>SUMIFS('Receiving Data 2006-2015'!J:J,'Receiving Data 2006-2015'!D:D,'WR Stats'!C97,'Receiving Data 2006-2015'!A:A,'WR Stats'!D97+2)</f>
        <v>141</v>
      </c>
      <c r="R97" s="7">
        <f>SUMIFS('Receiving Data 2006-2015'!J:J,'Receiving Data 2006-2015'!D:D,'WR Stats'!C97,'Receiving Data 2006-2015'!A:A,'WR Stats'!D97+3)</f>
        <v>134</v>
      </c>
      <c r="S97" s="7">
        <f>SUMIFS('Receiving Data 2006-2015'!J:J,'Receiving Data 2006-2015'!D:D,'WR Stats'!C97,'Receiving Data 2006-2015'!A:A,'WR Stats'!D97+4)</f>
        <v>148</v>
      </c>
      <c r="T97" s="6">
        <f>SUMIFS('Receiving Data 2006-2015'!M:M,'Receiving Data 2006-2015'!D:D,'WR Stats'!C97,'Receiving Data 2006-2015'!A:A,'WR Stats'!D97)</f>
        <v>102</v>
      </c>
      <c r="U97" s="6">
        <f>SUMIFS('Receiving Data 2006-2015'!M:M,'Receiving Data 2006-2015'!D:D,'WR Stats'!C97,'Receiving Data 2006-2015'!A:A,'WR Stats'!D97+1)</f>
        <v>10</v>
      </c>
      <c r="V97" s="6">
        <f>SUMIFS('Receiving Data 2006-2015'!M:M,'Receiving Data 2006-2015'!D:D,'WR Stats'!C97,'Receiving Data 2006-2015'!A:A,'WR Stats'!D97+2)</f>
        <v>1073</v>
      </c>
      <c r="W97" s="6">
        <f>SUMIFS('Receiving Data 2006-2015'!M:M,'Receiving Data 2006-2015'!D:D,'WR Stats'!C97,'Receiving Data 2006-2015'!A:A,'WR Stats'!D97+3)</f>
        <v>1004</v>
      </c>
      <c r="X97" s="6">
        <f>SUMIFS('Receiving Data 2006-2015'!M:M,'Receiving Data 2006-2015'!D:D,'WR Stats'!C97,'Receiving Data 2006-2015'!A:A,'WR Stats'!D97+4)</f>
        <v>1046</v>
      </c>
      <c r="Y97" s="6">
        <f>SUMIFS('Receiving Data 2006-2015'!O:O,'Receiving Data 2006-2015'!D:D,'WR Stats'!C97,'Receiving Data 2006-2015'!A:A,'WR Stats'!D97)</f>
        <v>2</v>
      </c>
      <c r="Z97" s="6">
        <f>SUMIFS('Receiving Data 2006-2015'!O:O,'Receiving Data 2006-2015'!D:D,'WR Stats'!C97,'Receiving Data 2006-2015'!A:A,'WR Stats'!D97+1)</f>
        <v>0</v>
      </c>
      <c r="AA97" s="6">
        <f>SUMIFS('Receiving Data 2006-2015'!O:O,'Receiving Data 2006-2015'!D:D,'WR Stats'!C97,'Receiving Data 2006-2015'!A:A,'WR Stats'!D97+2)</f>
        <v>10</v>
      </c>
      <c r="AB97" s="6">
        <f>SUMIFS('Receiving Data 2006-2015'!O:O,'Receiving Data 2006-2015'!D:D,'WR Stats'!C97,'Receiving Data 2006-2015'!A:A,'WR Stats'!D97+3)</f>
        <v>7</v>
      </c>
      <c r="AC97" s="6">
        <f>SUMIFS('Receiving Data 2006-2015'!O:O,'Receiving Data 2006-2015'!D:D,'WR Stats'!C97,'Receiving Data 2006-2015'!A:A,'WR Stats'!D97+4)</f>
        <v>6</v>
      </c>
      <c r="AD97" s="6">
        <f>SUMIFS('Receiving Data 2006-2015'!S:S,'Receiving Data 2006-2015'!D:D,'WR Stats'!C97,'Receiving Data 2006-2015'!A:A,'WR Stats'!D97)</f>
        <v>0</v>
      </c>
      <c r="AE97" s="6">
        <f>SUMIFS('Receiving Data 2006-2015'!S:S,'Receiving Data 2006-2015'!D:D,'WR Stats'!C97,'Receiving Data 2006-2015'!A:A,'WR Stats'!D97+1)</f>
        <v>0</v>
      </c>
      <c r="AF97" s="6">
        <f>SUMIFS('Receiving Data 2006-2015'!S:S,'Receiving Data 2006-2015'!D:D,'WR Stats'!C97,'Receiving Data 2006-2015'!A:A,'WR Stats'!D97+2)</f>
        <v>1</v>
      </c>
      <c r="AG97" s="6">
        <f>SUMIFS('Receiving Data 2006-2015'!S:S,'Receiving Data 2006-2015'!D:D,'WR Stats'!C97,'Receiving Data 2006-2015'!A:A,'WR Stats'!D97+3)</f>
        <v>0</v>
      </c>
      <c r="AH97" s="6">
        <f>SUMIFS('Receiving Data 2006-2015'!S:S,'Receiving Data 2006-2015'!D:D,'WR Stats'!C97,'Receiving Data 2006-2015'!A:A,'WR Stats'!D97+4)</f>
        <v>1</v>
      </c>
      <c r="AI97" s="6">
        <f t="shared" si="24"/>
        <v>22.2</v>
      </c>
      <c r="AJ97" s="6">
        <f t="shared" si="25"/>
        <v>1</v>
      </c>
      <c r="AK97" s="6">
        <f t="shared" si="26"/>
        <v>165.3</v>
      </c>
      <c r="AL97" s="6">
        <f t="shared" si="27"/>
        <v>142.4</v>
      </c>
      <c r="AM97" s="6">
        <f t="shared" si="28"/>
        <v>138.6</v>
      </c>
      <c r="AN97" s="6">
        <f t="shared" si="29"/>
        <v>469.5</v>
      </c>
      <c r="AO97" s="3">
        <f>SUMIFS('Receiving Data 2006-2015'!L:L,'Receiving Data 2006-2015'!D:D,'WR Stats'!C97,'Receiving Data 2006-2015'!A:A,'WR Stats'!D97)</f>
        <v>0.71399999999999997</v>
      </c>
      <c r="AP97" s="3">
        <f>SUMIFS('Receiving Data 2006-2015'!L:L,'Receiving Data 2006-2015'!D:D,'WR Stats'!C97,'Receiving Data 2006-2015'!A:A,'WR Stats'!D97+1)</f>
        <v>0.66700000000000004</v>
      </c>
      <c r="AQ97" s="3">
        <f>SUMIFS('Receiving Data 2006-2015'!L:L,'Receiving Data 2006-2015'!D:D,'WR Stats'!C97,'Receiving Data 2006-2015'!A:A,'WR Stats'!D97+2)</f>
        <v>0.58199999999999996</v>
      </c>
      <c r="AR97" s="3">
        <f>SUMIFS('Receiving Data 2006-2015'!L:L,'Receiving Data 2006-2015'!D:D,'WR Stats'!C97,'Receiving Data 2006-2015'!A:A,'WR Stats'!D97+3)</f>
        <v>0.56699999999999995</v>
      </c>
      <c r="AS97" s="3">
        <f>SUMIFS('Receiving Data 2006-2015'!L:L,'Receiving Data 2006-2015'!D:D,'WR Stats'!C97,'Receiving Data 2006-2015'!A:A,'WR Stats'!D97+4)</f>
        <v>0.53400000000000003</v>
      </c>
      <c r="AT97" s="7">
        <f t="shared" si="30"/>
        <v>3235</v>
      </c>
      <c r="AU97" s="7">
        <f t="shared" si="31"/>
        <v>64</v>
      </c>
      <c r="AV97" s="7">
        <f t="shared" si="32"/>
        <v>440</v>
      </c>
      <c r="AW97" s="7">
        <f t="shared" si="33"/>
        <v>249</v>
      </c>
      <c r="AX97" s="7">
        <f t="shared" si="34"/>
        <v>2</v>
      </c>
      <c r="AY97" s="7">
        <f t="shared" si="35"/>
        <v>12.991967871485944</v>
      </c>
      <c r="AZ97" s="7">
        <f t="shared" si="36"/>
        <v>7.3522727272727275</v>
      </c>
      <c r="BA97" s="7">
        <f t="shared" si="37"/>
        <v>50.546875</v>
      </c>
      <c r="BB97" s="7">
        <f t="shared" si="38"/>
        <v>25</v>
      </c>
      <c r="BC97" s="4">
        <f t="shared" si="39"/>
        <v>0.61280000000000001</v>
      </c>
      <c r="BD97">
        <f t="shared" si="40"/>
        <v>0</v>
      </c>
      <c r="BE97">
        <f t="shared" si="41"/>
        <v>0</v>
      </c>
      <c r="BF97">
        <f t="shared" si="42"/>
        <v>1</v>
      </c>
      <c r="BG97">
        <f t="shared" si="43"/>
        <v>1</v>
      </c>
      <c r="BH97">
        <f t="shared" si="44"/>
        <v>1</v>
      </c>
      <c r="BI97">
        <f t="shared" si="45"/>
        <v>3</v>
      </c>
      <c r="BJ97" t="str">
        <f t="shared" si="46"/>
        <v>Pro Bowl</v>
      </c>
      <c r="BK97">
        <f t="shared" si="47"/>
        <v>1</v>
      </c>
    </row>
    <row r="98" spans="1:63" x14ac:dyDescent="0.25">
      <c r="A98" t="s">
        <v>430</v>
      </c>
      <c r="B98" t="s">
        <v>74</v>
      </c>
      <c r="C98" t="str">
        <f>INDEX('Draft Master List'!E:F,MATCH(A98,'Draft Master List'!E:E,0),2)</f>
        <v>2262008</v>
      </c>
      <c r="D98">
        <f>INDEX('Draft Master List'!A:F,MATCH(A98,'Draft Master List'!E:E,0),1)</f>
        <v>2008</v>
      </c>
      <c r="E98" s="7">
        <f>SUMIFS('Receiving Data 2006-2015'!H:H,'Receiving Data 2006-2015'!D:D,'WR Stats'!C98,'Receiving Data 2006-2015'!A:A,'WR Stats'!D98)</f>
        <v>16</v>
      </c>
      <c r="F98" s="7">
        <f>SUMIFS('Receiving Data 2006-2015'!H:H,'Receiving Data 2006-2015'!D:D,'WR Stats'!C98,'Receiving Data 2006-2015'!A:A,'WR Stats'!D98+1)</f>
        <v>8</v>
      </c>
      <c r="G98" s="7">
        <f>SUMIFS('Receiving Data 2006-2015'!H:H,'Receiving Data 2006-2015'!D:D,'WR Stats'!C98,'Receiving Data 2006-2015'!A:A,'WR Stats'!D98+2)</f>
        <v>5</v>
      </c>
      <c r="H98" s="7">
        <f>SUMIFS('Receiving Data 2006-2015'!H:H,'Receiving Data 2006-2015'!D:D,'WR Stats'!C98,'Receiving Data 2006-2015'!A:A,'WR Stats'!D98+3)</f>
        <v>15</v>
      </c>
      <c r="I98" s="7">
        <f>SUMIFS('Receiving Data 2006-2015'!H:H,'Receiving Data 2006-2015'!D:D,'WR Stats'!C98,'Receiving Data 2006-2015'!A:A,'WR Stats'!D98+4)</f>
        <v>15</v>
      </c>
      <c r="J98" s="7">
        <f>SUMIFS('Receiving Data 2006-2015'!K:K,'Receiving Data 2006-2015'!D:D,'WR Stats'!C98,'Receiving Data 2006-2015'!A:A,'WR Stats'!D98)</f>
        <v>15</v>
      </c>
      <c r="K98" s="7">
        <f>SUMIFS('Receiving Data 2006-2015'!K:K,'Receiving Data 2006-2015'!D:D,'WR Stats'!C98,'Receiving Data 2006-2015'!A:A,'WR Stats'!D98+1)</f>
        <v>29</v>
      </c>
      <c r="L98" s="7">
        <f>SUMIFS('Receiving Data 2006-2015'!K:K,'Receiving Data 2006-2015'!D:D,'WR Stats'!C98,'Receiving Data 2006-2015'!A:A,'WR Stats'!D98+2)</f>
        <v>5</v>
      </c>
      <c r="M98" s="7">
        <f>SUMIFS('Receiving Data 2006-2015'!K:K,'Receiving Data 2006-2015'!D:D,'WR Stats'!C98,'Receiving Data 2006-2015'!A:A,'WR Stats'!D98+3)</f>
        <v>23</v>
      </c>
      <c r="N98" s="7">
        <f>SUMIFS('Receiving Data 2006-2015'!K:K,'Receiving Data 2006-2015'!D:D,'WR Stats'!C98,'Receiving Data 2006-2015'!A:A,'WR Stats'!D98+4)</f>
        <v>28</v>
      </c>
      <c r="O98" s="7">
        <f>SUMIFS('Receiving Data 2006-2015'!J:J,'Receiving Data 2006-2015'!D:D,'WR Stats'!C98,'Receiving Data 2006-2015'!A:A,'WR Stats'!D98)</f>
        <v>32</v>
      </c>
      <c r="P98" s="7">
        <f>SUMIFS('Receiving Data 2006-2015'!J:J,'Receiving Data 2006-2015'!D:D,'WR Stats'!C98,'Receiving Data 2006-2015'!A:A,'WR Stats'!D98+1)</f>
        <v>52</v>
      </c>
      <c r="Q98" s="7">
        <f>SUMIFS('Receiving Data 2006-2015'!J:J,'Receiving Data 2006-2015'!D:D,'WR Stats'!C98,'Receiving Data 2006-2015'!A:A,'WR Stats'!D98+2)</f>
        <v>9</v>
      </c>
      <c r="R98" s="7">
        <f>SUMIFS('Receiving Data 2006-2015'!J:J,'Receiving Data 2006-2015'!D:D,'WR Stats'!C98,'Receiving Data 2006-2015'!A:A,'WR Stats'!D98+3)</f>
        <v>34</v>
      </c>
      <c r="S98" s="7">
        <f>SUMIFS('Receiving Data 2006-2015'!J:J,'Receiving Data 2006-2015'!D:D,'WR Stats'!C98,'Receiving Data 2006-2015'!A:A,'WR Stats'!D98+4)</f>
        <v>41</v>
      </c>
      <c r="T98" s="6">
        <f>SUMIFS('Receiving Data 2006-2015'!M:M,'Receiving Data 2006-2015'!D:D,'WR Stats'!C98,'Receiving Data 2006-2015'!A:A,'WR Stats'!D98)</f>
        <v>226</v>
      </c>
      <c r="U98" s="6">
        <f>SUMIFS('Receiving Data 2006-2015'!M:M,'Receiving Data 2006-2015'!D:D,'WR Stats'!C98,'Receiving Data 2006-2015'!A:A,'WR Stats'!D98+1)</f>
        <v>365</v>
      </c>
      <c r="V98" s="6">
        <f>SUMIFS('Receiving Data 2006-2015'!M:M,'Receiving Data 2006-2015'!D:D,'WR Stats'!C98,'Receiving Data 2006-2015'!A:A,'WR Stats'!D98+2)</f>
        <v>40</v>
      </c>
      <c r="W98" s="6">
        <f>SUMIFS('Receiving Data 2006-2015'!M:M,'Receiving Data 2006-2015'!D:D,'WR Stats'!C98,'Receiving Data 2006-2015'!A:A,'WR Stats'!D98+3)</f>
        <v>271</v>
      </c>
      <c r="X98" s="6">
        <f>SUMIFS('Receiving Data 2006-2015'!M:M,'Receiving Data 2006-2015'!D:D,'WR Stats'!C98,'Receiving Data 2006-2015'!A:A,'WR Stats'!D98+4)</f>
        <v>289</v>
      </c>
      <c r="Y98" s="6">
        <f>SUMIFS('Receiving Data 2006-2015'!O:O,'Receiving Data 2006-2015'!D:D,'WR Stats'!C98,'Receiving Data 2006-2015'!A:A,'WR Stats'!D98)</f>
        <v>2</v>
      </c>
      <c r="Z98" s="6">
        <f>SUMIFS('Receiving Data 2006-2015'!O:O,'Receiving Data 2006-2015'!D:D,'WR Stats'!C98,'Receiving Data 2006-2015'!A:A,'WR Stats'!D98+1)</f>
        <v>2</v>
      </c>
      <c r="AA98" s="6">
        <f>SUMIFS('Receiving Data 2006-2015'!O:O,'Receiving Data 2006-2015'!D:D,'WR Stats'!C98,'Receiving Data 2006-2015'!A:A,'WR Stats'!D98+2)</f>
        <v>1</v>
      </c>
      <c r="AB98" s="6">
        <f>SUMIFS('Receiving Data 2006-2015'!O:O,'Receiving Data 2006-2015'!D:D,'WR Stats'!C98,'Receiving Data 2006-2015'!A:A,'WR Stats'!D98+3)</f>
        <v>2</v>
      </c>
      <c r="AC98" s="6">
        <f>SUMIFS('Receiving Data 2006-2015'!O:O,'Receiving Data 2006-2015'!D:D,'WR Stats'!C98,'Receiving Data 2006-2015'!A:A,'WR Stats'!D98+4)</f>
        <v>2</v>
      </c>
      <c r="AD98" s="6">
        <f>SUMIFS('Receiving Data 2006-2015'!S:S,'Receiving Data 2006-2015'!D:D,'WR Stats'!C98,'Receiving Data 2006-2015'!A:A,'WR Stats'!D98)</f>
        <v>0</v>
      </c>
      <c r="AE98" s="6">
        <f>SUMIFS('Receiving Data 2006-2015'!S:S,'Receiving Data 2006-2015'!D:D,'WR Stats'!C98,'Receiving Data 2006-2015'!A:A,'WR Stats'!D98+1)</f>
        <v>0</v>
      </c>
      <c r="AF98" s="6">
        <f>SUMIFS('Receiving Data 2006-2015'!S:S,'Receiving Data 2006-2015'!D:D,'WR Stats'!C98,'Receiving Data 2006-2015'!A:A,'WR Stats'!D98+2)</f>
        <v>0</v>
      </c>
      <c r="AG98" s="6">
        <f>SUMIFS('Receiving Data 2006-2015'!S:S,'Receiving Data 2006-2015'!D:D,'WR Stats'!C98,'Receiving Data 2006-2015'!A:A,'WR Stats'!D98+3)</f>
        <v>0</v>
      </c>
      <c r="AH98" s="6">
        <f>SUMIFS('Receiving Data 2006-2015'!S:S,'Receiving Data 2006-2015'!D:D,'WR Stats'!C98,'Receiving Data 2006-2015'!A:A,'WR Stats'!D98+4)</f>
        <v>1</v>
      </c>
      <c r="AI98" s="6">
        <f t="shared" si="24"/>
        <v>34.6</v>
      </c>
      <c r="AJ98" s="6">
        <f t="shared" si="25"/>
        <v>48.5</v>
      </c>
      <c r="AK98" s="6">
        <f t="shared" si="26"/>
        <v>10</v>
      </c>
      <c r="AL98" s="6">
        <f t="shared" si="27"/>
        <v>39.1</v>
      </c>
      <c r="AM98" s="6">
        <f t="shared" si="28"/>
        <v>38.9</v>
      </c>
      <c r="AN98" s="6">
        <f t="shared" si="29"/>
        <v>171.1</v>
      </c>
      <c r="AO98" s="3">
        <f>SUMIFS('Receiving Data 2006-2015'!L:L,'Receiving Data 2006-2015'!D:D,'WR Stats'!C98,'Receiving Data 2006-2015'!A:A,'WR Stats'!D98)</f>
        <v>0.46899999999999997</v>
      </c>
      <c r="AP98" s="3">
        <f>SUMIFS('Receiving Data 2006-2015'!L:L,'Receiving Data 2006-2015'!D:D,'WR Stats'!C98,'Receiving Data 2006-2015'!A:A,'WR Stats'!D98+1)</f>
        <v>0.55800000000000005</v>
      </c>
      <c r="AQ98" s="3">
        <f>SUMIFS('Receiving Data 2006-2015'!L:L,'Receiving Data 2006-2015'!D:D,'WR Stats'!C98,'Receiving Data 2006-2015'!A:A,'WR Stats'!D98+2)</f>
        <v>0.55600000000000005</v>
      </c>
      <c r="AR98" s="3">
        <f>SUMIFS('Receiving Data 2006-2015'!L:L,'Receiving Data 2006-2015'!D:D,'WR Stats'!C98,'Receiving Data 2006-2015'!A:A,'WR Stats'!D98+3)</f>
        <v>0.67600000000000005</v>
      </c>
      <c r="AS98" s="3">
        <f>SUMIFS('Receiving Data 2006-2015'!L:L,'Receiving Data 2006-2015'!D:D,'WR Stats'!C98,'Receiving Data 2006-2015'!A:A,'WR Stats'!D98+4)</f>
        <v>0.68300000000000005</v>
      </c>
      <c r="AT98" s="7">
        <f t="shared" si="30"/>
        <v>1191</v>
      </c>
      <c r="AU98" s="7">
        <f t="shared" si="31"/>
        <v>59</v>
      </c>
      <c r="AV98" s="7">
        <f t="shared" si="32"/>
        <v>168</v>
      </c>
      <c r="AW98" s="7">
        <f t="shared" si="33"/>
        <v>100</v>
      </c>
      <c r="AX98" s="7">
        <f t="shared" si="34"/>
        <v>1</v>
      </c>
      <c r="AY98" s="7">
        <f t="shared" si="35"/>
        <v>11.91</v>
      </c>
      <c r="AZ98" s="7">
        <f t="shared" si="36"/>
        <v>7.0892857142857144</v>
      </c>
      <c r="BA98" s="7">
        <f t="shared" si="37"/>
        <v>20.1864406779661</v>
      </c>
      <c r="BB98" s="7">
        <f t="shared" si="38"/>
        <v>9</v>
      </c>
      <c r="BC98" s="4">
        <f t="shared" si="39"/>
        <v>0.58840000000000003</v>
      </c>
      <c r="BD98">
        <f t="shared" si="40"/>
        <v>0</v>
      </c>
      <c r="BE98">
        <f t="shared" si="41"/>
        <v>0</v>
      </c>
      <c r="BF98">
        <f t="shared" si="42"/>
        <v>0</v>
      </c>
      <c r="BG98">
        <f t="shared" si="43"/>
        <v>0</v>
      </c>
      <c r="BH98">
        <f t="shared" si="44"/>
        <v>0</v>
      </c>
      <c r="BI98">
        <f t="shared" si="45"/>
        <v>0</v>
      </c>
      <c r="BJ98" t="str">
        <f t="shared" si="46"/>
        <v>Bust</v>
      </c>
      <c r="BK98">
        <f t="shared" si="47"/>
        <v>0</v>
      </c>
    </row>
    <row r="99" spans="1:63" x14ac:dyDescent="0.25">
      <c r="A99" t="s">
        <v>432</v>
      </c>
      <c r="B99" t="s">
        <v>74</v>
      </c>
      <c r="C99" t="str">
        <f>INDEX('Draft Master List'!E:F,MATCH(A99,'Draft Master List'!E:E,0),2)</f>
        <v>2372008</v>
      </c>
      <c r="D99">
        <f>INDEX('Draft Master List'!A:F,MATCH(A99,'Draft Master List'!E:E,0),1)</f>
        <v>2008</v>
      </c>
      <c r="E99" s="7">
        <f>SUMIFS('Receiving Data 2006-2015'!H:H,'Receiving Data 2006-2015'!D:D,'WR Stats'!C99,'Receiving Data 2006-2015'!A:A,'WR Stats'!D99)</f>
        <v>0</v>
      </c>
      <c r="F99" s="7">
        <f>SUMIFS('Receiving Data 2006-2015'!H:H,'Receiving Data 2006-2015'!D:D,'WR Stats'!C99,'Receiving Data 2006-2015'!A:A,'WR Stats'!D99+1)</f>
        <v>0</v>
      </c>
      <c r="G99" s="7">
        <f>SUMIFS('Receiving Data 2006-2015'!H:H,'Receiving Data 2006-2015'!D:D,'WR Stats'!C99,'Receiving Data 2006-2015'!A:A,'WR Stats'!D99+2)</f>
        <v>1</v>
      </c>
      <c r="H99" s="7">
        <f>SUMIFS('Receiving Data 2006-2015'!H:H,'Receiving Data 2006-2015'!D:D,'WR Stats'!C99,'Receiving Data 2006-2015'!A:A,'WR Stats'!D99+3)</f>
        <v>4</v>
      </c>
      <c r="I99" s="7">
        <f>SUMIFS('Receiving Data 2006-2015'!H:H,'Receiving Data 2006-2015'!D:D,'WR Stats'!C99,'Receiving Data 2006-2015'!A:A,'WR Stats'!D99+4)</f>
        <v>0</v>
      </c>
      <c r="J99" s="7">
        <f>SUMIFS('Receiving Data 2006-2015'!K:K,'Receiving Data 2006-2015'!D:D,'WR Stats'!C99,'Receiving Data 2006-2015'!A:A,'WR Stats'!D99)</f>
        <v>0</v>
      </c>
      <c r="K99" s="7">
        <f>SUMIFS('Receiving Data 2006-2015'!K:K,'Receiving Data 2006-2015'!D:D,'WR Stats'!C99,'Receiving Data 2006-2015'!A:A,'WR Stats'!D99+1)</f>
        <v>0</v>
      </c>
      <c r="L99" s="7">
        <f>SUMIFS('Receiving Data 2006-2015'!K:K,'Receiving Data 2006-2015'!D:D,'WR Stats'!C99,'Receiving Data 2006-2015'!A:A,'WR Stats'!D99+2)</f>
        <v>7</v>
      </c>
      <c r="M99" s="7">
        <f>SUMIFS('Receiving Data 2006-2015'!K:K,'Receiving Data 2006-2015'!D:D,'WR Stats'!C99,'Receiving Data 2006-2015'!A:A,'WR Stats'!D99+3)</f>
        <v>2</v>
      </c>
      <c r="N99" s="7">
        <f>SUMIFS('Receiving Data 2006-2015'!K:K,'Receiving Data 2006-2015'!D:D,'WR Stats'!C99,'Receiving Data 2006-2015'!A:A,'WR Stats'!D99+4)</f>
        <v>0</v>
      </c>
      <c r="O99" s="7">
        <f>SUMIFS('Receiving Data 2006-2015'!J:J,'Receiving Data 2006-2015'!D:D,'WR Stats'!C99,'Receiving Data 2006-2015'!A:A,'WR Stats'!D99)</f>
        <v>0</v>
      </c>
      <c r="P99" s="7">
        <f>SUMIFS('Receiving Data 2006-2015'!J:J,'Receiving Data 2006-2015'!D:D,'WR Stats'!C99,'Receiving Data 2006-2015'!A:A,'WR Stats'!D99+1)</f>
        <v>0</v>
      </c>
      <c r="Q99" s="7">
        <f>SUMIFS('Receiving Data 2006-2015'!J:J,'Receiving Data 2006-2015'!D:D,'WR Stats'!C99,'Receiving Data 2006-2015'!A:A,'WR Stats'!D99+2)</f>
        <v>9</v>
      </c>
      <c r="R99" s="7">
        <f>SUMIFS('Receiving Data 2006-2015'!J:J,'Receiving Data 2006-2015'!D:D,'WR Stats'!C99,'Receiving Data 2006-2015'!A:A,'WR Stats'!D99+3)</f>
        <v>3</v>
      </c>
      <c r="S99" s="7">
        <f>SUMIFS('Receiving Data 2006-2015'!J:J,'Receiving Data 2006-2015'!D:D,'WR Stats'!C99,'Receiving Data 2006-2015'!A:A,'WR Stats'!D99+4)</f>
        <v>0</v>
      </c>
      <c r="T99" s="6">
        <f>SUMIFS('Receiving Data 2006-2015'!M:M,'Receiving Data 2006-2015'!D:D,'WR Stats'!C99,'Receiving Data 2006-2015'!A:A,'WR Stats'!D99)</f>
        <v>0</v>
      </c>
      <c r="U99" s="6">
        <f>SUMIFS('Receiving Data 2006-2015'!M:M,'Receiving Data 2006-2015'!D:D,'WR Stats'!C99,'Receiving Data 2006-2015'!A:A,'WR Stats'!D99+1)</f>
        <v>0</v>
      </c>
      <c r="V99" s="6">
        <f>SUMIFS('Receiving Data 2006-2015'!M:M,'Receiving Data 2006-2015'!D:D,'WR Stats'!C99,'Receiving Data 2006-2015'!A:A,'WR Stats'!D99+2)</f>
        <v>79</v>
      </c>
      <c r="W99" s="6">
        <f>SUMIFS('Receiving Data 2006-2015'!M:M,'Receiving Data 2006-2015'!D:D,'WR Stats'!C99,'Receiving Data 2006-2015'!A:A,'WR Stats'!D99+3)</f>
        <v>31</v>
      </c>
      <c r="X99" s="6">
        <f>SUMIFS('Receiving Data 2006-2015'!M:M,'Receiving Data 2006-2015'!D:D,'WR Stats'!C99,'Receiving Data 2006-2015'!A:A,'WR Stats'!D99+4)</f>
        <v>0</v>
      </c>
      <c r="Y99" s="6">
        <f>SUMIFS('Receiving Data 2006-2015'!O:O,'Receiving Data 2006-2015'!D:D,'WR Stats'!C99,'Receiving Data 2006-2015'!A:A,'WR Stats'!D99)</f>
        <v>0</v>
      </c>
      <c r="Z99" s="6">
        <f>SUMIFS('Receiving Data 2006-2015'!O:O,'Receiving Data 2006-2015'!D:D,'WR Stats'!C99,'Receiving Data 2006-2015'!A:A,'WR Stats'!D99+1)</f>
        <v>0</v>
      </c>
      <c r="AA99" s="6">
        <f>SUMIFS('Receiving Data 2006-2015'!O:O,'Receiving Data 2006-2015'!D:D,'WR Stats'!C99,'Receiving Data 2006-2015'!A:A,'WR Stats'!D99+2)</f>
        <v>0</v>
      </c>
      <c r="AB99" s="6">
        <f>SUMIFS('Receiving Data 2006-2015'!O:O,'Receiving Data 2006-2015'!D:D,'WR Stats'!C99,'Receiving Data 2006-2015'!A:A,'WR Stats'!D99+3)</f>
        <v>0</v>
      </c>
      <c r="AC99" s="6">
        <f>SUMIFS('Receiving Data 2006-2015'!O:O,'Receiving Data 2006-2015'!D:D,'WR Stats'!C99,'Receiving Data 2006-2015'!A:A,'WR Stats'!D99+4)</f>
        <v>0</v>
      </c>
      <c r="AD99" s="6">
        <f>SUMIFS('Receiving Data 2006-2015'!S:S,'Receiving Data 2006-2015'!D:D,'WR Stats'!C99,'Receiving Data 2006-2015'!A:A,'WR Stats'!D99)</f>
        <v>0</v>
      </c>
      <c r="AE99" s="6">
        <f>SUMIFS('Receiving Data 2006-2015'!S:S,'Receiving Data 2006-2015'!D:D,'WR Stats'!C99,'Receiving Data 2006-2015'!A:A,'WR Stats'!D99+1)</f>
        <v>0</v>
      </c>
      <c r="AF99" s="6">
        <f>SUMIFS('Receiving Data 2006-2015'!S:S,'Receiving Data 2006-2015'!D:D,'WR Stats'!C99,'Receiving Data 2006-2015'!A:A,'WR Stats'!D99+2)</f>
        <v>0</v>
      </c>
      <c r="AG99" s="6">
        <f>SUMIFS('Receiving Data 2006-2015'!S:S,'Receiving Data 2006-2015'!D:D,'WR Stats'!C99,'Receiving Data 2006-2015'!A:A,'WR Stats'!D99+3)</f>
        <v>0</v>
      </c>
      <c r="AH99" s="6">
        <f>SUMIFS('Receiving Data 2006-2015'!S:S,'Receiving Data 2006-2015'!D:D,'WR Stats'!C99,'Receiving Data 2006-2015'!A:A,'WR Stats'!D99+4)</f>
        <v>0</v>
      </c>
      <c r="AI99" s="6">
        <f t="shared" si="24"/>
        <v>0</v>
      </c>
      <c r="AJ99" s="6">
        <f t="shared" si="25"/>
        <v>0</v>
      </c>
      <c r="AK99" s="6">
        <f t="shared" si="26"/>
        <v>7.9</v>
      </c>
      <c r="AL99" s="6">
        <f t="shared" si="27"/>
        <v>3.1</v>
      </c>
      <c r="AM99" s="6">
        <f t="shared" si="28"/>
        <v>0</v>
      </c>
      <c r="AN99" s="6">
        <f t="shared" si="29"/>
        <v>11</v>
      </c>
      <c r="AO99" s="3">
        <f>SUMIFS('Receiving Data 2006-2015'!L:L,'Receiving Data 2006-2015'!D:D,'WR Stats'!C99,'Receiving Data 2006-2015'!A:A,'WR Stats'!D99)</f>
        <v>0</v>
      </c>
      <c r="AP99" s="3">
        <f>SUMIFS('Receiving Data 2006-2015'!L:L,'Receiving Data 2006-2015'!D:D,'WR Stats'!C99,'Receiving Data 2006-2015'!A:A,'WR Stats'!D99+1)</f>
        <v>0</v>
      </c>
      <c r="AQ99" s="3">
        <f>SUMIFS('Receiving Data 2006-2015'!L:L,'Receiving Data 2006-2015'!D:D,'WR Stats'!C99,'Receiving Data 2006-2015'!A:A,'WR Stats'!D99+2)</f>
        <v>0.77800000000000002</v>
      </c>
      <c r="AR99" s="3">
        <f>SUMIFS('Receiving Data 2006-2015'!L:L,'Receiving Data 2006-2015'!D:D,'WR Stats'!C99,'Receiving Data 2006-2015'!A:A,'WR Stats'!D99+3)</f>
        <v>0.66700000000000004</v>
      </c>
      <c r="AS99" s="3">
        <f>SUMIFS('Receiving Data 2006-2015'!L:L,'Receiving Data 2006-2015'!D:D,'WR Stats'!C99,'Receiving Data 2006-2015'!A:A,'WR Stats'!D99+4)</f>
        <v>0</v>
      </c>
      <c r="AT99" s="7">
        <f t="shared" si="30"/>
        <v>110</v>
      </c>
      <c r="AU99" s="7">
        <f t="shared" si="31"/>
        <v>5</v>
      </c>
      <c r="AV99" s="7">
        <f t="shared" si="32"/>
        <v>12</v>
      </c>
      <c r="AW99" s="7">
        <f t="shared" si="33"/>
        <v>9</v>
      </c>
      <c r="AX99" s="7">
        <f t="shared" si="34"/>
        <v>0</v>
      </c>
      <c r="AY99" s="7">
        <f t="shared" si="35"/>
        <v>12.222222222222221</v>
      </c>
      <c r="AZ99" s="7">
        <f t="shared" si="36"/>
        <v>9.1666666666666661</v>
      </c>
      <c r="BA99" s="7">
        <f t="shared" si="37"/>
        <v>22</v>
      </c>
      <c r="BB99" s="7">
        <f t="shared" si="38"/>
        <v>0</v>
      </c>
      <c r="BC99" s="4">
        <f t="shared" si="39"/>
        <v>0.28900000000000003</v>
      </c>
      <c r="BD99">
        <f t="shared" si="40"/>
        <v>0</v>
      </c>
      <c r="BE99">
        <f t="shared" si="41"/>
        <v>0</v>
      </c>
      <c r="BF99">
        <f t="shared" si="42"/>
        <v>0</v>
      </c>
      <c r="BG99">
        <f t="shared" si="43"/>
        <v>0</v>
      </c>
      <c r="BH99">
        <f t="shared" si="44"/>
        <v>0</v>
      </c>
      <c r="BI99">
        <f t="shared" si="45"/>
        <v>0</v>
      </c>
      <c r="BJ99" t="str">
        <f t="shared" si="46"/>
        <v>Bust</v>
      </c>
      <c r="BK99">
        <f t="shared" si="47"/>
        <v>0</v>
      </c>
    </row>
    <row r="100" spans="1:63" x14ac:dyDescent="0.25">
      <c r="A100" t="s">
        <v>435</v>
      </c>
      <c r="B100" t="s">
        <v>74</v>
      </c>
      <c r="C100" t="str">
        <f>INDEX('Draft Master List'!E:F,MATCH(A100,'Draft Master List'!E:E,0),2)</f>
        <v>2462008</v>
      </c>
      <c r="D100">
        <f>INDEX('Draft Master List'!A:F,MATCH(A100,'Draft Master List'!E:E,0),1)</f>
        <v>2008</v>
      </c>
      <c r="E100" s="7">
        <f>SUMIFS('Receiving Data 2006-2015'!H:H,'Receiving Data 2006-2015'!D:D,'WR Stats'!C100,'Receiving Data 2006-2015'!A:A,'WR Stats'!D100)</f>
        <v>0</v>
      </c>
      <c r="F100" s="7">
        <f>SUMIFS('Receiving Data 2006-2015'!H:H,'Receiving Data 2006-2015'!D:D,'WR Stats'!C100,'Receiving Data 2006-2015'!A:A,'WR Stats'!D100+1)</f>
        <v>0</v>
      </c>
      <c r="G100" s="7">
        <f>SUMIFS('Receiving Data 2006-2015'!H:H,'Receiving Data 2006-2015'!D:D,'WR Stats'!C100,'Receiving Data 2006-2015'!A:A,'WR Stats'!D100+2)</f>
        <v>0</v>
      </c>
      <c r="H100" s="7">
        <f>SUMIFS('Receiving Data 2006-2015'!H:H,'Receiving Data 2006-2015'!D:D,'WR Stats'!C100,'Receiving Data 2006-2015'!A:A,'WR Stats'!D100+3)</f>
        <v>0</v>
      </c>
      <c r="I100" s="7">
        <f>SUMIFS('Receiving Data 2006-2015'!H:H,'Receiving Data 2006-2015'!D:D,'WR Stats'!C100,'Receiving Data 2006-2015'!A:A,'WR Stats'!D100+4)</f>
        <v>0</v>
      </c>
      <c r="J100" s="7">
        <f>SUMIFS('Receiving Data 2006-2015'!K:K,'Receiving Data 2006-2015'!D:D,'WR Stats'!C100,'Receiving Data 2006-2015'!A:A,'WR Stats'!D100)</f>
        <v>0</v>
      </c>
      <c r="K100" s="7">
        <f>SUMIFS('Receiving Data 2006-2015'!K:K,'Receiving Data 2006-2015'!D:D,'WR Stats'!C100,'Receiving Data 2006-2015'!A:A,'WR Stats'!D100+1)</f>
        <v>0</v>
      </c>
      <c r="L100" s="7">
        <f>SUMIFS('Receiving Data 2006-2015'!K:K,'Receiving Data 2006-2015'!D:D,'WR Stats'!C100,'Receiving Data 2006-2015'!A:A,'WR Stats'!D100+2)</f>
        <v>0</v>
      </c>
      <c r="M100" s="7">
        <f>SUMIFS('Receiving Data 2006-2015'!K:K,'Receiving Data 2006-2015'!D:D,'WR Stats'!C100,'Receiving Data 2006-2015'!A:A,'WR Stats'!D100+3)</f>
        <v>0</v>
      </c>
      <c r="N100" s="7">
        <f>SUMIFS('Receiving Data 2006-2015'!K:K,'Receiving Data 2006-2015'!D:D,'WR Stats'!C100,'Receiving Data 2006-2015'!A:A,'WR Stats'!D100+4)</f>
        <v>0</v>
      </c>
      <c r="O100" s="7">
        <f>SUMIFS('Receiving Data 2006-2015'!J:J,'Receiving Data 2006-2015'!D:D,'WR Stats'!C100,'Receiving Data 2006-2015'!A:A,'WR Stats'!D100)</f>
        <v>0</v>
      </c>
      <c r="P100" s="7">
        <f>SUMIFS('Receiving Data 2006-2015'!J:J,'Receiving Data 2006-2015'!D:D,'WR Stats'!C100,'Receiving Data 2006-2015'!A:A,'WR Stats'!D100+1)</f>
        <v>0</v>
      </c>
      <c r="Q100" s="7">
        <f>SUMIFS('Receiving Data 2006-2015'!J:J,'Receiving Data 2006-2015'!D:D,'WR Stats'!C100,'Receiving Data 2006-2015'!A:A,'WR Stats'!D100+2)</f>
        <v>0</v>
      </c>
      <c r="R100" s="7">
        <f>SUMIFS('Receiving Data 2006-2015'!J:J,'Receiving Data 2006-2015'!D:D,'WR Stats'!C100,'Receiving Data 2006-2015'!A:A,'WR Stats'!D100+3)</f>
        <v>0</v>
      </c>
      <c r="S100" s="7">
        <f>SUMIFS('Receiving Data 2006-2015'!J:J,'Receiving Data 2006-2015'!D:D,'WR Stats'!C100,'Receiving Data 2006-2015'!A:A,'WR Stats'!D100+4)</f>
        <v>0</v>
      </c>
      <c r="T100" s="6">
        <f>SUMIFS('Receiving Data 2006-2015'!M:M,'Receiving Data 2006-2015'!D:D,'WR Stats'!C100,'Receiving Data 2006-2015'!A:A,'WR Stats'!D100)</f>
        <v>0</v>
      </c>
      <c r="U100" s="6">
        <f>SUMIFS('Receiving Data 2006-2015'!M:M,'Receiving Data 2006-2015'!D:D,'WR Stats'!C100,'Receiving Data 2006-2015'!A:A,'WR Stats'!D100+1)</f>
        <v>0</v>
      </c>
      <c r="V100" s="6">
        <f>SUMIFS('Receiving Data 2006-2015'!M:M,'Receiving Data 2006-2015'!D:D,'WR Stats'!C100,'Receiving Data 2006-2015'!A:A,'WR Stats'!D100+2)</f>
        <v>0</v>
      </c>
      <c r="W100" s="6">
        <f>SUMIFS('Receiving Data 2006-2015'!M:M,'Receiving Data 2006-2015'!D:D,'WR Stats'!C100,'Receiving Data 2006-2015'!A:A,'WR Stats'!D100+3)</f>
        <v>0</v>
      </c>
      <c r="X100" s="6">
        <f>SUMIFS('Receiving Data 2006-2015'!M:M,'Receiving Data 2006-2015'!D:D,'WR Stats'!C100,'Receiving Data 2006-2015'!A:A,'WR Stats'!D100+4)</f>
        <v>0</v>
      </c>
      <c r="Y100" s="6">
        <f>SUMIFS('Receiving Data 2006-2015'!O:O,'Receiving Data 2006-2015'!D:D,'WR Stats'!C100,'Receiving Data 2006-2015'!A:A,'WR Stats'!D100)</f>
        <v>0</v>
      </c>
      <c r="Z100" s="6">
        <f>SUMIFS('Receiving Data 2006-2015'!O:O,'Receiving Data 2006-2015'!D:D,'WR Stats'!C100,'Receiving Data 2006-2015'!A:A,'WR Stats'!D100+1)</f>
        <v>0</v>
      </c>
      <c r="AA100" s="6">
        <f>SUMIFS('Receiving Data 2006-2015'!O:O,'Receiving Data 2006-2015'!D:D,'WR Stats'!C100,'Receiving Data 2006-2015'!A:A,'WR Stats'!D100+2)</f>
        <v>0</v>
      </c>
      <c r="AB100" s="6">
        <f>SUMIFS('Receiving Data 2006-2015'!O:O,'Receiving Data 2006-2015'!D:D,'WR Stats'!C100,'Receiving Data 2006-2015'!A:A,'WR Stats'!D100+3)</f>
        <v>0</v>
      </c>
      <c r="AC100" s="6">
        <f>SUMIFS('Receiving Data 2006-2015'!O:O,'Receiving Data 2006-2015'!D:D,'WR Stats'!C100,'Receiving Data 2006-2015'!A:A,'WR Stats'!D100+4)</f>
        <v>0</v>
      </c>
      <c r="AD100" s="6">
        <f>SUMIFS('Receiving Data 2006-2015'!S:S,'Receiving Data 2006-2015'!D:D,'WR Stats'!C100,'Receiving Data 2006-2015'!A:A,'WR Stats'!D100)</f>
        <v>0</v>
      </c>
      <c r="AE100" s="6">
        <f>SUMIFS('Receiving Data 2006-2015'!S:S,'Receiving Data 2006-2015'!D:D,'WR Stats'!C100,'Receiving Data 2006-2015'!A:A,'WR Stats'!D100+1)</f>
        <v>0</v>
      </c>
      <c r="AF100" s="6">
        <f>SUMIFS('Receiving Data 2006-2015'!S:S,'Receiving Data 2006-2015'!D:D,'WR Stats'!C100,'Receiving Data 2006-2015'!A:A,'WR Stats'!D100+2)</f>
        <v>0</v>
      </c>
      <c r="AG100" s="6">
        <f>SUMIFS('Receiving Data 2006-2015'!S:S,'Receiving Data 2006-2015'!D:D,'WR Stats'!C100,'Receiving Data 2006-2015'!A:A,'WR Stats'!D100+3)</f>
        <v>0</v>
      </c>
      <c r="AH100" s="6">
        <f>SUMIFS('Receiving Data 2006-2015'!S:S,'Receiving Data 2006-2015'!D:D,'WR Stats'!C100,'Receiving Data 2006-2015'!A:A,'WR Stats'!D100+4)</f>
        <v>0</v>
      </c>
      <c r="AI100" s="6">
        <f t="shared" si="24"/>
        <v>0</v>
      </c>
      <c r="AJ100" s="6">
        <f t="shared" si="25"/>
        <v>0</v>
      </c>
      <c r="AK100" s="6">
        <f t="shared" si="26"/>
        <v>0</v>
      </c>
      <c r="AL100" s="6">
        <f t="shared" si="27"/>
        <v>0</v>
      </c>
      <c r="AM100" s="6">
        <f t="shared" si="28"/>
        <v>0</v>
      </c>
      <c r="AN100" s="6">
        <f t="shared" si="29"/>
        <v>0</v>
      </c>
      <c r="AO100" s="3">
        <f>SUMIFS('Receiving Data 2006-2015'!L:L,'Receiving Data 2006-2015'!D:D,'WR Stats'!C100,'Receiving Data 2006-2015'!A:A,'WR Stats'!D100)</f>
        <v>0</v>
      </c>
      <c r="AP100" s="3">
        <f>SUMIFS('Receiving Data 2006-2015'!L:L,'Receiving Data 2006-2015'!D:D,'WR Stats'!C100,'Receiving Data 2006-2015'!A:A,'WR Stats'!D100+1)</f>
        <v>0</v>
      </c>
      <c r="AQ100" s="3">
        <f>SUMIFS('Receiving Data 2006-2015'!L:L,'Receiving Data 2006-2015'!D:D,'WR Stats'!C100,'Receiving Data 2006-2015'!A:A,'WR Stats'!D100+2)</f>
        <v>0</v>
      </c>
      <c r="AR100" s="3">
        <f>SUMIFS('Receiving Data 2006-2015'!L:L,'Receiving Data 2006-2015'!D:D,'WR Stats'!C100,'Receiving Data 2006-2015'!A:A,'WR Stats'!D100+3)</f>
        <v>0</v>
      </c>
      <c r="AS100" s="3">
        <f>SUMIFS('Receiving Data 2006-2015'!L:L,'Receiving Data 2006-2015'!D:D,'WR Stats'!C100,'Receiving Data 2006-2015'!A:A,'WR Stats'!D100+4)</f>
        <v>0</v>
      </c>
      <c r="AT100" s="7">
        <f t="shared" si="30"/>
        <v>0</v>
      </c>
      <c r="AU100" s="7">
        <f t="shared" si="31"/>
        <v>0</v>
      </c>
      <c r="AV100" s="7">
        <f t="shared" si="32"/>
        <v>0</v>
      </c>
      <c r="AW100" s="7">
        <f t="shared" si="33"/>
        <v>0</v>
      </c>
      <c r="AX100" s="7">
        <f t="shared" si="34"/>
        <v>0</v>
      </c>
      <c r="AY100" s="7" t="str">
        <f t="shared" si="35"/>
        <v/>
      </c>
      <c r="AZ100" s="7" t="str">
        <f t="shared" si="36"/>
        <v/>
      </c>
      <c r="BA100" s="7" t="str">
        <f t="shared" si="37"/>
        <v/>
      </c>
      <c r="BB100" s="7">
        <f t="shared" si="38"/>
        <v>0</v>
      </c>
      <c r="BC100" s="4">
        <f t="shared" si="39"/>
        <v>0</v>
      </c>
      <c r="BD100">
        <f t="shared" si="40"/>
        <v>0</v>
      </c>
      <c r="BE100">
        <f t="shared" si="41"/>
        <v>0</v>
      </c>
      <c r="BF100">
        <f t="shared" si="42"/>
        <v>0</v>
      </c>
      <c r="BG100">
        <f t="shared" si="43"/>
        <v>0</v>
      </c>
      <c r="BH100">
        <f t="shared" si="44"/>
        <v>0</v>
      </c>
      <c r="BI100">
        <f t="shared" si="45"/>
        <v>0</v>
      </c>
      <c r="BJ100" t="str">
        <f t="shared" si="46"/>
        <v>Bust</v>
      </c>
      <c r="BK100">
        <f t="shared" si="47"/>
        <v>0</v>
      </c>
    </row>
    <row r="101" spans="1:63" x14ac:dyDescent="0.25">
      <c r="A101" t="s">
        <v>436</v>
      </c>
      <c r="B101" t="s">
        <v>74</v>
      </c>
      <c r="C101" t="str">
        <f>INDEX('Draft Master List'!E:F,MATCH(A101,'Draft Master List'!E:E,0),2)</f>
        <v>2482008</v>
      </c>
      <c r="D101">
        <f>INDEX('Draft Master List'!A:F,MATCH(A101,'Draft Master List'!E:E,0),1)</f>
        <v>2008</v>
      </c>
      <c r="E101" s="7">
        <f>SUMIFS('Receiving Data 2006-2015'!H:H,'Receiving Data 2006-2015'!D:D,'WR Stats'!C101,'Receiving Data 2006-2015'!A:A,'WR Stats'!D101)</f>
        <v>0</v>
      </c>
      <c r="F101" s="7">
        <f>SUMIFS('Receiving Data 2006-2015'!H:H,'Receiving Data 2006-2015'!D:D,'WR Stats'!C101,'Receiving Data 2006-2015'!A:A,'WR Stats'!D101+1)</f>
        <v>0</v>
      </c>
      <c r="G101" s="7">
        <f>SUMIFS('Receiving Data 2006-2015'!H:H,'Receiving Data 2006-2015'!D:D,'WR Stats'!C101,'Receiving Data 2006-2015'!A:A,'WR Stats'!D101+2)</f>
        <v>0</v>
      </c>
      <c r="H101" s="7">
        <f>SUMIFS('Receiving Data 2006-2015'!H:H,'Receiving Data 2006-2015'!D:D,'WR Stats'!C101,'Receiving Data 2006-2015'!A:A,'WR Stats'!D101+3)</f>
        <v>0</v>
      </c>
      <c r="I101" s="7">
        <f>SUMIFS('Receiving Data 2006-2015'!H:H,'Receiving Data 2006-2015'!D:D,'WR Stats'!C101,'Receiving Data 2006-2015'!A:A,'WR Stats'!D101+4)</f>
        <v>0</v>
      </c>
      <c r="J101" s="7">
        <f>SUMIFS('Receiving Data 2006-2015'!K:K,'Receiving Data 2006-2015'!D:D,'WR Stats'!C101,'Receiving Data 2006-2015'!A:A,'WR Stats'!D101)</f>
        <v>0</v>
      </c>
      <c r="K101" s="7">
        <f>SUMIFS('Receiving Data 2006-2015'!K:K,'Receiving Data 2006-2015'!D:D,'WR Stats'!C101,'Receiving Data 2006-2015'!A:A,'WR Stats'!D101+1)</f>
        <v>0</v>
      </c>
      <c r="L101" s="7">
        <f>SUMIFS('Receiving Data 2006-2015'!K:K,'Receiving Data 2006-2015'!D:D,'WR Stats'!C101,'Receiving Data 2006-2015'!A:A,'WR Stats'!D101+2)</f>
        <v>0</v>
      </c>
      <c r="M101" s="7">
        <f>SUMIFS('Receiving Data 2006-2015'!K:K,'Receiving Data 2006-2015'!D:D,'WR Stats'!C101,'Receiving Data 2006-2015'!A:A,'WR Stats'!D101+3)</f>
        <v>0</v>
      </c>
      <c r="N101" s="7">
        <f>SUMIFS('Receiving Data 2006-2015'!K:K,'Receiving Data 2006-2015'!D:D,'WR Stats'!C101,'Receiving Data 2006-2015'!A:A,'WR Stats'!D101+4)</f>
        <v>0</v>
      </c>
      <c r="O101" s="7">
        <f>SUMIFS('Receiving Data 2006-2015'!J:J,'Receiving Data 2006-2015'!D:D,'WR Stats'!C101,'Receiving Data 2006-2015'!A:A,'WR Stats'!D101)</f>
        <v>0</v>
      </c>
      <c r="P101" s="7">
        <f>SUMIFS('Receiving Data 2006-2015'!J:J,'Receiving Data 2006-2015'!D:D,'WR Stats'!C101,'Receiving Data 2006-2015'!A:A,'WR Stats'!D101+1)</f>
        <v>0</v>
      </c>
      <c r="Q101" s="7">
        <f>SUMIFS('Receiving Data 2006-2015'!J:J,'Receiving Data 2006-2015'!D:D,'WR Stats'!C101,'Receiving Data 2006-2015'!A:A,'WR Stats'!D101+2)</f>
        <v>0</v>
      </c>
      <c r="R101" s="7">
        <f>SUMIFS('Receiving Data 2006-2015'!J:J,'Receiving Data 2006-2015'!D:D,'WR Stats'!C101,'Receiving Data 2006-2015'!A:A,'WR Stats'!D101+3)</f>
        <v>0</v>
      </c>
      <c r="S101" s="7">
        <f>SUMIFS('Receiving Data 2006-2015'!J:J,'Receiving Data 2006-2015'!D:D,'WR Stats'!C101,'Receiving Data 2006-2015'!A:A,'WR Stats'!D101+4)</f>
        <v>0</v>
      </c>
      <c r="T101" s="6">
        <f>SUMIFS('Receiving Data 2006-2015'!M:M,'Receiving Data 2006-2015'!D:D,'WR Stats'!C101,'Receiving Data 2006-2015'!A:A,'WR Stats'!D101)</f>
        <v>0</v>
      </c>
      <c r="U101" s="6">
        <f>SUMIFS('Receiving Data 2006-2015'!M:M,'Receiving Data 2006-2015'!D:D,'WR Stats'!C101,'Receiving Data 2006-2015'!A:A,'WR Stats'!D101+1)</f>
        <v>0</v>
      </c>
      <c r="V101" s="6">
        <f>SUMIFS('Receiving Data 2006-2015'!M:M,'Receiving Data 2006-2015'!D:D,'WR Stats'!C101,'Receiving Data 2006-2015'!A:A,'WR Stats'!D101+2)</f>
        <v>0</v>
      </c>
      <c r="W101" s="6">
        <f>SUMIFS('Receiving Data 2006-2015'!M:M,'Receiving Data 2006-2015'!D:D,'WR Stats'!C101,'Receiving Data 2006-2015'!A:A,'WR Stats'!D101+3)</f>
        <v>0</v>
      </c>
      <c r="X101" s="6">
        <f>SUMIFS('Receiving Data 2006-2015'!M:M,'Receiving Data 2006-2015'!D:D,'WR Stats'!C101,'Receiving Data 2006-2015'!A:A,'WR Stats'!D101+4)</f>
        <v>0</v>
      </c>
      <c r="Y101" s="6">
        <f>SUMIFS('Receiving Data 2006-2015'!O:O,'Receiving Data 2006-2015'!D:D,'WR Stats'!C101,'Receiving Data 2006-2015'!A:A,'WR Stats'!D101)</f>
        <v>0</v>
      </c>
      <c r="Z101" s="6">
        <f>SUMIFS('Receiving Data 2006-2015'!O:O,'Receiving Data 2006-2015'!D:D,'WR Stats'!C101,'Receiving Data 2006-2015'!A:A,'WR Stats'!D101+1)</f>
        <v>0</v>
      </c>
      <c r="AA101" s="6">
        <f>SUMIFS('Receiving Data 2006-2015'!O:O,'Receiving Data 2006-2015'!D:D,'WR Stats'!C101,'Receiving Data 2006-2015'!A:A,'WR Stats'!D101+2)</f>
        <v>0</v>
      </c>
      <c r="AB101" s="6">
        <f>SUMIFS('Receiving Data 2006-2015'!O:O,'Receiving Data 2006-2015'!D:D,'WR Stats'!C101,'Receiving Data 2006-2015'!A:A,'WR Stats'!D101+3)</f>
        <v>0</v>
      </c>
      <c r="AC101" s="6">
        <f>SUMIFS('Receiving Data 2006-2015'!O:O,'Receiving Data 2006-2015'!D:D,'WR Stats'!C101,'Receiving Data 2006-2015'!A:A,'WR Stats'!D101+4)</f>
        <v>0</v>
      </c>
      <c r="AD101" s="6">
        <f>SUMIFS('Receiving Data 2006-2015'!S:S,'Receiving Data 2006-2015'!D:D,'WR Stats'!C101,'Receiving Data 2006-2015'!A:A,'WR Stats'!D101)</f>
        <v>0</v>
      </c>
      <c r="AE101" s="6">
        <f>SUMIFS('Receiving Data 2006-2015'!S:S,'Receiving Data 2006-2015'!D:D,'WR Stats'!C101,'Receiving Data 2006-2015'!A:A,'WR Stats'!D101+1)</f>
        <v>0</v>
      </c>
      <c r="AF101" s="6">
        <f>SUMIFS('Receiving Data 2006-2015'!S:S,'Receiving Data 2006-2015'!D:D,'WR Stats'!C101,'Receiving Data 2006-2015'!A:A,'WR Stats'!D101+2)</f>
        <v>0</v>
      </c>
      <c r="AG101" s="6">
        <f>SUMIFS('Receiving Data 2006-2015'!S:S,'Receiving Data 2006-2015'!D:D,'WR Stats'!C101,'Receiving Data 2006-2015'!A:A,'WR Stats'!D101+3)</f>
        <v>0</v>
      </c>
      <c r="AH101" s="6">
        <f>SUMIFS('Receiving Data 2006-2015'!S:S,'Receiving Data 2006-2015'!D:D,'WR Stats'!C101,'Receiving Data 2006-2015'!A:A,'WR Stats'!D101+4)</f>
        <v>0</v>
      </c>
      <c r="AI101" s="6">
        <f t="shared" si="24"/>
        <v>0</v>
      </c>
      <c r="AJ101" s="6">
        <f t="shared" si="25"/>
        <v>0</v>
      </c>
      <c r="AK101" s="6">
        <f t="shared" si="26"/>
        <v>0</v>
      </c>
      <c r="AL101" s="6">
        <f t="shared" si="27"/>
        <v>0</v>
      </c>
      <c r="AM101" s="6">
        <f t="shared" si="28"/>
        <v>0</v>
      </c>
      <c r="AN101" s="6">
        <f t="shared" si="29"/>
        <v>0</v>
      </c>
      <c r="AO101" s="3">
        <f>SUMIFS('Receiving Data 2006-2015'!L:L,'Receiving Data 2006-2015'!D:D,'WR Stats'!C101,'Receiving Data 2006-2015'!A:A,'WR Stats'!D101)</f>
        <v>0</v>
      </c>
      <c r="AP101" s="3">
        <f>SUMIFS('Receiving Data 2006-2015'!L:L,'Receiving Data 2006-2015'!D:D,'WR Stats'!C101,'Receiving Data 2006-2015'!A:A,'WR Stats'!D101+1)</f>
        <v>0</v>
      </c>
      <c r="AQ101" s="3">
        <f>SUMIFS('Receiving Data 2006-2015'!L:L,'Receiving Data 2006-2015'!D:D,'WR Stats'!C101,'Receiving Data 2006-2015'!A:A,'WR Stats'!D101+2)</f>
        <v>0</v>
      </c>
      <c r="AR101" s="3">
        <f>SUMIFS('Receiving Data 2006-2015'!L:L,'Receiving Data 2006-2015'!D:D,'WR Stats'!C101,'Receiving Data 2006-2015'!A:A,'WR Stats'!D101+3)</f>
        <v>0</v>
      </c>
      <c r="AS101" s="3">
        <f>SUMIFS('Receiving Data 2006-2015'!L:L,'Receiving Data 2006-2015'!D:D,'WR Stats'!C101,'Receiving Data 2006-2015'!A:A,'WR Stats'!D101+4)</f>
        <v>0</v>
      </c>
      <c r="AT101" s="7">
        <f t="shared" si="30"/>
        <v>0</v>
      </c>
      <c r="AU101" s="7">
        <f t="shared" si="31"/>
        <v>0</v>
      </c>
      <c r="AV101" s="7">
        <f t="shared" si="32"/>
        <v>0</v>
      </c>
      <c r="AW101" s="7">
        <f t="shared" si="33"/>
        <v>0</v>
      </c>
      <c r="AX101" s="7">
        <f t="shared" si="34"/>
        <v>0</v>
      </c>
      <c r="AY101" s="7" t="str">
        <f t="shared" si="35"/>
        <v/>
      </c>
      <c r="AZ101" s="7" t="str">
        <f t="shared" si="36"/>
        <v/>
      </c>
      <c r="BA101" s="7" t="str">
        <f t="shared" si="37"/>
        <v/>
      </c>
      <c r="BB101" s="7">
        <f t="shared" si="38"/>
        <v>0</v>
      </c>
      <c r="BC101" s="4">
        <f t="shared" si="39"/>
        <v>0</v>
      </c>
      <c r="BD101">
        <f t="shared" si="40"/>
        <v>0</v>
      </c>
      <c r="BE101">
        <f t="shared" si="41"/>
        <v>0</v>
      </c>
      <c r="BF101">
        <f t="shared" si="42"/>
        <v>0</v>
      </c>
      <c r="BG101">
        <f t="shared" si="43"/>
        <v>0</v>
      </c>
      <c r="BH101">
        <f t="shared" si="44"/>
        <v>0</v>
      </c>
      <c r="BI101">
        <f t="shared" si="45"/>
        <v>0</v>
      </c>
      <c r="BJ101" t="str">
        <f t="shared" si="46"/>
        <v>Bust</v>
      </c>
      <c r="BK101">
        <f t="shared" si="47"/>
        <v>0</v>
      </c>
    </row>
    <row r="102" spans="1:63" x14ac:dyDescent="0.25">
      <c r="A102" t="s">
        <v>438</v>
      </c>
      <c r="B102" t="s">
        <v>74</v>
      </c>
      <c r="C102" t="str">
        <f>INDEX('Draft Master List'!E:F,MATCH(A102,'Draft Master List'!E:E,0),2)</f>
        <v>22007</v>
      </c>
      <c r="D102">
        <f>INDEX('Draft Master List'!A:F,MATCH(A102,'Draft Master List'!E:E,0),1)</f>
        <v>2007</v>
      </c>
      <c r="E102" s="7">
        <f>SUMIFS('Receiving Data 2006-2015'!H:H,'Receiving Data 2006-2015'!D:D,'WR Stats'!C102,'Receiving Data 2006-2015'!A:A,'WR Stats'!D102)</f>
        <v>15</v>
      </c>
      <c r="F102" s="7">
        <f>SUMIFS('Receiving Data 2006-2015'!H:H,'Receiving Data 2006-2015'!D:D,'WR Stats'!C102,'Receiving Data 2006-2015'!A:A,'WR Stats'!D102+1)</f>
        <v>16</v>
      </c>
      <c r="G102" s="7">
        <f>SUMIFS('Receiving Data 2006-2015'!H:H,'Receiving Data 2006-2015'!D:D,'WR Stats'!C102,'Receiving Data 2006-2015'!A:A,'WR Stats'!D102+2)</f>
        <v>14</v>
      </c>
      <c r="H102" s="7">
        <f>SUMIFS('Receiving Data 2006-2015'!H:H,'Receiving Data 2006-2015'!D:D,'WR Stats'!C102,'Receiving Data 2006-2015'!A:A,'WR Stats'!D102+3)</f>
        <v>15</v>
      </c>
      <c r="I102" s="7">
        <f>SUMIFS('Receiving Data 2006-2015'!H:H,'Receiving Data 2006-2015'!D:D,'WR Stats'!C102,'Receiving Data 2006-2015'!A:A,'WR Stats'!D102+4)</f>
        <v>16</v>
      </c>
      <c r="J102" s="7">
        <f>SUMIFS('Receiving Data 2006-2015'!K:K,'Receiving Data 2006-2015'!D:D,'WR Stats'!C102,'Receiving Data 2006-2015'!A:A,'WR Stats'!D102)</f>
        <v>48</v>
      </c>
      <c r="K102" s="7">
        <f>SUMIFS('Receiving Data 2006-2015'!K:K,'Receiving Data 2006-2015'!D:D,'WR Stats'!C102,'Receiving Data 2006-2015'!A:A,'WR Stats'!D102+1)</f>
        <v>78</v>
      </c>
      <c r="L102" s="7">
        <f>SUMIFS('Receiving Data 2006-2015'!K:K,'Receiving Data 2006-2015'!D:D,'WR Stats'!C102,'Receiving Data 2006-2015'!A:A,'WR Stats'!D102+2)</f>
        <v>67</v>
      </c>
      <c r="M102" s="7">
        <f>SUMIFS('Receiving Data 2006-2015'!K:K,'Receiving Data 2006-2015'!D:D,'WR Stats'!C102,'Receiving Data 2006-2015'!A:A,'WR Stats'!D102+3)</f>
        <v>77</v>
      </c>
      <c r="N102" s="7">
        <f>SUMIFS('Receiving Data 2006-2015'!K:K,'Receiving Data 2006-2015'!D:D,'WR Stats'!C102,'Receiving Data 2006-2015'!A:A,'WR Stats'!D102+4)</f>
        <v>96</v>
      </c>
      <c r="O102" s="7">
        <f>SUMIFS('Receiving Data 2006-2015'!J:J,'Receiving Data 2006-2015'!D:D,'WR Stats'!C102,'Receiving Data 2006-2015'!A:A,'WR Stats'!D102)</f>
        <v>93</v>
      </c>
      <c r="P102" s="7">
        <f>SUMIFS('Receiving Data 2006-2015'!J:J,'Receiving Data 2006-2015'!D:D,'WR Stats'!C102,'Receiving Data 2006-2015'!A:A,'WR Stats'!D102+1)</f>
        <v>150</v>
      </c>
      <c r="Q102" s="7">
        <f>SUMIFS('Receiving Data 2006-2015'!J:J,'Receiving Data 2006-2015'!D:D,'WR Stats'!C102,'Receiving Data 2006-2015'!A:A,'WR Stats'!D102+2)</f>
        <v>137</v>
      </c>
      <c r="R102" s="7">
        <f>SUMIFS('Receiving Data 2006-2015'!J:J,'Receiving Data 2006-2015'!D:D,'WR Stats'!C102,'Receiving Data 2006-2015'!A:A,'WR Stats'!D102+3)</f>
        <v>137</v>
      </c>
      <c r="S102" s="7">
        <f>SUMIFS('Receiving Data 2006-2015'!J:J,'Receiving Data 2006-2015'!D:D,'WR Stats'!C102,'Receiving Data 2006-2015'!A:A,'WR Stats'!D102+4)</f>
        <v>158</v>
      </c>
      <c r="T102" s="6">
        <f>SUMIFS('Receiving Data 2006-2015'!M:M,'Receiving Data 2006-2015'!D:D,'WR Stats'!C102,'Receiving Data 2006-2015'!A:A,'WR Stats'!D102)</f>
        <v>756</v>
      </c>
      <c r="U102" s="6">
        <f>SUMIFS('Receiving Data 2006-2015'!M:M,'Receiving Data 2006-2015'!D:D,'WR Stats'!C102,'Receiving Data 2006-2015'!A:A,'WR Stats'!D102+1)</f>
        <v>1331</v>
      </c>
      <c r="V102" s="6">
        <f>SUMIFS('Receiving Data 2006-2015'!M:M,'Receiving Data 2006-2015'!D:D,'WR Stats'!C102,'Receiving Data 2006-2015'!A:A,'WR Stats'!D102+2)</f>
        <v>984</v>
      </c>
      <c r="W102" s="6">
        <f>SUMIFS('Receiving Data 2006-2015'!M:M,'Receiving Data 2006-2015'!D:D,'WR Stats'!C102,'Receiving Data 2006-2015'!A:A,'WR Stats'!D102+3)</f>
        <v>1120</v>
      </c>
      <c r="X102" s="6">
        <f>SUMIFS('Receiving Data 2006-2015'!M:M,'Receiving Data 2006-2015'!D:D,'WR Stats'!C102,'Receiving Data 2006-2015'!A:A,'WR Stats'!D102+4)</f>
        <v>1681</v>
      </c>
      <c r="Y102" s="6">
        <f>SUMIFS('Receiving Data 2006-2015'!O:O,'Receiving Data 2006-2015'!D:D,'WR Stats'!C102,'Receiving Data 2006-2015'!A:A,'WR Stats'!D102)</f>
        <v>4</v>
      </c>
      <c r="Z102" s="6">
        <f>SUMIFS('Receiving Data 2006-2015'!O:O,'Receiving Data 2006-2015'!D:D,'WR Stats'!C102,'Receiving Data 2006-2015'!A:A,'WR Stats'!D102+1)</f>
        <v>12</v>
      </c>
      <c r="AA102" s="6">
        <f>SUMIFS('Receiving Data 2006-2015'!O:O,'Receiving Data 2006-2015'!D:D,'WR Stats'!C102,'Receiving Data 2006-2015'!A:A,'WR Stats'!D102+2)</f>
        <v>5</v>
      </c>
      <c r="AB102" s="6">
        <f>SUMIFS('Receiving Data 2006-2015'!O:O,'Receiving Data 2006-2015'!D:D,'WR Stats'!C102,'Receiving Data 2006-2015'!A:A,'WR Stats'!D102+3)</f>
        <v>12</v>
      </c>
      <c r="AC102" s="6">
        <f>SUMIFS('Receiving Data 2006-2015'!O:O,'Receiving Data 2006-2015'!D:D,'WR Stats'!C102,'Receiving Data 2006-2015'!A:A,'WR Stats'!D102+4)</f>
        <v>16</v>
      </c>
      <c r="AD102" s="6">
        <f>SUMIFS('Receiving Data 2006-2015'!S:S,'Receiving Data 2006-2015'!D:D,'WR Stats'!C102,'Receiving Data 2006-2015'!A:A,'WR Stats'!D102)</f>
        <v>1</v>
      </c>
      <c r="AE102" s="6">
        <f>SUMIFS('Receiving Data 2006-2015'!S:S,'Receiving Data 2006-2015'!D:D,'WR Stats'!C102,'Receiving Data 2006-2015'!A:A,'WR Stats'!D102+1)</f>
        <v>3</v>
      </c>
      <c r="AF102" s="6">
        <f>SUMIFS('Receiving Data 2006-2015'!S:S,'Receiving Data 2006-2015'!D:D,'WR Stats'!C102,'Receiving Data 2006-2015'!A:A,'WR Stats'!D102+2)</f>
        <v>3</v>
      </c>
      <c r="AG102" s="6">
        <f>SUMIFS('Receiving Data 2006-2015'!S:S,'Receiving Data 2006-2015'!D:D,'WR Stats'!C102,'Receiving Data 2006-2015'!A:A,'WR Stats'!D102+3)</f>
        <v>1</v>
      </c>
      <c r="AH102" s="6">
        <f>SUMIFS('Receiving Data 2006-2015'!S:S,'Receiving Data 2006-2015'!D:D,'WR Stats'!C102,'Receiving Data 2006-2015'!A:A,'WR Stats'!D102+4)</f>
        <v>1</v>
      </c>
      <c r="AI102" s="6">
        <f t="shared" si="24"/>
        <v>97.6</v>
      </c>
      <c r="AJ102" s="6">
        <f t="shared" si="25"/>
        <v>199.1</v>
      </c>
      <c r="AK102" s="6">
        <f t="shared" si="26"/>
        <v>122.4</v>
      </c>
      <c r="AL102" s="6">
        <f t="shared" si="27"/>
        <v>182</v>
      </c>
      <c r="AM102" s="6">
        <f t="shared" si="28"/>
        <v>262.10000000000002</v>
      </c>
      <c r="AN102" s="6">
        <f t="shared" si="29"/>
        <v>863.2</v>
      </c>
      <c r="AO102" s="3">
        <f>SUMIFS('Receiving Data 2006-2015'!L:L,'Receiving Data 2006-2015'!D:D,'WR Stats'!C102,'Receiving Data 2006-2015'!A:A,'WR Stats'!D102)</f>
        <v>0.51600000000000001</v>
      </c>
      <c r="AP102" s="3">
        <f>SUMIFS('Receiving Data 2006-2015'!L:L,'Receiving Data 2006-2015'!D:D,'WR Stats'!C102,'Receiving Data 2006-2015'!A:A,'WR Stats'!D102+1)</f>
        <v>0.52</v>
      </c>
      <c r="AQ102" s="3">
        <f>SUMIFS('Receiving Data 2006-2015'!L:L,'Receiving Data 2006-2015'!D:D,'WR Stats'!C102,'Receiving Data 2006-2015'!A:A,'WR Stats'!D102+2)</f>
        <v>0.48899999999999999</v>
      </c>
      <c r="AR102" s="3">
        <f>SUMIFS('Receiving Data 2006-2015'!L:L,'Receiving Data 2006-2015'!D:D,'WR Stats'!C102,'Receiving Data 2006-2015'!A:A,'WR Stats'!D102+3)</f>
        <v>0.56200000000000006</v>
      </c>
      <c r="AS102" s="3">
        <f>SUMIFS('Receiving Data 2006-2015'!L:L,'Receiving Data 2006-2015'!D:D,'WR Stats'!C102,'Receiving Data 2006-2015'!A:A,'WR Stats'!D102+4)</f>
        <v>0.60799999999999998</v>
      </c>
      <c r="AT102" s="7">
        <f t="shared" si="30"/>
        <v>5872</v>
      </c>
      <c r="AU102" s="7">
        <f t="shared" si="31"/>
        <v>76</v>
      </c>
      <c r="AV102" s="7">
        <f t="shared" si="32"/>
        <v>675</v>
      </c>
      <c r="AW102" s="7">
        <f t="shared" si="33"/>
        <v>366</v>
      </c>
      <c r="AX102" s="7">
        <f t="shared" si="34"/>
        <v>9</v>
      </c>
      <c r="AY102" s="7">
        <f t="shared" si="35"/>
        <v>16.043715846994534</v>
      </c>
      <c r="AZ102" s="7">
        <f t="shared" si="36"/>
        <v>8.699259259259259</v>
      </c>
      <c r="BA102" s="7">
        <f t="shared" si="37"/>
        <v>77.263157894736835</v>
      </c>
      <c r="BB102" s="7">
        <f t="shared" si="38"/>
        <v>49</v>
      </c>
      <c r="BC102" s="4">
        <f t="shared" si="39"/>
        <v>0.53899999999999992</v>
      </c>
      <c r="BD102">
        <f t="shared" si="40"/>
        <v>0</v>
      </c>
      <c r="BE102">
        <f t="shared" si="41"/>
        <v>1</v>
      </c>
      <c r="BF102">
        <f t="shared" si="42"/>
        <v>0</v>
      </c>
      <c r="BG102">
        <f t="shared" si="43"/>
        <v>1</v>
      </c>
      <c r="BH102">
        <f t="shared" si="44"/>
        <v>1</v>
      </c>
      <c r="BI102">
        <f t="shared" si="45"/>
        <v>3</v>
      </c>
      <c r="BJ102" t="str">
        <f t="shared" si="46"/>
        <v>Pro Bowl</v>
      </c>
      <c r="BK102">
        <f t="shared" si="47"/>
        <v>1</v>
      </c>
    </row>
    <row r="103" spans="1:63" x14ac:dyDescent="0.25">
      <c r="A103" t="s">
        <v>97</v>
      </c>
      <c r="B103" t="s">
        <v>74</v>
      </c>
      <c r="C103" t="str">
        <f>INDEX('Draft Master List'!E:F,MATCH(A103,'Draft Master List'!E:E,0),2)</f>
        <v>92007</v>
      </c>
      <c r="D103">
        <f>INDEX('Draft Master List'!A:F,MATCH(A103,'Draft Master List'!E:E,0),1)</f>
        <v>2007</v>
      </c>
      <c r="E103" s="7">
        <f>SUMIFS('Receiving Data 2006-2015'!H:H,'Receiving Data 2006-2015'!D:D,'WR Stats'!C103,'Receiving Data 2006-2015'!A:A,'WR Stats'!D103)</f>
        <v>16</v>
      </c>
      <c r="F103" s="7">
        <f>SUMIFS('Receiving Data 2006-2015'!H:H,'Receiving Data 2006-2015'!D:D,'WR Stats'!C103,'Receiving Data 2006-2015'!A:A,'WR Stats'!D103+1)</f>
        <v>16</v>
      </c>
      <c r="G103" s="7">
        <f>SUMIFS('Receiving Data 2006-2015'!H:H,'Receiving Data 2006-2015'!D:D,'WR Stats'!C103,'Receiving Data 2006-2015'!A:A,'WR Stats'!D103+2)</f>
        <v>16</v>
      </c>
      <c r="H103" s="7">
        <f>SUMIFS('Receiving Data 2006-2015'!H:H,'Receiving Data 2006-2015'!D:D,'WR Stats'!C103,'Receiving Data 2006-2015'!A:A,'WR Stats'!D103+3)</f>
        <v>13</v>
      </c>
      <c r="I103" s="7">
        <f>SUMIFS('Receiving Data 2006-2015'!H:H,'Receiving Data 2006-2015'!D:D,'WR Stats'!C103,'Receiving Data 2006-2015'!A:A,'WR Stats'!D103+4)</f>
        <v>14</v>
      </c>
      <c r="J103" s="7">
        <f>SUMIFS('Receiving Data 2006-2015'!K:K,'Receiving Data 2006-2015'!D:D,'WR Stats'!C103,'Receiving Data 2006-2015'!A:A,'WR Stats'!D103)</f>
        <v>34</v>
      </c>
      <c r="K103" s="7">
        <f>SUMIFS('Receiving Data 2006-2015'!K:K,'Receiving Data 2006-2015'!D:D,'WR Stats'!C103,'Receiving Data 2006-2015'!A:A,'WR Stats'!D103+1)</f>
        <v>56</v>
      </c>
      <c r="L103" s="7">
        <f>SUMIFS('Receiving Data 2006-2015'!K:K,'Receiving Data 2006-2015'!D:D,'WR Stats'!C103,'Receiving Data 2006-2015'!A:A,'WR Stats'!D103+2)</f>
        <v>38</v>
      </c>
      <c r="M103" s="7">
        <f>SUMIFS('Receiving Data 2006-2015'!K:K,'Receiving Data 2006-2015'!D:D,'WR Stats'!C103,'Receiving Data 2006-2015'!A:A,'WR Stats'!D103+3)</f>
        <v>12</v>
      </c>
      <c r="N103" s="7">
        <f>SUMIFS('Receiving Data 2006-2015'!K:K,'Receiving Data 2006-2015'!D:D,'WR Stats'!C103,'Receiving Data 2006-2015'!A:A,'WR Stats'!D103+4)</f>
        <v>19</v>
      </c>
      <c r="O103" s="7">
        <f>SUMIFS('Receiving Data 2006-2015'!J:J,'Receiving Data 2006-2015'!D:D,'WR Stats'!C103,'Receiving Data 2006-2015'!A:A,'WR Stats'!D103)</f>
        <v>71</v>
      </c>
      <c r="P103" s="7">
        <f>SUMIFS('Receiving Data 2006-2015'!J:J,'Receiving Data 2006-2015'!D:D,'WR Stats'!C103,'Receiving Data 2006-2015'!A:A,'WR Stats'!D103+1)</f>
        <v>93</v>
      </c>
      <c r="Q103" s="7">
        <f>SUMIFS('Receiving Data 2006-2015'!J:J,'Receiving Data 2006-2015'!D:D,'WR Stats'!C103,'Receiving Data 2006-2015'!A:A,'WR Stats'!D103+2)</f>
        <v>78</v>
      </c>
      <c r="R103" s="7">
        <f>SUMIFS('Receiving Data 2006-2015'!J:J,'Receiving Data 2006-2015'!D:D,'WR Stats'!C103,'Receiving Data 2006-2015'!A:A,'WR Stats'!D103+3)</f>
        <v>35</v>
      </c>
      <c r="S103" s="7">
        <f>SUMIFS('Receiving Data 2006-2015'!J:J,'Receiving Data 2006-2015'!D:D,'WR Stats'!C103,'Receiving Data 2006-2015'!A:A,'WR Stats'!D103+4)</f>
        <v>33</v>
      </c>
      <c r="T103" s="6">
        <f>SUMIFS('Receiving Data 2006-2015'!M:M,'Receiving Data 2006-2015'!D:D,'WR Stats'!C103,'Receiving Data 2006-2015'!A:A,'WR Stats'!D103)</f>
        <v>420</v>
      </c>
      <c r="U103" s="6">
        <f>SUMIFS('Receiving Data 2006-2015'!M:M,'Receiving Data 2006-2015'!D:D,'WR Stats'!C103,'Receiving Data 2006-2015'!A:A,'WR Stats'!D103+1)</f>
        <v>790</v>
      </c>
      <c r="V103" s="6">
        <f>SUMIFS('Receiving Data 2006-2015'!M:M,'Receiving Data 2006-2015'!D:D,'WR Stats'!C103,'Receiving Data 2006-2015'!A:A,'WR Stats'!D103+2)</f>
        <v>454</v>
      </c>
      <c r="W103" s="6">
        <f>SUMIFS('Receiving Data 2006-2015'!M:M,'Receiving Data 2006-2015'!D:D,'WR Stats'!C103,'Receiving Data 2006-2015'!A:A,'WR Stats'!D103+3)</f>
        <v>163</v>
      </c>
      <c r="X103" s="6">
        <f>SUMIFS('Receiving Data 2006-2015'!M:M,'Receiving Data 2006-2015'!D:D,'WR Stats'!C103,'Receiving Data 2006-2015'!A:A,'WR Stats'!D103+4)</f>
        <v>220</v>
      </c>
      <c r="Y103" s="6">
        <f>SUMIFS('Receiving Data 2006-2015'!O:O,'Receiving Data 2006-2015'!D:D,'WR Stats'!C103,'Receiving Data 2006-2015'!A:A,'WR Stats'!D103)</f>
        <v>2</v>
      </c>
      <c r="Z103" s="6">
        <f>SUMIFS('Receiving Data 2006-2015'!O:O,'Receiving Data 2006-2015'!D:D,'WR Stats'!C103,'Receiving Data 2006-2015'!A:A,'WR Stats'!D103+1)</f>
        <v>2</v>
      </c>
      <c r="AA103" s="6">
        <f>SUMIFS('Receiving Data 2006-2015'!O:O,'Receiving Data 2006-2015'!D:D,'WR Stats'!C103,'Receiving Data 2006-2015'!A:A,'WR Stats'!D103+2)</f>
        <v>1</v>
      </c>
      <c r="AB103" s="6">
        <f>SUMIFS('Receiving Data 2006-2015'!O:O,'Receiving Data 2006-2015'!D:D,'WR Stats'!C103,'Receiving Data 2006-2015'!A:A,'WR Stats'!D103+3)</f>
        <v>1</v>
      </c>
      <c r="AC103" s="6">
        <f>SUMIFS('Receiving Data 2006-2015'!O:O,'Receiving Data 2006-2015'!D:D,'WR Stats'!C103,'Receiving Data 2006-2015'!A:A,'WR Stats'!D103+4)</f>
        <v>0</v>
      </c>
      <c r="AD103" s="6">
        <f>SUMIFS('Receiving Data 2006-2015'!S:S,'Receiving Data 2006-2015'!D:D,'WR Stats'!C103,'Receiving Data 2006-2015'!A:A,'WR Stats'!D103)</f>
        <v>3</v>
      </c>
      <c r="AE103" s="6">
        <f>SUMIFS('Receiving Data 2006-2015'!S:S,'Receiving Data 2006-2015'!D:D,'WR Stats'!C103,'Receiving Data 2006-2015'!A:A,'WR Stats'!D103+1)</f>
        <v>5</v>
      </c>
      <c r="AF103" s="6">
        <f>SUMIFS('Receiving Data 2006-2015'!S:S,'Receiving Data 2006-2015'!D:D,'WR Stats'!C103,'Receiving Data 2006-2015'!A:A,'WR Stats'!D103+2)</f>
        <v>2</v>
      </c>
      <c r="AG103" s="6">
        <f>SUMIFS('Receiving Data 2006-2015'!S:S,'Receiving Data 2006-2015'!D:D,'WR Stats'!C103,'Receiving Data 2006-2015'!A:A,'WR Stats'!D103+3)</f>
        <v>1</v>
      </c>
      <c r="AH103" s="6">
        <f>SUMIFS('Receiving Data 2006-2015'!S:S,'Receiving Data 2006-2015'!D:D,'WR Stats'!C103,'Receiving Data 2006-2015'!A:A,'WR Stats'!D103+4)</f>
        <v>0</v>
      </c>
      <c r="AI103" s="6">
        <f t="shared" si="24"/>
        <v>48</v>
      </c>
      <c r="AJ103" s="6">
        <f t="shared" si="25"/>
        <v>81</v>
      </c>
      <c r="AK103" s="6">
        <f t="shared" si="26"/>
        <v>47.4</v>
      </c>
      <c r="AL103" s="6">
        <f t="shared" si="27"/>
        <v>20.3</v>
      </c>
      <c r="AM103" s="6">
        <f t="shared" si="28"/>
        <v>22</v>
      </c>
      <c r="AN103" s="6">
        <f t="shared" si="29"/>
        <v>218.70000000000002</v>
      </c>
      <c r="AO103" s="3">
        <f>SUMIFS('Receiving Data 2006-2015'!L:L,'Receiving Data 2006-2015'!D:D,'WR Stats'!C103,'Receiving Data 2006-2015'!A:A,'WR Stats'!D103)</f>
        <v>0.47899999999999998</v>
      </c>
      <c r="AP103" s="3">
        <f>SUMIFS('Receiving Data 2006-2015'!L:L,'Receiving Data 2006-2015'!D:D,'WR Stats'!C103,'Receiving Data 2006-2015'!A:A,'WR Stats'!D103+1)</f>
        <v>0.60199999999999998</v>
      </c>
      <c r="AQ103" s="3">
        <f>SUMIFS('Receiving Data 2006-2015'!L:L,'Receiving Data 2006-2015'!D:D,'WR Stats'!C103,'Receiving Data 2006-2015'!A:A,'WR Stats'!D103+2)</f>
        <v>0.48699999999999999</v>
      </c>
      <c r="AR103" s="3">
        <f>SUMIFS('Receiving Data 2006-2015'!L:L,'Receiving Data 2006-2015'!D:D,'WR Stats'!C103,'Receiving Data 2006-2015'!A:A,'WR Stats'!D103+3)</f>
        <v>0.34300000000000003</v>
      </c>
      <c r="AS103" s="3">
        <f>SUMIFS('Receiving Data 2006-2015'!L:L,'Receiving Data 2006-2015'!D:D,'WR Stats'!C103,'Receiving Data 2006-2015'!A:A,'WR Stats'!D103+4)</f>
        <v>0.57599999999999996</v>
      </c>
      <c r="AT103" s="7">
        <f t="shared" si="30"/>
        <v>2047</v>
      </c>
      <c r="AU103" s="7">
        <f t="shared" si="31"/>
        <v>75</v>
      </c>
      <c r="AV103" s="7">
        <f t="shared" si="32"/>
        <v>310</v>
      </c>
      <c r="AW103" s="7">
        <f t="shared" si="33"/>
        <v>159</v>
      </c>
      <c r="AX103" s="7">
        <f t="shared" si="34"/>
        <v>11</v>
      </c>
      <c r="AY103" s="7">
        <f t="shared" si="35"/>
        <v>12.874213836477987</v>
      </c>
      <c r="AZ103" s="7">
        <f t="shared" si="36"/>
        <v>6.6032258064516132</v>
      </c>
      <c r="BA103" s="7">
        <f t="shared" si="37"/>
        <v>27.293333333333333</v>
      </c>
      <c r="BB103" s="7">
        <f t="shared" si="38"/>
        <v>6</v>
      </c>
      <c r="BC103" s="4">
        <f t="shared" si="39"/>
        <v>0.49740000000000001</v>
      </c>
      <c r="BD103">
        <f t="shared" si="40"/>
        <v>0</v>
      </c>
      <c r="BE103">
        <f t="shared" si="41"/>
        <v>0</v>
      </c>
      <c r="BF103">
        <f t="shared" si="42"/>
        <v>0</v>
      </c>
      <c r="BG103">
        <f t="shared" si="43"/>
        <v>0</v>
      </c>
      <c r="BH103">
        <f t="shared" si="44"/>
        <v>0</v>
      </c>
      <c r="BI103">
        <f t="shared" si="45"/>
        <v>0</v>
      </c>
      <c r="BJ103" t="str">
        <f t="shared" si="46"/>
        <v>Bust</v>
      </c>
      <c r="BK103">
        <f t="shared" si="47"/>
        <v>0</v>
      </c>
    </row>
    <row r="104" spans="1:63" x14ac:dyDescent="0.25">
      <c r="A104" t="s">
        <v>441</v>
      </c>
      <c r="B104" t="s">
        <v>74</v>
      </c>
      <c r="C104" t="str">
        <f>INDEX('Draft Master List'!E:F,MATCH(A104,'Draft Master List'!E:E,0),2)</f>
        <v>232007</v>
      </c>
      <c r="D104">
        <f>INDEX('Draft Master List'!A:F,MATCH(A104,'Draft Master List'!E:E,0),1)</f>
        <v>2007</v>
      </c>
      <c r="E104" s="7">
        <f>SUMIFS('Receiving Data 2006-2015'!H:H,'Receiving Data 2006-2015'!D:D,'WR Stats'!C104,'Receiving Data 2006-2015'!A:A,'WR Stats'!D104)</f>
        <v>16</v>
      </c>
      <c r="F104" s="7">
        <f>SUMIFS('Receiving Data 2006-2015'!H:H,'Receiving Data 2006-2015'!D:D,'WR Stats'!C104,'Receiving Data 2006-2015'!A:A,'WR Stats'!D104+1)</f>
        <v>16</v>
      </c>
      <c r="G104" s="7">
        <f>SUMIFS('Receiving Data 2006-2015'!H:H,'Receiving Data 2006-2015'!D:D,'WR Stats'!C104,'Receiving Data 2006-2015'!A:A,'WR Stats'!D104+2)</f>
        <v>11</v>
      </c>
      <c r="H104" s="7">
        <f>SUMIFS('Receiving Data 2006-2015'!H:H,'Receiving Data 2006-2015'!D:D,'WR Stats'!C104,'Receiving Data 2006-2015'!A:A,'WR Stats'!D104+3)</f>
        <v>16</v>
      </c>
      <c r="I104" s="7">
        <f>SUMIFS('Receiving Data 2006-2015'!H:H,'Receiving Data 2006-2015'!D:D,'WR Stats'!C104,'Receiving Data 2006-2015'!A:A,'WR Stats'!D104+4)</f>
        <v>16</v>
      </c>
      <c r="J104" s="7">
        <f>SUMIFS('Receiving Data 2006-2015'!K:K,'Receiving Data 2006-2015'!D:D,'WR Stats'!C104,'Receiving Data 2006-2015'!A:A,'WR Stats'!D104)</f>
        <v>70</v>
      </c>
      <c r="K104" s="7">
        <f>SUMIFS('Receiving Data 2006-2015'!K:K,'Receiving Data 2006-2015'!D:D,'WR Stats'!C104,'Receiving Data 2006-2015'!A:A,'WR Stats'!D104+1)</f>
        <v>86</v>
      </c>
      <c r="L104" s="7">
        <f>SUMIFS('Receiving Data 2006-2015'!K:K,'Receiving Data 2006-2015'!D:D,'WR Stats'!C104,'Receiving Data 2006-2015'!A:A,'WR Stats'!D104+2)</f>
        <v>47</v>
      </c>
      <c r="M104" s="7">
        <f>SUMIFS('Receiving Data 2006-2015'!K:K,'Receiving Data 2006-2015'!D:D,'WR Stats'!C104,'Receiving Data 2006-2015'!A:A,'WR Stats'!D104+3)</f>
        <v>72</v>
      </c>
      <c r="N104" s="7">
        <f>SUMIFS('Receiving Data 2006-2015'!K:K,'Receiving Data 2006-2015'!D:D,'WR Stats'!C104,'Receiving Data 2006-2015'!A:A,'WR Stats'!D104+4)</f>
        <v>81</v>
      </c>
      <c r="O104" s="7">
        <f>SUMIFS('Receiving Data 2006-2015'!J:J,'Receiving Data 2006-2015'!D:D,'WR Stats'!C104,'Receiving Data 2006-2015'!A:A,'WR Stats'!D104)</f>
        <v>116</v>
      </c>
      <c r="P104" s="7">
        <f>SUMIFS('Receiving Data 2006-2015'!J:J,'Receiving Data 2006-2015'!D:D,'WR Stats'!C104,'Receiving Data 2006-2015'!A:A,'WR Stats'!D104+1)</f>
        <v>157</v>
      </c>
      <c r="Q104" s="7">
        <f>SUMIFS('Receiving Data 2006-2015'!J:J,'Receiving Data 2006-2015'!D:D,'WR Stats'!C104,'Receiving Data 2006-2015'!A:A,'WR Stats'!D104+2)</f>
        <v>87</v>
      </c>
      <c r="R104" s="7">
        <f>SUMIFS('Receiving Data 2006-2015'!J:J,'Receiving Data 2006-2015'!D:D,'WR Stats'!C104,'Receiving Data 2006-2015'!A:A,'WR Stats'!D104+3)</f>
        <v>133</v>
      </c>
      <c r="S104" s="7">
        <f>SUMIFS('Receiving Data 2006-2015'!J:J,'Receiving Data 2006-2015'!D:D,'WR Stats'!C104,'Receiving Data 2006-2015'!A:A,'WR Stats'!D104+4)</f>
        <v>142</v>
      </c>
      <c r="T104" s="6">
        <f>SUMIFS('Receiving Data 2006-2015'!M:M,'Receiving Data 2006-2015'!D:D,'WR Stats'!C104,'Receiving Data 2006-2015'!A:A,'WR Stats'!D104)</f>
        <v>995</v>
      </c>
      <c r="U104" s="6">
        <f>SUMIFS('Receiving Data 2006-2015'!M:M,'Receiving Data 2006-2015'!D:D,'WR Stats'!C104,'Receiving Data 2006-2015'!A:A,'WR Stats'!D104+1)</f>
        <v>1022</v>
      </c>
      <c r="V104" s="6">
        <f>SUMIFS('Receiving Data 2006-2015'!M:M,'Receiving Data 2006-2015'!D:D,'WR Stats'!C104,'Receiving Data 2006-2015'!A:A,'WR Stats'!D104+2)</f>
        <v>589</v>
      </c>
      <c r="W104" s="6">
        <f>SUMIFS('Receiving Data 2006-2015'!M:M,'Receiving Data 2006-2015'!D:D,'WR Stats'!C104,'Receiving Data 2006-2015'!A:A,'WR Stats'!D104+3)</f>
        <v>1162</v>
      </c>
      <c r="X104" s="6">
        <f>SUMIFS('Receiving Data 2006-2015'!M:M,'Receiving Data 2006-2015'!D:D,'WR Stats'!C104,'Receiving Data 2006-2015'!A:A,'WR Stats'!D104+4)</f>
        <v>1159</v>
      </c>
      <c r="Y104" s="6">
        <f>SUMIFS('Receiving Data 2006-2015'!O:O,'Receiving Data 2006-2015'!D:D,'WR Stats'!C104,'Receiving Data 2006-2015'!A:A,'WR Stats'!D104)</f>
        <v>5</v>
      </c>
      <c r="Z104" s="6">
        <f>SUMIFS('Receiving Data 2006-2015'!O:O,'Receiving Data 2006-2015'!D:D,'WR Stats'!C104,'Receiving Data 2006-2015'!A:A,'WR Stats'!D104+1)</f>
        <v>7</v>
      </c>
      <c r="AA104" s="6">
        <f>SUMIFS('Receiving Data 2006-2015'!O:O,'Receiving Data 2006-2015'!D:D,'WR Stats'!C104,'Receiving Data 2006-2015'!A:A,'WR Stats'!D104+2)</f>
        <v>4</v>
      </c>
      <c r="AB104" s="6">
        <f>SUMIFS('Receiving Data 2006-2015'!O:O,'Receiving Data 2006-2015'!D:D,'WR Stats'!C104,'Receiving Data 2006-2015'!A:A,'WR Stats'!D104+3)</f>
        <v>15</v>
      </c>
      <c r="AC104" s="6">
        <f>SUMIFS('Receiving Data 2006-2015'!O:O,'Receiving Data 2006-2015'!D:D,'WR Stats'!C104,'Receiving Data 2006-2015'!A:A,'WR Stats'!D104+4)</f>
        <v>5</v>
      </c>
      <c r="AD104" s="6">
        <f>SUMIFS('Receiving Data 2006-2015'!S:S,'Receiving Data 2006-2015'!D:D,'WR Stats'!C104,'Receiving Data 2006-2015'!A:A,'WR Stats'!D104)</f>
        <v>0</v>
      </c>
      <c r="AE104" s="6">
        <f>SUMIFS('Receiving Data 2006-2015'!S:S,'Receiving Data 2006-2015'!D:D,'WR Stats'!C104,'Receiving Data 2006-2015'!A:A,'WR Stats'!D104+1)</f>
        <v>0</v>
      </c>
      <c r="AF104" s="6">
        <f>SUMIFS('Receiving Data 2006-2015'!S:S,'Receiving Data 2006-2015'!D:D,'WR Stats'!C104,'Receiving Data 2006-2015'!A:A,'WR Stats'!D104+2)</f>
        <v>1</v>
      </c>
      <c r="AG104" s="6">
        <f>SUMIFS('Receiving Data 2006-2015'!S:S,'Receiving Data 2006-2015'!D:D,'WR Stats'!C104,'Receiving Data 2006-2015'!A:A,'WR Stats'!D104+3)</f>
        <v>1</v>
      </c>
      <c r="AH104" s="6">
        <f>SUMIFS('Receiving Data 2006-2015'!S:S,'Receiving Data 2006-2015'!D:D,'WR Stats'!C104,'Receiving Data 2006-2015'!A:A,'WR Stats'!D104+4)</f>
        <v>1</v>
      </c>
      <c r="AI104" s="6">
        <f t="shared" si="24"/>
        <v>129.5</v>
      </c>
      <c r="AJ104" s="6">
        <f t="shared" si="25"/>
        <v>144.19999999999999</v>
      </c>
      <c r="AK104" s="6">
        <f t="shared" si="26"/>
        <v>80.900000000000006</v>
      </c>
      <c r="AL104" s="6">
        <f t="shared" si="27"/>
        <v>204.2</v>
      </c>
      <c r="AM104" s="6">
        <f t="shared" si="28"/>
        <v>143.9</v>
      </c>
      <c r="AN104" s="6">
        <f t="shared" si="29"/>
        <v>702.69999999999993</v>
      </c>
      <c r="AO104" s="3">
        <f>SUMIFS('Receiving Data 2006-2015'!L:L,'Receiving Data 2006-2015'!D:D,'WR Stats'!C104,'Receiving Data 2006-2015'!A:A,'WR Stats'!D104)</f>
        <v>0.60299999999999998</v>
      </c>
      <c r="AP104" s="3">
        <f>SUMIFS('Receiving Data 2006-2015'!L:L,'Receiving Data 2006-2015'!D:D,'WR Stats'!C104,'Receiving Data 2006-2015'!A:A,'WR Stats'!D104+1)</f>
        <v>0.54800000000000004</v>
      </c>
      <c r="AQ104" s="3">
        <f>SUMIFS('Receiving Data 2006-2015'!L:L,'Receiving Data 2006-2015'!D:D,'WR Stats'!C104,'Receiving Data 2006-2015'!A:A,'WR Stats'!D104+2)</f>
        <v>0.54</v>
      </c>
      <c r="AR104" s="3">
        <f>SUMIFS('Receiving Data 2006-2015'!L:L,'Receiving Data 2006-2015'!D:D,'WR Stats'!C104,'Receiving Data 2006-2015'!A:A,'WR Stats'!D104+3)</f>
        <v>0.54100000000000004</v>
      </c>
      <c r="AS104" s="3">
        <f>SUMIFS('Receiving Data 2006-2015'!L:L,'Receiving Data 2006-2015'!D:D,'WR Stats'!C104,'Receiving Data 2006-2015'!A:A,'WR Stats'!D104+4)</f>
        <v>0.56999999999999995</v>
      </c>
      <c r="AT104" s="7">
        <f t="shared" si="30"/>
        <v>4927</v>
      </c>
      <c r="AU104" s="7">
        <f t="shared" si="31"/>
        <v>75</v>
      </c>
      <c r="AV104" s="7">
        <f t="shared" si="32"/>
        <v>635</v>
      </c>
      <c r="AW104" s="7">
        <f t="shared" si="33"/>
        <v>356</v>
      </c>
      <c r="AX104" s="7">
        <f t="shared" si="34"/>
        <v>3</v>
      </c>
      <c r="AY104" s="7">
        <f t="shared" si="35"/>
        <v>13.839887640449438</v>
      </c>
      <c r="AZ104" s="7">
        <f t="shared" si="36"/>
        <v>7.7590551181102363</v>
      </c>
      <c r="BA104" s="7">
        <f t="shared" si="37"/>
        <v>65.693333333333328</v>
      </c>
      <c r="BB104" s="7">
        <f t="shared" si="38"/>
        <v>36</v>
      </c>
      <c r="BC104" s="4">
        <f t="shared" si="39"/>
        <v>0.56040000000000001</v>
      </c>
      <c r="BD104">
        <f t="shared" si="40"/>
        <v>1</v>
      </c>
      <c r="BE104">
        <f t="shared" si="41"/>
        <v>1</v>
      </c>
      <c r="BF104">
        <f t="shared" si="42"/>
        <v>0</v>
      </c>
      <c r="BG104">
        <f t="shared" si="43"/>
        <v>1</v>
      </c>
      <c r="BH104">
        <f t="shared" si="44"/>
        <v>1</v>
      </c>
      <c r="BI104">
        <f t="shared" si="45"/>
        <v>4</v>
      </c>
      <c r="BJ104" t="str">
        <f t="shared" si="46"/>
        <v>Super Star</v>
      </c>
      <c r="BK104">
        <f t="shared" si="47"/>
        <v>1</v>
      </c>
    </row>
    <row r="105" spans="1:63" x14ac:dyDescent="0.25">
      <c r="A105" t="s">
        <v>442</v>
      </c>
      <c r="B105" t="s">
        <v>74</v>
      </c>
      <c r="C105" t="str">
        <f>INDEX('Draft Master List'!E:F,MATCH(A105,'Draft Master List'!E:E,0),2)</f>
        <v>272007</v>
      </c>
      <c r="D105">
        <f>INDEX('Draft Master List'!A:F,MATCH(A105,'Draft Master List'!E:E,0),1)</f>
        <v>2007</v>
      </c>
      <c r="E105" s="7">
        <f>SUMIFS('Receiving Data 2006-2015'!H:H,'Receiving Data 2006-2015'!D:D,'WR Stats'!C105,'Receiving Data 2006-2015'!A:A,'WR Stats'!D105)</f>
        <v>0</v>
      </c>
      <c r="F105" s="7">
        <f>SUMIFS('Receiving Data 2006-2015'!H:H,'Receiving Data 2006-2015'!D:D,'WR Stats'!C105,'Receiving Data 2006-2015'!A:A,'WR Stats'!D105+1)</f>
        <v>14</v>
      </c>
      <c r="G105" s="7">
        <f>SUMIFS('Receiving Data 2006-2015'!H:H,'Receiving Data 2006-2015'!D:D,'WR Stats'!C105,'Receiving Data 2006-2015'!A:A,'WR Stats'!D105+2)</f>
        <v>16</v>
      </c>
      <c r="H105" s="7">
        <f>SUMIFS('Receiving Data 2006-2015'!H:H,'Receiving Data 2006-2015'!D:D,'WR Stats'!C105,'Receiving Data 2006-2015'!A:A,'WR Stats'!D105+3)</f>
        <v>16</v>
      </c>
      <c r="I105" s="7">
        <f>SUMIFS('Receiving Data 2006-2015'!H:H,'Receiving Data 2006-2015'!D:D,'WR Stats'!C105,'Receiving Data 2006-2015'!A:A,'WR Stats'!D105+4)</f>
        <v>16</v>
      </c>
      <c r="J105" s="7">
        <f>SUMIFS('Receiving Data 2006-2015'!K:K,'Receiving Data 2006-2015'!D:D,'WR Stats'!C105,'Receiving Data 2006-2015'!A:A,'WR Stats'!D105)</f>
        <v>0</v>
      </c>
      <c r="K105" s="7">
        <f>SUMIFS('Receiving Data 2006-2015'!K:K,'Receiving Data 2006-2015'!D:D,'WR Stats'!C105,'Receiving Data 2006-2015'!A:A,'WR Stats'!D105+1)</f>
        <v>12</v>
      </c>
      <c r="L105" s="7">
        <f>SUMIFS('Receiving Data 2006-2015'!K:K,'Receiving Data 2006-2015'!D:D,'WR Stats'!C105,'Receiving Data 2006-2015'!A:A,'WR Stats'!D105+2)</f>
        <v>45</v>
      </c>
      <c r="M105" s="7">
        <f>SUMIFS('Receiving Data 2006-2015'!K:K,'Receiving Data 2006-2015'!D:D,'WR Stats'!C105,'Receiving Data 2006-2015'!A:A,'WR Stats'!D105+3)</f>
        <v>44</v>
      </c>
      <c r="N105" s="7">
        <f>SUMIFS('Receiving Data 2006-2015'!K:K,'Receiving Data 2006-2015'!D:D,'WR Stats'!C105,'Receiving Data 2006-2015'!A:A,'WR Stats'!D105+4)</f>
        <v>40</v>
      </c>
      <c r="O105" s="7">
        <f>SUMIFS('Receiving Data 2006-2015'!J:J,'Receiving Data 2006-2015'!D:D,'WR Stats'!C105,'Receiving Data 2006-2015'!A:A,'WR Stats'!D105)</f>
        <v>0</v>
      </c>
      <c r="P105" s="7">
        <f>SUMIFS('Receiving Data 2006-2015'!J:J,'Receiving Data 2006-2015'!D:D,'WR Stats'!C105,'Receiving Data 2006-2015'!A:A,'WR Stats'!D105+1)</f>
        <v>20</v>
      </c>
      <c r="Q105" s="7">
        <f>SUMIFS('Receiving Data 2006-2015'!J:J,'Receiving Data 2006-2015'!D:D,'WR Stats'!C105,'Receiving Data 2006-2015'!A:A,'WR Stats'!D105+2)</f>
        <v>64</v>
      </c>
      <c r="R105" s="7">
        <f>SUMIFS('Receiving Data 2006-2015'!J:J,'Receiving Data 2006-2015'!D:D,'WR Stats'!C105,'Receiving Data 2006-2015'!A:A,'WR Stats'!D105+3)</f>
        <v>66</v>
      </c>
      <c r="S105" s="7">
        <f>SUMIFS('Receiving Data 2006-2015'!J:J,'Receiving Data 2006-2015'!D:D,'WR Stats'!C105,'Receiving Data 2006-2015'!A:A,'WR Stats'!D105+4)</f>
        <v>60</v>
      </c>
      <c r="T105" s="6">
        <f>SUMIFS('Receiving Data 2006-2015'!M:M,'Receiving Data 2006-2015'!D:D,'WR Stats'!C105,'Receiving Data 2006-2015'!A:A,'WR Stats'!D105)</f>
        <v>0</v>
      </c>
      <c r="U105" s="6">
        <f>SUMIFS('Receiving Data 2006-2015'!M:M,'Receiving Data 2006-2015'!D:D,'WR Stats'!C105,'Receiving Data 2006-2015'!A:A,'WR Stats'!D105+1)</f>
        <v>289</v>
      </c>
      <c r="V105" s="6">
        <f>SUMIFS('Receiving Data 2006-2015'!M:M,'Receiving Data 2006-2015'!D:D,'WR Stats'!C105,'Receiving Data 2006-2015'!A:A,'WR Stats'!D105+2)</f>
        <v>722</v>
      </c>
      <c r="W105" s="6">
        <f>SUMIFS('Receiving Data 2006-2015'!M:M,'Receiving Data 2006-2015'!D:D,'WR Stats'!C105,'Receiving Data 2006-2015'!A:A,'WR Stats'!D105+3)</f>
        <v>638</v>
      </c>
      <c r="X105" s="6">
        <f>SUMIFS('Receiving Data 2006-2015'!M:M,'Receiving Data 2006-2015'!D:D,'WR Stats'!C105,'Receiving Data 2006-2015'!A:A,'WR Stats'!D105+4)</f>
        <v>620</v>
      </c>
      <c r="Y105" s="6">
        <f>SUMIFS('Receiving Data 2006-2015'!O:O,'Receiving Data 2006-2015'!D:D,'WR Stats'!C105,'Receiving Data 2006-2015'!A:A,'WR Stats'!D105)</f>
        <v>0</v>
      </c>
      <c r="Z105" s="6">
        <f>SUMIFS('Receiving Data 2006-2015'!O:O,'Receiving Data 2006-2015'!D:D,'WR Stats'!C105,'Receiving Data 2006-2015'!A:A,'WR Stats'!D105+1)</f>
        <v>3</v>
      </c>
      <c r="AA105" s="6">
        <f>SUMIFS('Receiving Data 2006-2015'!O:O,'Receiving Data 2006-2015'!D:D,'WR Stats'!C105,'Receiving Data 2006-2015'!A:A,'WR Stats'!D105+2)</f>
        <v>9</v>
      </c>
      <c r="AB105" s="6">
        <f>SUMIFS('Receiving Data 2006-2015'!O:O,'Receiving Data 2006-2015'!D:D,'WR Stats'!C105,'Receiving Data 2006-2015'!A:A,'WR Stats'!D105+3)</f>
        <v>5</v>
      </c>
      <c r="AC105" s="6">
        <f>SUMIFS('Receiving Data 2006-2015'!O:O,'Receiving Data 2006-2015'!D:D,'WR Stats'!C105,'Receiving Data 2006-2015'!A:A,'WR Stats'!D105+4)</f>
        <v>6</v>
      </c>
      <c r="AD105" s="6">
        <f>SUMIFS('Receiving Data 2006-2015'!S:S,'Receiving Data 2006-2015'!D:D,'WR Stats'!C105,'Receiving Data 2006-2015'!A:A,'WR Stats'!D105)</f>
        <v>0</v>
      </c>
      <c r="AE105" s="6">
        <f>SUMIFS('Receiving Data 2006-2015'!S:S,'Receiving Data 2006-2015'!D:D,'WR Stats'!C105,'Receiving Data 2006-2015'!A:A,'WR Stats'!D105+1)</f>
        <v>0</v>
      </c>
      <c r="AF105" s="6">
        <f>SUMIFS('Receiving Data 2006-2015'!S:S,'Receiving Data 2006-2015'!D:D,'WR Stats'!C105,'Receiving Data 2006-2015'!A:A,'WR Stats'!D105+2)</f>
        <v>2</v>
      </c>
      <c r="AG105" s="6">
        <f>SUMIFS('Receiving Data 2006-2015'!S:S,'Receiving Data 2006-2015'!D:D,'WR Stats'!C105,'Receiving Data 2006-2015'!A:A,'WR Stats'!D105+3)</f>
        <v>0</v>
      </c>
      <c r="AH105" s="6">
        <f>SUMIFS('Receiving Data 2006-2015'!S:S,'Receiving Data 2006-2015'!D:D,'WR Stats'!C105,'Receiving Data 2006-2015'!A:A,'WR Stats'!D105+4)</f>
        <v>0</v>
      </c>
      <c r="AI105" s="6">
        <f t="shared" si="24"/>
        <v>0</v>
      </c>
      <c r="AJ105" s="6">
        <f t="shared" si="25"/>
        <v>46.9</v>
      </c>
      <c r="AK105" s="6">
        <f t="shared" si="26"/>
        <v>122.2</v>
      </c>
      <c r="AL105" s="6">
        <f t="shared" si="27"/>
        <v>93.8</v>
      </c>
      <c r="AM105" s="6">
        <f t="shared" si="28"/>
        <v>98</v>
      </c>
      <c r="AN105" s="6">
        <f t="shared" si="29"/>
        <v>360.9</v>
      </c>
      <c r="AO105" s="3">
        <f>SUMIFS('Receiving Data 2006-2015'!L:L,'Receiving Data 2006-2015'!D:D,'WR Stats'!C105,'Receiving Data 2006-2015'!A:A,'WR Stats'!D105)</f>
        <v>0</v>
      </c>
      <c r="AP105" s="3">
        <f>SUMIFS('Receiving Data 2006-2015'!L:L,'Receiving Data 2006-2015'!D:D,'WR Stats'!C105,'Receiving Data 2006-2015'!A:A,'WR Stats'!D105+1)</f>
        <v>0.6</v>
      </c>
      <c r="AQ105" s="3">
        <f>SUMIFS('Receiving Data 2006-2015'!L:L,'Receiving Data 2006-2015'!D:D,'WR Stats'!C105,'Receiving Data 2006-2015'!A:A,'WR Stats'!D105+2)</f>
        <v>0.70299999999999996</v>
      </c>
      <c r="AR105" s="3">
        <f>SUMIFS('Receiving Data 2006-2015'!L:L,'Receiving Data 2006-2015'!D:D,'WR Stats'!C105,'Receiving Data 2006-2015'!A:A,'WR Stats'!D105+3)</f>
        <v>0.66700000000000004</v>
      </c>
      <c r="AS105" s="3">
        <f>SUMIFS('Receiving Data 2006-2015'!L:L,'Receiving Data 2006-2015'!D:D,'WR Stats'!C105,'Receiving Data 2006-2015'!A:A,'WR Stats'!D105+4)</f>
        <v>0.66700000000000004</v>
      </c>
      <c r="AT105" s="7">
        <f t="shared" si="30"/>
        <v>2269</v>
      </c>
      <c r="AU105" s="7">
        <f t="shared" si="31"/>
        <v>62</v>
      </c>
      <c r="AV105" s="7">
        <f t="shared" si="32"/>
        <v>210</v>
      </c>
      <c r="AW105" s="7">
        <f t="shared" si="33"/>
        <v>141</v>
      </c>
      <c r="AX105" s="7">
        <f t="shared" si="34"/>
        <v>2</v>
      </c>
      <c r="AY105" s="7">
        <f t="shared" si="35"/>
        <v>16.092198581560282</v>
      </c>
      <c r="AZ105" s="7">
        <f t="shared" si="36"/>
        <v>10.804761904761905</v>
      </c>
      <c r="BA105" s="7">
        <f t="shared" si="37"/>
        <v>36.596774193548384</v>
      </c>
      <c r="BB105" s="7">
        <f t="shared" si="38"/>
        <v>23</v>
      </c>
      <c r="BC105" s="4">
        <f t="shared" si="39"/>
        <v>0.52739999999999998</v>
      </c>
      <c r="BD105">
        <f t="shared" si="40"/>
        <v>0</v>
      </c>
      <c r="BE105">
        <f t="shared" si="41"/>
        <v>0</v>
      </c>
      <c r="BF105">
        <f t="shared" si="42"/>
        <v>0</v>
      </c>
      <c r="BG105">
        <f t="shared" si="43"/>
        <v>0</v>
      </c>
      <c r="BH105">
        <f t="shared" si="44"/>
        <v>0</v>
      </c>
      <c r="BI105">
        <f t="shared" si="45"/>
        <v>0</v>
      </c>
      <c r="BJ105" t="str">
        <f t="shared" si="46"/>
        <v>Bust</v>
      </c>
      <c r="BK105">
        <f t="shared" si="47"/>
        <v>0</v>
      </c>
    </row>
    <row r="106" spans="1:63" x14ac:dyDescent="0.25">
      <c r="A106" t="s">
        <v>443</v>
      </c>
      <c r="B106" t="s">
        <v>74</v>
      </c>
      <c r="C106" t="str">
        <f>INDEX('Draft Master List'!E:F,MATCH(A106,'Draft Master List'!E:E,0),2)</f>
        <v>302007</v>
      </c>
      <c r="D106">
        <f>INDEX('Draft Master List'!A:F,MATCH(A106,'Draft Master List'!E:E,0),1)</f>
        <v>2007</v>
      </c>
      <c r="E106" s="7">
        <f>SUMIFS('Receiving Data 2006-2015'!H:H,'Receiving Data 2006-2015'!D:D,'WR Stats'!C106,'Receiving Data 2006-2015'!A:A,'WR Stats'!D106)</f>
        <v>13</v>
      </c>
      <c r="F106" s="7">
        <f>SUMIFS('Receiving Data 2006-2015'!H:H,'Receiving Data 2006-2015'!D:D,'WR Stats'!C106,'Receiving Data 2006-2015'!A:A,'WR Stats'!D106+1)</f>
        <v>4</v>
      </c>
      <c r="G106" s="7">
        <f>SUMIFS('Receiving Data 2006-2015'!H:H,'Receiving Data 2006-2015'!D:D,'WR Stats'!C106,'Receiving Data 2006-2015'!A:A,'WR Stats'!D106+2)</f>
        <v>1</v>
      </c>
      <c r="H106" s="7">
        <f>SUMIFS('Receiving Data 2006-2015'!H:H,'Receiving Data 2006-2015'!D:D,'WR Stats'!C106,'Receiving Data 2006-2015'!A:A,'WR Stats'!D106+3)</f>
        <v>7</v>
      </c>
      <c r="I106" s="7">
        <f>SUMIFS('Receiving Data 2006-2015'!H:H,'Receiving Data 2006-2015'!D:D,'WR Stats'!C106,'Receiving Data 2006-2015'!A:A,'WR Stats'!D106+4)</f>
        <v>0</v>
      </c>
      <c r="J106" s="7">
        <f>SUMIFS('Receiving Data 2006-2015'!K:K,'Receiving Data 2006-2015'!D:D,'WR Stats'!C106,'Receiving Data 2006-2015'!A:A,'WR Stats'!D106)</f>
        <v>20</v>
      </c>
      <c r="K106" s="7">
        <f>SUMIFS('Receiving Data 2006-2015'!K:K,'Receiving Data 2006-2015'!D:D,'WR Stats'!C106,'Receiving Data 2006-2015'!A:A,'WR Stats'!D106+1)</f>
        <v>4</v>
      </c>
      <c r="L106" s="7">
        <f>SUMIFS('Receiving Data 2006-2015'!K:K,'Receiving Data 2006-2015'!D:D,'WR Stats'!C106,'Receiving Data 2006-2015'!A:A,'WR Stats'!D106+2)</f>
        <v>6</v>
      </c>
      <c r="M106" s="7">
        <f>SUMIFS('Receiving Data 2006-2015'!K:K,'Receiving Data 2006-2015'!D:D,'WR Stats'!C106,'Receiving Data 2006-2015'!A:A,'WR Stats'!D106+3)</f>
        <v>21</v>
      </c>
      <c r="N106" s="7">
        <f>SUMIFS('Receiving Data 2006-2015'!K:K,'Receiving Data 2006-2015'!D:D,'WR Stats'!C106,'Receiving Data 2006-2015'!A:A,'WR Stats'!D106+4)</f>
        <v>0</v>
      </c>
      <c r="O106" s="7">
        <f>SUMIFS('Receiving Data 2006-2015'!J:J,'Receiving Data 2006-2015'!D:D,'WR Stats'!C106,'Receiving Data 2006-2015'!A:A,'WR Stats'!D106)</f>
        <v>34</v>
      </c>
      <c r="P106" s="7">
        <f>SUMIFS('Receiving Data 2006-2015'!J:J,'Receiving Data 2006-2015'!D:D,'WR Stats'!C106,'Receiving Data 2006-2015'!A:A,'WR Stats'!D106+1)</f>
        <v>7</v>
      </c>
      <c r="Q106" s="7">
        <f>SUMIFS('Receiving Data 2006-2015'!J:J,'Receiving Data 2006-2015'!D:D,'WR Stats'!C106,'Receiving Data 2006-2015'!A:A,'WR Stats'!D106+2)</f>
        <v>7</v>
      </c>
      <c r="R106" s="7">
        <f>SUMIFS('Receiving Data 2006-2015'!J:J,'Receiving Data 2006-2015'!D:D,'WR Stats'!C106,'Receiving Data 2006-2015'!A:A,'WR Stats'!D106+3)</f>
        <v>39</v>
      </c>
      <c r="S106" s="7">
        <f>SUMIFS('Receiving Data 2006-2015'!J:J,'Receiving Data 2006-2015'!D:D,'WR Stats'!C106,'Receiving Data 2006-2015'!A:A,'WR Stats'!D106+4)</f>
        <v>0</v>
      </c>
      <c r="T106" s="6">
        <f>SUMIFS('Receiving Data 2006-2015'!M:M,'Receiving Data 2006-2015'!D:D,'WR Stats'!C106,'Receiving Data 2006-2015'!A:A,'WR Stats'!D106)</f>
        <v>188</v>
      </c>
      <c r="U106" s="6">
        <f>SUMIFS('Receiving Data 2006-2015'!M:M,'Receiving Data 2006-2015'!D:D,'WR Stats'!C106,'Receiving Data 2006-2015'!A:A,'WR Stats'!D106+1)</f>
        <v>59</v>
      </c>
      <c r="V106" s="6">
        <f>SUMIFS('Receiving Data 2006-2015'!M:M,'Receiving Data 2006-2015'!D:D,'WR Stats'!C106,'Receiving Data 2006-2015'!A:A,'WR Stats'!D106+2)</f>
        <v>52</v>
      </c>
      <c r="W106" s="6">
        <f>SUMIFS('Receiving Data 2006-2015'!M:M,'Receiving Data 2006-2015'!D:D,'WR Stats'!C106,'Receiving Data 2006-2015'!A:A,'WR Stats'!D106+3)</f>
        <v>259</v>
      </c>
      <c r="X106" s="6">
        <f>SUMIFS('Receiving Data 2006-2015'!M:M,'Receiving Data 2006-2015'!D:D,'WR Stats'!C106,'Receiving Data 2006-2015'!A:A,'WR Stats'!D106+4)</f>
        <v>0</v>
      </c>
      <c r="Y106" s="6">
        <f>SUMIFS('Receiving Data 2006-2015'!O:O,'Receiving Data 2006-2015'!D:D,'WR Stats'!C106,'Receiving Data 2006-2015'!A:A,'WR Stats'!D106)</f>
        <v>1</v>
      </c>
      <c r="Z106" s="6">
        <f>SUMIFS('Receiving Data 2006-2015'!O:O,'Receiving Data 2006-2015'!D:D,'WR Stats'!C106,'Receiving Data 2006-2015'!A:A,'WR Stats'!D106+1)</f>
        <v>0</v>
      </c>
      <c r="AA106" s="6">
        <f>SUMIFS('Receiving Data 2006-2015'!O:O,'Receiving Data 2006-2015'!D:D,'WR Stats'!C106,'Receiving Data 2006-2015'!A:A,'WR Stats'!D106+2)</f>
        <v>0</v>
      </c>
      <c r="AB106" s="6">
        <f>SUMIFS('Receiving Data 2006-2015'!O:O,'Receiving Data 2006-2015'!D:D,'WR Stats'!C106,'Receiving Data 2006-2015'!A:A,'WR Stats'!D106+3)</f>
        <v>1</v>
      </c>
      <c r="AC106" s="6">
        <f>SUMIFS('Receiving Data 2006-2015'!O:O,'Receiving Data 2006-2015'!D:D,'WR Stats'!C106,'Receiving Data 2006-2015'!A:A,'WR Stats'!D106+4)</f>
        <v>0</v>
      </c>
      <c r="AD106" s="6">
        <f>SUMIFS('Receiving Data 2006-2015'!S:S,'Receiving Data 2006-2015'!D:D,'WR Stats'!C106,'Receiving Data 2006-2015'!A:A,'WR Stats'!D106)</f>
        <v>1</v>
      </c>
      <c r="AE106" s="6">
        <f>SUMIFS('Receiving Data 2006-2015'!S:S,'Receiving Data 2006-2015'!D:D,'WR Stats'!C106,'Receiving Data 2006-2015'!A:A,'WR Stats'!D106+1)</f>
        <v>0</v>
      </c>
      <c r="AF106" s="6">
        <f>SUMIFS('Receiving Data 2006-2015'!S:S,'Receiving Data 2006-2015'!D:D,'WR Stats'!C106,'Receiving Data 2006-2015'!A:A,'WR Stats'!D106+2)</f>
        <v>0</v>
      </c>
      <c r="AG106" s="6">
        <f>SUMIFS('Receiving Data 2006-2015'!S:S,'Receiving Data 2006-2015'!D:D,'WR Stats'!C106,'Receiving Data 2006-2015'!A:A,'WR Stats'!D106+3)</f>
        <v>0</v>
      </c>
      <c r="AH106" s="6">
        <f>SUMIFS('Receiving Data 2006-2015'!S:S,'Receiving Data 2006-2015'!D:D,'WR Stats'!C106,'Receiving Data 2006-2015'!A:A,'WR Stats'!D106+4)</f>
        <v>0</v>
      </c>
      <c r="AI106" s="6">
        <f t="shared" si="24"/>
        <v>22.8</v>
      </c>
      <c r="AJ106" s="6">
        <f t="shared" si="25"/>
        <v>5.9</v>
      </c>
      <c r="AK106" s="6">
        <f t="shared" si="26"/>
        <v>5.2</v>
      </c>
      <c r="AL106" s="6">
        <f t="shared" si="27"/>
        <v>31.9</v>
      </c>
      <c r="AM106" s="6">
        <f t="shared" si="28"/>
        <v>0</v>
      </c>
      <c r="AN106" s="6">
        <f t="shared" si="29"/>
        <v>65.800000000000011</v>
      </c>
      <c r="AO106" s="3">
        <f>SUMIFS('Receiving Data 2006-2015'!L:L,'Receiving Data 2006-2015'!D:D,'WR Stats'!C106,'Receiving Data 2006-2015'!A:A,'WR Stats'!D106)</f>
        <v>0.58799999999999997</v>
      </c>
      <c r="AP106" s="3">
        <f>SUMIFS('Receiving Data 2006-2015'!L:L,'Receiving Data 2006-2015'!D:D,'WR Stats'!C106,'Receiving Data 2006-2015'!A:A,'WR Stats'!D106+1)</f>
        <v>0.57099999999999995</v>
      </c>
      <c r="AQ106" s="3">
        <f>SUMIFS('Receiving Data 2006-2015'!L:L,'Receiving Data 2006-2015'!D:D,'WR Stats'!C106,'Receiving Data 2006-2015'!A:A,'WR Stats'!D106+2)</f>
        <v>0.85699999999999998</v>
      </c>
      <c r="AR106" s="3">
        <f>SUMIFS('Receiving Data 2006-2015'!L:L,'Receiving Data 2006-2015'!D:D,'WR Stats'!C106,'Receiving Data 2006-2015'!A:A,'WR Stats'!D106+3)</f>
        <v>0.53800000000000003</v>
      </c>
      <c r="AS106" s="3">
        <f>SUMIFS('Receiving Data 2006-2015'!L:L,'Receiving Data 2006-2015'!D:D,'WR Stats'!C106,'Receiving Data 2006-2015'!A:A,'WR Stats'!D106+4)</f>
        <v>0</v>
      </c>
      <c r="AT106" s="7">
        <f t="shared" si="30"/>
        <v>558</v>
      </c>
      <c r="AU106" s="7">
        <f t="shared" si="31"/>
        <v>25</v>
      </c>
      <c r="AV106" s="7">
        <f t="shared" si="32"/>
        <v>87</v>
      </c>
      <c r="AW106" s="7">
        <f t="shared" si="33"/>
        <v>51</v>
      </c>
      <c r="AX106" s="7">
        <f t="shared" si="34"/>
        <v>1</v>
      </c>
      <c r="AY106" s="7">
        <f t="shared" si="35"/>
        <v>10.941176470588236</v>
      </c>
      <c r="AZ106" s="7">
        <f t="shared" si="36"/>
        <v>6.4137931034482758</v>
      </c>
      <c r="BA106" s="7">
        <f t="shared" si="37"/>
        <v>22.32</v>
      </c>
      <c r="BB106" s="7">
        <f t="shared" si="38"/>
        <v>2</v>
      </c>
      <c r="BC106" s="4">
        <f t="shared" si="39"/>
        <v>0.51080000000000003</v>
      </c>
      <c r="BD106">
        <f t="shared" si="40"/>
        <v>0</v>
      </c>
      <c r="BE106">
        <f t="shared" si="41"/>
        <v>0</v>
      </c>
      <c r="BF106">
        <f t="shared" si="42"/>
        <v>0</v>
      </c>
      <c r="BG106">
        <f t="shared" si="43"/>
        <v>0</v>
      </c>
      <c r="BH106">
        <f t="shared" si="44"/>
        <v>0</v>
      </c>
      <c r="BI106">
        <f t="shared" si="45"/>
        <v>0</v>
      </c>
      <c r="BJ106" t="str">
        <f t="shared" si="46"/>
        <v>Bust</v>
      </c>
      <c r="BK106">
        <f t="shared" si="47"/>
        <v>0</v>
      </c>
    </row>
    <row r="107" spans="1:63" x14ac:dyDescent="0.25">
      <c r="A107" t="s">
        <v>444</v>
      </c>
      <c r="B107" t="s">
        <v>74</v>
      </c>
      <c r="C107" t="str">
        <f>INDEX('Draft Master List'!E:F,MATCH(A107,'Draft Master List'!E:E,0),2)</f>
        <v>322007</v>
      </c>
      <c r="D107">
        <f>INDEX('Draft Master List'!A:F,MATCH(A107,'Draft Master List'!E:E,0),1)</f>
        <v>2007</v>
      </c>
      <c r="E107" s="7">
        <f>SUMIFS('Receiving Data 2006-2015'!H:H,'Receiving Data 2006-2015'!D:D,'WR Stats'!C107,'Receiving Data 2006-2015'!A:A,'WR Stats'!D107)</f>
        <v>13</v>
      </c>
      <c r="F107" s="7">
        <f>SUMIFS('Receiving Data 2006-2015'!H:H,'Receiving Data 2006-2015'!D:D,'WR Stats'!C107,'Receiving Data 2006-2015'!A:A,'WR Stats'!D107+1)</f>
        <v>16</v>
      </c>
      <c r="G107" s="7">
        <f>SUMIFS('Receiving Data 2006-2015'!H:H,'Receiving Data 2006-2015'!D:D,'WR Stats'!C107,'Receiving Data 2006-2015'!A:A,'WR Stats'!D107+2)</f>
        <v>0</v>
      </c>
      <c r="H107" s="7">
        <f>SUMIFS('Receiving Data 2006-2015'!H:H,'Receiving Data 2006-2015'!D:D,'WR Stats'!C107,'Receiving Data 2006-2015'!A:A,'WR Stats'!D107+3)</f>
        <v>2</v>
      </c>
      <c r="I107" s="7">
        <f>SUMIFS('Receiving Data 2006-2015'!H:H,'Receiving Data 2006-2015'!D:D,'WR Stats'!C107,'Receiving Data 2006-2015'!A:A,'WR Stats'!D107+4)</f>
        <v>0</v>
      </c>
      <c r="J107" s="7">
        <f>SUMIFS('Receiving Data 2006-2015'!K:K,'Receiving Data 2006-2015'!D:D,'WR Stats'!C107,'Receiving Data 2006-2015'!A:A,'WR Stats'!D107)</f>
        <v>37</v>
      </c>
      <c r="K107" s="7">
        <f>SUMIFS('Receiving Data 2006-2015'!K:K,'Receiving Data 2006-2015'!D:D,'WR Stats'!C107,'Receiving Data 2006-2015'!A:A,'WR Stats'!D107+1)</f>
        <v>57</v>
      </c>
      <c r="L107" s="7">
        <f>SUMIFS('Receiving Data 2006-2015'!K:K,'Receiving Data 2006-2015'!D:D,'WR Stats'!C107,'Receiving Data 2006-2015'!A:A,'WR Stats'!D107+2)</f>
        <v>0</v>
      </c>
      <c r="M107" s="7">
        <f>SUMIFS('Receiving Data 2006-2015'!K:K,'Receiving Data 2006-2015'!D:D,'WR Stats'!C107,'Receiving Data 2006-2015'!A:A,'WR Stats'!D107+3)</f>
        <v>5</v>
      </c>
      <c r="N107" s="7">
        <f>SUMIFS('Receiving Data 2006-2015'!K:K,'Receiving Data 2006-2015'!D:D,'WR Stats'!C107,'Receiving Data 2006-2015'!A:A,'WR Stats'!D107+4)</f>
        <v>0</v>
      </c>
      <c r="O107" s="7">
        <f>SUMIFS('Receiving Data 2006-2015'!J:J,'Receiving Data 2006-2015'!D:D,'WR Stats'!C107,'Receiving Data 2006-2015'!A:A,'WR Stats'!D107)</f>
        <v>51</v>
      </c>
      <c r="P107" s="7">
        <f>SUMIFS('Receiving Data 2006-2015'!J:J,'Receiving Data 2006-2015'!D:D,'WR Stats'!C107,'Receiving Data 2006-2015'!A:A,'WR Stats'!D107+1)</f>
        <v>79</v>
      </c>
      <c r="Q107" s="7">
        <f>SUMIFS('Receiving Data 2006-2015'!J:J,'Receiving Data 2006-2015'!D:D,'WR Stats'!C107,'Receiving Data 2006-2015'!A:A,'WR Stats'!D107+2)</f>
        <v>0</v>
      </c>
      <c r="R107" s="7">
        <f>SUMIFS('Receiving Data 2006-2015'!J:J,'Receiving Data 2006-2015'!D:D,'WR Stats'!C107,'Receiving Data 2006-2015'!A:A,'WR Stats'!D107+3)</f>
        <v>9</v>
      </c>
      <c r="S107" s="7">
        <f>SUMIFS('Receiving Data 2006-2015'!J:J,'Receiving Data 2006-2015'!D:D,'WR Stats'!C107,'Receiving Data 2006-2015'!A:A,'WR Stats'!D107+4)</f>
        <v>0</v>
      </c>
      <c r="T107" s="6">
        <f>SUMIFS('Receiving Data 2006-2015'!M:M,'Receiving Data 2006-2015'!D:D,'WR Stats'!C107,'Receiving Data 2006-2015'!A:A,'WR Stats'!D107)</f>
        <v>576</v>
      </c>
      <c r="U107" s="6">
        <f>SUMIFS('Receiving Data 2006-2015'!M:M,'Receiving Data 2006-2015'!D:D,'WR Stats'!C107,'Receiving Data 2006-2015'!A:A,'WR Stats'!D107+1)</f>
        <v>664</v>
      </c>
      <c r="V107" s="6">
        <f>SUMIFS('Receiving Data 2006-2015'!M:M,'Receiving Data 2006-2015'!D:D,'WR Stats'!C107,'Receiving Data 2006-2015'!A:A,'WR Stats'!D107+2)</f>
        <v>0</v>
      </c>
      <c r="W107" s="6">
        <f>SUMIFS('Receiving Data 2006-2015'!M:M,'Receiving Data 2006-2015'!D:D,'WR Stats'!C107,'Receiving Data 2006-2015'!A:A,'WR Stats'!D107+3)</f>
        <v>67</v>
      </c>
      <c r="X107" s="6">
        <f>SUMIFS('Receiving Data 2006-2015'!M:M,'Receiving Data 2006-2015'!D:D,'WR Stats'!C107,'Receiving Data 2006-2015'!A:A,'WR Stats'!D107+4)</f>
        <v>0</v>
      </c>
      <c r="Y107" s="6">
        <f>SUMIFS('Receiving Data 2006-2015'!O:O,'Receiving Data 2006-2015'!D:D,'WR Stats'!C107,'Receiving Data 2006-2015'!A:A,'WR Stats'!D107)</f>
        <v>3</v>
      </c>
      <c r="Z107" s="6">
        <f>SUMIFS('Receiving Data 2006-2015'!O:O,'Receiving Data 2006-2015'!D:D,'WR Stats'!C107,'Receiving Data 2006-2015'!A:A,'WR Stats'!D107+1)</f>
        <v>4</v>
      </c>
      <c r="AA107" s="6">
        <f>SUMIFS('Receiving Data 2006-2015'!O:O,'Receiving Data 2006-2015'!D:D,'WR Stats'!C107,'Receiving Data 2006-2015'!A:A,'WR Stats'!D107+2)</f>
        <v>0</v>
      </c>
      <c r="AB107" s="6">
        <f>SUMIFS('Receiving Data 2006-2015'!O:O,'Receiving Data 2006-2015'!D:D,'WR Stats'!C107,'Receiving Data 2006-2015'!A:A,'WR Stats'!D107+3)</f>
        <v>0</v>
      </c>
      <c r="AC107" s="6">
        <f>SUMIFS('Receiving Data 2006-2015'!O:O,'Receiving Data 2006-2015'!D:D,'WR Stats'!C107,'Receiving Data 2006-2015'!A:A,'WR Stats'!D107+4)</f>
        <v>0</v>
      </c>
      <c r="AD107" s="6">
        <f>SUMIFS('Receiving Data 2006-2015'!S:S,'Receiving Data 2006-2015'!D:D,'WR Stats'!C107,'Receiving Data 2006-2015'!A:A,'WR Stats'!D107)</f>
        <v>0</v>
      </c>
      <c r="AE107" s="6">
        <f>SUMIFS('Receiving Data 2006-2015'!S:S,'Receiving Data 2006-2015'!D:D,'WR Stats'!C107,'Receiving Data 2006-2015'!A:A,'WR Stats'!D107+1)</f>
        <v>0</v>
      </c>
      <c r="AF107" s="6">
        <f>SUMIFS('Receiving Data 2006-2015'!S:S,'Receiving Data 2006-2015'!D:D,'WR Stats'!C107,'Receiving Data 2006-2015'!A:A,'WR Stats'!D107+2)</f>
        <v>0</v>
      </c>
      <c r="AG107" s="6">
        <f>SUMIFS('Receiving Data 2006-2015'!S:S,'Receiving Data 2006-2015'!D:D,'WR Stats'!C107,'Receiving Data 2006-2015'!A:A,'WR Stats'!D107+3)</f>
        <v>0</v>
      </c>
      <c r="AH107" s="6">
        <f>SUMIFS('Receiving Data 2006-2015'!S:S,'Receiving Data 2006-2015'!D:D,'WR Stats'!C107,'Receiving Data 2006-2015'!A:A,'WR Stats'!D107+4)</f>
        <v>0</v>
      </c>
      <c r="AI107" s="6">
        <f t="shared" si="24"/>
        <v>75.599999999999994</v>
      </c>
      <c r="AJ107" s="6">
        <f t="shared" si="25"/>
        <v>90.4</v>
      </c>
      <c r="AK107" s="6">
        <f t="shared" si="26"/>
        <v>0</v>
      </c>
      <c r="AL107" s="6">
        <f t="shared" si="27"/>
        <v>6.7</v>
      </c>
      <c r="AM107" s="6">
        <f t="shared" si="28"/>
        <v>0</v>
      </c>
      <c r="AN107" s="6">
        <f t="shared" si="29"/>
        <v>172.7</v>
      </c>
      <c r="AO107" s="3">
        <f>SUMIFS('Receiving Data 2006-2015'!L:L,'Receiving Data 2006-2015'!D:D,'WR Stats'!C107,'Receiving Data 2006-2015'!A:A,'WR Stats'!D107)</f>
        <v>0.72499999999999998</v>
      </c>
      <c r="AP107" s="3">
        <f>SUMIFS('Receiving Data 2006-2015'!L:L,'Receiving Data 2006-2015'!D:D,'WR Stats'!C107,'Receiving Data 2006-2015'!A:A,'WR Stats'!D107+1)</f>
        <v>0.72199999999999998</v>
      </c>
      <c r="AQ107" s="3">
        <f>SUMIFS('Receiving Data 2006-2015'!L:L,'Receiving Data 2006-2015'!D:D,'WR Stats'!C107,'Receiving Data 2006-2015'!A:A,'WR Stats'!D107+2)</f>
        <v>0</v>
      </c>
      <c r="AR107" s="3">
        <f>SUMIFS('Receiving Data 2006-2015'!L:L,'Receiving Data 2006-2015'!D:D,'WR Stats'!C107,'Receiving Data 2006-2015'!A:A,'WR Stats'!D107+3)</f>
        <v>0.55600000000000005</v>
      </c>
      <c r="AS107" s="3">
        <f>SUMIFS('Receiving Data 2006-2015'!L:L,'Receiving Data 2006-2015'!D:D,'WR Stats'!C107,'Receiving Data 2006-2015'!A:A,'WR Stats'!D107+4)</f>
        <v>0</v>
      </c>
      <c r="AT107" s="7">
        <f t="shared" si="30"/>
        <v>1307</v>
      </c>
      <c r="AU107" s="7">
        <f t="shared" si="31"/>
        <v>31</v>
      </c>
      <c r="AV107" s="7">
        <f t="shared" si="32"/>
        <v>139</v>
      </c>
      <c r="AW107" s="7">
        <f t="shared" si="33"/>
        <v>99</v>
      </c>
      <c r="AX107" s="7">
        <f t="shared" si="34"/>
        <v>0</v>
      </c>
      <c r="AY107" s="7">
        <f t="shared" si="35"/>
        <v>13.202020202020202</v>
      </c>
      <c r="AZ107" s="7">
        <f t="shared" si="36"/>
        <v>9.4028776978417259</v>
      </c>
      <c r="BA107" s="7">
        <f t="shared" si="37"/>
        <v>42.161290322580648</v>
      </c>
      <c r="BB107" s="7">
        <f t="shared" si="38"/>
        <v>7</v>
      </c>
      <c r="BC107" s="4">
        <f t="shared" si="39"/>
        <v>0.40060000000000001</v>
      </c>
      <c r="BD107">
        <f t="shared" si="40"/>
        <v>0</v>
      </c>
      <c r="BE107">
        <f t="shared" si="41"/>
        <v>0</v>
      </c>
      <c r="BF107">
        <f t="shared" si="42"/>
        <v>0</v>
      </c>
      <c r="BG107">
        <f t="shared" si="43"/>
        <v>0</v>
      </c>
      <c r="BH107">
        <f t="shared" si="44"/>
        <v>0</v>
      </c>
      <c r="BI107">
        <f t="shared" si="45"/>
        <v>0</v>
      </c>
      <c r="BJ107" t="str">
        <f t="shared" si="46"/>
        <v>Bust</v>
      </c>
      <c r="BK107">
        <f t="shared" si="47"/>
        <v>0</v>
      </c>
    </row>
    <row r="108" spans="1:63" x14ac:dyDescent="0.25">
      <c r="A108" t="s">
        <v>448</v>
      </c>
      <c r="B108" t="s">
        <v>74</v>
      </c>
      <c r="C108" t="str">
        <f>INDEX('Draft Master List'!E:F,MATCH(A108,'Draft Master List'!E:E,0),2)</f>
        <v>442007</v>
      </c>
      <c r="D108">
        <f>INDEX('Draft Master List'!A:F,MATCH(A108,'Draft Master List'!E:E,0),1)</f>
        <v>2007</v>
      </c>
      <c r="E108" s="7">
        <f>SUMIFS('Receiving Data 2006-2015'!H:H,'Receiving Data 2006-2015'!D:D,'WR Stats'!C108,'Receiving Data 2006-2015'!A:A,'WR Stats'!D108)</f>
        <v>13</v>
      </c>
      <c r="F108" s="7">
        <f>SUMIFS('Receiving Data 2006-2015'!H:H,'Receiving Data 2006-2015'!D:D,'WR Stats'!C108,'Receiving Data 2006-2015'!A:A,'WR Stats'!D108+1)</f>
        <v>13</v>
      </c>
      <c r="G108" s="7">
        <f>SUMIFS('Receiving Data 2006-2015'!H:H,'Receiving Data 2006-2015'!D:D,'WR Stats'!C108,'Receiving Data 2006-2015'!A:A,'WR Stats'!D108+2)</f>
        <v>16</v>
      </c>
      <c r="H108" s="7">
        <f>SUMIFS('Receiving Data 2006-2015'!H:H,'Receiving Data 2006-2015'!D:D,'WR Stats'!C108,'Receiving Data 2006-2015'!A:A,'WR Stats'!D108+3)</f>
        <v>6</v>
      </c>
      <c r="I108" s="7">
        <f>SUMIFS('Receiving Data 2006-2015'!H:H,'Receiving Data 2006-2015'!D:D,'WR Stats'!C108,'Receiving Data 2006-2015'!A:A,'WR Stats'!D108+4)</f>
        <v>9</v>
      </c>
      <c r="J108" s="7">
        <f>SUMIFS('Receiving Data 2006-2015'!K:K,'Receiving Data 2006-2015'!D:D,'WR Stats'!C108,'Receiving Data 2006-2015'!A:A,'WR Stats'!D108)</f>
        <v>31</v>
      </c>
      <c r="K108" s="7">
        <f>SUMIFS('Receiving Data 2006-2015'!K:K,'Receiving Data 2006-2015'!D:D,'WR Stats'!C108,'Receiving Data 2006-2015'!A:A,'WR Stats'!D108+1)</f>
        <v>15</v>
      </c>
      <c r="L108" s="7">
        <f>SUMIFS('Receiving Data 2006-2015'!K:K,'Receiving Data 2006-2015'!D:D,'WR Stats'!C108,'Receiving Data 2006-2015'!A:A,'WR Stats'!D108+2)</f>
        <v>83</v>
      </c>
      <c r="M108" s="7">
        <f>SUMIFS('Receiving Data 2006-2015'!K:K,'Receiving Data 2006-2015'!D:D,'WR Stats'!C108,'Receiving Data 2006-2015'!A:A,'WR Stats'!D108+3)</f>
        <v>17</v>
      </c>
      <c r="N108" s="7">
        <f>SUMIFS('Receiving Data 2006-2015'!K:K,'Receiving Data 2006-2015'!D:D,'WR Stats'!C108,'Receiving Data 2006-2015'!A:A,'WR Stats'!D108+4)</f>
        <v>32</v>
      </c>
      <c r="O108" s="7">
        <f>SUMIFS('Receiving Data 2006-2015'!J:J,'Receiving Data 2006-2015'!D:D,'WR Stats'!C108,'Receiving Data 2006-2015'!A:A,'WR Stats'!D108)</f>
        <v>53</v>
      </c>
      <c r="P108" s="7">
        <f>SUMIFS('Receiving Data 2006-2015'!J:J,'Receiving Data 2006-2015'!D:D,'WR Stats'!C108,'Receiving Data 2006-2015'!A:A,'WR Stats'!D108+1)</f>
        <v>31</v>
      </c>
      <c r="Q108" s="7">
        <f>SUMIFS('Receiving Data 2006-2015'!J:J,'Receiving Data 2006-2015'!D:D,'WR Stats'!C108,'Receiving Data 2006-2015'!A:A,'WR Stats'!D108+2)</f>
        <v>121</v>
      </c>
      <c r="R108" s="7">
        <f>SUMIFS('Receiving Data 2006-2015'!J:J,'Receiving Data 2006-2015'!D:D,'WR Stats'!C108,'Receiving Data 2006-2015'!A:A,'WR Stats'!D108+3)</f>
        <v>42</v>
      </c>
      <c r="S108" s="7">
        <f>SUMIFS('Receiving Data 2006-2015'!J:J,'Receiving Data 2006-2015'!D:D,'WR Stats'!C108,'Receiving Data 2006-2015'!A:A,'WR Stats'!D108+4)</f>
        <v>57</v>
      </c>
      <c r="T108" s="6">
        <f>SUMIFS('Receiving Data 2006-2015'!M:M,'Receiving Data 2006-2015'!D:D,'WR Stats'!C108,'Receiving Data 2006-2015'!A:A,'WR Stats'!D108)</f>
        <v>396</v>
      </c>
      <c r="U108" s="6">
        <f>SUMIFS('Receiving Data 2006-2015'!M:M,'Receiving Data 2006-2015'!D:D,'WR Stats'!C108,'Receiving Data 2006-2015'!A:A,'WR Stats'!D108+1)</f>
        <v>141</v>
      </c>
      <c r="V108" s="6">
        <f>SUMIFS('Receiving Data 2006-2015'!M:M,'Receiving Data 2006-2015'!D:D,'WR Stats'!C108,'Receiving Data 2006-2015'!A:A,'WR Stats'!D108+2)</f>
        <v>1312</v>
      </c>
      <c r="W108" s="6">
        <f>SUMIFS('Receiving Data 2006-2015'!M:M,'Receiving Data 2006-2015'!D:D,'WR Stats'!C108,'Receiving Data 2006-2015'!A:A,'WR Stats'!D108+3)</f>
        <v>280</v>
      </c>
      <c r="X108" s="6">
        <f>SUMIFS('Receiving Data 2006-2015'!M:M,'Receiving Data 2006-2015'!D:D,'WR Stats'!C108,'Receiving Data 2006-2015'!A:A,'WR Stats'!D108+4)</f>
        <v>484</v>
      </c>
      <c r="Y108" s="6">
        <f>SUMIFS('Receiving Data 2006-2015'!O:O,'Receiving Data 2006-2015'!D:D,'WR Stats'!C108,'Receiving Data 2006-2015'!A:A,'WR Stats'!D108)</f>
        <v>4</v>
      </c>
      <c r="Z108" s="6">
        <f>SUMIFS('Receiving Data 2006-2015'!O:O,'Receiving Data 2006-2015'!D:D,'WR Stats'!C108,'Receiving Data 2006-2015'!A:A,'WR Stats'!D108+1)</f>
        <v>4</v>
      </c>
      <c r="AA108" s="6">
        <f>SUMIFS('Receiving Data 2006-2015'!O:O,'Receiving Data 2006-2015'!D:D,'WR Stats'!C108,'Receiving Data 2006-2015'!A:A,'WR Stats'!D108+2)</f>
        <v>8</v>
      </c>
      <c r="AB108" s="6">
        <f>SUMIFS('Receiving Data 2006-2015'!O:O,'Receiving Data 2006-2015'!D:D,'WR Stats'!C108,'Receiving Data 2006-2015'!A:A,'WR Stats'!D108+3)</f>
        <v>2</v>
      </c>
      <c r="AC108" s="6">
        <f>SUMIFS('Receiving Data 2006-2015'!O:O,'Receiving Data 2006-2015'!D:D,'WR Stats'!C108,'Receiving Data 2006-2015'!A:A,'WR Stats'!D108+4)</f>
        <v>2</v>
      </c>
      <c r="AD108" s="6">
        <f>SUMIFS('Receiving Data 2006-2015'!S:S,'Receiving Data 2006-2015'!D:D,'WR Stats'!C108,'Receiving Data 2006-2015'!A:A,'WR Stats'!D108)</f>
        <v>0</v>
      </c>
      <c r="AE108" s="6">
        <f>SUMIFS('Receiving Data 2006-2015'!S:S,'Receiving Data 2006-2015'!D:D,'WR Stats'!C108,'Receiving Data 2006-2015'!A:A,'WR Stats'!D108+1)</f>
        <v>0</v>
      </c>
      <c r="AF108" s="6">
        <f>SUMIFS('Receiving Data 2006-2015'!S:S,'Receiving Data 2006-2015'!D:D,'WR Stats'!C108,'Receiving Data 2006-2015'!A:A,'WR Stats'!D108+2)</f>
        <v>1</v>
      </c>
      <c r="AG108" s="6">
        <f>SUMIFS('Receiving Data 2006-2015'!S:S,'Receiving Data 2006-2015'!D:D,'WR Stats'!C108,'Receiving Data 2006-2015'!A:A,'WR Stats'!D108+3)</f>
        <v>0</v>
      </c>
      <c r="AH108" s="6">
        <f>SUMIFS('Receiving Data 2006-2015'!S:S,'Receiving Data 2006-2015'!D:D,'WR Stats'!C108,'Receiving Data 2006-2015'!A:A,'WR Stats'!D108+4)</f>
        <v>1</v>
      </c>
      <c r="AI108" s="6">
        <f t="shared" si="24"/>
        <v>63.6</v>
      </c>
      <c r="AJ108" s="6">
        <f t="shared" si="25"/>
        <v>38.1</v>
      </c>
      <c r="AK108" s="6">
        <f t="shared" si="26"/>
        <v>177.2</v>
      </c>
      <c r="AL108" s="6">
        <f t="shared" si="27"/>
        <v>40</v>
      </c>
      <c r="AM108" s="6">
        <f t="shared" si="28"/>
        <v>58.4</v>
      </c>
      <c r="AN108" s="6">
        <f t="shared" si="29"/>
        <v>377.29999999999995</v>
      </c>
      <c r="AO108" s="3">
        <f>SUMIFS('Receiving Data 2006-2015'!L:L,'Receiving Data 2006-2015'!D:D,'WR Stats'!C108,'Receiving Data 2006-2015'!A:A,'WR Stats'!D108)</f>
        <v>0.58499999999999996</v>
      </c>
      <c r="AP108" s="3">
        <f>SUMIFS('Receiving Data 2006-2015'!L:L,'Receiving Data 2006-2015'!D:D,'WR Stats'!C108,'Receiving Data 2006-2015'!A:A,'WR Stats'!D108+1)</f>
        <v>0.48399999999999999</v>
      </c>
      <c r="AQ108" s="3">
        <f>SUMIFS('Receiving Data 2006-2015'!L:L,'Receiving Data 2006-2015'!D:D,'WR Stats'!C108,'Receiving Data 2006-2015'!A:A,'WR Stats'!D108+2)</f>
        <v>0.68600000000000005</v>
      </c>
      <c r="AR108" s="3">
        <f>SUMIFS('Receiving Data 2006-2015'!L:L,'Receiving Data 2006-2015'!D:D,'WR Stats'!C108,'Receiving Data 2006-2015'!A:A,'WR Stats'!D108+3)</f>
        <v>0.40500000000000003</v>
      </c>
      <c r="AS108" s="3">
        <f>SUMIFS('Receiving Data 2006-2015'!L:L,'Receiving Data 2006-2015'!D:D,'WR Stats'!C108,'Receiving Data 2006-2015'!A:A,'WR Stats'!D108+4)</f>
        <v>0.56100000000000005</v>
      </c>
      <c r="AT108" s="7">
        <f t="shared" si="30"/>
        <v>2613</v>
      </c>
      <c r="AU108" s="7">
        <f t="shared" si="31"/>
        <v>57</v>
      </c>
      <c r="AV108" s="7">
        <f t="shared" si="32"/>
        <v>304</v>
      </c>
      <c r="AW108" s="7">
        <f t="shared" si="33"/>
        <v>178</v>
      </c>
      <c r="AX108" s="7">
        <f t="shared" si="34"/>
        <v>2</v>
      </c>
      <c r="AY108" s="7">
        <f t="shared" si="35"/>
        <v>14.679775280898877</v>
      </c>
      <c r="AZ108" s="7">
        <f t="shared" si="36"/>
        <v>8.5953947368421044</v>
      </c>
      <c r="BA108" s="7">
        <f t="shared" si="37"/>
        <v>45.842105263157897</v>
      </c>
      <c r="BB108" s="7">
        <f t="shared" si="38"/>
        <v>20</v>
      </c>
      <c r="BC108" s="4">
        <f t="shared" si="39"/>
        <v>0.54420000000000002</v>
      </c>
      <c r="BD108">
        <f t="shared" si="40"/>
        <v>0</v>
      </c>
      <c r="BE108">
        <f t="shared" si="41"/>
        <v>0</v>
      </c>
      <c r="BF108">
        <f t="shared" si="42"/>
        <v>1</v>
      </c>
      <c r="BG108">
        <f t="shared" si="43"/>
        <v>0</v>
      </c>
      <c r="BH108">
        <f t="shared" si="44"/>
        <v>0</v>
      </c>
      <c r="BI108">
        <f t="shared" si="45"/>
        <v>1</v>
      </c>
      <c r="BJ108" t="str">
        <f t="shared" si="46"/>
        <v>Backup</v>
      </c>
      <c r="BK108">
        <f t="shared" si="47"/>
        <v>1</v>
      </c>
    </row>
    <row r="109" spans="1:63" x14ac:dyDescent="0.25">
      <c r="A109" t="s">
        <v>449</v>
      </c>
      <c r="B109" t="s">
        <v>74</v>
      </c>
      <c r="C109" t="str">
        <f>INDEX('Draft Master List'!E:F,MATCH(A109,'Draft Master List'!E:E,0),2)</f>
        <v>452007</v>
      </c>
      <c r="D109">
        <f>INDEX('Draft Master List'!A:F,MATCH(A109,'Draft Master List'!E:E,0),1)</f>
        <v>2007</v>
      </c>
      <c r="E109" s="7">
        <f>SUMIFS('Receiving Data 2006-2015'!H:H,'Receiving Data 2006-2015'!D:D,'WR Stats'!C109,'Receiving Data 2006-2015'!A:A,'WR Stats'!D109)</f>
        <v>7</v>
      </c>
      <c r="F109" s="7">
        <f>SUMIFS('Receiving Data 2006-2015'!H:H,'Receiving Data 2006-2015'!D:D,'WR Stats'!C109,'Receiving Data 2006-2015'!A:A,'WR Stats'!D109+1)</f>
        <v>9</v>
      </c>
      <c r="G109" s="7">
        <f>SUMIFS('Receiving Data 2006-2015'!H:H,'Receiving Data 2006-2015'!D:D,'WR Stats'!C109,'Receiving Data 2006-2015'!A:A,'WR Stats'!D109+2)</f>
        <v>13</v>
      </c>
      <c r="H109" s="7">
        <f>SUMIFS('Receiving Data 2006-2015'!H:H,'Receiving Data 2006-2015'!D:D,'WR Stats'!C109,'Receiving Data 2006-2015'!A:A,'WR Stats'!D109+3)</f>
        <v>3</v>
      </c>
      <c r="I109" s="7">
        <f>SUMIFS('Receiving Data 2006-2015'!H:H,'Receiving Data 2006-2015'!D:D,'WR Stats'!C109,'Receiving Data 2006-2015'!A:A,'WR Stats'!D109+4)</f>
        <v>0</v>
      </c>
      <c r="J109" s="7">
        <f>SUMIFS('Receiving Data 2006-2015'!K:K,'Receiving Data 2006-2015'!D:D,'WR Stats'!C109,'Receiving Data 2006-2015'!A:A,'WR Stats'!D109)</f>
        <v>6</v>
      </c>
      <c r="K109" s="7">
        <f>SUMIFS('Receiving Data 2006-2015'!K:K,'Receiving Data 2006-2015'!D:D,'WR Stats'!C109,'Receiving Data 2006-2015'!A:A,'WR Stats'!D109+1)</f>
        <v>10</v>
      </c>
      <c r="L109" s="7">
        <f>SUMIFS('Receiving Data 2006-2015'!K:K,'Receiving Data 2006-2015'!D:D,'WR Stats'!C109,'Receiving Data 2006-2015'!A:A,'WR Stats'!D109+2)</f>
        <v>17</v>
      </c>
      <c r="M109" s="7">
        <f>SUMIFS('Receiving Data 2006-2015'!K:K,'Receiving Data 2006-2015'!D:D,'WR Stats'!C109,'Receiving Data 2006-2015'!A:A,'WR Stats'!D109+3)</f>
        <v>2</v>
      </c>
      <c r="N109" s="7">
        <f>SUMIFS('Receiving Data 2006-2015'!K:K,'Receiving Data 2006-2015'!D:D,'WR Stats'!C109,'Receiving Data 2006-2015'!A:A,'WR Stats'!D109+4)</f>
        <v>0</v>
      </c>
      <c r="O109" s="7">
        <f>SUMIFS('Receiving Data 2006-2015'!J:J,'Receiving Data 2006-2015'!D:D,'WR Stats'!C109,'Receiving Data 2006-2015'!A:A,'WR Stats'!D109)</f>
        <v>13</v>
      </c>
      <c r="P109" s="7">
        <f>SUMIFS('Receiving Data 2006-2015'!J:J,'Receiving Data 2006-2015'!D:D,'WR Stats'!C109,'Receiving Data 2006-2015'!A:A,'WR Stats'!D109+1)</f>
        <v>19</v>
      </c>
      <c r="Q109" s="7">
        <f>SUMIFS('Receiving Data 2006-2015'!J:J,'Receiving Data 2006-2015'!D:D,'WR Stats'!C109,'Receiving Data 2006-2015'!A:A,'WR Stats'!D109+2)</f>
        <v>31</v>
      </c>
      <c r="R109" s="7">
        <f>SUMIFS('Receiving Data 2006-2015'!J:J,'Receiving Data 2006-2015'!D:D,'WR Stats'!C109,'Receiving Data 2006-2015'!A:A,'WR Stats'!D109+3)</f>
        <v>5</v>
      </c>
      <c r="S109" s="7">
        <f>SUMIFS('Receiving Data 2006-2015'!J:J,'Receiving Data 2006-2015'!D:D,'WR Stats'!C109,'Receiving Data 2006-2015'!A:A,'WR Stats'!D109+4)</f>
        <v>0</v>
      </c>
      <c r="T109" s="6">
        <f>SUMIFS('Receiving Data 2006-2015'!M:M,'Receiving Data 2006-2015'!D:D,'WR Stats'!C109,'Receiving Data 2006-2015'!A:A,'WR Stats'!D109)</f>
        <v>73</v>
      </c>
      <c r="U109" s="6">
        <f>SUMIFS('Receiving Data 2006-2015'!M:M,'Receiving Data 2006-2015'!D:D,'WR Stats'!C109,'Receiving Data 2006-2015'!A:A,'WR Stats'!D109+1)</f>
        <v>119</v>
      </c>
      <c r="V109" s="6">
        <f>SUMIFS('Receiving Data 2006-2015'!M:M,'Receiving Data 2006-2015'!D:D,'WR Stats'!C109,'Receiving Data 2006-2015'!A:A,'WR Stats'!D109+2)</f>
        <v>196</v>
      </c>
      <c r="W109" s="6">
        <f>SUMIFS('Receiving Data 2006-2015'!M:M,'Receiving Data 2006-2015'!D:D,'WR Stats'!C109,'Receiving Data 2006-2015'!A:A,'WR Stats'!D109+3)</f>
        <v>40</v>
      </c>
      <c r="X109" s="6">
        <f>SUMIFS('Receiving Data 2006-2015'!M:M,'Receiving Data 2006-2015'!D:D,'WR Stats'!C109,'Receiving Data 2006-2015'!A:A,'WR Stats'!D109+4)</f>
        <v>0</v>
      </c>
      <c r="Y109" s="6">
        <f>SUMIFS('Receiving Data 2006-2015'!O:O,'Receiving Data 2006-2015'!D:D,'WR Stats'!C109,'Receiving Data 2006-2015'!A:A,'WR Stats'!D109)</f>
        <v>0</v>
      </c>
      <c r="Z109" s="6">
        <f>SUMIFS('Receiving Data 2006-2015'!O:O,'Receiving Data 2006-2015'!D:D,'WR Stats'!C109,'Receiving Data 2006-2015'!A:A,'WR Stats'!D109+1)</f>
        <v>0</v>
      </c>
      <c r="AA109" s="6">
        <f>SUMIFS('Receiving Data 2006-2015'!O:O,'Receiving Data 2006-2015'!D:D,'WR Stats'!C109,'Receiving Data 2006-2015'!A:A,'WR Stats'!D109+2)</f>
        <v>1</v>
      </c>
      <c r="AB109" s="6">
        <f>SUMIFS('Receiving Data 2006-2015'!O:O,'Receiving Data 2006-2015'!D:D,'WR Stats'!C109,'Receiving Data 2006-2015'!A:A,'WR Stats'!D109+3)</f>
        <v>0</v>
      </c>
      <c r="AC109" s="6">
        <f>SUMIFS('Receiving Data 2006-2015'!O:O,'Receiving Data 2006-2015'!D:D,'WR Stats'!C109,'Receiving Data 2006-2015'!A:A,'WR Stats'!D109+4)</f>
        <v>0</v>
      </c>
      <c r="AD109" s="6">
        <f>SUMIFS('Receiving Data 2006-2015'!S:S,'Receiving Data 2006-2015'!D:D,'WR Stats'!C109,'Receiving Data 2006-2015'!A:A,'WR Stats'!D109)</f>
        <v>0</v>
      </c>
      <c r="AE109" s="6">
        <f>SUMIFS('Receiving Data 2006-2015'!S:S,'Receiving Data 2006-2015'!D:D,'WR Stats'!C109,'Receiving Data 2006-2015'!A:A,'WR Stats'!D109+1)</f>
        <v>0</v>
      </c>
      <c r="AF109" s="6">
        <f>SUMIFS('Receiving Data 2006-2015'!S:S,'Receiving Data 2006-2015'!D:D,'WR Stats'!C109,'Receiving Data 2006-2015'!A:A,'WR Stats'!D109+2)</f>
        <v>0</v>
      </c>
      <c r="AG109" s="6">
        <f>SUMIFS('Receiving Data 2006-2015'!S:S,'Receiving Data 2006-2015'!D:D,'WR Stats'!C109,'Receiving Data 2006-2015'!A:A,'WR Stats'!D109+3)</f>
        <v>0</v>
      </c>
      <c r="AH109" s="6">
        <f>SUMIFS('Receiving Data 2006-2015'!S:S,'Receiving Data 2006-2015'!D:D,'WR Stats'!C109,'Receiving Data 2006-2015'!A:A,'WR Stats'!D109+4)</f>
        <v>0</v>
      </c>
      <c r="AI109" s="6">
        <f t="shared" si="24"/>
        <v>7.3</v>
      </c>
      <c r="AJ109" s="6">
        <f t="shared" si="25"/>
        <v>11.9</v>
      </c>
      <c r="AK109" s="6">
        <f t="shared" si="26"/>
        <v>25.6</v>
      </c>
      <c r="AL109" s="6">
        <f t="shared" si="27"/>
        <v>4</v>
      </c>
      <c r="AM109" s="6">
        <f t="shared" si="28"/>
        <v>0</v>
      </c>
      <c r="AN109" s="6">
        <f t="shared" si="29"/>
        <v>48.8</v>
      </c>
      <c r="AO109" s="3">
        <f>SUMIFS('Receiving Data 2006-2015'!L:L,'Receiving Data 2006-2015'!D:D,'WR Stats'!C109,'Receiving Data 2006-2015'!A:A,'WR Stats'!D109)</f>
        <v>0.46200000000000002</v>
      </c>
      <c r="AP109" s="3">
        <f>SUMIFS('Receiving Data 2006-2015'!L:L,'Receiving Data 2006-2015'!D:D,'WR Stats'!C109,'Receiving Data 2006-2015'!A:A,'WR Stats'!D109+1)</f>
        <v>0.52600000000000002</v>
      </c>
      <c r="AQ109" s="3">
        <f>SUMIFS('Receiving Data 2006-2015'!L:L,'Receiving Data 2006-2015'!D:D,'WR Stats'!C109,'Receiving Data 2006-2015'!A:A,'WR Stats'!D109+2)</f>
        <v>0.54800000000000004</v>
      </c>
      <c r="AR109" s="3">
        <f>SUMIFS('Receiving Data 2006-2015'!L:L,'Receiving Data 2006-2015'!D:D,'WR Stats'!C109,'Receiving Data 2006-2015'!A:A,'WR Stats'!D109+3)</f>
        <v>0.4</v>
      </c>
      <c r="AS109" s="3">
        <f>SUMIFS('Receiving Data 2006-2015'!L:L,'Receiving Data 2006-2015'!D:D,'WR Stats'!C109,'Receiving Data 2006-2015'!A:A,'WR Stats'!D109+4)</f>
        <v>0</v>
      </c>
      <c r="AT109" s="7">
        <f t="shared" si="30"/>
        <v>428</v>
      </c>
      <c r="AU109" s="7">
        <f t="shared" si="31"/>
        <v>32</v>
      </c>
      <c r="AV109" s="7">
        <f t="shared" si="32"/>
        <v>68</v>
      </c>
      <c r="AW109" s="7">
        <f t="shared" si="33"/>
        <v>35</v>
      </c>
      <c r="AX109" s="7">
        <f t="shared" si="34"/>
        <v>0</v>
      </c>
      <c r="AY109" s="7">
        <f t="shared" si="35"/>
        <v>12.228571428571428</v>
      </c>
      <c r="AZ109" s="7">
        <f t="shared" si="36"/>
        <v>6.2941176470588234</v>
      </c>
      <c r="BA109" s="7">
        <f t="shared" si="37"/>
        <v>13.375</v>
      </c>
      <c r="BB109" s="7">
        <f t="shared" si="38"/>
        <v>1</v>
      </c>
      <c r="BC109" s="4">
        <f t="shared" si="39"/>
        <v>0.38719999999999999</v>
      </c>
      <c r="BD109">
        <f t="shared" si="40"/>
        <v>0</v>
      </c>
      <c r="BE109">
        <f t="shared" si="41"/>
        <v>0</v>
      </c>
      <c r="BF109">
        <f t="shared" si="42"/>
        <v>0</v>
      </c>
      <c r="BG109">
        <f t="shared" si="43"/>
        <v>0</v>
      </c>
      <c r="BH109">
        <f t="shared" si="44"/>
        <v>0</v>
      </c>
      <c r="BI109">
        <f t="shared" si="45"/>
        <v>0</v>
      </c>
      <c r="BJ109" t="str">
        <f t="shared" si="46"/>
        <v>Bust</v>
      </c>
      <c r="BK109">
        <f t="shared" si="47"/>
        <v>0</v>
      </c>
    </row>
    <row r="110" spans="1:63" x14ac:dyDescent="0.25">
      <c r="A110" t="s">
        <v>119</v>
      </c>
      <c r="B110" t="s">
        <v>74</v>
      </c>
      <c r="C110" t="str">
        <f>INDEX('Draft Master List'!E:F,MATCH(A110,'Draft Master List'!E:E,0),2)</f>
        <v>512007</v>
      </c>
      <c r="D110">
        <f>INDEX('Draft Master List'!A:F,MATCH(A110,'Draft Master List'!E:E,0),1)</f>
        <v>2007</v>
      </c>
      <c r="E110" s="7">
        <f>SUMIFS('Receiving Data 2006-2015'!H:H,'Receiving Data 2006-2015'!D:D,'WR Stats'!C110,'Receiving Data 2006-2015'!A:A,'WR Stats'!D110)</f>
        <v>5</v>
      </c>
      <c r="F110" s="7">
        <f>SUMIFS('Receiving Data 2006-2015'!H:H,'Receiving Data 2006-2015'!D:D,'WR Stats'!C110,'Receiving Data 2006-2015'!A:A,'WR Stats'!D110+1)</f>
        <v>16</v>
      </c>
      <c r="G110" s="7">
        <f>SUMIFS('Receiving Data 2006-2015'!H:H,'Receiving Data 2006-2015'!D:D,'WR Stats'!C110,'Receiving Data 2006-2015'!A:A,'WR Stats'!D110+2)</f>
        <v>16</v>
      </c>
      <c r="H110" s="7">
        <f>SUMIFS('Receiving Data 2006-2015'!H:H,'Receiving Data 2006-2015'!D:D,'WR Stats'!C110,'Receiving Data 2006-2015'!A:A,'WR Stats'!D110+3)</f>
        <v>9</v>
      </c>
      <c r="I110" s="7">
        <f>SUMIFS('Receiving Data 2006-2015'!H:H,'Receiving Data 2006-2015'!D:D,'WR Stats'!C110,'Receiving Data 2006-2015'!A:A,'WR Stats'!D110+4)</f>
        <v>9</v>
      </c>
      <c r="J110" s="7">
        <f>SUMIFS('Receiving Data 2006-2015'!K:K,'Receiving Data 2006-2015'!D:D,'WR Stats'!C110,'Receiving Data 2006-2015'!A:A,'WR Stats'!D110)</f>
        <v>8</v>
      </c>
      <c r="K110" s="7">
        <f>SUMIFS('Receiving Data 2006-2015'!K:K,'Receiving Data 2006-2015'!D:D,'WR Stats'!C110,'Receiving Data 2006-2015'!A:A,'WR Stats'!D110+1)</f>
        <v>57</v>
      </c>
      <c r="L110" s="7">
        <f>SUMIFS('Receiving Data 2006-2015'!K:K,'Receiving Data 2006-2015'!D:D,'WR Stats'!C110,'Receiving Data 2006-2015'!A:A,'WR Stats'!D110+2)</f>
        <v>107</v>
      </c>
      <c r="M110" s="7">
        <f>SUMIFS('Receiving Data 2006-2015'!K:K,'Receiving Data 2006-2015'!D:D,'WR Stats'!C110,'Receiving Data 2006-2015'!A:A,'WR Stats'!D110+3)</f>
        <v>48</v>
      </c>
      <c r="N110" s="7">
        <f>SUMIFS('Receiving Data 2006-2015'!K:K,'Receiving Data 2006-2015'!D:D,'WR Stats'!C110,'Receiving Data 2006-2015'!A:A,'WR Stats'!D110+4)</f>
        <v>11</v>
      </c>
      <c r="O110" s="7">
        <f>SUMIFS('Receiving Data 2006-2015'!J:J,'Receiving Data 2006-2015'!D:D,'WR Stats'!C110,'Receiving Data 2006-2015'!A:A,'WR Stats'!D110)</f>
        <v>14</v>
      </c>
      <c r="P110" s="7">
        <f>SUMIFS('Receiving Data 2006-2015'!J:J,'Receiving Data 2006-2015'!D:D,'WR Stats'!C110,'Receiving Data 2006-2015'!A:A,'WR Stats'!D110+1)</f>
        <v>82</v>
      </c>
      <c r="Q110" s="7">
        <f>SUMIFS('Receiving Data 2006-2015'!J:J,'Receiving Data 2006-2015'!D:D,'WR Stats'!C110,'Receiving Data 2006-2015'!A:A,'WR Stats'!D110+2)</f>
        <v>157</v>
      </c>
      <c r="R110" s="7">
        <f>SUMIFS('Receiving Data 2006-2015'!J:J,'Receiving Data 2006-2015'!D:D,'WR Stats'!C110,'Receiving Data 2006-2015'!A:A,'WR Stats'!D110+3)</f>
        <v>75</v>
      </c>
      <c r="S110" s="7">
        <f>SUMIFS('Receiving Data 2006-2015'!J:J,'Receiving Data 2006-2015'!D:D,'WR Stats'!C110,'Receiving Data 2006-2015'!A:A,'WR Stats'!D110+4)</f>
        <v>20</v>
      </c>
      <c r="T110" s="6">
        <f>SUMIFS('Receiving Data 2006-2015'!M:M,'Receiving Data 2006-2015'!D:D,'WR Stats'!C110,'Receiving Data 2006-2015'!A:A,'WR Stats'!D110)</f>
        <v>63</v>
      </c>
      <c r="U110" s="6">
        <f>SUMIFS('Receiving Data 2006-2015'!M:M,'Receiving Data 2006-2015'!D:D,'WR Stats'!C110,'Receiving Data 2006-2015'!A:A,'WR Stats'!D110+1)</f>
        <v>574</v>
      </c>
      <c r="V110" s="6">
        <f>SUMIFS('Receiving Data 2006-2015'!M:M,'Receiving Data 2006-2015'!D:D,'WR Stats'!C110,'Receiving Data 2006-2015'!A:A,'WR Stats'!D110+2)</f>
        <v>1220</v>
      </c>
      <c r="W110" s="6">
        <f>SUMIFS('Receiving Data 2006-2015'!M:M,'Receiving Data 2006-2015'!D:D,'WR Stats'!C110,'Receiving Data 2006-2015'!A:A,'WR Stats'!D110+3)</f>
        <v>529</v>
      </c>
      <c r="X110" s="6">
        <f>SUMIFS('Receiving Data 2006-2015'!M:M,'Receiving Data 2006-2015'!D:D,'WR Stats'!C110,'Receiving Data 2006-2015'!A:A,'WR Stats'!D110+4)</f>
        <v>124</v>
      </c>
      <c r="Y110" s="6">
        <f>SUMIFS('Receiving Data 2006-2015'!O:O,'Receiving Data 2006-2015'!D:D,'WR Stats'!C110,'Receiving Data 2006-2015'!A:A,'WR Stats'!D110)</f>
        <v>0</v>
      </c>
      <c r="Z110" s="6">
        <f>SUMIFS('Receiving Data 2006-2015'!O:O,'Receiving Data 2006-2015'!D:D,'WR Stats'!C110,'Receiving Data 2006-2015'!A:A,'WR Stats'!D110+1)</f>
        <v>1</v>
      </c>
      <c r="AA110" s="6">
        <f>SUMIFS('Receiving Data 2006-2015'!O:O,'Receiving Data 2006-2015'!D:D,'WR Stats'!C110,'Receiving Data 2006-2015'!A:A,'WR Stats'!D110+2)</f>
        <v>7</v>
      </c>
      <c r="AB110" s="6">
        <f>SUMIFS('Receiving Data 2006-2015'!O:O,'Receiving Data 2006-2015'!D:D,'WR Stats'!C110,'Receiving Data 2006-2015'!A:A,'WR Stats'!D110+3)</f>
        <v>3</v>
      </c>
      <c r="AC110" s="6">
        <f>SUMIFS('Receiving Data 2006-2015'!O:O,'Receiving Data 2006-2015'!D:D,'WR Stats'!C110,'Receiving Data 2006-2015'!A:A,'WR Stats'!D110+4)</f>
        <v>1</v>
      </c>
      <c r="AD110" s="6">
        <f>SUMIFS('Receiving Data 2006-2015'!S:S,'Receiving Data 2006-2015'!D:D,'WR Stats'!C110,'Receiving Data 2006-2015'!A:A,'WR Stats'!D110)</f>
        <v>0</v>
      </c>
      <c r="AE110" s="6">
        <f>SUMIFS('Receiving Data 2006-2015'!S:S,'Receiving Data 2006-2015'!D:D,'WR Stats'!C110,'Receiving Data 2006-2015'!A:A,'WR Stats'!D110+1)</f>
        <v>1</v>
      </c>
      <c r="AF110" s="6">
        <f>SUMIFS('Receiving Data 2006-2015'!S:S,'Receiving Data 2006-2015'!D:D,'WR Stats'!C110,'Receiving Data 2006-2015'!A:A,'WR Stats'!D110+2)</f>
        <v>0</v>
      </c>
      <c r="AG110" s="6">
        <f>SUMIFS('Receiving Data 2006-2015'!S:S,'Receiving Data 2006-2015'!D:D,'WR Stats'!C110,'Receiving Data 2006-2015'!A:A,'WR Stats'!D110+3)</f>
        <v>0</v>
      </c>
      <c r="AH110" s="6">
        <f>SUMIFS('Receiving Data 2006-2015'!S:S,'Receiving Data 2006-2015'!D:D,'WR Stats'!C110,'Receiving Data 2006-2015'!A:A,'WR Stats'!D110+4)</f>
        <v>1</v>
      </c>
      <c r="AI110" s="6">
        <f t="shared" si="24"/>
        <v>6.3</v>
      </c>
      <c r="AJ110" s="6">
        <f t="shared" si="25"/>
        <v>61.4</v>
      </c>
      <c r="AK110" s="6">
        <f t="shared" si="26"/>
        <v>164</v>
      </c>
      <c r="AL110" s="6">
        <f t="shared" si="27"/>
        <v>70.900000000000006</v>
      </c>
      <c r="AM110" s="6">
        <f t="shared" si="28"/>
        <v>16.399999999999999</v>
      </c>
      <c r="AN110" s="6">
        <f t="shared" si="29"/>
        <v>319</v>
      </c>
      <c r="AO110" s="3">
        <f>SUMIFS('Receiving Data 2006-2015'!L:L,'Receiving Data 2006-2015'!D:D,'WR Stats'!C110,'Receiving Data 2006-2015'!A:A,'WR Stats'!D110)</f>
        <v>0.57099999999999995</v>
      </c>
      <c r="AP110" s="3">
        <f>SUMIFS('Receiving Data 2006-2015'!L:L,'Receiving Data 2006-2015'!D:D,'WR Stats'!C110,'Receiving Data 2006-2015'!A:A,'WR Stats'!D110+1)</f>
        <v>0.69499999999999995</v>
      </c>
      <c r="AQ110" s="3">
        <f>SUMIFS('Receiving Data 2006-2015'!L:L,'Receiving Data 2006-2015'!D:D,'WR Stats'!C110,'Receiving Data 2006-2015'!A:A,'WR Stats'!D110+2)</f>
        <v>0.68200000000000005</v>
      </c>
      <c r="AR110" s="3">
        <f>SUMIFS('Receiving Data 2006-2015'!L:L,'Receiving Data 2006-2015'!D:D,'WR Stats'!C110,'Receiving Data 2006-2015'!A:A,'WR Stats'!D110+3)</f>
        <v>0.64</v>
      </c>
      <c r="AS110" s="3">
        <f>SUMIFS('Receiving Data 2006-2015'!L:L,'Receiving Data 2006-2015'!D:D,'WR Stats'!C110,'Receiving Data 2006-2015'!A:A,'WR Stats'!D110+4)</f>
        <v>0.55000000000000004</v>
      </c>
      <c r="AT110" s="7">
        <f t="shared" si="30"/>
        <v>2510</v>
      </c>
      <c r="AU110" s="7">
        <f t="shared" si="31"/>
        <v>55</v>
      </c>
      <c r="AV110" s="7">
        <f t="shared" si="32"/>
        <v>348</v>
      </c>
      <c r="AW110" s="7">
        <f t="shared" si="33"/>
        <v>231</v>
      </c>
      <c r="AX110" s="7">
        <f t="shared" si="34"/>
        <v>2</v>
      </c>
      <c r="AY110" s="7">
        <f t="shared" si="35"/>
        <v>10.865800865800866</v>
      </c>
      <c r="AZ110" s="7">
        <f t="shared" si="36"/>
        <v>7.2126436781609193</v>
      </c>
      <c r="BA110" s="7">
        <f t="shared" si="37"/>
        <v>45.636363636363633</v>
      </c>
      <c r="BB110" s="7">
        <f t="shared" si="38"/>
        <v>12</v>
      </c>
      <c r="BC110" s="4">
        <f t="shared" si="39"/>
        <v>0.62759999999999994</v>
      </c>
      <c r="BD110">
        <f t="shared" si="40"/>
        <v>0</v>
      </c>
      <c r="BE110">
        <f t="shared" si="41"/>
        <v>0</v>
      </c>
      <c r="BF110">
        <f t="shared" si="42"/>
        <v>1</v>
      </c>
      <c r="BG110">
        <f t="shared" si="43"/>
        <v>0</v>
      </c>
      <c r="BH110">
        <f t="shared" si="44"/>
        <v>0</v>
      </c>
      <c r="BI110">
        <f t="shared" si="45"/>
        <v>1</v>
      </c>
      <c r="BJ110" t="str">
        <f t="shared" si="46"/>
        <v>Backup</v>
      </c>
      <c r="BK110">
        <f t="shared" si="47"/>
        <v>1</v>
      </c>
    </row>
    <row r="111" spans="1:63" x14ac:dyDescent="0.25">
      <c r="A111" t="s">
        <v>455</v>
      </c>
      <c r="B111" t="s">
        <v>74</v>
      </c>
      <c r="C111" t="str">
        <f>INDEX('Draft Master List'!E:F,MATCH(A111,'Draft Master List'!E:E,0),2)</f>
        <v>732007</v>
      </c>
      <c r="D111">
        <f>INDEX('Draft Master List'!A:F,MATCH(A111,'Draft Master List'!E:E,0),1)</f>
        <v>2007</v>
      </c>
      <c r="E111" s="7">
        <f>SUMIFS('Receiving Data 2006-2015'!H:H,'Receiving Data 2006-2015'!D:D,'WR Stats'!C111,'Receiving Data 2006-2015'!A:A,'WR Stats'!D111)</f>
        <v>14</v>
      </c>
      <c r="F111" s="7">
        <f>SUMIFS('Receiving Data 2006-2015'!H:H,'Receiving Data 2006-2015'!D:D,'WR Stats'!C111,'Receiving Data 2006-2015'!A:A,'WR Stats'!D111+1)</f>
        <v>16</v>
      </c>
      <c r="G111" s="7">
        <f>SUMIFS('Receiving Data 2006-2015'!H:H,'Receiving Data 2006-2015'!D:D,'WR Stats'!C111,'Receiving Data 2006-2015'!A:A,'WR Stats'!D111+2)</f>
        <v>14</v>
      </c>
      <c r="H111" s="7">
        <f>SUMIFS('Receiving Data 2006-2015'!H:H,'Receiving Data 2006-2015'!D:D,'WR Stats'!C111,'Receiving Data 2006-2015'!A:A,'WR Stats'!D111+3)</f>
        <v>15</v>
      </c>
      <c r="I111" s="7">
        <f>SUMIFS('Receiving Data 2006-2015'!H:H,'Receiving Data 2006-2015'!D:D,'WR Stats'!C111,'Receiving Data 2006-2015'!A:A,'WR Stats'!D111+4)</f>
        <v>16</v>
      </c>
      <c r="J111" s="7">
        <f>SUMIFS('Receiving Data 2006-2015'!K:K,'Receiving Data 2006-2015'!D:D,'WR Stats'!C111,'Receiving Data 2006-2015'!A:A,'WR Stats'!D111)</f>
        <v>15</v>
      </c>
      <c r="K111" s="7">
        <f>SUMIFS('Receiving Data 2006-2015'!K:K,'Receiving Data 2006-2015'!D:D,'WR Stats'!C111,'Receiving Data 2006-2015'!A:A,'WR Stats'!D111+1)</f>
        <v>3</v>
      </c>
      <c r="L111" s="7">
        <f>SUMIFS('Receiving Data 2006-2015'!K:K,'Receiving Data 2006-2015'!D:D,'WR Stats'!C111,'Receiving Data 2006-2015'!A:A,'WR Stats'!D111+2)</f>
        <v>27</v>
      </c>
      <c r="M111" s="7">
        <f>SUMIFS('Receiving Data 2006-2015'!K:K,'Receiving Data 2006-2015'!D:D,'WR Stats'!C111,'Receiving Data 2006-2015'!A:A,'WR Stats'!D111+3)</f>
        <v>51</v>
      </c>
      <c r="N111" s="7">
        <f>SUMIFS('Receiving Data 2006-2015'!K:K,'Receiving Data 2006-2015'!D:D,'WR Stats'!C111,'Receiving Data 2006-2015'!A:A,'WR Stats'!D111+4)</f>
        <v>31</v>
      </c>
      <c r="O111" s="7">
        <f>SUMIFS('Receiving Data 2006-2015'!J:J,'Receiving Data 2006-2015'!D:D,'WR Stats'!C111,'Receiving Data 2006-2015'!A:A,'WR Stats'!D111)</f>
        <v>24</v>
      </c>
      <c r="P111" s="7">
        <f>SUMIFS('Receiving Data 2006-2015'!J:J,'Receiving Data 2006-2015'!D:D,'WR Stats'!C111,'Receiving Data 2006-2015'!A:A,'WR Stats'!D111+1)</f>
        <v>5</v>
      </c>
      <c r="Q111" s="7">
        <f>SUMIFS('Receiving Data 2006-2015'!J:J,'Receiving Data 2006-2015'!D:D,'WR Stats'!C111,'Receiving Data 2006-2015'!A:A,'WR Stats'!D111+2)</f>
        <v>40</v>
      </c>
      <c r="R111" s="7">
        <f>SUMIFS('Receiving Data 2006-2015'!J:J,'Receiving Data 2006-2015'!D:D,'WR Stats'!C111,'Receiving Data 2006-2015'!A:A,'WR Stats'!D111+3)</f>
        <v>78</v>
      </c>
      <c r="S111" s="7">
        <f>SUMIFS('Receiving Data 2006-2015'!J:J,'Receiving Data 2006-2015'!D:D,'WR Stats'!C111,'Receiving Data 2006-2015'!A:A,'WR Stats'!D111+4)</f>
        <v>65</v>
      </c>
      <c r="T111" s="6">
        <f>SUMIFS('Receiving Data 2006-2015'!M:M,'Receiving Data 2006-2015'!D:D,'WR Stats'!C111,'Receiving Data 2006-2015'!A:A,'WR Stats'!D111)</f>
        <v>149</v>
      </c>
      <c r="U111" s="6">
        <f>SUMIFS('Receiving Data 2006-2015'!M:M,'Receiving Data 2006-2015'!D:D,'WR Stats'!C111,'Receiving Data 2006-2015'!A:A,'WR Stats'!D111+1)</f>
        <v>81</v>
      </c>
      <c r="V111" s="6">
        <f>SUMIFS('Receiving Data 2006-2015'!M:M,'Receiving Data 2006-2015'!D:D,'WR Stats'!C111,'Receiving Data 2006-2015'!A:A,'WR Stats'!D111+2)</f>
        <v>437</v>
      </c>
      <c r="W111" s="6">
        <f>SUMIFS('Receiving Data 2006-2015'!M:M,'Receiving Data 2006-2015'!D:D,'WR Stats'!C111,'Receiving Data 2006-2015'!A:A,'WR Stats'!D111+3)</f>
        <v>562</v>
      </c>
      <c r="X111" s="6">
        <f>SUMIFS('Receiving Data 2006-2015'!M:M,'Receiving Data 2006-2015'!D:D,'WR Stats'!C111,'Receiving Data 2006-2015'!A:A,'WR Stats'!D111+4)</f>
        <v>512</v>
      </c>
      <c r="Y111" s="6">
        <f>SUMIFS('Receiving Data 2006-2015'!O:O,'Receiving Data 2006-2015'!D:D,'WR Stats'!C111,'Receiving Data 2006-2015'!A:A,'WR Stats'!D111)</f>
        <v>0</v>
      </c>
      <c r="Z111" s="6">
        <f>SUMIFS('Receiving Data 2006-2015'!O:O,'Receiving Data 2006-2015'!D:D,'WR Stats'!C111,'Receiving Data 2006-2015'!A:A,'WR Stats'!D111+1)</f>
        <v>0</v>
      </c>
      <c r="AA111" s="6">
        <f>SUMIFS('Receiving Data 2006-2015'!O:O,'Receiving Data 2006-2015'!D:D,'WR Stats'!C111,'Receiving Data 2006-2015'!A:A,'WR Stats'!D111+2)</f>
        <v>6</v>
      </c>
      <c r="AB111" s="6">
        <f>SUMIFS('Receiving Data 2006-2015'!O:O,'Receiving Data 2006-2015'!D:D,'WR Stats'!C111,'Receiving Data 2006-2015'!A:A,'WR Stats'!D111+3)</f>
        <v>3</v>
      </c>
      <c r="AC111" s="6">
        <f>SUMIFS('Receiving Data 2006-2015'!O:O,'Receiving Data 2006-2015'!D:D,'WR Stats'!C111,'Receiving Data 2006-2015'!A:A,'WR Stats'!D111+4)</f>
        <v>2</v>
      </c>
      <c r="AD111" s="6">
        <f>SUMIFS('Receiving Data 2006-2015'!S:S,'Receiving Data 2006-2015'!D:D,'WR Stats'!C111,'Receiving Data 2006-2015'!A:A,'WR Stats'!D111)</f>
        <v>2</v>
      </c>
      <c r="AE111" s="6">
        <f>SUMIFS('Receiving Data 2006-2015'!S:S,'Receiving Data 2006-2015'!D:D,'WR Stats'!C111,'Receiving Data 2006-2015'!A:A,'WR Stats'!D111+1)</f>
        <v>4</v>
      </c>
      <c r="AF111" s="6">
        <f>SUMIFS('Receiving Data 2006-2015'!S:S,'Receiving Data 2006-2015'!D:D,'WR Stats'!C111,'Receiving Data 2006-2015'!A:A,'WR Stats'!D111+2)</f>
        <v>2</v>
      </c>
      <c r="AG111" s="6">
        <f>SUMIFS('Receiving Data 2006-2015'!S:S,'Receiving Data 2006-2015'!D:D,'WR Stats'!C111,'Receiving Data 2006-2015'!A:A,'WR Stats'!D111+3)</f>
        <v>1</v>
      </c>
      <c r="AH111" s="6">
        <f>SUMIFS('Receiving Data 2006-2015'!S:S,'Receiving Data 2006-2015'!D:D,'WR Stats'!C111,'Receiving Data 2006-2015'!A:A,'WR Stats'!D111+4)</f>
        <v>2</v>
      </c>
      <c r="AI111" s="6">
        <f t="shared" si="24"/>
        <v>10.9</v>
      </c>
      <c r="AJ111" s="6">
        <f t="shared" si="25"/>
        <v>9.9999999999999645E-2</v>
      </c>
      <c r="AK111" s="6">
        <f t="shared" si="26"/>
        <v>75.7</v>
      </c>
      <c r="AL111" s="6">
        <f t="shared" si="27"/>
        <v>72.2</v>
      </c>
      <c r="AM111" s="6">
        <f t="shared" si="28"/>
        <v>59.2</v>
      </c>
      <c r="AN111" s="6">
        <f t="shared" si="29"/>
        <v>218.10000000000002</v>
      </c>
      <c r="AO111" s="3">
        <f>SUMIFS('Receiving Data 2006-2015'!L:L,'Receiving Data 2006-2015'!D:D,'WR Stats'!C111,'Receiving Data 2006-2015'!A:A,'WR Stats'!D111)</f>
        <v>0.625</v>
      </c>
      <c r="AP111" s="3">
        <f>SUMIFS('Receiving Data 2006-2015'!L:L,'Receiving Data 2006-2015'!D:D,'WR Stats'!C111,'Receiving Data 2006-2015'!A:A,'WR Stats'!D111+1)</f>
        <v>0.6</v>
      </c>
      <c r="AQ111" s="3">
        <f>SUMIFS('Receiving Data 2006-2015'!L:L,'Receiving Data 2006-2015'!D:D,'WR Stats'!C111,'Receiving Data 2006-2015'!A:A,'WR Stats'!D111+2)</f>
        <v>0.67500000000000004</v>
      </c>
      <c r="AR111" s="3">
        <f>SUMIFS('Receiving Data 2006-2015'!L:L,'Receiving Data 2006-2015'!D:D,'WR Stats'!C111,'Receiving Data 2006-2015'!A:A,'WR Stats'!D111+3)</f>
        <v>0.65400000000000003</v>
      </c>
      <c r="AS111" s="3">
        <f>SUMIFS('Receiving Data 2006-2015'!L:L,'Receiving Data 2006-2015'!D:D,'WR Stats'!C111,'Receiving Data 2006-2015'!A:A,'WR Stats'!D111+4)</f>
        <v>0.47699999999999998</v>
      </c>
      <c r="AT111" s="7">
        <f t="shared" si="30"/>
        <v>1741</v>
      </c>
      <c r="AU111" s="7">
        <f t="shared" si="31"/>
        <v>75</v>
      </c>
      <c r="AV111" s="7">
        <f t="shared" si="32"/>
        <v>212</v>
      </c>
      <c r="AW111" s="7">
        <f t="shared" si="33"/>
        <v>127</v>
      </c>
      <c r="AX111" s="7">
        <f t="shared" si="34"/>
        <v>11</v>
      </c>
      <c r="AY111" s="7">
        <f t="shared" si="35"/>
        <v>13.708661417322835</v>
      </c>
      <c r="AZ111" s="7">
        <f t="shared" si="36"/>
        <v>8.2122641509433958</v>
      </c>
      <c r="BA111" s="7">
        <f t="shared" si="37"/>
        <v>23.213333333333335</v>
      </c>
      <c r="BB111" s="7">
        <f t="shared" si="38"/>
        <v>11</v>
      </c>
      <c r="BC111" s="4">
        <f t="shared" si="39"/>
        <v>0.60620000000000007</v>
      </c>
      <c r="BD111">
        <f t="shared" si="40"/>
        <v>0</v>
      </c>
      <c r="BE111">
        <f t="shared" si="41"/>
        <v>0</v>
      </c>
      <c r="BF111">
        <f t="shared" si="42"/>
        <v>0</v>
      </c>
      <c r="BG111">
        <f t="shared" si="43"/>
        <v>0</v>
      </c>
      <c r="BH111">
        <f t="shared" si="44"/>
        <v>0</v>
      </c>
      <c r="BI111">
        <f t="shared" si="45"/>
        <v>0</v>
      </c>
      <c r="BJ111" t="str">
        <f t="shared" si="46"/>
        <v>Bust</v>
      </c>
      <c r="BK111">
        <f t="shared" si="47"/>
        <v>0</v>
      </c>
    </row>
    <row r="112" spans="1:63" x14ac:dyDescent="0.25">
      <c r="A112" t="s">
        <v>457</v>
      </c>
      <c r="B112" t="s">
        <v>74</v>
      </c>
      <c r="C112" t="str">
        <f>INDEX('Draft Master List'!E:F,MATCH(A112,'Draft Master List'!E:E,0),2)</f>
        <v>742007</v>
      </c>
      <c r="D112">
        <f>INDEX('Draft Master List'!A:F,MATCH(A112,'Draft Master List'!E:E,0),1)</f>
        <v>2007</v>
      </c>
      <c r="E112" s="7">
        <f>SUMIFS('Receiving Data 2006-2015'!H:H,'Receiving Data 2006-2015'!D:D,'WR Stats'!C112,'Receiving Data 2006-2015'!A:A,'WR Stats'!D112)</f>
        <v>14</v>
      </c>
      <c r="F112" s="7">
        <f>SUMIFS('Receiving Data 2006-2015'!H:H,'Receiving Data 2006-2015'!D:D,'WR Stats'!C112,'Receiving Data 2006-2015'!A:A,'WR Stats'!D112+1)</f>
        <v>12</v>
      </c>
      <c r="G112" s="7">
        <f>SUMIFS('Receiving Data 2006-2015'!H:H,'Receiving Data 2006-2015'!D:D,'WR Stats'!C112,'Receiving Data 2006-2015'!A:A,'WR Stats'!D112+2)</f>
        <v>6</v>
      </c>
      <c r="H112" s="7">
        <f>SUMIFS('Receiving Data 2006-2015'!H:H,'Receiving Data 2006-2015'!D:D,'WR Stats'!C112,'Receiving Data 2006-2015'!A:A,'WR Stats'!D112+3)</f>
        <v>2</v>
      </c>
      <c r="I112" s="7">
        <f>SUMIFS('Receiving Data 2006-2015'!H:H,'Receiving Data 2006-2015'!D:D,'WR Stats'!C112,'Receiving Data 2006-2015'!A:A,'WR Stats'!D112+4)</f>
        <v>0</v>
      </c>
      <c r="J112" s="7">
        <f>SUMIFS('Receiving Data 2006-2015'!K:K,'Receiving Data 2006-2015'!D:D,'WR Stats'!C112,'Receiving Data 2006-2015'!A:A,'WR Stats'!D112)</f>
        <v>1</v>
      </c>
      <c r="K112" s="7">
        <f>SUMIFS('Receiving Data 2006-2015'!K:K,'Receiving Data 2006-2015'!D:D,'WR Stats'!C112,'Receiving Data 2006-2015'!A:A,'WR Stats'!D112+1)</f>
        <v>1</v>
      </c>
      <c r="L112" s="7">
        <f>SUMIFS('Receiving Data 2006-2015'!K:K,'Receiving Data 2006-2015'!D:D,'WR Stats'!C112,'Receiving Data 2006-2015'!A:A,'WR Stats'!D112+2)</f>
        <v>1</v>
      </c>
      <c r="M112" s="7">
        <f>SUMIFS('Receiving Data 2006-2015'!K:K,'Receiving Data 2006-2015'!D:D,'WR Stats'!C112,'Receiving Data 2006-2015'!A:A,'WR Stats'!D112+3)</f>
        <v>2</v>
      </c>
      <c r="N112" s="7">
        <f>SUMIFS('Receiving Data 2006-2015'!K:K,'Receiving Data 2006-2015'!D:D,'WR Stats'!C112,'Receiving Data 2006-2015'!A:A,'WR Stats'!D112+4)</f>
        <v>0</v>
      </c>
      <c r="O112" s="7">
        <f>SUMIFS('Receiving Data 2006-2015'!J:J,'Receiving Data 2006-2015'!D:D,'WR Stats'!C112,'Receiving Data 2006-2015'!A:A,'WR Stats'!D112)</f>
        <v>3</v>
      </c>
      <c r="P112" s="7">
        <f>SUMIFS('Receiving Data 2006-2015'!J:J,'Receiving Data 2006-2015'!D:D,'WR Stats'!C112,'Receiving Data 2006-2015'!A:A,'WR Stats'!D112+1)</f>
        <v>5</v>
      </c>
      <c r="Q112" s="7">
        <f>SUMIFS('Receiving Data 2006-2015'!J:J,'Receiving Data 2006-2015'!D:D,'WR Stats'!C112,'Receiving Data 2006-2015'!A:A,'WR Stats'!D112+2)</f>
        <v>2</v>
      </c>
      <c r="R112" s="7">
        <f>SUMIFS('Receiving Data 2006-2015'!J:J,'Receiving Data 2006-2015'!D:D,'WR Stats'!C112,'Receiving Data 2006-2015'!A:A,'WR Stats'!D112+3)</f>
        <v>2</v>
      </c>
      <c r="S112" s="7">
        <f>SUMIFS('Receiving Data 2006-2015'!J:J,'Receiving Data 2006-2015'!D:D,'WR Stats'!C112,'Receiving Data 2006-2015'!A:A,'WR Stats'!D112+4)</f>
        <v>0</v>
      </c>
      <c r="T112" s="6">
        <f>SUMIFS('Receiving Data 2006-2015'!M:M,'Receiving Data 2006-2015'!D:D,'WR Stats'!C112,'Receiving Data 2006-2015'!A:A,'WR Stats'!D112)</f>
        <v>36</v>
      </c>
      <c r="U112" s="6">
        <f>SUMIFS('Receiving Data 2006-2015'!M:M,'Receiving Data 2006-2015'!D:D,'WR Stats'!C112,'Receiving Data 2006-2015'!A:A,'WR Stats'!D112+1)</f>
        <v>43</v>
      </c>
      <c r="V112" s="6">
        <f>SUMIFS('Receiving Data 2006-2015'!M:M,'Receiving Data 2006-2015'!D:D,'WR Stats'!C112,'Receiving Data 2006-2015'!A:A,'WR Stats'!D112+2)</f>
        <v>7</v>
      </c>
      <c r="W112" s="6">
        <f>SUMIFS('Receiving Data 2006-2015'!M:M,'Receiving Data 2006-2015'!D:D,'WR Stats'!C112,'Receiving Data 2006-2015'!A:A,'WR Stats'!D112+3)</f>
        <v>17</v>
      </c>
      <c r="X112" s="6">
        <f>SUMIFS('Receiving Data 2006-2015'!M:M,'Receiving Data 2006-2015'!D:D,'WR Stats'!C112,'Receiving Data 2006-2015'!A:A,'WR Stats'!D112+4)</f>
        <v>0</v>
      </c>
      <c r="Y112" s="6">
        <f>SUMIFS('Receiving Data 2006-2015'!O:O,'Receiving Data 2006-2015'!D:D,'WR Stats'!C112,'Receiving Data 2006-2015'!A:A,'WR Stats'!D112)</f>
        <v>0</v>
      </c>
      <c r="Z112" s="6">
        <f>SUMIFS('Receiving Data 2006-2015'!O:O,'Receiving Data 2006-2015'!D:D,'WR Stats'!C112,'Receiving Data 2006-2015'!A:A,'WR Stats'!D112+1)</f>
        <v>1</v>
      </c>
      <c r="AA112" s="6">
        <f>SUMIFS('Receiving Data 2006-2015'!O:O,'Receiving Data 2006-2015'!D:D,'WR Stats'!C112,'Receiving Data 2006-2015'!A:A,'WR Stats'!D112+2)</f>
        <v>0</v>
      </c>
      <c r="AB112" s="6">
        <f>SUMIFS('Receiving Data 2006-2015'!O:O,'Receiving Data 2006-2015'!D:D,'WR Stats'!C112,'Receiving Data 2006-2015'!A:A,'WR Stats'!D112+3)</f>
        <v>0</v>
      </c>
      <c r="AC112" s="6">
        <f>SUMIFS('Receiving Data 2006-2015'!O:O,'Receiving Data 2006-2015'!D:D,'WR Stats'!C112,'Receiving Data 2006-2015'!A:A,'WR Stats'!D112+4)</f>
        <v>0</v>
      </c>
      <c r="AD112" s="6">
        <f>SUMIFS('Receiving Data 2006-2015'!S:S,'Receiving Data 2006-2015'!D:D,'WR Stats'!C112,'Receiving Data 2006-2015'!A:A,'WR Stats'!D112)</f>
        <v>4</v>
      </c>
      <c r="AE112" s="6">
        <f>SUMIFS('Receiving Data 2006-2015'!S:S,'Receiving Data 2006-2015'!D:D,'WR Stats'!C112,'Receiving Data 2006-2015'!A:A,'WR Stats'!D112+1)</f>
        <v>3</v>
      </c>
      <c r="AF112" s="6">
        <f>SUMIFS('Receiving Data 2006-2015'!S:S,'Receiving Data 2006-2015'!D:D,'WR Stats'!C112,'Receiving Data 2006-2015'!A:A,'WR Stats'!D112+2)</f>
        <v>0</v>
      </c>
      <c r="AG112" s="6">
        <f>SUMIFS('Receiving Data 2006-2015'!S:S,'Receiving Data 2006-2015'!D:D,'WR Stats'!C112,'Receiving Data 2006-2015'!A:A,'WR Stats'!D112+3)</f>
        <v>1</v>
      </c>
      <c r="AH112" s="6">
        <f>SUMIFS('Receiving Data 2006-2015'!S:S,'Receiving Data 2006-2015'!D:D,'WR Stats'!C112,'Receiving Data 2006-2015'!A:A,'WR Stats'!D112+4)</f>
        <v>0</v>
      </c>
      <c r="AI112" s="6">
        <f t="shared" si="24"/>
        <v>-4.4000000000000004</v>
      </c>
      <c r="AJ112" s="6">
        <f t="shared" si="25"/>
        <v>4.3000000000000007</v>
      </c>
      <c r="AK112" s="6">
        <f t="shared" si="26"/>
        <v>0.7</v>
      </c>
      <c r="AL112" s="6">
        <f t="shared" si="27"/>
        <v>-0.30000000000000004</v>
      </c>
      <c r="AM112" s="6">
        <f t="shared" si="28"/>
        <v>0</v>
      </c>
      <c r="AN112" s="6">
        <f t="shared" si="29"/>
        <v>0.30000000000000027</v>
      </c>
      <c r="AO112" s="3">
        <f>SUMIFS('Receiving Data 2006-2015'!L:L,'Receiving Data 2006-2015'!D:D,'WR Stats'!C112,'Receiving Data 2006-2015'!A:A,'WR Stats'!D112)</f>
        <v>0.33300000000000002</v>
      </c>
      <c r="AP112" s="3">
        <f>SUMIFS('Receiving Data 2006-2015'!L:L,'Receiving Data 2006-2015'!D:D,'WR Stats'!C112,'Receiving Data 2006-2015'!A:A,'WR Stats'!D112+1)</f>
        <v>0.2</v>
      </c>
      <c r="AQ112" s="3">
        <f>SUMIFS('Receiving Data 2006-2015'!L:L,'Receiving Data 2006-2015'!D:D,'WR Stats'!C112,'Receiving Data 2006-2015'!A:A,'WR Stats'!D112+2)</f>
        <v>0.5</v>
      </c>
      <c r="AR112" s="3">
        <f>SUMIFS('Receiving Data 2006-2015'!L:L,'Receiving Data 2006-2015'!D:D,'WR Stats'!C112,'Receiving Data 2006-2015'!A:A,'WR Stats'!D112+3)</f>
        <v>1</v>
      </c>
      <c r="AS112" s="3">
        <f>SUMIFS('Receiving Data 2006-2015'!L:L,'Receiving Data 2006-2015'!D:D,'WR Stats'!C112,'Receiving Data 2006-2015'!A:A,'WR Stats'!D112+4)</f>
        <v>0</v>
      </c>
      <c r="AT112" s="7">
        <f t="shared" si="30"/>
        <v>103</v>
      </c>
      <c r="AU112" s="7">
        <f t="shared" si="31"/>
        <v>34</v>
      </c>
      <c r="AV112" s="7">
        <f t="shared" si="32"/>
        <v>12</v>
      </c>
      <c r="AW112" s="7">
        <f t="shared" si="33"/>
        <v>5</v>
      </c>
      <c r="AX112" s="7">
        <f t="shared" si="34"/>
        <v>8</v>
      </c>
      <c r="AY112" s="7">
        <f t="shared" si="35"/>
        <v>20.6</v>
      </c>
      <c r="AZ112" s="7">
        <f t="shared" si="36"/>
        <v>8.5833333333333339</v>
      </c>
      <c r="BA112" s="7">
        <f t="shared" si="37"/>
        <v>3.0294117647058822</v>
      </c>
      <c r="BB112" s="7">
        <f t="shared" si="38"/>
        <v>1</v>
      </c>
      <c r="BC112" s="4">
        <f t="shared" si="39"/>
        <v>0.40659999999999996</v>
      </c>
      <c r="BD112">
        <f t="shared" si="40"/>
        <v>0</v>
      </c>
      <c r="BE112">
        <f t="shared" si="41"/>
        <v>0</v>
      </c>
      <c r="BF112">
        <f t="shared" si="42"/>
        <v>0</v>
      </c>
      <c r="BG112">
        <f t="shared" si="43"/>
        <v>0</v>
      </c>
      <c r="BH112">
        <f t="shared" si="44"/>
        <v>0</v>
      </c>
      <c r="BI112">
        <f t="shared" si="45"/>
        <v>0</v>
      </c>
      <c r="BJ112" t="str">
        <f t="shared" si="46"/>
        <v>Bust</v>
      </c>
      <c r="BK112">
        <f t="shared" si="47"/>
        <v>0</v>
      </c>
    </row>
    <row r="113" spans="1:63" x14ac:dyDescent="0.25">
      <c r="A113" t="s">
        <v>458</v>
      </c>
      <c r="B113" t="s">
        <v>74</v>
      </c>
      <c r="C113" t="str">
        <f>INDEX('Draft Master List'!E:F,MATCH(A113,'Draft Master List'!E:E,0),2)</f>
        <v>752007</v>
      </c>
      <c r="D113">
        <f>INDEX('Draft Master List'!A:F,MATCH(A113,'Draft Master List'!E:E,0),1)</f>
        <v>2007</v>
      </c>
      <c r="E113" s="7">
        <f>SUMIFS('Receiving Data 2006-2015'!H:H,'Receiving Data 2006-2015'!D:D,'WR Stats'!C113,'Receiving Data 2006-2015'!A:A,'WR Stats'!D113)</f>
        <v>15</v>
      </c>
      <c r="F113" s="7">
        <f>SUMIFS('Receiving Data 2006-2015'!H:H,'Receiving Data 2006-2015'!D:D,'WR Stats'!C113,'Receiving Data 2006-2015'!A:A,'WR Stats'!D113+1)</f>
        <v>6</v>
      </c>
      <c r="G113" s="7">
        <f>SUMIFS('Receiving Data 2006-2015'!H:H,'Receiving Data 2006-2015'!D:D,'WR Stats'!C113,'Receiving Data 2006-2015'!A:A,'WR Stats'!D113+2)</f>
        <v>3</v>
      </c>
      <c r="H113" s="7">
        <f>SUMIFS('Receiving Data 2006-2015'!H:H,'Receiving Data 2006-2015'!D:D,'WR Stats'!C113,'Receiving Data 2006-2015'!A:A,'WR Stats'!D113+3)</f>
        <v>14</v>
      </c>
      <c r="I113" s="7">
        <f>SUMIFS('Receiving Data 2006-2015'!H:H,'Receiving Data 2006-2015'!D:D,'WR Stats'!C113,'Receiving Data 2006-2015'!A:A,'WR Stats'!D113+4)</f>
        <v>14</v>
      </c>
      <c r="J113" s="7">
        <f>SUMIFS('Receiving Data 2006-2015'!K:K,'Receiving Data 2006-2015'!D:D,'WR Stats'!C113,'Receiving Data 2006-2015'!A:A,'WR Stats'!D113)</f>
        <v>37</v>
      </c>
      <c r="K113" s="7">
        <f>SUMIFS('Receiving Data 2006-2015'!K:K,'Receiving Data 2006-2015'!D:D,'WR Stats'!C113,'Receiving Data 2006-2015'!A:A,'WR Stats'!D113+1)</f>
        <v>5</v>
      </c>
      <c r="L113" s="7">
        <f>SUMIFS('Receiving Data 2006-2015'!K:K,'Receiving Data 2006-2015'!D:D,'WR Stats'!C113,'Receiving Data 2006-2015'!A:A,'WR Stats'!D113+2)</f>
        <v>13</v>
      </c>
      <c r="M113" s="7">
        <f>SUMIFS('Receiving Data 2006-2015'!K:K,'Receiving Data 2006-2015'!D:D,'WR Stats'!C113,'Receiving Data 2006-2015'!A:A,'WR Stats'!D113+3)</f>
        <v>34</v>
      </c>
      <c r="N113" s="7">
        <f>SUMIFS('Receiving Data 2006-2015'!K:K,'Receiving Data 2006-2015'!D:D,'WR Stats'!C113,'Receiving Data 2006-2015'!A:A,'WR Stats'!D113+4)</f>
        <v>54</v>
      </c>
      <c r="O113" s="7">
        <f>SUMIFS('Receiving Data 2006-2015'!J:J,'Receiving Data 2006-2015'!D:D,'WR Stats'!C113,'Receiving Data 2006-2015'!A:A,'WR Stats'!D113)</f>
        <v>74</v>
      </c>
      <c r="P113" s="7">
        <f>SUMIFS('Receiving Data 2006-2015'!J:J,'Receiving Data 2006-2015'!D:D,'WR Stats'!C113,'Receiving Data 2006-2015'!A:A,'WR Stats'!D113+1)</f>
        <v>6</v>
      </c>
      <c r="Q113" s="7">
        <f>SUMIFS('Receiving Data 2006-2015'!J:J,'Receiving Data 2006-2015'!D:D,'WR Stats'!C113,'Receiving Data 2006-2015'!A:A,'WR Stats'!D113+2)</f>
        <v>23</v>
      </c>
      <c r="R113" s="7">
        <f>SUMIFS('Receiving Data 2006-2015'!J:J,'Receiving Data 2006-2015'!D:D,'WR Stats'!C113,'Receiving Data 2006-2015'!A:A,'WR Stats'!D113+3)</f>
        <v>75</v>
      </c>
      <c r="S113" s="7">
        <f>SUMIFS('Receiving Data 2006-2015'!J:J,'Receiving Data 2006-2015'!D:D,'WR Stats'!C113,'Receiving Data 2006-2015'!A:A,'WR Stats'!D113+4)</f>
        <v>80</v>
      </c>
      <c r="T113" s="6">
        <f>SUMIFS('Receiving Data 2006-2015'!M:M,'Receiving Data 2006-2015'!D:D,'WR Stats'!C113,'Receiving Data 2006-2015'!A:A,'WR Stats'!D113)</f>
        <v>437</v>
      </c>
      <c r="U113" s="6">
        <f>SUMIFS('Receiving Data 2006-2015'!M:M,'Receiving Data 2006-2015'!D:D,'WR Stats'!C113,'Receiving Data 2006-2015'!A:A,'WR Stats'!D113+1)</f>
        <v>52</v>
      </c>
      <c r="V113" s="6">
        <f>SUMIFS('Receiving Data 2006-2015'!M:M,'Receiving Data 2006-2015'!D:D,'WR Stats'!C113,'Receiving Data 2006-2015'!A:A,'WR Stats'!D113+2)</f>
        <v>167</v>
      </c>
      <c r="W113" s="6">
        <f>SUMIFS('Receiving Data 2006-2015'!M:M,'Receiving Data 2006-2015'!D:D,'WR Stats'!C113,'Receiving Data 2006-2015'!A:A,'WR Stats'!D113+3)</f>
        <v>344</v>
      </c>
      <c r="X113" s="6">
        <f>SUMIFS('Receiving Data 2006-2015'!M:M,'Receiving Data 2006-2015'!D:D,'WR Stats'!C113,'Receiving Data 2006-2015'!A:A,'WR Stats'!D113+4)</f>
        <v>858</v>
      </c>
      <c r="Y113" s="6">
        <f>SUMIFS('Receiving Data 2006-2015'!O:O,'Receiving Data 2006-2015'!D:D,'WR Stats'!C113,'Receiving Data 2006-2015'!A:A,'WR Stats'!D113)</f>
        <v>1</v>
      </c>
      <c r="Z113" s="6">
        <f>SUMIFS('Receiving Data 2006-2015'!O:O,'Receiving Data 2006-2015'!D:D,'WR Stats'!C113,'Receiving Data 2006-2015'!A:A,'WR Stats'!D113+1)</f>
        <v>0</v>
      </c>
      <c r="AA113" s="6">
        <f>SUMIFS('Receiving Data 2006-2015'!O:O,'Receiving Data 2006-2015'!D:D,'WR Stats'!C113,'Receiving Data 2006-2015'!A:A,'WR Stats'!D113+2)</f>
        <v>1</v>
      </c>
      <c r="AB113" s="6">
        <f>SUMIFS('Receiving Data 2006-2015'!O:O,'Receiving Data 2006-2015'!D:D,'WR Stats'!C113,'Receiving Data 2006-2015'!A:A,'WR Stats'!D113+3)</f>
        <v>2</v>
      </c>
      <c r="AC113" s="6">
        <f>SUMIFS('Receiving Data 2006-2015'!O:O,'Receiving Data 2006-2015'!D:D,'WR Stats'!C113,'Receiving Data 2006-2015'!A:A,'WR Stats'!D113+4)</f>
        <v>11</v>
      </c>
      <c r="AD113" s="6">
        <f>SUMIFS('Receiving Data 2006-2015'!S:S,'Receiving Data 2006-2015'!D:D,'WR Stats'!C113,'Receiving Data 2006-2015'!A:A,'WR Stats'!D113)</f>
        <v>1</v>
      </c>
      <c r="AE113" s="6">
        <f>SUMIFS('Receiving Data 2006-2015'!S:S,'Receiving Data 2006-2015'!D:D,'WR Stats'!C113,'Receiving Data 2006-2015'!A:A,'WR Stats'!D113+1)</f>
        <v>0</v>
      </c>
      <c r="AF113" s="6">
        <f>SUMIFS('Receiving Data 2006-2015'!S:S,'Receiving Data 2006-2015'!D:D,'WR Stats'!C113,'Receiving Data 2006-2015'!A:A,'WR Stats'!D113+2)</f>
        <v>0</v>
      </c>
      <c r="AG113" s="6">
        <f>SUMIFS('Receiving Data 2006-2015'!S:S,'Receiving Data 2006-2015'!D:D,'WR Stats'!C113,'Receiving Data 2006-2015'!A:A,'WR Stats'!D113+3)</f>
        <v>0</v>
      </c>
      <c r="AH113" s="6">
        <f>SUMIFS('Receiving Data 2006-2015'!S:S,'Receiving Data 2006-2015'!D:D,'WR Stats'!C113,'Receiving Data 2006-2015'!A:A,'WR Stats'!D113+4)</f>
        <v>0</v>
      </c>
      <c r="AI113" s="6">
        <f t="shared" si="24"/>
        <v>47.7</v>
      </c>
      <c r="AJ113" s="6">
        <f t="shared" si="25"/>
        <v>5.2</v>
      </c>
      <c r="AK113" s="6">
        <f t="shared" si="26"/>
        <v>22.7</v>
      </c>
      <c r="AL113" s="6">
        <f t="shared" si="27"/>
        <v>46.4</v>
      </c>
      <c r="AM113" s="6">
        <f t="shared" si="28"/>
        <v>151.80000000000001</v>
      </c>
      <c r="AN113" s="6">
        <f t="shared" si="29"/>
        <v>273.8</v>
      </c>
      <c r="AO113" s="3">
        <f>SUMIFS('Receiving Data 2006-2015'!L:L,'Receiving Data 2006-2015'!D:D,'WR Stats'!C113,'Receiving Data 2006-2015'!A:A,'WR Stats'!D113)</f>
        <v>0.5</v>
      </c>
      <c r="AP113" s="3">
        <f>SUMIFS('Receiving Data 2006-2015'!L:L,'Receiving Data 2006-2015'!D:D,'WR Stats'!C113,'Receiving Data 2006-2015'!A:A,'WR Stats'!D113+1)</f>
        <v>0.83299999999999996</v>
      </c>
      <c r="AQ113" s="3">
        <f>SUMIFS('Receiving Data 2006-2015'!L:L,'Receiving Data 2006-2015'!D:D,'WR Stats'!C113,'Receiving Data 2006-2015'!A:A,'WR Stats'!D113+2)</f>
        <v>0.56499999999999995</v>
      </c>
      <c r="AR113" s="3">
        <f>SUMIFS('Receiving Data 2006-2015'!L:L,'Receiving Data 2006-2015'!D:D,'WR Stats'!C113,'Receiving Data 2006-2015'!A:A,'WR Stats'!D113+3)</f>
        <v>0.45300000000000001</v>
      </c>
      <c r="AS113" s="3">
        <f>SUMIFS('Receiving Data 2006-2015'!L:L,'Receiving Data 2006-2015'!D:D,'WR Stats'!C113,'Receiving Data 2006-2015'!A:A,'WR Stats'!D113+4)</f>
        <v>0.67500000000000004</v>
      </c>
      <c r="AT113" s="7">
        <f t="shared" si="30"/>
        <v>1858</v>
      </c>
      <c r="AU113" s="7">
        <f t="shared" si="31"/>
        <v>52</v>
      </c>
      <c r="AV113" s="7">
        <f t="shared" si="32"/>
        <v>258</v>
      </c>
      <c r="AW113" s="7">
        <f t="shared" si="33"/>
        <v>143</v>
      </c>
      <c r="AX113" s="7">
        <f t="shared" si="34"/>
        <v>1</v>
      </c>
      <c r="AY113" s="7">
        <f t="shared" si="35"/>
        <v>12.993006993006993</v>
      </c>
      <c r="AZ113" s="7">
        <f t="shared" si="36"/>
        <v>7.2015503875968996</v>
      </c>
      <c r="BA113" s="7">
        <f t="shared" si="37"/>
        <v>35.730769230769234</v>
      </c>
      <c r="BB113" s="7">
        <f t="shared" si="38"/>
        <v>15</v>
      </c>
      <c r="BC113" s="4">
        <f t="shared" si="39"/>
        <v>0.60519999999999996</v>
      </c>
      <c r="BD113">
        <f t="shared" si="40"/>
        <v>0</v>
      </c>
      <c r="BE113">
        <f t="shared" si="41"/>
        <v>0</v>
      </c>
      <c r="BF113">
        <f t="shared" si="42"/>
        <v>0</v>
      </c>
      <c r="BG113">
        <f t="shared" si="43"/>
        <v>0</v>
      </c>
      <c r="BH113">
        <f t="shared" si="44"/>
        <v>1</v>
      </c>
      <c r="BI113">
        <f t="shared" si="45"/>
        <v>1</v>
      </c>
      <c r="BJ113" t="str">
        <f t="shared" si="46"/>
        <v>Backup</v>
      </c>
      <c r="BK113">
        <f t="shared" si="47"/>
        <v>1</v>
      </c>
    </row>
    <row r="114" spans="1:63" x14ac:dyDescent="0.25">
      <c r="A114" t="s">
        <v>459</v>
      </c>
      <c r="B114" t="s">
        <v>74</v>
      </c>
      <c r="C114" t="str">
        <f>INDEX('Draft Master List'!E:F,MATCH(A114,'Draft Master List'!E:E,0),2)</f>
        <v>762007</v>
      </c>
      <c r="D114">
        <f>INDEX('Draft Master List'!A:F,MATCH(A114,'Draft Master List'!E:E,0),1)</f>
        <v>2007</v>
      </c>
      <c r="E114" s="7">
        <f>SUMIFS('Receiving Data 2006-2015'!H:H,'Receiving Data 2006-2015'!D:D,'WR Stats'!C114,'Receiving Data 2006-2015'!A:A,'WR Stats'!D114)</f>
        <v>5</v>
      </c>
      <c r="F114" s="7">
        <f>SUMIFS('Receiving Data 2006-2015'!H:H,'Receiving Data 2006-2015'!D:D,'WR Stats'!C114,'Receiving Data 2006-2015'!A:A,'WR Stats'!D114+1)</f>
        <v>16</v>
      </c>
      <c r="G114" s="7">
        <f>SUMIFS('Receiving Data 2006-2015'!H:H,'Receiving Data 2006-2015'!D:D,'WR Stats'!C114,'Receiving Data 2006-2015'!A:A,'WR Stats'!D114+2)</f>
        <v>11</v>
      </c>
      <c r="H114" s="7">
        <f>SUMIFS('Receiving Data 2006-2015'!H:H,'Receiving Data 2006-2015'!D:D,'WR Stats'!C114,'Receiving Data 2006-2015'!A:A,'WR Stats'!D114+3)</f>
        <v>8</v>
      </c>
      <c r="I114" s="7">
        <f>SUMIFS('Receiving Data 2006-2015'!H:H,'Receiving Data 2006-2015'!D:D,'WR Stats'!C114,'Receiving Data 2006-2015'!A:A,'WR Stats'!D114+4)</f>
        <v>10</v>
      </c>
      <c r="J114" s="7">
        <f>SUMIFS('Receiving Data 2006-2015'!K:K,'Receiving Data 2006-2015'!D:D,'WR Stats'!C114,'Receiving Data 2006-2015'!A:A,'WR Stats'!D114)</f>
        <v>1</v>
      </c>
      <c r="K114" s="7">
        <f>SUMIFS('Receiving Data 2006-2015'!K:K,'Receiving Data 2006-2015'!D:D,'WR Stats'!C114,'Receiving Data 2006-2015'!A:A,'WR Stats'!D114+1)</f>
        <v>30</v>
      </c>
      <c r="L114" s="7">
        <f>SUMIFS('Receiving Data 2006-2015'!K:K,'Receiving Data 2006-2015'!D:D,'WR Stats'!C114,'Receiving Data 2006-2015'!A:A,'WR Stats'!D114+2)</f>
        <v>9</v>
      </c>
      <c r="M114" s="7">
        <f>SUMIFS('Receiving Data 2006-2015'!K:K,'Receiving Data 2006-2015'!D:D,'WR Stats'!C114,'Receiving Data 2006-2015'!A:A,'WR Stats'!D114+3)</f>
        <v>11</v>
      </c>
      <c r="N114" s="7">
        <f>SUMIFS('Receiving Data 2006-2015'!K:K,'Receiving Data 2006-2015'!D:D,'WR Stats'!C114,'Receiving Data 2006-2015'!A:A,'WR Stats'!D114+4)</f>
        <v>25</v>
      </c>
      <c r="O114" s="7">
        <f>SUMIFS('Receiving Data 2006-2015'!J:J,'Receiving Data 2006-2015'!D:D,'WR Stats'!C114,'Receiving Data 2006-2015'!A:A,'WR Stats'!D114)</f>
        <v>2</v>
      </c>
      <c r="P114" s="7">
        <f>SUMIFS('Receiving Data 2006-2015'!J:J,'Receiving Data 2006-2015'!D:D,'WR Stats'!C114,'Receiving Data 2006-2015'!A:A,'WR Stats'!D114+1)</f>
        <v>40</v>
      </c>
      <c r="Q114" s="7">
        <f>SUMIFS('Receiving Data 2006-2015'!J:J,'Receiving Data 2006-2015'!D:D,'WR Stats'!C114,'Receiving Data 2006-2015'!A:A,'WR Stats'!D114+2)</f>
        <v>16</v>
      </c>
      <c r="R114" s="7">
        <f>SUMIFS('Receiving Data 2006-2015'!J:J,'Receiving Data 2006-2015'!D:D,'WR Stats'!C114,'Receiving Data 2006-2015'!A:A,'WR Stats'!D114+3)</f>
        <v>21</v>
      </c>
      <c r="S114" s="7">
        <f>SUMIFS('Receiving Data 2006-2015'!J:J,'Receiving Data 2006-2015'!D:D,'WR Stats'!C114,'Receiving Data 2006-2015'!A:A,'WR Stats'!D114+4)</f>
        <v>55</v>
      </c>
      <c r="T114" s="6">
        <f>SUMIFS('Receiving Data 2006-2015'!M:M,'Receiving Data 2006-2015'!D:D,'WR Stats'!C114,'Receiving Data 2006-2015'!A:A,'WR Stats'!D114)</f>
        <v>6</v>
      </c>
      <c r="U114" s="6">
        <f>SUMIFS('Receiving Data 2006-2015'!M:M,'Receiving Data 2006-2015'!D:D,'WR Stats'!C114,'Receiving Data 2006-2015'!A:A,'WR Stats'!D114+1)</f>
        <v>317</v>
      </c>
      <c r="V114" s="6">
        <f>SUMIFS('Receiving Data 2006-2015'!M:M,'Receiving Data 2006-2015'!D:D,'WR Stats'!C114,'Receiving Data 2006-2015'!A:A,'WR Stats'!D114+2)</f>
        <v>90</v>
      </c>
      <c r="W114" s="6">
        <f>SUMIFS('Receiving Data 2006-2015'!M:M,'Receiving Data 2006-2015'!D:D,'WR Stats'!C114,'Receiving Data 2006-2015'!A:A,'WR Stats'!D114+3)</f>
        <v>248</v>
      </c>
      <c r="X114" s="6">
        <f>SUMIFS('Receiving Data 2006-2015'!M:M,'Receiving Data 2006-2015'!D:D,'WR Stats'!C114,'Receiving Data 2006-2015'!A:A,'WR Stats'!D114+4)</f>
        <v>367</v>
      </c>
      <c r="Y114" s="6">
        <f>SUMIFS('Receiving Data 2006-2015'!O:O,'Receiving Data 2006-2015'!D:D,'WR Stats'!C114,'Receiving Data 2006-2015'!A:A,'WR Stats'!D114)</f>
        <v>0</v>
      </c>
      <c r="Z114" s="6">
        <f>SUMIFS('Receiving Data 2006-2015'!O:O,'Receiving Data 2006-2015'!D:D,'WR Stats'!C114,'Receiving Data 2006-2015'!A:A,'WR Stats'!D114+1)</f>
        <v>2</v>
      </c>
      <c r="AA114" s="6">
        <f>SUMIFS('Receiving Data 2006-2015'!O:O,'Receiving Data 2006-2015'!D:D,'WR Stats'!C114,'Receiving Data 2006-2015'!A:A,'WR Stats'!D114+2)</f>
        <v>2</v>
      </c>
      <c r="AB114" s="6">
        <f>SUMIFS('Receiving Data 2006-2015'!O:O,'Receiving Data 2006-2015'!D:D,'WR Stats'!C114,'Receiving Data 2006-2015'!A:A,'WR Stats'!D114+3)</f>
        <v>1</v>
      </c>
      <c r="AC114" s="6">
        <f>SUMIFS('Receiving Data 2006-2015'!O:O,'Receiving Data 2006-2015'!D:D,'WR Stats'!C114,'Receiving Data 2006-2015'!A:A,'WR Stats'!D114+4)</f>
        <v>3</v>
      </c>
      <c r="AD114" s="6">
        <f>SUMIFS('Receiving Data 2006-2015'!S:S,'Receiving Data 2006-2015'!D:D,'WR Stats'!C114,'Receiving Data 2006-2015'!A:A,'WR Stats'!D114)</f>
        <v>0</v>
      </c>
      <c r="AE114" s="6">
        <f>SUMIFS('Receiving Data 2006-2015'!S:S,'Receiving Data 2006-2015'!D:D,'WR Stats'!C114,'Receiving Data 2006-2015'!A:A,'WR Stats'!D114+1)</f>
        <v>1</v>
      </c>
      <c r="AF114" s="6">
        <f>SUMIFS('Receiving Data 2006-2015'!S:S,'Receiving Data 2006-2015'!D:D,'WR Stats'!C114,'Receiving Data 2006-2015'!A:A,'WR Stats'!D114+2)</f>
        <v>0</v>
      </c>
      <c r="AG114" s="6">
        <f>SUMIFS('Receiving Data 2006-2015'!S:S,'Receiving Data 2006-2015'!D:D,'WR Stats'!C114,'Receiving Data 2006-2015'!A:A,'WR Stats'!D114+3)</f>
        <v>0</v>
      </c>
      <c r="AH114" s="6">
        <f>SUMIFS('Receiving Data 2006-2015'!S:S,'Receiving Data 2006-2015'!D:D,'WR Stats'!C114,'Receiving Data 2006-2015'!A:A,'WR Stats'!D114+4)</f>
        <v>0</v>
      </c>
      <c r="AI114" s="6">
        <f t="shared" si="24"/>
        <v>0.6</v>
      </c>
      <c r="AJ114" s="6">
        <f t="shared" si="25"/>
        <v>41.7</v>
      </c>
      <c r="AK114" s="6">
        <f t="shared" si="26"/>
        <v>21</v>
      </c>
      <c r="AL114" s="6">
        <f t="shared" si="27"/>
        <v>30.8</v>
      </c>
      <c r="AM114" s="6">
        <f t="shared" si="28"/>
        <v>54.7</v>
      </c>
      <c r="AN114" s="6">
        <f t="shared" si="29"/>
        <v>148.80000000000001</v>
      </c>
      <c r="AO114" s="3">
        <f>SUMIFS('Receiving Data 2006-2015'!L:L,'Receiving Data 2006-2015'!D:D,'WR Stats'!C114,'Receiving Data 2006-2015'!A:A,'WR Stats'!D114)</f>
        <v>0.5</v>
      </c>
      <c r="AP114" s="3">
        <f>SUMIFS('Receiving Data 2006-2015'!L:L,'Receiving Data 2006-2015'!D:D,'WR Stats'!C114,'Receiving Data 2006-2015'!A:A,'WR Stats'!D114+1)</f>
        <v>0.75</v>
      </c>
      <c r="AQ114" s="3">
        <f>SUMIFS('Receiving Data 2006-2015'!L:L,'Receiving Data 2006-2015'!D:D,'WR Stats'!C114,'Receiving Data 2006-2015'!A:A,'WR Stats'!D114+2)</f>
        <v>0.56299999999999994</v>
      </c>
      <c r="AR114" s="3">
        <f>SUMIFS('Receiving Data 2006-2015'!L:L,'Receiving Data 2006-2015'!D:D,'WR Stats'!C114,'Receiving Data 2006-2015'!A:A,'WR Stats'!D114+3)</f>
        <v>0.52400000000000002</v>
      </c>
      <c r="AS114" s="3">
        <f>SUMIFS('Receiving Data 2006-2015'!L:L,'Receiving Data 2006-2015'!D:D,'WR Stats'!C114,'Receiving Data 2006-2015'!A:A,'WR Stats'!D114+4)</f>
        <v>0.45500000000000002</v>
      </c>
      <c r="AT114" s="7">
        <f t="shared" si="30"/>
        <v>1028</v>
      </c>
      <c r="AU114" s="7">
        <f t="shared" si="31"/>
        <v>50</v>
      </c>
      <c r="AV114" s="7">
        <f t="shared" si="32"/>
        <v>134</v>
      </c>
      <c r="AW114" s="7">
        <f t="shared" si="33"/>
        <v>76</v>
      </c>
      <c r="AX114" s="7">
        <f t="shared" si="34"/>
        <v>1</v>
      </c>
      <c r="AY114" s="7">
        <f t="shared" si="35"/>
        <v>13.526315789473685</v>
      </c>
      <c r="AZ114" s="7">
        <f t="shared" si="36"/>
        <v>7.6716417910447765</v>
      </c>
      <c r="BA114" s="7">
        <f t="shared" si="37"/>
        <v>20.56</v>
      </c>
      <c r="BB114" s="7">
        <f t="shared" si="38"/>
        <v>8</v>
      </c>
      <c r="BC114" s="4">
        <f t="shared" si="39"/>
        <v>0.55840000000000001</v>
      </c>
      <c r="BD114">
        <f t="shared" si="40"/>
        <v>0</v>
      </c>
      <c r="BE114">
        <f t="shared" si="41"/>
        <v>0</v>
      </c>
      <c r="BF114">
        <f t="shared" si="42"/>
        <v>0</v>
      </c>
      <c r="BG114">
        <f t="shared" si="43"/>
        <v>0</v>
      </c>
      <c r="BH114">
        <f t="shared" si="44"/>
        <v>0</v>
      </c>
      <c r="BI114">
        <f t="shared" si="45"/>
        <v>0</v>
      </c>
      <c r="BJ114" t="str">
        <f t="shared" si="46"/>
        <v>Bust</v>
      </c>
      <c r="BK114">
        <f t="shared" si="47"/>
        <v>0</v>
      </c>
    </row>
    <row r="115" spans="1:63" x14ac:dyDescent="0.25">
      <c r="A115" t="s">
        <v>460</v>
      </c>
      <c r="B115" t="s">
        <v>74</v>
      </c>
      <c r="C115" t="str">
        <f>INDEX('Draft Master List'!E:F,MATCH(A115,'Draft Master List'!E:E,0),2)</f>
        <v>782007</v>
      </c>
      <c r="D115">
        <f>INDEX('Draft Master List'!A:F,MATCH(A115,'Draft Master List'!E:E,0),1)</f>
        <v>2007</v>
      </c>
      <c r="E115" s="7">
        <f>SUMIFS('Receiving Data 2006-2015'!H:H,'Receiving Data 2006-2015'!D:D,'WR Stats'!C115,'Receiving Data 2006-2015'!A:A,'WR Stats'!D115)</f>
        <v>16</v>
      </c>
      <c r="F115" s="7">
        <f>SUMIFS('Receiving Data 2006-2015'!H:H,'Receiving Data 2006-2015'!D:D,'WR Stats'!C115,'Receiving Data 2006-2015'!A:A,'WR Stats'!D115+1)</f>
        <v>10</v>
      </c>
      <c r="G115" s="7">
        <f>SUMIFS('Receiving Data 2006-2015'!H:H,'Receiving Data 2006-2015'!D:D,'WR Stats'!C115,'Receiving Data 2006-2015'!A:A,'WR Stats'!D115+2)</f>
        <v>16</v>
      </c>
      <c r="H115" s="7">
        <f>SUMIFS('Receiving Data 2006-2015'!H:H,'Receiving Data 2006-2015'!D:D,'WR Stats'!C115,'Receiving Data 2006-2015'!A:A,'WR Stats'!D115+3)</f>
        <v>16</v>
      </c>
      <c r="I115" s="7">
        <f>SUMIFS('Receiving Data 2006-2015'!H:H,'Receiving Data 2006-2015'!D:D,'WR Stats'!C115,'Receiving Data 2006-2015'!A:A,'WR Stats'!D115+4)</f>
        <v>16</v>
      </c>
      <c r="J115" s="7">
        <f>SUMIFS('Receiving Data 2006-2015'!K:K,'Receiving Data 2006-2015'!D:D,'WR Stats'!C115,'Receiving Data 2006-2015'!A:A,'WR Stats'!D115)</f>
        <v>47</v>
      </c>
      <c r="K115" s="7">
        <f>SUMIFS('Receiving Data 2006-2015'!K:K,'Receiving Data 2006-2015'!D:D,'WR Stats'!C115,'Receiving Data 2006-2015'!A:A,'WR Stats'!D115+1)</f>
        <v>20</v>
      </c>
      <c r="L115" s="7">
        <f>SUMIFS('Receiving Data 2006-2015'!K:K,'Receiving Data 2006-2015'!D:D,'WR Stats'!C115,'Receiving Data 2006-2015'!A:A,'WR Stats'!D115+2)</f>
        <v>32</v>
      </c>
      <c r="M115" s="7">
        <f>SUMIFS('Receiving Data 2006-2015'!K:K,'Receiving Data 2006-2015'!D:D,'WR Stats'!C115,'Receiving Data 2006-2015'!A:A,'WR Stats'!D115+3)</f>
        <v>50</v>
      </c>
      <c r="N115" s="7">
        <f>SUMIFS('Receiving Data 2006-2015'!K:K,'Receiving Data 2006-2015'!D:D,'WR Stats'!C115,'Receiving Data 2006-2015'!A:A,'WR Stats'!D115+4)</f>
        <v>38</v>
      </c>
      <c r="O115" s="7">
        <f>SUMIFS('Receiving Data 2006-2015'!J:J,'Receiving Data 2006-2015'!D:D,'WR Stats'!C115,'Receiving Data 2006-2015'!A:A,'WR Stats'!D115)</f>
        <v>80</v>
      </c>
      <c r="P115" s="7">
        <f>SUMIFS('Receiving Data 2006-2015'!J:J,'Receiving Data 2006-2015'!D:D,'WR Stats'!C115,'Receiving Data 2006-2015'!A:A,'WR Stats'!D115+1)</f>
        <v>30</v>
      </c>
      <c r="Q115" s="7">
        <f>SUMIFS('Receiving Data 2006-2015'!J:J,'Receiving Data 2006-2015'!D:D,'WR Stats'!C115,'Receiving Data 2006-2015'!A:A,'WR Stats'!D115+2)</f>
        <v>62</v>
      </c>
      <c r="R115" s="7">
        <f>SUMIFS('Receiving Data 2006-2015'!J:J,'Receiving Data 2006-2015'!D:D,'WR Stats'!C115,'Receiving Data 2006-2015'!A:A,'WR Stats'!D115+3)</f>
        <v>87</v>
      </c>
      <c r="S115" s="7">
        <f>SUMIFS('Receiving Data 2006-2015'!J:J,'Receiving Data 2006-2015'!D:D,'WR Stats'!C115,'Receiving Data 2006-2015'!A:A,'WR Stats'!D115+4)</f>
        <v>55</v>
      </c>
      <c r="T115" s="6">
        <f>SUMIFS('Receiving Data 2006-2015'!M:M,'Receiving Data 2006-2015'!D:D,'WR Stats'!C115,'Receiving Data 2006-2015'!A:A,'WR Stats'!D115)</f>
        <v>676</v>
      </c>
      <c r="U115" s="6">
        <f>SUMIFS('Receiving Data 2006-2015'!M:M,'Receiving Data 2006-2015'!D:D,'WR Stats'!C115,'Receiving Data 2006-2015'!A:A,'WR Stats'!D115+1)</f>
        <v>274</v>
      </c>
      <c r="V115" s="6">
        <f>SUMIFS('Receiving Data 2006-2015'!M:M,'Receiving Data 2006-2015'!D:D,'WR Stats'!C115,'Receiving Data 2006-2015'!A:A,'WR Stats'!D115+2)</f>
        <v>440</v>
      </c>
      <c r="W115" s="6">
        <f>SUMIFS('Receiving Data 2006-2015'!M:M,'Receiving Data 2006-2015'!D:D,'WR Stats'!C115,'Receiving Data 2006-2015'!A:A,'WR Stats'!D115+3)</f>
        <v>679</v>
      </c>
      <c r="X115" s="6">
        <f>SUMIFS('Receiving Data 2006-2015'!M:M,'Receiving Data 2006-2015'!D:D,'WR Stats'!C115,'Receiving Data 2006-2015'!A:A,'WR Stats'!D115+4)</f>
        <v>635</v>
      </c>
      <c r="Y115" s="6">
        <f>SUMIFS('Receiving Data 2006-2015'!O:O,'Receiving Data 2006-2015'!D:D,'WR Stats'!C115,'Receiving Data 2006-2015'!A:A,'WR Stats'!D115)</f>
        <v>2</v>
      </c>
      <c r="Z115" s="6">
        <f>SUMIFS('Receiving Data 2006-2015'!O:O,'Receiving Data 2006-2015'!D:D,'WR Stats'!C115,'Receiving Data 2006-2015'!A:A,'WR Stats'!D115+1)</f>
        <v>1</v>
      </c>
      <c r="AA115" s="6">
        <f>SUMIFS('Receiving Data 2006-2015'!O:O,'Receiving Data 2006-2015'!D:D,'WR Stats'!C115,'Receiving Data 2006-2015'!A:A,'WR Stats'!D115+2)</f>
        <v>5</v>
      </c>
      <c r="AB115" s="6">
        <f>SUMIFS('Receiving Data 2006-2015'!O:O,'Receiving Data 2006-2015'!D:D,'WR Stats'!C115,'Receiving Data 2006-2015'!A:A,'WR Stats'!D115+3)</f>
        <v>5</v>
      </c>
      <c r="AC115" s="6">
        <f>SUMIFS('Receiving Data 2006-2015'!O:O,'Receiving Data 2006-2015'!D:D,'WR Stats'!C115,'Receiving Data 2006-2015'!A:A,'WR Stats'!D115+4)</f>
        <v>7</v>
      </c>
      <c r="AD115" s="6">
        <f>SUMIFS('Receiving Data 2006-2015'!S:S,'Receiving Data 2006-2015'!D:D,'WR Stats'!C115,'Receiving Data 2006-2015'!A:A,'WR Stats'!D115)</f>
        <v>3</v>
      </c>
      <c r="AE115" s="6">
        <f>SUMIFS('Receiving Data 2006-2015'!S:S,'Receiving Data 2006-2015'!D:D,'WR Stats'!C115,'Receiving Data 2006-2015'!A:A,'WR Stats'!D115+1)</f>
        <v>0</v>
      </c>
      <c r="AF115" s="6">
        <f>SUMIFS('Receiving Data 2006-2015'!S:S,'Receiving Data 2006-2015'!D:D,'WR Stats'!C115,'Receiving Data 2006-2015'!A:A,'WR Stats'!D115+2)</f>
        <v>0</v>
      </c>
      <c r="AG115" s="6">
        <f>SUMIFS('Receiving Data 2006-2015'!S:S,'Receiving Data 2006-2015'!D:D,'WR Stats'!C115,'Receiving Data 2006-2015'!A:A,'WR Stats'!D115+3)</f>
        <v>3</v>
      </c>
      <c r="AH115" s="6">
        <f>SUMIFS('Receiving Data 2006-2015'!S:S,'Receiving Data 2006-2015'!D:D,'WR Stats'!C115,'Receiving Data 2006-2015'!A:A,'WR Stats'!D115+4)</f>
        <v>1</v>
      </c>
      <c r="AI115" s="6">
        <f t="shared" si="24"/>
        <v>73.599999999999994</v>
      </c>
      <c r="AJ115" s="6">
        <f t="shared" si="25"/>
        <v>33.4</v>
      </c>
      <c r="AK115" s="6">
        <f t="shared" si="26"/>
        <v>74</v>
      </c>
      <c r="AL115" s="6">
        <f t="shared" si="27"/>
        <v>91.9</v>
      </c>
      <c r="AM115" s="6">
        <f t="shared" si="28"/>
        <v>103.5</v>
      </c>
      <c r="AN115" s="6">
        <f t="shared" si="29"/>
        <v>376.4</v>
      </c>
      <c r="AO115" s="3">
        <f>SUMIFS('Receiving Data 2006-2015'!L:L,'Receiving Data 2006-2015'!D:D,'WR Stats'!C115,'Receiving Data 2006-2015'!A:A,'WR Stats'!D115)</f>
        <v>0.58799999999999997</v>
      </c>
      <c r="AP115" s="3">
        <f>SUMIFS('Receiving Data 2006-2015'!L:L,'Receiving Data 2006-2015'!D:D,'WR Stats'!C115,'Receiving Data 2006-2015'!A:A,'WR Stats'!D115+1)</f>
        <v>0.66700000000000004</v>
      </c>
      <c r="AQ115" s="3">
        <f>SUMIFS('Receiving Data 2006-2015'!L:L,'Receiving Data 2006-2015'!D:D,'WR Stats'!C115,'Receiving Data 2006-2015'!A:A,'WR Stats'!D115+2)</f>
        <v>0.51600000000000001</v>
      </c>
      <c r="AR115" s="3">
        <f>SUMIFS('Receiving Data 2006-2015'!L:L,'Receiving Data 2006-2015'!D:D,'WR Stats'!C115,'Receiving Data 2006-2015'!A:A,'WR Stats'!D115+3)</f>
        <v>0.57499999999999996</v>
      </c>
      <c r="AS115" s="3">
        <f>SUMIFS('Receiving Data 2006-2015'!L:L,'Receiving Data 2006-2015'!D:D,'WR Stats'!C115,'Receiving Data 2006-2015'!A:A,'WR Stats'!D115+4)</f>
        <v>0.69099999999999995</v>
      </c>
      <c r="AT115" s="7">
        <f t="shared" si="30"/>
        <v>2704</v>
      </c>
      <c r="AU115" s="7">
        <f t="shared" si="31"/>
        <v>74</v>
      </c>
      <c r="AV115" s="7">
        <f t="shared" si="32"/>
        <v>314</v>
      </c>
      <c r="AW115" s="7">
        <f t="shared" si="33"/>
        <v>187</v>
      </c>
      <c r="AX115" s="7">
        <f t="shared" si="34"/>
        <v>7</v>
      </c>
      <c r="AY115" s="7">
        <f t="shared" si="35"/>
        <v>14.459893048128341</v>
      </c>
      <c r="AZ115" s="7">
        <f t="shared" si="36"/>
        <v>8.6114649681528661</v>
      </c>
      <c r="BA115" s="7">
        <f t="shared" si="37"/>
        <v>36.54054054054054</v>
      </c>
      <c r="BB115" s="7">
        <f t="shared" si="38"/>
        <v>20</v>
      </c>
      <c r="BC115" s="4">
        <f t="shared" si="39"/>
        <v>0.60739999999999994</v>
      </c>
      <c r="BD115">
        <f t="shared" si="40"/>
        <v>0</v>
      </c>
      <c r="BE115">
        <f t="shared" si="41"/>
        <v>0</v>
      </c>
      <c r="BF115">
        <f t="shared" si="42"/>
        <v>0</v>
      </c>
      <c r="BG115">
        <f t="shared" si="43"/>
        <v>0</v>
      </c>
      <c r="BH115">
        <f t="shared" si="44"/>
        <v>0</v>
      </c>
      <c r="BI115">
        <f t="shared" si="45"/>
        <v>0</v>
      </c>
      <c r="BJ115" t="str">
        <f t="shared" si="46"/>
        <v>Bust</v>
      </c>
      <c r="BK115">
        <f t="shared" si="47"/>
        <v>0</v>
      </c>
    </row>
    <row r="116" spans="1:63" x14ac:dyDescent="0.25">
      <c r="A116" t="s">
        <v>461</v>
      </c>
      <c r="B116" t="s">
        <v>74</v>
      </c>
      <c r="C116" t="str">
        <f>INDEX('Draft Master List'!E:F,MATCH(A116,'Draft Master List'!E:E,0),2)</f>
        <v>792007</v>
      </c>
      <c r="D116">
        <f>INDEX('Draft Master List'!A:F,MATCH(A116,'Draft Master List'!E:E,0),1)</f>
        <v>2007</v>
      </c>
      <c r="E116" s="7">
        <f>SUMIFS('Receiving Data 2006-2015'!H:H,'Receiving Data 2006-2015'!D:D,'WR Stats'!C116,'Receiving Data 2006-2015'!A:A,'WR Stats'!D116)</f>
        <v>0</v>
      </c>
      <c r="F116" s="7">
        <f>SUMIFS('Receiving Data 2006-2015'!H:H,'Receiving Data 2006-2015'!D:D,'WR Stats'!C116,'Receiving Data 2006-2015'!A:A,'WR Stats'!D116+1)</f>
        <v>9</v>
      </c>
      <c r="G116" s="7">
        <f>SUMIFS('Receiving Data 2006-2015'!H:H,'Receiving Data 2006-2015'!D:D,'WR Stats'!C116,'Receiving Data 2006-2015'!A:A,'WR Stats'!D116+2)</f>
        <v>15</v>
      </c>
      <c r="H116" s="7">
        <f>SUMIFS('Receiving Data 2006-2015'!H:H,'Receiving Data 2006-2015'!D:D,'WR Stats'!C116,'Receiving Data 2006-2015'!A:A,'WR Stats'!D116+3)</f>
        <v>14</v>
      </c>
      <c r="I116" s="7">
        <f>SUMIFS('Receiving Data 2006-2015'!H:H,'Receiving Data 2006-2015'!D:D,'WR Stats'!C116,'Receiving Data 2006-2015'!A:A,'WR Stats'!D116+4)</f>
        <v>6</v>
      </c>
      <c r="J116" s="7">
        <f>SUMIFS('Receiving Data 2006-2015'!K:K,'Receiving Data 2006-2015'!D:D,'WR Stats'!C116,'Receiving Data 2006-2015'!A:A,'WR Stats'!D116)</f>
        <v>0</v>
      </c>
      <c r="K116" s="7">
        <f>SUMIFS('Receiving Data 2006-2015'!K:K,'Receiving Data 2006-2015'!D:D,'WR Stats'!C116,'Receiving Data 2006-2015'!A:A,'WR Stats'!D116+1)</f>
        <v>16</v>
      </c>
      <c r="L116" s="7">
        <f>SUMIFS('Receiving Data 2006-2015'!K:K,'Receiving Data 2006-2015'!D:D,'WR Stats'!C116,'Receiving Data 2006-2015'!A:A,'WR Stats'!D116+2)</f>
        <v>63</v>
      </c>
      <c r="M116" s="7">
        <f>SUMIFS('Receiving Data 2006-2015'!K:K,'Receiving Data 2006-2015'!D:D,'WR Stats'!C116,'Receiving Data 2006-2015'!A:A,'WR Stats'!D116+3)</f>
        <v>43</v>
      </c>
      <c r="N116" s="7">
        <f>SUMIFS('Receiving Data 2006-2015'!K:K,'Receiving Data 2006-2015'!D:D,'WR Stats'!C116,'Receiving Data 2006-2015'!A:A,'WR Stats'!D116+4)</f>
        <v>12</v>
      </c>
      <c r="O116" s="7">
        <f>SUMIFS('Receiving Data 2006-2015'!J:J,'Receiving Data 2006-2015'!D:D,'WR Stats'!C116,'Receiving Data 2006-2015'!A:A,'WR Stats'!D116)</f>
        <v>0</v>
      </c>
      <c r="P116" s="7">
        <f>SUMIFS('Receiving Data 2006-2015'!J:J,'Receiving Data 2006-2015'!D:D,'WR Stats'!C116,'Receiving Data 2006-2015'!A:A,'WR Stats'!D116+1)</f>
        <v>30</v>
      </c>
      <c r="Q116" s="7">
        <f>SUMIFS('Receiving Data 2006-2015'!J:J,'Receiving Data 2006-2015'!D:D,'WR Stats'!C116,'Receiving Data 2006-2015'!A:A,'WR Stats'!D116+2)</f>
        <v>111</v>
      </c>
      <c r="R116" s="7">
        <f>SUMIFS('Receiving Data 2006-2015'!J:J,'Receiving Data 2006-2015'!D:D,'WR Stats'!C116,'Receiving Data 2006-2015'!A:A,'WR Stats'!D116+3)</f>
        <v>80</v>
      </c>
      <c r="S116" s="7">
        <f>SUMIFS('Receiving Data 2006-2015'!J:J,'Receiving Data 2006-2015'!D:D,'WR Stats'!C116,'Receiving Data 2006-2015'!A:A,'WR Stats'!D116+4)</f>
        <v>33</v>
      </c>
      <c r="T116" s="6">
        <f>SUMIFS('Receiving Data 2006-2015'!M:M,'Receiving Data 2006-2015'!D:D,'WR Stats'!C116,'Receiving Data 2006-2015'!A:A,'WR Stats'!D116)</f>
        <v>0</v>
      </c>
      <c r="U116" s="6">
        <f>SUMIFS('Receiving Data 2006-2015'!M:M,'Receiving Data 2006-2015'!D:D,'WR Stats'!C116,'Receiving Data 2006-2015'!A:A,'WR Stats'!D116+1)</f>
        <v>217</v>
      </c>
      <c r="V116" s="6">
        <f>SUMIFS('Receiving Data 2006-2015'!M:M,'Receiving Data 2006-2015'!D:D,'WR Stats'!C116,'Receiving Data 2006-2015'!A:A,'WR Stats'!D116+2)</f>
        <v>869</v>
      </c>
      <c r="W116" s="6">
        <f>SUMIFS('Receiving Data 2006-2015'!M:M,'Receiving Data 2006-2015'!D:D,'WR Stats'!C116,'Receiving Data 2006-2015'!A:A,'WR Stats'!D116+3)</f>
        <v>562</v>
      </c>
      <c r="X116" s="6">
        <f>SUMIFS('Receiving Data 2006-2015'!M:M,'Receiving Data 2006-2015'!D:D,'WR Stats'!C116,'Receiving Data 2006-2015'!A:A,'WR Stats'!D116+4)</f>
        <v>150</v>
      </c>
      <c r="Y116" s="6">
        <f>SUMIFS('Receiving Data 2006-2015'!O:O,'Receiving Data 2006-2015'!D:D,'WR Stats'!C116,'Receiving Data 2006-2015'!A:A,'WR Stats'!D116)</f>
        <v>0</v>
      </c>
      <c r="Z116" s="6">
        <f>SUMIFS('Receiving Data 2006-2015'!O:O,'Receiving Data 2006-2015'!D:D,'WR Stats'!C116,'Receiving Data 2006-2015'!A:A,'WR Stats'!D116+1)</f>
        <v>0</v>
      </c>
      <c r="AA116" s="6">
        <f>SUMIFS('Receiving Data 2006-2015'!O:O,'Receiving Data 2006-2015'!D:D,'WR Stats'!C116,'Receiving Data 2006-2015'!A:A,'WR Stats'!D116+2)</f>
        <v>7</v>
      </c>
      <c r="AB116" s="6">
        <f>SUMIFS('Receiving Data 2006-2015'!O:O,'Receiving Data 2006-2015'!D:D,'WR Stats'!C116,'Receiving Data 2006-2015'!A:A,'WR Stats'!D116+3)</f>
        <v>7</v>
      </c>
      <c r="AC116" s="6">
        <f>SUMIFS('Receiving Data 2006-2015'!O:O,'Receiving Data 2006-2015'!D:D,'WR Stats'!C116,'Receiving Data 2006-2015'!A:A,'WR Stats'!D116+4)</f>
        <v>0</v>
      </c>
      <c r="AD116" s="6">
        <f>SUMIFS('Receiving Data 2006-2015'!S:S,'Receiving Data 2006-2015'!D:D,'WR Stats'!C116,'Receiving Data 2006-2015'!A:A,'WR Stats'!D116)</f>
        <v>0</v>
      </c>
      <c r="AE116" s="6">
        <f>SUMIFS('Receiving Data 2006-2015'!S:S,'Receiving Data 2006-2015'!D:D,'WR Stats'!C116,'Receiving Data 2006-2015'!A:A,'WR Stats'!D116+1)</f>
        <v>0</v>
      </c>
      <c r="AF116" s="6">
        <f>SUMIFS('Receiving Data 2006-2015'!S:S,'Receiving Data 2006-2015'!D:D,'WR Stats'!C116,'Receiving Data 2006-2015'!A:A,'WR Stats'!D116+2)</f>
        <v>2</v>
      </c>
      <c r="AG116" s="6">
        <f>SUMIFS('Receiving Data 2006-2015'!S:S,'Receiving Data 2006-2015'!D:D,'WR Stats'!C116,'Receiving Data 2006-2015'!A:A,'WR Stats'!D116+3)</f>
        <v>1</v>
      </c>
      <c r="AH116" s="6">
        <f>SUMIFS('Receiving Data 2006-2015'!S:S,'Receiving Data 2006-2015'!D:D,'WR Stats'!C116,'Receiving Data 2006-2015'!A:A,'WR Stats'!D116+4)</f>
        <v>0</v>
      </c>
      <c r="AI116" s="6">
        <f t="shared" si="24"/>
        <v>0</v>
      </c>
      <c r="AJ116" s="6">
        <f t="shared" si="25"/>
        <v>21.7</v>
      </c>
      <c r="AK116" s="6">
        <f t="shared" si="26"/>
        <v>124.9</v>
      </c>
      <c r="AL116" s="6">
        <f t="shared" si="27"/>
        <v>96.2</v>
      </c>
      <c r="AM116" s="6">
        <f t="shared" si="28"/>
        <v>15</v>
      </c>
      <c r="AN116" s="6">
        <f t="shared" si="29"/>
        <v>257.8</v>
      </c>
      <c r="AO116" s="3">
        <f>SUMIFS('Receiving Data 2006-2015'!L:L,'Receiving Data 2006-2015'!D:D,'WR Stats'!C116,'Receiving Data 2006-2015'!A:A,'WR Stats'!D116)</f>
        <v>0</v>
      </c>
      <c r="AP116" s="3">
        <f>SUMIFS('Receiving Data 2006-2015'!L:L,'Receiving Data 2006-2015'!D:D,'WR Stats'!C116,'Receiving Data 2006-2015'!A:A,'WR Stats'!D116+1)</f>
        <v>0.53300000000000003</v>
      </c>
      <c r="AQ116" s="3">
        <f>SUMIFS('Receiving Data 2006-2015'!L:L,'Receiving Data 2006-2015'!D:D,'WR Stats'!C116,'Receiving Data 2006-2015'!A:A,'WR Stats'!D116+2)</f>
        <v>0.56799999999999995</v>
      </c>
      <c r="AR116" s="3">
        <f>SUMIFS('Receiving Data 2006-2015'!L:L,'Receiving Data 2006-2015'!D:D,'WR Stats'!C116,'Receiving Data 2006-2015'!A:A,'WR Stats'!D116+3)</f>
        <v>0.53800000000000003</v>
      </c>
      <c r="AS116" s="3">
        <f>SUMIFS('Receiving Data 2006-2015'!L:L,'Receiving Data 2006-2015'!D:D,'WR Stats'!C116,'Receiving Data 2006-2015'!A:A,'WR Stats'!D116+4)</f>
        <v>0.36399999999999999</v>
      </c>
      <c r="AT116" s="7">
        <f t="shared" si="30"/>
        <v>1798</v>
      </c>
      <c r="AU116" s="7">
        <f t="shared" si="31"/>
        <v>44</v>
      </c>
      <c r="AV116" s="7">
        <f t="shared" si="32"/>
        <v>254</v>
      </c>
      <c r="AW116" s="7">
        <f t="shared" si="33"/>
        <v>134</v>
      </c>
      <c r="AX116" s="7">
        <f t="shared" si="34"/>
        <v>3</v>
      </c>
      <c r="AY116" s="7">
        <f t="shared" si="35"/>
        <v>13.417910447761194</v>
      </c>
      <c r="AZ116" s="7">
        <f t="shared" si="36"/>
        <v>7.0787401574803148</v>
      </c>
      <c r="BA116" s="7">
        <f t="shared" si="37"/>
        <v>40.863636363636367</v>
      </c>
      <c r="BB116" s="7">
        <f t="shared" si="38"/>
        <v>14</v>
      </c>
      <c r="BC116" s="4">
        <f t="shared" si="39"/>
        <v>0.40060000000000001</v>
      </c>
      <c r="BD116">
        <f t="shared" si="40"/>
        <v>0</v>
      </c>
      <c r="BE116">
        <f t="shared" si="41"/>
        <v>0</v>
      </c>
      <c r="BF116">
        <f t="shared" si="42"/>
        <v>0</v>
      </c>
      <c r="BG116">
        <f t="shared" si="43"/>
        <v>0</v>
      </c>
      <c r="BH116">
        <f t="shared" si="44"/>
        <v>0</v>
      </c>
      <c r="BI116">
        <f t="shared" si="45"/>
        <v>0</v>
      </c>
      <c r="BJ116" t="str">
        <f t="shared" si="46"/>
        <v>Bust</v>
      </c>
      <c r="BK116">
        <f t="shared" si="47"/>
        <v>0</v>
      </c>
    </row>
    <row r="117" spans="1:63" x14ac:dyDescent="0.25">
      <c r="A117" t="s">
        <v>462</v>
      </c>
      <c r="B117" t="s">
        <v>74</v>
      </c>
      <c r="C117" t="str">
        <f>INDEX('Draft Master List'!E:F,MATCH(A117,'Draft Master List'!E:E,0),2)</f>
        <v>802007</v>
      </c>
      <c r="D117">
        <f>INDEX('Draft Master List'!A:F,MATCH(A117,'Draft Master List'!E:E,0),1)</f>
        <v>2007</v>
      </c>
      <c r="E117" s="7">
        <f>SUMIFS('Receiving Data 2006-2015'!H:H,'Receiving Data 2006-2015'!D:D,'WR Stats'!C117,'Receiving Data 2006-2015'!A:A,'WR Stats'!D117)</f>
        <v>0</v>
      </c>
      <c r="F117" s="7">
        <f>SUMIFS('Receiving Data 2006-2015'!H:H,'Receiving Data 2006-2015'!D:D,'WR Stats'!C117,'Receiving Data 2006-2015'!A:A,'WR Stats'!D117+1)</f>
        <v>5</v>
      </c>
      <c r="G117" s="7">
        <f>SUMIFS('Receiving Data 2006-2015'!H:H,'Receiving Data 2006-2015'!D:D,'WR Stats'!C117,'Receiving Data 2006-2015'!A:A,'WR Stats'!D117+2)</f>
        <v>0</v>
      </c>
      <c r="H117" s="7">
        <f>SUMIFS('Receiving Data 2006-2015'!H:H,'Receiving Data 2006-2015'!D:D,'WR Stats'!C117,'Receiving Data 2006-2015'!A:A,'WR Stats'!D117+3)</f>
        <v>0</v>
      </c>
      <c r="I117" s="7">
        <f>SUMIFS('Receiving Data 2006-2015'!H:H,'Receiving Data 2006-2015'!D:D,'WR Stats'!C117,'Receiving Data 2006-2015'!A:A,'WR Stats'!D117+4)</f>
        <v>0</v>
      </c>
      <c r="J117" s="7">
        <f>SUMIFS('Receiving Data 2006-2015'!K:K,'Receiving Data 2006-2015'!D:D,'WR Stats'!C117,'Receiving Data 2006-2015'!A:A,'WR Stats'!D117)</f>
        <v>0</v>
      </c>
      <c r="K117" s="7">
        <f>SUMIFS('Receiving Data 2006-2015'!K:K,'Receiving Data 2006-2015'!D:D,'WR Stats'!C117,'Receiving Data 2006-2015'!A:A,'WR Stats'!D117+1)</f>
        <v>1</v>
      </c>
      <c r="L117" s="7">
        <f>SUMIFS('Receiving Data 2006-2015'!K:K,'Receiving Data 2006-2015'!D:D,'WR Stats'!C117,'Receiving Data 2006-2015'!A:A,'WR Stats'!D117+2)</f>
        <v>0</v>
      </c>
      <c r="M117" s="7">
        <f>SUMIFS('Receiving Data 2006-2015'!K:K,'Receiving Data 2006-2015'!D:D,'WR Stats'!C117,'Receiving Data 2006-2015'!A:A,'WR Stats'!D117+3)</f>
        <v>0</v>
      </c>
      <c r="N117" s="7">
        <f>SUMIFS('Receiving Data 2006-2015'!K:K,'Receiving Data 2006-2015'!D:D,'WR Stats'!C117,'Receiving Data 2006-2015'!A:A,'WR Stats'!D117+4)</f>
        <v>0</v>
      </c>
      <c r="O117" s="7">
        <f>SUMIFS('Receiving Data 2006-2015'!J:J,'Receiving Data 2006-2015'!D:D,'WR Stats'!C117,'Receiving Data 2006-2015'!A:A,'WR Stats'!D117)</f>
        <v>0</v>
      </c>
      <c r="P117" s="7">
        <f>SUMIFS('Receiving Data 2006-2015'!J:J,'Receiving Data 2006-2015'!D:D,'WR Stats'!C117,'Receiving Data 2006-2015'!A:A,'WR Stats'!D117+1)</f>
        <v>3</v>
      </c>
      <c r="Q117" s="7">
        <f>SUMIFS('Receiving Data 2006-2015'!J:J,'Receiving Data 2006-2015'!D:D,'WR Stats'!C117,'Receiving Data 2006-2015'!A:A,'WR Stats'!D117+2)</f>
        <v>0</v>
      </c>
      <c r="R117" s="7">
        <f>SUMIFS('Receiving Data 2006-2015'!J:J,'Receiving Data 2006-2015'!D:D,'WR Stats'!C117,'Receiving Data 2006-2015'!A:A,'WR Stats'!D117+3)</f>
        <v>0</v>
      </c>
      <c r="S117" s="7">
        <f>SUMIFS('Receiving Data 2006-2015'!J:J,'Receiving Data 2006-2015'!D:D,'WR Stats'!C117,'Receiving Data 2006-2015'!A:A,'WR Stats'!D117+4)</f>
        <v>0</v>
      </c>
      <c r="T117" s="6">
        <f>SUMIFS('Receiving Data 2006-2015'!M:M,'Receiving Data 2006-2015'!D:D,'WR Stats'!C117,'Receiving Data 2006-2015'!A:A,'WR Stats'!D117)</f>
        <v>0</v>
      </c>
      <c r="U117" s="6">
        <f>SUMIFS('Receiving Data 2006-2015'!M:M,'Receiving Data 2006-2015'!D:D,'WR Stats'!C117,'Receiving Data 2006-2015'!A:A,'WR Stats'!D117+1)</f>
        <v>7</v>
      </c>
      <c r="V117" s="6">
        <f>SUMIFS('Receiving Data 2006-2015'!M:M,'Receiving Data 2006-2015'!D:D,'WR Stats'!C117,'Receiving Data 2006-2015'!A:A,'WR Stats'!D117+2)</f>
        <v>0</v>
      </c>
      <c r="W117" s="6">
        <f>SUMIFS('Receiving Data 2006-2015'!M:M,'Receiving Data 2006-2015'!D:D,'WR Stats'!C117,'Receiving Data 2006-2015'!A:A,'WR Stats'!D117+3)</f>
        <v>0</v>
      </c>
      <c r="X117" s="6">
        <f>SUMIFS('Receiving Data 2006-2015'!M:M,'Receiving Data 2006-2015'!D:D,'WR Stats'!C117,'Receiving Data 2006-2015'!A:A,'WR Stats'!D117+4)</f>
        <v>0</v>
      </c>
      <c r="Y117" s="6">
        <f>SUMIFS('Receiving Data 2006-2015'!O:O,'Receiving Data 2006-2015'!D:D,'WR Stats'!C117,'Receiving Data 2006-2015'!A:A,'WR Stats'!D117)</f>
        <v>0</v>
      </c>
      <c r="Z117" s="6">
        <f>SUMIFS('Receiving Data 2006-2015'!O:O,'Receiving Data 2006-2015'!D:D,'WR Stats'!C117,'Receiving Data 2006-2015'!A:A,'WR Stats'!D117+1)</f>
        <v>0</v>
      </c>
      <c r="AA117" s="6">
        <f>SUMIFS('Receiving Data 2006-2015'!O:O,'Receiving Data 2006-2015'!D:D,'WR Stats'!C117,'Receiving Data 2006-2015'!A:A,'WR Stats'!D117+2)</f>
        <v>0</v>
      </c>
      <c r="AB117" s="6">
        <f>SUMIFS('Receiving Data 2006-2015'!O:O,'Receiving Data 2006-2015'!D:D,'WR Stats'!C117,'Receiving Data 2006-2015'!A:A,'WR Stats'!D117+3)</f>
        <v>0</v>
      </c>
      <c r="AC117" s="6">
        <f>SUMIFS('Receiving Data 2006-2015'!O:O,'Receiving Data 2006-2015'!D:D,'WR Stats'!C117,'Receiving Data 2006-2015'!A:A,'WR Stats'!D117+4)</f>
        <v>0</v>
      </c>
      <c r="AD117" s="6">
        <f>SUMIFS('Receiving Data 2006-2015'!S:S,'Receiving Data 2006-2015'!D:D,'WR Stats'!C117,'Receiving Data 2006-2015'!A:A,'WR Stats'!D117)</f>
        <v>0</v>
      </c>
      <c r="AE117" s="6">
        <f>SUMIFS('Receiving Data 2006-2015'!S:S,'Receiving Data 2006-2015'!D:D,'WR Stats'!C117,'Receiving Data 2006-2015'!A:A,'WR Stats'!D117+1)</f>
        <v>0</v>
      </c>
      <c r="AF117" s="6">
        <f>SUMIFS('Receiving Data 2006-2015'!S:S,'Receiving Data 2006-2015'!D:D,'WR Stats'!C117,'Receiving Data 2006-2015'!A:A,'WR Stats'!D117+2)</f>
        <v>0</v>
      </c>
      <c r="AG117" s="6">
        <f>SUMIFS('Receiving Data 2006-2015'!S:S,'Receiving Data 2006-2015'!D:D,'WR Stats'!C117,'Receiving Data 2006-2015'!A:A,'WR Stats'!D117+3)</f>
        <v>0</v>
      </c>
      <c r="AH117" s="6">
        <f>SUMIFS('Receiving Data 2006-2015'!S:S,'Receiving Data 2006-2015'!D:D,'WR Stats'!C117,'Receiving Data 2006-2015'!A:A,'WR Stats'!D117+4)</f>
        <v>0</v>
      </c>
      <c r="AI117" s="6">
        <f t="shared" si="24"/>
        <v>0</v>
      </c>
      <c r="AJ117" s="6">
        <f t="shared" si="25"/>
        <v>0.7</v>
      </c>
      <c r="AK117" s="6">
        <f t="shared" si="26"/>
        <v>0</v>
      </c>
      <c r="AL117" s="6">
        <f t="shared" si="27"/>
        <v>0</v>
      </c>
      <c r="AM117" s="6">
        <f t="shared" si="28"/>
        <v>0</v>
      </c>
      <c r="AN117" s="6">
        <f t="shared" si="29"/>
        <v>0.7</v>
      </c>
      <c r="AO117" s="3">
        <f>SUMIFS('Receiving Data 2006-2015'!L:L,'Receiving Data 2006-2015'!D:D,'WR Stats'!C117,'Receiving Data 2006-2015'!A:A,'WR Stats'!D117)</f>
        <v>0</v>
      </c>
      <c r="AP117" s="3">
        <f>SUMIFS('Receiving Data 2006-2015'!L:L,'Receiving Data 2006-2015'!D:D,'WR Stats'!C117,'Receiving Data 2006-2015'!A:A,'WR Stats'!D117+1)</f>
        <v>0.33300000000000002</v>
      </c>
      <c r="AQ117" s="3">
        <f>SUMIFS('Receiving Data 2006-2015'!L:L,'Receiving Data 2006-2015'!D:D,'WR Stats'!C117,'Receiving Data 2006-2015'!A:A,'WR Stats'!D117+2)</f>
        <v>0</v>
      </c>
      <c r="AR117" s="3">
        <f>SUMIFS('Receiving Data 2006-2015'!L:L,'Receiving Data 2006-2015'!D:D,'WR Stats'!C117,'Receiving Data 2006-2015'!A:A,'WR Stats'!D117+3)</f>
        <v>0</v>
      </c>
      <c r="AS117" s="3">
        <f>SUMIFS('Receiving Data 2006-2015'!L:L,'Receiving Data 2006-2015'!D:D,'WR Stats'!C117,'Receiving Data 2006-2015'!A:A,'WR Stats'!D117+4)</f>
        <v>0</v>
      </c>
      <c r="AT117" s="7">
        <f t="shared" si="30"/>
        <v>7</v>
      </c>
      <c r="AU117" s="7">
        <f t="shared" si="31"/>
        <v>5</v>
      </c>
      <c r="AV117" s="7">
        <f t="shared" si="32"/>
        <v>3</v>
      </c>
      <c r="AW117" s="7">
        <f t="shared" si="33"/>
        <v>1</v>
      </c>
      <c r="AX117" s="7">
        <f t="shared" si="34"/>
        <v>0</v>
      </c>
      <c r="AY117" s="7">
        <f t="shared" si="35"/>
        <v>7</v>
      </c>
      <c r="AZ117" s="7">
        <f t="shared" si="36"/>
        <v>2.3333333333333335</v>
      </c>
      <c r="BA117" s="7">
        <f t="shared" si="37"/>
        <v>1.4</v>
      </c>
      <c r="BB117" s="7">
        <f t="shared" si="38"/>
        <v>0</v>
      </c>
      <c r="BC117" s="4">
        <f t="shared" si="39"/>
        <v>6.6600000000000006E-2</v>
      </c>
      <c r="BD117">
        <f t="shared" si="40"/>
        <v>0</v>
      </c>
      <c r="BE117">
        <f t="shared" si="41"/>
        <v>0</v>
      </c>
      <c r="BF117">
        <f t="shared" si="42"/>
        <v>0</v>
      </c>
      <c r="BG117">
        <f t="shared" si="43"/>
        <v>0</v>
      </c>
      <c r="BH117">
        <f t="shared" si="44"/>
        <v>0</v>
      </c>
      <c r="BI117">
        <f t="shared" si="45"/>
        <v>0</v>
      </c>
      <c r="BJ117" t="str">
        <f t="shared" si="46"/>
        <v>Bust</v>
      </c>
      <c r="BK117">
        <f t="shared" si="47"/>
        <v>0</v>
      </c>
    </row>
    <row r="118" spans="1:63" x14ac:dyDescent="0.25">
      <c r="A118" t="s">
        <v>466</v>
      </c>
      <c r="B118" t="s">
        <v>74</v>
      </c>
      <c r="C118" t="str">
        <f>INDEX('Draft Master List'!E:F,MATCH(A118,'Draft Master List'!E:E,0),2)</f>
        <v>992007</v>
      </c>
      <c r="D118">
        <f>INDEX('Draft Master List'!A:F,MATCH(A118,'Draft Master List'!E:E,0),1)</f>
        <v>2007</v>
      </c>
      <c r="E118" s="7">
        <f>SUMIFS('Receiving Data 2006-2015'!H:H,'Receiving Data 2006-2015'!D:D,'WR Stats'!C118,'Receiving Data 2006-2015'!A:A,'WR Stats'!D118)</f>
        <v>16</v>
      </c>
      <c r="F118" s="7">
        <f>SUMIFS('Receiving Data 2006-2015'!H:H,'Receiving Data 2006-2015'!D:D,'WR Stats'!C118,'Receiving Data 2006-2015'!A:A,'WR Stats'!D118+1)</f>
        <v>16</v>
      </c>
      <c r="G118" s="7">
        <f>SUMIFS('Receiving Data 2006-2015'!H:H,'Receiving Data 2006-2015'!D:D,'WR Stats'!C118,'Receiving Data 2006-2015'!A:A,'WR Stats'!D118+2)</f>
        <v>15</v>
      </c>
      <c r="H118" s="7">
        <f>SUMIFS('Receiving Data 2006-2015'!H:H,'Receiving Data 2006-2015'!D:D,'WR Stats'!C118,'Receiving Data 2006-2015'!A:A,'WR Stats'!D118+3)</f>
        <v>13</v>
      </c>
      <c r="I118" s="7">
        <f>SUMIFS('Receiving Data 2006-2015'!H:H,'Receiving Data 2006-2015'!D:D,'WR Stats'!C118,'Receiving Data 2006-2015'!A:A,'WR Stats'!D118+4)</f>
        <v>0</v>
      </c>
      <c r="J118" s="7">
        <f>SUMIFS('Receiving Data 2006-2015'!K:K,'Receiving Data 2006-2015'!D:D,'WR Stats'!C118,'Receiving Data 2006-2015'!A:A,'WR Stats'!D118)</f>
        <v>6</v>
      </c>
      <c r="K118" s="7">
        <f>SUMIFS('Receiving Data 2006-2015'!K:K,'Receiving Data 2006-2015'!D:D,'WR Stats'!C118,'Receiving Data 2006-2015'!A:A,'WR Stats'!D118+1)</f>
        <v>22</v>
      </c>
      <c r="L118" s="7">
        <f>SUMIFS('Receiving Data 2006-2015'!K:K,'Receiving Data 2006-2015'!D:D,'WR Stats'!C118,'Receiving Data 2006-2015'!A:A,'WR Stats'!D118+2)</f>
        <v>19</v>
      </c>
      <c r="M118" s="7">
        <f>SUMIFS('Receiving Data 2006-2015'!K:K,'Receiving Data 2006-2015'!D:D,'WR Stats'!C118,'Receiving Data 2006-2015'!A:A,'WR Stats'!D118+3)</f>
        <v>10</v>
      </c>
      <c r="N118" s="7">
        <f>SUMIFS('Receiving Data 2006-2015'!K:K,'Receiving Data 2006-2015'!D:D,'WR Stats'!C118,'Receiving Data 2006-2015'!A:A,'WR Stats'!D118+4)</f>
        <v>0</v>
      </c>
      <c r="O118" s="7">
        <f>SUMIFS('Receiving Data 2006-2015'!J:J,'Receiving Data 2006-2015'!D:D,'WR Stats'!C118,'Receiving Data 2006-2015'!A:A,'WR Stats'!D118)</f>
        <v>8</v>
      </c>
      <c r="P118" s="7">
        <f>SUMIFS('Receiving Data 2006-2015'!J:J,'Receiving Data 2006-2015'!D:D,'WR Stats'!C118,'Receiving Data 2006-2015'!A:A,'WR Stats'!D118+1)</f>
        <v>42</v>
      </c>
      <c r="Q118" s="7">
        <f>SUMIFS('Receiving Data 2006-2015'!J:J,'Receiving Data 2006-2015'!D:D,'WR Stats'!C118,'Receiving Data 2006-2015'!A:A,'WR Stats'!D118+2)</f>
        <v>45</v>
      </c>
      <c r="R118" s="7">
        <f>SUMIFS('Receiving Data 2006-2015'!J:J,'Receiving Data 2006-2015'!D:D,'WR Stats'!C118,'Receiving Data 2006-2015'!A:A,'WR Stats'!D118+3)</f>
        <v>30</v>
      </c>
      <c r="S118" s="7">
        <f>SUMIFS('Receiving Data 2006-2015'!J:J,'Receiving Data 2006-2015'!D:D,'WR Stats'!C118,'Receiving Data 2006-2015'!A:A,'WR Stats'!D118+4)</f>
        <v>0</v>
      </c>
      <c r="T118" s="6">
        <f>SUMIFS('Receiving Data 2006-2015'!M:M,'Receiving Data 2006-2015'!D:D,'WR Stats'!C118,'Receiving Data 2006-2015'!A:A,'WR Stats'!D118)</f>
        <v>47</v>
      </c>
      <c r="U118" s="6">
        <f>SUMIFS('Receiving Data 2006-2015'!M:M,'Receiving Data 2006-2015'!D:D,'WR Stats'!C118,'Receiving Data 2006-2015'!A:A,'WR Stats'!D118+1)</f>
        <v>366</v>
      </c>
      <c r="V118" s="6">
        <f>SUMIFS('Receiving Data 2006-2015'!M:M,'Receiving Data 2006-2015'!D:D,'WR Stats'!C118,'Receiving Data 2006-2015'!A:A,'WR Stats'!D118+2)</f>
        <v>263</v>
      </c>
      <c r="W118" s="6">
        <f>SUMIFS('Receiving Data 2006-2015'!M:M,'Receiving Data 2006-2015'!D:D,'WR Stats'!C118,'Receiving Data 2006-2015'!A:A,'WR Stats'!D118+3)</f>
        <v>103</v>
      </c>
      <c r="X118" s="6">
        <f>SUMIFS('Receiving Data 2006-2015'!M:M,'Receiving Data 2006-2015'!D:D,'WR Stats'!C118,'Receiving Data 2006-2015'!A:A,'WR Stats'!D118+4)</f>
        <v>0</v>
      </c>
      <c r="Y118" s="6">
        <f>SUMIFS('Receiving Data 2006-2015'!O:O,'Receiving Data 2006-2015'!D:D,'WR Stats'!C118,'Receiving Data 2006-2015'!A:A,'WR Stats'!D118)</f>
        <v>0</v>
      </c>
      <c r="Z118" s="6">
        <f>SUMIFS('Receiving Data 2006-2015'!O:O,'Receiving Data 2006-2015'!D:D,'WR Stats'!C118,'Receiving Data 2006-2015'!A:A,'WR Stats'!D118+1)</f>
        <v>4</v>
      </c>
      <c r="AA118" s="6">
        <f>SUMIFS('Receiving Data 2006-2015'!O:O,'Receiving Data 2006-2015'!D:D,'WR Stats'!C118,'Receiving Data 2006-2015'!A:A,'WR Stats'!D118+2)</f>
        <v>0</v>
      </c>
      <c r="AB118" s="6">
        <f>SUMIFS('Receiving Data 2006-2015'!O:O,'Receiving Data 2006-2015'!D:D,'WR Stats'!C118,'Receiving Data 2006-2015'!A:A,'WR Stats'!D118+3)</f>
        <v>0</v>
      </c>
      <c r="AC118" s="6">
        <f>SUMIFS('Receiving Data 2006-2015'!O:O,'Receiving Data 2006-2015'!D:D,'WR Stats'!C118,'Receiving Data 2006-2015'!A:A,'WR Stats'!D118+4)</f>
        <v>0</v>
      </c>
      <c r="AD118" s="6">
        <f>SUMIFS('Receiving Data 2006-2015'!S:S,'Receiving Data 2006-2015'!D:D,'WR Stats'!C118,'Receiving Data 2006-2015'!A:A,'WR Stats'!D118)</f>
        <v>4</v>
      </c>
      <c r="AE118" s="6">
        <f>SUMIFS('Receiving Data 2006-2015'!S:S,'Receiving Data 2006-2015'!D:D,'WR Stats'!C118,'Receiving Data 2006-2015'!A:A,'WR Stats'!D118+1)</f>
        <v>1</v>
      </c>
      <c r="AF118" s="6">
        <f>SUMIFS('Receiving Data 2006-2015'!S:S,'Receiving Data 2006-2015'!D:D,'WR Stats'!C118,'Receiving Data 2006-2015'!A:A,'WR Stats'!D118+2)</f>
        <v>4</v>
      </c>
      <c r="AG118" s="6">
        <f>SUMIFS('Receiving Data 2006-2015'!S:S,'Receiving Data 2006-2015'!D:D,'WR Stats'!C118,'Receiving Data 2006-2015'!A:A,'WR Stats'!D118+3)</f>
        <v>0</v>
      </c>
      <c r="AH118" s="6">
        <f>SUMIFS('Receiving Data 2006-2015'!S:S,'Receiving Data 2006-2015'!D:D,'WR Stats'!C118,'Receiving Data 2006-2015'!A:A,'WR Stats'!D118+4)</f>
        <v>0</v>
      </c>
      <c r="AI118" s="6">
        <f t="shared" si="24"/>
        <v>-3.3</v>
      </c>
      <c r="AJ118" s="6">
        <f t="shared" si="25"/>
        <v>58.6</v>
      </c>
      <c r="AK118" s="6">
        <f t="shared" si="26"/>
        <v>18.3</v>
      </c>
      <c r="AL118" s="6">
        <f t="shared" si="27"/>
        <v>10.3</v>
      </c>
      <c r="AM118" s="6">
        <f t="shared" si="28"/>
        <v>0</v>
      </c>
      <c r="AN118" s="6">
        <f t="shared" si="29"/>
        <v>83.9</v>
      </c>
      <c r="AO118" s="3">
        <f>SUMIFS('Receiving Data 2006-2015'!L:L,'Receiving Data 2006-2015'!D:D,'WR Stats'!C118,'Receiving Data 2006-2015'!A:A,'WR Stats'!D118)</f>
        <v>0.75</v>
      </c>
      <c r="AP118" s="3">
        <f>SUMIFS('Receiving Data 2006-2015'!L:L,'Receiving Data 2006-2015'!D:D,'WR Stats'!C118,'Receiving Data 2006-2015'!A:A,'WR Stats'!D118+1)</f>
        <v>0.52400000000000002</v>
      </c>
      <c r="AQ118" s="3">
        <f>SUMIFS('Receiving Data 2006-2015'!L:L,'Receiving Data 2006-2015'!D:D,'WR Stats'!C118,'Receiving Data 2006-2015'!A:A,'WR Stats'!D118+2)</f>
        <v>0.42199999999999999</v>
      </c>
      <c r="AR118" s="3">
        <f>SUMIFS('Receiving Data 2006-2015'!L:L,'Receiving Data 2006-2015'!D:D,'WR Stats'!C118,'Receiving Data 2006-2015'!A:A,'WR Stats'!D118+3)</f>
        <v>0.33300000000000002</v>
      </c>
      <c r="AS118" s="3">
        <f>SUMIFS('Receiving Data 2006-2015'!L:L,'Receiving Data 2006-2015'!D:D,'WR Stats'!C118,'Receiving Data 2006-2015'!A:A,'WR Stats'!D118+4)</f>
        <v>0</v>
      </c>
      <c r="AT118" s="7">
        <f t="shared" si="30"/>
        <v>779</v>
      </c>
      <c r="AU118" s="7">
        <f t="shared" si="31"/>
        <v>60</v>
      </c>
      <c r="AV118" s="7">
        <f t="shared" si="32"/>
        <v>125</v>
      </c>
      <c r="AW118" s="7">
        <f t="shared" si="33"/>
        <v>57</v>
      </c>
      <c r="AX118" s="7">
        <f t="shared" si="34"/>
        <v>9</v>
      </c>
      <c r="AY118" s="7">
        <f t="shared" si="35"/>
        <v>13.666666666666666</v>
      </c>
      <c r="AZ118" s="7">
        <f t="shared" si="36"/>
        <v>6.2320000000000002</v>
      </c>
      <c r="BA118" s="7">
        <f t="shared" si="37"/>
        <v>12.983333333333333</v>
      </c>
      <c r="BB118" s="7">
        <f t="shared" si="38"/>
        <v>4</v>
      </c>
      <c r="BC118" s="4">
        <f t="shared" si="39"/>
        <v>0.40579999999999999</v>
      </c>
      <c r="BD118">
        <f t="shared" si="40"/>
        <v>0</v>
      </c>
      <c r="BE118">
        <f t="shared" si="41"/>
        <v>0</v>
      </c>
      <c r="BF118">
        <f t="shared" si="42"/>
        <v>0</v>
      </c>
      <c r="BG118">
        <f t="shared" si="43"/>
        <v>0</v>
      </c>
      <c r="BH118">
        <f t="shared" si="44"/>
        <v>0</v>
      </c>
      <c r="BI118">
        <f t="shared" si="45"/>
        <v>0</v>
      </c>
      <c r="BJ118" t="str">
        <f t="shared" si="46"/>
        <v>Bust</v>
      </c>
      <c r="BK118">
        <f t="shared" si="47"/>
        <v>0</v>
      </c>
    </row>
    <row r="119" spans="1:63" x14ac:dyDescent="0.25">
      <c r="A119" t="s">
        <v>473</v>
      </c>
      <c r="B119" t="s">
        <v>74</v>
      </c>
      <c r="C119" t="str">
        <f>INDEX('Draft Master List'!E:F,MATCH(A119,'Draft Master List'!E:E,0),2)</f>
        <v>1182007</v>
      </c>
      <c r="D119">
        <f>INDEX('Draft Master List'!A:F,MATCH(A119,'Draft Master List'!E:E,0),1)</f>
        <v>2007</v>
      </c>
      <c r="E119" s="7">
        <f>SUMIFS('Receiving Data 2006-2015'!H:H,'Receiving Data 2006-2015'!D:D,'WR Stats'!C119,'Receiving Data 2006-2015'!A:A,'WR Stats'!D119)</f>
        <v>16</v>
      </c>
      <c r="F119" s="7">
        <f>SUMIFS('Receiving Data 2006-2015'!H:H,'Receiving Data 2006-2015'!D:D,'WR Stats'!C119,'Receiving Data 2006-2015'!A:A,'WR Stats'!D119+1)</f>
        <v>0</v>
      </c>
      <c r="G119" s="7">
        <f>SUMIFS('Receiving Data 2006-2015'!H:H,'Receiving Data 2006-2015'!D:D,'WR Stats'!C119,'Receiving Data 2006-2015'!A:A,'WR Stats'!D119+2)</f>
        <v>0</v>
      </c>
      <c r="H119" s="7">
        <f>SUMIFS('Receiving Data 2006-2015'!H:H,'Receiving Data 2006-2015'!D:D,'WR Stats'!C119,'Receiving Data 2006-2015'!A:A,'WR Stats'!D119+3)</f>
        <v>0</v>
      </c>
      <c r="I119" s="7">
        <f>SUMIFS('Receiving Data 2006-2015'!H:H,'Receiving Data 2006-2015'!D:D,'WR Stats'!C119,'Receiving Data 2006-2015'!A:A,'WR Stats'!D119+4)</f>
        <v>0</v>
      </c>
      <c r="J119" s="7">
        <f>SUMIFS('Receiving Data 2006-2015'!K:K,'Receiving Data 2006-2015'!D:D,'WR Stats'!C119,'Receiving Data 2006-2015'!A:A,'WR Stats'!D119)</f>
        <v>4</v>
      </c>
      <c r="K119" s="7">
        <f>SUMIFS('Receiving Data 2006-2015'!K:K,'Receiving Data 2006-2015'!D:D,'WR Stats'!C119,'Receiving Data 2006-2015'!A:A,'WR Stats'!D119+1)</f>
        <v>0</v>
      </c>
      <c r="L119" s="7">
        <f>SUMIFS('Receiving Data 2006-2015'!K:K,'Receiving Data 2006-2015'!D:D,'WR Stats'!C119,'Receiving Data 2006-2015'!A:A,'WR Stats'!D119+2)</f>
        <v>0</v>
      </c>
      <c r="M119" s="7">
        <f>SUMIFS('Receiving Data 2006-2015'!K:K,'Receiving Data 2006-2015'!D:D,'WR Stats'!C119,'Receiving Data 2006-2015'!A:A,'WR Stats'!D119+3)</f>
        <v>0</v>
      </c>
      <c r="N119" s="7">
        <f>SUMIFS('Receiving Data 2006-2015'!K:K,'Receiving Data 2006-2015'!D:D,'WR Stats'!C119,'Receiving Data 2006-2015'!A:A,'WR Stats'!D119+4)</f>
        <v>0</v>
      </c>
      <c r="O119" s="7">
        <f>SUMIFS('Receiving Data 2006-2015'!J:J,'Receiving Data 2006-2015'!D:D,'WR Stats'!C119,'Receiving Data 2006-2015'!A:A,'WR Stats'!D119)</f>
        <v>8</v>
      </c>
      <c r="P119" s="7">
        <f>SUMIFS('Receiving Data 2006-2015'!J:J,'Receiving Data 2006-2015'!D:D,'WR Stats'!C119,'Receiving Data 2006-2015'!A:A,'WR Stats'!D119+1)</f>
        <v>0</v>
      </c>
      <c r="Q119" s="7">
        <f>SUMIFS('Receiving Data 2006-2015'!J:J,'Receiving Data 2006-2015'!D:D,'WR Stats'!C119,'Receiving Data 2006-2015'!A:A,'WR Stats'!D119+2)</f>
        <v>0</v>
      </c>
      <c r="R119" s="7">
        <f>SUMIFS('Receiving Data 2006-2015'!J:J,'Receiving Data 2006-2015'!D:D,'WR Stats'!C119,'Receiving Data 2006-2015'!A:A,'WR Stats'!D119+3)</f>
        <v>0</v>
      </c>
      <c r="S119" s="7">
        <f>SUMIFS('Receiving Data 2006-2015'!J:J,'Receiving Data 2006-2015'!D:D,'WR Stats'!C119,'Receiving Data 2006-2015'!A:A,'WR Stats'!D119+4)</f>
        <v>0</v>
      </c>
      <c r="T119" s="6">
        <f>SUMIFS('Receiving Data 2006-2015'!M:M,'Receiving Data 2006-2015'!D:D,'WR Stats'!C119,'Receiving Data 2006-2015'!A:A,'WR Stats'!D119)</f>
        <v>35</v>
      </c>
      <c r="U119" s="6">
        <f>SUMIFS('Receiving Data 2006-2015'!M:M,'Receiving Data 2006-2015'!D:D,'WR Stats'!C119,'Receiving Data 2006-2015'!A:A,'WR Stats'!D119+1)</f>
        <v>0</v>
      </c>
      <c r="V119" s="6">
        <f>SUMIFS('Receiving Data 2006-2015'!M:M,'Receiving Data 2006-2015'!D:D,'WR Stats'!C119,'Receiving Data 2006-2015'!A:A,'WR Stats'!D119+2)</f>
        <v>0</v>
      </c>
      <c r="W119" s="6">
        <f>SUMIFS('Receiving Data 2006-2015'!M:M,'Receiving Data 2006-2015'!D:D,'WR Stats'!C119,'Receiving Data 2006-2015'!A:A,'WR Stats'!D119+3)</f>
        <v>0</v>
      </c>
      <c r="X119" s="6">
        <f>SUMIFS('Receiving Data 2006-2015'!M:M,'Receiving Data 2006-2015'!D:D,'WR Stats'!C119,'Receiving Data 2006-2015'!A:A,'WR Stats'!D119+4)</f>
        <v>0</v>
      </c>
      <c r="Y119" s="6">
        <f>SUMIFS('Receiving Data 2006-2015'!O:O,'Receiving Data 2006-2015'!D:D,'WR Stats'!C119,'Receiving Data 2006-2015'!A:A,'WR Stats'!D119)</f>
        <v>0</v>
      </c>
      <c r="Z119" s="6">
        <f>SUMIFS('Receiving Data 2006-2015'!O:O,'Receiving Data 2006-2015'!D:D,'WR Stats'!C119,'Receiving Data 2006-2015'!A:A,'WR Stats'!D119+1)</f>
        <v>0</v>
      </c>
      <c r="AA119" s="6">
        <f>SUMIFS('Receiving Data 2006-2015'!O:O,'Receiving Data 2006-2015'!D:D,'WR Stats'!C119,'Receiving Data 2006-2015'!A:A,'WR Stats'!D119+2)</f>
        <v>0</v>
      </c>
      <c r="AB119" s="6">
        <f>SUMIFS('Receiving Data 2006-2015'!O:O,'Receiving Data 2006-2015'!D:D,'WR Stats'!C119,'Receiving Data 2006-2015'!A:A,'WR Stats'!D119+3)</f>
        <v>0</v>
      </c>
      <c r="AC119" s="6">
        <f>SUMIFS('Receiving Data 2006-2015'!O:O,'Receiving Data 2006-2015'!D:D,'WR Stats'!C119,'Receiving Data 2006-2015'!A:A,'WR Stats'!D119+4)</f>
        <v>0</v>
      </c>
      <c r="AD119" s="6">
        <f>SUMIFS('Receiving Data 2006-2015'!S:S,'Receiving Data 2006-2015'!D:D,'WR Stats'!C119,'Receiving Data 2006-2015'!A:A,'WR Stats'!D119)</f>
        <v>2</v>
      </c>
      <c r="AE119" s="6">
        <f>SUMIFS('Receiving Data 2006-2015'!S:S,'Receiving Data 2006-2015'!D:D,'WR Stats'!C119,'Receiving Data 2006-2015'!A:A,'WR Stats'!D119+1)</f>
        <v>0</v>
      </c>
      <c r="AF119" s="6">
        <f>SUMIFS('Receiving Data 2006-2015'!S:S,'Receiving Data 2006-2015'!D:D,'WR Stats'!C119,'Receiving Data 2006-2015'!A:A,'WR Stats'!D119+2)</f>
        <v>0</v>
      </c>
      <c r="AG119" s="6">
        <f>SUMIFS('Receiving Data 2006-2015'!S:S,'Receiving Data 2006-2015'!D:D,'WR Stats'!C119,'Receiving Data 2006-2015'!A:A,'WR Stats'!D119+3)</f>
        <v>0</v>
      </c>
      <c r="AH119" s="6">
        <f>SUMIFS('Receiving Data 2006-2015'!S:S,'Receiving Data 2006-2015'!D:D,'WR Stats'!C119,'Receiving Data 2006-2015'!A:A,'WR Stats'!D119+4)</f>
        <v>0</v>
      </c>
      <c r="AI119" s="6">
        <f t="shared" si="24"/>
        <v>-0.5</v>
      </c>
      <c r="AJ119" s="6">
        <f t="shared" si="25"/>
        <v>0</v>
      </c>
      <c r="AK119" s="6">
        <f t="shared" si="26"/>
        <v>0</v>
      </c>
      <c r="AL119" s="6">
        <f t="shared" si="27"/>
        <v>0</v>
      </c>
      <c r="AM119" s="6">
        <f t="shared" si="28"/>
        <v>0</v>
      </c>
      <c r="AN119" s="6">
        <f t="shared" si="29"/>
        <v>-0.5</v>
      </c>
      <c r="AO119" s="3">
        <f>SUMIFS('Receiving Data 2006-2015'!L:L,'Receiving Data 2006-2015'!D:D,'WR Stats'!C119,'Receiving Data 2006-2015'!A:A,'WR Stats'!D119)</f>
        <v>0.5</v>
      </c>
      <c r="AP119" s="3">
        <f>SUMIFS('Receiving Data 2006-2015'!L:L,'Receiving Data 2006-2015'!D:D,'WR Stats'!C119,'Receiving Data 2006-2015'!A:A,'WR Stats'!D119+1)</f>
        <v>0</v>
      </c>
      <c r="AQ119" s="3">
        <f>SUMIFS('Receiving Data 2006-2015'!L:L,'Receiving Data 2006-2015'!D:D,'WR Stats'!C119,'Receiving Data 2006-2015'!A:A,'WR Stats'!D119+2)</f>
        <v>0</v>
      </c>
      <c r="AR119" s="3">
        <f>SUMIFS('Receiving Data 2006-2015'!L:L,'Receiving Data 2006-2015'!D:D,'WR Stats'!C119,'Receiving Data 2006-2015'!A:A,'WR Stats'!D119+3)</f>
        <v>0</v>
      </c>
      <c r="AS119" s="3">
        <f>SUMIFS('Receiving Data 2006-2015'!L:L,'Receiving Data 2006-2015'!D:D,'WR Stats'!C119,'Receiving Data 2006-2015'!A:A,'WR Stats'!D119+4)</f>
        <v>0</v>
      </c>
      <c r="AT119" s="7">
        <f t="shared" si="30"/>
        <v>35</v>
      </c>
      <c r="AU119" s="7">
        <f t="shared" si="31"/>
        <v>16</v>
      </c>
      <c r="AV119" s="7">
        <f t="shared" si="32"/>
        <v>8</v>
      </c>
      <c r="AW119" s="7">
        <f t="shared" si="33"/>
        <v>4</v>
      </c>
      <c r="AX119" s="7">
        <f t="shared" si="34"/>
        <v>2</v>
      </c>
      <c r="AY119" s="7">
        <f t="shared" si="35"/>
        <v>8.75</v>
      </c>
      <c r="AZ119" s="7">
        <f t="shared" si="36"/>
        <v>4.375</v>
      </c>
      <c r="BA119" s="7">
        <f t="shared" si="37"/>
        <v>2.1875</v>
      </c>
      <c r="BB119" s="7">
        <f t="shared" si="38"/>
        <v>0</v>
      </c>
      <c r="BC119" s="4">
        <f t="shared" si="39"/>
        <v>0.1</v>
      </c>
      <c r="BD119">
        <f t="shared" si="40"/>
        <v>0</v>
      </c>
      <c r="BE119">
        <f t="shared" si="41"/>
        <v>0</v>
      </c>
      <c r="BF119">
        <f t="shared" si="42"/>
        <v>0</v>
      </c>
      <c r="BG119">
        <f t="shared" si="43"/>
        <v>0</v>
      </c>
      <c r="BH119">
        <f t="shared" si="44"/>
        <v>0</v>
      </c>
      <c r="BI119">
        <f t="shared" si="45"/>
        <v>0</v>
      </c>
      <c r="BJ119" t="str">
        <f t="shared" si="46"/>
        <v>Bust</v>
      </c>
      <c r="BK119">
        <f t="shared" si="47"/>
        <v>0</v>
      </c>
    </row>
    <row r="120" spans="1:63" x14ac:dyDescent="0.25">
      <c r="A120" t="s">
        <v>133</v>
      </c>
      <c r="B120" t="s">
        <v>74</v>
      </c>
      <c r="C120" t="str">
        <f>INDEX('Draft Master List'!E:F,MATCH(A120,'Draft Master List'!E:E,0),2)</f>
        <v>1282007</v>
      </c>
      <c r="D120">
        <f>INDEX('Draft Master List'!A:F,MATCH(A120,'Draft Master List'!E:E,0),1)</f>
        <v>2007</v>
      </c>
      <c r="E120" s="7">
        <f>SUMIFS('Receiving Data 2006-2015'!H:H,'Receiving Data 2006-2015'!D:D,'WR Stats'!C120,'Receiving Data 2006-2015'!A:A,'WR Stats'!D120)</f>
        <v>14</v>
      </c>
      <c r="F120" s="7">
        <f>SUMIFS('Receiving Data 2006-2015'!H:H,'Receiving Data 2006-2015'!D:D,'WR Stats'!C120,'Receiving Data 2006-2015'!A:A,'WR Stats'!D120+1)</f>
        <v>5</v>
      </c>
      <c r="G120" s="7">
        <f>SUMIFS('Receiving Data 2006-2015'!H:H,'Receiving Data 2006-2015'!D:D,'WR Stats'!C120,'Receiving Data 2006-2015'!A:A,'WR Stats'!D120+2)</f>
        <v>0</v>
      </c>
      <c r="H120" s="7">
        <f>SUMIFS('Receiving Data 2006-2015'!H:H,'Receiving Data 2006-2015'!D:D,'WR Stats'!C120,'Receiving Data 2006-2015'!A:A,'WR Stats'!D120+3)</f>
        <v>0</v>
      </c>
      <c r="I120" s="7">
        <f>SUMIFS('Receiving Data 2006-2015'!H:H,'Receiving Data 2006-2015'!D:D,'WR Stats'!C120,'Receiving Data 2006-2015'!A:A,'WR Stats'!D120+4)</f>
        <v>0</v>
      </c>
      <c r="J120" s="7">
        <f>SUMIFS('Receiving Data 2006-2015'!K:K,'Receiving Data 2006-2015'!D:D,'WR Stats'!C120,'Receiving Data 2006-2015'!A:A,'WR Stats'!D120)</f>
        <v>6</v>
      </c>
      <c r="K120" s="7">
        <f>SUMIFS('Receiving Data 2006-2015'!K:K,'Receiving Data 2006-2015'!D:D,'WR Stats'!C120,'Receiving Data 2006-2015'!A:A,'WR Stats'!D120+1)</f>
        <v>2</v>
      </c>
      <c r="L120" s="7">
        <f>SUMIFS('Receiving Data 2006-2015'!K:K,'Receiving Data 2006-2015'!D:D,'WR Stats'!C120,'Receiving Data 2006-2015'!A:A,'WR Stats'!D120+2)</f>
        <v>0</v>
      </c>
      <c r="M120" s="7">
        <f>SUMIFS('Receiving Data 2006-2015'!K:K,'Receiving Data 2006-2015'!D:D,'WR Stats'!C120,'Receiving Data 2006-2015'!A:A,'WR Stats'!D120+3)</f>
        <v>0</v>
      </c>
      <c r="N120" s="7">
        <f>SUMIFS('Receiving Data 2006-2015'!K:K,'Receiving Data 2006-2015'!D:D,'WR Stats'!C120,'Receiving Data 2006-2015'!A:A,'WR Stats'!D120+4)</f>
        <v>0</v>
      </c>
      <c r="O120" s="7">
        <f>SUMIFS('Receiving Data 2006-2015'!J:J,'Receiving Data 2006-2015'!D:D,'WR Stats'!C120,'Receiving Data 2006-2015'!A:A,'WR Stats'!D120)</f>
        <v>10</v>
      </c>
      <c r="P120" s="7">
        <f>SUMIFS('Receiving Data 2006-2015'!J:J,'Receiving Data 2006-2015'!D:D,'WR Stats'!C120,'Receiving Data 2006-2015'!A:A,'WR Stats'!D120+1)</f>
        <v>3</v>
      </c>
      <c r="Q120" s="7">
        <f>SUMIFS('Receiving Data 2006-2015'!J:J,'Receiving Data 2006-2015'!D:D,'WR Stats'!C120,'Receiving Data 2006-2015'!A:A,'WR Stats'!D120+2)</f>
        <v>0</v>
      </c>
      <c r="R120" s="7">
        <f>SUMIFS('Receiving Data 2006-2015'!J:J,'Receiving Data 2006-2015'!D:D,'WR Stats'!C120,'Receiving Data 2006-2015'!A:A,'WR Stats'!D120+3)</f>
        <v>0</v>
      </c>
      <c r="S120" s="7">
        <f>SUMIFS('Receiving Data 2006-2015'!J:J,'Receiving Data 2006-2015'!D:D,'WR Stats'!C120,'Receiving Data 2006-2015'!A:A,'WR Stats'!D120+4)</f>
        <v>0</v>
      </c>
      <c r="T120" s="6">
        <f>SUMIFS('Receiving Data 2006-2015'!M:M,'Receiving Data 2006-2015'!D:D,'WR Stats'!C120,'Receiving Data 2006-2015'!A:A,'WR Stats'!D120)</f>
        <v>41</v>
      </c>
      <c r="U120" s="6">
        <f>SUMIFS('Receiving Data 2006-2015'!M:M,'Receiving Data 2006-2015'!D:D,'WR Stats'!C120,'Receiving Data 2006-2015'!A:A,'WR Stats'!D120+1)</f>
        <v>31</v>
      </c>
      <c r="V120" s="6">
        <f>SUMIFS('Receiving Data 2006-2015'!M:M,'Receiving Data 2006-2015'!D:D,'WR Stats'!C120,'Receiving Data 2006-2015'!A:A,'WR Stats'!D120+2)</f>
        <v>0</v>
      </c>
      <c r="W120" s="6">
        <f>SUMIFS('Receiving Data 2006-2015'!M:M,'Receiving Data 2006-2015'!D:D,'WR Stats'!C120,'Receiving Data 2006-2015'!A:A,'WR Stats'!D120+3)</f>
        <v>0</v>
      </c>
      <c r="X120" s="6">
        <f>SUMIFS('Receiving Data 2006-2015'!M:M,'Receiving Data 2006-2015'!D:D,'WR Stats'!C120,'Receiving Data 2006-2015'!A:A,'WR Stats'!D120+4)</f>
        <v>0</v>
      </c>
      <c r="Y120" s="6">
        <f>SUMIFS('Receiving Data 2006-2015'!O:O,'Receiving Data 2006-2015'!D:D,'WR Stats'!C120,'Receiving Data 2006-2015'!A:A,'WR Stats'!D120)</f>
        <v>0</v>
      </c>
      <c r="Z120" s="6">
        <f>SUMIFS('Receiving Data 2006-2015'!O:O,'Receiving Data 2006-2015'!D:D,'WR Stats'!C120,'Receiving Data 2006-2015'!A:A,'WR Stats'!D120+1)</f>
        <v>0</v>
      </c>
      <c r="AA120" s="6">
        <f>SUMIFS('Receiving Data 2006-2015'!O:O,'Receiving Data 2006-2015'!D:D,'WR Stats'!C120,'Receiving Data 2006-2015'!A:A,'WR Stats'!D120+2)</f>
        <v>0</v>
      </c>
      <c r="AB120" s="6">
        <f>SUMIFS('Receiving Data 2006-2015'!O:O,'Receiving Data 2006-2015'!D:D,'WR Stats'!C120,'Receiving Data 2006-2015'!A:A,'WR Stats'!D120+3)</f>
        <v>0</v>
      </c>
      <c r="AC120" s="6">
        <f>SUMIFS('Receiving Data 2006-2015'!O:O,'Receiving Data 2006-2015'!D:D,'WR Stats'!C120,'Receiving Data 2006-2015'!A:A,'WR Stats'!D120+4)</f>
        <v>0</v>
      </c>
      <c r="AD120" s="6">
        <f>SUMIFS('Receiving Data 2006-2015'!S:S,'Receiving Data 2006-2015'!D:D,'WR Stats'!C120,'Receiving Data 2006-2015'!A:A,'WR Stats'!D120)</f>
        <v>6</v>
      </c>
      <c r="AE120" s="6">
        <f>SUMIFS('Receiving Data 2006-2015'!S:S,'Receiving Data 2006-2015'!D:D,'WR Stats'!C120,'Receiving Data 2006-2015'!A:A,'WR Stats'!D120+1)</f>
        <v>0</v>
      </c>
      <c r="AF120" s="6">
        <f>SUMIFS('Receiving Data 2006-2015'!S:S,'Receiving Data 2006-2015'!D:D,'WR Stats'!C120,'Receiving Data 2006-2015'!A:A,'WR Stats'!D120+2)</f>
        <v>0</v>
      </c>
      <c r="AG120" s="6">
        <f>SUMIFS('Receiving Data 2006-2015'!S:S,'Receiving Data 2006-2015'!D:D,'WR Stats'!C120,'Receiving Data 2006-2015'!A:A,'WR Stats'!D120+3)</f>
        <v>0</v>
      </c>
      <c r="AH120" s="6">
        <f>SUMIFS('Receiving Data 2006-2015'!S:S,'Receiving Data 2006-2015'!D:D,'WR Stats'!C120,'Receiving Data 2006-2015'!A:A,'WR Stats'!D120+4)</f>
        <v>0</v>
      </c>
      <c r="AI120" s="6">
        <f t="shared" si="24"/>
        <v>-7.9</v>
      </c>
      <c r="AJ120" s="6">
        <f t="shared" si="25"/>
        <v>3.1</v>
      </c>
      <c r="AK120" s="6">
        <f t="shared" si="26"/>
        <v>0</v>
      </c>
      <c r="AL120" s="6">
        <f t="shared" si="27"/>
        <v>0</v>
      </c>
      <c r="AM120" s="6">
        <f t="shared" si="28"/>
        <v>0</v>
      </c>
      <c r="AN120" s="6">
        <f t="shared" si="29"/>
        <v>-4.8000000000000007</v>
      </c>
      <c r="AO120" s="3">
        <f>SUMIFS('Receiving Data 2006-2015'!L:L,'Receiving Data 2006-2015'!D:D,'WR Stats'!C120,'Receiving Data 2006-2015'!A:A,'WR Stats'!D120)</f>
        <v>1.556</v>
      </c>
      <c r="AP120" s="3">
        <f>SUMIFS('Receiving Data 2006-2015'!L:L,'Receiving Data 2006-2015'!D:D,'WR Stats'!C120,'Receiving Data 2006-2015'!A:A,'WR Stats'!D120+1)</f>
        <v>0.66700000000000004</v>
      </c>
      <c r="AQ120" s="3">
        <f>SUMIFS('Receiving Data 2006-2015'!L:L,'Receiving Data 2006-2015'!D:D,'WR Stats'!C120,'Receiving Data 2006-2015'!A:A,'WR Stats'!D120+2)</f>
        <v>0</v>
      </c>
      <c r="AR120" s="3">
        <f>SUMIFS('Receiving Data 2006-2015'!L:L,'Receiving Data 2006-2015'!D:D,'WR Stats'!C120,'Receiving Data 2006-2015'!A:A,'WR Stats'!D120+3)</f>
        <v>0</v>
      </c>
      <c r="AS120" s="3">
        <f>SUMIFS('Receiving Data 2006-2015'!L:L,'Receiving Data 2006-2015'!D:D,'WR Stats'!C120,'Receiving Data 2006-2015'!A:A,'WR Stats'!D120+4)</f>
        <v>0</v>
      </c>
      <c r="AT120" s="7">
        <f t="shared" si="30"/>
        <v>72</v>
      </c>
      <c r="AU120" s="7">
        <f t="shared" si="31"/>
        <v>19</v>
      </c>
      <c r="AV120" s="7">
        <f t="shared" si="32"/>
        <v>13</v>
      </c>
      <c r="AW120" s="7">
        <f t="shared" si="33"/>
        <v>8</v>
      </c>
      <c r="AX120" s="7">
        <f t="shared" si="34"/>
        <v>6</v>
      </c>
      <c r="AY120" s="7">
        <f t="shared" si="35"/>
        <v>9</v>
      </c>
      <c r="AZ120" s="7">
        <f t="shared" si="36"/>
        <v>5.5384615384615383</v>
      </c>
      <c r="BA120" s="7">
        <f t="shared" si="37"/>
        <v>3.7894736842105261</v>
      </c>
      <c r="BB120" s="7">
        <f t="shared" si="38"/>
        <v>0</v>
      </c>
      <c r="BC120" s="4">
        <f t="shared" si="39"/>
        <v>0.4446</v>
      </c>
      <c r="BD120">
        <f t="shared" si="40"/>
        <v>0</v>
      </c>
      <c r="BE120">
        <f t="shared" si="41"/>
        <v>0</v>
      </c>
      <c r="BF120">
        <f t="shared" si="42"/>
        <v>0</v>
      </c>
      <c r="BG120">
        <f t="shared" si="43"/>
        <v>0</v>
      </c>
      <c r="BH120">
        <f t="shared" si="44"/>
        <v>0</v>
      </c>
      <c r="BI120">
        <f t="shared" si="45"/>
        <v>0</v>
      </c>
      <c r="BJ120" t="str">
        <f t="shared" si="46"/>
        <v>Bust</v>
      </c>
      <c r="BK120">
        <f t="shared" si="47"/>
        <v>0</v>
      </c>
    </row>
    <row r="121" spans="1:63" x14ac:dyDescent="0.25">
      <c r="A121" t="s">
        <v>475</v>
      </c>
      <c r="B121" t="s">
        <v>74</v>
      </c>
      <c r="C121" t="str">
        <f>INDEX('Draft Master List'!E:F,MATCH(A121,'Draft Master List'!E:E,0),2)</f>
        <v>1422007</v>
      </c>
      <c r="D121">
        <f>INDEX('Draft Master List'!A:F,MATCH(A121,'Draft Master List'!E:E,0),1)</f>
        <v>2007</v>
      </c>
      <c r="E121" s="7">
        <f>SUMIFS('Receiving Data 2006-2015'!H:H,'Receiving Data 2006-2015'!D:D,'WR Stats'!C121,'Receiving Data 2006-2015'!A:A,'WR Stats'!D121)</f>
        <v>16</v>
      </c>
      <c r="F121" s="7">
        <f>SUMIFS('Receiving Data 2006-2015'!H:H,'Receiving Data 2006-2015'!D:D,'WR Stats'!C121,'Receiving Data 2006-2015'!A:A,'WR Stats'!D121+1)</f>
        <v>16</v>
      </c>
      <c r="G121" s="7">
        <f>SUMIFS('Receiving Data 2006-2015'!H:H,'Receiving Data 2006-2015'!D:D,'WR Stats'!C121,'Receiving Data 2006-2015'!A:A,'WR Stats'!D121+2)</f>
        <v>15</v>
      </c>
      <c r="H121" s="7">
        <f>SUMIFS('Receiving Data 2006-2015'!H:H,'Receiving Data 2006-2015'!D:D,'WR Stats'!C121,'Receiving Data 2006-2015'!A:A,'WR Stats'!D121+3)</f>
        <v>13</v>
      </c>
      <c r="I121" s="7">
        <f>SUMIFS('Receiving Data 2006-2015'!H:H,'Receiving Data 2006-2015'!D:D,'WR Stats'!C121,'Receiving Data 2006-2015'!A:A,'WR Stats'!D121+4)</f>
        <v>16</v>
      </c>
      <c r="J121" s="7">
        <f>SUMIFS('Receiving Data 2006-2015'!K:K,'Receiving Data 2006-2015'!D:D,'WR Stats'!C121,'Receiving Data 2006-2015'!A:A,'WR Stats'!D121)</f>
        <v>8</v>
      </c>
      <c r="K121" s="7">
        <f>SUMIFS('Receiving Data 2006-2015'!K:K,'Receiving Data 2006-2015'!D:D,'WR Stats'!C121,'Receiving Data 2006-2015'!A:A,'WR Stats'!D121+1)</f>
        <v>77</v>
      </c>
      <c r="L121" s="7">
        <f>SUMIFS('Receiving Data 2006-2015'!K:K,'Receiving Data 2006-2015'!D:D,'WR Stats'!C121,'Receiving Data 2006-2015'!A:A,'WR Stats'!D121+2)</f>
        <v>55</v>
      </c>
      <c r="M121" s="7">
        <f>SUMIFS('Receiving Data 2006-2015'!K:K,'Receiving Data 2006-2015'!D:D,'WR Stats'!C121,'Receiving Data 2006-2015'!A:A,'WR Stats'!D121+3)</f>
        <v>47</v>
      </c>
      <c r="N121" s="7">
        <f>SUMIFS('Receiving Data 2006-2015'!K:K,'Receiving Data 2006-2015'!D:D,'WR Stats'!C121,'Receiving Data 2006-2015'!A:A,'WR Stats'!D121+4)</f>
        <v>61</v>
      </c>
      <c r="O121" s="7">
        <f>SUMIFS('Receiving Data 2006-2015'!J:J,'Receiving Data 2006-2015'!D:D,'WR Stats'!C121,'Receiving Data 2006-2015'!A:A,'WR Stats'!D121)</f>
        <v>14</v>
      </c>
      <c r="P121" s="7">
        <f>SUMIFS('Receiving Data 2006-2015'!J:J,'Receiving Data 2006-2015'!D:D,'WR Stats'!C121,'Receiving Data 2006-2015'!A:A,'WR Stats'!D121+1)</f>
        <v>113</v>
      </c>
      <c r="Q121" s="7">
        <f>SUMIFS('Receiving Data 2006-2015'!J:J,'Receiving Data 2006-2015'!D:D,'WR Stats'!C121,'Receiving Data 2006-2015'!A:A,'WR Stats'!D121+2)</f>
        <v>82</v>
      </c>
      <c r="R121" s="7">
        <f>SUMIFS('Receiving Data 2006-2015'!J:J,'Receiving Data 2006-2015'!D:D,'WR Stats'!C121,'Receiving Data 2006-2015'!A:A,'WR Stats'!D121+3)</f>
        <v>87</v>
      </c>
      <c r="S121" s="7">
        <f>SUMIFS('Receiving Data 2006-2015'!J:J,'Receiving Data 2006-2015'!D:D,'WR Stats'!C121,'Receiving Data 2006-2015'!A:A,'WR Stats'!D121+4)</f>
        <v>98</v>
      </c>
      <c r="T121" s="6">
        <f>SUMIFS('Receiving Data 2006-2015'!M:M,'Receiving Data 2006-2015'!D:D,'WR Stats'!C121,'Receiving Data 2006-2015'!A:A,'WR Stats'!D121)</f>
        <v>92</v>
      </c>
      <c r="U121" s="6">
        <f>SUMIFS('Receiving Data 2006-2015'!M:M,'Receiving Data 2006-2015'!D:D,'WR Stats'!C121,'Receiving Data 2006-2015'!A:A,'WR Stats'!D121+1)</f>
        <v>1006</v>
      </c>
      <c r="V121" s="6">
        <f>SUMIFS('Receiving Data 2006-2015'!M:M,'Receiving Data 2006-2015'!D:D,'WR Stats'!C121,'Receiving Data 2006-2015'!A:A,'WR Stats'!D121+2)</f>
        <v>712</v>
      </c>
      <c r="W121" s="6">
        <f>SUMIFS('Receiving Data 2006-2015'!M:M,'Receiving Data 2006-2015'!D:D,'WR Stats'!C121,'Receiving Data 2006-2015'!A:A,'WR Stats'!D121+3)</f>
        <v>718</v>
      </c>
      <c r="X121" s="6">
        <f>SUMIFS('Receiving Data 2006-2015'!M:M,'Receiving Data 2006-2015'!D:D,'WR Stats'!C121,'Receiving Data 2006-2015'!A:A,'WR Stats'!D121+4)</f>
        <v>785</v>
      </c>
      <c r="Y121" s="6">
        <f>SUMIFS('Receiving Data 2006-2015'!O:O,'Receiving Data 2006-2015'!D:D,'WR Stats'!C121,'Receiving Data 2006-2015'!A:A,'WR Stats'!D121)</f>
        <v>0</v>
      </c>
      <c r="Z121" s="6">
        <f>SUMIFS('Receiving Data 2006-2015'!O:O,'Receiving Data 2006-2015'!D:D,'WR Stats'!C121,'Receiving Data 2006-2015'!A:A,'WR Stats'!D121+1)</f>
        <v>3</v>
      </c>
      <c r="AA121" s="6">
        <f>SUMIFS('Receiving Data 2006-2015'!O:O,'Receiving Data 2006-2015'!D:D,'WR Stats'!C121,'Receiving Data 2006-2015'!A:A,'WR Stats'!D121+2)</f>
        <v>3</v>
      </c>
      <c r="AB121" s="6">
        <f>SUMIFS('Receiving Data 2006-2015'!O:O,'Receiving Data 2006-2015'!D:D,'WR Stats'!C121,'Receiving Data 2006-2015'!A:A,'WR Stats'!D121+3)</f>
        <v>1</v>
      </c>
      <c r="AC121" s="6">
        <f>SUMIFS('Receiving Data 2006-2015'!O:O,'Receiving Data 2006-2015'!D:D,'WR Stats'!C121,'Receiving Data 2006-2015'!A:A,'WR Stats'!D121+4)</f>
        <v>2</v>
      </c>
      <c r="AD121" s="6">
        <f>SUMIFS('Receiving Data 2006-2015'!S:S,'Receiving Data 2006-2015'!D:D,'WR Stats'!C121,'Receiving Data 2006-2015'!A:A,'WR Stats'!D121)</f>
        <v>0</v>
      </c>
      <c r="AE121" s="6">
        <f>SUMIFS('Receiving Data 2006-2015'!S:S,'Receiving Data 2006-2015'!D:D,'WR Stats'!C121,'Receiving Data 2006-2015'!A:A,'WR Stats'!D121+1)</f>
        <v>1</v>
      </c>
      <c r="AF121" s="6">
        <f>SUMIFS('Receiving Data 2006-2015'!S:S,'Receiving Data 2006-2015'!D:D,'WR Stats'!C121,'Receiving Data 2006-2015'!A:A,'WR Stats'!D121+2)</f>
        <v>2</v>
      </c>
      <c r="AG121" s="6">
        <f>SUMIFS('Receiving Data 2006-2015'!S:S,'Receiving Data 2006-2015'!D:D,'WR Stats'!C121,'Receiving Data 2006-2015'!A:A,'WR Stats'!D121+3)</f>
        <v>0</v>
      </c>
      <c r="AH121" s="6">
        <f>SUMIFS('Receiving Data 2006-2015'!S:S,'Receiving Data 2006-2015'!D:D,'WR Stats'!C121,'Receiving Data 2006-2015'!A:A,'WR Stats'!D121+4)</f>
        <v>0</v>
      </c>
      <c r="AI121" s="6">
        <f t="shared" si="24"/>
        <v>9.1999999999999993</v>
      </c>
      <c r="AJ121" s="6">
        <f t="shared" si="25"/>
        <v>116.6</v>
      </c>
      <c r="AK121" s="6">
        <f t="shared" si="26"/>
        <v>85.2</v>
      </c>
      <c r="AL121" s="6">
        <f t="shared" si="27"/>
        <v>77.8</v>
      </c>
      <c r="AM121" s="6">
        <f t="shared" si="28"/>
        <v>90.5</v>
      </c>
      <c r="AN121" s="6">
        <f t="shared" si="29"/>
        <v>379.3</v>
      </c>
      <c r="AO121" s="3">
        <f>SUMIFS('Receiving Data 2006-2015'!L:L,'Receiving Data 2006-2015'!D:D,'WR Stats'!C121,'Receiving Data 2006-2015'!A:A,'WR Stats'!D121)</f>
        <v>0.57099999999999995</v>
      </c>
      <c r="AP121" s="3">
        <f>SUMIFS('Receiving Data 2006-2015'!L:L,'Receiving Data 2006-2015'!D:D,'WR Stats'!C121,'Receiving Data 2006-2015'!A:A,'WR Stats'!D121+1)</f>
        <v>0.68100000000000005</v>
      </c>
      <c r="AQ121" s="3">
        <f>SUMIFS('Receiving Data 2006-2015'!L:L,'Receiving Data 2006-2015'!D:D,'WR Stats'!C121,'Receiving Data 2006-2015'!A:A,'WR Stats'!D121+2)</f>
        <v>0.67100000000000004</v>
      </c>
      <c r="AR121" s="3">
        <f>SUMIFS('Receiving Data 2006-2015'!L:L,'Receiving Data 2006-2015'!D:D,'WR Stats'!C121,'Receiving Data 2006-2015'!A:A,'WR Stats'!D121+3)</f>
        <v>0.54</v>
      </c>
      <c r="AS121" s="3">
        <f>SUMIFS('Receiving Data 2006-2015'!L:L,'Receiving Data 2006-2015'!D:D,'WR Stats'!C121,'Receiving Data 2006-2015'!A:A,'WR Stats'!D121+4)</f>
        <v>0.622</v>
      </c>
      <c r="AT121" s="7">
        <f t="shared" si="30"/>
        <v>3313</v>
      </c>
      <c r="AU121" s="7">
        <f t="shared" si="31"/>
        <v>76</v>
      </c>
      <c r="AV121" s="7">
        <f t="shared" si="32"/>
        <v>394</v>
      </c>
      <c r="AW121" s="7">
        <f t="shared" si="33"/>
        <v>248</v>
      </c>
      <c r="AX121" s="7">
        <f t="shared" si="34"/>
        <v>3</v>
      </c>
      <c r="AY121" s="7">
        <f t="shared" si="35"/>
        <v>13.358870967741936</v>
      </c>
      <c r="AZ121" s="7">
        <f t="shared" si="36"/>
        <v>8.408629441624365</v>
      </c>
      <c r="BA121" s="7">
        <f t="shared" si="37"/>
        <v>43.592105263157897</v>
      </c>
      <c r="BB121" s="7">
        <f t="shared" si="38"/>
        <v>9</v>
      </c>
      <c r="BC121" s="4">
        <f t="shared" si="39"/>
        <v>0.61699999999999999</v>
      </c>
      <c r="BD121">
        <f t="shared" si="40"/>
        <v>0</v>
      </c>
      <c r="BE121">
        <f t="shared" si="41"/>
        <v>0</v>
      </c>
      <c r="BF121">
        <f t="shared" si="42"/>
        <v>0</v>
      </c>
      <c r="BG121">
        <f t="shared" si="43"/>
        <v>0</v>
      </c>
      <c r="BH121">
        <f t="shared" si="44"/>
        <v>0</v>
      </c>
      <c r="BI121">
        <f t="shared" si="45"/>
        <v>0</v>
      </c>
      <c r="BJ121" t="str">
        <f t="shared" si="46"/>
        <v>Bust</v>
      </c>
      <c r="BK121">
        <f t="shared" si="47"/>
        <v>0</v>
      </c>
    </row>
    <row r="122" spans="1:63" x14ac:dyDescent="0.25">
      <c r="A122" t="s">
        <v>476</v>
      </c>
      <c r="B122" t="s">
        <v>74</v>
      </c>
      <c r="C122" t="str">
        <f>INDEX('Draft Master List'!E:F,MATCH(A122,'Draft Master List'!E:E,0),2)</f>
        <v>1462007</v>
      </c>
      <c r="D122">
        <f>INDEX('Draft Master List'!A:F,MATCH(A122,'Draft Master List'!E:E,0),1)</f>
        <v>2007</v>
      </c>
      <c r="E122" s="7">
        <f>SUMIFS('Receiving Data 2006-2015'!H:H,'Receiving Data 2006-2015'!D:D,'WR Stats'!C122,'Receiving Data 2006-2015'!A:A,'WR Stats'!D122)</f>
        <v>11</v>
      </c>
      <c r="F122" s="7">
        <f>SUMIFS('Receiving Data 2006-2015'!H:H,'Receiving Data 2006-2015'!D:D,'WR Stats'!C122,'Receiving Data 2006-2015'!A:A,'WR Stats'!D122+1)</f>
        <v>15</v>
      </c>
      <c r="G122" s="7">
        <f>SUMIFS('Receiving Data 2006-2015'!H:H,'Receiving Data 2006-2015'!D:D,'WR Stats'!C122,'Receiving Data 2006-2015'!A:A,'WR Stats'!D122+2)</f>
        <v>0</v>
      </c>
      <c r="H122" s="7">
        <f>SUMIFS('Receiving Data 2006-2015'!H:H,'Receiving Data 2006-2015'!D:D,'WR Stats'!C122,'Receiving Data 2006-2015'!A:A,'WR Stats'!D122+3)</f>
        <v>0</v>
      </c>
      <c r="I122" s="7">
        <f>SUMIFS('Receiving Data 2006-2015'!H:H,'Receiving Data 2006-2015'!D:D,'WR Stats'!C122,'Receiving Data 2006-2015'!A:A,'WR Stats'!D122+4)</f>
        <v>0</v>
      </c>
      <c r="J122" s="7">
        <f>SUMIFS('Receiving Data 2006-2015'!K:K,'Receiving Data 2006-2015'!D:D,'WR Stats'!C122,'Receiving Data 2006-2015'!A:A,'WR Stats'!D122)</f>
        <v>8</v>
      </c>
      <c r="K122" s="7">
        <f>SUMIFS('Receiving Data 2006-2015'!K:K,'Receiving Data 2006-2015'!D:D,'WR Stats'!C122,'Receiving Data 2006-2015'!A:A,'WR Stats'!D122+1)</f>
        <v>10</v>
      </c>
      <c r="L122" s="7">
        <f>SUMIFS('Receiving Data 2006-2015'!K:K,'Receiving Data 2006-2015'!D:D,'WR Stats'!C122,'Receiving Data 2006-2015'!A:A,'WR Stats'!D122+2)</f>
        <v>0</v>
      </c>
      <c r="M122" s="7">
        <f>SUMIFS('Receiving Data 2006-2015'!K:K,'Receiving Data 2006-2015'!D:D,'WR Stats'!C122,'Receiving Data 2006-2015'!A:A,'WR Stats'!D122+3)</f>
        <v>0</v>
      </c>
      <c r="N122" s="7">
        <f>SUMIFS('Receiving Data 2006-2015'!K:K,'Receiving Data 2006-2015'!D:D,'WR Stats'!C122,'Receiving Data 2006-2015'!A:A,'WR Stats'!D122+4)</f>
        <v>0</v>
      </c>
      <c r="O122" s="7">
        <f>SUMIFS('Receiving Data 2006-2015'!J:J,'Receiving Data 2006-2015'!D:D,'WR Stats'!C122,'Receiving Data 2006-2015'!A:A,'WR Stats'!D122)</f>
        <v>19</v>
      </c>
      <c r="P122" s="7">
        <f>SUMIFS('Receiving Data 2006-2015'!J:J,'Receiving Data 2006-2015'!D:D,'WR Stats'!C122,'Receiving Data 2006-2015'!A:A,'WR Stats'!D122+1)</f>
        <v>21</v>
      </c>
      <c r="Q122" s="7">
        <f>SUMIFS('Receiving Data 2006-2015'!J:J,'Receiving Data 2006-2015'!D:D,'WR Stats'!C122,'Receiving Data 2006-2015'!A:A,'WR Stats'!D122+2)</f>
        <v>0</v>
      </c>
      <c r="R122" s="7">
        <f>SUMIFS('Receiving Data 2006-2015'!J:J,'Receiving Data 2006-2015'!D:D,'WR Stats'!C122,'Receiving Data 2006-2015'!A:A,'WR Stats'!D122+3)</f>
        <v>0</v>
      </c>
      <c r="S122" s="7">
        <f>SUMIFS('Receiving Data 2006-2015'!J:J,'Receiving Data 2006-2015'!D:D,'WR Stats'!C122,'Receiving Data 2006-2015'!A:A,'WR Stats'!D122+4)</f>
        <v>0</v>
      </c>
      <c r="T122" s="6">
        <f>SUMIFS('Receiving Data 2006-2015'!M:M,'Receiving Data 2006-2015'!D:D,'WR Stats'!C122,'Receiving Data 2006-2015'!A:A,'WR Stats'!D122)</f>
        <v>122</v>
      </c>
      <c r="U122" s="6">
        <f>SUMIFS('Receiving Data 2006-2015'!M:M,'Receiving Data 2006-2015'!D:D,'WR Stats'!C122,'Receiving Data 2006-2015'!A:A,'WR Stats'!D122+1)</f>
        <v>109</v>
      </c>
      <c r="V122" s="6">
        <f>SUMIFS('Receiving Data 2006-2015'!M:M,'Receiving Data 2006-2015'!D:D,'WR Stats'!C122,'Receiving Data 2006-2015'!A:A,'WR Stats'!D122+2)</f>
        <v>0</v>
      </c>
      <c r="W122" s="6">
        <f>SUMIFS('Receiving Data 2006-2015'!M:M,'Receiving Data 2006-2015'!D:D,'WR Stats'!C122,'Receiving Data 2006-2015'!A:A,'WR Stats'!D122+3)</f>
        <v>0</v>
      </c>
      <c r="X122" s="6">
        <f>SUMIFS('Receiving Data 2006-2015'!M:M,'Receiving Data 2006-2015'!D:D,'WR Stats'!C122,'Receiving Data 2006-2015'!A:A,'WR Stats'!D122+4)</f>
        <v>0</v>
      </c>
      <c r="Y122" s="6">
        <f>SUMIFS('Receiving Data 2006-2015'!O:O,'Receiving Data 2006-2015'!D:D,'WR Stats'!C122,'Receiving Data 2006-2015'!A:A,'WR Stats'!D122)</f>
        <v>0</v>
      </c>
      <c r="Z122" s="6">
        <f>SUMIFS('Receiving Data 2006-2015'!O:O,'Receiving Data 2006-2015'!D:D,'WR Stats'!C122,'Receiving Data 2006-2015'!A:A,'WR Stats'!D122+1)</f>
        <v>0</v>
      </c>
      <c r="AA122" s="6">
        <f>SUMIFS('Receiving Data 2006-2015'!O:O,'Receiving Data 2006-2015'!D:D,'WR Stats'!C122,'Receiving Data 2006-2015'!A:A,'WR Stats'!D122+2)</f>
        <v>0</v>
      </c>
      <c r="AB122" s="6">
        <f>SUMIFS('Receiving Data 2006-2015'!O:O,'Receiving Data 2006-2015'!D:D,'WR Stats'!C122,'Receiving Data 2006-2015'!A:A,'WR Stats'!D122+3)</f>
        <v>0</v>
      </c>
      <c r="AC122" s="6">
        <f>SUMIFS('Receiving Data 2006-2015'!O:O,'Receiving Data 2006-2015'!D:D,'WR Stats'!C122,'Receiving Data 2006-2015'!A:A,'WR Stats'!D122+4)</f>
        <v>0</v>
      </c>
      <c r="AD122" s="6">
        <f>SUMIFS('Receiving Data 2006-2015'!S:S,'Receiving Data 2006-2015'!D:D,'WR Stats'!C122,'Receiving Data 2006-2015'!A:A,'WR Stats'!D122)</f>
        <v>2</v>
      </c>
      <c r="AE122" s="6">
        <f>SUMIFS('Receiving Data 2006-2015'!S:S,'Receiving Data 2006-2015'!D:D,'WR Stats'!C122,'Receiving Data 2006-2015'!A:A,'WR Stats'!D122+1)</f>
        <v>2</v>
      </c>
      <c r="AF122" s="6">
        <f>SUMIFS('Receiving Data 2006-2015'!S:S,'Receiving Data 2006-2015'!D:D,'WR Stats'!C122,'Receiving Data 2006-2015'!A:A,'WR Stats'!D122+2)</f>
        <v>0</v>
      </c>
      <c r="AG122" s="6">
        <f>SUMIFS('Receiving Data 2006-2015'!S:S,'Receiving Data 2006-2015'!D:D,'WR Stats'!C122,'Receiving Data 2006-2015'!A:A,'WR Stats'!D122+3)</f>
        <v>0</v>
      </c>
      <c r="AH122" s="6">
        <f>SUMIFS('Receiving Data 2006-2015'!S:S,'Receiving Data 2006-2015'!D:D,'WR Stats'!C122,'Receiving Data 2006-2015'!A:A,'WR Stats'!D122+4)</f>
        <v>0</v>
      </c>
      <c r="AI122" s="6">
        <f t="shared" si="24"/>
        <v>8.1999999999999993</v>
      </c>
      <c r="AJ122" s="6">
        <f t="shared" si="25"/>
        <v>6.9</v>
      </c>
      <c r="AK122" s="6">
        <f t="shared" si="26"/>
        <v>0</v>
      </c>
      <c r="AL122" s="6">
        <f t="shared" si="27"/>
        <v>0</v>
      </c>
      <c r="AM122" s="6">
        <f t="shared" si="28"/>
        <v>0</v>
      </c>
      <c r="AN122" s="6">
        <f t="shared" si="29"/>
        <v>15.1</v>
      </c>
      <c r="AO122" s="3">
        <f>SUMIFS('Receiving Data 2006-2015'!L:L,'Receiving Data 2006-2015'!D:D,'WR Stats'!C122,'Receiving Data 2006-2015'!A:A,'WR Stats'!D122)</f>
        <v>0.42099999999999999</v>
      </c>
      <c r="AP122" s="3">
        <f>SUMIFS('Receiving Data 2006-2015'!L:L,'Receiving Data 2006-2015'!D:D,'WR Stats'!C122,'Receiving Data 2006-2015'!A:A,'WR Stats'!D122+1)</f>
        <v>0.47599999999999998</v>
      </c>
      <c r="AQ122" s="3">
        <f>SUMIFS('Receiving Data 2006-2015'!L:L,'Receiving Data 2006-2015'!D:D,'WR Stats'!C122,'Receiving Data 2006-2015'!A:A,'WR Stats'!D122+2)</f>
        <v>0</v>
      </c>
      <c r="AR122" s="3">
        <f>SUMIFS('Receiving Data 2006-2015'!L:L,'Receiving Data 2006-2015'!D:D,'WR Stats'!C122,'Receiving Data 2006-2015'!A:A,'WR Stats'!D122+3)</f>
        <v>0</v>
      </c>
      <c r="AS122" s="3">
        <f>SUMIFS('Receiving Data 2006-2015'!L:L,'Receiving Data 2006-2015'!D:D,'WR Stats'!C122,'Receiving Data 2006-2015'!A:A,'WR Stats'!D122+4)</f>
        <v>0</v>
      </c>
      <c r="AT122" s="7">
        <f t="shared" si="30"/>
        <v>231</v>
      </c>
      <c r="AU122" s="7">
        <f t="shared" si="31"/>
        <v>26</v>
      </c>
      <c r="AV122" s="7">
        <f t="shared" si="32"/>
        <v>40</v>
      </c>
      <c r="AW122" s="7">
        <f t="shared" si="33"/>
        <v>18</v>
      </c>
      <c r="AX122" s="7">
        <f t="shared" si="34"/>
        <v>4</v>
      </c>
      <c r="AY122" s="7">
        <f t="shared" si="35"/>
        <v>12.833333333333334</v>
      </c>
      <c r="AZ122" s="7">
        <f t="shared" si="36"/>
        <v>5.7750000000000004</v>
      </c>
      <c r="BA122" s="7">
        <f t="shared" si="37"/>
        <v>8.884615384615385</v>
      </c>
      <c r="BB122" s="7">
        <f t="shared" si="38"/>
        <v>0</v>
      </c>
      <c r="BC122" s="4">
        <f t="shared" si="39"/>
        <v>0.1794</v>
      </c>
      <c r="BD122">
        <f t="shared" si="40"/>
        <v>0</v>
      </c>
      <c r="BE122">
        <f t="shared" si="41"/>
        <v>0</v>
      </c>
      <c r="BF122">
        <f t="shared" si="42"/>
        <v>0</v>
      </c>
      <c r="BG122">
        <f t="shared" si="43"/>
        <v>0</v>
      </c>
      <c r="BH122">
        <f t="shared" si="44"/>
        <v>0</v>
      </c>
      <c r="BI122">
        <f t="shared" si="45"/>
        <v>0</v>
      </c>
      <c r="BJ122" t="str">
        <f t="shared" si="46"/>
        <v>Bust</v>
      </c>
      <c r="BK122">
        <f t="shared" si="47"/>
        <v>0</v>
      </c>
    </row>
    <row r="123" spans="1:63" x14ac:dyDescent="0.25">
      <c r="A123" t="s">
        <v>479</v>
      </c>
      <c r="B123" t="s">
        <v>74</v>
      </c>
      <c r="C123" t="str">
        <f>INDEX('Draft Master List'!E:F,MATCH(A123,'Draft Master List'!E:E,0),2)</f>
        <v>1572007</v>
      </c>
      <c r="D123">
        <f>INDEX('Draft Master List'!A:F,MATCH(A123,'Draft Master List'!E:E,0),1)</f>
        <v>2007</v>
      </c>
      <c r="E123" s="7">
        <f>SUMIFS('Receiving Data 2006-2015'!H:H,'Receiving Data 2006-2015'!D:D,'WR Stats'!C123,'Receiving Data 2006-2015'!A:A,'WR Stats'!D123)</f>
        <v>0</v>
      </c>
      <c r="F123" s="7">
        <f>SUMIFS('Receiving Data 2006-2015'!H:H,'Receiving Data 2006-2015'!D:D,'WR Stats'!C123,'Receiving Data 2006-2015'!A:A,'WR Stats'!D123+1)</f>
        <v>2</v>
      </c>
      <c r="G123" s="7">
        <f>SUMIFS('Receiving Data 2006-2015'!H:H,'Receiving Data 2006-2015'!D:D,'WR Stats'!C123,'Receiving Data 2006-2015'!A:A,'WR Stats'!D123+2)</f>
        <v>13</v>
      </c>
      <c r="H123" s="7">
        <f>SUMIFS('Receiving Data 2006-2015'!H:H,'Receiving Data 2006-2015'!D:D,'WR Stats'!C123,'Receiving Data 2006-2015'!A:A,'WR Stats'!D123+3)</f>
        <v>13</v>
      </c>
      <c r="I123" s="7">
        <f>SUMIFS('Receiving Data 2006-2015'!H:H,'Receiving Data 2006-2015'!D:D,'WR Stats'!C123,'Receiving Data 2006-2015'!A:A,'WR Stats'!D123+4)</f>
        <v>0</v>
      </c>
      <c r="J123" s="7">
        <f>SUMIFS('Receiving Data 2006-2015'!K:K,'Receiving Data 2006-2015'!D:D,'WR Stats'!C123,'Receiving Data 2006-2015'!A:A,'WR Stats'!D123)</f>
        <v>0</v>
      </c>
      <c r="K123" s="7">
        <f>SUMIFS('Receiving Data 2006-2015'!K:K,'Receiving Data 2006-2015'!D:D,'WR Stats'!C123,'Receiving Data 2006-2015'!A:A,'WR Stats'!D123+1)</f>
        <v>1</v>
      </c>
      <c r="L123" s="7">
        <f>SUMIFS('Receiving Data 2006-2015'!K:K,'Receiving Data 2006-2015'!D:D,'WR Stats'!C123,'Receiving Data 2006-2015'!A:A,'WR Stats'!D123+2)</f>
        <v>14</v>
      </c>
      <c r="M123" s="7">
        <f>SUMIFS('Receiving Data 2006-2015'!K:K,'Receiving Data 2006-2015'!D:D,'WR Stats'!C123,'Receiving Data 2006-2015'!A:A,'WR Stats'!D123+3)</f>
        <v>7</v>
      </c>
      <c r="N123" s="7">
        <f>SUMIFS('Receiving Data 2006-2015'!K:K,'Receiving Data 2006-2015'!D:D,'WR Stats'!C123,'Receiving Data 2006-2015'!A:A,'WR Stats'!D123+4)</f>
        <v>0</v>
      </c>
      <c r="O123" s="7">
        <f>SUMIFS('Receiving Data 2006-2015'!J:J,'Receiving Data 2006-2015'!D:D,'WR Stats'!C123,'Receiving Data 2006-2015'!A:A,'WR Stats'!D123)</f>
        <v>0</v>
      </c>
      <c r="P123" s="7">
        <f>SUMIFS('Receiving Data 2006-2015'!J:J,'Receiving Data 2006-2015'!D:D,'WR Stats'!C123,'Receiving Data 2006-2015'!A:A,'WR Stats'!D123+1)</f>
        <v>2</v>
      </c>
      <c r="Q123" s="7">
        <f>SUMIFS('Receiving Data 2006-2015'!J:J,'Receiving Data 2006-2015'!D:D,'WR Stats'!C123,'Receiving Data 2006-2015'!A:A,'WR Stats'!D123+2)</f>
        <v>22</v>
      </c>
      <c r="R123" s="7">
        <f>SUMIFS('Receiving Data 2006-2015'!J:J,'Receiving Data 2006-2015'!D:D,'WR Stats'!C123,'Receiving Data 2006-2015'!A:A,'WR Stats'!D123+3)</f>
        <v>16</v>
      </c>
      <c r="S123" s="7">
        <f>SUMIFS('Receiving Data 2006-2015'!J:J,'Receiving Data 2006-2015'!D:D,'WR Stats'!C123,'Receiving Data 2006-2015'!A:A,'WR Stats'!D123+4)</f>
        <v>0</v>
      </c>
      <c r="T123" s="6">
        <f>SUMIFS('Receiving Data 2006-2015'!M:M,'Receiving Data 2006-2015'!D:D,'WR Stats'!C123,'Receiving Data 2006-2015'!A:A,'WR Stats'!D123)</f>
        <v>0</v>
      </c>
      <c r="U123" s="6">
        <f>SUMIFS('Receiving Data 2006-2015'!M:M,'Receiving Data 2006-2015'!D:D,'WR Stats'!C123,'Receiving Data 2006-2015'!A:A,'WR Stats'!D123+1)</f>
        <v>26</v>
      </c>
      <c r="V123" s="6">
        <f>SUMIFS('Receiving Data 2006-2015'!M:M,'Receiving Data 2006-2015'!D:D,'WR Stats'!C123,'Receiving Data 2006-2015'!A:A,'WR Stats'!D123+2)</f>
        <v>191</v>
      </c>
      <c r="W123" s="6">
        <f>SUMIFS('Receiving Data 2006-2015'!M:M,'Receiving Data 2006-2015'!D:D,'WR Stats'!C123,'Receiving Data 2006-2015'!A:A,'WR Stats'!D123+3)</f>
        <v>124</v>
      </c>
      <c r="X123" s="6">
        <f>SUMIFS('Receiving Data 2006-2015'!M:M,'Receiving Data 2006-2015'!D:D,'WR Stats'!C123,'Receiving Data 2006-2015'!A:A,'WR Stats'!D123+4)</f>
        <v>0</v>
      </c>
      <c r="Y123" s="6">
        <f>SUMIFS('Receiving Data 2006-2015'!O:O,'Receiving Data 2006-2015'!D:D,'WR Stats'!C123,'Receiving Data 2006-2015'!A:A,'WR Stats'!D123)</f>
        <v>0</v>
      </c>
      <c r="Z123" s="6">
        <f>SUMIFS('Receiving Data 2006-2015'!O:O,'Receiving Data 2006-2015'!D:D,'WR Stats'!C123,'Receiving Data 2006-2015'!A:A,'WR Stats'!D123+1)</f>
        <v>0</v>
      </c>
      <c r="AA123" s="6">
        <f>SUMIFS('Receiving Data 2006-2015'!O:O,'Receiving Data 2006-2015'!D:D,'WR Stats'!C123,'Receiving Data 2006-2015'!A:A,'WR Stats'!D123+2)</f>
        <v>1</v>
      </c>
      <c r="AB123" s="6">
        <f>SUMIFS('Receiving Data 2006-2015'!O:O,'Receiving Data 2006-2015'!D:D,'WR Stats'!C123,'Receiving Data 2006-2015'!A:A,'WR Stats'!D123+3)</f>
        <v>0</v>
      </c>
      <c r="AC123" s="6">
        <f>SUMIFS('Receiving Data 2006-2015'!O:O,'Receiving Data 2006-2015'!D:D,'WR Stats'!C123,'Receiving Data 2006-2015'!A:A,'WR Stats'!D123+4)</f>
        <v>0</v>
      </c>
      <c r="AD123" s="6">
        <f>SUMIFS('Receiving Data 2006-2015'!S:S,'Receiving Data 2006-2015'!D:D,'WR Stats'!C123,'Receiving Data 2006-2015'!A:A,'WR Stats'!D123)</f>
        <v>0</v>
      </c>
      <c r="AE123" s="6">
        <f>SUMIFS('Receiving Data 2006-2015'!S:S,'Receiving Data 2006-2015'!D:D,'WR Stats'!C123,'Receiving Data 2006-2015'!A:A,'WR Stats'!D123+1)</f>
        <v>0</v>
      </c>
      <c r="AF123" s="6">
        <f>SUMIFS('Receiving Data 2006-2015'!S:S,'Receiving Data 2006-2015'!D:D,'WR Stats'!C123,'Receiving Data 2006-2015'!A:A,'WR Stats'!D123+2)</f>
        <v>1</v>
      </c>
      <c r="AG123" s="6">
        <f>SUMIFS('Receiving Data 2006-2015'!S:S,'Receiving Data 2006-2015'!D:D,'WR Stats'!C123,'Receiving Data 2006-2015'!A:A,'WR Stats'!D123+3)</f>
        <v>0</v>
      </c>
      <c r="AH123" s="6">
        <f>SUMIFS('Receiving Data 2006-2015'!S:S,'Receiving Data 2006-2015'!D:D,'WR Stats'!C123,'Receiving Data 2006-2015'!A:A,'WR Stats'!D123+4)</f>
        <v>0</v>
      </c>
      <c r="AI123" s="6">
        <f t="shared" si="24"/>
        <v>0</v>
      </c>
      <c r="AJ123" s="6">
        <f t="shared" si="25"/>
        <v>2.6</v>
      </c>
      <c r="AK123" s="6">
        <f t="shared" si="26"/>
        <v>23.1</v>
      </c>
      <c r="AL123" s="6">
        <f t="shared" si="27"/>
        <v>12.4</v>
      </c>
      <c r="AM123" s="6">
        <f t="shared" si="28"/>
        <v>0</v>
      </c>
      <c r="AN123" s="6">
        <f t="shared" si="29"/>
        <v>38.1</v>
      </c>
      <c r="AO123" s="3">
        <f>SUMIFS('Receiving Data 2006-2015'!L:L,'Receiving Data 2006-2015'!D:D,'WR Stats'!C123,'Receiving Data 2006-2015'!A:A,'WR Stats'!D123)</f>
        <v>0</v>
      </c>
      <c r="AP123" s="3">
        <f>SUMIFS('Receiving Data 2006-2015'!L:L,'Receiving Data 2006-2015'!D:D,'WR Stats'!C123,'Receiving Data 2006-2015'!A:A,'WR Stats'!D123+1)</f>
        <v>0.5</v>
      </c>
      <c r="AQ123" s="3">
        <f>SUMIFS('Receiving Data 2006-2015'!L:L,'Receiving Data 2006-2015'!D:D,'WR Stats'!C123,'Receiving Data 2006-2015'!A:A,'WR Stats'!D123+2)</f>
        <v>0.63600000000000001</v>
      </c>
      <c r="AR123" s="3">
        <f>SUMIFS('Receiving Data 2006-2015'!L:L,'Receiving Data 2006-2015'!D:D,'WR Stats'!C123,'Receiving Data 2006-2015'!A:A,'WR Stats'!D123+3)</f>
        <v>0.438</v>
      </c>
      <c r="AS123" s="3">
        <f>SUMIFS('Receiving Data 2006-2015'!L:L,'Receiving Data 2006-2015'!D:D,'WR Stats'!C123,'Receiving Data 2006-2015'!A:A,'WR Stats'!D123+4)</f>
        <v>0</v>
      </c>
      <c r="AT123" s="7">
        <f t="shared" si="30"/>
        <v>341</v>
      </c>
      <c r="AU123" s="7">
        <f t="shared" si="31"/>
        <v>28</v>
      </c>
      <c r="AV123" s="7">
        <f t="shared" si="32"/>
        <v>40</v>
      </c>
      <c r="AW123" s="7">
        <f t="shared" si="33"/>
        <v>22</v>
      </c>
      <c r="AX123" s="7">
        <f t="shared" si="34"/>
        <v>1</v>
      </c>
      <c r="AY123" s="7">
        <f t="shared" si="35"/>
        <v>15.5</v>
      </c>
      <c r="AZ123" s="7">
        <f t="shared" si="36"/>
        <v>8.5250000000000004</v>
      </c>
      <c r="BA123" s="7">
        <f t="shared" si="37"/>
        <v>12.178571428571429</v>
      </c>
      <c r="BB123" s="7">
        <f t="shared" si="38"/>
        <v>1</v>
      </c>
      <c r="BC123" s="4">
        <f t="shared" si="39"/>
        <v>0.31480000000000002</v>
      </c>
      <c r="BD123">
        <f t="shared" si="40"/>
        <v>0</v>
      </c>
      <c r="BE123">
        <f t="shared" si="41"/>
        <v>0</v>
      </c>
      <c r="BF123">
        <f t="shared" si="42"/>
        <v>0</v>
      </c>
      <c r="BG123">
        <f t="shared" si="43"/>
        <v>0</v>
      </c>
      <c r="BH123">
        <f t="shared" si="44"/>
        <v>0</v>
      </c>
      <c r="BI123">
        <f t="shared" si="45"/>
        <v>0</v>
      </c>
      <c r="BJ123" t="str">
        <f t="shared" si="46"/>
        <v>Bust</v>
      </c>
      <c r="BK123">
        <f t="shared" si="47"/>
        <v>0</v>
      </c>
    </row>
    <row r="124" spans="1:63" x14ac:dyDescent="0.25">
      <c r="A124" t="s">
        <v>480</v>
      </c>
      <c r="B124" t="s">
        <v>74</v>
      </c>
      <c r="C124" t="str">
        <f>INDEX('Draft Master List'!E:F,MATCH(A124,'Draft Master List'!E:E,0),2)</f>
        <v>1692007</v>
      </c>
      <c r="D124">
        <f>INDEX('Draft Master List'!A:F,MATCH(A124,'Draft Master List'!E:E,0),1)</f>
        <v>2007</v>
      </c>
      <c r="E124" s="7">
        <f>SUMIFS('Receiving Data 2006-2015'!H:H,'Receiving Data 2006-2015'!D:D,'WR Stats'!C124,'Receiving Data 2006-2015'!A:A,'WR Stats'!D124)</f>
        <v>0</v>
      </c>
      <c r="F124" s="7">
        <f>SUMIFS('Receiving Data 2006-2015'!H:H,'Receiving Data 2006-2015'!D:D,'WR Stats'!C124,'Receiving Data 2006-2015'!A:A,'WR Stats'!D124+1)</f>
        <v>4</v>
      </c>
      <c r="G124" s="7">
        <f>SUMIFS('Receiving Data 2006-2015'!H:H,'Receiving Data 2006-2015'!D:D,'WR Stats'!C124,'Receiving Data 2006-2015'!A:A,'WR Stats'!D124+2)</f>
        <v>0</v>
      </c>
      <c r="H124" s="7">
        <f>SUMIFS('Receiving Data 2006-2015'!H:H,'Receiving Data 2006-2015'!D:D,'WR Stats'!C124,'Receiving Data 2006-2015'!A:A,'WR Stats'!D124+3)</f>
        <v>0</v>
      </c>
      <c r="I124" s="7">
        <f>SUMIFS('Receiving Data 2006-2015'!H:H,'Receiving Data 2006-2015'!D:D,'WR Stats'!C124,'Receiving Data 2006-2015'!A:A,'WR Stats'!D124+4)</f>
        <v>0</v>
      </c>
      <c r="J124" s="7">
        <f>SUMIFS('Receiving Data 2006-2015'!K:K,'Receiving Data 2006-2015'!D:D,'WR Stats'!C124,'Receiving Data 2006-2015'!A:A,'WR Stats'!D124)</f>
        <v>0</v>
      </c>
      <c r="K124" s="7">
        <f>SUMIFS('Receiving Data 2006-2015'!K:K,'Receiving Data 2006-2015'!D:D,'WR Stats'!C124,'Receiving Data 2006-2015'!A:A,'WR Stats'!D124+1)</f>
        <v>1</v>
      </c>
      <c r="L124" s="7">
        <f>SUMIFS('Receiving Data 2006-2015'!K:K,'Receiving Data 2006-2015'!D:D,'WR Stats'!C124,'Receiving Data 2006-2015'!A:A,'WR Stats'!D124+2)</f>
        <v>0</v>
      </c>
      <c r="M124" s="7">
        <f>SUMIFS('Receiving Data 2006-2015'!K:K,'Receiving Data 2006-2015'!D:D,'WR Stats'!C124,'Receiving Data 2006-2015'!A:A,'WR Stats'!D124+3)</f>
        <v>0</v>
      </c>
      <c r="N124" s="7">
        <f>SUMIFS('Receiving Data 2006-2015'!K:K,'Receiving Data 2006-2015'!D:D,'WR Stats'!C124,'Receiving Data 2006-2015'!A:A,'WR Stats'!D124+4)</f>
        <v>0</v>
      </c>
      <c r="O124" s="7">
        <f>SUMIFS('Receiving Data 2006-2015'!J:J,'Receiving Data 2006-2015'!D:D,'WR Stats'!C124,'Receiving Data 2006-2015'!A:A,'WR Stats'!D124)</f>
        <v>0</v>
      </c>
      <c r="P124" s="7">
        <f>SUMIFS('Receiving Data 2006-2015'!J:J,'Receiving Data 2006-2015'!D:D,'WR Stats'!C124,'Receiving Data 2006-2015'!A:A,'WR Stats'!D124+1)</f>
        <v>4</v>
      </c>
      <c r="Q124" s="7">
        <f>SUMIFS('Receiving Data 2006-2015'!J:J,'Receiving Data 2006-2015'!D:D,'WR Stats'!C124,'Receiving Data 2006-2015'!A:A,'WR Stats'!D124+2)</f>
        <v>0</v>
      </c>
      <c r="R124" s="7">
        <f>SUMIFS('Receiving Data 2006-2015'!J:J,'Receiving Data 2006-2015'!D:D,'WR Stats'!C124,'Receiving Data 2006-2015'!A:A,'WR Stats'!D124+3)</f>
        <v>0</v>
      </c>
      <c r="S124" s="7">
        <f>SUMIFS('Receiving Data 2006-2015'!J:J,'Receiving Data 2006-2015'!D:D,'WR Stats'!C124,'Receiving Data 2006-2015'!A:A,'WR Stats'!D124+4)</f>
        <v>0</v>
      </c>
      <c r="T124" s="6">
        <f>SUMIFS('Receiving Data 2006-2015'!M:M,'Receiving Data 2006-2015'!D:D,'WR Stats'!C124,'Receiving Data 2006-2015'!A:A,'WR Stats'!D124)</f>
        <v>0</v>
      </c>
      <c r="U124" s="6">
        <f>SUMIFS('Receiving Data 2006-2015'!M:M,'Receiving Data 2006-2015'!D:D,'WR Stats'!C124,'Receiving Data 2006-2015'!A:A,'WR Stats'!D124+1)</f>
        <v>9</v>
      </c>
      <c r="V124" s="6">
        <f>SUMIFS('Receiving Data 2006-2015'!M:M,'Receiving Data 2006-2015'!D:D,'WR Stats'!C124,'Receiving Data 2006-2015'!A:A,'WR Stats'!D124+2)</f>
        <v>0</v>
      </c>
      <c r="W124" s="6">
        <f>SUMIFS('Receiving Data 2006-2015'!M:M,'Receiving Data 2006-2015'!D:D,'WR Stats'!C124,'Receiving Data 2006-2015'!A:A,'WR Stats'!D124+3)</f>
        <v>0</v>
      </c>
      <c r="X124" s="6">
        <f>SUMIFS('Receiving Data 2006-2015'!M:M,'Receiving Data 2006-2015'!D:D,'WR Stats'!C124,'Receiving Data 2006-2015'!A:A,'WR Stats'!D124+4)</f>
        <v>0</v>
      </c>
      <c r="Y124" s="6">
        <f>SUMIFS('Receiving Data 2006-2015'!O:O,'Receiving Data 2006-2015'!D:D,'WR Stats'!C124,'Receiving Data 2006-2015'!A:A,'WR Stats'!D124)</f>
        <v>0</v>
      </c>
      <c r="Z124" s="6">
        <f>SUMIFS('Receiving Data 2006-2015'!O:O,'Receiving Data 2006-2015'!D:D,'WR Stats'!C124,'Receiving Data 2006-2015'!A:A,'WR Stats'!D124+1)</f>
        <v>0</v>
      </c>
      <c r="AA124" s="6">
        <f>SUMIFS('Receiving Data 2006-2015'!O:O,'Receiving Data 2006-2015'!D:D,'WR Stats'!C124,'Receiving Data 2006-2015'!A:A,'WR Stats'!D124+2)</f>
        <v>0</v>
      </c>
      <c r="AB124" s="6">
        <f>SUMIFS('Receiving Data 2006-2015'!O:O,'Receiving Data 2006-2015'!D:D,'WR Stats'!C124,'Receiving Data 2006-2015'!A:A,'WR Stats'!D124+3)</f>
        <v>0</v>
      </c>
      <c r="AC124" s="6">
        <f>SUMIFS('Receiving Data 2006-2015'!O:O,'Receiving Data 2006-2015'!D:D,'WR Stats'!C124,'Receiving Data 2006-2015'!A:A,'WR Stats'!D124+4)</f>
        <v>0</v>
      </c>
      <c r="AD124" s="6">
        <f>SUMIFS('Receiving Data 2006-2015'!S:S,'Receiving Data 2006-2015'!D:D,'WR Stats'!C124,'Receiving Data 2006-2015'!A:A,'WR Stats'!D124)</f>
        <v>0</v>
      </c>
      <c r="AE124" s="6">
        <f>SUMIFS('Receiving Data 2006-2015'!S:S,'Receiving Data 2006-2015'!D:D,'WR Stats'!C124,'Receiving Data 2006-2015'!A:A,'WR Stats'!D124+1)</f>
        <v>0</v>
      </c>
      <c r="AF124" s="6">
        <f>SUMIFS('Receiving Data 2006-2015'!S:S,'Receiving Data 2006-2015'!D:D,'WR Stats'!C124,'Receiving Data 2006-2015'!A:A,'WR Stats'!D124+2)</f>
        <v>0</v>
      </c>
      <c r="AG124" s="6">
        <f>SUMIFS('Receiving Data 2006-2015'!S:S,'Receiving Data 2006-2015'!D:D,'WR Stats'!C124,'Receiving Data 2006-2015'!A:A,'WR Stats'!D124+3)</f>
        <v>0</v>
      </c>
      <c r="AH124" s="6">
        <f>SUMIFS('Receiving Data 2006-2015'!S:S,'Receiving Data 2006-2015'!D:D,'WR Stats'!C124,'Receiving Data 2006-2015'!A:A,'WR Stats'!D124+4)</f>
        <v>0</v>
      </c>
      <c r="AI124" s="6">
        <f t="shared" si="24"/>
        <v>0</v>
      </c>
      <c r="AJ124" s="6">
        <f t="shared" si="25"/>
        <v>0.9</v>
      </c>
      <c r="AK124" s="6">
        <f t="shared" si="26"/>
        <v>0</v>
      </c>
      <c r="AL124" s="6">
        <f t="shared" si="27"/>
        <v>0</v>
      </c>
      <c r="AM124" s="6">
        <f t="shared" si="28"/>
        <v>0</v>
      </c>
      <c r="AN124" s="6">
        <f t="shared" si="29"/>
        <v>0.9</v>
      </c>
      <c r="AO124" s="3">
        <f>SUMIFS('Receiving Data 2006-2015'!L:L,'Receiving Data 2006-2015'!D:D,'WR Stats'!C124,'Receiving Data 2006-2015'!A:A,'WR Stats'!D124)</f>
        <v>0</v>
      </c>
      <c r="AP124" s="3">
        <f>SUMIFS('Receiving Data 2006-2015'!L:L,'Receiving Data 2006-2015'!D:D,'WR Stats'!C124,'Receiving Data 2006-2015'!A:A,'WR Stats'!D124+1)</f>
        <v>0.25</v>
      </c>
      <c r="AQ124" s="3">
        <f>SUMIFS('Receiving Data 2006-2015'!L:L,'Receiving Data 2006-2015'!D:D,'WR Stats'!C124,'Receiving Data 2006-2015'!A:A,'WR Stats'!D124+2)</f>
        <v>0</v>
      </c>
      <c r="AR124" s="3">
        <f>SUMIFS('Receiving Data 2006-2015'!L:L,'Receiving Data 2006-2015'!D:D,'WR Stats'!C124,'Receiving Data 2006-2015'!A:A,'WR Stats'!D124+3)</f>
        <v>0</v>
      </c>
      <c r="AS124" s="3">
        <f>SUMIFS('Receiving Data 2006-2015'!L:L,'Receiving Data 2006-2015'!D:D,'WR Stats'!C124,'Receiving Data 2006-2015'!A:A,'WR Stats'!D124+4)</f>
        <v>0</v>
      </c>
      <c r="AT124" s="7">
        <f t="shared" si="30"/>
        <v>9</v>
      </c>
      <c r="AU124" s="7">
        <f t="shared" si="31"/>
        <v>4</v>
      </c>
      <c r="AV124" s="7">
        <f t="shared" si="32"/>
        <v>4</v>
      </c>
      <c r="AW124" s="7">
        <f t="shared" si="33"/>
        <v>1</v>
      </c>
      <c r="AX124" s="7">
        <f t="shared" si="34"/>
        <v>0</v>
      </c>
      <c r="AY124" s="7">
        <f t="shared" si="35"/>
        <v>9</v>
      </c>
      <c r="AZ124" s="7">
        <f t="shared" si="36"/>
        <v>2.25</v>
      </c>
      <c r="BA124" s="7">
        <f t="shared" si="37"/>
        <v>2.25</v>
      </c>
      <c r="BB124" s="7">
        <f t="shared" si="38"/>
        <v>0</v>
      </c>
      <c r="BC124" s="4">
        <f t="shared" si="39"/>
        <v>0.05</v>
      </c>
      <c r="BD124">
        <f t="shared" si="40"/>
        <v>0</v>
      </c>
      <c r="BE124">
        <f t="shared" si="41"/>
        <v>0</v>
      </c>
      <c r="BF124">
        <f t="shared" si="42"/>
        <v>0</v>
      </c>
      <c r="BG124">
        <f t="shared" si="43"/>
        <v>0</v>
      </c>
      <c r="BH124">
        <f t="shared" si="44"/>
        <v>0</v>
      </c>
      <c r="BI124">
        <f t="shared" si="45"/>
        <v>0</v>
      </c>
      <c r="BJ124" t="str">
        <f t="shared" si="46"/>
        <v>Bust</v>
      </c>
      <c r="BK124">
        <f t="shared" si="47"/>
        <v>0</v>
      </c>
    </row>
    <row r="125" spans="1:63" x14ac:dyDescent="0.25">
      <c r="A125" t="s">
        <v>481</v>
      </c>
      <c r="B125" t="s">
        <v>74</v>
      </c>
      <c r="C125" t="str">
        <f>INDEX('Draft Master List'!E:F,MATCH(A125,'Draft Master List'!E:E,0),2)</f>
        <v>1722007</v>
      </c>
      <c r="D125">
        <f>INDEX('Draft Master List'!A:F,MATCH(A125,'Draft Master List'!E:E,0),1)</f>
        <v>2007</v>
      </c>
      <c r="E125" s="7">
        <f>SUMIFS('Receiving Data 2006-2015'!H:H,'Receiving Data 2006-2015'!D:D,'WR Stats'!C125,'Receiving Data 2006-2015'!A:A,'WR Stats'!D125)</f>
        <v>13</v>
      </c>
      <c r="F125" s="7">
        <f>SUMIFS('Receiving Data 2006-2015'!H:H,'Receiving Data 2006-2015'!D:D,'WR Stats'!C125,'Receiving Data 2006-2015'!A:A,'WR Stats'!D125+1)</f>
        <v>16</v>
      </c>
      <c r="G125" s="7">
        <f>SUMIFS('Receiving Data 2006-2015'!H:H,'Receiving Data 2006-2015'!D:D,'WR Stats'!C125,'Receiving Data 2006-2015'!A:A,'WR Stats'!D125+2)</f>
        <v>15</v>
      </c>
      <c r="H125" s="7">
        <f>SUMIFS('Receiving Data 2006-2015'!H:H,'Receiving Data 2006-2015'!D:D,'WR Stats'!C125,'Receiving Data 2006-2015'!A:A,'WR Stats'!D125+3)</f>
        <v>10</v>
      </c>
      <c r="I125" s="7">
        <f>SUMIFS('Receiving Data 2006-2015'!H:H,'Receiving Data 2006-2015'!D:D,'WR Stats'!C125,'Receiving Data 2006-2015'!A:A,'WR Stats'!D125+4)</f>
        <v>15</v>
      </c>
      <c r="J125" s="7">
        <f>SUMIFS('Receiving Data 2006-2015'!K:K,'Receiving Data 2006-2015'!D:D,'WR Stats'!C125,'Receiving Data 2006-2015'!A:A,'WR Stats'!D125)</f>
        <v>8</v>
      </c>
      <c r="K125" s="7">
        <f>SUMIFS('Receiving Data 2006-2015'!K:K,'Receiving Data 2006-2015'!D:D,'WR Stats'!C125,'Receiving Data 2006-2015'!A:A,'WR Stats'!D125+1)</f>
        <v>8</v>
      </c>
      <c r="L125" s="7">
        <f>SUMIFS('Receiving Data 2006-2015'!K:K,'Receiving Data 2006-2015'!D:D,'WR Stats'!C125,'Receiving Data 2006-2015'!A:A,'WR Stats'!D125+2)</f>
        <v>24</v>
      </c>
      <c r="M125" s="7">
        <f>SUMIFS('Receiving Data 2006-2015'!K:K,'Receiving Data 2006-2015'!D:D,'WR Stats'!C125,'Receiving Data 2006-2015'!A:A,'WR Stats'!D125+3)</f>
        <v>23</v>
      </c>
      <c r="N125" s="7">
        <f>SUMIFS('Receiving Data 2006-2015'!K:K,'Receiving Data 2006-2015'!D:D,'WR Stats'!C125,'Receiving Data 2006-2015'!A:A,'WR Stats'!D125+4)</f>
        <v>44</v>
      </c>
      <c r="O125" s="7">
        <f>SUMIFS('Receiving Data 2006-2015'!J:J,'Receiving Data 2006-2015'!D:D,'WR Stats'!C125,'Receiving Data 2006-2015'!A:A,'WR Stats'!D125)</f>
        <v>13</v>
      </c>
      <c r="P125" s="7">
        <f>SUMIFS('Receiving Data 2006-2015'!J:J,'Receiving Data 2006-2015'!D:D,'WR Stats'!C125,'Receiving Data 2006-2015'!A:A,'WR Stats'!D125+1)</f>
        <v>11</v>
      </c>
      <c r="Q125" s="7">
        <f>SUMIFS('Receiving Data 2006-2015'!J:J,'Receiving Data 2006-2015'!D:D,'WR Stats'!C125,'Receiving Data 2006-2015'!A:A,'WR Stats'!D125+2)</f>
        <v>29</v>
      </c>
      <c r="R125" s="7">
        <f>SUMIFS('Receiving Data 2006-2015'!J:J,'Receiving Data 2006-2015'!D:D,'WR Stats'!C125,'Receiving Data 2006-2015'!A:A,'WR Stats'!D125+3)</f>
        <v>46</v>
      </c>
      <c r="S125" s="7">
        <f>SUMIFS('Receiving Data 2006-2015'!J:J,'Receiving Data 2006-2015'!D:D,'WR Stats'!C125,'Receiving Data 2006-2015'!A:A,'WR Stats'!D125+4)</f>
        <v>76</v>
      </c>
      <c r="T125" s="6">
        <f>SUMIFS('Receiving Data 2006-2015'!M:M,'Receiving Data 2006-2015'!D:D,'WR Stats'!C125,'Receiving Data 2006-2015'!A:A,'WR Stats'!D125)</f>
        <v>69</v>
      </c>
      <c r="U125" s="6">
        <f>SUMIFS('Receiving Data 2006-2015'!M:M,'Receiving Data 2006-2015'!D:D,'WR Stats'!C125,'Receiving Data 2006-2015'!A:A,'WR Stats'!D125+1)</f>
        <v>64</v>
      </c>
      <c r="V125" s="6">
        <f>SUMIFS('Receiving Data 2006-2015'!M:M,'Receiving Data 2006-2015'!D:D,'WR Stats'!C125,'Receiving Data 2006-2015'!A:A,'WR Stats'!D125+2)</f>
        <v>242</v>
      </c>
      <c r="W125" s="6">
        <f>SUMIFS('Receiving Data 2006-2015'!M:M,'Receiving Data 2006-2015'!D:D,'WR Stats'!C125,'Receiving Data 2006-2015'!A:A,'WR Stats'!D125+3)</f>
        <v>371</v>
      </c>
      <c r="X125" s="6">
        <f>SUMIFS('Receiving Data 2006-2015'!M:M,'Receiving Data 2006-2015'!D:D,'WR Stats'!C125,'Receiving Data 2006-2015'!A:A,'WR Stats'!D125+4)</f>
        <v>467</v>
      </c>
      <c r="Y125" s="6">
        <f>SUMIFS('Receiving Data 2006-2015'!O:O,'Receiving Data 2006-2015'!D:D,'WR Stats'!C125,'Receiving Data 2006-2015'!A:A,'WR Stats'!D125)</f>
        <v>0</v>
      </c>
      <c r="Z125" s="6">
        <f>SUMIFS('Receiving Data 2006-2015'!O:O,'Receiving Data 2006-2015'!D:D,'WR Stats'!C125,'Receiving Data 2006-2015'!A:A,'WR Stats'!D125+1)</f>
        <v>0</v>
      </c>
      <c r="AA125" s="6">
        <f>SUMIFS('Receiving Data 2006-2015'!O:O,'Receiving Data 2006-2015'!D:D,'WR Stats'!C125,'Receiving Data 2006-2015'!A:A,'WR Stats'!D125+2)</f>
        <v>2</v>
      </c>
      <c r="AB125" s="6">
        <f>SUMIFS('Receiving Data 2006-2015'!O:O,'Receiving Data 2006-2015'!D:D,'WR Stats'!C125,'Receiving Data 2006-2015'!A:A,'WR Stats'!D125+3)</f>
        <v>1</v>
      </c>
      <c r="AC125" s="6">
        <f>SUMIFS('Receiving Data 2006-2015'!O:O,'Receiving Data 2006-2015'!D:D,'WR Stats'!C125,'Receiving Data 2006-2015'!A:A,'WR Stats'!D125+4)</f>
        <v>1</v>
      </c>
      <c r="AD125" s="6">
        <f>SUMIFS('Receiving Data 2006-2015'!S:S,'Receiving Data 2006-2015'!D:D,'WR Stats'!C125,'Receiving Data 2006-2015'!A:A,'WR Stats'!D125)</f>
        <v>0</v>
      </c>
      <c r="AE125" s="6">
        <f>SUMIFS('Receiving Data 2006-2015'!S:S,'Receiving Data 2006-2015'!D:D,'WR Stats'!C125,'Receiving Data 2006-2015'!A:A,'WR Stats'!D125+1)</f>
        <v>0</v>
      </c>
      <c r="AF125" s="6">
        <f>SUMIFS('Receiving Data 2006-2015'!S:S,'Receiving Data 2006-2015'!D:D,'WR Stats'!C125,'Receiving Data 2006-2015'!A:A,'WR Stats'!D125+2)</f>
        <v>0</v>
      </c>
      <c r="AG125" s="6">
        <f>SUMIFS('Receiving Data 2006-2015'!S:S,'Receiving Data 2006-2015'!D:D,'WR Stats'!C125,'Receiving Data 2006-2015'!A:A,'WR Stats'!D125+3)</f>
        <v>1</v>
      </c>
      <c r="AH125" s="6">
        <f>SUMIFS('Receiving Data 2006-2015'!S:S,'Receiving Data 2006-2015'!D:D,'WR Stats'!C125,'Receiving Data 2006-2015'!A:A,'WR Stats'!D125+4)</f>
        <v>0</v>
      </c>
      <c r="AI125" s="6">
        <f t="shared" si="24"/>
        <v>6.9</v>
      </c>
      <c r="AJ125" s="6">
        <f t="shared" si="25"/>
        <v>6.4</v>
      </c>
      <c r="AK125" s="6">
        <f t="shared" si="26"/>
        <v>36.200000000000003</v>
      </c>
      <c r="AL125" s="6">
        <f t="shared" si="27"/>
        <v>41.1</v>
      </c>
      <c r="AM125" s="6">
        <f t="shared" si="28"/>
        <v>52.7</v>
      </c>
      <c r="AN125" s="6">
        <f t="shared" si="29"/>
        <v>143.30000000000001</v>
      </c>
      <c r="AO125" s="3">
        <f>SUMIFS('Receiving Data 2006-2015'!L:L,'Receiving Data 2006-2015'!D:D,'WR Stats'!C125,'Receiving Data 2006-2015'!A:A,'WR Stats'!D125)</f>
        <v>0.61499999999999999</v>
      </c>
      <c r="AP125" s="3">
        <f>SUMIFS('Receiving Data 2006-2015'!L:L,'Receiving Data 2006-2015'!D:D,'WR Stats'!C125,'Receiving Data 2006-2015'!A:A,'WR Stats'!D125+1)</f>
        <v>0.72699999999999998</v>
      </c>
      <c r="AQ125" s="3">
        <f>SUMIFS('Receiving Data 2006-2015'!L:L,'Receiving Data 2006-2015'!D:D,'WR Stats'!C125,'Receiving Data 2006-2015'!A:A,'WR Stats'!D125+2)</f>
        <v>0.82799999999999996</v>
      </c>
      <c r="AR125" s="3">
        <f>SUMIFS('Receiving Data 2006-2015'!L:L,'Receiving Data 2006-2015'!D:D,'WR Stats'!C125,'Receiving Data 2006-2015'!A:A,'WR Stats'!D125+3)</f>
        <v>0.5</v>
      </c>
      <c r="AS125" s="3">
        <f>SUMIFS('Receiving Data 2006-2015'!L:L,'Receiving Data 2006-2015'!D:D,'WR Stats'!C125,'Receiving Data 2006-2015'!A:A,'WR Stats'!D125+4)</f>
        <v>0.57899999999999996</v>
      </c>
      <c r="AT125" s="7">
        <f t="shared" si="30"/>
        <v>1213</v>
      </c>
      <c r="AU125" s="7">
        <f t="shared" si="31"/>
        <v>69</v>
      </c>
      <c r="AV125" s="7">
        <f t="shared" si="32"/>
        <v>175</v>
      </c>
      <c r="AW125" s="7">
        <f t="shared" si="33"/>
        <v>107</v>
      </c>
      <c r="AX125" s="7">
        <f t="shared" si="34"/>
        <v>1</v>
      </c>
      <c r="AY125" s="7">
        <f t="shared" si="35"/>
        <v>11.336448598130842</v>
      </c>
      <c r="AZ125" s="7">
        <f t="shared" si="36"/>
        <v>6.9314285714285715</v>
      </c>
      <c r="BA125" s="7">
        <f t="shared" si="37"/>
        <v>17.579710144927535</v>
      </c>
      <c r="BB125" s="7">
        <f t="shared" si="38"/>
        <v>4</v>
      </c>
      <c r="BC125" s="4">
        <f t="shared" si="39"/>
        <v>0.64979999999999993</v>
      </c>
      <c r="BD125">
        <f t="shared" si="40"/>
        <v>0</v>
      </c>
      <c r="BE125">
        <f t="shared" si="41"/>
        <v>0</v>
      </c>
      <c r="BF125">
        <f t="shared" si="42"/>
        <v>0</v>
      </c>
      <c r="BG125">
        <f t="shared" si="43"/>
        <v>0</v>
      </c>
      <c r="BH125">
        <f t="shared" si="44"/>
        <v>0</v>
      </c>
      <c r="BI125">
        <f t="shared" si="45"/>
        <v>0</v>
      </c>
      <c r="BJ125" t="str">
        <f t="shared" si="46"/>
        <v>Bust</v>
      </c>
      <c r="BK125">
        <f t="shared" si="47"/>
        <v>0</v>
      </c>
    </row>
    <row r="126" spans="1:63" x14ac:dyDescent="0.25">
      <c r="A126" t="s">
        <v>487</v>
      </c>
      <c r="B126" t="s">
        <v>74</v>
      </c>
      <c r="C126" t="str">
        <f>INDEX('Draft Master List'!E:F,MATCH(A126,'Draft Master List'!E:E,0),2)</f>
        <v>1882007</v>
      </c>
      <c r="D126">
        <f>INDEX('Draft Master List'!A:F,MATCH(A126,'Draft Master List'!E:E,0),1)</f>
        <v>2007</v>
      </c>
      <c r="E126" s="7">
        <f>SUMIFS('Receiving Data 2006-2015'!H:H,'Receiving Data 2006-2015'!D:D,'WR Stats'!C126,'Receiving Data 2006-2015'!A:A,'WR Stats'!D126)</f>
        <v>0</v>
      </c>
      <c r="F126" s="7">
        <f>SUMIFS('Receiving Data 2006-2015'!H:H,'Receiving Data 2006-2015'!D:D,'WR Stats'!C126,'Receiving Data 2006-2015'!A:A,'WR Stats'!D126+1)</f>
        <v>0</v>
      </c>
      <c r="G126" s="7">
        <f>SUMIFS('Receiving Data 2006-2015'!H:H,'Receiving Data 2006-2015'!D:D,'WR Stats'!C126,'Receiving Data 2006-2015'!A:A,'WR Stats'!D126+2)</f>
        <v>0</v>
      </c>
      <c r="H126" s="7">
        <f>SUMIFS('Receiving Data 2006-2015'!H:H,'Receiving Data 2006-2015'!D:D,'WR Stats'!C126,'Receiving Data 2006-2015'!A:A,'WR Stats'!D126+3)</f>
        <v>0</v>
      </c>
      <c r="I126" s="7">
        <f>SUMIFS('Receiving Data 2006-2015'!H:H,'Receiving Data 2006-2015'!D:D,'WR Stats'!C126,'Receiving Data 2006-2015'!A:A,'WR Stats'!D126+4)</f>
        <v>0</v>
      </c>
      <c r="J126" s="7">
        <f>SUMIFS('Receiving Data 2006-2015'!K:K,'Receiving Data 2006-2015'!D:D,'WR Stats'!C126,'Receiving Data 2006-2015'!A:A,'WR Stats'!D126)</f>
        <v>0</v>
      </c>
      <c r="K126" s="7">
        <f>SUMIFS('Receiving Data 2006-2015'!K:K,'Receiving Data 2006-2015'!D:D,'WR Stats'!C126,'Receiving Data 2006-2015'!A:A,'WR Stats'!D126+1)</f>
        <v>0</v>
      </c>
      <c r="L126" s="7">
        <f>SUMIFS('Receiving Data 2006-2015'!K:K,'Receiving Data 2006-2015'!D:D,'WR Stats'!C126,'Receiving Data 2006-2015'!A:A,'WR Stats'!D126+2)</f>
        <v>0</v>
      </c>
      <c r="M126" s="7">
        <f>SUMIFS('Receiving Data 2006-2015'!K:K,'Receiving Data 2006-2015'!D:D,'WR Stats'!C126,'Receiving Data 2006-2015'!A:A,'WR Stats'!D126+3)</f>
        <v>0</v>
      </c>
      <c r="N126" s="7">
        <f>SUMIFS('Receiving Data 2006-2015'!K:K,'Receiving Data 2006-2015'!D:D,'WR Stats'!C126,'Receiving Data 2006-2015'!A:A,'WR Stats'!D126+4)</f>
        <v>0</v>
      </c>
      <c r="O126" s="7">
        <f>SUMIFS('Receiving Data 2006-2015'!J:J,'Receiving Data 2006-2015'!D:D,'WR Stats'!C126,'Receiving Data 2006-2015'!A:A,'WR Stats'!D126)</f>
        <v>0</v>
      </c>
      <c r="P126" s="7">
        <f>SUMIFS('Receiving Data 2006-2015'!J:J,'Receiving Data 2006-2015'!D:D,'WR Stats'!C126,'Receiving Data 2006-2015'!A:A,'WR Stats'!D126+1)</f>
        <v>0</v>
      </c>
      <c r="Q126" s="7">
        <f>SUMIFS('Receiving Data 2006-2015'!J:J,'Receiving Data 2006-2015'!D:D,'WR Stats'!C126,'Receiving Data 2006-2015'!A:A,'WR Stats'!D126+2)</f>
        <v>0</v>
      </c>
      <c r="R126" s="7">
        <f>SUMIFS('Receiving Data 2006-2015'!J:J,'Receiving Data 2006-2015'!D:D,'WR Stats'!C126,'Receiving Data 2006-2015'!A:A,'WR Stats'!D126+3)</f>
        <v>0</v>
      </c>
      <c r="S126" s="7">
        <f>SUMIFS('Receiving Data 2006-2015'!J:J,'Receiving Data 2006-2015'!D:D,'WR Stats'!C126,'Receiving Data 2006-2015'!A:A,'WR Stats'!D126+4)</f>
        <v>0</v>
      </c>
      <c r="T126" s="6">
        <f>SUMIFS('Receiving Data 2006-2015'!M:M,'Receiving Data 2006-2015'!D:D,'WR Stats'!C126,'Receiving Data 2006-2015'!A:A,'WR Stats'!D126)</f>
        <v>0</v>
      </c>
      <c r="U126" s="6">
        <f>SUMIFS('Receiving Data 2006-2015'!M:M,'Receiving Data 2006-2015'!D:D,'WR Stats'!C126,'Receiving Data 2006-2015'!A:A,'WR Stats'!D126+1)</f>
        <v>0</v>
      </c>
      <c r="V126" s="6">
        <f>SUMIFS('Receiving Data 2006-2015'!M:M,'Receiving Data 2006-2015'!D:D,'WR Stats'!C126,'Receiving Data 2006-2015'!A:A,'WR Stats'!D126+2)</f>
        <v>0</v>
      </c>
      <c r="W126" s="6">
        <f>SUMIFS('Receiving Data 2006-2015'!M:M,'Receiving Data 2006-2015'!D:D,'WR Stats'!C126,'Receiving Data 2006-2015'!A:A,'WR Stats'!D126+3)</f>
        <v>0</v>
      </c>
      <c r="X126" s="6">
        <f>SUMIFS('Receiving Data 2006-2015'!M:M,'Receiving Data 2006-2015'!D:D,'WR Stats'!C126,'Receiving Data 2006-2015'!A:A,'WR Stats'!D126+4)</f>
        <v>0</v>
      </c>
      <c r="Y126" s="6">
        <f>SUMIFS('Receiving Data 2006-2015'!O:O,'Receiving Data 2006-2015'!D:D,'WR Stats'!C126,'Receiving Data 2006-2015'!A:A,'WR Stats'!D126)</f>
        <v>0</v>
      </c>
      <c r="Z126" s="6">
        <f>SUMIFS('Receiving Data 2006-2015'!O:O,'Receiving Data 2006-2015'!D:D,'WR Stats'!C126,'Receiving Data 2006-2015'!A:A,'WR Stats'!D126+1)</f>
        <v>0</v>
      </c>
      <c r="AA126" s="6">
        <f>SUMIFS('Receiving Data 2006-2015'!O:O,'Receiving Data 2006-2015'!D:D,'WR Stats'!C126,'Receiving Data 2006-2015'!A:A,'WR Stats'!D126+2)</f>
        <v>0</v>
      </c>
      <c r="AB126" s="6">
        <f>SUMIFS('Receiving Data 2006-2015'!O:O,'Receiving Data 2006-2015'!D:D,'WR Stats'!C126,'Receiving Data 2006-2015'!A:A,'WR Stats'!D126+3)</f>
        <v>0</v>
      </c>
      <c r="AC126" s="6">
        <f>SUMIFS('Receiving Data 2006-2015'!O:O,'Receiving Data 2006-2015'!D:D,'WR Stats'!C126,'Receiving Data 2006-2015'!A:A,'WR Stats'!D126+4)</f>
        <v>0</v>
      </c>
      <c r="AD126" s="6">
        <f>SUMIFS('Receiving Data 2006-2015'!S:S,'Receiving Data 2006-2015'!D:D,'WR Stats'!C126,'Receiving Data 2006-2015'!A:A,'WR Stats'!D126)</f>
        <v>0</v>
      </c>
      <c r="AE126" s="6">
        <f>SUMIFS('Receiving Data 2006-2015'!S:S,'Receiving Data 2006-2015'!D:D,'WR Stats'!C126,'Receiving Data 2006-2015'!A:A,'WR Stats'!D126+1)</f>
        <v>0</v>
      </c>
      <c r="AF126" s="6">
        <f>SUMIFS('Receiving Data 2006-2015'!S:S,'Receiving Data 2006-2015'!D:D,'WR Stats'!C126,'Receiving Data 2006-2015'!A:A,'WR Stats'!D126+2)</f>
        <v>0</v>
      </c>
      <c r="AG126" s="6">
        <f>SUMIFS('Receiving Data 2006-2015'!S:S,'Receiving Data 2006-2015'!D:D,'WR Stats'!C126,'Receiving Data 2006-2015'!A:A,'WR Stats'!D126+3)</f>
        <v>0</v>
      </c>
      <c r="AH126" s="6">
        <f>SUMIFS('Receiving Data 2006-2015'!S:S,'Receiving Data 2006-2015'!D:D,'WR Stats'!C126,'Receiving Data 2006-2015'!A:A,'WR Stats'!D126+4)</f>
        <v>0</v>
      </c>
      <c r="AI126" s="6">
        <f t="shared" si="24"/>
        <v>0</v>
      </c>
      <c r="AJ126" s="6">
        <f t="shared" si="25"/>
        <v>0</v>
      </c>
      <c r="AK126" s="6">
        <f t="shared" si="26"/>
        <v>0</v>
      </c>
      <c r="AL126" s="6">
        <f t="shared" si="27"/>
        <v>0</v>
      </c>
      <c r="AM126" s="6">
        <f t="shared" si="28"/>
        <v>0</v>
      </c>
      <c r="AN126" s="6">
        <f t="shared" si="29"/>
        <v>0</v>
      </c>
      <c r="AO126" s="3">
        <f>SUMIFS('Receiving Data 2006-2015'!L:L,'Receiving Data 2006-2015'!D:D,'WR Stats'!C126,'Receiving Data 2006-2015'!A:A,'WR Stats'!D126)</f>
        <v>0</v>
      </c>
      <c r="AP126" s="3">
        <f>SUMIFS('Receiving Data 2006-2015'!L:L,'Receiving Data 2006-2015'!D:D,'WR Stats'!C126,'Receiving Data 2006-2015'!A:A,'WR Stats'!D126+1)</f>
        <v>0</v>
      </c>
      <c r="AQ126" s="3">
        <f>SUMIFS('Receiving Data 2006-2015'!L:L,'Receiving Data 2006-2015'!D:D,'WR Stats'!C126,'Receiving Data 2006-2015'!A:A,'WR Stats'!D126+2)</f>
        <v>0</v>
      </c>
      <c r="AR126" s="3">
        <f>SUMIFS('Receiving Data 2006-2015'!L:L,'Receiving Data 2006-2015'!D:D,'WR Stats'!C126,'Receiving Data 2006-2015'!A:A,'WR Stats'!D126+3)</f>
        <v>0</v>
      </c>
      <c r="AS126" s="3">
        <f>SUMIFS('Receiving Data 2006-2015'!L:L,'Receiving Data 2006-2015'!D:D,'WR Stats'!C126,'Receiving Data 2006-2015'!A:A,'WR Stats'!D126+4)</f>
        <v>0</v>
      </c>
      <c r="AT126" s="7">
        <f t="shared" si="30"/>
        <v>0</v>
      </c>
      <c r="AU126" s="7">
        <f t="shared" si="31"/>
        <v>0</v>
      </c>
      <c r="AV126" s="7">
        <f t="shared" si="32"/>
        <v>0</v>
      </c>
      <c r="AW126" s="7">
        <f t="shared" si="33"/>
        <v>0</v>
      </c>
      <c r="AX126" s="7">
        <f t="shared" si="34"/>
        <v>0</v>
      </c>
      <c r="AY126" s="7" t="str">
        <f t="shared" si="35"/>
        <v/>
      </c>
      <c r="AZ126" s="7" t="str">
        <f t="shared" si="36"/>
        <v/>
      </c>
      <c r="BA126" s="7" t="str">
        <f t="shared" si="37"/>
        <v/>
      </c>
      <c r="BB126" s="7">
        <f t="shared" si="38"/>
        <v>0</v>
      </c>
      <c r="BC126" s="4">
        <f t="shared" si="39"/>
        <v>0</v>
      </c>
      <c r="BD126">
        <f t="shared" si="40"/>
        <v>0</v>
      </c>
      <c r="BE126">
        <f t="shared" si="41"/>
        <v>0</v>
      </c>
      <c r="BF126">
        <f t="shared" si="42"/>
        <v>0</v>
      </c>
      <c r="BG126">
        <f t="shared" si="43"/>
        <v>0</v>
      </c>
      <c r="BH126">
        <f t="shared" si="44"/>
        <v>0</v>
      </c>
      <c r="BI126">
        <f t="shared" si="45"/>
        <v>0</v>
      </c>
      <c r="BJ126" t="str">
        <f t="shared" si="46"/>
        <v>Bust</v>
      </c>
      <c r="BK126">
        <f t="shared" si="47"/>
        <v>0</v>
      </c>
    </row>
    <row r="127" spans="1:63" x14ac:dyDescent="0.25">
      <c r="A127" t="s">
        <v>489</v>
      </c>
      <c r="B127" t="s">
        <v>74</v>
      </c>
      <c r="C127" t="str">
        <f>INDEX('Draft Master List'!E:F,MATCH(A127,'Draft Master List'!E:E,0),2)</f>
        <v>1972007</v>
      </c>
      <c r="D127">
        <f>INDEX('Draft Master List'!A:F,MATCH(A127,'Draft Master List'!E:E,0),1)</f>
        <v>2007</v>
      </c>
      <c r="E127" s="7">
        <f>SUMIFS('Receiving Data 2006-2015'!H:H,'Receiving Data 2006-2015'!D:D,'WR Stats'!C127,'Receiving Data 2006-2015'!A:A,'WR Stats'!D127)</f>
        <v>8</v>
      </c>
      <c r="F127" s="7">
        <f>SUMIFS('Receiving Data 2006-2015'!H:H,'Receiving Data 2006-2015'!D:D,'WR Stats'!C127,'Receiving Data 2006-2015'!A:A,'WR Stats'!D127+1)</f>
        <v>10</v>
      </c>
      <c r="G127" s="7">
        <f>SUMIFS('Receiving Data 2006-2015'!H:H,'Receiving Data 2006-2015'!D:D,'WR Stats'!C127,'Receiving Data 2006-2015'!A:A,'WR Stats'!D127+2)</f>
        <v>0</v>
      </c>
      <c r="H127" s="7">
        <f>SUMIFS('Receiving Data 2006-2015'!H:H,'Receiving Data 2006-2015'!D:D,'WR Stats'!C127,'Receiving Data 2006-2015'!A:A,'WR Stats'!D127+3)</f>
        <v>0</v>
      </c>
      <c r="I127" s="7">
        <f>SUMIFS('Receiving Data 2006-2015'!H:H,'Receiving Data 2006-2015'!D:D,'WR Stats'!C127,'Receiving Data 2006-2015'!A:A,'WR Stats'!D127+4)</f>
        <v>0</v>
      </c>
      <c r="J127" s="7">
        <f>SUMIFS('Receiving Data 2006-2015'!K:K,'Receiving Data 2006-2015'!D:D,'WR Stats'!C127,'Receiving Data 2006-2015'!A:A,'WR Stats'!D127)</f>
        <v>5</v>
      </c>
      <c r="K127" s="7">
        <f>SUMIFS('Receiving Data 2006-2015'!K:K,'Receiving Data 2006-2015'!D:D,'WR Stats'!C127,'Receiving Data 2006-2015'!A:A,'WR Stats'!D127+1)</f>
        <v>9</v>
      </c>
      <c r="L127" s="7">
        <f>SUMIFS('Receiving Data 2006-2015'!K:K,'Receiving Data 2006-2015'!D:D,'WR Stats'!C127,'Receiving Data 2006-2015'!A:A,'WR Stats'!D127+2)</f>
        <v>0</v>
      </c>
      <c r="M127" s="7">
        <f>SUMIFS('Receiving Data 2006-2015'!K:K,'Receiving Data 2006-2015'!D:D,'WR Stats'!C127,'Receiving Data 2006-2015'!A:A,'WR Stats'!D127+3)</f>
        <v>0</v>
      </c>
      <c r="N127" s="7">
        <f>SUMIFS('Receiving Data 2006-2015'!K:K,'Receiving Data 2006-2015'!D:D,'WR Stats'!C127,'Receiving Data 2006-2015'!A:A,'WR Stats'!D127+4)</f>
        <v>0</v>
      </c>
      <c r="O127" s="7">
        <f>SUMIFS('Receiving Data 2006-2015'!J:J,'Receiving Data 2006-2015'!D:D,'WR Stats'!C127,'Receiving Data 2006-2015'!A:A,'WR Stats'!D127)</f>
        <v>6</v>
      </c>
      <c r="P127" s="7">
        <f>SUMIFS('Receiving Data 2006-2015'!J:J,'Receiving Data 2006-2015'!D:D,'WR Stats'!C127,'Receiving Data 2006-2015'!A:A,'WR Stats'!D127+1)</f>
        <v>25</v>
      </c>
      <c r="Q127" s="7">
        <f>SUMIFS('Receiving Data 2006-2015'!J:J,'Receiving Data 2006-2015'!D:D,'WR Stats'!C127,'Receiving Data 2006-2015'!A:A,'WR Stats'!D127+2)</f>
        <v>0</v>
      </c>
      <c r="R127" s="7">
        <f>SUMIFS('Receiving Data 2006-2015'!J:J,'Receiving Data 2006-2015'!D:D,'WR Stats'!C127,'Receiving Data 2006-2015'!A:A,'WR Stats'!D127+3)</f>
        <v>0</v>
      </c>
      <c r="S127" s="7">
        <f>SUMIFS('Receiving Data 2006-2015'!J:J,'Receiving Data 2006-2015'!D:D,'WR Stats'!C127,'Receiving Data 2006-2015'!A:A,'WR Stats'!D127+4)</f>
        <v>0</v>
      </c>
      <c r="T127" s="6">
        <f>SUMIFS('Receiving Data 2006-2015'!M:M,'Receiving Data 2006-2015'!D:D,'WR Stats'!C127,'Receiving Data 2006-2015'!A:A,'WR Stats'!D127)</f>
        <v>38</v>
      </c>
      <c r="U127" s="6">
        <f>SUMIFS('Receiving Data 2006-2015'!M:M,'Receiving Data 2006-2015'!D:D,'WR Stats'!C127,'Receiving Data 2006-2015'!A:A,'WR Stats'!D127+1)</f>
        <v>98</v>
      </c>
      <c r="V127" s="6">
        <f>SUMIFS('Receiving Data 2006-2015'!M:M,'Receiving Data 2006-2015'!D:D,'WR Stats'!C127,'Receiving Data 2006-2015'!A:A,'WR Stats'!D127+2)</f>
        <v>0</v>
      </c>
      <c r="W127" s="6">
        <f>SUMIFS('Receiving Data 2006-2015'!M:M,'Receiving Data 2006-2015'!D:D,'WR Stats'!C127,'Receiving Data 2006-2015'!A:A,'WR Stats'!D127+3)</f>
        <v>0</v>
      </c>
      <c r="X127" s="6">
        <f>SUMIFS('Receiving Data 2006-2015'!M:M,'Receiving Data 2006-2015'!D:D,'WR Stats'!C127,'Receiving Data 2006-2015'!A:A,'WR Stats'!D127+4)</f>
        <v>0</v>
      </c>
      <c r="Y127" s="6">
        <f>SUMIFS('Receiving Data 2006-2015'!O:O,'Receiving Data 2006-2015'!D:D,'WR Stats'!C127,'Receiving Data 2006-2015'!A:A,'WR Stats'!D127)</f>
        <v>0</v>
      </c>
      <c r="Z127" s="6">
        <f>SUMIFS('Receiving Data 2006-2015'!O:O,'Receiving Data 2006-2015'!D:D,'WR Stats'!C127,'Receiving Data 2006-2015'!A:A,'WR Stats'!D127+1)</f>
        <v>0</v>
      </c>
      <c r="AA127" s="6">
        <f>SUMIFS('Receiving Data 2006-2015'!O:O,'Receiving Data 2006-2015'!D:D,'WR Stats'!C127,'Receiving Data 2006-2015'!A:A,'WR Stats'!D127+2)</f>
        <v>0</v>
      </c>
      <c r="AB127" s="6">
        <f>SUMIFS('Receiving Data 2006-2015'!O:O,'Receiving Data 2006-2015'!D:D,'WR Stats'!C127,'Receiving Data 2006-2015'!A:A,'WR Stats'!D127+3)</f>
        <v>0</v>
      </c>
      <c r="AC127" s="6">
        <f>SUMIFS('Receiving Data 2006-2015'!O:O,'Receiving Data 2006-2015'!D:D,'WR Stats'!C127,'Receiving Data 2006-2015'!A:A,'WR Stats'!D127+4)</f>
        <v>0</v>
      </c>
      <c r="AD127" s="6">
        <f>SUMIFS('Receiving Data 2006-2015'!S:S,'Receiving Data 2006-2015'!D:D,'WR Stats'!C127,'Receiving Data 2006-2015'!A:A,'WR Stats'!D127)</f>
        <v>0</v>
      </c>
      <c r="AE127" s="6">
        <f>SUMIFS('Receiving Data 2006-2015'!S:S,'Receiving Data 2006-2015'!D:D,'WR Stats'!C127,'Receiving Data 2006-2015'!A:A,'WR Stats'!D127+1)</f>
        <v>0</v>
      </c>
      <c r="AF127" s="6">
        <f>SUMIFS('Receiving Data 2006-2015'!S:S,'Receiving Data 2006-2015'!D:D,'WR Stats'!C127,'Receiving Data 2006-2015'!A:A,'WR Stats'!D127+2)</f>
        <v>0</v>
      </c>
      <c r="AG127" s="6">
        <f>SUMIFS('Receiving Data 2006-2015'!S:S,'Receiving Data 2006-2015'!D:D,'WR Stats'!C127,'Receiving Data 2006-2015'!A:A,'WR Stats'!D127+3)</f>
        <v>0</v>
      </c>
      <c r="AH127" s="6">
        <f>SUMIFS('Receiving Data 2006-2015'!S:S,'Receiving Data 2006-2015'!D:D,'WR Stats'!C127,'Receiving Data 2006-2015'!A:A,'WR Stats'!D127+4)</f>
        <v>0</v>
      </c>
      <c r="AI127" s="6">
        <f t="shared" si="24"/>
        <v>3.8</v>
      </c>
      <c r="AJ127" s="6">
        <f t="shared" si="25"/>
        <v>9.8000000000000007</v>
      </c>
      <c r="AK127" s="6">
        <f t="shared" si="26"/>
        <v>0</v>
      </c>
      <c r="AL127" s="6">
        <f t="shared" si="27"/>
        <v>0</v>
      </c>
      <c r="AM127" s="6">
        <f t="shared" si="28"/>
        <v>0</v>
      </c>
      <c r="AN127" s="6">
        <f t="shared" si="29"/>
        <v>13.600000000000001</v>
      </c>
      <c r="AO127" s="3">
        <f>SUMIFS('Receiving Data 2006-2015'!L:L,'Receiving Data 2006-2015'!D:D,'WR Stats'!C127,'Receiving Data 2006-2015'!A:A,'WR Stats'!D127)</f>
        <v>0.83299999999999996</v>
      </c>
      <c r="AP127" s="3">
        <f>SUMIFS('Receiving Data 2006-2015'!L:L,'Receiving Data 2006-2015'!D:D,'WR Stats'!C127,'Receiving Data 2006-2015'!A:A,'WR Stats'!D127+1)</f>
        <v>0.36</v>
      </c>
      <c r="AQ127" s="3">
        <f>SUMIFS('Receiving Data 2006-2015'!L:L,'Receiving Data 2006-2015'!D:D,'WR Stats'!C127,'Receiving Data 2006-2015'!A:A,'WR Stats'!D127+2)</f>
        <v>0</v>
      </c>
      <c r="AR127" s="3">
        <f>SUMIFS('Receiving Data 2006-2015'!L:L,'Receiving Data 2006-2015'!D:D,'WR Stats'!C127,'Receiving Data 2006-2015'!A:A,'WR Stats'!D127+3)</f>
        <v>0</v>
      </c>
      <c r="AS127" s="3">
        <f>SUMIFS('Receiving Data 2006-2015'!L:L,'Receiving Data 2006-2015'!D:D,'WR Stats'!C127,'Receiving Data 2006-2015'!A:A,'WR Stats'!D127+4)</f>
        <v>0</v>
      </c>
      <c r="AT127" s="7">
        <f t="shared" si="30"/>
        <v>136</v>
      </c>
      <c r="AU127" s="7">
        <f t="shared" si="31"/>
        <v>18</v>
      </c>
      <c r="AV127" s="7">
        <f t="shared" si="32"/>
        <v>31</v>
      </c>
      <c r="AW127" s="7">
        <f t="shared" si="33"/>
        <v>14</v>
      </c>
      <c r="AX127" s="7">
        <f t="shared" si="34"/>
        <v>0</v>
      </c>
      <c r="AY127" s="7">
        <f t="shared" si="35"/>
        <v>9.7142857142857135</v>
      </c>
      <c r="AZ127" s="7">
        <f t="shared" si="36"/>
        <v>4.387096774193548</v>
      </c>
      <c r="BA127" s="7">
        <f t="shared" si="37"/>
        <v>7.5555555555555554</v>
      </c>
      <c r="BB127" s="7">
        <f t="shared" si="38"/>
        <v>0</v>
      </c>
      <c r="BC127" s="4">
        <f t="shared" si="39"/>
        <v>0.23860000000000001</v>
      </c>
      <c r="BD127">
        <f t="shared" si="40"/>
        <v>0</v>
      </c>
      <c r="BE127">
        <f t="shared" si="41"/>
        <v>0</v>
      </c>
      <c r="BF127">
        <f t="shared" si="42"/>
        <v>0</v>
      </c>
      <c r="BG127">
        <f t="shared" si="43"/>
        <v>0</v>
      </c>
      <c r="BH127">
        <f t="shared" si="44"/>
        <v>0</v>
      </c>
      <c r="BI127">
        <f t="shared" si="45"/>
        <v>0</v>
      </c>
      <c r="BJ127" t="str">
        <f t="shared" si="46"/>
        <v>Bust</v>
      </c>
      <c r="BK127">
        <f t="shared" si="47"/>
        <v>0</v>
      </c>
    </row>
    <row r="128" spans="1:63" x14ac:dyDescent="0.25">
      <c r="A128" t="s">
        <v>493</v>
      </c>
      <c r="B128" t="s">
        <v>74</v>
      </c>
      <c r="C128" t="str">
        <f>INDEX('Draft Master List'!E:F,MATCH(A128,'Draft Master List'!E:E,0),2)</f>
        <v>2102007</v>
      </c>
      <c r="D128">
        <f>INDEX('Draft Master List'!A:F,MATCH(A128,'Draft Master List'!E:E,0),1)</f>
        <v>2007</v>
      </c>
      <c r="E128" s="7">
        <f>SUMIFS('Receiving Data 2006-2015'!H:H,'Receiving Data 2006-2015'!D:D,'WR Stats'!C128,'Receiving Data 2006-2015'!A:A,'WR Stats'!D128)</f>
        <v>0</v>
      </c>
      <c r="F128" s="7">
        <f>SUMIFS('Receiving Data 2006-2015'!H:H,'Receiving Data 2006-2015'!D:D,'WR Stats'!C128,'Receiving Data 2006-2015'!A:A,'WR Stats'!D128+1)</f>
        <v>0</v>
      </c>
      <c r="G128" s="7">
        <f>SUMIFS('Receiving Data 2006-2015'!H:H,'Receiving Data 2006-2015'!D:D,'WR Stats'!C128,'Receiving Data 2006-2015'!A:A,'WR Stats'!D128+2)</f>
        <v>5</v>
      </c>
      <c r="H128" s="7">
        <f>SUMIFS('Receiving Data 2006-2015'!H:H,'Receiving Data 2006-2015'!D:D,'WR Stats'!C128,'Receiving Data 2006-2015'!A:A,'WR Stats'!D128+3)</f>
        <v>0</v>
      </c>
      <c r="I128" s="7">
        <f>SUMIFS('Receiving Data 2006-2015'!H:H,'Receiving Data 2006-2015'!D:D,'WR Stats'!C128,'Receiving Data 2006-2015'!A:A,'WR Stats'!D128+4)</f>
        <v>0</v>
      </c>
      <c r="J128" s="7">
        <f>SUMIFS('Receiving Data 2006-2015'!K:K,'Receiving Data 2006-2015'!D:D,'WR Stats'!C128,'Receiving Data 2006-2015'!A:A,'WR Stats'!D128)</f>
        <v>0</v>
      </c>
      <c r="K128" s="7">
        <f>SUMIFS('Receiving Data 2006-2015'!K:K,'Receiving Data 2006-2015'!D:D,'WR Stats'!C128,'Receiving Data 2006-2015'!A:A,'WR Stats'!D128+1)</f>
        <v>0</v>
      </c>
      <c r="L128" s="7">
        <f>SUMIFS('Receiving Data 2006-2015'!K:K,'Receiving Data 2006-2015'!D:D,'WR Stats'!C128,'Receiving Data 2006-2015'!A:A,'WR Stats'!D128+2)</f>
        <v>1</v>
      </c>
      <c r="M128" s="7">
        <f>SUMIFS('Receiving Data 2006-2015'!K:K,'Receiving Data 2006-2015'!D:D,'WR Stats'!C128,'Receiving Data 2006-2015'!A:A,'WR Stats'!D128+3)</f>
        <v>0</v>
      </c>
      <c r="N128" s="7">
        <f>SUMIFS('Receiving Data 2006-2015'!K:K,'Receiving Data 2006-2015'!D:D,'WR Stats'!C128,'Receiving Data 2006-2015'!A:A,'WR Stats'!D128+4)</f>
        <v>0</v>
      </c>
      <c r="O128" s="7">
        <f>SUMIFS('Receiving Data 2006-2015'!J:J,'Receiving Data 2006-2015'!D:D,'WR Stats'!C128,'Receiving Data 2006-2015'!A:A,'WR Stats'!D128)</f>
        <v>0</v>
      </c>
      <c r="P128" s="7">
        <f>SUMIFS('Receiving Data 2006-2015'!J:J,'Receiving Data 2006-2015'!D:D,'WR Stats'!C128,'Receiving Data 2006-2015'!A:A,'WR Stats'!D128+1)</f>
        <v>0</v>
      </c>
      <c r="Q128" s="7">
        <f>SUMIFS('Receiving Data 2006-2015'!J:J,'Receiving Data 2006-2015'!D:D,'WR Stats'!C128,'Receiving Data 2006-2015'!A:A,'WR Stats'!D128+2)</f>
        <v>3</v>
      </c>
      <c r="R128" s="7">
        <f>SUMIFS('Receiving Data 2006-2015'!J:J,'Receiving Data 2006-2015'!D:D,'WR Stats'!C128,'Receiving Data 2006-2015'!A:A,'WR Stats'!D128+3)</f>
        <v>0</v>
      </c>
      <c r="S128" s="7">
        <f>SUMIFS('Receiving Data 2006-2015'!J:J,'Receiving Data 2006-2015'!D:D,'WR Stats'!C128,'Receiving Data 2006-2015'!A:A,'WR Stats'!D128+4)</f>
        <v>0</v>
      </c>
      <c r="T128" s="6">
        <f>SUMIFS('Receiving Data 2006-2015'!M:M,'Receiving Data 2006-2015'!D:D,'WR Stats'!C128,'Receiving Data 2006-2015'!A:A,'WR Stats'!D128)</f>
        <v>0</v>
      </c>
      <c r="U128" s="6">
        <f>SUMIFS('Receiving Data 2006-2015'!M:M,'Receiving Data 2006-2015'!D:D,'WR Stats'!C128,'Receiving Data 2006-2015'!A:A,'WR Stats'!D128+1)</f>
        <v>0</v>
      </c>
      <c r="V128" s="6">
        <f>SUMIFS('Receiving Data 2006-2015'!M:M,'Receiving Data 2006-2015'!D:D,'WR Stats'!C128,'Receiving Data 2006-2015'!A:A,'WR Stats'!D128+2)</f>
        <v>5</v>
      </c>
      <c r="W128" s="6">
        <f>SUMIFS('Receiving Data 2006-2015'!M:M,'Receiving Data 2006-2015'!D:D,'WR Stats'!C128,'Receiving Data 2006-2015'!A:A,'WR Stats'!D128+3)</f>
        <v>0</v>
      </c>
      <c r="X128" s="6">
        <f>SUMIFS('Receiving Data 2006-2015'!M:M,'Receiving Data 2006-2015'!D:D,'WR Stats'!C128,'Receiving Data 2006-2015'!A:A,'WR Stats'!D128+4)</f>
        <v>0</v>
      </c>
      <c r="Y128" s="6">
        <f>SUMIFS('Receiving Data 2006-2015'!O:O,'Receiving Data 2006-2015'!D:D,'WR Stats'!C128,'Receiving Data 2006-2015'!A:A,'WR Stats'!D128)</f>
        <v>0</v>
      </c>
      <c r="Z128" s="6">
        <f>SUMIFS('Receiving Data 2006-2015'!O:O,'Receiving Data 2006-2015'!D:D,'WR Stats'!C128,'Receiving Data 2006-2015'!A:A,'WR Stats'!D128+1)</f>
        <v>0</v>
      </c>
      <c r="AA128" s="6">
        <f>SUMIFS('Receiving Data 2006-2015'!O:O,'Receiving Data 2006-2015'!D:D,'WR Stats'!C128,'Receiving Data 2006-2015'!A:A,'WR Stats'!D128+2)</f>
        <v>0</v>
      </c>
      <c r="AB128" s="6">
        <f>SUMIFS('Receiving Data 2006-2015'!O:O,'Receiving Data 2006-2015'!D:D,'WR Stats'!C128,'Receiving Data 2006-2015'!A:A,'WR Stats'!D128+3)</f>
        <v>0</v>
      </c>
      <c r="AC128" s="6">
        <f>SUMIFS('Receiving Data 2006-2015'!O:O,'Receiving Data 2006-2015'!D:D,'WR Stats'!C128,'Receiving Data 2006-2015'!A:A,'WR Stats'!D128+4)</f>
        <v>0</v>
      </c>
      <c r="AD128" s="6">
        <f>SUMIFS('Receiving Data 2006-2015'!S:S,'Receiving Data 2006-2015'!D:D,'WR Stats'!C128,'Receiving Data 2006-2015'!A:A,'WR Stats'!D128)</f>
        <v>0</v>
      </c>
      <c r="AE128" s="6">
        <f>SUMIFS('Receiving Data 2006-2015'!S:S,'Receiving Data 2006-2015'!D:D,'WR Stats'!C128,'Receiving Data 2006-2015'!A:A,'WR Stats'!D128+1)</f>
        <v>0</v>
      </c>
      <c r="AF128" s="6">
        <f>SUMIFS('Receiving Data 2006-2015'!S:S,'Receiving Data 2006-2015'!D:D,'WR Stats'!C128,'Receiving Data 2006-2015'!A:A,'WR Stats'!D128+2)</f>
        <v>0</v>
      </c>
      <c r="AG128" s="6">
        <f>SUMIFS('Receiving Data 2006-2015'!S:S,'Receiving Data 2006-2015'!D:D,'WR Stats'!C128,'Receiving Data 2006-2015'!A:A,'WR Stats'!D128+3)</f>
        <v>0</v>
      </c>
      <c r="AH128" s="6">
        <f>SUMIFS('Receiving Data 2006-2015'!S:S,'Receiving Data 2006-2015'!D:D,'WR Stats'!C128,'Receiving Data 2006-2015'!A:A,'WR Stats'!D128+4)</f>
        <v>0</v>
      </c>
      <c r="AI128" s="6">
        <f t="shared" si="24"/>
        <v>0</v>
      </c>
      <c r="AJ128" s="6">
        <f t="shared" si="25"/>
        <v>0</v>
      </c>
      <c r="AK128" s="6">
        <f t="shared" si="26"/>
        <v>0.5</v>
      </c>
      <c r="AL128" s="6">
        <f t="shared" si="27"/>
        <v>0</v>
      </c>
      <c r="AM128" s="6">
        <f t="shared" si="28"/>
        <v>0</v>
      </c>
      <c r="AN128" s="6">
        <f t="shared" si="29"/>
        <v>0.5</v>
      </c>
      <c r="AO128" s="3">
        <f>SUMIFS('Receiving Data 2006-2015'!L:L,'Receiving Data 2006-2015'!D:D,'WR Stats'!C128,'Receiving Data 2006-2015'!A:A,'WR Stats'!D128)</f>
        <v>0</v>
      </c>
      <c r="AP128" s="3">
        <f>SUMIFS('Receiving Data 2006-2015'!L:L,'Receiving Data 2006-2015'!D:D,'WR Stats'!C128,'Receiving Data 2006-2015'!A:A,'WR Stats'!D128+1)</f>
        <v>0</v>
      </c>
      <c r="AQ128" s="3">
        <f>SUMIFS('Receiving Data 2006-2015'!L:L,'Receiving Data 2006-2015'!D:D,'WR Stats'!C128,'Receiving Data 2006-2015'!A:A,'WR Stats'!D128+2)</f>
        <v>0.33300000000000002</v>
      </c>
      <c r="AR128" s="3">
        <f>SUMIFS('Receiving Data 2006-2015'!L:L,'Receiving Data 2006-2015'!D:D,'WR Stats'!C128,'Receiving Data 2006-2015'!A:A,'WR Stats'!D128+3)</f>
        <v>0</v>
      </c>
      <c r="AS128" s="3">
        <f>SUMIFS('Receiving Data 2006-2015'!L:L,'Receiving Data 2006-2015'!D:D,'WR Stats'!C128,'Receiving Data 2006-2015'!A:A,'WR Stats'!D128+4)</f>
        <v>0</v>
      </c>
      <c r="AT128" s="7">
        <f t="shared" si="30"/>
        <v>5</v>
      </c>
      <c r="AU128" s="7">
        <f t="shared" si="31"/>
        <v>5</v>
      </c>
      <c r="AV128" s="7">
        <f t="shared" si="32"/>
        <v>3</v>
      </c>
      <c r="AW128" s="7">
        <f t="shared" si="33"/>
        <v>1</v>
      </c>
      <c r="AX128" s="7">
        <f t="shared" si="34"/>
        <v>0</v>
      </c>
      <c r="AY128" s="7">
        <f t="shared" si="35"/>
        <v>5</v>
      </c>
      <c r="AZ128" s="7">
        <f t="shared" si="36"/>
        <v>1.6666666666666667</v>
      </c>
      <c r="BA128" s="7">
        <f t="shared" si="37"/>
        <v>1</v>
      </c>
      <c r="BB128" s="7">
        <f t="shared" si="38"/>
        <v>0</v>
      </c>
      <c r="BC128" s="4">
        <f t="shared" si="39"/>
        <v>6.6600000000000006E-2</v>
      </c>
      <c r="BD128">
        <f t="shared" si="40"/>
        <v>0</v>
      </c>
      <c r="BE128">
        <f t="shared" si="41"/>
        <v>0</v>
      </c>
      <c r="BF128">
        <f t="shared" si="42"/>
        <v>0</v>
      </c>
      <c r="BG128">
        <f t="shared" si="43"/>
        <v>0</v>
      </c>
      <c r="BH128">
        <f t="shared" si="44"/>
        <v>0</v>
      </c>
      <c r="BI128">
        <f t="shared" si="45"/>
        <v>0</v>
      </c>
      <c r="BJ128" t="str">
        <f t="shared" si="46"/>
        <v>Bust</v>
      </c>
      <c r="BK128">
        <f t="shared" si="47"/>
        <v>0</v>
      </c>
    </row>
    <row r="129" spans="1:63" x14ac:dyDescent="0.25">
      <c r="A129" t="s">
        <v>496</v>
      </c>
      <c r="B129" t="s">
        <v>74</v>
      </c>
      <c r="C129" t="str">
        <f>INDEX('Draft Master List'!E:F,MATCH(A129,'Draft Master List'!E:E,0),2)</f>
        <v>2272007</v>
      </c>
      <c r="D129">
        <f>INDEX('Draft Master List'!A:F,MATCH(A129,'Draft Master List'!E:E,0),1)</f>
        <v>2007</v>
      </c>
      <c r="E129" s="7">
        <f>SUMIFS('Receiving Data 2006-2015'!H:H,'Receiving Data 2006-2015'!D:D,'WR Stats'!C129,'Receiving Data 2006-2015'!A:A,'WR Stats'!D129)</f>
        <v>0</v>
      </c>
      <c r="F129" s="7">
        <f>SUMIFS('Receiving Data 2006-2015'!H:H,'Receiving Data 2006-2015'!D:D,'WR Stats'!C129,'Receiving Data 2006-2015'!A:A,'WR Stats'!D129+1)</f>
        <v>8</v>
      </c>
      <c r="G129" s="7">
        <f>SUMIFS('Receiving Data 2006-2015'!H:H,'Receiving Data 2006-2015'!D:D,'WR Stats'!C129,'Receiving Data 2006-2015'!A:A,'WR Stats'!D129+2)</f>
        <v>0</v>
      </c>
      <c r="H129" s="7">
        <f>SUMIFS('Receiving Data 2006-2015'!H:H,'Receiving Data 2006-2015'!D:D,'WR Stats'!C129,'Receiving Data 2006-2015'!A:A,'WR Stats'!D129+3)</f>
        <v>0</v>
      </c>
      <c r="I129" s="7">
        <f>SUMIFS('Receiving Data 2006-2015'!H:H,'Receiving Data 2006-2015'!D:D,'WR Stats'!C129,'Receiving Data 2006-2015'!A:A,'WR Stats'!D129+4)</f>
        <v>0</v>
      </c>
      <c r="J129" s="7">
        <f>SUMIFS('Receiving Data 2006-2015'!K:K,'Receiving Data 2006-2015'!D:D,'WR Stats'!C129,'Receiving Data 2006-2015'!A:A,'WR Stats'!D129)</f>
        <v>0</v>
      </c>
      <c r="K129" s="7">
        <f>SUMIFS('Receiving Data 2006-2015'!K:K,'Receiving Data 2006-2015'!D:D,'WR Stats'!C129,'Receiving Data 2006-2015'!A:A,'WR Stats'!D129+1)</f>
        <v>1</v>
      </c>
      <c r="L129" s="7">
        <f>SUMIFS('Receiving Data 2006-2015'!K:K,'Receiving Data 2006-2015'!D:D,'WR Stats'!C129,'Receiving Data 2006-2015'!A:A,'WR Stats'!D129+2)</f>
        <v>0</v>
      </c>
      <c r="M129" s="7">
        <f>SUMIFS('Receiving Data 2006-2015'!K:K,'Receiving Data 2006-2015'!D:D,'WR Stats'!C129,'Receiving Data 2006-2015'!A:A,'WR Stats'!D129+3)</f>
        <v>0</v>
      </c>
      <c r="N129" s="7">
        <f>SUMIFS('Receiving Data 2006-2015'!K:K,'Receiving Data 2006-2015'!D:D,'WR Stats'!C129,'Receiving Data 2006-2015'!A:A,'WR Stats'!D129+4)</f>
        <v>0</v>
      </c>
      <c r="O129" s="7">
        <f>SUMIFS('Receiving Data 2006-2015'!J:J,'Receiving Data 2006-2015'!D:D,'WR Stats'!C129,'Receiving Data 2006-2015'!A:A,'WR Stats'!D129)</f>
        <v>0</v>
      </c>
      <c r="P129" s="7">
        <f>SUMIFS('Receiving Data 2006-2015'!J:J,'Receiving Data 2006-2015'!D:D,'WR Stats'!C129,'Receiving Data 2006-2015'!A:A,'WR Stats'!D129+1)</f>
        <v>2</v>
      </c>
      <c r="Q129" s="7">
        <f>SUMIFS('Receiving Data 2006-2015'!J:J,'Receiving Data 2006-2015'!D:D,'WR Stats'!C129,'Receiving Data 2006-2015'!A:A,'WR Stats'!D129+2)</f>
        <v>0</v>
      </c>
      <c r="R129" s="7">
        <f>SUMIFS('Receiving Data 2006-2015'!J:J,'Receiving Data 2006-2015'!D:D,'WR Stats'!C129,'Receiving Data 2006-2015'!A:A,'WR Stats'!D129+3)</f>
        <v>0</v>
      </c>
      <c r="S129" s="7">
        <f>SUMIFS('Receiving Data 2006-2015'!J:J,'Receiving Data 2006-2015'!D:D,'WR Stats'!C129,'Receiving Data 2006-2015'!A:A,'WR Stats'!D129+4)</f>
        <v>0</v>
      </c>
      <c r="T129" s="6">
        <f>SUMIFS('Receiving Data 2006-2015'!M:M,'Receiving Data 2006-2015'!D:D,'WR Stats'!C129,'Receiving Data 2006-2015'!A:A,'WR Stats'!D129)</f>
        <v>0</v>
      </c>
      <c r="U129" s="6">
        <f>SUMIFS('Receiving Data 2006-2015'!M:M,'Receiving Data 2006-2015'!D:D,'WR Stats'!C129,'Receiving Data 2006-2015'!A:A,'WR Stats'!D129+1)</f>
        <v>6</v>
      </c>
      <c r="V129" s="6">
        <f>SUMIFS('Receiving Data 2006-2015'!M:M,'Receiving Data 2006-2015'!D:D,'WR Stats'!C129,'Receiving Data 2006-2015'!A:A,'WR Stats'!D129+2)</f>
        <v>0</v>
      </c>
      <c r="W129" s="6">
        <f>SUMIFS('Receiving Data 2006-2015'!M:M,'Receiving Data 2006-2015'!D:D,'WR Stats'!C129,'Receiving Data 2006-2015'!A:A,'WR Stats'!D129+3)</f>
        <v>0</v>
      </c>
      <c r="X129" s="6">
        <f>SUMIFS('Receiving Data 2006-2015'!M:M,'Receiving Data 2006-2015'!D:D,'WR Stats'!C129,'Receiving Data 2006-2015'!A:A,'WR Stats'!D129+4)</f>
        <v>0</v>
      </c>
      <c r="Y129" s="6">
        <f>SUMIFS('Receiving Data 2006-2015'!O:O,'Receiving Data 2006-2015'!D:D,'WR Stats'!C129,'Receiving Data 2006-2015'!A:A,'WR Stats'!D129)</f>
        <v>0</v>
      </c>
      <c r="Z129" s="6">
        <f>SUMIFS('Receiving Data 2006-2015'!O:O,'Receiving Data 2006-2015'!D:D,'WR Stats'!C129,'Receiving Data 2006-2015'!A:A,'WR Stats'!D129+1)</f>
        <v>0</v>
      </c>
      <c r="AA129" s="6">
        <f>SUMIFS('Receiving Data 2006-2015'!O:O,'Receiving Data 2006-2015'!D:D,'WR Stats'!C129,'Receiving Data 2006-2015'!A:A,'WR Stats'!D129+2)</f>
        <v>0</v>
      </c>
      <c r="AB129" s="6">
        <f>SUMIFS('Receiving Data 2006-2015'!O:O,'Receiving Data 2006-2015'!D:D,'WR Stats'!C129,'Receiving Data 2006-2015'!A:A,'WR Stats'!D129+3)</f>
        <v>0</v>
      </c>
      <c r="AC129" s="6">
        <f>SUMIFS('Receiving Data 2006-2015'!O:O,'Receiving Data 2006-2015'!D:D,'WR Stats'!C129,'Receiving Data 2006-2015'!A:A,'WR Stats'!D129+4)</f>
        <v>0</v>
      </c>
      <c r="AD129" s="6">
        <f>SUMIFS('Receiving Data 2006-2015'!S:S,'Receiving Data 2006-2015'!D:D,'WR Stats'!C129,'Receiving Data 2006-2015'!A:A,'WR Stats'!D129)</f>
        <v>0</v>
      </c>
      <c r="AE129" s="6">
        <f>SUMIFS('Receiving Data 2006-2015'!S:S,'Receiving Data 2006-2015'!D:D,'WR Stats'!C129,'Receiving Data 2006-2015'!A:A,'WR Stats'!D129+1)</f>
        <v>0</v>
      </c>
      <c r="AF129" s="6">
        <f>SUMIFS('Receiving Data 2006-2015'!S:S,'Receiving Data 2006-2015'!D:D,'WR Stats'!C129,'Receiving Data 2006-2015'!A:A,'WR Stats'!D129+2)</f>
        <v>0</v>
      </c>
      <c r="AG129" s="6">
        <f>SUMIFS('Receiving Data 2006-2015'!S:S,'Receiving Data 2006-2015'!D:D,'WR Stats'!C129,'Receiving Data 2006-2015'!A:A,'WR Stats'!D129+3)</f>
        <v>0</v>
      </c>
      <c r="AH129" s="6">
        <f>SUMIFS('Receiving Data 2006-2015'!S:S,'Receiving Data 2006-2015'!D:D,'WR Stats'!C129,'Receiving Data 2006-2015'!A:A,'WR Stats'!D129+4)</f>
        <v>0</v>
      </c>
      <c r="AI129" s="6">
        <f t="shared" si="24"/>
        <v>0</v>
      </c>
      <c r="AJ129" s="6">
        <f t="shared" si="25"/>
        <v>0.6</v>
      </c>
      <c r="AK129" s="6">
        <f t="shared" si="26"/>
        <v>0</v>
      </c>
      <c r="AL129" s="6">
        <f t="shared" si="27"/>
        <v>0</v>
      </c>
      <c r="AM129" s="6">
        <f t="shared" si="28"/>
        <v>0</v>
      </c>
      <c r="AN129" s="6">
        <f t="shared" si="29"/>
        <v>0.6</v>
      </c>
      <c r="AO129" s="3">
        <f>SUMIFS('Receiving Data 2006-2015'!L:L,'Receiving Data 2006-2015'!D:D,'WR Stats'!C129,'Receiving Data 2006-2015'!A:A,'WR Stats'!D129)</f>
        <v>0</v>
      </c>
      <c r="AP129" s="3">
        <f>SUMIFS('Receiving Data 2006-2015'!L:L,'Receiving Data 2006-2015'!D:D,'WR Stats'!C129,'Receiving Data 2006-2015'!A:A,'WR Stats'!D129+1)</f>
        <v>0.5</v>
      </c>
      <c r="AQ129" s="3">
        <f>SUMIFS('Receiving Data 2006-2015'!L:L,'Receiving Data 2006-2015'!D:D,'WR Stats'!C129,'Receiving Data 2006-2015'!A:A,'WR Stats'!D129+2)</f>
        <v>0</v>
      </c>
      <c r="AR129" s="3">
        <f>SUMIFS('Receiving Data 2006-2015'!L:L,'Receiving Data 2006-2015'!D:D,'WR Stats'!C129,'Receiving Data 2006-2015'!A:A,'WR Stats'!D129+3)</f>
        <v>0</v>
      </c>
      <c r="AS129" s="3">
        <f>SUMIFS('Receiving Data 2006-2015'!L:L,'Receiving Data 2006-2015'!D:D,'WR Stats'!C129,'Receiving Data 2006-2015'!A:A,'WR Stats'!D129+4)</f>
        <v>0</v>
      </c>
      <c r="AT129" s="7">
        <f t="shared" si="30"/>
        <v>6</v>
      </c>
      <c r="AU129" s="7">
        <f t="shared" si="31"/>
        <v>8</v>
      </c>
      <c r="AV129" s="7">
        <f t="shared" si="32"/>
        <v>2</v>
      </c>
      <c r="AW129" s="7">
        <f t="shared" si="33"/>
        <v>1</v>
      </c>
      <c r="AX129" s="7">
        <f t="shared" si="34"/>
        <v>0</v>
      </c>
      <c r="AY129" s="7">
        <f t="shared" si="35"/>
        <v>6</v>
      </c>
      <c r="AZ129" s="7">
        <f t="shared" si="36"/>
        <v>3</v>
      </c>
      <c r="BA129" s="7">
        <f t="shared" si="37"/>
        <v>0.75</v>
      </c>
      <c r="BB129" s="7">
        <f t="shared" si="38"/>
        <v>0</v>
      </c>
      <c r="BC129" s="4">
        <f t="shared" si="39"/>
        <v>0.1</v>
      </c>
      <c r="BD129">
        <f t="shared" si="40"/>
        <v>0</v>
      </c>
      <c r="BE129">
        <f t="shared" si="41"/>
        <v>0</v>
      </c>
      <c r="BF129">
        <f t="shared" si="42"/>
        <v>0</v>
      </c>
      <c r="BG129">
        <f t="shared" si="43"/>
        <v>0</v>
      </c>
      <c r="BH129">
        <f t="shared" si="44"/>
        <v>0</v>
      </c>
      <c r="BI129">
        <f t="shared" si="45"/>
        <v>0</v>
      </c>
      <c r="BJ129" t="str">
        <f t="shared" si="46"/>
        <v>Bust</v>
      </c>
      <c r="BK129">
        <f t="shared" si="47"/>
        <v>0</v>
      </c>
    </row>
    <row r="130" spans="1:63" x14ac:dyDescent="0.25">
      <c r="A130" t="s">
        <v>498</v>
      </c>
      <c r="B130" t="s">
        <v>74</v>
      </c>
      <c r="C130" t="str">
        <f>INDEX('Draft Master List'!E:F,MATCH(A130,'Draft Master List'!E:E,0),2)</f>
        <v>2292007</v>
      </c>
      <c r="D130">
        <f>INDEX('Draft Master List'!A:F,MATCH(A130,'Draft Master List'!E:E,0),1)</f>
        <v>2007</v>
      </c>
      <c r="E130" s="7">
        <f>SUMIFS('Receiving Data 2006-2015'!H:H,'Receiving Data 2006-2015'!D:D,'WR Stats'!C130,'Receiving Data 2006-2015'!A:A,'WR Stats'!D130)</f>
        <v>8</v>
      </c>
      <c r="F130" s="7">
        <f>SUMIFS('Receiving Data 2006-2015'!H:H,'Receiving Data 2006-2015'!D:D,'WR Stats'!C130,'Receiving Data 2006-2015'!A:A,'WR Stats'!D130+1)</f>
        <v>0</v>
      </c>
      <c r="G130" s="7">
        <f>SUMIFS('Receiving Data 2006-2015'!H:H,'Receiving Data 2006-2015'!D:D,'WR Stats'!C130,'Receiving Data 2006-2015'!A:A,'WR Stats'!D130+2)</f>
        <v>0</v>
      </c>
      <c r="H130" s="7">
        <f>SUMIFS('Receiving Data 2006-2015'!H:H,'Receiving Data 2006-2015'!D:D,'WR Stats'!C130,'Receiving Data 2006-2015'!A:A,'WR Stats'!D130+3)</f>
        <v>0</v>
      </c>
      <c r="I130" s="7">
        <f>SUMIFS('Receiving Data 2006-2015'!H:H,'Receiving Data 2006-2015'!D:D,'WR Stats'!C130,'Receiving Data 2006-2015'!A:A,'WR Stats'!D130+4)</f>
        <v>0</v>
      </c>
      <c r="J130" s="7">
        <f>SUMIFS('Receiving Data 2006-2015'!K:K,'Receiving Data 2006-2015'!D:D,'WR Stats'!C130,'Receiving Data 2006-2015'!A:A,'WR Stats'!D130)</f>
        <v>4</v>
      </c>
      <c r="K130" s="7">
        <f>SUMIFS('Receiving Data 2006-2015'!K:K,'Receiving Data 2006-2015'!D:D,'WR Stats'!C130,'Receiving Data 2006-2015'!A:A,'WR Stats'!D130+1)</f>
        <v>0</v>
      </c>
      <c r="L130" s="7">
        <f>SUMIFS('Receiving Data 2006-2015'!K:K,'Receiving Data 2006-2015'!D:D,'WR Stats'!C130,'Receiving Data 2006-2015'!A:A,'WR Stats'!D130+2)</f>
        <v>0</v>
      </c>
      <c r="M130" s="7">
        <f>SUMIFS('Receiving Data 2006-2015'!K:K,'Receiving Data 2006-2015'!D:D,'WR Stats'!C130,'Receiving Data 2006-2015'!A:A,'WR Stats'!D130+3)</f>
        <v>0</v>
      </c>
      <c r="N130" s="7">
        <f>SUMIFS('Receiving Data 2006-2015'!K:K,'Receiving Data 2006-2015'!D:D,'WR Stats'!C130,'Receiving Data 2006-2015'!A:A,'WR Stats'!D130+4)</f>
        <v>0</v>
      </c>
      <c r="O130" s="7">
        <f>SUMIFS('Receiving Data 2006-2015'!J:J,'Receiving Data 2006-2015'!D:D,'WR Stats'!C130,'Receiving Data 2006-2015'!A:A,'WR Stats'!D130)</f>
        <v>12</v>
      </c>
      <c r="P130" s="7">
        <f>SUMIFS('Receiving Data 2006-2015'!J:J,'Receiving Data 2006-2015'!D:D,'WR Stats'!C130,'Receiving Data 2006-2015'!A:A,'WR Stats'!D130+1)</f>
        <v>0</v>
      </c>
      <c r="Q130" s="7">
        <f>SUMIFS('Receiving Data 2006-2015'!J:J,'Receiving Data 2006-2015'!D:D,'WR Stats'!C130,'Receiving Data 2006-2015'!A:A,'WR Stats'!D130+2)</f>
        <v>0</v>
      </c>
      <c r="R130" s="7">
        <f>SUMIFS('Receiving Data 2006-2015'!J:J,'Receiving Data 2006-2015'!D:D,'WR Stats'!C130,'Receiving Data 2006-2015'!A:A,'WR Stats'!D130+3)</f>
        <v>0</v>
      </c>
      <c r="S130" s="7">
        <f>SUMIFS('Receiving Data 2006-2015'!J:J,'Receiving Data 2006-2015'!D:D,'WR Stats'!C130,'Receiving Data 2006-2015'!A:A,'WR Stats'!D130+4)</f>
        <v>0</v>
      </c>
      <c r="T130" s="6">
        <f>SUMIFS('Receiving Data 2006-2015'!M:M,'Receiving Data 2006-2015'!D:D,'WR Stats'!C130,'Receiving Data 2006-2015'!A:A,'WR Stats'!D130)</f>
        <v>126</v>
      </c>
      <c r="U130" s="6">
        <f>SUMIFS('Receiving Data 2006-2015'!M:M,'Receiving Data 2006-2015'!D:D,'WR Stats'!C130,'Receiving Data 2006-2015'!A:A,'WR Stats'!D130+1)</f>
        <v>0</v>
      </c>
      <c r="V130" s="6">
        <f>SUMIFS('Receiving Data 2006-2015'!M:M,'Receiving Data 2006-2015'!D:D,'WR Stats'!C130,'Receiving Data 2006-2015'!A:A,'WR Stats'!D130+2)</f>
        <v>0</v>
      </c>
      <c r="W130" s="6">
        <f>SUMIFS('Receiving Data 2006-2015'!M:M,'Receiving Data 2006-2015'!D:D,'WR Stats'!C130,'Receiving Data 2006-2015'!A:A,'WR Stats'!D130+3)</f>
        <v>0</v>
      </c>
      <c r="X130" s="6">
        <f>SUMIFS('Receiving Data 2006-2015'!M:M,'Receiving Data 2006-2015'!D:D,'WR Stats'!C130,'Receiving Data 2006-2015'!A:A,'WR Stats'!D130+4)</f>
        <v>0</v>
      </c>
      <c r="Y130" s="6">
        <f>SUMIFS('Receiving Data 2006-2015'!O:O,'Receiving Data 2006-2015'!D:D,'WR Stats'!C130,'Receiving Data 2006-2015'!A:A,'WR Stats'!D130)</f>
        <v>1</v>
      </c>
      <c r="Z130" s="6">
        <f>SUMIFS('Receiving Data 2006-2015'!O:O,'Receiving Data 2006-2015'!D:D,'WR Stats'!C130,'Receiving Data 2006-2015'!A:A,'WR Stats'!D130+1)</f>
        <v>0</v>
      </c>
      <c r="AA130" s="6">
        <f>SUMIFS('Receiving Data 2006-2015'!O:O,'Receiving Data 2006-2015'!D:D,'WR Stats'!C130,'Receiving Data 2006-2015'!A:A,'WR Stats'!D130+2)</f>
        <v>0</v>
      </c>
      <c r="AB130" s="6">
        <f>SUMIFS('Receiving Data 2006-2015'!O:O,'Receiving Data 2006-2015'!D:D,'WR Stats'!C130,'Receiving Data 2006-2015'!A:A,'WR Stats'!D130+3)</f>
        <v>0</v>
      </c>
      <c r="AC130" s="6">
        <f>SUMIFS('Receiving Data 2006-2015'!O:O,'Receiving Data 2006-2015'!D:D,'WR Stats'!C130,'Receiving Data 2006-2015'!A:A,'WR Stats'!D130+4)</f>
        <v>0</v>
      </c>
      <c r="AD130" s="6">
        <f>SUMIFS('Receiving Data 2006-2015'!S:S,'Receiving Data 2006-2015'!D:D,'WR Stats'!C130,'Receiving Data 2006-2015'!A:A,'WR Stats'!D130)</f>
        <v>0</v>
      </c>
      <c r="AE130" s="6">
        <f>SUMIFS('Receiving Data 2006-2015'!S:S,'Receiving Data 2006-2015'!D:D,'WR Stats'!C130,'Receiving Data 2006-2015'!A:A,'WR Stats'!D130+1)</f>
        <v>0</v>
      </c>
      <c r="AF130" s="6">
        <f>SUMIFS('Receiving Data 2006-2015'!S:S,'Receiving Data 2006-2015'!D:D,'WR Stats'!C130,'Receiving Data 2006-2015'!A:A,'WR Stats'!D130+2)</f>
        <v>0</v>
      </c>
      <c r="AG130" s="6">
        <f>SUMIFS('Receiving Data 2006-2015'!S:S,'Receiving Data 2006-2015'!D:D,'WR Stats'!C130,'Receiving Data 2006-2015'!A:A,'WR Stats'!D130+3)</f>
        <v>0</v>
      </c>
      <c r="AH130" s="6">
        <f>SUMIFS('Receiving Data 2006-2015'!S:S,'Receiving Data 2006-2015'!D:D,'WR Stats'!C130,'Receiving Data 2006-2015'!A:A,'WR Stats'!D130+4)</f>
        <v>0</v>
      </c>
      <c r="AI130" s="6">
        <f t="shared" si="24"/>
        <v>18.600000000000001</v>
      </c>
      <c r="AJ130" s="6">
        <f t="shared" si="25"/>
        <v>0</v>
      </c>
      <c r="AK130" s="6">
        <f t="shared" si="26"/>
        <v>0</v>
      </c>
      <c r="AL130" s="6">
        <f t="shared" si="27"/>
        <v>0</v>
      </c>
      <c r="AM130" s="6">
        <f t="shared" si="28"/>
        <v>0</v>
      </c>
      <c r="AN130" s="6">
        <f t="shared" si="29"/>
        <v>18.600000000000001</v>
      </c>
      <c r="AO130" s="3">
        <f>SUMIFS('Receiving Data 2006-2015'!L:L,'Receiving Data 2006-2015'!D:D,'WR Stats'!C130,'Receiving Data 2006-2015'!A:A,'WR Stats'!D130)</f>
        <v>0.33300000000000002</v>
      </c>
      <c r="AP130" s="3">
        <f>SUMIFS('Receiving Data 2006-2015'!L:L,'Receiving Data 2006-2015'!D:D,'WR Stats'!C130,'Receiving Data 2006-2015'!A:A,'WR Stats'!D130+1)</f>
        <v>0</v>
      </c>
      <c r="AQ130" s="3">
        <f>SUMIFS('Receiving Data 2006-2015'!L:L,'Receiving Data 2006-2015'!D:D,'WR Stats'!C130,'Receiving Data 2006-2015'!A:A,'WR Stats'!D130+2)</f>
        <v>0</v>
      </c>
      <c r="AR130" s="3">
        <f>SUMIFS('Receiving Data 2006-2015'!L:L,'Receiving Data 2006-2015'!D:D,'WR Stats'!C130,'Receiving Data 2006-2015'!A:A,'WR Stats'!D130+3)</f>
        <v>0</v>
      </c>
      <c r="AS130" s="3">
        <f>SUMIFS('Receiving Data 2006-2015'!L:L,'Receiving Data 2006-2015'!D:D,'WR Stats'!C130,'Receiving Data 2006-2015'!A:A,'WR Stats'!D130+4)</f>
        <v>0</v>
      </c>
      <c r="AT130" s="7">
        <f t="shared" si="30"/>
        <v>126</v>
      </c>
      <c r="AU130" s="7">
        <f t="shared" si="31"/>
        <v>8</v>
      </c>
      <c r="AV130" s="7">
        <f t="shared" si="32"/>
        <v>12</v>
      </c>
      <c r="AW130" s="7">
        <f t="shared" si="33"/>
        <v>4</v>
      </c>
      <c r="AX130" s="7">
        <f t="shared" si="34"/>
        <v>0</v>
      </c>
      <c r="AY130" s="7">
        <f t="shared" si="35"/>
        <v>31.5</v>
      </c>
      <c r="AZ130" s="7">
        <f t="shared" si="36"/>
        <v>10.5</v>
      </c>
      <c r="BA130" s="7">
        <f t="shared" si="37"/>
        <v>15.75</v>
      </c>
      <c r="BB130" s="7">
        <f t="shared" si="38"/>
        <v>1</v>
      </c>
      <c r="BC130" s="4">
        <f t="shared" si="39"/>
        <v>6.6600000000000006E-2</v>
      </c>
      <c r="BD130">
        <f t="shared" si="40"/>
        <v>0</v>
      </c>
      <c r="BE130">
        <f t="shared" si="41"/>
        <v>0</v>
      </c>
      <c r="BF130">
        <f t="shared" si="42"/>
        <v>0</v>
      </c>
      <c r="BG130">
        <f t="shared" si="43"/>
        <v>0</v>
      </c>
      <c r="BH130">
        <f t="shared" si="44"/>
        <v>0</v>
      </c>
      <c r="BI130">
        <f t="shared" si="45"/>
        <v>0</v>
      </c>
      <c r="BJ130" t="str">
        <f t="shared" si="46"/>
        <v>Bust</v>
      </c>
      <c r="BK130">
        <f t="shared" si="47"/>
        <v>0</v>
      </c>
    </row>
    <row r="131" spans="1:63" x14ac:dyDescent="0.25">
      <c r="A131" t="s">
        <v>499</v>
      </c>
      <c r="B131" t="s">
        <v>74</v>
      </c>
      <c r="C131" t="str">
        <f>INDEX('Draft Master List'!E:F,MATCH(A131,'Draft Master List'!E:E,0),2)</f>
        <v>2332007</v>
      </c>
      <c r="D131">
        <f>INDEX('Draft Master List'!A:F,MATCH(A131,'Draft Master List'!E:E,0),1)</f>
        <v>2007</v>
      </c>
      <c r="E131" s="7">
        <f>SUMIFS('Receiving Data 2006-2015'!H:H,'Receiving Data 2006-2015'!D:D,'WR Stats'!C131,'Receiving Data 2006-2015'!A:A,'WR Stats'!D131)</f>
        <v>0</v>
      </c>
      <c r="F131" s="7">
        <f>SUMIFS('Receiving Data 2006-2015'!H:H,'Receiving Data 2006-2015'!D:D,'WR Stats'!C131,'Receiving Data 2006-2015'!A:A,'WR Stats'!D131+1)</f>
        <v>0</v>
      </c>
      <c r="G131" s="7">
        <f>SUMIFS('Receiving Data 2006-2015'!H:H,'Receiving Data 2006-2015'!D:D,'WR Stats'!C131,'Receiving Data 2006-2015'!A:A,'WR Stats'!D131+2)</f>
        <v>0</v>
      </c>
      <c r="H131" s="7">
        <f>SUMIFS('Receiving Data 2006-2015'!H:H,'Receiving Data 2006-2015'!D:D,'WR Stats'!C131,'Receiving Data 2006-2015'!A:A,'WR Stats'!D131+3)</f>
        <v>0</v>
      </c>
      <c r="I131" s="7">
        <f>SUMIFS('Receiving Data 2006-2015'!H:H,'Receiving Data 2006-2015'!D:D,'WR Stats'!C131,'Receiving Data 2006-2015'!A:A,'WR Stats'!D131+4)</f>
        <v>0</v>
      </c>
      <c r="J131" s="7">
        <f>SUMIFS('Receiving Data 2006-2015'!K:K,'Receiving Data 2006-2015'!D:D,'WR Stats'!C131,'Receiving Data 2006-2015'!A:A,'WR Stats'!D131)</f>
        <v>0</v>
      </c>
      <c r="K131" s="7">
        <f>SUMIFS('Receiving Data 2006-2015'!K:K,'Receiving Data 2006-2015'!D:D,'WR Stats'!C131,'Receiving Data 2006-2015'!A:A,'WR Stats'!D131+1)</f>
        <v>0</v>
      </c>
      <c r="L131" s="7">
        <f>SUMIFS('Receiving Data 2006-2015'!K:K,'Receiving Data 2006-2015'!D:D,'WR Stats'!C131,'Receiving Data 2006-2015'!A:A,'WR Stats'!D131+2)</f>
        <v>0</v>
      </c>
      <c r="M131" s="7">
        <f>SUMIFS('Receiving Data 2006-2015'!K:K,'Receiving Data 2006-2015'!D:D,'WR Stats'!C131,'Receiving Data 2006-2015'!A:A,'WR Stats'!D131+3)</f>
        <v>0</v>
      </c>
      <c r="N131" s="7">
        <f>SUMIFS('Receiving Data 2006-2015'!K:K,'Receiving Data 2006-2015'!D:D,'WR Stats'!C131,'Receiving Data 2006-2015'!A:A,'WR Stats'!D131+4)</f>
        <v>0</v>
      </c>
      <c r="O131" s="7">
        <f>SUMIFS('Receiving Data 2006-2015'!J:J,'Receiving Data 2006-2015'!D:D,'WR Stats'!C131,'Receiving Data 2006-2015'!A:A,'WR Stats'!D131)</f>
        <v>0</v>
      </c>
      <c r="P131" s="7">
        <f>SUMIFS('Receiving Data 2006-2015'!J:J,'Receiving Data 2006-2015'!D:D,'WR Stats'!C131,'Receiving Data 2006-2015'!A:A,'WR Stats'!D131+1)</f>
        <v>0</v>
      </c>
      <c r="Q131" s="7">
        <f>SUMIFS('Receiving Data 2006-2015'!J:J,'Receiving Data 2006-2015'!D:D,'WR Stats'!C131,'Receiving Data 2006-2015'!A:A,'WR Stats'!D131+2)</f>
        <v>0</v>
      </c>
      <c r="R131" s="7">
        <f>SUMIFS('Receiving Data 2006-2015'!J:J,'Receiving Data 2006-2015'!D:D,'WR Stats'!C131,'Receiving Data 2006-2015'!A:A,'WR Stats'!D131+3)</f>
        <v>0</v>
      </c>
      <c r="S131" s="7">
        <f>SUMIFS('Receiving Data 2006-2015'!J:J,'Receiving Data 2006-2015'!D:D,'WR Stats'!C131,'Receiving Data 2006-2015'!A:A,'WR Stats'!D131+4)</f>
        <v>0</v>
      </c>
      <c r="T131" s="6">
        <f>SUMIFS('Receiving Data 2006-2015'!M:M,'Receiving Data 2006-2015'!D:D,'WR Stats'!C131,'Receiving Data 2006-2015'!A:A,'WR Stats'!D131)</f>
        <v>0</v>
      </c>
      <c r="U131" s="6">
        <f>SUMIFS('Receiving Data 2006-2015'!M:M,'Receiving Data 2006-2015'!D:D,'WR Stats'!C131,'Receiving Data 2006-2015'!A:A,'WR Stats'!D131+1)</f>
        <v>0</v>
      </c>
      <c r="V131" s="6">
        <f>SUMIFS('Receiving Data 2006-2015'!M:M,'Receiving Data 2006-2015'!D:D,'WR Stats'!C131,'Receiving Data 2006-2015'!A:A,'WR Stats'!D131+2)</f>
        <v>0</v>
      </c>
      <c r="W131" s="6">
        <f>SUMIFS('Receiving Data 2006-2015'!M:M,'Receiving Data 2006-2015'!D:D,'WR Stats'!C131,'Receiving Data 2006-2015'!A:A,'WR Stats'!D131+3)</f>
        <v>0</v>
      </c>
      <c r="X131" s="6">
        <f>SUMIFS('Receiving Data 2006-2015'!M:M,'Receiving Data 2006-2015'!D:D,'WR Stats'!C131,'Receiving Data 2006-2015'!A:A,'WR Stats'!D131+4)</f>
        <v>0</v>
      </c>
      <c r="Y131" s="6">
        <f>SUMIFS('Receiving Data 2006-2015'!O:O,'Receiving Data 2006-2015'!D:D,'WR Stats'!C131,'Receiving Data 2006-2015'!A:A,'WR Stats'!D131)</f>
        <v>0</v>
      </c>
      <c r="Z131" s="6">
        <f>SUMIFS('Receiving Data 2006-2015'!O:O,'Receiving Data 2006-2015'!D:D,'WR Stats'!C131,'Receiving Data 2006-2015'!A:A,'WR Stats'!D131+1)</f>
        <v>0</v>
      </c>
      <c r="AA131" s="6">
        <f>SUMIFS('Receiving Data 2006-2015'!O:O,'Receiving Data 2006-2015'!D:D,'WR Stats'!C131,'Receiving Data 2006-2015'!A:A,'WR Stats'!D131+2)</f>
        <v>0</v>
      </c>
      <c r="AB131" s="6">
        <f>SUMIFS('Receiving Data 2006-2015'!O:O,'Receiving Data 2006-2015'!D:D,'WR Stats'!C131,'Receiving Data 2006-2015'!A:A,'WR Stats'!D131+3)</f>
        <v>0</v>
      </c>
      <c r="AC131" s="6">
        <f>SUMIFS('Receiving Data 2006-2015'!O:O,'Receiving Data 2006-2015'!D:D,'WR Stats'!C131,'Receiving Data 2006-2015'!A:A,'WR Stats'!D131+4)</f>
        <v>0</v>
      </c>
      <c r="AD131" s="6">
        <f>SUMIFS('Receiving Data 2006-2015'!S:S,'Receiving Data 2006-2015'!D:D,'WR Stats'!C131,'Receiving Data 2006-2015'!A:A,'WR Stats'!D131)</f>
        <v>0</v>
      </c>
      <c r="AE131" s="6">
        <f>SUMIFS('Receiving Data 2006-2015'!S:S,'Receiving Data 2006-2015'!D:D,'WR Stats'!C131,'Receiving Data 2006-2015'!A:A,'WR Stats'!D131+1)</f>
        <v>0</v>
      </c>
      <c r="AF131" s="6">
        <f>SUMIFS('Receiving Data 2006-2015'!S:S,'Receiving Data 2006-2015'!D:D,'WR Stats'!C131,'Receiving Data 2006-2015'!A:A,'WR Stats'!D131+2)</f>
        <v>0</v>
      </c>
      <c r="AG131" s="6">
        <f>SUMIFS('Receiving Data 2006-2015'!S:S,'Receiving Data 2006-2015'!D:D,'WR Stats'!C131,'Receiving Data 2006-2015'!A:A,'WR Stats'!D131+3)</f>
        <v>0</v>
      </c>
      <c r="AH131" s="6">
        <f>SUMIFS('Receiving Data 2006-2015'!S:S,'Receiving Data 2006-2015'!D:D,'WR Stats'!C131,'Receiving Data 2006-2015'!A:A,'WR Stats'!D131+4)</f>
        <v>0</v>
      </c>
      <c r="AI131" s="6">
        <f t="shared" ref="AI131:AI165" si="48">(T131/10)+(Y131*6)-(AD131*2)</f>
        <v>0</v>
      </c>
      <c r="AJ131" s="6">
        <f t="shared" ref="AJ131:AJ165" si="49">(U131/10)+(Z131*6)-(AE131*2)</f>
        <v>0</v>
      </c>
      <c r="AK131" s="6">
        <f t="shared" ref="AK131:AK165" si="50">(V131/10)+(AA131*6)-(AF131*2)</f>
        <v>0</v>
      </c>
      <c r="AL131" s="6">
        <f t="shared" ref="AL131:AL165" si="51">(W131/10)+(AB131*6)-(AG131*2)</f>
        <v>0</v>
      </c>
      <c r="AM131" s="6">
        <f t="shared" ref="AM131:AM165" si="52">(X131/10)+(AC131*6)-(AH131*2)</f>
        <v>0</v>
      </c>
      <c r="AN131" s="6">
        <f t="shared" ref="AN131:AN165" si="53">SUM(AI131:AM131)</f>
        <v>0</v>
      </c>
      <c r="AO131" s="3">
        <f>SUMIFS('Receiving Data 2006-2015'!L:L,'Receiving Data 2006-2015'!D:D,'WR Stats'!C131,'Receiving Data 2006-2015'!A:A,'WR Stats'!D131)</f>
        <v>0</v>
      </c>
      <c r="AP131" s="3">
        <f>SUMIFS('Receiving Data 2006-2015'!L:L,'Receiving Data 2006-2015'!D:D,'WR Stats'!C131,'Receiving Data 2006-2015'!A:A,'WR Stats'!D131+1)</f>
        <v>0</v>
      </c>
      <c r="AQ131" s="3">
        <f>SUMIFS('Receiving Data 2006-2015'!L:L,'Receiving Data 2006-2015'!D:D,'WR Stats'!C131,'Receiving Data 2006-2015'!A:A,'WR Stats'!D131+2)</f>
        <v>0</v>
      </c>
      <c r="AR131" s="3">
        <f>SUMIFS('Receiving Data 2006-2015'!L:L,'Receiving Data 2006-2015'!D:D,'WR Stats'!C131,'Receiving Data 2006-2015'!A:A,'WR Stats'!D131+3)</f>
        <v>0</v>
      </c>
      <c r="AS131" s="3">
        <f>SUMIFS('Receiving Data 2006-2015'!L:L,'Receiving Data 2006-2015'!D:D,'WR Stats'!C131,'Receiving Data 2006-2015'!A:A,'WR Stats'!D131+4)</f>
        <v>0</v>
      </c>
      <c r="AT131" s="7">
        <f t="shared" ref="AT131:AT165" si="54">SUM(T131:X131)</f>
        <v>0</v>
      </c>
      <c r="AU131" s="7">
        <f t="shared" ref="AU131:AU165" si="55">SUM(E131:I131)</f>
        <v>0</v>
      </c>
      <c r="AV131" s="7">
        <f t="shared" ref="AV131:AV165" si="56">SUM(O131:S131)</f>
        <v>0</v>
      </c>
      <c r="AW131" s="7">
        <f t="shared" ref="AW131:AW165" si="57">SUM(J131:N131)</f>
        <v>0</v>
      </c>
      <c r="AX131" s="7">
        <f t="shared" ref="AX131:AX165" si="58">SUM(AD131:AH131)</f>
        <v>0</v>
      </c>
      <c r="AY131" s="7" t="str">
        <f t="shared" ref="AY131:AY165" si="59">IFERROR(AT131/AW131,"")</f>
        <v/>
      </c>
      <c r="AZ131" s="7" t="str">
        <f t="shared" ref="AZ131:AZ165" si="60">IFERROR(AT131/AV131,"")</f>
        <v/>
      </c>
      <c r="BA131" s="7" t="str">
        <f t="shared" ref="BA131:BA165" si="61">IFERROR(AT131/AU131,"")</f>
        <v/>
      </c>
      <c r="BB131" s="7">
        <f t="shared" ref="BB131:BB165" si="62">SUM(Y131:AC131)</f>
        <v>0</v>
      </c>
      <c r="BC131" s="4">
        <f t="shared" ref="BC131:BC165" si="63">AVERAGE(AO131:AS131)</f>
        <v>0</v>
      </c>
      <c r="BD131">
        <f t="shared" ref="BD131:BD165" si="64">IF(AI131&gt;125,1,0)</f>
        <v>0</v>
      </c>
      <c r="BE131">
        <f t="shared" ref="BE131:BE165" si="65">IF(AJ131&gt;125,1,0)</f>
        <v>0</v>
      </c>
      <c r="BF131">
        <f t="shared" ref="BF131:BF165" si="66">IF(AK131&gt;125,1,0)</f>
        <v>0</v>
      </c>
      <c r="BG131">
        <f t="shared" ref="BG131:BG165" si="67">IF(AL131&gt;125,1,0)</f>
        <v>0</v>
      </c>
      <c r="BH131">
        <f t="shared" ref="BH131:BH165" si="68">IF(AM131&gt;125,1,0)</f>
        <v>0</v>
      </c>
      <c r="BI131">
        <f t="shared" ref="BI131:BI165" si="69">SUM(BD131:BH131)</f>
        <v>0</v>
      </c>
      <c r="BJ131" t="str">
        <f t="shared" ref="BJ131:BJ165" si="70">IF(BI131=0,"Bust",IF(BI131=1,"Backup",IF(BI131=2,"Starter",IF(BI131=3,"Pro Bowl",IF(BI131=4,"Super Star","Super Star")))))</f>
        <v>Bust</v>
      </c>
      <c r="BK131">
        <f t="shared" ref="BK131:BK165" si="71">IF(BI131=0,0,1)</f>
        <v>0</v>
      </c>
    </row>
    <row r="132" spans="1:63" x14ac:dyDescent="0.25">
      <c r="A132" t="s">
        <v>500</v>
      </c>
      <c r="B132" t="s">
        <v>74</v>
      </c>
      <c r="C132" t="str">
        <f>INDEX('Draft Master List'!E:F,MATCH(A132,'Draft Master List'!E:E,0),2)</f>
        <v>2342007</v>
      </c>
      <c r="D132">
        <f>INDEX('Draft Master List'!A:F,MATCH(A132,'Draft Master List'!E:E,0),1)</f>
        <v>2007</v>
      </c>
      <c r="E132" s="7">
        <f>SUMIFS('Receiving Data 2006-2015'!H:H,'Receiving Data 2006-2015'!D:D,'WR Stats'!C132,'Receiving Data 2006-2015'!A:A,'WR Stats'!D132)</f>
        <v>0</v>
      </c>
      <c r="F132" s="7">
        <f>SUMIFS('Receiving Data 2006-2015'!H:H,'Receiving Data 2006-2015'!D:D,'WR Stats'!C132,'Receiving Data 2006-2015'!A:A,'WR Stats'!D132+1)</f>
        <v>16</v>
      </c>
      <c r="G132" s="7">
        <f>SUMIFS('Receiving Data 2006-2015'!H:H,'Receiving Data 2006-2015'!D:D,'WR Stats'!C132,'Receiving Data 2006-2015'!A:A,'WR Stats'!D132+2)</f>
        <v>0</v>
      </c>
      <c r="H132" s="7">
        <f>SUMIFS('Receiving Data 2006-2015'!H:H,'Receiving Data 2006-2015'!D:D,'WR Stats'!C132,'Receiving Data 2006-2015'!A:A,'WR Stats'!D132+3)</f>
        <v>0</v>
      </c>
      <c r="I132" s="7">
        <f>SUMIFS('Receiving Data 2006-2015'!H:H,'Receiving Data 2006-2015'!D:D,'WR Stats'!C132,'Receiving Data 2006-2015'!A:A,'WR Stats'!D132+4)</f>
        <v>0</v>
      </c>
      <c r="J132" s="7">
        <f>SUMIFS('Receiving Data 2006-2015'!K:K,'Receiving Data 2006-2015'!D:D,'WR Stats'!C132,'Receiving Data 2006-2015'!A:A,'WR Stats'!D132)</f>
        <v>0</v>
      </c>
      <c r="K132" s="7">
        <f>SUMIFS('Receiving Data 2006-2015'!K:K,'Receiving Data 2006-2015'!D:D,'WR Stats'!C132,'Receiving Data 2006-2015'!A:A,'WR Stats'!D132+1)</f>
        <v>19</v>
      </c>
      <c r="L132" s="7">
        <f>SUMIFS('Receiving Data 2006-2015'!K:K,'Receiving Data 2006-2015'!D:D,'WR Stats'!C132,'Receiving Data 2006-2015'!A:A,'WR Stats'!D132+2)</f>
        <v>0</v>
      </c>
      <c r="M132" s="7">
        <f>SUMIFS('Receiving Data 2006-2015'!K:K,'Receiving Data 2006-2015'!D:D,'WR Stats'!C132,'Receiving Data 2006-2015'!A:A,'WR Stats'!D132+3)</f>
        <v>0</v>
      </c>
      <c r="N132" s="7">
        <f>SUMIFS('Receiving Data 2006-2015'!K:K,'Receiving Data 2006-2015'!D:D,'WR Stats'!C132,'Receiving Data 2006-2015'!A:A,'WR Stats'!D132+4)</f>
        <v>0</v>
      </c>
      <c r="O132" s="7">
        <f>SUMIFS('Receiving Data 2006-2015'!J:J,'Receiving Data 2006-2015'!D:D,'WR Stats'!C132,'Receiving Data 2006-2015'!A:A,'WR Stats'!D132)</f>
        <v>0</v>
      </c>
      <c r="P132" s="7">
        <f>SUMIFS('Receiving Data 2006-2015'!J:J,'Receiving Data 2006-2015'!D:D,'WR Stats'!C132,'Receiving Data 2006-2015'!A:A,'WR Stats'!D132+1)</f>
        <v>41</v>
      </c>
      <c r="Q132" s="7">
        <f>SUMIFS('Receiving Data 2006-2015'!J:J,'Receiving Data 2006-2015'!D:D,'WR Stats'!C132,'Receiving Data 2006-2015'!A:A,'WR Stats'!D132+2)</f>
        <v>0</v>
      </c>
      <c r="R132" s="7">
        <f>SUMIFS('Receiving Data 2006-2015'!J:J,'Receiving Data 2006-2015'!D:D,'WR Stats'!C132,'Receiving Data 2006-2015'!A:A,'WR Stats'!D132+3)</f>
        <v>0</v>
      </c>
      <c r="S132" s="7">
        <f>SUMIFS('Receiving Data 2006-2015'!J:J,'Receiving Data 2006-2015'!D:D,'WR Stats'!C132,'Receiving Data 2006-2015'!A:A,'WR Stats'!D132+4)</f>
        <v>0</v>
      </c>
      <c r="T132" s="6">
        <f>SUMIFS('Receiving Data 2006-2015'!M:M,'Receiving Data 2006-2015'!D:D,'WR Stats'!C132,'Receiving Data 2006-2015'!A:A,'WR Stats'!D132)</f>
        <v>0</v>
      </c>
      <c r="U132" s="6">
        <f>SUMIFS('Receiving Data 2006-2015'!M:M,'Receiving Data 2006-2015'!D:D,'WR Stats'!C132,'Receiving Data 2006-2015'!A:A,'WR Stats'!D132+1)</f>
        <v>182</v>
      </c>
      <c r="V132" s="6">
        <f>SUMIFS('Receiving Data 2006-2015'!M:M,'Receiving Data 2006-2015'!D:D,'WR Stats'!C132,'Receiving Data 2006-2015'!A:A,'WR Stats'!D132+2)</f>
        <v>0</v>
      </c>
      <c r="W132" s="6">
        <f>SUMIFS('Receiving Data 2006-2015'!M:M,'Receiving Data 2006-2015'!D:D,'WR Stats'!C132,'Receiving Data 2006-2015'!A:A,'WR Stats'!D132+3)</f>
        <v>0</v>
      </c>
      <c r="X132" s="6">
        <f>SUMIFS('Receiving Data 2006-2015'!M:M,'Receiving Data 2006-2015'!D:D,'WR Stats'!C132,'Receiving Data 2006-2015'!A:A,'WR Stats'!D132+4)</f>
        <v>0</v>
      </c>
      <c r="Y132" s="6">
        <f>SUMIFS('Receiving Data 2006-2015'!O:O,'Receiving Data 2006-2015'!D:D,'WR Stats'!C132,'Receiving Data 2006-2015'!A:A,'WR Stats'!D132)</f>
        <v>0</v>
      </c>
      <c r="Z132" s="6">
        <f>SUMIFS('Receiving Data 2006-2015'!O:O,'Receiving Data 2006-2015'!D:D,'WR Stats'!C132,'Receiving Data 2006-2015'!A:A,'WR Stats'!D132+1)</f>
        <v>0</v>
      </c>
      <c r="AA132" s="6">
        <f>SUMIFS('Receiving Data 2006-2015'!O:O,'Receiving Data 2006-2015'!D:D,'WR Stats'!C132,'Receiving Data 2006-2015'!A:A,'WR Stats'!D132+2)</f>
        <v>0</v>
      </c>
      <c r="AB132" s="6">
        <f>SUMIFS('Receiving Data 2006-2015'!O:O,'Receiving Data 2006-2015'!D:D,'WR Stats'!C132,'Receiving Data 2006-2015'!A:A,'WR Stats'!D132+3)</f>
        <v>0</v>
      </c>
      <c r="AC132" s="6">
        <f>SUMIFS('Receiving Data 2006-2015'!O:O,'Receiving Data 2006-2015'!D:D,'WR Stats'!C132,'Receiving Data 2006-2015'!A:A,'WR Stats'!D132+4)</f>
        <v>0</v>
      </c>
      <c r="AD132" s="6">
        <f>SUMIFS('Receiving Data 2006-2015'!S:S,'Receiving Data 2006-2015'!D:D,'WR Stats'!C132,'Receiving Data 2006-2015'!A:A,'WR Stats'!D132)</f>
        <v>0</v>
      </c>
      <c r="AE132" s="6">
        <f>SUMIFS('Receiving Data 2006-2015'!S:S,'Receiving Data 2006-2015'!D:D,'WR Stats'!C132,'Receiving Data 2006-2015'!A:A,'WR Stats'!D132+1)</f>
        <v>1</v>
      </c>
      <c r="AF132" s="6">
        <f>SUMIFS('Receiving Data 2006-2015'!S:S,'Receiving Data 2006-2015'!D:D,'WR Stats'!C132,'Receiving Data 2006-2015'!A:A,'WR Stats'!D132+2)</f>
        <v>0</v>
      </c>
      <c r="AG132" s="6">
        <f>SUMIFS('Receiving Data 2006-2015'!S:S,'Receiving Data 2006-2015'!D:D,'WR Stats'!C132,'Receiving Data 2006-2015'!A:A,'WR Stats'!D132+3)</f>
        <v>0</v>
      </c>
      <c r="AH132" s="6">
        <f>SUMIFS('Receiving Data 2006-2015'!S:S,'Receiving Data 2006-2015'!D:D,'WR Stats'!C132,'Receiving Data 2006-2015'!A:A,'WR Stats'!D132+4)</f>
        <v>0</v>
      </c>
      <c r="AI132" s="6">
        <f t="shared" si="48"/>
        <v>0</v>
      </c>
      <c r="AJ132" s="6">
        <f t="shared" si="49"/>
        <v>16.2</v>
      </c>
      <c r="AK132" s="6">
        <f t="shared" si="50"/>
        <v>0</v>
      </c>
      <c r="AL132" s="6">
        <f t="shared" si="51"/>
        <v>0</v>
      </c>
      <c r="AM132" s="6">
        <f t="shared" si="52"/>
        <v>0</v>
      </c>
      <c r="AN132" s="6">
        <f t="shared" si="53"/>
        <v>16.2</v>
      </c>
      <c r="AO132" s="3">
        <f>SUMIFS('Receiving Data 2006-2015'!L:L,'Receiving Data 2006-2015'!D:D,'WR Stats'!C132,'Receiving Data 2006-2015'!A:A,'WR Stats'!D132)</f>
        <v>0</v>
      </c>
      <c r="AP132" s="3">
        <f>SUMIFS('Receiving Data 2006-2015'!L:L,'Receiving Data 2006-2015'!D:D,'WR Stats'!C132,'Receiving Data 2006-2015'!A:A,'WR Stats'!D132+1)</f>
        <v>0.46300000000000002</v>
      </c>
      <c r="AQ132" s="3">
        <f>SUMIFS('Receiving Data 2006-2015'!L:L,'Receiving Data 2006-2015'!D:D,'WR Stats'!C132,'Receiving Data 2006-2015'!A:A,'WR Stats'!D132+2)</f>
        <v>0</v>
      </c>
      <c r="AR132" s="3">
        <f>SUMIFS('Receiving Data 2006-2015'!L:L,'Receiving Data 2006-2015'!D:D,'WR Stats'!C132,'Receiving Data 2006-2015'!A:A,'WR Stats'!D132+3)</f>
        <v>0</v>
      </c>
      <c r="AS132" s="3">
        <f>SUMIFS('Receiving Data 2006-2015'!L:L,'Receiving Data 2006-2015'!D:D,'WR Stats'!C132,'Receiving Data 2006-2015'!A:A,'WR Stats'!D132+4)</f>
        <v>0</v>
      </c>
      <c r="AT132" s="7">
        <f t="shared" si="54"/>
        <v>182</v>
      </c>
      <c r="AU132" s="7">
        <f t="shared" si="55"/>
        <v>16</v>
      </c>
      <c r="AV132" s="7">
        <f t="shared" si="56"/>
        <v>41</v>
      </c>
      <c r="AW132" s="7">
        <f t="shared" si="57"/>
        <v>19</v>
      </c>
      <c r="AX132" s="7">
        <f t="shared" si="58"/>
        <v>1</v>
      </c>
      <c r="AY132" s="7">
        <f t="shared" si="59"/>
        <v>9.5789473684210531</v>
      </c>
      <c r="AZ132" s="7">
        <f t="shared" si="60"/>
        <v>4.4390243902439028</v>
      </c>
      <c r="BA132" s="7">
        <f t="shared" si="61"/>
        <v>11.375</v>
      </c>
      <c r="BB132" s="7">
        <f t="shared" si="62"/>
        <v>0</v>
      </c>
      <c r="BC132" s="4">
        <f t="shared" si="63"/>
        <v>9.2600000000000002E-2</v>
      </c>
      <c r="BD132">
        <f t="shared" si="64"/>
        <v>0</v>
      </c>
      <c r="BE132">
        <f t="shared" si="65"/>
        <v>0</v>
      </c>
      <c r="BF132">
        <f t="shared" si="66"/>
        <v>0</v>
      </c>
      <c r="BG132">
        <f t="shared" si="67"/>
        <v>0</v>
      </c>
      <c r="BH132">
        <f t="shared" si="68"/>
        <v>0</v>
      </c>
      <c r="BI132">
        <f t="shared" si="69"/>
        <v>0</v>
      </c>
      <c r="BJ132" t="str">
        <f t="shared" si="70"/>
        <v>Bust</v>
      </c>
      <c r="BK132">
        <f t="shared" si="71"/>
        <v>0</v>
      </c>
    </row>
    <row r="133" spans="1:63" x14ac:dyDescent="0.25">
      <c r="A133" t="s">
        <v>501</v>
      </c>
      <c r="B133" t="s">
        <v>74</v>
      </c>
      <c r="C133" t="str">
        <f>INDEX('Draft Master List'!E:F,MATCH(A133,'Draft Master List'!E:E,0),2)</f>
        <v>2352007</v>
      </c>
      <c r="D133">
        <f>INDEX('Draft Master List'!A:F,MATCH(A133,'Draft Master List'!E:E,0),1)</f>
        <v>2007</v>
      </c>
      <c r="E133" s="7">
        <f>SUMIFS('Receiving Data 2006-2015'!H:H,'Receiving Data 2006-2015'!D:D,'WR Stats'!C133,'Receiving Data 2006-2015'!A:A,'WR Stats'!D133)</f>
        <v>0</v>
      </c>
      <c r="F133" s="7">
        <f>SUMIFS('Receiving Data 2006-2015'!H:H,'Receiving Data 2006-2015'!D:D,'WR Stats'!C133,'Receiving Data 2006-2015'!A:A,'WR Stats'!D133+1)</f>
        <v>15</v>
      </c>
      <c r="G133" s="7">
        <f>SUMIFS('Receiving Data 2006-2015'!H:H,'Receiving Data 2006-2015'!D:D,'WR Stats'!C133,'Receiving Data 2006-2015'!A:A,'WR Stats'!D133+2)</f>
        <v>15</v>
      </c>
      <c r="H133" s="7">
        <f>SUMIFS('Receiving Data 2006-2015'!H:H,'Receiving Data 2006-2015'!D:D,'WR Stats'!C133,'Receiving Data 2006-2015'!A:A,'WR Stats'!D133+3)</f>
        <v>16</v>
      </c>
      <c r="I133" s="7">
        <f>SUMIFS('Receiving Data 2006-2015'!H:H,'Receiving Data 2006-2015'!D:D,'WR Stats'!C133,'Receiving Data 2006-2015'!A:A,'WR Stats'!D133+4)</f>
        <v>9</v>
      </c>
      <c r="J133" s="7">
        <f>SUMIFS('Receiving Data 2006-2015'!K:K,'Receiving Data 2006-2015'!D:D,'WR Stats'!C133,'Receiving Data 2006-2015'!A:A,'WR Stats'!D133)</f>
        <v>0</v>
      </c>
      <c r="K133" s="7">
        <f>SUMIFS('Receiving Data 2006-2015'!K:K,'Receiving Data 2006-2015'!D:D,'WR Stats'!C133,'Receiving Data 2006-2015'!A:A,'WR Stats'!D133+1)</f>
        <v>32</v>
      </c>
      <c r="L133" s="7">
        <f>SUMIFS('Receiving Data 2006-2015'!K:K,'Receiving Data 2006-2015'!D:D,'WR Stats'!C133,'Receiving Data 2006-2015'!A:A,'WR Stats'!D133+2)</f>
        <v>30</v>
      </c>
      <c r="M133" s="7">
        <f>SUMIFS('Receiving Data 2006-2015'!K:K,'Receiving Data 2006-2015'!D:D,'WR Stats'!C133,'Receiving Data 2006-2015'!A:A,'WR Stats'!D133+3)</f>
        <v>40</v>
      </c>
      <c r="N133" s="7">
        <f>SUMIFS('Receiving Data 2006-2015'!K:K,'Receiving Data 2006-2015'!D:D,'WR Stats'!C133,'Receiving Data 2006-2015'!A:A,'WR Stats'!D133+4)</f>
        <v>4</v>
      </c>
      <c r="O133" s="7">
        <f>SUMIFS('Receiving Data 2006-2015'!J:J,'Receiving Data 2006-2015'!D:D,'WR Stats'!C133,'Receiving Data 2006-2015'!A:A,'WR Stats'!D133)</f>
        <v>0</v>
      </c>
      <c r="P133" s="7">
        <f>SUMIFS('Receiving Data 2006-2015'!J:J,'Receiving Data 2006-2015'!D:D,'WR Stats'!C133,'Receiving Data 2006-2015'!A:A,'WR Stats'!D133+1)</f>
        <v>45</v>
      </c>
      <c r="Q133" s="7">
        <f>SUMIFS('Receiving Data 2006-2015'!J:J,'Receiving Data 2006-2015'!D:D,'WR Stats'!C133,'Receiving Data 2006-2015'!A:A,'WR Stats'!D133+2)</f>
        <v>66</v>
      </c>
      <c r="R133" s="7">
        <f>SUMIFS('Receiving Data 2006-2015'!J:J,'Receiving Data 2006-2015'!D:D,'WR Stats'!C133,'Receiving Data 2006-2015'!A:A,'WR Stats'!D133+3)</f>
        <v>63</v>
      </c>
      <c r="S133" s="7">
        <f>SUMIFS('Receiving Data 2006-2015'!J:J,'Receiving Data 2006-2015'!D:D,'WR Stats'!C133,'Receiving Data 2006-2015'!A:A,'WR Stats'!D133+4)</f>
        <v>8</v>
      </c>
      <c r="T133" s="6">
        <f>SUMIFS('Receiving Data 2006-2015'!M:M,'Receiving Data 2006-2015'!D:D,'WR Stats'!C133,'Receiving Data 2006-2015'!A:A,'WR Stats'!D133)</f>
        <v>0</v>
      </c>
      <c r="U133" s="6">
        <f>SUMIFS('Receiving Data 2006-2015'!M:M,'Receiving Data 2006-2015'!D:D,'WR Stats'!C133,'Receiving Data 2006-2015'!A:A,'WR Stats'!D133+1)</f>
        <v>359</v>
      </c>
      <c r="V133" s="6">
        <f>SUMIFS('Receiving Data 2006-2015'!M:M,'Receiving Data 2006-2015'!D:D,'WR Stats'!C133,'Receiving Data 2006-2015'!A:A,'WR Stats'!D133+2)</f>
        <v>318</v>
      </c>
      <c r="W133" s="6">
        <f>SUMIFS('Receiving Data 2006-2015'!M:M,'Receiving Data 2006-2015'!D:D,'WR Stats'!C133,'Receiving Data 2006-2015'!A:A,'WR Stats'!D133+3)</f>
        <v>346</v>
      </c>
      <c r="X133" s="6">
        <f>SUMIFS('Receiving Data 2006-2015'!M:M,'Receiving Data 2006-2015'!D:D,'WR Stats'!C133,'Receiving Data 2006-2015'!A:A,'WR Stats'!D133+4)</f>
        <v>39</v>
      </c>
      <c r="Y133" s="6">
        <f>SUMIFS('Receiving Data 2006-2015'!O:O,'Receiving Data 2006-2015'!D:D,'WR Stats'!C133,'Receiving Data 2006-2015'!A:A,'WR Stats'!D133)</f>
        <v>0</v>
      </c>
      <c r="Z133" s="6">
        <f>SUMIFS('Receiving Data 2006-2015'!O:O,'Receiving Data 2006-2015'!D:D,'WR Stats'!C133,'Receiving Data 2006-2015'!A:A,'WR Stats'!D133+1)</f>
        <v>3</v>
      </c>
      <c r="AA133" s="6">
        <f>SUMIFS('Receiving Data 2006-2015'!O:O,'Receiving Data 2006-2015'!D:D,'WR Stats'!C133,'Receiving Data 2006-2015'!A:A,'WR Stats'!D133+2)</f>
        <v>2</v>
      </c>
      <c r="AB133" s="6">
        <f>SUMIFS('Receiving Data 2006-2015'!O:O,'Receiving Data 2006-2015'!D:D,'WR Stats'!C133,'Receiving Data 2006-2015'!A:A,'WR Stats'!D133+3)</f>
        <v>0</v>
      </c>
      <c r="AC133" s="6">
        <f>SUMIFS('Receiving Data 2006-2015'!O:O,'Receiving Data 2006-2015'!D:D,'WR Stats'!C133,'Receiving Data 2006-2015'!A:A,'WR Stats'!D133+4)</f>
        <v>0</v>
      </c>
      <c r="AD133" s="6">
        <f>SUMIFS('Receiving Data 2006-2015'!S:S,'Receiving Data 2006-2015'!D:D,'WR Stats'!C133,'Receiving Data 2006-2015'!A:A,'WR Stats'!D133)</f>
        <v>0</v>
      </c>
      <c r="AE133" s="6">
        <f>SUMIFS('Receiving Data 2006-2015'!S:S,'Receiving Data 2006-2015'!D:D,'WR Stats'!C133,'Receiving Data 2006-2015'!A:A,'WR Stats'!D133+1)</f>
        <v>0</v>
      </c>
      <c r="AF133" s="6">
        <f>SUMIFS('Receiving Data 2006-2015'!S:S,'Receiving Data 2006-2015'!D:D,'WR Stats'!C133,'Receiving Data 2006-2015'!A:A,'WR Stats'!D133+2)</f>
        <v>0</v>
      </c>
      <c r="AG133" s="6">
        <f>SUMIFS('Receiving Data 2006-2015'!S:S,'Receiving Data 2006-2015'!D:D,'WR Stats'!C133,'Receiving Data 2006-2015'!A:A,'WR Stats'!D133+3)</f>
        <v>3</v>
      </c>
      <c r="AH133" s="6">
        <f>SUMIFS('Receiving Data 2006-2015'!S:S,'Receiving Data 2006-2015'!D:D,'WR Stats'!C133,'Receiving Data 2006-2015'!A:A,'WR Stats'!D133+4)</f>
        <v>1</v>
      </c>
      <c r="AI133" s="6">
        <f t="shared" si="48"/>
        <v>0</v>
      </c>
      <c r="AJ133" s="6">
        <f t="shared" si="49"/>
        <v>53.9</v>
      </c>
      <c r="AK133" s="6">
        <f t="shared" si="50"/>
        <v>43.8</v>
      </c>
      <c r="AL133" s="6">
        <f t="shared" si="51"/>
        <v>28.6</v>
      </c>
      <c r="AM133" s="6">
        <f t="shared" si="52"/>
        <v>1.9</v>
      </c>
      <c r="AN133" s="6">
        <f t="shared" si="53"/>
        <v>128.19999999999999</v>
      </c>
      <c r="AO133" s="3">
        <f>SUMIFS('Receiving Data 2006-2015'!L:L,'Receiving Data 2006-2015'!D:D,'WR Stats'!C133,'Receiving Data 2006-2015'!A:A,'WR Stats'!D133)</f>
        <v>0</v>
      </c>
      <c r="AP133" s="3">
        <f>SUMIFS('Receiving Data 2006-2015'!L:L,'Receiving Data 2006-2015'!D:D,'WR Stats'!C133,'Receiving Data 2006-2015'!A:A,'WR Stats'!D133+1)</f>
        <v>0.71099999999999997</v>
      </c>
      <c r="AQ133" s="3">
        <f>SUMIFS('Receiving Data 2006-2015'!L:L,'Receiving Data 2006-2015'!D:D,'WR Stats'!C133,'Receiving Data 2006-2015'!A:A,'WR Stats'!D133+2)</f>
        <v>0.45500000000000002</v>
      </c>
      <c r="AR133" s="3">
        <f>SUMIFS('Receiving Data 2006-2015'!L:L,'Receiving Data 2006-2015'!D:D,'WR Stats'!C133,'Receiving Data 2006-2015'!A:A,'WR Stats'!D133+3)</f>
        <v>0.63500000000000001</v>
      </c>
      <c r="AS133" s="3">
        <f>SUMIFS('Receiving Data 2006-2015'!L:L,'Receiving Data 2006-2015'!D:D,'WR Stats'!C133,'Receiving Data 2006-2015'!A:A,'WR Stats'!D133+4)</f>
        <v>0.5</v>
      </c>
      <c r="AT133" s="7">
        <f t="shared" si="54"/>
        <v>1062</v>
      </c>
      <c r="AU133" s="7">
        <f t="shared" si="55"/>
        <v>55</v>
      </c>
      <c r="AV133" s="7">
        <f t="shared" si="56"/>
        <v>182</v>
      </c>
      <c r="AW133" s="7">
        <f t="shared" si="57"/>
        <v>106</v>
      </c>
      <c r="AX133" s="7">
        <f t="shared" si="58"/>
        <v>4</v>
      </c>
      <c r="AY133" s="7">
        <f t="shared" si="59"/>
        <v>10.018867924528301</v>
      </c>
      <c r="AZ133" s="7">
        <f t="shared" si="60"/>
        <v>5.8351648351648349</v>
      </c>
      <c r="BA133" s="7">
        <f t="shared" si="61"/>
        <v>19.309090909090909</v>
      </c>
      <c r="BB133" s="7">
        <f t="shared" si="62"/>
        <v>5</v>
      </c>
      <c r="BC133" s="4">
        <f t="shared" si="63"/>
        <v>0.46020000000000005</v>
      </c>
      <c r="BD133">
        <f t="shared" si="64"/>
        <v>0</v>
      </c>
      <c r="BE133">
        <f t="shared" si="65"/>
        <v>0</v>
      </c>
      <c r="BF133">
        <f t="shared" si="66"/>
        <v>0</v>
      </c>
      <c r="BG133">
        <f t="shared" si="67"/>
        <v>0</v>
      </c>
      <c r="BH133">
        <f t="shared" si="68"/>
        <v>0</v>
      </c>
      <c r="BI133">
        <f t="shared" si="69"/>
        <v>0</v>
      </c>
      <c r="BJ133" t="str">
        <f t="shared" si="70"/>
        <v>Bust</v>
      </c>
      <c r="BK133">
        <f t="shared" si="71"/>
        <v>0</v>
      </c>
    </row>
    <row r="134" spans="1:63" x14ac:dyDescent="0.25">
      <c r="A134" t="s">
        <v>505</v>
      </c>
      <c r="B134" t="s">
        <v>74</v>
      </c>
      <c r="C134" t="str">
        <f>INDEX('Draft Master List'!E:F,MATCH(A134,'Draft Master List'!E:E,0),2)</f>
        <v>2492007</v>
      </c>
      <c r="D134">
        <f>INDEX('Draft Master List'!A:F,MATCH(A134,'Draft Master List'!E:E,0),1)</f>
        <v>2007</v>
      </c>
      <c r="E134" s="7">
        <f>SUMIFS('Receiving Data 2006-2015'!H:H,'Receiving Data 2006-2015'!D:D,'WR Stats'!C134,'Receiving Data 2006-2015'!A:A,'WR Stats'!D134)</f>
        <v>0</v>
      </c>
      <c r="F134" s="7">
        <f>SUMIFS('Receiving Data 2006-2015'!H:H,'Receiving Data 2006-2015'!D:D,'WR Stats'!C134,'Receiving Data 2006-2015'!A:A,'WR Stats'!D134+1)</f>
        <v>10</v>
      </c>
      <c r="G134" s="7">
        <f>SUMIFS('Receiving Data 2006-2015'!H:H,'Receiving Data 2006-2015'!D:D,'WR Stats'!C134,'Receiving Data 2006-2015'!A:A,'WR Stats'!D134+2)</f>
        <v>0</v>
      </c>
      <c r="H134" s="7">
        <f>SUMIFS('Receiving Data 2006-2015'!H:H,'Receiving Data 2006-2015'!D:D,'WR Stats'!C134,'Receiving Data 2006-2015'!A:A,'WR Stats'!D134+3)</f>
        <v>0</v>
      </c>
      <c r="I134" s="7">
        <f>SUMIFS('Receiving Data 2006-2015'!H:H,'Receiving Data 2006-2015'!D:D,'WR Stats'!C134,'Receiving Data 2006-2015'!A:A,'WR Stats'!D134+4)</f>
        <v>0</v>
      </c>
      <c r="J134" s="7">
        <f>SUMIFS('Receiving Data 2006-2015'!K:K,'Receiving Data 2006-2015'!D:D,'WR Stats'!C134,'Receiving Data 2006-2015'!A:A,'WR Stats'!D134)</f>
        <v>0</v>
      </c>
      <c r="K134" s="7">
        <f>SUMIFS('Receiving Data 2006-2015'!K:K,'Receiving Data 2006-2015'!D:D,'WR Stats'!C134,'Receiving Data 2006-2015'!A:A,'WR Stats'!D134+1)</f>
        <v>6</v>
      </c>
      <c r="L134" s="7">
        <f>SUMIFS('Receiving Data 2006-2015'!K:K,'Receiving Data 2006-2015'!D:D,'WR Stats'!C134,'Receiving Data 2006-2015'!A:A,'WR Stats'!D134+2)</f>
        <v>0</v>
      </c>
      <c r="M134" s="7">
        <f>SUMIFS('Receiving Data 2006-2015'!K:K,'Receiving Data 2006-2015'!D:D,'WR Stats'!C134,'Receiving Data 2006-2015'!A:A,'WR Stats'!D134+3)</f>
        <v>0</v>
      </c>
      <c r="N134" s="7">
        <f>SUMIFS('Receiving Data 2006-2015'!K:K,'Receiving Data 2006-2015'!D:D,'WR Stats'!C134,'Receiving Data 2006-2015'!A:A,'WR Stats'!D134+4)</f>
        <v>0</v>
      </c>
      <c r="O134" s="7">
        <f>SUMIFS('Receiving Data 2006-2015'!J:J,'Receiving Data 2006-2015'!D:D,'WR Stats'!C134,'Receiving Data 2006-2015'!A:A,'WR Stats'!D134)</f>
        <v>0</v>
      </c>
      <c r="P134" s="7">
        <f>SUMIFS('Receiving Data 2006-2015'!J:J,'Receiving Data 2006-2015'!D:D,'WR Stats'!C134,'Receiving Data 2006-2015'!A:A,'WR Stats'!D134+1)</f>
        <v>12</v>
      </c>
      <c r="Q134" s="7">
        <f>SUMIFS('Receiving Data 2006-2015'!J:J,'Receiving Data 2006-2015'!D:D,'WR Stats'!C134,'Receiving Data 2006-2015'!A:A,'WR Stats'!D134+2)</f>
        <v>0</v>
      </c>
      <c r="R134" s="7">
        <f>SUMIFS('Receiving Data 2006-2015'!J:J,'Receiving Data 2006-2015'!D:D,'WR Stats'!C134,'Receiving Data 2006-2015'!A:A,'WR Stats'!D134+3)</f>
        <v>0</v>
      </c>
      <c r="S134" s="7">
        <f>SUMIFS('Receiving Data 2006-2015'!J:J,'Receiving Data 2006-2015'!D:D,'WR Stats'!C134,'Receiving Data 2006-2015'!A:A,'WR Stats'!D134+4)</f>
        <v>0</v>
      </c>
      <c r="T134" s="6">
        <f>SUMIFS('Receiving Data 2006-2015'!M:M,'Receiving Data 2006-2015'!D:D,'WR Stats'!C134,'Receiving Data 2006-2015'!A:A,'WR Stats'!D134)</f>
        <v>0</v>
      </c>
      <c r="U134" s="6">
        <f>SUMIFS('Receiving Data 2006-2015'!M:M,'Receiving Data 2006-2015'!D:D,'WR Stats'!C134,'Receiving Data 2006-2015'!A:A,'WR Stats'!D134+1)</f>
        <v>119</v>
      </c>
      <c r="V134" s="6">
        <f>SUMIFS('Receiving Data 2006-2015'!M:M,'Receiving Data 2006-2015'!D:D,'WR Stats'!C134,'Receiving Data 2006-2015'!A:A,'WR Stats'!D134+2)</f>
        <v>0</v>
      </c>
      <c r="W134" s="6">
        <f>SUMIFS('Receiving Data 2006-2015'!M:M,'Receiving Data 2006-2015'!D:D,'WR Stats'!C134,'Receiving Data 2006-2015'!A:A,'WR Stats'!D134+3)</f>
        <v>0</v>
      </c>
      <c r="X134" s="6">
        <f>SUMIFS('Receiving Data 2006-2015'!M:M,'Receiving Data 2006-2015'!D:D,'WR Stats'!C134,'Receiving Data 2006-2015'!A:A,'WR Stats'!D134+4)</f>
        <v>0</v>
      </c>
      <c r="Y134" s="6">
        <f>SUMIFS('Receiving Data 2006-2015'!O:O,'Receiving Data 2006-2015'!D:D,'WR Stats'!C134,'Receiving Data 2006-2015'!A:A,'WR Stats'!D134)</f>
        <v>0</v>
      </c>
      <c r="Z134" s="6">
        <f>SUMIFS('Receiving Data 2006-2015'!O:O,'Receiving Data 2006-2015'!D:D,'WR Stats'!C134,'Receiving Data 2006-2015'!A:A,'WR Stats'!D134+1)</f>
        <v>1</v>
      </c>
      <c r="AA134" s="6">
        <f>SUMIFS('Receiving Data 2006-2015'!O:O,'Receiving Data 2006-2015'!D:D,'WR Stats'!C134,'Receiving Data 2006-2015'!A:A,'WR Stats'!D134+2)</f>
        <v>0</v>
      </c>
      <c r="AB134" s="6">
        <f>SUMIFS('Receiving Data 2006-2015'!O:O,'Receiving Data 2006-2015'!D:D,'WR Stats'!C134,'Receiving Data 2006-2015'!A:A,'WR Stats'!D134+3)</f>
        <v>0</v>
      </c>
      <c r="AC134" s="6">
        <f>SUMIFS('Receiving Data 2006-2015'!O:O,'Receiving Data 2006-2015'!D:D,'WR Stats'!C134,'Receiving Data 2006-2015'!A:A,'WR Stats'!D134+4)</f>
        <v>0</v>
      </c>
      <c r="AD134" s="6">
        <f>SUMIFS('Receiving Data 2006-2015'!S:S,'Receiving Data 2006-2015'!D:D,'WR Stats'!C134,'Receiving Data 2006-2015'!A:A,'WR Stats'!D134)</f>
        <v>0</v>
      </c>
      <c r="AE134" s="6">
        <f>SUMIFS('Receiving Data 2006-2015'!S:S,'Receiving Data 2006-2015'!D:D,'WR Stats'!C134,'Receiving Data 2006-2015'!A:A,'WR Stats'!D134+1)</f>
        <v>2</v>
      </c>
      <c r="AF134" s="6">
        <f>SUMIFS('Receiving Data 2006-2015'!S:S,'Receiving Data 2006-2015'!D:D,'WR Stats'!C134,'Receiving Data 2006-2015'!A:A,'WR Stats'!D134+2)</f>
        <v>0</v>
      </c>
      <c r="AG134" s="6">
        <f>SUMIFS('Receiving Data 2006-2015'!S:S,'Receiving Data 2006-2015'!D:D,'WR Stats'!C134,'Receiving Data 2006-2015'!A:A,'WR Stats'!D134+3)</f>
        <v>0</v>
      </c>
      <c r="AH134" s="6">
        <f>SUMIFS('Receiving Data 2006-2015'!S:S,'Receiving Data 2006-2015'!D:D,'WR Stats'!C134,'Receiving Data 2006-2015'!A:A,'WR Stats'!D134+4)</f>
        <v>0</v>
      </c>
      <c r="AI134" s="6">
        <f t="shared" si="48"/>
        <v>0</v>
      </c>
      <c r="AJ134" s="6">
        <f t="shared" si="49"/>
        <v>13.899999999999999</v>
      </c>
      <c r="AK134" s="6">
        <f t="shared" si="50"/>
        <v>0</v>
      </c>
      <c r="AL134" s="6">
        <f t="shared" si="51"/>
        <v>0</v>
      </c>
      <c r="AM134" s="6">
        <f t="shared" si="52"/>
        <v>0</v>
      </c>
      <c r="AN134" s="6">
        <f t="shared" si="53"/>
        <v>13.899999999999999</v>
      </c>
      <c r="AO134" s="3">
        <f>SUMIFS('Receiving Data 2006-2015'!L:L,'Receiving Data 2006-2015'!D:D,'WR Stats'!C134,'Receiving Data 2006-2015'!A:A,'WR Stats'!D134)</f>
        <v>0</v>
      </c>
      <c r="AP134" s="3">
        <f>SUMIFS('Receiving Data 2006-2015'!L:L,'Receiving Data 2006-2015'!D:D,'WR Stats'!C134,'Receiving Data 2006-2015'!A:A,'WR Stats'!D134+1)</f>
        <v>0.5</v>
      </c>
      <c r="AQ134" s="3">
        <f>SUMIFS('Receiving Data 2006-2015'!L:L,'Receiving Data 2006-2015'!D:D,'WR Stats'!C134,'Receiving Data 2006-2015'!A:A,'WR Stats'!D134+2)</f>
        <v>0</v>
      </c>
      <c r="AR134" s="3">
        <f>SUMIFS('Receiving Data 2006-2015'!L:L,'Receiving Data 2006-2015'!D:D,'WR Stats'!C134,'Receiving Data 2006-2015'!A:A,'WR Stats'!D134+3)</f>
        <v>0</v>
      </c>
      <c r="AS134" s="3">
        <f>SUMIFS('Receiving Data 2006-2015'!L:L,'Receiving Data 2006-2015'!D:D,'WR Stats'!C134,'Receiving Data 2006-2015'!A:A,'WR Stats'!D134+4)</f>
        <v>0</v>
      </c>
      <c r="AT134" s="7">
        <f t="shared" si="54"/>
        <v>119</v>
      </c>
      <c r="AU134" s="7">
        <f t="shared" si="55"/>
        <v>10</v>
      </c>
      <c r="AV134" s="7">
        <f t="shared" si="56"/>
        <v>12</v>
      </c>
      <c r="AW134" s="7">
        <f t="shared" si="57"/>
        <v>6</v>
      </c>
      <c r="AX134" s="7">
        <f t="shared" si="58"/>
        <v>2</v>
      </c>
      <c r="AY134" s="7">
        <f t="shared" si="59"/>
        <v>19.833333333333332</v>
      </c>
      <c r="AZ134" s="7">
        <f t="shared" si="60"/>
        <v>9.9166666666666661</v>
      </c>
      <c r="BA134" s="7">
        <f t="shared" si="61"/>
        <v>11.9</v>
      </c>
      <c r="BB134" s="7">
        <f t="shared" si="62"/>
        <v>1</v>
      </c>
      <c r="BC134" s="4">
        <f t="shared" si="63"/>
        <v>0.1</v>
      </c>
      <c r="BD134">
        <f t="shared" si="64"/>
        <v>0</v>
      </c>
      <c r="BE134">
        <f t="shared" si="65"/>
        <v>0</v>
      </c>
      <c r="BF134">
        <f t="shared" si="66"/>
        <v>0</v>
      </c>
      <c r="BG134">
        <f t="shared" si="67"/>
        <v>0</v>
      </c>
      <c r="BH134">
        <f t="shared" si="68"/>
        <v>0</v>
      </c>
      <c r="BI134">
        <f t="shared" si="69"/>
        <v>0</v>
      </c>
      <c r="BJ134" t="str">
        <f t="shared" si="70"/>
        <v>Bust</v>
      </c>
      <c r="BK134">
        <f t="shared" si="71"/>
        <v>0</v>
      </c>
    </row>
    <row r="135" spans="1:63" x14ac:dyDescent="0.25">
      <c r="A135" t="s">
        <v>508</v>
      </c>
      <c r="B135" t="s">
        <v>74</v>
      </c>
      <c r="C135" t="str">
        <f>INDEX('Draft Master List'!E:F,MATCH(A135,'Draft Master List'!E:E,0),2)</f>
        <v>2542007</v>
      </c>
      <c r="D135">
        <f>INDEX('Draft Master List'!A:F,MATCH(A135,'Draft Master List'!E:E,0),1)</f>
        <v>2007</v>
      </c>
      <c r="E135" s="7">
        <f>SUMIFS('Receiving Data 2006-2015'!H:H,'Receiving Data 2006-2015'!D:D,'WR Stats'!C135,'Receiving Data 2006-2015'!A:A,'WR Stats'!D135)</f>
        <v>0</v>
      </c>
      <c r="F135" s="7">
        <f>SUMIFS('Receiving Data 2006-2015'!H:H,'Receiving Data 2006-2015'!D:D,'WR Stats'!C135,'Receiving Data 2006-2015'!A:A,'WR Stats'!D135+1)</f>
        <v>0</v>
      </c>
      <c r="G135" s="7">
        <f>SUMIFS('Receiving Data 2006-2015'!H:H,'Receiving Data 2006-2015'!D:D,'WR Stats'!C135,'Receiving Data 2006-2015'!A:A,'WR Stats'!D135+2)</f>
        <v>0</v>
      </c>
      <c r="H135" s="7">
        <f>SUMIFS('Receiving Data 2006-2015'!H:H,'Receiving Data 2006-2015'!D:D,'WR Stats'!C135,'Receiving Data 2006-2015'!A:A,'WR Stats'!D135+3)</f>
        <v>0</v>
      </c>
      <c r="I135" s="7">
        <f>SUMIFS('Receiving Data 2006-2015'!H:H,'Receiving Data 2006-2015'!D:D,'WR Stats'!C135,'Receiving Data 2006-2015'!A:A,'WR Stats'!D135+4)</f>
        <v>0</v>
      </c>
      <c r="J135" s="7">
        <f>SUMIFS('Receiving Data 2006-2015'!K:K,'Receiving Data 2006-2015'!D:D,'WR Stats'!C135,'Receiving Data 2006-2015'!A:A,'WR Stats'!D135)</f>
        <v>0</v>
      </c>
      <c r="K135" s="7">
        <f>SUMIFS('Receiving Data 2006-2015'!K:K,'Receiving Data 2006-2015'!D:D,'WR Stats'!C135,'Receiving Data 2006-2015'!A:A,'WR Stats'!D135+1)</f>
        <v>0</v>
      </c>
      <c r="L135" s="7">
        <f>SUMIFS('Receiving Data 2006-2015'!K:K,'Receiving Data 2006-2015'!D:D,'WR Stats'!C135,'Receiving Data 2006-2015'!A:A,'WR Stats'!D135+2)</f>
        <v>0</v>
      </c>
      <c r="M135" s="7">
        <f>SUMIFS('Receiving Data 2006-2015'!K:K,'Receiving Data 2006-2015'!D:D,'WR Stats'!C135,'Receiving Data 2006-2015'!A:A,'WR Stats'!D135+3)</f>
        <v>0</v>
      </c>
      <c r="N135" s="7">
        <f>SUMIFS('Receiving Data 2006-2015'!K:K,'Receiving Data 2006-2015'!D:D,'WR Stats'!C135,'Receiving Data 2006-2015'!A:A,'WR Stats'!D135+4)</f>
        <v>0</v>
      </c>
      <c r="O135" s="7">
        <f>SUMIFS('Receiving Data 2006-2015'!J:J,'Receiving Data 2006-2015'!D:D,'WR Stats'!C135,'Receiving Data 2006-2015'!A:A,'WR Stats'!D135)</f>
        <v>0</v>
      </c>
      <c r="P135" s="7">
        <f>SUMIFS('Receiving Data 2006-2015'!J:J,'Receiving Data 2006-2015'!D:D,'WR Stats'!C135,'Receiving Data 2006-2015'!A:A,'WR Stats'!D135+1)</f>
        <v>0</v>
      </c>
      <c r="Q135" s="7">
        <f>SUMIFS('Receiving Data 2006-2015'!J:J,'Receiving Data 2006-2015'!D:D,'WR Stats'!C135,'Receiving Data 2006-2015'!A:A,'WR Stats'!D135+2)</f>
        <v>0</v>
      </c>
      <c r="R135" s="7">
        <f>SUMIFS('Receiving Data 2006-2015'!J:J,'Receiving Data 2006-2015'!D:D,'WR Stats'!C135,'Receiving Data 2006-2015'!A:A,'WR Stats'!D135+3)</f>
        <v>0</v>
      </c>
      <c r="S135" s="7">
        <f>SUMIFS('Receiving Data 2006-2015'!J:J,'Receiving Data 2006-2015'!D:D,'WR Stats'!C135,'Receiving Data 2006-2015'!A:A,'WR Stats'!D135+4)</f>
        <v>0</v>
      </c>
      <c r="T135" s="6">
        <f>SUMIFS('Receiving Data 2006-2015'!M:M,'Receiving Data 2006-2015'!D:D,'WR Stats'!C135,'Receiving Data 2006-2015'!A:A,'WR Stats'!D135)</f>
        <v>0</v>
      </c>
      <c r="U135" s="6">
        <f>SUMIFS('Receiving Data 2006-2015'!M:M,'Receiving Data 2006-2015'!D:D,'WR Stats'!C135,'Receiving Data 2006-2015'!A:A,'WR Stats'!D135+1)</f>
        <v>0</v>
      </c>
      <c r="V135" s="6">
        <f>SUMIFS('Receiving Data 2006-2015'!M:M,'Receiving Data 2006-2015'!D:D,'WR Stats'!C135,'Receiving Data 2006-2015'!A:A,'WR Stats'!D135+2)</f>
        <v>0</v>
      </c>
      <c r="W135" s="6">
        <f>SUMIFS('Receiving Data 2006-2015'!M:M,'Receiving Data 2006-2015'!D:D,'WR Stats'!C135,'Receiving Data 2006-2015'!A:A,'WR Stats'!D135+3)</f>
        <v>0</v>
      </c>
      <c r="X135" s="6">
        <f>SUMIFS('Receiving Data 2006-2015'!M:M,'Receiving Data 2006-2015'!D:D,'WR Stats'!C135,'Receiving Data 2006-2015'!A:A,'WR Stats'!D135+4)</f>
        <v>0</v>
      </c>
      <c r="Y135" s="6">
        <f>SUMIFS('Receiving Data 2006-2015'!O:O,'Receiving Data 2006-2015'!D:D,'WR Stats'!C135,'Receiving Data 2006-2015'!A:A,'WR Stats'!D135)</f>
        <v>0</v>
      </c>
      <c r="Z135" s="6">
        <f>SUMIFS('Receiving Data 2006-2015'!O:O,'Receiving Data 2006-2015'!D:D,'WR Stats'!C135,'Receiving Data 2006-2015'!A:A,'WR Stats'!D135+1)</f>
        <v>0</v>
      </c>
      <c r="AA135" s="6">
        <f>SUMIFS('Receiving Data 2006-2015'!O:O,'Receiving Data 2006-2015'!D:D,'WR Stats'!C135,'Receiving Data 2006-2015'!A:A,'WR Stats'!D135+2)</f>
        <v>0</v>
      </c>
      <c r="AB135" s="6">
        <f>SUMIFS('Receiving Data 2006-2015'!O:O,'Receiving Data 2006-2015'!D:D,'WR Stats'!C135,'Receiving Data 2006-2015'!A:A,'WR Stats'!D135+3)</f>
        <v>0</v>
      </c>
      <c r="AC135" s="6">
        <f>SUMIFS('Receiving Data 2006-2015'!O:O,'Receiving Data 2006-2015'!D:D,'WR Stats'!C135,'Receiving Data 2006-2015'!A:A,'WR Stats'!D135+4)</f>
        <v>0</v>
      </c>
      <c r="AD135" s="6">
        <f>SUMIFS('Receiving Data 2006-2015'!S:S,'Receiving Data 2006-2015'!D:D,'WR Stats'!C135,'Receiving Data 2006-2015'!A:A,'WR Stats'!D135)</f>
        <v>0</v>
      </c>
      <c r="AE135" s="6">
        <f>SUMIFS('Receiving Data 2006-2015'!S:S,'Receiving Data 2006-2015'!D:D,'WR Stats'!C135,'Receiving Data 2006-2015'!A:A,'WR Stats'!D135+1)</f>
        <v>0</v>
      </c>
      <c r="AF135" s="6">
        <f>SUMIFS('Receiving Data 2006-2015'!S:S,'Receiving Data 2006-2015'!D:D,'WR Stats'!C135,'Receiving Data 2006-2015'!A:A,'WR Stats'!D135+2)</f>
        <v>0</v>
      </c>
      <c r="AG135" s="6">
        <f>SUMIFS('Receiving Data 2006-2015'!S:S,'Receiving Data 2006-2015'!D:D,'WR Stats'!C135,'Receiving Data 2006-2015'!A:A,'WR Stats'!D135+3)</f>
        <v>0</v>
      </c>
      <c r="AH135" s="6">
        <f>SUMIFS('Receiving Data 2006-2015'!S:S,'Receiving Data 2006-2015'!D:D,'WR Stats'!C135,'Receiving Data 2006-2015'!A:A,'WR Stats'!D135+4)</f>
        <v>0</v>
      </c>
      <c r="AI135" s="6">
        <f t="shared" si="48"/>
        <v>0</v>
      </c>
      <c r="AJ135" s="6">
        <f t="shared" si="49"/>
        <v>0</v>
      </c>
      <c r="AK135" s="6">
        <f t="shared" si="50"/>
        <v>0</v>
      </c>
      <c r="AL135" s="6">
        <f t="shared" si="51"/>
        <v>0</v>
      </c>
      <c r="AM135" s="6">
        <f t="shared" si="52"/>
        <v>0</v>
      </c>
      <c r="AN135" s="6">
        <f t="shared" si="53"/>
        <v>0</v>
      </c>
      <c r="AO135" s="3">
        <f>SUMIFS('Receiving Data 2006-2015'!L:L,'Receiving Data 2006-2015'!D:D,'WR Stats'!C135,'Receiving Data 2006-2015'!A:A,'WR Stats'!D135)</f>
        <v>0</v>
      </c>
      <c r="AP135" s="3">
        <f>SUMIFS('Receiving Data 2006-2015'!L:L,'Receiving Data 2006-2015'!D:D,'WR Stats'!C135,'Receiving Data 2006-2015'!A:A,'WR Stats'!D135+1)</f>
        <v>0</v>
      </c>
      <c r="AQ135" s="3">
        <f>SUMIFS('Receiving Data 2006-2015'!L:L,'Receiving Data 2006-2015'!D:D,'WR Stats'!C135,'Receiving Data 2006-2015'!A:A,'WR Stats'!D135+2)</f>
        <v>0</v>
      </c>
      <c r="AR135" s="3">
        <f>SUMIFS('Receiving Data 2006-2015'!L:L,'Receiving Data 2006-2015'!D:D,'WR Stats'!C135,'Receiving Data 2006-2015'!A:A,'WR Stats'!D135+3)</f>
        <v>0</v>
      </c>
      <c r="AS135" s="3">
        <f>SUMIFS('Receiving Data 2006-2015'!L:L,'Receiving Data 2006-2015'!D:D,'WR Stats'!C135,'Receiving Data 2006-2015'!A:A,'WR Stats'!D135+4)</f>
        <v>0</v>
      </c>
      <c r="AT135" s="7">
        <f t="shared" si="54"/>
        <v>0</v>
      </c>
      <c r="AU135" s="7">
        <f t="shared" si="55"/>
        <v>0</v>
      </c>
      <c r="AV135" s="7">
        <f t="shared" si="56"/>
        <v>0</v>
      </c>
      <c r="AW135" s="7">
        <f t="shared" si="57"/>
        <v>0</v>
      </c>
      <c r="AX135" s="7">
        <f t="shared" si="58"/>
        <v>0</v>
      </c>
      <c r="AY135" s="7" t="str">
        <f t="shared" si="59"/>
        <v/>
      </c>
      <c r="AZ135" s="7" t="str">
        <f t="shared" si="60"/>
        <v/>
      </c>
      <c r="BA135" s="7" t="str">
        <f t="shared" si="61"/>
        <v/>
      </c>
      <c r="BB135" s="7">
        <f t="shared" si="62"/>
        <v>0</v>
      </c>
      <c r="BC135" s="4">
        <f t="shared" si="63"/>
        <v>0</v>
      </c>
      <c r="BD135">
        <f t="shared" si="64"/>
        <v>0</v>
      </c>
      <c r="BE135">
        <f t="shared" si="65"/>
        <v>0</v>
      </c>
      <c r="BF135">
        <f t="shared" si="66"/>
        <v>0</v>
      </c>
      <c r="BG135">
        <f t="shared" si="67"/>
        <v>0</v>
      </c>
      <c r="BH135">
        <f t="shared" si="68"/>
        <v>0</v>
      </c>
      <c r="BI135">
        <f t="shared" si="69"/>
        <v>0</v>
      </c>
      <c r="BJ135" t="str">
        <f t="shared" si="70"/>
        <v>Bust</v>
      </c>
      <c r="BK135">
        <f t="shared" si="71"/>
        <v>0</v>
      </c>
    </row>
    <row r="136" spans="1:63" x14ac:dyDescent="0.25">
      <c r="A136" t="s">
        <v>512</v>
      </c>
      <c r="B136" t="s">
        <v>74</v>
      </c>
      <c r="C136" t="str">
        <f>INDEX('Draft Master List'!E:F,MATCH(A136,'Draft Master List'!E:E,0),2)</f>
        <v>252006</v>
      </c>
      <c r="D136">
        <f>INDEX('Draft Master List'!A:F,MATCH(A136,'Draft Master List'!E:E,0),1)</f>
        <v>2006</v>
      </c>
      <c r="E136" s="7">
        <f>SUMIFS('Receiving Data 2006-2015'!H:H,'Receiving Data 2006-2015'!D:D,'WR Stats'!C136,'Receiving Data 2006-2015'!A:A,'WR Stats'!D136)</f>
        <v>16</v>
      </c>
      <c r="F136" s="7">
        <f>SUMIFS('Receiving Data 2006-2015'!H:H,'Receiving Data 2006-2015'!D:D,'WR Stats'!C136,'Receiving Data 2006-2015'!A:A,'WR Stats'!D136+1)</f>
        <v>13</v>
      </c>
      <c r="G136" s="7">
        <f>SUMIFS('Receiving Data 2006-2015'!H:H,'Receiving Data 2006-2015'!D:D,'WR Stats'!C136,'Receiving Data 2006-2015'!A:A,'WR Stats'!D136+2)</f>
        <v>15</v>
      </c>
      <c r="H136" s="7">
        <f>SUMIFS('Receiving Data 2006-2015'!H:H,'Receiving Data 2006-2015'!D:D,'WR Stats'!C136,'Receiving Data 2006-2015'!A:A,'WR Stats'!D136+3)</f>
        <v>16</v>
      </c>
      <c r="I136" s="7">
        <f>SUMIFS('Receiving Data 2006-2015'!H:H,'Receiving Data 2006-2015'!D:D,'WR Stats'!C136,'Receiving Data 2006-2015'!A:A,'WR Stats'!D136+4)</f>
        <v>12</v>
      </c>
      <c r="J136" s="7">
        <f>SUMIFS('Receiving Data 2006-2015'!K:K,'Receiving Data 2006-2015'!D:D,'WR Stats'!C136,'Receiving Data 2006-2015'!A:A,'WR Stats'!D136)</f>
        <v>49</v>
      </c>
      <c r="K136" s="7">
        <f>SUMIFS('Receiving Data 2006-2015'!K:K,'Receiving Data 2006-2015'!D:D,'WR Stats'!C136,'Receiving Data 2006-2015'!A:A,'WR Stats'!D136+1)</f>
        <v>52</v>
      </c>
      <c r="L136" s="7">
        <f>SUMIFS('Receiving Data 2006-2015'!K:K,'Receiving Data 2006-2015'!D:D,'WR Stats'!C136,'Receiving Data 2006-2015'!A:A,'WR Stats'!D136+2)</f>
        <v>55</v>
      </c>
      <c r="M136" s="7">
        <f>SUMIFS('Receiving Data 2006-2015'!K:K,'Receiving Data 2006-2015'!D:D,'WR Stats'!C136,'Receiving Data 2006-2015'!A:A,'WR Stats'!D136+3)</f>
        <v>79</v>
      </c>
      <c r="N136" s="7">
        <f>SUMIFS('Receiving Data 2006-2015'!K:K,'Receiving Data 2006-2015'!D:D,'WR Stats'!C136,'Receiving Data 2006-2015'!A:A,'WR Stats'!D136+4)</f>
        <v>52</v>
      </c>
      <c r="O136" s="7">
        <f>SUMIFS('Receiving Data 2006-2015'!J:J,'Receiving Data 2006-2015'!D:D,'WR Stats'!C136,'Receiving Data 2006-2015'!A:A,'WR Stats'!D136)</f>
        <v>86</v>
      </c>
      <c r="P136" s="7">
        <f>SUMIFS('Receiving Data 2006-2015'!J:J,'Receiving Data 2006-2015'!D:D,'WR Stats'!C136,'Receiving Data 2006-2015'!A:A,'WR Stats'!D136+1)</f>
        <v>85</v>
      </c>
      <c r="Q136" s="7">
        <f>SUMIFS('Receiving Data 2006-2015'!J:J,'Receiving Data 2006-2015'!D:D,'WR Stats'!C136,'Receiving Data 2006-2015'!A:A,'WR Stats'!D136+2)</f>
        <v>114</v>
      </c>
      <c r="R136" s="7">
        <f>SUMIFS('Receiving Data 2006-2015'!J:J,'Receiving Data 2006-2015'!D:D,'WR Stats'!C136,'Receiving Data 2006-2015'!A:A,'WR Stats'!D136+3)</f>
        <v>138</v>
      </c>
      <c r="S136" s="7">
        <f>SUMIFS('Receiving Data 2006-2015'!J:J,'Receiving Data 2006-2015'!D:D,'WR Stats'!C136,'Receiving Data 2006-2015'!A:A,'WR Stats'!D136+4)</f>
        <v>96</v>
      </c>
      <c r="T136" s="6">
        <f>SUMIFS('Receiving Data 2006-2015'!M:M,'Receiving Data 2006-2015'!D:D,'WR Stats'!C136,'Receiving Data 2006-2015'!A:A,'WR Stats'!D136)</f>
        <v>824</v>
      </c>
      <c r="U136" s="6">
        <f>SUMIFS('Receiving Data 2006-2015'!M:M,'Receiving Data 2006-2015'!D:D,'WR Stats'!C136,'Receiving Data 2006-2015'!A:A,'WR Stats'!D136+1)</f>
        <v>942</v>
      </c>
      <c r="V136" s="6">
        <f>SUMIFS('Receiving Data 2006-2015'!M:M,'Receiving Data 2006-2015'!D:D,'WR Stats'!C136,'Receiving Data 2006-2015'!A:A,'WR Stats'!D136+2)</f>
        <v>821</v>
      </c>
      <c r="W136" s="6">
        <f>SUMIFS('Receiving Data 2006-2015'!M:M,'Receiving Data 2006-2015'!D:D,'WR Stats'!C136,'Receiving Data 2006-2015'!A:A,'WR Stats'!D136+3)</f>
        <v>1248</v>
      </c>
      <c r="X136" s="6">
        <f>SUMIFS('Receiving Data 2006-2015'!M:M,'Receiving Data 2006-2015'!D:D,'WR Stats'!C136,'Receiving Data 2006-2015'!A:A,'WR Stats'!D136+4)</f>
        <v>746</v>
      </c>
      <c r="Y136" s="6">
        <f>SUMIFS('Receiving Data 2006-2015'!O:O,'Receiving Data 2006-2015'!D:D,'WR Stats'!C136,'Receiving Data 2006-2015'!A:A,'WR Stats'!D136)</f>
        <v>2</v>
      </c>
      <c r="Z136" s="6">
        <f>SUMIFS('Receiving Data 2006-2015'!O:O,'Receiving Data 2006-2015'!D:D,'WR Stats'!C136,'Receiving Data 2006-2015'!A:A,'WR Stats'!D136+1)</f>
        <v>8</v>
      </c>
      <c r="AA136" s="6">
        <f>SUMIFS('Receiving Data 2006-2015'!O:O,'Receiving Data 2006-2015'!D:D,'WR Stats'!C136,'Receiving Data 2006-2015'!A:A,'WR Stats'!D136+2)</f>
        <v>5</v>
      </c>
      <c r="AB136" s="6">
        <f>SUMIFS('Receiving Data 2006-2015'!O:O,'Receiving Data 2006-2015'!D:D,'WR Stats'!C136,'Receiving Data 2006-2015'!A:A,'WR Stats'!D136+3)</f>
        <v>5</v>
      </c>
      <c r="AC136" s="6">
        <f>SUMIFS('Receiving Data 2006-2015'!O:O,'Receiving Data 2006-2015'!D:D,'WR Stats'!C136,'Receiving Data 2006-2015'!A:A,'WR Stats'!D136+4)</f>
        <v>6</v>
      </c>
      <c r="AD136" s="6">
        <f>SUMIFS('Receiving Data 2006-2015'!S:S,'Receiving Data 2006-2015'!D:D,'WR Stats'!C136,'Receiving Data 2006-2015'!A:A,'WR Stats'!D136)</f>
        <v>5</v>
      </c>
      <c r="AE136" s="6">
        <f>SUMIFS('Receiving Data 2006-2015'!S:S,'Receiving Data 2006-2015'!D:D,'WR Stats'!C136,'Receiving Data 2006-2015'!A:A,'WR Stats'!D136+1)</f>
        <v>2</v>
      </c>
      <c r="AF136" s="6">
        <f>SUMIFS('Receiving Data 2006-2015'!S:S,'Receiving Data 2006-2015'!D:D,'WR Stats'!C136,'Receiving Data 2006-2015'!A:A,'WR Stats'!D136+2)</f>
        <v>4</v>
      </c>
      <c r="AG136" s="6">
        <f>SUMIFS('Receiving Data 2006-2015'!S:S,'Receiving Data 2006-2015'!D:D,'WR Stats'!C136,'Receiving Data 2006-2015'!A:A,'WR Stats'!D136+3)</f>
        <v>0</v>
      </c>
      <c r="AH136" s="6">
        <f>SUMIFS('Receiving Data 2006-2015'!S:S,'Receiving Data 2006-2015'!D:D,'WR Stats'!C136,'Receiving Data 2006-2015'!A:A,'WR Stats'!D136+4)</f>
        <v>2</v>
      </c>
      <c r="AI136" s="6">
        <f t="shared" si="48"/>
        <v>84.4</v>
      </c>
      <c r="AJ136" s="6">
        <f t="shared" si="49"/>
        <v>138.19999999999999</v>
      </c>
      <c r="AK136" s="6">
        <f t="shared" si="50"/>
        <v>104.1</v>
      </c>
      <c r="AL136" s="6">
        <f t="shared" si="51"/>
        <v>154.80000000000001</v>
      </c>
      <c r="AM136" s="6">
        <f t="shared" si="52"/>
        <v>106.6</v>
      </c>
      <c r="AN136" s="6">
        <f t="shared" si="53"/>
        <v>588.1</v>
      </c>
      <c r="AO136" s="3">
        <f>SUMIFS('Receiving Data 2006-2015'!L:L,'Receiving Data 2006-2015'!D:D,'WR Stats'!C136,'Receiving Data 2006-2015'!A:A,'WR Stats'!D136)</f>
        <v>0.56999999999999995</v>
      </c>
      <c r="AP136" s="3">
        <f>SUMIFS('Receiving Data 2006-2015'!L:L,'Receiving Data 2006-2015'!D:D,'WR Stats'!C136,'Receiving Data 2006-2015'!A:A,'WR Stats'!D136+1)</f>
        <v>0.61199999999999999</v>
      </c>
      <c r="AQ136" s="3">
        <f>SUMIFS('Receiving Data 2006-2015'!L:L,'Receiving Data 2006-2015'!D:D,'WR Stats'!C136,'Receiving Data 2006-2015'!A:A,'WR Stats'!D136+2)</f>
        <v>0.48199999999999998</v>
      </c>
      <c r="AR136" s="3">
        <f>SUMIFS('Receiving Data 2006-2015'!L:L,'Receiving Data 2006-2015'!D:D,'WR Stats'!C136,'Receiving Data 2006-2015'!A:A,'WR Stats'!D136+3)</f>
        <v>0.57199999999999995</v>
      </c>
      <c r="AS136" s="3">
        <f>SUMIFS('Receiving Data 2006-2015'!L:L,'Receiving Data 2006-2015'!D:D,'WR Stats'!C136,'Receiving Data 2006-2015'!A:A,'WR Stats'!D136+4)</f>
        <v>0.54200000000000004</v>
      </c>
      <c r="AT136" s="7">
        <f t="shared" si="54"/>
        <v>4581</v>
      </c>
      <c r="AU136" s="7">
        <f t="shared" si="55"/>
        <v>72</v>
      </c>
      <c r="AV136" s="7">
        <f t="shared" si="56"/>
        <v>519</v>
      </c>
      <c r="AW136" s="7">
        <f t="shared" si="57"/>
        <v>287</v>
      </c>
      <c r="AX136" s="7">
        <f t="shared" si="58"/>
        <v>13</v>
      </c>
      <c r="AY136" s="7">
        <f t="shared" si="59"/>
        <v>15.961672473867596</v>
      </c>
      <c r="AZ136" s="7">
        <f t="shared" si="60"/>
        <v>8.8265895953757223</v>
      </c>
      <c r="BA136" s="7">
        <f t="shared" si="61"/>
        <v>63.625</v>
      </c>
      <c r="BB136" s="7">
        <f t="shared" si="62"/>
        <v>26</v>
      </c>
      <c r="BC136" s="4">
        <f t="shared" si="63"/>
        <v>0.55559999999999987</v>
      </c>
      <c r="BD136">
        <f t="shared" si="64"/>
        <v>0</v>
      </c>
      <c r="BE136">
        <f t="shared" si="65"/>
        <v>1</v>
      </c>
      <c r="BF136">
        <f t="shared" si="66"/>
        <v>0</v>
      </c>
      <c r="BG136">
        <f t="shared" si="67"/>
        <v>1</v>
      </c>
      <c r="BH136">
        <f t="shared" si="68"/>
        <v>0</v>
      </c>
      <c r="BI136">
        <f t="shared" si="69"/>
        <v>2</v>
      </c>
      <c r="BJ136" t="str">
        <f t="shared" si="70"/>
        <v>Starter</v>
      </c>
      <c r="BK136">
        <f t="shared" si="71"/>
        <v>1</v>
      </c>
    </row>
    <row r="137" spans="1:63" x14ac:dyDescent="0.25">
      <c r="A137" t="s">
        <v>514</v>
      </c>
      <c r="B137" t="s">
        <v>74</v>
      </c>
      <c r="C137" t="str">
        <f>INDEX('Draft Master List'!E:F,MATCH(A137,'Draft Master List'!E:E,0),2)</f>
        <v>362006</v>
      </c>
      <c r="D137">
        <f>INDEX('Draft Master List'!A:F,MATCH(A137,'Draft Master List'!E:E,0),1)</f>
        <v>2006</v>
      </c>
      <c r="E137" s="7">
        <f>SUMIFS('Receiving Data 2006-2015'!H:H,'Receiving Data 2006-2015'!D:D,'WR Stats'!C137,'Receiving Data 2006-2015'!A:A,'WR Stats'!D137)</f>
        <v>12</v>
      </c>
      <c r="F137" s="7">
        <f>SUMIFS('Receiving Data 2006-2015'!H:H,'Receiving Data 2006-2015'!D:D,'WR Stats'!C137,'Receiving Data 2006-2015'!A:A,'WR Stats'!D137+1)</f>
        <v>0</v>
      </c>
      <c r="G137" s="7">
        <f>SUMIFS('Receiving Data 2006-2015'!H:H,'Receiving Data 2006-2015'!D:D,'WR Stats'!C137,'Receiving Data 2006-2015'!A:A,'WR Stats'!D137+2)</f>
        <v>4</v>
      </c>
      <c r="H137" s="7">
        <f>SUMIFS('Receiving Data 2006-2015'!H:H,'Receiving Data 2006-2015'!D:D,'WR Stats'!C137,'Receiving Data 2006-2015'!A:A,'WR Stats'!D137+3)</f>
        <v>0</v>
      </c>
      <c r="I137" s="7">
        <f>SUMIFS('Receiving Data 2006-2015'!H:H,'Receiving Data 2006-2015'!D:D,'WR Stats'!C137,'Receiving Data 2006-2015'!A:A,'WR Stats'!D137+4)</f>
        <v>0</v>
      </c>
      <c r="J137" s="7">
        <f>SUMIFS('Receiving Data 2006-2015'!K:K,'Receiving Data 2006-2015'!D:D,'WR Stats'!C137,'Receiving Data 2006-2015'!A:A,'WR Stats'!D137)</f>
        <v>13</v>
      </c>
      <c r="K137" s="7">
        <f>SUMIFS('Receiving Data 2006-2015'!K:K,'Receiving Data 2006-2015'!D:D,'WR Stats'!C137,'Receiving Data 2006-2015'!A:A,'WR Stats'!D137+1)</f>
        <v>0</v>
      </c>
      <c r="L137" s="7">
        <f>SUMIFS('Receiving Data 2006-2015'!K:K,'Receiving Data 2006-2015'!D:D,'WR Stats'!C137,'Receiving Data 2006-2015'!A:A,'WR Stats'!D137+2)</f>
        <v>1</v>
      </c>
      <c r="M137" s="7">
        <f>SUMIFS('Receiving Data 2006-2015'!K:K,'Receiving Data 2006-2015'!D:D,'WR Stats'!C137,'Receiving Data 2006-2015'!A:A,'WR Stats'!D137+3)</f>
        <v>0</v>
      </c>
      <c r="N137" s="7">
        <f>SUMIFS('Receiving Data 2006-2015'!K:K,'Receiving Data 2006-2015'!D:D,'WR Stats'!C137,'Receiving Data 2006-2015'!A:A,'WR Stats'!D137+4)</f>
        <v>0</v>
      </c>
      <c r="O137" s="7">
        <f>SUMIFS('Receiving Data 2006-2015'!J:J,'Receiving Data 2006-2015'!D:D,'WR Stats'!C137,'Receiving Data 2006-2015'!A:A,'WR Stats'!D137)</f>
        <v>19</v>
      </c>
      <c r="P137" s="7">
        <f>SUMIFS('Receiving Data 2006-2015'!J:J,'Receiving Data 2006-2015'!D:D,'WR Stats'!C137,'Receiving Data 2006-2015'!A:A,'WR Stats'!D137+1)</f>
        <v>0</v>
      </c>
      <c r="Q137" s="7">
        <f>SUMIFS('Receiving Data 2006-2015'!J:J,'Receiving Data 2006-2015'!D:D,'WR Stats'!C137,'Receiving Data 2006-2015'!A:A,'WR Stats'!D137+2)</f>
        <v>1</v>
      </c>
      <c r="R137" s="7">
        <f>SUMIFS('Receiving Data 2006-2015'!J:J,'Receiving Data 2006-2015'!D:D,'WR Stats'!C137,'Receiving Data 2006-2015'!A:A,'WR Stats'!D137+3)</f>
        <v>0</v>
      </c>
      <c r="S137" s="7">
        <f>SUMIFS('Receiving Data 2006-2015'!J:J,'Receiving Data 2006-2015'!D:D,'WR Stats'!C137,'Receiving Data 2006-2015'!A:A,'WR Stats'!D137+4)</f>
        <v>0</v>
      </c>
      <c r="T137" s="6">
        <f>SUMIFS('Receiving Data 2006-2015'!M:M,'Receiving Data 2006-2015'!D:D,'WR Stats'!C137,'Receiving Data 2006-2015'!A:A,'WR Stats'!D137)</f>
        <v>152</v>
      </c>
      <c r="U137" s="6">
        <f>SUMIFS('Receiving Data 2006-2015'!M:M,'Receiving Data 2006-2015'!D:D,'WR Stats'!C137,'Receiving Data 2006-2015'!A:A,'WR Stats'!D137+1)</f>
        <v>0</v>
      </c>
      <c r="V137" s="6">
        <f>SUMIFS('Receiving Data 2006-2015'!M:M,'Receiving Data 2006-2015'!D:D,'WR Stats'!C137,'Receiving Data 2006-2015'!A:A,'WR Stats'!D137+2)</f>
        <v>19</v>
      </c>
      <c r="W137" s="6">
        <f>SUMIFS('Receiving Data 2006-2015'!M:M,'Receiving Data 2006-2015'!D:D,'WR Stats'!C137,'Receiving Data 2006-2015'!A:A,'WR Stats'!D137+3)</f>
        <v>0</v>
      </c>
      <c r="X137" s="6">
        <f>SUMIFS('Receiving Data 2006-2015'!M:M,'Receiving Data 2006-2015'!D:D,'WR Stats'!C137,'Receiving Data 2006-2015'!A:A,'WR Stats'!D137+4)</f>
        <v>0</v>
      </c>
      <c r="Y137" s="6">
        <f>SUMIFS('Receiving Data 2006-2015'!O:O,'Receiving Data 2006-2015'!D:D,'WR Stats'!C137,'Receiving Data 2006-2015'!A:A,'WR Stats'!D137)</f>
        <v>3</v>
      </c>
      <c r="Z137" s="6">
        <f>SUMIFS('Receiving Data 2006-2015'!O:O,'Receiving Data 2006-2015'!D:D,'WR Stats'!C137,'Receiving Data 2006-2015'!A:A,'WR Stats'!D137+1)</f>
        <v>0</v>
      </c>
      <c r="AA137" s="6">
        <f>SUMIFS('Receiving Data 2006-2015'!O:O,'Receiving Data 2006-2015'!D:D,'WR Stats'!C137,'Receiving Data 2006-2015'!A:A,'WR Stats'!D137+2)</f>
        <v>0</v>
      </c>
      <c r="AB137" s="6">
        <f>SUMIFS('Receiving Data 2006-2015'!O:O,'Receiving Data 2006-2015'!D:D,'WR Stats'!C137,'Receiving Data 2006-2015'!A:A,'WR Stats'!D137+3)</f>
        <v>0</v>
      </c>
      <c r="AC137" s="6">
        <f>SUMIFS('Receiving Data 2006-2015'!O:O,'Receiving Data 2006-2015'!D:D,'WR Stats'!C137,'Receiving Data 2006-2015'!A:A,'WR Stats'!D137+4)</f>
        <v>0</v>
      </c>
      <c r="AD137" s="6">
        <f>SUMIFS('Receiving Data 2006-2015'!S:S,'Receiving Data 2006-2015'!D:D,'WR Stats'!C137,'Receiving Data 2006-2015'!A:A,'WR Stats'!D137)</f>
        <v>0</v>
      </c>
      <c r="AE137" s="6">
        <f>SUMIFS('Receiving Data 2006-2015'!S:S,'Receiving Data 2006-2015'!D:D,'WR Stats'!C137,'Receiving Data 2006-2015'!A:A,'WR Stats'!D137+1)</f>
        <v>0</v>
      </c>
      <c r="AF137" s="6">
        <f>SUMIFS('Receiving Data 2006-2015'!S:S,'Receiving Data 2006-2015'!D:D,'WR Stats'!C137,'Receiving Data 2006-2015'!A:A,'WR Stats'!D137+2)</f>
        <v>1</v>
      </c>
      <c r="AG137" s="6">
        <f>SUMIFS('Receiving Data 2006-2015'!S:S,'Receiving Data 2006-2015'!D:D,'WR Stats'!C137,'Receiving Data 2006-2015'!A:A,'WR Stats'!D137+3)</f>
        <v>0</v>
      </c>
      <c r="AH137" s="6">
        <f>SUMIFS('Receiving Data 2006-2015'!S:S,'Receiving Data 2006-2015'!D:D,'WR Stats'!C137,'Receiving Data 2006-2015'!A:A,'WR Stats'!D137+4)</f>
        <v>0</v>
      </c>
      <c r="AI137" s="6">
        <f t="shared" si="48"/>
        <v>33.200000000000003</v>
      </c>
      <c r="AJ137" s="6">
        <f t="shared" si="49"/>
        <v>0</v>
      </c>
      <c r="AK137" s="6">
        <f t="shared" si="50"/>
        <v>-0.10000000000000009</v>
      </c>
      <c r="AL137" s="6">
        <f t="shared" si="51"/>
        <v>0</v>
      </c>
      <c r="AM137" s="6">
        <f t="shared" si="52"/>
        <v>0</v>
      </c>
      <c r="AN137" s="6">
        <f t="shared" si="53"/>
        <v>33.1</v>
      </c>
      <c r="AO137" s="3">
        <f>SUMIFS('Receiving Data 2006-2015'!L:L,'Receiving Data 2006-2015'!D:D,'WR Stats'!C137,'Receiving Data 2006-2015'!A:A,'WR Stats'!D137)</f>
        <v>0.68400000000000005</v>
      </c>
      <c r="AP137" s="3">
        <f>SUMIFS('Receiving Data 2006-2015'!L:L,'Receiving Data 2006-2015'!D:D,'WR Stats'!C137,'Receiving Data 2006-2015'!A:A,'WR Stats'!D137+1)</f>
        <v>0</v>
      </c>
      <c r="AQ137" s="3">
        <f>SUMIFS('Receiving Data 2006-2015'!L:L,'Receiving Data 2006-2015'!D:D,'WR Stats'!C137,'Receiving Data 2006-2015'!A:A,'WR Stats'!D137+2)</f>
        <v>1</v>
      </c>
      <c r="AR137" s="3">
        <f>SUMIFS('Receiving Data 2006-2015'!L:L,'Receiving Data 2006-2015'!D:D,'WR Stats'!C137,'Receiving Data 2006-2015'!A:A,'WR Stats'!D137+3)</f>
        <v>0</v>
      </c>
      <c r="AS137" s="3">
        <f>SUMIFS('Receiving Data 2006-2015'!L:L,'Receiving Data 2006-2015'!D:D,'WR Stats'!C137,'Receiving Data 2006-2015'!A:A,'WR Stats'!D137+4)</f>
        <v>0</v>
      </c>
      <c r="AT137" s="7">
        <f t="shared" si="54"/>
        <v>171</v>
      </c>
      <c r="AU137" s="7">
        <f t="shared" si="55"/>
        <v>16</v>
      </c>
      <c r="AV137" s="7">
        <f t="shared" si="56"/>
        <v>20</v>
      </c>
      <c r="AW137" s="7">
        <f t="shared" si="57"/>
        <v>14</v>
      </c>
      <c r="AX137" s="7">
        <f t="shared" si="58"/>
        <v>1</v>
      </c>
      <c r="AY137" s="7">
        <f t="shared" si="59"/>
        <v>12.214285714285714</v>
      </c>
      <c r="AZ137" s="7">
        <f t="shared" si="60"/>
        <v>8.5500000000000007</v>
      </c>
      <c r="BA137" s="7">
        <f t="shared" si="61"/>
        <v>10.6875</v>
      </c>
      <c r="BB137" s="7">
        <f t="shared" si="62"/>
        <v>3</v>
      </c>
      <c r="BC137" s="4">
        <f t="shared" si="63"/>
        <v>0.33680000000000004</v>
      </c>
      <c r="BD137">
        <f t="shared" si="64"/>
        <v>0</v>
      </c>
      <c r="BE137">
        <f t="shared" si="65"/>
        <v>0</v>
      </c>
      <c r="BF137">
        <f t="shared" si="66"/>
        <v>0</v>
      </c>
      <c r="BG137">
        <f t="shared" si="67"/>
        <v>0</v>
      </c>
      <c r="BH137">
        <f t="shared" si="68"/>
        <v>0</v>
      </c>
      <c r="BI137">
        <f t="shared" si="69"/>
        <v>0</v>
      </c>
      <c r="BJ137" t="str">
        <f t="shared" si="70"/>
        <v>Bust</v>
      </c>
      <c r="BK137">
        <f t="shared" si="71"/>
        <v>0</v>
      </c>
    </row>
    <row r="138" spans="1:63" x14ac:dyDescent="0.25">
      <c r="A138" t="s">
        <v>515</v>
      </c>
      <c r="B138" t="s">
        <v>74</v>
      </c>
      <c r="C138" t="str">
        <f>INDEX('Draft Master List'!E:F,MATCH(A138,'Draft Master List'!E:E,0),2)</f>
        <v>442006</v>
      </c>
      <c r="D138">
        <f>INDEX('Draft Master List'!A:F,MATCH(A138,'Draft Master List'!E:E,0),1)</f>
        <v>2006</v>
      </c>
      <c r="E138" s="7">
        <f>SUMIFS('Receiving Data 2006-2015'!H:H,'Receiving Data 2006-2015'!D:D,'WR Stats'!C138,'Receiving Data 2006-2015'!A:A,'WR Stats'!D138)</f>
        <v>6</v>
      </c>
      <c r="F138" s="7">
        <f>SUMIFS('Receiving Data 2006-2015'!H:H,'Receiving Data 2006-2015'!D:D,'WR Stats'!C138,'Receiving Data 2006-2015'!A:A,'WR Stats'!D138+1)</f>
        <v>13</v>
      </c>
      <c r="G138" s="7">
        <f>SUMIFS('Receiving Data 2006-2015'!H:H,'Receiving Data 2006-2015'!D:D,'WR Stats'!C138,'Receiving Data 2006-2015'!A:A,'WR Stats'!D138+2)</f>
        <v>10</v>
      </c>
      <c r="H138" s="7">
        <f>SUMIFS('Receiving Data 2006-2015'!H:H,'Receiving Data 2006-2015'!D:D,'WR Stats'!C138,'Receiving Data 2006-2015'!A:A,'WR Stats'!D138+3)</f>
        <v>8</v>
      </c>
      <c r="I138" s="7">
        <f>SUMIFS('Receiving Data 2006-2015'!H:H,'Receiving Data 2006-2015'!D:D,'WR Stats'!C138,'Receiving Data 2006-2015'!A:A,'WR Stats'!D138+4)</f>
        <v>0</v>
      </c>
      <c r="J138" s="7">
        <f>SUMIFS('Receiving Data 2006-2015'!K:K,'Receiving Data 2006-2015'!D:D,'WR Stats'!C138,'Receiving Data 2006-2015'!A:A,'WR Stats'!D138)</f>
        <v>5</v>
      </c>
      <c r="K138" s="7">
        <f>SUMIFS('Receiving Data 2006-2015'!K:K,'Receiving Data 2006-2015'!D:D,'WR Stats'!C138,'Receiving Data 2006-2015'!A:A,'WR Stats'!D138+1)</f>
        <v>21</v>
      </c>
      <c r="L138" s="7">
        <f>SUMIFS('Receiving Data 2006-2015'!K:K,'Receiving Data 2006-2015'!D:D,'WR Stats'!C138,'Receiving Data 2006-2015'!A:A,'WR Stats'!D138+2)</f>
        <v>12</v>
      </c>
      <c r="M138" s="7">
        <f>SUMIFS('Receiving Data 2006-2015'!K:K,'Receiving Data 2006-2015'!D:D,'WR Stats'!C138,'Receiving Data 2006-2015'!A:A,'WR Stats'!D138+3)</f>
        <v>1</v>
      </c>
      <c r="N138" s="7">
        <f>SUMIFS('Receiving Data 2006-2015'!K:K,'Receiving Data 2006-2015'!D:D,'WR Stats'!C138,'Receiving Data 2006-2015'!A:A,'WR Stats'!D138+4)</f>
        <v>0</v>
      </c>
      <c r="O138" s="7">
        <f>SUMIFS('Receiving Data 2006-2015'!J:J,'Receiving Data 2006-2015'!D:D,'WR Stats'!C138,'Receiving Data 2006-2015'!A:A,'WR Stats'!D138)</f>
        <v>10</v>
      </c>
      <c r="P138" s="7">
        <f>SUMIFS('Receiving Data 2006-2015'!J:J,'Receiving Data 2006-2015'!D:D,'WR Stats'!C138,'Receiving Data 2006-2015'!A:A,'WR Stats'!D138+1)</f>
        <v>37</v>
      </c>
      <c r="Q138" s="7">
        <f>SUMIFS('Receiving Data 2006-2015'!J:J,'Receiving Data 2006-2015'!D:D,'WR Stats'!C138,'Receiving Data 2006-2015'!A:A,'WR Stats'!D138+2)</f>
        <v>15</v>
      </c>
      <c r="R138" s="7">
        <f>SUMIFS('Receiving Data 2006-2015'!J:J,'Receiving Data 2006-2015'!D:D,'WR Stats'!C138,'Receiving Data 2006-2015'!A:A,'WR Stats'!D138+3)</f>
        <v>4</v>
      </c>
      <c r="S138" s="7">
        <f>SUMIFS('Receiving Data 2006-2015'!J:J,'Receiving Data 2006-2015'!D:D,'WR Stats'!C138,'Receiving Data 2006-2015'!A:A,'WR Stats'!D138+4)</f>
        <v>0</v>
      </c>
      <c r="T138" s="6">
        <f>SUMIFS('Receiving Data 2006-2015'!M:M,'Receiving Data 2006-2015'!D:D,'WR Stats'!C138,'Receiving Data 2006-2015'!A:A,'WR Stats'!D138)</f>
        <v>25</v>
      </c>
      <c r="U138" s="6">
        <f>SUMIFS('Receiving Data 2006-2015'!M:M,'Receiving Data 2006-2015'!D:D,'WR Stats'!C138,'Receiving Data 2006-2015'!A:A,'WR Stats'!D138+1)</f>
        <v>225</v>
      </c>
      <c r="V138" s="6">
        <f>SUMIFS('Receiving Data 2006-2015'!M:M,'Receiving Data 2006-2015'!D:D,'WR Stats'!C138,'Receiving Data 2006-2015'!A:A,'WR Stats'!D138+2)</f>
        <v>153</v>
      </c>
      <c r="W138" s="6">
        <f>SUMIFS('Receiving Data 2006-2015'!M:M,'Receiving Data 2006-2015'!D:D,'WR Stats'!C138,'Receiving Data 2006-2015'!A:A,'WR Stats'!D138+3)</f>
        <v>18</v>
      </c>
      <c r="X138" s="6">
        <f>SUMIFS('Receiving Data 2006-2015'!M:M,'Receiving Data 2006-2015'!D:D,'WR Stats'!C138,'Receiving Data 2006-2015'!A:A,'WR Stats'!D138+4)</f>
        <v>0</v>
      </c>
      <c r="Y138" s="6">
        <f>SUMIFS('Receiving Data 2006-2015'!O:O,'Receiving Data 2006-2015'!D:D,'WR Stats'!C138,'Receiving Data 2006-2015'!A:A,'WR Stats'!D138)</f>
        <v>0</v>
      </c>
      <c r="Z138" s="6">
        <f>SUMIFS('Receiving Data 2006-2015'!O:O,'Receiving Data 2006-2015'!D:D,'WR Stats'!C138,'Receiving Data 2006-2015'!A:A,'WR Stats'!D138+1)</f>
        <v>0</v>
      </c>
      <c r="AA138" s="6">
        <f>SUMIFS('Receiving Data 2006-2015'!O:O,'Receiving Data 2006-2015'!D:D,'WR Stats'!C138,'Receiving Data 2006-2015'!A:A,'WR Stats'!D138+2)</f>
        <v>2</v>
      </c>
      <c r="AB138" s="6">
        <f>SUMIFS('Receiving Data 2006-2015'!O:O,'Receiving Data 2006-2015'!D:D,'WR Stats'!C138,'Receiving Data 2006-2015'!A:A,'WR Stats'!D138+3)</f>
        <v>1</v>
      </c>
      <c r="AC138" s="6">
        <f>SUMIFS('Receiving Data 2006-2015'!O:O,'Receiving Data 2006-2015'!D:D,'WR Stats'!C138,'Receiving Data 2006-2015'!A:A,'WR Stats'!D138+4)</f>
        <v>0</v>
      </c>
      <c r="AD138" s="6">
        <f>SUMIFS('Receiving Data 2006-2015'!S:S,'Receiving Data 2006-2015'!D:D,'WR Stats'!C138,'Receiving Data 2006-2015'!A:A,'WR Stats'!D138)</f>
        <v>0</v>
      </c>
      <c r="AE138" s="6">
        <f>SUMIFS('Receiving Data 2006-2015'!S:S,'Receiving Data 2006-2015'!D:D,'WR Stats'!C138,'Receiving Data 2006-2015'!A:A,'WR Stats'!D138+1)</f>
        <v>1</v>
      </c>
      <c r="AF138" s="6">
        <f>SUMIFS('Receiving Data 2006-2015'!S:S,'Receiving Data 2006-2015'!D:D,'WR Stats'!C138,'Receiving Data 2006-2015'!A:A,'WR Stats'!D138+2)</f>
        <v>0</v>
      </c>
      <c r="AG138" s="6">
        <f>SUMIFS('Receiving Data 2006-2015'!S:S,'Receiving Data 2006-2015'!D:D,'WR Stats'!C138,'Receiving Data 2006-2015'!A:A,'WR Stats'!D138+3)</f>
        <v>1</v>
      </c>
      <c r="AH138" s="6">
        <f>SUMIFS('Receiving Data 2006-2015'!S:S,'Receiving Data 2006-2015'!D:D,'WR Stats'!C138,'Receiving Data 2006-2015'!A:A,'WR Stats'!D138+4)</f>
        <v>0</v>
      </c>
      <c r="AI138" s="6">
        <f t="shared" si="48"/>
        <v>2.5</v>
      </c>
      <c r="AJ138" s="6">
        <f t="shared" si="49"/>
        <v>20.5</v>
      </c>
      <c r="AK138" s="6">
        <f t="shared" si="50"/>
        <v>27.3</v>
      </c>
      <c r="AL138" s="6">
        <f t="shared" si="51"/>
        <v>5.8</v>
      </c>
      <c r="AM138" s="6">
        <f t="shared" si="52"/>
        <v>0</v>
      </c>
      <c r="AN138" s="6">
        <f t="shared" si="53"/>
        <v>56.099999999999994</v>
      </c>
      <c r="AO138" s="3">
        <f>SUMIFS('Receiving Data 2006-2015'!L:L,'Receiving Data 2006-2015'!D:D,'WR Stats'!C138,'Receiving Data 2006-2015'!A:A,'WR Stats'!D138)</f>
        <v>0.5</v>
      </c>
      <c r="AP138" s="3">
        <f>SUMIFS('Receiving Data 2006-2015'!L:L,'Receiving Data 2006-2015'!D:D,'WR Stats'!C138,'Receiving Data 2006-2015'!A:A,'WR Stats'!D138+1)</f>
        <v>0.56799999999999995</v>
      </c>
      <c r="AQ138" s="3">
        <f>SUMIFS('Receiving Data 2006-2015'!L:L,'Receiving Data 2006-2015'!D:D,'WR Stats'!C138,'Receiving Data 2006-2015'!A:A,'WR Stats'!D138+2)</f>
        <v>0.8</v>
      </c>
      <c r="AR138" s="3">
        <f>SUMIFS('Receiving Data 2006-2015'!L:L,'Receiving Data 2006-2015'!D:D,'WR Stats'!C138,'Receiving Data 2006-2015'!A:A,'WR Stats'!D138+3)</f>
        <v>0.25</v>
      </c>
      <c r="AS138" s="3">
        <f>SUMIFS('Receiving Data 2006-2015'!L:L,'Receiving Data 2006-2015'!D:D,'WR Stats'!C138,'Receiving Data 2006-2015'!A:A,'WR Stats'!D138+4)</f>
        <v>0</v>
      </c>
      <c r="AT138" s="7">
        <f t="shared" si="54"/>
        <v>421</v>
      </c>
      <c r="AU138" s="7">
        <f t="shared" si="55"/>
        <v>37</v>
      </c>
      <c r="AV138" s="7">
        <f t="shared" si="56"/>
        <v>66</v>
      </c>
      <c r="AW138" s="7">
        <f t="shared" si="57"/>
        <v>39</v>
      </c>
      <c r="AX138" s="7">
        <f t="shared" si="58"/>
        <v>2</v>
      </c>
      <c r="AY138" s="7">
        <f t="shared" si="59"/>
        <v>10.794871794871796</v>
      </c>
      <c r="AZ138" s="7">
        <f t="shared" si="60"/>
        <v>6.3787878787878789</v>
      </c>
      <c r="BA138" s="7">
        <f t="shared" si="61"/>
        <v>11.378378378378379</v>
      </c>
      <c r="BB138" s="7">
        <f t="shared" si="62"/>
        <v>3</v>
      </c>
      <c r="BC138" s="4">
        <f t="shared" si="63"/>
        <v>0.42360000000000009</v>
      </c>
      <c r="BD138">
        <f t="shared" si="64"/>
        <v>0</v>
      </c>
      <c r="BE138">
        <f t="shared" si="65"/>
        <v>0</v>
      </c>
      <c r="BF138">
        <f t="shared" si="66"/>
        <v>0</v>
      </c>
      <c r="BG138">
        <f t="shared" si="67"/>
        <v>0</v>
      </c>
      <c r="BH138">
        <f t="shared" si="68"/>
        <v>0</v>
      </c>
      <c r="BI138">
        <f t="shared" si="69"/>
        <v>0</v>
      </c>
      <c r="BJ138" t="str">
        <f t="shared" si="70"/>
        <v>Bust</v>
      </c>
      <c r="BK138">
        <f t="shared" si="71"/>
        <v>0</v>
      </c>
    </row>
    <row r="139" spans="1:63" x14ac:dyDescent="0.25">
      <c r="A139" t="s">
        <v>517</v>
      </c>
      <c r="B139" t="s">
        <v>74</v>
      </c>
      <c r="C139" t="str">
        <f>INDEX('Draft Master List'!E:F,MATCH(A139,'Draft Master List'!E:E,0),2)</f>
        <v>522006</v>
      </c>
      <c r="D139">
        <f>INDEX('Draft Master List'!A:F,MATCH(A139,'Draft Master List'!E:E,0),1)</f>
        <v>2006</v>
      </c>
      <c r="E139" s="7">
        <f>SUMIFS('Receiving Data 2006-2015'!H:H,'Receiving Data 2006-2015'!D:D,'WR Stats'!C139,'Receiving Data 2006-2015'!A:A,'WR Stats'!D139)</f>
        <v>14</v>
      </c>
      <c r="F139" s="7">
        <f>SUMIFS('Receiving Data 2006-2015'!H:H,'Receiving Data 2006-2015'!D:D,'WR Stats'!C139,'Receiving Data 2006-2015'!A:A,'WR Stats'!D139+1)</f>
        <v>13</v>
      </c>
      <c r="G139" s="7">
        <f>SUMIFS('Receiving Data 2006-2015'!H:H,'Receiving Data 2006-2015'!D:D,'WR Stats'!C139,'Receiving Data 2006-2015'!A:A,'WR Stats'!D139+2)</f>
        <v>16</v>
      </c>
      <c r="H139" s="7">
        <f>SUMIFS('Receiving Data 2006-2015'!H:H,'Receiving Data 2006-2015'!D:D,'WR Stats'!C139,'Receiving Data 2006-2015'!A:A,'WR Stats'!D139+3)</f>
        <v>16</v>
      </c>
      <c r="I139" s="7">
        <f>SUMIFS('Receiving Data 2006-2015'!H:H,'Receiving Data 2006-2015'!D:D,'WR Stats'!C139,'Receiving Data 2006-2015'!A:A,'WR Stats'!D139+4)</f>
        <v>16</v>
      </c>
      <c r="J139" s="7">
        <f>SUMIFS('Receiving Data 2006-2015'!K:K,'Receiving Data 2006-2015'!D:D,'WR Stats'!C139,'Receiving Data 2006-2015'!A:A,'WR Stats'!D139)</f>
        <v>45</v>
      </c>
      <c r="K139" s="7">
        <f>SUMIFS('Receiving Data 2006-2015'!K:K,'Receiving Data 2006-2015'!D:D,'WR Stats'!C139,'Receiving Data 2006-2015'!A:A,'WR Stats'!D139+1)</f>
        <v>53</v>
      </c>
      <c r="L139" s="7">
        <f>SUMIFS('Receiving Data 2006-2015'!K:K,'Receiving Data 2006-2015'!D:D,'WR Stats'!C139,'Receiving Data 2006-2015'!A:A,'WR Stats'!D139+2)</f>
        <v>80</v>
      </c>
      <c r="M139" s="7">
        <f>SUMIFS('Receiving Data 2006-2015'!K:K,'Receiving Data 2006-2015'!D:D,'WR Stats'!C139,'Receiving Data 2006-2015'!A:A,'WR Stats'!D139+3)</f>
        <v>68</v>
      </c>
      <c r="N139" s="7">
        <f>SUMIFS('Receiving Data 2006-2015'!K:K,'Receiving Data 2006-2015'!D:D,'WR Stats'!C139,'Receiving Data 2006-2015'!A:A,'WR Stats'!D139+4)</f>
        <v>76</v>
      </c>
      <c r="O139" s="7">
        <f>SUMIFS('Receiving Data 2006-2015'!J:J,'Receiving Data 2006-2015'!D:D,'WR Stats'!C139,'Receiving Data 2006-2015'!A:A,'WR Stats'!D139)</f>
        <v>104</v>
      </c>
      <c r="P139" s="7">
        <f>SUMIFS('Receiving Data 2006-2015'!J:J,'Receiving Data 2006-2015'!D:D,'WR Stats'!C139,'Receiving Data 2006-2015'!A:A,'WR Stats'!D139+1)</f>
        <v>84</v>
      </c>
      <c r="Q139" s="7">
        <f>SUMIFS('Receiving Data 2006-2015'!J:J,'Receiving Data 2006-2015'!D:D,'WR Stats'!C139,'Receiving Data 2006-2015'!A:A,'WR Stats'!D139+2)</f>
        <v>140</v>
      </c>
      <c r="R139" s="7">
        <f>SUMIFS('Receiving Data 2006-2015'!J:J,'Receiving Data 2006-2015'!D:D,'WR Stats'!C139,'Receiving Data 2006-2015'!A:A,'WR Stats'!D139+3)</f>
        <v>119</v>
      </c>
      <c r="S139" s="7">
        <f>SUMIFS('Receiving Data 2006-2015'!J:J,'Receiving Data 2006-2015'!D:D,'WR Stats'!C139,'Receiving Data 2006-2015'!A:A,'WR Stats'!D139+4)</f>
        <v>125</v>
      </c>
      <c r="T139" s="6">
        <f>SUMIFS('Receiving Data 2006-2015'!M:M,'Receiving Data 2006-2015'!D:D,'WR Stats'!C139,'Receiving Data 2006-2015'!A:A,'WR Stats'!D139)</f>
        <v>632</v>
      </c>
      <c r="U139" s="6">
        <f>SUMIFS('Receiving Data 2006-2015'!M:M,'Receiving Data 2006-2015'!D:D,'WR Stats'!C139,'Receiving Data 2006-2015'!A:A,'WR Stats'!D139+1)</f>
        <v>920</v>
      </c>
      <c r="V139" s="6">
        <f>SUMIFS('Receiving Data 2006-2015'!M:M,'Receiving Data 2006-2015'!D:D,'WR Stats'!C139,'Receiving Data 2006-2015'!A:A,'WR Stats'!D139+2)</f>
        <v>1292</v>
      </c>
      <c r="W139" s="6">
        <f>SUMIFS('Receiving Data 2006-2015'!M:M,'Receiving Data 2006-2015'!D:D,'WR Stats'!C139,'Receiving Data 2006-2015'!A:A,'WR Stats'!D139+3)</f>
        <v>1113</v>
      </c>
      <c r="X139" s="6">
        <f>SUMIFS('Receiving Data 2006-2015'!M:M,'Receiving Data 2006-2015'!D:D,'WR Stats'!C139,'Receiving Data 2006-2015'!A:A,'WR Stats'!D139+4)</f>
        <v>1265</v>
      </c>
      <c r="Y139" s="6">
        <f>SUMIFS('Receiving Data 2006-2015'!O:O,'Receiving Data 2006-2015'!D:D,'WR Stats'!C139,'Receiving Data 2006-2015'!A:A,'WR Stats'!D139)</f>
        <v>3</v>
      </c>
      <c r="Z139" s="6">
        <f>SUMIFS('Receiving Data 2006-2015'!O:O,'Receiving Data 2006-2015'!D:D,'WR Stats'!C139,'Receiving Data 2006-2015'!A:A,'WR Stats'!D139+1)</f>
        <v>12</v>
      </c>
      <c r="AA139" s="6">
        <f>SUMIFS('Receiving Data 2006-2015'!O:O,'Receiving Data 2006-2015'!D:D,'WR Stats'!C139,'Receiving Data 2006-2015'!A:A,'WR Stats'!D139+2)</f>
        <v>9</v>
      </c>
      <c r="AB139" s="6">
        <f>SUMIFS('Receiving Data 2006-2015'!O:O,'Receiving Data 2006-2015'!D:D,'WR Stats'!C139,'Receiving Data 2006-2015'!A:A,'WR Stats'!D139+3)</f>
        <v>4</v>
      </c>
      <c r="AC139" s="6">
        <f>SUMIFS('Receiving Data 2006-2015'!O:O,'Receiving Data 2006-2015'!D:D,'WR Stats'!C139,'Receiving Data 2006-2015'!A:A,'WR Stats'!D139+4)</f>
        <v>12</v>
      </c>
      <c r="AD139" s="6">
        <f>SUMIFS('Receiving Data 2006-2015'!S:S,'Receiving Data 2006-2015'!D:D,'WR Stats'!C139,'Receiving Data 2006-2015'!A:A,'WR Stats'!D139)</f>
        <v>1</v>
      </c>
      <c r="AE139" s="6">
        <f>SUMIFS('Receiving Data 2006-2015'!S:S,'Receiving Data 2006-2015'!D:D,'WR Stats'!C139,'Receiving Data 2006-2015'!A:A,'WR Stats'!D139+1)</f>
        <v>1</v>
      </c>
      <c r="AF139" s="6">
        <f>SUMIFS('Receiving Data 2006-2015'!S:S,'Receiving Data 2006-2015'!D:D,'WR Stats'!C139,'Receiving Data 2006-2015'!A:A,'WR Stats'!D139+2)</f>
        <v>1</v>
      </c>
      <c r="AG139" s="6">
        <f>SUMIFS('Receiving Data 2006-2015'!S:S,'Receiving Data 2006-2015'!D:D,'WR Stats'!C139,'Receiving Data 2006-2015'!A:A,'WR Stats'!D139+3)</f>
        <v>0</v>
      </c>
      <c r="AH139" s="6">
        <f>SUMIFS('Receiving Data 2006-2015'!S:S,'Receiving Data 2006-2015'!D:D,'WR Stats'!C139,'Receiving Data 2006-2015'!A:A,'WR Stats'!D139+4)</f>
        <v>2</v>
      </c>
      <c r="AI139" s="6">
        <f t="shared" si="48"/>
        <v>79.2</v>
      </c>
      <c r="AJ139" s="6">
        <f t="shared" si="49"/>
        <v>162</v>
      </c>
      <c r="AK139" s="6">
        <f t="shared" si="50"/>
        <v>181.2</v>
      </c>
      <c r="AL139" s="6">
        <f t="shared" si="51"/>
        <v>135.30000000000001</v>
      </c>
      <c r="AM139" s="6">
        <f t="shared" si="52"/>
        <v>194.5</v>
      </c>
      <c r="AN139" s="6">
        <f t="shared" si="53"/>
        <v>752.2</v>
      </c>
      <c r="AO139" s="3">
        <f>SUMIFS('Receiving Data 2006-2015'!L:L,'Receiving Data 2006-2015'!D:D,'WR Stats'!C139,'Receiving Data 2006-2015'!A:A,'WR Stats'!D139)</f>
        <v>0.433</v>
      </c>
      <c r="AP139" s="3">
        <f>SUMIFS('Receiving Data 2006-2015'!L:L,'Receiving Data 2006-2015'!D:D,'WR Stats'!C139,'Receiving Data 2006-2015'!A:A,'WR Stats'!D139+1)</f>
        <v>0.63100000000000001</v>
      </c>
      <c r="AQ139" s="3">
        <f>SUMIFS('Receiving Data 2006-2015'!L:L,'Receiving Data 2006-2015'!D:D,'WR Stats'!C139,'Receiving Data 2006-2015'!A:A,'WR Stats'!D139+2)</f>
        <v>0.57099999999999995</v>
      </c>
      <c r="AR139" s="3">
        <f>SUMIFS('Receiving Data 2006-2015'!L:L,'Receiving Data 2006-2015'!D:D,'WR Stats'!C139,'Receiving Data 2006-2015'!A:A,'WR Stats'!D139+3)</f>
        <v>0.57099999999999995</v>
      </c>
      <c r="AS139" s="3">
        <f>SUMIFS('Receiving Data 2006-2015'!L:L,'Receiving Data 2006-2015'!D:D,'WR Stats'!C139,'Receiving Data 2006-2015'!A:A,'WR Stats'!D139+4)</f>
        <v>0.60799999999999998</v>
      </c>
      <c r="AT139" s="7">
        <f t="shared" si="54"/>
        <v>5222</v>
      </c>
      <c r="AU139" s="7">
        <f t="shared" si="55"/>
        <v>75</v>
      </c>
      <c r="AV139" s="7">
        <f t="shared" si="56"/>
        <v>572</v>
      </c>
      <c r="AW139" s="7">
        <f t="shared" si="57"/>
        <v>322</v>
      </c>
      <c r="AX139" s="7">
        <f t="shared" si="58"/>
        <v>5</v>
      </c>
      <c r="AY139" s="7">
        <f t="shared" si="59"/>
        <v>16.217391304347824</v>
      </c>
      <c r="AZ139" s="7">
        <f t="shared" si="60"/>
        <v>9.12937062937063</v>
      </c>
      <c r="BA139" s="7">
        <f t="shared" si="61"/>
        <v>69.626666666666665</v>
      </c>
      <c r="BB139" s="7">
        <f t="shared" si="62"/>
        <v>40</v>
      </c>
      <c r="BC139" s="4">
        <f t="shared" si="63"/>
        <v>0.56279999999999997</v>
      </c>
      <c r="BD139">
        <f t="shared" si="64"/>
        <v>0</v>
      </c>
      <c r="BE139">
        <f t="shared" si="65"/>
        <v>1</v>
      </c>
      <c r="BF139">
        <f t="shared" si="66"/>
        <v>1</v>
      </c>
      <c r="BG139">
        <f t="shared" si="67"/>
        <v>1</v>
      </c>
      <c r="BH139">
        <f t="shared" si="68"/>
        <v>1</v>
      </c>
      <c r="BI139">
        <f t="shared" si="69"/>
        <v>4</v>
      </c>
      <c r="BJ139" t="str">
        <f t="shared" si="70"/>
        <v>Super Star</v>
      </c>
      <c r="BK139">
        <f t="shared" si="71"/>
        <v>1</v>
      </c>
    </row>
    <row r="140" spans="1:63" x14ac:dyDescent="0.25">
      <c r="A140" t="s">
        <v>521</v>
      </c>
      <c r="B140" t="s">
        <v>74</v>
      </c>
      <c r="C140" t="str">
        <f>INDEX('Draft Master List'!E:F,MATCH(A140,'Draft Master List'!E:E,0),2)</f>
        <v>782006</v>
      </c>
      <c r="D140">
        <f>INDEX('Draft Master List'!A:F,MATCH(A140,'Draft Master List'!E:E,0),1)</f>
        <v>2006</v>
      </c>
      <c r="E140" s="7">
        <f>SUMIFS('Receiving Data 2006-2015'!H:H,'Receiving Data 2006-2015'!D:D,'WR Stats'!C140,'Receiving Data 2006-2015'!A:A,'WR Stats'!D140)</f>
        <v>4</v>
      </c>
      <c r="F140" s="7">
        <f>SUMIFS('Receiving Data 2006-2015'!H:H,'Receiving Data 2006-2015'!D:D,'WR Stats'!C140,'Receiving Data 2006-2015'!A:A,'WR Stats'!D140+1)</f>
        <v>0</v>
      </c>
      <c r="G140" s="7">
        <f>SUMIFS('Receiving Data 2006-2015'!H:H,'Receiving Data 2006-2015'!D:D,'WR Stats'!C140,'Receiving Data 2006-2015'!A:A,'WR Stats'!D140+2)</f>
        <v>0</v>
      </c>
      <c r="H140" s="7">
        <f>SUMIFS('Receiving Data 2006-2015'!H:H,'Receiving Data 2006-2015'!D:D,'WR Stats'!C140,'Receiving Data 2006-2015'!A:A,'WR Stats'!D140+3)</f>
        <v>0</v>
      </c>
      <c r="I140" s="7">
        <f>SUMIFS('Receiving Data 2006-2015'!H:H,'Receiving Data 2006-2015'!D:D,'WR Stats'!C140,'Receiving Data 2006-2015'!A:A,'WR Stats'!D140+4)</f>
        <v>0</v>
      </c>
      <c r="J140" s="7">
        <f>SUMIFS('Receiving Data 2006-2015'!K:K,'Receiving Data 2006-2015'!D:D,'WR Stats'!C140,'Receiving Data 2006-2015'!A:A,'WR Stats'!D140)</f>
        <v>2</v>
      </c>
      <c r="K140" s="7">
        <f>SUMIFS('Receiving Data 2006-2015'!K:K,'Receiving Data 2006-2015'!D:D,'WR Stats'!C140,'Receiving Data 2006-2015'!A:A,'WR Stats'!D140+1)</f>
        <v>0</v>
      </c>
      <c r="L140" s="7">
        <f>SUMIFS('Receiving Data 2006-2015'!K:K,'Receiving Data 2006-2015'!D:D,'WR Stats'!C140,'Receiving Data 2006-2015'!A:A,'WR Stats'!D140+2)</f>
        <v>0</v>
      </c>
      <c r="M140" s="7">
        <f>SUMIFS('Receiving Data 2006-2015'!K:K,'Receiving Data 2006-2015'!D:D,'WR Stats'!C140,'Receiving Data 2006-2015'!A:A,'WR Stats'!D140+3)</f>
        <v>0</v>
      </c>
      <c r="N140" s="7">
        <f>SUMIFS('Receiving Data 2006-2015'!K:K,'Receiving Data 2006-2015'!D:D,'WR Stats'!C140,'Receiving Data 2006-2015'!A:A,'WR Stats'!D140+4)</f>
        <v>0</v>
      </c>
      <c r="O140" s="7">
        <f>SUMIFS('Receiving Data 2006-2015'!J:J,'Receiving Data 2006-2015'!D:D,'WR Stats'!C140,'Receiving Data 2006-2015'!A:A,'WR Stats'!D140)</f>
        <v>6</v>
      </c>
      <c r="P140" s="7">
        <f>SUMIFS('Receiving Data 2006-2015'!J:J,'Receiving Data 2006-2015'!D:D,'WR Stats'!C140,'Receiving Data 2006-2015'!A:A,'WR Stats'!D140+1)</f>
        <v>0</v>
      </c>
      <c r="Q140" s="7">
        <f>SUMIFS('Receiving Data 2006-2015'!J:J,'Receiving Data 2006-2015'!D:D,'WR Stats'!C140,'Receiving Data 2006-2015'!A:A,'WR Stats'!D140+2)</f>
        <v>0</v>
      </c>
      <c r="R140" s="7">
        <f>SUMIFS('Receiving Data 2006-2015'!J:J,'Receiving Data 2006-2015'!D:D,'WR Stats'!C140,'Receiving Data 2006-2015'!A:A,'WR Stats'!D140+3)</f>
        <v>0</v>
      </c>
      <c r="S140" s="7">
        <f>SUMIFS('Receiving Data 2006-2015'!J:J,'Receiving Data 2006-2015'!D:D,'WR Stats'!C140,'Receiving Data 2006-2015'!A:A,'WR Stats'!D140+4)</f>
        <v>0</v>
      </c>
      <c r="T140" s="6">
        <f>SUMIFS('Receiving Data 2006-2015'!M:M,'Receiving Data 2006-2015'!D:D,'WR Stats'!C140,'Receiving Data 2006-2015'!A:A,'WR Stats'!D140)</f>
        <v>32</v>
      </c>
      <c r="U140" s="6">
        <f>SUMIFS('Receiving Data 2006-2015'!M:M,'Receiving Data 2006-2015'!D:D,'WR Stats'!C140,'Receiving Data 2006-2015'!A:A,'WR Stats'!D140+1)</f>
        <v>0</v>
      </c>
      <c r="V140" s="6">
        <f>SUMIFS('Receiving Data 2006-2015'!M:M,'Receiving Data 2006-2015'!D:D,'WR Stats'!C140,'Receiving Data 2006-2015'!A:A,'WR Stats'!D140+2)</f>
        <v>0</v>
      </c>
      <c r="W140" s="6">
        <f>SUMIFS('Receiving Data 2006-2015'!M:M,'Receiving Data 2006-2015'!D:D,'WR Stats'!C140,'Receiving Data 2006-2015'!A:A,'WR Stats'!D140+3)</f>
        <v>0</v>
      </c>
      <c r="X140" s="6">
        <f>SUMIFS('Receiving Data 2006-2015'!M:M,'Receiving Data 2006-2015'!D:D,'WR Stats'!C140,'Receiving Data 2006-2015'!A:A,'WR Stats'!D140+4)</f>
        <v>0</v>
      </c>
      <c r="Y140" s="6">
        <f>SUMIFS('Receiving Data 2006-2015'!O:O,'Receiving Data 2006-2015'!D:D,'WR Stats'!C140,'Receiving Data 2006-2015'!A:A,'WR Stats'!D140)</f>
        <v>0</v>
      </c>
      <c r="Z140" s="6">
        <f>SUMIFS('Receiving Data 2006-2015'!O:O,'Receiving Data 2006-2015'!D:D,'WR Stats'!C140,'Receiving Data 2006-2015'!A:A,'WR Stats'!D140+1)</f>
        <v>0</v>
      </c>
      <c r="AA140" s="6">
        <f>SUMIFS('Receiving Data 2006-2015'!O:O,'Receiving Data 2006-2015'!D:D,'WR Stats'!C140,'Receiving Data 2006-2015'!A:A,'WR Stats'!D140+2)</f>
        <v>0</v>
      </c>
      <c r="AB140" s="6">
        <f>SUMIFS('Receiving Data 2006-2015'!O:O,'Receiving Data 2006-2015'!D:D,'WR Stats'!C140,'Receiving Data 2006-2015'!A:A,'WR Stats'!D140+3)</f>
        <v>0</v>
      </c>
      <c r="AC140" s="6">
        <f>SUMIFS('Receiving Data 2006-2015'!O:O,'Receiving Data 2006-2015'!D:D,'WR Stats'!C140,'Receiving Data 2006-2015'!A:A,'WR Stats'!D140+4)</f>
        <v>0</v>
      </c>
      <c r="AD140" s="6">
        <f>SUMIFS('Receiving Data 2006-2015'!S:S,'Receiving Data 2006-2015'!D:D,'WR Stats'!C140,'Receiving Data 2006-2015'!A:A,'WR Stats'!D140)</f>
        <v>0</v>
      </c>
      <c r="AE140" s="6">
        <f>SUMIFS('Receiving Data 2006-2015'!S:S,'Receiving Data 2006-2015'!D:D,'WR Stats'!C140,'Receiving Data 2006-2015'!A:A,'WR Stats'!D140+1)</f>
        <v>0</v>
      </c>
      <c r="AF140" s="6">
        <f>SUMIFS('Receiving Data 2006-2015'!S:S,'Receiving Data 2006-2015'!D:D,'WR Stats'!C140,'Receiving Data 2006-2015'!A:A,'WR Stats'!D140+2)</f>
        <v>0</v>
      </c>
      <c r="AG140" s="6">
        <f>SUMIFS('Receiving Data 2006-2015'!S:S,'Receiving Data 2006-2015'!D:D,'WR Stats'!C140,'Receiving Data 2006-2015'!A:A,'WR Stats'!D140+3)</f>
        <v>0</v>
      </c>
      <c r="AH140" s="6">
        <f>SUMIFS('Receiving Data 2006-2015'!S:S,'Receiving Data 2006-2015'!D:D,'WR Stats'!C140,'Receiving Data 2006-2015'!A:A,'WR Stats'!D140+4)</f>
        <v>0</v>
      </c>
      <c r="AI140" s="6">
        <f t="shared" si="48"/>
        <v>3.2</v>
      </c>
      <c r="AJ140" s="6">
        <f t="shared" si="49"/>
        <v>0</v>
      </c>
      <c r="AK140" s="6">
        <f t="shared" si="50"/>
        <v>0</v>
      </c>
      <c r="AL140" s="6">
        <f t="shared" si="51"/>
        <v>0</v>
      </c>
      <c r="AM140" s="6">
        <f t="shared" si="52"/>
        <v>0</v>
      </c>
      <c r="AN140" s="6">
        <f t="shared" si="53"/>
        <v>3.2</v>
      </c>
      <c r="AO140" s="3">
        <f>SUMIFS('Receiving Data 2006-2015'!L:L,'Receiving Data 2006-2015'!D:D,'WR Stats'!C140,'Receiving Data 2006-2015'!A:A,'WR Stats'!D140)</f>
        <v>0.33300000000000002</v>
      </c>
      <c r="AP140" s="3">
        <f>SUMIFS('Receiving Data 2006-2015'!L:L,'Receiving Data 2006-2015'!D:D,'WR Stats'!C140,'Receiving Data 2006-2015'!A:A,'WR Stats'!D140+1)</f>
        <v>0</v>
      </c>
      <c r="AQ140" s="3">
        <f>SUMIFS('Receiving Data 2006-2015'!L:L,'Receiving Data 2006-2015'!D:D,'WR Stats'!C140,'Receiving Data 2006-2015'!A:A,'WR Stats'!D140+2)</f>
        <v>0</v>
      </c>
      <c r="AR140" s="3">
        <f>SUMIFS('Receiving Data 2006-2015'!L:L,'Receiving Data 2006-2015'!D:D,'WR Stats'!C140,'Receiving Data 2006-2015'!A:A,'WR Stats'!D140+3)</f>
        <v>0</v>
      </c>
      <c r="AS140" s="3">
        <f>SUMIFS('Receiving Data 2006-2015'!L:L,'Receiving Data 2006-2015'!D:D,'WR Stats'!C140,'Receiving Data 2006-2015'!A:A,'WR Stats'!D140+4)</f>
        <v>0</v>
      </c>
      <c r="AT140" s="7">
        <f t="shared" si="54"/>
        <v>32</v>
      </c>
      <c r="AU140" s="7">
        <f t="shared" si="55"/>
        <v>4</v>
      </c>
      <c r="AV140" s="7">
        <f t="shared" si="56"/>
        <v>6</v>
      </c>
      <c r="AW140" s="7">
        <f t="shared" si="57"/>
        <v>2</v>
      </c>
      <c r="AX140" s="7">
        <f t="shared" si="58"/>
        <v>0</v>
      </c>
      <c r="AY140" s="7">
        <f t="shared" si="59"/>
        <v>16</v>
      </c>
      <c r="AZ140" s="7">
        <f t="shared" si="60"/>
        <v>5.333333333333333</v>
      </c>
      <c r="BA140" s="7">
        <f t="shared" si="61"/>
        <v>8</v>
      </c>
      <c r="BB140" s="7">
        <f t="shared" si="62"/>
        <v>0</v>
      </c>
      <c r="BC140" s="4">
        <f t="shared" si="63"/>
        <v>6.6600000000000006E-2</v>
      </c>
      <c r="BD140">
        <f t="shared" si="64"/>
        <v>0</v>
      </c>
      <c r="BE140">
        <f t="shared" si="65"/>
        <v>0</v>
      </c>
      <c r="BF140">
        <f t="shared" si="66"/>
        <v>0</v>
      </c>
      <c r="BG140">
        <f t="shared" si="67"/>
        <v>0</v>
      </c>
      <c r="BH140">
        <f t="shared" si="68"/>
        <v>0</v>
      </c>
      <c r="BI140">
        <f t="shared" si="69"/>
        <v>0</v>
      </c>
      <c r="BJ140" t="str">
        <f t="shared" si="70"/>
        <v>Bust</v>
      </c>
      <c r="BK140">
        <f t="shared" si="71"/>
        <v>0</v>
      </c>
    </row>
    <row r="141" spans="1:63" x14ac:dyDescent="0.25">
      <c r="A141" t="s">
        <v>523</v>
      </c>
      <c r="B141" t="s">
        <v>74</v>
      </c>
      <c r="C141" t="str">
        <f>INDEX('Draft Master List'!E:F,MATCH(A141,'Draft Master List'!E:E,0),2)</f>
        <v>822006</v>
      </c>
      <c r="D141">
        <f>INDEX('Draft Master List'!A:F,MATCH(A141,'Draft Master List'!E:E,0),1)</f>
        <v>2006</v>
      </c>
      <c r="E141" s="7">
        <f>SUMIFS('Receiving Data 2006-2015'!H:H,'Receiving Data 2006-2015'!D:D,'WR Stats'!C141,'Receiving Data 2006-2015'!A:A,'WR Stats'!D141)</f>
        <v>16</v>
      </c>
      <c r="F141" s="7">
        <f>SUMIFS('Receiving Data 2006-2015'!H:H,'Receiving Data 2006-2015'!D:D,'WR Stats'!C141,'Receiving Data 2006-2015'!A:A,'WR Stats'!D141+1)</f>
        <v>16</v>
      </c>
      <c r="G141" s="7">
        <f>SUMIFS('Receiving Data 2006-2015'!H:H,'Receiving Data 2006-2015'!D:D,'WR Stats'!C141,'Receiving Data 2006-2015'!A:A,'WR Stats'!D141+2)</f>
        <v>5</v>
      </c>
      <c r="H141" s="7">
        <f>SUMIFS('Receiving Data 2006-2015'!H:H,'Receiving Data 2006-2015'!D:D,'WR Stats'!C141,'Receiving Data 2006-2015'!A:A,'WR Stats'!D141+3)</f>
        <v>16</v>
      </c>
      <c r="I141" s="7">
        <f>SUMIFS('Receiving Data 2006-2015'!H:H,'Receiving Data 2006-2015'!D:D,'WR Stats'!C141,'Receiving Data 2006-2015'!A:A,'WR Stats'!D141+4)</f>
        <v>7</v>
      </c>
      <c r="J141" s="7">
        <f>SUMIFS('Receiving Data 2006-2015'!K:K,'Receiving Data 2006-2015'!D:D,'WR Stats'!C141,'Receiving Data 2006-2015'!A:A,'WR Stats'!D141)</f>
        <v>21</v>
      </c>
      <c r="K141" s="7">
        <f>SUMIFS('Receiving Data 2006-2015'!K:K,'Receiving Data 2006-2015'!D:D,'WR Stats'!C141,'Receiving Data 2006-2015'!A:A,'WR Stats'!D141+1)</f>
        <v>29</v>
      </c>
      <c r="L141" s="7">
        <f>SUMIFS('Receiving Data 2006-2015'!K:K,'Receiving Data 2006-2015'!D:D,'WR Stats'!C141,'Receiving Data 2006-2015'!A:A,'WR Stats'!D141+2)</f>
        <v>3</v>
      </c>
      <c r="M141" s="7">
        <f>SUMIFS('Receiving Data 2006-2015'!K:K,'Receiving Data 2006-2015'!D:D,'WR Stats'!C141,'Receiving Data 2006-2015'!A:A,'WR Stats'!D141+3)</f>
        <v>8</v>
      </c>
      <c r="N141" s="7">
        <f>SUMIFS('Receiving Data 2006-2015'!K:K,'Receiving Data 2006-2015'!D:D,'WR Stats'!C141,'Receiving Data 2006-2015'!A:A,'WR Stats'!D141+4)</f>
        <v>24</v>
      </c>
      <c r="O141" s="7">
        <f>SUMIFS('Receiving Data 2006-2015'!J:J,'Receiving Data 2006-2015'!D:D,'WR Stats'!C141,'Receiving Data 2006-2015'!A:A,'WR Stats'!D141)</f>
        <v>37</v>
      </c>
      <c r="P141" s="7">
        <f>SUMIFS('Receiving Data 2006-2015'!J:J,'Receiving Data 2006-2015'!D:D,'WR Stats'!C141,'Receiving Data 2006-2015'!A:A,'WR Stats'!D141+1)</f>
        <v>59</v>
      </c>
      <c r="Q141" s="7">
        <f>SUMIFS('Receiving Data 2006-2015'!J:J,'Receiving Data 2006-2015'!D:D,'WR Stats'!C141,'Receiving Data 2006-2015'!A:A,'WR Stats'!D141+2)</f>
        <v>6</v>
      </c>
      <c r="R141" s="7">
        <f>SUMIFS('Receiving Data 2006-2015'!J:J,'Receiving Data 2006-2015'!D:D,'WR Stats'!C141,'Receiving Data 2006-2015'!A:A,'WR Stats'!D141+3)</f>
        <v>8</v>
      </c>
      <c r="S141" s="7">
        <f>SUMIFS('Receiving Data 2006-2015'!J:J,'Receiving Data 2006-2015'!D:D,'WR Stats'!C141,'Receiving Data 2006-2015'!A:A,'WR Stats'!D141+4)</f>
        <v>43</v>
      </c>
      <c r="T141" s="6">
        <f>SUMIFS('Receiving Data 2006-2015'!M:M,'Receiving Data 2006-2015'!D:D,'WR Stats'!C141,'Receiving Data 2006-2015'!A:A,'WR Stats'!D141)</f>
        <v>221</v>
      </c>
      <c r="U141" s="6">
        <f>SUMIFS('Receiving Data 2006-2015'!M:M,'Receiving Data 2006-2015'!D:D,'WR Stats'!C141,'Receiving Data 2006-2015'!A:A,'WR Stats'!D141+1)</f>
        <v>373</v>
      </c>
      <c r="V141" s="6">
        <f>SUMIFS('Receiving Data 2006-2015'!M:M,'Receiving Data 2006-2015'!D:D,'WR Stats'!C141,'Receiving Data 2006-2015'!A:A,'WR Stats'!D141+2)</f>
        <v>51</v>
      </c>
      <c r="W141" s="6">
        <f>SUMIFS('Receiving Data 2006-2015'!M:M,'Receiving Data 2006-2015'!D:D,'WR Stats'!C141,'Receiving Data 2006-2015'!A:A,'WR Stats'!D141+3)</f>
        <v>101</v>
      </c>
      <c r="X141" s="6">
        <f>SUMIFS('Receiving Data 2006-2015'!M:M,'Receiving Data 2006-2015'!D:D,'WR Stats'!C141,'Receiving Data 2006-2015'!A:A,'WR Stats'!D141+4)</f>
        <v>223</v>
      </c>
      <c r="Y141" s="6">
        <f>SUMIFS('Receiving Data 2006-2015'!O:O,'Receiving Data 2006-2015'!D:D,'WR Stats'!C141,'Receiving Data 2006-2015'!A:A,'WR Stats'!D141)</f>
        <v>1</v>
      </c>
      <c r="Z141" s="6">
        <f>SUMIFS('Receiving Data 2006-2015'!O:O,'Receiving Data 2006-2015'!D:D,'WR Stats'!C141,'Receiving Data 2006-2015'!A:A,'WR Stats'!D141+1)</f>
        <v>2</v>
      </c>
      <c r="AA141" s="6">
        <f>SUMIFS('Receiving Data 2006-2015'!O:O,'Receiving Data 2006-2015'!D:D,'WR Stats'!C141,'Receiving Data 2006-2015'!A:A,'WR Stats'!D141+2)</f>
        <v>0</v>
      </c>
      <c r="AB141" s="6">
        <f>SUMIFS('Receiving Data 2006-2015'!O:O,'Receiving Data 2006-2015'!D:D,'WR Stats'!C141,'Receiving Data 2006-2015'!A:A,'WR Stats'!D141+3)</f>
        <v>1</v>
      </c>
      <c r="AC141" s="6">
        <f>SUMIFS('Receiving Data 2006-2015'!O:O,'Receiving Data 2006-2015'!D:D,'WR Stats'!C141,'Receiving Data 2006-2015'!A:A,'WR Stats'!D141+4)</f>
        <v>1</v>
      </c>
      <c r="AD141" s="6">
        <f>SUMIFS('Receiving Data 2006-2015'!S:S,'Receiving Data 2006-2015'!D:D,'WR Stats'!C141,'Receiving Data 2006-2015'!A:A,'WR Stats'!D141)</f>
        <v>0</v>
      </c>
      <c r="AE141" s="6">
        <f>SUMIFS('Receiving Data 2006-2015'!S:S,'Receiving Data 2006-2015'!D:D,'WR Stats'!C141,'Receiving Data 2006-2015'!A:A,'WR Stats'!D141+1)</f>
        <v>0</v>
      </c>
      <c r="AF141" s="6">
        <f>SUMIFS('Receiving Data 2006-2015'!S:S,'Receiving Data 2006-2015'!D:D,'WR Stats'!C141,'Receiving Data 2006-2015'!A:A,'WR Stats'!D141+2)</f>
        <v>0</v>
      </c>
      <c r="AG141" s="6">
        <f>SUMIFS('Receiving Data 2006-2015'!S:S,'Receiving Data 2006-2015'!D:D,'WR Stats'!C141,'Receiving Data 2006-2015'!A:A,'WR Stats'!D141+3)</f>
        <v>0</v>
      </c>
      <c r="AH141" s="6">
        <f>SUMIFS('Receiving Data 2006-2015'!S:S,'Receiving Data 2006-2015'!D:D,'WR Stats'!C141,'Receiving Data 2006-2015'!A:A,'WR Stats'!D141+4)</f>
        <v>0</v>
      </c>
      <c r="AI141" s="6">
        <f t="shared" si="48"/>
        <v>28.1</v>
      </c>
      <c r="AJ141" s="6">
        <f t="shared" si="49"/>
        <v>49.3</v>
      </c>
      <c r="AK141" s="6">
        <f t="shared" si="50"/>
        <v>5.0999999999999996</v>
      </c>
      <c r="AL141" s="6">
        <f t="shared" si="51"/>
        <v>16.100000000000001</v>
      </c>
      <c r="AM141" s="6">
        <f t="shared" si="52"/>
        <v>28.3</v>
      </c>
      <c r="AN141" s="6">
        <f t="shared" si="53"/>
        <v>126.89999999999999</v>
      </c>
      <c r="AO141" s="3">
        <f>SUMIFS('Receiving Data 2006-2015'!L:L,'Receiving Data 2006-2015'!D:D,'WR Stats'!C141,'Receiving Data 2006-2015'!A:A,'WR Stats'!D141)</f>
        <v>0.56799999999999995</v>
      </c>
      <c r="AP141" s="3">
        <f>SUMIFS('Receiving Data 2006-2015'!L:L,'Receiving Data 2006-2015'!D:D,'WR Stats'!C141,'Receiving Data 2006-2015'!A:A,'WR Stats'!D141+1)</f>
        <v>0.49199999999999999</v>
      </c>
      <c r="AQ141" s="3">
        <f>SUMIFS('Receiving Data 2006-2015'!L:L,'Receiving Data 2006-2015'!D:D,'WR Stats'!C141,'Receiving Data 2006-2015'!A:A,'WR Stats'!D141+2)</f>
        <v>0.5</v>
      </c>
      <c r="AR141" s="3">
        <f>SUMIFS('Receiving Data 2006-2015'!L:L,'Receiving Data 2006-2015'!D:D,'WR Stats'!C141,'Receiving Data 2006-2015'!A:A,'WR Stats'!D141+3)</f>
        <v>1</v>
      </c>
      <c r="AS141" s="3">
        <f>SUMIFS('Receiving Data 2006-2015'!L:L,'Receiving Data 2006-2015'!D:D,'WR Stats'!C141,'Receiving Data 2006-2015'!A:A,'WR Stats'!D141+4)</f>
        <v>0.55800000000000005</v>
      </c>
      <c r="AT141" s="7">
        <f t="shared" si="54"/>
        <v>969</v>
      </c>
      <c r="AU141" s="7">
        <f t="shared" si="55"/>
        <v>60</v>
      </c>
      <c r="AV141" s="7">
        <f t="shared" si="56"/>
        <v>153</v>
      </c>
      <c r="AW141" s="7">
        <f t="shared" si="57"/>
        <v>85</v>
      </c>
      <c r="AX141" s="7">
        <f t="shared" si="58"/>
        <v>0</v>
      </c>
      <c r="AY141" s="7">
        <f t="shared" si="59"/>
        <v>11.4</v>
      </c>
      <c r="AZ141" s="7">
        <f t="shared" si="60"/>
        <v>6.333333333333333</v>
      </c>
      <c r="BA141" s="7">
        <f t="shared" si="61"/>
        <v>16.149999999999999</v>
      </c>
      <c r="BB141" s="7">
        <f t="shared" si="62"/>
        <v>5</v>
      </c>
      <c r="BC141" s="4">
        <f t="shared" si="63"/>
        <v>0.62360000000000004</v>
      </c>
      <c r="BD141">
        <f t="shared" si="64"/>
        <v>0</v>
      </c>
      <c r="BE141">
        <f t="shared" si="65"/>
        <v>0</v>
      </c>
      <c r="BF141">
        <f t="shared" si="66"/>
        <v>0</v>
      </c>
      <c r="BG141">
        <f t="shared" si="67"/>
        <v>0</v>
      </c>
      <c r="BH141">
        <f t="shared" si="68"/>
        <v>0</v>
      </c>
      <c r="BI141">
        <f t="shared" si="69"/>
        <v>0</v>
      </c>
      <c r="BJ141" t="str">
        <f t="shared" si="70"/>
        <v>Bust</v>
      </c>
      <c r="BK141">
        <f t="shared" si="71"/>
        <v>0</v>
      </c>
    </row>
    <row r="142" spans="1:63" x14ac:dyDescent="0.25">
      <c r="A142" t="s">
        <v>129</v>
      </c>
      <c r="B142" t="s">
        <v>74</v>
      </c>
      <c r="C142" t="str">
        <f>INDEX('Draft Master List'!E:F,MATCH(A142,'Draft Master List'!E:E,0),2)</f>
        <v>842006</v>
      </c>
      <c r="D142">
        <f>INDEX('Draft Master List'!A:F,MATCH(A142,'Draft Master List'!E:E,0),1)</f>
        <v>2006</v>
      </c>
      <c r="E142" s="7">
        <f>SUMIFS('Receiving Data 2006-2015'!H:H,'Receiving Data 2006-2015'!D:D,'WR Stats'!C142,'Receiving Data 2006-2015'!A:A,'WR Stats'!D142)</f>
        <v>0</v>
      </c>
      <c r="F142" s="7">
        <f>SUMIFS('Receiving Data 2006-2015'!H:H,'Receiving Data 2006-2015'!D:D,'WR Stats'!C142,'Receiving Data 2006-2015'!A:A,'WR Stats'!D142+1)</f>
        <v>0</v>
      </c>
      <c r="G142" s="7">
        <f>SUMIFS('Receiving Data 2006-2015'!H:H,'Receiving Data 2006-2015'!D:D,'WR Stats'!C142,'Receiving Data 2006-2015'!A:A,'WR Stats'!D142+2)</f>
        <v>0</v>
      </c>
      <c r="H142" s="7">
        <f>SUMIFS('Receiving Data 2006-2015'!H:H,'Receiving Data 2006-2015'!D:D,'WR Stats'!C142,'Receiving Data 2006-2015'!A:A,'WR Stats'!D142+3)</f>
        <v>0</v>
      </c>
      <c r="I142" s="7">
        <f>SUMIFS('Receiving Data 2006-2015'!H:H,'Receiving Data 2006-2015'!D:D,'WR Stats'!C142,'Receiving Data 2006-2015'!A:A,'WR Stats'!D142+4)</f>
        <v>0</v>
      </c>
      <c r="J142" s="7">
        <f>SUMIFS('Receiving Data 2006-2015'!K:K,'Receiving Data 2006-2015'!D:D,'WR Stats'!C142,'Receiving Data 2006-2015'!A:A,'WR Stats'!D142)</f>
        <v>0</v>
      </c>
      <c r="K142" s="7">
        <f>SUMIFS('Receiving Data 2006-2015'!K:K,'Receiving Data 2006-2015'!D:D,'WR Stats'!C142,'Receiving Data 2006-2015'!A:A,'WR Stats'!D142+1)</f>
        <v>0</v>
      </c>
      <c r="L142" s="7">
        <f>SUMIFS('Receiving Data 2006-2015'!K:K,'Receiving Data 2006-2015'!D:D,'WR Stats'!C142,'Receiving Data 2006-2015'!A:A,'WR Stats'!D142+2)</f>
        <v>0</v>
      </c>
      <c r="M142" s="7">
        <f>SUMIFS('Receiving Data 2006-2015'!K:K,'Receiving Data 2006-2015'!D:D,'WR Stats'!C142,'Receiving Data 2006-2015'!A:A,'WR Stats'!D142+3)</f>
        <v>0</v>
      </c>
      <c r="N142" s="7">
        <f>SUMIFS('Receiving Data 2006-2015'!K:K,'Receiving Data 2006-2015'!D:D,'WR Stats'!C142,'Receiving Data 2006-2015'!A:A,'WR Stats'!D142+4)</f>
        <v>0</v>
      </c>
      <c r="O142" s="7">
        <f>SUMIFS('Receiving Data 2006-2015'!J:J,'Receiving Data 2006-2015'!D:D,'WR Stats'!C142,'Receiving Data 2006-2015'!A:A,'WR Stats'!D142)</f>
        <v>0</v>
      </c>
      <c r="P142" s="7">
        <f>SUMIFS('Receiving Data 2006-2015'!J:J,'Receiving Data 2006-2015'!D:D,'WR Stats'!C142,'Receiving Data 2006-2015'!A:A,'WR Stats'!D142+1)</f>
        <v>0</v>
      </c>
      <c r="Q142" s="7">
        <f>SUMIFS('Receiving Data 2006-2015'!J:J,'Receiving Data 2006-2015'!D:D,'WR Stats'!C142,'Receiving Data 2006-2015'!A:A,'WR Stats'!D142+2)</f>
        <v>0</v>
      </c>
      <c r="R142" s="7">
        <f>SUMIFS('Receiving Data 2006-2015'!J:J,'Receiving Data 2006-2015'!D:D,'WR Stats'!C142,'Receiving Data 2006-2015'!A:A,'WR Stats'!D142+3)</f>
        <v>0</v>
      </c>
      <c r="S142" s="7">
        <f>SUMIFS('Receiving Data 2006-2015'!J:J,'Receiving Data 2006-2015'!D:D,'WR Stats'!C142,'Receiving Data 2006-2015'!A:A,'WR Stats'!D142+4)</f>
        <v>0</v>
      </c>
      <c r="T142" s="6">
        <f>SUMIFS('Receiving Data 2006-2015'!M:M,'Receiving Data 2006-2015'!D:D,'WR Stats'!C142,'Receiving Data 2006-2015'!A:A,'WR Stats'!D142)</f>
        <v>0</v>
      </c>
      <c r="U142" s="6">
        <f>SUMIFS('Receiving Data 2006-2015'!M:M,'Receiving Data 2006-2015'!D:D,'WR Stats'!C142,'Receiving Data 2006-2015'!A:A,'WR Stats'!D142+1)</f>
        <v>0</v>
      </c>
      <c r="V142" s="6">
        <f>SUMIFS('Receiving Data 2006-2015'!M:M,'Receiving Data 2006-2015'!D:D,'WR Stats'!C142,'Receiving Data 2006-2015'!A:A,'WR Stats'!D142+2)</f>
        <v>0</v>
      </c>
      <c r="W142" s="6">
        <f>SUMIFS('Receiving Data 2006-2015'!M:M,'Receiving Data 2006-2015'!D:D,'WR Stats'!C142,'Receiving Data 2006-2015'!A:A,'WR Stats'!D142+3)</f>
        <v>0</v>
      </c>
      <c r="X142" s="6">
        <f>SUMIFS('Receiving Data 2006-2015'!M:M,'Receiving Data 2006-2015'!D:D,'WR Stats'!C142,'Receiving Data 2006-2015'!A:A,'WR Stats'!D142+4)</f>
        <v>0</v>
      </c>
      <c r="Y142" s="6">
        <f>SUMIFS('Receiving Data 2006-2015'!O:O,'Receiving Data 2006-2015'!D:D,'WR Stats'!C142,'Receiving Data 2006-2015'!A:A,'WR Stats'!D142)</f>
        <v>0</v>
      </c>
      <c r="Z142" s="6">
        <f>SUMIFS('Receiving Data 2006-2015'!O:O,'Receiving Data 2006-2015'!D:D,'WR Stats'!C142,'Receiving Data 2006-2015'!A:A,'WR Stats'!D142+1)</f>
        <v>0</v>
      </c>
      <c r="AA142" s="6">
        <f>SUMIFS('Receiving Data 2006-2015'!O:O,'Receiving Data 2006-2015'!D:D,'WR Stats'!C142,'Receiving Data 2006-2015'!A:A,'WR Stats'!D142+2)</f>
        <v>0</v>
      </c>
      <c r="AB142" s="6">
        <f>SUMIFS('Receiving Data 2006-2015'!O:O,'Receiving Data 2006-2015'!D:D,'WR Stats'!C142,'Receiving Data 2006-2015'!A:A,'WR Stats'!D142+3)</f>
        <v>0</v>
      </c>
      <c r="AC142" s="6">
        <f>SUMIFS('Receiving Data 2006-2015'!O:O,'Receiving Data 2006-2015'!D:D,'WR Stats'!C142,'Receiving Data 2006-2015'!A:A,'WR Stats'!D142+4)</f>
        <v>0</v>
      </c>
      <c r="AD142" s="6">
        <f>SUMIFS('Receiving Data 2006-2015'!S:S,'Receiving Data 2006-2015'!D:D,'WR Stats'!C142,'Receiving Data 2006-2015'!A:A,'WR Stats'!D142)</f>
        <v>0</v>
      </c>
      <c r="AE142" s="6">
        <f>SUMIFS('Receiving Data 2006-2015'!S:S,'Receiving Data 2006-2015'!D:D,'WR Stats'!C142,'Receiving Data 2006-2015'!A:A,'WR Stats'!D142+1)</f>
        <v>0</v>
      </c>
      <c r="AF142" s="6">
        <f>SUMIFS('Receiving Data 2006-2015'!S:S,'Receiving Data 2006-2015'!D:D,'WR Stats'!C142,'Receiving Data 2006-2015'!A:A,'WR Stats'!D142+2)</f>
        <v>0</v>
      </c>
      <c r="AG142" s="6">
        <f>SUMIFS('Receiving Data 2006-2015'!S:S,'Receiving Data 2006-2015'!D:D,'WR Stats'!C142,'Receiving Data 2006-2015'!A:A,'WR Stats'!D142+3)</f>
        <v>0</v>
      </c>
      <c r="AH142" s="6">
        <f>SUMIFS('Receiving Data 2006-2015'!S:S,'Receiving Data 2006-2015'!D:D,'WR Stats'!C142,'Receiving Data 2006-2015'!A:A,'WR Stats'!D142+4)</f>
        <v>0</v>
      </c>
      <c r="AI142" s="6">
        <f t="shared" si="48"/>
        <v>0</v>
      </c>
      <c r="AJ142" s="6">
        <f t="shared" si="49"/>
        <v>0</v>
      </c>
      <c r="AK142" s="6">
        <f t="shared" si="50"/>
        <v>0</v>
      </c>
      <c r="AL142" s="6">
        <f t="shared" si="51"/>
        <v>0</v>
      </c>
      <c r="AM142" s="6">
        <f t="shared" si="52"/>
        <v>0</v>
      </c>
      <c r="AN142" s="6">
        <f t="shared" si="53"/>
        <v>0</v>
      </c>
      <c r="AO142" s="3">
        <f>SUMIFS('Receiving Data 2006-2015'!L:L,'Receiving Data 2006-2015'!D:D,'WR Stats'!C142,'Receiving Data 2006-2015'!A:A,'WR Stats'!D142)</f>
        <v>0</v>
      </c>
      <c r="AP142" s="3">
        <f>SUMIFS('Receiving Data 2006-2015'!L:L,'Receiving Data 2006-2015'!D:D,'WR Stats'!C142,'Receiving Data 2006-2015'!A:A,'WR Stats'!D142+1)</f>
        <v>0</v>
      </c>
      <c r="AQ142" s="3">
        <f>SUMIFS('Receiving Data 2006-2015'!L:L,'Receiving Data 2006-2015'!D:D,'WR Stats'!C142,'Receiving Data 2006-2015'!A:A,'WR Stats'!D142+2)</f>
        <v>0</v>
      </c>
      <c r="AR142" s="3">
        <f>SUMIFS('Receiving Data 2006-2015'!L:L,'Receiving Data 2006-2015'!D:D,'WR Stats'!C142,'Receiving Data 2006-2015'!A:A,'WR Stats'!D142+3)</f>
        <v>0</v>
      </c>
      <c r="AS142" s="3">
        <f>SUMIFS('Receiving Data 2006-2015'!L:L,'Receiving Data 2006-2015'!D:D,'WR Stats'!C142,'Receiving Data 2006-2015'!A:A,'WR Stats'!D142+4)</f>
        <v>0</v>
      </c>
      <c r="AT142" s="7">
        <f t="shared" si="54"/>
        <v>0</v>
      </c>
      <c r="AU142" s="7">
        <f t="shared" si="55"/>
        <v>0</v>
      </c>
      <c r="AV142" s="7">
        <f t="shared" si="56"/>
        <v>0</v>
      </c>
      <c r="AW142" s="7">
        <f t="shared" si="57"/>
        <v>0</v>
      </c>
      <c r="AX142" s="7">
        <f t="shared" si="58"/>
        <v>0</v>
      </c>
      <c r="AY142" s="7" t="str">
        <f t="shared" si="59"/>
        <v/>
      </c>
      <c r="AZ142" s="7" t="str">
        <f t="shared" si="60"/>
        <v/>
      </c>
      <c r="BA142" s="7" t="str">
        <f t="shared" si="61"/>
        <v/>
      </c>
      <c r="BB142" s="7">
        <f t="shared" si="62"/>
        <v>0</v>
      </c>
      <c r="BC142" s="4">
        <f t="shared" si="63"/>
        <v>0</v>
      </c>
      <c r="BD142">
        <f t="shared" si="64"/>
        <v>0</v>
      </c>
      <c r="BE142">
        <f t="shared" si="65"/>
        <v>0</v>
      </c>
      <c r="BF142">
        <f t="shared" si="66"/>
        <v>0</v>
      </c>
      <c r="BG142">
        <f t="shared" si="67"/>
        <v>0</v>
      </c>
      <c r="BH142">
        <f t="shared" si="68"/>
        <v>0</v>
      </c>
      <c r="BI142">
        <f t="shared" si="69"/>
        <v>0</v>
      </c>
      <c r="BJ142" t="str">
        <f t="shared" si="70"/>
        <v>Bust</v>
      </c>
      <c r="BK142">
        <f t="shared" si="71"/>
        <v>0</v>
      </c>
    </row>
    <row r="143" spans="1:63" x14ac:dyDescent="0.25">
      <c r="A143" t="s">
        <v>525</v>
      </c>
      <c r="B143" t="s">
        <v>74</v>
      </c>
      <c r="C143" t="str">
        <f>INDEX('Draft Master List'!E:F,MATCH(A143,'Draft Master List'!E:E,0),2)</f>
        <v>902006</v>
      </c>
      <c r="D143">
        <f>INDEX('Draft Master List'!A:F,MATCH(A143,'Draft Master List'!E:E,0),1)</f>
        <v>2006</v>
      </c>
      <c r="E143" s="7">
        <f>SUMIFS('Receiving Data 2006-2015'!H:H,'Receiving Data 2006-2015'!D:D,'WR Stats'!C143,'Receiving Data 2006-2015'!A:A,'WR Stats'!D143)</f>
        <v>9</v>
      </c>
      <c r="F143" s="7">
        <f>SUMIFS('Receiving Data 2006-2015'!H:H,'Receiving Data 2006-2015'!D:D,'WR Stats'!C143,'Receiving Data 2006-2015'!A:A,'WR Stats'!D143+1)</f>
        <v>15</v>
      </c>
      <c r="G143" s="7">
        <f>SUMIFS('Receiving Data 2006-2015'!H:H,'Receiving Data 2006-2015'!D:D,'WR Stats'!C143,'Receiving Data 2006-2015'!A:A,'WR Stats'!D143+2)</f>
        <v>5</v>
      </c>
      <c r="H143" s="7">
        <f>SUMIFS('Receiving Data 2006-2015'!H:H,'Receiving Data 2006-2015'!D:D,'WR Stats'!C143,'Receiving Data 2006-2015'!A:A,'WR Stats'!D143+3)</f>
        <v>15</v>
      </c>
      <c r="I143" s="7">
        <f>SUMIFS('Receiving Data 2006-2015'!H:H,'Receiving Data 2006-2015'!D:D,'WR Stats'!C143,'Receiving Data 2006-2015'!A:A,'WR Stats'!D143+4)</f>
        <v>12</v>
      </c>
      <c r="J143" s="7">
        <f>SUMIFS('Receiving Data 2006-2015'!K:K,'Receiving Data 2006-2015'!D:D,'WR Stats'!C143,'Receiving Data 2006-2015'!A:A,'WR Stats'!D143)</f>
        <v>7</v>
      </c>
      <c r="K143" s="7">
        <f>SUMIFS('Receiving Data 2006-2015'!K:K,'Receiving Data 2006-2015'!D:D,'WR Stats'!C143,'Receiving Data 2006-2015'!A:A,'WR Stats'!D143+1)</f>
        <v>10</v>
      </c>
      <c r="L143" s="7">
        <f>SUMIFS('Receiving Data 2006-2015'!K:K,'Receiving Data 2006-2015'!D:D,'WR Stats'!C143,'Receiving Data 2006-2015'!A:A,'WR Stats'!D143+2)</f>
        <v>3</v>
      </c>
      <c r="M143" s="7">
        <f>SUMIFS('Receiving Data 2006-2015'!K:K,'Receiving Data 2006-2015'!D:D,'WR Stats'!C143,'Receiving Data 2006-2015'!A:A,'WR Stats'!D143+3)</f>
        <v>24</v>
      </c>
      <c r="N143" s="7">
        <f>SUMIFS('Receiving Data 2006-2015'!K:K,'Receiving Data 2006-2015'!D:D,'WR Stats'!C143,'Receiving Data 2006-2015'!A:A,'WR Stats'!D143+4)</f>
        <v>7</v>
      </c>
      <c r="O143" s="7">
        <f>SUMIFS('Receiving Data 2006-2015'!J:J,'Receiving Data 2006-2015'!D:D,'WR Stats'!C143,'Receiving Data 2006-2015'!A:A,'WR Stats'!D143)</f>
        <v>13</v>
      </c>
      <c r="P143" s="7">
        <f>SUMIFS('Receiving Data 2006-2015'!J:J,'Receiving Data 2006-2015'!D:D,'WR Stats'!C143,'Receiving Data 2006-2015'!A:A,'WR Stats'!D143+1)</f>
        <v>13</v>
      </c>
      <c r="Q143" s="7">
        <f>SUMIFS('Receiving Data 2006-2015'!J:J,'Receiving Data 2006-2015'!D:D,'WR Stats'!C143,'Receiving Data 2006-2015'!A:A,'WR Stats'!D143+2)</f>
        <v>7</v>
      </c>
      <c r="R143" s="7">
        <f>SUMIFS('Receiving Data 2006-2015'!J:J,'Receiving Data 2006-2015'!D:D,'WR Stats'!C143,'Receiving Data 2006-2015'!A:A,'WR Stats'!D143+3)</f>
        <v>47</v>
      </c>
      <c r="S143" s="7">
        <f>SUMIFS('Receiving Data 2006-2015'!J:J,'Receiving Data 2006-2015'!D:D,'WR Stats'!C143,'Receiving Data 2006-2015'!A:A,'WR Stats'!D143+4)</f>
        <v>9</v>
      </c>
      <c r="T143" s="6">
        <f>SUMIFS('Receiving Data 2006-2015'!M:M,'Receiving Data 2006-2015'!D:D,'WR Stats'!C143,'Receiving Data 2006-2015'!A:A,'WR Stats'!D143)</f>
        <v>102</v>
      </c>
      <c r="U143" s="6">
        <f>SUMIFS('Receiving Data 2006-2015'!M:M,'Receiving Data 2006-2015'!D:D,'WR Stats'!C143,'Receiving Data 2006-2015'!A:A,'WR Stats'!D143+1)</f>
        <v>86</v>
      </c>
      <c r="V143" s="6">
        <f>SUMIFS('Receiving Data 2006-2015'!M:M,'Receiving Data 2006-2015'!D:D,'WR Stats'!C143,'Receiving Data 2006-2015'!A:A,'WR Stats'!D143+2)</f>
        <v>25</v>
      </c>
      <c r="W143" s="6">
        <f>SUMIFS('Receiving Data 2006-2015'!M:M,'Receiving Data 2006-2015'!D:D,'WR Stats'!C143,'Receiving Data 2006-2015'!A:A,'WR Stats'!D143+3)</f>
        <v>366</v>
      </c>
      <c r="X143" s="6">
        <f>SUMIFS('Receiving Data 2006-2015'!M:M,'Receiving Data 2006-2015'!D:D,'WR Stats'!C143,'Receiving Data 2006-2015'!A:A,'WR Stats'!D143+4)</f>
        <v>81</v>
      </c>
      <c r="Y143" s="6">
        <f>SUMIFS('Receiving Data 2006-2015'!O:O,'Receiving Data 2006-2015'!D:D,'WR Stats'!C143,'Receiving Data 2006-2015'!A:A,'WR Stats'!D143)</f>
        <v>0</v>
      </c>
      <c r="Z143" s="6">
        <f>SUMIFS('Receiving Data 2006-2015'!O:O,'Receiving Data 2006-2015'!D:D,'WR Stats'!C143,'Receiving Data 2006-2015'!A:A,'WR Stats'!D143+1)</f>
        <v>1</v>
      </c>
      <c r="AA143" s="6">
        <f>SUMIFS('Receiving Data 2006-2015'!O:O,'Receiving Data 2006-2015'!D:D,'WR Stats'!C143,'Receiving Data 2006-2015'!A:A,'WR Stats'!D143+2)</f>
        <v>0</v>
      </c>
      <c r="AB143" s="6">
        <f>SUMIFS('Receiving Data 2006-2015'!O:O,'Receiving Data 2006-2015'!D:D,'WR Stats'!C143,'Receiving Data 2006-2015'!A:A,'WR Stats'!D143+3)</f>
        <v>1</v>
      </c>
      <c r="AC143" s="6">
        <f>SUMIFS('Receiving Data 2006-2015'!O:O,'Receiving Data 2006-2015'!D:D,'WR Stats'!C143,'Receiving Data 2006-2015'!A:A,'WR Stats'!D143+4)</f>
        <v>1</v>
      </c>
      <c r="AD143" s="6">
        <f>SUMIFS('Receiving Data 2006-2015'!S:S,'Receiving Data 2006-2015'!D:D,'WR Stats'!C143,'Receiving Data 2006-2015'!A:A,'WR Stats'!D143)</f>
        <v>0</v>
      </c>
      <c r="AE143" s="6">
        <f>SUMIFS('Receiving Data 2006-2015'!S:S,'Receiving Data 2006-2015'!D:D,'WR Stats'!C143,'Receiving Data 2006-2015'!A:A,'WR Stats'!D143+1)</f>
        <v>0</v>
      </c>
      <c r="AF143" s="6">
        <f>SUMIFS('Receiving Data 2006-2015'!S:S,'Receiving Data 2006-2015'!D:D,'WR Stats'!C143,'Receiving Data 2006-2015'!A:A,'WR Stats'!D143+2)</f>
        <v>1</v>
      </c>
      <c r="AG143" s="6">
        <f>SUMIFS('Receiving Data 2006-2015'!S:S,'Receiving Data 2006-2015'!D:D,'WR Stats'!C143,'Receiving Data 2006-2015'!A:A,'WR Stats'!D143+3)</f>
        <v>0</v>
      </c>
      <c r="AH143" s="6">
        <f>SUMIFS('Receiving Data 2006-2015'!S:S,'Receiving Data 2006-2015'!D:D,'WR Stats'!C143,'Receiving Data 2006-2015'!A:A,'WR Stats'!D143+4)</f>
        <v>0</v>
      </c>
      <c r="AI143" s="6">
        <f t="shared" si="48"/>
        <v>10.199999999999999</v>
      </c>
      <c r="AJ143" s="6">
        <f t="shared" si="49"/>
        <v>14.6</v>
      </c>
      <c r="AK143" s="6">
        <f t="shared" si="50"/>
        <v>0.5</v>
      </c>
      <c r="AL143" s="6">
        <f t="shared" si="51"/>
        <v>42.6</v>
      </c>
      <c r="AM143" s="6">
        <f t="shared" si="52"/>
        <v>14.1</v>
      </c>
      <c r="AN143" s="6">
        <f t="shared" si="53"/>
        <v>82</v>
      </c>
      <c r="AO143" s="3">
        <f>SUMIFS('Receiving Data 2006-2015'!L:L,'Receiving Data 2006-2015'!D:D,'WR Stats'!C143,'Receiving Data 2006-2015'!A:A,'WR Stats'!D143)</f>
        <v>0.53800000000000003</v>
      </c>
      <c r="AP143" s="3">
        <f>SUMIFS('Receiving Data 2006-2015'!L:L,'Receiving Data 2006-2015'!D:D,'WR Stats'!C143,'Receiving Data 2006-2015'!A:A,'WR Stats'!D143+1)</f>
        <v>0.76900000000000002</v>
      </c>
      <c r="AQ143" s="3">
        <f>SUMIFS('Receiving Data 2006-2015'!L:L,'Receiving Data 2006-2015'!D:D,'WR Stats'!C143,'Receiving Data 2006-2015'!A:A,'WR Stats'!D143+2)</f>
        <v>0.42899999999999999</v>
      </c>
      <c r="AR143" s="3">
        <f>SUMIFS('Receiving Data 2006-2015'!L:L,'Receiving Data 2006-2015'!D:D,'WR Stats'!C143,'Receiving Data 2006-2015'!A:A,'WR Stats'!D143+3)</f>
        <v>0.51100000000000001</v>
      </c>
      <c r="AS143" s="3">
        <f>SUMIFS('Receiving Data 2006-2015'!L:L,'Receiving Data 2006-2015'!D:D,'WR Stats'!C143,'Receiving Data 2006-2015'!A:A,'WR Stats'!D143+4)</f>
        <v>0.77800000000000002</v>
      </c>
      <c r="AT143" s="7">
        <f t="shared" si="54"/>
        <v>660</v>
      </c>
      <c r="AU143" s="7">
        <f t="shared" si="55"/>
        <v>56</v>
      </c>
      <c r="AV143" s="7">
        <f t="shared" si="56"/>
        <v>89</v>
      </c>
      <c r="AW143" s="7">
        <f t="shared" si="57"/>
        <v>51</v>
      </c>
      <c r="AX143" s="7">
        <f t="shared" si="58"/>
        <v>1</v>
      </c>
      <c r="AY143" s="7">
        <f t="shared" si="59"/>
        <v>12.941176470588236</v>
      </c>
      <c r="AZ143" s="7">
        <f t="shared" si="60"/>
        <v>7.415730337078652</v>
      </c>
      <c r="BA143" s="7">
        <f t="shared" si="61"/>
        <v>11.785714285714286</v>
      </c>
      <c r="BB143" s="7">
        <f t="shared" si="62"/>
        <v>3</v>
      </c>
      <c r="BC143" s="4">
        <f t="shared" si="63"/>
        <v>0.60499999999999998</v>
      </c>
      <c r="BD143">
        <f t="shared" si="64"/>
        <v>0</v>
      </c>
      <c r="BE143">
        <f t="shared" si="65"/>
        <v>0</v>
      </c>
      <c r="BF143">
        <f t="shared" si="66"/>
        <v>0</v>
      </c>
      <c r="BG143">
        <f t="shared" si="67"/>
        <v>0</v>
      </c>
      <c r="BH143">
        <f t="shared" si="68"/>
        <v>0</v>
      </c>
      <c r="BI143">
        <f t="shared" si="69"/>
        <v>0</v>
      </c>
      <c r="BJ143" t="str">
        <f t="shared" si="70"/>
        <v>Bust</v>
      </c>
      <c r="BK143">
        <f t="shared" si="71"/>
        <v>0</v>
      </c>
    </row>
    <row r="144" spans="1:63" x14ac:dyDescent="0.25">
      <c r="A144" t="s">
        <v>526</v>
      </c>
      <c r="B144" t="s">
        <v>74</v>
      </c>
      <c r="C144" t="str">
        <f>INDEX('Draft Master List'!E:F,MATCH(A144,'Draft Master List'!E:E,0),2)</f>
        <v>952006</v>
      </c>
      <c r="D144">
        <f>INDEX('Draft Master List'!A:F,MATCH(A144,'Draft Master List'!E:E,0),1)</f>
        <v>2006</v>
      </c>
      <c r="E144" s="7">
        <f>SUMIFS('Receiving Data 2006-2015'!H:H,'Receiving Data 2006-2015'!D:D,'WR Stats'!C144,'Receiving Data 2006-2015'!A:A,'WR Stats'!D144)</f>
        <v>0</v>
      </c>
      <c r="F144" s="7">
        <f>SUMIFS('Receiving Data 2006-2015'!H:H,'Receiving Data 2006-2015'!D:D,'WR Stats'!C144,'Receiving Data 2006-2015'!A:A,'WR Stats'!D144+1)</f>
        <v>6</v>
      </c>
      <c r="G144" s="7">
        <f>SUMIFS('Receiving Data 2006-2015'!H:H,'Receiving Data 2006-2015'!D:D,'WR Stats'!C144,'Receiving Data 2006-2015'!A:A,'WR Stats'!D144+2)</f>
        <v>0</v>
      </c>
      <c r="H144" s="7">
        <f>SUMIFS('Receiving Data 2006-2015'!H:H,'Receiving Data 2006-2015'!D:D,'WR Stats'!C144,'Receiving Data 2006-2015'!A:A,'WR Stats'!D144+3)</f>
        <v>0</v>
      </c>
      <c r="I144" s="7">
        <f>SUMIFS('Receiving Data 2006-2015'!H:H,'Receiving Data 2006-2015'!D:D,'WR Stats'!C144,'Receiving Data 2006-2015'!A:A,'WR Stats'!D144+4)</f>
        <v>0</v>
      </c>
      <c r="J144" s="7">
        <f>SUMIFS('Receiving Data 2006-2015'!K:K,'Receiving Data 2006-2015'!D:D,'WR Stats'!C144,'Receiving Data 2006-2015'!A:A,'WR Stats'!D144)</f>
        <v>0</v>
      </c>
      <c r="K144" s="7">
        <f>SUMIFS('Receiving Data 2006-2015'!K:K,'Receiving Data 2006-2015'!D:D,'WR Stats'!C144,'Receiving Data 2006-2015'!A:A,'WR Stats'!D144+1)</f>
        <v>4</v>
      </c>
      <c r="L144" s="7">
        <f>SUMIFS('Receiving Data 2006-2015'!K:K,'Receiving Data 2006-2015'!D:D,'WR Stats'!C144,'Receiving Data 2006-2015'!A:A,'WR Stats'!D144+2)</f>
        <v>0</v>
      </c>
      <c r="M144" s="7">
        <f>SUMIFS('Receiving Data 2006-2015'!K:K,'Receiving Data 2006-2015'!D:D,'WR Stats'!C144,'Receiving Data 2006-2015'!A:A,'WR Stats'!D144+3)</f>
        <v>0</v>
      </c>
      <c r="N144" s="7">
        <f>SUMIFS('Receiving Data 2006-2015'!K:K,'Receiving Data 2006-2015'!D:D,'WR Stats'!C144,'Receiving Data 2006-2015'!A:A,'WR Stats'!D144+4)</f>
        <v>0</v>
      </c>
      <c r="O144" s="7">
        <f>SUMIFS('Receiving Data 2006-2015'!J:J,'Receiving Data 2006-2015'!D:D,'WR Stats'!C144,'Receiving Data 2006-2015'!A:A,'WR Stats'!D144)</f>
        <v>0</v>
      </c>
      <c r="P144" s="7">
        <f>SUMIFS('Receiving Data 2006-2015'!J:J,'Receiving Data 2006-2015'!D:D,'WR Stats'!C144,'Receiving Data 2006-2015'!A:A,'WR Stats'!D144+1)</f>
        <v>6</v>
      </c>
      <c r="Q144" s="7">
        <f>SUMIFS('Receiving Data 2006-2015'!J:J,'Receiving Data 2006-2015'!D:D,'WR Stats'!C144,'Receiving Data 2006-2015'!A:A,'WR Stats'!D144+2)</f>
        <v>0</v>
      </c>
      <c r="R144" s="7">
        <f>SUMIFS('Receiving Data 2006-2015'!J:J,'Receiving Data 2006-2015'!D:D,'WR Stats'!C144,'Receiving Data 2006-2015'!A:A,'WR Stats'!D144+3)</f>
        <v>0</v>
      </c>
      <c r="S144" s="7">
        <f>SUMIFS('Receiving Data 2006-2015'!J:J,'Receiving Data 2006-2015'!D:D,'WR Stats'!C144,'Receiving Data 2006-2015'!A:A,'WR Stats'!D144+4)</f>
        <v>0</v>
      </c>
      <c r="T144" s="6">
        <f>SUMIFS('Receiving Data 2006-2015'!M:M,'Receiving Data 2006-2015'!D:D,'WR Stats'!C144,'Receiving Data 2006-2015'!A:A,'WR Stats'!D144)</f>
        <v>0</v>
      </c>
      <c r="U144" s="6">
        <f>SUMIFS('Receiving Data 2006-2015'!M:M,'Receiving Data 2006-2015'!D:D,'WR Stats'!C144,'Receiving Data 2006-2015'!A:A,'WR Stats'!D144+1)</f>
        <v>54</v>
      </c>
      <c r="V144" s="6">
        <f>SUMIFS('Receiving Data 2006-2015'!M:M,'Receiving Data 2006-2015'!D:D,'WR Stats'!C144,'Receiving Data 2006-2015'!A:A,'WR Stats'!D144+2)</f>
        <v>0</v>
      </c>
      <c r="W144" s="6">
        <f>SUMIFS('Receiving Data 2006-2015'!M:M,'Receiving Data 2006-2015'!D:D,'WR Stats'!C144,'Receiving Data 2006-2015'!A:A,'WR Stats'!D144+3)</f>
        <v>0</v>
      </c>
      <c r="X144" s="6">
        <f>SUMIFS('Receiving Data 2006-2015'!M:M,'Receiving Data 2006-2015'!D:D,'WR Stats'!C144,'Receiving Data 2006-2015'!A:A,'WR Stats'!D144+4)</f>
        <v>0</v>
      </c>
      <c r="Y144" s="6">
        <f>SUMIFS('Receiving Data 2006-2015'!O:O,'Receiving Data 2006-2015'!D:D,'WR Stats'!C144,'Receiving Data 2006-2015'!A:A,'WR Stats'!D144)</f>
        <v>0</v>
      </c>
      <c r="Z144" s="6">
        <f>SUMIFS('Receiving Data 2006-2015'!O:O,'Receiving Data 2006-2015'!D:D,'WR Stats'!C144,'Receiving Data 2006-2015'!A:A,'WR Stats'!D144+1)</f>
        <v>0</v>
      </c>
      <c r="AA144" s="6">
        <f>SUMIFS('Receiving Data 2006-2015'!O:O,'Receiving Data 2006-2015'!D:D,'WR Stats'!C144,'Receiving Data 2006-2015'!A:A,'WR Stats'!D144+2)</f>
        <v>0</v>
      </c>
      <c r="AB144" s="6">
        <f>SUMIFS('Receiving Data 2006-2015'!O:O,'Receiving Data 2006-2015'!D:D,'WR Stats'!C144,'Receiving Data 2006-2015'!A:A,'WR Stats'!D144+3)</f>
        <v>0</v>
      </c>
      <c r="AC144" s="6">
        <f>SUMIFS('Receiving Data 2006-2015'!O:O,'Receiving Data 2006-2015'!D:D,'WR Stats'!C144,'Receiving Data 2006-2015'!A:A,'WR Stats'!D144+4)</f>
        <v>0</v>
      </c>
      <c r="AD144" s="6">
        <f>SUMIFS('Receiving Data 2006-2015'!S:S,'Receiving Data 2006-2015'!D:D,'WR Stats'!C144,'Receiving Data 2006-2015'!A:A,'WR Stats'!D144)</f>
        <v>0</v>
      </c>
      <c r="AE144" s="6">
        <f>SUMIFS('Receiving Data 2006-2015'!S:S,'Receiving Data 2006-2015'!D:D,'WR Stats'!C144,'Receiving Data 2006-2015'!A:A,'WR Stats'!D144+1)</f>
        <v>1</v>
      </c>
      <c r="AF144" s="6">
        <f>SUMIFS('Receiving Data 2006-2015'!S:S,'Receiving Data 2006-2015'!D:D,'WR Stats'!C144,'Receiving Data 2006-2015'!A:A,'WR Stats'!D144+2)</f>
        <v>0</v>
      </c>
      <c r="AG144" s="6">
        <f>SUMIFS('Receiving Data 2006-2015'!S:S,'Receiving Data 2006-2015'!D:D,'WR Stats'!C144,'Receiving Data 2006-2015'!A:A,'WR Stats'!D144+3)</f>
        <v>0</v>
      </c>
      <c r="AH144" s="6">
        <f>SUMIFS('Receiving Data 2006-2015'!S:S,'Receiving Data 2006-2015'!D:D,'WR Stats'!C144,'Receiving Data 2006-2015'!A:A,'WR Stats'!D144+4)</f>
        <v>0</v>
      </c>
      <c r="AI144" s="6">
        <f t="shared" si="48"/>
        <v>0</v>
      </c>
      <c r="AJ144" s="6">
        <f t="shared" si="49"/>
        <v>3.4000000000000004</v>
      </c>
      <c r="AK144" s="6">
        <f t="shared" si="50"/>
        <v>0</v>
      </c>
      <c r="AL144" s="6">
        <f t="shared" si="51"/>
        <v>0</v>
      </c>
      <c r="AM144" s="6">
        <f t="shared" si="52"/>
        <v>0</v>
      </c>
      <c r="AN144" s="6">
        <f t="shared" si="53"/>
        <v>3.4000000000000004</v>
      </c>
      <c r="AO144" s="3">
        <f>SUMIFS('Receiving Data 2006-2015'!L:L,'Receiving Data 2006-2015'!D:D,'WR Stats'!C144,'Receiving Data 2006-2015'!A:A,'WR Stats'!D144)</f>
        <v>0</v>
      </c>
      <c r="AP144" s="3">
        <f>SUMIFS('Receiving Data 2006-2015'!L:L,'Receiving Data 2006-2015'!D:D,'WR Stats'!C144,'Receiving Data 2006-2015'!A:A,'WR Stats'!D144+1)</f>
        <v>0.66700000000000004</v>
      </c>
      <c r="AQ144" s="3">
        <f>SUMIFS('Receiving Data 2006-2015'!L:L,'Receiving Data 2006-2015'!D:D,'WR Stats'!C144,'Receiving Data 2006-2015'!A:A,'WR Stats'!D144+2)</f>
        <v>0</v>
      </c>
      <c r="AR144" s="3">
        <f>SUMIFS('Receiving Data 2006-2015'!L:L,'Receiving Data 2006-2015'!D:D,'WR Stats'!C144,'Receiving Data 2006-2015'!A:A,'WR Stats'!D144+3)</f>
        <v>0</v>
      </c>
      <c r="AS144" s="3">
        <f>SUMIFS('Receiving Data 2006-2015'!L:L,'Receiving Data 2006-2015'!D:D,'WR Stats'!C144,'Receiving Data 2006-2015'!A:A,'WR Stats'!D144+4)</f>
        <v>0</v>
      </c>
      <c r="AT144" s="7">
        <f t="shared" si="54"/>
        <v>54</v>
      </c>
      <c r="AU144" s="7">
        <f t="shared" si="55"/>
        <v>6</v>
      </c>
      <c r="AV144" s="7">
        <f t="shared" si="56"/>
        <v>6</v>
      </c>
      <c r="AW144" s="7">
        <f t="shared" si="57"/>
        <v>4</v>
      </c>
      <c r="AX144" s="7">
        <f t="shared" si="58"/>
        <v>1</v>
      </c>
      <c r="AY144" s="7">
        <f t="shared" si="59"/>
        <v>13.5</v>
      </c>
      <c r="AZ144" s="7">
        <f t="shared" si="60"/>
        <v>9</v>
      </c>
      <c r="BA144" s="7">
        <f t="shared" si="61"/>
        <v>9</v>
      </c>
      <c r="BB144" s="7">
        <f t="shared" si="62"/>
        <v>0</v>
      </c>
      <c r="BC144" s="4">
        <f t="shared" si="63"/>
        <v>0.13340000000000002</v>
      </c>
      <c r="BD144">
        <f t="shared" si="64"/>
        <v>0</v>
      </c>
      <c r="BE144">
        <f t="shared" si="65"/>
        <v>0</v>
      </c>
      <c r="BF144">
        <f t="shared" si="66"/>
        <v>0</v>
      </c>
      <c r="BG144">
        <f t="shared" si="67"/>
        <v>0</v>
      </c>
      <c r="BH144">
        <f t="shared" si="68"/>
        <v>0</v>
      </c>
      <c r="BI144">
        <f t="shared" si="69"/>
        <v>0</v>
      </c>
      <c r="BJ144" t="str">
        <f t="shared" si="70"/>
        <v>Bust</v>
      </c>
      <c r="BK144">
        <f t="shared" si="71"/>
        <v>0</v>
      </c>
    </row>
    <row r="145" spans="1:63" x14ac:dyDescent="0.25">
      <c r="A145" t="s">
        <v>527</v>
      </c>
      <c r="B145" t="s">
        <v>74</v>
      </c>
      <c r="C145" t="str">
        <f>INDEX('Draft Master List'!E:F,MATCH(A145,'Draft Master List'!E:E,0),2)</f>
        <v>1002006</v>
      </c>
      <c r="D145">
        <f>INDEX('Draft Master List'!A:F,MATCH(A145,'Draft Master List'!E:E,0),1)</f>
        <v>2006</v>
      </c>
      <c r="E145" s="7">
        <f>SUMIFS('Receiving Data 2006-2015'!H:H,'Receiving Data 2006-2015'!D:D,'WR Stats'!C145,'Receiving Data 2006-2015'!A:A,'WR Stats'!D145)</f>
        <v>16</v>
      </c>
      <c r="F145" s="7">
        <f>SUMIFS('Receiving Data 2006-2015'!H:H,'Receiving Data 2006-2015'!D:D,'WR Stats'!C145,'Receiving Data 2006-2015'!A:A,'WR Stats'!D145+1)</f>
        <v>15</v>
      </c>
      <c r="G145" s="7">
        <f>SUMIFS('Receiving Data 2006-2015'!H:H,'Receiving Data 2006-2015'!D:D,'WR Stats'!C145,'Receiving Data 2006-2015'!A:A,'WR Stats'!D145+2)</f>
        <v>16</v>
      </c>
      <c r="H145" s="7">
        <f>SUMIFS('Receiving Data 2006-2015'!H:H,'Receiving Data 2006-2015'!D:D,'WR Stats'!C145,'Receiving Data 2006-2015'!A:A,'WR Stats'!D145+3)</f>
        <v>15</v>
      </c>
      <c r="I145" s="7">
        <f>SUMIFS('Receiving Data 2006-2015'!H:H,'Receiving Data 2006-2015'!D:D,'WR Stats'!C145,'Receiving Data 2006-2015'!A:A,'WR Stats'!D145+4)</f>
        <v>11</v>
      </c>
      <c r="J145" s="7">
        <f>SUMIFS('Receiving Data 2006-2015'!K:K,'Receiving Data 2006-2015'!D:D,'WR Stats'!C145,'Receiving Data 2006-2015'!A:A,'WR Stats'!D145)</f>
        <v>9</v>
      </c>
      <c r="K145" s="7">
        <f>SUMIFS('Receiving Data 2006-2015'!K:K,'Receiving Data 2006-2015'!D:D,'WR Stats'!C145,'Receiving Data 2006-2015'!A:A,'WR Stats'!D145+1)</f>
        <v>11</v>
      </c>
      <c r="L145" s="7">
        <f>SUMIFS('Receiving Data 2006-2015'!K:K,'Receiving Data 2006-2015'!D:D,'WR Stats'!C145,'Receiving Data 2006-2015'!A:A,'WR Stats'!D145+2)</f>
        <v>17</v>
      </c>
      <c r="M145" s="7">
        <f>SUMIFS('Receiving Data 2006-2015'!K:K,'Receiving Data 2006-2015'!D:D,'WR Stats'!C145,'Receiving Data 2006-2015'!A:A,'WR Stats'!D145+3)</f>
        <v>6</v>
      </c>
      <c r="N145" s="7">
        <f>SUMIFS('Receiving Data 2006-2015'!K:K,'Receiving Data 2006-2015'!D:D,'WR Stats'!C145,'Receiving Data 2006-2015'!A:A,'WR Stats'!D145+4)</f>
        <v>8</v>
      </c>
      <c r="O145" s="7">
        <f>SUMIFS('Receiving Data 2006-2015'!J:J,'Receiving Data 2006-2015'!D:D,'WR Stats'!C145,'Receiving Data 2006-2015'!A:A,'WR Stats'!D145)</f>
        <v>12</v>
      </c>
      <c r="P145" s="7">
        <f>SUMIFS('Receiving Data 2006-2015'!J:J,'Receiving Data 2006-2015'!D:D,'WR Stats'!C145,'Receiving Data 2006-2015'!A:A,'WR Stats'!D145+1)</f>
        <v>13</v>
      </c>
      <c r="Q145" s="7">
        <f>SUMIFS('Receiving Data 2006-2015'!J:J,'Receiving Data 2006-2015'!D:D,'WR Stats'!C145,'Receiving Data 2006-2015'!A:A,'WR Stats'!D145+2)</f>
        <v>20</v>
      </c>
      <c r="R145" s="7">
        <f>SUMIFS('Receiving Data 2006-2015'!J:J,'Receiving Data 2006-2015'!D:D,'WR Stats'!C145,'Receiving Data 2006-2015'!A:A,'WR Stats'!D145+3)</f>
        <v>11</v>
      </c>
      <c r="S145" s="7">
        <f>SUMIFS('Receiving Data 2006-2015'!J:J,'Receiving Data 2006-2015'!D:D,'WR Stats'!C145,'Receiving Data 2006-2015'!A:A,'WR Stats'!D145+4)</f>
        <v>13</v>
      </c>
      <c r="T145" s="6">
        <f>SUMIFS('Receiving Data 2006-2015'!M:M,'Receiving Data 2006-2015'!D:D,'WR Stats'!C145,'Receiving Data 2006-2015'!A:A,'WR Stats'!D145)</f>
        <v>47</v>
      </c>
      <c r="U145" s="6">
        <f>SUMIFS('Receiving Data 2006-2015'!M:M,'Receiving Data 2006-2015'!D:D,'WR Stats'!C145,'Receiving Data 2006-2015'!A:A,'WR Stats'!D145+1)</f>
        <v>73</v>
      </c>
      <c r="V145" s="6">
        <f>SUMIFS('Receiving Data 2006-2015'!M:M,'Receiving Data 2006-2015'!D:D,'WR Stats'!C145,'Receiving Data 2006-2015'!A:A,'WR Stats'!D145+2)</f>
        <v>202</v>
      </c>
      <c r="W145" s="6">
        <f>SUMIFS('Receiving Data 2006-2015'!M:M,'Receiving Data 2006-2015'!D:D,'WR Stats'!C145,'Receiving Data 2006-2015'!A:A,'WR Stats'!D145+3)</f>
        <v>24</v>
      </c>
      <c r="X145" s="6">
        <f>SUMIFS('Receiving Data 2006-2015'!M:M,'Receiving Data 2006-2015'!D:D,'WR Stats'!C145,'Receiving Data 2006-2015'!A:A,'WR Stats'!D145+4)</f>
        <v>37</v>
      </c>
      <c r="Y145" s="6">
        <f>SUMIFS('Receiving Data 2006-2015'!O:O,'Receiving Data 2006-2015'!D:D,'WR Stats'!C145,'Receiving Data 2006-2015'!A:A,'WR Stats'!D145)</f>
        <v>0</v>
      </c>
      <c r="Z145" s="6">
        <f>SUMIFS('Receiving Data 2006-2015'!O:O,'Receiving Data 2006-2015'!D:D,'WR Stats'!C145,'Receiving Data 2006-2015'!A:A,'WR Stats'!D145+1)</f>
        <v>0</v>
      </c>
      <c r="AA145" s="6">
        <f>SUMIFS('Receiving Data 2006-2015'!O:O,'Receiving Data 2006-2015'!D:D,'WR Stats'!C145,'Receiving Data 2006-2015'!A:A,'WR Stats'!D145+2)</f>
        <v>0</v>
      </c>
      <c r="AB145" s="6">
        <f>SUMIFS('Receiving Data 2006-2015'!O:O,'Receiving Data 2006-2015'!D:D,'WR Stats'!C145,'Receiving Data 2006-2015'!A:A,'WR Stats'!D145+3)</f>
        <v>0</v>
      </c>
      <c r="AC145" s="6">
        <f>SUMIFS('Receiving Data 2006-2015'!O:O,'Receiving Data 2006-2015'!D:D,'WR Stats'!C145,'Receiving Data 2006-2015'!A:A,'WR Stats'!D145+4)</f>
        <v>0</v>
      </c>
      <c r="AD145" s="6">
        <f>SUMIFS('Receiving Data 2006-2015'!S:S,'Receiving Data 2006-2015'!D:D,'WR Stats'!C145,'Receiving Data 2006-2015'!A:A,'WR Stats'!D145)</f>
        <v>0</v>
      </c>
      <c r="AE145" s="6">
        <f>SUMIFS('Receiving Data 2006-2015'!S:S,'Receiving Data 2006-2015'!D:D,'WR Stats'!C145,'Receiving Data 2006-2015'!A:A,'WR Stats'!D145+1)</f>
        <v>1</v>
      </c>
      <c r="AF145" s="6">
        <f>SUMIFS('Receiving Data 2006-2015'!S:S,'Receiving Data 2006-2015'!D:D,'WR Stats'!C145,'Receiving Data 2006-2015'!A:A,'WR Stats'!D145+2)</f>
        <v>1</v>
      </c>
      <c r="AG145" s="6">
        <f>SUMIFS('Receiving Data 2006-2015'!S:S,'Receiving Data 2006-2015'!D:D,'WR Stats'!C145,'Receiving Data 2006-2015'!A:A,'WR Stats'!D145+3)</f>
        <v>0</v>
      </c>
      <c r="AH145" s="6">
        <f>SUMIFS('Receiving Data 2006-2015'!S:S,'Receiving Data 2006-2015'!D:D,'WR Stats'!C145,'Receiving Data 2006-2015'!A:A,'WR Stats'!D145+4)</f>
        <v>0</v>
      </c>
      <c r="AI145" s="6">
        <f t="shared" si="48"/>
        <v>4.7</v>
      </c>
      <c r="AJ145" s="6">
        <f t="shared" si="49"/>
        <v>5.3</v>
      </c>
      <c r="AK145" s="6">
        <f t="shared" si="50"/>
        <v>18.2</v>
      </c>
      <c r="AL145" s="6">
        <f t="shared" si="51"/>
        <v>2.4</v>
      </c>
      <c r="AM145" s="6">
        <f t="shared" si="52"/>
        <v>3.7</v>
      </c>
      <c r="AN145" s="6">
        <f t="shared" si="53"/>
        <v>34.299999999999997</v>
      </c>
      <c r="AO145" s="3">
        <f>SUMIFS('Receiving Data 2006-2015'!L:L,'Receiving Data 2006-2015'!D:D,'WR Stats'!C145,'Receiving Data 2006-2015'!A:A,'WR Stats'!D145)</f>
        <v>0.75</v>
      </c>
      <c r="AP145" s="3">
        <f>SUMIFS('Receiving Data 2006-2015'!L:L,'Receiving Data 2006-2015'!D:D,'WR Stats'!C145,'Receiving Data 2006-2015'!A:A,'WR Stats'!D145+1)</f>
        <v>0.84599999999999997</v>
      </c>
      <c r="AQ145" s="3">
        <f>SUMIFS('Receiving Data 2006-2015'!L:L,'Receiving Data 2006-2015'!D:D,'WR Stats'!C145,'Receiving Data 2006-2015'!A:A,'WR Stats'!D145+2)</f>
        <v>0.85</v>
      </c>
      <c r="AR145" s="3">
        <f>SUMIFS('Receiving Data 2006-2015'!L:L,'Receiving Data 2006-2015'!D:D,'WR Stats'!C145,'Receiving Data 2006-2015'!A:A,'WR Stats'!D145+3)</f>
        <v>0.54500000000000004</v>
      </c>
      <c r="AS145" s="3">
        <f>SUMIFS('Receiving Data 2006-2015'!L:L,'Receiving Data 2006-2015'!D:D,'WR Stats'!C145,'Receiving Data 2006-2015'!A:A,'WR Stats'!D145+4)</f>
        <v>0.61499999999999999</v>
      </c>
      <c r="AT145" s="7">
        <f t="shared" si="54"/>
        <v>383</v>
      </c>
      <c r="AU145" s="7">
        <f t="shared" si="55"/>
        <v>73</v>
      </c>
      <c r="AV145" s="7">
        <f t="shared" si="56"/>
        <v>69</v>
      </c>
      <c r="AW145" s="7">
        <f t="shared" si="57"/>
        <v>51</v>
      </c>
      <c r="AX145" s="7">
        <f t="shared" si="58"/>
        <v>2</v>
      </c>
      <c r="AY145" s="7">
        <f t="shared" si="59"/>
        <v>7.5098039215686274</v>
      </c>
      <c r="AZ145" s="7">
        <f t="shared" si="60"/>
        <v>5.5507246376811592</v>
      </c>
      <c r="BA145" s="7">
        <f t="shared" si="61"/>
        <v>5.2465753424657535</v>
      </c>
      <c r="BB145" s="7">
        <f t="shared" si="62"/>
        <v>0</v>
      </c>
      <c r="BC145" s="4">
        <f t="shared" si="63"/>
        <v>0.72119999999999995</v>
      </c>
      <c r="BD145">
        <f t="shared" si="64"/>
        <v>0</v>
      </c>
      <c r="BE145">
        <f t="shared" si="65"/>
        <v>0</v>
      </c>
      <c r="BF145">
        <f t="shared" si="66"/>
        <v>0</v>
      </c>
      <c r="BG145">
        <f t="shared" si="67"/>
        <v>0</v>
      </c>
      <c r="BH145">
        <f t="shared" si="68"/>
        <v>0</v>
      </c>
      <c r="BI145">
        <f t="shared" si="69"/>
        <v>0</v>
      </c>
      <c r="BJ145" t="str">
        <f t="shared" si="70"/>
        <v>Bust</v>
      </c>
      <c r="BK145">
        <f t="shared" si="71"/>
        <v>0</v>
      </c>
    </row>
    <row r="146" spans="1:63" x14ac:dyDescent="0.25">
      <c r="A146" t="s">
        <v>529</v>
      </c>
      <c r="B146" t="s">
        <v>74</v>
      </c>
      <c r="C146" t="str">
        <f>INDEX('Draft Master List'!E:F,MATCH(A146,'Draft Master List'!E:E,0),2)</f>
        <v>1042006</v>
      </c>
      <c r="D146">
        <f>INDEX('Draft Master List'!A:F,MATCH(A146,'Draft Master List'!E:E,0),1)</f>
        <v>2006</v>
      </c>
      <c r="E146" s="7">
        <f>SUMIFS('Receiving Data 2006-2015'!H:H,'Receiving Data 2006-2015'!D:D,'WR Stats'!C146,'Receiving Data 2006-2015'!A:A,'WR Stats'!D146)</f>
        <v>0</v>
      </c>
      <c r="F146" s="7">
        <f>SUMIFS('Receiving Data 2006-2015'!H:H,'Receiving Data 2006-2015'!D:D,'WR Stats'!C146,'Receiving Data 2006-2015'!A:A,'WR Stats'!D146+1)</f>
        <v>0</v>
      </c>
      <c r="G146" s="7">
        <f>SUMIFS('Receiving Data 2006-2015'!H:H,'Receiving Data 2006-2015'!D:D,'WR Stats'!C146,'Receiving Data 2006-2015'!A:A,'WR Stats'!D146+2)</f>
        <v>0</v>
      </c>
      <c r="H146" s="7">
        <f>SUMIFS('Receiving Data 2006-2015'!H:H,'Receiving Data 2006-2015'!D:D,'WR Stats'!C146,'Receiving Data 2006-2015'!A:A,'WR Stats'!D146+3)</f>
        <v>0</v>
      </c>
      <c r="I146" s="7">
        <f>SUMIFS('Receiving Data 2006-2015'!H:H,'Receiving Data 2006-2015'!D:D,'WR Stats'!C146,'Receiving Data 2006-2015'!A:A,'WR Stats'!D146+4)</f>
        <v>0</v>
      </c>
      <c r="J146" s="7">
        <f>SUMIFS('Receiving Data 2006-2015'!K:K,'Receiving Data 2006-2015'!D:D,'WR Stats'!C146,'Receiving Data 2006-2015'!A:A,'WR Stats'!D146)</f>
        <v>0</v>
      </c>
      <c r="K146" s="7">
        <f>SUMIFS('Receiving Data 2006-2015'!K:K,'Receiving Data 2006-2015'!D:D,'WR Stats'!C146,'Receiving Data 2006-2015'!A:A,'WR Stats'!D146+1)</f>
        <v>0</v>
      </c>
      <c r="L146" s="7">
        <f>SUMIFS('Receiving Data 2006-2015'!K:K,'Receiving Data 2006-2015'!D:D,'WR Stats'!C146,'Receiving Data 2006-2015'!A:A,'WR Stats'!D146+2)</f>
        <v>0</v>
      </c>
      <c r="M146" s="7">
        <f>SUMIFS('Receiving Data 2006-2015'!K:K,'Receiving Data 2006-2015'!D:D,'WR Stats'!C146,'Receiving Data 2006-2015'!A:A,'WR Stats'!D146+3)</f>
        <v>0</v>
      </c>
      <c r="N146" s="7">
        <f>SUMIFS('Receiving Data 2006-2015'!K:K,'Receiving Data 2006-2015'!D:D,'WR Stats'!C146,'Receiving Data 2006-2015'!A:A,'WR Stats'!D146+4)</f>
        <v>0</v>
      </c>
      <c r="O146" s="7">
        <f>SUMIFS('Receiving Data 2006-2015'!J:J,'Receiving Data 2006-2015'!D:D,'WR Stats'!C146,'Receiving Data 2006-2015'!A:A,'WR Stats'!D146)</f>
        <v>0</v>
      </c>
      <c r="P146" s="7">
        <f>SUMIFS('Receiving Data 2006-2015'!J:J,'Receiving Data 2006-2015'!D:D,'WR Stats'!C146,'Receiving Data 2006-2015'!A:A,'WR Stats'!D146+1)</f>
        <v>0</v>
      </c>
      <c r="Q146" s="7">
        <f>SUMIFS('Receiving Data 2006-2015'!J:J,'Receiving Data 2006-2015'!D:D,'WR Stats'!C146,'Receiving Data 2006-2015'!A:A,'WR Stats'!D146+2)</f>
        <v>0</v>
      </c>
      <c r="R146" s="7">
        <f>SUMIFS('Receiving Data 2006-2015'!J:J,'Receiving Data 2006-2015'!D:D,'WR Stats'!C146,'Receiving Data 2006-2015'!A:A,'WR Stats'!D146+3)</f>
        <v>0</v>
      </c>
      <c r="S146" s="7">
        <f>SUMIFS('Receiving Data 2006-2015'!J:J,'Receiving Data 2006-2015'!D:D,'WR Stats'!C146,'Receiving Data 2006-2015'!A:A,'WR Stats'!D146+4)</f>
        <v>0</v>
      </c>
      <c r="T146" s="6">
        <f>SUMIFS('Receiving Data 2006-2015'!M:M,'Receiving Data 2006-2015'!D:D,'WR Stats'!C146,'Receiving Data 2006-2015'!A:A,'WR Stats'!D146)</f>
        <v>0</v>
      </c>
      <c r="U146" s="6">
        <f>SUMIFS('Receiving Data 2006-2015'!M:M,'Receiving Data 2006-2015'!D:D,'WR Stats'!C146,'Receiving Data 2006-2015'!A:A,'WR Stats'!D146+1)</f>
        <v>0</v>
      </c>
      <c r="V146" s="6">
        <f>SUMIFS('Receiving Data 2006-2015'!M:M,'Receiving Data 2006-2015'!D:D,'WR Stats'!C146,'Receiving Data 2006-2015'!A:A,'WR Stats'!D146+2)</f>
        <v>0</v>
      </c>
      <c r="W146" s="6">
        <f>SUMIFS('Receiving Data 2006-2015'!M:M,'Receiving Data 2006-2015'!D:D,'WR Stats'!C146,'Receiving Data 2006-2015'!A:A,'WR Stats'!D146+3)</f>
        <v>0</v>
      </c>
      <c r="X146" s="6">
        <f>SUMIFS('Receiving Data 2006-2015'!M:M,'Receiving Data 2006-2015'!D:D,'WR Stats'!C146,'Receiving Data 2006-2015'!A:A,'WR Stats'!D146+4)</f>
        <v>0</v>
      </c>
      <c r="Y146" s="6">
        <f>SUMIFS('Receiving Data 2006-2015'!O:O,'Receiving Data 2006-2015'!D:D,'WR Stats'!C146,'Receiving Data 2006-2015'!A:A,'WR Stats'!D146)</f>
        <v>0</v>
      </c>
      <c r="Z146" s="6">
        <f>SUMIFS('Receiving Data 2006-2015'!O:O,'Receiving Data 2006-2015'!D:D,'WR Stats'!C146,'Receiving Data 2006-2015'!A:A,'WR Stats'!D146+1)</f>
        <v>0</v>
      </c>
      <c r="AA146" s="6">
        <f>SUMIFS('Receiving Data 2006-2015'!O:O,'Receiving Data 2006-2015'!D:D,'WR Stats'!C146,'Receiving Data 2006-2015'!A:A,'WR Stats'!D146+2)</f>
        <v>0</v>
      </c>
      <c r="AB146" s="6">
        <f>SUMIFS('Receiving Data 2006-2015'!O:O,'Receiving Data 2006-2015'!D:D,'WR Stats'!C146,'Receiving Data 2006-2015'!A:A,'WR Stats'!D146+3)</f>
        <v>0</v>
      </c>
      <c r="AC146" s="6">
        <f>SUMIFS('Receiving Data 2006-2015'!O:O,'Receiving Data 2006-2015'!D:D,'WR Stats'!C146,'Receiving Data 2006-2015'!A:A,'WR Stats'!D146+4)</f>
        <v>0</v>
      </c>
      <c r="AD146" s="6">
        <f>SUMIFS('Receiving Data 2006-2015'!S:S,'Receiving Data 2006-2015'!D:D,'WR Stats'!C146,'Receiving Data 2006-2015'!A:A,'WR Stats'!D146)</f>
        <v>0</v>
      </c>
      <c r="AE146" s="6">
        <f>SUMIFS('Receiving Data 2006-2015'!S:S,'Receiving Data 2006-2015'!D:D,'WR Stats'!C146,'Receiving Data 2006-2015'!A:A,'WR Stats'!D146+1)</f>
        <v>0</v>
      </c>
      <c r="AF146" s="6">
        <f>SUMIFS('Receiving Data 2006-2015'!S:S,'Receiving Data 2006-2015'!D:D,'WR Stats'!C146,'Receiving Data 2006-2015'!A:A,'WR Stats'!D146+2)</f>
        <v>0</v>
      </c>
      <c r="AG146" s="6">
        <f>SUMIFS('Receiving Data 2006-2015'!S:S,'Receiving Data 2006-2015'!D:D,'WR Stats'!C146,'Receiving Data 2006-2015'!A:A,'WR Stats'!D146+3)</f>
        <v>0</v>
      </c>
      <c r="AH146" s="6">
        <f>SUMIFS('Receiving Data 2006-2015'!S:S,'Receiving Data 2006-2015'!D:D,'WR Stats'!C146,'Receiving Data 2006-2015'!A:A,'WR Stats'!D146+4)</f>
        <v>0</v>
      </c>
      <c r="AI146" s="6">
        <f t="shared" si="48"/>
        <v>0</v>
      </c>
      <c r="AJ146" s="6">
        <f t="shared" si="49"/>
        <v>0</v>
      </c>
      <c r="AK146" s="6">
        <f t="shared" si="50"/>
        <v>0</v>
      </c>
      <c r="AL146" s="6">
        <f t="shared" si="51"/>
        <v>0</v>
      </c>
      <c r="AM146" s="6">
        <f t="shared" si="52"/>
        <v>0</v>
      </c>
      <c r="AN146" s="6">
        <f t="shared" si="53"/>
        <v>0</v>
      </c>
      <c r="AO146" s="3">
        <f>SUMIFS('Receiving Data 2006-2015'!L:L,'Receiving Data 2006-2015'!D:D,'WR Stats'!C146,'Receiving Data 2006-2015'!A:A,'WR Stats'!D146)</f>
        <v>0</v>
      </c>
      <c r="AP146" s="3">
        <f>SUMIFS('Receiving Data 2006-2015'!L:L,'Receiving Data 2006-2015'!D:D,'WR Stats'!C146,'Receiving Data 2006-2015'!A:A,'WR Stats'!D146+1)</f>
        <v>0</v>
      </c>
      <c r="AQ146" s="3">
        <f>SUMIFS('Receiving Data 2006-2015'!L:L,'Receiving Data 2006-2015'!D:D,'WR Stats'!C146,'Receiving Data 2006-2015'!A:A,'WR Stats'!D146+2)</f>
        <v>0</v>
      </c>
      <c r="AR146" s="3">
        <f>SUMIFS('Receiving Data 2006-2015'!L:L,'Receiving Data 2006-2015'!D:D,'WR Stats'!C146,'Receiving Data 2006-2015'!A:A,'WR Stats'!D146+3)</f>
        <v>0</v>
      </c>
      <c r="AS146" s="3">
        <f>SUMIFS('Receiving Data 2006-2015'!L:L,'Receiving Data 2006-2015'!D:D,'WR Stats'!C146,'Receiving Data 2006-2015'!A:A,'WR Stats'!D146+4)</f>
        <v>0</v>
      </c>
      <c r="AT146" s="7">
        <f t="shared" si="54"/>
        <v>0</v>
      </c>
      <c r="AU146" s="7">
        <f t="shared" si="55"/>
        <v>0</v>
      </c>
      <c r="AV146" s="7">
        <f t="shared" si="56"/>
        <v>0</v>
      </c>
      <c r="AW146" s="7">
        <f t="shared" si="57"/>
        <v>0</v>
      </c>
      <c r="AX146" s="7">
        <f t="shared" si="58"/>
        <v>0</v>
      </c>
      <c r="AY146" s="7" t="str">
        <f t="shared" si="59"/>
        <v/>
      </c>
      <c r="AZ146" s="7" t="str">
        <f t="shared" si="60"/>
        <v/>
      </c>
      <c r="BA146" s="7" t="str">
        <f t="shared" si="61"/>
        <v/>
      </c>
      <c r="BB146" s="7">
        <f t="shared" si="62"/>
        <v>0</v>
      </c>
      <c r="BC146" s="4">
        <f t="shared" si="63"/>
        <v>0</v>
      </c>
      <c r="BD146">
        <f t="shared" si="64"/>
        <v>0</v>
      </c>
      <c r="BE146">
        <f t="shared" si="65"/>
        <v>0</v>
      </c>
      <c r="BF146">
        <f t="shared" si="66"/>
        <v>0</v>
      </c>
      <c r="BG146">
        <f t="shared" si="67"/>
        <v>0</v>
      </c>
      <c r="BH146">
        <f t="shared" si="68"/>
        <v>0</v>
      </c>
      <c r="BI146">
        <f t="shared" si="69"/>
        <v>0</v>
      </c>
      <c r="BJ146" t="str">
        <f t="shared" si="70"/>
        <v>Bust</v>
      </c>
      <c r="BK146">
        <f t="shared" si="71"/>
        <v>0</v>
      </c>
    </row>
    <row r="147" spans="1:63" x14ac:dyDescent="0.25">
      <c r="A147" t="s">
        <v>531</v>
      </c>
      <c r="B147" t="s">
        <v>74</v>
      </c>
      <c r="C147" t="str">
        <f>INDEX('Draft Master List'!E:F,MATCH(A147,'Draft Master List'!E:E,0),2)</f>
        <v>1092006</v>
      </c>
      <c r="D147">
        <f>INDEX('Draft Master List'!A:F,MATCH(A147,'Draft Master List'!E:E,0),1)</f>
        <v>2006</v>
      </c>
      <c r="E147" s="7">
        <f>SUMIFS('Receiving Data 2006-2015'!H:H,'Receiving Data 2006-2015'!D:D,'WR Stats'!C147,'Receiving Data 2006-2015'!A:A,'WR Stats'!D147)</f>
        <v>8</v>
      </c>
      <c r="F147" s="7">
        <f>SUMIFS('Receiving Data 2006-2015'!H:H,'Receiving Data 2006-2015'!D:D,'WR Stats'!C147,'Receiving Data 2006-2015'!A:A,'WR Stats'!D147+1)</f>
        <v>15</v>
      </c>
      <c r="G147" s="7">
        <f>SUMIFS('Receiving Data 2006-2015'!H:H,'Receiving Data 2006-2015'!D:D,'WR Stats'!C147,'Receiving Data 2006-2015'!A:A,'WR Stats'!D147+2)</f>
        <v>15</v>
      </c>
      <c r="H147" s="7">
        <f>SUMIFS('Receiving Data 2006-2015'!H:H,'Receiving Data 2006-2015'!D:D,'WR Stats'!C147,'Receiving Data 2006-2015'!A:A,'WR Stats'!D147+3)</f>
        <v>16</v>
      </c>
      <c r="I147" s="7">
        <f>SUMIFS('Receiving Data 2006-2015'!H:H,'Receiving Data 2006-2015'!D:D,'WR Stats'!C147,'Receiving Data 2006-2015'!A:A,'WR Stats'!D147+4)</f>
        <v>16</v>
      </c>
      <c r="J147" s="7">
        <f>SUMIFS('Receiving Data 2006-2015'!K:K,'Receiving Data 2006-2015'!D:D,'WR Stats'!C147,'Receiving Data 2006-2015'!A:A,'WR Stats'!D147)</f>
        <v>7</v>
      </c>
      <c r="K147" s="7">
        <f>SUMIFS('Receiving Data 2006-2015'!K:K,'Receiving Data 2006-2015'!D:D,'WR Stats'!C147,'Receiving Data 2006-2015'!A:A,'WR Stats'!D147+1)</f>
        <v>23</v>
      </c>
      <c r="L147" s="7">
        <f>SUMIFS('Receiving Data 2006-2015'!K:K,'Receiving Data 2006-2015'!D:D,'WR Stats'!C147,'Receiving Data 2006-2015'!A:A,'WR Stats'!D147+2)</f>
        <v>32</v>
      </c>
      <c r="M147" s="7">
        <f>SUMIFS('Receiving Data 2006-2015'!K:K,'Receiving Data 2006-2015'!D:D,'WR Stats'!C147,'Receiving Data 2006-2015'!A:A,'WR Stats'!D147+3)</f>
        <v>41</v>
      </c>
      <c r="N147" s="7">
        <f>SUMIFS('Receiving Data 2006-2015'!K:K,'Receiving Data 2006-2015'!D:D,'WR Stats'!C147,'Receiving Data 2006-2015'!A:A,'WR Stats'!D147+4)</f>
        <v>51</v>
      </c>
      <c r="O147" s="7">
        <f>SUMIFS('Receiving Data 2006-2015'!J:J,'Receiving Data 2006-2015'!D:D,'WR Stats'!C147,'Receiving Data 2006-2015'!A:A,'WR Stats'!D147)</f>
        <v>14</v>
      </c>
      <c r="P147" s="7">
        <f>SUMIFS('Receiving Data 2006-2015'!J:J,'Receiving Data 2006-2015'!D:D,'WR Stats'!C147,'Receiving Data 2006-2015'!A:A,'WR Stats'!D147+1)</f>
        <v>33</v>
      </c>
      <c r="Q147" s="7">
        <f>SUMIFS('Receiving Data 2006-2015'!J:J,'Receiving Data 2006-2015'!D:D,'WR Stats'!C147,'Receiving Data 2006-2015'!A:A,'WR Stats'!D147+2)</f>
        <v>57</v>
      </c>
      <c r="R147" s="7">
        <f>SUMIFS('Receiving Data 2006-2015'!J:J,'Receiving Data 2006-2015'!D:D,'WR Stats'!C147,'Receiving Data 2006-2015'!A:A,'WR Stats'!D147+3)</f>
        <v>58</v>
      </c>
      <c r="S147" s="7">
        <f>SUMIFS('Receiving Data 2006-2015'!J:J,'Receiving Data 2006-2015'!D:D,'WR Stats'!C147,'Receiving Data 2006-2015'!A:A,'WR Stats'!D147+4)</f>
        <v>76</v>
      </c>
      <c r="T147" s="6">
        <f>SUMIFS('Receiving Data 2006-2015'!M:M,'Receiving Data 2006-2015'!D:D,'WR Stats'!C147,'Receiving Data 2006-2015'!A:A,'WR Stats'!D147)</f>
        <v>68</v>
      </c>
      <c r="U147" s="6">
        <f>SUMIFS('Receiving Data 2006-2015'!M:M,'Receiving Data 2006-2015'!D:D,'WR Stats'!C147,'Receiving Data 2006-2015'!A:A,'WR Stats'!D147+1)</f>
        <v>267</v>
      </c>
      <c r="V147" s="6">
        <f>SUMIFS('Receiving Data 2006-2015'!M:M,'Receiving Data 2006-2015'!D:D,'WR Stats'!C147,'Receiving Data 2006-2015'!A:A,'WR Stats'!D147+2)</f>
        <v>377</v>
      </c>
      <c r="W147" s="6">
        <f>SUMIFS('Receiving Data 2006-2015'!M:M,'Receiving Data 2006-2015'!D:D,'WR Stats'!C147,'Receiving Data 2006-2015'!A:A,'WR Stats'!D147+3)</f>
        <v>587</v>
      </c>
      <c r="X147" s="6">
        <f>SUMIFS('Receiving Data 2006-2015'!M:M,'Receiving Data 2006-2015'!D:D,'WR Stats'!C147,'Receiving Data 2006-2015'!A:A,'WR Stats'!D147+4)</f>
        <v>573</v>
      </c>
      <c r="Y147" s="6">
        <f>SUMIFS('Receiving Data 2006-2015'!O:O,'Receiving Data 2006-2015'!D:D,'WR Stats'!C147,'Receiving Data 2006-2015'!A:A,'WR Stats'!D147)</f>
        <v>1</v>
      </c>
      <c r="Z147" s="6">
        <f>SUMIFS('Receiving Data 2006-2015'!O:O,'Receiving Data 2006-2015'!D:D,'WR Stats'!C147,'Receiving Data 2006-2015'!A:A,'WR Stats'!D147+1)</f>
        <v>2</v>
      </c>
      <c r="AA147" s="6">
        <f>SUMIFS('Receiving Data 2006-2015'!O:O,'Receiving Data 2006-2015'!D:D,'WR Stats'!C147,'Receiving Data 2006-2015'!A:A,'WR Stats'!D147+2)</f>
        <v>2</v>
      </c>
      <c r="AB147" s="6">
        <f>SUMIFS('Receiving Data 2006-2015'!O:O,'Receiving Data 2006-2015'!D:D,'WR Stats'!C147,'Receiving Data 2006-2015'!A:A,'WR Stats'!D147+3)</f>
        <v>3</v>
      </c>
      <c r="AC147" s="6">
        <f>SUMIFS('Receiving Data 2006-2015'!O:O,'Receiving Data 2006-2015'!D:D,'WR Stats'!C147,'Receiving Data 2006-2015'!A:A,'WR Stats'!D147+4)</f>
        <v>1</v>
      </c>
      <c r="AD147" s="6">
        <f>SUMIFS('Receiving Data 2006-2015'!S:S,'Receiving Data 2006-2015'!D:D,'WR Stats'!C147,'Receiving Data 2006-2015'!A:A,'WR Stats'!D147)</f>
        <v>1</v>
      </c>
      <c r="AE147" s="6">
        <f>SUMIFS('Receiving Data 2006-2015'!S:S,'Receiving Data 2006-2015'!D:D,'WR Stats'!C147,'Receiving Data 2006-2015'!A:A,'WR Stats'!D147+1)</f>
        <v>0</v>
      </c>
      <c r="AF147" s="6">
        <f>SUMIFS('Receiving Data 2006-2015'!S:S,'Receiving Data 2006-2015'!D:D,'WR Stats'!C147,'Receiving Data 2006-2015'!A:A,'WR Stats'!D147+2)</f>
        <v>0</v>
      </c>
      <c r="AG147" s="6">
        <f>SUMIFS('Receiving Data 2006-2015'!S:S,'Receiving Data 2006-2015'!D:D,'WR Stats'!C147,'Receiving Data 2006-2015'!A:A,'WR Stats'!D147+3)</f>
        <v>1</v>
      </c>
      <c r="AH147" s="6">
        <f>SUMIFS('Receiving Data 2006-2015'!S:S,'Receiving Data 2006-2015'!D:D,'WR Stats'!C147,'Receiving Data 2006-2015'!A:A,'WR Stats'!D147+4)</f>
        <v>0</v>
      </c>
      <c r="AI147" s="6">
        <f t="shared" si="48"/>
        <v>10.8</v>
      </c>
      <c r="AJ147" s="6">
        <f t="shared" si="49"/>
        <v>38.700000000000003</v>
      </c>
      <c r="AK147" s="6">
        <f t="shared" si="50"/>
        <v>49.7</v>
      </c>
      <c r="AL147" s="6">
        <f t="shared" si="51"/>
        <v>74.7</v>
      </c>
      <c r="AM147" s="6">
        <f t="shared" si="52"/>
        <v>63.3</v>
      </c>
      <c r="AN147" s="6">
        <f t="shared" si="53"/>
        <v>237.2</v>
      </c>
      <c r="AO147" s="3">
        <f>SUMIFS('Receiving Data 2006-2015'!L:L,'Receiving Data 2006-2015'!D:D,'WR Stats'!C147,'Receiving Data 2006-2015'!A:A,'WR Stats'!D147)</f>
        <v>0.5</v>
      </c>
      <c r="AP147" s="3">
        <f>SUMIFS('Receiving Data 2006-2015'!L:L,'Receiving Data 2006-2015'!D:D,'WR Stats'!C147,'Receiving Data 2006-2015'!A:A,'WR Stats'!D147+1)</f>
        <v>0.69699999999999995</v>
      </c>
      <c r="AQ147" s="3">
        <f>SUMIFS('Receiving Data 2006-2015'!L:L,'Receiving Data 2006-2015'!D:D,'WR Stats'!C147,'Receiving Data 2006-2015'!A:A,'WR Stats'!D147+2)</f>
        <v>0.56100000000000005</v>
      </c>
      <c r="AR147" s="3">
        <f>SUMIFS('Receiving Data 2006-2015'!L:L,'Receiving Data 2006-2015'!D:D,'WR Stats'!C147,'Receiving Data 2006-2015'!A:A,'WR Stats'!D147+3)</f>
        <v>0.70699999999999996</v>
      </c>
      <c r="AS147" s="3">
        <f>SUMIFS('Receiving Data 2006-2015'!L:L,'Receiving Data 2006-2015'!D:D,'WR Stats'!C147,'Receiving Data 2006-2015'!A:A,'WR Stats'!D147+4)</f>
        <v>0.67100000000000004</v>
      </c>
      <c r="AT147" s="7">
        <f t="shared" si="54"/>
        <v>1872</v>
      </c>
      <c r="AU147" s="7">
        <f t="shared" si="55"/>
        <v>70</v>
      </c>
      <c r="AV147" s="7">
        <f t="shared" si="56"/>
        <v>238</v>
      </c>
      <c r="AW147" s="7">
        <f t="shared" si="57"/>
        <v>154</v>
      </c>
      <c r="AX147" s="7">
        <f t="shared" si="58"/>
        <v>2</v>
      </c>
      <c r="AY147" s="7">
        <f t="shared" si="59"/>
        <v>12.155844155844155</v>
      </c>
      <c r="AZ147" s="7">
        <f t="shared" si="60"/>
        <v>7.8655462184873945</v>
      </c>
      <c r="BA147" s="7">
        <f t="shared" si="61"/>
        <v>26.742857142857144</v>
      </c>
      <c r="BB147" s="7">
        <f t="shared" si="62"/>
        <v>9</v>
      </c>
      <c r="BC147" s="4">
        <f t="shared" si="63"/>
        <v>0.62719999999999998</v>
      </c>
      <c r="BD147">
        <f t="shared" si="64"/>
        <v>0</v>
      </c>
      <c r="BE147">
        <f t="shared" si="65"/>
        <v>0</v>
      </c>
      <c r="BF147">
        <f t="shared" si="66"/>
        <v>0</v>
      </c>
      <c r="BG147">
        <f t="shared" si="67"/>
        <v>0</v>
      </c>
      <c r="BH147">
        <f t="shared" si="68"/>
        <v>0</v>
      </c>
      <c r="BI147">
        <f t="shared" si="69"/>
        <v>0</v>
      </c>
      <c r="BJ147" t="str">
        <f t="shared" si="70"/>
        <v>Bust</v>
      </c>
      <c r="BK147">
        <f t="shared" si="71"/>
        <v>0</v>
      </c>
    </row>
    <row r="148" spans="1:63" x14ac:dyDescent="0.25">
      <c r="A148" t="s">
        <v>532</v>
      </c>
      <c r="B148" t="s">
        <v>74</v>
      </c>
      <c r="C148" t="str">
        <f>INDEX('Draft Master List'!E:F,MATCH(A148,'Draft Master List'!E:E,0),2)</f>
        <v>1112006</v>
      </c>
      <c r="D148">
        <f>INDEX('Draft Master List'!A:F,MATCH(A148,'Draft Master List'!E:E,0),1)</f>
        <v>2006</v>
      </c>
      <c r="E148" s="7">
        <f>SUMIFS('Receiving Data 2006-2015'!H:H,'Receiving Data 2006-2015'!D:D,'WR Stats'!C148,'Receiving Data 2006-2015'!A:A,'WR Stats'!D148)</f>
        <v>16</v>
      </c>
      <c r="F148" s="7">
        <f>SUMIFS('Receiving Data 2006-2015'!H:H,'Receiving Data 2006-2015'!D:D,'WR Stats'!C148,'Receiving Data 2006-2015'!A:A,'WR Stats'!D148+1)</f>
        <v>9</v>
      </c>
      <c r="G148" s="7">
        <f>SUMIFS('Receiving Data 2006-2015'!H:H,'Receiving Data 2006-2015'!D:D,'WR Stats'!C148,'Receiving Data 2006-2015'!A:A,'WR Stats'!D148+2)</f>
        <v>7</v>
      </c>
      <c r="H148" s="7">
        <f>SUMIFS('Receiving Data 2006-2015'!H:H,'Receiving Data 2006-2015'!D:D,'WR Stats'!C148,'Receiving Data 2006-2015'!A:A,'WR Stats'!D148+3)</f>
        <v>12</v>
      </c>
      <c r="I148" s="7">
        <f>SUMIFS('Receiving Data 2006-2015'!H:H,'Receiving Data 2006-2015'!D:D,'WR Stats'!C148,'Receiving Data 2006-2015'!A:A,'WR Stats'!D148+4)</f>
        <v>0</v>
      </c>
      <c r="J148" s="7">
        <f>SUMIFS('Receiving Data 2006-2015'!K:K,'Receiving Data 2006-2015'!D:D,'WR Stats'!C148,'Receiving Data 2006-2015'!A:A,'WR Stats'!D148)</f>
        <v>22</v>
      </c>
      <c r="K148" s="7">
        <f>SUMIFS('Receiving Data 2006-2015'!K:K,'Receiving Data 2006-2015'!D:D,'WR Stats'!C148,'Receiving Data 2006-2015'!A:A,'WR Stats'!D148+1)</f>
        <v>20</v>
      </c>
      <c r="L148" s="7">
        <f>SUMIFS('Receiving Data 2006-2015'!K:K,'Receiving Data 2006-2015'!D:D,'WR Stats'!C148,'Receiving Data 2006-2015'!A:A,'WR Stats'!D148+2)</f>
        <v>13</v>
      </c>
      <c r="M148" s="7">
        <f>SUMIFS('Receiving Data 2006-2015'!K:K,'Receiving Data 2006-2015'!D:D,'WR Stats'!C148,'Receiving Data 2006-2015'!A:A,'WR Stats'!D148+3)</f>
        <v>8</v>
      </c>
      <c r="N148" s="7">
        <f>SUMIFS('Receiving Data 2006-2015'!K:K,'Receiving Data 2006-2015'!D:D,'WR Stats'!C148,'Receiving Data 2006-2015'!A:A,'WR Stats'!D148+4)</f>
        <v>0</v>
      </c>
      <c r="O148" s="7">
        <f>SUMIFS('Receiving Data 2006-2015'!J:J,'Receiving Data 2006-2015'!D:D,'WR Stats'!C148,'Receiving Data 2006-2015'!A:A,'WR Stats'!D148)</f>
        <v>45</v>
      </c>
      <c r="P148" s="7">
        <f>SUMIFS('Receiving Data 2006-2015'!J:J,'Receiving Data 2006-2015'!D:D,'WR Stats'!C148,'Receiving Data 2006-2015'!A:A,'WR Stats'!D148+1)</f>
        <v>47</v>
      </c>
      <c r="Q148" s="7">
        <f>SUMIFS('Receiving Data 2006-2015'!J:J,'Receiving Data 2006-2015'!D:D,'WR Stats'!C148,'Receiving Data 2006-2015'!A:A,'WR Stats'!D148+2)</f>
        <v>23</v>
      </c>
      <c r="R148" s="7">
        <f>SUMIFS('Receiving Data 2006-2015'!J:J,'Receiving Data 2006-2015'!D:D,'WR Stats'!C148,'Receiving Data 2006-2015'!A:A,'WR Stats'!D148+3)</f>
        <v>17</v>
      </c>
      <c r="S148" s="7">
        <f>SUMIFS('Receiving Data 2006-2015'!J:J,'Receiving Data 2006-2015'!D:D,'WR Stats'!C148,'Receiving Data 2006-2015'!A:A,'WR Stats'!D148+4)</f>
        <v>0</v>
      </c>
      <c r="T148" s="6">
        <f>SUMIFS('Receiving Data 2006-2015'!M:M,'Receiving Data 2006-2015'!D:D,'WR Stats'!C148,'Receiving Data 2006-2015'!A:A,'WR Stats'!D148)</f>
        <v>396</v>
      </c>
      <c r="U148" s="6">
        <f>SUMIFS('Receiving Data 2006-2015'!M:M,'Receiving Data 2006-2015'!D:D,'WR Stats'!C148,'Receiving Data 2006-2015'!A:A,'WR Stats'!D148+1)</f>
        <v>290</v>
      </c>
      <c r="V148" s="6">
        <f>SUMIFS('Receiving Data 2006-2015'!M:M,'Receiving Data 2006-2015'!D:D,'WR Stats'!C148,'Receiving Data 2006-2015'!A:A,'WR Stats'!D148+2)</f>
        <v>180</v>
      </c>
      <c r="W148" s="6">
        <f>SUMIFS('Receiving Data 2006-2015'!M:M,'Receiving Data 2006-2015'!D:D,'WR Stats'!C148,'Receiving Data 2006-2015'!A:A,'WR Stats'!D148+3)</f>
        <v>142</v>
      </c>
      <c r="X148" s="6">
        <f>SUMIFS('Receiving Data 2006-2015'!M:M,'Receiving Data 2006-2015'!D:D,'WR Stats'!C148,'Receiving Data 2006-2015'!A:A,'WR Stats'!D148+4)</f>
        <v>0</v>
      </c>
      <c r="Y148" s="6">
        <f>SUMIFS('Receiving Data 2006-2015'!O:O,'Receiving Data 2006-2015'!D:D,'WR Stats'!C148,'Receiving Data 2006-2015'!A:A,'WR Stats'!D148)</f>
        <v>2</v>
      </c>
      <c r="Z148" s="6">
        <f>SUMIFS('Receiving Data 2006-2015'!O:O,'Receiving Data 2006-2015'!D:D,'WR Stats'!C148,'Receiving Data 2006-2015'!A:A,'WR Stats'!D148+1)</f>
        <v>0</v>
      </c>
      <c r="AA148" s="6">
        <f>SUMIFS('Receiving Data 2006-2015'!O:O,'Receiving Data 2006-2015'!D:D,'WR Stats'!C148,'Receiving Data 2006-2015'!A:A,'WR Stats'!D148+2)</f>
        <v>1</v>
      </c>
      <c r="AB148" s="6">
        <f>SUMIFS('Receiving Data 2006-2015'!O:O,'Receiving Data 2006-2015'!D:D,'WR Stats'!C148,'Receiving Data 2006-2015'!A:A,'WR Stats'!D148+3)</f>
        <v>1</v>
      </c>
      <c r="AC148" s="6">
        <f>SUMIFS('Receiving Data 2006-2015'!O:O,'Receiving Data 2006-2015'!D:D,'WR Stats'!C148,'Receiving Data 2006-2015'!A:A,'WR Stats'!D148+4)</f>
        <v>0</v>
      </c>
      <c r="AD148" s="6">
        <f>SUMIFS('Receiving Data 2006-2015'!S:S,'Receiving Data 2006-2015'!D:D,'WR Stats'!C148,'Receiving Data 2006-2015'!A:A,'WR Stats'!D148)</f>
        <v>0</v>
      </c>
      <c r="AE148" s="6">
        <f>SUMIFS('Receiving Data 2006-2015'!S:S,'Receiving Data 2006-2015'!D:D,'WR Stats'!C148,'Receiving Data 2006-2015'!A:A,'WR Stats'!D148+1)</f>
        <v>0</v>
      </c>
      <c r="AF148" s="6">
        <f>SUMIFS('Receiving Data 2006-2015'!S:S,'Receiving Data 2006-2015'!D:D,'WR Stats'!C148,'Receiving Data 2006-2015'!A:A,'WR Stats'!D148+2)</f>
        <v>0</v>
      </c>
      <c r="AG148" s="6">
        <f>SUMIFS('Receiving Data 2006-2015'!S:S,'Receiving Data 2006-2015'!D:D,'WR Stats'!C148,'Receiving Data 2006-2015'!A:A,'WR Stats'!D148+3)</f>
        <v>0</v>
      </c>
      <c r="AH148" s="6">
        <f>SUMIFS('Receiving Data 2006-2015'!S:S,'Receiving Data 2006-2015'!D:D,'WR Stats'!C148,'Receiving Data 2006-2015'!A:A,'WR Stats'!D148+4)</f>
        <v>0</v>
      </c>
      <c r="AI148" s="6">
        <f t="shared" si="48"/>
        <v>51.6</v>
      </c>
      <c r="AJ148" s="6">
        <f t="shared" si="49"/>
        <v>29</v>
      </c>
      <c r="AK148" s="6">
        <f t="shared" si="50"/>
        <v>24</v>
      </c>
      <c r="AL148" s="6">
        <f t="shared" si="51"/>
        <v>20.2</v>
      </c>
      <c r="AM148" s="6">
        <f t="shared" si="52"/>
        <v>0</v>
      </c>
      <c r="AN148" s="6">
        <f t="shared" si="53"/>
        <v>124.8</v>
      </c>
      <c r="AO148" s="3">
        <f>SUMIFS('Receiving Data 2006-2015'!L:L,'Receiving Data 2006-2015'!D:D,'WR Stats'!C148,'Receiving Data 2006-2015'!A:A,'WR Stats'!D148)</f>
        <v>0.48899999999999999</v>
      </c>
      <c r="AP148" s="3">
        <f>SUMIFS('Receiving Data 2006-2015'!L:L,'Receiving Data 2006-2015'!D:D,'WR Stats'!C148,'Receiving Data 2006-2015'!A:A,'WR Stats'!D148+1)</f>
        <v>0.42599999999999999</v>
      </c>
      <c r="AQ148" s="3">
        <f>SUMIFS('Receiving Data 2006-2015'!L:L,'Receiving Data 2006-2015'!D:D,'WR Stats'!C148,'Receiving Data 2006-2015'!A:A,'WR Stats'!D148+2)</f>
        <v>0.56499999999999995</v>
      </c>
      <c r="AR148" s="3">
        <f>SUMIFS('Receiving Data 2006-2015'!L:L,'Receiving Data 2006-2015'!D:D,'WR Stats'!C148,'Receiving Data 2006-2015'!A:A,'WR Stats'!D148+3)</f>
        <v>0.47099999999999997</v>
      </c>
      <c r="AS148" s="3">
        <f>SUMIFS('Receiving Data 2006-2015'!L:L,'Receiving Data 2006-2015'!D:D,'WR Stats'!C148,'Receiving Data 2006-2015'!A:A,'WR Stats'!D148+4)</f>
        <v>0</v>
      </c>
      <c r="AT148" s="7">
        <f t="shared" si="54"/>
        <v>1008</v>
      </c>
      <c r="AU148" s="7">
        <f t="shared" si="55"/>
        <v>44</v>
      </c>
      <c r="AV148" s="7">
        <f t="shared" si="56"/>
        <v>132</v>
      </c>
      <c r="AW148" s="7">
        <f t="shared" si="57"/>
        <v>63</v>
      </c>
      <c r="AX148" s="7">
        <f t="shared" si="58"/>
        <v>0</v>
      </c>
      <c r="AY148" s="7">
        <f t="shared" si="59"/>
        <v>16</v>
      </c>
      <c r="AZ148" s="7">
        <f t="shared" si="60"/>
        <v>7.6363636363636367</v>
      </c>
      <c r="BA148" s="7">
        <f t="shared" si="61"/>
        <v>22.90909090909091</v>
      </c>
      <c r="BB148" s="7">
        <f t="shared" si="62"/>
        <v>4</v>
      </c>
      <c r="BC148" s="4">
        <f t="shared" si="63"/>
        <v>0.39019999999999999</v>
      </c>
      <c r="BD148">
        <f t="shared" si="64"/>
        <v>0</v>
      </c>
      <c r="BE148">
        <f t="shared" si="65"/>
        <v>0</v>
      </c>
      <c r="BF148">
        <f t="shared" si="66"/>
        <v>0</v>
      </c>
      <c r="BG148">
        <f t="shared" si="67"/>
        <v>0</v>
      </c>
      <c r="BH148">
        <f t="shared" si="68"/>
        <v>0</v>
      </c>
      <c r="BI148">
        <f t="shared" si="69"/>
        <v>0</v>
      </c>
      <c r="BJ148" t="str">
        <f t="shared" si="70"/>
        <v>Bust</v>
      </c>
      <c r="BK148">
        <f t="shared" si="71"/>
        <v>0</v>
      </c>
    </row>
    <row r="149" spans="1:63" x14ac:dyDescent="0.25">
      <c r="A149" t="s">
        <v>121</v>
      </c>
      <c r="B149" t="s">
        <v>74</v>
      </c>
      <c r="C149" t="str">
        <f>INDEX('Draft Master List'!E:F,MATCH(A149,'Draft Master List'!E:E,0),2)</f>
        <v>1192006</v>
      </c>
      <c r="D149">
        <f>INDEX('Draft Master List'!A:F,MATCH(A149,'Draft Master List'!E:E,0),1)</f>
        <v>2006</v>
      </c>
      <c r="E149" s="7">
        <f>SUMIFS('Receiving Data 2006-2015'!H:H,'Receiving Data 2006-2015'!D:D,'WR Stats'!C149,'Receiving Data 2006-2015'!A:A,'WR Stats'!D149)</f>
        <v>15</v>
      </c>
      <c r="F149" s="7">
        <f>SUMIFS('Receiving Data 2006-2015'!H:H,'Receiving Data 2006-2015'!D:D,'WR Stats'!C149,'Receiving Data 2006-2015'!A:A,'WR Stats'!D149+1)</f>
        <v>16</v>
      </c>
      <c r="G149" s="7">
        <f>SUMIFS('Receiving Data 2006-2015'!H:H,'Receiving Data 2006-2015'!D:D,'WR Stats'!C149,'Receiving Data 2006-2015'!A:A,'WR Stats'!D149+2)</f>
        <v>15</v>
      </c>
      <c r="H149" s="7">
        <f>SUMIFS('Receiving Data 2006-2015'!H:H,'Receiving Data 2006-2015'!D:D,'WR Stats'!C149,'Receiving Data 2006-2015'!A:A,'WR Stats'!D149+3)</f>
        <v>15</v>
      </c>
      <c r="I149" s="7">
        <f>SUMIFS('Receiving Data 2006-2015'!H:H,'Receiving Data 2006-2015'!D:D,'WR Stats'!C149,'Receiving Data 2006-2015'!A:A,'WR Stats'!D149+4)</f>
        <v>14</v>
      </c>
      <c r="J149" s="7">
        <f>SUMIFS('Receiving Data 2006-2015'!K:K,'Receiving Data 2006-2015'!D:D,'WR Stats'!C149,'Receiving Data 2006-2015'!A:A,'WR Stats'!D149)</f>
        <v>20</v>
      </c>
      <c r="K149" s="7">
        <f>SUMIFS('Receiving Data 2006-2015'!K:K,'Receiving Data 2006-2015'!D:D,'WR Stats'!C149,'Receiving Data 2006-2015'!A:A,'WR Stats'!D149+1)</f>
        <v>102</v>
      </c>
      <c r="L149" s="7">
        <f>SUMIFS('Receiving Data 2006-2015'!K:K,'Receiving Data 2006-2015'!D:D,'WR Stats'!C149,'Receiving Data 2006-2015'!A:A,'WR Stats'!D149+2)</f>
        <v>104</v>
      </c>
      <c r="M149" s="7">
        <f>SUMIFS('Receiving Data 2006-2015'!K:K,'Receiving Data 2006-2015'!D:D,'WR Stats'!C149,'Receiving Data 2006-2015'!A:A,'WR Stats'!D149+3)</f>
        <v>101</v>
      </c>
      <c r="N149" s="7">
        <f>SUMIFS('Receiving Data 2006-2015'!K:K,'Receiving Data 2006-2015'!D:D,'WR Stats'!C149,'Receiving Data 2006-2015'!A:A,'WR Stats'!D149+4)</f>
        <v>86</v>
      </c>
      <c r="O149" s="7">
        <f>SUMIFS('Receiving Data 2006-2015'!J:J,'Receiving Data 2006-2015'!D:D,'WR Stats'!C149,'Receiving Data 2006-2015'!A:A,'WR Stats'!D149)</f>
        <v>37</v>
      </c>
      <c r="P149" s="7">
        <f>SUMIFS('Receiving Data 2006-2015'!J:J,'Receiving Data 2006-2015'!D:D,'WR Stats'!C149,'Receiving Data 2006-2015'!A:A,'WR Stats'!D149+1)</f>
        <v>170</v>
      </c>
      <c r="Q149" s="7">
        <f>SUMIFS('Receiving Data 2006-2015'!J:J,'Receiving Data 2006-2015'!D:D,'WR Stats'!C149,'Receiving Data 2006-2015'!A:A,'WR Stats'!D149+2)</f>
        <v>181</v>
      </c>
      <c r="R149" s="7">
        <f>SUMIFS('Receiving Data 2006-2015'!J:J,'Receiving Data 2006-2015'!D:D,'WR Stats'!C149,'Receiving Data 2006-2015'!A:A,'WR Stats'!D149+3)</f>
        <v>154</v>
      </c>
      <c r="S149" s="7">
        <f>SUMIFS('Receiving Data 2006-2015'!J:J,'Receiving Data 2006-2015'!D:D,'WR Stats'!C149,'Receiving Data 2006-2015'!A:A,'WR Stats'!D149+4)</f>
        <v>146</v>
      </c>
      <c r="T149" s="6">
        <f>SUMIFS('Receiving Data 2006-2015'!M:M,'Receiving Data 2006-2015'!D:D,'WR Stats'!C149,'Receiving Data 2006-2015'!A:A,'WR Stats'!D149)</f>
        <v>309</v>
      </c>
      <c r="U149" s="6">
        <f>SUMIFS('Receiving Data 2006-2015'!M:M,'Receiving Data 2006-2015'!D:D,'WR Stats'!C149,'Receiving Data 2006-2015'!A:A,'WR Stats'!D149+1)</f>
        <v>1325</v>
      </c>
      <c r="V149" s="6">
        <f>SUMIFS('Receiving Data 2006-2015'!M:M,'Receiving Data 2006-2015'!D:D,'WR Stats'!C149,'Receiving Data 2006-2015'!A:A,'WR Stats'!D149+2)</f>
        <v>1265</v>
      </c>
      <c r="W149" s="6">
        <f>SUMIFS('Receiving Data 2006-2015'!M:M,'Receiving Data 2006-2015'!D:D,'WR Stats'!C149,'Receiving Data 2006-2015'!A:A,'WR Stats'!D149+3)</f>
        <v>1120</v>
      </c>
      <c r="X149" s="6">
        <f>SUMIFS('Receiving Data 2006-2015'!M:M,'Receiving Data 2006-2015'!D:D,'WR Stats'!C149,'Receiving Data 2006-2015'!A:A,'WR Stats'!D149+4)</f>
        <v>1014</v>
      </c>
      <c r="Y149" s="6">
        <f>SUMIFS('Receiving Data 2006-2015'!O:O,'Receiving Data 2006-2015'!D:D,'WR Stats'!C149,'Receiving Data 2006-2015'!A:A,'WR Stats'!D149)</f>
        <v>2</v>
      </c>
      <c r="Z149" s="6">
        <f>SUMIFS('Receiving Data 2006-2015'!O:O,'Receiving Data 2006-2015'!D:D,'WR Stats'!C149,'Receiving Data 2006-2015'!A:A,'WR Stats'!D149+1)</f>
        <v>7</v>
      </c>
      <c r="AA149" s="6">
        <f>SUMIFS('Receiving Data 2006-2015'!O:O,'Receiving Data 2006-2015'!D:D,'WR Stats'!C149,'Receiving Data 2006-2015'!A:A,'WR Stats'!D149+2)</f>
        <v>6</v>
      </c>
      <c r="AB149" s="6">
        <f>SUMIFS('Receiving Data 2006-2015'!O:O,'Receiving Data 2006-2015'!D:D,'WR Stats'!C149,'Receiving Data 2006-2015'!A:A,'WR Stats'!D149+3)</f>
        <v>10</v>
      </c>
      <c r="AC149" s="6">
        <f>SUMIFS('Receiving Data 2006-2015'!O:O,'Receiving Data 2006-2015'!D:D,'WR Stats'!C149,'Receiving Data 2006-2015'!A:A,'WR Stats'!D149+4)</f>
        <v>3</v>
      </c>
      <c r="AD149" s="6">
        <f>SUMIFS('Receiving Data 2006-2015'!S:S,'Receiving Data 2006-2015'!D:D,'WR Stats'!C149,'Receiving Data 2006-2015'!A:A,'WR Stats'!D149)</f>
        <v>1</v>
      </c>
      <c r="AE149" s="6">
        <f>SUMIFS('Receiving Data 2006-2015'!S:S,'Receiving Data 2006-2015'!D:D,'WR Stats'!C149,'Receiving Data 2006-2015'!A:A,'WR Stats'!D149+1)</f>
        <v>3</v>
      </c>
      <c r="AF149" s="6">
        <f>SUMIFS('Receiving Data 2006-2015'!S:S,'Receiving Data 2006-2015'!D:D,'WR Stats'!C149,'Receiving Data 2006-2015'!A:A,'WR Stats'!D149+2)</f>
        <v>4</v>
      </c>
      <c r="AG149" s="6">
        <f>SUMIFS('Receiving Data 2006-2015'!S:S,'Receiving Data 2006-2015'!D:D,'WR Stats'!C149,'Receiving Data 2006-2015'!A:A,'WR Stats'!D149+3)</f>
        <v>0</v>
      </c>
      <c r="AH149" s="6">
        <f>SUMIFS('Receiving Data 2006-2015'!S:S,'Receiving Data 2006-2015'!D:D,'WR Stats'!C149,'Receiving Data 2006-2015'!A:A,'WR Stats'!D149+4)</f>
        <v>2</v>
      </c>
      <c r="AI149" s="6">
        <f t="shared" si="48"/>
        <v>40.9</v>
      </c>
      <c r="AJ149" s="6">
        <f t="shared" si="49"/>
        <v>168.5</v>
      </c>
      <c r="AK149" s="6">
        <f t="shared" si="50"/>
        <v>154.5</v>
      </c>
      <c r="AL149" s="6">
        <f t="shared" si="51"/>
        <v>172</v>
      </c>
      <c r="AM149" s="6">
        <f t="shared" si="52"/>
        <v>115.4</v>
      </c>
      <c r="AN149" s="6">
        <f t="shared" si="53"/>
        <v>651.29999999999995</v>
      </c>
      <c r="AO149" s="3">
        <f>SUMIFS('Receiving Data 2006-2015'!L:L,'Receiving Data 2006-2015'!D:D,'WR Stats'!C149,'Receiving Data 2006-2015'!A:A,'WR Stats'!D149)</f>
        <v>0.54100000000000004</v>
      </c>
      <c r="AP149" s="3">
        <f>SUMIFS('Receiving Data 2006-2015'!L:L,'Receiving Data 2006-2015'!D:D,'WR Stats'!C149,'Receiving Data 2006-2015'!A:A,'WR Stats'!D149+1)</f>
        <v>0.6</v>
      </c>
      <c r="AQ149" s="3">
        <f>SUMIFS('Receiving Data 2006-2015'!L:L,'Receiving Data 2006-2015'!D:D,'WR Stats'!C149,'Receiving Data 2006-2015'!A:A,'WR Stats'!D149+2)</f>
        <v>0.57499999999999996</v>
      </c>
      <c r="AR149" s="3">
        <f>SUMIFS('Receiving Data 2006-2015'!L:L,'Receiving Data 2006-2015'!D:D,'WR Stats'!C149,'Receiving Data 2006-2015'!A:A,'WR Stats'!D149+3)</f>
        <v>0.65600000000000003</v>
      </c>
      <c r="AS149" s="3">
        <f>SUMIFS('Receiving Data 2006-2015'!L:L,'Receiving Data 2006-2015'!D:D,'WR Stats'!C149,'Receiving Data 2006-2015'!A:A,'WR Stats'!D149+4)</f>
        <v>0.58899999999999997</v>
      </c>
      <c r="AT149" s="7">
        <f t="shared" si="54"/>
        <v>5033</v>
      </c>
      <c r="AU149" s="7">
        <f t="shared" si="55"/>
        <v>75</v>
      </c>
      <c r="AV149" s="7">
        <f t="shared" si="56"/>
        <v>688</v>
      </c>
      <c r="AW149" s="7">
        <f t="shared" si="57"/>
        <v>413</v>
      </c>
      <c r="AX149" s="7">
        <f t="shared" si="58"/>
        <v>10</v>
      </c>
      <c r="AY149" s="7">
        <f t="shared" si="59"/>
        <v>12.186440677966102</v>
      </c>
      <c r="AZ149" s="7">
        <f t="shared" si="60"/>
        <v>7.3154069767441863</v>
      </c>
      <c r="BA149" s="7">
        <f t="shared" si="61"/>
        <v>67.106666666666669</v>
      </c>
      <c r="BB149" s="7">
        <f t="shared" si="62"/>
        <v>28</v>
      </c>
      <c r="BC149" s="4">
        <f t="shared" si="63"/>
        <v>0.59219999999999995</v>
      </c>
      <c r="BD149">
        <f t="shared" si="64"/>
        <v>0</v>
      </c>
      <c r="BE149">
        <f t="shared" si="65"/>
        <v>1</v>
      </c>
      <c r="BF149">
        <f t="shared" si="66"/>
        <v>1</v>
      </c>
      <c r="BG149">
        <f t="shared" si="67"/>
        <v>1</v>
      </c>
      <c r="BH149">
        <f t="shared" si="68"/>
        <v>0</v>
      </c>
      <c r="BI149">
        <f t="shared" si="69"/>
        <v>3</v>
      </c>
      <c r="BJ149" t="str">
        <f t="shared" si="70"/>
        <v>Pro Bowl</v>
      </c>
      <c r="BK149">
        <f t="shared" si="71"/>
        <v>1</v>
      </c>
    </row>
    <row r="150" spans="1:63" x14ac:dyDescent="0.25">
      <c r="A150" t="s">
        <v>534</v>
      </c>
      <c r="B150" t="s">
        <v>74</v>
      </c>
      <c r="C150" t="str">
        <f>INDEX('Draft Master List'!E:F,MATCH(A150,'Draft Master List'!E:E,0),2)</f>
        <v>1252006</v>
      </c>
      <c r="D150">
        <f>INDEX('Draft Master List'!A:F,MATCH(A150,'Draft Master List'!E:E,0),1)</f>
        <v>2006</v>
      </c>
      <c r="E150" s="7">
        <f>SUMIFS('Receiving Data 2006-2015'!H:H,'Receiving Data 2006-2015'!D:D,'WR Stats'!C150,'Receiving Data 2006-2015'!A:A,'WR Stats'!D150)</f>
        <v>0</v>
      </c>
      <c r="F150" s="7">
        <f>SUMIFS('Receiving Data 2006-2015'!H:H,'Receiving Data 2006-2015'!D:D,'WR Stats'!C150,'Receiving Data 2006-2015'!A:A,'WR Stats'!D150+1)</f>
        <v>7</v>
      </c>
      <c r="G150" s="7">
        <f>SUMIFS('Receiving Data 2006-2015'!H:H,'Receiving Data 2006-2015'!D:D,'WR Stats'!C150,'Receiving Data 2006-2015'!A:A,'WR Stats'!D150+2)</f>
        <v>0</v>
      </c>
      <c r="H150" s="7">
        <f>SUMIFS('Receiving Data 2006-2015'!H:H,'Receiving Data 2006-2015'!D:D,'WR Stats'!C150,'Receiving Data 2006-2015'!A:A,'WR Stats'!D150+3)</f>
        <v>0</v>
      </c>
      <c r="I150" s="7">
        <f>SUMIFS('Receiving Data 2006-2015'!H:H,'Receiving Data 2006-2015'!D:D,'WR Stats'!C150,'Receiving Data 2006-2015'!A:A,'WR Stats'!D150+4)</f>
        <v>0</v>
      </c>
      <c r="J150" s="7">
        <f>SUMIFS('Receiving Data 2006-2015'!K:K,'Receiving Data 2006-2015'!D:D,'WR Stats'!C150,'Receiving Data 2006-2015'!A:A,'WR Stats'!D150)</f>
        <v>0</v>
      </c>
      <c r="K150" s="7">
        <f>SUMIFS('Receiving Data 2006-2015'!K:K,'Receiving Data 2006-2015'!D:D,'WR Stats'!C150,'Receiving Data 2006-2015'!A:A,'WR Stats'!D150+1)</f>
        <v>3</v>
      </c>
      <c r="L150" s="7">
        <f>SUMIFS('Receiving Data 2006-2015'!K:K,'Receiving Data 2006-2015'!D:D,'WR Stats'!C150,'Receiving Data 2006-2015'!A:A,'WR Stats'!D150+2)</f>
        <v>0</v>
      </c>
      <c r="M150" s="7">
        <f>SUMIFS('Receiving Data 2006-2015'!K:K,'Receiving Data 2006-2015'!D:D,'WR Stats'!C150,'Receiving Data 2006-2015'!A:A,'WR Stats'!D150+3)</f>
        <v>0</v>
      </c>
      <c r="N150" s="7">
        <f>SUMIFS('Receiving Data 2006-2015'!K:K,'Receiving Data 2006-2015'!D:D,'WR Stats'!C150,'Receiving Data 2006-2015'!A:A,'WR Stats'!D150+4)</f>
        <v>0</v>
      </c>
      <c r="O150" s="7">
        <f>SUMIFS('Receiving Data 2006-2015'!J:J,'Receiving Data 2006-2015'!D:D,'WR Stats'!C150,'Receiving Data 2006-2015'!A:A,'WR Stats'!D150)</f>
        <v>0</v>
      </c>
      <c r="P150" s="7">
        <f>SUMIFS('Receiving Data 2006-2015'!J:J,'Receiving Data 2006-2015'!D:D,'WR Stats'!C150,'Receiving Data 2006-2015'!A:A,'WR Stats'!D150+1)</f>
        <v>4</v>
      </c>
      <c r="Q150" s="7">
        <f>SUMIFS('Receiving Data 2006-2015'!J:J,'Receiving Data 2006-2015'!D:D,'WR Stats'!C150,'Receiving Data 2006-2015'!A:A,'WR Stats'!D150+2)</f>
        <v>0</v>
      </c>
      <c r="R150" s="7">
        <f>SUMIFS('Receiving Data 2006-2015'!J:J,'Receiving Data 2006-2015'!D:D,'WR Stats'!C150,'Receiving Data 2006-2015'!A:A,'WR Stats'!D150+3)</f>
        <v>0</v>
      </c>
      <c r="S150" s="7">
        <f>SUMIFS('Receiving Data 2006-2015'!J:J,'Receiving Data 2006-2015'!D:D,'WR Stats'!C150,'Receiving Data 2006-2015'!A:A,'WR Stats'!D150+4)</f>
        <v>0</v>
      </c>
      <c r="T150" s="6">
        <f>SUMIFS('Receiving Data 2006-2015'!M:M,'Receiving Data 2006-2015'!D:D,'WR Stats'!C150,'Receiving Data 2006-2015'!A:A,'WR Stats'!D150)</f>
        <v>0</v>
      </c>
      <c r="U150" s="6">
        <f>SUMIFS('Receiving Data 2006-2015'!M:M,'Receiving Data 2006-2015'!D:D,'WR Stats'!C150,'Receiving Data 2006-2015'!A:A,'WR Stats'!D150+1)</f>
        <v>33</v>
      </c>
      <c r="V150" s="6">
        <f>SUMIFS('Receiving Data 2006-2015'!M:M,'Receiving Data 2006-2015'!D:D,'WR Stats'!C150,'Receiving Data 2006-2015'!A:A,'WR Stats'!D150+2)</f>
        <v>0</v>
      </c>
      <c r="W150" s="6">
        <f>SUMIFS('Receiving Data 2006-2015'!M:M,'Receiving Data 2006-2015'!D:D,'WR Stats'!C150,'Receiving Data 2006-2015'!A:A,'WR Stats'!D150+3)</f>
        <v>0</v>
      </c>
      <c r="X150" s="6">
        <f>SUMIFS('Receiving Data 2006-2015'!M:M,'Receiving Data 2006-2015'!D:D,'WR Stats'!C150,'Receiving Data 2006-2015'!A:A,'WR Stats'!D150+4)</f>
        <v>0</v>
      </c>
      <c r="Y150" s="6">
        <f>SUMIFS('Receiving Data 2006-2015'!O:O,'Receiving Data 2006-2015'!D:D,'WR Stats'!C150,'Receiving Data 2006-2015'!A:A,'WR Stats'!D150)</f>
        <v>0</v>
      </c>
      <c r="Z150" s="6">
        <f>SUMIFS('Receiving Data 2006-2015'!O:O,'Receiving Data 2006-2015'!D:D,'WR Stats'!C150,'Receiving Data 2006-2015'!A:A,'WR Stats'!D150+1)</f>
        <v>0</v>
      </c>
      <c r="AA150" s="6">
        <f>SUMIFS('Receiving Data 2006-2015'!O:O,'Receiving Data 2006-2015'!D:D,'WR Stats'!C150,'Receiving Data 2006-2015'!A:A,'WR Stats'!D150+2)</f>
        <v>0</v>
      </c>
      <c r="AB150" s="6">
        <f>SUMIFS('Receiving Data 2006-2015'!O:O,'Receiving Data 2006-2015'!D:D,'WR Stats'!C150,'Receiving Data 2006-2015'!A:A,'WR Stats'!D150+3)</f>
        <v>0</v>
      </c>
      <c r="AC150" s="6">
        <f>SUMIFS('Receiving Data 2006-2015'!O:O,'Receiving Data 2006-2015'!D:D,'WR Stats'!C150,'Receiving Data 2006-2015'!A:A,'WR Stats'!D150+4)</f>
        <v>0</v>
      </c>
      <c r="AD150" s="6">
        <f>SUMIFS('Receiving Data 2006-2015'!S:S,'Receiving Data 2006-2015'!D:D,'WR Stats'!C150,'Receiving Data 2006-2015'!A:A,'WR Stats'!D150)</f>
        <v>0</v>
      </c>
      <c r="AE150" s="6">
        <f>SUMIFS('Receiving Data 2006-2015'!S:S,'Receiving Data 2006-2015'!D:D,'WR Stats'!C150,'Receiving Data 2006-2015'!A:A,'WR Stats'!D150+1)</f>
        <v>0</v>
      </c>
      <c r="AF150" s="6">
        <f>SUMIFS('Receiving Data 2006-2015'!S:S,'Receiving Data 2006-2015'!D:D,'WR Stats'!C150,'Receiving Data 2006-2015'!A:A,'WR Stats'!D150+2)</f>
        <v>0</v>
      </c>
      <c r="AG150" s="6">
        <f>SUMIFS('Receiving Data 2006-2015'!S:S,'Receiving Data 2006-2015'!D:D,'WR Stats'!C150,'Receiving Data 2006-2015'!A:A,'WR Stats'!D150+3)</f>
        <v>0</v>
      </c>
      <c r="AH150" s="6">
        <f>SUMIFS('Receiving Data 2006-2015'!S:S,'Receiving Data 2006-2015'!D:D,'WR Stats'!C150,'Receiving Data 2006-2015'!A:A,'WR Stats'!D150+4)</f>
        <v>0</v>
      </c>
      <c r="AI150" s="6">
        <f t="shared" si="48"/>
        <v>0</v>
      </c>
      <c r="AJ150" s="6">
        <f t="shared" si="49"/>
        <v>3.3</v>
      </c>
      <c r="AK150" s="6">
        <f t="shared" si="50"/>
        <v>0</v>
      </c>
      <c r="AL150" s="6">
        <f t="shared" si="51"/>
        <v>0</v>
      </c>
      <c r="AM150" s="6">
        <f t="shared" si="52"/>
        <v>0</v>
      </c>
      <c r="AN150" s="6">
        <f t="shared" si="53"/>
        <v>3.3</v>
      </c>
      <c r="AO150" s="3">
        <f>SUMIFS('Receiving Data 2006-2015'!L:L,'Receiving Data 2006-2015'!D:D,'WR Stats'!C150,'Receiving Data 2006-2015'!A:A,'WR Stats'!D150)</f>
        <v>0</v>
      </c>
      <c r="AP150" s="3">
        <f>SUMIFS('Receiving Data 2006-2015'!L:L,'Receiving Data 2006-2015'!D:D,'WR Stats'!C150,'Receiving Data 2006-2015'!A:A,'WR Stats'!D150+1)</f>
        <v>0.75</v>
      </c>
      <c r="AQ150" s="3">
        <f>SUMIFS('Receiving Data 2006-2015'!L:L,'Receiving Data 2006-2015'!D:D,'WR Stats'!C150,'Receiving Data 2006-2015'!A:A,'WR Stats'!D150+2)</f>
        <v>0</v>
      </c>
      <c r="AR150" s="3">
        <f>SUMIFS('Receiving Data 2006-2015'!L:L,'Receiving Data 2006-2015'!D:D,'WR Stats'!C150,'Receiving Data 2006-2015'!A:A,'WR Stats'!D150+3)</f>
        <v>0</v>
      </c>
      <c r="AS150" s="3">
        <f>SUMIFS('Receiving Data 2006-2015'!L:L,'Receiving Data 2006-2015'!D:D,'WR Stats'!C150,'Receiving Data 2006-2015'!A:A,'WR Stats'!D150+4)</f>
        <v>0</v>
      </c>
      <c r="AT150" s="7">
        <f t="shared" si="54"/>
        <v>33</v>
      </c>
      <c r="AU150" s="7">
        <f t="shared" si="55"/>
        <v>7</v>
      </c>
      <c r="AV150" s="7">
        <f t="shared" si="56"/>
        <v>4</v>
      </c>
      <c r="AW150" s="7">
        <f t="shared" si="57"/>
        <v>3</v>
      </c>
      <c r="AX150" s="7">
        <f t="shared" si="58"/>
        <v>0</v>
      </c>
      <c r="AY150" s="7">
        <f t="shared" si="59"/>
        <v>11</v>
      </c>
      <c r="AZ150" s="7">
        <f t="shared" si="60"/>
        <v>8.25</v>
      </c>
      <c r="BA150" s="7">
        <f t="shared" si="61"/>
        <v>4.7142857142857144</v>
      </c>
      <c r="BB150" s="7">
        <f t="shared" si="62"/>
        <v>0</v>
      </c>
      <c r="BC150" s="4">
        <f t="shared" si="63"/>
        <v>0.15</v>
      </c>
      <c r="BD150">
        <f t="shared" si="64"/>
        <v>0</v>
      </c>
      <c r="BE150">
        <f t="shared" si="65"/>
        <v>0</v>
      </c>
      <c r="BF150">
        <f t="shared" si="66"/>
        <v>0</v>
      </c>
      <c r="BG150">
        <f t="shared" si="67"/>
        <v>0</v>
      </c>
      <c r="BH150">
        <f t="shared" si="68"/>
        <v>0</v>
      </c>
      <c r="BI150">
        <f t="shared" si="69"/>
        <v>0</v>
      </c>
      <c r="BJ150" t="str">
        <f t="shared" si="70"/>
        <v>Bust</v>
      </c>
      <c r="BK150">
        <f t="shared" si="71"/>
        <v>0</v>
      </c>
    </row>
    <row r="151" spans="1:63" x14ac:dyDescent="0.25">
      <c r="A151" t="s">
        <v>535</v>
      </c>
      <c r="B151" t="s">
        <v>74</v>
      </c>
      <c r="C151" t="str">
        <f>INDEX('Draft Master List'!E:F,MATCH(A151,'Draft Master List'!E:E,0),2)</f>
        <v>1302006</v>
      </c>
      <c r="D151">
        <f>INDEX('Draft Master List'!A:F,MATCH(A151,'Draft Master List'!E:E,0),1)</f>
        <v>2006</v>
      </c>
      <c r="E151" s="7">
        <f>SUMIFS('Receiving Data 2006-2015'!H:H,'Receiving Data 2006-2015'!D:D,'WR Stats'!C151,'Receiving Data 2006-2015'!A:A,'WR Stats'!D151)</f>
        <v>0</v>
      </c>
      <c r="F151" s="7">
        <f>SUMIFS('Receiving Data 2006-2015'!H:H,'Receiving Data 2006-2015'!D:D,'WR Stats'!C151,'Receiving Data 2006-2015'!A:A,'WR Stats'!D151+1)</f>
        <v>16</v>
      </c>
      <c r="G151" s="7">
        <f>SUMIFS('Receiving Data 2006-2015'!H:H,'Receiving Data 2006-2015'!D:D,'WR Stats'!C151,'Receiving Data 2006-2015'!A:A,'WR Stats'!D151+2)</f>
        <v>16</v>
      </c>
      <c r="H151" s="7">
        <f>SUMIFS('Receiving Data 2006-2015'!H:H,'Receiving Data 2006-2015'!D:D,'WR Stats'!C151,'Receiving Data 2006-2015'!A:A,'WR Stats'!D151+3)</f>
        <v>14</v>
      </c>
      <c r="I151" s="7">
        <f>SUMIFS('Receiving Data 2006-2015'!H:H,'Receiving Data 2006-2015'!D:D,'WR Stats'!C151,'Receiving Data 2006-2015'!A:A,'WR Stats'!D151+4)</f>
        <v>0</v>
      </c>
      <c r="J151" s="7">
        <f>SUMIFS('Receiving Data 2006-2015'!K:K,'Receiving Data 2006-2015'!D:D,'WR Stats'!C151,'Receiving Data 2006-2015'!A:A,'WR Stats'!D151)</f>
        <v>0</v>
      </c>
      <c r="K151" s="7">
        <f>SUMIFS('Receiving Data 2006-2015'!K:K,'Receiving Data 2006-2015'!D:D,'WR Stats'!C151,'Receiving Data 2006-2015'!A:A,'WR Stats'!D151+1)</f>
        <v>1</v>
      </c>
      <c r="L151" s="7">
        <f>SUMIFS('Receiving Data 2006-2015'!K:K,'Receiving Data 2006-2015'!D:D,'WR Stats'!C151,'Receiving Data 2006-2015'!A:A,'WR Stats'!D151+2)</f>
        <v>43</v>
      </c>
      <c r="M151" s="7">
        <f>SUMIFS('Receiving Data 2006-2015'!K:K,'Receiving Data 2006-2015'!D:D,'WR Stats'!C151,'Receiving Data 2006-2015'!A:A,'WR Stats'!D151+3)</f>
        <v>15</v>
      </c>
      <c r="N151" s="7">
        <f>SUMIFS('Receiving Data 2006-2015'!K:K,'Receiving Data 2006-2015'!D:D,'WR Stats'!C151,'Receiving Data 2006-2015'!A:A,'WR Stats'!D151+4)</f>
        <v>0</v>
      </c>
      <c r="O151" s="7">
        <f>SUMIFS('Receiving Data 2006-2015'!J:J,'Receiving Data 2006-2015'!D:D,'WR Stats'!C151,'Receiving Data 2006-2015'!A:A,'WR Stats'!D151)</f>
        <v>0</v>
      </c>
      <c r="P151" s="7">
        <f>SUMIFS('Receiving Data 2006-2015'!J:J,'Receiving Data 2006-2015'!D:D,'WR Stats'!C151,'Receiving Data 2006-2015'!A:A,'WR Stats'!D151+1)</f>
        <v>1</v>
      </c>
      <c r="Q151" s="7">
        <f>SUMIFS('Receiving Data 2006-2015'!J:J,'Receiving Data 2006-2015'!D:D,'WR Stats'!C151,'Receiving Data 2006-2015'!A:A,'WR Stats'!D151+2)</f>
        <v>73</v>
      </c>
      <c r="R151" s="7">
        <f>SUMIFS('Receiving Data 2006-2015'!J:J,'Receiving Data 2006-2015'!D:D,'WR Stats'!C151,'Receiving Data 2006-2015'!A:A,'WR Stats'!D151+3)</f>
        <v>28</v>
      </c>
      <c r="S151" s="7">
        <f>SUMIFS('Receiving Data 2006-2015'!J:J,'Receiving Data 2006-2015'!D:D,'WR Stats'!C151,'Receiving Data 2006-2015'!A:A,'WR Stats'!D151+4)</f>
        <v>0</v>
      </c>
      <c r="T151" s="6">
        <f>SUMIFS('Receiving Data 2006-2015'!M:M,'Receiving Data 2006-2015'!D:D,'WR Stats'!C151,'Receiving Data 2006-2015'!A:A,'WR Stats'!D151)</f>
        <v>0</v>
      </c>
      <c r="U151" s="6">
        <f>SUMIFS('Receiving Data 2006-2015'!M:M,'Receiving Data 2006-2015'!D:D,'WR Stats'!C151,'Receiving Data 2006-2015'!A:A,'WR Stats'!D151+1)</f>
        <v>5</v>
      </c>
      <c r="V151" s="6">
        <f>SUMIFS('Receiving Data 2006-2015'!M:M,'Receiving Data 2006-2015'!D:D,'WR Stats'!C151,'Receiving Data 2006-2015'!A:A,'WR Stats'!D151+2)</f>
        <v>596</v>
      </c>
      <c r="W151" s="6">
        <f>SUMIFS('Receiving Data 2006-2015'!M:M,'Receiving Data 2006-2015'!D:D,'WR Stats'!C151,'Receiving Data 2006-2015'!A:A,'WR Stats'!D151+3)</f>
        <v>187</v>
      </c>
      <c r="X151" s="6">
        <f>SUMIFS('Receiving Data 2006-2015'!M:M,'Receiving Data 2006-2015'!D:D,'WR Stats'!C151,'Receiving Data 2006-2015'!A:A,'WR Stats'!D151+4)</f>
        <v>0</v>
      </c>
      <c r="Y151" s="6">
        <f>SUMIFS('Receiving Data 2006-2015'!O:O,'Receiving Data 2006-2015'!D:D,'WR Stats'!C151,'Receiving Data 2006-2015'!A:A,'WR Stats'!D151)</f>
        <v>0</v>
      </c>
      <c r="Z151" s="6">
        <f>SUMIFS('Receiving Data 2006-2015'!O:O,'Receiving Data 2006-2015'!D:D,'WR Stats'!C151,'Receiving Data 2006-2015'!A:A,'WR Stats'!D151+1)</f>
        <v>0</v>
      </c>
      <c r="AA151" s="6">
        <f>SUMIFS('Receiving Data 2006-2015'!O:O,'Receiving Data 2006-2015'!D:D,'WR Stats'!C151,'Receiving Data 2006-2015'!A:A,'WR Stats'!D151+2)</f>
        <v>2</v>
      </c>
      <c r="AB151" s="6">
        <f>SUMIFS('Receiving Data 2006-2015'!O:O,'Receiving Data 2006-2015'!D:D,'WR Stats'!C151,'Receiving Data 2006-2015'!A:A,'WR Stats'!D151+3)</f>
        <v>1</v>
      </c>
      <c r="AC151" s="6">
        <f>SUMIFS('Receiving Data 2006-2015'!O:O,'Receiving Data 2006-2015'!D:D,'WR Stats'!C151,'Receiving Data 2006-2015'!A:A,'WR Stats'!D151+4)</f>
        <v>0</v>
      </c>
      <c r="AD151" s="6">
        <f>SUMIFS('Receiving Data 2006-2015'!S:S,'Receiving Data 2006-2015'!D:D,'WR Stats'!C151,'Receiving Data 2006-2015'!A:A,'WR Stats'!D151)</f>
        <v>0</v>
      </c>
      <c r="AE151" s="6">
        <f>SUMIFS('Receiving Data 2006-2015'!S:S,'Receiving Data 2006-2015'!D:D,'WR Stats'!C151,'Receiving Data 2006-2015'!A:A,'WR Stats'!D151+1)</f>
        <v>1</v>
      </c>
      <c r="AF151" s="6">
        <f>SUMIFS('Receiving Data 2006-2015'!S:S,'Receiving Data 2006-2015'!D:D,'WR Stats'!C151,'Receiving Data 2006-2015'!A:A,'WR Stats'!D151+2)</f>
        <v>0</v>
      </c>
      <c r="AG151" s="6">
        <f>SUMIFS('Receiving Data 2006-2015'!S:S,'Receiving Data 2006-2015'!D:D,'WR Stats'!C151,'Receiving Data 2006-2015'!A:A,'WR Stats'!D151+3)</f>
        <v>3</v>
      </c>
      <c r="AH151" s="6">
        <f>SUMIFS('Receiving Data 2006-2015'!S:S,'Receiving Data 2006-2015'!D:D,'WR Stats'!C151,'Receiving Data 2006-2015'!A:A,'WR Stats'!D151+4)</f>
        <v>0</v>
      </c>
      <c r="AI151" s="6">
        <f t="shared" si="48"/>
        <v>0</v>
      </c>
      <c r="AJ151" s="6">
        <f t="shared" si="49"/>
        <v>-1.5</v>
      </c>
      <c r="AK151" s="6">
        <f t="shared" si="50"/>
        <v>71.599999999999994</v>
      </c>
      <c r="AL151" s="6">
        <f t="shared" si="51"/>
        <v>18.7</v>
      </c>
      <c r="AM151" s="6">
        <f t="shared" si="52"/>
        <v>0</v>
      </c>
      <c r="AN151" s="6">
        <f t="shared" si="53"/>
        <v>88.8</v>
      </c>
      <c r="AO151" s="3">
        <f>SUMIFS('Receiving Data 2006-2015'!L:L,'Receiving Data 2006-2015'!D:D,'WR Stats'!C151,'Receiving Data 2006-2015'!A:A,'WR Stats'!D151)</f>
        <v>0</v>
      </c>
      <c r="AP151" s="3">
        <f>SUMIFS('Receiving Data 2006-2015'!L:L,'Receiving Data 2006-2015'!D:D,'WR Stats'!C151,'Receiving Data 2006-2015'!A:A,'WR Stats'!D151+1)</f>
        <v>1</v>
      </c>
      <c r="AQ151" s="3">
        <f>SUMIFS('Receiving Data 2006-2015'!L:L,'Receiving Data 2006-2015'!D:D,'WR Stats'!C151,'Receiving Data 2006-2015'!A:A,'WR Stats'!D151+2)</f>
        <v>0.58899999999999997</v>
      </c>
      <c r="AR151" s="3">
        <f>SUMIFS('Receiving Data 2006-2015'!L:L,'Receiving Data 2006-2015'!D:D,'WR Stats'!C151,'Receiving Data 2006-2015'!A:A,'WR Stats'!D151+3)</f>
        <v>0.53600000000000003</v>
      </c>
      <c r="AS151" s="3">
        <f>SUMIFS('Receiving Data 2006-2015'!L:L,'Receiving Data 2006-2015'!D:D,'WR Stats'!C151,'Receiving Data 2006-2015'!A:A,'WR Stats'!D151+4)</f>
        <v>0</v>
      </c>
      <c r="AT151" s="7">
        <f t="shared" si="54"/>
        <v>788</v>
      </c>
      <c r="AU151" s="7">
        <f t="shared" si="55"/>
        <v>46</v>
      </c>
      <c r="AV151" s="7">
        <f t="shared" si="56"/>
        <v>102</v>
      </c>
      <c r="AW151" s="7">
        <f t="shared" si="57"/>
        <v>59</v>
      </c>
      <c r="AX151" s="7">
        <f t="shared" si="58"/>
        <v>4</v>
      </c>
      <c r="AY151" s="7">
        <f t="shared" si="59"/>
        <v>13.35593220338983</v>
      </c>
      <c r="AZ151" s="7">
        <f t="shared" si="60"/>
        <v>7.7254901960784315</v>
      </c>
      <c r="BA151" s="7">
        <f t="shared" si="61"/>
        <v>17.130434782608695</v>
      </c>
      <c r="BB151" s="7">
        <f t="shared" si="62"/>
        <v>3</v>
      </c>
      <c r="BC151" s="4">
        <f t="shared" si="63"/>
        <v>0.42499999999999999</v>
      </c>
      <c r="BD151">
        <f t="shared" si="64"/>
        <v>0</v>
      </c>
      <c r="BE151">
        <f t="shared" si="65"/>
        <v>0</v>
      </c>
      <c r="BF151">
        <f t="shared" si="66"/>
        <v>0</v>
      </c>
      <c r="BG151">
        <f t="shared" si="67"/>
        <v>0</v>
      </c>
      <c r="BH151">
        <f t="shared" si="68"/>
        <v>0</v>
      </c>
      <c r="BI151">
        <f t="shared" si="69"/>
        <v>0</v>
      </c>
      <c r="BJ151" t="str">
        <f t="shared" si="70"/>
        <v>Bust</v>
      </c>
      <c r="BK151">
        <f t="shared" si="71"/>
        <v>0</v>
      </c>
    </row>
    <row r="152" spans="1:63" x14ac:dyDescent="0.25">
      <c r="A152" t="s">
        <v>538</v>
      </c>
      <c r="B152" t="s">
        <v>74</v>
      </c>
      <c r="C152" t="str">
        <f>INDEX('Draft Master List'!E:F,MATCH(A152,'Draft Master List'!E:E,0),2)</f>
        <v>1442006</v>
      </c>
      <c r="D152">
        <f>INDEX('Draft Master List'!A:F,MATCH(A152,'Draft Master List'!E:E,0),1)</f>
        <v>2006</v>
      </c>
      <c r="E152" s="7">
        <f>SUMIFS('Receiving Data 2006-2015'!H:H,'Receiving Data 2006-2015'!D:D,'WR Stats'!C152,'Receiving Data 2006-2015'!A:A,'WR Stats'!D152)</f>
        <v>0</v>
      </c>
      <c r="F152" s="7">
        <f>SUMIFS('Receiving Data 2006-2015'!H:H,'Receiving Data 2006-2015'!D:D,'WR Stats'!C152,'Receiving Data 2006-2015'!A:A,'WR Stats'!D152+1)</f>
        <v>4</v>
      </c>
      <c r="G152" s="7">
        <f>SUMIFS('Receiving Data 2006-2015'!H:H,'Receiving Data 2006-2015'!D:D,'WR Stats'!C152,'Receiving Data 2006-2015'!A:A,'WR Stats'!D152+2)</f>
        <v>6</v>
      </c>
      <c r="H152" s="7">
        <f>SUMIFS('Receiving Data 2006-2015'!H:H,'Receiving Data 2006-2015'!D:D,'WR Stats'!C152,'Receiving Data 2006-2015'!A:A,'WR Stats'!D152+3)</f>
        <v>0</v>
      </c>
      <c r="I152" s="7">
        <f>SUMIFS('Receiving Data 2006-2015'!H:H,'Receiving Data 2006-2015'!D:D,'WR Stats'!C152,'Receiving Data 2006-2015'!A:A,'WR Stats'!D152+4)</f>
        <v>0</v>
      </c>
      <c r="J152" s="7">
        <f>SUMIFS('Receiving Data 2006-2015'!K:K,'Receiving Data 2006-2015'!D:D,'WR Stats'!C152,'Receiving Data 2006-2015'!A:A,'WR Stats'!D152)</f>
        <v>0</v>
      </c>
      <c r="K152" s="7">
        <f>SUMIFS('Receiving Data 2006-2015'!K:K,'Receiving Data 2006-2015'!D:D,'WR Stats'!C152,'Receiving Data 2006-2015'!A:A,'WR Stats'!D152+1)</f>
        <v>8</v>
      </c>
      <c r="L152" s="7">
        <f>SUMIFS('Receiving Data 2006-2015'!K:K,'Receiving Data 2006-2015'!D:D,'WR Stats'!C152,'Receiving Data 2006-2015'!A:A,'WR Stats'!D152+2)</f>
        <v>1</v>
      </c>
      <c r="M152" s="7">
        <f>SUMIFS('Receiving Data 2006-2015'!K:K,'Receiving Data 2006-2015'!D:D,'WR Stats'!C152,'Receiving Data 2006-2015'!A:A,'WR Stats'!D152+3)</f>
        <v>0</v>
      </c>
      <c r="N152" s="7">
        <f>SUMIFS('Receiving Data 2006-2015'!K:K,'Receiving Data 2006-2015'!D:D,'WR Stats'!C152,'Receiving Data 2006-2015'!A:A,'WR Stats'!D152+4)</f>
        <v>0</v>
      </c>
      <c r="O152" s="7">
        <f>SUMIFS('Receiving Data 2006-2015'!J:J,'Receiving Data 2006-2015'!D:D,'WR Stats'!C152,'Receiving Data 2006-2015'!A:A,'WR Stats'!D152)</f>
        <v>0</v>
      </c>
      <c r="P152" s="7">
        <f>SUMIFS('Receiving Data 2006-2015'!J:J,'Receiving Data 2006-2015'!D:D,'WR Stats'!C152,'Receiving Data 2006-2015'!A:A,'WR Stats'!D152+1)</f>
        <v>15</v>
      </c>
      <c r="Q152" s="7">
        <f>SUMIFS('Receiving Data 2006-2015'!J:J,'Receiving Data 2006-2015'!D:D,'WR Stats'!C152,'Receiving Data 2006-2015'!A:A,'WR Stats'!D152+2)</f>
        <v>2</v>
      </c>
      <c r="R152" s="7">
        <f>SUMIFS('Receiving Data 2006-2015'!J:J,'Receiving Data 2006-2015'!D:D,'WR Stats'!C152,'Receiving Data 2006-2015'!A:A,'WR Stats'!D152+3)</f>
        <v>0</v>
      </c>
      <c r="S152" s="7">
        <f>SUMIFS('Receiving Data 2006-2015'!J:J,'Receiving Data 2006-2015'!D:D,'WR Stats'!C152,'Receiving Data 2006-2015'!A:A,'WR Stats'!D152+4)</f>
        <v>0</v>
      </c>
      <c r="T152" s="6">
        <f>SUMIFS('Receiving Data 2006-2015'!M:M,'Receiving Data 2006-2015'!D:D,'WR Stats'!C152,'Receiving Data 2006-2015'!A:A,'WR Stats'!D152)</f>
        <v>0</v>
      </c>
      <c r="U152" s="6">
        <f>SUMIFS('Receiving Data 2006-2015'!M:M,'Receiving Data 2006-2015'!D:D,'WR Stats'!C152,'Receiving Data 2006-2015'!A:A,'WR Stats'!D152+1)</f>
        <v>101</v>
      </c>
      <c r="V152" s="6">
        <f>SUMIFS('Receiving Data 2006-2015'!M:M,'Receiving Data 2006-2015'!D:D,'WR Stats'!C152,'Receiving Data 2006-2015'!A:A,'WR Stats'!D152+2)</f>
        <v>7</v>
      </c>
      <c r="W152" s="6">
        <f>SUMIFS('Receiving Data 2006-2015'!M:M,'Receiving Data 2006-2015'!D:D,'WR Stats'!C152,'Receiving Data 2006-2015'!A:A,'WR Stats'!D152+3)</f>
        <v>0</v>
      </c>
      <c r="X152" s="6">
        <f>SUMIFS('Receiving Data 2006-2015'!M:M,'Receiving Data 2006-2015'!D:D,'WR Stats'!C152,'Receiving Data 2006-2015'!A:A,'WR Stats'!D152+4)</f>
        <v>0</v>
      </c>
      <c r="Y152" s="6">
        <f>SUMIFS('Receiving Data 2006-2015'!O:O,'Receiving Data 2006-2015'!D:D,'WR Stats'!C152,'Receiving Data 2006-2015'!A:A,'WR Stats'!D152)</f>
        <v>0</v>
      </c>
      <c r="Z152" s="6">
        <f>SUMIFS('Receiving Data 2006-2015'!O:O,'Receiving Data 2006-2015'!D:D,'WR Stats'!C152,'Receiving Data 2006-2015'!A:A,'WR Stats'!D152+1)</f>
        <v>0</v>
      </c>
      <c r="AA152" s="6">
        <f>SUMIFS('Receiving Data 2006-2015'!O:O,'Receiving Data 2006-2015'!D:D,'WR Stats'!C152,'Receiving Data 2006-2015'!A:A,'WR Stats'!D152+2)</f>
        <v>0</v>
      </c>
      <c r="AB152" s="6">
        <f>SUMIFS('Receiving Data 2006-2015'!O:O,'Receiving Data 2006-2015'!D:D,'WR Stats'!C152,'Receiving Data 2006-2015'!A:A,'WR Stats'!D152+3)</f>
        <v>0</v>
      </c>
      <c r="AC152" s="6">
        <f>SUMIFS('Receiving Data 2006-2015'!O:O,'Receiving Data 2006-2015'!D:D,'WR Stats'!C152,'Receiving Data 2006-2015'!A:A,'WR Stats'!D152+4)</f>
        <v>0</v>
      </c>
      <c r="AD152" s="6">
        <f>SUMIFS('Receiving Data 2006-2015'!S:S,'Receiving Data 2006-2015'!D:D,'WR Stats'!C152,'Receiving Data 2006-2015'!A:A,'WR Stats'!D152)</f>
        <v>0</v>
      </c>
      <c r="AE152" s="6">
        <f>SUMIFS('Receiving Data 2006-2015'!S:S,'Receiving Data 2006-2015'!D:D,'WR Stats'!C152,'Receiving Data 2006-2015'!A:A,'WR Stats'!D152+1)</f>
        <v>2</v>
      </c>
      <c r="AF152" s="6">
        <f>SUMIFS('Receiving Data 2006-2015'!S:S,'Receiving Data 2006-2015'!D:D,'WR Stats'!C152,'Receiving Data 2006-2015'!A:A,'WR Stats'!D152+2)</f>
        <v>0</v>
      </c>
      <c r="AG152" s="6">
        <f>SUMIFS('Receiving Data 2006-2015'!S:S,'Receiving Data 2006-2015'!D:D,'WR Stats'!C152,'Receiving Data 2006-2015'!A:A,'WR Stats'!D152+3)</f>
        <v>0</v>
      </c>
      <c r="AH152" s="6">
        <f>SUMIFS('Receiving Data 2006-2015'!S:S,'Receiving Data 2006-2015'!D:D,'WR Stats'!C152,'Receiving Data 2006-2015'!A:A,'WR Stats'!D152+4)</f>
        <v>0</v>
      </c>
      <c r="AI152" s="6">
        <f t="shared" si="48"/>
        <v>0</v>
      </c>
      <c r="AJ152" s="6">
        <f t="shared" si="49"/>
        <v>6.1</v>
      </c>
      <c r="AK152" s="6">
        <f t="shared" si="50"/>
        <v>0.7</v>
      </c>
      <c r="AL152" s="6">
        <f t="shared" si="51"/>
        <v>0</v>
      </c>
      <c r="AM152" s="6">
        <f t="shared" si="52"/>
        <v>0</v>
      </c>
      <c r="AN152" s="6">
        <f t="shared" si="53"/>
        <v>6.8</v>
      </c>
      <c r="AO152" s="3">
        <f>SUMIFS('Receiving Data 2006-2015'!L:L,'Receiving Data 2006-2015'!D:D,'WR Stats'!C152,'Receiving Data 2006-2015'!A:A,'WR Stats'!D152)</f>
        <v>0</v>
      </c>
      <c r="AP152" s="3">
        <f>SUMIFS('Receiving Data 2006-2015'!L:L,'Receiving Data 2006-2015'!D:D,'WR Stats'!C152,'Receiving Data 2006-2015'!A:A,'WR Stats'!D152+1)</f>
        <v>0.53300000000000003</v>
      </c>
      <c r="AQ152" s="3">
        <f>SUMIFS('Receiving Data 2006-2015'!L:L,'Receiving Data 2006-2015'!D:D,'WR Stats'!C152,'Receiving Data 2006-2015'!A:A,'WR Stats'!D152+2)</f>
        <v>0.5</v>
      </c>
      <c r="AR152" s="3">
        <f>SUMIFS('Receiving Data 2006-2015'!L:L,'Receiving Data 2006-2015'!D:D,'WR Stats'!C152,'Receiving Data 2006-2015'!A:A,'WR Stats'!D152+3)</f>
        <v>0</v>
      </c>
      <c r="AS152" s="3">
        <f>SUMIFS('Receiving Data 2006-2015'!L:L,'Receiving Data 2006-2015'!D:D,'WR Stats'!C152,'Receiving Data 2006-2015'!A:A,'WR Stats'!D152+4)</f>
        <v>0</v>
      </c>
      <c r="AT152" s="7">
        <f t="shared" si="54"/>
        <v>108</v>
      </c>
      <c r="AU152" s="7">
        <f t="shared" si="55"/>
        <v>10</v>
      </c>
      <c r="AV152" s="7">
        <f t="shared" si="56"/>
        <v>17</v>
      </c>
      <c r="AW152" s="7">
        <f t="shared" si="57"/>
        <v>9</v>
      </c>
      <c r="AX152" s="7">
        <f t="shared" si="58"/>
        <v>2</v>
      </c>
      <c r="AY152" s="7">
        <f t="shared" si="59"/>
        <v>12</v>
      </c>
      <c r="AZ152" s="7">
        <f t="shared" si="60"/>
        <v>6.3529411764705879</v>
      </c>
      <c r="BA152" s="7">
        <f t="shared" si="61"/>
        <v>10.8</v>
      </c>
      <c r="BB152" s="7">
        <f t="shared" si="62"/>
        <v>0</v>
      </c>
      <c r="BC152" s="4">
        <f t="shared" si="63"/>
        <v>0.20659999999999998</v>
      </c>
      <c r="BD152">
        <f t="shared" si="64"/>
        <v>0</v>
      </c>
      <c r="BE152">
        <f t="shared" si="65"/>
        <v>0</v>
      </c>
      <c r="BF152">
        <f t="shared" si="66"/>
        <v>0</v>
      </c>
      <c r="BG152">
        <f t="shared" si="67"/>
        <v>0</v>
      </c>
      <c r="BH152">
        <f t="shared" si="68"/>
        <v>0</v>
      </c>
      <c r="BI152">
        <f t="shared" si="69"/>
        <v>0</v>
      </c>
      <c r="BJ152" t="str">
        <f t="shared" si="70"/>
        <v>Bust</v>
      </c>
      <c r="BK152">
        <f t="shared" si="71"/>
        <v>0</v>
      </c>
    </row>
    <row r="153" spans="1:63" x14ac:dyDescent="0.25">
      <c r="A153" t="s">
        <v>544</v>
      </c>
      <c r="B153" t="s">
        <v>74</v>
      </c>
      <c r="C153" t="str">
        <f>INDEX('Draft Master List'!E:F,MATCH(A153,'Draft Master List'!E:E,0),2)</f>
        <v>1712006</v>
      </c>
      <c r="D153">
        <f>INDEX('Draft Master List'!A:F,MATCH(A153,'Draft Master List'!E:E,0),1)</f>
        <v>2006</v>
      </c>
      <c r="E153" s="7">
        <f>SUMIFS('Receiving Data 2006-2015'!H:H,'Receiving Data 2006-2015'!D:D,'WR Stats'!C153,'Receiving Data 2006-2015'!A:A,'WR Stats'!D153)</f>
        <v>0</v>
      </c>
      <c r="F153" s="7">
        <f>SUMIFS('Receiving Data 2006-2015'!H:H,'Receiving Data 2006-2015'!D:D,'WR Stats'!C153,'Receiving Data 2006-2015'!A:A,'WR Stats'!D153+1)</f>
        <v>0</v>
      </c>
      <c r="G153" s="7">
        <f>SUMIFS('Receiving Data 2006-2015'!H:H,'Receiving Data 2006-2015'!D:D,'WR Stats'!C153,'Receiving Data 2006-2015'!A:A,'WR Stats'!D153+2)</f>
        <v>0</v>
      </c>
      <c r="H153" s="7">
        <f>SUMIFS('Receiving Data 2006-2015'!H:H,'Receiving Data 2006-2015'!D:D,'WR Stats'!C153,'Receiving Data 2006-2015'!A:A,'WR Stats'!D153+3)</f>
        <v>0</v>
      </c>
      <c r="I153" s="7">
        <f>SUMIFS('Receiving Data 2006-2015'!H:H,'Receiving Data 2006-2015'!D:D,'WR Stats'!C153,'Receiving Data 2006-2015'!A:A,'WR Stats'!D153+4)</f>
        <v>0</v>
      </c>
      <c r="J153" s="7">
        <f>SUMIFS('Receiving Data 2006-2015'!K:K,'Receiving Data 2006-2015'!D:D,'WR Stats'!C153,'Receiving Data 2006-2015'!A:A,'WR Stats'!D153)</f>
        <v>0</v>
      </c>
      <c r="K153" s="7">
        <f>SUMIFS('Receiving Data 2006-2015'!K:K,'Receiving Data 2006-2015'!D:D,'WR Stats'!C153,'Receiving Data 2006-2015'!A:A,'WR Stats'!D153+1)</f>
        <v>0</v>
      </c>
      <c r="L153" s="7">
        <f>SUMIFS('Receiving Data 2006-2015'!K:K,'Receiving Data 2006-2015'!D:D,'WR Stats'!C153,'Receiving Data 2006-2015'!A:A,'WR Stats'!D153+2)</f>
        <v>0</v>
      </c>
      <c r="M153" s="7">
        <f>SUMIFS('Receiving Data 2006-2015'!K:K,'Receiving Data 2006-2015'!D:D,'WR Stats'!C153,'Receiving Data 2006-2015'!A:A,'WR Stats'!D153+3)</f>
        <v>0</v>
      </c>
      <c r="N153" s="7">
        <f>SUMIFS('Receiving Data 2006-2015'!K:K,'Receiving Data 2006-2015'!D:D,'WR Stats'!C153,'Receiving Data 2006-2015'!A:A,'WR Stats'!D153+4)</f>
        <v>0</v>
      </c>
      <c r="O153" s="7">
        <f>SUMIFS('Receiving Data 2006-2015'!J:J,'Receiving Data 2006-2015'!D:D,'WR Stats'!C153,'Receiving Data 2006-2015'!A:A,'WR Stats'!D153)</f>
        <v>0</v>
      </c>
      <c r="P153" s="7">
        <f>SUMIFS('Receiving Data 2006-2015'!J:J,'Receiving Data 2006-2015'!D:D,'WR Stats'!C153,'Receiving Data 2006-2015'!A:A,'WR Stats'!D153+1)</f>
        <v>0</v>
      </c>
      <c r="Q153" s="7">
        <f>SUMIFS('Receiving Data 2006-2015'!J:J,'Receiving Data 2006-2015'!D:D,'WR Stats'!C153,'Receiving Data 2006-2015'!A:A,'WR Stats'!D153+2)</f>
        <v>0</v>
      </c>
      <c r="R153" s="7">
        <f>SUMIFS('Receiving Data 2006-2015'!J:J,'Receiving Data 2006-2015'!D:D,'WR Stats'!C153,'Receiving Data 2006-2015'!A:A,'WR Stats'!D153+3)</f>
        <v>0</v>
      </c>
      <c r="S153" s="7">
        <f>SUMIFS('Receiving Data 2006-2015'!J:J,'Receiving Data 2006-2015'!D:D,'WR Stats'!C153,'Receiving Data 2006-2015'!A:A,'WR Stats'!D153+4)</f>
        <v>0</v>
      </c>
      <c r="T153" s="6">
        <f>SUMIFS('Receiving Data 2006-2015'!M:M,'Receiving Data 2006-2015'!D:D,'WR Stats'!C153,'Receiving Data 2006-2015'!A:A,'WR Stats'!D153)</f>
        <v>0</v>
      </c>
      <c r="U153" s="6">
        <f>SUMIFS('Receiving Data 2006-2015'!M:M,'Receiving Data 2006-2015'!D:D,'WR Stats'!C153,'Receiving Data 2006-2015'!A:A,'WR Stats'!D153+1)</f>
        <v>0</v>
      </c>
      <c r="V153" s="6">
        <f>SUMIFS('Receiving Data 2006-2015'!M:M,'Receiving Data 2006-2015'!D:D,'WR Stats'!C153,'Receiving Data 2006-2015'!A:A,'WR Stats'!D153+2)</f>
        <v>0</v>
      </c>
      <c r="W153" s="6">
        <f>SUMIFS('Receiving Data 2006-2015'!M:M,'Receiving Data 2006-2015'!D:D,'WR Stats'!C153,'Receiving Data 2006-2015'!A:A,'WR Stats'!D153+3)</f>
        <v>0</v>
      </c>
      <c r="X153" s="6">
        <f>SUMIFS('Receiving Data 2006-2015'!M:M,'Receiving Data 2006-2015'!D:D,'WR Stats'!C153,'Receiving Data 2006-2015'!A:A,'WR Stats'!D153+4)</f>
        <v>0</v>
      </c>
      <c r="Y153" s="6">
        <f>SUMIFS('Receiving Data 2006-2015'!O:O,'Receiving Data 2006-2015'!D:D,'WR Stats'!C153,'Receiving Data 2006-2015'!A:A,'WR Stats'!D153)</f>
        <v>0</v>
      </c>
      <c r="Z153" s="6">
        <f>SUMIFS('Receiving Data 2006-2015'!O:O,'Receiving Data 2006-2015'!D:D,'WR Stats'!C153,'Receiving Data 2006-2015'!A:A,'WR Stats'!D153+1)</f>
        <v>0</v>
      </c>
      <c r="AA153" s="6">
        <f>SUMIFS('Receiving Data 2006-2015'!O:O,'Receiving Data 2006-2015'!D:D,'WR Stats'!C153,'Receiving Data 2006-2015'!A:A,'WR Stats'!D153+2)</f>
        <v>0</v>
      </c>
      <c r="AB153" s="6">
        <f>SUMIFS('Receiving Data 2006-2015'!O:O,'Receiving Data 2006-2015'!D:D,'WR Stats'!C153,'Receiving Data 2006-2015'!A:A,'WR Stats'!D153+3)</f>
        <v>0</v>
      </c>
      <c r="AC153" s="6">
        <f>SUMIFS('Receiving Data 2006-2015'!O:O,'Receiving Data 2006-2015'!D:D,'WR Stats'!C153,'Receiving Data 2006-2015'!A:A,'WR Stats'!D153+4)</f>
        <v>0</v>
      </c>
      <c r="AD153" s="6">
        <f>SUMIFS('Receiving Data 2006-2015'!S:S,'Receiving Data 2006-2015'!D:D,'WR Stats'!C153,'Receiving Data 2006-2015'!A:A,'WR Stats'!D153)</f>
        <v>0</v>
      </c>
      <c r="AE153" s="6">
        <f>SUMIFS('Receiving Data 2006-2015'!S:S,'Receiving Data 2006-2015'!D:D,'WR Stats'!C153,'Receiving Data 2006-2015'!A:A,'WR Stats'!D153+1)</f>
        <v>0</v>
      </c>
      <c r="AF153" s="6">
        <f>SUMIFS('Receiving Data 2006-2015'!S:S,'Receiving Data 2006-2015'!D:D,'WR Stats'!C153,'Receiving Data 2006-2015'!A:A,'WR Stats'!D153+2)</f>
        <v>0</v>
      </c>
      <c r="AG153" s="6">
        <f>SUMIFS('Receiving Data 2006-2015'!S:S,'Receiving Data 2006-2015'!D:D,'WR Stats'!C153,'Receiving Data 2006-2015'!A:A,'WR Stats'!D153+3)</f>
        <v>0</v>
      </c>
      <c r="AH153" s="6">
        <f>SUMIFS('Receiving Data 2006-2015'!S:S,'Receiving Data 2006-2015'!D:D,'WR Stats'!C153,'Receiving Data 2006-2015'!A:A,'WR Stats'!D153+4)</f>
        <v>0</v>
      </c>
      <c r="AI153" s="6">
        <f t="shared" si="48"/>
        <v>0</v>
      </c>
      <c r="AJ153" s="6">
        <f t="shared" si="49"/>
        <v>0</v>
      </c>
      <c r="AK153" s="6">
        <f t="shared" si="50"/>
        <v>0</v>
      </c>
      <c r="AL153" s="6">
        <f t="shared" si="51"/>
        <v>0</v>
      </c>
      <c r="AM153" s="6">
        <f t="shared" si="52"/>
        <v>0</v>
      </c>
      <c r="AN153" s="6">
        <f t="shared" si="53"/>
        <v>0</v>
      </c>
      <c r="AO153" s="3">
        <f>SUMIFS('Receiving Data 2006-2015'!L:L,'Receiving Data 2006-2015'!D:D,'WR Stats'!C153,'Receiving Data 2006-2015'!A:A,'WR Stats'!D153)</f>
        <v>0</v>
      </c>
      <c r="AP153" s="3">
        <f>SUMIFS('Receiving Data 2006-2015'!L:L,'Receiving Data 2006-2015'!D:D,'WR Stats'!C153,'Receiving Data 2006-2015'!A:A,'WR Stats'!D153+1)</f>
        <v>0</v>
      </c>
      <c r="AQ153" s="3">
        <f>SUMIFS('Receiving Data 2006-2015'!L:L,'Receiving Data 2006-2015'!D:D,'WR Stats'!C153,'Receiving Data 2006-2015'!A:A,'WR Stats'!D153+2)</f>
        <v>0</v>
      </c>
      <c r="AR153" s="3">
        <f>SUMIFS('Receiving Data 2006-2015'!L:L,'Receiving Data 2006-2015'!D:D,'WR Stats'!C153,'Receiving Data 2006-2015'!A:A,'WR Stats'!D153+3)</f>
        <v>0</v>
      </c>
      <c r="AS153" s="3">
        <f>SUMIFS('Receiving Data 2006-2015'!L:L,'Receiving Data 2006-2015'!D:D,'WR Stats'!C153,'Receiving Data 2006-2015'!A:A,'WR Stats'!D153+4)</f>
        <v>0</v>
      </c>
      <c r="AT153" s="7">
        <f t="shared" si="54"/>
        <v>0</v>
      </c>
      <c r="AU153" s="7">
        <f t="shared" si="55"/>
        <v>0</v>
      </c>
      <c r="AV153" s="7">
        <f t="shared" si="56"/>
        <v>0</v>
      </c>
      <c r="AW153" s="7">
        <f t="shared" si="57"/>
        <v>0</v>
      </c>
      <c r="AX153" s="7">
        <f t="shared" si="58"/>
        <v>0</v>
      </c>
      <c r="AY153" s="7" t="str">
        <f t="shared" si="59"/>
        <v/>
      </c>
      <c r="AZ153" s="7" t="str">
        <f t="shared" si="60"/>
        <v/>
      </c>
      <c r="BA153" s="7" t="str">
        <f t="shared" si="61"/>
        <v/>
      </c>
      <c r="BB153" s="7">
        <f t="shared" si="62"/>
        <v>0</v>
      </c>
      <c r="BC153" s="4">
        <f t="shared" si="63"/>
        <v>0</v>
      </c>
      <c r="BD153">
        <f t="shared" si="64"/>
        <v>0</v>
      </c>
      <c r="BE153">
        <f t="shared" si="65"/>
        <v>0</v>
      </c>
      <c r="BF153">
        <f t="shared" si="66"/>
        <v>0</v>
      </c>
      <c r="BG153">
        <f t="shared" si="67"/>
        <v>0</v>
      </c>
      <c r="BH153">
        <f t="shared" si="68"/>
        <v>0</v>
      </c>
      <c r="BI153">
        <f t="shared" si="69"/>
        <v>0</v>
      </c>
      <c r="BJ153" t="str">
        <f t="shared" si="70"/>
        <v>Bust</v>
      </c>
      <c r="BK153">
        <f t="shared" si="71"/>
        <v>0</v>
      </c>
    </row>
    <row r="154" spans="1:63" x14ac:dyDescent="0.25">
      <c r="A154" t="s">
        <v>545</v>
      </c>
      <c r="B154" t="s">
        <v>74</v>
      </c>
      <c r="C154" t="str">
        <f>INDEX('Draft Master List'!E:F,MATCH(A154,'Draft Master List'!E:E,0),2)</f>
        <v>1722006</v>
      </c>
      <c r="D154">
        <f>INDEX('Draft Master List'!A:F,MATCH(A154,'Draft Master List'!E:E,0),1)</f>
        <v>2006</v>
      </c>
      <c r="E154" s="7">
        <f>SUMIFS('Receiving Data 2006-2015'!H:H,'Receiving Data 2006-2015'!D:D,'WR Stats'!C154,'Receiving Data 2006-2015'!A:A,'WR Stats'!D154)</f>
        <v>0</v>
      </c>
      <c r="F154" s="7">
        <f>SUMIFS('Receiving Data 2006-2015'!H:H,'Receiving Data 2006-2015'!D:D,'WR Stats'!C154,'Receiving Data 2006-2015'!A:A,'WR Stats'!D154+1)</f>
        <v>0</v>
      </c>
      <c r="G154" s="7">
        <f>SUMIFS('Receiving Data 2006-2015'!H:H,'Receiving Data 2006-2015'!D:D,'WR Stats'!C154,'Receiving Data 2006-2015'!A:A,'WR Stats'!D154+2)</f>
        <v>0</v>
      </c>
      <c r="H154" s="7">
        <f>SUMIFS('Receiving Data 2006-2015'!H:H,'Receiving Data 2006-2015'!D:D,'WR Stats'!C154,'Receiving Data 2006-2015'!A:A,'WR Stats'!D154+3)</f>
        <v>0</v>
      </c>
      <c r="I154" s="7">
        <f>SUMIFS('Receiving Data 2006-2015'!H:H,'Receiving Data 2006-2015'!D:D,'WR Stats'!C154,'Receiving Data 2006-2015'!A:A,'WR Stats'!D154+4)</f>
        <v>0</v>
      </c>
      <c r="J154" s="7">
        <f>SUMIFS('Receiving Data 2006-2015'!K:K,'Receiving Data 2006-2015'!D:D,'WR Stats'!C154,'Receiving Data 2006-2015'!A:A,'WR Stats'!D154)</f>
        <v>0</v>
      </c>
      <c r="K154" s="7">
        <f>SUMIFS('Receiving Data 2006-2015'!K:K,'Receiving Data 2006-2015'!D:D,'WR Stats'!C154,'Receiving Data 2006-2015'!A:A,'WR Stats'!D154+1)</f>
        <v>0</v>
      </c>
      <c r="L154" s="7">
        <f>SUMIFS('Receiving Data 2006-2015'!K:K,'Receiving Data 2006-2015'!D:D,'WR Stats'!C154,'Receiving Data 2006-2015'!A:A,'WR Stats'!D154+2)</f>
        <v>0</v>
      </c>
      <c r="M154" s="7">
        <f>SUMIFS('Receiving Data 2006-2015'!K:K,'Receiving Data 2006-2015'!D:D,'WR Stats'!C154,'Receiving Data 2006-2015'!A:A,'WR Stats'!D154+3)</f>
        <v>0</v>
      </c>
      <c r="N154" s="7">
        <f>SUMIFS('Receiving Data 2006-2015'!K:K,'Receiving Data 2006-2015'!D:D,'WR Stats'!C154,'Receiving Data 2006-2015'!A:A,'WR Stats'!D154+4)</f>
        <v>0</v>
      </c>
      <c r="O154" s="7">
        <f>SUMIFS('Receiving Data 2006-2015'!J:J,'Receiving Data 2006-2015'!D:D,'WR Stats'!C154,'Receiving Data 2006-2015'!A:A,'WR Stats'!D154)</f>
        <v>0</v>
      </c>
      <c r="P154" s="7">
        <f>SUMIFS('Receiving Data 2006-2015'!J:J,'Receiving Data 2006-2015'!D:D,'WR Stats'!C154,'Receiving Data 2006-2015'!A:A,'WR Stats'!D154+1)</f>
        <v>0</v>
      </c>
      <c r="Q154" s="7">
        <f>SUMIFS('Receiving Data 2006-2015'!J:J,'Receiving Data 2006-2015'!D:D,'WR Stats'!C154,'Receiving Data 2006-2015'!A:A,'WR Stats'!D154+2)</f>
        <v>0</v>
      </c>
      <c r="R154" s="7">
        <f>SUMIFS('Receiving Data 2006-2015'!J:J,'Receiving Data 2006-2015'!D:D,'WR Stats'!C154,'Receiving Data 2006-2015'!A:A,'WR Stats'!D154+3)</f>
        <v>0</v>
      </c>
      <c r="S154" s="7">
        <f>SUMIFS('Receiving Data 2006-2015'!J:J,'Receiving Data 2006-2015'!D:D,'WR Stats'!C154,'Receiving Data 2006-2015'!A:A,'WR Stats'!D154+4)</f>
        <v>0</v>
      </c>
      <c r="T154" s="6">
        <f>SUMIFS('Receiving Data 2006-2015'!M:M,'Receiving Data 2006-2015'!D:D,'WR Stats'!C154,'Receiving Data 2006-2015'!A:A,'WR Stats'!D154)</f>
        <v>0</v>
      </c>
      <c r="U154" s="6">
        <f>SUMIFS('Receiving Data 2006-2015'!M:M,'Receiving Data 2006-2015'!D:D,'WR Stats'!C154,'Receiving Data 2006-2015'!A:A,'WR Stats'!D154+1)</f>
        <v>0</v>
      </c>
      <c r="V154" s="6">
        <f>SUMIFS('Receiving Data 2006-2015'!M:M,'Receiving Data 2006-2015'!D:D,'WR Stats'!C154,'Receiving Data 2006-2015'!A:A,'WR Stats'!D154+2)</f>
        <v>0</v>
      </c>
      <c r="W154" s="6">
        <f>SUMIFS('Receiving Data 2006-2015'!M:M,'Receiving Data 2006-2015'!D:D,'WR Stats'!C154,'Receiving Data 2006-2015'!A:A,'WR Stats'!D154+3)</f>
        <v>0</v>
      </c>
      <c r="X154" s="6">
        <f>SUMIFS('Receiving Data 2006-2015'!M:M,'Receiving Data 2006-2015'!D:D,'WR Stats'!C154,'Receiving Data 2006-2015'!A:A,'WR Stats'!D154+4)</f>
        <v>0</v>
      </c>
      <c r="Y154" s="6">
        <f>SUMIFS('Receiving Data 2006-2015'!O:O,'Receiving Data 2006-2015'!D:D,'WR Stats'!C154,'Receiving Data 2006-2015'!A:A,'WR Stats'!D154)</f>
        <v>0</v>
      </c>
      <c r="Z154" s="6">
        <f>SUMIFS('Receiving Data 2006-2015'!O:O,'Receiving Data 2006-2015'!D:D,'WR Stats'!C154,'Receiving Data 2006-2015'!A:A,'WR Stats'!D154+1)</f>
        <v>0</v>
      </c>
      <c r="AA154" s="6">
        <f>SUMIFS('Receiving Data 2006-2015'!O:O,'Receiving Data 2006-2015'!D:D,'WR Stats'!C154,'Receiving Data 2006-2015'!A:A,'WR Stats'!D154+2)</f>
        <v>0</v>
      </c>
      <c r="AB154" s="6">
        <f>SUMIFS('Receiving Data 2006-2015'!O:O,'Receiving Data 2006-2015'!D:D,'WR Stats'!C154,'Receiving Data 2006-2015'!A:A,'WR Stats'!D154+3)</f>
        <v>0</v>
      </c>
      <c r="AC154" s="6">
        <f>SUMIFS('Receiving Data 2006-2015'!O:O,'Receiving Data 2006-2015'!D:D,'WR Stats'!C154,'Receiving Data 2006-2015'!A:A,'WR Stats'!D154+4)</f>
        <v>0</v>
      </c>
      <c r="AD154" s="6">
        <f>SUMIFS('Receiving Data 2006-2015'!S:S,'Receiving Data 2006-2015'!D:D,'WR Stats'!C154,'Receiving Data 2006-2015'!A:A,'WR Stats'!D154)</f>
        <v>0</v>
      </c>
      <c r="AE154" s="6">
        <f>SUMIFS('Receiving Data 2006-2015'!S:S,'Receiving Data 2006-2015'!D:D,'WR Stats'!C154,'Receiving Data 2006-2015'!A:A,'WR Stats'!D154+1)</f>
        <v>0</v>
      </c>
      <c r="AF154" s="6">
        <f>SUMIFS('Receiving Data 2006-2015'!S:S,'Receiving Data 2006-2015'!D:D,'WR Stats'!C154,'Receiving Data 2006-2015'!A:A,'WR Stats'!D154+2)</f>
        <v>0</v>
      </c>
      <c r="AG154" s="6">
        <f>SUMIFS('Receiving Data 2006-2015'!S:S,'Receiving Data 2006-2015'!D:D,'WR Stats'!C154,'Receiving Data 2006-2015'!A:A,'WR Stats'!D154+3)</f>
        <v>0</v>
      </c>
      <c r="AH154" s="6">
        <f>SUMIFS('Receiving Data 2006-2015'!S:S,'Receiving Data 2006-2015'!D:D,'WR Stats'!C154,'Receiving Data 2006-2015'!A:A,'WR Stats'!D154+4)</f>
        <v>0</v>
      </c>
      <c r="AI154" s="6">
        <f t="shared" si="48"/>
        <v>0</v>
      </c>
      <c r="AJ154" s="6">
        <f t="shared" si="49"/>
        <v>0</v>
      </c>
      <c r="AK154" s="6">
        <f t="shared" si="50"/>
        <v>0</v>
      </c>
      <c r="AL154" s="6">
        <f t="shared" si="51"/>
        <v>0</v>
      </c>
      <c r="AM154" s="6">
        <f t="shared" si="52"/>
        <v>0</v>
      </c>
      <c r="AN154" s="6">
        <f t="shared" si="53"/>
        <v>0</v>
      </c>
      <c r="AO154" s="3">
        <f>SUMIFS('Receiving Data 2006-2015'!L:L,'Receiving Data 2006-2015'!D:D,'WR Stats'!C154,'Receiving Data 2006-2015'!A:A,'WR Stats'!D154)</f>
        <v>0</v>
      </c>
      <c r="AP154" s="3">
        <f>SUMIFS('Receiving Data 2006-2015'!L:L,'Receiving Data 2006-2015'!D:D,'WR Stats'!C154,'Receiving Data 2006-2015'!A:A,'WR Stats'!D154+1)</f>
        <v>0</v>
      </c>
      <c r="AQ154" s="3">
        <f>SUMIFS('Receiving Data 2006-2015'!L:L,'Receiving Data 2006-2015'!D:D,'WR Stats'!C154,'Receiving Data 2006-2015'!A:A,'WR Stats'!D154+2)</f>
        <v>0</v>
      </c>
      <c r="AR154" s="3">
        <f>SUMIFS('Receiving Data 2006-2015'!L:L,'Receiving Data 2006-2015'!D:D,'WR Stats'!C154,'Receiving Data 2006-2015'!A:A,'WR Stats'!D154+3)</f>
        <v>0</v>
      </c>
      <c r="AS154" s="3">
        <f>SUMIFS('Receiving Data 2006-2015'!L:L,'Receiving Data 2006-2015'!D:D,'WR Stats'!C154,'Receiving Data 2006-2015'!A:A,'WR Stats'!D154+4)</f>
        <v>0</v>
      </c>
      <c r="AT154" s="7">
        <f t="shared" si="54"/>
        <v>0</v>
      </c>
      <c r="AU154" s="7">
        <f t="shared" si="55"/>
        <v>0</v>
      </c>
      <c r="AV154" s="7">
        <f t="shared" si="56"/>
        <v>0</v>
      </c>
      <c r="AW154" s="7">
        <f t="shared" si="57"/>
        <v>0</v>
      </c>
      <c r="AX154" s="7">
        <f t="shared" si="58"/>
        <v>0</v>
      </c>
      <c r="AY154" s="7" t="str">
        <f t="shared" si="59"/>
        <v/>
      </c>
      <c r="AZ154" s="7" t="str">
        <f t="shared" si="60"/>
        <v/>
      </c>
      <c r="BA154" s="7" t="str">
        <f t="shared" si="61"/>
        <v/>
      </c>
      <c r="BB154" s="7">
        <f t="shared" si="62"/>
        <v>0</v>
      </c>
      <c r="BC154" s="4">
        <f t="shared" si="63"/>
        <v>0</v>
      </c>
      <c r="BD154">
        <f t="shared" si="64"/>
        <v>0</v>
      </c>
      <c r="BE154">
        <f t="shared" si="65"/>
        <v>0</v>
      </c>
      <c r="BF154">
        <f t="shared" si="66"/>
        <v>0</v>
      </c>
      <c r="BG154">
        <f t="shared" si="67"/>
        <v>0</v>
      </c>
      <c r="BH154">
        <f t="shared" si="68"/>
        <v>0</v>
      </c>
      <c r="BI154">
        <f t="shared" si="69"/>
        <v>0</v>
      </c>
      <c r="BJ154" t="str">
        <f t="shared" si="70"/>
        <v>Bust</v>
      </c>
      <c r="BK154">
        <f t="shared" si="71"/>
        <v>0</v>
      </c>
    </row>
    <row r="155" spans="1:63" x14ac:dyDescent="0.25">
      <c r="A155" t="s">
        <v>546</v>
      </c>
      <c r="B155" t="s">
        <v>74</v>
      </c>
      <c r="C155" t="str">
        <f>INDEX('Draft Master List'!E:F,MATCH(A155,'Draft Master List'!E:E,0),2)</f>
        <v>1752006</v>
      </c>
      <c r="D155">
        <f>INDEX('Draft Master List'!A:F,MATCH(A155,'Draft Master List'!E:E,0),1)</f>
        <v>2006</v>
      </c>
      <c r="E155" s="7">
        <f>SUMIFS('Receiving Data 2006-2015'!H:H,'Receiving Data 2006-2015'!D:D,'WR Stats'!C155,'Receiving Data 2006-2015'!A:A,'WR Stats'!D155)</f>
        <v>7</v>
      </c>
      <c r="F155" s="7">
        <f>SUMIFS('Receiving Data 2006-2015'!H:H,'Receiving Data 2006-2015'!D:D,'WR Stats'!C155,'Receiving Data 2006-2015'!A:A,'WR Stats'!D155+1)</f>
        <v>16</v>
      </c>
      <c r="G155" s="7">
        <f>SUMIFS('Receiving Data 2006-2015'!H:H,'Receiving Data 2006-2015'!D:D,'WR Stats'!C155,'Receiving Data 2006-2015'!A:A,'WR Stats'!D155+2)</f>
        <v>15</v>
      </c>
      <c r="H155" s="7">
        <f>SUMIFS('Receiving Data 2006-2015'!H:H,'Receiving Data 2006-2015'!D:D,'WR Stats'!C155,'Receiving Data 2006-2015'!A:A,'WR Stats'!D155+3)</f>
        <v>16</v>
      </c>
      <c r="I155" s="7">
        <f>SUMIFS('Receiving Data 2006-2015'!H:H,'Receiving Data 2006-2015'!D:D,'WR Stats'!C155,'Receiving Data 2006-2015'!A:A,'WR Stats'!D155+4)</f>
        <v>14</v>
      </c>
      <c r="J155" s="7">
        <f>SUMIFS('Receiving Data 2006-2015'!K:K,'Receiving Data 2006-2015'!D:D,'WR Stats'!C155,'Receiving Data 2006-2015'!A:A,'WR Stats'!D155)</f>
        <v>2</v>
      </c>
      <c r="K155" s="7">
        <f>SUMIFS('Receiving Data 2006-2015'!K:K,'Receiving Data 2006-2015'!D:D,'WR Stats'!C155,'Receiving Data 2006-2015'!A:A,'WR Stats'!D155+1)</f>
        <v>21</v>
      </c>
      <c r="L155" s="7">
        <f>SUMIFS('Receiving Data 2006-2015'!K:K,'Receiving Data 2006-2015'!D:D,'WR Stats'!C155,'Receiving Data 2006-2015'!A:A,'WR Stats'!D155+2)</f>
        <v>10</v>
      </c>
      <c r="M155" s="7">
        <f>SUMIFS('Receiving Data 2006-2015'!K:K,'Receiving Data 2006-2015'!D:D,'WR Stats'!C155,'Receiving Data 2006-2015'!A:A,'WR Stats'!D155+3)</f>
        <v>21</v>
      </c>
      <c r="N155" s="7">
        <f>SUMIFS('Receiving Data 2006-2015'!K:K,'Receiving Data 2006-2015'!D:D,'WR Stats'!C155,'Receiving Data 2006-2015'!A:A,'WR Stats'!D155+4)</f>
        <v>29</v>
      </c>
      <c r="O155" s="7">
        <f>SUMIFS('Receiving Data 2006-2015'!J:J,'Receiving Data 2006-2015'!D:D,'WR Stats'!C155,'Receiving Data 2006-2015'!A:A,'WR Stats'!D155)</f>
        <v>4</v>
      </c>
      <c r="P155" s="7">
        <f>SUMIFS('Receiving Data 2006-2015'!J:J,'Receiving Data 2006-2015'!D:D,'WR Stats'!C155,'Receiving Data 2006-2015'!A:A,'WR Stats'!D155+1)</f>
        <v>42</v>
      </c>
      <c r="Q155" s="7">
        <f>SUMIFS('Receiving Data 2006-2015'!J:J,'Receiving Data 2006-2015'!D:D,'WR Stats'!C155,'Receiving Data 2006-2015'!A:A,'WR Stats'!D155+2)</f>
        <v>16</v>
      </c>
      <c r="R155" s="7">
        <f>SUMIFS('Receiving Data 2006-2015'!J:J,'Receiving Data 2006-2015'!D:D,'WR Stats'!C155,'Receiving Data 2006-2015'!A:A,'WR Stats'!D155+3)</f>
        <v>33</v>
      </c>
      <c r="S155" s="7">
        <f>SUMIFS('Receiving Data 2006-2015'!J:J,'Receiving Data 2006-2015'!D:D,'WR Stats'!C155,'Receiving Data 2006-2015'!A:A,'WR Stats'!D155+4)</f>
        <v>45</v>
      </c>
      <c r="T155" s="6">
        <f>SUMIFS('Receiving Data 2006-2015'!M:M,'Receiving Data 2006-2015'!D:D,'WR Stats'!C155,'Receiving Data 2006-2015'!A:A,'WR Stats'!D155)</f>
        <v>30</v>
      </c>
      <c r="U155" s="6">
        <f>SUMIFS('Receiving Data 2006-2015'!M:M,'Receiving Data 2006-2015'!D:D,'WR Stats'!C155,'Receiving Data 2006-2015'!A:A,'WR Stats'!D155+1)</f>
        <v>174</v>
      </c>
      <c r="V155" s="6">
        <f>SUMIFS('Receiving Data 2006-2015'!M:M,'Receiving Data 2006-2015'!D:D,'WR Stats'!C155,'Receiving Data 2006-2015'!A:A,'WR Stats'!D155+2)</f>
        <v>155</v>
      </c>
      <c r="W155" s="6">
        <f>SUMIFS('Receiving Data 2006-2015'!M:M,'Receiving Data 2006-2015'!D:D,'WR Stats'!C155,'Receiving Data 2006-2015'!A:A,'WR Stats'!D155+3)</f>
        <v>233</v>
      </c>
      <c r="X155" s="6">
        <f>SUMIFS('Receiving Data 2006-2015'!M:M,'Receiving Data 2006-2015'!D:D,'WR Stats'!C155,'Receiving Data 2006-2015'!A:A,'WR Stats'!D155+4)</f>
        <v>331</v>
      </c>
      <c r="Y155" s="6">
        <f>SUMIFS('Receiving Data 2006-2015'!O:O,'Receiving Data 2006-2015'!D:D,'WR Stats'!C155,'Receiving Data 2006-2015'!A:A,'WR Stats'!D155)</f>
        <v>0</v>
      </c>
      <c r="Z155" s="6">
        <f>SUMIFS('Receiving Data 2006-2015'!O:O,'Receiving Data 2006-2015'!D:D,'WR Stats'!C155,'Receiving Data 2006-2015'!A:A,'WR Stats'!D155+1)</f>
        <v>1</v>
      </c>
      <c r="AA155" s="6">
        <f>SUMIFS('Receiving Data 2006-2015'!O:O,'Receiving Data 2006-2015'!D:D,'WR Stats'!C155,'Receiving Data 2006-2015'!A:A,'WR Stats'!D155+2)</f>
        <v>1</v>
      </c>
      <c r="AB155" s="6">
        <f>SUMIFS('Receiving Data 2006-2015'!O:O,'Receiving Data 2006-2015'!D:D,'WR Stats'!C155,'Receiving Data 2006-2015'!A:A,'WR Stats'!D155+3)</f>
        <v>0</v>
      </c>
      <c r="AC155" s="6">
        <f>SUMIFS('Receiving Data 2006-2015'!O:O,'Receiving Data 2006-2015'!D:D,'WR Stats'!C155,'Receiving Data 2006-2015'!A:A,'WR Stats'!D155+4)</f>
        <v>0</v>
      </c>
      <c r="AD155" s="6">
        <f>SUMIFS('Receiving Data 2006-2015'!S:S,'Receiving Data 2006-2015'!D:D,'WR Stats'!C155,'Receiving Data 2006-2015'!A:A,'WR Stats'!D155)</f>
        <v>0</v>
      </c>
      <c r="AE155" s="6">
        <f>SUMIFS('Receiving Data 2006-2015'!S:S,'Receiving Data 2006-2015'!D:D,'WR Stats'!C155,'Receiving Data 2006-2015'!A:A,'WR Stats'!D155+1)</f>
        <v>0</v>
      </c>
      <c r="AF155" s="6">
        <f>SUMIFS('Receiving Data 2006-2015'!S:S,'Receiving Data 2006-2015'!D:D,'WR Stats'!C155,'Receiving Data 2006-2015'!A:A,'WR Stats'!D155+2)</f>
        <v>2</v>
      </c>
      <c r="AG155" s="6">
        <f>SUMIFS('Receiving Data 2006-2015'!S:S,'Receiving Data 2006-2015'!D:D,'WR Stats'!C155,'Receiving Data 2006-2015'!A:A,'WR Stats'!D155+3)</f>
        <v>2</v>
      </c>
      <c r="AH155" s="6">
        <f>SUMIFS('Receiving Data 2006-2015'!S:S,'Receiving Data 2006-2015'!D:D,'WR Stats'!C155,'Receiving Data 2006-2015'!A:A,'WR Stats'!D155+4)</f>
        <v>1</v>
      </c>
      <c r="AI155" s="6">
        <f t="shared" si="48"/>
        <v>3</v>
      </c>
      <c r="AJ155" s="6">
        <f t="shared" si="49"/>
        <v>23.4</v>
      </c>
      <c r="AK155" s="6">
        <f t="shared" si="50"/>
        <v>17.5</v>
      </c>
      <c r="AL155" s="6">
        <f t="shared" si="51"/>
        <v>19.3</v>
      </c>
      <c r="AM155" s="6">
        <f t="shared" si="52"/>
        <v>31.1</v>
      </c>
      <c r="AN155" s="6">
        <f t="shared" si="53"/>
        <v>94.300000000000011</v>
      </c>
      <c r="AO155" s="3">
        <f>SUMIFS('Receiving Data 2006-2015'!L:L,'Receiving Data 2006-2015'!D:D,'WR Stats'!C155,'Receiving Data 2006-2015'!A:A,'WR Stats'!D155)</f>
        <v>0.5</v>
      </c>
      <c r="AP155" s="3">
        <f>SUMIFS('Receiving Data 2006-2015'!L:L,'Receiving Data 2006-2015'!D:D,'WR Stats'!C155,'Receiving Data 2006-2015'!A:A,'WR Stats'!D155+1)</f>
        <v>0.5</v>
      </c>
      <c r="AQ155" s="3">
        <f>SUMIFS('Receiving Data 2006-2015'!L:L,'Receiving Data 2006-2015'!D:D,'WR Stats'!C155,'Receiving Data 2006-2015'!A:A,'WR Stats'!D155+2)</f>
        <v>0.625</v>
      </c>
      <c r="AR155" s="3">
        <f>SUMIFS('Receiving Data 2006-2015'!L:L,'Receiving Data 2006-2015'!D:D,'WR Stats'!C155,'Receiving Data 2006-2015'!A:A,'WR Stats'!D155+3)</f>
        <v>0.63600000000000001</v>
      </c>
      <c r="AS155" s="3">
        <f>SUMIFS('Receiving Data 2006-2015'!L:L,'Receiving Data 2006-2015'!D:D,'WR Stats'!C155,'Receiving Data 2006-2015'!A:A,'WR Stats'!D155+4)</f>
        <v>0.64400000000000002</v>
      </c>
      <c r="AT155" s="7">
        <f t="shared" si="54"/>
        <v>923</v>
      </c>
      <c r="AU155" s="7">
        <f t="shared" si="55"/>
        <v>68</v>
      </c>
      <c r="AV155" s="7">
        <f t="shared" si="56"/>
        <v>140</v>
      </c>
      <c r="AW155" s="7">
        <f t="shared" si="57"/>
        <v>83</v>
      </c>
      <c r="AX155" s="7">
        <f t="shared" si="58"/>
        <v>5</v>
      </c>
      <c r="AY155" s="7">
        <f t="shared" si="59"/>
        <v>11.120481927710843</v>
      </c>
      <c r="AZ155" s="7">
        <f t="shared" si="60"/>
        <v>6.5928571428571425</v>
      </c>
      <c r="BA155" s="7">
        <f t="shared" si="61"/>
        <v>13.573529411764707</v>
      </c>
      <c r="BB155" s="7">
        <f t="shared" si="62"/>
        <v>2</v>
      </c>
      <c r="BC155" s="4">
        <f t="shared" si="63"/>
        <v>0.58100000000000007</v>
      </c>
      <c r="BD155">
        <f t="shared" si="64"/>
        <v>0</v>
      </c>
      <c r="BE155">
        <f t="shared" si="65"/>
        <v>0</v>
      </c>
      <c r="BF155">
        <f t="shared" si="66"/>
        <v>0</v>
      </c>
      <c r="BG155">
        <f t="shared" si="67"/>
        <v>0</v>
      </c>
      <c r="BH155">
        <f t="shared" si="68"/>
        <v>0</v>
      </c>
      <c r="BI155">
        <f t="shared" si="69"/>
        <v>0</v>
      </c>
      <c r="BJ155" t="str">
        <f t="shared" si="70"/>
        <v>Bust</v>
      </c>
      <c r="BK155">
        <f t="shared" si="71"/>
        <v>0</v>
      </c>
    </row>
    <row r="156" spans="1:63" x14ac:dyDescent="0.25">
      <c r="A156" t="s">
        <v>549</v>
      </c>
      <c r="B156" t="s">
        <v>74</v>
      </c>
      <c r="C156" t="str">
        <f>INDEX('Draft Master List'!E:F,MATCH(A156,'Draft Master List'!E:E,0),2)</f>
        <v>1842006</v>
      </c>
      <c r="D156">
        <f>INDEX('Draft Master List'!A:F,MATCH(A156,'Draft Master List'!E:E,0),1)</f>
        <v>2006</v>
      </c>
      <c r="E156" s="7">
        <f>SUMIFS('Receiving Data 2006-2015'!H:H,'Receiving Data 2006-2015'!D:D,'WR Stats'!C156,'Receiving Data 2006-2015'!A:A,'WR Stats'!D156)</f>
        <v>0</v>
      </c>
      <c r="F156" s="7">
        <f>SUMIFS('Receiving Data 2006-2015'!H:H,'Receiving Data 2006-2015'!D:D,'WR Stats'!C156,'Receiving Data 2006-2015'!A:A,'WR Stats'!D156+1)</f>
        <v>16</v>
      </c>
      <c r="G156" s="7">
        <f>SUMIFS('Receiving Data 2006-2015'!H:H,'Receiving Data 2006-2015'!D:D,'WR Stats'!C156,'Receiving Data 2006-2015'!A:A,'WR Stats'!D156+2)</f>
        <v>0</v>
      </c>
      <c r="H156" s="7">
        <f>SUMIFS('Receiving Data 2006-2015'!H:H,'Receiving Data 2006-2015'!D:D,'WR Stats'!C156,'Receiving Data 2006-2015'!A:A,'WR Stats'!D156+3)</f>
        <v>0</v>
      </c>
      <c r="I156" s="7">
        <f>SUMIFS('Receiving Data 2006-2015'!H:H,'Receiving Data 2006-2015'!D:D,'WR Stats'!C156,'Receiving Data 2006-2015'!A:A,'WR Stats'!D156+4)</f>
        <v>0</v>
      </c>
      <c r="J156" s="7">
        <f>SUMIFS('Receiving Data 2006-2015'!K:K,'Receiving Data 2006-2015'!D:D,'WR Stats'!C156,'Receiving Data 2006-2015'!A:A,'WR Stats'!D156)</f>
        <v>0</v>
      </c>
      <c r="K156" s="7">
        <f>SUMIFS('Receiving Data 2006-2015'!K:K,'Receiving Data 2006-2015'!D:D,'WR Stats'!C156,'Receiving Data 2006-2015'!A:A,'WR Stats'!D156+1)</f>
        <v>6</v>
      </c>
      <c r="L156" s="7">
        <f>SUMIFS('Receiving Data 2006-2015'!K:K,'Receiving Data 2006-2015'!D:D,'WR Stats'!C156,'Receiving Data 2006-2015'!A:A,'WR Stats'!D156+2)</f>
        <v>0</v>
      </c>
      <c r="M156" s="7">
        <f>SUMIFS('Receiving Data 2006-2015'!K:K,'Receiving Data 2006-2015'!D:D,'WR Stats'!C156,'Receiving Data 2006-2015'!A:A,'WR Stats'!D156+3)</f>
        <v>0</v>
      </c>
      <c r="N156" s="7">
        <f>SUMIFS('Receiving Data 2006-2015'!K:K,'Receiving Data 2006-2015'!D:D,'WR Stats'!C156,'Receiving Data 2006-2015'!A:A,'WR Stats'!D156+4)</f>
        <v>0</v>
      </c>
      <c r="O156" s="7">
        <f>SUMIFS('Receiving Data 2006-2015'!J:J,'Receiving Data 2006-2015'!D:D,'WR Stats'!C156,'Receiving Data 2006-2015'!A:A,'WR Stats'!D156)</f>
        <v>0</v>
      </c>
      <c r="P156" s="7">
        <f>SUMIFS('Receiving Data 2006-2015'!J:J,'Receiving Data 2006-2015'!D:D,'WR Stats'!C156,'Receiving Data 2006-2015'!A:A,'WR Stats'!D156+1)</f>
        <v>6</v>
      </c>
      <c r="Q156" s="7">
        <f>SUMIFS('Receiving Data 2006-2015'!J:J,'Receiving Data 2006-2015'!D:D,'WR Stats'!C156,'Receiving Data 2006-2015'!A:A,'WR Stats'!D156+2)</f>
        <v>0</v>
      </c>
      <c r="R156" s="7">
        <f>SUMIFS('Receiving Data 2006-2015'!J:J,'Receiving Data 2006-2015'!D:D,'WR Stats'!C156,'Receiving Data 2006-2015'!A:A,'WR Stats'!D156+3)</f>
        <v>0</v>
      </c>
      <c r="S156" s="7">
        <f>SUMIFS('Receiving Data 2006-2015'!J:J,'Receiving Data 2006-2015'!D:D,'WR Stats'!C156,'Receiving Data 2006-2015'!A:A,'WR Stats'!D156+4)</f>
        <v>0</v>
      </c>
      <c r="T156" s="6">
        <f>SUMIFS('Receiving Data 2006-2015'!M:M,'Receiving Data 2006-2015'!D:D,'WR Stats'!C156,'Receiving Data 2006-2015'!A:A,'WR Stats'!D156)</f>
        <v>0</v>
      </c>
      <c r="U156" s="6">
        <f>SUMIFS('Receiving Data 2006-2015'!M:M,'Receiving Data 2006-2015'!D:D,'WR Stats'!C156,'Receiving Data 2006-2015'!A:A,'WR Stats'!D156+1)</f>
        <v>62</v>
      </c>
      <c r="V156" s="6">
        <f>SUMIFS('Receiving Data 2006-2015'!M:M,'Receiving Data 2006-2015'!D:D,'WR Stats'!C156,'Receiving Data 2006-2015'!A:A,'WR Stats'!D156+2)</f>
        <v>0</v>
      </c>
      <c r="W156" s="6">
        <f>SUMIFS('Receiving Data 2006-2015'!M:M,'Receiving Data 2006-2015'!D:D,'WR Stats'!C156,'Receiving Data 2006-2015'!A:A,'WR Stats'!D156+3)</f>
        <v>0</v>
      </c>
      <c r="X156" s="6">
        <f>SUMIFS('Receiving Data 2006-2015'!M:M,'Receiving Data 2006-2015'!D:D,'WR Stats'!C156,'Receiving Data 2006-2015'!A:A,'WR Stats'!D156+4)</f>
        <v>0</v>
      </c>
      <c r="Y156" s="6">
        <f>SUMIFS('Receiving Data 2006-2015'!O:O,'Receiving Data 2006-2015'!D:D,'WR Stats'!C156,'Receiving Data 2006-2015'!A:A,'WR Stats'!D156)</f>
        <v>0</v>
      </c>
      <c r="Z156" s="6">
        <f>SUMIFS('Receiving Data 2006-2015'!O:O,'Receiving Data 2006-2015'!D:D,'WR Stats'!C156,'Receiving Data 2006-2015'!A:A,'WR Stats'!D156+1)</f>
        <v>1</v>
      </c>
      <c r="AA156" s="6">
        <f>SUMIFS('Receiving Data 2006-2015'!O:O,'Receiving Data 2006-2015'!D:D,'WR Stats'!C156,'Receiving Data 2006-2015'!A:A,'WR Stats'!D156+2)</f>
        <v>0</v>
      </c>
      <c r="AB156" s="6">
        <f>SUMIFS('Receiving Data 2006-2015'!O:O,'Receiving Data 2006-2015'!D:D,'WR Stats'!C156,'Receiving Data 2006-2015'!A:A,'WR Stats'!D156+3)</f>
        <v>0</v>
      </c>
      <c r="AC156" s="6">
        <f>SUMIFS('Receiving Data 2006-2015'!O:O,'Receiving Data 2006-2015'!D:D,'WR Stats'!C156,'Receiving Data 2006-2015'!A:A,'WR Stats'!D156+4)</f>
        <v>0</v>
      </c>
      <c r="AD156" s="6">
        <f>SUMIFS('Receiving Data 2006-2015'!S:S,'Receiving Data 2006-2015'!D:D,'WR Stats'!C156,'Receiving Data 2006-2015'!A:A,'WR Stats'!D156)</f>
        <v>0</v>
      </c>
      <c r="AE156" s="6">
        <f>SUMIFS('Receiving Data 2006-2015'!S:S,'Receiving Data 2006-2015'!D:D,'WR Stats'!C156,'Receiving Data 2006-2015'!A:A,'WR Stats'!D156+1)</f>
        <v>1</v>
      </c>
      <c r="AF156" s="6">
        <f>SUMIFS('Receiving Data 2006-2015'!S:S,'Receiving Data 2006-2015'!D:D,'WR Stats'!C156,'Receiving Data 2006-2015'!A:A,'WR Stats'!D156+2)</f>
        <v>0</v>
      </c>
      <c r="AG156" s="6">
        <f>SUMIFS('Receiving Data 2006-2015'!S:S,'Receiving Data 2006-2015'!D:D,'WR Stats'!C156,'Receiving Data 2006-2015'!A:A,'WR Stats'!D156+3)</f>
        <v>0</v>
      </c>
      <c r="AH156" s="6">
        <f>SUMIFS('Receiving Data 2006-2015'!S:S,'Receiving Data 2006-2015'!D:D,'WR Stats'!C156,'Receiving Data 2006-2015'!A:A,'WR Stats'!D156+4)</f>
        <v>0</v>
      </c>
      <c r="AI156" s="6">
        <f t="shared" si="48"/>
        <v>0</v>
      </c>
      <c r="AJ156" s="6">
        <f t="shared" si="49"/>
        <v>10.199999999999999</v>
      </c>
      <c r="AK156" s="6">
        <f t="shared" si="50"/>
        <v>0</v>
      </c>
      <c r="AL156" s="6">
        <f t="shared" si="51"/>
        <v>0</v>
      </c>
      <c r="AM156" s="6">
        <f t="shared" si="52"/>
        <v>0</v>
      </c>
      <c r="AN156" s="6">
        <f t="shared" si="53"/>
        <v>10.199999999999999</v>
      </c>
      <c r="AO156" s="3">
        <f>SUMIFS('Receiving Data 2006-2015'!L:L,'Receiving Data 2006-2015'!D:D,'WR Stats'!C156,'Receiving Data 2006-2015'!A:A,'WR Stats'!D156)</f>
        <v>0</v>
      </c>
      <c r="AP156" s="3">
        <f>SUMIFS('Receiving Data 2006-2015'!L:L,'Receiving Data 2006-2015'!D:D,'WR Stats'!C156,'Receiving Data 2006-2015'!A:A,'WR Stats'!D156+1)</f>
        <v>1</v>
      </c>
      <c r="AQ156" s="3">
        <f>SUMIFS('Receiving Data 2006-2015'!L:L,'Receiving Data 2006-2015'!D:D,'WR Stats'!C156,'Receiving Data 2006-2015'!A:A,'WR Stats'!D156+2)</f>
        <v>0</v>
      </c>
      <c r="AR156" s="3">
        <f>SUMIFS('Receiving Data 2006-2015'!L:L,'Receiving Data 2006-2015'!D:D,'WR Stats'!C156,'Receiving Data 2006-2015'!A:A,'WR Stats'!D156+3)</f>
        <v>0</v>
      </c>
      <c r="AS156" s="3">
        <f>SUMIFS('Receiving Data 2006-2015'!L:L,'Receiving Data 2006-2015'!D:D,'WR Stats'!C156,'Receiving Data 2006-2015'!A:A,'WR Stats'!D156+4)</f>
        <v>0</v>
      </c>
      <c r="AT156" s="7">
        <f t="shared" si="54"/>
        <v>62</v>
      </c>
      <c r="AU156" s="7">
        <f t="shared" si="55"/>
        <v>16</v>
      </c>
      <c r="AV156" s="7">
        <f t="shared" si="56"/>
        <v>6</v>
      </c>
      <c r="AW156" s="7">
        <f t="shared" si="57"/>
        <v>6</v>
      </c>
      <c r="AX156" s="7">
        <f t="shared" si="58"/>
        <v>1</v>
      </c>
      <c r="AY156" s="7">
        <f t="shared" si="59"/>
        <v>10.333333333333334</v>
      </c>
      <c r="AZ156" s="7">
        <f t="shared" si="60"/>
        <v>10.333333333333334</v>
      </c>
      <c r="BA156" s="7">
        <f t="shared" si="61"/>
        <v>3.875</v>
      </c>
      <c r="BB156" s="7">
        <f t="shared" si="62"/>
        <v>1</v>
      </c>
      <c r="BC156" s="4">
        <f t="shared" si="63"/>
        <v>0.2</v>
      </c>
      <c r="BD156">
        <f t="shared" si="64"/>
        <v>0</v>
      </c>
      <c r="BE156">
        <f t="shared" si="65"/>
        <v>0</v>
      </c>
      <c r="BF156">
        <f t="shared" si="66"/>
        <v>0</v>
      </c>
      <c r="BG156">
        <f t="shared" si="67"/>
        <v>0</v>
      </c>
      <c r="BH156">
        <f t="shared" si="68"/>
        <v>0</v>
      </c>
      <c r="BI156">
        <f t="shared" si="69"/>
        <v>0</v>
      </c>
      <c r="BJ156" t="str">
        <f t="shared" si="70"/>
        <v>Bust</v>
      </c>
      <c r="BK156">
        <f t="shared" si="71"/>
        <v>0</v>
      </c>
    </row>
    <row r="157" spans="1:63" x14ac:dyDescent="0.25">
      <c r="A157" t="s">
        <v>550</v>
      </c>
      <c r="B157" t="s">
        <v>74</v>
      </c>
      <c r="C157" t="str">
        <f>INDEX('Draft Master List'!E:F,MATCH(A157,'Draft Master List'!E:E,0),2)</f>
        <v>1902006</v>
      </c>
      <c r="D157">
        <f>INDEX('Draft Master List'!A:F,MATCH(A157,'Draft Master List'!E:E,0),1)</f>
        <v>2006</v>
      </c>
      <c r="E157" s="7">
        <f>SUMIFS('Receiving Data 2006-2015'!H:H,'Receiving Data 2006-2015'!D:D,'WR Stats'!C157,'Receiving Data 2006-2015'!A:A,'WR Stats'!D157)</f>
        <v>10</v>
      </c>
      <c r="F157" s="7">
        <f>SUMIFS('Receiving Data 2006-2015'!H:H,'Receiving Data 2006-2015'!D:D,'WR Stats'!C157,'Receiving Data 2006-2015'!A:A,'WR Stats'!D157+1)</f>
        <v>16</v>
      </c>
      <c r="G157" s="7">
        <f>SUMIFS('Receiving Data 2006-2015'!H:H,'Receiving Data 2006-2015'!D:D,'WR Stats'!C157,'Receiving Data 2006-2015'!A:A,'WR Stats'!D157+2)</f>
        <v>5</v>
      </c>
      <c r="H157" s="7">
        <f>SUMIFS('Receiving Data 2006-2015'!H:H,'Receiving Data 2006-2015'!D:D,'WR Stats'!C157,'Receiving Data 2006-2015'!A:A,'WR Stats'!D157+3)</f>
        <v>0</v>
      </c>
      <c r="I157" s="7">
        <f>SUMIFS('Receiving Data 2006-2015'!H:H,'Receiving Data 2006-2015'!D:D,'WR Stats'!C157,'Receiving Data 2006-2015'!A:A,'WR Stats'!D157+4)</f>
        <v>0</v>
      </c>
      <c r="J157" s="7">
        <f>SUMIFS('Receiving Data 2006-2015'!K:K,'Receiving Data 2006-2015'!D:D,'WR Stats'!C157,'Receiving Data 2006-2015'!A:A,'WR Stats'!D157)</f>
        <v>3</v>
      </c>
      <c r="K157" s="7">
        <f>SUMIFS('Receiving Data 2006-2015'!K:K,'Receiving Data 2006-2015'!D:D,'WR Stats'!C157,'Receiving Data 2006-2015'!A:A,'WR Stats'!D157+1)</f>
        <v>28</v>
      </c>
      <c r="L157" s="7">
        <f>SUMIFS('Receiving Data 2006-2015'!K:K,'Receiving Data 2006-2015'!D:D,'WR Stats'!C157,'Receiving Data 2006-2015'!A:A,'WR Stats'!D157+2)</f>
        <v>5</v>
      </c>
      <c r="M157" s="7">
        <f>SUMIFS('Receiving Data 2006-2015'!K:K,'Receiving Data 2006-2015'!D:D,'WR Stats'!C157,'Receiving Data 2006-2015'!A:A,'WR Stats'!D157+3)</f>
        <v>0</v>
      </c>
      <c r="N157" s="7">
        <f>SUMIFS('Receiving Data 2006-2015'!K:K,'Receiving Data 2006-2015'!D:D,'WR Stats'!C157,'Receiving Data 2006-2015'!A:A,'WR Stats'!D157+4)</f>
        <v>0</v>
      </c>
      <c r="O157" s="7">
        <f>SUMIFS('Receiving Data 2006-2015'!J:J,'Receiving Data 2006-2015'!D:D,'WR Stats'!C157,'Receiving Data 2006-2015'!A:A,'WR Stats'!D157)</f>
        <v>4</v>
      </c>
      <c r="P157" s="7">
        <f>SUMIFS('Receiving Data 2006-2015'!J:J,'Receiving Data 2006-2015'!D:D,'WR Stats'!C157,'Receiving Data 2006-2015'!A:A,'WR Stats'!D157+1)</f>
        <v>57</v>
      </c>
      <c r="Q157" s="7">
        <f>SUMIFS('Receiving Data 2006-2015'!J:J,'Receiving Data 2006-2015'!D:D,'WR Stats'!C157,'Receiving Data 2006-2015'!A:A,'WR Stats'!D157+2)</f>
        <v>13</v>
      </c>
      <c r="R157" s="7">
        <f>SUMIFS('Receiving Data 2006-2015'!J:J,'Receiving Data 2006-2015'!D:D,'WR Stats'!C157,'Receiving Data 2006-2015'!A:A,'WR Stats'!D157+3)</f>
        <v>0</v>
      </c>
      <c r="S157" s="7">
        <f>SUMIFS('Receiving Data 2006-2015'!J:J,'Receiving Data 2006-2015'!D:D,'WR Stats'!C157,'Receiving Data 2006-2015'!A:A,'WR Stats'!D157+4)</f>
        <v>0</v>
      </c>
      <c r="T157" s="6">
        <f>SUMIFS('Receiving Data 2006-2015'!M:M,'Receiving Data 2006-2015'!D:D,'WR Stats'!C157,'Receiving Data 2006-2015'!A:A,'WR Stats'!D157)</f>
        <v>23</v>
      </c>
      <c r="U157" s="6">
        <f>SUMIFS('Receiving Data 2006-2015'!M:M,'Receiving Data 2006-2015'!D:D,'WR Stats'!C157,'Receiving Data 2006-2015'!A:A,'WR Stats'!D157+1)</f>
        <v>313</v>
      </c>
      <c r="V157" s="6">
        <f>SUMIFS('Receiving Data 2006-2015'!M:M,'Receiving Data 2006-2015'!D:D,'WR Stats'!C157,'Receiving Data 2006-2015'!A:A,'WR Stats'!D157+2)</f>
        <v>46</v>
      </c>
      <c r="W157" s="6">
        <f>SUMIFS('Receiving Data 2006-2015'!M:M,'Receiving Data 2006-2015'!D:D,'WR Stats'!C157,'Receiving Data 2006-2015'!A:A,'WR Stats'!D157+3)</f>
        <v>0</v>
      </c>
      <c r="X157" s="6">
        <f>SUMIFS('Receiving Data 2006-2015'!M:M,'Receiving Data 2006-2015'!D:D,'WR Stats'!C157,'Receiving Data 2006-2015'!A:A,'WR Stats'!D157+4)</f>
        <v>0</v>
      </c>
      <c r="Y157" s="6">
        <f>SUMIFS('Receiving Data 2006-2015'!O:O,'Receiving Data 2006-2015'!D:D,'WR Stats'!C157,'Receiving Data 2006-2015'!A:A,'WR Stats'!D157)</f>
        <v>0</v>
      </c>
      <c r="Z157" s="6">
        <f>SUMIFS('Receiving Data 2006-2015'!O:O,'Receiving Data 2006-2015'!D:D,'WR Stats'!C157,'Receiving Data 2006-2015'!A:A,'WR Stats'!D157+1)</f>
        <v>1</v>
      </c>
      <c r="AA157" s="6">
        <f>SUMIFS('Receiving Data 2006-2015'!O:O,'Receiving Data 2006-2015'!D:D,'WR Stats'!C157,'Receiving Data 2006-2015'!A:A,'WR Stats'!D157+2)</f>
        <v>0</v>
      </c>
      <c r="AB157" s="6">
        <f>SUMIFS('Receiving Data 2006-2015'!O:O,'Receiving Data 2006-2015'!D:D,'WR Stats'!C157,'Receiving Data 2006-2015'!A:A,'WR Stats'!D157+3)</f>
        <v>0</v>
      </c>
      <c r="AC157" s="6">
        <f>SUMIFS('Receiving Data 2006-2015'!O:O,'Receiving Data 2006-2015'!D:D,'WR Stats'!C157,'Receiving Data 2006-2015'!A:A,'WR Stats'!D157+4)</f>
        <v>0</v>
      </c>
      <c r="AD157" s="6">
        <f>SUMIFS('Receiving Data 2006-2015'!S:S,'Receiving Data 2006-2015'!D:D,'WR Stats'!C157,'Receiving Data 2006-2015'!A:A,'WR Stats'!D157)</f>
        <v>0</v>
      </c>
      <c r="AE157" s="6">
        <f>SUMIFS('Receiving Data 2006-2015'!S:S,'Receiving Data 2006-2015'!D:D,'WR Stats'!C157,'Receiving Data 2006-2015'!A:A,'WR Stats'!D157+1)</f>
        <v>2</v>
      </c>
      <c r="AF157" s="6">
        <f>SUMIFS('Receiving Data 2006-2015'!S:S,'Receiving Data 2006-2015'!D:D,'WR Stats'!C157,'Receiving Data 2006-2015'!A:A,'WR Stats'!D157+2)</f>
        <v>0</v>
      </c>
      <c r="AG157" s="6">
        <f>SUMIFS('Receiving Data 2006-2015'!S:S,'Receiving Data 2006-2015'!D:D,'WR Stats'!C157,'Receiving Data 2006-2015'!A:A,'WR Stats'!D157+3)</f>
        <v>0</v>
      </c>
      <c r="AH157" s="6">
        <f>SUMIFS('Receiving Data 2006-2015'!S:S,'Receiving Data 2006-2015'!D:D,'WR Stats'!C157,'Receiving Data 2006-2015'!A:A,'WR Stats'!D157+4)</f>
        <v>0</v>
      </c>
      <c r="AI157" s="6">
        <f t="shared" si="48"/>
        <v>2.2999999999999998</v>
      </c>
      <c r="AJ157" s="6">
        <f t="shared" si="49"/>
        <v>33.299999999999997</v>
      </c>
      <c r="AK157" s="6">
        <f t="shared" si="50"/>
        <v>4.5999999999999996</v>
      </c>
      <c r="AL157" s="6">
        <f t="shared" si="51"/>
        <v>0</v>
      </c>
      <c r="AM157" s="6">
        <f t="shared" si="52"/>
        <v>0</v>
      </c>
      <c r="AN157" s="6">
        <f t="shared" si="53"/>
        <v>40.199999999999996</v>
      </c>
      <c r="AO157" s="3">
        <f>SUMIFS('Receiving Data 2006-2015'!L:L,'Receiving Data 2006-2015'!D:D,'WR Stats'!C157,'Receiving Data 2006-2015'!A:A,'WR Stats'!D157)</f>
        <v>0.75</v>
      </c>
      <c r="AP157" s="3">
        <f>SUMIFS('Receiving Data 2006-2015'!L:L,'Receiving Data 2006-2015'!D:D,'WR Stats'!C157,'Receiving Data 2006-2015'!A:A,'WR Stats'!D157+1)</f>
        <v>0.49099999999999999</v>
      </c>
      <c r="AQ157" s="3">
        <f>SUMIFS('Receiving Data 2006-2015'!L:L,'Receiving Data 2006-2015'!D:D,'WR Stats'!C157,'Receiving Data 2006-2015'!A:A,'WR Stats'!D157+2)</f>
        <v>0.38500000000000001</v>
      </c>
      <c r="AR157" s="3">
        <f>SUMIFS('Receiving Data 2006-2015'!L:L,'Receiving Data 2006-2015'!D:D,'WR Stats'!C157,'Receiving Data 2006-2015'!A:A,'WR Stats'!D157+3)</f>
        <v>0</v>
      </c>
      <c r="AS157" s="3">
        <f>SUMIFS('Receiving Data 2006-2015'!L:L,'Receiving Data 2006-2015'!D:D,'WR Stats'!C157,'Receiving Data 2006-2015'!A:A,'WR Stats'!D157+4)</f>
        <v>0</v>
      </c>
      <c r="AT157" s="7">
        <f t="shared" si="54"/>
        <v>382</v>
      </c>
      <c r="AU157" s="7">
        <f t="shared" si="55"/>
        <v>31</v>
      </c>
      <c r="AV157" s="7">
        <f t="shared" si="56"/>
        <v>74</v>
      </c>
      <c r="AW157" s="7">
        <f t="shared" si="57"/>
        <v>36</v>
      </c>
      <c r="AX157" s="7">
        <f t="shared" si="58"/>
        <v>2</v>
      </c>
      <c r="AY157" s="7">
        <f t="shared" si="59"/>
        <v>10.611111111111111</v>
      </c>
      <c r="AZ157" s="7">
        <f t="shared" si="60"/>
        <v>5.1621621621621623</v>
      </c>
      <c r="BA157" s="7">
        <f t="shared" si="61"/>
        <v>12.32258064516129</v>
      </c>
      <c r="BB157" s="7">
        <f t="shared" si="62"/>
        <v>1</v>
      </c>
      <c r="BC157" s="4">
        <f t="shared" si="63"/>
        <v>0.32520000000000004</v>
      </c>
      <c r="BD157">
        <f t="shared" si="64"/>
        <v>0</v>
      </c>
      <c r="BE157">
        <f t="shared" si="65"/>
        <v>0</v>
      </c>
      <c r="BF157">
        <f t="shared" si="66"/>
        <v>0</v>
      </c>
      <c r="BG157">
        <f t="shared" si="67"/>
        <v>0</v>
      </c>
      <c r="BH157">
        <f t="shared" si="68"/>
        <v>0</v>
      </c>
      <c r="BI157">
        <f t="shared" si="69"/>
        <v>0</v>
      </c>
      <c r="BJ157" t="str">
        <f t="shared" si="70"/>
        <v>Bust</v>
      </c>
      <c r="BK157">
        <f t="shared" si="71"/>
        <v>0</v>
      </c>
    </row>
    <row r="158" spans="1:63" x14ac:dyDescent="0.25">
      <c r="A158" t="s">
        <v>554</v>
      </c>
      <c r="B158" t="s">
        <v>74</v>
      </c>
      <c r="C158" t="str">
        <f>INDEX('Draft Master List'!E:F,MATCH(A158,'Draft Master List'!E:E,0),2)</f>
        <v>2092006</v>
      </c>
      <c r="D158">
        <f>INDEX('Draft Master List'!A:F,MATCH(A158,'Draft Master List'!E:E,0),1)</f>
        <v>2006</v>
      </c>
      <c r="E158" s="7">
        <f>SUMIFS('Receiving Data 2006-2015'!H:H,'Receiving Data 2006-2015'!D:D,'WR Stats'!C158,'Receiving Data 2006-2015'!A:A,'WR Stats'!D158)</f>
        <v>0</v>
      </c>
      <c r="F158" s="7">
        <f>SUMIFS('Receiving Data 2006-2015'!H:H,'Receiving Data 2006-2015'!D:D,'WR Stats'!C158,'Receiving Data 2006-2015'!A:A,'WR Stats'!D158+1)</f>
        <v>0</v>
      </c>
      <c r="G158" s="7">
        <f>SUMIFS('Receiving Data 2006-2015'!H:H,'Receiving Data 2006-2015'!D:D,'WR Stats'!C158,'Receiving Data 2006-2015'!A:A,'WR Stats'!D158+2)</f>
        <v>0</v>
      </c>
      <c r="H158" s="7">
        <f>SUMIFS('Receiving Data 2006-2015'!H:H,'Receiving Data 2006-2015'!D:D,'WR Stats'!C158,'Receiving Data 2006-2015'!A:A,'WR Stats'!D158+3)</f>
        <v>0</v>
      </c>
      <c r="I158" s="7">
        <f>SUMIFS('Receiving Data 2006-2015'!H:H,'Receiving Data 2006-2015'!D:D,'WR Stats'!C158,'Receiving Data 2006-2015'!A:A,'WR Stats'!D158+4)</f>
        <v>0</v>
      </c>
      <c r="J158" s="7">
        <f>SUMIFS('Receiving Data 2006-2015'!K:K,'Receiving Data 2006-2015'!D:D,'WR Stats'!C158,'Receiving Data 2006-2015'!A:A,'WR Stats'!D158)</f>
        <v>0</v>
      </c>
      <c r="K158" s="7">
        <f>SUMIFS('Receiving Data 2006-2015'!K:K,'Receiving Data 2006-2015'!D:D,'WR Stats'!C158,'Receiving Data 2006-2015'!A:A,'WR Stats'!D158+1)</f>
        <v>0</v>
      </c>
      <c r="L158" s="7">
        <f>SUMIFS('Receiving Data 2006-2015'!K:K,'Receiving Data 2006-2015'!D:D,'WR Stats'!C158,'Receiving Data 2006-2015'!A:A,'WR Stats'!D158+2)</f>
        <v>0</v>
      </c>
      <c r="M158" s="7">
        <f>SUMIFS('Receiving Data 2006-2015'!K:K,'Receiving Data 2006-2015'!D:D,'WR Stats'!C158,'Receiving Data 2006-2015'!A:A,'WR Stats'!D158+3)</f>
        <v>0</v>
      </c>
      <c r="N158" s="7">
        <f>SUMIFS('Receiving Data 2006-2015'!K:K,'Receiving Data 2006-2015'!D:D,'WR Stats'!C158,'Receiving Data 2006-2015'!A:A,'WR Stats'!D158+4)</f>
        <v>0</v>
      </c>
      <c r="O158" s="7">
        <f>SUMIFS('Receiving Data 2006-2015'!J:J,'Receiving Data 2006-2015'!D:D,'WR Stats'!C158,'Receiving Data 2006-2015'!A:A,'WR Stats'!D158)</f>
        <v>0</v>
      </c>
      <c r="P158" s="7">
        <f>SUMIFS('Receiving Data 2006-2015'!J:J,'Receiving Data 2006-2015'!D:D,'WR Stats'!C158,'Receiving Data 2006-2015'!A:A,'WR Stats'!D158+1)</f>
        <v>0</v>
      </c>
      <c r="Q158" s="7">
        <f>SUMIFS('Receiving Data 2006-2015'!J:J,'Receiving Data 2006-2015'!D:D,'WR Stats'!C158,'Receiving Data 2006-2015'!A:A,'WR Stats'!D158+2)</f>
        <v>0</v>
      </c>
      <c r="R158" s="7">
        <f>SUMIFS('Receiving Data 2006-2015'!J:J,'Receiving Data 2006-2015'!D:D,'WR Stats'!C158,'Receiving Data 2006-2015'!A:A,'WR Stats'!D158+3)</f>
        <v>0</v>
      </c>
      <c r="S158" s="7">
        <f>SUMIFS('Receiving Data 2006-2015'!J:J,'Receiving Data 2006-2015'!D:D,'WR Stats'!C158,'Receiving Data 2006-2015'!A:A,'WR Stats'!D158+4)</f>
        <v>0</v>
      </c>
      <c r="T158" s="6">
        <f>SUMIFS('Receiving Data 2006-2015'!M:M,'Receiving Data 2006-2015'!D:D,'WR Stats'!C158,'Receiving Data 2006-2015'!A:A,'WR Stats'!D158)</f>
        <v>0</v>
      </c>
      <c r="U158" s="6">
        <f>SUMIFS('Receiving Data 2006-2015'!M:M,'Receiving Data 2006-2015'!D:D,'WR Stats'!C158,'Receiving Data 2006-2015'!A:A,'WR Stats'!D158+1)</f>
        <v>0</v>
      </c>
      <c r="V158" s="6">
        <f>SUMIFS('Receiving Data 2006-2015'!M:M,'Receiving Data 2006-2015'!D:D,'WR Stats'!C158,'Receiving Data 2006-2015'!A:A,'WR Stats'!D158+2)</f>
        <v>0</v>
      </c>
      <c r="W158" s="6">
        <f>SUMIFS('Receiving Data 2006-2015'!M:M,'Receiving Data 2006-2015'!D:D,'WR Stats'!C158,'Receiving Data 2006-2015'!A:A,'WR Stats'!D158+3)</f>
        <v>0</v>
      </c>
      <c r="X158" s="6">
        <f>SUMIFS('Receiving Data 2006-2015'!M:M,'Receiving Data 2006-2015'!D:D,'WR Stats'!C158,'Receiving Data 2006-2015'!A:A,'WR Stats'!D158+4)</f>
        <v>0</v>
      </c>
      <c r="Y158" s="6">
        <f>SUMIFS('Receiving Data 2006-2015'!O:O,'Receiving Data 2006-2015'!D:D,'WR Stats'!C158,'Receiving Data 2006-2015'!A:A,'WR Stats'!D158)</f>
        <v>0</v>
      </c>
      <c r="Z158" s="6">
        <f>SUMIFS('Receiving Data 2006-2015'!O:O,'Receiving Data 2006-2015'!D:D,'WR Stats'!C158,'Receiving Data 2006-2015'!A:A,'WR Stats'!D158+1)</f>
        <v>0</v>
      </c>
      <c r="AA158" s="6">
        <f>SUMIFS('Receiving Data 2006-2015'!O:O,'Receiving Data 2006-2015'!D:D,'WR Stats'!C158,'Receiving Data 2006-2015'!A:A,'WR Stats'!D158+2)</f>
        <v>0</v>
      </c>
      <c r="AB158" s="6">
        <f>SUMIFS('Receiving Data 2006-2015'!O:O,'Receiving Data 2006-2015'!D:D,'WR Stats'!C158,'Receiving Data 2006-2015'!A:A,'WR Stats'!D158+3)</f>
        <v>0</v>
      </c>
      <c r="AC158" s="6">
        <f>SUMIFS('Receiving Data 2006-2015'!O:O,'Receiving Data 2006-2015'!D:D,'WR Stats'!C158,'Receiving Data 2006-2015'!A:A,'WR Stats'!D158+4)</f>
        <v>0</v>
      </c>
      <c r="AD158" s="6">
        <f>SUMIFS('Receiving Data 2006-2015'!S:S,'Receiving Data 2006-2015'!D:D,'WR Stats'!C158,'Receiving Data 2006-2015'!A:A,'WR Stats'!D158)</f>
        <v>0</v>
      </c>
      <c r="AE158" s="6">
        <f>SUMIFS('Receiving Data 2006-2015'!S:S,'Receiving Data 2006-2015'!D:D,'WR Stats'!C158,'Receiving Data 2006-2015'!A:A,'WR Stats'!D158+1)</f>
        <v>0</v>
      </c>
      <c r="AF158" s="6">
        <f>SUMIFS('Receiving Data 2006-2015'!S:S,'Receiving Data 2006-2015'!D:D,'WR Stats'!C158,'Receiving Data 2006-2015'!A:A,'WR Stats'!D158+2)</f>
        <v>0</v>
      </c>
      <c r="AG158" s="6">
        <f>SUMIFS('Receiving Data 2006-2015'!S:S,'Receiving Data 2006-2015'!D:D,'WR Stats'!C158,'Receiving Data 2006-2015'!A:A,'WR Stats'!D158+3)</f>
        <v>0</v>
      </c>
      <c r="AH158" s="6">
        <f>SUMIFS('Receiving Data 2006-2015'!S:S,'Receiving Data 2006-2015'!D:D,'WR Stats'!C158,'Receiving Data 2006-2015'!A:A,'WR Stats'!D158+4)</f>
        <v>0</v>
      </c>
      <c r="AI158" s="6">
        <f t="shared" si="48"/>
        <v>0</v>
      </c>
      <c r="AJ158" s="6">
        <f t="shared" si="49"/>
        <v>0</v>
      </c>
      <c r="AK158" s="6">
        <f t="shared" si="50"/>
        <v>0</v>
      </c>
      <c r="AL158" s="6">
        <f t="shared" si="51"/>
        <v>0</v>
      </c>
      <c r="AM158" s="6">
        <f t="shared" si="52"/>
        <v>0</v>
      </c>
      <c r="AN158" s="6">
        <f t="shared" si="53"/>
        <v>0</v>
      </c>
      <c r="AO158" s="3">
        <f>SUMIFS('Receiving Data 2006-2015'!L:L,'Receiving Data 2006-2015'!D:D,'WR Stats'!C158,'Receiving Data 2006-2015'!A:A,'WR Stats'!D158)</f>
        <v>0</v>
      </c>
      <c r="AP158" s="3">
        <f>SUMIFS('Receiving Data 2006-2015'!L:L,'Receiving Data 2006-2015'!D:D,'WR Stats'!C158,'Receiving Data 2006-2015'!A:A,'WR Stats'!D158+1)</f>
        <v>0</v>
      </c>
      <c r="AQ158" s="3">
        <f>SUMIFS('Receiving Data 2006-2015'!L:L,'Receiving Data 2006-2015'!D:D,'WR Stats'!C158,'Receiving Data 2006-2015'!A:A,'WR Stats'!D158+2)</f>
        <v>0</v>
      </c>
      <c r="AR158" s="3">
        <f>SUMIFS('Receiving Data 2006-2015'!L:L,'Receiving Data 2006-2015'!D:D,'WR Stats'!C158,'Receiving Data 2006-2015'!A:A,'WR Stats'!D158+3)</f>
        <v>0</v>
      </c>
      <c r="AS158" s="3">
        <f>SUMIFS('Receiving Data 2006-2015'!L:L,'Receiving Data 2006-2015'!D:D,'WR Stats'!C158,'Receiving Data 2006-2015'!A:A,'WR Stats'!D158+4)</f>
        <v>0</v>
      </c>
      <c r="AT158" s="7">
        <f t="shared" si="54"/>
        <v>0</v>
      </c>
      <c r="AU158" s="7">
        <f t="shared" si="55"/>
        <v>0</v>
      </c>
      <c r="AV158" s="7">
        <f t="shared" si="56"/>
        <v>0</v>
      </c>
      <c r="AW158" s="7">
        <f t="shared" si="57"/>
        <v>0</v>
      </c>
      <c r="AX158" s="7">
        <f t="shared" si="58"/>
        <v>0</v>
      </c>
      <c r="AY158" s="7" t="str">
        <f t="shared" si="59"/>
        <v/>
      </c>
      <c r="AZ158" s="7" t="str">
        <f t="shared" si="60"/>
        <v/>
      </c>
      <c r="BA158" s="7" t="str">
        <f t="shared" si="61"/>
        <v/>
      </c>
      <c r="BB158" s="7">
        <f t="shared" si="62"/>
        <v>0</v>
      </c>
      <c r="BC158" s="4">
        <f t="shared" si="63"/>
        <v>0</v>
      </c>
      <c r="BD158">
        <f t="shared" si="64"/>
        <v>0</v>
      </c>
      <c r="BE158">
        <f t="shared" si="65"/>
        <v>0</v>
      </c>
      <c r="BF158">
        <f t="shared" si="66"/>
        <v>0</v>
      </c>
      <c r="BG158">
        <f t="shared" si="67"/>
        <v>0</v>
      </c>
      <c r="BH158">
        <f t="shared" si="68"/>
        <v>0</v>
      </c>
      <c r="BI158">
        <f t="shared" si="69"/>
        <v>0</v>
      </c>
      <c r="BJ158" t="str">
        <f t="shared" si="70"/>
        <v>Bust</v>
      </c>
      <c r="BK158">
        <f t="shared" si="71"/>
        <v>0</v>
      </c>
    </row>
    <row r="159" spans="1:63" x14ac:dyDescent="0.25">
      <c r="A159" t="s">
        <v>555</v>
      </c>
      <c r="B159" t="s">
        <v>74</v>
      </c>
      <c r="C159" t="str">
        <f>INDEX('Draft Master List'!E:F,MATCH(A159,'Draft Master List'!E:E,0),2)</f>
        <v>2182006</v>
      </c>
      <c r="D159">
        <f>INDEX('Draft Master List'!A:F,MATCH(A159,'Draft Master List'!E:E,0),1)</f>
        <v>2006</v>
      </c>
      <c r="E159" s="7">
        <f>SUMIFS('Receiving Data 2006-2015'!H:H,'Receiving Data 2006-2015'!D:D,'WR Stats'!C159,'Receiving Data 2006-2015'!A:A,'WR Stats'!D159)</f>
        <v>0</v>
      </c>
      <c r="F159" s="7">
        <f>SUMIFS('Receiving Data 2006-2015'!H:H,'Receiving Data 2006-2015'!D:D,'WR Stats'!C159,'Receiving Data 2006-2015'!A:A,'WR Stats'!D159+1)</f>
        <v>0</v>
      </c>
      <c r="G159" s="7">
        <f>SUMIFS('Receiving Data 2006-2015'!H:H,'Receiving Data 2006-2015'!D:D,'WR Stats'!C159,'Receiving Data 2006-2015'!A:A,'WR Stats'!D159+2)</f>
        <v>0</v>
      </c>
      <c r="H159" s="7">
        <f>SUMIFS('Receiving Data 2006-2015'!H:H,'Receiving Data 2006-2015'!D:D,'WR Stats'!C159,'Receiving Data 2006-2015'!A:A,'WR Stats'!D159+3)</f>
        <v>13</v>
      </c>
      <c r="I159" s="7">
        <f>SUMIFS('Receiving Data 2006-2015'!H:H,'Receiving Data 2006-2015'!D:D,'WR Stats'!C159,'Receiving Data 2006-2015'!A:A,'WR Stats'!D159+4)</f>
        <v>0</v>
      </c>
      <c r="J159" s="7">
        <f>SUMIFS('Receiving Data 2006-2015'!K:K,'Receiving Data 2006-2015'!D:D,'WR Stats'!C159,'Receiving Data 2006-2015'!A:A,'WR Stats'!D159)</f>
        <v>0</v>
      </c>
      <c r="K159" s="7">
        <f>SUMIFS('Receiving Data 2006-2015'!K:K,'Receiving Data 2006-2015'!D:D,'WR Stats'!C159,'Receiving Data 2006-2015'!A:A,'WR Stats'!D159+1)</f>
        <v>0</v>
      </c>
      <c r="L159" s="7">
        <f>SUMIFS('Receiving Data 2006-2015'!K:K,'Receiving Data 2006-2015'!D:D,'WR Stats'!C159,'Receiving Data 2006-2015'!A:A,'WR Stats'!D159+2)</f>
        <v>0</v>
      </c>
      <c r="M159" s="7">
        <f>SUMIFS('Receiving Data 2006-2015'!K:K,'Receiving Data 2006-2015'!D:D,'WR Stats'!C159,'Receiving Data 2006-2015'!A:A,'WR Stats'!D159+3)</f>
        <v>8</v>
      </c>
      <c r="N159" s="7">
        <f>SUMIFS('Receiving Data 2006-2015'!K:K,'Receiving Data 2006-2015'!D:D,'WR Stats'!C159,'Receiving Data 2006-2015'!A:A,'WR Stats'!D159+4)</f>
        <v>0</v>
      </c>
      <c r="O159" s="7">
        <f>SUMIFS('Receiving Data 2006-2015'!J:J,'Receiving Data 2006-2015'!D:D,'WR Stats'!C159,'Receiving Data 2006-2015'!A:A,'WR Stats'!D159)</f>
        <v>0</v>
      </c>
      <c r="P159" s="7">
        <f>SUMIFS('Receiving Data 2006-2015'!J:J,'Receiving Data 2006-2015'!D:D,'WR Stats'!C159,'Receiving Data 2006-2015'!A:A,'WR Stats'!D159+1)</f>
        <v>0</v>
      </c>
      <c r="Q159" s="7">
        <f>SUMIFS('Receiving Data 2006-2015'!J:J,'Receiving Data 2006-2015'!D:D,'WR Stats'!C159,'Receiving Data 2006-2015'!A:A,'WR Stats'!D159+2)</f>
        <v>0</v>
      </c>
      <c r="R159" s="7">
        <f>SUMIFS('Receiving Data 2006-2015'!J:J,'Receiving Data 2006-2015'!D:D,'WR Stats'!C159,'Receiving Data 2006-2015'!A:A,'WR Stats'!D159+3)</f>
        <v>19</v>
      </c>
      <c r="S159" s="7">
        <f>SUMIFS('Receiving Data 2006-2015'!J:J,'Receiving Data 2006-2015'!D:D,'WR Stats'!C159,'Receiving Data 2006-2015'!A:A,'WR Stats'!D159+4)</f>
        <v>0</v>
      </c>
      <c r="T159" s="6">
        <f>SUMIFS('Receiving Data 2006-2015'!M:M,'Receiving Data 2006-2015'!D:D,'WR Stats'!C159,'Receiving Data 2006-2015'!A:A,'WR Stats'!D159)</f>
        <v>0</v>
      </c>
      <c r="U159" s="6">
        <f>SUMIFS('Receiving Data 2006-2015'!M:M,'Receiving Data 2006-2015'!D:D,'WR Stats'!C159,'Receiving Data 2006-2015'!A:A,'WR Stats'!D159+1)</f>
        <v>0</v>
      </c>
      <c r="V159" s="6">
        <f>SUMIFS('Receiving Data 2006-2015'!M:M,'Receiving Data 2006-2015'!D:D,'WR Stats'!C159,'Receiving Data 2006-2015'!A:A,'WR Stats'!D159+2)</f>
        <v>0</v>
      </c>
      <c r="W159" s="6">
        <f>SUMIFS('Receiving Data 2006-2015'!M:M,'Receiving Data 2006-2015'!D:D,'WR Stats'!C159,'Receiving Data 2006-2015'!A:A,'WR Stats'!D159+3)</f>
        <v>90</v>
      </c>
      <c r="X159" s="6">
        <f>SUMIFS('Receiving Data 2006-2015'!M:M,'Receiving Data 2006-2015'!D:D,'WR Stats'!C159,'Receiving Data 2006-2015'!A:A,'WR Stats'!D159+4)</f>
        <v>0</v>
      </c>
      <c r="Y159" s="6">
        <f>SUMIFS('Receiving Data 2006-2015'!O:O,'Receiving Data 2006-2015'!D:D,'WR Stats'!C159,'Receiving Data 2006-2015'!A:A,'WR Stats'!D159)</f>
        <v>0</v>
      </c>
      <c r="Z159" s="6">
        <f>SUMIFS('Receiving Data 2006-2015'!O:O,'Receiving Data 2006-2015'!D:D,'WR Stats'!C159,'Receiving Data 2006-2015'!A:A,'WR Stats'!D159+1)</f>
        <v>0</v>
      </c>
      <c r="AA159" s="6">
        <f>SUMIFS('Receiving Data 2006-2015'!O:O,'Receiving Data 2006-2015'!D:D,'WR Stats'!C159,'Receiving Data 2006-2015'!A:A,'WR Stats'!D159+2)</f>
        <v>0</v>
      </c>
      <c r="AB159" s="6">
        <f>SUMIFS('Receiving Data 2006-2015'!O:O,'Receiving Data 2006-2015'!D:D,'WR Stats'!C159,'Receiving Data 2006-2015'!A:A,'WR Stats'!D159+3)</f>
        <v>0</v>
      </c>
      <c r="AC159" s="6">
        <f>SUMIFS('Receiving Data 2006-2015'!O:O,'Receiving Data 2006-2015'!D:D,'WR Stats'!C159,'Receiving Data 2006-2015'!A:A,'WR Stats'!D159+4)</f>
        <v>0</v>
      </c>
      <c r="AD159" s="6">
        <f>SUMIFS('Receiving Data 2006-2015'!S:S,'Receiving Data 2006-2015'!D:D,'WR Stats'!C159,'Receiving Data 2006-2015'!A:A,'WR Stats'!D159)</f>
        <v>0</v>
      </c>
      <c r="AE159" s="6">
        <f>SUMIFS('Receiving Data 2006-2015'!S:S,'Receiving Data 2006-2015'!D:D,'WR Stats'!C159,'Receiving Data 2006-2015'!A:A,'WR Stats'!D159+1)</f>
        <v>0</v>
      </c>
      <c r="AF159" s="6">
        <f>SUMIFS('Receiving Data 2006-2015'!S:S,'Receiving Data 2006-2015'!D:D,'WR Stats'!C159,'Receiving Data 2006-2015'!A:A,'WR Stats'!D159+2)</f>
        <v>0</v>
      </c>
      <c r="AG159" s="6">
        <f>SUMIFS('Receiving Data 2006-2015'!S:S,'Receiving Data 2006-2015'!D:D,'WR Stats'!C159,'Receiving Data 2006-2015'!A:A,'WR Stats'!D159+3)</f>
        <v>0</v>
      </c>
      <c r="AH159" s="6">
        <f>SUMIFS('Receiving Data 2006-2015'!S:S,'Receiving Data 2006-2015'!D:D,'WR Stats'!C159,'Receiving Data 2006-2015'!A:A,'WR Stats'!D159+4)</f>
        <v>0</v>
      </c>
      <c r="AI159" s="6">
        <f t="shared" si="48"/>
        <v>0</v>
      </c>
      <c r="AJ159" s="6">
        <f t="shared" si="49"/>
        <v>0</v>
      </c>
      <c r="AK159" s="6">
        <f t="shared" si="50"/>
        <v>0</v>
      </c>
      <c r="AL159" s="6">
        <f t="shared" si="51"/>
        <v>9</v>
      </c>
      <c r="AM159" s="6">
        <f t="shared" si="52"/>
        <v>0</v>
      </c>
      <c r="AN159" s="6">
        <f t="shared" si="53"/>
        <v>9</v>
      </c>
      <c r="AO159" s="3">
        <f>SUMIFS('Receiving Data 2006-2015'!L:L,'Receiving Data 2006-2015'!D:D,'WR Stats'!C159,'Receiving Data 2006-2015'!A:A,'WR Stats'!D159)</f>
        <v>0</v>
      </c>
      <c r="AP159" s="3">
        <f>SUMIFS('Receiving Data 2006-2015'!L:L,'Receiving Data 2006-2015'!D:D,'WR Stats'!C159,'Receiving Data 2006-2015'!A:A,'WR Stats'!D159+1)</f>
        <v>0</v>
      </c>
      <c r="AQ159" s="3">
        <f>SUMIFS('Receiving Data 2006-2015'!L:L,'Receiving Data 2006-2015'!D:D,'WR Stats'!C159,'Receiving Data 2006-2015'!A:A,'WR Stats'!D159+2)</f>
        <v>0</v>
      </c>
      <c r="AR159" s="3">
        <f>SUMIFS('Receiving Data 2006-2015'!L:L,'Receiving Data 2006-2015'!D:D,'WR Stats'!C159,'Receiving Data 2006-2015'!A:A,'WR Stats'!D159+3)</f>
        <v>0.42099999999999999</v>
      </c>
      <c r="AS159" s="3">
        <f>SUMIFS('Receiving Data 2006-2015'!L:L,'Receiving Data 2006-2015'!D:D,'WR Stats'!C159,'Receiving Data 2006-2015'!A:A,'WR Stats'!D159+4)</f>
        <v>0</v>
      </c>
      <c r="AT159" s="7">
        <f t="shared" si="54"/>
        <v>90</v>
      </c>
      <c r="AU159" s="7">
        <f t="shared" si="55"/>
        <v>13</v>
      </c>
      <c r="AV159" s="7">
        <f t="shared" si="56"/>
        <v>19</v>
      </c>
      <c r="AW159" s="7">
        <f t="shared" si="57"/>
        <v>8</v>
      </c>
      <c r="AX159" s="7">
        <f t="shared" si="58"/>
        <v>0</v>
      </c>
      <c r="AY159" s="7">
        <f t="shared" si="59"/>
        <v>11.25</v>
      </c>
      <c r="AZ159" s="7">
        <f t="shared" si="60"/>
        <v>4.7368421052631575</v>
      </c>
      <c r="BA159" s="7">
        <f t="shared" si="61"/>
        <v>6.9230769230769234</v>
      </c>
      <c r="BB159" s="7">
        <f t="shared" si="62"/>
        <v>0</v>
      </c>
      <c r="BC159" s="4">
        <f t="shared" si="63"/>
        <v>8.4199999999999997E-2</v>
      </c>
      <c r="BD159">
        <f t="shared" si="64"/>
        <v>0</v>
      </c>
      <c r="BE159">
        <f t="shared" si="65"/>
        <v>0</v>
      </c>
      <c r="BF159">
        <f t="shared" si="66"/>
        <v>0</v>
      </c>
      <c r="BG159">
        <f t="shared" si="67"/>
        <v>0</v>
      </c>
      <c r="BH159">
        <f t="shared" si="68"/>
        <v>0</v>
      </c>
      <c r="BI159">
        <f t="shared" si="69"/>
        <v>0</v>
      </c>
      <c r="BJ159" t="str">
        <f t="shared" si="70"/>
        <v>Bust</v>
      </c>
      <c r="BK159">
        <f t="shared" si="71"/>
        <v>0</v>
      </c>
    </row>
    <row r="160" spans="1:63" x14ac:dyDescent="0.25">
      <c r="A160" t="s">
        <v>558</v>
      </c>
      <c r="B160" t="s">
        <v>74</v>
      </c>
      <c r="C160" t="str">
        <f>INDEX('Draft Master List'!E:F,MATCH(A160,'Draft Master List'!E:E,0),2)</f>
        <v>2312006</v>
      </c>
      <c r="D160">
        <f>INDEX('Draft Master List'!A:F,MATCH(A160,'Draft Master List'!E:E,0),1)</f>
        <v>2006</v>
      </c>
      <c r="E160" s="7">
        <f>SUMIFS('Receiving Data 2006-2015'!H:H,'Receiving Data 2006-2015'!D:D,'WR Stats'!C160,'Receiving Data 2006-2015'!A:A,'WR Stats'!D160)</f>
        <v>0</v>
      </c>
      <c r="F160" s="7">
        <f>SUMIFS('Receiving Data 2006-2015'!H:H,'Receiving Data 2006-2015'!D:D,'WR Stats'!C160,'Receiving Data 2006-2015'!A:A,'WR Stats'!D160+1)</f>
        <v>0</v>
      </c>
      <c r="G160" s="7">
        <f>SUMIFS('Receiving Data 2006-2015'!H:H,'Receiving Data 2006-2015'!D:D,'WR Stats'!C160,'Receiving Data 2006-2015'!A:A,'WR Stats'!D160+2)</f>
        <v>0</v>
      </c>
      <c r="H160" s="7">
        <f>SUMIFS('Receiving Data 2006-2015'!H:H,'Receiving Data 2006-2015'!D:D,'WR Stats'!C160,'Receiving Data 2006-2015'!A:A,'WR Stats'!D160+3)</f>
        <v>0</v>
      </c>
      <c r="I160" s="7">
        <f>SUMIFS('Receiving Data 2006-2015'!H:H,'Receiving Data 2006-2015'!D:D,'WR Stats'!C160,'Receiving Data 2006-2015'!A:A,'WR Stats'!D160+4)</f>
        <v>0</v>
      </c>
      <c r="J160" s="7">
        <f>SUMIFS('Receiving Data 2006-2015'!K:K,'Receiving Data 2006-2015'!D:D,'WR Stats'!C160,'Receiving Data 2006-2015'!A:A,'WR Stats'!D160)</f>
        <v>0</v>
      </c>
      <c r="K160" s="7">
        <f>SUMIFS('Receiving Data 2006-2015'!K:K,'Receiving Data 2006-2015'!D:D,'WR Stats'!C160,'Receiving Data 2006-2015'!A:A,'WR Stats'!D160+1)</f>
        <v>0</v>
      </c>
      <c r="L160" s="7">
        <f>SUMIFS('Receiving Data 2006-2015'!K:K,'Receiving Data 2006-2015'!D:D,'WR Stats'!C160,'Receiving Data 2006-2015'!A:A,'WR Stats'!D160+2)</f>
        <v>0</v>
      </c>
      <c r="M160" s="7">
        <f>SUMIFS('Receiving Data 2006-2015'!K:K,'Receiving Data 2006-2015'!D:D,'WR Stats'!C160,'Receiving Data 2006-2015'!A:A,'WR Stats'!D160+3)</f>
        <v>0</v>
      </c>
      <c r="N160" s="7">
        <f>SUMIFS('Receiving Data 2006-2015'!K:K,'Receiving Data 2006-2015'!D:D,'WR Stats'!C160,'Receiving Data 2006-2015'!A:A,'WR Stats'!D160+4)</f>
        <v>0</v>
      </c>
      <c r="O160" s="7">
        <f>SUMIFS('Receiving Data 2006-2015'!J:J,'Receiving Data 2006-2015'!D:D,'WR Stats'!C160,'Receiving Data 2006-2015'!A:A,'WR Stats'!D160)</f>
        <v>0</v>
      </c>
      <c r="P160" s="7">
        <f>SUMIFS('Receiving Data 2006-2015'!J:J,'Receiving Data 2006-2015'!D:D,'WR Stats'!C160,'Receiving Data 2006-2015'!A:A,'WR Stats'!D160+1)</f>
        <v>0</v>
      </c>
      <c r="Q160" s="7">
        <f>SUMIFS('Receiving Data 2006-2015'!J:J,'Receiving Data 2006-2015'!D:D,'WR Stats'!C160,'Receiving Data 2006-2015'!A:A,'WR Stats'!D160+2)</f>
        <v>0</v>
      </c>
      <c r="R160" s="7">
        <f>SUMIFS('Receiving Data 2006-2015'!J:J,'Receiving Data 2006-2015'!D:D,'WR Stats'!C160,'Receiving Data 2006-2015'!A:A,'WR Stats'!D160+3)</f>
        <v>0</v>
      </c>
      <c r="S160" s="7">
        <f>SUMIFS('Receiving Data 2006-2015'!J:J,'Receiving Data 2006-2015'!D:D,'WR Stats'!C160,'Receiving Data 2006-2015'!A:A,'WR Stats'!D160+4)</f>
        <v>0</v>
      </c>
      <c r="T160" s="6">
        <f>SUMIFS('Receiving Data 2006-2015'!M:M,'Receiving Data 2006-2015'!D:D,'WR Stats'!C160,'Receiving Data 2006-2015'!A:A,'WR Stats'!D160)</f>
        <v>0</v>
      </c>
      <c r="U160" s="6">
        <f>SUMIFS('Receiving Data 2006-2015'!M:M,'Receiving Data 2006-2015'!D:D,'WR Stats'!C160,'Receiving Data 2006-2015'!A:A,'WR Stats'!D160+1)</f>
        <v>0</v>
      </c>
      <c r="V160" s="6">
        <f>SUMIFS('Receiving Data 2006-2015'!M:M,'Receiving Data 2006-2015'!D:D,'WR Stats'!C160,'Receiving Data 2006-2015'!A:A,'WR Stats'!D160+2)</f>
        <v>0</v>
      </c>
      <c r="W160" s="6">
        <f>SUMIFS('Receiving Data 2006-2015'!M:M,'Receiving Data 2006-2015'!D:D,'WR Stats'!C160,'Receiving Data 2006-2015'!A:A,'WR Stats'!D160+3)</f>
        <v>0</v>
      </c>
      <c r="X160" s="6">
        <f>SUMIFS('Receiving Data 2006-2015'!M:M,'Receiving Data 2006-2015'!D:D,'WR Stats'!C160,'Receiving Data 2006-2015'!A:A,'WR Stats'!D160+4)</f>
        <v>0</v>
      </c>
      <c r="Y160" s="6">
        <f>SUMIFS('Receiving Data 2006-2015'!O:O,'Receiving Data 2006-2015'!D:D,'WR Stats'!C160,'Receiving Data 2006-2015'!A:A,'WR Stats'!D160)</f>
        <v>0</v>
      </c>
      <c r="Z160" s="6">
        <f>SUMIFS('Receiving Data 2006-2015'!O:O,'Receiving Data 2006-2015'!D:D,'WR Stats'!C160,'Receiving Data 2006-2015'!A:A,'WR Stats'!D160+1)</f>
        <v>0</v>
      </c>
      <c r="AA160" s="6">
        <f>SUMIFS('Receiving Data 2006-2015'!O:O,'Receiving Data 2006-2015'!D:D,'WR Stats'!C160,'Receiving Data 2006-2015'!A:A,'WR Stats'!D160+2)</f>
        <v>0</v>
      </c>
      <c r="AB160" s="6">
        <f>SUMIFS('Receiving Data 2006-2015'!O:O,'Receiving Data 2006-2015'!D:D,'WR Stats'!C160,'Receiving Data 2006-2015'!A:A,'WR Stats'!D160+3)</f>
        <v>0</v>
      </c>
      <c r="AC160" s="6">
        <f>SUMIFS('Receiving Data 2006-2015'!O:O,'Receiving Data 2006-2015'!D:D,'WR Stats'!C160,'Receiving Data 2006-2015'!A:A,'WR Stats'!D160+4)</f>
        <v>0</v>
      </c>
      <c r="AD160" s="6">
        <f>SUMIFS('Receiving Data 2006-2015'!S:S,'Receiving Data 2006-2015'!D:D,'WR Stats'!C160,'Receiving Data 2006-2015'!A:A,'WR Stats'!D160)</f>
        <v>0</v>
      </c>
      <c r="AE160" s="6">
        <f>SUMIFS('Receiving Data 2006-2015'!S:S,'Receiving Data 2006-2015'!D:D,'WR Stats'!C160,'Receiving Data 2006-2015'!A:A,'WR Stats'!D160+1)</f>
        <v>0</v>
      </c>
      <c r="AF160" s="6">
        <f>SUMIFS('Receiving Data 2006-2015'!S:S,'Receiving Data 2006-2015'!D:D,'WR Stats'!C160,'Receiving Data 2006-2015'!A:A,'WR Stats'!D160+2)</f>
        <v>0</v>
      </c>
      <c r="AG160" s="6">
        <f>SUMIFS('Receiving Data 2006-2015'!S:S,'Receiving Data 2006-2015'!D:D,'WR Stats'!C160,'Receiving Data 2006-2015'!A:A,'WR Stats'!D160+3)</f>
        <v>0</v>
      </c>
      <c r="AH160" s="6">
        <f>SUMIFS('Receiving Data 2006-2015'!S:S,'Receiving Data 2006-2015'!D:D,'WR Stats'!C160,'Receiving Data 2006-2015'!A:A,'WR Stats'!D160+4)</f>
        <v>0</v>
      </c>
      <c r="AI160" s="6">
        <f t="shared" si="48"/>
        <v>0</v>
      </c>
      <c r="AJ160" s="6">
        <f t="shared" si="49"/>
        <v>0</v>
      </c>
      <c r="AK160" s="6">
        <f t="shared" si="50"/>
        <v>0</v>
      </c>
      <c r="AL160" s="6">
        <f t="shared" si="51"/>
        <v>0</v>
      </c>
      <c r="AM160" s="6">
        <f t="shared" si="52"/>
        <v>0</v>
      </c>
      <c r="AN160" s="6">
        <f t="shared" si="53"/>
        <v>0</v>
      </c>
      <c r="AO160" s="3">
        <f>SUMIFS('Receiving Data 2006-2015'!L:L,'Receiving Data 2006-2015'!D:D,'WR Stats'!C160,'Receiving Data 2006-2015'!A:A,'WR Stats'!D160)</f>
        <v>0</v>
      </c>
      <c r="AP160" s="3">
        <f>SUMIFS('Receiving Data 2006-2015'!L:L,'Receiving Data 2006-2015'!D:D,'WR Stats'!C160,'Receiving Data 2006-2015'!A:A,'WR Stats'!D160+1)</f>
        <v>0</v>
      </c>
      <c r="AQ160" s="3">
        <f>SUMIFS('Receiving Data 2006-2015'!L:L,'Receiving Data 2006-2015'!D:D,'WR Stats'!C160,'Receiving Data 2006-2015'!A:A,'WR Stats'!D160+2)</f>
        <v>0</v>
      </c>
      <c r="AR160" s="3">
        <f>SUMIFS('Receiving Data 2006-2015'!L:L,'Receiving Data 2006-2015'!D:D,'WR Stats'!C160,'Receiving Data 2006-2015'!A:A,'WR Stats'!D160+3)</f>
        <v>0</v>
      </c>
      <c r="AS160" s="3">
        <f>SUMIFS('Receiving Data 2006-2015'!L:L,'Receiving Data 2006-2015'!D:D,'WR Stats'!C160,'Receiving Data 2006-2015'!A:A,'WR Stats'!D160+4)</f>
        <v>0</v>
      </c>
      <c r="AT160" s="7">
        <f t="shared" si="54"/>
        <v>0</v>
      </c>
      <c r="AU160" s="7">
        <f t="shared" si="55"/>
        <v>0</v>
      </c>
      <c r="AV160" s="7">
        <f t="shared" si="56"/>
        <v>0</v>
      </c>
      <c r="AW160" s="7">
        <f t="shared" si="57"/>
        <v>0</v>
      </c>
      <c r="AX160" s="7">
        <f t="shared" si="58"/>
        <v>0</v>
      </c>
      <c r="AY160" s="7" t="str">
        <f t="shared" si="59"/>
        <v/>
      </c>
      <c r="AZ160" s="7" t="str">
        <f t="shared" si="60"/>
        <v/>
      </c>
      <c r="BA160" s="7" t="str">
        <f t="shared" si="61"/>
        <v/>
      </c>
      <c r="BB160" s="7">
        <f t="shared" si="62"/>
        <v>0</v>
      </c>
      <c r="BC160" s="4">
        <f t="shared" si="63"/>
        <v>0</v>
      </c>
      <c r="BD160">
        <f t="shared" si="64"/>
        <v>0</v>
      </c>
      <c r="BE160">
        <f t="shared" si="65"/>
        <v>0</v>
      </c>
      <c r="BF160">
        <f t="shared" si="66"/>
        <v>0</v>
      </c>
      <c r="BG160">
        <f t="shared" si="67"/>
        <v>0</v>
      </c>
      <c r="BH160">
        <f t="shared" si="68"/>
        <v>0</v>
      </c>
      <c r="BI160">
        <f t="shared" si="69"/>
        <v>0</v>
      </c>
      <c r="BJ160" t="str">
        <f t="shared" si="70"/>
        <v>Bust</v>
      </c>
      <c r="BK160">
        <f t="shared" si="71"/>
        <v>0</v>
      </c>
    </row>
    <row r="161" spans="1:63" x14ac:dyDescent="0.25">
      <c r="A161" t="s">
        <v>559</v>
      </c>
      <c r="B161" t="s">
        <v>74</v>
      </c>
      <c r="C161" t="str">
        <f>INDEX('Draft Master List'!E:F,MATCH(A161,'Draft Master List'!E:E,0),2)</f>
        <v>2332006</v>
      </c>
      <c r="D161">
        <f>INDEX('Draft Master List'!A:F,MATCH(A161,'Draft Master List'!E:E,0),1)</f>
        <v>2006</v>
      </c>
      <c r="E161" s="7">
        <f>SUMIFS('Receiving Data 2006-2015'!H:H,'Receiving Data 2006-2015'!D:D,'WR Stats'!C161,'Receiving Data 2006-2015'!A:A,'WR Stats'!D161)</f>
        <v>0</v>
      </c>
      <c r="F161" s="7">
        <f>SUMIFS('Receiving Data 2006-2015'!H:H,'Receiving Data 2006-2015'!D:D,'WR Stats'!C161,'Receiving Data 2006-2015'!A:A,'WR Stats'!D161+1)</f>
        <v>6</v>
      </c>
      <c r="G161" s="7">
        <f>SUMIFS('Receiving Data 2006-2015'!H:H,'Receiving Data 2006-2015'!D:D,'WR Stats'!C161,'Receiving Data 2006-2015'!A:A,'WR Stats'!D161+2)</f>
        <v>0</v>
      </c>
      <c r="H161" s="7">
        <f>SUMIFS('Receiving Data 2006-2015'!H:H,'Receiving Data 2006-2015'!D:D,'WR Stats'!C161,'Receiving Data 2006-2015'!A:A,'WR Stats'!D161+3)</f>
        <v>10</v>
      </c>
      <c r="I161" s="7">
        <f>SUMIFS('Receiving Data 2006-2015'!H:H,'Receiving Data 2006-2015'!D:D,'WR Stats'!C161,'Receiving Data 2006-2015'!A:A,'WR Stats'!D161+4)</f>
        <v>14</v>
      </c>
      <c r="J161" s="7">
        <f>SUMIFS('Receiving Data 2006-2015'!K:K,'Receiving Data 2006-2015'!D:D,'WR Stats'!C161,'Receiving Data 2006-2015'!A:A,'WR Stats'!D161)</f>
        <v>0</v>
      </c>
      <c r="K161" s="7">
        <f>SUMIFS('Receiving Data 2006-2015'!K:K,'Receiving Data 2006-2015'!D:D,'WR Stats'!C161,'Receiving Data 2006-2015'!A:A,'WR Stats'!D161+1)</f>
        <v>7</v>
      </c>
      <c r="L161" s="7">
        <f>SUMIFS('Receiving Data 2006-2015'!K:K,'Receiving Data 2006-2015'!D:D,'WR Stats'!C161,'Receiving Data 2006-2015'!A:A,'WR Stats'!D161+2)</f>
        <v>0</v>
      </c>
      <c r="M161" s="7">
        <f>SUMIFS('Receiving Data 2006-2015'!K:K,'Receiving Data 2006-2015'!D:D,'WR Stats'!C161,'Receiving Data 2006-2015'!A:A,'WR Stats'!D161+3)</f>
        <v>24</v>
      </c>
      <c r="N161" s="7">
        <f>SUMIFS('Receiving Data 2006-2015'!K:K,'Receiving Data 2006-2015'!D:D,'WR Stats'!C161,'Receiving Data 2006-2015'!A:A,'WR Stats'!D161+4)</f>
        <v>10</v>
      </c>
      <c r="O161" s="7">
        <f>SUMIFS('Receiving Data 2006-2015'!J:J,'Receiving Data 2006-2015'!D:D,'WR Stats'!C161,'Receiving Data 2006-2015'!A:A,'WR Stats'!D161)</f>
        <v>0</v>
      </c>
      <c r="P161" s="7">
        <f>SUMIFS('Receiving Data 2006-2015'!J:J,'Receiving Data 2006-2015'!D:D,'WR Stats'!C161,'Receiving Data 2006-2015'!A:A,'WR Stats'!D161+1)</f>
        <v>17</v>
      </c>
      <c r="Q161" s="7">
        <f>SUMIFS('Receiving Data 2006-2015'!J:J,'Receiving Data 2006-2015'!D:D,'WR Stats'!C161,'Receiving Data 2006-2015'!A:A,'WR Stats'!D161+2)</f>
        <v>0</v>
      </c>
      <c r="R161" s="7">
        <f>SUMIFS('Receiving Data 2006-2015'!J:J,'Receiving Data 2006-2015'!D:D,'WR Stats'!C161,'Receiving Data 2006-2015'!A:A,'WR Stats'!D161+3)</f>
        <v>43</v>
      </c>
      <c r="S161" s="7">
        <f>SUMIFS('Receiving Data 2006-2015'!J:J,'Receiving Data 2006-2015'!D:D,'WR Stats'!C161,'Receiving Data 2006-2015'!A:A,'WR Stats'!D161+4)</f>
        <v>24</v>
      </c>
      <c r="T161" s="6">
        <f>SUMIFS('Receiving Data 2006-2015'!M:M,'Receiving Data 2006-2015'!D:D,'WR Stats'!C161,'Receiving Data 2006-2015'!A:A,'WR Stats'!D161)</f>
        <v>0</v>
      </c>
      <c r="U161" s="6">
        <f>SUMIFS('Receiving Data 2006-2015'!M:M,'Receiving Data 2006-2015'!D:D,'WR Stats'!C161,'Receiving Data 2006-2015'!A:A,'WR Stats'!D161+1)</f>
        <v>96</v>
      </c>
      <c r="V161" s="6">
        <f>SUMIFS('Receiving Data 2006-2015'!M:M,'Receiving Data 2006-2015'!D:D,'WR Stats'!C161,'Receiving Data 2006-2015'!A:A,'WR Stats'!D161+2)</f>
        <v>0</v>
      </c>
      <c r="W161" s="6">
        <f>SUMIFS('Receiving Data 2006-2015'!M:M,'Receiving Data 2006-2015'!D:D,'WR Stats'!C161,'Receiving Data 2006-2015'!A:A,'WR Stats'!D161+3)</f>
        <v>298</v>
      </c>
      <c r="X161" s="6">
        <f>SUMIFS('Receiving Data 2006-2015'!M:M,'Receiving Data 2006-2015'!D:D,'WR Stats'!C161,'Receiving Data 2006-2015'!A:A,'WR Stats'!D161+4)</f>
        <v>149</v>
      </c>
      <c r="Y161" s="6">
        <f>SUMIFS('Receiving Data 2006-2015'!O:O,'Receiving Data 2006-2015'!D:D,'WR Stats'!C161,'Receiving Data 2006-2015'!A:A,'WR Stats'!D161)</f>
        <v>0</v>
      </c>
      <c r="Z161" s="6">
        <f>SUMIFS('Receiving Data 2006-2015'!O:O,'Receiving Data 2006-2015'!D:D,'WR Stats'!C161,'Receiving Data 2006-2015'!A:A,'WR Stats'!D161+1)</f>
        <v>0</v>
      </c>
      <c r="AA161" s="6">
        <f>SUMIFS('Receiving Data 2006-2015'!O:O,'Receiving Data 2006-2015'!D:D,'WR Stats'!C161,'Receiving Data 2006-2015'!A:A,'WR Stats'!D161+2)</f>
        <v>0</v>
      </c>
      <c r="AB161" s="6">
        <f>SUMIFS('Receiving Data 2006-2015'!O:O,'Receiving Data 2006-2015'!D:D,'WR Stats'!C161,'Receiving Data 2006-2015'!A:A,'WR Stats'!D161+3)</f>
        <v>4</v>
      </c>
      <c r="AC161" s="6">
        <f>SUMIFS('Receiving Data 2006-2015'!O:O,'Receiving Data 2006-2015'!D:D,'WR Stats'!C161,'Receiving Data 2006-2015'!A:A,'WR Stats'!D161+4)</f>
        <v>0</v>
      </c>
      <c r="AD161" s="6">
        <f>SUMIFS('Receiving Data 2006-2015'!S:S,'Receiving Data 2006-2015'!D:D,'WR Stats'!C161,'Receiving Data 2006-2015'!A:A,'WR Stats'!D161)</f>
        <v>0</v>
      </c>
      <c r="AE161" s="6">
        <f>SUMIFS('Receiving Data 2006-2015'!S:S,'Receiving Data 2006-2015'!D:D,'WR Stats'!C161,'Receiving Data 2006-2015'!A:A,'WR Stats'!D161+1)</f>
        <v>0</v>
      </c>
      <c r="AF161" s="6">
        <f>SUMIFS('Receiving Data 2006-2015'!S:S,'Receiving Data 2006-2015'!D:D,'WR Stats'!C161,'Receiving Data 2006-2015'!A:A,'WR Stats'!D161+2)</f>
        <v>0</v>
      </c>
      <c r="AG161" s="6">
        <f>SUMIFS('Receiving Data 2006-2015'!S:S,'Receiving Data 2006-2015'!D:D,'WR Stats'!C161,'Receiving Data 2006-2015'!A:A,'WR Stats'!D161+3)</f>
        <v>0</v>
      </c>
      <c r="AH161" s="6">
        <f>SUMIFS('Receiving Data 2006-2015'!S:S,'Receiving Data 2006-2015'!D:D,'WR Stats'!C161,'Receiving Data 2006-2015'!A:A,'WR Stats'!D161+4)</f>
        <v>0</v>
      </c>
      <c r="AI161" s="6">
        <f t="shared" si="48"/>
        <v>0</v>
      </c>
      <c r="AJ161" s="6">
        <f t="shared" si="49"/>
        <v>9.6</v>
      </c>
      <c r="AK161" s="6">
        <f t="shared" si="50"/>
        <v>0</v>
      </c>
      <c r="AL161" s="6">
        <f t="shared" si="51"/>
        <v>53.8</v>
      </c>
      <c r="AM161" s="6">
        <f t="shared" si="52"/>
        <v>14.9</v>
      </c>
      <c r="AN161" s="6">
        <f t="shared" si="53"/>
        <v>78.3</v>
      </c>
      <c r="AO161" s="3">
        <f>SUMIFS('Receiving Data 2006-2015'!L:L,'Receiving Data 2006-2015'!D:D,'WR Stats'!C161,'Receiving Data 2006-2015'!A:A,'WR Stats'!D161)</f>
        <v>0</v>
      </c>
      <c r="AP161" s="3">
        <f>SUMIFS('Receiving Data 2006-2015'!L:L,'Receiving Data 2006-2015'!D:D,'WR Stats'!C161,'Receiving Data 2006-2015'!A:A,'WR Stats'!D161+1)</f>
        <v>0.41199999999999998</v>
      </c>
      <c r="AQ161" s="3">
        <f>SUMIFS('Receiving Data 2006-2015'!L:L,'Receiving Data 2006-2015'!D:D,'WR Stats'!C161,'Receiving Data 2006-2015'!A:A,'WR Stats'!D161+2)</f>
        <v>0</v>
      </c>
      <c r="AR161" s="3">
        <f>SUMIFS('Receiving Data 2006-2015'!L:L,'Receiving Data 2006-2015'!D:D,'WR Stats'!C161,'Receiving Data 2006-2015'!A:A,'WR Stats'!D161+3)</f>
        <v>0.55800000000000005</v>
      </c>
      <c r="AS161" s="3">
        <f>SUMIFS('Receiving Data 2006-2015'!L:L,'Receiving Data 2006-2015'!D:D,'WR Stats'!C161,'Receiving Data 2006-2015'!A:A,'WR Stats'!D161+4)</f>
        <v>0.41699999999999998</v>
      </c>
      <c r="AT161" s="7">
        <f t="shared" si="54"/>
        <v>543</v>
      </c>
      <c r="AU161" s="7">
        <f t="shared" si="55"/>
        <v>30</v>
      </c>
      <c r="AV161" s="7">
        <f t="shared" si="56"/>
        <v>84</v>
      </c>
      <c r="AW161" s="7">
        <f t="shared" si="57"/>
        <v>41</v>
      </c>
      <c r="AX161" s="7">
        <f t="shared" si="58"/>
        <v>0</v>
      </c>
      <c r="AY161" s="7">
        <f t="shared" si="59"/>
        <v>13.24390243902439</v>
      </c>
      <c r="AZ161" s="7">
        <f t="shared" si="60"/>
        <v>6.4642857142857144</v>
      </c>
      <c r="BA161" s="7">
        <f t="shared" si="61"/>
        <v>18.100000000000001</v>
      </c>
      <c r="BB161" s="7">
        <f t="shared" si="62"/>
        <v>4</v>
      </c>
      <c r="BC161" s="4">
        <f t="shared" si="63"/>
        <v>0.27739999999999998</v>
      </c>
      <c r="BD161">
        <f t="shared" si="64"/>
        <v>0</v>
      </c>
      <c r="BE161">
        <f t="shared" si="65"/>
        <v>0</v>
      </c>
      <c r="BF161">
        <f t="shared" si="66"/>
        <v>0</v>
      </c>
      <c r="BG161">
        <f t="shared" si="67"/>
        <v>0</v>
      </c>
      <c r="BH161">
        <f t="shared" si="68"/>
        <v>0</v>
      </c>
      <c r="BI161">
        <f t="shared" si="69"/>
        <v>0</v>
      </c>
      <c r="BJ161" t="str">
        <f t="shared" si="70"/>
        <v>Bust</v>
      </c>
      <c r="BK161">
        <f t="shared" si="71"/>
        <v>0</v>
      </c>
    </row>
    <row r="162" spans="1:63" x14ac:dyDescent="0.25">
      <c r="A162" t="s">
        <v>562</v>
      </c>
      <c r="B162" t="s">
        <v>74</v>
      </c>
      <c r="C162" t="str">
        <f>INDEX('Draft Master List'!E:F,MATCH(A162,'Draft Master List'!E:E,0),2)</f>
        <v>2492006</v>
      </c>
      <c r="D162">
        <f>INDEX('Draft Master List'!A:F,MATCH(A162,'Draft Master List'!E:E,0),1)</f>
        <v>2006</v>
      </c>
      <c r="E162" s="7">
        <f>SUMIFS('Receiving Data 2006-2015'!H:H,'Receiving Data 2006-2015'!D:D,'WR Stats'!C162,'Receiving Data 2006-2015'!A:A,'WR Stats'!D162)</f>
        <v>0</v>
      </c>
      <c r="F162" s="7">
        <f>SUMIFS('Receiving Data 2006-2015'!H:H,'Receiving Data 2006-2015'!D:D,'WR Stats'!C162,'Receiving Data 2006-2015'!A:A,'WR Stats'!D162+1)</f>
        <v>13</v>
      </c>
      <c r="G162" s="7">
        <f>SUMIFS('Receiving Data 2006-2015'!H:H,'Receiving Data 2006-2015'!D:D,'WR Stats'!C162,'Receiving Data 2006-2015'!A:A,'WR Stats'!D162+2)</f>
        <v>0</v>
      </c>
      <c r="H162" s="7">
        <f>SUMIFS('Receiving Data 2006-2015'!H:H,'Receiving Data 2006-2015'!D:D,'WR Stats'!C162,'Receiving Data 2006-2015'!A:A,'WR Stats'!D162+3)</f>
        <v>14</v>
      </c>
      <c r="I162" s="7">
        <f>SUMIFS('Receiving Data 2006-2015'!H:H,'Receiving Data 2006-2015'!D:D,'WR Stats'!C162,'Receiving Data 2006-2015'!A:A,'WR Stats'!D162+4)</f>
        <v>15</v>
      </c>
      <c r="J162" s="7">
        <f>SUMIFS('Receiving Data 2006-2015'!K:K,'Receiving Data 2006-2015'!D:D,'WR Stats'!C162,'Receiving Data 2006-2015'!A:A,'WR Stats'!D162)</f>
        <v>0</v>
      </c>
      <c r="K162" s="7">
        <f>SUMIFS('Receiving Data 2006-2015'!K:K,'Receiving Data 2006-2015'!D:D,'WR Stats'!C162,'Receiving Data 2006-2015'!A:A,'WR Stats'!D162+1)</f>
        <v>12</v>
      </c>
      <c r="L162" s="7">
        <f>SUMIFS('Receiving Data 2006-2015'!K:K,'Receiving Data 2006-2015'!D:D,'WR Stats'!C162,'Receiving Data 2006-2015'!A:A,'WR Stats'!D162+2)</f>
        <v>0</v>
      </c>
      <c r="M162" s="7">
        <f>SUMIFS('Receiving Data 2006-2015'!K:K,'Receiving Data 2006-2015'!D:D,'WR Stats'!C162,'Receiving Data 2006-2015'!A:A,'WR Stats'!D162+3)</f>
        <v>4</v>
      </c>
      <c r="N162" s="7">
        <f>SUMIFS('Receiving Data 2006-2015'!K:K,'Receiving Data 2006-2015'!D:D,'WR Stats'!C162,'Receiving Data 2006-2015'!A:A,'WR Stats'!D162+4)</f>
        <v>30</v>
      </c>
      <c r="O162" s="7">
        <f>SUMIFS('Receiving Data 2006-2015'!J:J,'Receiving Data 2006-2015'!D:D,'WR Stats'!C162,'Receiving Data 2006-2015'!A:A,'WR Stats'!D162)</f>
        <v>0</v>
      </c>
      <c r="P162" s="7">
        <f>SUMIFS('Receiving Data 2006-2015'!J:J,'Receiving Data 2006-2015'!D:D,'WR Stats'!C162,'Receiving Data 2006-2015'!A:A,'WR Stats'!D162+1)</f>
        <v>29</v>
      </c>
      <c r="Q162" s="7">
        <f>SUMIFS('Receiving Data 2006-2015'!J:J,'Receiving Data 2006-2015'!D:D,'WR Stats'!C162,'Receiving Data 2006-2015'!A:A,'WR Stats'!D162+2)</f>
        <v>0</v>
      </c>
      <c r="R162" s="7">
        <f>SUMIFS('Receiving Data 2006-2015'!J:J,'Receiving Data 2006-2015'!D:D,'WR Stats'!C162,'Receiving Data 2006-2015'!A:A,'WR Stats'!D162+3)</f>
        <v>5</v>
      </c>
      <c r="S162" s="7">
        <f>SUMIFS('Receiving Data 2006-2015'!J:J,'Receiving Data 2006-2015'!D:D,'WR Stats'!C162,'Receiving Data 2006-2015'!A:A,'WR Stats'!D162+4)</f>
        <v>49</v>
      </c>
      <c r="T162" s="6">
        <f>SUMIFS('Receiving Data 2006-2015'!M:M,'Receiving Data 2006-2015'!D:D,'WR Stats'!C162,'Receiving Data 2006-2015'!A:A,'WR Stats'!D162)</f>
        <v>0</v>
      </c>
      <c r="U162" s="6">
        <f>SUMIFS('Receiving Data 2006-2015'!M:M,'Receiving Data 2006-2015'!D:D,'WR Stats'!C162,'Receiving Data 2006-2015'!A:A,'WR Stats'!D162+1)</f>
        <v>180</v>
      </c>
      <c r="V162" s="6">
        <f>SUMIFS('Receiving Data 2006-2015'!M:M,'Receiving Data 2006-2015'!D:D,'WR Stats'!C162,'Receiving Data 2006-2015'!A:A,'WR Stats'!D162+2)</f>
        <v>0</v>
      </c>
      <c r="W162" s="6">
        <f>SUMIFS('Receiving Data 2006-2015'!M:M,'Receiving Data 2006-2015'!D:D,'WR Stats'!C162,'Receiving Data 2006-2015'!A:A,'WR Stats'!D162+3)</f>
        <v>41</v>
      </c>
      <c r="X162" s="6">
        <f>SUMIFS('Receiving Data 2006-2015'!M:M,'Receiving Data 2006-2015'!D:D,'WR Stats'!C162,'Receiving Data 2006-2015'!A:A,'WR Stats'!D162+4)</f>
        <v>494</v>
      </c>
      <c r="Y162" s="6">
        <f>SUMIFS('Receiving Data 2006-2015'!O:O,'Receiving Data 2006-2015'!D:D,'WR Stats'!C162,'Receiving Data 2006-2015'!A:A,'WR Stats'!D162)</f>
        <v>0</v>
      </c>
      <c r="Z162" s="6">
        <f>SUMIFS('Receiving Data 2006-2015'!O:O,'Receiving Data 2006-2015'!D:D,'WR Stats'!C162,'Receiving Data 2006-2015'!A:A,'WR Stats'!D162+1)</f>
        <v>1</v>
      </c>
      <c r="AA162" s="6">
        <f>SUMIFS('Receiving Data 2006-2015'!O:O,'Receiving Data 2006-2015'!D:D,'WR Stats'!C162,'Receiving Data 2006-2015'!A:A,'WR Stats'!D162+2)</f>
        <v>0</v>
      </c>
      <c r="AB162" s="6">
        <f>SUMIFS('Receiving Data 2006-2015'!O:O,'Receiving Data 2006-2015'!D:D,'WR Stats'!C162,'Receiving Data 2006-2015'!A:A,'WR Stats'!D162+3)</f>
        <v>0</v>
      </c>
      <c r="AC162" s="6">
        <f>SUMIFS('Receiving Data 2006-2015'!O:O,'Receiving Data 2006-2015'!D:D,'WR Stats'!C162,'Receiving Data 2006-2015'!A:A,'WR Stats'!D162+4)</f>
        <v>4</v>
      </c>
      <c r="AD162" s="6">
        <f>SUMIFS('Receiving Data 2006-2015'!S:S,'Receiving Data 2006-2015'!D:D,'WR Stats'!C162,'Receiving Data 2006-2015'!A:A,'WR Stats'!D162)</f>
        <v>0</v>
      </c>
      <c r="AE162" s="6">
        <f>SUMIFS('Receiving Data 2006-2015'!S:S,'Receiving Data 2006-2015'!D:D,'WR Stats'!C162,'Receiving Data 2006-2015'!A:A,'WR Stats'!D162+1)</f>
        <v>0</v>
      </c>
      <c r="AF162" s="6">
        <f>SUMIFS('Receiving Data 2006-2015'!S:S,'Receiving Data 2006-2015'!D:D,'WR Stats'!C162,'Receiving Data 2006-2015'!A:A,'WR Stats'!D162+2)</f>
        <v>0</v>
      </c>
      <c r="AG162" s="6">
        <f>SUMIFS('Receiving Data 2006-2015'!S:S,'Receiving Data 2006-2015'!D:D,'WR Stats'!C162,'Receiving Data 2006-2015'!A:A,'WR Stats'!D162+3)</f>
        <v>1</v>
      </c>
      <c r="AH162" s="6">
        <f>SUMIFS('Receiving Data 2006-2015'!S:S,'Receiving Data 2006-2015'!D:D,'WR Stats'!C162,'Receiving Data 2006-2015'!A:A,'WR Stats'!D162+4)</f>
        <v>0</v>
      </c>
      <c r="AI162" s="6">
        <f t="shared" si="48"/>
        <v>0</v>
      </c>
      <c r="AJ162" s="6">
        <f t="shared" si="49"/>
        <v>24</v>
      </c>
      <c r="AK162" s="6">
        <f t="shared" si="50"/>
        <v>0</v>
      </c>
      <c r="AL162" s="6">
        <f t="shared" si="51"/>
        <v>2.0999999999999996</v>
      </c>
      <c r="AM162" s="6">
        <f t="shared" si="52"/>
        <v>73.400000000000006</v>
      </c>
      <c r="AN162" s="6">
        <f t="shared" si="53"/>
        <v>99.5</v>
      </c>
      <c r="AO162" s="3">
        <f>SUMIFS('Receiving Data 2006-2015'!L:L,'Receiving Data 2006-2015'!D:D,'WR Stats'!C162,'Receiving Data 2006-2015'!A:A,'WR Stats'!D162)</f>
        <v>0</v>
      </c>
      <c r="AP162" s="3">
        <f>SUMIFS('Receiving Data 2006-2015'!L:L,'Receiving Data 2006-2015'!D:D,'WR Stats'!C162,'Receiving Data 2006-2015'!A:A,'WR Stats'!D162+1)</f>
        <v>0.41399999999999998</v>
      </c>
      <c r="AQ162" s="3">
        <f>SUMIFS('Receiving Data 2006-2015'!L:L,'Receiving Data 2006-2015'!D:D,'WR Stats'!C162,'Receiving Data 2006-2015'!A:A,'WR Stats'!D162+2)</f>
        <v>0</v>
      </c>
      <c r="AR162" s="3">
        <f>SUMIFS('Receiving Data 2006-2015'!L:L,'Receiving Data 2006-2015'!D:D,'WR Stats'!C162,'Receiving Data 2006-2015'!A:A,'WR Stats'!D162+3)</f>
        <v>0.8</v>
      </c>
      <c r="AS162" s="3">
        <f>SUMIFS('Receiving Data 2006-2015'!L:L,'Receiving Data 2006-2015'!D:D,'WR Stats'!C162,'Receiving Data 2006-2015'!A:A,'WR Stats'!D162+4)</f>
        <v>0.61199999999999999</v>
      </c>
      <c r="AT162" s="7">
        <f t="shared" si="54"/>
        <v>715</v>
      </c>
      <c r="AU162" s="7">
        <f t="shared" si="55"/>
        <v>42</v>
      </c>
      <c r="AV162" s="7">
        <f t="shared" si="56"/>
        <v>83</v>
      </c>
      <c r="AW162" s="7">
        <f t="shared" si="57"/>
        <v>46</v>
      </c>
      <c r="AX162" s="7">
        <f t="shared" si="58"/>
        <v>1</v>
      </c>
      <c r="AY162" s="7">
        <f t="shared" si="59"/>
        <v>15.543478260869565</v>
      </c>
      <c r="AZ162" s="7">
        <f t="shared" si="60"/>
        <v>8.6144578313253017</v>
      </c>
      <c r="BA162" s="7">
        <f t="shared" si="61"/>
        <v>17.023809523809526</v>
      </c>
      <c r="BB162" s="7">
        <f t="shared" si="62"/>
        <v>5</v>
      </c>
      <c r="BC162" s="4">
        <f t="shared" si="63"/>
        <v>0.36520000000000002</v>
      </c>
      <c r="BD162">
        <f t="shared" si="64"/>
        <v>0</v>
      </c>
      <c r="BE162">
        <f t="shared" si="65"/>
        <v>0</v>
      </c>
      <c r="BF162">
        <f t="shared" si="66"/>
        <v>0</v>
      </c>
      <c r="BG162">
        <f t="shared" si="67"/>
        <v>0</v>
      </c>
      <c r="BH162">
        <f t="shared" si="68"/>
        <v>0</v>
      </c>
      <c r="BI162">
        <f t="shared" si="69"/>
        <v>0</v>
      </c>
      <c r="BJ162" t="str">
        <f t="shared" si="70"/>
        <v>Bust</v>
      </c>
      <c r="BK162">
        <f t="shared" si="71"/>
        <v>0</v>
      </c>
    </row>
    <row r="163" spans="1:63" x14ac:dyDescent="0.25">
      <c r="A163" t="s">
        <v>563</v>
      </c>
      <c r="B163" t="s">
        <v>74</v>
      </c>
      <c r="C163" t="str">
        <f>INDEX('Draft Master List'!E:F,MATCH(A163,'Draft Master List'!E:E,0),2)</f>
        <v>2512006</v>
      </c>
      <c r="D163">
        <f>INDEX('Draft Master List'!A:F,MATCH(A163,'Draft Master List'!E:E,0),1)</f>
        <v>2006</v>
      </c>
      <c r="E163" s="7">
        <f>SUMIFS('Receiving Data 2006-2015'!H:H,'Receiving Data 2006-2015'!D:D,'WR Stats'!C163,'Receiving Data 2006-2015'!A:A,'WR Stats'!D163)</f>
        <v>9</v>
      </c>
      <c r="F163" s="7">
        <f>SUMIFS('Receiving Data 2006-2015'!H:H,'Receiving Data 2006-2015'!D:D,'WR Stats'!C163,'Receiving Data 2006-2015'!A:A,'WR Stats'!D163+1)</f>
        <v>8</v>
      </c>
      <c r="G163" s="7">
        <f>SUMIFS('Receiving Data 2006-2015'!H:H,'Receiving Data 2006-2015'!D:D,'WR Stats'!C163,'Receiving Data 2006-2015'!A:A,'WR Stats'!D163+2)</f>
        <v>16</v>
      </c>
      <c r="H163" s="7">
        <f>SUMIFS('Receiving Data 2006-2015'!H:H,'Receiving Data 2006-2015'!D:D,'WR Stats'!C163,'Receiving Data 2006-2015'!A:A,'WR Stats'!D163+3)</f>
        <v>16</v>
      </c>
      <c r="I163" s="7">
        <f>SUMIFS('Receiving Data 2006-2015'!H:H,'Receiving Data 2006-2015'!D:D,'WR Stats'!C163,'Receiving Data 2006-2015'!A:A,'WR Stats'!D163+4)</f>
        <v>12</v>
      </c>
      <c r="J163" s="7">
        <f>SUMIFS('Receiving Data 2006-2015'!K:K,'Receiving Data 2006-2015'!D:D,'WR Stats'!C163,'Receiving Data 2006-2015'!A:A,'WR Stats'!D163)</f>
        <v>1</v>
      </c>
      <c r="K163" s="7">
        <f>SUMIFS('Receiving Data 2006-2015'!K:K,'Receiving Data 2006-2015'!D:D,'WR Stats'!C163,'Receiving Data 2006-2015'!A:A,'WR Stats'!D163+1)</f>
        <v>12</v>
      </c>
      <c r="L163" s="7">
        <f>SUMIFS('Receiving Data 2006-2015'!K:K,'Receiving Data 2006-2015'!D:D,'WR Stats'!C163,'Receiving Data 2006-2015'!A:A,'WR Stats'!D163+2)</f>
        <v>19</v>
      </c>
      <c r="M163" s="7">
        <f>SUMIFS('Receiving Data 2006-2015'!K:K,'Receiving Data 2006-2015'!D:D,'WR Stats'!C163,'Receiving Data 2006-2015'!A:A,'WR Stats'!D163+3)</f>
        <v>38</v>
      </c>
      <c r="N163" s="7">
        <f>SUMIFS('Receiving Data 2006-2015'!K:K,'Receiving Data 2006-2015'!D:D,'WR Stats'!C163,'Receiving Data 2006-2015'!A:A,'WR Stats'!D163+4)</f>
        <v>11</v>
      </c>
      <c r="O163" s="7">
        <f>SUMIFS('Receiving Data 2006-2015'!J:J,'Receiving Data 2006-2015'!D:D,'WR Stats'!C163,'Receiving Data 2006-2015'!A:A,'WR Stats'!D163)</f>
        <v>1</v>
      </c>
      <c r="P163" s="7">
        <f>SUMIFS('Receiving Data 2006-2015'!J:J,'Receiving Data 2006-2015'!D:D,'WR Stats'!C163,'Receiving Data 2006-2015'!A:A,'WR Stats'!D163+1)</f>
        <v>17</v>
      </c>
      <c r="Q163" s="7">
        <f>SUMIFS('Receiving Data 2006-2015'!J:J,'Receiving Data 2006-2015'!D:D,'WR Stats'!C163,'Receiving Data 2006-2015'!A:A,'WR Stats'!D163+2)</f>
        <v>29</v>
      </c>
      <c r="R163" s="7">
        <f>SUMIFS('Receiving Data 2006-2015'!J:J,'Receiving Data 2006-2015'!D:D,'WR Stats'!C163,'Receiving Data 2006-2015'!A:A,'WR Stats'!D163+3)</f>
        <v>53</v>
      </c>
      <c r="S163" s="7">
        <f>SUMIFS('Receiving Data 2006-2015'!J:J,'Receiving Data 2006-2015'!D:D,'WR Stats'!C163,'Receiving Data 2006-2015'!A:A,'WR Stats'!D163+4)</f>
        <v>18</v>
      </c>
      <c r="T163" s="6">
        <f>SUMIFS('Receiving Data 2006-2015'!M:M,'Receiving Data 2006-2015'!D:D,'WR Stats'!C163,'Receiving Data 2006-2015'!A:A,'WR Stats'!D163)</f>
        <v>27</v>
      </c>
      <c r="U163" s="6">
        <f>SUMIFS('Receiving Data 2006-2015'!M:M,'Receiving Data 2006-2015'!D:D,'WR Stats'!C163,'Receiving Data 2006-2015'!A:A,'WR Stats'!D163+1)</f>
        <v>131</v>
      </c>
      <c r="V163" s="6">
        <f>SUMIFS('Receiving Data 2006-2015'!M:M,'Receiving Data 2006-2015'!D:D,'WR Stats'!C163,'Receiving Data 2006-2015'!A:A,'WR Stats'!D163+2)</f>
        <v>241</v>
      </c>
      <c r="W163" s="6">
        <f>SUMIFS('Receiving Data 2006-2015'!M:M,'Receiving Data 2006-2015'!D:D,'WR Stats'!C163,'Receiving Data 2006-2015'!A:A,'WR Stats'!D163+3)</f>
        <v>370</v>
      </c>
      <c r="X163" s="6">
        <f>SUMIFS('Receiving Data 2006-2015'!M:M,'Receiving Data 2006-2015'!D:D,'WR Stats'!C163,'Receiving Data 2006-2015'!A:A,'WR Stats'!D163+4)</f>
        <v>117</v>
      </c>
      <c r="Y163" s="6">
        <f>SUMIFS('Receiving Data 2006-2015'!O:O,'Receiving Data 2006-2015'!D:D,'WR Stats'!C163,'Receiving Data 2006-2015'!A:A,'WR Stats'!D163)</f>
        <v>0</v>
      </c>
      <c r="Z163" s="6">
        <f>SUMIFS('Receiving Data 2006-2015'!O:O,'Receiving Data 2006-2015'!D:D,'WR Stats'!C163,'Receiving Data 2006-2015'!A:A,'WR Stats'!D163+1)</f>
        <v>1</v>
      </c>
      <c r="AA163" s="6">
        <f>SUMIFS('Receiving Data 2006-2015'!O:O,'Receiving Data 2006-2015'!D:D,'WR Stats'!C163,'Receiving Data 2006-2015'!A:A,'WR Stats'!D163+2)</f>
        <v>2</v>
      </c>
      <c r="AB163" s="6">
        <f>SUMIFS('Receiving Data 2006-2015'!O:O,'Receiving Data 2006-2015'!D:D,'WR Stats'!C163,'Receiving Data 2006-2015'!A:A,'WR Stats'!D163+3)</f>
        <v>0</v>
      </c>
      <c r="AC163" s="6">
        <f>SUMIFS('Receiving Data 2006-2015'!O:O,'Receiving Data 2006-2015'!D:D,'WR Stats'!C163,'Receiving Data 2006-2015'!A:A,'WR Stats'!D163+4)</f>
        <v>0</v>
      </c>
      <c r="AD163" s="6">
        <f>SUMIFS('Receiving Data 2006-2015'!S:S,'Receiving Data 2006-2015'!D:D,'WR Stats'!C163,'Receiving Data 2006-2015'!A:A,'WR Stats'!D163)</f>
        <v>0</v>
      </c>
      <c r="AE163" s="6">
        <f>SUMIFS('Receiving Data 2006-2015'!S:S,'Receiving Data 2006-2015'!D:D,'WR Stats'!C163,'Receiving Data 2006-2015'!A:A,'WR Stats'!D163+1)</f>
        <v>1</v>
      </c>
      <c r="AF163" s="6">
        <f>SUMIFS('Receiving Data 2006-2015'!S:S,'Receiving Data 2006-2015'!D:D,'WR Stats'!C163,'Receiving Data 2006-2015'!A:A,'WR Stats'!D163+2)</f>
        <v>0</v>
      </c>
      <c r="AG163" s="6">
        <f>SUMIFS('Receiving Data 2006-2015'!S:S,'Receiving Data 2006-2015'!D:D,'WR Stats'!C163,'Receiving Data 2006-2015'!A:A,'WR Stats'!D163+3)</f>
        <v>0</v>
      </c>
      <c r="AH163" s="6">
        <f>SUMIFS('Receiving Data 2006-2015'!S:S,'Receiving Data 2006-2015'!D:D,'WR Stats'!C163,'Receiving Data 2006-2015'!A:A,'WR Stats'!D163+4)</f>
        <v>0</v>
      </c>
      <c r="AI163" s="6">
        <f t="shared" si="48"/>
        <v>2.7</v>
      </c>
      <c r="AJ163" s="6">
        <f t="shared" si="49"/>
        <v>17.100000000000001</v>
      </c>
      <c r="AK163" s="6">
        <f t="shared" si="50"/>
        <v>36.1</v>
      </c>
      <c r="AL163" s="6">
        <f t="shared" si="51"/>
        <v>37</v>
      </c>
      <c r="AM163" s="6">
        <f t="shared" si="52"/>
        <v>11.7</v>
      </c>
      <c r="AN163" s="6">
        <f t="shared" si="53"/>
        <v>104.60000000000001</v>
      </c>
      <c r="AO163" s="3">
        <f>SUMIFS('Receiving Data 2006-2015'!L:L,'Receiving Data 2006-2015'!D:D,'WR Stats'!C163,'Receiving Data 2006-2015'!A:A,'WR Stats'!D163)</f>
        <v>1</v>
      </c>
      <c r="AP163" s="3">
        <f>SUMIFS('Receiving Data 2006-2015'!L:L,'Receiving Data 2006-2015'!D:D,'WR Stats'!C163,'Receiving Data 2006-2015'!A:A,'WR Stats'!D163+1)</f>
        <v>0.70599999999999996</v>
      </c>
      <c r="AQ163" s="3">
        <f>SUMIFS('Receiving Data 2006-2015'!L:L,'Receiving Data 2006-2015'!D:D,'WR Stats'!C163,'Receiving Data 2006-2015'!A:A,'WR Stats'!D163+2)</f>
        <v>0.65500000000000003</v>
      </c>
      <c r="AR163" s="3">
        <f>SUMIFS('Receiving Data 2006-2015'!L:L,'Receiving Data 2006-2015'!D:D,'WR Stats'!C163,'Receiving Data 2006-2015'!A:A,'WR Stats'!D163+3)</f>
        <v>0.71699999999999997</v>
      </c>
      <c r="AS163" s="3">
        <f>SUMIFS('Receiving Data 2006-2015'!L:L,'Receiving Data 2006-2015'!D:D,'WR Stats'!C163,'Receiving Data 2006-2015'!A:A,'WR Stats'!D163+4)</f>
        <v>0.61099999999999999</v>
      </c>
      <c r="AT163" s="7">
        <f t="shared" si="54"/>
        <v>886</v>
      </c>
      <c r="AU163" s="7">
        <f t="shared" si="55"/>
        <v>61</v>
      </c>
      <c r="AV163" s="7">
        <f t="shared" si="56"/>
        <v>118</v>
      </c>
      <c r="AW163" s="7">
        <f t="shared" si="57"/>
        <v>81</v>
      </c>
      <c r="AX163" s="7">
        <f t="shared" si="58"/>
        <v>1</v>
      </c>
      <c r="AY163" s="7">
        <f t="shared" si="59"/>
        <v>10.938271604938272</v>
      </c>
      <c r="AZ163" s="7">
        <f t="shared" si="60"/>
        <v>7.5084745762711869</v>
      </c>
      <c r="BA163" s="7">
        <f t="shared" si="61"/>
        <v>14.524590163934427</v>
      </c>
      <c r="BB163" s="7">
        <f t="shared" si="62"/>
        <v>3</v>
      </c>
      <c r="BC163" s="4">
        <f t="shared" si="63"/>
        <v>0.73780000000000001</v>
      </c>
      <c r="BD163">
        <f t="shared" si="64"/>
        <v>0</v>
      </c>
      <c r="BE163">
        <f t="shared" si="65"/>
        <v>0</v>
      </c>
      <c r="BF163">
        <f t="shared" si="66"/>
        <v>0</v>
      </c>
      <c r="BG163">
        <f t="shared" si="67"/>
        <v>0</v>
      </c>
      <c r="BH163">
        <f t="shared" si="68"/>
        <v>0</v>
      </c>
      <c r="BI163">
        <f t="shared" si="69"/>
        <v>0</v>
      </c>
      <c r="BJ163" t="str">
        <f t="shared" si="70"/>
        <v>Bust</v>
      </c>
      <c r="BK163">
        <f t="shared" si="71"/>
        <v>0</v>
      </c>
    </row>
    <row r="164" spans="1:63" x14ac:dyDescent="0.25">
      <c r="A164" t="s">
        <v>564</v>
      </c>
      <c r="B164" t="s">
        <v>74</v>
      </c>
      <c r="C164" t="str">
        <f>INDEX('Draft Master List'!E:F,MATCH(A164,'Draft Master List'!E:E,0),2)</f>
        <v>2522006</v>
      </c>
      <c r="D164">
        <f>INDEX('Draft Master List'!A:F,MATCH(A164,'Draft Master List'!E:E,0),1)</f>
        <v>2006</v>
      </c>
      <c r="E164" s="7">
        <f>SUMIFS('Receiving Data 2006-2015'!H:H,'Receiving Data 2006-2015'!D:D,'WR Stats'!C164,'Receiving Data 2006-2015'!A:A,'WR Stats'!D164)</f>
        <v>14</v>
      </c>
      <c r="F164" s="7">
        <f>SUMIFS('Receiving Data 2006-2015'!H:H,'Receiving Data 2006-2015'!D:D,'WR Stats'!C164,'Receiving Data 2006-2015'!A:A,'WR Stats'!D164+1)</f>
        <v>16</v>
      </c>
      <c r="G164" s="7">
        <f>SUMIFS('Receiving Data 2006-2015'!H:H,'Receiving Data 2006-2015'!D:D,'WR Stats'!C164,'Receiving Data 2006-2015'!A:A,'WR Stats'!D164+2)</f>
        <v>11</v>
      </c>
      <c r="H164" s="7">
        <f>SUMIFS('Receiving Data 2006-2015'!H:H,'Receiving Data 2006-2015'!D:D,'WR Stats'!C164,'Receiving Data 2006-2015'!A:A,'WR Stats'!D164+3)</f>
        <v>16</v>
      </c>
      <c r="I164" s="7">
        <f>SUMIFS('Receiving Data 2006-2015'!H:H,'Receiving Data 2006-2015'!D:D,'WR Stats'!C164,'Receiving Data 2006-2015'!A:A,'WR Stats'!D164+4)</f>
        <v>15</v>
      </c>
      <c r="J164" s="7">
        <f>SUMIFS('Receiving Data 2006-2015'!K:K,'Receiving Data 2006-2015'!D:D,'WR Stats'!C164,'Receiving Data 2006-2015'!A:A,'WR Stats'!D164)</f>
        <v>70</v>
      </c>
      <c r="K164" s="7">
        <f>SUMIFS('Receiving Data 2006-2015'!K:K,'Receiving Data 2006-2015'!D:D,'WR Stats'!C164,'Receiving Data 2006-2015'!A:A,'WR Stats'!D164+1)</f>
        <v>98</v>
      </c>
      <c r="L164" s="7">
        <f>SUMIFS('Receiving Data 2006-2015'!K:K,'Receiving Data 2006-2015'!D:D,'WR Stats'!C164,'Receiving Data 2006-2015'!A:A,'WR Stats'!D164+2)</f>
        <v>47</v>
      </c>
      <c r="M164" s="7">
        <f>SUMIFS('Receiving Data 2006-2015'!K:K,'Receiving Data 2006-2015'!D:D,'WR Stats'!C164,'Receiving Data 2006-2015'!A:A,'WR Stats'!D164+3)</f>
        <v>70</v>
      </c>
      <c r="N164" s="7">
        <f>SUMIFS('Receiving Data 2006-2015'!K:K,'Receiving Data 2006-2015'!D:D,'WR Stats'!C164,'Receiving Data 2006-2015'!A:A,'WR Stats'!D164+4)</f>
        <v>84</v>
      </c>
      <c r="O164" s="7">
        <f>SUMIFS('Receiving Data 2006-2015'!J:J,'Receiving Data 2006-2015'!D:D,'WR Stats'!C164,'Receiving Data 2006-2015'!A:A,'WR Stats'!D164)</f>
        <v>115</v>
      </c>
      <c r="P164" s="7">
        <f>SUMIFS('Receiving Data 2006-2015'!J:J,'Receiving Data 2006-2015'!D:D,'WR Stats'!C164,'Receiving Data 2006-2015'!A:A,'WR Stats'!D164+1)</f>
        <v>143</v>
      </c>
      <c r="Q164" s="7">
        <f>SUMIFS('Receiving Data 2006-2015'!J:J,'Receiving Data 2006-2015'!D:D,'WR Stats'!C164,'Receiving Data 2006-2015'!A:A,'WR Stats'!D164+2)</f>
        <v>88</v>
      </c>
      <c r="R164" s="7">
        <f>SUMIFS('Receiving Data 2006-2015'!J:J,'Receiving Data 2006-2015'!D:D,'WR Stats'!C164,'Receiving Data 2006-2015'!A:A,'WR Stats'!D164+3)</f>
        <v>107</v>
      </c>
      <c r="S164" s="7">
        <f>SUMIFS('Receiving Data 2006-2015'!J:J,'Receiving Data 2006-2015'!D:D,'WR Stats'!C164,'Receiving Data 2006-2015'!A:A,'WR Stats'!D164+4)</f>
        <v>131</v>
      </c>
      <c r="T164" s="6">
        <f>SUMIFS('Receiving Data 2006-2015'!M:M,'Receiving Data 2006-2015'!D:D,'WR Stats'!C164,'Receiving Data 2006-2015'!A:A,'WR Stats'!D164)</f>
        <v>1038</v>
      </c>
      <c r="U164" s="6">
        <f>SUMIFS('Receiving Data 2006-2015'!M:M,'Receiving Data 2006-2015'!D:D,'WR Stats'!C164,'Receiving Data 2006-2015'!A:A,'WR Stats'!D164+1)</f>
        <v>1202</v>
      </c>
      <c r="V164" s="6">
        <f>SUMIFS('Receiving Data 2006-2015'!M:M,'Receiving Data 2006-2015'!D:D,'WR Stats'!C164,'Receiving Data 2006-2015'!A:A,'WR Stats'!D164+2)</f>
        <v>760</v>
      </c>
      <c r="W164" s="6">
        <f>SUMIFS('Receiving Data 2006-2015'!M:M,'Receiving Data 2006-2015'!D:D,'WR Stats'!C164,'Receiving Data 2006-2015'!A:A,'WR Stats'!D164+3)</f>
        <v>1074</v>
      </c>
      <c r="X164" s="6">
        <f>SUMIFS('Receiving Data 2006-2015'!M:M,'Receiving Data 2006-2015'!D:D,'WR Stats'!C164,'Receiving Data 2006-2015'!A:A,'WR Stats'!D164+4)</f>
        <v>1023</v>
      </c>
      <c r="Y164" s="6">
        <f>SUMIFS('Receiving Data 2006-2015'!O:O,'Receiving Data 2006-2015'!D:D,'WR Stats'!C164,'Receiving Data 2006-2015'!A:A,'WR Stats'!D164)</f>
        <v>8</v>
      </c>
      <c r="Z164" s="6">
        <f>SUMIFS('Receiving Data 2006-2015'!O:O,'Receiving Data 2006-2015'!D:D,'WR Stats'!C164,'Receiving Data 2006-2015'!A:A,'WR Stats'!D164+1)</f>
        <v>11</v>
      </c>
      <c r="AA164" s="6">
        <f>SUMIFS('Receiving Data 2006-2015'!O:O,'Receiving Data 2006-2015'!D:D,'WR Stats'!C164,'Receiving Data 2006-2015'!A:A,'WR Stats'!D164+2)</f>
        <v>5</v>
      </c>
      <c r="AB164" s="6">
        <f>SUMIFS('Receiving Data 2006-2015'!O:O,'Receiving Data 2006-2015'!D:D,'WR Stats'!C164,'Receiving Data 2006-2015'!A:A,'WR Stats'!D164+3)</f>
        <v>9</v>
      </c>
      <c r="AC164" s="6">
        <f>SUMIFS('Receiving Data 2006-2015'!O:O,'Receiving Data 2006-2015'!D:D,'WR Stats'!C164,'Receiving Data 2006-2015'!A:A,'WR Stats'!D164+4)</f>
        <v>7</v>
      </c>
      <c r="AD164" s="6">
        <f>SUMIFS('Receiving Data 2006-2015'!S:S,'Receiving Data 2006-2015'!D:D,'WR Stats'!C164,'Receiving Data 2006-2015'!A:A,'WR Stats'!D164)</f>
        <v>0</v>
      </c>
      <c r="AE164" s="6">
        <f>SUMIFS('Receiving Data 2006-2015'!S:S,'Receiving Data 2006-2015'!D:D,'WR Stats'!C164,'Receiving Data 2006-2015'!A:A,'WR Stats'!D164+1)</f>
        <v>1</v>
      </c>
      <c r="AF164" s="6">
        <f>SUMIFS('Receiving Data 2006-2015'!S:S,'Receiving Data 2006-2015'!D:D,'WR Stats'!C164,'Receiving Data 2006-2015'!A:A,'WR Stats'!D164+2)</f>
        <v>1</v>
      </c>
      <c r="AG164" s="6">
        <f>SUMIFS('Receiving Data 2006-2015'!S:S,'Receiving Data 2006-2015'!D:D,'WR Stats'!C164,'Receiving Data 2006-2015'!A:A,'WR Stats'!D164+3)</f>
        <v>2</v>
      </c>
      <c r="AH164" s="6">
        <f>SUMIFS('Receiving Data 2006-2015'!S:S,'Receiving Data 2006-2015'!D:D,'WR Stats'!C164,'Receiving Data 2006-2015'!A:A,'WR Stats'!D164+4)</f>
        <v>0</v>
      </c>
      <c r="AI164" s="6">
        <f t="shared" si="48"/>
        <v>151.80000000000001</v>
      </c>
      <c r="AJ164" s="6">
        <f t="shared" si="49"/>
        <v>184.2</v>
      </c>
      <c r="AK164" s="6">
        <f t="shared" si="50"/>
        <v>104</v>
      </c>
      <c r="AL164" s="6">
        <f t="shared" si="51"/>
        <v>157.4</v>
      </c>
      <c r="AM164" s="6">
        <f t="shared" si="52"/>
        <v>144.30000000000001</v>
      </c>
      <c r="AN164" s="6">
        <f t="shared" si="53"/>
        <v>741.7</v>
      </c>
      <c r="AO164" s="3">
        <f>SUMIFS('Receiving Data 2006-2015'!L:L,'Receiving Data 2006-2015'!D:D,'WR Stats'!C164,'Receiving Data 2006-2015'!A:A,'WR Stats'!D164)</f>
        <v>0.60899999999999999</v>
      </c>
      <c r="AP164" s="3">
        <f>SUMIFS('Receiving Data 2006-2015'!L:L,'Receiving Data 2006-2015'!D:D,'WR Stats'!C164,'Receiving Data 2006-2015'!A:A,'WR Stats'!D164+1)</f>
        <v>0.68500000000000005</v>
      </c>
      <c r="AQ164" s="3">
        <f>SUMIFS('Receiving Data 2006-2015'!L:L,'Receiving Data 2006-2015'!D:D,'WR Stats'!C164,'Receiving Data 2006-2015'!A:A,'WR Stats'!D164+2)</f>
        <v>0.53400000000000003</v>
      </c>
      <c r="AR164" s="3">
        <f>SUMIFS('Receiving Data 2006-2015'!L:L,'Receiving Data 2006-2015'!D:D,'WR Stats'!C164,'Receiving Data 2006-2015'!A:A,'WR Stats'!D164+3)</f>
        <v>0.65400000000000003</v>
      </c>
      <c r="AS164" s="3">
        <f>SUMIFS('Receiving Data 2006-2015'!L:L,'Receiving Data 2006-2015'!D:D,'WR Stats'!C164,'Receiving Data 2006-2015'!A:A,'WR Stats'!D164+4)</f>
        <v>0.64100000000000001</v>
      </c>
      <c r="AT164" s="7">
        <f t="shared" si="54"/>
        <v>5097</v>
      </c>
      <c r="AU164" s="7">
        <f t="shared" si="55"/>
        <v>72</v>
      </c>
      <c r="AV164" s="7">
        <f t="shared" si="56"/>
        <v>584</v>
      </c>
      <c r="AW164" s="7">
        <f t="shared" si="57"/>
        <v>369</v>
      </c>
      <c r="AX164" s="7">
        <f t="shared" si="58"/>
        <v>4</v>
      </c>
      <c r="AY164" s="7">
        <f t="shared" si="59"/>
        <v>13.8130081300813</v>
      </c>
      <c r="AZ164" s="7">
        <f t="shared" si="60"/>
        <v>8.7277397260273979</v>
      </c>
      <c r="BA164" s="7">
        <f t="shared" si="61"/>
        <v>70.791666666666671</v>
      </c>
      <c r="BB164" s="7">
        <f t="shared" si="62"/>
        <v>40</v>
      </c>
      <c r="BC164" s="4">
        <f t="shared" si="63"/>
        <v>0.62460000000000004</v>
      </c>
      <c r="BD164">
        <f t="shared" si="64"/>
        <v>1</v>
      </c>
      <c r="BE164">
        <f t="shared" si="65"/>
        <v>1</v>
      </c>
      <c r="BF164">
        <f t="shared" si="66"/>
        <v>0</v>
      </c>
      <c r="BG164">
        <f t="shared" si="67"/>
        <v>1</v>
      </c>
      <c r="BH164">
        <f t="shared" si="68"/>
        <v>1</v>
      </c>
      <c r="BI164">
        <f t="shared" si="69"/>
        <v>4</v>
      </c>
      <c r="BJ164" t="str">
        <f t="shared" si="70"/>
        <v>Super Star</v>
      </c>
      <c r="BK164">
        <f t="shared" si="71"/>
        <v>1</v>
      </c>
    </row>
    <row r="165" spans="1:63" x14ac:dyDescent="0.25">
      <c r="A165" t="s">
        <v>565</v>
      </c>
      <c r="B165" t="s">
        <v>74</v>
      </c>
      <c r="C165" t="str">
        <f>INDEX('Draft Master List'!E:F,MATCH(A165,'Draft Master List'!E:E,0),2)</f>
        <v>2552006</v>
      </c>
      <c r="D165">
        <f>INDEX('Draft Master List'!A:F,MATCH(A165,'Draft Master List'!E:E,0),1)</f>
        <v>2006</v>
      </c>
      <c r="E165" s="7">
        <f>SUMIFS('Receiving Data 2006-2015'!H:H,'Receiving Data 2006-2015'!D:D,'WR Stats'!C165,'Receiving Data 2006-2015'!A:A,'WR Stats'!D165)</f>
        <v>0</v>
      </c>
      <c r="F165" s="7">
        <f>SUMIFS('Receiving Data 2006-2015'!H:H,'Receiving Data 2006-2015'!D:D,'WR Stats'!C165,'Receiving Data 2006-2015'!A:A,'WR Stats'!D165+1)</f>
        <v>0</v>
      </c>
      <c r="G165" s="7">
        <f>SUMIFS('Receiving Data 2006-2015'!H:H,'Receiving Data 2006-2015'!D:D,'WR Stats'!C165,'Receiving Data 2006-2015'!A:A,'WR Stats'!D165+2)</f>
        <v>0</v>
      </c>
      <c r="H165" s="7">
        <f>SUMIFS('Receiving Data 2006-2015'!H:H,'Receiving Data 2006-2015'!D:D,'WR Stats'!C165,'Receiving Data 2006-2015'!A:A,'WR Stats'!D165+3)</f>
        <v>0</v>
      </c>
      <c r="I165" s="7">
        <f>SUMIFS('Receiving Data 2006-2015'!H:H,'Receiving Data 2006-2015'!D:D,'WR Stats'!C165,'Receiving Data 2006-2015'!A:A,'WR Stats'!D165+4)</f>
        <v>0</v>
      </c>
      <c r="J165" s="7">
        <f>SUMIFS('Receiving Data 2006-2015'!K:K,'Receiving Data 2006-2015'!D:D,'WR Stats'!C165,'Receiving Data 2006-2015'!A:A,'WR Stats'!D165)</f>
        <v>0</v>
      </c>
      <c r="K165" s="7">
        <f>SUMIFS('Receiving Data 2006-2015'!K:K,'Receiving Data 2006-2015'!D:D,'WR Stats'!C165,'Receiving Data 2006-2015'!A:A,'WR Stats'!D165+1)</f>
        <v>0</v>
      </c>
      <c r="L165" s="7">
        <f>SUMIFS('Receiving Data 2006-2015'!K:K,'Receiving Data 2006-2015'!D:D,'WR Stats'!C165,'Receiving Data 2006-2015'!A:A,'WR Stats'!D165+2)</f>
        <v>0</v>
      </c>
      <c r="M165" s="7">
        <f>SUMIFS('Receiving Data 2006-2015'!K:K,'Receiving Data 2006-2015'!D:D,'WR Stats'!C165,'Receiving Data 2006-2015'!A:A,'WR Stats'!D165+3)</f>
        <v>0</v>
      </c>
      <c r="N165" s="7">
        <f>SUMIFS('Receiving Data 2006-2015'!K:K,'Receiving Data 2006-2015'!D:D,'WR Stats'!C165,'Receiving Data 2006-2015'!A:A,'WR Stats'!D165+4)</f>
        <v>0</v>
      </c>
      <c r="O165" s="7">
        <f>SUMIFS('Receiving Data 2006-2015'!J:J,'Receiving Data 2006-2015'!D:D,'WR Stats'!C165,'Receiving Data 2006-2015'!A:A,'WR Stats'!D165)</f>
        <v>0</v>
      </c>
      <c r="P165" s="7">
        <f>SUMIFS('Receiving Data 2006-2015'!J:J,'Receiving Data 2006-2015'!D:D,'WR Stats'!C165,'Receiving Data 2006-2015'!A:A,'WR Stats'!D165+1)</f>
        <v>0</v>
      </c>
      <c r="Q165" s="7">
        <f>SUMIFS('Receiving Data 2006-2015'!J:J,'Receiving Data 2006-2015'!D:D,'WR Stats'!C165,'Receiving Data 2006-2015'!A:A,'WR Stats'!D165+2)</f>
        <v>0</v>
      </c>
      <c r="R165" s="7">
        <f>SUMIFS('Receiving Data 2006-2015'!J:J,'Receiving Data 2006-2015'!D:D,'WR Stats'!C165,'Receiving Data 2006-2015'!A:A,'WR Stats'!D165+3)</f>
        <v>0</v>
      </c>
      <c r="S165" s="7">
        <f>SUMIFS('Receiving Data 2006-2015'!J:J,'Receiving Data 2006-2015'!D:D,'WR Stats'!C165,'Receiving Data 2006-2015'!A:A,'WR Stats'!D165+4)</f>
        <v>0</v>
      </c>
      <c r="T165" s="6">
        <f>SUMIFS('Receiving Data 2006-2015'!M:M,'Receiving Data 2006-2015'!D:D,'WR Stats'!C165,'Receiving Data 2006-2015'!A:A,'WR Stats'!D165)</f>
        <v>0</v>
      </c>
      <c r="U165" s="6">
        <f>SUMIFS('Receiving Data 2006-2015'!M:M,'Receiving Data 2006-2015'!D:D,'WR Stats'!C165,'Receiving Data 2006-2015'!A:A,'WR Stats'!D165+1)</f>
        <v>0</v>
      </c>
      <c r="V165" s="6">
        <f>SUMIFS('Receiving Data 2006-2015'!M:M,'Receiving Data 2006-2015'!D:D,'WR Stats'!C165,'Receiving Data 2006-2015'!A:A,'WR Stats'!D165+2)</f>
        <v>0</v>
      </c>
      <c r="W165" s="6">
        <f>SUMIFS('Receiving Data 2006-2015'!M:M,'Receiving Data 2006-2015'!D:D,'WR Stats'!C165,'Receiving Data 2006-2015'!A:A,'WR Stats'!D165+3)</f>
        <v>0</v>
      </c>
      <c r="X165" s="6">
        <f>SUMIFS('Receiving Data 2006-2015'!M:M,'Receiving Data 2006-2015'!D:D,'WR Stats'!C165,'Receiving Data 2006-2015'!A:A,'WR Stats'!D165+4)</f>
        <v>0</v>
      </c>
      <c r="Y165" s="6">
        <f>SUMIFS('Receiving Data 2006-2015'!O:O,'Receiving Data 2006-2015'!D:D,'WR Stats'!C165,'Receiving Data 2006-2015'!A:A,'WR Stats'!D165)</f>
        <v>0</v>
      </c>
      <c r="Z165" s="6">
        <f>SUMIFS('Receiving Data 2006-2015'!O:O,'Receiving Data 2006-2015'!D:D,'WR Stats'!C165,'Receiving Data 2006-2015'!A:A,'WR Stats'!D165+1)</f>
        <v>0</v>
      </c>
      <c r="AA165" s="6">
        <f>SUMIFS('Receiving Data 2006-2015'!O:O,'Receiving Data 2006-2015'!D:D,'WR Stats'!C165,'Receiving Data 2006-2015'!A:A,'WR Stats'!D165+2)</f>
        <v>0</v>
      </c>
      <c r="AB165" s="6">
        <f>SUMIFS('Receiving Data 2006-2015'!O:O,'Receiving Data 2006-2015'!D:D,'WR Stats'!C165,'Receiving Data 2006-2015'!A:A,'WR Stats'!D165+3)</f>
        <v>0</v>
      </c>
      <c r="AC165" s="6">
        <f>SUMIFS('Receiving Data 2006-2015'!O:O,'Receiving Data 2006-2015'!D:D,'WR Stats'!C165,'Receiving Data 2006-2015'!A:A,'WR Stats'!D165+4)</f>
        <v>0</v>
      </c>
      <c r="AD165" s="6">
        <f>SUMIFS('Receiving Data 2006-2015'!S:S,'Receiving Data 2006-2015'!D:D,'WR Stats'!C165,'Receiving Data 2006-2015'!A:A,'WR Stats'!D165)</f>
        <v>0</v>
      </c>
      <c r="AE165" s="6">
        <f>SUMIFS('Receiving Data 2006-2015'!S:S,'Receiving Data 2006-2015'!D:D,'WR Stats'!C165,'Receiving Data 2006-2015'!A:A,'WR Stats'!D165+1)</f>
        <v>0</v>
      </c>
      <c r="AF165" s="6">
        <f>SUMIFS('Receiving Data 2006-2015'!S:S,'Receiving Data 2006-2015'!D:D,'WR Stats'!C165,'Receiving Data 2006-2015'!A:A,'WR Stats'!D165+2)</f>
        <v>0</v>
      </c>
      <c r="AG165" s="6">
        <f>SUMIFS('Receiving Data 2006-2015'!S:S,'Receiving Data 2006-2015'!D:D,'WR Stats'!C165,'Receiving Data 2006-2015'!A:A,'WR Stats'!D165+3)</f>
        <v>0</v>
      </c>
      <c r="AH165" s="6">
        <f>SUMIFS('Receiving Data 2006-2015'!S:S,'Receiving Data 2006-2015'!D:D,'WR Stats'!C165,'Receiving Data 2006-2015'!A:A,'WR Stats'!D165+4)</f>
        <v>0</v>
      </c>
      <c r="AI165" s="6">
        <f t="shared" si="48"/>
        <v>0</v>
      </c>
      <c r="AJ165" s="6">
        <f t="shared" si="49"/>
        <v>0</v>
      </c>
      <c r="AK165" s="6">
        <f t="shared" si="50"/>
        <v>0</v>
      </c>
      <c r="AL165" s="6">
        <f t="shared" si="51"/>
        <v>0</v>
      </c>
      <c r="AM165" s="6">
        <f t="shared" si="52"/>
        <v>0</v>
      </c>
      <c r="AN165" s="6">
        <f t="shared" si="53"/>
        <v>0</v>
      </c>
      <c r="AO165" s="3">
        <f>SUMIFS('Receiving Data 2006-2015'!L:L,'Receiving Data 2006-2015'!D:D,'WR Stats'!C165,'Receiving Data 2006-2015'!A:A,'WR Stats'!D165)</f>
        <v>0</v>
      </c>
      <c r="AP165" s="3">
        <f>SUMIFS('Receiving Data 2006-2015'!L:L,'Receiving Data 2006-2015'!D:D,'WR Stats'!C165,'Receiving Data 2006-2015'!A:A,'WR Stats'!D165+1)</f>
        <v>0</v>
      </c>
      <c r="AQ165" s="3">
        <f>SUMIFS('Receiving Data 2006-2015'!L:L,'Receiving Data 2006-2015'!D:D,'WR Stats'!C165,'Receiving Data 2006-2015'!A:A,'WR Stats'!D165+2)</f>
        <v>0</v>
      </c>
      <c r="AR165" s="3">
        <f>SUMIFS('Receiving Data 2006-2015'!L:L,'Receiving Data 2006-2015'!D:D,'WR Stats'!C165,'Receiving Data 2006-2015'!A:A,'WR Stats'!D165+3)</f>
        <v>0</v>
      </c>
      <c r="AS165" s="3">
        <f>SUMIFS('Receiving Data 2006-2015'!L:L,'Receiving Data 2006-2015'!D:D,'WR Stats'!C165,'Receiving Data 2006-2015'!A:A,'WR Stats'!D165+4)</f>
        <v>0</v>
      </c>
      <c r="AT165" s="7">
        <f t="shared" si="54"/>
        <v>0</v>
      </c>
      <c r="AU165" s="7">
        <f t="shared" si="55"/>
        <v>0</v>
      </c>
      <c r="AV165" s="7">
        <f t="shared" si="56"/>
        <v>0</v>
      </c>
      <c r="AW165" s="7">
        <f t="shared" si="57"/>
        <v>0</v>
      </c>
      <c r="AX165" s="7">
        <f t="shared" si="58"/>
        <v>0</v>
      </c>
      <c r="AY165" s="7" t="str">
        <f t="shared" si="59"/>
        <v/>
      </c>
      <c r="AZ165" s="7" t="str">
        <f t="shared" si="60"/>
        <v/>
      </c>
      <c r="BA165" s="7" t="str">
        <f t="shared" si="61"/>
        <v/>
      </c>
      <c r="BB165" s="7">
        <f t="shared" si="62"/>
        <v>0</v>
      </c>
      <c r="BC165" s="4">
        <f t="shared" si="63"/>
        <v>0</v>
      </c>
      <c r="BD165">
        <f t="shared" si="64"/>
        <v>0</v>
      </c>
      <c r="BE165">
        <f t="shared" si="65"/>
        <v>0</v>
      </c>
      <c r="BF165">
        <f t="shared" si="66"/>
        <v>0</v>
      </c>
      <c r="BG165">
        <f t="shared" si="67"/>
        <v>0</v>
      </c>
      <c r="BH165">
        <f t="shared" si="68"/>
        <v>0</v>
      </c>
      <c r="BI165">
        <f t="shared" si="69"/>
        <v>0</v>
      </c>
      <c r="BJ165" t="str">
        <f t="shared" si="70"/>
        <v>Bust</v>
      </c>
      <c r="BK165">
        <f t="shared" si="71"/>
        <v>0</v>
      </c>
    </row>
  </sheetData>
  <conditionalFormatting sqref="AH2:AM165">
    <cfRule type="cellIs" dxfId="2" priority="1" operator="greaterThan">
      <formula>125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"/>
  <sheetViews>
    <sheetView workbookViewId="0">
      <selection activeCell="L26" sqref="L26"/>
    </sheetView>
  </sheetViews>
  <sheetFormatPr defaultRowHeight="15" x14ac:dyDescent="0.25"/>
  <cols>
    <col min="1" max="1" width="17" bestFit="1" customWidth="1"/>
    <col min="2" max="2" width="23.7109375" bestFit="1" customWidth="1"/>
    <col min="5" max="5" width="16.140625" bestFit="1" customWidth="1"/>
    <col min="6" max="6" width="23.7109375" bestFit="1" customWidth="1"/>
    <col min="9" max="9" width="17" bestFit="1" customWidth="1"/>
    <col min="10" max="10" width="23.7109375" bestFit="1" customWidth="1"/>
    <col min="12" max="12" width="14.5703125" bestFit="1" customWidth="1"/>
    <col min="13" max="13" width="19.42578125" bestFit="1" customWidth="1"/>
  </cols>
  <sheetData>
    <row r="1" spans="1:13" ht="15.75" x14ac:dyDescent="0.25">
      <c r="A1" s="14" t="s">
        <v>3117</v>
      </c>
      <c r="B1" s="14" t="s">
        <v>3118</v>
      </c>
      <c r="E1" s="14" t="s">
        <v>3117</v>
      </c>
      <c r="F1" s="14" t="s">
        <v>3118</v>
      </c>
      <c r="I1" s="14" t="s">
        <v>3117</v>
      </c>
      <c r="J1" s="14" t="s">
        <v>3118</v>
      </c>
      <c r="L1" s="14" t="s">
        <v>3117</v>
      </c>
      <c r="M1" s="14" t="s">
        <v>3118</v>
      </c>
    </row>
    <row r="2" spans="1:13" ht="15.75" x14ac:dyDescent="0.25">
      <c r="A2" s="13" t="s">
        <v>3119</v>
      </c>
      <c r="B2" s="13">
        <v>225</v>
      </c>
      <c r="E2" s="13" t="s">
        <v>3121</v>
      </c>
      <c r="F2" s="13">
        <v>185</v>
      </c>
      <c r="I2" s="13" t="s">
        <v>3120</v>
      </c>
      <c r="J2" s="13">
        <v>125</v>
      </c>
      <c r="L2" s="13" t="s">
        <v>3119</v>
      </c>
      <c r="M2" s="13">
        <v>225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2"/>
  <sheetViews>
    <sheetView workbookViewId="0">
      <selection activeCell="AG1" sqref="AG1"/>
    </sheetView>
  </sheetViews>
  <sheetFormatPr defaultRowHeight="15" x14ac:dyDescent="0.25"/>
  <sheetData>
    <row r="1" spans="1:21" x14ac:dyDescent="0.25">
      <c r="A1" t="s">
        <v>2824</v>
      </c>
      <c r="C1" t="s">
        <v>2825</v>
      </c>
      <c r="D1">
        <v>3837</v>
      </c>
      <c r="E1">
        <v>35</v>
      </c>
      <c r="F1">
        <v>10</v>
      </c>
      <c r="H1">
        <v>132</v>
      </c>
      <c r="I1">
        <v>636</v>
      </c>
      <c r="J1">
        <v>10</v>
      </c>
      <c r="L1">
        <v>0</v>
      </c>
      <c r="M1">
        <v>0</v>
      </c>
      <c r="N1">
        <v>0</v>
      </c>
      <c r="O1">
        <v>0</v>
      </c>
      <c r="Q1">
        <v>0</v>
      </c>
      <c r="R1">
        <v>4</v>
      </c>
      <c r="S1">
        <v>0</v>
      </c>
      <c r="U1">
        <v>373</v>
      </c>
    </row>
    <row r="2" spans="1:21" x14ac:dyDescent="0.25">
      <c r="A2" t="s">
        <v>2826</v>
      </c>
      <c r="C2" t="s">
        <v>2827</v>
      </c>
      <c r="D2">
        <v>4770</v>
      </c>
      <c r="E2">
        <v>36</v>
      </c>
      <c r="F2">
        <v>7</v>
      </c>
      <c r="H2">
        <v>34</v>
      </c>
      <c r="I2">
        <v>53</v>
      </c>
      <c r="J2">
        <v>3</v>
      </c>
      <c r="L2">
        <v>1</v>
      </c>
      <c r="M2">
        <v>36</v>
      </c>
      <c r="N2">
        <v>0</v>
      </c>
      <c r="O2">
        <v>1</v>
      </c>
      <c r="Q2">
        <v>0</v>
      </c>
      <c r="R2">
        <v>2</v>
      </c>
      <c r="S2">
        <v>0</v>
      </c>
      <c r="U2">
        <v>335</v>
      </c>
    </row>
    <row r="3" spans="1:21" x14ac:dyDescent="0.25">
      <c r="A3" t="s">
        <v>2828</v>
      </c>
      <c r="C3" t="s">
        <v>2829</v>
      </c>
      <c r="D3">
        <v>4024</v>
      </c>
      <c r="E3">
        <v>34</v>
      </c>
      <c r="F3">
        <v>8</v>
      </c>
      <c r="H3">
        <v>103</v>
      </c>
      <c r="I3">
        <v>553</v>
      </c>
      <c r="J3">
        <v>1</v>
      </c>
      <c r="L3">
        <v>0</v>
      </c>
      <c r="M3">
        <v>0</v>
      </c>
      <c r="N3">
        <v>0</v>
      </c>
      <c r="O3">
        <v>0</v>
      </c>
      <c r="Q3">
        <v>0</v>
      </c>
      <c r="R3">
        <v>3</v>
      </c>
      <c r="S3">
        <v>0</v>
      </c>
      <c r="U3">
        <v>322</v>
      </c>
    </row>
    <row r="4" spans="1:21" x14ac:dyDescent="0.25">
      <c r="A4" t="s">
        <v>2830</v>
      </c>
      <c r="C4" t="s">
        <v>2831</v>
      </c>
      <c r="D4">
        <v>4428</v>
      </c>
      <c r="E4">
        <v>35</v>
      </c>
      <c r="F4">
        <v>18</v>
      </c>
      <c r="H4">
        <v>52</v>
      </c>
      <c r="I4">
        <v>310</v>
      </c>
      <c r="J4">
        <v>2</v>
      </c>
      <c r="L4">
        <v>0</v>
      </c>
      <c r="M4">
        <v>0</v>
      </c>
      <c r="N4">
        <v>0</v>
      </c>
      <c r="O4">
        <v>0</v>
      </c>
      <c r="Q4">
        <v>1</v>
      </c>
      <c r="R4">
        <v>5</v>
      </c>
      <c r="S4">
        <v>0</v>
      </c>
      <c r="U4">
        <v>302</v>
      </c>
    </row>
    <row r="5" spans="1:21" x14ac:dyDescent="0.25">
      <c r="A5" t="s">
        <v>2832</v>
      </c>
      <c r="C5" t="s">
        <v>2833</v>
      </c>
      <c r="D5">
        <v>4671</v>
      </c>
      <c r="E5">
        <v>35</v>
      </c>
      <c r="F5">
        <v>11</v>
      </c>
      <c r="H5">
        <v>25</v>
      </c>
      <c r="I5">
        <v>24</v>
      </c>
      <c r="J5">
        <v>1</v>
      </c>
      <c r="L5">
        <v>0</v>
      </c>
      <c r="M5">
        <v>0</v>
      </c>
      <c r="N5">
        <v>0</v>
      </c>
      <c r="O5">
        <v>0</v>
      </c>
      <c r="Q5">
        <v>0</v>
      </c>
      <c r="R5">
        <v>2</v>
      </c>
      <c r="S5">
        <v>0</v>
      </c>
      <c r="U5">
        <v>300</v>
      </c>
    </row>
    <row r="6" spans="1:21" x14ac:dyDescent="0.25">
      <c r="A6" t="s">
        <v>2834</v>
      </c>
      <c r="C6" t="s">
        <v>2835</v>
      </c>
      <c r="D6">
        <v>4870</v>
      </c>
      <c r="E6">
        <v>32</v>
      </c>
      <c r="F6">
        <v>11</v>
      </c>
      <c r="H6">
        <v>24</v>
      </c>
      <c r="I6">
        <v>14</v>
      </c>
      <c r="J6">
        <v>1</v>
      </c>
      <c r="L6">
        <v>0</v>
      </c>
      <c r="M6">
        <v>0</v>
      </c>
      <c r="N6">
        <v>0</v>
      </c>
      <c r="O6">
        <v>0</v>
      </c>
      <c r="Q6">
        <v>0</v>
      </c>
      <c r="R6">
        <v>2</v>
      </c>
      <c r="S6">
        <v>0</v>
      </c>
      <c r="U6">
        <v>299</v>
      </c>
    </row>
    <row r="7" spans="1:21" x14ac:dyDescent="0.25">
      <c r="A7" t="s">
        <v>2836</v>
      </c>
      <c r="C7" t="s">
        <v>2837</v>
      </c>
      <c r="D7">
        <v>3821</v>
      </c>
      <c r="E7">
        <v>31</v>
      </c>
      <c r="F7">
        <v>8</v>
      </c>
      <c r="H7">
        <v>58</v>
      </c>
      <c r="I7">
        <v>344</v>
      </c>
      <c r="J7">
        <v>1</v>
      </c>
      <c r="L7">
        <v>0</v>
      </c>
      <c r="M7">
        <v>0</v>
      </c>
      <c r="N7">
        <v>0</v>
      </c>
      <c r="O7">
        <v>0</v>
      </c>
      <c r="Q7">
        <v>4</v>
      </c>
      <c r="R7">
        <v>4</v>
      </c>
      <c r="S7">
        <v>0</v>
      </c>
      <c r="U7">
        <v>286</v>
      </c>
    </row>
    <row r="8" spans="1:21" x14ac:dyDescent="0.25">
      <c r="A8" t="s">
        <v>2838</v>
      </c>
      <c r="C8" t="s">
        <v>2839</v>
      </c>
      <c r="D8">
        <v>4166</v>
      </c>
      <c r="E8">
        <v>29</v>
      </c>
      <c r="F8">
        <v>11</v>
      </c>
      <c r="H8">
        <v>26</v>
      </c>
      <c r="I8">
        <v>48</v>
      </c>
      <c r="J8">
        <v>5</v>
      </c>
      <c r="L8">
        <v>0</v>
      </c>
      <c r="M8">
        <v>0</v>
      </c>
      <c r="N8">
        <v>0</v>
      </c>
      <c r="O8">
        <v>0</v>
      </c>
      <c r="Q8">
        <v>2</v>
      </c>
      <c r="R8">
        <v>3</v>
      </c>
      <c r="S8">
        <v>0</v>
      </c>
      <c r="U8">
        <v>283</v>
      </c>
    </row>
    <row r="9" spans="1:21" x14ac:dyDescent="0.25">
      <c r="A9" t="s">
        <v>2840</v>
      </c>
      <c r="C9" t="s">
        <v>2841</v>
      </c>
      <c r="D9">
        <v>4262</v>
      </c>
      <c r="E9">
        <v>32</v>
      </c>
      <c r="F9">
        <v>13</v>
      </c>
      <c r="H9">
        <v>44</v>
      </c>
      <c r="I9">
        <v>159</v>
      </c>
      <c r="J9">
        <v>1</v>
      </c>
      <c r="L9">
        <v>1</v>
      </c>
      <c r="M9">
        <v>-6</v>
      </c>
      <c r="N9">
        <v>0</v>
      </c>
      <c r="O9">
        <v>1</v>
      </c>
      <c r="Q9">
        <v>0</v>
      </c>
      <c r="R9">
        <v>2</v>
      </c>
      <c r="S9">
        <v>0</v>
      </c>
      <c r="U9">
        <v>280</v>
      </c>
    </row>
    <row r="10" spans="1:21" x14ac:dyDescent="0.25">
      <c r="A10" t="s">
        <v>2842</v>
      </c>
      <c r="C10" t="s">
        <v>2843</v>
      </c>
      <c r="D10">
        <v>4436</v>
      </c>
      <c r="E10">
        <v>35</v>
      </c>
      <c r="F10">
        <v>14</v>
      </c>
      <c r="H10">
        <v>20</v>
      </c>
      <c r="I10">
        <v>61</v>
      </c>
      <c r="J10">
        <v>0</v>
      </c>
      <c r="L10">
        <v>0</v>
      </c>
      <c r="M10">
        <v>0</v>
      </c>
      <c r="N10">
        <v>0</v>
      </c>
      <c r="O10">
        <v>0</v>
      </c>
      <c r="Q10">
        <v>0</v>
      </c>
      <c r="R10">
        <v>4</v>
      </c>
      <c r="S10">
        <v>0</v>
      </c>
      <c r="U10">
        <v>278</v>
      </c>
    </row>
    <row r="11" spans="1:21" x14ac:dyDescent="0.25">
      <c r="A11" t="s">
        <v>2844</v>
      </c>
      <c r="C11" t="s">
        <v>2845</v>
      </c>
      <c r="D11">
        <v>4793</v>
      </c>
      <c r="E11">
        <v>29</v>
      </c>
      <c r="F11">
        <v>13</v>
      </c>
      <c r="H11">
        <v>17</v>
      </c>
      <c r="I11">
        <v>28</v>
      </c>
      <c r="J11">
        <v>0</v>
      </c>
      <c r="L11">
        <v>0</v>
      </c>
      <c r="M11">
        <v>0</v>
      </c>
      <c r="N11">
        <v>0</v>
      </c>
      <c r="O11">
        <v>0</v>
      </c>
      <c r="Q11">
        <v>2</v>
      </c>
      <c r="R11">
        <v>2</v>
      </c>
      <c r="S11">
        <v>0</v>
      </c>
      <c r="U11">
        <v>277</v>
      </c>
    </row>
    <row r="12" spans="1:21" x14ac:dyDescent="0.25">
      <c r="A12" t="s">
        <v>2846</v>
      </c>
      <c r="C12" t="s">
        <v>2847</v>
      </c>
      <c r="D12">
        <v>3905</v>
      </c>
      <c r="E12">
        <v>31</v>
      </c>
      <c r="F12">
        <v>15</v>
      </c>
      <c r="H12">
        <v>60</v>
      </c>
      <c r="I12">
        <v>270</v>
      </c>
      <c r="J12">
        <v>2</v>
      </c>
      <c r="L12">
        <v>0</v>
      </c>
      <c r="M12">
        <v>0</v>
      </c>
      <c r="N12">
        <v>0</v>
      </c>
      <c r="O12">
        <v>0</v>
      </c>
      <c r="Q12">
        <v>0</v>
      </c>
      <c r="R12">
        <v>2</v>
      </c>
      <c r="S12">
        <v>0</v>
      </c>
      <c r="U12">
        <v>272</v>
      </c>
    </row>
    <row r="13" spans="1:21" x14ac:dyDescent="0.25">
      <c r="A13" t="s">
        <v>2848</v>
      </c>
      <c r="C13" t="s">
        <v>2849</v>
      </c>
      <c r="D13">
        <v>3987</v>
      </c>
      <c r="E13">
        <v>32</v>
      </c>
      <c r="F13">
        <v>13</v>
      </c>
      <c r="H13">
        <v>33</v>
      </c>
      <c r="I13">
        <v>138</v>
      </c>
      <c r="J13">
        <v>0</v>
      </c>
      <c r="L13">
        <v>0</v>
      </c>
      <c r="M13">
        <v>0</v>
      </c>
      <c r="N13">
        <v>0</v>
      </c>
      <c r="O13">
        <v>0</v>
      </c>
      <c r="Q13">
        <v>1</v>
      </c>
      <c r="R13">
        <v>3</v>
      </c>
      <c r="S13">
        <v>0</v>
      </c>
      <c r="U13">
        <v>262</v>
      </c>
    </row>
    <row r="14" spans="1:21" x14ac:dyDescent="0.25">
      <c r="A14" t="s">
        <v>2850</v>
      </c>
      <c r="C14" t="s">
        <v>2851</v>
      </c>
      <c r="D14">
        <v>4042</v>
      </c>
      <c r="E14">
        <v>22</v>
      </c>
      <c r="F14">
        <v>15</v>
      </c>
      <c r="H14">
        <v>54</v>
      </c>
      <c r="I14">
        <v>213</v>
      </c>
      <c r="J14">
        <v>6</v>
      </c>
      <c r="L14">
        <v>0</v>
      </c>
      <c r="M14">
        <v>0</v>
      </c>
      <c r="N14">
        <v>0</v>
      </c>
      <c r="O14">
        <v>0</v>
      </c>
      <c r="Q14">
        <v>1</v>
      </c>
      <c r="R14">
        <v>2</v>
      </c>
      <c r="S14">
        <v>0</v>
      </c>
      <c r="U14">
        <v>261</v>
      </c>
    </row>
    <row r="15" spans="1:21" x14ac:dyDescent="0.25">
      <c r="A15" t="s">
        <v>2852</v>
      </c>
      <c r="C15" t="s">
        <v>2853</v>
      </c>
      <c r="D15">
        <v>3486</v>
      </c>
      <c r="E15">
        <v>20</v>
      </c>
      <c r="F15">
        <v>7</v>
      </c>
      <c r="H15">
        <v>84</v>
      </c>
      <c r="I15">
        <v>498</v>
      </c>
      <c r="J15">
        <v>2</v>
      </c>
      <c r="L15">
        <v>0</v>
      </c>
      <c r="M15">
        <v>0</v>
      </c>
      <c r="N15">
        <v>0</v>
      </c>
      <c r="O15">
        <v>0</v>
      </c>
      <c r="Q15">
        <v>2</v>
      </c>
      <c r="R15">
        <v>0</v>
      </c>
      <c r="S15">
        <v>0</v>
      </c>
      <c r="U15">
        <v>259</v>
      </c>
    </row>
    <row r="16" spans="1:21" x14ac:dyDescent="0.25">
      <c r="A16" t="s">
        <v>2854</v>
      </c>
      <c r="C16" t="s">
        <v>2855</v>
      </c>
      <c r="D16">
        <v>3035</v>
      </c>
      <c r="E16">
        <v>20</v>
      </c>
      <c r="F16">
        <v>6</v>
      </c>
      <c r="H16">
        <v>104</v>
      </c>
      <c r="I16">
        <v>568</v>
      </c>
      <c r="J16">
        <v>4</v>
      </c>
      <c r="L16">
        <v>1</v>
      </c>
      <c r="M16">
        <v>4</v>
      </c>
      <c r="N16">
        <v>0</v>
      </c>
      <c r="O16">
        <v>1</v>
      </c>
      <c r="Q16">
        <v>1</v>
      </c>
      <c r="R16">
        <v>1</v>
      </c>
      <c r="S16">
        <v>0</v>
      </c>
      <c r="U16">
        <v>258</v>
      </c>
    </row>
    <row r="17" spans="1:21" x14ac:dyDescent="0.25">
      <c r="A17" t="s">
        <v>2856</v>
      </c>
      <c r="C17" t="s">
        <v>2857</v>
      </c>
      <c r="D17">
        <v>4210</v>
      </c>
      <c r="E17">
        <v>24</v>
      </c>
      <c r="F17">
        <v>12</v>
      </c>
      <c r="H17">
        <v>32</v>
      </c>
      <c r="I17">
        <v>141</v>
      </c>
      <c r="J17">
        <v>1</v>
      </c>
      <c r="L17">
        <v>1</v>
      </c>
      <c r="M17">
        <v>9</v>
      </c>
      <c r="N17">
        <v>0</v>
      </c>
      <c r="O17">
        <v>1</v>
      </c>
      <c r="Q17">
        <v>1</v>
      </c>
      <c r="R17">
        <v>3</v>
      </c>
      <c r="S17">
        <v>0</v>
      </c>
      <c r="U17">
        <v>245</v>
      </c>
    </row>
    <row r="18" spans="1:21" x14ac:dyDescent="0.25">
      <c r="A18" t="s">
        <v>2858</v>
      </c>
      <c r="C18" t="s">
        <v>2859</v>
      </c>
      <c r="D18">
        <v>3250</v>
      </c>
      <c r="E18">
        <v>25</v>
      </c>
      <c r="F18">
        <v>7</v>
      </c>
      <c r="H18">
        <v>57</v>
      </c>
      <c r="I18">
        <v>142</v>
      </c>
      <c r="J18">
        <v>3</v>
      </c>
      <c r="L18">
        <v>0</v>
      </c>
      <c r="M18">
        <v>0</v>
      </c>
      <c r="N18">
        <v>0</v>
      </c>
      <c r="O18">
        <v>0</v>
      </c>
      <c r="Q18">
        <v>0</v>
      </c>
      <c r="R18">
        <v>2</v>
      </c>
      <c r="S18">
        <v>0</v>
      </c>
      <c r="U18">
        <v>234</v>
      </c>
    </row>
    <row r="19" spans="1:21" x14ac:dyDescent="0.25">
      <c r="A19" t="s">
        <v>2860</v>
      </c>
      <c r="C19" t="s">
        <v>2861</v>
      </c>
      <c r="D19">
        <v>4591</v>
      </c>
      <c r="E19">
        <v>21</v>
      </c>
      <c r="F19">
        <v>16</v>
      </c>
      <c r="H19">
        <v>36</v>
      </c>
      <c r="I19">
        <v>63</v>
      </c>
      <c r="J19">
        <v>0</v>
      </c>
      <c r="L19">
        <v>0</v>
      </c>
      <c r="M19">
        <v>0</v>
      </c>
      <c r="N19">
        <v>0</v>
      </c>
      <c r="O19">
        <v>0</v>
      </c>
      <c r="Q19">
        <v>1</v>
      </c>
      <c r="R19">
        <v>5</v>
      </c>
      <c r="S19">
        <v>0</v>
      </c>
      <c r="U19">
        <v>224</v>
      </c>
    </row>
    <row r="20" spans="1:21" x14ac:dyDescent="0.25">
      <c r="A20" t="s">
        <v>2862</v>
      </c>
      <c r="C20" t="s">
        <v>2863</v>
      </c>
      <c r="D20">
        <v>3938</v>
      </c>
      <c r="E20">
        <v>21</v>
      </c>
      <c r="F20">
        <v>16</v>
      </c>
      <c r="H20">
        <v>15</v>
      </c>
      <c r="I20">
        <v>29</v>
      </c>
      <c r="J20">
        <v>0</v>
      </c>
      <c r="L20">
        <v>0</v>
      </c>
      <c r="M20">
        <v>-3</v>
      </c>
      <c r="N20">
        <v>0</v>
      </c>
      <c r="O20">
        <v>0</v>
      </c>
      <c r="Q20">
        <v>8</v>
      </c>
      <c r="R20">
        <v>0</v>
      </c>
      <c r="S20">
        <v>0</v>
      </c>
      <c r="U20">
        <v>222</v>
      </c>
    </row>
    <row r="21" spans="1:21" x14ac:dyDescent="0.25">
      <c r="A21" t="s">
        <v>2864</v>
      </c>
      <c r="C21" t="s">
        <v>2865</v>
      </c>
      <c r="D21">
        <v>3659</v>
      </c>
      <c r="E21">
        <v>21</v>
      </c>
      <c r="F21">
        <v>11</v>
      </c>
      <c r="H21">
        <v>38</v>
      </c>
      <c r="I21">
        <v>201</v>
      </c>
      <c r="J21">
        <v>1</v>
      </c>
      <c r="L21">
        <v>0</v>
      </c>
      <c r="M21">
        <v>0</v>
      </c>
      <c r="N21">
        <v>0</v>
      </c>
      <c r="O21">
        <v>0</v>
      </c>
      <c r="Q21">
        <v>1</v>
      </c>
      <c r="R21">
        <v>5</v>
      </c>
      <c r="S21">
        <v>0</v>
      </c>
      <c r="U21">
        <v>217</v>
      </c>
    </row>
    <row r="22" spans="1:21" x14ac:dyDescent="0.25">
      <c r="A22" t="s">
        <v>2866</v>
      </c>
      <c r="C22" t="s">
        <v>2867</v>
      </c>
      <c r="D22">
        <v>2818</v>
      </c>
      <c r="E22">
        <v>19</v>
      </c>
      <c r="F22">
        <v>10</v>
      </c>
      <c r="H22">
        <v>34</v>
      </c>
      <c r="I22">
        <v>252</v>
      </c>
      <c r="J22">
        <v>2</v>
      </c>
      <c r="L22">
        <v>1</v>
      </c>
      <c r="M22">
        <v>41</v>
      </c>
      <c r="N22">
        <v>1</v>
      </c>
      <c r="O22">
        <v>1</v>
      </c>
      <c r="Q22">
        <v>3</v>
      </c>
      <c r="R22">
        <v>6</v>
      </c>
      <c r="S22">
        <v>0</v>
      </c>
      <c r="U22">
        <v>198</v>
      </c>
    </row>
    <row r="23" spans="1:21" x14ac:dyDescent="0.25">
      <c r="A23" t="s">
        <v>2868</v>
      </c>
      <c r="C23" t="s">
        <v>2869</v>
      </c>
      <c r="D23">
        <v>3231</v>
      </c>
      <c r="E23">
        <v>14</v>
      </c>
      <c r="F23">
        <v>9</v>
      </c>
      <c r="H23">
        <v>44</v>
      </c>
      <c r="I23">
        <v>192</v>
      </c>
      <c r="J23">
        <v>3</v>
      </c>
      <c r="L23">
        <v>0</v>
      </c>
      <c r="M23">
        <v>0</v>
      </c>
      <c r="N23">
        <v>0</v>
      </c>
      <c r="O23">
        <v>0</v>
      </c>
      <c r="Q23">
        <v>1</v>
      </c>
      <c r="R23">
        <v>3</v>
      </c>
      <c r="S23">
        <v>0</v>
      </c>
      <c r="U23">
        <v>187</v>
      </c>
    </row>
    <row r="24" spans="1:21" x14ac:dyDescent="0.25">
      <c r="A24" t="s">
        <v>2870</v>
      </c>
      <c r="C24" t="s">
        <v>2871</v>
      </c>
      <c r="D24">
        <v>3725</v>
      </c>
      <c r="E24">
        <v>19</v>
      </c>
      <c r="F24">
        <v>14</v>
      </c>
      <c r="H24">
        <v>26</v>
      </c>
      <c r="I24">
        <v>39</v>
      </c>
      <c r="J24">
        <v>0</v>
      </c>
      <c r="L24">
        <v>0</v>
      </c>
      <c r="M24">
        <v>0</v>
      </c>
      <c r="N24">
        <v>0</v>
      </c>
      <c r="O24">
        <v>0</v>
      </c>
      <c r="Q24">
        <v>0</v>
      </c>
      <c r="R24">
        <v>3</v>
      </c>
      <c r="S24">
        <v>0</v>
      </c>
      <c r="U24">
        <v>184</v>
      </c>
    </row>
    <row r="25" spans="1:21" x14ac:dyDescent="0.25">
      <c r="A25" t="s">
        <v>2872</v>
      </c>
      <c r="C25" t="s">
        <v>2873</v>
      </c>
      <c r="D25">
        <v>2606</v>
      </c>
      <c r="E25">
        <v>19</v>
      </c>
      <c r="F25">
        <v>7</v>
      </c>
      <c r="H25">
        <v>15</v>
      </c>
      <c r="I25">
        <v>44</v>
      </c>
      <c r="J25">
        <v>0</v>
      </c>
      <c r="L25">
        <v>0</v>
      </c>
      <c r="M25">
        <v>0</v>
      </c>
      <c r="N25">
        <v>0</v>
      </c>
      <c r="O25">
        <v>0</v>
      </c>
      <c r="Q25">
        <v>0</v>
      </c>
      <c r="R25">
        <v>2</v>
      </c>
      <c r="S25">
        <v>0</v>
      </c>
      <c r="U25">
        <v>159</v>
      </c>
    </row>
    <row r="26" spans="1:21" x14ac:dyDescent="0.25">
      <c r="A26" t="s">
        <v>2874</v>
      </c>
      <c r="C26" t="s">
        <v>2875</v>
      </c>
      <c r="D26">
        <v>2791</v>
      </c>
      <c r="E26">
        <v>14</v>
      </c>
      <c r="F26">
        <v>12</v>
      </c>
      <c r="H26">
        <v>13</v>
      </c>
      <c r="I26">
        <v>23</v>
      </c>
      <c r="J26">
        <v>3</v>
      </c>
      <c r="L26">
        <v>0</v>
      </c>
      <c r="M26">
        <v>0</v>
      </c>
      <c r="N26">
        <v>0</v>
      </c>
      <c r="O26">
        <v>0</v>
      </c>
      <c r="Q26">
        <v>1</v>
      </c>
      <c r="R26">
        <v>2</v>
      </c>
      <c r="S26">
        <v>0</v>
      </c>
      <c r="U26">
        <v>155</v>
      </c>
    </row>
    <row r="27" spans="1:21" x14ac:dyDescent="0.25">
      <c r="A27" t="s">
        <v>2876</v>
      </c>
      <c r="C27" t="s">
        <v>2877</v>
      </c>
      <c r="D27">
        <v>2109</v>
      </c>
      <c r="E27">
        <v>12</v>
      </c>
      <c r="F27">
        <v>4</v>
      </c>
      <c r="H27">
        <v>20</v>
      </c>
      <c r="I27">
        <v>98</v>
      </c>
      <c r="J27">
        <v>1</v>
      </c>
      <c r="L27">
        <v>0</v>
      </c>
      <c r="M27">
        <v>0</v>
      </c>
      <c r="N27">
        <v>0</v>
      </c>
      <c r="O27">
        <v>0</v>
      </c>
      <c r="Q27">
        <v>2</v>
      </c>
      <c r="R27">
        <v>6</v>
      </c>
      <c r="S27">
        <v>0</v>
      </c>
      <c r="U27">
        <v>126</v>
      </c>
    </row>
    <row r="28" spans="1:21" x14ac:dyDescent="0.25">
      <c r="A28" t="s">
        <v>2878</v>
      </c>
      <c r="C28" t="s">
        <v>2879</v>
      </c>
      <c r="D28">
        <v>1881</v>
      </c>
      <c r="E28">
        <v>15</v>
      </c>
      <c r="F28">
        <v>12</v>
      </c>
      <c r="H28">
        <v>33</v>
      </c>
      <c r="I28">
        <v>196</v>
      </c>
      <c r="J28">
        <v>0</v>
      </c>
      <c r="L28">
        <v>0</v>
      </c>
      <c r="M28">
        <v>0</v>
      </c>
      <c r="N28">
        <v>0</v>
      </c>
      <c r="O28">
        <v>0</v>
      </c>
      <c r="Q28">
        <v>1</v>
      </c>
      <c r="R28">
        <v>1</v>
      </c>
      <c r="S28">
        <v>0</v>
      </c>
      <c r="U28">
        <v>126</v>
      </c>
    </row>
    <row r="29" spans="1:21" x14ac:dyDescent="0.25">
      <c r="A29" t="s">
        <v>2880</v>
      </c>
      <c r="C29" t="s">
        <v>2881</v>
      </c>
      <c r="D29">
        <v>2031</v>
      </c>
      <c r="E29">
        <v>10</v>
      </c>
      <c r="F29">
        <v>7</v>
      </c>
      <c r="H29">
        <v>32</v>
      </c>
      <c r="I29">
        <v>185</v>
      </c>
      <c r="J29">
        <v>1</v>
      </c>
      <c r="L29">
        <v>0</v>
      </c>
      <c r="M29">
        <v>0</v>
      </c>
      <c r="N29">
        <v>0</v>
      </c>
      <c r="O29">
        <v>0</v>
      </c>
      <c r="Q29">
        <v>0</v>
      </c>
      <c r="R29">
        <v>1</v>
      </c>
      <c r="S29">
        <v>0</v>
      </c>
      <c r="U29">
        <v>122</v>
      </c>
    </row>
    <row r="30" spans="1:21" x14ac:dyDescent="0.25">
      <c r="A30" t="s">
        <v>2882</v>
      </c>
      <c r="C30" t="s">
        <v>2883</v>
      </c>
      <c r="D30">
        <v>1967</v>
      </c>
      <c r="E30">
        <v>10</v>
      </c>
      <c r="F30">
        <v>6</v>
      </c>
      <c r="H30">
        <v>21</v>
      </c>
      <c r="I30">
        <v>61</v>
      </c>
      <c r="J30">
        <v>1</v>
      </c>
      <c r="L30">
        <v>0</v>
      </c>
      <c r="M30">
        <v>0</v>
      </c>
      <c r="N30">
        <v>0</v>
      </c>
      <c r="O30">
        <v>0</v>
      </c>
      <c r="Q30">
        <v>0</v>
      </c>
      <c r="R30">
        <v>1</v>
      </c>
      <c r="S30">
        <v>0</v>
      </c>
      <c r="U30">
        <v>109</v>
      </c>
    </row>
    <row r="31" spans="1:21" x14ac:dyDescent="0.25">
      <c r="A31" t="s">
        <v>2836</v>
      </c>
      <c r="C31" t="s">
        <v>2884</v>
      </c>
      <c r="D31">
        <v>4428</v>
      </c>
      <c r="E31">
        <v>40</v>
      </c>
      <c r="F31">
        <v>7</v>
      </c>
      <c r="H31">
        <v>67</v>
      </c>
      <c r="I31">
        <v>369</v>
      </c>
      <c r="J31">
        <v>4</v>
      </c>
      <c r="L31">
        <v>0</v>
      </c>
      <c r="M31">
        <v>0</v>
      </c>
      <c r="N31">
        <v>0</v>
      </c>
      <c r="O31">
        <v>0</v>
      </c>
      <c r="Q31">
        <v>2</v>
      </c>
      <c r="R31">
        <v>4</v>
      </c>
      <c r="S31">
        <v>0</v>
      </c>
      <c r="U31">
        <v>365</v>
      </c>
    </row>
    <row r="32" spans="1:21" x14ac:dyDescent="0.25">
      <c r="A32" t="s">
        <v>2860</v>
      </c>
      <c r="C32" t="s">
        <v>2885</v>
      </c>
      <c r="D32">
        <v>4944</v>
      </c>
      <c r="E32">
        <v>38</v>
      </c>
      <c r="F32">
        <v>7</v>
      </c>
      <c r="H32">
        <v>35</v>
      </c>
      <c r="I32">
        <v>117</v>
      </c>
      <c r="J32">
        <v>0</v>
      </c>
      <c r="L32">
        <v>0</v>
      </c>
      <c r="M32">
        <v>0</v>
      </c>
      <c r="N32">
        <v>0</v>
      </c>
      <c r="O32">
        <v>0</v>
      </c>
      <c r="Q32">
        <v>2</v>
      </c>
      <c r="R32">
        <v>2</v>
      </c>
      <c r="S32">
        <v>0</v>
      </c>
      <c r="U32">
        <v>334</v>
      </c>
    </row>
    <row r="33" spans="1:21" x14ac:dyDescent="0.25">
      <c r="A33" t="s">
        <v>2834</v>
      </c>
      <c r="C33" t="s">
        <v>2886</v>
      </c>
      <c r="D33">
        <v>5208</v>
      </c>
      <c r="E33">
        <v>37</v>
      </c>
      <c r="F33">
        <v>15</v>
      </c>
      <c r="H33">
        <v>23</v>
      </c>
      <c r="I33">
        <v>20</v>
      </c>
      <c r="J33">
        <v>2</v>
      </c>
      <c r="L33">
        <v>0</v>
      </c>
      <c r="M33">
        <v>0</v>
      </c>
      <c r="N33">
        <v>0</v>
      </c>
      <c r="O33">
        <v>0</v>
      </c>
      <c r="Q33">
        <v>0</v>
      </c>
      <c r="R33">
        <v>4</v>
      </c>
      <c r="S33">
        <v>0</v>
      </c>
      <c r="U33">
        <v>323</v>
      </c>
    </row>
    <row r="34" spans="1:21" x14ac:dyDescent="0.25">
      <c r="A34" t="s">
        <v>2887</v>
      </c>
      <c r="C34" t="s">
        <v>2888</v>
      </c>
      <c r="D34">
        <v>4240</v>
      </c>
      <c r="E34">
        <v>31</v>
      </c>
      <c r="F34">
        <v>13</v>
      </c>
      <c r="H34">
        <v>64</v>
      </c>
      <c r="I34">
        <v>341</v>
      </c>
      <c r="J34">
        <v>2</v>
      </c>
      <c r="L34">
        <v>0</v>
      </c>
      <c r="M34">
        <v>0</v>
      </c>
      <c r="N34">
        <v>0</v>
      </c>
      <c r="O34">
        <v>0</v>
      </c>
      <c r="Q34">
        <v>2</v>
      </c>
      <c r="R34">
        <v>5</v>
      </c>
      <c r="S34">
        <v>0</v>
      </c>
      <c r="U34">
        <v>297</v>
      </c>
    </row>
    <row r="35" spans="1:21" x14ac:dyDescent="0.25">
      <c r="A35" t="s">
        <v>2838</v>
      </c>
      <c r="C35" t="s">
        <v>2889</v>
      </c>
      <c r="D35">
        <v>4917</v>
      </c>
      <c r="E35">
        <v>25</v>
      </c>
      <c r="F35">
        <v>12</v>
      </c>
      <c r="H35">
        <v>34</v>
      </c>
      <c r="I35">
        <v>96</v>
      </c>
      <c r="J35">
        <v>4</v>
      </c>
      <c r="L35">
        <v>0</v>
      </c>
      <c r="M35">
        <v>0</v>
      </c>
      <c r="N35">
        <v>0</v>
      </c>
      <c r="O35">
        <v>0</v>
      </c>
      <c r="Q35">
        <v>0</v>
      </c>
      <c r="R35">
        <v>3</v>
      </c>
      <c r="S35">
        <v>0</v>
      </c>
      <c r="U35">
        <v>290</v>
      </c>
    </row>
    <row r="36" spans="1:21" x14ac:dyDescent="0.25">
      <c r="A36" t="s">
        <v>2890</v>
      </c>
      <c r="C36" t="s">
        <v>2891</v>
      </c>
      <c r="D36">
        <v>3667</v>
      </c>
      <c r="E36">
        <v>23</v>
      </c>
      <c r="F36">
        <v>4</v>
      </c>
      <c r="H36">
        <v>57</v>
      </c>
      <c r="I36">
        <v>282</v>
      </c>
      <c r="J36">
        <v>6</v>
      </c>
      <c r="L36">
        <v>0</v>
      </c>
      <c r="M36">
        <v>0</v>
      </c>
      <c r="N36">
        <v>0</v>
      </c>
      <c r="O36">
        <v>0</v>
      </c>
      <c r="Q36">
        <v>0</v>
      </c>
      <c r="R36">
        <v>4</v>
      </c>
      <c r="S36">
        <v>0</v>
      </c>
      <c r="U36">
        <v>271</v>
      </c>
    </row>
    <row r="37" spans="1:21" x14ac:dyDescent="0.25">
      <c r="A37" t="s">
        <v>2892</v>
      </c>
      <c r="C37" t="s">
        <v>2893</v>
      </c>
      <c r="D37">
        <v>4327</v>
      </c>
      <c r="E37">
        <v>24</v>
      </c>
      <c r="F37">
        <v>10</v>
      </c>
      <c r="H37">
        <v>37</v>
      </c>
      <c r="I37">
        <v>207</v>
      </c>
      <c r="J37">
        <v>2</v>
      </c>
      <c r="L37">
        <v>0</v>
      </c>
      <c r="M37">
        <v>0</v>
      </c>
      <c r="N37">
        <v>0</v>
      </c>
      <c r="O37">
        <v>0</v>
      </c>
      <c r="Q37">
        <v>1</v>
      </c>
      <c r="R37">
        <v>2</v>
      </c>
      <c r="S37">
        <v>0</v>
      </c>
      <c r="U37">
        <v>267</v>
      </c>
    </row>
    <row r="38" spans="1:21" x14ac:dyDescent="0.25">
      <c r="A38" t="s">
        <v>2830</v>
      </c>
      <c r="C38" t="s">
        <v>2894</v>
      </c>
      <c r="D38">
        <v>3905</v>
      </c>
      <c r="E38">
        <v>23</v>
      </c>
      <c r="F38">
        <v>16</v>
      </c>
      <c r="H38">
        <v>58</v>
      </c>
      <c r="I38">
        <v>359</v>
      </c>
      <c r="J38">
        <v>3</v>
      </c>
      <c r="L38">
        <v>1</v>
      </c>
      <c r="M38">
        <v>20</v>
      </c>
      <c r="N38">
        <v>1</v>
      </c>
      <c r="O38">
        <v>1</v>
      </c>
      <c r="Q38">
        <v>2</v>
      </c>
      <c r="R38">
        <v>6</v>
      </c>
      <c r="S38">
        <v>0</v>
      </c>
      <c r="U38">
        <v>259</v>
      </c>
    </row>
    <row r="39" spans="1:21" x14ac:dyDescent="0.25">
      <c r="A39" t="s">
        <v>2895</v>
      </c>
      <c r="C39" t="s">
        <v>2896</v>
      </c>
      <c r="D39">
        <v>3937</v>
      </c>
      <c r="E39">
        <v>28</v>
      </c>
      <c r="F39">
        <v>6</v>
      </c>
      <c r="H39">
        <v>39</v>
      </c>
      <c r="I39">
        <v>70</v>
      </c>
      <c r="J39">
        <v>0</v>
      </c>
      <c r="L39">
        <v>0</v>
      </c>
      <c r="M39">
        <v>0</v>
      </c>
      <c r="N39">
        <v>0</v>
      </c>
      <c r="O39">
        <v>0</v>
      </c>
      <c r="Q39">
        <v>5</v>
      </c>
      <c r="R39">
        <v>3</v>
      </c>
      <c r="S39">
        <v>0</v>
      </c>
      <c r="U39">
        <v>257</v>
      </c>
    </row>
    <row r="40" spans="1:21" x14ac:dyDescent="0.25">
      <c r="A40" t="s">
        <v>2828</v>
      </c>
      <c r="C40" t="s">
        <v>2897</v>
      </c>
      <c r="D40">
        <v>4219</v>
      </c>
      <c r="E40">
        <v>21</v>
      </c>
      <c r="F40">
        <v>11</v>
      </c>
      <c r="H40">
        <v>72</v>
      </c>
      <c r="I40">
        <v>259</v>
      </c>
      <c r="J40">
        <v>1</v>
      </c>
      <c r="L40">
        <v>2</v>
      </c>
      <c r="M40">
        <v>14</v>
      </c>
      <c r="N40">
        <v>1</v>
      </c>
      <c r="O40">
        <v>2</v>
      </c>
      <c r="Q40">
        <v>1</v>
      </c>
      <c r="R40">
        <v>2</v>
      </c>
      <c r="S40">
        <v>0</v>
      </c>
      <c r="U40">
        <v>256</v>
      </c>
    </row>
    <row r="41" spans="1:21" x14ac:dyDescent="0.25">
      <c r="A41" t="s">
        <v>2854</v>
      </c>
      <c r="C41" t="s">
        <v>2898</v>
      </c>
      <c r="D41">
        <v>3023</v>
      </c>
      <c r="E41">
        <v>17</v>
      </c>
      <c r="F41">
        <v>6</v>
      </c>
      <c r="H41">
        <v>95</v>
      </c>
      <c r="I41">
        <v>580</v>
      </c>
      <c r="J41">
        <v>6</v>
      </c>
      <c r="L41">
        <v>0</v>
      </c>
      <c r="M41">
        <v>0</v>
      </c>
      <c r="N41">
        <v>0</v>
      </c>
      <c r="O41">
        <v>0</v>
      </c>
      <c r="Q41">
        <v>2</v>
      </c>
      <c r="R41">
        <v>2</v>
      </c>
      <c r="S41">
        <v>0</v>
      </c>
      <c r="U41">
        <v>254</v>
      </c>
    </row>
    <row r="42" spans="1:21" x14ac:dyDescent="0.25">
      <c r="A42" t="s">
        <v>2826</v>
      </c>
      <c r="C42" t="s">
        <v>2899</v>
      </c>
      <c r="D42">
        <v>3554</v>
      </c>
      <c r="E42">
        <v>28</v>
      </c>
      <c r="F42">
        <v>2</v>
      </c>
      <c r="H42">
        <v>28</v>
      </c>
      <c r="I42">
        <v>64</v>
      </c>
      <c r="J42">
        <v>0</v>
      </c>
      <c r="L42">
        <v>0</v>
      </c>
      <c r="M42">
        <v>0</v>
      </c>
      <c r="N42">
        <v>0</v>
      </c>
      <c r="O42">
        <v>0</v>
      </c>
      <c r="Q42">
        <v>1</v>
      </c>
      <c r="R42">
        <v>0</v>
      </c>
      <c r="S42">
        <v>0</v>
      </c>
      <c r="U42">
        <v>251</v>
      </c>
    </row>
    <row r="43" spans="1:21" x14ac:dyDescent="0.25">
      <c r="A43" t="s">
        <v>2844</v>
      </c>
      <c r="C43" t="s">
        <v>2900</v>
      </c>
      <c r="D43">
        <v>4386</v>
      </c>
      <c r="E43">
        <v>33</v>
      </c>
      <c r="F43">
        <v>21</v>
      </c>
      <c r="H43">
        <v>14</v>
      </c>
      <c r="I43">
        <v>35</v>
      </c>
      <c r="J43">
        <v>0</v>
      </c>
      <c r="L43">
        <v>0</v>
      </c>
      <c r="M43">
        <v>0</v>
      </c>
      <c r="N43">
        <v>0</v>
      </c>
      <c r="O43">
        <v>0</v>
      </c>
      <c r="Q43">
        <v>0</v>
      </c>
      <c r="R43">
        <v>5</v>
      </c>
      <c r="S43">
        <v>0</v>
      </c>
      <c r="U43">
        <v>250</v>
      </c>
    </row>
    <row r="44" spans="1:21" x14ac:dyDescent="0.25">
      <c r="A44" t="s">
        <v>2858</v>
      </c>
      <c r="C44" t="s">
        <v>2901</v>
      </c>
      <c r="D44">
        <v>4206</v>
      </c>
      <c r="E44">
        <v>18</v>
      </c>
      <c r="F44">
        <v>8</v>
      </c>
      <c r="H44">
        <v>46</v>
      </c>
      <c r="I44">
        <v>184</v>
      </c>
      <c r="J44">
        <v>4</v>
      </c>
      <c r="L44">
        <v>0</v>
      </c>
      <c r="M44">
        <v>0</v>
      </c>
      <c r="N44">
        <v>0</v>
      </c>
      <c r="O44">
        <v>0</v>
      </c>
      <c r="Q44">
        <v>0</v>
      </c>
      <c r="R44">
        <v>3</v>
      </c>
      <c r="S44">
        <v>0</v>
      </c>
      <c r="U44">
        <v>250</v>
      </c>
    </row>
    <row r="45" spans="1:21" x14ac:dyDescent="0.25">
      <c r="A45" t="s">
        <v>2902</v>
      </c>
      <c r="C45" t="s">
        <v>2903</v>
      </c>
      <c r="D45">
        <v>3426</v>
      </c>
      <c r="E45">
        <v>26</v>
      </c>
      <c r="F45">
        <v>9</v>
      </c>
      <c r="H45">
        <v>60</v>
      </c>
      <c r="I45">
        <v>349</v>
      </c>
      <c r="J45">
        <v>2</v>
      </c>
      <c r="L45">
        <v>0</v>
      </c>
      <c r="M45">
        <v>0</v>
      </c>
      <c r="N45">
        <v>0</v>
      </c>
      <c r="O45">
        <v>1</v>
      </c>
      <c r="Q45">
        <v>0</v>
      </c>
      <c r="R45">
        <v>5</v>
      </c>
      <c r="S45">
        <v>0</v>
      </c>
      <c r="U45">
        <v>247</v>
      </c>
    </row>
    <row r="46" spans="1:21" x14ac:dyDescent="0.25">
      <c r="A46" t="s">
        <v>2862</v>
      </c>
      <c r="C46" t="s">
        <v>2904</v>
      </c>
      <c r="D46">
        <v>3819</v>
      </c>
      <c r="E46">
        <v>29</v>
      </c>
      <c r="F46">
        <v>13</v>
      </c>
      <c r="H46">
        <v>16</v>
      </c>
      <c r="I46">
        <v>14</v>
      </c>
      <c r="J46">
        <v>1</v>
      </c>
      <c r="L46">
        <v>0</v>
      </c>
      <c r="M46">
        <v>0</v>
      </c>
      <c r="N46">
        <v>0</v>
      </c>
      <c r="O46">
        <v>0</v>
      </c>
      <c r="Q46">
        <v>3</v>
      </c>
      <c r="R46">
        <v>2</v>
      </c>
      <c r="S46">
        <v>0</v>
      </c>
      <c r="U46">
        <v>246</v>
      </c>
    </row>
    <row r="47" spans="1:21" x14ac:dyDescent="0.25">
      <c r="A47" t="s">
        <v>2850</v>
      </c>
      <c r="C47" t="s">
        <v>2905</v>
      </c>
      <c r="D47">
        <v>4090</v>
      </c>
      <c r="E47">
        <v>28</v>
      </c>
      <c r="F47">
        <v>18</v>
      </c>
      <c r="H47">
        <v>53</v>
      </c>
      <c r="I47">
        <v>165</v>
      </c>
      <c r="J47">
        <v>1</v>
      </c>
      <c r="L47">
        <v>0</v>
      </c>
      <c r="M47">
        <v>0</v>
      </c>
      <c r="N47">
        <v>0</v>
      </c>
      <c r="O47">
        <v>0</v>
      </c>
      <c r="Q47">
        <v>3</v>
      </c>
      <c r="R47">
        <v>6</v>
      </c>
      <c r="S47">
        <v>0</v>
      </c>
      <c r="U47">
        <v>243</v>
      </c>
    </row>
    <row r="48" spans="1:21" x14ac:dyDescent="0.25">
      <c r="A48" t="s">
        <v>2906</v>
      </c>
      <c r="C48" t="s">
        <v>2907</v>
      </c>
      <c r="D48">
        <v>3509</v>
      </c>
      <c r="E48">
        <v>19</v>
      </c>
      <c r="F48">
        <v>14</v>
      </c>
      <c r="H48">
        <v>90</v>
      </c>
      <c r="I48">
        <v>359</v>
      </c>
      <c r="J48">
        <v>5</v>
      </c>
      <c r="L48">
        <v>0</v>
      </c>
      <c r="M48">
        <v>0</v>
      </c>
      <c r="N48">
        <v>0</v>
      </c>
      <c r="O48">
        <v>0</v>
      </c>
      <c r="Q48">
        <v>2</v>
      </c>
      <c r="R48">
        <v>2</v>
      </c>
      <c r="S48">
        <v>0</v>
      </c>
      <c r="U48">
        <v>241</v>
      </c>
    </row>
    <row r="49" spans="1:21" x14ac:dyDescent="0.25">
      <c r="A49" t="s">
        <v>2832</v>
      </c>
      <c r="C49" t="s">
        <v>2908</v>
      </c>
      <c r="D49">
        <v>4233</v>
      </c>
      <c r="E49">
        <v>26</v>
      </c>
      <c r="F49">
        <v>14</v>
      </c>
      <c r="H49">
        <v>14</v>
      </c>
      <c r="I49">
        <v>38</v>
      </c>
      <c r="J49">
        <v>0</v>
      </c>
      <c r="L49">
        <v>0</v>
      </c>
      <c r="M49">
        <v>0</v>
      </c>
      <c r="N49">
        <v>0</v>
      </c>
      <c r="O49">
        <v>0</v>
      </c>
      <c r="Q49">
        <v>1</v>
      </c>
      <c r="R49">
        <v>4</v>
      </c>
      <c r="S49">
        <v>0</v>
      </c>
      <c r="U49">
        <v>234</v>
      </c>
    </row>
    <row r="50" spans="1:21" x14ac:dyDescent="0.25">
      <c r="A50" t="s">
        <v>2874</v>
      </c>
      <c r="C50" t="s">
        <v>2909</v>
      </c>
      <c r="D50">
        <v>4317</v>
      </c>
      <c r="E50">
        <v>20</v>
      </c>
      <c r="F50">
        <v>15</v>
      </c>
      <c r="H50">
        <v>21</v>
      </c>
      <c r="I50">
        <v>58</v>
      </c>
      <c r="J50">
        <v>2</v>
      </c>
      <c r="L50">
        <v>0</v>
      </c>
      <c r="M50">
        <v>0</v>
      </c>
      <c r="N50">
        <v>0</v>
      </c>
      <c r="O50">
        <v>0</v>
      </c>
      <c r="Q50">
        <v>4</v>
      </c>
      <c r="R50">
        <v>3</v>
      </c>
      <c r="S50">
        <v>0</v>
      </c>
      <c r="U50">
        <v>231</v>
      </c>
    </row>
    <row r="51" spans="1:21" x14ac:dyDescent="0.25">
      <c r="A51" t="s">
        <v>2842</v>
      </c>
      <c r="C51" t="s">
        <v>2910</v>
      </c>
      <c r="D51">
        <v>4027</v>
      </c>
      <c r="E51">
        <v>26</v>
      </c>
      <c r="F51">
        <v>16</v>
      </c>
      <c r="H51">
        <v>21</v>
      </c>
      <c r="I51">
        <v>-9</v>
      </c>
      <c r="J51">
        <v>0</v>
      </c>
      <c r="L51">
        <v>0</v>
      </c>
      <c r="M51">
        <v>0</v>
      </c>
      <c r="N51">
        <v>0</v>
      </c>
      <c r="O51">
        <v>0</v>
      </c>
      <c r="Q51">
        <v>0</v>
      </c>
      <c r="R51">
        <v>4</v>
      </c>
      <c r="S51">
        <v>0</v>
      </c>
      <c r="U51">
        <v>218</v>
      </c>
    </row>
    <row r="52" spans="1:21" x14ac:dyDescent="0.25">
      <c r="A52" t="s">
        <v>2852</v>
      </c>
      <c r="C52" t="s">
        <v>2911</v>
      </c>
      <c r="D52">
        <v>3502</v>
      </c>
      <c r="E52">
        <v>15</v>
      </c>
      <c r="F52">
        <v>8</v>
      </c>
      <c r="H52">
        <v>48</v>
      </c>
      <c r="I52">
        <v>134</v>
      </c>
      <c r="J52">
        <v>5</v>
      </c>
      <c r="L52">
        <v>1</v>
      </c>
      <c r="M52">
        <v>3</v>
      </c>
      <c r="N52">
        <v>0</v>
      </c>
      <c r="O52">
        <v>1</v>
      </c>
      <c r="Q52">
        <v>2</v>
      </c>
      <c r="R52">
        <v>4</v>
      </c>
      <c r="S52">
        <v>0</v>
      </c>
      <c r="U52">
        <v>212</v>
      </c>
    </row>
    <row r="53" spans="1:21" x14ac:dyDescent="0.25">
      <c r="A53" t="s">
        <v>2912</v>
      </c>
      <c r="C53" t="s">
        <v>2913</v>
      </c>
      <c r="D53">
        <v>3877</v>
      </c>
      <c r="E53">
        <v>20</v>
      </c>
      <c r="F53">
        <v>5</v>
      </c>
      <c r="H53">
        <v>20</v>
      </c>
      <c r="I53">
        <v>53</v>
      </c>
      <c r="J53">
        <v>0</v>
      </c>
      <c r="L53">
        <v>1</v>
      </c>
      <c r="M53">
        <v>5</v>
      </c>
      <c r="N53">
        <v>0</v>
      </c>
      <c r="O53">
        <v>1</v>
      </c>
      <c r="Q53">
        <v>0</v>
      </c>
      <c r="R53">
        <v>5</v>
      </c>
      <c r="S53">
        <v>0</v>
      </c>
      <c r="U53">
        <v>210</v>
      </c>
    </row>
    <row r="54" spans="1:21" x14ac:dyDescent="0.25">
      <c r="A54" t="s">
        <v>2914</v>
      </c>
      <c r="C54" t="s">
        <v>2915</v>
      </c>
      <c r="D54">
        <v>3782</v>
      </c>
      <c r="E54">
        <v>16</v>
      </c>
      <c r="F54">
        <v>14</v>
      </c>
      <c r="H54">
        <v>46</v>
      </c>
      <c r="I54">
        <v>150</v>
      </c>
      <c r="J54">
        <v>2</v>
      </c>
      <c r="L54">
        <v>1</v>
      </c>
      <c r="M54">
        <v>7</v>
      </c>
      <c r="N54">
        <v>0</v>
      </c>
      <c r="O54">
        <v>1</v>
      </c>
      <c r="Q54">
        <v>2</v>
      </c>
      <c r="R54">
        <v>3</v>
      </c>
      <c r="S54">
        <v>0</v>
      </c>
      <c r="U54">
        <v>202</v>
      </c>
    </row>
    <row r="55" spans="1:21" x14ac:dyDescent="0.25">
      <c r="A55" t="s">
        <v>2916</v>
      </c>
      <c r="C55" t="s">
        <v>2917</v>
      </c>
      <c r="D55">
        <v>2241</v>
      </c>
      <c r="E55">
        <v>16</v>
      </c>
      <c r="F55">
        <v>4</v>
      </c>
      <c r="H55">
        <v>69</v>
      </c>
      <c r="I55">
        <v>468</v>
      </c>
      <c r="J55">
        <v>2</v>
      </c>
      <c r="L55">
        <v>0</v>
      </c>
      <c r="M55">
        <v>0</v>
      </c>
      <c r="N55">
        <v>0</v>
      </c>
      <c r="O55">
        <v>0</v>
      </c>
      <c r="Q55">
        <v>1</v>
      </c>
      <c r="R55">
        <v>3</v>
      </c>
      <c r="S55">
        <v>0</v>
      </c>
      <c r="U55">
        <v>191</v>
      </c>
    </row>
    <row r="56" spans="1:21" x14ac:dyDescent="0.25">
      <c r="A56" t="s">
        <v>2918</v>
      </c>
      <c r="C56" t="s">
        <v>2919</v>
      </c>
      <c r="D56">
        <v>3401</v>
      </c>
      <c r="E56">
        <v>18</v>
      </c>
      <c r="F56">
        <v>10</v>
      </c>
      <c r="H56">
        <v>28</v>
      </c>
      <c r="I56">
        <v>57</v>
      </c>
      <c r="J56">
        <v>0</v>
      </c>
      <c r="L56">
        <v>0</v>
      </c>
      <c r="M56">
        <v>0</v>
      </c>
      <c r="N56">
        <v>0</v>
      </c>
      <c r="O56">
        <v>0</v>
      </c>
      <c r="Q56">
        <v>1</v>
      </c>
      <c r="R56">
        <v>2</v>
      </c>
      <c r="S56">
        <v>0</v>
      </c>
      <c r="U56">
        <v>185</v>
      </c>
    </row>
    <row r="57" spans="1:21" x14ac:dyDescent="0.25">
      <c r="A57" t="s">
        <v>2856</v>
      </c>
      <c r="C57" t="s">
        <v>2920</v>
      </c>
      <c r="D57">
        <v>2995</v>
      </c>
      <c r="E57">
        <v>19</v>
      </c>
      <c r="F57">
        <v>12</v>
      </c>
      <c r="H57">
        <v>39</v>
      </c>
      <c r="I57">
        <v>164</v>
      </c>
      <c r="J57">
        <v>1</v>
      </c>
      <c r="L57">
        <v>0</v>
      </c>
      <c r="M57">
        <v>0</v>
      </c>
      <c r="N57">
        <v>0</v>
      </c>
      <c r="O57">
        <v>0</v>
      </c>
      <c r="Q57">
        <v>1</v>
      </c>
      <c r="R57">
        <v>3</v>
      </c>
      <c r="S57">
        <v>0</v>
      </c>
      <c r="U57">
        <v>180</v>
      </c>
    </row>
    <row r="58" spans="1:21" x14ac:dyDescent="0.25">
      <c r="A58" t="s">
        <v>2921</v>
      </c>
      <c r="C58" t="s">
        <v>2922</v>
      </c>
      <c r="D58">
        <v>2957</v>
      </c>
      <c r="E58">
        <v>15</v>
      </c>
      <c r="F58">
        <v>16</v>
      </c>
      <c r="H58">
        <v>30</v>
      </c>
      <c r="I58">
        <v>131</v>
      </c>
      <c r="J58">
        <v>2</v>
      </c>
      <c r="L58">
        <v>1</v>
      </c>
      <c r="M58">
        <v>-14</v>
      </c>
      <c r="N58">
        <v>0</v>
      </c>
      <c r="O58">
        <v>1</v>
      </c>
      <c r="Q58">
        <v>0</v>
      </c>
      <c r="R58">
        <v>1</v>
      </c>
      <c r="S58">
        <v>0</v>
      </c>
      <c r="U58">
        <v>159</v>
      </c>
    </row>
    <row r="59" spans="1:21" x14ac:dyDescent="0.25">
      <c r="A59" t="s">
        <v>2846</v>
      </c>
      <c r="C59" t="s">
        <v>2923</v>
      </c>
      <c r="D59">
        <v>2710</v>
      </c>
      <c r="E59">
        <v>12</v>
      </c>
      <c r="F59">
        <v>17</v>
      </c>
      <c r="H59">
        <v>33</v>
      </c>
      <c r="I59">
        <v>130</v>
      </c>
      <c r="J59">
        <v>0</v>
      </c>
      <c r="L59">
        <v>0</v>
      </c>
      <c r="M59">
        <v>0</v>
      </c>
      <c r="N59">
        <v>0</v>
      </c>
      <c r="O59">
        <v>0</v>
      </c>
      <c r="Q59">
        <v>0</v>
      </c>
      <c r="R59">
        <v>1</v>
      </c>
      <c r="S59">
        <v>0</v>
      </c>
      <c r="U59">
        <v>122</v>
      </c>
    </row>
    <row r="60" spans="1:21" x14ac:dyDescent="0.25">
      <c r="A60" t="s">
        <v>2924</v>
      </c>
      <c r="C60" t="s">
        <v>2925</v>
      </c>
      <c r="D60">
        <v>2201</v>
      </c>
      <c r="E60">
        <v>9</v>
      </c>
      <c r="F60">
        <v>11</v>
      </c>
      <c r="H60">
        <v>20</v>
      </c>
      <c r="I60">
        <v>51</v>
      </c>
      <c r="J60">
        <v>1</v>
      </c>
      <c r="L60">
        <v>0</v>
      </c>
      <c r="M60">
        <v>0</v>
      </c>
      <c r="N60">
        <v>0</v>
      </c>
      <c r="O60">
        <v>0</v>
      </c>
      <c r="Q60">
        <v>0</v>
      </c>
      <c r="R60">
        <v>1</v>
      </c>
      <c r="S60">
        <v>0</v>
      </c>
      <c r="U60">
        <v>103</v>
      </c>
    </row>
    <row r="61" spans="1:21" x14ac:dyDescent="0.25">
      <c r="A61" t="s">
        <v>2926</v>
      </c>
      <c r="C61" t="s">
        <v>2927</v>
      </c>
      <c r="D61">
        <v>1445</v>
      </c>
      <c r="E61">
        <v>6</v>
      </c>
      <c r="F61">
        <v>0</v>
      </c>
      <c r="H61">
        <v>7</v>
      </c>
      <c r="I61">
        <v>-2</v>
      </c>
      <c r="J61">
        <v>0</v>
      </c>
      <c r="L61">
        <v>0</v>
      </c>
      <c r="M61">
        <v>0</v>
      </c>
      <c r="N61">
        <v>0</v>
      </c>
      <c r="O61">
        <v>0</v>
      </c>
      <c r="Q61">
        <v>0</v>
      </c>
      <c r="R61">
        <v>1</v>
      </c>
      <c r="S61">
        <v>0</v>
      </c>
      <c r="U61">
        <v>77</v>
      </c>
    </row>
    <row r="62" spans="1:21" x14ac:dyDescent="0.25">
      <c r="U62">
        <f>AVERAGE(U1:U61)</f>
        <v>235.73770491803279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"/>
  <sheetViews>
    <sheetView topLeftCell="B1" workbookViewId="0">
      <selection activeCell="AG1" sqref="AG1"/>
    </sheetView>
  </sheetViews>
  <sheetFormatPr defaultRowHeight="15" x14ac:dyDescent="0.25"/>
  <sheetData>
    <row r="1" spans="1:21" x14ac:dyDescent="0.25">
      <c r="A1" t="s">
        <v>2928</v>
      </c>
      <c r="C1" t="s">
        <v>2929</v>
      </c>
      <c r="D1">
        <v>0</v>
      </c>
      <c r="E1">
        <v>0</v>
      </c>
      <c r="F1">
        <v>0</v>
      </c>
      <c r="H1">
        <v>293</v>
      </c>
      <c r="I1">
        <v>1239</v>
      </c>
      <c r="J1">
        <v>16</v>
      </c>
      <c r="L1">
        <v>80</v>
      </c>
      <c r="M1">
        <v>879</v>
      </c>
      <c r="N1">
        <v>4</v>
      </c>
      <c r="O1">
        <v>120</v>
      </c>
      <c r="Q1">
        <v>1</v>
      </c>
      <c r="R1">
        <v>3</v>
      </c>
      <c r="S1">
        <v>0</v>
      </c>
      <c r="U1">
        <v>313</v>
      </c>
    </row>
    <row r="2" spans="1:21" x14ac:dyDescent="0.25">
      <c r="A2" t="s">
        <v>2930</v>
      </c>
      <c r="C2" t="s">
        <v>2929</v>
      </c>
      <c r="D2">
        <v>0</v>
      </c>
      <c r="E2">
        <v>0</v>
      </c>
      <c r="F2">
        <v>0</v>
      </c>
      <c r="H2">
        <v>322</v>
      </c>
      <c r="I2">
        <v>1631</v>
      </c>
      <c r="J2">
        <v>15</v>
      </c>
      <c r="L2">
        <v>32</v>
      </c>
      <c r="M2">
        <v>363</v>
      </c>
      <c r="N2">
        <v>1</v>
      </c>
      <c r="O2">
        <v>40</v>
      </c>
      <c r="Q2">
        <v>0</v>
      </c>
      <c r="R2">
        <v>1</v>
      </c>
      <c r="S2">
        <v>0</v>
      </c>
      <c r="U2">
        <v>280</v>
      </c>
    </row>
    <row r="3" spans="1:21" x14ac:dyDescent="0.25">
      <c r="A3" t="s">
        <v>2931</v>
      </c>
      <c r="C3" t="s">
        <v>2929</v>
      </c>
      <c r="D3">
        <v>0</v>
      </c>
      <c r="E3">
        <v>0</v>
      </c>
      <c r="F3">
        <v>0</v>
      </c>
      <c r="H3">
        <v>234</v>
      </c>
      <c r="I3">
        <v>1267</v>
      </c>
      <c r="J3">
        <v>13</v>
      </c>
      <c r="L3">
        <v>50</v>
      </c>
      <c r="M3">
        <v>356</v>
      </c>
      <c r="N3">
        <v>1</v>
      </c>
      <c r="O3">
        <v>57</v>
      </c>
      <c r="Q3">
        <v>1</v>
      </c>
      <c r="R3">
        <v>0</v>
      </c>
      <c r="S3">
        <v>0</v>
      </c>
      <c r="U3">
        <v>238</v>
      </c>
    </row>
    <row r="4" spans="1:21" x14ac:dyDescent="0.25">
      <c r="A4" t="s">
        <v>2932</v>
      </c>
      <c r="C4" t="s">
        <v>2933</v>
      </c>
      <c r="D4">
        <v>0</v>
      </c>
      <c r="E4">
        <v>0</v>
      </c>
      <c r="F4">
        <v>0</v>
      </c>
      <c r="H4">
        <v>261</v>
      </c>
      <c r="I4">
        <v>1268</v>
      </c>
      <c r="J4">
        <v>7</v>
      </c>
      <c r="L4">
        <v>75</v>
      </c>
      <c r="M4">
        <v>616</v>
      </c>
      <c r="N4">
        <v>2</v>
      </c>
      <c r="O4">
        <v>94</v>
      </c>
      <c r="Q4">
        <v>1</v>
      </c>
      <c r="R4">
        <v>1</v>
      </c>
      <c r="S4">
        <v>0</v>
      </c>
      <c r="U4">
        <v>231</v>
      </c>
    </row>
    <row r="5" spans="1:21" x14ac:dyDescent="0.25">
      <c r="A5" t="s">
        <v>2934</v>
      </c>
      <c r="C5" s="8">
        <v>42737</v>
      </c>
      <c r="D5">
        <v>10</v>
      </c>
      <c r="E5">
        <v>1</v>
      </c>
      <c r="F5">
        <v>0</v>
      </c>
      <c r="H5">
        <v>293</v>
      </c>
      <c r="I5">
        <v>1287</v>
      </c>
      <c r="J5">
        <v>9</v>
      </c>
      <c r="L5">
        <v>53</v>
      </c>
      <c r="M5">
        <v>377</v>
      </c>
      <c r="N5">
        <v>3</v>
      </c>
      <c r="O5">
        <v>67</v>
      </c>
      <c r="Q5">
        <v>0</v>
      </c>
      <c r="R5">
        <v>1</v>
      </c>
      <c r="S5">
        <v>0</v>
      </c>
      <c r="U5">
        <v>229</v>
      </c>
    </row>
    <row r="6" spans="1:21" x14ac:dyDescent="0.25">
      <c r="A6" t="s">
        <v>2935</v>
      </c>
      <c r="C6" t="s">
        <v>2929</v>
      </c>
      <c r="D6">
        <v>0</v>
      </c>
      <c r="E6">
        <v>0</v>
      </c>
      <c r="F6">
        <v>0</v>
      </c>
      <c r="H6">
        <v>299</v>
      </c>
      <c r="I6">
        <v>1161</v>
      </c>
      <c r="J6">
        <v>18</v>
      </c>
      <c r="L6">
        <v>7</v>
      </c>
      <c r="M6">
        <v>38</v>
      </c>
      <c r="N6">
        <v>0</v>
      </c>
      <c r="O6">
        <v>8</v>
      </c>
      <c r="Q6">
        <v>0</v>
      </c>
      <c r="R6">
        <v>1</v>
      </c>
      <c r="S6">
        <v>0</v>
      </c>
      <c r="U6">
        <v>218</v>
      </c>
    </row>
    <row r="7" spans="1:21" x14ac:dyDescent="0.25">
      <c r="A7" t="s">
        <v>2936</v>
      </c>
      <c r="C7" t="s">
        <v>2929</v>
      </c>
      <c r="D7">
        <v>0</v>
      </c>
      <c r="E7">
        <v>0</v>
      </c>
      <c r="F7">
        <v>0</v>
      </c>
      <c r="H7">
        <v>227</v>
      </c>
      <c r="I7">
        <v>1079</v>
      </c>
      <c r="J7">
        <v>11</v>
      </c>
      <c r="L7">
        <v>54</v>
      </c>
      <c r="M7">
        <v>462</v>
      </c>
      <c r="N7">
        <v>2</v>
      </c>
      <c r="O7">
        <v>65</v>
      </c>
      <c r="Q7">
        <v>0</v>
      </c>
      <c r="R7">
        <v>1</v>
      </c>
      <c r="S7">
        <v>0</v>
      </c>
      <c r="U7">
        <v>216</v>
      </c>
    </row>
    <row r="8" spans="1:21" x14ac:dyDescent="0.25">
      <c r="A8" t="s">
        <v>2937</v>
      </c>
      <c r="C8" t="s">
        <v>2929</v>
      </c>
      <c r="D8">
        <v>0</v>
      </c>
      <c r="E8">
        <v>0</v>
      </c>
      <c r="F8">
        <v>0</v>
      </c>
      <c r="H8">
        <v>254</v>
      </c>
      <c r="I8">
        <v>997</v>
      </c>
      <c r="J8">
        <v>10</v>
      </c>
      <c r="L8">
        <v>41</v>
      </c>
      <c r="M8">
        <v>419</v>
      </c>
      <c r="N8">
        <v>2</v>
      </c>
      <c r="O8">
        <v>57</v>
      </c>
      <c r="Q8">
        <v>0</v>
      </c>
      <c r="R8">
        <v>2</v>
      </c>
      <c r="S8">
        <v>0</v>
      </c>
      <c r="U8">
        <v>199</v>
      </c>
    </row>
    <row r="9" spans="1:21" x14ac:dyDescent="0.25">
      <c r="A9" t="s">
        <v>2938</v>
      </c>
      <c r="C9" t="s">
        <v>2929</v>
      </c>
      <c r="D9">
        <v>0</v>
      </c>
      <c r="E9">
        <v>0</v>
      </c>
      <c r="F9">
        <v>0</v>
      </c>
      <c r="H9">
        <v>252</v>
      </c>
      <c r="I9">
        <v>1313</v>
      </c>
      <c r="J9">
        <v>6</v>
      </c>
      <c r="L9">
        <v>29</v>
      </c>
      <c r="M9">
        <v>298</v>
      </c>
      <c r="N9">
        <v>1</v>
      </c>
      <c r="O9">
        <v>50</v>
      </c>
      <c r="Q9">
        <v>0</v>
      </c>
      <c r="R9">
        <v>1</v>
      </c>
      <c r="S9">
        <v>0</v>
      </c>
      <c r="U9">
        <v>189</v>
      </c>
    </row>
    <row r="10" spans="1:21" x14ac:dyDescent="0.25">
      <c r="A10" t="s">
        <v>2939</v>
      </c>
      <c r="C10" t="s">
        <v>2929</v>
      </c>
      <c r="D10">
        <v>0</v>
      </c>
      <c r="E10">
        <v>0</v>
      </c>
      <c r="F10">
        <v>0</v>
      </c>
      <c r="H10">
        <v>205</v>
      </c>
      <c r="I10">
        <v>1043</v>
      </c>
      <c r="J10">
        <v>6</v>
      </c>
      <c r="L10">
        <v>46</v>
      </c>
      <c r="M10">
        <v>319</v>
      </c>
      <c r="N10">
        <v>4</v>
      </c>
      <c r="O10">
        <v>57</v>
      </c>
      <c r="Q10">
        <v>2</v>
      </c>
      <c r="R10">
        <v>2</v>
      </c>
      <c r="S10">
        <v>0</v>
      </c>
      <c r="U10">
        <v>181</v>
      </c>
    </row>
    <row r="11" spans="1:21" x14ac:dyDescent="0.25">
      <c r="A11" t="s">
        <v>2940</v>
      </c>
      <c r="C11" t="s">
        <v>2929</v>
      </c>
      <c r="D11">
        <v>0</v>
      </c>
      <c r="E11">
        <v>0</v>
      </c>
      <c r="F11">
        <v>0</v>
      </c>
      <c r="H11">
        <v>260</v>
      </c>
      <c r="I11">
        <v>1272</v>
      </c>
      <c r="J11">
        <v>8</v>
      </c>
      <c r="L11">
        <v>27</v>
      </c>
      <c r="M11">
        <v>151</v>
      </c>
      <c r="N11">
        <v>0</v>
      </c>
      <c r="O11">
        <v>34</v>
      </c>
      <c r="Q11">
        <v>0</v>
      </c>
      <c r="R11">
        <v>1</v>
      </c>
      <c r="S11">
        <v>0</v>
      </c>
      <c r="U11">
        <v>177</v>
      </c>
    </row>
    <row r="12" spans="1:21" x14ac:dyDescent="0.25">
      <c r="A12" t="s">
        <v>2941</v>
      </c>
      <c r="C12" t="s">
        <v>2929</v>
      </c>
      <c r="D12">
        <v>0</v>
      </c>
      <c r="E12">
        <v>0</v>
      </c>
      <c r="F12">
        <v>0</v>
      </c>
      <c r="H12">
        <v>263</v>
      </c>
      <c r="I12">
        <v>1025</v>
      </c>
      <c r="J12">
        <v>4</v>
      </c>
      <c r="L12">
        <v>38</v>
      </c>
      <c r="M12">
        <v>277</v>
      </c>
      <c r="N12">
        <v>4</v>
      </c>
      <c r="O12">
        <v>47</v>
      </c>
      <c r="Q12">
        <v>0</v>
      </c>
      <c r="R12">
        <v>1</v>
      </c>
      <c r="S12">
        <v>0</v>
      </c>
      <c r="U12">
        <v>164</v>
      </c>
    </row>
    <row r="13" spans="1:21" x14ac:dyDescent="0.25">
      <c r="A13" t="s">
        <v>2942</v>
      </c>
      <c r="C13" t="s">
        <v>2929</v>
      </c>
      <c r="D13">
        <v>0</v>
      </c>
      <c r="E13">
        <v>0</v>
      </c>
      <c r="F13">
        <v>0</v>
      </c>
      <c r="H13">
        <v>195</v>
      </c>
      <c r="I13">
        <v>788</v>
      </c>
      <c r="J13">
        <v>12</v>
      </c>
      <c r="L13">
        <v>33</v>
      </c>
      <c r="M13">
        <v>264</v>
      </c>
      <c r="N13">
        <v>0</v>
      </c>
      <c r="O13">
        <v>42</v>
      </c>
      <c r="Q13">
        <v>0</v>
      </c>
      <c r="R13">
        <v>1</v>
      </c>
      <c r="S13">
        <v>0</v>
      </c>
      <c r="U13">
        <v>164</v>
      </c>
    </row>
    <row r="14" spans="1:21" x14ac:dyDescent="0.25">
      <c r="A14" t="s">
        <v>2943</v>
      </c>
      <c r="C14" t="s">
        <v>2929</v>
      </c>
      <c r="D14">
        <v>0</v>
      </c>
      <c r="E14">
        <v>0</v>
      </c>
      <c r="F14">
        <v>0</v>
      </c>
      <c r="H14">
        <v>217</v>
      </c>
      <c r="I14">
        <v>988</v>
      </c>
      <c r="J14">
        <v>6</v>
      </c>
      <c r="L14">
        <v>27</v>
      </c>
      <c r="M14">
        <v>163</v>
      </c>
      <c r="N14">
        <v>3</v>
      </c>
      <c r="O14">
        <v>33</v>
      </c>
      <c r="Q14">
        <v>1</v>
      </c>
      <c r="R14">
        <v>3</v>
      </c>
      <c r="S14">
        <v>0</v>
      </c>
      <c r="U14">
        <v>154</v>
      </c>
    </row>
    <row r="15" spans="1:21" x14ac:dyDescent="0.25">
      <c r="A15" t="s">
        <v>2944</v>
      </c>
      <c r="C15" t="s">
        <v>2929</v>
      </c>
      <c r="D15">
        <v>0</v>
      </c>
      <c r="E15">
        <v>0</v>
      </c>
      <c r="F15">
        <v>0</v>
      </c>
      <c r="H15">
        <v>198</v>
      </c>
      <c r="I15">
        <v>952</v>
      </c>
      <c r="J15">
        <v>7</v>
      </c>
      <c r="L15">
        <v>40</v>
      </c>
      <c r="M15">
        <v>319</v>
      </c>
      <c r="N15">
        <v>0</v>
      </c>
      <c r="O15">
        <v>52</v>
      </c>
      <c r="Q15">
        <v>0</v>
      </c>
      <c r="R15">
        <v>2</v>
      </c>
      <c r="S15">
        <v>0</v>
      </c>
      <c r="U15">
        <v>153</v>
      </c>
    </row>
    <row r="16" spans="1:21" x14ac:dyDescent="0.25">
      <c r="A16" t="s">
        <v>2945</v>
      </c>
      <c r="C16" t="s">
        <v>2929</v>
      </c>
      <c r="D16">
        <v>0</v>
      </c>
      <c r="E16">
        <v>0</v>
      </c>
      <c r="F16">
        <v>0</v>
      </c>
      <c r="H16">
        <v>268</v>
      </c>
      <c r="I16">
        <v>1073</v>
      </c>
      <c r="J16">
        <v>5</v>
      </c>
      <c r="L16">
        <v>31</v>
      </c>
      <c r="M16">
        <v>188</v>
      </c>
      <c r="N16">
        <v>1</v>
      </c>
      <c r="O16">
        <v>40</v>
      </c>
      <c r="Q16">
        <v>0</v>
      </c>
      <c r="R16">
        <v>1</v>
      </c>
      <c r="S16">
        <v>0</v>
      </c>
      <c r="U16">
        <v>148</v>
      </c>
    </row>
    <row r="17" spans="1:21" x14ac:dyDescent="0.25">
      <c r="A17" t="s">
        <v>2946</v>
      </c>
      <c r="C17" t="s">
        <v>2929</v>
      </c>
      <c r="D17">
        <v>0</v>
      </c>
      <c r="E17">
        <v>0</v>
      </c>
      <c r="F17">
        <v>0</v>
      </c>
      <c r="H17">
        <v>118</v>
      </c>
      <c r="I17">
        <v>520</v>
      </c>
      <c r="J17">
        <v>8</v>
      </c>
      <c r="L17">
        <v>31</v>
      </c>
      <c r="M17">
        <v>421</v>
      </c>
      <c r="N17">
        <v>3</v>
      </c>
      <c r="O17">
        <v>40</v>
      </c>
      <c r="Q17">
        <v>0</v>
      </c>
      <c r="R17">
        <v>0</v>
      </c>
      <c r="S17">
        <v>0</v>
      </c>
      <c r="U17">
        <v>148</v>
      </c>
    </row>
    <row r="18" spans="1:21" x14ac:dyDescent="0.25">
      <c r="A18" t="s">
        <v>2947</v>
      </c>
      <c r="C18" t="s">
        <v>2929</v>
      </c>
      <c r="D18">
        <v>0</v>
      </c>
      <c r="E18">
        <v>0</v>
      </c>
      <c r="F18">
        <v>0</v>
      </c>
      <c r="H18">
        <v>214</v>
      </c>
      <c r="I18">
        <v>921</v>
      </c>
      <c r="J18">
        <v>3</v>
      </c>
      <c r="L18">
        <v>33</v>
      </c>
      <c r="M18">
        <v>447</v>
      </c>
      <c r="N18">
        <v>2</v>
      </c>
      <c r="O18">
        <v>42</v>
      </c>
      <c r="Q18">
        <v>0</v>
      </c>
      <c r="R18">
        <v>3</v>
      </c>
      <c r="S18">
        <v>0</v>
      </c>
      <c r="U18">
        <v>147</v>
      </c>
    </row>
    <row r="19" spans="1:21" x14ac:dyDescent="0.25">
      <c r="A19" t="s">
        <v>2948</v>
      </c>
      <c r="C19" t="s">
        <v>2929</v>
      </c>
      <c r="D19">
        <v>0</v>
      </c>
      <c r="E19">
        <v>0</v>
      </c>
      <c r="F19">
        <v>0</v>
      </c>
      <c r="H19">
        <v>222</v>
      </c>
      <c r="I19">
        <v>839</v>
      </c>
      <c r="J19">
        <v>9</v>
      </c>
      <c r="L19">
        <v>21</v>
      </c>
      <c r="M19">
        <v>174</v>
      </c>
      <c r="N19">
        <v>0</v>
      </c>
      <c r="O19">
        <v>27</v>
      </c>
      <c r="Q19">
        <v>0</v>
      </c>
      <c r="R19">
        <v>0</v>
      </c>
      <c r="S19">
        <v>0</v>
      </c>
      <c r="U19">
        <v>147</v>
      </c>
    </row>
    <row r="20" spans="1:21" x14ac:dyDescent="0.25">
      <c r="A20" t="s">
        <v>2949</v>
      </c>
      <c r="C20" t="s">
        <v>2929</v>
      </c>
      <c r="D20">
        <v>0</v>
      </c>
      <c r="E20">
        <v>0</v>
      </c>
      <c r="F20">
        <v>0</v>
      </c>
      <c r="H20">
        <v>218</v>
      </c>
      <c r="I20">
        <v>813</v>
      </c>
      <c r="J20">
        <v>7</v>
      </c>
      <c r="L20">
        <v>30</v>
      </c>
      <c r="M20">
        <v>263</v>
      </c>
      <c r="N20">
        <v>1</v>
      </c>
      <c r="O20">
        <v>43</v>
      </c>
      <c r="Q20">
        <v>0</v>
      </c>
      <c r="R20">
        <v>1</v>
      </c>
      <c r="S20">
        <v>0</v>
      </c>
      <c r="U20">
        <v>141</v>
      </c>
    </row>
    <row r="21" spans="1:21" x14ac:dyDescent="0.25">
      <c r="A21" t="s">
        <v>2950</v>
      </c>
      <c r="C21" t="s">
        <v>2929</v>
      </c>
      <c r="D21">
        <v>0</v>
      </c>
      <c r="E21">
        <v>0</v>
      </c>
      <c r="F21">
        <v>0</v>
      </c>
      <c r="H21">
        <v>278</v>
      </c>
      <c r="I21">
        <v>885</v>
      </c>
      <c r="J21">
        <v>6</v>
      </c>
      <c r="L21">
        <v>43</v>
      </c>
      <c r="M21">
        <v>327</v>
      </c>
      <c r="N21">
        <v>0</v>
      </c>
      <c r="O21">
        <v>57</v>
      </c>
      <c r="Q21">
        <v>0</v>
      </c>
      <c r="R21">
        <v>1</v>
      </c>
      <c r="S21">
        <v>0</v>
      </c>
      <c r="U21">
        <v>141</v>
      </c>
    </row>
    <row r="22" spans="1:21" x14ac:dyDescent="0.25">
      <c r="A22" t="s">
        <v>2951</v>
      </c>
      <c r="C22" t="s">
        <v>2929</v>
      </c>
      <c r="D22">
        <v>0</v>
      </c>
      <c r="E22">
        <v>0</v>
      </c>
      <c r="F22">
        <v>0</v>
      </c>
      <c r="H22">
        <v>218</v>
      </c>
      <c r="I22">
        <v>824</v>
      </c>
      <c r="J22">
        <v>9</v>
      </c>
      <c r="L22">
        <v>8</v>
      </c>
      <c r="M22">
        <v>60</v>
      </c>
      <c r="N22">
        <v>0</v>
      </c>
      <c r="O22">
        <v>20</v>
      </c>
      <c r="Q22">
        <v>0</v>
      </c>
      <c r="R22">
        <v>2</v>
      </c>
      <c r="S22">
        <v>0</v>
      </c>
      <c r="U22">
        <v>129</v>
      </c>
    </row>
    <row r="23" spans="1:21" x14ac:dyDescent="0.25">
      <c r="A23" t="s">
        <v>2952</v>
      </c>
      <c r="C23" t="s">
        <v>2929</v>
      </c>
      <c r="D23">
        <v>0</v>
      </c>
      <c r="E23">
        <v>0</v>
      </c>
      <c r="F23">
        <v>0</v>
      </c>
      <c r="H23">
        <v>131</v>
      </c>
      <c r="I23">
        <v>722</v>
      </c>
      <c r="J23">
        <v>3</v>
      </c>
      <c r="L23">
        <v>58</v>
      </c>
      <c r="M23">
        <v>388</v>
      </c>
      <c r="N23">
        <v>2</v>
      </c>
      <c r="O23">
        <v>74</v>
      </c>
      <c r="Q23">
        <v>0</v>
      </c>
      <c r="R23">
        <v>1</v>
      </c>
      <c r="S23">
        <v>0</v>
      </c>
      <c r="U23">
        <v>128</v>
      </c>
    </row>
    <row r="24" spans="1:21" x14ac:dyDescent="0.25">
      <c r="A24" t="s">
        <v>2953</v>
      </c>
      <c r="C24" t="s">
        <v>2929</v>
      </c>
      <c r="D24">
        <v>0</v>
      </c>
      <c r="E24">
        <v>0</v>
      </c>
      <c r="F24">
        <v>0</v>
      </c>
      <c r="H24">
        <v>155</v>
      </c>
      <c r="I24">
        <v>661</v>
      </c>
      <c r="J24">
        <v>8</v>
      </c>
      <c r="L24">
        <v>13</v>
      </c>
      <c r="M24">
        <v>115</v>
      </c>
      <c r="N24">
        <v>1</v>
      </c>
      <c r="O24">
        <v>14</v>
      </c>
      <c r="Q24">
        <v>2</v>
      </c>
      <c r="R24">
        <v>2</v>
      </c>
      <c r="S24">
        <v>0</v>
      </c>
      <c r="U24">
        <v>125</v>
      </c>
    </row>
    <row r="25" spans="1:21" x14ac:dyDescent="0.25">
      <c r="A25" t="s">
        <v>2954</v>
      </c>
      <c r="C25" t="s">
        <v>2929</v>
      </c>
      <c r="D25">
        <v>0</v>
      </c>
      <c r="E25">
        <v>0</v>
      </c>
      <c r="F25">
        <v>0</v>
      </c>
      <c r="H25">
        <v>193</v>
      </c>
      <c r="I25">
        <v>774</v>
      </c>
      <c r="J25">
        <v>5</v>
      </c>
      <c r="L25">
        <v>34</v>
      </c>
      <c r="M25">
        <v>236</v>
      </c>
      <c r="N25">
        <v>1</v>
      </c>
      <c r="O25">
        <v>45</v>
      </c>
      <c r="Q25">
        <v>0</v>
      </c>
      <c r="R25">
        <v>0</v>
      </c>
      <c r="S25">
        <v>0</v>
      </c>
      <c r="U25">
        <v>124</v>
      </c>
    </row>
    <row r="26" spans="1:21" x14ac:dyDescent="0.25">
      <c r="A26" t="s">
        <v>2955</v>
      </c>
      <c r="C26" t="s">
        <v>2929</v>
      </c>
      <c r="D26">
        <v>0</v>
      </c>
      <c r="E26">
        <v>0</v>
      </c>
      <c r="F26">
        <v>0</v>
      </c>
      <c r="H26">
        <v>101</v>
      </c>
      <c r="I26">
        <v>577</v>
      </c>
      <c r="J26">
        <v>8</v>
      </c>
      <c r="L26">
        <v>9</v>
      </c>
      <c r="M26">
        <v>50</v>
      </c>
      <c r="N26">
        <v>1</v>
      </c>
      <c r="O26">
        <v>11</v>
      </c>
      <c r="Q26">
        <v>0</v>
      </c>
      <c r="R26">
        <v>0</v>
      </c>
      <c r="S26">
        <v>0</v>
      </c>
      <c r="U26">
        <v>111</v>
      </c>
    </row>
    <row r="27" spans="1:21" x14ac:dyDescent="0.25">
      <c r="A27" t="s">
        <v>2956</v>
      </c>
      <c r="C27" t="s">
        <v>2929</v>
      </c>
      <c r="D27">
        <v>0</v>
      </c>
      <c r="E27">
        <v>0</v>
      </c>
      <c r="F27">
        <v>0</v>
      </c>
      <c r="H27">
        <v>168</v>
      </c>
      <c r="I27">
        <v>704</v>
      </c>
      <c r="J27">
        <v>6</v>
      </c>
      <c r="L27">
        <v>12</v>
      </c>
      <c r="M27">
        <v>82</v>
      </c>
      <c r="N27">
        <v>1</v>
      </c>
      <c r="O27">
        <v>18</v>
      </c>
      <c r="Q27">
        <v>0</v>
      </c>
      <c r="R27">
        <v>0</v>
      </c>
      <c r="S27">
        <v>0</v>
      </c>
      <c r="U27">
        <v>110</v>
      </c>
    </row>
    <row r="28" spans="1:21" x14ac:dyDescent="0.25">
      <c r="A28" t="s">
        <v>2957</v>
      </c>
      <c r="C28" t="s">
        <v>2929</v>
      </c>
      <c r="D28">
        <v>0</v>
      </c>
      <c r="E28">
        <v>0</v>
      </c>
      <c r="F28">
        <v>0</v>
      </c>
      <c r="H28">
        <v>148</v>
      </c>
      <c r="I28">
        <v>583</v>
      </c>
      <c r="J28">
        <v>7</v>
      </c>
      <c r="L28">
        <v>22</v>
      </c>
      <c r="M28">
        <v>107</v>
      </c>
      <c r="N28">
        <v>1</v>
      </c>
      <c r="O28">
        <v>29</v>
      </c>
      <c r="Q28">
        <v>0</v>
      </c>
      <c r="R28">
        <v>1</v>
      </c>
      <c r="S28">
        <v>0</v>
      </c>
      <c r="U28">
        <v>105</v>
      </c>
    </row>
    <row r="29" spans="1:21" x14ac:dyDescent="0.25">
      <c r="A29" t="s">
        <v>2958</v>
      </c>
      <c r="C29" t="s">
        <v>2929</v>
      </c>
      <c r="D29">
        <v>0</v>
      </c>
      <c r="E29">
        <v>0</v>
      </c>
      <c r="F29">
        <v>0</v>
      </c>
      <c r="H29">
        <v>92</v>
      </c>
      <c r="I29">
        <v>357</v>
      </c>
      <c r="J29">
        <v>1</v>
      </c>
      <c r="L29">
        <v>53</v>
      </c>
      <c r="M29">
        <v>371</v>
      </c>
      <c r="N29">
        <v>5</v>
      </c>
      <c r="O29">
        <v>67</v>
      </c>
      <c r="Q29">
        <v>0</v>
      </c>
      <c r="R29">
        <v>0</v>
      </c>
      <c r="S29">
        <v>0</v>
      </c>
      <c r="U29">
        <v>99</v>
      </c>
    </row>
    <row r="30" spans="1:21" x14ac:dyDescent="0.25">
      <c r="A30" t="s">
        <v>2959</v>
      </c>
      <c r="C30" t="s">
        <v>2929</v>
      </c>
      <c r="D30">
        <v>0</v>
      </c>
      <c r="E30">
        <v>0</v>
      </c>
      <c r="F30">
        <v>0</v>
      </c>
      <c r="H30">
        <v>174</v>
      </c>
      <c r="I30">
        <v>612</v>
      </c>
      <c r="J30">
        <v>4</v>
      </c>
      <c r="L30">
        <v>31</v>
      </c>
      <c r="M30">
        <v>265</v>
      </c>
      <c r="N30">
        <v>1</v>
      </c>
      <c r="O30">
        <v>46</v>
      </c>
      <c r="Q30">
        <v>0</v>
      </c>
      <c r="R30">
        <v>3</v>
      </c>
      <c r="S30">
        <v>0</v>
      </c>
      <c r="U30">
        <v>98</v>
      </c>
    </row>
    <row r="31" spans="1:21" x14ac:dyDescent="0.25">
      <c r="A31" t="s">
        <v>2936</v>
      </c>
      <c r="C31" t="s">
        <v>2929</v>
      </c>
      <c r="D31">
        <v>0</v>
      </c>
      <c r="E31">
        <v>0</v>
      </c>
      <c r="F31">
        <v>0</v>
      </c>
      <c r="H31">
        <v>265</v>
      </c>
      <c r="I31">
        <v>1056</v>
      </c>
      <c r="J31">
        <v>11</v>
      </c>
      <c r="L31">
        <v>73</v>
      </c>
      <c r="M31">
        <v>578</v>
      </c>
      <c r="N31">
        <v>3</v>
      </c>
      <c r="O31">
        <v>97</v>
      </c>
      <c r="Q31">
        <v>0</v>
      </c>
      <c r="R31">
        <v>2</v>
      </c>
      <c r="S31">
        <v>0</v>
      </c>
      <c r="U31">
        <v>230</v>
      </c>
    </row>
    <row r="32" spans="1:21" x14ac:dyDescent="0.25">
      <c r="A32" t="s">
        <v>2960</v>
      </c>
      <c r="C32" t="s">
        <v>2929</v>
      </c>
      <c r="D32">
        <v>0</v>
      </c>
      <c r="E32">
        <v>0</v>
      </c>
      <c r="F32">
        <v>0</v>
      </c>
      <c r="H32">
        <v>327</v>
      </c>
      <c r="I32">
        <v>1485</v>
      </c>
      <c r="J32">
        <v>11</v>
      </c>
      <c r="L32">
        <v>30</v>
      </c>
      <c r="M32">
        <v>222</v>
      </c>
      <c r="N32">
        <v>0</v>
      </c>
      <c r="O32">
        <v>36</v>
      </c>
      <c r="Q32">
        <v>0</v>
      </c>
      <c r="R32">
        <v>3</v>
      </c>
      <c r="S32">
        <v>0</v>
      </c>
      <c r="U32">
        <v>217</v>
      </c>
    </row>
    <row r="33" spans="1:21" x14ac:dyDescent="0.25">
      <c r="A33" t="s">
        <v>2961</v>
      </c>
      <c r="C33" t="s">
        <v>2929</v>
      </c>
      <c r="D33">
        <v>0</v>
      </c>
      <c r="E33">
        <v>0</v>
      </c>
      <c r="F33">
        <v>0</v>
      </c>
      <c r="H33">
        <v>288</v>
      </c>
      <c r="I33">
        <v>1402</v>
      </c>
      <c r="J33">
        <v>6</v>
      </c>
      <c r="L33">
        <v>33</v>
      </c>
      <c r="M33">
        <v>271</v>
      </c>
      <c r="N33">
        <v>1</v>
      </c>
      <c r="O33">
        <v>42</v>
      </c>
      <c r="Q33">
        <v>0</v>
      </c>
      <c r="R33">
        <v>5</v>
      </c>
      <c r="S33">
        <v>0</v>
      </c>
      <c r="U33">
        <v>187</v>
      </c>
    </row>
    <row r="34" spans="1:21" x14ac:dyDescent="0.25">
      <c r="A34" t="s">
        <v>2962</v>
      </c>
      <c r="C34" t="s">
        <v>2929</v>
      </c>
      <c r="D34">
        <v>0</v>
      </c>
      <c r="E34">
        <v>0</v>
      </c>
      <c r="F34">
        <v>0</v>
      </c>
      <c r="H34">
        <v>200</v>
      </c>
      <c r="I34">
        <v>907</v>
      </c>
      <c r="J34">
        <v>11</v>
      </c>
      <c r="L34">
        <v>40</v>
      </c>
      <c r="M34">
        <v>367</v>
      </c>
      <c r="N34">
        <v>0</v>
      </c>
      <c r="O34">
        <v>47</v>
      </c>
      <c r="Q34">
        <v>1</v>
      </c>
      <c r="R34">
        <v>2</v>
      </c>
      <c r="S34">
        <v>0</v>
      </c>
      <c r="U34">
        <v>179</v>
      </c>
    </row>
    <row r="35" spans="1:21" x14ac:dyDescent="0.25">
      <c r="A35" t="s">
        <v>2963</v>
      </c>
      <c r="C35" t="s">
        <v>2929</v>
      </c>
      <c r="D35">
        <v>0</v>
      </c>
      <c r="E35">
        <v>0</v>
      </c>
      <c r="F35">
        <v>0</v>
      </c>
      <c r="H35">
        <v>229</v>
      </c>
      <c r="I35">
        <v>1106</v>
      </c>
      <c r="J35">
        <v>10</v>
      </c>
      <c r="L35">
        <v>21</v>
      </c>
      <c r="M35">
        <v>188</v>
      </c>
      <c r="N35">
        <v>0</v>
      </c>
      <c r="O35">
        <v>26</v>
      </c>
      <c r="Q35">
        <v>0</v>
      </c>
      <c r="R35">
        <v>1</v>
      </c>
      <c r="S35">
        <v>0</v>
      </c>
      <c r="U35">
        <v>176</v>
      </c>
    </row>
    <row r="36" spans="1:21" x14ac:dyDescent="0.25">
      <c r="A36" t="s">
        <v>2945</v>
      </c>
      <c r="C36" t="s">
        <v>2929</v>
      </c>
      <c r="D36">
        <v>0</v>
      </c>
      <c r="E36">
        <v>0</v>
      </c>
      <c r="F36">
        <v>0</v>
      </c>
      <c r="H36">
        <v>194</v>
      </c>
      <c r="I36">
        <v>872</v>
      </c>
      <c r="J36">
        <v>8</v>
      </c>
      <c r="L36">
        <v>47</v>
      </c>
      <c r="M36">
        <v>397</v>
      </c>
      <c r="N36">
        <v>2</v>
      </c>
      <c r="O36">
        <v>57</v>
      </c>
      <c r="Q36">
        <v>0</v>
      </c>
      <c r="R36">
        <v>1</v>
      </c>
      <c r="S36">
        <v>0</v>
      </c>
      <c r="U36">
        <v>173</v>
      </c>
    </row>
    <row r="37" spans="1:21" x14ac:dyDescent="0.25">
      <c r="A37" t="s">
        <v>2928</v>
      </c>
      <c r="C37" t="s">
        <v>2929</v>
      </c>
      <c r="D37">
        <v>0</v>
      </c>
      <c r="E37">
        <v>0</v>
      </c>
      <c r="F37">
        <v>0</v>
      </c>
      <c r="H37">
        <v>125</v>
      </c>
      <c r="I37">
        <v>581</v>
      </c>
      <c r="J37">
        <v>8</v>
      </c>
      <c r="L37">
        <v>36</v>
      </c>
      <c r="M37">
        <v>457</v>
      </c>
      <c r="N37">
        <v>4</v>
      </c>
      <c r="O37">
        <v>57</v>
      </c>
      <c r="Q37">
        <v>0</v>
      </c>
      <c r="R37">
        <v>1</v>
      </c>
      <c r="S37">
        <v>1</v>
      </c>
      <c r="U37">
        <v>164</v>
      </c>
    </row>
    <row r="38" spans="1:21" x14ac:dyDescent="0.25">
      <c r="A38" t="s">
        <v>2964</v>
      </c>
      <c r="C38" t="s">
        <v>2929</v>
      </c>
      <c r="D38">
        <v>0</v>
      </c>
      <c r="E38">
        <v>0</v>
      </c>
      <c r="F38">
        <v>0</v>
      </c>
      <c r="H38">
        <v>218</v>
      </c>
      <c r="I38">
        <v>898</v>
      </c>
      <c r="J38">
        <v>4</v>
      </c>
      <c r="L38">
        <v>44</v>
      </c>
      <c r="M38">
        <v>389</v>
      </c>
      <c r="N38">
        <v>3</v>
      </c>
      <c r="O38">
        <v>58</v>
      </c>
      <c r="Q38">
        <v>1</v>
      </c>
      <c r="R38">
        <v>1</v>
      </c>
      <c r="S38">
        <v>0</v>
      </c>
      <c r="U38">
        <v>159</v>
      </c>
    </row>
    <row r="39" spans="1:21" x14ac:dyDescent="0.25">
      <c r="A39" t="s">
        <v>2965</v>
      </c>
      <c r="C39" t="s">
        <v>2929</v>
      </c>
      <c r="D39">
        <v>0</v>
      </c>
      <c r="E39">
        <v>0</v>
      </c>
      <c r="F39">
        <v>0</v>
      </c>
      <c r="H39">
        <v>247</v>
      </c>
      <c r="I39">
        <v>1070</v>
      </c>
      <c r="J39">
        <v>7</v>
      </c>
      <c r="L39">
        <v>30</v>
      </c>
      <c r="M39">
        <v>217</v>
      </c>
      <c r="N39">
        <v>1</v>
      </c>
      <c r="O39">
        <v>37</v>
      </c>
      <c r="Q39">
        <v>0</v>
      </c>
      <c r="R39">
        <v>2</v>
      </c>
      <c r="S39">
        <v>0</v>
      </c>
      <c r="U39">
        <v>159</v>
      </c>
    </row>
    <row r="40" spans="1:21" x14ac:dyDescent="0.25">
      <c r="A40" t="s">
        <v>2966</v>
      </c>
      <c r="C40" t="s">
        <v>2929</v>
      </c>
      <c r="D40">
        <v>0</v>
      </c>
      <c r="E40">
        <v>0</v>
      </c>
      <c r="F40">
        <v>0</v>
      </c>
      <c r="H40">
        <v>97</v>
      </c>
      <c r="I40">
        <v>335</v>
      </c>
      <c r="J40">
        <v>3</v>
      </c>
      <c r="L40">
        <v>81</v>
      </c>
      <c r="M40">
        <v>756</v>
      </c>
      <c r="N40">
        <v>6</v>
      </c>
      <c r="O40">
        <v>107</v>
      </c>
      <c r="Q40">
        <v>0</v>
      </c>
      <c r="R40">
        <v>0</v>
      </c>
      <c r="S40">
        <v>0</v>
      </c>
      <c r="U40">
        <v>149</v>
      </c>
    </row>
    <row r="41" spans="1:21" x14ac:dyDescent="0.25">
      <c r="A41" t="s">
        <v>2967</v>
      </c>
      <c r="C41" t="s">
        <v>2929</v>
      </c>
      <c r="D41">
        <v>0</v>
      </c>
      <c r="E41">
        <v>0</v>
      </c>
      <c r="F41">
        <v>0</v>
      </c>
      <c r="H41">
        <v>266</v>
      </c>
      <c r="I41">
        <v>1066</v>
      </c>
      <c r="J41">
        <v>6</v>
      </c>
      <c r="L41">
        <v>41</v>
      </c>
      <c r="M41">
        <v>232</v>
      </c>
      <c r="N41">
        <v>0</v>
      </c>
      <c r="O41">
        <v>53</v>
      </c>
      <c r="Q41">
        <v>0</v>
      </c>
      <c r="R41">
        <v>1</v>
      </c>
      <c r="S41">
        <v>0</v>
      </c>
      <c r="U41">
        <v>148</v>
      </c>
    </row>
    <row r="42" spans="1:21" x14ac:dyDescent="0.25">
      <c r="A42" t="s">
        <v>2941</v>
      </c>
      <c r="C42" t="s">
        <v>2929</v>
      </c>
      <c r="D42">
        <v>0</v>
      </c>
      <c r="E42">
        <v>0</v>
      </c>
      <c r="F42">
        <v>0</v>
      </c>
      <c r="H42">
        <v>260</v>
      </c>
      <c r="I42">
        <v>967</v>
      </c>
      <c r="J42">
        <v>6</v>
      </c>
      <c r="L42">
        <v>34</v>
      </c>
      <c r="M42">
        <v>267</v>
      </c>
      <c r="N42">
        <v>1</v>
      </c>
      <c r="O42">
        <v>59</v>
      </c>
      <c r="Q42">
        <v>0</v>
      </c>
      <c r="R42">
        <v>3</v>
      </c>
      <c r="S42">
        <v>0</v>
      </c>
      <c r="U42">
        <v>147</v>
      </c>
    </row>
    <row r="43" spans="1:21" x14ac:dyDescent="0.25">
      <c r="A43" t="s">
        <v>2968</v>
      </c>
      <c r="C43" t="s">
        <v>2933</v>
      </c>
      <c r="D43">
        <v>0</v>
      </c>
      <c r="E43">
        <v>0</v>
      </c>
      <c r="F43">
        <v>0</v>
      </c>
      <c r="H43">
        <v>239</v>
      </c>
      <c r="I43">
        <v>1089</v>
      </c>
      <c r="J43">
        <v>3</v>
      </c>
      <c r="L43">
        <v>40</v>
      </c>
      <c r="M43">
        <v>328</v>
      </c>
      <c r="N43">
        <v>0</v>
      </c>
      <c r="O43">
        <v>54</v>
      </c>
      <c r="Q43">
        <v>1</v>
      </c>
      <c r="R43">
        <v>3</v>
      </c>
      <c r="S43">
        <v>0</v>
      </c>
      <c r="U43">
        <v>145</v>
      </c>
    </row>
    <row r="44" spans="1:21" x14ac:dyDescent="0.25">
      <c r="A44" t="s">
        <v>2948</v>
      </c>
      <c r="C44" t="s">
        <v>2929</v>
      </c>
      <c r="D44">
        <v>0</v>
      </c>
      <c r="E44">
        <v>0</v>
      </c>
      <c r="F44">
        <v>0</v>
      </c>
      <c r="H44">
        <v>223</v>
      </c>
      <c r="I44">
        <v>794</v>
      </c>
      <c r="J44">
        <v>11</v>
      </c>
      <c r="L44">
        <v>15</v>
      </c>
      <c r="M44">
        <v>79</v>
      </c>
      <c r="N44">
        <v>1</v>
      </c>
      <c r="O44">
        <v>19</v>
      </c>
      <c r="Q44">
        <v>1</v>
      </c>
      <c r="R44">
        <v>3</v>
      </c>
      <c r="S44">
        <v>0</v>
      </c>
      <c r="U44">
        <v>145</v>
      </c>
    </row>
    <row r="45" spans="1:21" x14ac:dyDescent="0.25">
      <c r="A45" t="s">
        <v>2939</v>
      </c>
      <c r="C45" t="s">
        <v>2929</v>
      </c>
      <c r="D45">
        <v>0</v>
      </c>
      <c r="E45">
        <v>0</v>
      </c>
      <c r="F45">
        <v>0</v>
      </c>
      <c r="H45">
        <v>166</v>
      </c>
      <c r="I45">
        <v>769</v>
      </c>
      <c r="J45">
        <v>6</v>
      </c>
      <c r="L45">
        <v>50</v>
      </c>
      <c r="M45">
        <v>405</v>
      </c>
      <c r="N45">
        <v>0</v>
      </c>
      <c r="O45">
        <v>60</v>
      </c>
      <c r="Q45">
        <v>1</v>
      </c>
      <c r="R45">
        <v>1</v>
      </c>
      <c r="S45">
        <v>0</v>
      </c>
      <c r="U45">
        <v>143</v>
      </c>
    </row>
    <row r="46" spans="1:21" x14ac:dyDescent="0.25">
      <c r="A46" t="s">
        <v>2951</v>
      </c>
      <c r="C46" t="s">
        <v>2929</v>
      </c>
      <c r="D46">
        <v>0</v>
      </c>
      <c r="E46">
        <v>0</v>
      </c>
      <c r="F46">
        <v>0</v>
      </c>
      <c r="H46">
        <v>242</v>
      </c>
      <c r="I46">
        <v>989</v>
      </c>
      <c r="J46">
        <v>6</v>
      </c>
      <c r="L46">
        <v>16</v>
      </c>
      <c r="M46">
        <v>99</v>
      </c>
      <c r="N46">
        <v>1</v>
      </c>
      <c r="O46">
        <v>21</v>
      </c>
      <c r="Q46">
        <v>0</v>
      </c>
      <c r="R46">
        <v>2</v>
      </c>
      <c r="S46">
        <v>0</v>
      </c>
      <c r="U46">
        <v>139</v>
      </c>
    </row>
    <row r="47" spans="1:21" x14ac:dyDescent="0.25">
      <c r="A47" t="s">
        <v>2969</v>
      </c>
      <c r="C47" t="s">
        <v>2929</v>
      </c>
      <c r="D47">
        <v>0</v>
      </c>
      <c r="E47">
        <v>0</v>
      </c>
      <c r="F47">
        <v>0</v>
      </c>
      <c r="H47">
        <v>203</v>
      </c>
      <c r="I47">
        <v>895</v>
      </c>
      <c r="J47">
        <v>3</v>
      </c>
      <c r="L47">
        <v>32</v>
      </c>
      <c r="M47">
        <v>292</v>
      </c>
      <c r="N47">
        <v>2</v>
      </c>
      <c r="O47">
        <v>49</v>
      </c>
      <c r="Q47">
        <v>1</v>
      </c>
      <c r="R47">
        <v>2</v>
      </c>
      <c r="S47">
        <v>0</v>
      </c>
      <c r="U47">
        <v>137</v>
      </c>
    </row>
    <row r="48" spans="1:21" x14ac:dyDescent="0.25">
      <c r="A48" t="s">
        <v>2934</v>
      </c>
      <c r="C48" t="s">
        <v>2929</v>
      </c>
      <c r="D48">
        <v>0</v>
      </c>
      <c r="E48">
        <v>0</v>
      </c>
      <c r="F48">
        <v>0</v>
      </c>
      <c r="H48">
        <v>193</v>
      </c>
      <c r="I48">
        <v>702</v>
      </c>
      <c r="J48">
        <v>6</v>
      </c>
      <c r="L48">
        <v>44</v>
      </c>
      <c r="M48">
        <v>322</v>
      </c>
      <c r="N48">
        <v>1</v>
      </c>
      <c r="O48">
        <v>55</v>
      </c>
      <c r="Q48">
        <v>0</v>
      </c>
      <c r="R48">
        <v>2</v>
      </c>
      <c r="S48">
        <v>0</v>
      </c>
      <c r="U48">
        <v>129</v>
      </c>
    </row>
    <row r="49" spans="1:21" x14ac:dyDescent="0.25">
      <c r="A49" t="s">
        <v>2970</v>
      </c>
      <c r="C49" t="s">
        <v>2929</v>
      </c>
      <c r="D49">
        <v>0</v>
      </c>
      <c r="E49">
        <v>0</v>
      </c>
      <c r="F49">
        <v>0</v>
      </c>
      <c r="H49">
        <v>207</v>
      </c>
      <c r="I49">
        <v>863</v>
      </c>
      <c r="J49">
        <v>7</v>
      </c>
      <c r="L49">
        <v>24</v>
      </c>
      <c r="M49">
        <v>111</v>
      </c>
      <c r="N49">
        <v>0</v>
      </c>
      <c r="O49">
        <v>35</v>
      </c>
      <c r="Q49">
        <v>0</v>
      </c>
      <c r="R49">
        <v>1</v>
      </c>
      <c r="S49">
        <v>0</v>
      </c>
      <c r="U49">
        <v>129</v>
      </c>
    </row>
    <row r="50" spans="1:21" x14ac:dyDescent="0.25">
      <c r="A50" t="s">
        <v>2971</v>
      </c>
      <c r="C50" t="s">
        <v>2929</v>
      </c>
      <c r="D50">
        <v>0</v>
      </c>
      <c r="E50">
        <v>0</v>
      </c>
      <c r="F50">
        <v>0</v>
      </c>
      <c r="H50">
        <v>195</v>
      </c>
      <c r="I50">
        <v>863</v>
      </c>
      <c r="J50">
        <v>3</v>
      </c>
      <c r="L50">
        <v>29</v>
      </c>
      <c r="M50">
        <v>296</v>
      </c>
      <c r="N50">
        <v>1</v>
      </c>
      <c r="O50">
        <v>40</v>
      </c>
      <c r="Q50">
        <v>0</v>
      </c>
      <c r="R50">
        <v>2</v>
      </c>
      <c r="S50">
        <v>0</v>
      </c>
      <c r="U50">
        <v>125</v>
      </c>
    </row>
    <row r="51" spans="1:21" x14ac:dyDescent="0.25">
      <c r="A51" t="s">
        <v>2972</v>
      </c>
      <c r="C51" t="s">
        <v>2929</v>
      </c>
      <c r="D51">
        <v>0</v>
      </c>
      <c r="E51">
        <v>0</v>
      </c>
      <c r="F51">
        <v>0</v>
      </c>
      <c r="H51">
        <v>154</v>
      </c>
      <c r="I51">
        <v>730</v>
      </c>
      <c r="J51">
        <v>2</v>
      </c>
      <c r="L51">
        <v>49</v>
      </c>
      <c r="M51">
        <v>472</v>
      </c>
      <c r="N51">
        <v>0</v>
      </c>
      <c r="O51">
        <v>66</v>
      </c>
      <c r="Q51">
        <v>0</v>
      </c>
      <c r="R51">
        <v>0</v>
      </c>
      <c r="S51">
        <v>0</v>
      </c>
      <c r="U51">
        <v>119</v>
      </c>
    </row>
    <row r="52" spans="1:21" x14ac:dyDescent="0.25">
      <c r="A52" t="s">
        <v>2973</v>
      </c>
      <c r="C52" t="s">
        <v>2929</v>
      </c>
      <c r="D52">
        <v>0</v>
      </c>
      <c r="E52">
        <v>0</v>
      </c>
      <c r="F52">
        <v>0</v>
      </c>
      <c r="H52">
        <v>107</v>
      </c>
      <c r="I52">
        <v>529</v>
      </c>
      <c r="J52">
        <v>0</v>
      </c>
      <c r="L52">
        <v>51</v>
      </c>
      <c r="M52">
        <v>561</v>
      </c>
      <c r="N52">
        <v>4</v>
      </c>
      <c r="O52">
        <v>70</v>
      </c>
      <c r="Q52">
        <v>0</v>
      </c>
      <c r="R52">
        <v>2</v>
      </c>
      <c r="S52">
        <v>0</v>
      </c>
      <c r="U52">
        <v>117</v>
      </c>
    </row>
    <row r="53" spans="1:21" x14ac:dyDescent="0.25">
      <c r="A53" t="s">
        <v>2974</v>
      </c>
      <c r="C53" t="s">
        <v>2929</v>
      </c>
      <c r="D53">
        <v>0</v>
      </c>
      <c r="E53">
        <v>0</v>
      </c>
      <c r="F53">
        <v>0</v>
      </c>
      <c r="H53">
        <v>148</v>
      </c>
      <c r="I53">
        <v>537</v>
      </c>
      <c r="J53">
        <v>6</v>
      </c>
      <c r="L53">
        <v>22</v>
      </c>
      <c r="M53">
        <v>279</v>
      </c>
      <c r="N53">
        <v>1</v>
      </c>
      <c r="O53">
        <v>42</v>
      </c>
      <c r="Q53">
        <v>1</v>
      </c>
      <c r="R53">
        <v>0</v>
      </c>
      <c r="S53">
        <v>0</v>
      </c>
      <c r="U53">
        <v>115</v>
      </c>
    </row>
    <row r="54" spans="1:21" x14ac:dyDescent="0.25">
      <c r="A54" t="s">
        <v>2975</v>
      </c>
      <c r="C54" t="s">
        <v>2929</v>
      </c>
      <c r="D54">
        <v>0</v>
      </c>
      <c r="E54">
        <v>0</v>
      </c>
      <c r="F54">
        <v>0</v>
      </c>
      <c r="H54">
        <v>147</v>
      </c>
      <c r="I54">
        <v>830</v>
      </c>
      <c r="J54">
        <v>4</v>
      </c>
      <c r="L54">
        <v>9</v>
      </c>
      <c r="M54">
        <v>76</v>
      </c>
      <c r="N54">
        <v>1</v>
      </c>
      <c r="O54">
        <v>11</v>
      </c>
      <c r="Q54">
        <v>0</v>
      </c>
      <c r="R54">
        <v>1</v>
      </c>
      <c r="S54">
        <v>0</v>
      </c>
      <c r="U54">
        <v>111</v>
      </c>
    </row>
    <row r="55" spans="1:21" x14ac:dyDescent="0.25">
      <c r="A55" t="s">
        <v>2935</v>
      </c>
      <c r="C55" t="s">
        <v>2929</v>
      </c>
      <c r="D55">
        <v>0</v>
      </c>
      <c r="E55">
        <v>0</v>
      </c>
      <c r="F55">
        <v>0</v>
      </c>
      <c r="H55">
        <v>165</v>
      </c>
      <c r="I55">
        <v>703</v>
      </c>
      <c r="J55">
        <v>6</v>
      </c>
      <c r="L55">
        <v>6</v>
      </c>
      <c r="M55">
        <v>43</v>
      </c>
      <c r="N55">
        <v>1</v>
      </c>
      <c r="O55">
        <v>7</v>
      </c>
      <c r="Q55">
        <v>0</v>
      </c>
      <c r="R55">
        <v>0</v>
      </c>
      <c r="S55">
        <v>0</v>
      </c>
      <c r="U55">
        <v>110</v>
      </c>
    </row>
    <row r="56" spans="1:21" x14ac:dyDescent="0.25">
      <c r="A56" t="s">
        <v>2976</v>
      </c>
      <c r="C56" t="s">
        <v>2929</v>
      </c>
      <c r="D56">
        <v>0</v>
      </c>
      <c r="E56">
        <v>0</v>
      </c>
      <c r="F56">
        <v>0</v>
      </c>
      <c r="H56">
        <v>148</v>
      </c>
      <c r="I56">
        <v>601</v>
      </c>
      <c r="J56">
        <v>2</v>
      </c>
      <c r="L56">
        <v>43</v>
      </c>
      <c r="M56">
        <v>392</v>
      </c>
      <c r="N56">
        <v>3</v>
      </c>
      <c r="O56">
        <v>53</v>
      </c>
      <c r="Q56">
        <v>0</v>
      </c>
      <c r="R56">
        <v>3</v>
      </c>
      <c r="S56">
        <v>0</v>
      </c>
      <c r="U56">
        <v>110</v>
      </c>
    </row>
    <row r="57" spans="1:21" x14ac:dyDescent="0.25">
      <c r="A57" t="s">
        <v>2977</v>
      </c>
      <c r="C57" t="s">
        <v>2929</v>
      </c>
      <c r="D57">
        <v>0</v>
      </c>
      <c r="E57">
        <v>0</v>
      </c>
      <c r="F57">
        <v>0</v>
      </c>
      <c r="H57">
        <v>187</v>
      </c>
      <c r="I57">
        <v>758</v>
      </c>
      <c r="J57">
        <v>3</v>
      </c>
      <c r="L57">
        <v>20</v>
      </c>
      <c r="M57">
        <v>188</v>
      </c>
      <c r="N57">
        <v>2</v>
      </c>
      <c r="O57">
        <v>28</v>
      </c>
      <c r="Q57">
        <v>0</v>
      </c>
      <c r="R57">
        <v>2</v>
      </c>
      <c r="S57">
        <v>0</v>
      </c>
      <c r="U57">
        <v>109</v>
      </c>
    </row>
    <row r="58" spans="1:21" x14ac:dyDescent="0.25">
      <c r="A58" t="s">
        <v>2978</v>
      </c>
      <c r="C58" t="s">
        <v>2929</v>
      </c>
      <c r="D58">
        <v>0</v>
      </c>
      <c r="E58">
        <v>0</v>
      </c>
      <c r="F58">
        <v>0</v>
      </c>
      <c r="H58">
        <v>93</v>
      </c>
      <c r="I58">
        <v>517</v>
      </c>
      <c r="J58">
        <v>7</v>
      </c>
      <c r="L58">
        <v>11</v>
      </c>
      <c r="M58">
        <v>96</v>
      </c>
      <c r="N58">
        <v>2</v>
      </c>
      <c r="O58">
        <v>14</v>
      </c>
      <c r="Q58">
        <v>0</v>
      </c>
      <c r="R58">
        <v>1</v>
      </c>
      <c r="S58">
        <v>0</v>
      </c>
      <c r="U58">
        <v>109</v>
      </c>
    </row>
    <row r="59" spans="1:21" x14ac:dyDescent="0.25">
      <c r="A59" t="s">
        <v>2979</v>
      </c>
      <c r="C59" t="s">
        <v>2929</v>
      </c>
      <c r="D59">
        <v>0</v>
      </c>
      <c r="E59">
        <v>0</v>
      </c>
      <c r="F59">
        <v>0</v>
      </c>
      <c r="H59">
        <v>182</v>
      </c>
      <c r="I59">
        <v>740</v>
      </c>
      <c r="J59">
        <v>2</v>
      </c>
      <c r="L59">
        <v>36</v>
      </c>
      <c r="M59">
        <v>279</v>
      </c>
      <c r="N59">
        <v>1</v>
      </c>
      <c r="O59">
        <v>46</v>
      </c>
      <c r="Q59">
        <v>0</v>
      </c>
      <c r="R59">
        <v>0</v>
      </c>
      <c r="S59">
        <v>0</v>
      </c>
      <c r="U59">
        <v>109</v>
      </c>
    </row>
    <row r="60" spans="1:21" x14ac:dyDescent="0.25">
      <c r="A60" t="s">
        <v>2944</v>
      </c>
      <c r="C60" t="s">
        <v>2929</v>
      </c>
      <c r="D60">
        <v>0</v>
      </c>
      <c r="E60">
        <v>0</v>
      </c>
      <c r="F60">
        <v>0</v>
      </c>
      <c r="H60">
        <v>185</v>
      </c>
      <c r="I60">
        <v>706</v>
      </c>
      <c r="J60">
        <v>4</v>
      </c>
      <c r="L60">
        <v>19</v>
      </c>
      <c r="M60">
        <v>182</v>
      </c>
      <c r="N60">
        <v>1</v>
      </c>
      <c r="O60">
        <v>22</v>
      </c>
      <c r="Q60">
        <v>0</v>
      </c>
      <c r="R60">
        <v>0</v>
      </c>
      <c r="S60">
        <v>0</v>
      </c>
      <c r="U60">
        <v>107</v>
      </c>
    </row>
    <row r="61" spans="1:21" x14ac:dyDescent="0.25">
      <c r="U61">
        <f>AVERAGE(U1:U60)</f>
        <v>155.05000000000001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1"/>
  <sheetViews>
    <sheetView workbookViewId="0">
      <selection sqref="A1:Q1"/>
    </sheetView>
  </sheetViews>
  <sheetFormatPr defaultRowHeight="15" x14ac:dyDescent="0.25"/>
  <sheetData>
    <row r="1" spans="1:21" x14ac:dyDescent="0.25">
      <c r="A1" t="s">
        <v>2980</v>
      </c>
      <c r="C1" t="s">
        <v>2981</v>
      </c>
      <c r="H1" t="s">
        <v>2982</v>
      </c>
      <c r="L1" t="s">
        <v>2983</v>
      </c>
      <c r="Q1" t="s">
        <v>2984</v>
      </c>
      <c r="U1" t="s">
        <v>2985</v>
      </c>
    </row>
    <row r="2" spans="1:21" x14ac:dyDescent="0.25">
      <c r="A2" t="s">
        <v>2986</v>
      </c>
      <c r="C2" t="s">
        <v>2987</v>
      </c>
      <c r="D2" t="s">
        <v>2988</v>
      </c>
      <c r="E2" t="s">
        <v>2989</v>
      </c>
      <c r="F2" t="s">
        <v>2990</v>
      </c>
      <c r="H2" t="s">
        <v>2991</v>
      </c>
      <c r="I2" t="s">
        <v>2988</v>
      </c>
      <c r="J2" t="s">
        <v>2989</v>
      </c>
      <c r="L2" t="s">
        <v>2992</v>
      </c>
      <c r="M2" t="s">
        <v>2988</v>
      </c>
      <c r="N2" t="s">
        <v>2989</v>
      </c>
      <c r="O2" t="s">
        <v>2993</v>
      </c>
      <c r="Q2" t="s">
        <v>2994</v>
      </c>
      <c r="R2" t="s">
        <v>2995</v>
      </c>
      <c r="S2" t="s">
        <v>2989</v>
      </c>
      <c r="U2" t="s">
        <v>2996</v>
      </c>
    </row>
    <row r="3" spans="1:21" x14ac:dyDescent="0.25">
      <c r="A3" t="s">
        <v>2997</v>
      </c>
      <c r="C3" t="s">
        <v>2929</v>
      </c>
      <c r="D3">
        <v>0</v>
      </c>
      <c r="E3">
        <v>0</v>
      </c>
      <c r="F3">
        <v>0</v>
      </c>
      <c r="H3">
        <v>0</v>
      </c>
      <c r="I3">
        <v>0</v>
      </c>
      <c r="J3">
        <v>0</v>
      </c>
      <c r="L3">
        <v>97</v>
      </c>
      <c r="M3">
        <v>1257</v>
      </c>
      <c r="N3">
        <v>14</v>
      </c>
      <c r="O3">
        <v>152</v>
      </c>
      <c r="Q3">
        <v>0</v>
      </c>
      <c r="R3">
        <v>1</v>
      </c>
      <c r="S3">
        <v>0</v>
      </c>
      <c r="U3">
        <v>200</v>
      </c>
    </row>
    <row r="4" spans="1:21" x14ac:dyDescent="0.25">
      <c r="A4" t="s">
        <v>2998</v>
      </c>
      <c r="C4" t="s">
        <v>2929</v>
      </c>
      <c r="D4">
        <v>0</v>
      </c>
      <c r="E4">
        <v>0</v>
      </c>
      <c r="F4">
        <v>0</v>
      </c>
      <c r="H4">
        <v>0</v>
      </c>
      <c r="I4">
        <v>0</v>
      </c>
      <c r="J4">
        <v>0</v>
      </c>
      <c r="L4">
        <v>96</v>
      </c>
      <c r="M4">
        <v>1321</v>
      </c>
      <c r="N4">
        <v>12</v>
      </c>
      <c r="O4">
        <v>175</v>
      </c>
      <c r="Q4">
        <v>2</v>
      </c>
      <c r="R4">
        <v>0</v>
      </c>
      <c r="S4">
        <v>0</v>
      </c>
      <c r="U4">
        <v>200</v>
      </c>
    </row>
    <row r="5" spans="1:21" x14ac:dyDescent="0.25">
      <c r="A5" t="s">
        <v>2999</v>
      </c>
      <c r="C5" t="s">
        <v>2929</v>
      </c>
      <c r="D5">
        <v>0</v>
      </c>
      <c r="E5">
        <v>0</v>
      </c>
      <c r="F5">
        <v>0</v>
      </c>
      <c r="H5">
        <v>3</v>
      </c>
      <c r="I5">
        <v>9</v>
      </c>
      <c r="J5">
        <v>0</v>
      </c>
      <c r="L5">
        <v>106</v>
      </c>
      <c r="M5">
        <v>1284</v>
      </c>
      <c r="N5">
        <v>12</v>
      </c>
      <c r="O5">
        <v>155</v>
      </c>
      <c r="Q5">
        <v>0</v>
      </c>
      <c r="R5">
        <v>0</v>
      </c>
      <c r="S5">
        <v>0</v>
      </c>
      <c r="U5">
        <v>193</v>
      </c>
    </row>
    <row r="6" spans="1:21" x14ac:dyDescent="0.25">
      <c r="A6" t="s">
        <v>3000</v>
      </c>
      <c r="C6" t="s">
        <v>2929</v>
      </c>
      <c r="D6">
        <v>0</v>
      </c>
      <c r="E6">
        <v>0</v>
      </c>
      <c r="F6">
        <v>0</v>
      </c>
      <c r="H6">
        <v>1</v>
      </c>
      <c r="I6">
        <v>9</v>
      </c>
      <c r="J6">
        <v>0</v>
      </c>
      <c r="L6">
        <v>101</v>
      </c>
      <c r="M6">
        <v>1367</v>
      </c>
      <c r="N6">
        <v>10</v>
      </c>
      <c r="O6">
        <v>169</v>
      </c>
      <c r="Q6">
        <v>0</v>
      </c>
      <c r="R6">
        <v>1</v>
      </c>
      <c r="S6">
        <v>0</v>
      </c>
      <c r="U6">
        <v>188</v>
      </c>
    </row>
    <row r="7" spans="1:21" x14ac:dyDescent="0.25">
      <c r="A7" t="s">
        <v>3001</v>
      </c>
      <c r="C7" t="s">
        <v>2929</v>
      </c>
      <c r="D7">
        <v>0</v>
      </c>
      <c r="E7">
        <v>0</v>
      </c>
      <c r="F7">
        <v>0</v>
      </c>
      <c r="H7">
        <v>0</v>
      </c>
      <c r="I7">
        <v>0</v>
      </c>
      <c r="J7">
        <v>0</v>
      </c>
      <c r="L7">
        <v>91</v>
      </c>
      <c r="M7">
        <v>1448</v>
      </c>
      <c r="N7">
        <v>6</v>
      </c>
      <c r="O7">
        <v>156</v>
      </c>
      <c r="Q7">
        <v>1</v>
      </c>
      <c r="R7">
        <v>0</v>
      </c>
      <c r="S7">
        <v>0</v>
      </c>
      <c r="U7">
        <v>176</v>
      </c>
    </row>
    <row r="8" spans="1:21" x14ac:dyDescent="0.25">
      <c r="A8" t="s">
        <v>3002</v>
      </c>
      <c r="C8" t="s">
        <v>2929</v>
      </c>
      <c r="D8">
        <v>0</v>
      </c>
      <c r="E8">
        <v>0</v>
      </c>
      <c r="F8">
        <v>0</v>
      </c>
      <c r="H8">
        <v>0</v>
      </c>
      <c r="I8">
        <v>0</v>
      </c>
      <c r="J8">
        <v>0</v>
      </c>
      <c r="L8">
        <v>83</v>
      </c>
      <c r="M8">
        <v>1409</v>
      </c>
      <c r="N8">
        <v>6</v>
      </c>
      <c r="O8">
        <v>129</v>
      </c>
      <c r="Q8">
        <v>0</v>
      </c>
      <c r="R8">
        <v>0</v>
      </c>
      <c r="S8">
        <v>0</v>
      </c>
      <c r="U8">
        <v>170</v>
      </c>
    </row>
    <row r="9" spans="1:21" x14ac:dyDescent="0.25">
      <c r="A9" t="s">
        <v>3003</v>
      </c>
      <c r="C9" t="s">
        <v>2929</v>
      </c>
      <c r="D9">
        <v>0</v>
      </c>
      <c r="E9">
        <v>0</v>
      </c>
      <c r="F9">
        <v>0</v>
      </c>
      <c r="H9">
        <v>0</v>
      </c>
      <c r="I9">
        <v>0</v>
      </c>
      <c r="J9">
        <v>0</v>
      </c>
      <c r="L9">
        <v>75</v>
      </c>
      <c r="M9">
        <v>997</v>
      </c>
      <c r="N9">
        <v>12</v>
      </c>
      <c r="O9">
        <v>121</v>
      </c>
      <c r="Q9">
        <v>1</v>
      </c>
      <c r="R9">
        <v>1</v>
      </c>
      <c r="S9">
        <v>0</v>
      </c>
      <c r="U9">
        <v>166</v>
      </c>
    </row>
    <row r="10" spans="1:21" x14ac:dyDescent="0.25">
      <c r="A10" t="s">
        <v>3004</v>
      </c>
      <c r="C10" t="s">
        <v>2929</v>
      </c>
      <c r="D10">
        <v>0</v>
      </c>
      <c r="E10">
        <v>0</v>
      </c>
      <c r="F10">
        <v>0</v>
      </c>
      <c r="H10">
        <v>6</v>
      </c>
      <c r="I10">
        <v>30</v>
      </c>
      <c r="J10">
        <v>0</v>
      </c>
      <c r="L10">
        <v>78</v>
      </c>
      <c r="M10">
        <v>1173</v>
      </c>
      <c r="N10">
        <v>8</v>
      </c>
      <c r="O10">
        <v>117</v>
      </c>
      <c r="Q10">
        <v>0</v>
      </c>
      <c r="R10">
        <v>0</v>
      </c>
      <c r="S10">
        <v>0</v>
      </c>
      <c r="U10">
        <v>159</v>
      </c>
    </row>
    <row r="11" spans="1:21" x14ac:dyDescent="0.25">
      <c r="A11" t="s">
        <v>3005</v>
      </c>
      <c r="C11" t="s">
        <v>2929</v>
      </c>
      <c r="D11">
        <v>0</v>
      </c>
      <c r="E11">
        <v>0</v>
      </c>
      <c r="F11">
        <v>0</v>
      </c>
      <c r="H11">
        <v>0</v>
      </c>
      <c r="I11">
        <v>0</v>
      </c>
      <c r="J11">
        <v>0</v>
      </c>
      <c r="L11">
        <v>92</v>
      </c>
      <c r="M11">
        <v>1137</v>
      </c>
      <c r="N11">
        <v>9</v>
      </c>
      <c r="O11">
        <v>122</v>
      </c>
      <c r="Q11">
        <v>0</v>
      </c>
      <c r="R11">
        <v>2</v>
      </c>
      <c r="S11">
        <v>0</v>
      </c>
      <c r="U11">
        <v>157</v>
      </c>
    </row>
    <row r="12" spans="1:21" x14ac:dyDescent="0.25">
      <c r="A12" t="s">
        <v>3006</v>
      </c>
      <c r="C12" s="8">
        <v>42736</v>
      </c>
      <c r="D12">
        <v>15</v>
      </c>
      <c r="E12">
        <v>1</v>
      </c>
      <c r="F12">
        <v>0</v>
      </c>
      <c r="H12">
        <v>3</v>
      </c>
      <c r="I12">
        <v>2</v>
      </c>
      <c r="J12">
        <v>0</v>
      </c>
      <c r="L12">
        <v>94</v>
      </c>
      <c r="M12">
        <v>1128</v>
      </c>
      <c r="N12">
        <v>7</v>
      </c>
      <c r="O12">
        <v>126</v>
      </c>
      <c r="Q12">
        <v>0</v>
      </c>
      <c r="R12">
        <v>0</v>
      </c>
      <c r="S12">
        <v>0</v>
      </c>
      <c r="U12">
        <v>152</v>
      </c>
    </row>
    <row r="13" spans="1:21" x14ac:dyDescent="0.25">
      <c r="A13" t="s">
        <v>3007</v>
      </c>
      <c r="C13" t="s">
        <v>2929</v>
      </c>
      <c r="D13">
        <v>0</v>
      </c>
      <c r="E13">
        <v>0</v>
      </c>
      <c r="F13">
        <v>0</v>
      </c>
      <c r="H13">
        <v>0</v>
      </c>
      <c r="I13">
        <v>0</v>
      </c>
      <c r="J13">
        <v>0</v>
      </c>
      <c r="L13">
        <v>89</v>
      </c>
      <c r="M13">
        <v>1003</v>
      </c>
      <c r="N13">
        <v>8</v>
      </c>
      <c r="O13">
        <v>145</v>
      </c>
      <c r="Q13">
        <v>1</v>
      </c>
      <c r="R13">
        <v>0</v>
      </c>
      <c r="S13">
        <v>0</v>
      </c>
      <c r="U13">
        <v>144</v>
      </c>
    </row>
    <row r="14" spans="1:21" x14ac:dyDescent="0.25">
      <c r="A14" t="s">
        <v>3008</v>
      </c>
      <c r="C14" t="s">
        <v>2929</v>
      </c>
      <c r="D14">
        <v>0</v>
      </c>
      <c r="E14">
        <v>0</v>
      </c>
      <c r="F14">
        <v>0</v>
      </c>
      <c r="H14">
        <v>24</v>
      </c>
      <c r="I14">
        <v>267</v>
      </c>
      <c r="J14">
        <v>3</v>
      </c>
      <c r="L14">
        <v>61</v>
      </c>
      <c r="M14">
        <v>593</v>
      </c>
      <c r="N14">
        <v>6</v>
      </c>
      <c r="O14">
        <v>83</v>
      </c>
      <c r="Q14">
        <v>0</v>
      </c>
      <c r="R14">
        <v>1</v>
      </c>
      <c r="S14">
        <v>3</v>
      </c>
      <c r="U14">
        <v>144</v>
      </c>
    </row>
    <row r="15" spans="1:21" x14ac:dyDescent="0.25">
      <c r="A15" t="s">
        <v>3009</v>
      </c>
      <c r="C15" t="s">
        <v>2929</v>
      </c>
      <c r="D15">
        <v>0</v>
      </c>
      <c r="E15">
        <v>0</v>
      </c>
      <c r="F15">
        <v>0</v>
      </c>
      <c r="H15">
        <v>0</v>
      </c>
      <c r="I15">
        <v>0</v>
      </c>
      <c r="J15">
        <v>0</v>
      </c>
      <c r="L15">
        <v>69</v>
      </c>
      <c r="M15">
        <v>1059</v>
      </c>
      <c r="N15">
        <v>7</v>
      </c>
      <c r="O15">
        <v>120</v>
      </c>
      <c r="Q15">
        <v>0</v>
      </c>
      <c r="R15">
        <v>0</v>
      </c>
      <c r="S15">
        <v>0</v>
      </c>
      <c r="U15">
        <v>142</v>
      </c>
    </row>
    <row r="16" spans="1:21" x14ac:dyDescent="0.25">
      <c r="A16" t="s">
        <v>3010</v>
      </c>
      <c r="C16" t="s">
        <v>2929</v>
      </c>
      <c r="D16">
        <v>0</v>
      </c>
      <c r="E16">
        <v>0</v>
      </c>
      <c r="F16">
        <v>0</v>
      </c>
      <c r="H16">
        <v>0</v>
      </c>
      <c r="I16">
        <v>0</v>
      </c>
      <c r="J16">
        <v>0</v>
      </c>
      <c r="L16">
        <v>65</v>
      </c>
      <c r="M16">
        <v>945</v>
      </c>
      <c r="N16">
        <v>9</v>
      </c>
      <c r="O16">
        <v>108</v>
      </c>
      <c r="Q16">
        <v>0</v>
      </c>
      <c r="R16">
        <v>1</v>
      </c>
      <c r="S16">
        <v>0</v>
      </c>
      <c r="U16">
        <v>141</v>
      </c>
    </row>
    <row r="17" spans="1:21" x14ac:dyDescent="0.25">
      <c r="A17" t="s">
        <v>3011</v>
      </c>
      <c r="C17" t="s">
        <v>2929</v>
      </c>
      <c r="D17">
        <v>0</v>
      </c>
      <c r="E17">
        <v>0</v>
      </c>
      <c r="F17">
        <v>0</v>
      </c>
      <c r="H17">
        <v>1</v>
      </c>
      <c r="I17">
        <v>0</v>
      </c>
      <c r="J17">
        <v>0</v>
      </c>
      <c r="L17">
        <v>83</v>
      </c>
      <c r="M17">
        <v>1153</v>
      </c>
      <c r="N17">
        <v>5</v>
      </c>
      <c r="O17">
        <v>132</v>
      </c>
      <c r="Q17">
        <v>2</v>
      </c>
      <c r="R17">
        <v>0</v>
      </c>
      <c r="S17">
        <v>0</v>
      </c>
      <c r="U17">
        <v>139</v>
      </c>
    </row>
    <row r="18" spans="1:21" x14ac:dyDescent="0.25">
      <c r="A18" t="s">
        <v>3012</v>
      </c>
      <c r="C18" t="s">
        <v>2933</v>
      </c>
      <c r="D18">
        <v>0</v>
      </c>
      <c r="E18">
        <v>0</v>
      </c>
      <c r="F18">
        <v>0</v>
      </c>
      <c r="H18">
        <v>2</v>
      </c>
      <c r="I18">
        <v>5</v>
      </c>
      <c r="J18">
        <v>0</v>
      </c>
      <c r="L18">
        <v>107</v>
      </c>
      <c r="M18">
        <v>1023</v>
      </c>
      <c r="N18">
        <v>6</v>
      </c>
      <c r="O18">
        <v>150</v>
      </c>
      <c r="Q18">
        <v>0</v>
      </c>
      <c r="R18">
        <v>1</v>
      </c>
      <c r="S18">
        <v>0</v>
      </c>
      <c r="U18">
        <v>131</v>
      </c>
    </row>
    <row r="19" spans="1:21" x14ac:dyDescent="0.25">
      <c r="A19" t="s">
        <v>3013</v>
      </c>
      <c r="C19" t="s">
        <v>2929</v>
      </c>
      <c r="D19">
        <v>0</v>
      </c>
      <c r="E19">
        <v>0</v>
      </c>
      <c r="F19">
        <v>0</v>
      </c>
      <c r="H19">
        <v>0</v>
      </c>
      <c r="I19">
        <v>0</v>
      </c>
      <c r="J19">
        <v>0</v>
      </c>
      <c r="L19">
        <v>90</v>
      </c>
      <c r="M19">
        <v>1083</v>
      </c>
      <c r="N19">
        <v>5</v>
      </c>
      <c r="O19">
        <v>145</v>
      </c>
      <c r="Q19">
        <v>1</v>
      </c>
      <c r="R19">
        <v>2</v>
      </c>
      <c r="S19">
        <v>0</v>
      </c>
      <c r="U19">
        <v>130</v>
      </c>
    </row>
    <row r="20" spans="1:21" x14ac:dyDescent="0.25">
      <c r="A20" t="s">
        <v>3014</v>
      </c>
      <c r="C20" t="s">
        <v>2929</v>
      </c>
      <c r="D20">
        <v>0</v>
      </c>
      <c r="E20">
        <v>0</v>
      </c>
      <c r="F20">
        <v>0</v>
      </c>
      <c r="H20">
        <v>0</v>
      </c>
      <c r="I20">
        <v>0</v>
      </c>
      <c r="J20">
        <v>0</v>
      </c>
      <c r="L20">
        <v>63</v>
      </c>
      <c r="M20">
        <v>941</v>
      </c>
      <c r="N20">
        <v>7</v>
      </c>
      <c r="O20">
        <v>118</v>
      </c>
      <c r="Q20">
        <v>0</v>
      </c>
      <c r="R20">
        <v>1</v>
      </c>
      <c r="S20">
        <v>0</v>
      </c>
      <c r="U20">
        <v>128</v>
      </c>
    </row>
    <row r="21" spans="1:21" x14ac:dyDescent="0.25">
      <c r="A21" t="s">
        <v>3015</v>
      </c>
      <c r="C21" t="s">
        <v>2933</v>
      </c>
      <c r="D21">
        <v>0</v>
      </c>
      <c r="E21">
        <v>0</v>
      </c>
      <c r="F21">
        <v>0</v>
      </c>
      <c r="H21">
        <v>5</v>
      </c>
      <c r="I21">
        <v>17</v>
      </c>
      <c r="J21">
        <v>0</v>
      </c>
      <c r="L21">
        <v>94</v>
      </c>
      <c r="M21">
        <v>1136</v>
      </c>
      <c r="N21">
        <v>4</v>
      </c>
      <c r="O21">
        <v>131</v>
      </c>
      <c r="Q21">
        <v>1</v>
      </c>
      <c r="R21">
        <v>2</v>
      </c>
      <c r="S21">
        <v>0</v>
      </c>
      <c r="U21">
        <v>128</v>
      </c>
    </row>
    <row r="22" spans="1:21" x14ac:dyDescent="0.25">
      <c r="A22" t="s">
        <v>3016</v>
      </c>
      <c r="C22" s="8">
        <v>42864</v>
      </c>
      <c r="D22">
        <v>41</v>
      </c>
      <c r="E22">
        <v>0</v>
      </c>
      <c r="F22">
        <v>0</v>
      </c>
      <c r="H22">
        <v>8</v>
      </c>
      <c r="I22">
        <v>21</v>
      </c>
      <c r="J22">
        <v>1</v>
      </c>
      <c r="L22">
        <v>77</v>
      </c>
      <c r="M22">
        <v>1007</v>
      </c>
      <c r="N22">
        <v>4</v>
      </c>
      <c r="O22">
        <v>140</v>
      </c>
      <c r="Q22">
        <v>1</v>
      </c>
      <c r="R22">
        <v>0</v>
      </c>
      <c r="S22">
        <v>0</v>
      </c>
      <c r="U22">
        <v>127</v>
      </c>
    </row>
    <row r="23" spans="1:21" x14ac:dyDescent="0.25">
      <c r="A23" t="s">
        <v>3017</v>
      </c>
      <c r="C23" s="8">
        <v>42736</v>
      </c>
      <c r="D23">
        <v>10</v>
      </c>
      <c r="E23">
        <v>1</v>
      </c>
      <c r="F23">
        <v>0</v>
      </c>
      <c r="H23">
        <v>0</v>
      </c>
      <c r="I23">
        <v>0</v>
      </c>
      <c r="J23">
        <v>0</v>
      </c>
      <c r="L23">
        <v>50</v>
      </c>
      <c r="M23">
        <v>796</v>
      </c>
      <c r="N23">
        <v>8</v>
      </c>
      <c r="O23">
        <v>97</v>
      </c>
      <c r="Q23">
        <v>0</v>
      </c>
      <c r="R23">
        <v>1</v>
      </c>
      <c r="S23">
        <v>0</v>
      </c>
      <c r="U23">
        <v>126</v>
      </c>
    </row>
    <row r="24" spans="1:21" x14ac:dyDescent="0.25">
      <c r="A24" t="s">
        <v>3018</v>
      </c>
      <c r="C24" t="s">
        <v>2929</v>
      </c>
      <c r="D24">
        <v>0</v>
      </c>
      <c r="E24">
        <v>0</v>
      </c>
      <c r="F24">
        <v>0</v>
      </c>
      <c r="H24">
        <v>1</v>
      </c>
      <c r="I24">
        <v>4</v>
      </c>
      <c r="J24">
        <v>0</v>
      </c>
      <c r="L24">
        <v>79</v>
      </c>
      <c r="M24">
        <v>1032</v>
      </c>
      <c r="N24">
        <v>5</v>
      </c>
      <c r="O24">
        <v>139</v>
      </c>
      <c r="Q24">
        <v>0</v>
      </c>
      <c r="R24">
        <v>0</v>
      </c>
      <c r="S24">
        <v>0</v>
      </c>
      <c r="U24">
        <v>125</v>
      </c>
    </row>
    <row r="25" spans="1:21" x14ac:dyDescent="0.25">
      <c r="A25" t="s">
        <v>3019</v>
      </c>
      <c r="C25" t="s">
        <v>2929</v>
      </c>
      <c r="D25">
        <v>0</v>
      </c>
      <c r="E25">
        <v>0</v>
      </c>
      <c r="F25">
        <v>0</v>
      </c>
      <c r="H25">
        <v>5</v>
      </c>
      <c r="I25">
        <v>31</v>
      </c>
      <c r="J25">
        <v>0</v>
      </c>
      <c r="L25">
        <v>72</v>
      </c>
      <c r="M25">
        <v>1017</v>
      </c>
      <c r="N25">
        <v>4</v>
      </c>
      <c r="O25">
        <v>117</v>
      </c>
      <c r="Q25">
        <v>1</v>
      </c>
      <c r="R25">
        <v>0</v>
      </c>
      <c r="S25">
        <v>0</v>
      </c>
      <c r="U25">
        <v>124</v>
      </c>
    </row>
    <row r="26" spans="1:21" x14ac:dyDescent="0.25">
      <c r="A26" t="s">
        <v>3020</v>
      </c>
      <c r="C26" t="s">
        <v>2929</v>
      </c>
      <c r="D26">
        <v>0</v>
      </c>
      <c r="E26">
        <v>0</v>
      </c>
      <c r="F26">
        <v>0</v>
      </c>
      <c r="H26">
        <v>10</v>
      </c>
      <c r="I26">
        <v>4</v>
      </c>
      <c r="J26">
        <v>0</v>
      </c>
      <c r="L26">
        <v>91</v>
      </c>
      <c r="M26">
        <v>1077</v>
      </c>
      <c r="N26">
        <v>4</v>
      </c>
      <c r="O26">
        <v>135</v>
      </c>
      <c r="Q26">
        <v>1</v>
      </c>
      <c r="R26">
        <v>1</v>
      </c>
      <c r="S26">
        <v>0</v>
      </c>
      <c r="U26">
        <v>124</v>
      </c>
    </row>
    <row r="27" spans="1:21" x14ac:dyDescent="0.25">
      <c r="A27" t="s">
        <v>3021</v>
      </c>
      <c r="C27" t="s">
        <v>2929</v>
      </c>
      <c r="D27">
        <v>0</v>
      </c>
      <c r="E27">
        <v>0</v>
      </c>
      <c r="F27">
        <v>0</v>
      </c>
      <c r="H27">
        <v>12</v>
      </c>
      <c r="I27">
        <v>57</v>
      </c>
      <c r="J27">
        <v>0</v>
      </c>
      <c r="L27">
        <v>98</v>
      </c>
      <c r="M27">
        <v>1106</v>
      </c>
      <c r="N27">
        <v>3</v>
      </c>
      <c r="O27">
        <v>158</v>
      </c>
      <c r="Q27">
        <v>1</v>
      </c>
      <c r="R27">
        <v>2</v>
      </c>
      <c r="S27">
        <v>0</v>
      </c>
      <c r="U27">
        <v>122</v>
      </c>
    </row>
    <row r="28" spans="1:21" x14ac:dyDescent="0.25">
      <c r="A28" t="s">
        <v>3022</v>
      </c>
      <c r="C28" t="s">
        <v>2929</v>
      </c>
      <c r="D28">
        <v>0</v>
      </c>
      <c r="E28">
        <v>0</v>
      </c>
      <c r="F28">
        <v>0</v>
      </c>
      <c r="H28">
        <v>2</v>
      </c>
      <c r="I28">
        <v>-2</v>
      </c>
      <c r="J28">
        <v>0</v>
      </c>
      <c r="L28">
        <v>67</v>
      </c>
      <c r="M28">
        <v>847</v>
      </c>
      <c r="N28">
        <v>7</v>
      </c>
      <c r="O28">
        <v>97</v>
      </c>
      <c r="Q28">
        <v>0</v>
      </c>
      <c r="R28">
        <v>1</v>
      </c>
      <c r="S28">
        <v>1</v>
      </c>
      <c r="U28">
        <v>122</v>
      </c>
    </row>
    <row r="29" spans="1:21" x14ac:dyDescent="0.25">
      <c r="A29" t="s">
        <v>3023</v>
      </c>
      <c r="C29" t="s">
        <v>2929</v>
      </c>
      <c r="D29">
        <v>0</v>
      </c>
      <c r="E29">
        <v>0</v>
      </c>
      <c r="F29">
        <v>0</v>
      </c>
      <c r="H29">
        <v>0</v>
      </c>
      <c r="I29">
        <v>0</v>
      </c>
      <c r="J29">
        <v>0</v>
      </c>
      <c r="L29">
        <v>68</v>
      </c>
      <c r="M29">
        <v>1002</v>
      </c>
      <c r="N29">
        <v>5</v>
      </c>
      <c r="O29">
        <v>111</v>
      </c>
      <c r="Q29">
        <v>0</v>
      </c>
      <c r="R29">
        <v>1</v>
      </c>
      <c r="S29">
        <v>0</v>
      </c>
      <c r="U29">
        <v>121</v>
      </c>
    </row>
    <row r="30" spans="1:21" x14ac:dyDescent="0.25">
      <c r="A30" t="s">
        <v>3024</v>
      </c>
      <c r="C30" t="s">
        <v>2929</v>
      </c>
      <c r="D30">
        <v>0</v>
      </c>
      <c r="E30">
        <v>0</v>
      </c>
      <c r="F30">
        <v>0</v>
      </c>
      <c r="H30">
        <v>0</v>
      </c>
      <c r="I30">
        <v>0</v>
      </c>
      <c r="J30">
        <v>0</v>
      </c>
      <c r="L30">
        <v>42</v>
      </c>
      <c r="M30">
        <v>726</v>
      </c>
      <c r="N30">
        <v>9</v>
      </c>
      <c r="O30">
        <v>81</v>
      </c>
      <c r="Q30">
        <v>0</v>
      </c>
      <c r="R30">
        <v>0</v>
      </c>
      <c r="S30">
        <v>0</v>
      </c>
      <c r="U30">
        <v>121</v>
      </c>
    </row>
    <row r="31" spans="1:21" x14ac:dyDescent="0.25">
      <c r="A31" t="s">
        <v>3025</v>
      </c>
      <c r="C31" t="s">
        <v>2929</v>
      </c>
      <c r="D31">
        <v>0</v>
      </c>
      <c r="E31">
        <v>0</v>
      </c>
      <c r="F31">
        <v>0</v>
      </c>
      <c r="H31">
        <v>2</v>
      </c>
      <c r="I31">
        <v>15</v>
      </c>
      <c r="J31">
        <v>0</v>
      </c>
      <c r="L31">
        <v>69</v>
      </c>
      <c r="M31">
        <v>967</v>
      </c>
      <c r="N31">
        <v>5</v>
      </c>
      <c r="O31">
        <v>92</v>
      </c>
      <c r="Q31">
        <v>0</v>
      </c>
      <c r="R31">
        <v>1</v>
      </c>
      <c r="S31">
        <v>0</v>
      </c>
      <c r="U31">
        <v>120</v>
      </c>
    </row>
    <row r="32" spans="1:21" x14ac:dyDescent="0.25">
      <c r="A32" t="s">
        <v>3026</v>
      </c>
      <c r="C32" t="s">
        <v>2929</v>
      </c>
      <c r="D32">
        <v>0</v>
      </c>
      <c r="E32">
        <v>0</v>
      </c>
      <c r="F32">
        <v>0</v>
      </c>
      <c r="H32">
        <v>0</v>
      </c>
      <c r="I32">
        <v>0</v>
      </c>
      <c r="J32">
        <v>0</v>
      </c>
      <c r="L32">
        <v>56</v>
      </c>
      <c r="M32">
        <v>1005</v>
      </c>
      <c r="N32">
        <v>4</v>
      </c>
      <c r="O32">
        <v>100</v>
      </c>
      <c r="Q32">
        <v>0</v>
      </c>
      <c r="R32">
        <v>0</v>
      </c>
      <c r="S32">
        <v>0</v>
      </c>
      <c r="U32">
        <v>118</v>
      </c>
    </row>
    <row r="33" spans="1:21" x14ac:dyDescent="0.25">
      <c r="A33" t="s">
        <v>3027</v>
      </c>
      <c r="C33" t="s">
        <v>2929</v>
      </c>
      <c r="D33">
        <v>0</v>
      </c>
      <c r="E33">
        <v>0</v>
      </c>
      <c r="F33">
        <v>0</v>
      </c>
      <c r="H33">
        <v>0</v>
      </c>
      <c r="I33">
        <v>0</v>
      </c>
      <c r="J33">
        <v>0</v>
      </c>
      <c r="L33">
        <v>73</v>
      </c>
      <c r="M33">
        <v>883</v>
      </c>
      <c r="N33">
        <v>6</v>
      </c>
      <c r="O33">
        <v>151</v>
      </c>
      <c r="Q33">
        <v>1</v>
      </c>
      <c r="R33">
        <v>0</v>
      </c>
      <c r="S33">
        <v>0</v>
      </c>
      <c r="U33">
        <v>118</v>
      </c>
    </row>
    <row r="34" spans="1:21" x14ac:dyDescent="0.25">
      <c r="A34" t="s">
        <v>3028</v>
      </c>
      <c r="C34" t="s">
        <v>2929</v>
      </c>
      <c r="D34">
        <v>0</v>
      </c>
      <c r="E34">
        <v>0</v>
      </c>
      <c r="F34">
        <v>0</v>
      </c>
      <c r="H34">
        <v>0</v>
      </c>
      <c r="I34">
        <v>0</v>
      </c>
      <c r="J34">
        <v>0</v>
      </c>
      <c r="L34">
        <v>66</v>
      </c>
      <c r="M34">
        <v>964</v>
      </c>
      <c r="N34">
        <v>4</v>
      </c>
      <c r="O34">
        <v>100</v>
      </c>
      <c r="Q34">
        <v>0</v>
      </c>
      <c r="R34">
        <v>0</v>
      </c>
      <c r="S34">
        <v>0</v>
      </c>
      <c r="U34">
        <v>116</v>
      </c>
    </row>
    <row r="35" spans="1:21" x14ac:dyDescent="0.25">
      <c r="A35" t="s">
        <v>3029</v>
      </c>
      <c r="C35" t="s">
        <v>2929</v>
      </c>
      <c r="D35">
        <v>0</v>
      </c>
      <c r="E35">
        <v>0</v>
      </c>
      <c r="F35">
        <v>0</v>
      </c>
      <c r="H35">
        <v>1</v>
      </c>
      <c r="I35">
        <v>-2</v>
      </c>
      <c r="J35">
        <v>0</v>
      </c>
      <c r="L35">
        <v>64</v>
      </c>
      <c r="M35">
        <v>862</v>
      </c>
      <c r="N35">
        <v>6</v>
      </c>
      <c r="O35">
        <v>106</v>
      </c>
      <c r="Q35">
        <v>0</v>
      </c>
      <c r="R35">
        <v>0</v>
      </c>
      <c r="S35">
        <v>0</v>
      </c>
      <c r="U35">
        <v>115</v>
      </c>
    </row>
    <row r="36" spans="1:21" x14ac:dyDescent="0.25">
      <c r="A36" t="s">
        <v>3030</v>
      </c>
      <c r="C36" t="s">
        <v>2929</v>
      </c>
      <c r="D36">
        <v>0</v>
      </c>
      <c r="E36">
        <v>0</v>
      </c>
      <c r="F36">
        <v>0</v>
      </c>
      <c r="H36">
        <v>3</v>
      </c>
      <c r="I36">
        <v>31</v>
      </c>
      <c r="J36">
        <v>0</v>
      </c>
      <c r="L36">
        <v>65</v>
      </c>
      <c r="M36">
        <v>683</v>
      </c>
      <c r="N36">
        <v>8</v>
      </c>
      <c r="O36">
        <v>105</v>
      </c>
      <c r="Q36">
        <v>0</v>
      </c>
      <c r="R36">
        <v>0</v>
      </c>
      <c r="S36">
        <v>0</v>
      </c>
      <c r="U36">
        <v>114</v>
      </c>
    </row>
    <row r="37" spans="1:21" x14ac:dyDescent="0.25">
      <c r="A37" t="s">
        <v>3031</v>
      </c>
      <c r="C37" t="s">
        <v>2929</v>
      </c>
      <c r="D37">
        <v>0</v>
      </c>
      <c r="E37">
        <v>0</v>
      </c>
      <c r="F37">
        <v>0</v>
      </c>
      <c r="H37">
        <v>0</v>
      </c>
      <c r="I37">
        <v>0</v>
      </c>
      <c r="J37">
        <v>0</v>
      </c>
      <c r="L37">
        <v>79</v>
      </c>
      <c r="M37">
        <v>1041</v>
      </c>
      <c r="N37">
        <v>3</v>
      </c>
      <c r="O37">
        <v>116</v>
      </c>
      <c r="Q37">
        <v>0</v>
      </c>
      <c r="R37">
        <v>0</v>
      </c>
      <c r="S37">
        <v>0</v>
      </c>
      <c r="U37">
        <v>113</v>
      </c>
    </row>
    <row r="38" spans="1:21" x14ac:dyDescent="0.25">
      <c r="A38" t="s">
        <v>3032</v>
      </c>
      <c r="C38" t="s">
        <v>2929</v>
      </c>
      <c r="D38">
        <v>0</v>
      </c>
      <c r="E38">
        <v>0</v>
      </c>
      <c r="F38">
        <v>0</v>
      </c>
      <c r="H38">
        <v>0</v>
      </c>
      <c r="I38">
        <v>0</v>
      </c>
      <c r="J38">
        <v>0</v>
      </c>
      <c r="L38">
        <v>78</v>
      </c>
      <c r="M38">
        <v>954</v>
      </c>
      <c r="N38">
        <v>4</v>
      </c>
      <c r="O38">
        <v>150</v>
      </c>
      <c r="Q38">
        <v>0</v>
      </c>
      <c r="R38">
        <v>0</v>
      </c>
      <c r="S38">
        <v>0</v>
      </c>
      <c r="U38">
        <v>112</v>
      </c>
    </row>
    <row r="39" spans="1:21" x14ac:dyDescent="0.25">
      <c r="A39" t="s">
        <v>3033</v>
      </c>
      <c r="C39" s="8">
        <v>42736</v>
      </c>
      <c r="D39">
        <v>50</v>
      </c>
      <c r="E39">
        <v>1</v>
      </c>
      <c r="F39">
        <v>0</v>
      </c>
      <c r="H39">
        <v>0</v>
      </c>
      <c r="I39">
        <v>0</v>
      </c>
      <c r="J39">
        <v>0</v>
      </c>
      <c r="L39">
        <v>72</v>
      </c>
      <c r="M39">
        <v>895</v>
      </c>
      <c r="N39">
        <v>4</v>
      </c>
      <c r="O39">
        <v>104</v>
      </c>
      <c r="Q39">
        <v>0</v>
      </c>
      <c r="R39">
        <v>0</v>
      </c>
      <c r="S39">
        <v>0</v>
      </c>
      <c r="U39">
        <v>112</v>
      </c>
    </row>
    <row r="40" spans="1:21" x14ac:dyDescent="0.25">
      <c r="A40" t="s">
        <v>3034</v>
      </c>
      <c r="C40" t="s">
        <v>2929</v>
      </c>
      <c r="D40">
        <v>0</v>
      </c>
      <c r="E40">
        <v>0</v>
      </c>
      <c r="F40">
        <v>0</v>
      </c>
      <c r="H40">
        <v>1</v>
      </c>
      <c r="I40">
        <v>3</v>
      </c>
      <c r="J40">
        <v>0</v>
      </c>
      <c r="L40">
        <v>55</v>
      </c>
      <c r="M40">
        <v>930</v>
      </c>
      <c r="N40">
        <v>4</v>
      </c>
      <c r="O40">
        <v>103</v>
      </c>
      <c r="Q40">
        <v>0</v>
      </c>
      <c r="R40">
        <v>0</v>
      </c>
      <c r="S40">
        <v>0</v>
      </c>
      <c r="U40">
        <v>110</v>
      </c>
    </row>
    <row r="41" spans="1:21" x14ac:dyDescent="0.25">
      <c r="A41" t="s">
        <v>3035</v>
      </c>
      <c r="C41" t="s">
        <v>2929</v>
      </c>
      <c r="D41">
        <v>0</v>
      </c>
      <c r="E41">
        <v>0</v>
      </c>
      <c r="F41">
        <v>0</v>
      </c>
      <c r="H41">
        <v>0</v>
      </c>
      <c r="I41">
        <v>0</v>
      </c>
      <c r="J41">
        <v>0</v>
      </c>
      <c r="L41">
        <v>70</v>
      </c>
      <c r="M41">
        <v>799</v>
      </c>
      <c r="N41">
        <v>5</v>
      </c>
      <c r="O41">
        <v>103</v>
      </c>
      <c r="Q41">
        <v>2</v>
      </c>
      <c r="R41">
        <v>0</v>
      </c>
      <c r="S41">
        <v>0</v>
      </c>
      <c r="U41">
        <v>107</v>
      </c>
    </row>
    <row r="42" spans="1:21" x14ac:dyDescent="0.25">
      <c r="A42" t="s">
        <v>3036</v>
      </c>
      <c r="C42" s="8">
        <v>42736</v>
      </c>
      <c r="D42">
        <v>20</v>
      </c>
      <c r="E42">
        <v>1</v>
      </c>
      <c r="F42">
        <v>0</v>
      </c>
      <c r="H42">
        <v>6</v>
      </c>
      <c r="I42">
        <v>35</v>
      </c>
      <c r="J42">
        <v>0</v>
      </c>
      <c r="L42">
        <v>63</v>
      </c>
      <c r="M42">
        <v>851</v>
      </c>
      <c r="N42">
        <v>3</v>
      </c>
      <c r="O42">
        <v>105</v>
      </c>
      <c r="Q42">
        <v>0</v>
      </c>
      <c r="R42">
        <v>1</v>
      </c>
      <c r="S42">
        <v>1</v>
      </c>
      <c r="U42">
        <v>107</v>
      </c>
    </row>
    <row r="43" spans="1:21" x14ac:dyDescent="0.25">
      <c r="A43" t="s">
        <v>3037</v>
      </c>
      <c r="C43" s="8">
        <v>42736</v>
      </c>
      <c r="D43">
        <v>2</v>
      </c>
      <c r="E43">
        <v>1</v>
      </c>
      <c r="F43">
        <v>0</v>
      </c>
      <c r="H43">
        <v>1</v>
      </c>
      <c r="I43">
        <v>6</v>
      </c>
      <c r="J43">
        <v>0</v>
      </c>
      <c r="L43">
        <v>66</v>
      </c>
      <c r="M43">
        <v>888</v>
      </c>
      <c r="N43">
        <v>4</v>
      </c>
      <c r="O43">
        <v>96</v>
      </c>
      <c r="Q43">
        <v>0</v>
      </c>
      <c r="R43">
        <v>2</v>
      </c>
      <c r="S43">
        <v>0</v>
      </c>
      <c r="U43">
        <v>107</v>
      </c>
    </row>
    <row r="44" spans="1:21" x14ac:dyDescent="0.25">
      <c r="A44" t="s">
        <v>3038</v>
      </c>
      <c r="C44" t="s">
        <v>2933</v>
      </c>
      <c r="D44">
        <v>0</v>
      </c>
      <c r="E44">
        <v>0</v>
      </c>
      <c r="F44">
        <v>0</v>
      </c>
      <c r="H44">
        <v>1</v>
      </c>
      <c r="I44">
        <v>7</v>
      </c>
      <c r="J44">
        <v>0</v>
      </c>
      <c r="L44">
        <v>75</v>
      </c>
      <c r="M44">
        <v>833</v>
      </c>
      <c r="N44">
        <v>5</v>
      </c>
      <c r="O44">
        <v>98</v>
      </c>
      <c r="Q44">
        <v>0</v>
      </c>
      <c r="R44">
        <v>0</v>
      </c>
      <c r="S44">
        <v>0</v>
      </c>
      <c r="U44">
        <v>105</v>
      </c>
    </row>
    <row r="45" spans="1:21" x14ac:dyDescent="0.25">
      <c r="A45" t="s">
        <v>3039</v>
      </c>
      <c r="C45" t="s">
        <v>2929</v>
      </c>
      <c r="D45">
        <v>0</v>
      </c>
      <c r="E45">
        <v>0</v>
      </c>
      <c r="F45">
        <v>0</v>
      </c>
      <c r="H45">
        <v>1</v>
      </c>
      <c r="I45">
        <v>12</v>
      </c>
      <c r="J45">
        <v>0</v>
      </c>
      <c r="L45">
        <v>58</v>
      </c>
      <c r="M45">
        <v>857</v>
      </c>
      <c r="N45">
        <v>4</v>
      </c>
      <c r="O45">
        <v>106</v>
      </c>
      <c r="Q45">
        <v>0</v>
      </c>
      <c r="R45">
        <v>0</v>
      </c>
      <c r="S45">
        <v>0</v>
      </c>
      <c r="U45">
        <v>105</v>
      </c>
    </row>
    <row r="46" spans="1:21" x14ac:dyDescent="0.25">
      <c r="A46" t="s">
        <v>3040</v>
      </c>
      <c r="C46" t="s">
        <v>2929</v>
      </c>
      <c r="D46">
        <v>0</v>
      </c>
      <c r="E46">
        <v>0</v>
      </c>
      <c r="F46">
        <v>0</v>
      </c>
      <c r="H46">
        <v>3</v>
      </c>
      <c r="I46">
        <v>10</v>
      </c>
      <c r="J46">
        <v>0</v>
      </c>
      <c r="L46">
        <v>84</v>
      </c>
      <c r="M46">
        <v>903</v>
      </c>
      <c r="N46">
        <v>3</v>
      </c>
      <c r="O46">
        <v>111</v>
      </c>
      <c r="Q46">
        <v>0</v>
      </c>
      <c r="R46">
        <v>0</v>
      </c>
      <c r="S46">
        <v>0</v>
      </c>
      <c r="U46">
        <v>103</v>
      </c>
    </row>
    <row r="47" spans="1:21" x14ac:dyDescent="0.25">
      <c r="A47" t="s">
        <v>3041</v>
      </c>
      <c r="C47" t="s">
        <v>2929</v>
      </c>
      <c r="D47">
        <v>0</v>
      </c>
      <c r="E47">
        <v>0</v>
      </c>
      <c r="F47">
        <v>0</v>
      </c>
      <c r="H47">
        <v>0</v>
      </c>
      <c r="I47">
        <v>0</v>
      </c>
      <c r="J47">
        <v>0</v>
      </c>
      <c r="L47">
        <v>67</v>
      </c>
      <c r="M47">
        <v>584</v>
      </c>
      <c r="N47">
        <v>8</v>
      </c>
      <c r="O47">
        <v>95</v>
      </c>
      <c r="Q47">
        <v>0</v>
      </c>
      <c r="R47">
        <v>0</v>
      </c>
      <c r="S47">
        <v>0</v>
      </c>
      <c r="U47">
        <v>99</v>
      </c>
    </row>
    <row r="48" spans="1:21" x14ac:dyDescent="0.25">
      <c r="A48" t="s">
        <v>3042</v>
      </c>
      <c r="C48" t="s">
        <v>2929</v>
      </c>
      <c r="D48">
        <v>0</v>
      </c>
      <c r="E48">
        <v>0</v>
      </c>
      <c r="F48">
        <v>0</v>
      </c>
      <c r="H48">
        <v>0</v>
      </c>
      <c r="I48">
        <v>0</v>
      </c>
      <c r="J48">
        <v>0</v>
      </c>
      <c r="L48">
        <v>58</v>
      </c>
      <c r="M48">
        <v>810</v>
      </c>
      <c r="N48">
        <v>4</v>
      </c>
      <c r="O48">
        <v>94</v>
      </c>
      <c r="Q48">
        <v>0</v>
      </c>
      <c r="R48">
        <v>0</v>
      </c>
      <c r="S48">
        <v>0</v>
      </c>
      <c r="U48">
        <v>98</v>
      </c>
    </row>
    <row r="49" spans="1:21" x14ac:dyDescent="0.25">
      <c r="A49" t="s">
        <v>3043</v>
      </c>
      <c r="C49" t="s">
        <v>2929</v>
      </c>
      <c r="D49">
        <v>0</v>
      </c>
      <c r="E49">
        <v>0</v>
      </c>
      <c r="F49">
        <v>0</v>
      </c>
      <c r="H49">
        <v>4</v>
      </c>
      <c r="I49">
        <v>51</v>
      </c>
      <c r="J49">
        <v>1</v>
      </c>
      <c r="L49">
        <v>35</v>
      </c>
      <c r="M49">
        <v>579</v>
      </c>
      <c r="N49">
        <v>6</v>
      </c>
      <c r="O49">
        <v>49</v>
      </c>
      <c r="Q49">
        <v>0</v>
      </c>
      <c r="R49">
        <v>0</v>
      </c>
      <c r="S49">
        <v>0</v>
      </c>
      <c r="U49">
        <v>98</v>
      </c>
    </row>
    <row r="50" spans="1:21" x14ac:dyDescent="0.25">
      <c r="A50" t="s">
        <v>3044</v>
      </c>
      <c r="C50" t="s">
        <v>2929</v>
      </c>
      <c r="D50">
        <v>0</v>
      </c>
      <c r="E50">
        <v>0</v>
      </c>
      <c r="F50">
        <v>0</v>
      </c>
      <c r="H50">
        <v>4</v>
      </c>
      <c r="I50">
        <v>83</v>
      </c>
      <c r="J50">
        <v>1</v>
      </c>
      <c r="L50">
        <v>34</v>
      </c>
      <c r="M50">
        <v>568</v>
      </c>
      <c r="N50">
        <v>6</v>
      </c>
      <c r="O50">
        <v>74</v>
      </c>
      <c r="Q50">
        <v>0</v>
      </c>
      <c r="R50">
        <v>1</v>
      </c>
      <c r="S50">
        <v>0</v>
      </c>
      <c r="U50">
        <v>98</v>
      </c>
    </row>
    <row r="51" spans="1:21" x14ac:dyDescent="0.25">
      <c r="A51" t="s">
        <v>2999</v>
      </c>
      <c r="C51" t="s">
        <v>2929</v>
      </c>
      <c r="D51">
        <v>0</v>
      </c>
      <c r="E51">
        <v>0</v>
      </c>
      <c r="F51">
        <v>0</v>
      </c>
      <c r="H51">
        <v>3</v>
      </c>
      <c r="I51">
        <v>28</v>
      </c>
      <c r="J51">
        <v>0</v>
      </c>
      <c r="L51">
        <v>136</v>
      </c>
      <c r="M51">
        <v>1834</v>
      </c>
      <c r="N51">
        <v>10</v>
      </c>
      <c r="O51">
        <v>195</v>
      </c>
      <c r="Q51">
        <v>2</v>
      </c>
      <c r="R51">
        <v>2</v>
      </c>
      <c r="S51">
        <v>1</v>
      </c>
      <c r="U51">
        <v>243</v>
      </c>
    </row>
    <row r="52" spans="1:21" x14ac:dyDescent="0.25">
      <c r="A52" t="s">
        <v>3045</v>
      </c>
      <c r="C52" t="s">
        <v>2929</v>
      </c>
      <c r="D52">
        <v>0</v>
      </c>
      <c r="E52">
        <v>0</v>
      </c>
      <c r="F52">
        <v>0</v>
      </c>
      <c r="H52">
        <v>0</v>
      </c>
      <c r="I52">
        <v>0</v>
      </c>
      <c r="J52">
        <v>0</v>
      </c>
      <c r="L52">
        <v>136</v>
      </c>
      <c r="M52">
        <v>1871</v>
      </c>
      <c r="N52">
        <v>8</v>
      </c>
      <c r="O52">
        <v>204</v>
      </c>
      <c r="Q52">
        <v>0</v>
      </c>
      <c r="R52">
        <v>1</v>
      </c>
      <c r="S52">
        <v>0</v>
      </c>
      <c r="U52">
        <v>231</v>
      </c>
    </row>
    <row r="53" spans="1:21" x14ac:dyDescent="0.25">
      <c r="A53" t="s">
        <v>3046</v>
      </c>
      <c r="C53" t="s">
        <v>2929</v>
      </c>
      <c r="D53">
        <v>0</v>
      </c>
      <c r="E53">
        <v>0</v>
      </c>
      <c r="F53">
        <v>0</v>
      </c>
      <c r="H53">
        <v>0</v>
      </c>
      <c r="I53">
        <v>0</v>
      </c>
      <c r="J53">
        <v>0</v>
      </c>
      <c r="L53">
        <v>109</v>
      </c>
      <c r="M53">
        <v>1502</v>
      </c>
      <c r="N53">
        <v>14</v>
      </c>
      <c r="O53">
        <v>174</v>
      </c>
      <c r="Q53">
        <v>0</v>
      </c>
      <c r="R53">
        <v>2</v>
      </c>
      <c r="S53">
        <v>0</v>
      </c>
      <c r="U53">
        <v>223</v>
      </c>
    </row>
    <row r="54" spans="1:21" x14ac:dyDescent="0.25">
      <c r="A54" t="s">
        <v>3027</v>
      </c>
      <c r="C54" t="s">
        <v>2929</v>
      </c>
      <c r="D54">
        <v>0</v>
      </c>
      <c r="E54">
        <v>0</v>
      </c>
      <c r="F54">
        <v>0</v>
      </c>
      <c r="H54">
        <v>0</v>
      </c>
      <c r="I54">
        <v>0</v>
      </c>
      <c r="J54">
        <v>0</v>
      </c>
      <c r="L54">
        <v>80</v>
      </c>
      <c r="M54">
        <v>1400</v>
      </c>
      <c r="N54">
        <v>14</v>
      </c>
      <c r="O54">
        <v>153</v>
      </c>
      <c r="Q54">
        <v>0</v>
      </c>
      <c r="R54">
        <v>0</v>
      </c>
      <c r="S54">
        <v>0</v>
      </c>
      <c r="U54">
        <v>217</v>
      </c>
    </row>
    <row r="55" spans="1:21" x14ac:dyDescent="0.25">
      <c r="A55" t="s">
        <v>3000</v>
      </c>
      <c r="C55" t="s">
        <v>2929</v>
      </c>
      <c r="D55">
        <v>0</v>
      </c>
      <c r="E55">
        <v>0</v>
      </c>
      <c r="F55">
        <v>0</v>
      </c>
      <c r="H55">
        <v>1</v>
      </c>
      <c r="I55">
        <v>3</v>
      </c>
      <c r="J55">
        <v>0</v>
      </c>
      <c r="L55">
        <v>96</v>
      </c>
      <c r="M55">
        <v>1450</v>
      </c>
      <c r="N55">
        <v>13</v>
      </c>
      <c r="O55">
        <v>159</v>
      </c>
      <c r="Q55">
        <v>0</v>
      </c>
      <c r="R55">
        <v>0</v>
      </c>
      <c r="S55">
        <v>0</v>
      </c>
      <c r="U55">
        <v>216</v>
      </c>
    </row>
    <row r="56" spans="1:21" x14ac:dyDescent="0.25">
      <c r="A56" t="s">
        <v>3032</v>
      </c>
      <c r="C56" t="s">
        <v>2929</v>
      </c>
      <c r="D56">
        <v>0</v>
      </c>
      <c r="E56">
        <v>0</v>
      </c>
      <c r="F56">
        <v>0</v>
      </c>
      <c r="H56">
        <v>0</v>
      </c>
      <c r="I56">
        <v>0</v>
      </c>
      <c r="J56">
        <v>0</v>
      </c>
      <c r="L56">
        <v>111</v>
      </c>
      <c r="M56">
        <v>1521</v>
      </c>
      <c r="N56">
        <v>11</v>
      </c>
      <c r="O56">
        <v>192</v>
      </c>
      <c r="Q56">
        <v>1</v>
      </c>
      <c r="R56">
        <v>0</v>
      </c>
      <c r="S56">
        <v>0</v>
      </c>
      <c r="U56">
        <v>211</v>
      </c>
    </row>
    <row r="57" spans="1:21" x14ac:dyDescent="0.25">
      <c r="A57" t="s">
        <v>3006</v>
      </c>
      <c r="C57" t="s">
        <v>2929</v>
      </c>
      <c r="D57">
        <v>0</v>
      </c>
      <c r="E57">
        <v>0</v>
      </c>
      <c r="F57">
        <v>0</v>
      </c>
      <c r="H57">
        <v>0</v>
      </c>
      <c r="I57">
        <v>0</v>
      </c>
      <c r="J57">
        <v>0</v>
      </c>
      <c r="L57">
        <v>78</v>
      </c>
      <c r="M57">
        <v>1069</v>
      </c>
      <c r="N57">
        <v>14</v>
      </c>
      <c r="O57">
        <v>104</v>
      </c>
      <c r="Q57">
        <v>0</v>
      </c>
      <c r="R57">
        <v>0</v>
      </c>
      <c r="S57">
        <v>0</v>
      </c>
      <c r="U57">
        <v>184</v>
      </c>
    </row>
    <row r="58" spans="1:21" x14ac:dyDescent="0.25">
      <c r="A58" t="s">
        <v>3028</v>
      </c>
      <c r="C58" t="s">
        <v>2929</v>
      </c>
      <c r="D58">
        <v>0</v>
      </c>
      <c r="E58">
        <v>0</v>
      </c>
      <c r="F58">
        <v>0</v>
      </c>
      <c r="H58">
        <v>0</v>
      </c>
      <c r="I58">
        <v>0</v>
      </c>
      <c r="J58">
        <v>0</v>
      </c>
      <c r="L58">
        <v>86</v>
      </c>
      <c r="M58">
        <v>1297</v>
      </c>
      <c r="N58">
        <v>10</v>
      </c>
      <c r="O58">
        <v>132</v>
      </c>
      <c r="Q58">
        <v>0</v>
      </c>
      <c r="R58">
        <v>1</v>
      </c>
      <c r="S58">
        <v>0</v>
      </c>
      <c r="U58">
        <v>179</v>
      </c>
    </row>
    <row r="59" spans="1:21" x14ac:dyDescent="0.25">
      <c r="A59" t="s">
        <v>3047</v>
      </c>
      <c r="C59" t="s">
        <v>2929</v>
      </c>
      <c r="D59">
        <v>0</v>
      </c>
      <c r="E59">
        <v>0</v>
      </c>
      <c r="F59">
        <v>0</v>
      </c>
      <c r="H59">
        <v>0</v>
      </c>
      <c r="I59">
        <v>0</v>
      </c>
      <c r="J59">
        <v>0</v>
      </c>
      <c r="L59">
        <v>80</v>
      </c>
      <c r="M59">
        <v>1027</v>
      </c>
      <c r="N59">
        <v>12</v>
      </c>
      <c r="O59">
        <v>131</v>
      </c>
      <c r="Q59">
        <v>0</v>
      </c>
      <c r="R59">
        <v>1</v>
      </c>
      <c r="S59">
        <v>0</v>
      </c>
      <c r="U59">
        <v>166</v>
      </c>
    </row>
    <row r="60" spans="1:21" x14ac:dyDescent="0.25">
      <c r="A60" t="s">
        <v>3012</v>
      </c>
      <c r="C60" t="s">
        <v>2929</v>
      </c>
      <c r="D60">
        <v>0</v>
      </c>
      <c r="E60">
        <v>0</v>
      </c>
      <c r="F60">
        <v>0</v>
      </c>
      <c r="H60">
        <v>0</v>
      </c>
      <c r="I60">
        <v>0</v>
      </c>
      <c r="J60">
        <v>0</v>
      </c>
      <c r="L60">
        <v>109</v>
      </c>
      <c r="M60">
        <v>1215</v>
      </c>
      <c r="N60">
        <v>9</v>
      </c>
      <c r="O60">
        <v>146</v>
      </c>
      <c r="Q60">
        <v>0</v>
      </c>
      <c r="R60">
        <v>2</v>
      </c>
      <c r="S60">
        <v>0</v>
      </c>
      <c r="U60">
        <v>164</v>
      </c>
    </row>
    <row r="61" spans="1:21" x14ac:dyDescent="0.25">
      <c r="A61" t="s">
        <v>3048</v>
      </c>
      <c r="C61" t="s">
        <v>2929</v>
      </c>
      <c r="D61">
        <v>0</v>
      </c>
      <c r="E61">
        <v>0</v>
      </c>
      <c r="F61">
        <v>0</v>
      </c>
      <c r="H61">
        <v>0</v>
      </c>
      <c r="I61">
        <v>0</v>
      </c>
      <c r="J61">
        <v>0</v>
      </c>
      <c r="L61">
        <v>88</v>
      </c>
      <c r="M61">
        <v>1214</v>
      </c>
      <c r="N61">
        <v>9</v>
      </c>
      <c r="O61">
        <v>150</v>
      </c>
      <c r="Q61">
        <v>0</v>
      </c>
      <c r="R61">
        <v>1</v>
      </c>
      <c r="S61">
        <v>0</v>
      </c>
      <c r="U61">
        <v>164</v>
      </c>
    </row>
    <row r="62" spans="1:21" x14ac:dyDescent="0.25">
      <c r="A62" t="s">
        <v>3049</v>
      </c>
      <c r="C62" t="s">
        <v>2929</v>
      </c>
      <c r="D62">
        <v>0</v>
      </c>
      <c r="E62">
        <v>0</v>
      </c>
      <c r="F62">
        <v>0</v>
      </c>
      <c r="H62">
        <v>8</v>
      </c>
      <c r="I62">
        <v>18</v>
      </c>
      <c r="J62">
        <v>0</v>
      </c>
      <c r="L62">
        <v>84</v>
      </c>
      <c r="M62">
        <v>1138</v>
      </c>
      <c r="N62">
        <v>9</v>
      </c>
      <c r="O62">
        <v>129</v>
      </c>
      <c r="Q62">
        <v>0</v>
      </c>
      <c r="R62">
        <v>0</v>
      </c>
      <c r="S62">
        <v>0</v>
      </c>
      <c r="U62">
        <v>162</v>
      </c>
    </row>
    <row r="63" spans="1:21" x14ac:dyDescent="0.25">
      <c r="A63" t="s">
        <v>3013</v>
      </c>
      <c r="C63" t="s">
        <v>2929</v>
      </c>
      <c r="D63">
        <v>0</v>
      </c>
      <c r="E63">
        <v>0</v>
      </c>
      <c r="F63">
        <v>0</v>
      </c>
      <c r="H63">
        <v>0</v>
      </c>
      <c r="I63">
        <v>0</v>
      </c>
      <c r="J63">
        <v>0</v>
      </c>
      <c r="L63">
        <v>105</v>
      </c>
      <c r="M63">
        <v>1304</v>
      </c>
      <c r="N63">
        <v>6</v>
      </c>
      <c r="O63">
        <v>176</v>
      </c>
      <c r="Q63">
        <v>0</v>
      </c>
      <c r="R63">
        <v>2</v>
      </c>
      <c r="S63">
        <v>0</v>
      </c>
      <c r="U63">
        <v>156</v>
      </c>
    </row>
    <row r="64" spans="1:21" x14ac:dyDescent="0.25">
      <c r="A64" t="s">
        <v>3050</v>
      </c>
      <c r="C64" t="s">
        <v>2929</v>
      </c>
      <c r="D64">
        <v>0</v>
      </c>
      <c r="E64">
        <v>0</v>
      </c>
      <c r="F64">
        <v>0</v>
      </c>
      <c r="H64">
        <v>0</v>
      </c>
      <c r="I64">
        <v>0</v>
      </c>
      <c r="J64">
        <v>0</v>
      </c>
      <c r="L64">
        <v>64</v>
      </c>
      <c r="M64">
        <v>1031</v>
      </c>
      <c r="N64">
        <v>10</v>
      </c>
      <c r="O64">
        <v>104</v>
      </c>
      <c r="Q64">
        <v>0</v>
      </c>
      <c r="R64">
        <v>1</v>
      </c>
      <c r="S64">
        <v>0</v>
      </c>
      <c r="U64">
        <v>155</v>
      </c>
    </row>
    <row r="65" spans="1:21" x14ac:dyDescent="0.25">
      <c r="A65" t="s">
        <v>3015</v>
      </c>
      <c r="C65" s="8">
        <v>42736</v>
      </c>
      <c r="D65">
        <v>9</v>
      </c>
      <c r="E65">
        <v>0</v>
      </c>
      <c r="F65">
        <v>0</v>
      </c>
      <c r="H65">
        <v>17</v>
      </c>
      <c r="I65">
        <v>111</v>
      </c>
      <c r="J65">
        <v>1</v>
      </c>
      <c r="L65">
        <v>111</v>
      </c>
      <c r="M65">
        <v>1159</v>
      </c>
      <c r="N65">
        <v>4</v>
      </c>
      <c r="O65">
        <v>166</v>
      </c>
      <c r="Q65">
        <v>1</v>
      </c>
      <c r="R65">
        <v>0</v>
      </c>
      <c r="S65">
        <v>1</v>
      </c>
      <c r="U65">
        <v>154</v>
      </c>
    </row>
    <row r="66" spans="1:21" x14ac:dyDescent="0.25">
      <c r="A66" t="s">
        <v>3051</v>
      </c>
      <c r="C66" t="s">
        <v>2929</v>
      </c>
      <c r="D66">
        <v>0</v>
      </c>
      <c r="E66">
        <v>0</v>
      </c>
      <c r="F66">
        <v>0</v>
      </c>
      <c r="H66">
        <v>1</v>
      </c>
      <c r="I66">
        <v>1</v>
      </c>
      <c r="J66">
        <v>0</v>
      </c>
      <c r="L66">
        <v>60</v>
      </c>
      <c r="M66">
        <v>1047</v>
      </c>
      <c r="N66">
        <v>9</v>
      </c>
      <c r="O66">
        <v>96</v>
      </c>
      <c r="Q66">
        <v>0</v>
      </c>
      <c r="R66">
        <v>0</v>
      </c>
      <c r="S66">
        <v>0</v>
      </c>
      <c r="U66">
        <v>152</v>
      </c>
    </row>
    <row r="67" spans="1:21" x14ac:dyDescent="0.25">
      <c r="A67" t="s">
        <v>3052</v>
      </c>
      <c r="C67" t="s">
        <v>2929</v>
      </c>
      <c r="D67">
        <v>0</v>
      </c>
      <c r="E67">
        <v>0</v>
      </c>
      <c r="F67">
        <v>0</v>
      </c>
      <c r="H67">
        <v>3</v>
      </c>
      <c r="I67">
        <v>14</v>
      </c>
      <c r="J67">
        <v>0</v>
      </c>
      <c r="L67">
        <v>87</v>
      </c>
      <c r="M67">
        <v>1088</v>
      </c>
      <c r="N67">
        <v>8</v>
      </c>
      <c r="O67">
        <v>124</v>
      </c>
      <c r="Q67">
        <v>0</v>
      </c>
      <c r="R67">
        <v>1</v>
      </c>
      <c r="S67">
        <v>0</v>
      </c>
      <c r="U67">
        <v>148</v>
      </c>
    </row>
    <row r="68" spans="1:21" x14ac:dyDescent="0.25">
      <c r="A68" t="s">
        <v>3053</v>
      </c>
      <c r="C68" t="s">
        <v>2929</v>
      </c>
      <c r="D68">
        <v>0</v>
      </c>
      <c r="E68">
        <v>0</v>
      </c>
      <c r="F68">
        <v>0</v>
      </c>
      <c r="H68">
        <v>3</v>
      </c>
      <c r="I68">
        <v>29</v>
      </c>
      <c r="J68">
        <v>0</v>
      </c>
      <c r="L68">
        <v>76</v>
      </c>
      <c r="M68">
        <v>1135</v>
      </c>
      <c r="N68">
        <v>6</v>
      </c>
      <c r="O68">
        <v>137</v>
      </c>
      <c r="Q68">
        <v>0</v>
      </c>
      <c r="R68">
        <v>2</v>
      </c>
      <c r="S68">
        <v>0</v>
      </c>
      <c r="U68">
        <v>140</v>
      </c>
    </row>
    <row r="69" spans="1:21" x14ac:dyDescent="0.25">
      <c r="A69" t="s">
        <v>3007</v>
      </c>
      <c r="C69" t="s">
        <v>2929</v>
      </c>
      <c r="D69">
        <v>0</v>
      </c>
      <c r="E69">
        <v>0</v>
      </c>
      <c r="F69">
        <v>0</v>
      </c>
      <c r="H69">
        <v>0</v>
      </c>
      <c r="I69">
        <v>0</v>
      </c>
      <c r="J69">
        <v>0</v>
      </c>
      <c r="L69">
        <v>85</v>
      </c>
      <c r="M69">
        <v>922</v>
      </c>
      <c r="N69">
        <v>9</v>
      </c>
      <c r="O69">
        <v>146</v>
      </c>
      <c r="Q69">
        <v>0</v>
      </c>
      <c r="R69">
        <v>0</v>
      </c>
      <c r="S69">
        <v>0</v>
      </c>
      <c r="U69">
        <v>139</v>
      </c>
    </row>
    <row r="70" spans="1:21" x14ac:dyDescent="0.25">
      <c r="A70" t="s">
        <v>3054</v>
      </c>
      <c r="C70" t="s">
        <v>2929</v>
      </c>
      <c r="D70">
        <v>0</v>
      </c>
      <c r="E70">
        <v>0</v>
      </c>
      <c r="F70">
        <v>0</v>
      </c>
      <c r="H70">
        <v>0</v>
      </c>
      <c r="I70">
        <v>0</v>
      </c>
      <c r="J70">
        <v>0</v>
      </c>
      <c r="L70">
        <v>85</v>
      </c>
      <c r="M70">
        <v>997</v>
      </c>
      <c r="N70">
        <v>8</v>
      </c>
      <c r="O70">
        <v>128</v>
      </c>
      <c r="Q70">
        <v>0</v>
      </c>
      <c r="R70">
        <v>1</v>
      </c>
      <c r="S70">
        <v>0</v>
      </c>
      <c r="U70">
        <v>139</v>
      </c>
    </row>
    <row r="71" spans="1:21" x14ac:dyDescent="0.25">
      <c r="A71" t="s">
        <v>3001</v>
      </c>
      <c r="C71" t="s">
        <v>2929</v>
      </c>
      <c r="D71">
        <v>0</v>
      </c>
      <c r="E71">
        <v>0</v>
      </c>
      <c r="F71">
        <v>0</v>
      </c>
      <c r="H71">
        <v>0</v>
      </c>
      <c r="I71">
        <v>0</v>
      </c>
      <c r="J71">
        <v>0</v>
      </c>
      <c r="L71">
        <v>69</v>
      </c>
      <c r="M71">
        <v>1124</v>
      </c>
      <c r="N71">
        <v>5</v>
      </c>
      <c r="O71">
        <v>135</v>
      </c>
      <c r="Q71">
        <v>0</v>
      </c>
      <c r="R71">
        <v>0</v>
      </c>
      <c r="S71">
        <v>0</v>
      </c>
      <c r="U71">
        <v>135</v>
      </c>
    </row>
    <row r="72" spans="1:21" x14ac:dyDescent="0.25">
      <c r="A72" t="s">
        <v>3055</v>
      </c>
      <c r="C72" t="s">
        <v>2929</v>
      </c>
      <c r="D72">
        <v>0</v>
      </c>
      <c r="E72">
        <v>0</v>
      </c>
      <c r="F72">
        <v>0</v>
      </c>
      <c r="H72">
        <v>52</v>
      </c>
      <c r="I72">
        <v>434</v>
      </c>
      <c r="J72">
        <v>4</v>
      </c>
      <c r="L72">
        <v>52</v>
      </c>
      <c r="M72">
        <v>473</v>
      </c>
      <c r="N72">
        <v>5</v>
      </c>
      <c r="O72">
        <v>86</v>
      </c>
      <c r="Q72">
        <v>0</v>
      </c>
      <c r="R72">
        <v>2</v>
      </c>
      <c r="S72">
        <v>1</v>
      </c>
      <c r="U72">
        <v>135</v>
      </c>
    </row>
    <row r="73" spans="1:21" x14ac:dyDescent="0.25">
      <c r="A73" t="s">
        <v>3056</v>
      </c>
      <c r="C73" t="s">
        <v>2929</v>
      </c>
      <c r="D73">
        <v>0</v>
      </c>
      <c r="E73">
        <v>0</v>
      </c>
      <c r="F73">
        <v>0</v>
      </c>
      <c r="H73">
        <v>3</v>
      </c>
      <c r="I73">
        <v>22</v>
      </c>
      <c r="J73">
        <v>0</v>
      </c>
      <c r="L73">
        <v>65</v>
      </c>
      <c r="M73">
        <v>1003</v>
      </c>
      <c r="N73">
        <v>7</v>
      </c>
      <c r="O73">
        <v>101</v>
      </c>
      <c r="Q73">
        <v>0</v>
      </c>
      <c r="R73">
        <v>1</v>
      </c>
      <c r="S73">
        <v>0</v>
      </c>
      <c r="U73">
        <v>134</v>
      </c>
    </row>
    <row r="74" spans="1:21" x14ac:dyDescent="0.25">
      <c r="A74" t="s">
        <v>3057</v>
      </c>
      <c r="C74" t="s">
        <v>2929</v>
      </c>
      <c r="D74">
        <v>0</v>
      </c>
      <c r="E74">
        <v>0</v>
      </c>
      <c r="F74">
        <v>0</v>
      </c>
      <c r="H74">
        <v>4</v>
      </c>
      <c r="I74">
        <v>60</v>
      </c>
      <c r="J74">
        <v>0</v>
      </c>
      <c r="L74">
        <v>44</v>
      </c>
      <c r="M74">
        <v>739</v>
      </c>
      <c r="N74">
        <v>10</v>
      </c>
      <c r="O74">
        <v>97</v>
      </c>
      <c r="Q74">
        <v>0</v>
      </c>
      <c r="R74">
        <v>0</v>
      </c>
      <c r="S74">
        <v>0</v>
      </c>
      <c r="U74">
        <v>133</v>
      </c>
    </row>
    <row r="75" spans="1:21" x14ac:dyDescent="0.25">
      <c r="A75" t="s">
        <v>3058</v>
      </c>
      <c r="C75" t="s">
        <v>2929</v>
      </c>
      <c r="D75">
        <v>0</v>
      </c>
      <c r="E75">
        <v>0</v>
      </c>
      <c r="F75">
        <v>0</v>
      </c>
      <c r="H75">
        <v>0</v>
      </c>
      <c r="I75">
        <v>0</v>
      </c>
      <c r="J75">
        <v>0</v>
      </c>
      <c r="L75">
        <v>50</v>
      </c>
      <c r="M75">
        <v>890</v>
      </c>
      <c r="N75">
        <v>8</v>
      </c>
      <c r="O75">
        <v>100</v>
      </c>
      <c r="Q75">
        <v>2</v>
      </c>
      <c r="R75">
        <v>0</v>
      </c>
      <c r="S75">
        <v>0</v>
      </c>
      <c r="U75">
        <v>133</v>
      </c>
    </row>
    <row r="76" spans="1:21" x14ac:dyDescent="0.25">
      <c r="A76" t="s">
        <v>3011</v>
      </c>
      <c r="C76" t="s">
        <v>2929</v>
      </c>
      <c r="D76">
        <v>0</v>
      </c>
      <c r="E76">
        <v>0</v>
      </c>
      <c r="F76">
        <v>0</v>
      </c>
      <c r="H76">
        <v>3</v>
      </c>
      <c r="I76">
        <v>-3</v>
      </c>
      <c r="J76">
        <v>0</v>
      </c>
      <c r="L76">
        <v>72</v>
      </c>
      <c r="M76">
        <v>1070</v>
      </c>
      <c r="N76">
        <v>6</v>
      </c>
      <c r="O76">
        <v>130</v>
      </c>
      <c r="Q76">
        <v>0</v>
      </c>
      <c r="R76">
        <v>1</v>
      </c>
      <c r="S76">
        <v>0</v>
      </c>
      <c r="U76">
        <v>133</v>
      </c>
    </row>
    <row r="77" spans="1:21" x14ac:dyDescent="0.25">
      <c r="A77" t="s">
        <v>2998</v>
      </c>
      <c r="C77" t="s">
        <v>2929</v>
      </c>
      <c r="D77">
        <v>0</v>
      </c>
      <c r="E77">
        <v>0</v>
      </c>
      <c r="F77">
        <v>0</v>
      </c>
      <c r="H77">
        <v>0</v>
      </c>
      <c r="I77">
        <v>0</v>
      </c>
      <c r="J77">
        <v>0</v>
      </c>
      <c r="L77">
        <v>74</v>
      </c>
      <c r="M77">
        <v>1206</v>
      </c>
      <c r="N77">
        <v>3</v>
      </c>
      <c r="O77">
        <v>147</v>
      </c>
      <c r="Q77">
        <v>0</v>
      </c>
      <c r="R77">
        <v>1</v>
      </c>
      <c r="S77">
        <v>0</v>
      </c>
      <c r="U77">
        <v>131</v>
      </c>
    </row>
    <row r="78" spans="1:21" x14ac:dyDescent="0.25">
      <c r="A78" t="s">
        <v>3059</v>
      </c>
      <c r="C78" t="s">
        <v>2929</v>
      </c>
      <c r="D78">
        <v>0</v>
      </c>
      <c r="E78">
        <v>0</v>
      </c>
      <c r="F78">
        <v>0</v>
      </c>
      <c r="H78">
        <v>4</v>
      </c>
      <c r="I78">
        <v>12</v>
      </c>
      <c r="J78">
        <v>0</v>
      </c>
      <c r="L78">
        <v>68</v>
      </c>
      <c r="M78">
        <v>966</v>
      </c>
      <c r="N78">
        <v>5</v>
      </c>
      <c r="O78">
        <v>124</v>
      </c>
      <c r="Q78">
        <v>0</v>
      </c>
      <c r="R78">
        <v>2</v>
      </c>
      <c r="S78">
        <v>1</v>
      </c>
      <c r="U78">
        <v>123</v>
      </c>
    </row>
    <row r="79" spans="1:21" x14ac:dyDescent="0.25">
      <c r="A79" t="s">
        <v>3060</v>
      </c>
      <c r="C79" t="s">
        <v>2929</v>
      </c>
      <c r="D79">
        <v>0</v>
      </c>
      <c r="E79">
        <v>0</v>
      </c>
      <c r="F79">
        <v>0</v>
      </c>
      <c r="H79">
        <v>0</v>
      </c>
      <c r="I79">
        <v>0</v>
      </c>
      <c r="J79">
        <v>0</v>
      </c>
      <c r="L79">
        <v>57</v>
      </c>
      <c r="M79">
        <v>797</v>
      </c>
      <c r="N79">
        <v>8</v>
      </c>
      <c r="O79">
        <v>90</v>
      </c>
      <c r="Q79">
        <v>0</v>
      </c>
      <c r="R79">
        <v>0</v>
      </c>
      <c r="S79">
        <v>0</v>
      </c>
      <c r="U79">
        <v>121</v>
      </c>
    </row>
    <row r="80" spans="1:21" x14ac:dyDescent="0.25">
      <c r="A80" t="s">
        <v>3061</v>
      </c>
      <c r="C80" t="s">
        <v>2929</v>
      </c>
      <c r="D80">
        <v>0</v>
      </c>
      <c r="E80">
        <v>0</v>
      </c>
      <c r="F80">
        <v>0</v>
      </c>
      <c r="H80">
        <v>13</v>
      </c>
      <c r="I80">
        <v>50</v>
      </c>
      <c r="J80">
        <v>0</v>
      </c>
      <c r="L80">
        <v>79</v>
      </c>
      <c r="M80">
        <v>829</v>
      </c>
      <c r="N80">
        <v>6</v>
      </c>
      <c r="O80">
        <v>129</v>
      </c>
      <c r="Q80">
        <v>0</v>
      </c>
      <c r="R80">
        <v>0</v>
      </c>
      <c r="S80">
        <v>0</v>
      </c>
      <c r="U80">
        <v>120</v>
      </c>
    </row>
    <row r="81" spans="1:21" x14ac:dyDescent="0.25">
      <c r="A81" t="s">
        <v>3062</v>
      </c>
      <c r="C81" t="s">
        <v>2929</v>
      </c>
      <c r="D81">
        <v>0</v>
      </c>
      <c r="E81">
        <v>0</v>
      </c>
      <c r="F81">
        <v>0</v>
      </c>
      <c r="H81">
        <v>0</v>
      </c>
      <c r="I81">
        <v>0</v>
      </c>
      <c r="J81">
        <v>0</v>
      </c>
      <c r="L81">
        <v>75</v>
      </c>
      <c r="M81">
        <v>944</v>
      </c>
      <c r="N81">
        <v>5</v>
      </c>
      <c r="O81">
        <v>127</v>
      </c>
      <c r="Q81">
        <v>0</v>
      </c>
      <c r="R81">
        <v>1</v>
      </c>
      <c r="S81">
        <v>0</v>
      </c>
      <c r="U81">
        <v>116</v>
      </c>
    </row>
    <row r="82" spans="1:21" x14ac:dyDescent="0.25">
      <c r="A82" t="s">
        <v>3063</v>
      </c>
      <c r="C82" t="s">
        <v>2929</v>
      </c>
      <c r="D82">
        <v>0</v>
      </c>
      <c r="E82">
        <v>0</v>
      </c>
      <c r="F82">
        <v>0</v>
      </c>
      <c r="H82">
        <v>0</v>
      </c>
      <c r="I82">
        <v>0</v>
      </c>
      <c r="J82">
        <v>0</v>
      </c>
      <c r="L82">
        <v>52</v>
      </c>
      <c r="M82">
        <v>849</v>
      </c>
      <c r="N82">
        <v>6</v>
      </c>
      <c r="O82">
        <v>89</v>
      </c>
      <c r="Q82">
        <v>0</v>
      </c>
      <c r="R82">
        <v>0</v>
      </c>
      <c r="S82">
        <v>0</v>
      </c>
      <c r="U82">
        <v>115</v>
      </c>
    </row>
    <row r="83" spans="1:21" x14ac:dyDescent="0.25">
      <c r="A83" t="s">
        <v>3064</v>
      </c>
      <c r="C83" t="s">
        <v>2929</v>
      </c>
      <c r="D83">
        <v>0</v>
      </c>
      <c r="E83">
        <v>0</v>
      </c>
      <c r="F83">
        <v>0</v>
      </c>
      <c r="H83">
        <v>5</v>
      </c>
      <c r="I83">
        <v>37</v>
      </c>
      <c r="J83">
        <v>1</v>
      </c>
      <c r="L83">
        <v>50</v>
      </c>
      <c r="M83">
        <v>765</v>
      </c>
      <c r="N83">
        <v>6</v>
      </c>
      <c r="O83">
        <v>92</v>
      </c>
      <c r="Q83">
        <v>0</v>
      </c>
      <c r="R83">
        <v>1</v>
      </c>
      <c r="S83">
        <v>0</v>
      </c>
      <c r="U83">
        <v>112</v>
      </c>
    </row>
    <row r="84" spans="1:21" x14ac:dyDescent="0.25">
      <c r="A84" t="s">
        <v>3020</v>
      </c>
      <c r="C84" t="s">
        <v>2929</v>
      </c>
      <c r="D84">
        <v>0</v>
      </c>
      <c r="E84">
        <v>0</v>
      </c>
      <c r="F84">
        <v>0</v>
      </c>
      <c r="H84">
        <v>6</v>
      </c>
      <c r="I84">
        <v>41</v>
      </c>
      <c r="J84">
        <v>0</v>
      </c>
      <c r="L84">
        <v>90</v>
      </c>
      <c r="M84">
        <v>813</v>
      </c>
      <c r="N84">
        <v>6</v>
      </c>
      <c r="O84">
        <v>128</v>
      </c>
      <c r="Q84">
        <v>0</v>
      </c>
      <c r="R84">
        <v>1</v>
      </c>
      <c r="S84">
        <v>0</v>
      </c>
      <c r="U84">
        <v>111</v>
      </c>
    </row>
    <row r="85" spans="1:21" x14ac:dyDescent="0.25">
      <c r="A85" t="s">
        <v>3033</v>
      </c>
      <c r="C85" t="s">
        <v>2929</v>
      </c>
      <c r="D85">
        <v>0</v>
      </c>
      <c r="E85">
        <v>0</v>
      </c>
      <c r="F85">
        <v>0</v>
      </c>
      <c r="H85">
        <v>0</v>
      </c>
      <c r="I85">
        <v>0</v>
      </c>
      <c r="J85">
        <v>0</v>
      </c>
      <c r="L85">
        <v>69</v>
      </c>
      <c r="M85">
        <v>984</v>
      </c>
      <c r="N85">
        <v>3</v>
      </c>
      <c r="O85">
        <v>102</v>
      </c>
      <c r="Q85">
        <v>0</v>
      </c>
      <c r="R85">
        <v>1</v>
      </c>
      <c r="S85">
        <v>0</v>
      </c>
      <c r="U85">
        <v>109</v>
      </c>
    </row>
    <row r="86" spans="1:21" x14ac:dyDescent="0.25">
      <c r="A86" t="s">
        <v>3065</v>
      </c>
      <c r="C86" t="s">
        <v>2929</v>
      </c>
      <c r="D86">
        <v>0</v>
      </c>
      <c r="E86">
        <v>0</v>
      </c>
      <c r="F86">
        <v>0</v>
      </c>
      <c r="H86">
        <v>0</v>
      </c>
      <c r="I86">
        <v>0</v>
      </c>
      <c r="J86">
        <v>0</v>
      </c>
      <c r="L86">
        <v>72</v>
      </c>
      <c r="M86">
        <v>777</v>
      </c>
      <c r="N86">
        <v>6</v>
      </c>
      <c r="O86">
        <v>110</v>
      </c>
      <c r="Q86">
        <v>0</v>
      </c>
      <c r="R86">
        <v>0</v>
      </c>
      <c r="S86">
        <v>0</v>
      </c>
      <c r="U86">
        <v>108</v>
      </c>
    </row>
    <row r="87" spans="1:21" x14ac:dyDescent="0.25">
      <c r="A87" t="s">
        <v>3021</v>
      </c>
      <c r="C87" t="s">
        <v>2929</v>
      </c>
      <c r="D87">
        <v>0</v>
      </c>
      <c r="E87">
        <v>0</v>
      </c>
      <c r="F87">
        <v>0</v>
      </c>
      <c r="H87">
        <v>3</v>
      </c>
      <c r="I87">
        <v>23</v>
      </c>
      <c r="J87">
        <v>0</v>
      </c>
      <c r="L87">
        <v>61</v>
      </c>
      <c r="M87">
        <v>692</v>
      </c>
      <c r="N87">
        <v>7</v>
      </c>
      <c r="O87">
        <v>88</v>
      </c>
      <c r="Q87">
        <v>0</v>
      </c>
      <c r="R87">
        <v>1</v>
      </c>
      <c r="S87">
        <v>0</v>
      </c>
      <c r="U87">
        <v>107</v>
      </c>
    </row>
    <row r="88" spans="1:21" x14ac:dyDescent="0.25">
      <c r="A88" t="s">
        <v>3066</v>
      </c>
      <c r="C88" t="s">
        <v>2929</v>
      </c>
      <c r="D88">
        <v>0</v>
      </c>
      <c r="E88">
        <v>0</v>
      </c>
      <c r="F88">
        <v>0</v>
      </c>
      <c r="H88">
        <v>0</v>
      </c>
      <c r="I88">
        <v>0</v>
      </c>
      <c r="J88">
        <v>0</v>
      </c>
      <c r="L88">
        <v>64</v>
      </c>
      <c r="M88">
        <v>733</v>
      </c>
      <c r="N88">
        <v>6</v>
      </c>
      <c r="O88">
        <v>105</v>
      </c>
      <c r="Q88">
        <v>0</v>
      </c>
      <c r="R88">
        <v>0</v>
      </c>
      <c r="S88">
        <v>0</v>
      </c>
      <c r="U88">
        <v>104</v>
      </c>
    </row>
    <row r="89" spans="1:21" x14ac:dyDescent="0.25">
      <c r="A89" t="s">
        <v>3067</v>
      </c>
      <c r="C89" t="s">
        <v>2929</v>
      </c>
      <c r="D89">
        <v>0</v>
      </c>
      <c r="E89">
        <v>0</v>
      </c>
      <c r="F89">
        <v>0</v>
      </c>
      <c r="H89">
        <v>5</v>
      </c>
      <c r="I89">
        <v>20</v>
      </c>
      <c r="J89">
        <v>0</v>
      </c>
      <c r="L89">
        <v>51</v>
      </c>
      <c r="M89">
        <v>664</v>
      </c>
      <c r="N89">
        <v>6</v>
      </c>
      <c r="O89">
        <v>68</v>
      </c>
      <c r="Q89">
        <v>0</v>
      </c>
      <c r="R89">
        <v>1</v>
      </c>
      <c r="S89">
        <v>2</v>
      </c>
      <c r="U89">
        <v>104</v>
      </c>
    </row>
    <row r="90" spans="1:21" x14ac:dyDescent="0.25">
      <c r="A90" t="s">
        <v>3068</v>
      </c>
      <c r="C90" t="s">
        <v>2929</v>
      </c>
      <c r="D90">
        <v>0</v>
      </c>
      <c r="E90">
        <v>0</v>
      </c>
      <c r="F90">
        <v>0</v>
      </c>
      <c r="H90">
        <v>0</v>
      </c>
      <c r="I90">
        <v>0</v>
      </c>
      <c r="J90">
        <v>0</v>
      </c>
      <c r="L90">
        <v>54</v>
      </c>
      <c r="M90">
        <v>807</v>
      </c>
      <c r="N90">
        <v>4</v>
      </c>
      <c r="O90">
        <v>93</v>
      </c>
      <c r="Q90">
        <v>0</v>
      </c>
      <c r="R90">
        <v>0</v>
      </c>
      <c r="S90">
        <v>0</v>
      </c>
      <c r="U90">
        <v>101</v>
      </c>
    </row>
    <row r="91" spans="1:21" x14ac:dyDescent="0.25">
      <c r="A91" t="s">
        <v>3034</v>
      </c>
      <c r="C91" t="s">
        <v>2929</v>
      </c>
      <c r="D91">
        <v>0</v>
      </c>
      <c r="E91">
        <v>0</v>
      </c>
      <c r="F91">
        <v>0</v>
      </c>
      <c r="H91">
        <v>5</v>
      </c>
      <c r="I91">
        <v>33</v>
      </c>
      <c r="J91">
        <v>0</v>
      </c>
      <c r="L91">
        <v>65</v>
      </c>
      <c r="M91">
        <v>816</v>
      </c>
      <c r="N91">
        <v>4</v>
      </c>
      <c r="O91">
        <v>103</v>
      </c>
      <c r="Q91">
        <v>0</v>
      </c>
      <c r="R91">
        <v>0</v>
      </c>
      <c r="S91">
        <v>0</v>
      </c>
      <c r="U91">
        <v>101</v>
      </c>
    </row>
    <row r="92" spans="1:21" x14ac:dyDescent="0.25">
      <c r="A92" t="s">
        <v>3069</v>
      </c>
      <c r="C92" t="s">
        <v>2929</v>
      </c>
      <c r="D92">
        <v>0</v>
      </c>
      <c r="E92">
        <v>0</v>
      </c>
      <c r="F92">
        <v>0</v>
      </c>
      <c r="H92">
        <v>0</v>
      </c>
      <c r="I92">
        <v>0</v>
      </c>
      <c r="J92">
        <v>0</v>
      </c>
      <c r="L92">
        <v>44</v>
      </c>
      <c r="M92">
        <v>749</v>
      </c>
      <c r="N92">
        <v>5</v>
      </c>
      <c r="O92">
        <v>79</v>
      </c>
      <c r="Q92">
        <v>1</v>
      </c>
      <c r="R92">
        <v>0</v>
      </c>
      <c r="S92">
        <v>0</v>
      </c>
      <c r="U92">
        <v>100</v>
      </c>
    </row>
    <row r="93" spans="1:21" x14ac:dyDescent="0.25">
      <c r="A93" t="s">
        <v>3070</v>
      </c>
      <c r="C93" t="s">
        <v>2929</v>
      </c>
      <c r="D93">
        <v>0</v>
      </c>
      <c r="E93">
        <v>0</v>
      </c>
      <c r="F93">
        <v>0</v>
      </c>
      <c r="H93">
        <v>0</v>
      </c>
      <c r="I93">
        <v>0</v>
      </c>
      <c r="J93">
        <v>0</v>
      </c>
      <c r="L93">
        <v>52</v>
      </c>
      <c r="M93">
        <v>840</v>
      </c>
      <c r="N93">
        <v>3</v>
      </c>
      <c r="O93">
        <v>94</v>
      </c>
      <c r="Q93">
        <v>0</v>
      </c>
      <c r="R93">
        <v>0</v>
      </c>
      <c r="S93">
        <v>0</v>
      </c>
      <c r="U93">
        <v>96</v>
      </c>
    </row>
    <row r="94" spans="1:21" x14ac:dyDescent="0.25">
      <c r="A94" t="s">
        <v>3071</v>
      </c>
      <c r="C94" t="s">
        <v>2929</v>
      </c>
      <c r="D94">
        <v>0</v>
      </c>
      <c r="E94">
        <v>0</v>
      </c>
      <c r="F94">
        <v>0</v>
      </c>
      <c r="H94">
        <v>0</v>
      </c>
      <c r="I94">
        <v>0</v>
      </c>
      <c r="J94">
        <v>0</v>
      </c>
      <c r="L94">
        <v>69</v>
      </c>
      <c r="M94">
        <v>789</v>
      </c>
      <c r="N94">
        <v>4</v>
      </c>
      <c r="O94">
        <v>110</v>
      </c>
      <c r="Q94">
        <v>0</v>
      </c>
      <c r="R94">
        <v>1</v>
      </c>
      <c r="S94">
        <v>0</v>
      </c>
      <c r="U94">
        <v>95</v>
      </c>
    </row>
    <row r="95" spans="1:21" x14ac:dyDescent="0.25">
      <c r="A95" t="s">
        <v>3072</v>
      </c>
      <c r="C95" t="s">
        <v>2929</v>
      </c>
      <c r="D95">
        <v>0</v>
      </c>
      <c r="E95">
        <v>0</v>
      </c>
      <c r="F95">
        <v>0</v>
      </c>
      <c r="H95">
        <v>0</v>
      </c>
      <c r="I95">
        <v>0</v>
      </c>
      <c r="J95">
        <v>0</v>
      </c>
      <c r="L95">
        <v>49</v>
      </c>
      <c r="M95">
        <v>685</v>
      </c>
      <c r="N95">
        <v>5</v>
      </c>
      <c r="O95">
        <v>68</v>
      </c>
      <c r="Q95">
        <v>0</v>
      </c>
      <c r="R95">
        <v>0</v>
      </c>
      <c r="S95">
        <v>0</v>
      </c>
      <c r="U95">
        <v>93</v>
      </c>
    </row>
    <row r="96" spans="1:21" x14ac:dyDescent="0.25">
      <c r="A96" t="s">
        <v>3073</v>
      </c>
      <c r="C96" t="s">
        <v>2929</v>
      </c>
      <c r="D96">
        <v>0</v>
      </c>
      <c r="E96">
        <v>0</v>
      </c>
      <c r="F96">
        <v>0</v>
      </c>
      <c r="H96">
        <v>0</v>
      </c>
      <c r="I96">
        <v>0</v>
      </c>
      <c r="J96">
        <v>0</v>
      </c>
      <c r="L96">
        <v>67</v>
      </c>
      <c r="M96">
        <v>725</v>
      </c>
      <c r="N96">
        <v>4</v>
      </c>
      <c r="O96">
        <v>89</v>
      </c>
      <c r="Q96">
        <v>0</v>
      </c>
      <c r="R96">
        <v>1</v>
      </c>
      <c r="S96">
        <v>0</v>
      </c>
      <c r="U96">
        <v>90</v>
      </c>
    </row>
    <row r="97" spans="1:21" x14ac:dyDescent="0.25">
      <c r="A97" t="s">
        <v>3074</v>
      </c>
      <c r="C97" t="s">
        <v>2929</v>
      </c>
      <c r="D97">
        <v>0</v>
      </c>
      <c r="E97">
        <v>0</v>
      </c>
      <c r="F97">
        <v>0</v>
      </c>
      <c r="H97">
        <v>3</v>
      </c>
      <c r="I97">
        <v>13</v>
      </c>
      <c r="J97">
        <v>0</v>
      </c>
      <c r="L97">
        <v>52</v>
      </c>
      <c r="M97">
        <v>720</v>
      </c>
      <c r="N97">
        <v>4</v>
      </c>
      <c r="O97">
        <v>85</v>
      </c>
      <c r="Q97">
        <v>0</v>
      </c>
      <c r="R97">
        <v>0</v>
      </c>
      <c r="S97">
        <v>0</v>
      </c>
      <c r="U97">
        <v>90</v>
      </c>
    </row>
    <row r="98" spans="1:21" x14ac:dyDescent="0.25">
      <c r="A98" t="s">
        <v>3075</v>
      </c>
      <c r="C98" t="s">
        <v>2929</v>
      </c>
      <c r="D98">
        <v>0</v>
      </c>
      <c r="E98">
        <v>0</v>
      </c>
      <c r="F98">
        <v>0</v>
      </c>
      <c r="H98">
        <v>0</v>
      </c>
      <c r="I98">
        <v>0</v>
      </c>
      <c r="J98">
        <v>0</v>
      </c>
      <c r="L98">
        <v>33</v>
      </c>
      <c r="M98">
        <v>663</v>
      </c>
      <c r="N98">
        <v>4</v>
      </c>
      <c r="O98">
        <v>61</v>
      </c>
      <c r="Q98">
        <v>1</v>
      </c>
      <c r="R98">
        <v>0</v>
      </c>
      <c r="S98">
        <v>0</v>
      </c>
      <c r="U98">
        <v>87</v>
      </c>
    </row>
    <row r="99" spans="1:21" x14ac:dyDescent="0.25">
      <c r="A99" t="s">
        <v>3010</v>
      </c>
      <c r="C99" t="s">
        <v>2929</v>
      </c>
      <c r="D99">
        <v>0</v>
      </c>
      <c r="E99">
        <v>0</v>
      </c>
      <c r="F99">
        <v>0</v>
      </c>
      <c r="H99">
        <v>1</v>
      </c>
      <c r="I99">
        <v>4</v>
      </c>
      <c r="J99">
        <v>0</v>
      </c>
      <c r="L99">
        <v>43</v>
      </c>
      <c r="M99">
        <v>662</v>
      </c>
      <c r="N99">
        <v>4</v>
      </c>
      <c r="O99">
        <v>61</v>
      </c>
      <c r="Q99">
        <v>0</v>
      </c>
      <c r="R99">
        <v>0</v>
      </c>
      <c r="S99">
        <v>0</v>
      </c>
      <c r="U99">
        <v>86</v>
      </c>
    </row>
    <row r="100" spans="1:21" x14ac:dyDescent="0.25">
      <c r="A100" t="s">
        <v>3076</v>
      </c>
      <c r="C100" t="s">
        <v>2929</v>
      </c>
      <c r="D100">
        <v>0</v>
      </c>
      <c r="E100">
        <v>0</v>
      </c>
      <c r="F100">
        <v>0</v>
      </c>
      <c r="H100">
        <v>0</v>
      </c>
      <c r="I100">
        <v>0</v>
      </c>
      <c r="J100">
        <v>0</v>
      </c>
      <c r="L100">
        <v>47</v>
      </c>
      <c r="M100">
        <v>658</v>
      </c>
      <c r="N100">
        <v>4</v>
      </c>
      <c r="O100">
        <v>95</v>
      </c>
      <c r="Q100">
        <v>0</v>
      </c>
      <c r="R100">
        <v>0</v>
      </c>
      <c r="S100">
        <v>0</v>
      </c>
      <c r="U100">
        <v>84</v>
      </c>
    </row>
    <row r="101" spans="1:21" x14ac:dyDescent="0.25">
      <c r="U101">
        <f>AVERAGE(U3:U100)</f>
        <v>133.92857142857142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34"/>
  <sheetViews>
    <sheetView tabSelected="1" topLeftCell="J1" workbookViewId="0">
      <selection activeCell="Q33" sqref="Q33"/>
    </sheetView>
  </sheetViews>
  <sheetFormatPr defaultRowHeight="15" x14ac:dyDescent="0.25"/>
  <cols>
    <col min="1" max="1" width="20.140625" bestFit="1" customWidth="1"/>
    <col min="5" max="5" width="10.140625" bestFit="1" customWidth="1"/>
    <col min="7" max="11" width="19.7109375" bestFit="1" customWidth="1"/>
    <col min="12" max="12" width="18.85546875" bestFit="1" customWidth="1"/>
    <col min="18" max="18" width="15.140625" customWidth="1"/>
    <col min="21" max="21" width="23.85546875" bestFit="1" customWidth="1"/>
  </cols>
  <sheetData>
    <row r="1" spans="1:32" x14ac:dyDescent="0.25">
      <c r="A1" t="s">
        <v>589</v>
      </c>
      <c r="B1" t="s">
        <v>38</v>
      </c>
      <c r="C1" t="s">
        <v>170</v>
      </c>
      <c r="D1" t="s">
        <v>171</v>
      </c>
      <c r="E1" t="s">
        <v>2823</v>
      </c>
      <c r="F1" t="s">
        <v>3077</v>
      </c>
      <c r="G1" t="s">
        <v>2314</v>
      </c>
      <c r="H1" t="s">
        <v>2315</v>
      </c>
      <c r="I1" t="s">
        <v>2316</v>
      </c>
      <c r="J1" t="s">
        <v>2317</v>
      </c>
      <c r="K1" t="s">
        <v>2318</v>
      </c>
      <c r="L1" t="s">
        <v>2319</v>
      </c>
      <c r="M1" t="s">
        <v>3078</v>
      </c>
      <c r="N1" t="s">
        <v>3079</v>
      </c>
      <c r="O1" t="s">
        <v>3080</v>
      </c>
      <c r="P1" t="s">
        <v>3081</v>
      </c>
      <c r="Q1" t="s">
        <v>3082</v>
      </c>
      <c r="R1" t="s">
        <v>3083</v>
      </c>
      <c r="S1" t="s">
        <v>3085</v>
      </c>
      <c r="T1" t="s">
        <v>3086</v>
      </c>
      <c r="U1" t="s">
        <v>2254</v>
      </c>
      <c r="V1" t="s">
        <v>2255</v>
      </c>
      <c r="W1" t="s">
        <v>2256</v>
      </c>
      <c r="X1" t="s">
        <v>2257</v>
      </c>
      <c r="Y1" t="s">
        <v>2258</v>
      </c>
      <c r="Z1" t="s">
        <v>2259</v>
      </c>
      <c r="AA1" t="s">
        <v>2260</v>
      </c>
      <c r="AB1" t="s">
        <v>2261</v>
      </c>
      <c r="AC1" t="s">
        <v>2262</v>
      </c>
      <c r="AD1" t="s">
        <v>2263</v>
      </c>
      <c r="AE1" t="s">
        <v>2264</v>
      </c>
      <c r="AF1" t="s">
        <v>2265</v>
      </c>
    </row>
    <row r="2" spans="1:32" x14ac:dyDescent="0.25">
      <c r="A2" t="s">
        <v>265</v>
      </c>
      <c r="B2" t="s">
        <v>74</v>
      </c>
      <c r="C2">
        <f>INDEX('Draft Master List'!B:D,MATCH('Fantasy Points'!F2,'Draft Master List'!F:F,0),1)</f>
        <v>1</v>
      </c>
      <c r="D2">
        <f>INDEX('Draft Master List'!B:D,MATCH('Fantasy Points'!F2,'Draft Master List'!F:F,0),2)</f>
        <v>22</v>
      </c>
      <c r="E2">
        <f>INDEX('Draft Master List'!B:D,MATCH('Fantasy Points'!F2,'Draft Master List'!F:F,0),3)</f>
        <v>780</v>
      </c>
      <c r="F2" t="str">
        <f>INDEX('Draft Master List'!E:F,MATCH(A2,'Draft Master List'!E:E,0),2)</f>
        <v>222010</v>
      </c>
      <c r="G2">
        <v>34.299999999999997</v>
      </c>
      <c r="H2">
        <v>79.099999999999994</v>
      </c>
      <c r="I2">
        <v>197.4</v>
      </c>
      <c r="J2">
        <v>223</v>
      </c>
      <c r="K2">
        <v>227.9</v>
      </c>
      <c r="L2">
        <v>761.69999999999993</v>
      </c>
      <c r="M2">
        <v>0</v>
      </c>
      <c r="N2">
        <v>0</v>
      </c>
      <c r="O2">
        <v>1</v>
      </c>
      <c r="P2">
        <v>1</v>
      </c>
      <c r="Q2">
        <v>1</v>
      </c>
      <c r="R2">
        <v>3</v>
      </c>
      <c r="S2" t="s">
        <v>3114</v>
      </c>
      <c r="T2">
        <v>1</v>
      </c>
      <c r="U2" t="str">
        <f>IFERROR(INDEX(Combine!$C:$N,MATCH('Fantasy Points'!F2,Combine!$B:$B,0),1),"No Data")</f>
        <v>Georgia Tech</v>
      </c>
      <c r="V2" t="str">
        <f>IFERROR(INDEX(Combine!$C:$N,MATCH('Fantasy Points'!F2,Combine!$B:$B,0),2),"No Data")</f>
        <v>ACC</v>
      </c>
      <c r="W2" t="str">
        <f>IFERROR(INDEX(Combine!$C:$N,MATCH('Fantasy Points'!F2,Combine!$B:$B,0),3),"No Data")</f>
        <v>No Data</v>
      </c>
      <c r="X2" t="str">
        <f>IFERROR(INDEX(Combine!$C:$N,MATCH('Fantasy Points'!F2,Combine!$B:$B,0),4),"No Data")</f>
        <v>No Data</v>
      </c>
      <c r="Y2" t="str">
        <f>IFERROR(INDEX(Combine!$C:$N,MATCH('Fantasy Points'!F2,Combine!$B:$B,0),5),"No Data")</f>
        <v>No Data</v>
      </c>
      <c r="Z2" t="str">
        <f>IFERROR(INDEX(Combine!$C:$N,MATCH('Fantasy Points'!F2,Combine!$B:$B,0),6),"No Data")</f>
        <v>No Data</v>
      </c>
      <c r="AA2" t="str">
        <f>IFERROR(INDEX(Combine!$C:$N,MATCH('Fantasy Points'!F2,Combine!$B:$B,0),7),"No Data")</f>
        <v>No Data</v>
      </c>
      <c r="AB2" t="str">
        <f>IFERROR(INDEX(Combine!$C:$N,MATCH('Fantasy Points'!F2,Combine!$B:$B,0),8),"No Data")</f>
        <v>No Data</v>
      </c>
      <c r="AC2" t="str">
        <f>IFERROR(INDEX(Combine!$C:$N,MATCH('Fantasy Points'!F2,Combine!$B:$B,0),9),"No Data")</f>
        <v>No Data</v>
      </c>
      <c r="AD2" t="str">
        <f>IFERROR(INDEX(Combine!$C:$N,MATCH('Fantasy Points'!F2,Combine!$B:$B,0),10),"No Data")</f>
        <v>No Data</v>
      </c>
      <c r="AE2" t="str">
        <f>IFERROR(INDEX(Combine!$C:$N,MATCH('Fantasy Points'!F2,Combine!$B:$B,0),11),"No Data")</f>
        <v>No Data</v>
      </c>
      <c r="AF2" t="str">
        <f>IFERROR(INDEX(Combine!$C:$N,MATCH('Fantasy Points'!F2,Combine!$B:$B,0),12),"No Data")</f>
        <v>No Data</v>
      </c>
    </row>
    <row r="3" spans="1:32" x14ac:dyDescent="0.25">
      <c r="A3" t="s">
        <v>266</v>
      </c>
      <c r="B3" t="s">
        <v>74</v>
      </c>
      <c r="C3">
        <f>INDEX('Draft Master List'!B:D,MATCH('Fantasy Points'!F3,'Draft Master List'!F:F,0),1)</f>
        <v>1</v>
      </c>
      <c r="D3">
        <f>INDEX('Draft Master List'!B:D,MATCH('Fantasy Points'!F3,'Draft Master List'!F:F,0),2)</f>
        <v>24</v>
      </c>
      <c r="E3">
        <f>INDEX('Draft Master List'!B:D,MATCH('Fantasy Points'!F3,'Draft Master List'!F:F,0),3)</f>
        <v>740</v>
      </c>
      <c r="F3" t="str">
        <f>INDEX('Draft Master List'!E:F,MATCH(A3,'Draft Master List'!E:E,0),2)</f>
        <v>242010</v>
      </c>
      <c r="G3">
        <v>88.1</v>
      </c>
      <c r="H3">
        <v>140.80000000000001</v>
      </c>
      <c r="I3">
        <v>200.2</v>
      </c>
      <c r="J3">
        <v>195.3</v>
      </c>
      <c r="K3">
        <v>226</v>
      </c>
      <c r="L3">
        <v>850.40000000000009</v>
      </c>
      <c r="M3">
        <v>0</v>
      </c>
      <c r="N3">
        <v>1</v>
      </c>
      <c r="O3">
        <v>1</v>
      </c>
      <c r="P3">
        <v>1</v>
      </c>
      <c r="Q3">
        <v>1</v>
      </c>
      <c r="R3">
        <v>4</v>
      </c>
      <c r="S3" t="s">
        <v>3116</v>
      </c>
      <c r="T3">
        <v>1</v>
      </c>
      <c r="U3" t="str">
        <f>IFERROR(INDEX(Combine!C:N,MATCH('Fantasy Points'!F3,Combine!B:B,0),1),"No Data")</f>
        <v>Oklahoma State</v>
      </c>
      <c r="V3" t="str">
        <f>IFERROR(INDEX(Combine!$C:$N,MATCH('Fantasy Points'!F3,Combine!$B:$B,0),2),"No Data")</f>
        <v>Big 12</v>
      </c>
      <c r="W3" t="str">
        <f>IFERROR(INDEX(Combine!$C:$N,MATCH('Fantasy Points'!F3,Combine!$B:$B,0),3),"No Data")</f>
        <v>No Data</v>
      </c>
      <c r="X3" t="str">
        <f>IFERROR(INDEX(Combine!$C:$N,MATCH('Fantasy Points'!F3,Combine!$B:$B,0),4),"No Data")</f>
        <v>No Data</v>
      </c>
      <c r="Y3" t="str">
        <f>IFERROR(INDEX(Combine!$C:$N,MATCH('Fantasy Points'!F3,Combine!$B:$B,0),5),"No Data")</f>
        <v>No Data</v>
      </c>
      <c r="Z3" t="str">
        <f>IFERROR(INDEX(Combine!$C:$N,MATCH('Fantasy Points'!F3,Combine!$B:$B,0),6),"No Data")</f>
        <v>No Data</v>
      </c>
      <c r="AA3" t="str">
        <f>IFERROR(INDEX(Combine!$C:$N,MATCH('Fantasy Points'!F3,Combine!$B:$B,0),7),"No Data")</f>
        <v>No Data</v>
      </c>
      <c r="AB3" t="str">
        <f>IFERROR(INDEX(Combine!$C:$N,MATCH('Fantasy Points'!F3,Combine!$B:$B,0),8),"No Data")</f>
        <v>No Data</v>
      </c>
      <c r="AC3" t="str">
        <f>IFERROR(INDEX(Combine!$C:$N,MATCH('Fantasy Points'!F3,Combine!$B:$B,0),9),"No Data")</f>
        <v>No Data</v>
      </c>
      <c r="AD3" t="str">
        <f>IFERROR(INDEX(Combine!$C:$N,MATCH('Fantasy Points'!F3,Combine!$B:$B,0),10),"No Data")</f>
        <v>No Data</v>
      </c>
      <c r="AE3" t="str">
        <f>IFERROR(INDEX(Combine!$C:$N,MATCH('Fantasy Points'!F3,Combine!$B:$B,0),11),"No Data")</f>
        <v>No Data</v>
      </c>
      <c r="AF3" t="str">
        <f>IFERROR(INDEX(Combine!$C:$N,MATCH('Fantasy Points'!F3,Combine!$B:$B,0),12),"No Data")</f>
        <v>No Data</v>
      </c>
    </row>
    <row r="4" spans="1:32" x14ac:dyDescent="0.25">
      <c r="A4" t="s">
        <v>106</v>
      </c>
      <c r="B4" t="s">
        <v>74</v>
      </c>
      <c r="C4">
        <f>INDEX('Draft Master List'!B:D,MATCH('Fantasy Points'!F4,'Draft Master List'!F:F,0),1)</f>
        <v>2</v>
      </c>
      <c r="D4">
        <f>INDEX('Draft Master List'!B:D,MATCH('Fantasy Points'!F4,'Draft Master List'!F:F,0),2)</f>
        <v>36</v>
      </c>
      <c r="E4">
        <f>INDEX('Draft Master List'!B:D,MATCH('Fantasy Points'!F4,'Draft Master List'!F:F,0),3)</f>
        <v>540</v>
      </c>
      <c r="F4" t="str">
        <f>INDEX('Draft Master List'!E:F,MATCH(A4,'Draft Master List'!E:E,0),2)</f>
        <v>362010</v>
      </c>
      <c r="G4">
        <v>22.9</v>
      </c>
      <c r="H4">
        <v>30.799999999999997</v>
      </c>
      <c r="I4">
        <v>47.2</v>
      </c>
      <c r="J4">
        <v>59.1</v>
      </c>
      <c r="K4">
        <v>23.7</v>
      </c>
      <c r="L4">
        <v>183.7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 t="s">
        <v>3112</v>
      </c>
      <c r="T4">
        <v>0</v>
      </c>
      <c r="U4" t="str">
        <f>IFERROR(INDEX(Combine!C:N,MATCH('Fantasy Points'!F4,Combine!B:B,0),1),"No Data")</f>
        <v>Mississippi</v>
      </c>
      <c r="V4" t="str">
        <f>IFERROR(INDEX(Combine!$C:$N,MATCH('Fantasy Points'!F4,Combine!$B:$B,0),2),"No Data")</f>
        <v>SEC</v>
      </c>
      <c r="W4" t="str">
        <f>IFERROR(INDEX(Combine!$C:$N,MATCH('Fantasy Points'!F4,Combine!$B:$B,0),3),"No Data")</f>
        <v>WR</v>
      </c>
      <c r="X4">
        <f>IFERROR(INDEX(Combine!$C:$N,MATCH('Fantasy Points'!F4,Combine!$B:$B,0),4),"No Data")</f>
        <v>69</v>
      </c>
      <c r="Y4">
        <f>IFERROR(INDEX(Combine!$C:$N,MATCH('Fantasy Points'!F4,Combine!$B:$B,0),5),"No Data")</f>
        <v>172</v>
      </c>
      <c r="Z4">
        <f>IFERROR(INDEX(Combine!$C:$N,MATCH('Fantasy Points'!F4,Combine!$B:$B,0),6),"No Data")</f>
        <v>18</v>
      </c>
      <c r="AA4">
        <f>IFERROR(INDEX(Combine!$C:$N,MATCH('Fantasy Points'!F4,Combine!$B:$B,0),7),"No Data")</f>
        <v>4.53</v>
      </c>
      <c r="AB4">
        <f>IFERROR(INDEX(Combine!$C:$N,MATCH('Fantasy Points'!F4,Combine!$B:$B,0),8),"No Data")</f>
        <v>20</v>
      </c>
      <c r="AC4">
        <f>IFERROR(INDEX(Combine!$C:$N,MATCH('Fantasy Points'!F4,Combine!$B:$B,0),9),"No Data")</f>
        <v>37.5</v>
      </c>
      <c r="AD4">
        <f>IFERROR(INDEX(Combine!$C:$N,MATCH('Fantasy Points'!F4,Combine!$B:$B,0),10),"No Data")</f>
        <v>118</v>
      </c>
      <c r="AE4">
        <f>IFERROR(INDEX(Combine!$C:$N,MATCH('Fantasy Points'!F4,Combine!$B:$B,0),11),"No Data")</f>
        <v>4.0599999999999996</v>
      </c>
      <c r="AF4">
        <f>IFERROR(INDEX(Combine!$C:$N,MATCH('Fantasy Points'!F4,Combine!$B:$B,0),12),"No Data")</f>
        <v>0</v>
      </c>
    </row>
    <row r="5" spans="1:32" x14ac:dyDescent="0.25">
      <c r="A5" t="s">
        <v>127</v>
      </c>
      <c r="B5" t="s">
        <v>74</v>
      </c>
      <c r="C5">
        <f>INDEX('Draft Master List'!B:D,MATCH('Fantasy Points'!F5,'Draft Master List'!F:F,0),1)</f>
        <v>2</v>
      </c>
      <c r="D5">
        <f>INDEX('Draft Master List'!B:D,MATCH('Fantasy Points'!F5,'Draft Master List'!F:F,0),2)</f>
        <v>39</v>
      </c>
      <c r="E5">
        <f>INDEX('Draft Master List'!B:D,MATCH('Fantasy Points'!F5,'Draft Master List'!F:F,0),3)</f>
        <v>510</v>
      </c>
      <c r="F5" t="str">
        <f>INDEX('Draft Master List'!E:F,MATCH(A5,'Draft Master List'!E:E,0),2)</f>
        <v>392010</v>
      </c>
      <c r="G5">
        <v>49.5</v>
      </c>
      <c r="H5">
        <v>62.1</v>
      </c>
      <c r="I5">
        <v>0.60000000000000009</v>
      </c>
      <c r="J5">
        <v>0</v>
      </c>
      <c r="K5">
        <v>0</v>
      </c>
      <c r="L5">
        <v>112.19999999999999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 t="s">
        <v>3112</v>
      </c>
      <c r="T5">
        <v>0</v>
      </c>
      <c r="U5" t="str">
        <f>IFERROR(INDEX(Combine!C:N,MATCH('Fantasy Points'!F5,Combine!B:B,0),1),"No Data")</f>
        <v>Illinois</v>
      </c>
      <c r="V5" t="str">
        <f>IFERROR(INDEX(Combine!$C:$N,MATCH('Fantasy Points'!F5,Combine!$B:$B,0),2),"No Data")</f>
        <v>Big Ten</v>
      </c>
      <c r="W5" t="str">
        <f>IFERROR(INDEX(Combine!$C:$N,MATCH('Fantasy Points'!F5,Combine!$B:$B,0),3),"No Data")</f>
        <v>WR</v>
      </c>
      <c r="X5">
        <f>IFERROR(INDEX(Combine!$C:$N,MATCH('Fantasy Points'!F5,Combine!$B:$B,0),4),"No Data")</f>
        <v>73</v>
      </c>
      <c r="Y5">
        <f>IFERROR(INDEX(Combine!$C:$N,MATCH('Fantasy Points'!F5,Combine!$B:$B,0),5),"No Data")</f>
        <v>219</v>
      </c>
      <c r="Z5">
        <f>IFERROR(INDEX(Combine!$C:$N,MATCH('Fantasy Points'!F5,Combine!$B:$B,0),6),"No Data")</f>
        <v>0</v>
      </c>
      <c r="AA5">
        <f>IFERROR(INDEX(Combine!$C:$N,MATCH('Fantasy Points'!F5,Combine!$B:$B,0),7),"No Data")</f>
        <v>4.57</v>
      </c>
      <c r="AB5">
        <f>IFERROR(INDEX(Combine!$C:$N,MATCH('Fantasy Points'!F5,Combine!$B:$B,0),8),"No Data")</f>
        <v>20</v>
      </c>
      <c r="AC5">
        <f>IFERROR(INDEX(Combine!$C:$N,MATCH('Fantasy Points'!F5,Combine!$B:$B,0),9),"No Data")</f>
        <v>37</v>
      </c>
      <c r="AD5">
        <f>IFERROR(INDEX(Combine!$C:$N,MATCH('Fantasy Points'!F5,Combine!$B:$B,0),10),"No Data")</f>
        <v>118</v>
      </c>
      <c r="AE5">
        <f>IFERROR(INDEX(Combine!$C:$N,MATCH('Fantasy Points'!F5,Combine!$B:$B,0),11),"No Data")</f>
        <v>0</v>
      </c>
      <c r="AF5">
        <f>IFERROR(INDEX(Combine!$C:$N,MATCH('Fantasy Points'!F5,Combine!$B:$B,0),12),"No Data")</f>
        <v>0</v>
      </c>
    </row>
    <row r="6" spans="1:32" x14ac:dyDescent="0.25">
      <c r="A6" t="s">
        <v>101</v>
      </c>
      <c r="B6" t="s">
        <v>74</v>
      </c>
      <c r="C6">
        <f>INDEX('Draft Master List'!B:D,MATCH('Fantasy Points'!F6,'Draft Master List'!F:F,0),1)</f>
        <v>2</v>
      </c>
      <c r="D6">
        <f>INDEX('Draft Master List'!B:D,MATCH('Fantasy Points'!F6,'Draft Master List'!F:F,0),2)</f>
        <v>60</v>
      </c>
      <c r="E6">
        <f>INDEX('Draft Master List'!B:D,MATCH('Fantasy Points'!F6,'Draft Master List'!F:F,0),3)</f>
        <v>300</v>
      </c>
      <c r="F6" t="str">
        <f>INDEX('Draft Master List'!E:F,MATCH(A6,'Draft Master List'!E:E,0),2)</f>
        <v>602010</v>
      </c>
      <c r="G6">
        <v>20.7</v>
      </c>
      <c r="H6">
        <v>54.2</v>
      </c>
      <c r="I6">
        <v>108.8</v>
      </c>
      <c r="J6">
        <v>113.8</v>
      </c>
      <c r="K6">
        <v>155.1</v>
      </c>
      <c r="L6">
        <v>452.6</v>
      </c>
      <c r="M6">
        <v>0</v>
      </c>
      <c r="N6">
        <v>0</v>
      </c>
      <c r="O6">
        <v>0</v>
      </c>
      <c r="P6">
        <v>0</v>
      </c>
      <c r="Q6">
        <v>1</v>
      </c>
      <c r="R6">
        <v>1</v>
      </c>
      <c r="S6" t="s">
        <v>3113</v>
      </c>
      <c r="T6">
        <v>1</v>
      </c>
      <c r="U6" t="str">
        <f>IFERROR(INDEX(Combine!C:N,MATCH('Fantasy Points'!F6,Combine!B:B,0),1),"No Data")</f>
        <v>Notre Dame</v>
      </c>
      <c r="V6" t="str">
        <f>IFERROR(INDEX(Combine!$C:$N,MATCH('Fantasy Points'!F6,Combine!$B:$B,0),2),"No Data")</f>
        <v>Division I FBS Independents</v>
      </c>
      <c r="W6" t="str">
        <f>IFERROR(INDEX(Combine!$C:$N,MATCH('Fantasy Points'!F6,Combine!$B:$B,0),3),"No Data")</f>
        <v>WR</v>
      </c>
      <c r="X6">
        <f>IFERROR(INDEX(Combine!$C:$N,MATCH('Fantasy Points'!F6,Combine!$B:$B,0),4),"No Data")</f>
        <v>70</v>
      </c>
      <c r="Y6">
        <f>IFERROR(INDEX(Combine!$C:$N,MATCH('Fantasy Points'!F6,Combine!$B:$B,0),5),"No Data")</f>
        <v>199</v>
      </c>
      <c r="Z6">
        <f>IFERROR(INDEX(Combine!$C:$N,MATCH('Fantasy Points'!F6,Combine!$B:$B,0),6),"No Data")</f>
        <v>0</v>
      </c>
      <c r="AA6">
        <f>IFERROR(INDEX(Combine!$C:$N,MATCH('Fantasy Points'!F6,Combine!$B:$B,0),7),"No Data")</f>
        <v>4.42</v>
      </c>
      <c r="AB6">
        <f>IFERROR(INDEX(Combine!$C:$N,MATCH('Fantasy Points'!F6,Combine!$B:$B,0),8),"No Data")</f>
        <v>17</v>
      </c>
      <c r="AC6">
        <f>IFERROR(INDEX(Combine!$C:$N,MATCH('Fantasy Points'!F6,Combine!$B:$B,0),9),"No Data")</f>
        <v>35</v>
      </c>
      <c r="AD6">
        <f>IFERROR(INDEX(Combine!$C:$N,MATCH('Fantasy Points'!F6,Combine!$B:$B,0),10),"No Data")</f>
        <v>120</v>
      </c>
      <c r="AE6">
        <f>IFERROR(INDEX(Combine!$C:$N,MATCH('Fantasy Points'!F6,Combine!$B:$B,0),11),"No Data")</f>
        <v>4.34</v>
      </c>
      <c r="AF6">
        <f>IFERROR(INDEX(Combine!$C:$N,MATCH('Fantasy Points'!F6,Combine!$B:$B,0),12),"No Data")</f>
        <v>7.12</v>
      </c>
    </row>
    <row r="7" spans="1:32" x14ac:dyDescent="0.25">
      <c r="A7" t="s">
        <v>273</v>
      </c>
      <c r="B7" t="s">
        <v>74</v>
      </c>
      <c r="C7">
        <f>INDEX('Draft Master List'!B:D,MATCH('Fantasy Points'!F7,'Draft Master List'!F:F,0),1)</f>
        <v>3</v>
      </c>
      <c r="D7">
        <f>INDEX('Draft Master List'!B:D,MATCH('Fantasy Points'!F7,'Draft Master List'!F:F,0),2)</f>
        <v>77</v>
      </c>
      <c r="E7">
        <f>INDEX('Draft Master List'!B:D,MATCH('Fantasy Points'!F7,'Draft Master List'!F:F,0),3)</f>
        <v>205</v>
      </c>
      <c r="F7" t="str">
        <f>INDEX('Draft Master List'!E:F,MATCH(A7,'Draft Master List'!E:E,0),2)</f>
        <v>772010</v>
      </c>
      <c r="G7">
        <v>21.9</v>
      </c>
      <c r="H7">
        <v>89.2</v>
      </c>
      <c r="I7">
        <v>32.4</v>
      </c>
      <c r="J7">
        <v>13.8</v>
      </c>
      <c r="K7">
        <v>1.4</v>
      </c>
      <c r="L7">
        <v>158.70000000000002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 t="s">
        <v>3112</v>
      </c>
      <c r="T7">
        <v>0</v>
      </c>
      <c r="U7" t="str">
        <f>IFERROR(INDEX(Combine!C:N,MATCH('Fantasy Points'!F7,Combine!B:B,0),1),"No Data")</f>
        <v>Southern California</v>
      </c>
      <c r="V7" t="str">
        <f>IFERROR(INDEX(Combine!$C:$N,MATCH('Fantasy Points'!F7,Combine!$B:$B,0),2),"No Data")</f>
        <v>Pac-12</v>
      </c>
      <c r="W7" t="str">
        <f>IFERROR(INDEX(Combine!$C:$N,MATCH('Fantasy Points'!F7,Combine!$B:$B,0),3),"No Data")</f>
        <v>WR</v>
      </c>
      <c r="X7">
        <f>IFERROR(INDEX(Combine!$C:$N,MATCH('Fantasy Points'!F7,Combine!$B:$B,0),4),"No Data")</f>
        <v>73</v>
      </c>
      <c r="Y7">
        <f>IFERROR(INDEX(Combine!$C:$N,MATCH('Fantasy Points'!F7,Combine!$B:$B,0),5),"No Data")</f>
        <v>197</v>
      </c>
      <c r="Z7">
        <f>IFERROR(INDEX(Combine!$C:$N,MATCH('Fantasy Points'!F7,Combine!$B:$B,0),6),"No Data")</f>
        <v>0</v>
      </c>
      <c r="AA7">
        <f>IFERROR(INDEX(Combine!$C:$N,MATCH('Fantasy Points'!F7,Combine!$B:$B,0),7),"No Data")</f>
        <v>4.5199999999999996</v>
      </c>
      <c r="AB7">
        <f>IFERROR(INDEX(Combine!$C:$N,MATCH('Fantasy Points'!F7,Combine!$B:$B,0),8),"No Data")</f>
        <v>19</v>
      </c>
      <c r="AC7">
        <f>IFERROR(INDEX(Combine!$C:$N,MATCH('Fantasy Points'!F7,Combine!$B:$B,0),9),"No Data")</f>
        <v>38</v>
      </c>
      <c r="AD7">
        <f>IFERROR(INDEX(Combine!$C:$N,MATCH('Fantasy Points'!F7,Combine!$B:$B,0),10),"No Data")</f>
        <v>118</v>
      </c>
      <c r="AE7">
        <f>IFERROR(INDEX(Combine!$C:$N,MATCH('Fantasy Points'!F7,Combine!$B:$B,0),11),"No Data")</f>
        <v>4.24</v>
      </c>
      <c r="AF7">
        <f>IFERROR(INDEX(Combine!$C:$N,MATCH('Fantasy Points'!F7,Combine!$B:$B,0),12),"No Data")</f>
        <v>6.79</v>
      </c>
    </row>
    <row r="8" spans="1:32" x14ac:dyDescent="0.25">
      <c r="A8" t="s">
        <v>114</v>
      </c>
      <c r="B8" t="s">
        <v>74</v>
      </c>
      <c r="C8">
        <f>INDEX('Draft Master List'!B:D,MATCH('Fantasy Points'!F8,'Draft Master List'!F:F,0),1)</f>
        <v>3</v>
      </c>
      <c r="D8">
        <f>INDEX('Draft Master List'!B:D,MATCH('Fantasy Points'!F8,'Draft Master List'!F:F,0),2)</f>
        <v>78</v>
      </c>
      <c r="E8">
        <f>INDEX('Draft Master List'!B:D,MATCH('Fantasy Points'!F8,'Draft Master List'!F:F,0),3)</f>
        <v>200</v>
      </c>
      <c r="F8" t="str">
        <f>INDEX('Draft Master List'!E:F,MATCH(A8,'Draft Master List'!E:E,0),2)</f>
        <v>782010</v>
      </c>
      <c r="G8">
        <v>52.8</v>
      </c>
      <c r="H8">
        <v>79.3</v>
      </c>
      <c r="I8">
        <v>89.7</v>
      </c>
      <c r="J8">
        <v>90.7</v>
      </c>
      <c r="K8">
        <v>135.30000000000001</v>
      </c>
      <c r="L8">
        <v>447.8</v>
      </c>
      <c r="M8">
        <v>0</v>
      </c>
      <c r="N8">
        <v>0</v>
      </c>
      <c r="O8">
        <v>0</v>
      </c>
      <c r="P8">
        <v>0</v>
      </c>
      <c r="Q8">
        <v>1</v>
      </c>
      <c r="R8">
        <v>1</v>
      </c>
      <c r="S8" t="s">
        <v>3113</v>
      </c>
      <c r="T8">
        <v>1</v>
      </c>
      <c r="U8" t="str">
        <f>IFERROR(INDEX(Combine!C:N,MATCH('Fantasy Points'!F8,Combine!B:B,0),1),"No Data")</f>
        <v>Louisiana State</v>
      </c>
      <c r="V8" t="str">
        <f>IFERROR(INDEX(Combine!$C:$N,MATCH('Fantasy Points'!F8,Combine!$B:$B,0),2),"No Data")</f>
        <v>SEC</v>
      </c>
      <c r="W8" t="str">
        <f>IFERROR(INDEX(Combine!$C:$N,MATCH('Fantasy Points'!F8,Combine!$B:$B,0),3),"No Data")</f>
        <v>WR</v>
      </c>
      <c r="X8">
        <f>IFERROR(INDEX(Combine!$C:$N,MATCH('Fantasy Points'!F8,Combine!$B:$B,0),4),"No Data")</f>
        <v>75</v>
      </c>
      <c r="Y8">
        <f>IFERROR(INDEX(Combine!$C:$N,MATCH('Fantasy Points'!F8,Combine!$B:$B,0),5),"No Data")</f>
        <v>211</v>
      </c>
      <c r="Z8">
        <f>IFERROR(INDEX(Combine!$C:$N,MATCH('Fantasy Points'!F8,Combine!$B:$B,0),6),"No Data")</f>
        <v>0</v>
      </c>
      <c r="AA8">
        <f>IFERROR(INDEX(Combine!$C:$N,MATCH('Fantasy Points'!F8,Combine!$B:$B,0),7),"No Data")</f>
        <v>4.58</v>
      </c>
      <c r="AB8">
        <f>IFERROR(INDEX(Combine!$C:$N,MATCH('Fantasy Points'!F8,Combine!$B:$B,0),8),"No Data")</f>
        <v>0</v>
      </c>
      <c r="AC8">
        <f>IFERROR(INDEX(Combine!$C:$N,MATCH('Fantasy Points'!F8,Combine!$B:$B,0),9),"No Data")</f>
        <v>36</v>
      </c>
      <c r="AD8">
        <f>IFERROR(INDEX(Combine!$C:$N,MATCH('Fantasy Points'!F8,Combine!$B:$B,0),10),"No Data")</f>
        <v>115</v>
      </c>
      <c r="AE8">
        <f>IFERROR(INDEX(Combine!$C:$N,MATCH('Fantasy Points'!F8,Combine!$B:$B,0),11),"No Data")</f>
        <v>4.2300000000000004</v>
      </c>
      <c r="AF8">
        <f>IFERROR(INDEX(Combine!$C:$N,MATCH('Fantasy Points'!F8,Combine!$B:$B,0),12),"No Data")</f>
        <v>6.81</v>
      </c>
    </row>
    <row r="9" spans="1:32" x14ac:dyDescent="0.25">
      <c r="A9" t="s">
        <v>274</v>
      </c>
      <c r="B9" t="s">
        <v>74</v>
      </c>
      <c r="C9">
        <f>INDEX('Draft Master List'!B:D,MATCH('Fantasy Points'!F9,'Draft Master List'!F:F,0),1)</f>
        <v>3</v>
      </c>
      <c r="D9">
        <f>INDEX('Draft Master List'!B:D,MATCH('Fantasy Points'!F9,'Draft Master List'!F:F,0),2)</f>
        <v>82</v>
      </c>
      <c r="E9">
        <f>INDEX('Draft Master List'!B:D,MATCH('Fantasy Points'!F9,'Draft Master List'!F:F,0),3)</f>
        <v>180</v>
      </c>
      <c r="F9" t="str">
        <f>INDEX('Draft Master List'!E:F,MATCH(A9,'Draft Master List'!E:E,0),2)</f>
        <v>822010</v>
      </c>
      <c r="G9">
        <v>45.6</v>
      </c>
      <c r="H9">
        <v>40.799999999999997</v>
      </c>
      <c r="I9">
        <v>62.599999999999994</v>
      </c>
      <c r="J9">
        <v>108</v>
      </c>
      <c r="K9">
        <v>192.4</v>
      </c>
      <c r="L9">
        <v>449.4</v>
      </c>
      <c r="M9">
        <v>0</v>
      </c>
      <c r="N9">
        <v>0</v>
      </c>
      <c r="O9">
        <v>0</v>
      </c>
      <c r="P9">
        <v>0</v>
      </c>
      <c r="Q9">
        <v>1</v>
      </c>
      <c r="R9">
        <v>1</v>
      </c>
      <c r="S9" t="s">
        <v>3113</v>
      </c>
      <c r="T9">
        <v>1</v>
      </c>
      <c r="U9" t="str">
        <f>IFERROR(INDEX(Combine!C:N,MATCH('Fantasy Points'!F9,Combine!B:B,0),1),"No Data")</f>
        <v>Southern Methodist</v>
      </c>
      <c r="V9" t="str">
        <f>IFERROR(INDEX(Combine!$C:$N,MATCH('Fantasy Points'!F9,Combine!$B:$B,0),2),"No Data")</f>
        <v>The American</v>
      </c>
      <c r="W9" t="str">
        <f>IFERROR(INDEX(Combine!$C:$N,MATCH('Fantasy Points'!F9,Combine!$B:$B,0),3),"No Data")</f>
        <v>WR</v>
      </c>
      <c r="X9">
        <f>IFERROR(INDEX(Combine!$C:$N,MATCH('Fantasy Points'!F9,Combine!$B:$B,0),4),"No Data")</f>
        <v>71</v>
      </c>
      <c r="Y9">
        <f>IFERROR(INDEX(Combine!$C:$N,MATCH('Fantasy Points'!F9,Combine!$B:$B,0),5),"No Data")</f>
        <v>186</v>
      </c>
      <c r="Z9">
        <f>IFERROR(INDEX(Combine!$C:$N,MATCH('Fantasy Points'!F9,Combine!$B:$B,0),6),"No Data")</f>
        <v>0</v>
      </c>
      <c r="AA9">
        <f>IFERROR(INDEX(Combine!$C:$N,MATCH('Fantasy Points'!F9,Combine!$B:$B,0),7),"No Data")</f>
        <v>4.4000000000000004</v>
      </c>
      <c r="AB9">
        <f>IFERROR(INDEX(Combine!$C:$N,MATCH('Fantasy Points'!F9,Combine!$B:$B,0),8),"No Data")</f>
        <v>12</v>
      </c>
      <c r="AC9">
        <f>IFERROR(INDEX(Combine!$C:$N,MATCH('Fantasy Points'!F9,Combine!$B:$B,0),9),"No Data")</f>
        <v>39.5</v>
      </c>
      <c r="AD9">
        <f>IFERROR(INDEX(Combine!$C:$N,MATCH('Fantasy Points'!F9,Combine!$B:$B,0),10),"No Data")</f>
        <v>126</v>
      </c>
      <c r="AE9">
        <f>IFERROR(INDEX(Combine!$C:$N,MATCH('Fantasy Points'!F9,Combine!$B:$B,0),11),"No Data")</f>
        <v>4.0999999999999996</v>
      </c>
      <c r="AF9">
        <f>IFERROR(INDEX(Combine!$C:$N,MATCH('Fantasy Points'!F9,Combine!$B:$B,0),12),"No Data")</f>
        <v>6.64</v>
      </c>
    </row>
    <row r="10" spans="1:32" x14ac:dyDescent="0.25">
      <c r="A10" t="s">
        <v>275</v>
      </c>
      <c r="B10" t="s">
        <v>74</v>
      </c>
      <c r="C10">
        <f>INDEX('Draft Master List'!B:D,MATCH('Fantasy Points'!F10,'Draft Master List'!F:F,0),1)</f>
        <v>3</v>
      </c>
      <c r="D10">
        <f>INDEX('Draft Master List'!B:D,MATCH('Fantasy Points'!F10,'Draft Master List'!F:F,0),2)</f>
        <v>84</v>
      </c>
      <c r="E10">
        <f>INDEX('Draft Master List'!B:D,MATCH('Fantasy Points'!F10,'Draft Master List'!F:F,0),3)</f>
        <v>170</v>
      </c>
      <c r="F10" t="str">
        <f>INDEX('Draft Master List'!E:F,MATCH(A10,'Draft Master List'!E:E,0),2)</f>
        <v>842010</v>
      </c>
      <c r="G10">
        <v>78</v>
      </c>
      <c r="H10">
        <v>-0.60000000000000009</v>
      </c>
      <c r="I10">
        <v>28.4</v>
      </c>
      <c r="J10">
        <v>0</v>
      </c>
      <c r="K10">
        <v>0</v>
      </c>
      <c r="L10">
        <v>105.80000000000001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 t="s">
        <v>3112</v>
      </c>
      <c r="T10">
        <v>0</v>
      </c>
      <c r="U10" t="str">
        <f>IFERROR(INDEX(Combine!C:N,MATCH('Fantasy Points'!F10,Combine!B:B,0),1),"No Data")</f>
        <v>Texas</v>
      </c>
      <c r="V10" t="str">
        <f>IFERROR(INDEX(Combine!$C:$N,MATCH('Fantasy Points'!F10,Combine!$B:$B,0),2),"No Data")</f>
        <v>Big 12</v>
      </c>
      <c r="W10" t="str">
        <f>IFERROR(INDEX(Combine!$C:$N,MATCH('Fantasy Points'!F10,Combine!$B:$B,0),3),"No Data")</f>
        <v>WR</v>
      </c>
      <c r="X10">
        <f>IFERROR(INDEX(Combine!$C:$N,MATCH('Fantasy Points'!F10,Combine!$B:$B,0),4),"No Data")</f>
        <v>71</v>
      </c>
      <c r="Y10">
        <f>IFERROR(INDEX(Combine!$C:$N,MATCH('Fantasy Points'!F10,Combine!$B:$B,0),5),"No Data")</f>
        <v>193</v>
      </c>
      <c r="Z10">
        <f>IFERROR(INDEX(Combine!$C:$N,MATCH('Fantasy Points'!F10,Combine!$B:$B,0),6),"No Data")</f>
        <v>0</v>
      </c>
      <c r="AA10">
        <f>IFERROR(INDEX(Combine!$C:$N,MATCH('Fantasy Points'!F10,Combine!$B:$B,0),7),"No Data")</f>
        <v>4.5999999999999996</v>
      </c>
      <c r="AB10">
        <f>IFERROR(INDEX(Combine!$C:$N,MATCH('Fantasy Points'!F10,Combine!$B:$B,0),8),"No Data")</f>
        <v>16</v>
      </c>
      <c r="AC10">
        <f>IFERROR(INDEX(Combine!$C:$N,MATCH('Fantasy Points'!F10,Combine!$B:$B,0),9),"No Data")</f>
        <v>36.5</v>
      </c>
      <c r="AD10">
        <f>IFERROR(INDEX(Combine!$C:$N,MATCH('Fantasy Points'!F10,Combine!$B:$B,0),10),"No Data")</f>
        <v>116</v>
      </c>
      <c r="AE10">
        <f>IFERROR(INDEX(Combine!$C:$N,MATCH('Fantasy Points'!F10,Combine!$B:$B,0),11),"No Data")</f>
        <v>0</v>
      </c>
      <c r="AF10">
        <f>IFERROR(INDEX(Combine!$C:$N,MATCH('Fantasy Points'!F10,Combine!$B:$B,0),12),"No Data")</f>
        <v>0</v>
      </c>
    </row>
    <row r="11" spans="1:32" x14ac:dyDescent="0.25">
      <c r="A11" t="s">
        <v>126</v>
      </c>
      <c r="B11" t="s">
        <v>74</v>
      </c>
      <c r="C11">
        <f>INDEX('Draft Master List'!B:D,MATCH('Fantasy Points'!F11,'Draft Master List'!F:F,0),1)</f>
        <v>3</v>
      </c>
      <c r="D11">
        <f>INDEX('Draft Master List'!B:D,MATCH('Fantasy Points'!F11,'Draft Master List'!F:F,0),2)</f>
        <v>87</v>
      </c>
      <c r="E11">
        <f>INDEX('Draft Master List'!B:D,MATCH('Fantasy Points'!F11,'Draft Master List'!F:F,0),3)</f>
        <v>155</v>
      </c>
      <c r="F11" t="str">
        <f>INDEX('Draft Master List'!E:F,MATCH(A11,'Draft Master List'!E:E,0),2)</f>
        <v>872010</v>
      </c>
      <c r="G11">
        <v>10.600000000000001</v>
      </c>
      <c r="H11">
        <v>107.2</v>
      </c>
      <c r="I11">
        <v>184.4</v>
      </c>
      <c r="J11">
        <v>190.8</v>
      </c>
      <c r="K11">
        <v>126.2</v>
      </c>
      <c r="L11">
        <v>619.20000000000005</v>
      </c>
      <c r="M11">
        <v>0</v>
      </c>
      <c r="N11">
        <v>0</v>
      </c>
      <c r="O11">
        <v>1</v>
      </c>
      <c r="P11">
        <v>1</v>
      </c>
      <c r="Q11">
        <v>1</v>
      </c>
      <c r="R11">
        <v>3</v>
      </c>
      <c r="S11" t="s">
        <v>3114</v>
      </c>
      <c r="T11">
        <v>1</v>
      </c>
      <c r="U11" t="str">
        <f>IFERROR(INDEX(Combine!C:N,MATCH('Fantasy Points'!F11,Combine!B:B,0),1),"No Data")</f>
        <v>Minnesota</v>
      </c>
      <c r="V11" t="str">
        <f>IFERROR(INDEX(Combine!$C:$N,MATCH('Fantasy Points'!F11,Combine!$B:$B,0),2),"No Data")</f>
        <v>Big Ten</v>
      </c>
      <c r="W11" t="str">
        <f>IFERROR(INDEX(Combine!$C:$N,MATCH('Fantasy Points'!F11,Combine!$B:$B,0),3),"No Data")</f>
        <v>WR</v>
      </c>
      <c r="X11">
        <f>IFERROR(INDEX(Combine!$C:$N,MATCH('Fantasy Points'!F11,Combine!$B:$B,0),4),"No Data")</f>
        <v>75</v>
      </c>
      <c r="Y11">
        <f>IFERROR(INDEX(Combine!$C:$N,MATCH('Fantasy Points'!F11,Combine!$B:$B,0),5),"No Data")</f>
        <v>217</v>
      </c>
      <c r="Z11">
        <f>IFERROR(INDEX(Combine!$C:$N,MATCH('Fantasy Points'!F11,Combine!$B:$B,0),6),"No Data")</f>
        <v>0</v>
      </c>
      <c r="AA11">
        <f>IFERROR(INDEX(Combine!$C:$N,MATCH('Fantasy Points'!F11,Combine!$B:$B,0),7),"No Data")</f>
        <v>4.54</v>
      </c>
      <c r="AB11">
        <f>IFERROR(INDEX(Combine!$C:$N,MATCH('Fantasy Points'!F11,Combine!$B:$B,0),8),"No Data")</f>
        <v>15</v>
      </c>
      <c r="AC11">
        <f>IFERROR(INDEX(Combine!$C:$N,MATCH('Fantasy Points'!F11,Combine!$B:$B,0),9),"No Data")</f>
        <v>0</v>
      </c>
      <c r="AD11">
        <f>IFERROR(INDEX(Combine!$C:$N,MATCH('Fantasy Points'!F11,Combine!$B:$B,0),10),"No Data")</f>
        <v>0</v>
      </c>
      <c r="AE11">
        <f>IFERROR(INDEX(Combine!$C:$N,MATCH('Fantasy Points'!F11,Combine!$B:$B,0),11),"No Data")</f>
        <v>0</v>
      </c>
      <c r="AF11">
        <f>IFERROR(INDEX(Combine!$C:$N,MATCH('Fantasy Points'!F11,Combine!$B:$B,0),12),"No Data")</f>
        <v>0</v>
      </c>
    </row>
    <row r="12" spans="1:32" x14ac:dyDescent="0.25">
      <c r="A12" t="s">
        <v>125</v>
      </c>
      <c r="B12" t="s">
        <v>74</v>
      </c>
      <c r="C12">
        <f>INDEX('Draft Master List'!B:D,MATCH('Fantasy Points'!F12,'Draft Master List'!F:F,0),1)</f>
        <v>3</v>
      </c>
      <c r="D12">
        <f>INDEX('Draft Master List'!B:D,MATCH('Fantasy Points'!F12,'Draft Master List'!F:F,0),2)</f>
        <v>88</v>
      </c>
      <c r="E12">
        <f>INDEX('Draft Master List'!B:D,MATCH('Fantasy Points'!F12,'Draft Master List'!F:F,0),3)</f>
        <v>150</v>
      </c>
      <c r="F12" t="str">
        <f>INDEX('Draft Master List'!E:F,MATCH(A12,'Draft Master List'!E:E,0),2)</f>
        <v>882010</v>
      </c>
      <c r="G12">
        <v>38.700000000000003</v>
      </c>
      <c r="H12">
        <v>68.599999999999994</v>
      </c>
      <c r="I12">
        <v>103.9</v>
      </c>
      <c r="J12">
        <v>59.1</v>
      </c>
      <c r="K12">
        <v>49.3</v>
      </c>
      <c r="L12">
        <v>319.60000000000002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 t="s">
        <v>3112</v>
      </c>
      <c r="T12">
        <v>0</v>
      </c>
      <c r="U12" t="str">
        <f>IFERROR(INDEX(Combine!C:N,MATCH('Fantasy Points'!F12,Combine!B:B,0),1),"No Data")</f>
        <v>Citadel</v>
      </c>
      <c r="V12" t="str">
        <f>IFERROR(INDEX(Combine!$C:$N,MATCH('Fantasy Points'!F12,Combine!$B:$B,0),2),"No Data")</f>
        <v>N/A</v>
      </c>
      <c r="W12" t="str">
        <f>IFERROR(INDEX(Combine!$C:$N,MATCH('Fantasy Points'!F12,Combine!$B:$B,0),3),"No Data")</f>
        <v>WR</v>
      </c>
      <c r="X12">
        <f>IFERROR(INDEX(Combine!$C:$N,MATCH('Fantasy Points'!F12,Combine!$B:$B,0),4),"No Data")</f>
        <v>71</v>
      </c>
      <c r="Y12">
        <f>IFERROR(INDEX(Combine!$C:$N,MATCH('Fantasy Points'!F12,Combine!$B:$B,0),5),"No Data")</f>
        <v>195</v>
      </c>
      <c r="Z12">
        <f>IFERROR(INDEX(Combine!$C:$N,MATCH('Fantasy Points'!F12,Combine!$B:$B,0),6),"No Data")</f>
        <v>0</v>
      </c>
      <c r="AA12">
        <f>IFERROR(INDEX(Combine!$C:$N,MATCH('Fantasy Points'!F12,Combine!$B:$B,0),7),"No Data")</f>
        <v>4.4000000000000004</v>
      </c>
      <c r="AB12">
        <f>IFERROR(INDEX(Combine!$C:$N,MATCH('Fantasy Points'!F12,Combine!$B:$B,0),8),"No Data")</f>
        <v>15</v>
      </c>
      <c r="AC12">
        <f>IFERROR(INDEX(Combine!$C:$N,MATCH('Fantasy Points'!F12,Combine!$B:$B,0),9),"No Data")</f>
        <v>36</v>
      </c>
      <c r="AD12">
        <f>IFERROR(INDEX(Combine!$C:$N,MATCH('Fantasy Points'!F12,Combine!$B:$B,0),10),"No Data")</f>
        <v>120</v>
      </c>
      <c r="AE12">
        <f>IFERROR(INDEX(Combine!$C:$N,MATCH('Fantasy Points'!F12,Combine!$B:$B,0),11),"No Data")</f>
        <v>4.1500000000000004</v>
      </c>
      <c r="AF12">
        <f>IFERROR(INDEX(Combine!$C:$N,MATCH('Fantasy Points'!F12,Combine!$B:$B,0),12),"No Data")</f>
        <v>6.77</v>
      </c>
    </row>
    <row r="13" spans="1:32" x14ac:dyDescent="0.25">
      <c r="A13" t="s">
        <v>278</v>
      </c>
      <c r="B13" t="s">
        <v>74</v>
      </c>
      <c r="C13">
        <f>INDEX('Draft Master List'!B:D,MATCH('Fantasy Points'!F13,'Draft Master List'!F:F,0),1)</f>
        <v>3</v>
      </c>
      <c r="D13">
        <f>INDEX('Draft Master List'!B:D,MATCH('Fantasy Points'!F13,'Draft Master List'!F:F,0),2)</f>
        <v>89</v>
      </c>
      <c r="E13">
        <f>INDEX('Draft Master List'!B:D,MATCH('Fantasy Points'!F13,'Draft Master List'!F:F,0),3)</f>
        <v>145</v>
      </c>
      <c r="F13" t="str">
        <f>INDEX('Draft Master List'!E:F,MATCH(A13,'Draft Master List'!E:E,0),2)</f>
        <v>892010</v>
      </c>
      <c r="G13">
        <v>0</v>
      </c>
      <c r="H13">
        <v>0</v>
      </c>
      <c r="I13">
        <v>12.1</v>
      </c>
      <c r="J13">
        <v>1</v>
      </c>
      <c r="K13">
        <v>0</v>
      </c>
      <c r="L13">
        <v>13.1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 t="s">
        <v>3112</v>
      </c>
      <c r="T13">
        <v>0</v>
      </c>
      <c r="U13" t="str">
        <f>IFERROR(INDEX(Combine!C:N,MATCH('Fantasy Points'!F13,Combine!B:B,0),1),"No Data")</f>
        <v>Appalachian State (NC)</v>
      </c>
      <c r="V13" t="str">
        <f>IFERROR(INDEX(Combine!$C:$N,MATCH('Fantasy Points'!F13,Combine!$B:$B,0),2),"No Data")</f>
        <v>N/A</v>
      </c>
      <c r="W13" t="str">
        <f>IFERROR(INDEX(Combine!$C:$N,MATCH('Fantasy Points'!F13,Combine!$B:$B,0),3),"No Data")</f>
        <v>No Data</v>
      </c>
      <c r="X13" t="str">
        <f>IFERROR(INDEX(Combine!$C:$N,MATCH('Fantasy Points'!F13,Combine!$B:$B,0),4),"No Data")</f>
        <v>No Data</v>
      </c>
      <c r="Y13" t="str">
        <f>IFERROR(INDEX(Combine!$C:$N,MATCH('Fantasy Points'!F13,Combine!$B:$B,0),5),"No Data")</f>
        <v>No Data</v>
      </c>
      <c r="Z13" t="str">
        <f>IFERROR(INDEX(Combine!$C:$N,MATCH('Fantasy Points'!F13,Combine!$B:$B,0),6),"No Data")</f>
        <v>No Data</v>
      </c>
      <c r="AA13" t="str">
        <f>IFERROR(INDEX(Combine!$C:$N,MATCH('Fantasy Points'!F13,Combine!$B:$B,0),7),"No Data")</f>
        <v>No Data</v>
      </c>
      <c r="AB13" t="str">
        <f>IFERROR(INDEX(Combine!$C:$N,MATCH('Fantasy Points'!F13,Combine!$B:$B,0),8),"No Data")</f>
        <v>No Data</v>
      </c>
      <c r="AC13" t="str">
        <f>IFERROR(INDEX(Combine!$C:$N,MATCH('Fantasy Points'!F13,Combine!$B:$B,0),9),"No Data")</f>
        <v>No Data</v>
      </c>
      <c r="AD13" t="str">
        <f>IFERROR(INDEX(Combine!$C:$N,MATCH('Fantasy Points'!F13,Combine!$B:$B,0),10),"No Data")</f>
        <v>No Data</v>
      </c>
      <c r="AE13" t="str">
        <f>IFERROR(INDEX(Combine!$C:$N,MATCH('Fantasy Points'!F13,Combine!$B:$B,0),11),"No Data")</f>
        <v>No Data</v>
      </c>
      <c r="AF13" t="str">
        <f>IFERROR(INDEX(Combine!$C:$N,MATCH('Fantasy Points'!F13,Combine!$B:$B,0),12),"No Data")</f>
        <v>No Data</v>
      </c>
    </row>
    <row r="14" spans="1:32" x14ac:dyDescent="0.25">
      <c r="A14" t="s">
        <v>279</v>
      </c>
      <c r="B14" t="s">
        <v>74</v>
      </c>
      <c r="C14">
        <f>INDEX('Draft Master List'!B:D,MATCH('Fantasy Points'!F14,'Draft Master List'!F:F,0),1)</f>
        <v>3</v>
      </c>
      <c r="D14">
        <f>INDEX('Draft Master List'!B:D,MATCH('Fantasy Points'!F14,'Draft Master List'!F:F,0),2)</f>
        <v>90</v>
      </c>
      <c r="E14">
        <f>INDEX('Draft Master List'!B:D,MATCH('Fantasy Points'!F14,'Draft Master List'!F:F,0),3)</f>
        <v>140</v>
      </c>
      <c r="F14" t="str">
        <f>INDEX('Draft Master List'!E:F,MATCH(A14,'Draft Master List'!E:E,0),2)</f>
        <v>902010</v>
      </c>
      <c r="G14">
        <v>4.0999999999999996</v>
      </c>
      <c r="H14">
        <v>3.9</v>
      </c>
      <c r="I14">
        <v>0</v>
      </c>
      <c r="J14">
        <v>0</v>
      </c>
      <c r="K14">
        <v>0</v>
      </c>
      <c r="L14">
        <v>8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 t="s">
        <v>3112</v>
      </c>
      <c r="T14">
        <v>0</v>
      </c>
      <c r="U14" t="str">
        <f>IFERROR(INDEX(Combine!C:N,MATCH('Fantasy Points'!F14,Combine!B:B,0),1),"No Data")</f>
        <v>Ohio</v>
      </c>
      <c r="V14" t="str">
        <f>IFERROR(INDEX(Combine!$C:$N,MATCH('Fantasy Points'!F14,Combine!$B:$B,0),2),"No Data")</f>
        <v>Mid-American</v>
      </c>
      <c r="W14" t="str">
        <f>IFERROR(INDEX(Combine!$C:$N,MATCH('Fantasy Points'!F14,Combine!$B:$B,0),3),"No Data")</f>
        <v>WR</v>
      </c>
      <c r="X14">
        <f>IFERROR(INDEX(Combine!$C:$N,MATCH('Fantasy Points'!F14,Combine!$B:$B,0),4),"No Data")</f>
        <v>73</v>
      </c>
      <c r="Y14">
        <f>IFERROR(INDEX(Combine!$C:$N,MATCH('Fantasy Points'!F14,Combine!$B:$B,0),5),"No Data")</f>
        <v>204</v>
      </c>
      <c r="Z14">
        <f>IFERROR(INDEX(Combine!$C:$N,MATCH('Fantasy Points'!F14,Combine!$B:$B,0),6),"No Data")</f>
        <v>0</v>
      </c>
      <c r="AA14">
        <f>IFERROR(INDEX(Combine!$C:$N,MATCH('Fantasy Points'!F14,Combine!$B:$B,0),7),"No Data")</f>
        <v>4.4000000000000004</v>
      </c>
      <c r="AB14">
        <f>IFERROR(INDEX(Combine!$C:$N,MATCH('Fantasy Points'!F14,Combine!$B:$B,0),8),"No Data")</f>
        <v>16</v>
      </c>
      <c r="AC14">
        <f>IFERROR(INDEX(Combine!$C:$N,MATCH('Fantasy Points'!F14,Combine!$B:$B,0),9),"No Data")</f>
        <v>37</v>
      </c>
      <c r="AD14">
        <f>IFERROR(INDEX(Combine!$C:$N,MATCH('Fantasy Points'!F14,Combine!$B:$B,0),10),"No Data")</f>
        <v>114</v>
      </c>
      <c r="AE14">
        <f>IFERROR(INDEX(Combine!$C:$N,MATCH('Fantasy Points'!F14,Combine!$B:$B,0),11),"No Data")</f>
        <v>4.34</v>
      </c>
      <c r="AF14">
        <f>IFERROR(INDEX(Combine!$C:$N,MATCH('Fantasy Points'!F14,Combine!$B:$B,0),12),"No Data")</f>
        <v>6.82</v>
      </c>
    </row>
    <row r="15" spans="1:32" x14ac:dyDescent="0.25">
      <c r="A15" t="s">
        <v>280</v>
      </c>
      <c r="B15" t="s">
        <v>74</v>
      </c>
      <c r="C15">
        <f>INDEX('Draft Master List'!B:D,MATCH('Fantasy Points'!F15,'Draft Master List'!F:F,0),1)</f>
        <v>4</v>
      </c>
      <c r="D15">
        <f>INDEX('Draft Master List'!B:D,MATCH('Fantasy Points'!F15,'Draft Master List'!F:F,0),2)</f>
        <v>99</v>
      </c>
      <c r="E15">
        <f>INDEX('Draft Master List'!B:D,MATCH('Fantasy Points'!F15,'Draft Master List'!F:F,0),3)</f>
        <v>104</v>
      </c>
      <c r="F15" t="str">
        <f>INDEX('Draft Master List'!E:F,MATCH(A15,'Draft Master List'!E:E,0),2)</f>
        <v>992010</v>
      </c>
      <c r="G15">
        <v>4.3</v>
      </c>
      <c r="H15">
        <v>0</v>
      </c>
      <c r="I15">
        <v>1.5</v>
      </c>
      <c r="J15">
        <v>0</v>
      </c>
      <c r="K15">
        <v>0</v>
      </c>
      <c r="L15">
        <v>5.8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 t="s">
        <v>3112</v>
      </c>
      <c r="T15">
        <v>0</v>
      </c>
      <c r="U15" t="str">
        <f>IFERROR(INDEX(Combine!C:N,MATCH('Fantasy Points'!F15,Combine!B:B,0),1),"No Data")</f>
        <v>Cincinnati</v>
      </c>
      <c r="V15" t="str">
        <f>IFERROR(INDEX(Combine!$C:$N,MATCH('Fantasy Points'!F15,Combine!$B:$B,0),2),"No Data")</f>
        <v>The American</v>
      </c>
      <c r="W15" t="str">
        <f>IFERROR(INDEX(Combine!$C:$N,MATCH('Fantasy Points'!F15,Combine!$B:$B,0),3),"No Data")</f>
        <v>WR</v>
      </c>
      <c r="X15">
        <f>IFERROR(INDEX(Combine!$C:$N,MATCH('Fantasy Points'!F15,Combine!$B:$B,0),4),"No Data")</f>
        <v>73</v>
      </c>
      <c r="Y15">
        <f>IFERROR(INDEX(Combine!$C:$N,MATCH('Fantasy Points'!F15,Combine!$B:$B,0),5),"No Data")</f>
        <v>187</v>
      </c>
      <c r="Z15">
        <f>IFERROR(INDEX(Combine!$C:$N,MATCH('Fantasy Points'!F15,Combine!$B:$B,0),6),"No Data")</f>
        <v>0</v>
      </c>
      <c r="AA15">
        <f>IFERROR(INDEX(Combine!$C:$N,MATCH('Fantasy Points'!F15,Combine!$B:$B,0),7),"No Data")</f>
        <v>4.6100000000000003</v>
      </c>
      <c r="AB15">
        <f>IFERROR(INDEX(Combine!$C:$N,MATCH('Fantasy Points'!F15,Combine!$B:$B,0),8),"No Data")</f>
        <v>0</v>
      </c>
      <c r="AC15">
        <f>IFERROR(INDEX(Combine!$C:$N,MATCH('Fantasy Points'!F15,Combine!$B:$B,0),9),"No Data")</f>
        <v>39</v>
      </c>
      <c r="AD15">
        <f>IFERROR(INDEX(Combine!$C:$N,MATCH('Fantasy Points'!F15,Combine!$B:$B,0),10),"No Data")</f>
        <v>116</v>
      </c>
      <c r="AE15">
        <f>IFERROR(INDEX(Combine!$C:$N,MATCH('Fantasy Points'!F15,Combine!$B:$B,0),11),"No Data")</f>
        <v>4.4000000000000004</v>
      </c>
      <c r="AF15">
        <f>IFERROR(INDEX(Combine!$C:$N,MATCH('Fantasy Points'!F15,Combine!$B:$B,0),12),"No Data")</f>
        <v>6.92</v>
      </c>
    </row>
    <row r="16" spans="1:32" x14ac:dyDescent="0.25">
      <c r="A16" t="s">
        <v>281</v>
      </c>
      <c r="B16" t="s">
        <v>74</v>
      </c>
      <c r="C16">
        <f>INDEX('Draft Master List'!B:D,MATCH('Fantasy Points'!F16,'Draft Master List'!F:F,0),1)</f>
        <v>4</v>
      </c>
      <c r="D16">
        <f>INDEX('Draft Master List'!B:D,MATCH('Fantasy Points'!F16,'Draft Master List'!F:F,0),2)</f>
        <v>101</v>
      </c>
      <c r="E16">
        <f>INDEX('Draft Master List'!B:D,MATCH('Fantasy Points'!F16,'Draft Master List'!F:F,0),3)</f>
        <v>96</v>
      </c>
      <c r="F16" t="str">
        <f>INDEX('Draft Master List'!E:F,MATCH(A16,'Draft Master List'!E:E,0),2)</f>
        <v>1012010</v>
      </c>
      <c r="G16">
        <v>156.4</v>
      </c>
      <c r="H16">
        <v>91.1</v>
      </c>
      <c r="I16">
        <v>153.6</v>
      </c>
      <c r="J16">
        <v>33.6</v>
      </c>
      <c r="K16">
        <v>20.2</v>
      </c>
      <c r="L16">
        <v>454.90000000000003</v>
      </c>
      <c r="M16">
        <v>1</v>
      </c>
      <c r="N16">
        <v>0</v>
      </c>
      <c r="O16">
        <v>1</v>
      </c>
      <c r="P16">
        <v>0</v>
      </c>
      <c r="Q16">
        <v>0</v>
      </c>
      <c r="R16">
        <v>2</v>
      </c>
      <c r="S16" t="s">
        <v>3115</v>
      </c>
      <c r="T16">
        <v>1</v>
      </c>
      <c r="U16" t="str">
        <f>IFERROR(INDEX(Combine!C:N,MATCH('Fantasy Points'!F16,Combine!B:B,0),1),"No Data")</f>
        <v>Syracuse</v>
      </c>
      <c r="V16" t="str">
        <f>IFERROR(INDEX(Combine!$C:$N,MATCH('Fantasy Points'!F16,Combine!$B:$B,0),2),"No Data")</f>
        <v>ACC</v>
      </c>
      <c r="W16" t="str">
        <f>IFERROR(INDEX(Combine!$C:$N,MATCH('Fantasy Points'!F16,Combine!$B:$B,0),3),"No Data")</f>
        <v>WR</v>
      </c>
      <c r="X16">
        <f>IFERROR(INDEX(Combine!$C:$N,MATCH('Fantasy Points'!F16,Combine!$B:$B,0),4),"No Data")</f>
        <v>74</v>
      </c>
      <c r="Y16">
        <f>IFERROR(INDEX(Combine!$C:$N,MATCH('Fantasy Points'!F16,Combine!$B:$B,0),5),"No Data")</f>
        <v>221</v>
      </c>
      <c r="Z16">
        <f>IFERROR(INDEX(Combine!$C:$N,MATCH('Fantasy Points'!F16,Combine!$B:$B,0),6),"No Data")</f>
        <v>0</v>
      </c>
      <c r="AA16">
        <f>IFERROR(INDEX(Combine!$C:$N,MATCH('Fantasy Points'!F16,Combine!$B:$B,0),7),"No Data")</f>
        <v>4.53</v>
      </c>
      <c r="AB16">
        <f>IFERROR(INDEX(Combine!$C:$N,MATCH('Fantasy Points'!F16,Combine!$B:$B,0),8),"No Data")</f>
        <v>8</v>
      </c>
      <c r="AC16">
        <f>IFERROR(INDEX(Combine!$C:$N,MATCH('Fantasy Points'!F16,Combine!$B:$B,0),9),"No Data")</f>
        <v>33.5</v>
      </c>
      <c r="AD16">
        <f>IFERROR(INDEX(Combine!$C:$N,MATCH('Fantasy Points'!F16,Combine!$B:$B,0),10),"No Data")</f>
        <v>116</v>
      </c>
      <c r="AE16">
        <f>IFERROR(INDEX(Combine!$C:$N,MATCH('Fantasy Points'!F16,Combine!$B:$B,0),11),"No Data")</f>
        <v>4.3099999999999996</v>
      </c>
      <c r="AF16">
        <f>IFERROR(INDEX(Combine!$C:$N,MATCH('Fantasy Points'!F16,Combine!$B:$B,0),12),"No Data")</f>
        <v>6.9</v>
      </c>
    </row>
    <row r="17" spans="1:32" x14ac:dyDescent="0.25">
      <c r="A17" t="s">
        <v>282</v>
      </c>
      <c r="B17" t="s">
        <v>74</v>
      </c>
      <c r="C17">
        <f>INDEX('Draft Master List'!B:D,MATCH('Fantasy Points'!F17,'Draft Master List'!F:F,0),1)</f>
        <v>4</v>
      </c>
      <c r="D17">
        <f>INDEX('Draft Master List'!B:D,MATCH('Fantasy Points'!F17,'Draft Master List'!F:F,0),2)</f>
        <v>107</v>
      </c>
      <c r="E17">
        <f>INDEX('Draft Master List'!B:D,MATCH('Fantasy Points'!F17,'Draft Master List'!F:F,0),3)</f>
        <v>80</v>
      </c>
      <c r="F17" t="str">
        <f>INDEX('Draft Master List'!E:F,MATCH(A17,'Draft Master List'!E:E,0),2)</f>
        <v>1072010</v>
      </c>
      <c r="G17">
        <v>0</v>
      </c>
      <c r="H17">
        <v>0</v>
      </c>
      <c r="I17">
        <v>0</v>
      </c>
      <c r="J17">
        <v>1.3</v>
      </c>
      <c r="K17">
        <v>0</v>
      </c>
      <c r="L17">
        <v>1.3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 t="s">
        <v>3112</v>
      </c>
      <c r="T17">
        <v>0</v>
      </c>
      <c r="U17" t="str">
        <f>IFERROR(INDEX(Combine!C:N,MATCH('Fantasy Points'!F17,Combine!B:B,0),1),"No Data")</f>
        <v>Connecticut</v>
      </c>
      <c r="V17" t="str">
        <f>IFERROR(INDEX(Combine!$C:$N,MATCH('Fantasy Points'!F17,Combine!$B:$B,0),2),"No Data")</f>
        <v>The American</v>
      </c>
      <c r="W17" t="str">
        <f>IFERROR(INDEX(Combine!$C:$N,MATCH('Fantasy Points'!F17,Combine!$B:$B,0),3),"No Data")</f>
        <v>WR</v>
      </c>
      <c r="X17">
        <f>IFERROR(INDEX(Combine!$C:$N,MATCH('Fantasy Points'!F17,Combine!$B:$B,0),4),"No Data")</f>
        <v>75</v>
      </c>
      <c r="Y17">
        <f>IFERROR(INDEX(Combine!$C:$N,MATCH('Fantasy Points'!F17,Combine!$B:$B,0),5),"No Data")</f>
        <v>210</v>
      </c>
      <c r="Z17">
        <f>IFERROR(INDEX(Combine!$C:$N,MATCH('Fantasy Points'!F17,Combine!$B:$B,0),6),"No Data")</f>
        <v>0</v>
      </c>
      <c r="AA17">
        <f>IFERROR(INDEX(Combine!$C:$N,MATCH('Fantasy Points'!F17,Combine!$B:$B,0),7),"No Data")</f>
        <v>4.3899999999999997</v>
      </c>
      <c r="AB17">
        <f>IFERROR(INDEX(Combine!$C:$N,MATCH('Fantasy Points'!F17,Combine!$B:$B,0),8),"No Data")</f>
        <v>16</v>
      </c>
      <c r="AC17">
        <f>IFERROR(INDEX(Combine!$C:$N,MATCH('Fantasy Points'!F17,Combine!$B:$B,0),9),"No Data")</f>
        <v>34</v>
      </c>
      <c r="AD17">
        <f>IFERROR(INDEX(Combine!$C:$N,MATCH('Fantasy Points'!F17,Combine!$B:$B,0),10),"No Data")</f>
        <v>123</v>
      </c>
      <c r="AE17">
        <f>IFERROR(INDEX(Combine!$C:$N,MATCH('Fantasy Points'!F17,Combine!$B:$B,0),11),"No Data")</f>
        <v>4.5999999999999996</v>
      </c>
      <c r="AF17">
        <f>IFERROR(INDEX(Combine!$C:$N,MATCH('Fantasy Points'!F17,Combine!$B:$B,0),12),"No Data")</f>
        <v>6.94</v>
      </c>
    </row>
    <row r="18" spans="1:32" x14ac:dyDescent="0.25">
      <c r="A18" t="s">
        <v>283</v>
      </c>
      <c r="B18" t="s">
        <v>74</v>
      </c>
      <c r="C18">
        <f>INDEX('Draft Master List'!B:D,MATCH('Fantasy Points'!F18,'Draft Master List'!F:F,0),1)</f>
        <v>4</v>
      </c>
      <c r="D18">
        <f>INDEX('Draft Master List'!B:D,MATCH('Fantasy Points'!F18,'Draft Master List'!F:F,0),2)</f>
        <v>108</v>
      </c>
      <c r="E18">
        <f>INDEX('Draft Master List'!B:D,MATCH('Fantasy Points'!F18,'Draft Master List'!F:F,0),3)</f>
        <v>78</v>
      </c>
      <c r="F18" t="str">
        <f>INDEX('Draft Master List'!E:F,MATCH(A18,'Draft Master List'!E:E,0),2)</f>
        <v>1082010</v>
      </c>
      <c r="G18">
        <v>53</v>
      </c>
      <c r="H18">
        <v>27.9</v>
      </c>
      <c r="I18">
        <v>0</v>
      </c>
      <c r="J18">
        <v>1.9000000000000004</v>
      </c>
      <c r="K18">
        <v>0</v>
      </c>
      <c r="L18">
        <v>82.800000000000011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 t="s">
        <v>3112</v>
      </c>
      <c r="T18">
        <v>0</v>
      </c>
      <c r="U18" t="str">
        <f>IFERROR(INDEX(Combine!C:N,MATCH('Fantasy Points'!F18,Combine!B:B,0),1),"No Data")</f>
        <v>Clemson</v>
      </c>
      <c r="V18" t="str">
        <f>IFERROR(INDEX(Combine!$C:$N,MATCH('Fantasy Points'!F18,Combine!$B:$B,0),2),"No Data")</f>
        <v>ACC</v>
      </c>
      <c r="W18" t="str">
        <f>IFERROR(INDEX(Combine!$C:$N,MATCH('Fantasy Points'!F18,Combine!$B:$B,0),3),"No Data")</f>
        <v>WR</v>
      </c>
      <c r="X18">
        <f>IFERROR(INDEX(Combine!$C:$N,MATCH('Fantasy Points'!F18,Combine!$B:$B,0),4),"No Data")</f>
        <v>69</v>
      </c>
      <c r="Y18">
        <f>IFERROR(INDEX(Combine!$C:$N,MATCH('Fantasy Points'!F18,Combine!$B:$B,0),5),"No Data")</f>
        <v>186</v>
      </c>
      <c r="Z18">
        <f>IFERROR(INDEX(Combine!$C:$N,MATCH('Fantasy Points'!F18,Combine!$B:$B,0),6),"No Data")</f>
        <v>0</v>
      </c>
      <c r="AA18">
        <f>IFERROR(INDEX(Combine!$C:$N,MATCH('Fantasy Points'!F18,Combine!$B:$B,0),7),"No Data")</f>
        <v>4.22</v>
      </c>
      <c r="AB18">
        <f>IFERROR(INDEX(Combine!$C:$N,MATCH('Fantasy Points'!F18,Combine!$B:$B,0),8),"No Data")</f>
        <v>15</v>
      </c>
      <c r="AC18">
        <f>IFERROR(INDEX(Combine!$C:$N,MATCH('Fantasy Points'!F18,Combine!$B:$B,0),9),"No Data")</f>
        <v>33.5</v>
      </c>
      <c r="AD18">
        <f>IFERROR(INDEX(Combine!$C:$N,MATCH('Fantasy Points'!F18,Combine!$B:$B,0),10),"No Data")</f>
        <v>115</v>
      </c>
      <c r="AE18">
        <f>IFERROR(INDEX(Combine!$C:$N,MATCH('Fantasy Points'!F18,Combine!$B:$B,0),11),"No Data")</f>
        <v>4.4400000000000004</v>
      </c>
      <c r="AF18">
        <f>IFERROR(INDEX(Combine!$C:$N,MATCH('Fantasy Points'!F18,Combine!$B:$B,0),12),"No Data")</f>
        <v>7</v>
      </c>
    </row>
    <row r="19" spans="1:32" x14ac:dyDescent="0.25">
      <c r="A19" t="s">
        <v>290</v>
      </c>
      <c r="B19" t="s">
        <v>74</v>
      </c>
      <c r="C19">
        <f>INDEX('Draft Master List'!B:D,MATCH('Fantasy Points'!F19,'Draft Master List'!F:F,0),1)</f>
        <v>5</v>
      </c>
      <c r="D19">
        <f>INDEX('Draft Master List'!B:D,MATCH('Fantasy Points'!F19,'Draft Master List'!F:F,0),2)</f>
        <v>156</v>
      </c>
      <c r="E19">
        <f>INDEX('Draft Master List'!B:D,MATCH('Fantasy Points'!F19,'Draft Master List'!F:F,0),3)</f>
        <v>29</v>
      </c>
      <c r="F19" t="str">
        <f>INDEX('Draft Master List'!E:F,MATCH(A19,'Draft Master List'!E:E,0),2)</f>
        <v>1562010</v>
      </c>
      <c r="G19">
        <v>0</v>
      </c>
      <c r="H19">
        <v>0</v>
      </c>
      <c r="I19">
        <v>6.6</v>
      </c>
      <c r="J19">
        <v>0.2</v>
      </c>
      <c r="K19">
        <v>0</v>
      </c>
      <c r="L19">
        <v>6.8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 t="s">
        <v>3112</v>
      </c>
      <c r="T19">
        <v>0</v>
      </c>
      <c r="U19" t="str">
        <f>IFERROR(INDEX(Combine!C:N,MATCH('Fantasy Points'!F19,Combine!B:B,0),1),"No Data")</f>
        <v>Utah</v>
      </c>
      <c r="V19" t="str">
        <f>IFERROR(INDEX(Combine!$C:$N,MATCH('Fantasy Points'!F19,Combine!$B:$B,0),2),"No Data")</f>
        <v>Pac-12</v>
      </c>
      <c r="W19" t="str">
        <f>IFERROR(INDEX(Combine!$C:$N,MATCH('Fantasy Points'!F19,Combine!$B:$B,0),3),"No Data")</f>
        <v>WR</v>
      </c>
      <c r="X19">
        <f>IFERROR(INDEX(Combine!$C:$N,MATCH('Fantasy Points'!F19,Combine!$B:$B,0),4),"No Data")</f>
        <v>73</v>
      </c>
      <c r="Y19">
        <f>IFERROR(INDEX(Combine!$C:$N,MATCH('Fantasy Points'!F19,Combine!$B:$B,0),5),"No Data")</f>
        <v>191</v>
      </c>
      <c r="Z19">
        <f>IFERROR(INDEX(Combine!$C:$N,MATCH('Fantasy Points'!F19,Combine!$B:$B,0),6),"No Data")</f>
        <v>0</v>
      </c>
      <c r="AA19">
        <f>IFERROR(INDEX(Combine!$C:$N,MATCH('Fantasy Points'!F19,Combine!$B:$B,0),7),"No Data")</f>
        <v>4.5599999999999996</v>
      </c>
      <c r="AB19">
        <f>IFERROR(INDEX(Combine!$C:$N,MATCH('Fantasy Points'!F19,Combine!$B:$B,0),8),"No Data")</f>
        <v>15</v>
      </c>
      <c r="AC19">
        <f>IFERROR(INDEX(Combine!$C:$N,MATCH('Fantasy Points'!F19,Combine!$B:$B,0),9),"No Data")</f>
        <v>37</v>
      </c>
      <c r="AD19">
        <f>IFERROR(INDEX(Combine!$C:$N,MATCH('Fantasy Points'!F19,Combine!$B:$B,0),10),"No Data")</f>
        <v>114</v>
      </c>
      <c r="AE19">
        <f>IFERROR(INDEX(Combine!$C:$N,MATCH('Fantasy Points'!F19,Combine!$B:$B,0),11),"No Data")</f>
        <v>4.38</v>
      </c>
      <c r="AF19">
        <f>IFERROR(INDEX(Combine!$C:$N,MATCH('Fantasy Points'!F19,Combine!$B:$B,0),12),"No Data")</f>
        <v>6.95</v>
      </c>
    </row>
    <row r="20" spans="1:32" x14ac:dyDescent="0.25">
      <c r="A20" t="s">
        <v>291</v>
      </c>
      <c r="B20" t="s">
        <v>74</v>
      </c>
      <c r="C20">
        <f>INDEX('Draft Master List'!B:D,MATCH('Fantasy Points'!F20,'Draft Master List'!F:F,0),1)</f>
        <v>5</v>
      </c>
      <c r="D20">
        <f>INDEX('Draft Master List'!B:D,MATCH('Fantasy Points'!F20,'Draft Master List'!F:F,0),2)</f>
        <v>159</v>
      </c>
      <c r="E20">
        <f>INDEX('Draft Master List'!B:D,MATCH('Fantasy Points'!F20,'Draft Master List'!F:F,0),3)</f>
        <v>27.8</v>
      </c>
      <c r="F20" t="str">
        <f>INDEX('Draft Master List'!E:F,MATCH(A20,'Draft Master List'!E:E,0),2)</f>
        <v>1592010</v>
      </c>
      <c r="G20">
        <v>17.600000000000001</v>
      </c>
      <c r="H20">
        <v>37.5</v>
      </c>
      <c r="I20">
        <v>42.8</v>
      </c>
      <c r="J20">
        <v>131.5</v>
      </c>
      <c r="K20">
        <v>73.7</v>
      </c>
      <c r="L20">
        <v>303.10000000000002</v>
      </c>
      <c r="M20">
        <v>0</v>
      </c>
      <c r="N20">
        <v>0</v>
      </c>
      <c r="O20">
        <v>0</v>
      </c>
      <c r="P20">
        <v>1</v>
      </c>
      <c r="Q20">
        <v>0</v>
      </c>
      <c r="R20">
        <v>1</v>
      </c>
      <c r="S20" t="s">
        <v>3113</v>
      </c>
      <c r="T20">
        <v>1</v>
      </c>
      <c r="U20" t="str">
        <f>IFERROR(INDEX(Combine!C:N,MATCH('Fantasy Points'!F20,Combine!B:B,0),1),"No Data")</f>
        <v>Florida</v>
      </c>
      <c r="V20" t="str">
        <f>IFERROR(INDEX(Combine!$C:$N,MATCH('Fantasy Points'!F20,Combine!$B:$B,0),2),"No Data")</f>
        <v>SEC</v>
      </c>
      <c r="W20" t="str">
        <f>IFERROR(INDEX(Combine!$C:$N,MATCH('Fantasy Points'!F20,Combine!$B:$B,0),3),"No Data")</f>
        <v>WR</v>
      </c>
      <c r="X20">
        <f>IFERROR(INDEX(Combine!$C:$N,MATCH('Fantasy Points'!F20,Combine!$B:$B,0),4),"No Data")</f>
        <v>76</v>
      </c>
      <c r="Y20">
        <f>IFERROR(INDEX(Combine!$C:$N,MATCH('Fantasy Points'!F20,Combine!$B:$B,0),5),"No Data")</f>
        <v>222</v>
      </c>
      <c r="Z20">
        <f>IFERROR(INDEX(Combine!$C:$N,MATCH('Fantasy Points'!F20,Combine!$B:$B,0),6),"No Data")</f>
        <v>0</v>
      </c>
      <c r="AA20">
        <f>IFERROR(INDEX(Combine!$C:$N,MATCH('Fantasy Points'!F20,Combine!$B:$B,0),7),"No Data")</f>
        <v>4.53</v>
      </c>
      <c r="AB20">
        <f>IFERROR(INDEX(Combine!$C:$N,MATCH('Fantasy Points'!F20,Combine!$B:$B,0),8),"No Data")</f>
        <v>0</v>
      </c>
      <c r="AC20">
        <f>IFERROR(INDEX(Combine!$C:$N,MATCH('Fantasy Points'!F20,Combine!$B:$B,0),9),"No Data")</f>
        <v>33</v>
      </c>
      <c r="AD20">
        <f>IFERROR(INDEX(Combine!$C:$N,MATCH('Fantasy Points'!F20,Combine!$B:$B,0),10),"No Data")</f>
        <v>114</v>
      </c>
      <c r="AE20">
        <f>IFERROR(INDEX(Combine!$C:$N,MATCH('Fantasy Points'!F20,Combine!$B:$B,0),11),"No Data")</f>
        <v>0</v>
      </c>
      <c r="AF20">
        <f>IFERROR(INDEX(Combine!$C:$N,MATCH('Fantasy Points'!F20,Combine!$B:$B,0),12),"No Data")</f>
        <v>0</v>
      </c>
    </row>
    <row r="21" spans="1:32" x14ac:dyDescent="0.25">
      <c r="A21" t="s">
        <v>292</v>
      </c>
      <c r="B21" t="s">
        <v>74</v>
      </c>
      <c r="C21">
        <f>INDEX('Draft Master List'!B:D,MATCH('Fantasy Points'!F21,'Draft Master List'!F:F,0),1)</f>
        <v>5</v>
      </c>
      <c r="D21">
        <f>INDEX('Draft Master List'!B:D,MATCH('Fantasy Points'!F21,'Draft Master List'!F:F,0),2)</f>
        <v>165</v>
      </c>
      <c r="E21">
        <f>INDEX('Draft Master List'!B:D,MATCH('Fantasy Points'!F21,'Draft Master List'!F:F,0),3)</f>
        <v>25.4</v>
      </c>
      <c r="F21" t="str">
        <f>INDEX('Draft Master List'!E:F,MATCH(A21,'Draft Master List'!E:E,0),2)</f>
        <v>1652010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t="s">
        <v>3112</v>
      </c>
      <c r="T21">
        <v>0</v>
      </c>
      <c r="U21" t="str">
        <f>IFERROR(INDEX(Combine!C:N,MATCH('Fantasy Points'!F21,Combine!B:B,0),1),"No Data")</f>
        <v>Kansas</v>
      </c>
      <c r="V21" t="str">
        <f>IFERROR(INDEX(Combine!$C:$N,MATCH('Fantasy Points'!F21,Combine!$B:$B,0),2),"No Data")</f>
        <v>Big 12</v>
      </c>
      <c r="W21" t="str">
        <f>IFERROR(INDEX(Combine!$C:$N,MATCH('Fantasy Points'!F21,Combine!$B:$B,0),3),"No Data")</f>
        <v>WR</v>
      </c>
      <c r="X21">
        <f>IFERROR(INDEX(Combine!$C:$N,MATCH('Fantasy Points'!F21,Combine!$B:$B,0),4),"No Data")</f>
        <v>74</v>
      </c>
      <c r="Y21">
        <f>IFERROR(INDEX(Combine!$C:$N,MATCH('Fantasy Points'!F21,Combine!$B:$B,0),5),"No Data")</f>
        <v>224</v>
      </c>
      <c r="Z21">
        <f>IFERROR(INDEX(Combine!$C:$N,MATCH('Fantasy Points'!F21,Combine!$B:$B,0),6),"No Data")</f>
        <v>0</v>
      </c>
      <c r="AA21">
        <f>IFERROR(INDEX(Combine!$C:$N,MATCH('Fantasy Points'!F21,Combine!$B:$B,0),7),"No Data")</f>
        <v>4.62</v>
      </c>
      <c r="AB21">
        <f>IFERROR(INDEX(Combine!$C:$N,MATCH('Fantasy Points'!F21,Combine!$B:$B,0),8),"No Data")</f>
        <v>13</v>
      </c>
      <c r="AC21">
        <f>IFERROR(INDEX(Combine!$C:$N,MATCH('Fantasy Points'!F21,Combine!$B:$B,0),9),"No Data")</f>
        <v>35</v>
      </c>
      <c r="AD21">
        <f>IFERROR(INDEX(Combine!$C:$N,MATCH('Fantasy Points'!F21,Combine!$B:$B,0),10),"No Data")</f>
        <v>115</v>
      </c>
      <c r="AE21">
        <f>IFERROR(INDEX(Combine!$C:$N,MATCH('Fantasy Points'!F21,Combine!$B:$B,0),11),"No Data")</f>
        <v>4.2300000000000004</v>
      </c>
      <c r="AF21">
        <f>IFERROR(INDEX(Combine!$C:$N,MATCH('Fantasy Points'!F21,Combine!$B:$B,0),12),"No Data")</f>
        <v>0</v>
      </c>
    </row>
    <row r="22" spans="1:32" x14ac:dyDescent="0.25">
      <c r="A22" t="s">
        <v>298</v>
      </c>
      <c r="B22" t="s">
        <v>74</v>
      </c>
      <c r="C22">
        <f>INDEX('Draft Master List'!B:D,MATCH('Fantasy Points'!F22,'Draft Master List'!F:F,0),1)</f>
        <v>6</v>
      </c>
      <c r="D22">
        <f>INDEX('Draft Master List'!B:D,MATCH('Fantasy Points'!F22,'Draft Master List'!F:F,0),2)</f>
        <v>177</v>
      </c>
      <c r="E22">
        <f>INDEX('Draft Master List'!B:D,MATCH('Fantasy Points'!F22,'Draft Master List'!F:F,0),3)</f>
        <v>20.6</v>
      </c>
      <c r="F22" t="str">
        <f>INDEX('Draft Master List'!E:F,MATCH(A22,'Draft Master List'!E:E,0),2)</f>
        <v>1772010</v>
      </c>
      <c r="G22">
        <v>0</v>
      </c>
      <c r="H22">
        <v>3.1</v>
      </c>
      <c r="I22">
        <v>0</v>
      </c>
      <c r="J22">
        <v>0</v>
      </c>
      <c r="K22">
        <v>0</v>
      </c>
      <c r="L22">
        <v>3.1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 t="s">
        <v>3112</v>
      </c>
      <c r="T22">
        <v>0</v>
      </c>
      <c r="U22" t="str">
        <f>IFERROR(INDEX(Combine!C:N,MATCH('Fantasy Points'!F22,Combine!B:B,0),1),"No Data")</f>
        <v>South Florida</v>
      </c>
      <c r="V22" t="str">
        <f>IFERROR(INDEX(Combine!$C:$N,MATCH('Fantasy Points'!F22,Combine!$B:$B,0),2),"No Data")</f>
        <v>The American</v>
      </c>
      <c r="W22" t="str">
        <f>IFERROR(INDEX(Combine!$C:$N,MATCH('Fantasy Points'!F22,Combine!$B:$B,0),3),"No Data")</f>
        <v>WR</v>
      </c>
      <c r="X22">
        <f>IFERROR(INDEX(Combine!$C:$N,MATCH('Fantasy Points'!F22,Combine!$B:$B,0),4),"No Data")</f>
        <v>75</v>
      </c>
      <c r="Y22">
        <f>IFERROR(INDEX(Combine!$C:$N,MATCH('Fantasy Points'!F22,Combine!$B:$B,0),5),"No Data")</f>
        <v>215</v>
      </c>
      <c r="Z22">
        <f>IFERROR(INDEX(Combine!$C:$N,MATCH('Fantasy Points'!F22,Combine!$B:$B,0),6),"No Data")</f>
        <v>0</v>
      </c>
      <c r="AA22">
        <f>IFERROR(INDEX(Combine!$C:$N,MATCH('Fantasy Points'!F22,Combine!$B:$B,0),7),"No Data")</f>
        <v>4.46</v>
      </c>
      <c r="AB22">
        <f>IFERROR(INDEX(Combine!$C:$N,MATCH('Fantasy Points'!F22,Combine!$B:$B,0),8),"No Data")</f>
        <v>16</v>
      </c>
      <c r="AC22">
        <f>IFERROR(INDEX(Combine!$C:$N,MATCH('Fantasy Points'!F22,Combine!$B:$B,0),9),"No Data")</f>
        <v>36</v>
      </c>
      <c r="AD22">
        <f>IFERROR(INDEX(Combine!$C:$N,MATCH('Fantasy Points'!F22,Combine!$B:$B,0),10),"No Data")</f>
        <v>122</v>
      </c>
      <c r="AE22">
        <f>IFERROR(INDEX(Combine!$C:$N,MATCH('Fantasy Points'!F22,Combine!$B:$B,0),11),"No Data")</f>
        <v>4.55</v>
      </c>
      <c r="AF22">
        <f>IFERROR(INDEX(Combine!$C:$N,MATCH('Fantasy Points'!F22,Combine!$B:$B,0),12),"No Data")</f>
        <v>6.96</v>
      </c>
    </row>
    <row r="23" spans="1:32" x14ac:dyDescent="0.25">
      <c r="A23" t="s">
        <v>303</v>
      </c>
      <c r="B23" t="s">
        <v>74</v>
      </c>
      <c r="C23">
        <f>INDEX('Draft Master List'!B:D,MATCH('Fantasy Points'!F23,'Draft Master List'!F:F,0),1)</f>
        <v>6</v>
      </c>
      <c r="D23">
        <f>INDEX('Draft Master List'!B:D,MATCH('Fantasy Points'!F23,'Draft Master List'!F:F,0),2)</f>
        <v>191</v>
      </c>
      <c r="E23">
        <f>INDEX('Draft Master List'!B:D,MATCH('Fantasy Points'!F23,'Draft Master List'!F:F,0),3)</f>
        <v>15</v>
      </c>
      <c r="F23" t="str">
        <f>INDEX('Draft Master List'!E:F,MATCH(A23,'Draft Master List'!E:E,0),2)</f>
        <v>1912010</v>
      </c>
      <c r="G23">
        <v>15.3</v>
      </c>
      <c r="H23">
        <v>74.7</v>
      </c>
      <c r="I23">
        <v>2.2000000000000002</v>
      </c>
      <c r="J23">
        <v>0</v>
      </c>
      <c r="K23">
        <v>0</v>
      </c>
      <c r="L23">
        <v>92.2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 t="s">
        <v>3112</v>
      </c>
      <c r="T23">
        <v>0</v>
      </c>
      <c r="U23" t="str">
        <f>IFERROR(INDEX(Combine!C:N,MATCH('Fantasy Points'!F23,Combine!B:B,0),1),"No Data")</f>
        <v>Kansas</v>
      </c>
      <c r="V23" t="str">
        <f>IFERROR(INDEX(Combine!$C:$N,MATCH('Fantasy Points'!F23,Combine!$B:$B,0),2),"No Data")</f>
        <v>Big 12</v>
      </c>
      <c r="W23" t="str">
        <f>IFERROR(INDEX(Combine!$C:$N,MATCH('Fantasy Points'!F23,Combine!$B:$B,0),3),"No Data")</f>
        <v>WR</v>
      </c>
      <c r="X23">
        <f>IFERROR(INDEX(Combine!$C:$N,MATCH('Fantasy Points'!F23,Combine!$B:$B,0),4),"No Data")</f>
        <v>74</v>
      </c>
      <c r="Y23">
        <f>IFERROR(INDEX(Combine!$C:$N,MATCH('Fantasy Points'!F23,Combine!$B:$B,0),5),"No Data")</f>
        <v>207</v>
      </c>
      <c r="Z23">
        <f>IFERROR(INDEX(Combine!$C:$N,MATCH('Fantasy Points'!F23,Combine!$B:$B,0),6),"No Data")</f>
        <v>0</v>
      </c>
      <c r="AA23">
        <f>IFERROR(INDEX(Combine!$C:$N,MATCH('Fantasy Points'!F23,Combine!$B:$B,0),7),"No Data")</f>
        <v>4.66</v>
      </c>
      <c r="AB23">
        <f>IFERROR(INDEX(Combine!$C:$N,MATCH('Fantasy Points'!F23,Combine!$B:$B,0),8),"No Data")</f>
        <v>9</v>
      </c>
      <c r="AC23">
        <f>IFERROR(INDEX(Combine!$C:$N,MATCH('Fantasy Points'!F23,Combine!$B:$B,0),9),"No Data")</f>
        <v>33</v>
      </c>
      <c r="AD23">
        <f>IFERROR(INDEX(Combine!$C:$N,MATCH('Fantasy Points'!F23,Combine!$B:$B,0),10),"No Data")</f>
        <v>115</v>
      </c>
      <c r="AE23">
        <f>IFERROR(INDEX(Combine!$C:$N,MATCH('Fantasy Points'!F23,Combine!$B:$B,0),11),"No Data")</f>
        <v>4.57</v>
      </c>
      <c r="AF23">
        <f>IFERROR(INDEX(Combine!$C:$N,MATCH('Fantasy Points'!F23,Combine!$B:$B,0),12),"No Data")</f>
        <v>7.1</v>
      </c>
    </row>
    <row r="24" spans="1:32" x14ac:dyDescent="0.25">
      <c r="A24" t="s">
        <v>304</v>
      </c>
      <c r="B24" t="s">
        <v>74</v>
      </c>
      <c r="C24">
        <f>INDEX('Draft Master List'!B:D,MATCH('Fantasy Points'!F24,'Draft Master List'!F:F,0),1)</f>
        <v>6</v>
      </c>
      <c r="D24">
        <f>INDEX('Draft Master List'!B:D,MATCH('Fantasy Points'!F24,'Draft Master List'!F:F,0),2)</f>
        <v>195</v>
      </c>
      <c r="E24">
        <f>INDEX('Draft Master List'!B:D,MATCH('Fantasy Points'!F24,'Draft Master List'!F:F,0),3)</f>
        <v>13.4</v>
      </c>
      <c r="F24" t="str">
        <f>INDEX('Draft Master List'!E:F,MATCH(A24,'Draft Master List'!E:E,0),2)</f>
        <v>1952010</v>
      </c>
      <c r="G24">
        <v>14.7</v>
      </c>
      <c r="H24">
        <v>122.8</v>
      </c>
      <c r="I24">
        <v>100.7</v>
      </c>
      <c r="J24">
        <v>195.9</v>
      </c>
      <c r="K24">
        <v>243.8</v>
      </c>
      <c r="L24">
        <v>677.90000000000009</v>
      </c>
      <c r="M24">
        <v>0</v>
      </c>
      <c r="N24">
        <v>0</v>
      </c>
      <c r="O24">
        <v>0</v>
      </c>
      <c r="P24">
        <v>1</v>
      </c>
      <c r="Q24">
        <v>1</v>
      </c>
      <c r="R24">
        <v>2</v>
      </c>
      <c r="S24" t="s">
        <v>3115</v>
      </c>
      <c r="T24">
        <v>1</v>
      </c>
      <c r="U24" t="str">
        <f>IFERROR(INDEX(Combine!C:N,MATCH('Fantasy Points'!F24,Combine!B:B,0),1),"No Data")</f>
        <v>Central Michigan</v>
      </c>
      <c r="V24" t="str">
        <f>IFERROR(INDEX(Combine!$C:$N,MATCH('Fantasy Points'!F24,Combine!$B:$B,0),2),"No Data")</f>
        <v>Mid-American</v>
      </c>
      <c r="W24" t="str">
        <f>IFERROR(INDEX(Combine!$C:$N,MATCH('Fantasy Points'!F24,Combine!$B:$B,0),3),"No Data")</f>
        <v>WR</v>
      </c>
      <c r="X24">
        <f>IFERROR(INDEX(Combine!$C:$N,MATCH('Fantasy Points'!F24,Combine!$B:$B,0),4),"No Data")</f>
        <v>70</v>
      </c>
      <c r="Y24">
        <f>IFERROR(INDEX(Combine!$C:$N,MATCH('Fantasy Points'!F24,Combine!$B:$B,0),5),"No Data")</f>
        <v>186</v>
      </c>
      <c r="Z24">
        <f>IFERROR(INDEX(Combine!$C:$N,MATCH('Fantasy Points'!F24,Combine!$B:$B,0),6),"No Data")</f>
        <v>0</v>
      </c>
      <c r="AA24">
        <f>IFERROR(INDEX(Combine!$C:$N,MATCH('Fantasy Points'!F24,Combine!$B:$B,0),7),"No Data")</f>
        <v>4.5599999999999996</v>
      </c>
      <c r="AB24">
        <f>IFERROR(INDEX(Combine!$C:$N,MATCH('Fantasy Points'!F24,Combine!$B:$B,0),8),"No Data")</f>
        <v>13</v>
      </c>
      <c r="AC24">
        <f>IFERROR(INDEX(Combine!$C:$N,MATCH('Fantasy Points'!F24,Combine!$B:$B,0),9),"No Data")</f>
        <v>33.5</v>
      </c>
      <c r="AD24">
        <f>IFERROR(INDEX(Combine!$C:$N,MATCH('Fantasy Points'!F24,Combine!$B:$B,0),10),"No Data")</f>
        <v>105</v>
      </c>
      <c r="AE24">
        <f>IFERROR(INDEX(Combine!$C:$N,MATCH('Fantasy Points'!F24,Combine!$B:$B,0),11),"No Data")</f>
        <v>4.18</v>
      </c>
      <c r="AF24">
        <f>IFERROR(INDEX(Combine!$C:$N,MATCH('Fantasy Points'!F24,Combine!$B:$B,0),12),"No Data")</f>
        <v>6.98</v>
      </c>
    </row>
    <row r="25" spans="1:32" x14ac:dyDescent="0.25">
      <c r="A25" t="s">
        <v>305</v>
      </c>
      <c r="B25" t="s">
        <v>74</v>
      </c>
      <c r="C25">
        <f>INDEX('Draft Master List'!B:D,MATCH('Fantasy Points'!F25,'Draft Master List'!F:F,0),1)</f>
        <v>6</v>
      </c>
      <c r="D25">
        <f>INDEX('Draft Master List'!B:D,MATCH('Fantasy Points'!F25,'Draft Master List'!F:F,0),2)</f>
        <v>197</v>
      </c>
      <c r="E25">
        <f>INDEX('Draft Master List'!B:D,MATCH('Fantasy Points'!F25,'Draft Master List'!F:F,0),3)</f>
        <v>12.6</v>
      </c>
      <c r="F25" t="str">
        <f>INDEX('Draft Master List'!E:F,MATCH(A25,'Draft Master List'!E:E,0),2)</f>
        <v>1972010</v>
      </c>
      <c r="G25">
        <v>0</v>
      </c>
      <c r="H25">
        <v>0</v>
      </c>
      <c r="I25">
        <v>-10.3</v>
      </c>
      <c r="J25">
        <v>0</v>
      </c>
      <c r="K25">
        <v>0</v>
      </c>
      <c r="L25">
        <v>-10.3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 t="s">
        <v>3112</v>
      </c>
      <c r="T25">
        <v>0</v>
      </c>
      <c r="U25" t="str">
        <f>IFERROR(INDEX(Combine!C:N,MATCH('Fantasy Points'!F25,Combine!B:B,0),1),"No Data")</f>
        <v>Louisiana State</v>
      </c>
      <c r="V25" t="str">
        <f>IFERROR(INDEX(Combine!$C:$N,MATCH('Fantasy Points'!F25,Combine!$B:$B,0),2),"No Data")</f>
        <v>SEC</v>
      </c>
      <c r="W25" t="str">
        <f>IFERROR(INDEX(Combine!$C:$N,MATCH('Fantasy Points'!F25,Combine!$B:$B,0),3),"No Data")</f>
        <v>WR</v>
      </c>
      <c r="X25">
        <f>IFERROR(INDEX(Combine!$C:$N,MATCH('Fantasy Points'!F25,Combine!$B:$B,0),4),"No Data")</f>
        <v>65</v>
      </c>
      <c r="Y25">
        <f>IFERROR(INDEX(Combine!$C:$N,MATCH('Fantasy Points'!F25,Combine!$B:$B,0),5),"No Data")</f>
        <v>166</v>
      </c>
      <c r="Z25">
        <f>IFERROR(INDEX(Combine!$C:$N,MATCH('Fantasy Points'!F25,Combine!$B:$B,0),6),"No Data")</f>
        <v>0</v>
      </c>
      <c r="AA25">
        <f>IFERROR(INDEX(Combine!$C:$N,MATCH('Fantasy Points'!F25,Combine!$B:$B,0),7),"No Data")</f>
        <v>4.21</v>
      </c>
      <c r="AB25">
        <f>IFERROR(INDEX(Combine!$C:$N,MATCH('Fantasy Points'!F25,Combine!$B:$B,0),8),"No Data")</f>
        <v>10</v>
      </c>
      <c r="AC25">
        <f>IFERROR(INDEX(Combine!$C:$N,MATCH('Fantasy Points'!F25,Combine!$B:$B,0),9),"No Data")</f>
        <v>42</v>
      </c>
      <c r="AD25">
        <f>IFERROR(INDEX(Combine!$C:$N,MATCH('Fantasy Points'!F25,Combine!$B:$B,0),10),"No Data")</f>
        <v>116</v>
      </c>
      <c r="AE25">
        <f>IFERROR(INDEX(Combine!$C:$N,MATCH('Fantasy Points'!F25,Combine!$B:$B,0),11),"No Data")</f>
        <v>4.4800000000000004</v>
      </c>
      <c r="AF25">
        <f>IFERROR(INDEX(Combine!$C:$N,MATCH('Fantasy Points'!F25,Combine!$B:$B,0),12),"No Data")</f>
        <v>6.54</v>
      </c>
    </row>
    <row r="26" spans="1:32" x14ac:dyDescent="0.25">
      <c r="A26" t="s">
        <v>306</v>
      </c>
      <c r="B26" t="s">
        <v>74</v>
      </c>
      <c r="C26">
        <f>INDEX('Draft Master List'!B:D,MATCH('Fantasy Points'!F26,'Draft Master List'!F:F,0),1)</f>
        <v>6</v>
      </c>
      <c r="D26">
        <f>INDEX('Draft Master List'!B:D,MATCH('Fantasy Points'!F26,'Draft Master List'!F:F,0),2)</f>
        <v>198</v>
      </c>
      <c r="E26">
        <f>INDEX('Draft Master List'!B:D,MATCH('Fantasy Points'!F26,'Draft Master List'!F:F,0),3)</f>
        <v>12.2</v>
      </c>
      <c r="F26" t="str">
        <f>INDEX('Draft Master List'!E:F,MATCH(A26,'Draft Master List'!E:E,0),2)</f>
        <v>1982010</v>
      </c>
      <c r="G26">
        <v>66.8</v>
      </c>
      <c r="H26">
        <v>0</v>
      </c>
      <c r="I26">
        <v>0</v>
      </c>
      <c r="J26">
        <v>0</v>
      </c>
      <c r="K26">
        <v>0</v>
      </c>
      <c r="L26">
        <v>66.8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 t="s">
        <v>3112</v>
      </c>
      <c r="T26">
        <v>0</v>
      </c>
      <c r="U26" t="str">
        <f>IFERROR(INDEX(Combine!C:N,MATCH('Fantasy Points'!F26,Combine!B:B,0),1),"No Data")</f>
        <v>Baylor</v>
      </c>
      <c r="V26" t="str">
        <f>IFERROR(INDEX(Combine!$C:$N,MATCH('Fantasy Points'!F26,Combine!$B:$B,0),2),"No Data")</f>
        <v>Big 12</v>
      </c>
      <c r="W26" t="str">
        <f>IFERROR(INDEX(Combine!$C:$N,MATCH('Fantasy Points'!F26,Combine!$B:$B,0),3),"No Data")</f>
        <v>WR</v>
      </c>
      <c r="X26">
        <f>IFERROR(INDEX(Combine!$C:$N,MATCH('Fantasy Points'!F26,Combine!$B:$B,0),4),"No Data")</f>
        <v>75</v>
      </c>
      <c r="Y26">
        <f>IFERROR(INDEX(Combine!$C:$N,MATCH('Fantasy Points'!F26,Combine!$B:$B,0),5),"No Data")</f>
        <v>217</v>
      </c>
      <c r="Z26">
        <f>IFERROR(INDEX(Combine!$C:$N,MATCH('Fantasy Points'!F26,Combine!$B:$B,0),6),"No Data")</f>
        <v>0</v>
      </c>
      <c r="AA26">
        <f>IFERROR(INDEX(Combine!$C:$N,MATCH('Fantasy Points'!F26,Combine!$B:$B,0),7),"No Data")</f>
        <v>4.43</v>
      </c>
      <c r="AB26">
        <f>IFERROR(INDEX(Combine!$C:$N,MATCH('Fantasy Points'!F26,Combine!$B:$B,0),8),"No Data")</f>
        <v>15</v>
      </c>
      <c r="AC26">
        <f>IFERROR(INDEX(Combine!$C:$N,MATCH('Fantasy Points'!F26,Combine!$B:$B,0),9),"No Data")</f>
        <v>34.5</v>
      </c>
      <c r="AD26">
        <f>IFERROR(INDEX(Combine!$C:$N,MATCH('Fantasy Points'!F26,Combine!$B:$B,0),10),"No Data")</f>
        <v>124</v>
      </c>
      <c r="AE26">
        <f>IFERROR(INDEX(Combine!$C:$N,MATCH('Fantasy Points'!F26,Combine!$B:$B,0),11),"No Data")</f>
        <v>4.41</v>
      </c>
      <c r="AF26">
        <f>IFERROR(INDEX(Combine!$C:$N,MATCH('Fantasy Points'!F26,Combine!$B:$B,0),12),"No Data")</f>
        <v>6.94</v>
      </c>
    </row>
    <row r="27" spans="1:32" x14ac:dyDescent="0.25">
      <c r="A27" t="s">
        <v>130</v>
      </c>
      <c r="B27" t="s">
        <v>74</v>
      </c>
      <c r="C27">
        <f>INDEX('Draft Master List'!B:D,MATCH('Fantasy Points'!F27,'Draft Master List'!F:F,0),1)</f>
        <v>6</v>
      </c>
      <c r="D27">
        <f>INDEX('Draft Master List'!B:D,MATCH('Fantasy Points'!F27,'Draft Master List'!F:F,0),2)</f>
        <v>199</v>
      </c>
      <c r="E27">
        <f>INDEX('Draft Master List'!B:D,MATCH('Fantasy Points'!F27,'Draft Master List'!F:F,0),3)</f>
        <v>11.8</v>
      </c>
      <c r="F27" t="str">
        <f>INDEX('Draft Master List'!E:F,MATCH(A27,'Draft Master List'!E:E,0),2)</f>
        <v>1992010</v>
      </c>
      <c r="G27">
        <v>0</v>
      </c>
      <c r="H27">
        <v>-1.1000000000000001</v>
      </c>
      <c r="I27">
        <v>0</v>
      </c>
      <c r="J27">
        <v>3.3</v>
      </c>
      <c r="K27">
        <v>1.6</v>
      </c>
      <c r="L27">
        <v>3.8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 t="s">
        <v>3112</v>
      </c>
      <c r="T27">
        <v>0</v>
      </c>
      <c r="U27" t="str">
        <f>IFERROR(INDEX(Combine!C:N,MATCH('Fantasy Points'!F27,Combine!B:B,0),1),"No Data")</f>
        <v>UAB</v>
      </c>
      <c r="V27" t="str">
        <f>IFERROR(INDEX(Combine!$C:$N,MATCH('Fantasy Points'!F27,Combine!$B:$B,0),2),"No Data")</f>
        <v>N/A</v>
      </c>
      <c r="W27" t="str">
        <f>IFERROR(INDEX(Combine!$C:$N,MATCH('Fantasy Points'!F27,Combine!$B:$B,0),3),"No Data")</f>
        <v>No Data</v>
      </c>
      <c r="X27" t="str">
        <f>IFERROR(INDEX(Combine!$C:$N,MATCH('Fantasy Points'!F27,Combine!$B:$B,0),4),"No Data")</f>
        <v>No Data</v>
      </c>
      <c r="Y27" t="str">
        <f>IFERROR(INDEX(Combine!$C:$N,MATCH('Fantasy Points'!F27,Combine!$B:$B,0),5),"No Data")</f>
        <v>No Data</v>
      </c>
      <c r="Z27" t="str">
        <f>IFERROR(INDEX(Combine!$C:$N,MATCH('Fantasy Points'!F27,Combine!$B:$B,0),6),"No Data")</f>
        <v>No Data</v>
      </c>
      <c r="AA27" t="str">
        <f>IFERROR(INDEX(Combine!$C:$N,MATCH('Fantasy Points'!F27,Combine!$B:$B,0),7),"No Data")</f>
        <v>No Data</v>
      </c>
      <c r="AB27" t="str">
        <f>IFERROR(INDEX(Combine!$C:$N,MATCH('Fantasy Points'!F27,Combine!$B:$B,0),8),"No Data")</f>
        <v>No Data</v>
      </c>
      <c r="AC27" t="str">
        <f>IFERROR(INDEX(Combine!$C:$N,MATCH('Fantasy Points'!F27,Combine!$B:$B,0),9),"No Data")</f>
        <v>No Data</v>
      </c>
      <c r="AD27" t="str">
        <f>IFERROR(INDEX(Combine!$C:$N,MATCH('Fantasy Points'!F27,Combine!$B:$B,0),10),"No Data")</f>
        <v>No Data</v>
      </c>
      <c r="AE27" t="str">
        <f>IFERROR(INDEX(Combine!$C:$N,MATCH('Fantasy Points'!F27,Combine!$B:$B,0),11),"No Data")</f>
        <v>No Data</v>
      </c>
      <c r="AF27" t="str">
        <f>IFERROR(INDEX(Combine!$C:$N,MATCH('Fantasy Points'!F27,Combine!$B:$B,0),12),"No Data")</f>
        <v>No Data</v>
      </c>
    </row>
    <row r="28" spans="1:32" x14ac:dyDescent="0.25">
      <c r="A28" t="s">
        <v>309</v>
      </c>
      <c r="B28" t="s">
        <v>74</v>
      </c>
      <c r="C28">
        <f>INDEX('Draft Master List'!B:D,MATCH('Fantasy Points'!F28,'Draft Master List'!F:F,0),1)</f>
        <v>6</v>
      </c>
      <c r="D28">
        <f>INDEX('Draft Master List'!B:D,MATCH('Fantasy Points'!F28,'Draft Master List'!F:F,0),2)</f>
        <v>206</v>
      </c>
      <c r="E28">
        <f>INDEX('Draft Master List'!B:D,MATCH('Fantasy Points'!F28,'Draft Master List'!F:F,0),3)</f>
        <v>9</v>
      </c>
      <c r="F28" t="str">
        <f>INDEX('Draft Master List'!E:F,MATCH(A28,'Draft Master List'!E:E,0),2)</f>
        <v>2062010</v>
      </c>
      <c r="G28">
        <v>0.8</v>
      </c>
      <c r="H28">
        <v>38.1</v>
      </c>
      <c r="I28">
        <v>25.2</v>
      </c>
      <c r="J28">
        <v>7.3000000000000007</v>
      </c>
      <c r="K28">
        <v>0</v>
      </c>
      <c r="L28">
        <v>71.399999999999991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 t="s">
        <v>3112</v>
      </c>
      <c r="T28">
        <v>0</v>
      </c>
      <c r="U28" t="str">
        <f>IFERROR(INDEX(Combine!C:N,MATCH('Fantasy Points'!F28,Combine!B:B,0),1),"No Data")</f>
        <v>Arizona State</v>
      </c>
      <c r="V28" t="str">
        <f>IFERROR(INDEX(Combine!$C:$N,MATCH('Fantasy Points'!F28,Combine!$B:$B,0),2),"No Data")</f>
        <v>Pac-12</v>
      </c>
      <c r="W28" t="str">
        <f>IFERROR(INDEX(Combine!$C:$N,MATCH('Fantasy Points'!F28,Combine!$B:$B,0),3),"No Data")</f>
        <v>WR</v>
      </c>
      <c r="X28">
        <f>IFERROR(INDEX(Combine!$C:$N,MATCH('Fantasy Points'!F28,Combine!$B:$B,0),4),"No Data")</f>
        <v>70</v>
      </c>
      <c r="Y28">
        <f>IFERROR(INDEX(Combine!$C:$N,MATCH('Fantasy Points'!F28,Combine!$B:$B,0),5),"No Data")</f>
        <v>188</v>
      </c>
      <c r="Z28">
        <f>IFERROR(INDEX(Combine!$C:$N,MATCH('Fantasy Points'!F28,Combine!$B:$B,0),6),"No Data")</f>
        <v>0</v>
      </c>
      <c r="AA28">
        <f>IFERROR(INDEX(Combine!$C:$N,MATCH('Fantasy Points'!F28,Combine!$B:$B,0),7),"No Data")</f>
        <v>4.4000000000000004</v>
      </c>
      <c r="AB28">
        <f>IFERROR(INDEX(Combine!$C:$N,MATCH('Fantasy Points'!F28,Combine!$B:$B,0),8),"No Data")</f>
        <v>11</v>
      </c>
      <c r="AC28">
        <f>IFERROR(INDEX(Combine!$C:$N,MATCH('Fantasy Points'!F28,Combine!$B:$B,0),9),"No Data")</f>
        <v>33</v>
      </c>
      <c r="AD28">
        <f>IFERROR(INDEX(Combine!$C:$N,MATCH('Fantasy Points'!F28,Combine!$B:$B,0),10),"No Data")</f>
        <v>118</v>
      </c>
      <c r="AE28">
        <f>IFERROR(INDEX(Combine!$C:$N,MATCH('Fantasy Points'!F28,Combine!$B:$B,0),11),"No Data")</f>
        <v>4.1900000000000004</v>
      </c>
      <c r="AF28">
        <f>IFERROR(INDEX(Combine!$C:$N,MATCH('Fantasy Points'!F28,Combine!$B:$B,0),12),"No Data")</f>
        <v>7</v>
      </c>
    </row>
    <row r="29" spans="1:32" x14ac:dyDescent="0.25">
      <c r="A29" t="s">
        <v>311</v>
      </c>
      <c r="B29" t="s">
        <v>74</v>
      </c>
      <c r="C29">
        <f>INDEX('Draft Master List'!B:D,MATCH('Fantasy Points'!F29,'Draft Master List'!F:F,0),1)</f>
        <v>7</v>
      </c>
      <c r="D29">
        <f>INDEX('Draft Master List'!B:D,MATCH('Fantasy Points'!F29,'Draft Master List'!F:F,0),2)</f>
        <v>219</v>
      </c>
      <c r="E29">
        <f>INDEX('Draft Master List'!B:D,MATCH('Fantasy Points'!F29,'Draft Master List'!F:F,0),3)</f>
        <v>3.8</v>
      </c>
      <c r="F29" t="str">
        <f>INDEX('Draft Master List'!E:F,MATCH(A29,'Draft Master List'!E:E,0),2)</f>
        <v>2192010</v>
      </c>
      <c r="G29">
        <v>4.7</v>
      </c>
      <c r="H29">
        <v>11.7</v>
      </c>
      <c r="I29">
        <v>0</v>
      </c>
      <c r="J29">
        <v>0</v>
      </c>
      <c r="K29">
        <v>0</v>
      </c>
      <c r="L29">
        <v>16.399999999999999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 t="s">
        <v>3112</v>
      </c>
      <c r="T29">
        <v>0</v>
      </c>
      <c r="U29" t="str">
        <f>IFERROR(INDEX(Combine!C:N,MATCH('Fantasy Points'!F29,Combine!B:B,0),1),"No Data")</f>
        <v>UCLA</v>
      </c>
      <c r="V29" t="str">
        <f>IFERROR(INDEX(Combine!$C:$N,MATCH('Fantasy Points'!F29,Combine!$B:$B,0),2),"No Data")</f>
        <v>Pac-12</v>
      </c>
      <c r="W29" t="str">
        <f>IFERROR(INDEX(Combine!$C:$N,MATCH('Fantasy Points'!F29,Combine!$B:$B,0),3),"No Data")</f>
        <v>No Data</v>
      </c>
      <c r="X29" t="str">
        <f>IFERROR(INDEX(Combine!$C:$N,MATCH('Fantasy Points'!F29,Combine!$B:$B,0),4),"No Data")</f>
        <v>No Data</v>
      </c>
      <c r="Y29" t="str">
        <f>IFERROR(INDEX(Combine!$C:$N,MATCH('Fantasy Points'!F29,Combine!$B:$B,0),5),"No Data")</f>
        <v>No Data</v>
      </c>
      <c r="Z29" t="str">
        <f>IFERROR(INDEX(Combine!$C:$N,MATCH('Fantasy Points'!F29,Combine!$B:$B,0),6),"No Data")</f>
        <v>No Data</v>
      </c>
      <c r="AA29" t="str">
        <f>IFERROR(INDEX(Combine!$C:$N,MATCH('Fantasy Points'!F29,Combine!$B:$B,0),7),"No Data")</f>
        <v>No Data</v>
      </c>
      <c r="AB29" t="str">
        <f>IFERROR(INDEX(Combine!$C:$N,MATCH('Fantasy Points'!F29,Combine!$B:$B,0),8),"No Data")</f>
        <v>No Data</v>
      </c>
      <c r="AC29" t="str">
        <f>IFERROR(INDEX(Combine!$C:$N,MATCH('Fantasy Points'!F29,Combine!$B:$B,0),9),"No Data")</f>
        <v>No Data</v>
      </c>
      <c r="AD29" t="str">
        <f>IFERROR(INDEX(Combine!$C:$N,MATCH('Fantasy Points'!F29,Combine!$B:$B,0),10),"No Data")</f>
        <v>No Data</v>
      </c>
      <c r="AE29" t="str">
        <f>IFERROR(INDEX(Combine!$C:$N,MATCH('Fantasy Points'!F29,Combine!$B:$B,0),11),"No Data")</f>
        <v>No Data</v>
      </c>
      <c r="AF29" t="str">
        <f>IFERROR(INDEX(Combine!$C:$N,MATCH('Fantasy Points'!F29,Combine!$B:$B,0),12),"No Data")</f>
        <v>No Data</v>
      </c>
    </row>
    <row r="30" spans="1:32" x14ac:dyDescent="0.25">
      <c r="A30" t="s">
        <v>115</v>
      </c>
      <c r="B30" t="s">
        <v>74</v>
      </c>
      <c r="C30">
        <f>INDEX('Draft Master List'!B:D,MATCH('Fantasy Points'!F30,'Draft Master List'!F:F,0),1)</f>
        <v>7</v>
      </c>
      <c r="D30">
        <f>INDEX('Draft Master List'!B:D,MATCH('Fantasy Points'!F30,'Draft Master List'!F:F,0),2)</f>
        <v>222</v>
      </c>
      <c r="E30">
        <f>INDEX('Draft Master List'!B:D,MATCH('Fantasy Points'!F30,'Draft Master List'!F:F,0),3)</f>
        <v>2.6</v>
      </c>
      <c r="F30" t="str">
        <f>INDEX('Draft Master List'!E:F,MATCH(A30,'Draft Master List'!E:E,0),2)</f>
        <v>2222010</v>
      </c>
      <c r="G30">
        <v>0</v>
      </c>
      <c r="H30">
        <v>0.39999999999999991</v>
      </c>
      <c r="I30">
        <v>0</v>
      </c>
      <c r="J30">
        <v>0</v>
      </c>
      <c r="K30">
        <v>0</v>
      </c>
      <c r="L30">
        <v>0.39999999999999991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 t="s">
        <v>3112</v>
      </c>
      <c r="T30">
        <v>0</v>
      </c>
      <c r="U30" t="str">
        <f>IFERROR(INDEX(Combine!C:N,MATCH('Fantasy Points'!F30,Combine!B:B,0),1),"No Data")</f>
        <v>Montana</v>
      </c>
      <c r="V30" t="str">
        <f>IFERROR(INDEX(Combine!$C:$N,MATCH('Fantasy Points'!F30,Combine!$B:$B,0),2),"No Data")</f>
        <v>N/A</v>
      </c>
      <c r="W30" t="str">
        <f>IFERROR(INDEX(Combine!$C:$N,MATCH('Fantasy Points'!F30,Combine!$B:$B,0),3),"No Data")</f>
        <v>No Data</v>
      </c>
      <c r="X30" t="str">
        <f>IFERROR(INDEX(Combine!$C:$N,MATCH('Fantasy Points'!F30,Combine!$B:$B,0),4),"No Data")</f>
        <v>No Data</v>
      </c>
      <c r="Y30" t="str">
        <f>IFERROR(INDEX(Combine!$C:$N,MATCH('Fantasy Points'!F30,Combine!$B:$B,0),5),"No Data")</f>
        <v>No Data</v>
      </c>
      <c r="Z30" t="str">
        <f>IFERROR(INDEX(Combine!$C:$N,MATCH('Fantasy Points'!F30,Combine!$B:$B,0),6),"No Data")</f>
        <v>No Data</v>
      </c>
      <c r="AA30" t="str">
        <f>IFERROR(INDEX(Combine!$C:$N,MATCH('Fantasy Points'!F30,Combine!$B:$B,0),7),"No Data")</f>
        <v>No Data</v>
      </c>
      <c r="AB30" t="str">
        <f>IFERROR(INDEX(Combine!$C:$N,MATCH('Fantasy Points'!F30,Combine!$B:$B,0),8),"No Data")</f>
        <v>No Data</v>
      </c>
      <c r="AC30" t="str">
        <f>IFERROR(INDEX(Combine!$C:$N,MATCH('Fantasy Points'!F30,Combine!$B:$B,0),9),"No Data")</f>
        <v>No Data</v>
      </c>
      <c r="AD30" t="str">
        <f>IFERROR(INDEX(Combine!$C:$N,MATCH('Fantasy Points'!F30,Combine!$B:$B,0),10),"No Data")</f>
        <v>No Data</v>
      </c>
      <c r="AE30" t="str">
        <f>IFERROR(INDEX(Combine!$C:$N,MATCH('Fantasy Points'!F30,Combine!$B:$B,0),11),"No Data")</f>
        <v>No Data</v>
      </c>
      <c r="AF30" t="str">
        <f>IFERROR(INDEX(Combine!$C:$N,MATCH('Fantasy Points'!F30,Combine!$B:$B,0),12),"No Data")</f>
        <v>No Data</v>
      </c>
    </row>
    <row r="31" spans="1:32" x14ac:dyDescent="0.25">
      <c r="A31" t="s">
        <v>312</v>
      </c>
      <c r="B31" t="s">
        <v>74</v>
      </c>
      <c r="C31">
        <f>INDEX('Draft Master List'!B:D,MATCH('Fantasy Points'!F31,'Draft Master List'!F:F,0),1)</f>
        <v>7</v>
      </c>
      <c r="D31">
        <f>INDEX('Draft Master List'!B:D,MATCH('Fantasy Points'!F31,'Draft Master List'!F:F,0),2)</f>
        <v>227</v>
      </c>
      <c r="E31">
        <f>INDEX('Draft Master List'!B:D,MATCH('Fantasy Points'!F31,'Draft Master List'!F:F,0),3)</f>
        <v>2</v>
      </c>
      <c r="F31" t="str">
        <f>INDEX('Draft Master List'!E:F,MATCH(A31,'Draft Master List'!E:E,0),2)</f>
        <v>2272010</v>
      </c>
      <c r="G31">
        <v>0</v>
      </c>
      <c r="H31">
        <v>0</v>
      </c>
      <c r="I31">
        <v>9.6999999999999993</v>
      </c>
      <c r="J31">
        <v>3.4</v>
      </c>
      <c r="K31">
        <v>0</v>
      </c>
      <c r="L31">
        <v>13.1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 t="s">
        <v>3112</v>
      </c>
      <c r="T31">
        <v>0</v>
      </c>
      <c r="U31" t="str">
        <f>IFERROR(INDEX(Combine!C:N,MATCH('Fantasy Points'!F31,Combine!B:B,0),1),"No Data")</f>
        <v>Pittsburgh</v>
      </c>
      <c r="V31" t="str">
        <f>IFERROR(INDEX(Combine!$C:$N,MATCH('Fantasy Points'!F31,Combine!$B:$B,0),2),"No Data")</f>
        <v>ACC</v>
      </c>
      <c r="W31" t="str">
        <f>IFERROR(INDEX(Combine!$C:$N,MATCH('Fantasy Points'!F31,Combine!$B:$B,0),3),"No Data")</f>
        <v>No Data</v>
      </c>
      <c r="X31" t="str">
        <f>IFERROR(INDEX(Combine!$C:$N,MATCH('Fantasy Points'!F31,Combine!$B:$B,0),4),"No Data")</f>
        <v>No Data</v>
      </c>
      <c r="Y31" t="str">
        <f>IFERROR(INDEX(Combine!$C:$N,MATCH('Fantasy Points'!F31,Combine!$B:$B,0),5),"No Data")</f>
        <v>No Data</v>
      </c>
      <c r="Z31" t="str">
        <f>IFERROR(INDEX(Combine!$C:$N,MATCH('Fantasy Points'!F31,Combine!$B:$B,0),6),"No Data")</f>
        <v>No Data</v>
      </c>
      <c r="AA31" t="str">
        <f>IFERROR(INDEX(Combine!$C:$N,MATCH('Fantasy Points'!F31,Combine!$B:$B,0),7),"No Data")</f>
        <v>No Data</v>
      </c>
      <c r="AB31" t="str">
        <f>IFERROR(INDEX(Combine!$C:$N,MATCH('Fantasy Points'!F31,Combine!$B:$B,0),8),"No Data")</f>
        <v>No Data</v>
      </c>
      <c r="AC31" t="str">
        <f>IFERROR(INDEX(Combine!$C:$N,MATCH('Fantasy Points'!F31,Combine!$B:$B,0),9),"No Data")</f>
        <v>No Data</v>
      </c>
      <c r="AD31" t="str">
        <f>IFERROR(INDEX(Combine!$C:$N,MATCH('Fantasy Points'!F31,Combine!$B:$B,0),10),"No Data")</f>
        <v>No Data</v>
      </c>
      <c r="AE31" t="str">
        <f>IFERROR(INDEX(Combine!$C:$N,MATCH('Fantasy Points'!F31,Combine!$B:$B,0),11),"No Data")</f>
        <v>No Data</v>
      </c>
      <c r="AF31" t="str">
        <f>IFERROR(INDEX(Combine!$C:$N,MATCH('Fantasy Points'!F31,Combine!$B:$B,0),12),"No Data")</f>
        <v>No Data</v>
      </c>
    </row>
    <row r="32" spans="1:32" x14ac:dyDescent="0.25">
      <c r="A32" t="s">
        <v>317</v>
      </c>
      <c r="B32" t="s">
        <v>74</v>
      </c>
      <c r="C32">
        <f>INDEX('Draft Master List'!B:D,MATCH('Fantasy Points'!F32,'Draft Master List'!F:F,0),1)</f>
        <v>7</v>
      </c>
      <c r="D32">
        <f>INDEX('Draft Master List'!B:D,MATCH('Fantasy Points'!F32,'Draft Master List'!F:F,0),2)</f>
        <v>255</v>
      </c>
      <c r="E32">
        <f>INDEX('Draft Master List'!B:D,MATCH('Fantasy Points'!F32,'Draft Master List'!F:F,0),3)</f>
        <v>2</v>
      </c>
      <c r="F32" t="str">
        <f>INDEX('Draft Master List'!E:F,MATCH(A32,'Draft Master List'!E:E,0),2)</f>
        <v>2552010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 t="s">
        <v>3112</v>
      </c>
      <c r="T32">
        <v>0</v>
      </c>
      <c r="U32" t="str">
        <f>IFERROR(INDEX(Combine!C:N,MATCH('Fantasy Points'!F32,Combine!B:B,0),1),"No Data")</f>
        <v>Weber State</v>
      </c>
      <c r="V32" t="str">
        <f>IFERROR(INDEX(Combine!$C:$N,MATCH('Fantasy Points'!F32,Combine!$B:$B,0),2),"No Data")</f>
        <v>N/A</v>
      </c>
      <c r="W32" t="str">
        <f>IFERROR(INDEX(Combine!$C:$N,MATCH('Fantasy Points'!F32,Combine!$B:$B,0),3),"No Data")</f>
        <v>No Data</v>
      </c>
      <c r="X32" t="str">
        <f>IFERROR(INDEX(Combine!$C:$N,MATCH('Fantasy Points'!F32,Combine!$B:$B,0),4),"No Data")</f>
        <v>No Data</v>
      </c>
      <c r="Y32" t="str">
        <f>IFERROR(INDEX(Combine!$C:$N,MATCH('Fantasy Points'!F32,Combine!$B:$B,0),5),"No Data")</f>
        <v>No Data</v>
      </c>
      <c r="Z32" t="str">
        <f>IFERROR(INDEX(Combine!$C:$N,MATCH('Fantasy Points'!F32,Combine!$B:$B,0),6),"No Data")</f>
        <v>No Data</v>
      </c>
      <c r="AA32" t="str">
        <f>IFERROR(INDEX(Combine!$C:$N,MATCH('Fantasy Points'!F32,Combine!$B:$B,0),7),"No Data")</f>
        <v>No Data</v>
      </c>
      <c r="AB32" t="str">
        <f>IFERROR(INDEX(Combine!$C:$N,MATCH('Fantasy Points'!F32,Combine!$B:$B,0),8),"No Data")</f>
        <v>No Data</v>
      </c>
      <c r="AC32" t="str">
        <f>IFERROR(INDEX(Combine!$C:$N,MATCH('Fantasy Points'!F32,Combine!$B:$B,0),9),"No Data")</f>
        <v>No Data</v>
      </c>
      <c r="AD32" t="str">
        <f>IFERROR(INDEX(Combine!$C:$N,MATCH('Fantasy Points'!F32,Combine!$B:$B,0),10),"No Data")</f>
        <v>No Data</v>
      </c>
      <c r="AE32" t="str">
        <f>IFERROR(INDEX(Combine!$C:$N,MATCH('Fantasy Points'!F32,Combine!$B:$B,0),11),"No Data")</f>
        <v>No Data</v>
      </c>
      <c r="AF32" t="str">
        <f>IFERROR(INDEX(Combine!$C:$N,MATCH('Fantasy Points'!F32,Combine!$B:$B,0),12),"No Data")</f>
        <v>No Data</v>
      </c>
    </row>
    <row r="33" spans="1:32" x14ac:dyDescent="0.25">
      <c r="A33" t="s">
        <v>112</v>
      </c>
      <c r="B33" t="s">
        <v>74</v>
      </c>
      <c r="C33">
        <f>INDEX('Draft Master List'!B:D,MATCH('Fantasy Points'!F33,'Draft Master List'!F:F,0),1)</f>
        <v>1</v>
      </c>
      <c r="D33">
        <f>INDEX('Draft Master List'!B:D,MATCH('Fantasy Points'!F33,'Draft Master List'!F:F,0),2)</f>
        <v>7</v>
      </c>
      <c r="E33">
        <f>INDEX('Draft Master List'!B:D,MATCH('Fantasy Points'!F33,'Draft Master List'!F:F,0),3)</f>
        <v>1500</v>
      </c>
      <c r="F33" t="str">
        <f>INDEX('Draft Master List'!E:F,MATCH(A33,'Draft Master List'!E:E,0),2)</f>
        <v>72009</v>
      </c>
      <c r="G33">
        <v>18.399999999999999</v>
      </c>
      <c r="H33">
        <v>40.6</v>
      </c>
      <c r="I33">
        <v>119.5</v>
      </c>
      <c r="J33">
        <v>90.6</v>
      </c>
      <c r="K33">
        <v>36.9</v>
      </c>
      <c r="L33">
        <v>306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 t="s">
        <v>3112</v>
      </c>
      <c r="T33">
        <v>0</v>
      </c>
      <c r="U33" t="str">
        <f>IFERROR(INDEX(Combine!C:N,MATCH('Fantasy Points'!F33,Combine!B:B,0),1),"No Data")</f>
        <v>Maryland</v>
      </c>
      <c r="V33" t="str">
        <f>IFERROR(INDEX(Combine!$C:$N,MATCH('Fantasy Points'!F33,Combine!$B:$B,0),2),"No Data")</f>
        <v>Big Ten</v>
      </c>
      <c r="W33" t="str">
        <f>IFERROR(INDEX(Combine!$C:$N,MATCH('Fantasy Points'!F33,Combine!$B:$B,0),3),"No Data")</f>
        <v>WR</v>
      </c>
      <c r="X33">
        <f>IFERROR(INDEX(Combine!$C:$N,MATCH('Fantasy Points'!F33,Combine!$B:$B,0),4),"No Data")</f>
        <v>74</v>
      </c>
      <c r="Y33">
        <f>IFERROR(INDEX(Combine!$C:$N,MATCH('Fantasy Points'!F33,Combine!$B:$B,0),5),"No Data")</f>
        <v>210</v>
      </c>
      <c r="Z33">
        <f>IFERROR(INDEX(Combine!$C:$N,MATCH('Fantasy Points'!F33,Combine!$B:$B,0),6),"No Data")</f>
        <v>0</v>
      </c>
      <c r="AA33">
        <f>IFERROR(INDEX(Combine!$C:$N,MATCH('Fantasy Points'!F33,Combine!$B:$B,0),7),"No Data")</f>
        <v>4.25</v>
      </c>
      <c r="AB33">
        <f>IFERROR(INDEX(Combine!$C:$N,MATCH('Fantasy Points'!F33,Combine!$B:$B,0),8),"No Data")</f>
        <v>16</v>
      </c>
      <c r="AC33">
        <f>IFERROR(INDEX(Combine!$C:$N,MATCH('Fantasy Points'!F33,Combine!$B:$B,0),9),"No Data")</f>
        <v>38.5</v>
      </c>
      <c r="AD33">
        <f>IFERROR(INDEX(Combine!$C:$N,MATCH('Fantasy Points'!F33,Combine!$B:$B,0),10),"No Data")</f>
        <v>126</v>
      </c>
      <c r="AE33">
        <f>IFERROR(INDEX(Combine!$C:$N,MATCH('Fantasy Points'!F33,Combine!$B:$B,0),11),"No Data")</f>
        <v>4.18</v>
      </c>
      <c r="AF33">
        <f>IFERROR(INDEX(Combine!$C:$N,MATCH('Fantasy Points'!F33,Combine!$B:$B,0),12),"No Data")</f>
        <v>6.8</v>
      </c>
    </row>
    <row r="34" spans="1:32" x14ac:dyDescent="0.25">
      <c r="A34" t="s">
        <v>117</v>
      </c>
      <c r="B34" t="s">
        <v>74</v>
      </c>
      <c r="C34">
        <f>INDEX('Draft Master List'!B:D,MATCH('Fantasy Points'!F34,'Draft Master List'!F:F,0),1)</f>
        <v>1</v>
      </c>
      <c r="D34">
        <f>INDEX('Draft Master List'!B:D,MATCH('Fantasy Points'!F34,'Draft Master List'!F:F,0),2)</f>
        <v>10</v>
      </c>
      <c r="E34">
        <f>INDEX('Draft Master List'!B:D,MATCH('Fantasy Points'!F34,'Draft Master List'!F:F,0),3)</f>
        <v>1300</v>
      </c>
      <c r="F34" t="str">
        <f>INDEX('Draft Master List'!E:F,MATCH(A34,'Draft Master List'!E:E,0),2)</f>
        <v>102009</v>
      </c>
      <c r="G34">
        <v>72.5</v>
      </c>
      <c r="H34">
        <v>110.1</v>
      </c>
      <c r="I34">
        <v>111.4</v>
      </c>
      <c r="J34">
        <v>164.5</v>
      </c>
      <c r="K34">
        <v>32.4</v>
      </c>
      <c r="L34">
        <v>490.9</v>
      </c>
      <c r="M34">
        <v>0</v>
      </c>
      <c r="N34">
        <v>0</v>
      </c>
      <c r="O34">
        <v>0</v>
      </c>
      <c r="P34">
        <v>1</v>
      </c>
      <c r="Q34">
        <v>0</v>
      </c>
      <c r="R34">
        <v>1</v>
      </c>
      <c r="S34" t="s">
        <v>3113</v>
      </c>
      <c r="T34">
        <v>1</v>
      </c>
      <c r="U34" t="str">
        <f>IFERROR(INDEX(Combine!C:N,MATCH('Fantasy Points'!F34,Combine!B:B,0),1),"No Data")</f>
        <v>Texas A&amp;M</v>
      </c>
      <c r="V34" t="str">
        <f>IFERROR(INDEX(Combine!$C:$N,MATCH('Fantasy Points'!F34,Combine!$B:$B,0),2),"No Data")</f>
        <v>SEC</v>
      </c>
      <c r="W34" t="str">
        <f>IFERROR(INDEX(Combine!$C:$N,MATCH('Fantasy Points'!F34,Combine!$B:$B,0),3),"No Data")</f>
        <v>No Data</v>
      </c>
      <c r="X34" t="str">
        <f>IFERROR(INDEX(Combine!$C:$N,MATCH('Fantasy Points'!F34,Combine!$B:$B,0),4),"No Data")</f>
        <v>No Data</v>
      </c>
      <c r="Y34" t="str">
        <f>IFERROR(INDEX(Combine!$C:$N,MATCH('Fantasy Points'!F34,Combine!$B:$B,0),5),"No Data")</f>
        <v>No Data</v>
      </c>
      <c r="Z34" t="str">
        <f>IFERROR(INDEX(Combine!$C:$N,MATCH('Fantasy Points'!F34,Combine!$B:$B,0),6),"No Data")</f>
        <v>No Data</v>
      </c>
      <c r="AA34" t="str">
        <f>IFERROR(INDEX(Combine!$C:$N,MATCH('Fantasy Points'!F34,Combine!$B:$B,0),7),"No Data")</f>
        <v>No Data</v>
      </c>
      <c r="AB34" t="str">
        <f>IFERROR(INDEX(Combine!$C:$N,MATCH('Fantasy Points'!F34,Combine!$B:$B,0),8),"No Data")</f>
        <v>No Data</v>
      </c>
      <c r="AC34" t="str">
        <f>IFERROR(INDEX(Combine!$C:$N,MATCH('Fantasy Points'!F34,Combine!$B:$B,0),9),"No Data")</f>
        <v>No Data</v>
      </c>
      <c r="AD34" t="str">
        <f>IFERROR(INDEX(Combine!$C:$N,MATCH('Fantasy Points'!F34,Combine!$B:$B,0),10),"No Data")</f>
        <v>No Data</v>
      </c>
      <c r="AE34" t="str">
        <f>IFERROR(INDEX(Combine!$C:$N,MATCH('Fantasy Points'!F34,Combine!$B:$B,0),11),"No Data")</f>
        <v>No Data</v>
      </c>
      <c r="AF34" t="str">
        <f>IFERROR(INDEX(Combine!$C:$N,MATCH('Fantasy Points'!F34,Combine!$B:$B,0),12),"No Data")</f>
        <v>No Data</v>
      </c>
    </row>
    <row r="35" spans="1:32" x14ac:dyDescent="0.25">
      <c r="A35" t="s">
        <v>79</v>
      </c>
      <c r="B35" t="s">
        <v>74</v>
      </c>
      <c r="C35">
        <f>INDEX('Draft Master List'!B:D,MATCH('Fantasy Points'!F35,'Draft Master List'!F:F,0),1)</f>
        <v>1</v>
      </c>
      <c r="D35">
        <f>INDEX('Draft Master List'!B:D,MATCH('Fantasy Points'!F35,'Draft Master List'!F:F,0),2)</f>
        <v>19</v>
      </c>
      <c r="E35">
        <f>INDEX('Draft Master List'!B:D,MATCH('Fantasy Points'!F35,'Draft Master List'!F:F,0),3)</f>
        <v>875</v>
      </c>
      <c r="F35" t="str">
        <f>INDEX('Draft Master List'!E:F,MATCH(A35,'Draft Master List'!E:E,0),2)</f>
        <v>192009</v>
      </c>
      <c r="G35">
        <v>101.3</v>
      </c>
      <c r="H35">
        <v>154.4</v>
      </c>
      <c r="I35">
        <v>113.9</v>
      </c>
      <c r="J35">
        <v>125.7</v>
      </c>
      <c r="K35">
        <v>0</v>
      </c>
      <c r="L35">
        <v>495.3</v>
      </c>
      <c r="M35">
        <v>0</v>
      </c>
      <c r="N35">
        <v>1</v>
      </c>
      <c r="O35">
        <v>0</v>
      </c>
      <c r="P35">
        <v>1</v>
      </c>
      <c r="Q35">
        <v>0</v>
      </c>
      <c r="R35">
        <v>2</v>
      </c>
      <c r="S35" t="s">
        <v>3115</v>
      </c>
      <c r="T35">
        <v>1</v>
      </c>
      <c r="U35" t="str">
        <f>IFERROR(INDEX(Combine!C:N,MATCH('Fantasy Points'!F35,Combine!B:B,0),1),"No Data")</f>
        <v>Missouri</v>
      </c>
      <c r="V35" t="str">
        <f>IFERROR(INDEX(Combine!$C:$N,MATCH('Fantasy Points'!F35,Combine!$B:$B,0),2),"No Data")</f>
        <v>SEC</v>
      </c>
      <c r="W35" t="str">
        <f>IFERROR(INDEX(Combine!$C:$N,MATCH('Fantasy Points'!F35,Combine!$B:$B,0),3),"No Data")</f>
        <v>WR</v>
      </c>
      <c r="X35">
        <f>IFERROR(INDEX(Combine!$C:$N,MATCH('Fantasy Points'!F35,Combine!$B:$B,0),4),"No Data")</f>
        <v>73</v>
      </c>
      <c r="Y35">
        <f>IFERROR(INDEX(Combine!$C:$N,MATCH('Fantasy Points'!F35,Combine!$B:$B,0),5),"No Data")</f>
        <v>198</v>
      </c>
      <c r="Z35">
        <f>IFERROR(INDEX(Combine!$C:$N,MATCH('Fantasy Points'!F35,Combine!$B:$B,0),6),"No Data")</f>
        <v>25</v>
      </c>
      <c r="AA35">
        <f>IFERROR(INDEX(Combine!$C:$N,MATCH('Fantasy Points'!F35,Combine!$B:$B,0),7),"No Data")</f>
        <v>4.45</v>
      </c>
      <c r="AB35">
        <f>IFERROR(INDEX(Combine!$C:$N,MATCH('Fantasy Points'!F35,Combine!$B:$B,0),8),"No Data")</f>
        <v>0</v>
      </c>
      <c r="AC35">
        <f>IFERROR(INDEX(Combine!$C:$N,MATCH('Fantasy Points'!F35,Combine!$B:$B,0),9),"No Data")</f>
        <v>0</v>
      </c>
      <c r="AD35">
        <f>IFERROR(INDEX(Combine!$C:$N,MATCH('Fantasy Points'!F35,Combine!$B:$B,0),10),"No Data")</f>
        <v>0</v>
      </c>
      <c r="AE35">
        <f>IFERROR(INDEX(Combine!$C:$N,MATCH('Fantasy Points'!F35,Combine!$B:$B,0),11),"No Data")</f>
        <v>0</v>
      </c>
      <c r="AF35">
        <f>IFERROR(INDEX(Combine!$C:$N,MATCH('Fantasy Points'!F35,Combine!$B:$B,0),12),"No Data")</f>
        <v>0</v>
      </c>
    </row>
    <row r="36" spans="1:32" x14ac:dyDescent="0.25">
      <c r="A36" t="s">
        <v>110</v>
      </c>
      <c r="B36" t="s">
        <v>74</v>
      </c>
      <c r="C36">
        <f>INDEX('Draft Master List'!B:D,MATCH('Fantasy Points'!F36,'Draft Master List'!F:F,0),1)</f>
        <v>1</v>
      </c>
      <c r="D36">
        <f>INDEX('Draft Master List'!B:D,MATCH('Fantasy Points'!F36,'Draft Master List'!F:F,0),2)</f>
        <v>22</v>
      </c>
      <c r="E36">
        <f>INDEX('Draft Master List'!B:D,MATCH('Fantasy Points'!F36,'Draft Master List'!F:F,0),3)</f>
        <v>780</v>
      </c>
      <c r="F36" t="str">
        <f>INDEX('Draft Master List'!E:F,MATCH(A36,'Draft Master List'!E:E,0),2)</f>
        <v>222009</v>
      </c>
      <c r="G36">
        <v>113</v>
      </c>
      <c r="H36">
        <v>114.8</v>
      </c>
      <c r="I36">
        <v>128.69999999999999</v>
      </c>
      <c r="J36">
        <v>81.7</v>
      </c>
      <c r="K36">
        <v>1.7</v>
      </c>
      <c r="L36">
        <v>439.9</v>
      </c>
      <c r="M36">
        <v>0</v>
      </c>
      <c r="N36">
        <v>0</v>
      </c>
      <c r="O36">
        <v>1</v>
      </c>
      <c r="P36">
        <v>0</v>
      </c>
      <c r="Q36">
        <v>0</v>
      </c>
      <c r="R36">
        <v>1</v>
      </c>
      <c r="S36" t="s">
        <v>3113</v>
      </c>
      <c r="T36">
        <v>1</v>
      </c>
      <c r="U36" t="str">
        <f>IFERROR(INDEX(Combine!C:N,MATCH('Fantasy Points'!F36,Combine!B:B,0),1),"No Data")</f>
        <v>Florida</v>
      </c>
      <c r="V36" t="str">
        <f>IFERROR(INDEX(Combine!$C:$N,MATCH('Fantasy Points'!F36,Combine!$B:$B,0),2),"No Data")</f>
        <v>SEC</v>
      </c>
      <c r="W36" t="str">
        <f>IFERROR(INDEX(Combine!$C:$N,MATCH('Fantasy Points'!F36,Combine!$B:$B,0),3),"No Data")</f>
        <v>WR</v>
      </c>
      <c r="X36">
        <f>IFERROR(INDEX(Combine!$C:$N,MATCH('Fantasy Points'!F36,Combine!$B:$B,0),4),"No Data")</f>
        <v>71</v>
      </c>
      <c r="Y36">
        <f>IFERROR(INDEX(Combine!$C:$N,MATCH('Fantasy Points'!F36,Combine!$B:$B,0),5),"No Data")</f>
        <v>192</v>
      </c>
      <c r="Z36">
        <f>IFERROR(INDEX(Combine!$C:$N,MATCH('Fantasy Points'!F36,Combine!$B:$B,0),6),"No Data")</f>
        <v>12</v>
      </c>
      <c r="AA36">
        <f>IFERROR(INDEX(Combine!$C:$N,MATCH('Fantasy Points'!F36,Combine!$B:$B,0),7),"No Data")</f>
        <v>4.3899999999999997</v>
      </c>
      <c r="AB36">
        <f>IFERROR(INDEX(Combine!$C:$N,MATCH('Fantasy Points'!F36,Combine!$B:$B,0),8),"No Data")</f>
        <v>19</v>
      </c>
      <c r="AC36">
        <f>IFERROR(INDEX(Combine!$C:$N,MATCH('Fantasy Points'!F36,Combine!$B:$B,0),9),"No Data")</f>
        <v>0</v>
      </c>
      <c r="AD36">
        <f>IFERROR(INDEX(Combine!$C:$N,MATCH('Fantasy Points'!F36,Combine!$B:$B,0),10),"No Data")</f>
        <v>0</v>
      </c>
      <c r="AE36">
        <f>IFERROR(INDEX(Combine!$C:$N,MATCH('Fantasy Points'!F36,Combine!$B:$B,0),11),"No Data")</f>
        <v>0</v>
      </c>
      <c r="AF36">
        <f>IFERROR(INDEX(Combine!$C:$N,MATCH('Fantasy Points'!F36,Combine!$B:$B,0),12),"No Data")</f>
        <v>0</v>
      </c>
    </row>
    <row r="37" spans="1:32" x14ac:dyDescent="0.25">
      <c r="A37" t="s">
        <v>322</v>
      </c>
      <c r="B37" t="s">
        <v>74</v>
      </c>
      <c r="C37">
        <f>INDEX('Draft Master List'!B:D,MATCH('Fantasy Points'!F37,'Draft Master List'!F:F,0),1)</f>
        <v>1</v>
      </c>
      <c r="D37">
        <f>INDEX('Draft Master List'!B:D,MATCH('Fantasy Points'!F37,'Draft Master List'!F:F,0),2)</f>
        <v>29</v>
      </c>
      <c r="E37">
        <f>INDEX('Draft Master List'!B:D,MATCH('Fantasy Points'!F37,'Draft Master List'!F:F,0),3)</f>
        <v>640</v>
      </c>
      <c r="F37" t="str">
        <f>INDEX('Draft Master List'!E:F,MATCH(A37,'Draft Master List'!E:E,0),2)</f>
        <v>292009</v>
      </c>
      <c r="G37">
        <v>111</v>
      </c>
      <c r="H37">
        <v>169.2</v>
      </c>
      <c r="I37">
        <v>161.19999999999999</v>
      </c>
      <c r="J37">
        <v>87.2</v>
      </c>
      <c r="K37">
        <v>89.6</v>
      </c>
      <c r="L37">
        <v>618.20000000000005</v>
      </c>
      <c r="M37">
        <v>0</v>
      </c>
      <c r="N37">
        <v>1</v>
      </c>
      <c r="O37">
        <v>1</v>
      </c>
      <c r="P37">
        <v>0</v>
      </c>
      <c r="Q37">
        <v>0</v>
      </c>
      <c r="R37">
        <v>2</v>
      </c>
      <c r="S37" t="s">
        <v>3115</v>
      </c>
      <c r="T37">
        <v>1</v>
      </c>
      <c r="U37" t="str">
        <f>IFERROR(INDEX(Combine!C:N,MATCH('Fantasy Points'!F37,Combine!B:B,0),1),"No Data")</f>
        <v>North Carolina</v>
      </c>
      <c r="V37" t="str">
        <f>IFERROR(INDEX(Combine!$C:$N,MATCH('Fantasy Points'!F37,Combine!$B:$B,0),2),"No Data")</f>
        <v>ACC</v>
      </c>
      <c r="W37" t="str">
        <f>IFERROR(INDEX(Combine!$C:$N,MATCH('Fantasy Points'!F37,Combine!$B:$B,0),3),"No Data")</f>
        <v>WR</v>
      </c>
      <c r="X37">
        <f>IFERROR(INDEX(Combine!$C:$N,MATCH('Fantasy Points'!F37,Combine!$B:$B,0),4),"No Data")</f>
        <v>73</v>
      </c>
      <c r="Y37">
        <f>IFERROR(INDEX(Combine!$C:$N,MATCH('Fantasy Points'!F37,Combine!$B:$B,0),5),"No Data")</f>
        <v>212</v>
      </c>
      <c r="Z37">
        <f>IFERROR(INDEX(Combine!$C:$N,MATCH('Fantasy Points'!F37,Combine!$B:$B,0),6),"No Data")</f>
        <v>11</v>
      </c>
      <c r="AA37">
        <f>IFERROR(INDEX(Combine!$C:$N,MATCH('Fantasy Points'!F37,Combine!$B:$B,0),7),"No Data")</f>
        <v>4.51</v>
      </c>
      <c r="AB37">
        <f>IFERROR(INDEX(Combine!$C:$N,MATCH('Fantasy Points'!F37,Combine!$B:$B,0),8),"No Data")</f>
        <v>0</v>
      </c>
      <c r="AC37">
        <f>IFERROR(INDEX(Combine!$C:$N,MATCH('Fantasy Points'!F37,Combine!$B:$B,0),9),"No Data")</f>
        <v>36</v>
      </c>
      <c r="AD37">
        <f>IFERROR(INDEX(Combine!$C:$N,MATCH('Fantasy Points'!F37,Combine!$B:$B,0),10),"No Data")</f>
        <v>0</v>
      </c>
      <c r="AE37">
        <f>IFERROR(INDEX(Combine!$C:$N,MATCH('Fantasy Points'!F37,Combine!$B:$B,0),11),"No Data")</f>
        <v>0</v>
      </c>
      <c r="AF37">
        <f>IFERROR(INDEX(Combine!$C:$N,MATCH('Fantasy Points'!F37,Combine!$B:$B,0),12),"No Data")</f>
        <v>0</v>
      </c>
    </row>
    <row r="38" spans="1:32" x14ac:dyDescent="0.25">
      <c r="A38" t="s">
        <v>120</v>
      </c>
      <c r="B38" t="s">
        <v>74</v>
      </c>
      <c r="C38">
        <f>INDEX('Draft Master List'!B:D,MATCH('Fantasy Points'!F38,'Draft Master List'!F:F,0),1)</f>
        <v>1</v>
      </c>
      <c r="D38">
        <f>INDEX('Draft Master List'!B:D,MATCH('Fantasy Points'!F38,'Draft Master List'!F:F,0),2)</f>
        <v>30</v>
      </c>
      <c r="E38">
        <f>INDEX('Draft Master List'!B:D,MATCH('Fantasy Points'!F38,'Draft Master List'!F:F,0),3)</f>
        <v>620</v>
      </c>
      <c r="F38" t="str">
        <f>INDEX('Draft Master List'!E:F,MATCH(A38,'Draft Master List'!E:E,0),2)</f>
        <v>302009</v>
      </c>
      <c r="G38">
        <v>86.1</v>
      </c>
      <c r="H38">
        <v>129.5</v>
      </c>
      <c r="I38">
        <v>44.9</v>
      </c>
      <c r="J38">
        <v>78.900000000000006</v>
      </c>
      <c r="K38">
        <v>9.6</v>
      </c>
      <c r="L38">
        <v>349</v>
      </c>
      <c r="M38">
        <v>0</v>
      </c>
      <c r="N38">
        <v>1</v>
      </c>
      <c r="O38">
        <v>0</v>
      </c>
      <c r="P38">
        <v>0</v>
      </c>
      <c r="Q38">
        <v>0</v>
      </c>
      <c r="R38">
        <v>1</v>
      </c>
      <c r="S38" t="s">
        <v>3113</v>
      </c>
      <c r="T38">
        <v>1</v>
      </c>
      <c r="U38" t="str">
        <f>IFERROR(INDEX(Combine!C:N,MATCH('Fantasy Points'!F38,Combine!B:B,0),1),"No Data")</f>
        <v>Rutgers</v>
      </c>
      <c r="V38" t="str">
        <f>IFERROR(INDEX(Combine!$C:$N,MATCH('Fantasy Points'!F38,Combine!$B:$B,0),2),"No Data")</f>
        <v>Big Ten</v>
      </c>
      <c r="W38" t="str">
        <f>IFERROR(INDEX(Combine!$C:$N,MATCH('Fantasy Points'!F38,Combine!$B:$B,0),3),"No Data")</f>
        <v>WR</v>
      </c>
      <c r="X38">
        <f>IFERROR(INDEX(Combine!$C:$N,MATCH('Fantasy Points'!F38,Combine!$B:$B,0),4),"No Data")</f>
        <v>75</v>
      </c>
      <c r="Y38">
        <f>IFERROR(INDEX(Combine!$C:$N,MATCH('Fantasy Points'!F38,Combine!$B:$B,0),5),"No Data")</f>
        <v>218</v>
      </c>
      <c r="Z38">
        <f>IFERROR(INDEX(Combine!$C:$N,MATCH('Fantasy Points'!F38,Combine!$B:$B,0),6),"No Data")</f>
        <v>0</v>
      </c>
      <c r="AA38">
        <f>IFERROR(INDEX(Combine!$C:$N,MATCH('Fantasy Points'!F38,Combine!$B:$B,0),7),"No Data")</f>
        <v>4.49</v>
      </c>
      <c r="AB38">
        <f>IFERROR(INDEX(Combine!$C:$N,MATCH('Fantasy Points'!F38,Combine!$B:$B,0),8),"No Data")</f>
        <v>23</v>
      </c>
      <c r="AC38">
        <f>IFERROR(INDEX(Combine!$C:$N,MATCH('Fantasy Points'!F38,Combine!$B:$B,0),9),"No Data")</f>
        <v>37</v>
      </c>
      <c r="AD38">
        <f>IFERROR(INDEX(Combine!$C:$N,MATCH('Fantasy Points'!F38,Combine!$B:$B,0),10),"No Data")</f>
        <v>124</v>
      </c>
      <c r="AE38">
        <f>IFERROR(INDEX(Combine!$C:$N,MATCH('Fantasy Points'!F38,Combine!$B:$B,0),11),"No Data")</f>
        <v>4.47</v>
      </c>
      <c r="AF38">
        <f>IFERROR(INDEX(Combine!$C:$N,MATCH('Fantasy Points'!F38,Combine!$B:$B,0),12),"No Data")</f>
        <v>0</v>
      </c>
    </row>
    <row r="39" spans="1:32" x14ac:dyDescent="0.25">
      <c r="A39" t="s">
        <v>324</v>
      </c>
      <c r="B39" t="s">
        <v>74</v>
      </c>
      <c r="C39">
        <f>INDEX('Draft Master List'!B:D,MATCH('Fantasy Points'!F39,'Draft Master List'!F:F,0),1)</f>
        <v>2</v>
      </c>
      <c r="D39">
        <f>INDEX('Draft Master List'!B:D,MATCH('Fantasy Points'!F39,'Draft Master List'!F:F,0),2)</f>
        <v>36</v>
      </c>
      <c r="E39">
        <f>INDEX('Draft Master List'!B:D,MATCH('Fantasy Points'!F39,'Draft Master List'!F:F,0),3)</f>
        <v>540</v>
      </c>
      <c r="F39" t="str">
        <f>INDEX('Draft Master List'!E:F,MATCH(A39,'Draft Master List'!E:E,0),2)</f>
        <v>362009</v>
      </c>
      <c r="G39">
        <v>10.6</v>
      </c>
      <c r="H39">
        <v>49</v>
      </c>
      <c r="I39">
        <v>2.5</v>
      </c>
      <c r="J39">
        <v>10.4</v>
      </c>
      <c r="K39">
        <v>0</v>
      </c>
      <c r="L39">
        <v>72.5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 t="s">
        <v>3112</v>
      </c>
      <c r="T39">
        <v>0</v>
      </c>
      <c r="U39" t="str">
        <f>IFERROR(INDEX(Combine!C:N,MATCH('Fantasy Points'!F39,Combine!B:B,0),1),"No Data")</f>
        <v>Ohio State</v>
      </c>
      <c r="V39" t="str">
        <f>IFERROR(INDEX(Combine!$C:$N,MATCH('Fantasy Points'!F39,Combine!$B:$B,0),2),"No Data")</f>
        <v>Big Ten</v>
      </c>
      <c r="W39" t="str">
        <f>IFERROR(INDEX(Combine!$C:$N,MATCH('Fantasy Points'!F39,Combine!$B:$B,0),3),"No Data")</f>
        <v>WR</v>
      </c>
      <c r="X39">
        <f>IFERROR(INDEX(Combine!$C:$N,MATCH('Fantasy Points'!F39,Combine!$B:$B,0),4),"No Data")</f>
        <v>75</v>
      </c>
      <c r="Y39">
        <f>IFERROR(INDEX(Combine!$C:$N,MATCH('Fantasy Points'!F39,Combine!$B:$B,0),5),"No Data")</f>
        <v>209</v>
      </c>
      <c r="Z39">
        <f>IFERROR(INDEX(Combine!$C:$N,MATCH('Fantasy Points'!F39,Combine!$B:$B,0),6),"No Data")</f>
        <v>0</v>
      </c>
      <c r="AA39">
        <f>IFERROR(INDEX(Combine!$C:$N,MATCH('Fantasy Points'!F39,Combine!$B:$B,0),7),"No Data")</f>
        <v>4.46</v>
      </c>
      <c r="AB39">
        <f>IFERROR(INDEX(Combine!$C:$N,MATCH('Fantasy Points'!F39,Combine!$B:$B,0),8),"No Data")</f>
        <v>0</v>
      </c>
      <c r="AC39">
        <f>IFERROR(INDEX(Combine!$C:$N,MATCH('Fantasy Points'!F39,Combine!$B:$B,0),9),"No Data")</f>
        <v>37.5</v>
      </c>
      <c r="AD39">
        <f>IFERROR(INDEX(Combine!$C:$N,MATCH('Fantasy Points'!F39,Combine!$B:$B,0),10),"No Data")</f>
        <v>0</v>
      </c>
      <c r="AE39">
        <f>IFERROR(INDEX(Combine!$C:$N,MATCH('Fantasy Points'!F39,Combine!$B:$B,0),11),"No Data")</f>
        <v>4.1900000000000004</v>
      </c>
      <c r="AF39">
        <f>IFERROR(INDEX(Combine!$C:$N,MATCH('Fantasy Points'!F39,Combine!$B:$B,0),12),"No Data")</f>
        <v>6.72</v>
      </c>
    </row>
    <row r="40" spans="1:32" x14ac:dyDescent="0.25">
      <c r="A40" t="s">
        <v>326</v>
      </c>
      <c r="B40" t="s">
        <v>74</v>
      </c>
      <c r="C40">
        <f>INDEX('Draft Master List'!B:D,MATCH('Fantasy Points'!F40,'Draft Master List'!F:F,0),1)</f>
        <v>2</v>
      </c>
      <c r="D40">
        <f>INDEX('Draft Master List'!B:D,MATCH('Fantasy Points'!F40,'Draft Master List'!F:F,0),2)</f>
        <v>50</v>
      </c>
      <c r="E40">
        <f>INDEX('Draft Master List'!B:D,MATCH('Fantasy Points'!F40,'Draft Master List'!F:F,0),3)</f>
        <v>400</v>
      </c>
      <c r="F40" t="str">
        <f>INDEX('Draft Master List'!E:F,MATCH(A40,'Draft Master List'!E:E,0),2)</f>
        <v>502009</v>
      </c>
      <c r="G40">
        <v>78.400000000000006</v>
      </c>
      <c r="H40">
        <v>58.3</v>
      </c>
      <c r="I40">
        <v>50.4</v>
      </c>
      <c r="J40">
        <v>25.4</v>
      </c>
      <c r="K40">
        <v>0</v>
      </c>
      <c r="L40">
        <v>212.5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 t="s">
        <v>3112</v>
      </c>
      <c r="T40">
        <v>0</v>
      </c>
      <c r="U40" t="str">
        <f>IFERROR(INDEX(Combine!C:N,MATCH('Fantasy Points'!F40,Combine!B:B,0),1),"No Data")</f>
        <v>Georgia</v>
      </c>
      <c r="V40" t="str">
        <f>IFERROR(INDEX(Combine!$C:$N,MATCH('Fantasy Points'!F40,Combine!$B:$B,0),2),"No Data")</f>
        <v>SEC</v>
      </c>
      <c r="W40" t="str">
        <f>IFERROR(INDEX(Combine!$C:$N,MATCH('Fantasy Points'!F40,Combine!$B:$B,0),3),"No Data")</f>
        <v>WR</v>
      </c>
      <c r="X40">
        <f>IFERROR(INDEX(Combine!$C:$N,MATCH('Fantasy Points'!F40,Combine!$B:$B,0),4),"No Data")</f>
        <v>74</v>
      </c>
      <c r="Y40">
        <f>IFERROR(INDEX(Combine!$C:$N,MATCH('Fantasy Points'!F40,Combine!$B:$B,0),5),"No Data")</f>
        <v>210</v>
      </c>
      <c r="Z40">
        <f>IFERROR(INDEX(Combine!$C:$N,MATCH('Fantasy Points'!F40,Combine!$B:$B,0),6),"No Data")</f>
        <v>0</v>
      </c>
      <c r="AA40">
        <f>IFERROR(INDEX(Combine!$C:$N,MATCH('Fantasy Points'!F40,Combine!$B:$B,0),7),"No Data")</f>
        <v>4.5999999999999996</v>
      </c>
      <c r="AB40">
        <f>IFERROR(INDEX(Combine!$C:$N,MATCH('Fantasy Points'!F40,Combine!$B:$B,0),8),"No Data")</f>
        <v>0</v>
      </c>
      <c r="AC40">
        <f>IFERROR(INDEX(Combine!$C:$N,MATCH('Fantasy Points'!F40,Combine!$B:$B,0),9),"No Data")</f>
        <v>36.5</v>
      </c>
      <c r="AD40">
        <f>IFERROR(INDEX(Combine!$C:$N,MATCH('Fantasy Points'!F40,Combine!$B:$B,0),10),"No Data")</f>
        <v>127</v>
      </c>
      <c r="AE40">
        <f>IFERROR(INDEX(Combine!$C:$N,MATCH('Fantasy Points'!F40,Combine!$B:$B,0),11),"No Data")</f>
        <v>0</v>
      </c>
      <c r="AF40">
        <f>IFERROR(INDEX(Combine!$C:$N,MATCH('Fantasy Points'!F40,Combine!$B:$B,0),12),"No Data")</f>
        <v>0</v>
      </c>
    </row>
    <row r="41" spans="1:32" x14ac:dyDescent="0.25">
      <c r="A41" t="s">
        <v>330</v>
      </c>
      <c r="B41" t="s">
        <v>74</v>
      </c>
      <c r="C41">
        <f>INDEX('Draft Master List'!B:D,MATCH('Fantasy Points'!F41,'Draft Master List'!F:F,0),1)</f>
        <v>3</v>
      </c>
      <c r="D41">
        <f>INDEX('Draft Master List'!B:D,MATCH('Fantasy Points'!F41,'Draft Master List'!F:F,0),2)</f>
        <v>82</v>
      </c>
      <c r="E41">
        <f>INDEX('Draft Master List'!B:D,MATCH('Fantasy Points'!F41,'Draft Master List'!F:F,0),3)</f>
        <v>180</v>
      </c>
      <c r="F41" t="str">
        <f>INDEX('Draft Master List'!E:F,MATCH(A41,'Draft Master List'!E:E,0),2)</f>
        <v>822009</v>
      </c>
      <c r="G41">
        <v>1.2000000000000002</v>
      </c>
      <c r="H41">
        <v>3</v>
      </c>
      <c r="I41">
        <v>0</v>
      </c>
      <c r="J41">
        <v>0</v>
      </c>
      <c r="K41">
        <v>0</v>
      </c>
      <c r="L41">
        <v>4.2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 t="s">
        <v>3112</v>
      </c>
      <c r="T41">
        <v>0</v>
      </c>
      <c r="U41" t="str">
        <f>IFERROR(INDEX(Combine!C:N,MATCH('Fantasy Points'!F41,Combine!B:B,0),1),"No Data")</f>
        <v>Penn State</v>
      </c>
      <c r="V41" t="str">
        <f>IFERROR(INDEX(Combine!$C:$N,MATCH('Fantasy Points'!F41,Combine!$B:$B,0),2),"No Data")</f>
        <v>Big Ten</v>
      </c>
      <c r="W41" t="str">
        <f>IFERROR(INDEX(Combine!$C:$N,MATCH('Fantasy Points'!F41,Combine!$B:$B,0),3),"No Data")</f>
        <v>WR</v>
      </c>
      <c r="X41">
        <f>IFERROR(INDEX(Combine!$C:$N,MATCH('Fantasy Points'!F41,Combine!$B:$B,0),4),"No Data")</f>
        <v>73</v>
      </c>
      <c r="Y41">
        <f>IFERROR(INDEX(Combine!$C:$N,MATCH('Fantasy Points'!F41,Combine!$B:$B,0),5),"No Data")</f>
        <v>194</v>
      </c>
      <c r="Z41">
        <f>IFERROR(INDEX(Combine!$C:$N,MATCH('Fantasy Points'!F41,Combine!$B:$B,0),6),"No Data")</f>
        <v>0</v>
      </c>
      <c r="AA41">
        <f>IFERROR(INDEX(Combine!$C:$N,MATCH('Fantasy Points'!F41,Combine!$B:$B,0),7),"No Data")</f>
        <v>4.6500000000000004</v>
      </c>
      <c r="AB41">
        <f>IFERROR(INDEX(Combine!$C:$N,MATCH('Fantasy Points'!F41,Combine!$B:$B,0),8),"No Data")</f>
        <v>15</v>
      </c>
      <c r="AC41">
        <f>IFERROR(INDEX(Combine!$C:$N,MATCH('Fantasy Points'!F41,Combine!$B:$B,0),9),"No Data")</f>
        <v>33</v>
      </c>
      <c r="AD41">
        <f>IFERROR(INDEX(Combine!$C:$N,MATCH('Fantasy Points'!F41,Combine!$B:$B,0),10),"No Data")</f>
        <v>0</v>
      </c>
      <c r="AE41">
        <f>IFERROR(INDEX(Combine!$C:$N,MATCH('Fantasy Points'!F41,Combine!$B:$B,0),11),"No Data")</f>
        <v>0</v>
      </c>
      <c r="AF41">
        <f>IFERROR(INDEX(Combine!$C:$N,MATCH('Fantasy Points'!F41,Combine!$B:$B,0),12),"No Data")</f>
        <v>0</v>
      </c>
    </row>
    <row r="42" spans="1:32" x14ac:dyDescent="0.25">
      <c r="A42" t="s">
        <v>107</v>
      </c>
      <c r="B42" t="s">
        <v>74</v>
      </c>
      <c r="C42">
        <f>INDEX('Draft Master List'!B:D,MATCH('Fantasy Points'!F42,'Draft Master List'!F:F,0),1)</f>
        <v>3</v>
      </c>
      <c r="D42">
        <f>INDEX('Draft Master List'!B:D,MATCH('Fantasy Points'!F42,'Draft Master List'!F:F,0),2)</f>
        <v>83</v>
      </c>
      <c r="E42">
        <f>INDEX('Draft Master List'!B:D,MATCH('Fantasy Points'!F42,'Draft Master List'!F:F,0),3)</f>
        <v>175</v>
      </c>
      <c r="F42" t="str">
        <f>INDEX('Draft Master List'!E:F,MATCH(A42,'Draft Master List'!E:E,0),2)</f>
        <v>832009</v>
      </c>
      <c r="G42">
        <v>0</v>
      </c>
      <c r="H42">
        <v>59.2</v>
      </c>
      <c r="I42">
        <v>0</v>
      </c>
      <c r="J42">
        <v>19.100000000000001</v>
      </c>
      <c r="K42">
        <v>-3.4</v>
      </c>
      <c r="L42">
        <v>74.900000000000006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 t="s">
        <v>3112</v>
      </c>
      <c r="T42">
        <v>0</v>
      </c>
      <c r="U42" t="str">
        <f>IFERROR(INDEX(Combine!C:N,MATCH('Fantasy Points'!F42,Combine!B:B,0),1),"No Data")</f>
        <v>North Carolina</v>
      </c>
      <c r="V42" t="str">
        <f>IFERROR(INDEX(Combine!$C:$N,MATCH('Fantasy Points'!F42,Combine!$B:$B,0),2),"No Data")</f>
        <v>ACC</v>
      </c>
      <c r="W42" t="str">
        <f>IFERROR(INDEX(Combine!$C:$N,MATCH('Fantasy Points'!F42,Combine!$B:$B,0),3),"No Data")</f>
        <v>No Data</v>
      </c>
      <c r="X42" t="str">
        <f>IFERROR(INDEX(Combine!$C:$N,MATCH('Fantasy Points'!F42,Combine!$B:$B,0),4),"No Data")</f>
        <v>No Data</v>
      </c>
      <c r="Y42" t="str">
        <f>IFERROR(INDEX(Combine!$C:$N,MATCH('Fantasy Points'!F42,Combine!$B:$B,0),5),"No Data")</f>
        <v>No Data</v>
      </c>
      <c r="Z42" t="str">
        <f>IFERROR(INDEX(Combine!$C:$N,MATCH('Fantasy Points'!F42,Combine!$B:$B,0),6),"No Data")</f>
        <v>No Data</v>
      </c>
      <c r="AA42" t="str">
        <f>IFERROR(INDEX(Combine!$C:$N,MATCH('Fantasy Points'!F42,Combine!$B:$B,0),7),"No Data")</f>
        <v>No Data</v>
      </c>
      <c r="AB42" t="str">
        <f>IFERROR(INDEX(Combine!$C:$N,MATCH('Fantasy Points'!F42,Combine!$B:$B,0),8),"No Data")</f>
        <v>No Data</v>
      </c>
      <c r="AC42" t="str">
        <f>IFERROR(INDEX(Combine!$C:$N,MATCH('Fantasy Points'!F42,Combine!$B:$B,0),9),"No Data")</f>
        <v>No Data</v>
      </c>
      <c r="AD42" t="str">
        <f>IFERROR(INDEX(Combine!$C:$N,MATCH('Fantasy Points'!F42,Combine!$B:$B,0),10),"No Data")</f>
        <v>No Data</v>
      </c>
      <c r="AE42" t="str">
        <f>IFERROR(INDEX(Combine!$C:$N,MATCH('Fantasy Points'!F42,Combine!$B:$B,0),11),"No Data")</f>
        <v>No Data</v>
      </c>
      <c r="AF42" t="str">
        <f>IFERROR(INDEX(Combine!$C:$N,MATCH('Fantasy Points'!F42,Combine!$B:$B,0),12),"No Data")</f>
        <v>No Data</v>
      </c>
    </row>
    <row r="43" spans="1:32" x14ac:dyDescent="0.25">
      <c r="A43" t="s">
        <v>105</v>
      </c>
      <c r="B43" t="s">
        <v>74</v>
      </c>
      <c r="C43">
        <f>INDEX('Draft Master List'!B:D,MATCH('Fantasy Points'!F43,'Draft Master List'!F:F,0),1)</f>
        <v>3</v>
      </c>
      <c r="D43">
        <f>INDEX('Draft Master List'!B:D,MATCH('Fantasy Points'!F43,'Draft Master List'!F:F,0),2)</f>
        <v>84</v>
      </c>
      <c r="E43">
        <f>INDEX('Draft Master List'!B:D,MATCH('Fantasy Points'!F43,'Draft Master List'!F:F,0),3)</f>
        <v>170</v>
      </c>
      <c r="F43" t="str">
        <f>INDEX('Draft Master List'!E:F,MATCH(A43,'Draft Master List'!E:E,0),2)</f>
        <v>842009</v>
      </c>
      <c r="G43">
        <v>109.6</v>
      </c>
      <c r="H43">
        <v>183.7</v>
      </c>
      <c r="I43">
        <v>165.3</v>
      </c>
      <c r="J43">
        <v>127.6</v>
      </c>
      <c r="K43">
        <v>123</v>
      </c>
      <c r="L43">
        <v>709.19999999999993</v>
      </c>
      <c r="M43">
        <v>0</v>
      </c>
      <c r="N43">
        <v>1</v>
      </c>
      <c r="O43">
        <v>1</v>
      </c>
      <c r="P43">
        <v>1</v>
      </c>
      <c r="Q43">
        <v>0</v>
      </c>
      <c r="R43">
        <v>3</v>
      </c>
      <c r="S43" t="s">
        <v>3114</v>
      </c>
      <c r="T43">
        <v>1</v>
      </c>
      <c r="U43" t="str">
        <f>IFERROR(INDEX(Combine!C:N,MATCH('Fantasy Points'!F43,Combine!B:B,0),1),"No Data")</f>
        <v>Mississippi</v>
      </c>
      <c r="V43" t="str">
        <f>IFERROR(INDEX(Combine!$C:$N,MATCH('Fantasy Points'!F43,Combine!$B:$B,0),2),"No Data")</f>
        <v>SEC</v>
      </c>
      <c r="W43" t="str">
        <f>IFERROR(INDEX(Combine!$C:$N,MATCH('Fantasy Points'!F43,Combine!$B:$B,0),3),"No Data")</f>
        <v>WR</v>
      </c>
      <c r="X43">
        <f>IFERROR(INDEX(Combine!$C:$N,MATCH('Fantasy Points'!F43,Combine!$B:$B,0),4),"No Data")</f>
        <v>73</v>
      </c>
      <c r="Y43">
        <f>IFERROR(INDEX(Combine!$C:$N,MATCH('Fantasy Points'!F43,Combine!$B:$B,0),5),"No Data")</f>
        <v>199</v>
      </c>
      <c r="Z43">
        <f>IFERROR(INDEX(Combine!$C:$N,MATCH('Fantasy Points'!F43,Combine!$B:$B,0),6),"No Data")</f>
        <v>0</v>
      </c>
      <c r="AA43">
        <f>IFERROR(INDEX(Combine!$C:$N,MATCH('Fantasy Points'!F43,Combine!$B:$B,0),7),"No Data")</f>
        <v>4.28</v>
      </c>
      <c r="AB43">
        <f>IFERROR(INDEX(Combine!$C:$N,MATCH('Fantasy Points'!F43,Combine!$B:$B,0),8),"No Data")</f>
        <v>14</v>
      </c>
      <c r="AC43">
        <f>IFERROR(INDEX(Combine!$C:$N,MATCH('Fantasy Points'!F43,Combine!$B:$B,0),9),"No Data")</f>
        <v>40</v>
      </c>
      <c r="AD43">
        <f>IFERROR(INDEX(Combine!$C:$N,MATCH('Fantasy Points'!F43,Combine!$B:$B,0),10),"No Data")</f>
        <v>129</v>
      </c>
      <c r="AE43">
        <f>IFERROR(INDEX(Combine!$C:$N,MATCH('Fantasy Points'!F43,Combine!$B:$B,0),11),"No Data")</f>
        <v>4.2699999999999996</v>
      </c>
      <c r="AF43">
        <f>IFERROR(INDEX(Combine!$C:$N,MATCH('Fantasy Points'!F43,Combine!$B:$B,0),12),"No Data")</f>
        <v>6.9</v>
      </c>
    </row>
    <row r="44" spans="1:32" x14ac:dyDescent="0.25">
      <c r="A44" t="s">
        <v>331</v>
      </c>
      <c r="B44" t="s">
        <v>74</v>
      </c>
      <c r="C44">
        <f>INDEX('Draft Master List'!B:D,MATCH('Fantasy Points'!F44,'Draft Master List'!F:F,0),1)</f>
        <v>3</v>
      </c>
      <c r="D44">
        <f>INDEX('Draft Master List'!B:D,MATCH('Fantasy Points'!F44,'Draft Master List'!F:F,0),2)</f>
        <v>85</v>
      </c>
      <c r="E44">
        <f>INDEX('Draft Master List'!B:D,MATCH('Fantasy Points'!F44,'Draft Master List'!F:F,0),3)</f>
        <v>165</v>
      </c>
      <c r="F44" t="str">
        <f>INDEX('Draft Master List'!E:F,MATCH(A44,'Draft Master List'!E:E,0),2)</f>
        <v>852009</v>
      </c>
      <c r="G44">
        <v>1.6</v>
      </c>
      <c r="H44">
        <v>6.4</v>
      </c>
      <c r="I44">
        <v>9.4</v>
      </c>
      <c r="J44">
        <v>22</v>
      </c>
      <c r="K44">
        <v>0</v>
      </c>
      <c r="L44">
        <v>39.4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 t="s">
        <v>3112</v>
      </c>
      <c r="T44">
        <v>0</v>
      </c>
      <c r="U44" t="str">
        <f>IFERROR(INDEX(Combine!C:N,MATCH('Fantasy Points'!F44,Combine!B:B,0),1),"No Data")</f>
        <v>Cal Poly</v>
      </c>
      <c r="V44" t="str">
        <f>IFERROR(INDEX(Combine!$C:$N,MATCH('Fantasy Points'!F44,Combine!$B:$B,0),2),"No Data")</f>
        <v>N/A</v>
      </c>
      <c r="W44" t="str">
        <f>IFERROR(INDEX(Combine!$C:$N,MATCH('Fantasy Points'!F44,Combine!$B:$B,0),3),"No Data")</f>
        <v>WR</v>
      </c>
      <c r="X44">
        <f>IFERROR(INDEX(Combine!$C:$N,MATCH('Fantasy Points'!F44,Combine!$B:$B,0),4),"No Data")</f>
        <v>78</v>
      </c>
      <c r="Y44">
        <f>IFERROR(INDEX(Combine!$C:$N,MATCH('Fantasy Points'!F44,Combine!$B:$B,0),5),"No Data")</f>
        <v>229</v>
      </c>
      <c r="Z44">
        <f>IFERROR(INDEX(Combine!$C:$N,MATCH('Fantasy Points'!F44,Combine!$B:$B,0),6),"No Data")</f>
        <v>0</v>
      </c>
      <c r="AA44">
        <f>IFERROR(INDEX(Combine!$C:$N,MATCH('Fantasy Points'!F44,Combine!$B:$B,0),7),"No Data")</f>
        <v>4.55</v>
      </c>
      <c r="AB44">
        <f>IFERROR(INDEX(Combine!$C:$N,MATCH('Fantasy Points'!F44,Combine!$B:$B,0),8),"No Data")</f>
        <v>17</v>
      </c>
      <c r="AC44">
        <f>IFERROR(INDEX(Combine!$C:$N,MATCH('Fantasy Points'!F44,Combine!$B:$B,0),9),"No Data")</f>
        <v>33.5</v>
      </c>
      <c r="AD44">
        <f>IFERROR(INDEX(Combine!$C:$N,MATCH('Fantasy Points'!F44,Combine!$B:$B,0),10),"No Data")</f>
        <v>118</v>
      </c>
      <c r="AE44">
        <f>IFERROR(INDEX(Combine!$C:$N,MATCH('Fantasy Points'!F44,Combine!$B:$B,0),11),"No Data")</f>
        <v>4.26</v>
      </c>
      <c r="AF44">
        <f>IFERROR(INDEX(Combine!$C:$N,MATCH('Fantasy Points'!F44,Combine!$B:$B,0),12),"No Data")</f>
        <v>0</v>
      </c>
    </row>
    <row r="45" spans="1:32" x14ac:dyDescent="0.25">
      <c r="A45" t="s">
        <v>333</v>
      </c>
      <c r="B45" t="s">
        <v>74</v>
      </c>
      <c r="C45">
        <f>INDEX('Draft Master List'!B:D,MATCH('Fantasy Points'!F45,'Draft Master List'!F:F,0),1)</f>
        <v>3</v>
      </c>
      <c r="D45">
        <f>INDEX('Draft Master List'!B:D,MATCH('Fantasy Points'!F45,'Draft Master List'!F:F,0),2)</f>
        <v>87</v>
      </c>
      <c r="E45">
        <f>INDEX('Draft Master List'!B:D,MATCH('Fantasy Points'!F45,'Draft Master List'!F:F,0),3)</f>
        <v>155</v>
      </c>
      <c r="F45" t="str">
        <f>INDEX('Draft Master List'!E:F,MATCH(A45,'Draft Master List'!E:E,0),2)</f>
        <v>872009</v>
      </c>
      <c r="G45">
        <v>0</v>
      </c>
      <c r="H45">
        <v>2.6</v>
      </c>
      <c r="I45">
        <v>15.6</v>
      </c>
      <c r="J45">
        <v>0</v>
      </c>
      <c r="K45">
        <v>0</v>
      </c>
      <c r="L45">
        <v>18.2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 t="s">
        <v>3112</v>
      </c>
      <c r="T45">
        <v>0</v>
      </c>
      <c r="U45" t="str">
        <f>IFERROR(INDEX(Combine!C:N,MATCH('Fantasy Points'!F45,Combine!B:B,0),1),"No Data")</f>
        <v>Southern California</v>
      </c>
      <c r="V45" t="str">
        <f>IFERROR(INDEX(Combine!$C:$N,MATCH('Fantasy Points'!F45,Combine!$B:$B,0),2),"No Data")</f>
        <v>Pac-12</v>
      </c>
      <c r="W45" t="str">
        <f>IFERROR(INDEX(Combine!$C:$N,MATCH('Fantasy Points'!F45,Combine!$B:$B,0),3),"No Data")</f>
        <v>No Data</v>
      </c>
      <c r="X45" t="str">
        <f>IFERROR(INDEX(Combine!$C:$N,MATCH('Fantasy Points'!F45,Combine!$B:$B,0),4),"No Data")</f>
        <v>No Data</v>
      </c>
      <c r="Y45" t="str">
        <f>IFERROR(INDEX(Combine!$C:$N,MATCH('Fantasy Points'!F45,Combine!$B:$B,0),5),"No Data")</f>
        <v>No Data</v>
      </c>
      <c r="Z45" t="str">
        <f>IFERROR(INDEX(Combine!$C:$N,MATCH('Fantasy Points'!F45,Combine!$B:$B,0),6),"No Data")</f>
        <v>No Data</v>
      </c>
      <c r="AA45" t="str">
        <f>IFERROR(INDEX(Combine!$C:$N,MATCH('Fantasy Points'!F45,Combine!$B:$B,0),7),"No Data")</f>
        <v>No Data</v>
      </c>
      <c r="AB45" t="str">
        <f>IFERROR(INDEX(Combine!$C:$N,MATCH('Fantasy Points'!F45,Combine!$B:$B,0),8),"No Data")</f>
        <v>No Data</v>
      </c>
      <c r="AC45" t="str">
        <f>IFERROR(INDEX(Combine!$C:$N,MATCH('Fantasy Points'!F45,Combine!$B:$B,0),9),"No Data")</f>
        <v>No Data</v>
      </c>
      <c r="AD45" t="str">
        <f>IFERROR(INDEX(Combine!$C:$N,MATCH('Fantasy Points'!F45,Combine!$B:$B,0),10),"No Data")</f>
        <v>No Data</v>
      </c>
      <c r="AE45" t="str">
        <f>IFERROR(INDEX(Combine!$C:$N,MATCH('Fantasy Points'!F45,Combine!$B:$B,0),11),"No Data")</f>
        <v>No Data</v>
      </c>
      <c r="AF45" t="str">
        <f>IFERROR(INDEX(Combine!$C:$N,MATCH('Fantasy Points'!F45,Combine!$B:$B,0),12),"No Data")</f>
        <v>No Data</v>
      </c>
    </row>
    <row r="46" spans="1:32" x14ac:dyDescent="0.25">
      <c r="A46" t="s">
        <v>334</v>
      </c>
      <c r="B46" t="s">
        <v>74</v>
      </c>
      <c r="C46">
        <f>INDEX('Draft Master List'!B:D,MATCH('Fantasy Points'!F46,'Draft Master List'!F:F,0),1)</f>
        <v>3</v>
      </c>
      <c r="D46">
        <f>INDEX('Draft Master List'!B:D,MATCH('Fantasy Points'!F46,'Draft Master List'!F:F,0),2)</f>
        <v>91</v>
      </c>
      <c r="E46">
        <f>INDEX('Draft Master List'!B:D,MATCH('Fantasy Points'!F46,'Draft Master List'!F:F,0),3)</f>
        <v>136</v>
      </c>
      <c r="F46" t="str">
        <f>INDEX('Draft Master List'!E:F,MATCH(A46,'Draft Master List'!E:E,0),2)</f>
        <v>912009</v>
      </c>
      <c r="G46">
        <v>17.5</v>
      </c>
      <c r="H46">
        <v>62.5</v>
      </c>
      <c r="I46">
        <v>5.0999999999999996</v>
      </c>
      <c r="J46">
        <v>0</v>
      </c>
      <c r="K46">
        <v>0</v>
      </c>
      <c r="L46">
        <v>85.1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 t="s">
        <v>3112</v>
      </c>
      <c r="T46">
        <v>0</v>
      </c>
      <c r="U46" t="str">
        <f>IFERROR(INDEX(Combine!C:N,MATCH('Fantasy Points'!F46,Combine!B:B,0),1),"No Data")</f>
        <v>Penn State</v>
      </c>
      <c r="V46" t="str">
        <f>IFERROR(INDEX(Combine!$C:$N,MATCH('Fantasy Points'!F46,Combine!$B:$B,0),2),"No Data")</f>
        <v>Big Ten</v>
      </c>
      <c r="W46" t="str">
        <f>IFERROR(INDEX(Combine!$C:$N,MATCH('Fantasy Points'!F46,Combine!$B:$B,0),3),"No Data")</f>
        <v>WR</v>
      </c>
      <c r="X46">
        <f>IFERROR(INDEX(Combine!$C:$N,MATCH('Fantasy Points'!F46,Combine!$B:$B,0),4),"No Data")</f>
        <v>71</v>
      </c>
      <c r="Y46">
        <f>IFERROR(INDEX(Combine!$C:$N,MATCH('Fantasy Points'!F46,Combine!$B:$B,0),5),"No Data")</f>
        <v>182</v>
      </c>
      <c r="Z46">
        <f>IFERROR(INDEX(Combine!$C:$N,MATCH('Fantasy Points'!F46,Combine!$B:$B,0),6),"No Data")</f>
        <v>0</v>
      </c>
      <c r="AA46">
        <f>IFERROR(INDEX(Combine!$C:$N,MATCH('Fantasy Points'!F46,Combine!$B:$B,0),7),"No Data")</f>
        <v>4.3099999999999996</v>
      </c>
      <c r="AB46">
        <f>IFERROR(INDEX(Combine!$C:$N,MATCH('Fantasy Points'!F46,Combine!$B:$B,0),8),"No Data")</f>
        <v>12</v>
      </c>
      <c r="AC46">
        <f>IFERROR(INDEX(Combine!$C:$N,MATCH('Fantasy Points'!F46,Combine!$B:$B,0),9),"No Data")</f>
        <v>34.5</v>
      </c>
      <c r="AD46">
        <f>IFERROR(INDEX(Combine!$C:$N,MATCH('Fantasy Points'!F46,Combine!$B:$B,0),10),"No Data")</f>
        <v>118</v>
      </c>
      <c r="AE46">
        <f>IFERROR(INDEX(Combine!$C:$N,MATCH('Fantasy Points'!F46,Combine!$B:$B,0),11),"No Data")</f>
        <v>4.4800000000000004</v>
      </c>
      <c r="AF46">
        <f>IFERROR(INDEX(Combine!$C:$N,MATCH('Fantasy Points'!F46,Combine!$B:$B,0),12),"No Data")</f>
        <v>7.01</v>
      </c>
    </row>
    <row r="47" spans="1:32" x14ac:dyDescent="0.25">
      <c r="A47" t="s">
        <v>335</v>
      </c>
      <c r="B47" t="s">
        <v>74</v>
      </c>
      <c r="C47">
        <f>INDEX('Draft Master List'!B:D,MATCH('Fantasy Points'!F47,'Draft Master List'!F:F,0),1)</f>
        <v>3</v>
      </c>
      <c r="D47">
        <f>INDEX('Draft Master List'!B:D,MATCH('Fantasy Points'!F47,'Draft Master List'!F:F,0),2)</f>
        <v>99</v>
      </c>
      <c r="E47">
        <f>INDEX('Draft Master List'!B:D,MATCH('Fantasy Points'!F47,'Draft Master List'!F:F,0),3)</f>
        <v>104</v>
      </c>
      <c r="F47" t="str">
        <f>INDEX('Draft Master List'!E:F,MATCH(A47,'Draft Master List'!E:E,0),2)</f>
        <v>992009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 t="s">
        <v>3112</v>
      </c>
      <c r="T47">
        <v>0</v>
      </c>
      <c r="U47" t="str">
        <f>IFERROR(INDEX(Combine!C:N,MATCH('Fantasy Points'!F47,Combine!B:B,0),1),"No Data")</f>
        <v>Oklahoma</v>
      </c>
      <c r="V47" t="str">
        <f>IFERROR(INDEX(Combine!$C:$N,MATCH('Fantasy Points'!F47,Combine!$B:$B,0),2),"No Data")</f>
        <v>Big 12</v>
      </c>
      <c r="W47" t="str">
        <f>IFERROR(INDEX(Combine!$C:$N,MATCH('Fantasy Points'!F47,Combine!$B:$B,0),3),"No Data")</f>
        <v>WR</v>
      </c>
      <c r="X47">
        <f>IFERROR(INDEX(Combine!$C:$N,MATCH('Fantasy Points'!F47,Combine!$B:$B,0),4),"No Data")</f>
        <v>73</v>
      </c>
      <c r="Y47">
        <f>IFERROR(INDEX(Combine!$C:$N,MATCH('Fantasy Points'!F47,Combine!$B:$B,0),5),"No Data")</f>
        <v>210</v>
      </c>
      <c r="Z47">
        <f>IFERROR(INDEX(Combine!$C:$N,MATCH('Fantasy Points'!F47,Combine!$B:$B,0),6),"No Data")</f>
        <v>0</v>
      </c>
      <c r="AA47">
        <f>IFERROR(INDEX(Combine!$C:$N,MATCH('Fantasy Points'!F47,Combine!$B:$B,0),7),"No Data")</f>
        <v>4.4400000000000004</v>
      </c>
      <c r="AB47">
        <f>IFERROR(INDEX(Combine!$C:$N,MATCH('Fantasy Points'!F47,Combine!$B:$B,0),8),"No Data")</f>
        <v>0</v>
      </c>
      <c r="AC47">
        <f>IFERROR(INDEX(Combine!$C:$N,MATCH('Fantasy Points'!F47,Combine!$B:$B,0),9),"No Data")</f>
        <v>34.5</v>
      </c>
      <c r="AD47">
        <f>IFERROR(INDEX(Combine!$C:$N,MATCH('Fantasy Points'!F47,Combine!$B:$B,0),10),"No Data")</f>
        <v>116</v>
      </c>
      <c r="AE47">
        <f>IFERROR(INDEX(Combine!$C:$N,MATCH('Fantasy Points'!F47,Combine!$B:$B,0),11),"No Data")</f>
        <v>4.4000000000000004</v>
      </c>
      <c r="AF47">
        <f>IFERROR(INDEX(Combine!$C:$N,MATCH('Fantasy Points'!F47,Combine!$B:$B,0),12),"No Data")</f>
        <v>0</v>
      </c>
    </row>
    <row r="48" spans="1:32" x14ac:dyDescent="0.25">
      <c r="A48" t="s">
        <v>128</v>
      </c>
      <c r="B48" t="s">
        <v>74</v>
      </c>
      <c r="C48">
        <f>INDEX('Draft Master List'!B:D,MATCH('Fantasy Points'!F48,'Draft Master List'!F:F,0),1)</f>
        <v>4</v>
      </c>
      <c r="D48">
        <f>INDEX('Draft Master List'!B:D,MATCH('Fantasy Points'!F48,'Draft Master List'!F:F,0),2)</f>
        <v>107</v>
      </c>
      <c r="E48">
        <f>INDEX('Draft Master List'!B:D,MATCH('Fantasy Points'!F48,'Draft Master List'!F:F,0),3)</f>
        <v>80</v>
      </c>
      <c r="F48" t="str">
        <f>INDEX('Draft Master List'!E:F,MATCH(A48,'Draft Master List'!E:E,0),2)</f>
        <v>1072009</v>
      </c>
      <c r="G48">
        <v>49.3</v>
      </c>
      <c r="H48">
        <v>100</v>
      </c>
      <c r="I48">
        <v>45.5</v>
      </c>
      <c r="J48">
        <v>14.8</v>
      </c>
      <c r="K48">
        <v>0</v>
      </c>
      <c r="L48">
        <v>209.60000000000002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 t="s">
        <v>3112</v>
      </c>
      <c r="T48">
        <v>0</v>
      </c>
      <c r="U48" t="str">
        <f>IFERROR(INDEX(Combine!C:N,MATCH('Fantasy Points'!F48,Combine!B:B,0),1),"No Data")</f>
        <v>Arizona</v>
      </c>
      <c r="V48" t="str">
        <f>IFERROR(INDEX(Combine!$C:$N,MATCH('Fantasy Points'!F48,Combine!$B:$B,0),2),"No Data")</f>
        <v>Pac-12</v>
      </c>
      <c r="W48" t="str">
        <f>IFERROR(INDEX(Combine!$C:$N,MATCH('Fantasy Points'!F48,Combine!$B:$B,0),3),"No Data")</f>
        <v>WR</v>
      </c>
      <c r="X48">
        <f>IFERROR(INDEX(Combine!$C:$N,MATCH('Fantasy Points'!F48,Combine!$B:$B,0),4),"No Data")</f>
        <v>68</v>
      </c>
      <c r="Y48">
        <f>IFERROR(INDEX(Combine!$C:$N,MATCH('Fantasy Points'!F48,Combine!$B:$B,0),5),"No Data")</f>
        <v>195</v>
      </c>
      <c r="Z48">
        <f>IFERROR(INDEX(Combine!$C:$N,MATCH('Fantasy Points'!F48,Combine!$B:$B,0),6),"No Data")</f>
        <v>0</v>
      </c>
      <c r="AA48">
        <f>IFERROR(INDEX(Combine!$C:$N,MATCH('Fantasy Points'!F48,Combine!$B:$B,0),7),"No Data")</f>
        <v>4.3</v>
      </c>
      <c r="AB48">
        <f>IFERROR(INDEX(Combine!$C:$N,MATCH('Fantasy Points'!F48,Combine!$B:$B,0),8),"No Data")</f>
        <v>0</v>
      </c>
      <c r="AC48">
        <f>IFERROR(INDEX(Combine!$C:$N,MATCH('Fantasy Points'!F48,Combine!$B:$B,0),9),"No Data")</f>
        <v>40.5</v>
      </c>
      <c r="AD48">
        <f>IFERROR(INDEX(Combine!$C:$N,MATCH('Fantasy Points'!F48,Combine!$B:$B,0),10),"No Data")</f>
        <v>126</v>
      </c>
      <c r="AE48">
        <f>IFERROR(INDEX(Combine!$C:$N,MATCH('Fantasy Points'!F48,Combine!$B:$B,0),11),"No Data")</f>
        <v>4.28</v>
      </c>
      <c r="AF48">
        <f>IFERROR(INDEX(Combine!$C:$N,MATCH('Fantasy Points'!F48,Combine!$B:$B,0),12),"No Data")</f>
        <v>6.65</v>
      </c>
    </row>
    <row r="49" spans="1:32" x14ac:dyDescent="0.25">
      <c r="A49" t="s">
        <v>337</v>
      </c>
      <c r="B49" t="s">
        <v>74</v>
      </c>
      <c r="C49">
        <f>INDEX('Draft Master List'!B:D,MATCH('Fantasy Points'!F49,'Draft Master List'!F:F,0),1)</f>
        <v>4</v>
      </c>
      <c r="D49">
        <f>INDEX('Draft Master List'!B:D,MATCH('Fantasy Points'!F49,'Draft Master List'!F:F,0),2)</f>
        <v>108</v>
      </c>
      <c r="E49">
        <f>INDEX('Draft Master List'!B:D,MATCH('Fantasy Points'!F49,'Draft Master List'!F:F,0),3)</f>
        <v>78</v>
      </c>
      <c r="F49" t="str">
        <f>INDEX('Draft Master List'!E:F,MATCH(A49,'Draft Master List'!E:E,0),2)</f>
        <v>1082009</v>
      </c>
      <c r="G49">
        <v>68.599999999999994</v>
      </c>
      <c r="H49">
        <v>65.5</v>
      </c>
      <c r="I49">
        <v>60.9</v>
      </c>
      <c r="J49">
        <v>112.3</v>
      </c>
      <c r="K49">
        <v>125.6</v>
      </c>
      <c r="L49">
        <v>432.9</v>
      </c>
      <c r="M49">
        <v>0</v>
      </c>
      <c r="N49">
        <v>0</v>
      </c>
      <c r="O49">
        <v>0</v>
      </c>
      <c r="P49">
        <v>0</v>
      </c>
      <c r="Q49">
        <v>1</v>
      </c>
      <c r="R49">
        <v>1</v>
      </c>
      <c r="S49" t="s">
        <v>3113</v>
      </c>
      <c r="T49">
        <v>1</v>
      </c>
      <c r="U49" t="str">
        <f>IFERROR(INDEX(Combine!C:N,MATCH('Fantasy Points'!F49,Combine!B:B,0),1),"No Data")</f>
        <v>Ohio State</v>
      </c>
      <c r="V49" t="str">
        <f>IFERROR(INDEX(Combine!$C:$N,MATCH('Fantasy Points'!F49,Combine!$B:$B,0),2),"No Data")</f>
        <v>Big Ten</v>
      </c>
      <c r="W49" t="str">
        <f>IFERROR(INDEX(Combine!$C:$N,MATCH('Fantasy Points'!F49,Combine!$B:$B,0),3),"No Data")</f>
        <v>WR</v>
      </c>
      <c r="X49">
        <f>IFERROR(INDEX(Combine!$C:$N,MATCH('Fantasy Points'!F49,Combine!$B:$B,0),4),"No Data")</f>
        <v>74</v>
      </c>
      <c r="Y49">
        <f>IFERROR(INDEX(Combine!$C:$N,MATCH('Fantasy Points'!F49,Combine!$B:$B,0),5),"No Data")</f>
        <v>195</v>
      </c>
      <c r="Z49">
        <f>IFERROR(INDEX(Combine!$C:$N,MATCH('Fantasy Points'!F49,Combine!$B:$B,0),6),"No Data")</f>
        <v>0</v>
      </c>
      <c r="AA49">
        <f>IFERROR(INDEX(Combine!$C:$N,MATCH('Fantasy Points'!F49,Combine!$B:$B,0),7),"No Data")</f>
        <v>4.5199999999999996</v>
      </c>
      <c r="AB49">
        <f>IFERROR(INDEX(Combine!$C:$N,MATCH('Fantasy Points'!F49,Combine!$B:$B,0),8),"No Data")</f>
        <v>0</v>
      </c>
      <c r="AC49">
        <f>IFERROR(INDEX(Combine!$C:$N,MATCH('Fantasy Points'!F49,Combine!$B:$B,0),9),"No Data")</f>
        <v>34.5</v>
      </c>
      <c r="AD49">
        <f>IFERROR(INDEX(Combine!$C:$N,MATCH('Fantasy Points'!F49,Combine!$B:$B,0),10),"No Data")</f>
        <v>120</v>
      </c>
      <c r="AE49">
        <f>IFERROR(INDEX(Combine!$C:$N,MATCH('Fantasy Points'!F49,Combine!$B:$B,0),11),"No Data")</f>
        <v>4.12</v>
      </c>
      <c r="AF49">
        <f>IFERROR(INDEX(Combine!$C:$N,MATCH('Fantasy Points'!F49,Combine!$B:$B,0),12),"No Data")</f>
        <v>6.65</v>
      </c>
    </row>
    <row r="50" spans="1:32" x14ac:dyDescent="0.25">
      <c r="A50" t="s">
        <v>339</v>
      </c>
      <c r="B50" t="s">
        <v>74</v>
      </c>
      <c r="C50">
        <f>INDEX('Draft Master List'!B:D,MATCH('Fantasy Points'!F50,'Draft Master List'!F:F,0),1)</f>
        <v>4</v>
      </c>
      <c r="D50">
        <f>INDEX('Draft Master List'!B:D,MATCH('Fantasy Points'!F50,'Draft Master List'!F:F,0),2)</f>
        <v>124</v>
      </c>
      <c r="E50">
        <f>INDEX('Draft Master List'!B:D,MATCH('Fantasy Points'!F50,'Draft Master List'!F:F,0),3)</f>
        <v>48</v>
      </c>
      <c r="F50" t="str">
        <f>INDEX('Draft Master List'!E:F,MATCH(A50,'Draft Master List'!E:E,0),2)</f>
        <v>1242009</v>
      </c>
      <c r="G50">
        <v>76.099999999999994</v>
      </c>
      <c r="H50">
        <v>68.900000000000006</v>
      </c>
      <c r="I50">
        <v>24.1</v>
      </c>
      <c r="J50">
        <v>37.6</v>
      </c>
      <c r="K50">
        <v>7.6999999999999993</v>
      </c>
      <c r="L50">
        <v>214.39999999999998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 t="s">
        <v>3112</v>
      </c>
      <c r="T50">
        <v>0</v>
      </c>
      <c r="U50" t="str">
        <f>IFERROR(INDEX(Combine!C:N,MATCH('Fantasy Points'!F50,Combine!B:B,0),1),"No Data")</f>
        <v>Florida</v>
      </c>
      <c r="V50" t="str">
        <f>IFERROR(INDEX(Combine!$C:$N,MATCH('Fantasy Points'!F50,Combine!$B:$B,0),2),"No Data")</f>
        <v>SEC</v>
      </c>
      <c r="W50" t="str">
        <f>IFERROR(INDEX(Combine!$C:$N,MATCH('Fantasy Points'!F50,Combine!$B:$B,0),3),"No Data")</f>
        <v>WR</v>
      </c>
      <c r="X50">
        <f>IFERROR(INDEX(Combine!$C:$N,MATCH('Fantasy Points'!F50,Combine!$B:$B,0),4),"No Data")</f>
        <v>75</v>
      </c>
      <c r="Y50">
        <f>IFERROR(INDEX(Combine!$C:$N,MATCH('Fantasy Points'!F50,Combine!$B:$B,0),5),"No Data")</f>
        <v>203</v>
      </c>
      <c r="Z50">
        <f>IFERROR(INDEX(Combine!$C:$N,MATCH('Fantasy Points'!F50,Combine!$B:$B,0),6),"No Data")</f>
        <v>0</v>
      </c>
      <c r="AA50">
        <f>IFERROR(INDEX(Combine!$C:$N,MATCH('Fantasy Points'!F50,Combine!$B:$B,0),7),"No Data")</f>
        <v>4.32</v>
      </c>
      <c r="AB50">
        <f>IFERROR(INDEX(Combine!$C:$N,MATCH('Fantasy Points'!F50,Combine!$B:$B,0),8),"No Data")</f>
        <v>12</v>
      </c>
      <c r="AC50">
        <f>IFERROR(INDEX(Combine!$C:$N,MATCH('Fantasy Points'!F50,Combine!$B:$B,0),9),"No Data")</f>
        <v>0</v>
      </c>
      <c r="AD50">
        <f>IFERROR(INDEX(Combine!$C:$N,MATCH('Fantasy Points'!F50,Combine!$B:$B,0),10),"No Data")</f>
        <v>0</v>
      </c>
      <c r="AE50">
        <f>IFERROR(INDEX(Combine!$C:$N,MATCH('Fantasy Points'!F50,Combine!$B:$B,0),11),"No Data")</f>
        <v>0</v>
      </c>
      <c r="AF50">
        <f>IFERROR(INDEX(Combine!$C:$N,MATCH('Fantasy Points'!F50,Combine!$B:$B,0),12),"No Data")</f>
        <v>0</v>
      </c>
    </row>
    <row r="51" spans="1:32" x14ac:dyDescent="0.25">
      <c r="A51" t="s">
        <v>340</v>
      </c>
      <c r="B51" t="s">
        <v>74</v>
      </c>
      <c r="C51">
        <f>INDEX('Draft Master List'!B:D,MATCH('Fantasy Points'!F51,'Draft Master List'!F:F,0),1)</f>
        <v>4</v>
      </c>
      <c r="D51">
        <f>INDEX('Draft Master List'!B:D,MATCH('Fantasy Points'!F51,'Draft Master List'!F:F,0),2)</f>
        <v>127</v>
      </c>
      <c r="E51">
        <f>INDEX('Draft Master List'!B:D,MATCH('Fantasy Points'!F51,'Draft Master List'!F:F,0),3)</f>
        <v>45</v>
      </c>
      <c r="F51" t="str">
        <f>INDEX('Draft Master List'!E:F,MATCH(A51,'Draft Master List'!E:E,0),2)</f>
        <v>1272009</v>
      </c>
      <c r="G51">
        <v>109.6</v>
      </c>
      <c r="H51">
        <v>110.9</v>
      </c>
      <c r="I51">
        <v>57.4</v>
      </c>
      <c r="J51">
        <v>0.6</v>
      </c>
      <c r="K51">
        <v>6.3</v>
      </c>
      <c r="L51">
        <v>284.8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 t="s">
        <v>3112</v>
      </c>
      <c r="T51">
        <v>0</v>
      </c>
      <c r="U51" t="str">
        <f>IFERROR(INDEX(Combine!C:N,MATCH('Fantasy Points'!F51,Combine!B:B,0),1),"No Data")</f>
        <v>BYU</v>
      </c>
      <c r="V51" t="str">
        <f>IFERROR(INDEX(Combine!$C:$N,MATCH('Fantasy Points'!F51,Combine!$B:$B,0),2),"No Data")</f>
        <v>Division I FBS Independents</v>
      </c>
      <c r="W51" t="str">
        <f>IFERROR(INDEX(Combine!$C:$N,MATCH('Fantasy Points'!F51,Combine!$B:$B,0),3),"No Data")</f>
        <v>WR</v>
      </c>
      <c r="X51">
        <f>IFERROR(INDEX(Combine!$C:$N,MATCH('Fantasy Points'!F51,Combine!$B:$B,0),4),"No Data")</f>
        <v>73</v>
      </c>
      <c r="Y51">
        <f>IFERROR(INDEX(Combine!$C:$N,MATCH('Fantasy Points'!F51,Combine!$B:$B,0),5),"No Data")</f>
        <v>200</v>
      </c>
      <c r="Z51">
        <f>IFERROR(INDEX(Combine!$C:$N,MATCH('Fantasy Points'!F51,Combine!$B:$B,0),6),"No Data")</f>
        <v>0</v>
      </c>
      <c r="AA51">
        <f>IFERROR(INDEX(Combine!$C:$N,MATCH('Fantasy Points'!F51,Combine!$B:$B,0),7),"No Data")</f>
        <v>4.5599999999999996</v>
      </c>
      <c r="AB51">
        <f>IFERROR(INDEX(Combine!$C:$N,MATCH('Fantasy Points'!F51,Combine!$B:$B,0),8),"No Data")</f>
        <v>17</v>
      </c>
      <c r="AC51">
        <f>IFERROR(INDEX(Combine!$C:$N,MATCH('Fantasy Points'!F51,Combine!$B:$B,0),9),"No Data")</f>
        <v>34</v>
      </c>
      <c r="AD51">
        <f>IFERROR(INDEX(Combine!$C:$N,MATCH('Fantasy Points'!F51,Combine!$B:$B,0),10),"No Data")</f>
        <v>120</v>
      </c>
      <c r="AE51">
        <f>IFERROR(INDEX(Combine!$C:$N,MATCH('Fantasy Points'!F51,Combine!$B:$B,0),11),"No Data")</f>
        <v>4.24</v>
      </c>
      <c r="AF51">
        <f>IFERROR(INDEX(Combine!$C:$N,MATCH('Fantasy Points'!F51,Combine!$B:$B,0),12),"No Data")</f>
        <v>6.78</v>
      </c>
    </row>
    <row r="52" spans="1:32" x14ac:dyDescent="0.25">
      <c r="A52" t="s">
        <v>344</v>
      </c>
      <c r="B52" t="s">
        <v>74</v>
      </c>
      <c r="C52">
        <f>INDEX('Draft Master List'!B:D,MATCH('Fantasy Points'!F52,'Draft Master List'!F:F,0),1)</f>
        <v>5</v>
      </c>
      <c r="D52">
        <f>INDEX('Draft Master List'!B:D,MATCH('Fantasy Points'!F52,'Draft Master List'!F:F,0),2)</f>
        <v>140</v>
      </c>
      <c r="E52">
        <f>INDEX('Draft Master List'!B:D,MATCH('Fantasy Points'!F52,'Draft Master List'!F:F,0),3)</f>
        <v>36</v>
      </c>
      <c r="F52" t="str">
        <f>INDEX('Draft Master List'!E:F,MATCH(A52,'Draft Master List'!E:E,0),2)</f>
        <v>1402009</v>
      </c>
      <c r="G52">
        <v>76.7</v>
      </c>
      <c r="H52">
        <v>124</v>
      </c>
      <c r="I52">
        <v>82.7</v>
      </c>
      <c r="J52">
        <v>0</v>
      </c>
      <c r="K52">
        <v>0</v>
      </c>
      <c r="L52">
        <v>283.39999999999998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 t="s">
        <v>3112</v>
      </c>
      <c r="T52">
        <v>0</v>
      </c>
      <c r="U52" t="str">
        <f>IFERROR(INDEX(Combine!C:N,MATCH('Fantasy Points'!F52,Combine!B:B,0),1),"No Data")</f>
        <v>Abilene Christian</v>
      </c>
      <c r="V52" t="str">
        <f>IFERROR(INDEX(Combine!$C:$N,MATCH('Fantasy Points'!F52,Combine!$B:$B,0),2),"No Data")</f>
        <v>N/A</v>
      </c>
      <c r="W52" t="str">
        <f>IFERROR(INDEX(Combine!$C:$N,MATCH('Fantasy Points'!F52,Combine!$B:$B,0),3),"No Data")</f>
        <v>WR</v>
      </c>
      <c r="X52">
        <f>IFERROR(INDEX(Combine!$C:$N,MATCH('Fantasy Points'!F52,Combine!$B:$B,0),4),"No Data")</f>
        <v>73</v>
      </c>
      <c r="Y52">
        <f>IFERROR(INDEX(Combine!$C:$N,MATCH('Fantasy Points'!F52,Combine!$B:$B,0),5),"No Data")</f>
        <v>185</v>
      </c>
      <c r="Z52">
        <f>IFERROR(INDEX(Combine!$C:$N,MATCH('Fantasy Points'!F52,Combine!$B:$B,0),6),"No Data")</f>
        <v>0</v>
      </c>
      <c r="AA52">
        <f>IFERROR(INDEX(Combine!$C:$N,MATCH('Fantasy Points'!F52,Combine!$B:$B,0),7),"No Data")</f>
        <v>4.29</v>
      </c>
      <c r="AB52">
        <f>IFERROR(INDEX(Combine!$C:$N,MATCH('Fantasy Points'!F52,Combine!$B:$B,0),8),"No Data")</f>
        <v>0</v>
      </c>
      <c r="AC52">
        <f>IFERROR(INDEX(Combine!$C:$N,MATCH('Fantasy Points'!F52,Combine!$B:$B,0),9),"No Data")</f>
        <v>35</v>
      </c>
      <c r="AD52">
        <f>IFERROR(INDEX(Combine!$C:$N,MATCH('Fantasy Points'!F52,Combine!$B:$B,0),10),"No Data")</f>
        <v>122</v>
      </c>
      <c r="AE52">
        <f>IFERROR(INDEX(Combine!$C:$N,MATCH('Fantasy Points'!F52,Combine!$B:$B,0),11),"No Data")</f>
        <v>4.1500000000000004</v>
      </c>
      <c r="AF52">
        <f>IFERROR(INDEX(Combine!$C:$N,MATCH('Fantasy Points'!F52,Combine!$B:$B,0),12),"No Data")</f>
        <v>6.81</v>
      </c>
    </row>
    <row r="53" spans="1:32" x14ac:dyDescent="0.25">
      <c r="A53" t="s">
        <v>345</v>
      </c>
      <c r="B53" t="s">
        <v>74</v>
      </c>
      <c r="C53">
        <f>INDEX('Draft Master List'!B:D,MATCH('Fantasy Points'!F53,'Draft Master List'!F:F,0),1)</f>
        <v>5</v>
      </c>
      <c r="D53">
        <f>INDEX('Draft Master List'!B:D,MATCH('Fantasy Points'!F53,'Draft Master List'!F:F,0),2)</f>
        <v>141</v>
      </c>
      <c r="E53">
        <f>INDEX('Draft Master List'!B:D,MATCH('Fantasy Points'!F53,'Draft Master List'!F:F,0),3)</f>
        <v>35.5</v>
      </c>
      <c r="F53" t="str">
        <f>INDEX('Draft Master List'!E:F,MATCH(A53,'Draft Master List'!E:E,0),2)</f>
        <v>1412009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 t="s">
        <v>3112</v>
      </c>
      <c r="T53">
        <v>0</v>
      </c>
      <c r="U53" t="str">
        <f>IFERROR(INDEX(Combine!C:N,MATCH('Fantasy Points'!F53,Combine!B:B,0),1),"No Data")</f>
        <v>South Carolina</v>
      </c>
      <c r="V53" t="str">
        <f>IFERROR(INDEX(Combine!$C:$N,MATCH('Fantasy Points'!F53,Combine!$B:$B,0),2),"No Data")</f>
        <v>SEC</v>
      </c>
      <c r="W53" t="str">
        <f>IFERROR(INDEX(Combine!$C:$N,MATCH('Fantasy Points'!F53,Combine!$B:$B,0),3),"No Data")</f>
        <v>WR</v>
      </c>
      <c r="X53">
        <f>IFERROR(INDEX(Combine!$C:$N,MATCH('Fantasy Points'!F53,Combine!$B:$B,0),4),"No Data")</f>
        <v>73</v>
      </c>
      <c r="Y53">
        <f>IFERROR(INDEX(Combine!$C:$N,MATCH('Fantasy Points'!F53,Combine!$B:$B,0),5),"No Data")</f>
        <v>189</v>
      </c>
      <c r="Z53">
        <f>IFERROR(INDEX(Combine!$C:$N,MATCH('Fantasy Points'!F53,Combine!$B:$B,0),6),"No Data")</f>
        <v>0</v>
      </c>
      <c r="AA53">
        <f>IFERROR(INDEX(Combine!$C:$N,MATCH('Fantasy Points'!F53,Combine!$B:$B,0),7),"No Data")</f>
        <v>4.37</v>
      </c>
      <c r="AB53">
        <f>IFERROR(INDEX(Combine!$C:$N,MATCH('Fantasy Points'!F53,Combine!$B:$B,0),8),"No Data")</f>
        <v>0</v>
      </c>
      <c r="AC53">
        <f>IFERROR(INDEX(Combine!$C:$N,MATCH('Fantasy Points'!F53,Combine!$B:$B,0),9),"No Data")</f>
        <v>37</v>
      </c>
      <c r="AD53">
        <f>IFERROR(INDEX(Combine!$C:$N,MATCH('Fantasy Points'!F53,Combine!$B:$B,0),10),"No Data")</f>
        <v>113</v>
      </c>
      <c r="AE53">
        <f>IFERROR(INDEX(Combine!$C:$N,MATCH('Fantasy Points'!F53,Combine!$B:$B,0),11),"No Data")</f>
        <v>4.0999999999999996</v>
      </c>
      <c r="AF53">
        <f>IFERROR(INDEX(Combine!$C:$N,MATCH('Fantasy Points'!F53,Combine!$B:$B,0),12),"No Data")</f>
        <v>6.96</v>
      </c>
    </row>
    <row r="54" spans="1:32" x14ac:dyDescent="0.25">
      <c r="A54" t="s">
        <v>346</v>
      </c>
      <c r="B54" t="s">
        <v>74</v>
      </c>
      <c r="C54">
        <f>INDEX('Draft Master List'!B:D,MATCH('Fantasy Points'!F54,'Draft Master List'!F:F,0),1)</f>
        <v>5</v>
      </c>
      <c r="D54">
        <f>INDEX('Draft Master List'!B:D,MATCH('Fantasy Points'!F54,'Draft Master List'!F:F,0),2)</f>
        <v>144</v>
      </c>
      <c r="E54">
        <f>INDEX('Draft Master List'!B:D,MATCH('Fantasy Points'!F54,'Draft Master List'!F:F,0),3)</f>
        <v>34</v>
      </c>
      <c r="F54" t="str">
        <f>INDEX('Draft Master List'!E:F,MATCH(A54,'Draft Master List'!E:E,0),2)</f>
        <v>1442009</v>
      </c>
      <c r="G54">
        <v>10.6</v>
      </c>
      <c r="H54">
        <v>0</v>
      </c>
      <c r="I54">
        <v>33.200000000000003</v>
      </c>
      <c r="J54">
        <v>0</v>
      </c>
      <c r="K54">
        <v>0</v>
      </c>
      <c r="L54">
        <v>43.800000000000004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 t="s">
        <v>3112</v>
      </c>
      <c r="T54">
        <v>0</v>
      </c>
      <c r="U54" t="str">
        <f>IFERROR(INDEX(Combine!C:N,MATCH('Fantasy Points'!F54,Combine!B:B,0),1),"No Data")</f>
        <v>Rice</v>
      </c>
      <c r="V54" t="str">
        <f>IFERROR(INDEX(Combine!$C:$N,MATCH('Fantasy Points'!F54,Combine!$B:$B,0),2),"No Data")</f>
        <v>Conference USA</v>
      </c>
      <c r="W54" t="str">
        <f>IFERROR(INDEX(Combine!$C:$N,MATCH('Fantasy Points'!F54,Combine!$B:$B,0),3),"No Data")</f>
        <v>WR</v>
      </c>
      <c r="X54">
        <f>IFERROR(INDEX(Combine!$C:$N,MATCH('Fantasy Points'!F54,Combine!$B:$B,0),4),"No Data")</f>
        <v>70</v>
      </c>
      <c r="Y54">
        <f>IFERROR(INDEX(Combine!$C:$N,MATCH('Fantasy Points'!F54,Combine!$B:$B,0),5),"No Data")</f>
        <v>191</v>
      </c>
      <c r="Z54">
        <f>IFERROR(INDEX(Combine!$C:$N,MATCH('Fantasy Points'!F54,Combine!$B:$B,0),6),"No Data")</f>
        <v>0</v>
      </c>
      <c r="AA54">
        <f>IFERROR(INDEX(Combine!$C:$N,MATCH('Fantasy Points'!F54,Combine!$B:$B,0),7),"No Data")</f>
        <v>4.5199999999999996</v>
      </c>
      <c r="AB54">
        <f>IFERROR(INDEX(Combine!$C:$N,MATCH('Fantasy Points'!F54,Combine!$B:$B,0),8),"No Data")</f>
        <v>13</v>
      </c>
      <c r="AC54">
        <f>IFERROR(INDEX(Combine!$C:$N,MATCH('Fantasy Points'!F54,Combine!$B:$B,0),9),"No Data")</f>
        <v>42.5</v>
      </c>
      <c r="AD54">
        <f>IFERROR(INDEX(Combine!$C:$N,MATCH('Fantasy Points'!F54,Combine!$B:$B,0),10),"No Data")</f>
        <v>129</v>
      </c>
      <c r="AE54">
        <f>IFERROR(INDEX(Combine!$C:$N,MATCH('Fantasy Points'!F54,Combine!$B:$B,0),11),"No Data")</f>
        <v>4.41</v>
      </c>
      <c r="AF54">
        <f>IFERROR(INDEX(Combine!$C:$N,MATCH('Fantasy Points'!F54,Combine!$B:$B,0),12),"No Data")</f>
        <v>7.1</v>
      </c>
    </row>
    <row r="55" spans="1:32" x14ac:dyDescent="0.25">
      <c r="A55" t="s">
        <v>349</v>
      </c>
      <c r="B55" t="s">
        <v>74</v>
      </c>
      <c r="C55">
        <f>INDEX('Draft Master List'!B:D,MATCH('Fantasy Points'!F55,'Draft Master List'!F:F,0),1)</f>
        <v>5</v>
      </c>
      <c r="D55">
        <f>INDEX('Draft Master List'!B:D,MATCH('Fantasy Points'!F55,'Draft Master List'!F:F,0),2)</f>
        <v>160</v>
      </c>
      <c r="E55">
        <f>INDEX('Draft Master List'!B:D,MATCH('Fantasy Points'!F55,'Draft Master List'!F:F,0),3)</f>
        <v>27.4</v>
      </c>
      <c r="F55" t="str">
        <f>INDEX('Draft Master List'!E:F,MATCH(A55,'Draft Master List'!E:E,0),2)</f>
        <v>1602009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 t="s">
        <v>3112</v>
      </c>
      <c r="T55">
        <v>0</v>
      </c>
      <c r="U55" t="str">
        <f>IFERROR(INDEX(Combine!C:N,MATCH('Fantasy Points'!F55,Combine!B:B,0),1),"No Data")</f>
        <v>North Carolina</v>
      </c>
      <c r="V55" t="str">
        <f>IFERROR(INDEX(Combine!$C:$N,MATCH('Fantasy Points'!F55,Combine!$B:$B,0),2),"No Data")</f>
        <v>ACC</v>
      </c>
      <c r="W55" t="str">
        <f>IFERROR(INDEX(Combine!$C:$N,MATCH('Fantasy Points'!F55,Combine!$B:$B,0),3),"No Data")</f>
        <v>WR</v>
      </c>
      <c r="X55">
        <f>IFERROR(INDEX(Combine!$C:$N,MATCH('Fantasy Points'!F55,Combine!$B:$B,0),4),"No Data")</f>
        <v>73</v>
      </c>
      <c r="Y55">
        <f>IFERROR(INDEX(Combine!$C:$N,MATCH('Fantasy Points'!F55,Combine!$B:$B,0),5),"No Data")</f>
        <v>201</v>
      </c>
      <c r="Z55">
        <f>IFERROR(INDEX(Combine!$C:$N,MATCH('Fantasy Points'!F55,Combine!$B:$B,0),6),"No Data")</f>
        <v>0</v>
      </c>
      <c r="AA55">
        <f>IFERROR(INDEX(Combine!$C:$N,MATCH('Fantasy Points'!F55,Combine!$B:$B,0),7),"No Data")</f>
        <v>4.45</v>
      </c>
      <c r="AB55">
        <f>IFERROR(INDEX(Combine!$C:$N,MATCH('Fantasy Points'!F55,Combine!$B:$B,0),8),"No Data")</f>
        <v>27</v>
      </c>
      <c r="AC55">
        <f>IFERROR(INDEX(Combine!$C:$N,MATCH('Fantasy Points'!F55,Combine!$B:$B,0),9),"No Data")</f>
        <v>0</v>
      </c>
      <c r="AD55">
        <f>IFERROR(INDEX(Combine!$C:$N,MATCH('Fantasy Points'!F55,Combine!$B:$B,0),10),"No Data")</f>
        <v>0</v>
      </c>
      <c r="AE55">
        <f>IFERROR(INDEX(Combine!$C:$N,MATCH('Fantasy Points'!F55,Combine!$B:$B,0),11),"No Data")</f>
        <v>0</v>
      </c>
      <c r="AF55">
        <f>IFERROR(INDEX(Combine!$C:$N,MATCH('Fantasy Points'!F55,Combine!$B:$B,0),12),"No Data")</f>
        <v>0</v>
      </c>
    </row>
    <row r="56" spans="1:32" x14ac:dyDescent="0.25">
      <c r="A56" t="s">
        <v>354</v>
      </c>
      <c r="B56" t="s">
        <v>74</v>
      </c>
      <c r="C56">
        <f>INDEX('Draft Master List'!B:D,MATCH('Fantasy Points'!F56,'Draft Master List'!F:F,0),1)</f>
        <v>6</v>
      </c>
      <c r="D56">
        <f>INDEX('Draft Master List'!B:D,MATCH('Fantasy Points'!F56,'Draft Master List'!F:F,0),2)</f>
        <v>175</v>
      </c>
      <c r="E56">
        <f>INDEX('Draft Master List'!B:D,MATCH('Fantasy Points'!F56,'Draft Master List'!F:F,0),3)</f>
        <v>21.4</v>
      </c>
      <c r="F56" t="str">
        <f>INDEX('Draft Master List'!E:F,MATCH(A56,'Draft Master List'!E:E,0),2)</f>
        <v>1752009</v>
      </c>
      <c r="G56">
        <v>0.9</v>
      </c>
      <c r="H56">
        <v>0</v>
      </c>
      <c r="I56">
        <v>0</v>
      </c>
      <c r="J56">
        <v>0</v>
      </c>
      <c r="K56">
        <v>0</v>
      </c>
      <c r="L56">
        <v>0.9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 t="s">
        <v>3112</v>
      </c>
      <c r="T56">
        <v>0</v>
      </c>
      <c r="U56" t="str">
        <f>IFERROR(INDEX(Combine!C:N,MATCH('Fantasy Points'!F56,Combine!B:B,0),1),"No Data")</f>
        <v>McNeese State (LA)</v>
      </c>
      <c r="V56" t="str">
        <f>IFERROR(INDEX(Combine!$C:$N,MATCH('Fantasy Points'!F56,Combine!$B:$B,0),2),"No Data")</f>
        <v>N/A</v>
      </c>
      <c r="W56" t="str">
        <f>IFERROR(INDEX(Combine!$C:$N,MATCH('Fantasy Points'!F56,Combine!$B:$B,0),3),"No Data")</f>
        <v>WR</v>
      </c>
      <c r="X56">
        <f>IFERROR(INDEX(Combine!$C:$N,MATCH('Fantasy Points'!F56,Combine!$B:$B,0),4),"No Data")</f>
        <v>72</v>
      </c>
      <c r="Y56">
        <f>IFERROR(INDEX(Combine!$C:$N,MATCH('Fantasy Points'!F56,Combine!$B:$B,0),5),"No Data")</f>
        <v>184</v>
      </c>
      <c r="Z56">
        <f>IFERROR(INDEX(Combine!$C:$N,MATCH('Fantasy Points'!F56,Combine!$B:$B,0),6),"No Data")</f>
        <v>0</v>
      </c>
      <c r="AA56">
        <f>IFERROR(INDEX(Combine!$C:$N,MATCH('Fantasy Points'!F56,Combine!$B:$B,0),7),"No Data")</f>
        <v>4.4000000000000004</v>
      </c>
      <c r="AB56">
        <f>IFERROR(INDEX(Combine!$C:$N,MATCH('Fantasy Points'!F56,Combine!$B:$B,0),8),"No Data")</f>
        <v>20</v>
      </c>
      <c r="AC56">
        <f>IFERROR(INDEX(Combine!$C:$N,MATCH('Fantasy Points'!F56,Combine!$B:$B,0),9),"No Data")</f>
        <v>0</v>
      </c>
      <c r="AD56">
        <f>IFERROR(INDEX(Combine!$C:$N,MATCH('Fantasy Points'!F56,Combine!$B:$B,0),10),"No Data")</f>
        <v>0</v>
      </c>
      <c r="AE56">
        <f>IFERROR(INDEX(Combine!$C:$N,MATCH('Fantasy Points'!F56,Combine!$B:$B,0),11),"No Data")</f>
        <v>0</v>
      </c>
      <c r="AF56">
        <f>IFERROR(INDEX(Combine!$C:$N,MATCH('Fantasy Points'!F56,Combine!$B:$B,0),12),"No Data")</f>
        <v>0</v>
      </c>
    </row>
    <row r="57" spans="1:32" x14ac:dyDescent="0.25">
      <c r="A57" t="s">
        <v>357</v>
      </c>
      <c r="B57" t="s">
        <v>74</v>
      </c>
      <c r="C57">
        <f>INDEX('Draft Master List'!B:D,MATCH('Fantasy Points'!F57,'Draft Master List'!F:F,0),1)</f>
        <v>6</v>
      </c>
      <c r="D57">
        <f>INDEX('Draft Master List'!B:D,MATCH('Fantasy Points'!F57,'Draft Master List'!F:F,0),2)</f>
        <v>194</v>
      </c>
      <c r="E57">
        <f>INDEX('Draft Master List'!B:D,MATCH('Fantasy Points'!F57,'Draft Master List'!F:F,0),3)</f>
        <v>13.8</v>
      </c>
      <c r="F57" t="str">
        <f>INDEX('Draft Master List'!E:F,MATCH(A57,'Draft Master List'!E:E,0),2)</f>
        <v>1942009</v>
      </c>
      <c r="G57">
        <v>36.799999999999997</v>
      </c>
      <c r="H57">
        <v>74</v>
      </c>
      <c r="I57">
        <v>49.1</v>
      </c>
      <c r="J57">
        <v>99.1</v>
      </c>
      <c r="K57">
        <v>50.6</v>
      </c>
      <c r="L57">
        <v>309.60000000000002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 t="s">
        <v>3112</v>
      </c>
      <c r="T57">
        <v>0</v>
      </c>
      <c r="U57" t="str">
        <f>IFERROR(INDEX(Combine!C:N,MATCH('Fantasy Points'!F57,Combine!B:B,0),1),"No Data")</f>
        <v>Washington State</v>
      </c>
      <c r="V57" t="str">
        <f>IFERROR(INDEX(Combine!$C:$N,MATCH('Fantasy Points'!F57,Combine!$B:$B,0),2),"No Data")</f>
        <v>Pac-12</v>
      </c>
      <c r="W57" t="str">
        <f>IFERROR(INDEX(Combine!$C:$N,MATCH('Fantasy Points'!F57,Combine!$B:$B,0),3),"No Data")</f>
        <v>No Data</v>
      </c>
      <c r="X57" t="str">
        <f>IFERROR(INDEX(Combine!$C:$N,MATCH('Fantasy Points'!F57,Combine!$B:$B,0),4),"No Data")</f>
        <v>No Data</v>
      </c>
      <c r="Y57" t="str">
        <f>IFERROR(INDEX(Combine!$C:$N,MATCH('Fantasy Points'!F57,Combine!$B:$B,0),5),"No Data")</f>
        <v>No Data</v>
      </c>
      <c r="Z57" t="str">
        <f>IFERROR(INDEX(Combine!$C:$N,MATCH('Fantasy Points'!F57,Combine!$B:$B,0),6),"No Data")</f>
        <v>No Data</v>
      </c>
      <c r="AA57" t="str">
        <f>IFERROR(INDEX(Combine!$C:$N,MATCH('Fantasy Points'!F57,Combine!$B:$B,0),7),"No Data")</f>
        <v>No Data</v>
      </c>
      <c r="AB57" t="str">
        <f>IFERROR(INDEX(Combine!$C:$N,MATCH('Fantasy Points'!F57,Combine!$B:$B,0),8),"No Data")</f>
        <v>No Data</v>
      </c>
      <c r="AC57" t="str">
        <f>IFERROR(INDEX(Combine!$C:$N,MATCH('Fantasy Points'!F57,Combine!$B:$B,0),9),"No Data")</f>
        <v>No Data</v>
      </c>
      <c r="AD57" t="str">
        <f>IFERROR(INDEX(Combine!$C:$N,MATCH('Fantasy Points'!F57,Combine!$B:$B,0),10),"No Data")</f>
        <v>No Data</v>
      </c>
      <c r="AE57" t="str">
        <f>IFERROR(INDEX(Combine!$C:$N,MATCH('Fantasy Points'!F57,Combine!$B:$B,0),11),"No Data")</f>
        <v>No Data</v>
      </c>
      <c r="AF57" t="str">
        <f>IFERROR(INDEX(Combine!$C:$N,MATCH('Fantasy Points'!F57,Combine!$B:$B,0),12),"No Data")</f>
        <v>No Data</v>
      </c>
    </row>
    <row r="58" spans="1:32" x14ac:dyDescent="0.25">
      <c r="A58" t="s">
        <v>361</v>
      </c>
      <c r="B58" t="s">
        <v>74</v>
      </c>
      <c r="C58">
        <f>INDEX('Draft Master List'!B:D,MATCH('Fantasy Points'!F58,'Draft Master List'!F:F,0),1)</f>
        <v>6</v>
      </c>
      <c r="D58">
        <f>INDEX('Draft Master List'!B:D,MATCH('Fantasy Points'!F58,'Draft Master List'!F:F,0),2)</f>
        <v>206</v>
      </c>
      <c r="E58">
        <f>INDEX('Draft Master List'!B:D,MATCH('Fantasy Points'!F58,'Draft Master List'!F:F,0),3)</f>
        <v>9</v>
      </c>
      <c r="F58" t="str">
        <f>INDEX('Draft Master List'!E:F,MATCH(A58,'Draft Master List'!E:E,0),2)</f>
        <v>2062009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 t="s">
        <v>3112</v>
      </c>
      <c r="T58">
        <v>0</v>
      </c>
      <c r="U58" t="str">
        <f>IFERROR(INDEX(Combine!C:N,MATCH('Fantasy Points'!F58,Combine!B:B,0),1),"No Data")</f>
        <v>Stephen F Austin</v>
      </c>
      <c r="V58" t="str">
        <f>IFERROR(INDEX(Combine!$C:$N,MATCH('Fantasy Points'!F58,Combine!$B:$B,0),2),"No Data")</f>
        <v>N/A</v>
      </c>
      <c r="W58" t="str">
        <f>IFERROR(INDEX(Combine!$C:$N,MATCH('Fantasy Points'!F58,Combine!$B:$B,0),3),"No Data")</f>
        <v>WR</v>
      </c>
      <c r="X58">
        <f>IFERROR(INDEX(Combine!$C:$N,MATCH('Fantasy Points'!F58,Combine!$B:$B,0),4),"No Data")</f>
        <v>74</v>
      </c>
      <c r="Y58">
        <f>IFERROR(INDEX(Combine!$C:$N,MATCH('Fantasy Points'!F58,Combine!$B:$B,0),5),"No Data")</f>
        <v>204</v>
      </c>
      <c r="Z58">
        <f>IFERROR(INDEX(Combine!$C:$N,MATCH('Fantasy Points'!F58,Combine!$B:$B,0),6),"No Data")</f>
        <v>0</v>
      </c>
      <c r="AA58">
        <f>IFERROR(INDEX(Combine!$C:$N,MATCH('Fantasy Points'!F58,Combine!$B:$B,0),7),"No Data")</f>
        <v>4.43</v>
      </c>
      <c r="AB58">
        <f>IFERROR(INDEX(Combine!$C:$N,MATCH('Fantasy Points'!F58,Combine!$B:$B,0),8),"No Data")</f>
        <v>0</v>
      </c>
      <c r="AC58">
        <f>IFERROR(INDEX(Combine!$C:$N,MATCH('Fantasy Points'!F58,Combine!$B:$B,0),9),"No Data")</f>
        <v>37</v>
      </c>
      <c r="AD58">
        <f>IFERROR(INDEX(Combine!$C:$N,MATCH('Fantasy Points'!F58,Combine!$B:$B,0),10),"No Data")</f>
        <v>120</v>
      </c>
      <c r="AE58">
        <f>IFERROR(INDEX(Combine!$C:$N,MATCH('Fantasy Points'!F58,Combine!$B:$B,0),11),"No Data")</f>
        <v>4.18</v>
      </c>
      <c r="AF58">
        <f>IFERROR(INDEX(Combine!$C:$N,MATCH('Fantasy Points'!F58,Combine!$B:$B,0),12),"No Data")</f>
        <v>0</v>
      </c>
    </row>
    <row r="59" spans="1:32" x14ac:dyDescent="0.25">
      <c r="A59" t="s">
        <v>368</v>
      </c>
      <c r="B59" t="s">
        <v>74</v>
      </c>
      <c r="C59">
        <f>INDEX('Draft Master List'!B:D,MATCH('Fantasy Points'!F59,'Draft Master List'!F:F,0),1)</f>
        <v>7</v>
      </c>
      <c r="D59">
        <f>INDEX('Draft Master List'!B:D,MATCH('Fantasy Points'!F59,'Draft Master List'!F:F,0),2)</f>
        <v>224</v>
      </c>
      <c r="E59">
        <f>INDEX('Draft Master List'!B:D,MATCH('Fantasy Points'!F59,'Draft Master List'!F:F,0),3)</f>
        <v>2</v>
      </c>
      <c r="F59" t="str">
        <f>INDEX('Draft Master List'!E:F,MATCH(A59,'Draft Master List'!E:E,0),2)</f>
        <v>2242009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 t="s">
        <v>3112</v>
      </c>
      <c r="T59">
        <v>0</v>
      </c>
      <c r="U59" t="str">
        <f>IFERROR(INDEX(Combine!C:N,MATCH('Fantasy Points'!F59,Combine!B:B,0),1),"No Data")</f>
        <v>Louisiana State</v>
      </c>
      <c r="V59" t="str">
        <f>IFERROR(INDEX(Combine!$C:$N,MATCH('Fantasy Points'!F59,Combine!$B:$B,0),2),"No Data")</f>
        <v>SEC</v>
      </c>
      <c r="W59" t="str">
        <f>IFERROR(INDEX(Combine!$C:$N,MATCH('Fantasy Points'!F59,Combine!$B:$B,0),3),"No Data")</f>
        <v>WR</v>
      </c>
      <c r="X59">
        <f>IFERROR(INDEX(Combine!$C:$N,MATCH('Fantasy Points'!F59,Combine!$B:$B,0),4),"No Data")</f>
        <v>73</v>
      </c>
      <c r="Y59">
        <f>IFERROR(INDEX(Combine!$C:$N,MATCH('Fantasy Points'!F59,Combine!$B:$B,0),5),"No Data")</f>
        <v>196</v>
      </c>
      <c r="Z59">
        <f>IFERROR(INDEX(Combine!$C:$N,MATCH('Fantasy Points'!F59,Combine!$B:$B,0),6),"No Data")</f>
        <v>0</v>
      </c>
      <c r="AA59">
        <f>IFERROR(INDEX(Combine!$C:$N,MATCH('Fantasy Points'!F59,Combine!$B:$B,0),7),"No Data")</f>
        <v>4.3499999999999996</v>
      </c>
      <c r="AB59">
        <f>IFERROR(INDEX(Combine!$C:$N,MATCH('Fantasy Points'!F59,Combine!$B:$B,0),8),"No Data")</f>
        <v>0</v>
      </c>
      <c r="AC59">
        <f>IFERROR(INDEX(Combine!$C:$N,MATCH('Fantasy Points'!F59,Combine!$B:$B,0),9),"No Data")</f>
        <v>31.5</v>
      </c>
      <c r="AD59">
        <f>IFERROR(INDEX(Combine!$C:$N,MATCH('Fantasy Points'!F59,Combine!$B:$B,0),10),"No Data")</f>
        <v>117</v>
      </c>
      <c r="AE59">
        <f>IFERROR(INDEX(Combine!$C:$N,MATCH('Fantasy Points'!F59,Combine!$B:$B,0),11),"No Data")</f>
        <v>0</v>
      </c>
      <c r="AF59">
        <f>IFERROR(INDEX(Combine!$C:$N,MATCH('Fantasy Points'!F59,Combine!$B:$B,0),12),"No Data")</f>
        <v>0</v>
      </c>
    </row>
    <row r="60" spans="1:32" x14ac:dyDescent="0.25">
      <c r="A60" t="s">
        <v>369</v>
      </c>
      <c r="B60" t="s">
        <v>74</v>
      </c>
      <c r="C60">
        <f>INDEX('Draft Master List'!B:D,MATCH('Fantasy Points'!F60,'Draft Master List'!F:F,0),1)</f>
        <v>7</v>
      </c>
      <c r="D60">
        <f>INDEX('Draft Master List'!B:D,MATCH('Fantasy Points'!F60,'Draft Master List'!F:F,0),2)</f>
        <v>229</v>
      </c>
      <c r="E60">
        <f>INDEX('Draft Master List'!B:D,MATCH('Fantasy Points'!F60,'Draft Master List'!F:F,0),3)</f>
        <v>2</v>
      </c>
      <c r="F60" t="str">
        <f>INDEX('Draft Master List'!E:F,MATCH(A60,'Draft Master List'!E:E,0),2)</f>
        <v>2292009</v>
      </c>
      <c r="G60">
        <v>0</v>
      </c>
      <c r="H60">
        <v>0.6</v>
      </c>
      <c r="I60">
        <v>0</v>
      </c>
      <c r="J60">
        <v>0</v>
      </c>
      <c r="K60">
        <v>0</v>
      </c>
      <c r="L60">
        <v>0.6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 t="s">
        <v>3112</v>
      </c>
      <c r="T60">
        <v>0</v>
      </c>
      <c r="U60" t="str">
        <f>IFERROR(INDEX(Combine!C:N,MATCH('Fantasy Points'!F60,Combine!B:B,0),1),"No Data")</f>
        <v>Oklahoma</v>
      </c>
      <c r="V60" t="str">
        <f>IFERROR(INDEX(Combine!$C:$N,MATCH('Fantasy Points'!F60,Combine!$B:$B,0),2),"No Data")</f>
        <v>Big 12</v>
      </c>
      <c r="W60" t="str">
        <f>IFERROR(INDEX(Combine!$C:$N,MATCH('Fantasy Points'!F60,Combine!$B:$B,0),3),"No Data")</f>
        <v>No Data</v>
      </c>
      <c r="X60" t="str">
        <f>IFERROR(INDEX(Combine!$C:$N,MATCH('Fantasy Points'!F60,Combine!$B:$B,0),4),"No Data")</f>
        <v>No Data</v>
      </c>
      <c r="Y60" t="str">
        <f>IFERROR(INDEX(Combine!$C:$N,MATCH('Fantasy Points'!F60,Combine!$B:$B,0),5),"No Data")</f>
        <v>No Data</v>
      </c>
      <c r="Z60" t="str">
        <f>IFERROR(INDEX(Combine!$C:$N,MATCH('Fantasy Points'!F60,Combine!$B:$B,0),6),"No Data")</f>
        <v>No Data</v>
      </c>
      <c r="AA60" t="str">
        <f>IFERROR(INDEX(Combine!$C:$N,MATCH('Fantasy Points'!F60,Combine!$B:$B,0),7),"No Data")</f>
        <v>No Data</v>
      </c>
      <c r="AB60" t="str">
        <f>IFERROR(INDEX(Combine!$C:$N,MATCH('Fantasy Points'!F60,Combine!$B:$B,0),8),"No Data")</f>
        <v>No Data</v>
      </c>
      <c r="AC60" t="str">
        <f>IFERROR(INDEX(Combine!$C:$N,MATCH('Fantasy Points'!F60,Combine!$B:$B,0),9),"No Data")</f>
        <v>No Data</v>
      </c>
      <c r="AD60" t="str">
        <f>IFERROR(INDEX(Combine!$C:$N,MATCH('Fantasy Points'!F60,Combine!$B:$B,0),10),"No Data")</f>
        <v>No Data</v>
      </c>
      <c r="AE60" t="str">
        <f>IFERROR(INDEX(Combine!$C:$N,MATCH('Fantasy Points'!F60,Combine!$B:$B,0),11),"No Data")</f>
        <v>No Data</v>
      </c>
      <c r="AF60" t="str">
        <f>IFERROR(INDEX(Combine!$C:$N,MATCH('Fantasy Points'!F60,Combine!$B:$B,0),12),"No Data")</f>
        <v>No Data</v>
      </c>
    </row>
    <row r="61" spans="1:32" x14ac:dyDescent="0.25">
      <c r="A61" t="s">
        <v>100</v>
      </c>
      <c r="B61" t="s">
        <v>74</v>
      </c>
      <c r="C61">
        <f>INDEX('Draft Master List'!B:D,MATCH('Fantasy Points'!F61,'Draft Master List'!F:F,0),1)</f>
        <v>7</v>
      </c>
      <c r="D61">
        <f>INDEX('Draft Master List'!B:D,MATCH('Fantasy Points'!F61,'Draft Master List'!F:F,0),2)</f>
        <v>232</v>
      </c>
      <c r="E61">
        <f>INDEX('Draft Master List'!B:D,MATCH('Fantasy Points'!F61,'Draft Master List'!F:F,0),3)</f>
        <v>2</v>
      </c>
      <c r="F61" t="str">
        <f>INDEX('Draft Master List'!E:F,MATCH(A61,'Draft Master List'!E:E,0),2)</f>
        <v>2322009</v>
      </c>
      <c r="G61">
        <v>39.9</v>
      </c>
      <c r="H61">
        <v>6.6</v>
      </c>
      <c r="I61">
        <v>-2.6</v>
      </c>
      <c r="J61">
        <v>39.5</v>
      </c>
      <c r="K61">
        <v>129.6</v>
      </c>
      <c r="L61">
        <v>213</v>
      </c>
      <c r="M61">
        <v>0</v>
      </c>
      <c r="N61">
        <v>0</v>
      </c>
      <c r="O61">
        <v>0</v>
      </c>
      <c r="P61">
        <v>0</v>
      </c>
      <c r="Q61">
        <v>1</v>
      </c>
      <c r="R61">
        <v>1</v>
      </c>
      <c r="S61" t="s">
        <v>3113</v>
      </c>
      <c r="T61">
        <v>1</v>
      </c>
      <c r="U61" t="str">
        <f>IFERROR(INDEX(Combine!C:N,MATCH('Fantasy Points'!F61,Combine!B:B,0),1),"No Data")</f>
        <v>Kent State</v>
      </c>
      <c r="V61" t="str">
        <f>IFERROR(INDEX(Combine!$C:$N,MATCH('Fantasy Points'!F61,Combine!$B:$B,0),2),"No Data")</f>
        <v>Mid-American</v>
      </c>
      <c r="W61" t="str">
        <f>IFERROR(INDEX(Combine!$C:$N,MATCH('Fantasy Points'!F61,Combine!$B:$B,0),3),"No Data")</f>
        <v>No Data</v>
      </c>
      <c r="X61" t="str">
        <f>IFERROR(INDEX(Combine!$C:$N,MATCH('Fantasy Points'!F61,Combine!$B:$B,0),4),"No Data")</f>
        <v>No Data</v>
      </c>
      <c r="Y61" t="str">
        <f>IFERROR(INDEX(Combine!$C:$N,MATCH('Fantasy Points'!F61,Combine!$B:$B,0),5),"No Data")</f>
        <v>No Data</v>
      </c>
      <c r="Z61" t="str">
        <f>IFERROR(INDEX(Combine!$C:$N,MATCH('Fantasy Points'!F61,Combine!$B:$B,0),6),"No Data")</f>
        <v>No Data</v>
      </c>
      <c r="AA61" t="str">
        <f>IFERROR(INDEX(Combine!$C:$N,MATCH('Fantasy Points'!F61,Combine!$B:$B,0),7),"No Data")</f>
        <v>No Data</v>
      </c>
      <c r="AB61" t="str">
        <f>IFERROR(INDEX(Combine!$C:$N,MATCH('Fantasy Points'!F61,Combine!$B:$B,0),8),"No Data")</f>
        <v>No Data</v>
      </c>
      <c r="AC61" t="str">
        <f>IFERROR(INDEX(Combine!$C:$N,MATCH('Fantasy Points'!F61,Combine!$B:$B,0),9),"No Data")</f>
        <v>No Data</v>
      </c>
      <c r="AD61" t="str">
        <f>IFERROR(INDEX(Combine!$C:$N,MATCH('Fantasy Points'!F61,Combine!$B:$B,0),10),"No Data")</f>
        <v>No Data</v>
      </c>
      <c r="AE61" t="str">
        <f>IFERROR(INDEX(Combine!$C:$N,MATCH('Fantasy Points'!F61,Combine!$B:$B,0),11),"No Data")</f>
        <v>No Data</v>
      </c>
      <c r="AF61" t="str">
        <f>IFERROR(INDEX(Combine!$C:$N,MATCH('Fantasy Points'!F61,Combine!$B:$B,0),12),"No Data")</f>
        <v>No Data</v>
      </c>
    </row>
    <row r="62" spans="1:32" x14ac:dyDescent="0.25">
      <c r="A62" t="s">
        <v>370</v>
      </c>
      <c r="B62" t="s">
        <v>74</v>
      </c>
      <c r="C62">
        <f>INDEX('Draft Master List'!B:D,MATCH('Fantasy Points'!F62,'Draft Master List'!F:F,0),1)</f>
        <v>7</v>
      </c>
      <c r="D62">
        <f>INDEX('Draft Master List'!B:D,MATCH('Fantasy Points'!F62,'Draft Master List'!F:F,0),2)</f>
        <v>233</v>
      </c>
      <c r="E62">
        <f>INDEX('Draft Master List'!B:D,MATCH('Fantasy Points'!F62,'Draft Master List'!F:F,0),3)</f>
        <v>2</v>
      </c>
      <c r="F62" t="str">
        <f>INDEX('Draft Master List'!E:F,MATCH(A62,'Draft Master List'!E:E,0),2)</f>
        <v>2332009</v>
      </c>
      <c r="G62">
        <v>39.4</v>
      </c>
      <c r="H62">
        <v>21.9</v>
      </c>
      <c r="I62">
        <v>3.2</v>
      </c>
      <c r="J62">
        <v>1.4</v>
      </c>
      <c r="K62">
        <v>0</v>
      </c>
      <c r="L62">
        <v>65.900000000000006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 t="s">
        <v>3112</v>
      </c>
      <c r="T62">
        <v>0</v>
      </c>
      <c r="U62" t="str">
        <f>IFERROR(INDEX(Combine!C:N,MATCH('Fantasy Points'!F62,Combine!B:B,0),1),"No Data")</f>
        <v>Oregon State</v>
      </c>
      <c r="V62" t="str">
        <f>IFERROR(INDEX(Combine!$C:$N,MATCH('Fantasy Points'!F62,Combine!$B:$B,0),2),"No Data")</f>
        <v>Pac-12</v>
      </c>
      <c r="W62" t="str">
        <f>IFERROR(INDEX(Combine!$C:$N,MATCH('Fantasy Points'!F62,Combine!$B:$B,0),3),"No Data")</f>
        <v>WR</v>
      </c>
      <c r="X62">
        <f>IFERROR(INDEX(Combine!$C:$N,MATCH('Fantasy Points'!F62,Combine!$B:$B,0),4),"No Data")</f>
        <v>70</v>
      </c>
      <c r="Y62">
        <f>IFERROR(INDEX(Combine!$C:$N,MATCH('Fantasy Points'!F62,Combine!$B:$B,0),5),"No Data")</f>
        <v>189</v>
      </c>
      <c r="Z62">
        <f>IFERROR(INDEX(Combine!$C:$N,MATCH('Fantasy Points'!F62,Combine!$B:$B,0),6),"No Data")</f>
        <v>0</v>
      </c>
      <c r="AA62">
        <f>IFERROR(INDEX(Combine!$C:$N,MATCH('Fantasy Points'!F62,Combine!$B:$B,0),7),"No Data")</f>
        <v>4.54</v>
      </c>
      <c r="AB62">
        <f>IFERROR(INDEX(Combine!$C:$N,MATCH('Fantasy Points'!F62,Combine!$B:$B,0),8),"No Data")</f>
        <v>13</v>
      </c>
      <c r="AC62">
        <f>IFERROR(INDEX(Combine!$C:$N,MATCH('Fantasy Points'!F62,Combine!$B:$B,0),9),"No Data")</f>
        <v>30</v>
      </c>
      <c r="AD62">
        <f>IFERROR(INDEX(Combine!$C:$N,MATCH('Fantasy Points'!F62,Combine!$B:$B,0),10),"No Data")</f>
        <v>110</v>
      </c>
      <c r="AE62">
        <f>IFERROR(INDEX(Combine!$C:$N,MATCH('Fantasy Points'!F62,Combine!$B:$B,0),11),"No Data")</f>
        <v>4.28</v>
      </c>
      <c r="AF62">
        <f>IFERROR(INDEX(Combine!$C:$N,MATCH('Fantasy Points'!F62,Combine!$B:$B,0),12),"No Data")</f>
        <v>7.03</v>
      </c>
    </row>
    <row r="63" spans="1:32" x14ac:dyDescent="0.25">
      <c r="A63" t="s">
        <v>372</v>
      </c>
      <c r="B63" t="s">
        <v>74</v>
      </c>
      <c r="C63">
        <f>INDEX('Draft Master List'!B:D,MATCH('Fantasy Points'!F63,'Draft Master List'!F:F,0),1)</f>
        <v>7</v>
      </c>
      <c r="D63">
        <f>INDEX('Draft Master List'!B:D,MATCH('Fantasy Points'!F63,'Draft Master List'!F:F,0),2)</f>
        <v>243</v>
      </c>
      <c r="E63">
        <f>INDEX('Draft Master List'!B:D,MATCH('Fantasy Points'!F63,'Draft Master List'!F:F,0),3)</f>
        <v>2</v>
      </c>
      <c r="F63" t="str">
        <f>INDEX('Draft Master List'!E:F,MATCH(A63,'Draft Master List'!E:E,0),2)</f>
        <v>2432009</v>
      </c>
      <c r="G63">
        <v>3.2</v>
      </c>
      <c r="H63">
        <v>0</v>
      </c>
      <c r="I63">
        <v>0</v>
      </c>
      <c r="J63">
        <v>0</v>
      </c>
      <c r="K63">
        <v>0</v>
      </c>
      <c r="L63">
        <v>3.2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 t="s">
        <v>3112</v>
      </c>
      <c r="T63">
        <v>0</v>
      </c>
      <c r="U63" t="str">
        <f>IFERROR(INDEX(Combine!C:N,MATCH('Fantasy Points'!F63,Combine!B:B,0),1),"No Data")</f>
        <v>Nevada</v>
      </c>
      <c r="V63" t="str">
        <f>IFERROR(INDEX(Combine!$C:$N,MATCH('Fantasy Points'!F63,Combine!$B:$B,0),2),"No Data")</f>
        <v>Mountain West</v>
      </c>
      <c r="W63" t="str">
        <f>IFERROR(INDEX(Combine!$C:$N,MATCH('Fantasy Points'!F63,Combine!$B:$B,0),3),"No Data")</f>
        <v>WR</v>
      </c>
      <c r="X63">
        <f>IFERROR(INDEX(Combine!$C:$N,MATCH('Fantasy Points'!F63,Combine!$B:$B,0),4),"No Data")</f>
        <v>76</v>
      </c>
      <c r="Y63">
        <f>IFERROR(INDEX(Combine!$C:$N,MATCH('Fantasy Points'!F63,Combine!$B:$B,0),5),"No Data")</f>
        <v>218</v>
      </c>
      <c r="Z63">
        <f>IFERROR(INDEX(Combine!$C:$N,MATCH('Fantasy Points'!F63,Combine!$B:$B,0),6),"No Data")</f>
        <v>0</v>
      </c>
      <c r="AA63">
        <f>IFERROR(INDEX(Combine!$C:$N,MATCH('Fantasy Points'!F63,Combine!$B:$B,0),7),"No Data")</f>
        <v>4.43</v>
      </c>
      <c r="AB63">
        <f>IFERROR(INDEX(Combine!$C:$N,MATCH('Fantasy Points'!F63,Combine!$B:$B,0),8),"No Data")</f>
        <v>9</v>
      </c>
      <c r="AC63">
        <f>IFERROR(INDEX(Combine!$C:$N,MATCH('Fantasy Points'!F63,Combine!$B:$B,0),9),"No Data")</f>
        <v>32</v>
      </c>
      <c r="AD63">
        <f>IFERROR(INDEX(Combine!$C:$N,MATCH('Fantasy Points'!F63,Combine!$B:$B,0),10),"No Data")</f>
        <v>116</v>
      </c>
      <c r="AE63">
        <f>IFERROR(INDEX(Combine!$C:$N,MATCH('Fantasy Points'!F63,Combine!$B:$B,0),11),"No Data")</f>
        <v>4.33</v>
      </c>
      <c r="AF63">
        <f>IFERROR(INDEX(Combine!$C:$N,MATCH('Fantasy Points'!F63,Combine!$B:$B,0),12),"No Data")</f>
        <v>7.04</v>
      </c>
    </row>
    <row r="64" spans="1:32" x14ac:dyDescent="0.25">
      <c r="A64" t="s">
        <v>373</v>
      </c>
      <c r="B64" t="s">
        <v>74</v>
      </c>
      <c r="C64">
        <f>INDEX('Draft Master List'!B:D,MATCH('Fantasy Points'!F64,'Draft Master List'!F:F,0),1)</f>
        <v>7</v>
      </c>
      <c r="D64">
        <f>INDEX('Draft Master List'!B:D,MATCH('Fantasy Points'!F64,'Draft Master List'!F:F,0),2)</f>
        <v>251</v>
      </c>
      <c r="E64">
        <f>INDEX('Draft Master List'!B:D,MATCH('Fantasy Points'!F64,'Draft Master List'!F:F,0),3)</f>
        <v>2</v>
      </c>
      <c r="F64" t="str">
        <f>INDEX('Draft Master List'!E:F,MATCH(A64,'Draft Master List'!E:E,0),2)</f>
        <v>2512009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 t="s">
        <v>3112</v>
      </c>
      <c r="T64">
        <v>0</v>
      </c>
      <c r="U64" t="str">
        <f>IFERROR(INDEX(Combine!C:N,MATCH('Fantasy Points'!F64,Combine!B:B,0),1),"No Data")</f>
        <v>Pittsburgh</v>
      </c>
      <c r="V64" t="str">
        <f>IFERROR(INDEX(Combine!$C:$N,MATCH('Fantasy Points'!F64,Combine!$B:$B,0),2),"No Data")</f>
        <v>ACC</v>
      </c>
      <c r="W64" t="str">
        <f>IFERROR(INDEX(Combine!$C:$N,MATCH('Fantasy Points'!F64,Combine!$B:$B,0),3),"No Data")</f>
        <v>No Data</v>
      </c>
      <c r="X64" t="str">
        <f>IFERROR(INDEX(Combine!$C:$N,MATCH('Fantasy Points'!F64,Combine!$B:$B,0),4),"No Data")</f>
        <v>No Data</v>
      </c>
      <c r="Y64" t="str">
        <f>IFERROR(INDEX(Combine!$C:$N,MATCH('Fantasy Points'!F64,Combine!$B:$B,0),5),"No Data")</f>
        <v>No Data</v>
      </c>
      <c r="Z64" t="str">
        <f>IFERROR(INDEX(Combine!$C:$N,MATCH('Fantasy Points'!F64,Combine!$B:$B,0),6),"No Data")</f>
        <v>No Data</v>
      </c>
      <c r="AA64" t="str">
        <f>IFERROR(INDEX(Combine!$C:$N,MATCH('Fantasy Points'!F64,Combine!$B:$B,0),7),"No Data")</f>
        <v>No Data</v>
      </c>
      <c r="AB64" t="str">
        <f>IFERROR(INDEX(Combine!$C:$N,MATCH('Fantasy Points'!F64,Combine!$B:$B,0),8),"No Data")</f>
        <v>No Data</v>
      </c>
      <c r="AC64" t="str">
        <f>IFERROR(INDEX(Combine!$C:$N,MATCH('Fantasy Points'!F64,Combine!$B:$B,0),9),"No Data")</f>
        <v>No Data</v>
      </c>
      <c r="AD64" t="str">
        <f>IFERROR(INDEX(Combine!$C:$N,MATCH('Fantasy Points'!F64,Combine!$B:$B,0),10),"No Data")</f>
        <v>No Data</v>
      </c>
      <c r="AE64" t="str">
        <f>IFERROR(INDEX(Combine!$C:$N,MATCH('Fantasy Points'!F64,Combine!$B:$B,0),11),"No Data")</f>
        <v>No Data</v>
      </c>
      <c r="AF64" t="str">
        <f>IFERROR(INDEX(Combine!$C:$N,MATCH('Fantasy Points'!F64,Combine!$B:$B,0),12),"No Data")</f>
        <v>No Data</v>
      </c>
    </row>
    <row r="65" spans="1:32" x14ac:dyDescent="0.25">
      <c r="A65" t="s">
        <v>374</v>
      </c>
      <c r="B65" t="s">
        <v>74</v>
      </c>
      <c r="C65">
        <f>INDEX('Draft Master List'!B:D,MATCH('Fantasy Points'!F65,'Draft Master List'!F:F,0),1)</f>
        <v>7</v>
      </c>
      <c r="D65">
        <f>INDEX('Draft Master List'!B:D,MATCH('Fantasy Points'!F65,'Draft Master List'!F:F,0),2)</f>
        <v>252</v>
      </c>
      <c r="E65">
        <f>INDEX('Draft Master List'!B:D,MATCH('Fantasy Points'!F65,'Draft Master List'!F:F,0),3)</f>
        <v>2</v>
      </c>
      <c r="F65" t="str">
        <f>INDEX('Draft Master List'!E:F,MATCH(A65,'Draft Master List'!E:E,0),2)</f>
        <v>2522009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 t="s">
        <v>3112</v>
      </c>
      <c r="T65">
        <v>0</v>
      </c>
      <c r="U65" t="str">
        <f>IFERROR(INDEX(Combine!C:N,MATCH('Fantasy Points'!F65,Combine!B:B,0),1),"No Data")</f>
        <v>Utah</v>
      </c>
      <c r="V65" t="str">
        <f>IFERROR(INDEX(Combine!$C:$N,MATCH('Fantasy Points'!F65,Combine!$B:$B,0),2),"No Data")</f>
        <v>Pac-12</v>
      </c>
      <c r="W65" t="str">
        <f>IFERROR(INDEX(Combine!$C:$N,MATCH('Fantasy Points'!F65,Combine!$B:$B,0),3),"No Data")</f>
        <v>No Data</v>
      </c>
      <c r="X65" t="str">
        <f>IFERROR(INDEX(Combine!$C:$N,MATCH('Fantasy Points'!F65,Combine!$B:$B,0),4),"No Data")</f>
        <v>No Data</v>
      </c>
      <c r="Y65" t="str">
        <f>IFERROR(INDEX(Combine!$C:$N,MATCH('Fantasy Points'!F65,Combine!$B:$B,0),5),"No Data")</f>
        <v>No Data</v>
      </c>
      <c r="Z65" t="str">
        <f>IFERROR(INDEX(Combine!$C:$N,MATCH('Fantasy Points'!F65,Combine!$B:$B,0),6),"No Data")</f>
        <v>No Data</v>
      </c>
      <c r="AA65" t="str">
        <f>IFERROR(INDEX(Combine!$C:$N,MATCH('Fantasy Points'!F65,Combine!$B:$B,0),7),"No Data")</f>
        <v>No Data</v>
      </c>
      <c r="AB65" t="str">
        <f>IFERROR(INDEX(Combine!$C:$N,MATCH('Fantasy Points'!F65,Combine!$B:$B,0),8),"No Data")</f>
        <v>No Data</v>
      </c>
      <c r="AC65" t="str">
        <f>IFERROR(INDEX(Combine!$C:$N,MATCH('Fantasy Points'!F65,Combine!$B:$B,0),9),"No Data")</f>
        <v>No Data</v>
      </c>
      <c r="AD65" t="str">
        <f>IFERROR(INDEX(Combine!$C:$N,MATCH('Fantasy Points'!F65,Combine!$B:$B,0),10),"No Data")</f>
        <v>No Data</v>
      </c>
      <c r="AE65" t="str">
        <f>IFERROR(INDEX(Combine!$C:$N,MATCH('Fantasy Points'!F65,Combine!$B:$B,0),11),"No Data")</f>
        <v>No Data</v>
      </c>
      <c r="AF65" t="str">
        <f>IFERROR(INDEX(Combine!$C:$N,MATCH('Fantasy Points'!F65,Combine!$B:$B,0),12),"No Data")</f>
        <v>No Data</v>
      </c>
    </row>
    <row r="66" spans="1:32" x14ac:dyDescent="0.25">
      <c r="A66" t="s">
        <v>375</v>
      </c>
      <c r="B66" t="s">
        <v>74</v>
      </c>
      <c r="C66">
        <f>INDEX('Draft Master List'!B:D,MATCH('Fantasy Points'!F66,'Draft Master List'!F:F,0),1)</f>
        <v>7</v>
      </c>
      <c r="D66">
        <f>INDEX('Draft Master List'!B:D,MATCH('Fantasy Points'!F66,'Draft Master List'!F:F,0),2)</f>
        <v>253</v>
      </c>
      <c r="E66">
        <f>INDEX('Draft Master List'!B:D,MATCH('Fantasy Points'!F66,'Draft Master List'!F:F,0),3)</f>
        <v>2</v>
      </c>
      <c r="F66" t="str">
        <f>INDEX('Draft Master List'!E:F,MATCH(A66,'Draft Master List'!E:E,0),2)</f>
        <v>2532009</v>
      </c>
      <c r="G66">
        <v>0</v>
      </c>
      <c r="H66">
        <v>11.1</v>
      </c>
      <c r="I66">
        <v>3</v>
      </c>
      <c r="J66">
        <v>54.5</v>
      </c>
      <c r="K66">
        <v>68</v>
      </c>
      <c r="L66">
        <v>136.6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 t="s">
        <v>3112</v>
      </c>
      <c r="T66">
        <v>0</v>
      </c>
      <c r="U66" t="str">
        <f>IFERROR(INDEX(Combine!C:N,MATCH('Fantasy Points'!F66,Combine!B:B,0),1),"No Data")</f>
        <v>Rutgers</v>
      </c>
      <c r="V66" t="str">
        <f>IFERROR(INDEX(Combine!$C:$N,MATCH('Fantasy Points'!F66,Combine!$B:$B,0),2),"No Data")</f>
        <v>Big Ten</v>
      </c>
      <c r="W66" t="str">
        <f>IFERROR(INDEX(Combine!$C:$N,MATCH('Fantasy Points'!F66,Combine!$B:$B,0),3),"No Data")</f>
        <v>WR</v>
      </c>
      <c r="X66">
        <f>IFERROR(INDEX(Combine!$C:$N,MATCH('Fantasy Points'!F66,Combine!$B:$B,0),4),"No Data")</f>
        <v>73</v>
      </c>
      <c r="Y66">
        <f>IFERROR(INDEX(Combine!$C:$N,MATCH('Fantasy Points'!F66,Combine!$B:$B,0),5),"No Data")</f>
        <v>184</v>
      </c>
      <c r="Z66">
        <f>IFERROR(INDEX(Combine!$C:$N,MATCH('Fantasy Points'!F66,Combine!$B:$B,0),6),"No Data")</f>
        <v>0</v>
      </c>
      <c r="AA66">
        <f>IFERROR(INDEX(Combine!$C:$N,MATCH('Fantasy Points'!F66,Combine!$B:$B,0),7),"No Data")</f>
        <v>4.3099999999999996</v>
      </c>
      <c r="AB66">
        <f>IFERROR(INDEX(Combine!$C:$N,MATCH('Fantasy Points'!F66,Combine!$B:$B,0),8),"No Data")</f>
        <v>7</v>
      </c>
      <c r="AC66">
        <f>IFERROR(INDEX(Combine!$C:$N,MATCH('Fantasy Points'!F66,Combine!$B:$B,0),9),"No Data")</f>
        <v>41.5</v>
      </c>
      <c r="AD66">
        <f>IFERROR(INDEX(Combine!$C:$N,MATCH('Fantasy Points'!F66,Combine!$B:$B,0),10),"No Data")</f>
        <v>129</v>
      </c>
      <c r="AE66">
        <f>IFERROR(INDEX(Combine!$C:$N,MATCH('Fantasy Points'!F66,Combine!$B:$B,0),11),"No Data")</f>
        <v>4.1100000000000003</v>
      </c>
      <c r="AF66">
        <f>IFERROR(INDEX(Combine!$C:$N,MATCH('Fantasy Points'!F66,Combine!$B:$B,0),12),"No Data")</f>
        <v>6.62</v>
      </c>
    </row>
    <row r="67" spans="1:32" x14ac:dyDescent="0.25">
      <c r="A67" t="s">
        <v>378</v>
      </c>
      <c r="B67" t="s">
        <v>74</v>
      </c>
      <c r="C67">
        <f>INDEX('Draft Master List'!B:D,MATCH('Fantasy Points'!F67,'Draft Master List'!F:F,0),1)</f>
        <v>2</v>
      </c>
      <c r="D67">
        <f>INDEX('Draft Master List'!B:D,MATCH('Fantasy Points'!F67,'Draft Master List'!F:F,0),2)</f>
        <v>33</v>
      </c>
      <c r="E67">
        <f>INDEX('Draft Master List'!B:D,MATCH('Fantasy Points'!F67,'Draft Master List'!F:F,0),3)</f>
        <v>580</v>
      </c>
      <c r="F67" t="str">
        <f>INDEX('Draft Master List'!E:F,MATCH(A67,'Draft Master List'!E:E,0),2)</f>
        <v>332008</v>
      </c>
      <c r="G67">
        <v>85.4</v>
      </c>
      <c r="H67">
        <v>84.9</v>
      </c>
      <c r="I67">
        <v>0</v>
      </c>
      <c r="J67">
        <v>10.5</v>
      </c>
      <c r="K67">
        <v>94.1</v>
      </c>
      <c r="L67">
        <v>274.89999999999998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 t="s">
        <v>3112</v>
      </c>
      <c r="T67">
        <v>0</v>
      </c>
      <c r="U67" t="str">
        <f>IFERROR(INDEX(Combine!C:N,MATCH('Fantasy Points'!F67,Combine!B:B,0),1),"No Data")</f>
        <v>Houston</v>
      </c>
      <c r="V67" t="str">
        <f>IFERROR(INDEX(Combine!$C:$N,MATCH('Fantasy Points'!F67,Combine!$B:$B,0),2),"No Data")</f>
        <v>The American</v>
      </c>
      <c r="W67" t="str">
        <f>IFERROR(INDEX(Combine!$C:$N,MATCH('Fantasy Points'!F67,Combine!$B:$B,0),3),"No Data")</f>
        <v>WR</v>
      </c>
      <c r="X67">
        <f>IFERROR(INDEX(Combine!$C:$N,MATCH('Fantasy Points'!F67,Combine!$B:$B,0),4),"No Data")</f>
        <v>71</v>
      </c>
      <c r="Y67">
        <f>IFERROR(INDEX(Combine!$C:$N,MATCH('Fantasy Points'!F67,Combine!$B:$B,0),5),"No Data")</f>
        <v>192</v>
      </c>
      <c r="Z67">
        <f>IFERROR(INDEX(Combine!$C:$N,MATCH('Fantasy Points'!F67,Combine!$B:$B,0),6),"No Data")</f>
        <v>0</v>
      </c>
      <c r="AA67">
        <f>IFERROR(INDEX(Combine!$C:$N,MATCH('Fantasy Points'!F67,Combine!$B:$B,0),7),"No Data")</f>
        <v>4.43</v>
      </c>
      <c r="AB67">
        <f>IFERROR(INDEX(Combine!$C:$N,MATCH('Fantasy Points'!F67,Combine!$B:$B,0),8),"No Data")</f>
        <v>16</v>
      </c>
      <c r="AC67">
        <f>IFERROR(INDEX(Combine!$C:$N,MATCH('Fantasy Points'!F67,Combine!$B:$B,0),9),"No Data")</f>
        <v>0</v>
      </c>
      <c r="AD67">
        <f>IFERROR(INDEX(Combine!$C:$N,MATCH('Fantasy Points'!F67,Combine!$B:$B,0),10),"No Data")</f>
        <v>0</v>
      </c>
      <c r="AE67">
        <f>IFERROR(INDEX(Combine!$C:$N,MATCH('Fantasy Points'!F67,Combine!$B:$B,0),11),"No Data")</f>
        <v>0</v>
      </c>
      <c r="AF67">
        <f>IFERROR(INDEX(Combine!$C:$N,MATCH('Fantasy Points'!F67,Combine!$B:$B,0),12),"No Data")</f>
        <v>0</v>
      </c>
    </row>
    <row r="68" spans="1:32" x14ac:dyDescent="0.25">
      <c r="A68" t="s">
        <v>379</v>
      </c>
      <c r="B68" t="s">
        <v>74</v>
      </c>
      <c r="C68">
        <f>INDEX('Draft Master List'!B:D,MATCH('Fantasy Points'!F68,'Draft Master List'!F:F,0),1)</f>
        <v>2</v>
      </c>
      <c r="D68">
        <f>INDEX('Draft Master List'!B:D,MATCH('Fantasy Points'!F68,'Draft Master List'!F:F,0),2)</f>
        <v>34</v>
      </c>
      <c r="E68">
        <f>INDEX('Draft Master List'!B:D,MATCH('Fantasy Points'!F68,'Draft Master List'!F:F,0),3)</f>
        <v>560</v>
      </c>
      <c r="F68" t="str">
        <f>INDEX('Draft Master List'!E:F,MATCH(A68,'Draft Master List'!E:E,0),2)</f>
        <v>342008</v>
      </c>
      <c r="G68">
        <v>12</v>
      </c>
      <c r="H68">
        <v>50.5</v>
      </c>
      <c r="I68">
        <v>0</v>
      </c>
      <c r="J68">
        <v>3.7</v>
      </c>
      <c r="K68">
        <v>0</v>
      </c>
      <c r="L68">
        <v>66.2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 t="s">
        <v>3112</v>
      </c>
      <c r="T68">
        <v>0</v>
      </c>
      <c r="U68" t="str">
        <f>IFERROR(INDEX(Combine!C:N,MATCH('Fantasy Points'!F68,Combine!B:B,0),1),"No Data")</f>
        <v>Michigan State</v>
      </c>
      <c r="V68" t="str">
        <f>IFERROR(INDEX(Combine!$C:$N,MATCH('Fantasy Points'!F68,Combine!$B:$B,0),2),"No Data")</f>
        <v>Big Ten</v>
      </c>
      <c r="W68" t="str">
        <f>IFERROR(INDEX(Combine!$C:$N,MATCH('Fantasy Points'!F68,Combine!$B:$B,0),3),"No Data")</f>
        <v>WR</v>
      </c>
      <c r="X68">
        <f>IFERROR(INDEX(Combine!$C:$N,MATCH('Fantasy Points'!F68,Combine!$B:$B,0),4),"No Data")</f>
        <v>74</v>
      </c>
      <c r="Y68">
        <f>IFERROR(INDEX(Combine!$C:$N,MATCH('Fantasy Points'!F68,Combine!$B:$B,0),5),"No Data")</f>
        <v>215</v>
      </c>
      <c r="Z68">
        <f>IFERROR(INDEX(Combine!$C:$N,MATCH('Fantasy Points'!F68,Combine!$B:$B,0),6),"No Data")</f>
        <v>23</v>
      </c>
      <c r="AA68">
        <f>IFERROR(INDEX(Combine!$C:$N,MATCH('Fantasy Points'!F68,Combine!$B:$B,0),7),"No Data")</f>
        <v>4.41</v>
      </c>
      <c r="AB68">
        <f>IFERROR(INDEX(Combine!$C:$N,MATCH('Fantasy Points'!F68,Combine!$B:$B,0),8),"No Data")</f>
        <v>0</v>
      </c>
      <c r="AC68">
        <f>IFERROR(INDEX(Combine!$C:$N,MATCH('Fantasy Points'!F68,Combine!$B:$B,0),9),"No Data")</f>
        <v>28</v>
      </c>
      <c r="AD68">
        <f>IFERROR(INDEX(Combine!$C:$N,MATCH('Fantasy Points'!F68,Combine!$B:$B,0),10),"No Data")</f>
        <v>126</v>
      </c>
      <c r="AE68">
        <f>IFERROR(INDEX(Combine!$C:$N,MATCH('Fantasy Points'!F68,Combine!$B:$B,0),11),"No Data")</f>
        <v>4.26</v>
      </c>
      <c r="AF68">
        <f>IFERROR(INDEX(Combine!$C:$N,MATCH('Fantasy Points'!F68,Combine!$B:$B,0),12),"No Data")</f>
        <v>7.15</v>
      </c>
    </row>
    <row r="69" spans="1:32" x14ac:dyDescent="0.25">
      <c r="A69" t="s">
        <v>116</v>
      </c>
      <c r="B69" t="s">
        <v>74</v>
      </c>
      <c r="C69">
        <f>INDEX('Draft Master List'!B:D,MATCH('Fantasy Points'!F69,'Draft Master List'!F:F,0),1)</f>
        <v>2</v>
      </c>
      <c r="D69">
        <f>INDEX('Draft Master List'!B:D,MATCH('Fantasy Points'!F69,'Draft Master List'!F:F,0),2)</f>
        <v>36</v>
      </c>
      <c r="E69">
        <f>INDEX('Draft Master List'!B:D,MATCH('Fantasy Points'!F69,'Draft Master List'!F:F,0),3)</f>
        <v>540</v>
      </c>
      <c r="F69" t="str">
        <f>INDEX('Draft Master List'!E:F,MATCH(A69,'Draft Master List'!E:E,0),2)</f>
        <v>362008</v>
      </c>
      <c r="G69">
        <v>48.6</v>
      </c>
      <c r="H69">
        <v>38</v>
      </c>
      <c r="I69">
        <v>64.2</v>
      </c>
      <c r="J69">
        <v>216.3</v>
      </c>
      <c r="K69">
        <v>116.5</v>
      </c>
      <c r="L69">
        <v>483.6</v>
      </c>
      <c r="M69">
        <v>0</v>
      </c>
      <c r="N69">
        <v>0</v>
      </c>
      <c r="O69">
        <v>0</v>
      </c>
      <c r="P69">
        <v>1</v>
      </c>
      <c r="Q69">
        <v>0</v>
      </c>
      <c r="R69">
        <v>1</v>
      </c>
      <c r="S69" t="s">
        <v>3113</v>
      </c>
      <c r="T69">
        <v>1</v>
      </c>
      <c r="U69" t="str">
        <f>IFERROR(INDEX(Combine!C:N,MATCH('Fantasy Points'!F69,Combine!B:B,0),1),"No Data")</f>
        <v>Kansas State</v>
      </c>
      <c r="V69" t="str">
        <f>IFERROR(INDEX(Combine!$C:$N,MATCH('Fantasy Points'!F69,Combine!$B:$B,0),2),"No Data")</f>
        <v>Big 12</v>
      </c>
      <c r="W69" t="str">
        <f>IFERROR(INDEX(Combine!$C:$N,MATCH('Fantasy Points'!F69,Combine!$B:$B,0),3),"No Data")</f>
        <v>WR</v>
      </c>
      <c r="X69">
        <f>IFERROR(INDEX(Combine!$C:$N,MATCH('Fantasy Points'!F69,Combine!$B:$B,0),4),"No Data")</f>
        <v>75</v>
      </c>
      <c r="Y69">
        <f>IFERROR(INDEX(Combine!$C:$N,MATCH('Fantasy Points'!F69,Combine!$B:$B,0),5),"No Data")</f>
        <v>217</v>
      </c>
      <c r="Z69">
        <f>IFERROR(INDEX(Combine!$C:$N,MATCH('Fantasy Points'!F69,Combine!$B:$B,0),6),"No Data")</f>
        <v>0</v>
      </c>
      <c r="AA69">
        <f>IFERROR(INDEX(Combine!$C:$N,MATCH('Fantasy Points'!F69,Combine!$B:$B,0),7),"No Data")</f>
        <v>4.51</v>
      </c>
      <c r="AB69">
        <f>IFERROR(INDEX(Combine!$C:$N,MATCH('Fantasy Points'!F69,Combine!$B:$B,0),8),"No Data")</f>
        <v>0</v>
      </c>
      <c r="AC69">
        <f>IFERROR(INDEX(Combine!$C:$N,MATCH('Fantasy Points'!F69,Combine!$B:$B,0),9),"No Data")</f>
        <v>31</v>
      </c>
      <c r="AD69">
        <f>IFERROR(INDEX(Combine!$C:$N,MATCH('Fantasy Points'!F69,Combine!$B:$B,0),10),"No Data")</f>
        <v>123</v>
      </c>
      <c r="AE69">
        <f>IFERROR(INDEX(Combine!$C:$N,MATCH('Fantasy Points'!F69,Combine!$B:$B,0),11),"No Data")</f>
        <v>4.3499999999999996</v>
      </c>
      <c r="AF69">
        <f>IFERROR(INDEX(Combine!$C:$N,MATCH('Fantasy Points'!F69,Combine!$B:$B,0),12),"No Data")</f>
        <v>7.03</v>
      </c>
    </row>
    <row r="70" spans="1:32" x14ac:dyDescent="0.25">
      <c r="A70" t="s">
        <v>380</v>
      </c>
      <c r="B70" t="s">
        <v>74</v>
      </c>
      <c r="C70">
        <f>INDEX('Draft Master List'!B:D,MATCH('Fantasy Points'!F70,'Draft Master List'!F:F,0),1)</f>
        <v>2</v>
      </c>
      <c r="D70">
        <f>INDEX('Draft Master List'!B:D,MATCH('Fantasy Points'!F70,'Draft Master List'!F:F,0),2)</f>
        <v>41</v>
      </c>
      <c r="E70">
        <f>INDEX('Draft Master List'!B:D,MATCH('Fantasy Points'!F70,'Draft Master List'!F:F,0),3)</f>
        <v>490</v>
      </c>
      <c r="F70" t="str">
        <f>INDEX('Draft Master List'!E:F,MATCH(A70,'Draft Master List'!E:E,0),2)</f>
        <v>412008</v>
      </c>
      <c r="G70">
        <v>20.7</v>
      </c>
      <c r="H70">
        <v>0.9</v>
      </c>
      <c r="I70">
        <v>0</v>
      </c>
      <c r="J70">
        <v>0</v>
      </c>
      <c r="K70">
        <v>0</v>
      </c>
      <c r="L70">
        <v>21.599999999999998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 t="s">
        <v>3112</v>
      </c>
      <c r="T70">
        <v>0</v>
      </c>
      <c r="U70" t="str">
        <f>IFERROR(INDEX(Combine!C:N,MATCH('Fantasy Points'!F70,Combine!B:B,0),1),"No Data")</f>
        <v>Indiana</v>
      </c>
      <c r="V70" t="str">
        <f>IFERROR(INDEX(Combine!$C:$N,MATCH('Fantasy Points'!F70,Combine!$B:$B,0),2),"No Data")</f>
        <v>Big Ten</v>
      </c>
      <c r="W70" t="str">
        <f>IFERROR(INDEX(Combine!$C:$N,MATCH('Fantasy Points'!F70,Combine!$B:$B,0),3),"No Data")</f>
        <v>WR</v>
      </c>
      <c r="X70">
        <f>IFERROR(INDEX(Combine!$C:$N,MATCH('Fantasy Points'!F70,Combine!$B:$B,0),4),"No Data")</f>
        <v>78</v>
      </c>
      <c r="Y70">
        <f>IFERROR(INDEX(Combine!$C:$N,MATCH('Fantasy Points'!F70,Combine!$B:$B,0),5),"No Data")</f>
        <v>217</v>
      </c>
      <c r="Z70">
        <f>IFERROR(INDEX(Combine!$C:$N,MATCH('Fantasy Points'!F70,Combine!$B:$B,0),6),"No Data")</f>
        <v>14</v>
      </c>
      <c r="AA70">
        <f>IFERROR(INDEX(Combine!$C:$N,MATCH('Fantasy Points'!F70,Combine!$B:$B,0),7),"No Data")</f>
        <v>4.45</v>
      </c>
      <c r="AB70">
        <f>IFERROR(INDEX(Combine!$C:$N,MATCH('Fantasy Points'!F70,Combine!$B:$B,0),8),"No Data")</f>
        <v>18</v>
      </c>
      <c r="AC70">
        <f>IFERROR(INDEX(Combine!$C:$N,MATCH('Fantasy Points'!F70,Combine!$B:$B,0),9),"No Data")</f>
        <v>31.5</v>
      </c>
      <c r="AD70">
        <f>IFERROR(INDEX(Combine!$C:$N,MATCH('Fantasy Points'!F70,Combine!$B:$B,0),10),"No Data")</f>
        <v>125</v>
      </c>
      <c r="AE70">
        <f>IFERROR(INDEX(Combine!$C:$N,MATCH('Fantasy Points'!F70,Combine!$B:$B,0),11),"No Data")</f>
        <v>4.2</v>
      </c>
      <c r="AF70">
        <f>IFERROR(INDEX(Combine!$C:$N,MATCH('Fantasy Points'!F70,Combine!$B:$B,0),12),"No Data")</f>
        <v>6.84</v>
      </c>
    </row>
    <row r="71" spans="1:32" x14ac:dyDescent="0.25">
      <c r="A71" t="s">
        <v>123</v>
      </c>
      <c r="B71" t="s">
        <v>74</v>
      </c>
      <c r="C71">
        <f>INDEX('Draft Master List'!B:D,MATCH('Fantasy Points'!F71,'Draft Master List'!F:F,0),1)</f>
        <v>2</v>
      </c>
      <c r="D71">
        <f>INDEX('Draft Master List'!B:D,MATCH('Fantasy Points'!F71,'Draft Master List'!F:F,0),2)</f>
        <v>42</v>
      </c>
      <c r="E71">
        <f>INDEX('Draft Master List'!B:D,MATCH('Fantasy Points'!F71,'Draft Master List'!F:F,0),3)</f>
        <v>480</v>
      </c>
      <c r="F71" t="str">
        <f>INDEX('Draft Master List'!E:F,MATCH(A71,'Draft Master List'!E:E,0),2)</f>
        <v>422008</v>
      </c>
      <c r="G71">
        <v>124</v>
      </c>
      <c r="H71">
        <v>32.5</v>
      </c>
      <c r="I71">
        <v>72.7</v>
      </c>
      <c r="J71">
        <v>21.5</v>
      </c>
      <c r="K71">
        <v>27.4</v>
      </c>
      <c r="L71">
        <v>278.09999999999997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 t="s">
        <v>3112</v>
      </c>
      <c r="T71">
        <v>0</v>
      </c>
      <c r="U71" t="str">
        <f>IFERROR(INDEX(Combine!C:N,MATCH('Fantasy Points'!F71,Combine!B:B,0),1),"No Data")</f>
        <v>Virginia Tech</v>
      </c>
      <c r="V71" t="str">
        <f>IFERROR(INDEX(Combine!$C:$N,MATCH('Fantasy Points'!F71,Combine!$B:$B,0),2),"No Data")</f>
        <v>ACC</v>
      </c>
      <c r="W71" t="str">
        <f>IFERROR(INDEX(Combine!$C:$N,MATCH('Fantasy Points'!F71,Combine!$B:$B,0),3),"No Data")</f>
        <v>WR</v>
      </c>
      <c r="X71">
        <f>IFERROR(INDEX(Combine!$C:$N,MATCH('Fantasy Points'!F71,Combine!$B:$B,0),4),"No Data")</f>
        <v>70</v>
      </c>
      <c r="Y71">
        <f>IFERROR(INDEX(Combine!$C:$N,MATCH('Fantasy Points'!F71,Combine!$B:$B,0),5),"No Data")</f>
        <v>184</v>
      </c>
      <c r="Z71">
        <f>IFERROR(INDEX(Combine!$C:$N,MATCH('Fantasy Points'!F71,Combine!$B:$B,0),6),"No Data")</f>
        <v>0</v>
      </c>
      <c r="AA71">
        <f>IFERROR(INDEX(Combine!$C:$N,MATCH('Fantasy Points'!F71,Combine!$B:$B,0),7),"No Data")</f>
        <v>4.3899999999999997</v>
      </c>
      <c r="AB71">
        <f>IFERROR(INDEX(Combine!$C:$N,MATCH('Fantasy Points'!F71,Combine!$B:$B,0),8),"No Data")</f>
        <v>24</v>
      </c>
      <c r="AC71">
        <f>IFERROR(INDEX(Combine!$C:$N,MATCH('Fantasy Points'!F71,Combine!$B:$B,0),9),"No Data")</f>
        <v>36</v>
      </c>
      <c r="AD71">
        <f>IFERROR(INDEX(Combine!$C:$N,MATCH('Fantasy Points'!F71,Combine!$B:$B,0),10),"No Data")</f>
        <v>124</v>
      </c>
      <c r="AE71">
        <f>IFERROR(INDEX(Combine!$C:$N,MATCH('Fantasy Points'!F71,Combine!$B:$B,0),11),"No Data")</f>
        <v>4.34</v>
      </c>
      <c r="AF71">
        <f>IFERROR(INDEX(Combine!$C:$N,MATCH('Fantasy Points'!F71,Combine!$B:$B,0),12),"No Data")</f>
        <v>7.07</v>
      </c>
    </row>
    <row r="72" spans="1:32" x14ac:dyDescent="0.25">
      <c r="A72" t="s">
        <v>381</v>
      </c>
      <c r="B72" t="s">
        <v>74</v>
      </c>
      <c r="C72">
        <f>INDEX('Draft Master List'!B:D,MATCH('Fantasy Points'!F72,'Draft Master List'!F:F,0),1)</f>
        <v>2</v>
      </c>
      <c r="D72">
        <f>INDEX('Draft Master List'!B:D,MATCH('Fantasy Points'!F72,'Draft Master List'!F:F,0),2)</f>
        <v>46</v>
      </c>
      <c r="E72">
        <f>INDEX('Draft Master List'!B:D,MATCH('Fantasy Points'!F72,'Draft Master List'!F:F,0),3)</f>
        <v>440</v>
      </c>
      <c r="F72" t="str">
        <f>INDEX('Draft Master List'!E:F,MATCH(A72,'Draft Master List'!E:E,0),2)</f>
        <v>462008</v>
      </c>
      <c r="G72">
        <v>0.2</v>
      </c>
      <c r="H72">
        <v>0</v>
      </c>
      <c r="I72">
        <v>41.7</v>
      </c>
      <c r="J72">
        <v>96.5</v>
      </c>
      <c r="K72">
        <v>23.4</v>
      </c>
      <c r="L72">
        <v>161.80000000000001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 t="s">
        <v>3112</v>
      </c>
      <c r="T72">
        <v>0</v>
      </c>
      <c r="U72" t="str">
        <f>IFERROR(INDEX(Combine!C:N,MATCH('Fantasy Points'!F72,Combine!B:B,0),1),"No Data")</f>
        <v>Coastal Carolina</v>
      </c>
      <c r="V72" t="str">
        <f>IFERROR(INDEX(Combine!$C:$N,MATCH('Fantasy Points'!F72,Combine!$B:$B,0),2),"No Data")</f>
        <v>N/A</v>
      </c>
      <c r="W72" t="str">
        <f>IFERROR(INDEX(Combine!$C:$N,MATCH('Fantasy Points'!F72,Combine!$B:$B,0),3),"No Data")</f>
        <v>WR</v>
      </c>
      <c r="X72">
        <f>IFERROR(INDEX(Combine!$C:$N,MATCH('Fantasy Points'!F72,Combine!$B:$B,0),4),"No Data")</f>
        <v>74</v>
      </c>
      <c r="Y72">
        <f>IFERROR(INDEX(Combine!$C:$N,MATCH('Fantasy Points'!F72,Combine!$B:$B,0),5),"No Data")</f>
        <v>199</v>
      </c>
      <c r="Z72">
        <f>IFERROR(INDEX(Combine!$C:$N,MATCH('Fantasy Points'!F72,Combine!$B:$B,0),6),"No Data")</f>
        <v>0</v>
      </c>
      <c r="AA72">
        <f>IFERROR(INDEX(Combine!$C:$N,MATCH('Fantasy Points'!F72,Combine!$B:$B,0),7),"No Data")</f>
        <v>4.42</v>
      </c>
      <c r="AB72">
        <f>IFERROR(INDEX(Combine!$C:$N,MATCH('Fantasy Points'!F72,Combine!$B:$B,0),8),"No Data")</f>
        <v>0</v>
      </c>
      <c r="AC72">
        <f>IFERROR(INDEX(Combine!$C:$N,MATCH('Fantasy Points'!F72,Combine!$B:$B,0),9),"No Data")</f>
        <v>37.5</v>
      </c>
      <c r="AD72">
        <f>IFERROR(INDEX(Combine!$C:$N,MATCH('Fantasy Points'!F72,Combine!$B:$B,0),10),"No Data")</f>
        <v>136</v>
      </c>
      <c r="AE72">
        <f>IFERROR(INDEX(Combine!$C:$N,MATCH('Fantasy Points'!F72,Combine!$B:$B,0),11),"No Data")</f>
        <v>4.5199999999999996</v>
      </c>
      <c r="AF72">
        <f>IFERROR(INDEX(Combine!$C:$N,MATCH('Fantasy Points'!F72,Combine!$B:$B,0),12),"No Data")</f>
        <v>7.08</v>
      </c>
    </row>
    <row r="73" spans="1:32" x14ac:dyDescent="0.25">
      <c r="A73" t="s">
        <v>122</v>
      </c>
      <c r="B73" t="s">
        <v>74</v>
      </c>
      <c r="C73">
        <f>INDEX('Draft Master List'!B:D,MATCH('Fantasy Points'!F73,'Draft Master List'!F:F,0),1)</f>
        <v>2</v>
      </c>
      <c r="D73">
        <f>INDEX('Draft Master List'!B:D,MATCH('Fantasy Points'!F73,'Draft Master List'!F:F,0),2)</f>
        <v>49</v>
      </c>
      <c r="E73">
        <f>INDEX('Draft Master List'!B:D,MATCH('Fantasy Points'!F73,'Draft Master List'!F:F,0),3)</f>
        <v>410</v>
      </c>
      <c r="F73" t="str">
        <f>INDEX('Draft Master List'!E:F,MATCH(A73,'Draft Master List'!E:E,0),2)</f>
        <v>492008</v>
      </c>
      <c r="G73">
        <v>95.2</v>
      </c>
      <c r="H73">
        <v>163.6</v>
      </c>
      <c r="I73">
        <v>133.6</v>
      </c>
      <c r="J73">
        <v>118.1</v>
      </c>
      <c r="K73">
        <v>80</v>
      </c>
      <c r="L73">
        <v>590.5</v>
      </c>
      <c r="M73">
        <v>0</v>
      </c>
      <c r="N73">
        <v>1</v>
      </c>
      <c r="O73">
        <v>1</v>
      </c>
      <c r="P73">
        <v>0</v>
      </c>
      <c r="Q73">
        <v>0</v>
      </c>
      <c r="R73">
        <v>2</v>
      </c>
      <c r="S73" t="s">
        <v>3115</v>
      </c>
      <c r="T73">
        <v>1</v>
      </c>
      <c r="U73" t="str">
        <f>IFERROR(INDEX(Combine!C:N,MATCH('Fantasy Points'!F73,Combine!B:B,0),1),"No Data")</f>
        <v>California</v>
      </c>
      <c r="V73" t="str">
        <f>IFERROR(INDEX(Combine!$C:$N,MATCH('Fantasy Points'!F73,Combine!$B:$B,0),2),"No Data")</f>
        <v>Pac-12</v>
      </c>
      <c r="W73" t="str">
        <f>IFERROR(INDEX(Combine!$C:$N,MATCH('Fantasy Points'!F73,Combine!$B:$B,0),3),"No Data")</f>
        <v>WR</v>
      </c>
      <c r="X73">
        <f>IFERROR(INDEX(Combine!$C:$N,MATCH('Fantasy Points'!F73,Combine!$B:$B,0),4),"No Data")</f>
        <v>70</v>
      </c>
      <c r="Y73">
        <f>IFERROR(INDEX(Combine!$C:$N,MATCH('Fantasy Points'!F73,Combine!$B:$B,0),5),"No Data")</f>
        <v>169</v>
      </c>
      <c r="Z73">
        <f>IFERROR(INDEX(Combine!$C:$N,MATCH('Fantasy Points'!F73,Combine!$B:$B,0),6),"No Data")</f>
        <v>0</v>
      </c>
      <c r="AA73">
        <f>IFERROR(INDEX(Combine!$C:$N,MATCH('Fantasy Points'!F73,Combine!$B:$B,0),7),"No Data")</f>
        <v>4.3499999999999996</v>
      </c>
      <c r="AB73">
        <f>IFERROR(INDEX(Combine!$C:$N,MATCH('Fantasy Points'!F73,Combine!$B:$B,0),8),"No Data")</f>
        <v>0</v>
      </c>
      <c r="AC73">
        <f>IFERROR(INDEX(Combine!$C:$N,MATCH('Fantasy Points'!F73,Combine!$B:$B,0),9),"No Data")</f>
        <v>0</v>
      </c>
      <c r="AD73">
        <f>IFERROR(INDEX(Combine!$C:$N,MATCH('Fantasy Points'!F73,Combine!$B:$B,0),10),"No Data")</f>
        <v>120</v>
      </c>
      <c r="AE73">
        <f>IFERROR(INDEX(Combine!$C:$N,MATCH('Fantasy Points'!F73,Combine!$B:$B,0),11),"No Data")</f>
        <v>0</v>
      </c>
      <c r="AF73">
        <f>IFERROR(INDEX(Combine!$C:$N,MATCH('Fantasy Points'!F73,Combine!$B:$B,0),12),"No Data")</f>
        <v>0</v>
      </c>
    </row>
    <row r="74" spans="1:32" x14ac:dyDescent="0.25">
      <c r="A74" t="s">
        <v>382</v>
      </c>
      <c r="B74" t="s">
        <v>74</v>
      </c>
      <c r="C74">
        <f>INDEX('Draft Master List'!B:D,MATCH('Fantasy Points'!F74,'Draft Master List'!F:F,0),1)</f>
        <v>2</v>
      </c>
      <c r="D74">
        <f>INDEX('Draft Master List'!B:D,MATCH('Fantasy Points'!F74,'Draft Master List'!F:F,0),2)</f>
        <v>51</v>
      </c>
      <c r="E74">
        <f>INDEX('Draft Master List'!B:D,MATCH('Fantasy Points'!F74,'Draft Master List'!F:F,0),3)</f>
        <v>390</v>
      </c>
      <c r="F74" t="str">
        <f>INDEX('Draft Master List'!E:F,MATCH(A74,'Draft Master List'!E:E,0),2)</f>
        <v>512008</v>
      </c>
      <c r="G74">
        <v>1.8</v>
      </c>
      <c r="H74">
        <v>34.700000000000003</v>
      </c>
      <c r="I74">
        <v>0</v>
      </c>
      <c r="J74">
        <v>0</v>
      </c>
      <c r="K74">
        <v>0</v>
      </c>
      <c r="L74">
        <v>36.5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 t="s">
        <v>3112</v>
      </c>
      <c r="T74">
        <v>0</v>
      </c>
      <c r="U74" t="str">
        <f>IFERROR(INDEX(Combine!C:N,MATCH('Fantasy Points'!F74,Combine!B:B,0),1),"No Data")</f>
        <v>Oklahoma</v>
      </c>
      <c r="V74" t="str">
        <f>IFERROR(INDEX(Combine!$C:$N,MATCH('Fantasy Points'!F74,Combine!$B:$B,0),2),"No Data")</f>
        <v>Big 12</v>
      </c>
      <c r="W74" t="str">
        <f>IFERROR(INDEX(Combine!$C:$N,MATCH('Fantasy Points'!F74,Combine!$B:$B,0),3),"No Data")</f>
        <v>No Data</v>
      </c>
      <c r="X74" t="str">
        <f>IFERROR(INDEX(Combine!$C:$N,MATCH('Fantasy Points'!F74,Combine!$B:$B,0),4),"No Data")</f>
        <v>No Data</v>
      </c>
      <c r="Y74" t="str">
        <f>IFERROR(INDEX(Combine!$C:$N,MATCH('Fantasy Points'!F74,Combine!$B:$B,0),5),"No Data")</f>
        <v>No Data</v>
      </c>
      <c r="Z74" t="str">
        <f>IFERROR(INDEX(Combine!$C:$N,MATCH('Fantasy Points'!F74,Combine!$B:$B,0),6),"No Data")</f>
        <v>No Data</v>
      </c>
      <c r="AA74" t="str">
        <f>IFERROR(INDEX(Combine!$C:$N,MATCH('Fantasy Points'!F74,Combine!$B:$B,0),7),"No Data")</f>
        <v>No Data</v>
      </c>
      <c r="AB74" t="str">
        <f>IFERROR(INDEX(Combine!$C:$N,MATCH('Fantasy Points'!F74,Combine!$B:$B,0),8),"No Data")</f>
        <v>No Data</v>
      </c>
      <c r="AC74" t="str">
        <f>IFERROR(INDEX(Combine!$C:$N,MATCH('Fantasy Points'!F74,Combine!$B:$B,0),9),"No Data")</f>
        <v>No Data</v>
      </c>
      <c r="AD74" t="str">
        <f>IFERROR(INDEX(Combine!$C:$N,MATCH('Fantasy Points'!F74,Combine!$B:$B,0),10),"No Data")</f>
        <v>No Data</v>
      </c>
      <c r="AE74" t="str">
        <f>IFERROR(INDEX(Combine!$C:$N,MATCH('Fantasy Points'!F74,Combine!$B:$B,0),11),"No Data")</f>
        <v>No Data</v>
      </c>
      <c r="AF74" t="str">
        <f>IFERROR(INDEX(Combine!$C:$N,MATCH('Fantasy Points'!F74,Combine!$B:$B,0),12),"No Data")</f>
        <v>No Data</v>
      </c>
    </row>
    <row r="75" spans="1:32" x14ac:dyDescent="0.25">
      <c r="A75" t="s">
        <v>383</v>
      </c>
      <c r="B75" t="s">
        <v>74</v>
      </c>
      <c r="C75">
        <f>INDEX('Draft Master List'!B:D,MATCH('Fantasy Points'!F75,'Draft Master List'!F:F,0),1)</f>
        <v>2</v>
      </c>
      <c r="D75">
        <f>INDEX('Draft Master List'!B:D,MATCH('Fantasy Points'!F75,'Draft Master List'!F:F,0),2)</f>
        <v>53</v>
      </c>
      <c r="E75">
        <f>INDEX('Draft Master List'!B:D,MATCH('Fantasy Points'!F75,'Draft Master List'!F:F,0),3)</f>
        <v>370</v>
      </c>
      <c r="F75" t="str">
        <f>INDEX('Draft Master List'!E:F,MATCH(A75,'Draft Master List'!E:E,0),2)</f>
        <v>532008</v>
      </c>
      <c r="G75">
        <v>2.4000000000000004</v>
      </c>
      <c r="H75">
        <v>0.5</v>
      </c>
      <c r="I75">
        <v>0</v>
      </c>
      <c r="J75">
        <v>0</v>
      </c>
      <c r="K75">
        <v>0</v>
      </c>
      <c r="L75">
        <v>2.9000000000000004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 t="s">
        <v>3112</v>
      </c>
      <c r="T75">
        <v>0</v>
      </c>
      <c r="U75" t="str">
        <f>IFERROR(INDEX(Combine!C:N,MATCH('Fantasy Points'!F75,Combine!B:B,0),1),"No Data")</f>
        <v>Texas</v>
      </c>
      <c r="V75" t="str">
        <f>IFERROR(INDEX(Combine!$C:$N,MATCH('Fantasy Points'!F75,Combine!$B:$B,0),2),"No Data")</f>
        <v>Big 12</v>
      </c>
      <c r="W75" t="str">
        <f>IFERROR(INDEX(Combine!$C:$N,MATCH('Fantasy Points'!F75,Combine!$B:$B,0),3),"No Data")</f>
        <v>WR</v>
      </c>
      <c r="X75">
        <f>IFERROR(INDEX(Combine!$C:$N,MATCH('Fantasy Points'!F75,Combine!$B:$B,0),4),"No Data")</f>
        <v>76</v>
      </c>
      <c r="Y75">
        <f>IFERROR(INDEX(Combine!$C:$N,MATCH('Fantasy Points'!F75,Combine!$B:$B,0),5),"No Data")</f>
        <v>215</v>
      </c>
      <c r="Z75">
        <f>IFERROR(INDEX(Combine!$C:$N,MATCH('Fantasy Points'!F75,Combine!$B:$B,0),6),"No Data")</f>
        <v>0</v>
      </c>
      <c r="AA75">
        <f>IFERROR(INDEX(Combine!$C:$N,MATCH('Fantasy Points'!F75,Combine!$B:$B,0),7),"No Data")</f>
        <v>4.4800000000000004</v>
      </c>
      <c r="AB75">
        <f>IFERROR(INDEX(Combine!$C:$N,MATCH('Fantasy Points'!F75,Combine!$B:$B,0),8),"No Data")</f>
        <v>35</v>
      </c>
      <c r="AC75">
        <f>IFERROR(INDEX(Combine!$C:$N,MATCH('Fantasy Points'!F75,Combine!$B:$B,0),9),"No Data")</f>
        <v>35</v>
      </c>
      <c r="AD75">
        <f>IFERROR(INDEX(Combine!$C:$N,MATCH('Fantasy Points'!F75,Combine!$B:$B,0),10),"No Data")</f>
        <v>0</v>
      </c>
      <c r="AE75">
        <f>IFERROR(INDEX(Combine!$C:$N,MATCH('Fantasy Points'!F75,Combine!$B:$B,0),11),"No Data")</f>
        <v>0</v>
      </c>
      <c r="AF75">
        <f>IFERROR(INDEX(Combine!$C:$N,MATCH('Fantasy Points'!F75,Combine!$B:$B,0),12),"No Data")</f>
        <v>0</v>
      </c>
    </row>
    <row r="76" spans="1:32" x14ac:dyDescent="0.25">
      <c r="A76" t="s">
        <v>386</v>
      </c>
      <c r="B76" t="s">
        <v>74</v>
      </c>
      <c r="C76">
        <f>INDEX('Draft Master List'!B:D,MATCH('Fantasy Points'!F76,'Draft Master List'!F:F,0),1)</f>
        <v>2</v>
      </c>
      <c r="D76">
        <f>INDEX('Draft Master List'!B:D,MATCH('Fantasy Points'!F76,'Draft Master List'!F:F,0),2)</f>
        <v>58</v>
      </c>
      <c r="E76">
        <f>INDEX('Draft Master List'!B:D,MATCH('Fantasy Points'!F76,'Draft Master List'!F:F,0),3)</f>
        <v>320</v>
      </c>
      <c r="F76" t="str">
        <f>INDEX('Draft Master List'!E:F,MATCH(A76,'Draft Master List'!E:E,0),2)</f>
        <v>582008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 t="s">
        <v>3112</v>
      </c>
      <c r="T76">
        <v>0</v>
      </c>
      <c r="U76" t="str">
        <f>IFERROR(INDEX(Combine!C:N,MATCH('Fantasy Points'!F76,Combine!B:B,0),1),"No Data")</f>
        <v>Appalachian State (NC)</v>
      </c>
      <c r="V76" t="str">
        <f>IFERROR(INDEX(Combine!$C:$N,MATCH('Fantasy Points'!F76,Combine!$B:$B,0),2),"No Data")</f>
        <v>N/A</v>
      </c>
      <c r="W76" t="str">
        <f>IFERROR(INDEX(Combine!$C:$N,MATCH('Fantasy Points'!F76,Combine!$B:$B,0),3),"No Data")</f>
        <v>WR</v>
      </c>
      <c r="X76">
        <f>IFERROR(INDEX(Combine!$C:$N,MATCH('Fantasy Points'!F76,Combine!$B:$B,0),4),"No Data")</f>
        <v>70</v>
      </c>
      <c r="Y76">
        <f>IFERROR(INDEX(Combine!$C:$N,MATCH('Fantasy Points'!F76,Combine!$B:$B,0),5),"No Data")</f>
        <v>182</v>
      </c>
      <c r="Z76">
        <f>IFERROR(INDEX(Combine!$C:$N,MATCH('Fantasy Points'!F76,Combine!$B:$B,0),6),"No Data")</f>
        <v>0</v>
      </c>
      <c r="AA76">
        <f>IFERROR(INDEX(Combine!$C:$N,MATCH('Fantasy Points'!F76,Combine!$B:$B,0),7),"No Data")</f>
        <v>4.33</v>
      </c>
      <c r="AB76">
        <f>IFERROR(INDEX(Combine!$C:$N,MATCH('Fantasy Points'!F76,Combine!$B:$B,0),8),"No Data")</f>
        <v>0</v>
      </c>
      <c r="AC76">
        <f>IFERROR(INDEX(Combine!$C:$N,MATCH('Fantasy Points'!F76,Combine!$B:$B,0),9),"No Data")</f>
        <v>29.5</v>
      </c>
      <c r="AD76">
        <f>IFERROR(INDEX(Combine!$C:$N,MATCH('Fantasy Points'!F76,Combine!$B:$B,0),10),"No Data")</f>
        <v>122</v>
      </c>
      <c r="AE76">
        <f>IFERROR(INDEX(Combine!$C:$N,MATCH('Fantasy Points'!F76,Combine!$B:$B,0),11),"No Data")</f>
        <v>4.38</v>
      </c>
      <c r="AF76">
        <f>IFERROR(INDEX(Combine!$C:$N,MATCH('Fantasy Points'!F76,Combine!$B:$B,0),12),"No Data")</f>
        <v>6.81</v>
      </c>
    </row>
    <row r="77" spans="1:32" x14ac:dyDescent="0.25">
      <c r="A77" t="s">
        <v>390</v>
      </c>
      <c r="B77" t="s">
        <v>74</v>
      </c>
      <c r="C77">
        <f>INDEX('Draft Master List'!B:D,MATCH('Fantasy Points'!F77,'Draft Master List'!F:F,0),1)</f>
        <v>3</v>
      </c>
      <c r="D77">
        <f>INDEX('Draft Master List'!B:D,MATCH('Fantasy Points'!F77,'Draft Master List'!F:F,0),2)</f>
        <v>70</v>
      </c>
      <c r="E77">
        <f>INDEX('Draft Master List'!B:D,MATCH('Fantasy Points'!F77,'Draft Master List'!F:F,0),3)</f>
        <v>240</v>
      </c>
      <c r="F77" t="str">
        <f>INDEX('Draft Master List'!E:F,MATCH(A77,'Draft Master List'!E:E,0),2)</f>
        <v>702008</v>
      </c>
      <c r="G77">
        <v>0</v>
      </c>
      <c r="H77">
        <v>79.7</v>
      </c>
      <c r="I77">
        <v>72.099999999999994</v>
      </c>
      <c r="J77">
        <v>42.1</v>
      </c>
      <c r="K77">
        <v>49.5</v>
      </c>
      <c r="L77">
        <v>243.4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 t="s">
        <v>3112</v>
      </c>
      <c r="T77">
        <v>0</v>
      </c>
      <c r="U77" t="str">
        <f>IFERROR(INDEX(Combine!C:N,MATCH('Fantasy Points'!F77,Combine!B:B,0),1),"No Data")</f>
        <v>Vanderbilt</v>
      </c>
      <c r="V77" t="str">
        <f>IFERROR(INDEX(Combine!$C:$N,MATCH('Fantasy Points'!F77,Combine!$B:$B,0),2),"No Data")</f>
        <v>SEC</v>
      </c>
      <c r="W77" t="str">
        <f>IFERROR(INDEX(Combine!$C:$N,MATCH('Fantasy Points'!F77,Combine!$B:$B,0),3),"No Data")</f>
        <v>WR</v>
      </c>
      <c r="X77">
        <f>IFERROR(INDEX(Combine!$C:$N,MATCH('Fantasy Points'!F77,Combine!$B:$B,0),4),"No Data")</f>
        <v>73</v>
      </c>
      <c r="Y77">
        <f>IFERROR(INDEX(Combine!$C:$N,MATCH('Fantasy Points'!F77,Combine!$B:$B,0),5),"No Data")</f>
        <v>209</v>
      </c>
      <c r="Z77">
        <f>IFERROR(INDEX(Combine!$C:$N,MATCH('Fantasy Points'!F77,Combine!$B:$B,0),6),"No Data")</f>
        <v>0</v>
      </c>
      <c r="AA77">
        <f>IFERROR(INDEX(Combine!$C:$N,MATCH('Fantasy Points'!F77,Combine!$B:$B,0),7),"No Data")</f>
        <v>4.4800000000000004</v>
      </c>
      <c r="AB77">
        <f>IFERROR(INDEX(Combine!$C:$N,MATCH('Fantasy Points'!F77,Combine!$B:$B,0),8),"No Data")</f>
        <v>15</v>
      </c>
      <c r="AC77">
        <f>IFERROR(INDEX(Combine!$C:$N,MATCH('Fantasy Points'!F77,Combine!$B:$B,0),9),"No Data")</f>
        <v>26</v>
      </c>
      <c r="AD77">
        <f>IFERROR(INDEX(Combine!$C:$N,MATCH('Fantasy Points'!F77,Combine!$B:$B,0),10),"No Data")</f>
        <v>110</v>
      </c>
      <c r="AE77">
        <f>IFERROR(INDEX(Combine!$C:$N,MATCH('Fantasy Points'!F77,Combine!$B:$B,0),11),"No Data")</f>
        <v>4.22</v>
      </c>
      <c r="AF77">
        <f>IFERROR(INDEX(Combine!$C:$N,MATCH('Fantasy Points'!F77,Combine!$B:$B,0),12),"No Data")</f>
        <v>7.15</v>
      </c>
    </row>
    <row r="78" spans="1:32" x14ac:dyDescent="0.25">
      <c r="A78" t="s">
        <v>391</v>
      </c>
      <c r="B78" t="s">
        <v>74</v>
      </c>
      <c r="C78">
        <f>INDEX('Draft Master List'!B:D,MATCH('Fantasy Points'!F78,'Draft Master List'!F:F,0),1)</f>
        <v>3</v>
      </c>
      <c r="D78">
        <f>INDEX('Draft Master List'!B:D,MATCH('Fantasy Points'!F78,'Draft Master List'!F:F,0),2)</f>
        <v>81</v>
      </c>
      <c r="E78">
        <f>INDEX('Draft Master List'!B:D,MATCH('Fantasy Points'!F78,'Draft Master List'!F:F,0),3)</f>
        <v>185</v>
      </c>
      <c r="F78" t="str">
        <f>INDEX('Draft Master List'!E:F,MATCH(A78,'Draft Master List'!E:E,0),2)</f>
        <v>812008</v>
      </c>
      <c r="G78">
        <v>9</v>
      </c>
      <c r="H78">
        <v>27.4</v>
      </c>
      <c r="I78">
        <v>35.1</v>
      </c>
      <c r="J78">
        <v>96.9</v>
      </c>
      <c r="K78">
        <v>20.7</v>
      </c>
      <c r="L78">
        <v>189.1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 t="s">
        <v>3112</v>
      </c>
      <c r="T78">
        <v>0</v>
      </c>
      <c r="U78" t="str">
        <f>IFERROR(INDEX(Combine!C:N,MATCH('Fantasy Points'!F78,Combine!B:B,0),1),"No Data")</f>
        <v>Louisiana State</v>
      </c>
      <c r="V78" t="str">
        <f>IFERROR(INDEX(Combine!$C:$N,MATCH('Fantasy Points'!F78,Combine!$B:$B,0),2),"No Data")</f>
        <v>SEC</v>
      </c>
      <c r="W78" t="str">
        <f>IFERROR(INDEX(Combine!$C:$N,MATCH('Fantasy Points'!F78,Combine!$B:$B,0),3),"No Data")</f>
        <v>No Data</v>
      </c>
      <c r="X78" t="str">
        <f>IFERROR(INDEX(Combine!$C:$N,MATCH('Fantasy Points'!F78,Combine!$B:$B,0),4),"No Data")</f>
        <v>No Data</v>
      </c>
      <c r="Y78" t="str">
        <f>IFERROR(INDEX(Combine!$C:$N,MATCH('Fantasy Points'!F78,Combine!$B:$B,0),5),"No Data")</f>
        <v>No Data</v>
      </c>
      <c r="Z78" t="str">
        <f>IFERROR(INDEX(Combine!$C:$N,MATCH('Fantasy Points'!F78,Combine!$B:$B,0),6),"No Data")</f>
        <v>No Data</v>
      </c>
      <c r="AA78" t="str">
        <f>IFERROR(INDEX(Combine!$C:$N,MATCH('Fantasy Points'!F78,Combine!$B:$B,0),7),"No Data")</f>
        <v>No Data</v>
      </c>
      <c r="AB78" t="str">
        <f>IFERROR(INDEX(Combine!$C:$N,MATCH('Fantasy Points'!F78,Combine!$B:$B,0),8),"No Data")</f>
        <v>No Data</v>
      </c>
      <c r="AC78" t="str">
        <f>IFERROR(INDEX(Combine!$C:$N,MATCH('Fantasy Points'!F78,Combine!$B:$B,0),9),"No Data")</f>
        <v>No Data</v>
      </c>
      <c r="AD78" t="str">
        <f>IFERROR(INDEX(Combine!$C:$N,MATCH('Fantasy Points'!F78,Combine!$B:$B,0),10),"No Data")</f>
        <v>No Data</v>
      </c>
      <c r="AE78" t="str">
        <f>IFERROR(INDEX(Combine!$C:$N,MATCH('Fantasy Points'!F78,Combine!$B:$B,0),11),"No Data")</f>
        <v>No Data</v>
      </c>
      <c r="AF78" t="str">
        <f>IFERROR(INDEX(Combine!$C:$N,MATCH('Fantasy Points'!F78,Combine!$B:$B,0),12),"No Data")</f>
        <v>No Data</v>
      </c>
    </row>
    <row r="79" spans="1:32" x14ac:dyDescent="0.25">
      <c r="A79" t="s">
        <v>124</v>
      </c>
      <c r="B79" t="s">
        <v>74</v>
      </c>
      <c r="C79">
        <f>INDEX('Draft Master List'!B:D,MATCH('Fantasy Points'!F79,'Draft Master List'!F:F,0),1)</f>
        <v>3</v>
      </c>
      <c r="D79">
        <f>INDEX('Draft Master List'!B:D,MATCH('Fantasy Points'!F79,'Draft Master List'!F:F,0),2)</f>
        <v>84</v>
      </c>
      <c r="E79">
        <f>INDEX('Draft Master List'!B:D,MATCH('Fantasy Points'!F79,'Draft Master List'!F:F,0),3)</f>
        <v>170</v>
      </c>
      <c r="F79" t="str">
        <f>INDEX('Draft Master List'!E:F,MATCH(A79,'Draft Master List'!E:E,0),2)</f>
        <v>842008</v>
      </c>
      <c r="G79">
        <v>36</v>
      </c>
      <c r="H79">
        <v>0</v>
      </c>
      <c r="I79">
        <v>35.4</v>
      </c>
      <c r="J79">
        <v>55.8</v>
      </c>
      <c r="K79">
        <v>43.5</v>
      </c>
      <c r="L79">
        <v>170.7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 t="s">
        <v>3112</v>
      </c>
      <c r="T79">
        <v>0</v>
      </c>
      <c r="U79" t="str">
        <f>IFERROR(INDEX(Combine!C:N,MATCH('Fantasy Points'!F79,Combine!B:B,0),1),"No Data")</f>
        <v>Louisville</v>
      </c>
      <c r="V79" t="str">
        <f>IFERROR(INDEX(Combine!$C:$N,MATCH('Fantasy Points'!F79,Combine!$B:$B,0),2),"No Data")</f>
        <v>ACC</v>
      </c>
      <c r="W79" t="str">
        <f>IFERROR(INDEX(Combine!$C:$N,MATCH('Fantasy Points'!F79,Combine!$B:$B,0),3),"No Data")</f>
        <v>WR</v>
      </c>
      <c r="X79">
        <f>IFERROR(INDEX(Combine!$C:$N,MATCH('Fantasy Points'!F79,Combine!$B:$B,0),4),"No Data")</f>
        <v>71</v>
      </c>
      <c r="Y79">
        <f>IFERROR(INDEX(Combine!$C:$N,MATCH('Fantasy Points'!F79,Combine!$B:$B,0),5),"No Data")</f>
        <v>176</v>
      </c>
      <c r="Z79">
        <f>IFERROR(INDEX(Combine!$C:$N,MATCH('Fantasy Points'!F79,Combine!$B:$B,0),6),"No Data")</f>
        <v>0</v>
      </c>
      <c r="AA79">
        <f>IFERROR(INDEX(Combine!$C:$N,MATCH('Fantasy Points'!F79,Combine!$B:$B,0),7),"No Data")</f>
        <v>4.51</v>
      </c>
      <c r="AB79">
        <f>IFERROR(INDEX(Combine!$C:$N,MATCH('Fantasy Points'!F79,Combine!$B:$B,0),8),"No Data")</f>
        <v>0</v>
      </c>
      <c r="AC79">
        <f>IFERROR(INDEX(Combine!$C:$N,MATCH('Fantasy Points'!F79,Combine!$B:$B,0),9),"No Data")</f>
        <v>31</v>
      </c>
      <c r="AD79">
        <f>IFERROR(INDEX(Combine!$C:$N,MATCH('Fantasy Points'!F79,Combine!$B:$B,0),10),"No Data")</f>
        <v>120</v>
      </c>
      <c r="AE79">
        <f>IFERROR(INDEX(Combine!$C:$N,MATCH('Fantasy Points'!F79,Combine!$B:$B,0),11),"No Data")</f>
        <v>4.12</v>
      </c>
      <c r="AF79">
        <f>IFERROR(INDEX(Combine!$C:$N,MATCH('Fantasy Points'!F79,Combine!$B:$B,0),12),"No Data")</f>
        <v>6.57</v>
      </c>
    </row>
    <row r="80" spans="1:32" x14ac:dyDescent="0.25">
      <c r="A80" t="s">
        <v>394</v>
      </c>
      <c r="B80" t="s">
        <v>74</v>
      </c>
      <c r="C80">
        <f>INDEX('Draft Master List'!B:D,MATCH('Fantasy Points'!F80,'Draft Master List'!F:F,0),1)</f>
        <v>3</v>
      </c>
      <c r="D80">
        <f>INDEX('Draft Master List'!B:D,MATCH('Fantasy Points'!F80,'Draft Master List'!F:F,0),2)</f>
        <v>95</v>
      </c>
      <c r="E80">
        <f>INDEX('Draft Master List'!B:D,MATCH('Fantasy Points'!F80,'Draft Master List'!F:F,0),3)</f>
        <v>120</v>
      </c>
      <c r="F80" t="str">
        <f>INDEX('Draft Master List'!E:F,MATCH(A80,'Draft Master List'!E:E,0),2)</f>
        <v>952008</v>
      </c>
      <c r="G80">
        <v>2.6</v>
      </c>
      <c r="H80">
        <v>110.2</v>
      </c>
      <c r="I80">
        <v>146.4</v>
      </c>
      <c r="J80">
        <v>76.3</v>
      </c>
      <c r="K80">
        <v>46.9</v>
      </c>
      <c r="L80">
        <v>382.4</v>
      </c>
      <c r="M80">
        <v>0</v>
      </c>
      <c r="N80">
        <v>0</v>
      </c>
      <c r="O80">
        <v>1</v>
      </c>
      <c r="P80">
        <v>0</v>
      </c>
      <c r="Q80">
        <v>0</v>
      </c>
      <c r="R80">
        <v>1</v>
      </c>
      <c r="S80" t="s">
        <v>3113</v>
      </c>
      <c r="T80">
        <v>1</v>
      </c>
      <c r="U80" t="str">
        <f>IFERROR(INDEX(Combine!C:N,MATCH('Fantasy Points'!F80,Combine!B:B,0),1),"No Data")</f>
        <v>Michigan</v>
      </c>
      <c r="V80" t="str">
        <f>IFERROR(INDEX(Combine!$C:$N,MATCH('Fantasy Points'!F80,Combine!$B:$B,0),2),"No Data")</f>
        <v>Big Ten</v>
      </c>
      <c r="W80" t="str">
        <f>IFERROR(INDEX(Combine!$C:$N,MATCH('Fantasy Points'!F80,Combine!$B:$B,0),3),"No Data")</f>
        <v>WR</v>
      </c>
      <c r="X80">
        <f>IFERROR(INDEX(Combine!$C:$N,MATCH('Fantasy Points'!F80,Combine!$B:$B,0),4),"No Data")</f>
        <v>73</v>
      </c>
      <c r="Y80">
        <f>IFERROR(INDEX(Combine!$C:$N,MATCH('Fantasy Points'!F80,Combine!$B:$B,0),5),"No Data")</f>
        <v>181</v>
      </c>
      <c r="Z80">
        <f>IFERROR(INDEX(Combine!$C:$N,MATCH('Fantasy Points'!F80,Combine!$B:$B,0),6),"No Data")</f>
        <v>0</v>
      </c>
      <c r="AA80">
        <f>IFERROR(INDEX(Combine!$C:$N,MATCH('Fantasy Points'!F80,Combine!$B:$B,0),7),"No Data")</f>
        <v>4.59</v>
      </c>
      <c r="AB80">
        <f>IFERROR(INDEX(Combine!$C:$N,MATCH('Fantasy Points'!F80,Combine!$B:$B,0),8),"No Data")</f>
        <v>16</v>
      </c>
      <c r="AC80">
        <f>IFERROR(INDEX(Combine!$C:$N,MATCH('Fantasy Points'!F80,Combine!$B:$B,0),9),"No Data")</f>
        <v>32</v>
      </c>
      <c r="AD80">
        <f>IFERROR(INDEX(Combine!$C:$N,MATCH('Fantasy Points'!F80,Combine!$B:$B,0),10),"No Data")</f>
        <v>117</v>
      </c>
      <c r="AE80">
        <f>IFERROR(INDEX(Combine!$C:$N,MATCH('Fantasy Points'!F80,Combine!$B:$B,0),11),"No Data")</f>
        <v>4.2699999999999996</v>
      </c>
      <c r="AF80">
        <f>IFERROR(INDEX(Combine!$C:$N,MATCH('Fantasy Points'!F80,Combine!$B:$B,0),12),"No Data")</f>
        <v>7.34</v>
      </c>
    </row>
    <row r="81" spans="1:32" x14ac:dyDescent="0.25">
      <c r="A81" t="s">
        <v>395</v>
      </c>
      <c r="B81" t="s">
        <v>74</v>
      </c>
      <c r="C81">
        <f>INDEX('Draft Master List'!B:D,MATCH('Fantasy Points'!F81,'Draft Master List'!F:F,0),1)</f>
        <v>3</v>
      </c>
      <c r="D81">
        <f>INDEX('Draft Master List'!B:D,MATCH('Fantasy Points'!F81,'Draft Master List'!F:F,0),2)</f>
        <v>97</v>
      </c>
      <c r="E81">
        <f>INDEX('Draft Master List'!B:D,MATCH('Fantasy Points'!F81,'Draft Master List'!F:F,0),3)</f>
        <v>112</v>
      </c>
      <c r="F81" t="str">
        <f>INDEX('Draft Master List'!E:F,MATCH(A81,'Draft Master List'!E:E,0),2)</f>
        <v>972008</v>
      </c>
      <c r="G81">
        <v>7.8</v>
      </c>
      <c r="H81">
        <v>53.2</v>
      </c>
      <c r="I81">
        <v>32.5</v>
      </c>
      <c r="J81">
        <v>49.7</v>
      </c>
      <c r="K81">
        <v>1.8</v>
      </c>
      <c r="L81">
        <v>145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 t="s">
        <v>3112</v>
      </c>
      <c r="T81">
        <v>0</v>
      </c>
      <c r="U81" t="str">
        <f>IFERROR(INDEX(Combine!C:N,MATCH('Fantasy Points'!F81,Combine!B:B,0),1),"No Data")</f>
        <v>Florida</v>
      </c>
      <c r="V81" t="str">
        <f>IFERROR(INDEX(Combine!$C:$N,MATCH('Fantasy Points'!F81,Combine!$B:$B,0),2),"No Data")</f>
        <v>SEC</v>
      </c>
      <c r="W81" t="str">
        <f>IFERROR(INDEX(Combine!$C:$N,MATCH('Fantasy Points'!F81,Combine!$B:$B,0),3),"No Data")</f>
        <v>WR</v>
      </c>
      <c r="X81">
        <f>IFERROR(INDEX(Combine!$C:$N,MATCH('Fantasy Points'!F81,Combine!$B:$B,0),4),"No Data")</f>
        <v>73</v>
      </c>
      <c r="Y81">
        <f>IFERROR(INDEX(Combine!$C:$N,MATCH('Fantasy Points'!F81,Combine!$B:$B,0),5),"No Data")</f>
        <v>204</v>
      </c>
      <c r="Z81">
        <f>IFERROR(INDEX(Combine!$C:$N,MATCH('Fantasy Points'!F81,Combine!$B:$B,0),6),"No Data")</f>
        <v>0</v>
      </c>
      <c r="AA81">
        <f>IFERROR(INDEX(Combine!$C:$N,MATCH('Fantasy Points'!F81,Combine!$B:$B,0),7),"No Data")</f>
        <v>4.3499999999999996</v>
      </c>
      <c r="AB81">
        <f>IFERROR(INDEX(Combine!$C:$N,MATCH('Fantasy Points'!F81,Combine!$B:$B,0),8),"No Data")</f>
        <v>0</v>
      </c>
      <c r="AC81">
        <f>IFERROR(INDEX(Combine!$C:$N,MATCH('Fantasy Points'!F81,Combine!$B:$B,0),9),"No Data")</f>
        <v>33</v>
      </c>
      <c r="AD81">
        <f>IFERROR(INDEX(Combine!$C:$N,MATCH('Fantasy Points'!F81,Combine!$B:$B,0),10),"No Data")</f>
        <v>124</v>
      </c>
      <c r="AE81">
        <f>IFERROR(INDEX(Combine!$C:$N,MATCH('Fantasy Points'!F81,Combine!$B:$B,0),11),"No Data")</f>
        <v>4.1100000000000003</v>
      </c>
      <c r="AF81">
        <f>IFERROR(INDEX(Combine!$C:$N,MATCH('Fantasy Points'!F81,Combine!$B:$B,0),12),"No Data")</f>
        <v>6.75</v>
      </c>
    </row>
    <row r="82" spans="1:32" x14ac:dyDescent="0.25">
      <c r="A82" t="s">
        <v>397</v>
      </c>
      <c r="B82" t="s">
        <v>74</v>
      </c>
      <c r="C82">
        <f>INDEX('Draft Master List'!B:D,MATCH('Fantasy Points'!F82,'Draft Master List'!F:F,0),1)</f>
        <v>4</v>
      </c>
      <c r="D82">
        <f>INDEX('Draft Master List'!B:D,MATCH('Fantasy Points'!F82,'Draft Master List'!F:F,0),2)</f>
        <v>105</v>
      </c>
      <c r="E82">
        <f>INDEX('Draft Master List'!B:D,MATCH('Fantasy Points'!F82,'Draft Master List'!F:F,0),3)</f>
        <v>84</v>
      </c>
      <c r="F82" t="str">
        <f>INDEX('Draft Master List'!E:F,MATCH(A82,'Draft Master List'!E:E,0),2)</f>
        <v>1052008</v>
      </c>
      <c r="G82">
        <v>8.3000000000000007</v>
      </c>
      <c r="H82">
        <v>0</v>
      </c>
      <c r="I82">
        <v>0</v>
      </c>
      <c r="J82">
        <v>0</v>
      </c>
      <c r="K82">
        <v>0</v>
      </c>
      <c r="L82">
        <v>8.3000000000000007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 t="s">
        <v>3112</v>
      </c>
      <c r="T82">
        <v>0</v>
      </c>
      <c r="U82" t="str">
        <f>IFERROR(INDEX(Combine!C:N,MATCH('Fantasy Points'!F82,Combine!B:B,0),1),"No Data")</f>
        <v>Missouri</v>
      </c>
      <c r="V82" t="str">
        <f>IFERROR(INDEX(Combine!$C:$N,MATCH('Fantasy Points'!F82,Combine!$B:$B,0),2),"No Data")</f>
        <v>SEC</v>
      </c>
      <c r="W82" t="str">
        <f>IFERROR(INDEX(Combine!$C:$N,MATCH('Fantasy Points'!F82,Combine!$B:$B,0),3),"No Data")</f>
        <v>WR</v>
      </c>
      <c r="X82">
        <f>IFERROR(INDEX(Combine!$C:$N,MATCH('Fantasy Points'!F82,Combine!$B:$B,0),4),"No Data")</f>
        <v>73</v>
      </c>
      <c r="Y82">
        <f>IFERROR(INDEX(Combine!$C:$N,MATCH('Fantasy Points'!F82,Combine!$B:$B,0),5),"No Data")</f>
        <v>214</v>
      </c>
      <c r="Z82">
        <f>IFERROR(INDEX(Combine!$C:$N,MATCH('Fantasy Points'!F82,Combine!$B:$B,0),6),"No Data")</f>
        <v>0</v>
      </c>
      <c r="AA82">
        <f>IFERROR(INDEX(Combine!$C:$N,MATCH('Fantasy Points'!F82,Combine!$B:$B,0),7),"No Data")</f>
        <v>4.37</v>
      </c>
      <c r="AB82">
        <f>IFERROR(INDEX(Combine!$C:$N,MATCH('Fantasy Points'!F82,Combine!$B:$B,0),8),"No Data")</f>
        <v>0</v>
      </c>
      <c r="AC82">
        <f>IFERROR(INDEX(Combine!$C:$N,MATCH('Fantasy Points'!F82,Combine!$B:$B,0),9),"No Data")</f>
        <v>34.5</v>
      </c>
      <c r="AD82">
        <f>IFERROR(INDEX(Combine!$C:$N,MATCH('Fantasy Points'!F82,Combine!$B:$B,0),10),"No Data")</f>
        <v>0</v>
      </c>
      <c r="AE82">
        <f>IFERROR(INDEX(Combine!$C:$N,MATCH('Fantasy Points'!F82,Combine!$B:$B,0),11),"No Data")</f>
        <v>0</v>
      </c>
      <c r="AF82">
        <f>IFERROR(INDEX(Combine!$C:$N,MATCH('Fantasy Points'!F82,Combine!$B:$B,0),12),"No Data")</f>
        <v>0</v>
      </c>
    </row>
    <row r="83" spans="1:32" x14ac:dyDescent="0.25">
      <c r="A83" t="s">
        <v>131</v>
      </c>
      <c r="B83" t="s">
        <v>74</v>
      </c>
      <c r="C83">
        <f>INDEX('Draft Master List'!B:D,MATCH('Fantasy Points'!F83,'Draft Master List'!F:F,0),1)</f>
        <v>4</v>
      </c>
      <c r="D83">
        <f>INDEX('Draft Master List'!B:D,MATCH('Fantasy Points'!F83,'Draft Master List'!F:F,0),2)</f>
        <v>106</v>
      </c>
      <c r="E83">
        <f>INDEX('Draft Master List'!B:D,MATCH('Fantasy Points'!F83,'Draft Master List'!F:F,0),3)</f>
        <v>82</v>
      </c>
      <c r="F83" t="str">
        <f>INDEX('Draft Master List'!E:F,MATCH(A83,'Draft Master List'!E:E,0),2)</f>
        <v>1062008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 t="s">
        <v>3112</v>
      </c>
      <c r="T83">
        <v>0</v>
      </c>
      <c r="U83" t="str">
        <f>IFERROR(INDEX(Combine!C:N,MATCH('Fantasy Points'!F83,Combine!B:B,0),1),"No Data")</f>
        <v>New Mexico</v>
      </c>
      <c r="V83" t="str">
        <f>IFERROR(INDEX(Combine!$C:$N,MATCH('Fantasy Points'!F83,Combine!$B:$B,0),2),"No Data")</f>
        <v>Mountain West</v>
      </c>
      <c r="W83" t="str">
        <f>IFERROR(INDEX(Combine!$C:$N,MATCH('Fantasy Points'!F83,Combine!$B:$B,0),3),"No Data")</f>
        <v>WR</v>
      </c>
      <c r="X83">
        <f>IFERROR(INDEX(Combine!$C:$N,MATCH('Fantasy Points'!F83,Combine!$B:$B,0),4),"No Data")</f>
        <v>74</v>
      </c>
      <c r="Y83">
        <f>IFERROR(INDEX(Combine!$C:$N,MATCH('Fantasy Points'!F83,Combine!$B:$B,0),5),"No Data")</f>
        <v>221</v>
      </c>
      <c r="Z83">
        <f>IFERROR(INDEX(Combine!$C:$N,MATCH('Fantasy Points'!F83,Combine!$B:$B,0),6),"No Data")</f>
        <v>0</v>
      </c>
      <c r="AA83">
        <f>IFERROR(INDEX(Combine!$C:$N,MATCH('Fantasy Points'!F83,Combine!$B:$B,0),7),"No Data")</f>
        <v>4.51</v>
      </c>
      <c r="AB83">
        <f>IFERROR(INDEX(Combine!$C:$N,MATCH('Fantasy Points'!F83,Combine!$B:$B,0),8),"No Data")</f>
        <v>20</v>
      </c>
      <c r="AC83">
        <f>IFERROR(INDEX(Combine!$C:$N,MATCH('Fantasy Points'!F83,Combine!$B:$B,0),9),"No Data")</f>
        <v>26.5</v>
      </c>
      <c r="AD83">
        <f>IFERROR(INDEX(Combine!$C:$N,MATCH('Fantasy Points'!F83,Combine!$B:$B,0),10),"No Data")</f>
        <v>111</v>
      </c>
      <c r="AE83">
        <f>IFERROR(INDEX(Combine!$C:$N,MATCH('Fantasy Points'!F83,Combine!$B:$B,0),11),"No Data")</f>
        <v>4.42</v>
      </c>
      <c r="AF83">
        <f>IFERROR(INDEX(Combine!$C:$N,MATCH('Fantasy Points'!F83,Combine!$B:$B,0),12),"No Data")</f>
        <v>7.1</v>
      </c>
    </row>
    <row r="84" spans="1:32" x14ac:dyDescent="0.25">
      <c r="A84" t="s">
        <v>399</v>
      </c>
      <c r="B84" t="s">
        <v>74</v>
      </c>
      <c r="C84">
        <f>INDEX('Draft Master List'!B:D,MATCH('Fantasy Points'!F84,'Draft Master List'!F:F,0),1)</f>
        <v>4</v>
      </c>
      <c r="D84">
        <f>INDEX('Draft Master List'!B:D,MATCH('Fantasy Points'!F84,'Draft Master List'!F:F,0),2)</f>
        <v>125</v>
      </c>
      <c r="E84">
        <f>INDEX('Draft Master List'!B:D,MATCH('Fantasy Points'!F84,'Draft Master List'!F:F,0),3)</f>
        <v>47</v>
      </c>
      <c r="F84" t="str">
        <f>INDEX('Draft Master List'!E:F,MATCH(A84,'Draft Master List'!E:E,0),2)</f>
        <v>1252008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 t="s">
        <v>3112</v>
      </c>
      <c r="T84">
        <v>0</v>
      </c>
      <c r="U84" t="str">
        <f>IFERROR(INDEX(Combine!C:N,MATCH('Fantasy Points'!F84,Combine!B:B,0),1),"No Data")</f>
        <v>Richmond</v>
      </c>
      <c r="V84" t="str">
        <f>IFERROR(INDEX(Combine!$C:$N,MATCH('Fantasy Points'!F84,Combine!$B:$B,0),2),"No Data")</f>
        <v>N/A</v>
      </c>
      <c r="W84" t="str">
        <f>IFERROR(INDEX(Combine!$C:$N,MATCH('Fantasy Points'!F84,Combine!$B:$B,0),3),"No Data")</f>
        <v>WR</v>
      </c>
      <c r="X84">
        <f>IFERROR(INDEX(Combine!$C:$N,MATCH('Fantasy Points'!F84,Combine!$B:$B,0),4),"No Data")</f>
        <v>73</v>
      </c>
      <c r="Y84">
        <f>IFERROR(INDEX(Combine!$C:$N,MATCH('Fantasy Points'!F84,Combine!$B:$B,0),5),"No Data")</f>
        <v>194</v>
      </c>
      <c r="Z84">
        <f>IFERROR(INDEX(Combine!$C:$N,MATCH('Fantasy Points'!F84,Combine!$B:$B,0),6),"No Data")</f>
        <v>0</v>
      </c>
      <c r="AA84">
        <f>IFERROR(INDEX(Combine!$C:$N,MATCH('Fantasy Points'!F84,Combine!$B:$B,0),7),"No Data")</f>
        <v>4.37</v>
      </c>
      <c r="AB84">
        <f>IFERROR(INDEX(Combine!$C:$N,MATCH('Fantasy Points'!F84,Combine!$B:$B,0),8),"No Data")</f>
        <v>19</v>
      </c>
      <c r="AC84">
        <f>IFERROR(INDEX(Combine!$C:$N,MATCH('Fantasy Points'!F84,Combine!$B:$B,0),9),"No Data")</f>
        <v>37.5</v>
      </c>
      <c r="AD84">
        <f>IFERROR(INDEX(Combine!$C:$N,MATCH('Fantasy Points'!F84,Combine!$B:$B,0),10),"No Data")</f>
        <v>128</v>
      </c>
      <c r="AE84">
        <f>IFERROR(INDEX(Combine!$C:$N,MATCH('Fantasy Points'!F84,Combine!$B:$B,0),11),"No Data")</f>
        <v>3.96</v>
      </c>
      <c r="AF84">
        <f>IFERROR(INDEX(Combine!$C:$N,MATCH('Fantasy Points'!F84,Combine!$B:$B,0),12),"No Data")</f>
        <v>6.67</v>
      </c>
    </row>
    <row r="85" spans="1:32" x14ac:dyDescent="0.25">
      <c r="A85" t="s">
        <v>400</v>
      </c>
      <c r="B85" t="s">
        <v>74</v>
      </c>
      <c r="C85">
        <f>INDEX('Draft Master List'!B:D,MATCH('Fantasy Points'!F85,'Draft Master List'!F:F,0),1)</f>
        <v>4</v>
      </c>
      <c r="D85">
        <f>INDEX('Draft Master List'!B:D,MATCH('Fantasy Points'!F85,'Draft Master List'!F:F,0),2)</f>
        <v>126</v>
      </c>
      <c r="E85">
        <f>INDEX('Draft Master List'!B:D,MATCH('Fantasy Points'!F85,'Draft Master List'!F:F,0),3)</f>
        <v>46</v>
      </c>
      <c r="F85" t="str">
        <f>INDEX('Draft Master List'!E:F,MATCH(A85,'Draft Master List'!E:E,0),2)</f>
        <v>1262008</v>
      </c>
      <c r="G85">
        <v>6.8</v>
      </c>
      <c r="H85">
        <v>11</v>
      </c>
      <c r="I85">
        <v>6.1</v>
      </c>
      <c r="J85">
        <v>51</v>
      </c>
      <c r="K85">
        <v>6.2</v>
      </c>
      <c r="L85">
        <v>81.100000000000009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 t="s">
        <v>3112</v>
      </c>
      <c r="T85">
        <v>0</v>
      </c>
      <c r="U85" t="str">
        <f>IFERROR(INDEX(Combine!C:N,MATCH('Fantasy Points'!F85,Combine!B:B,0),1),"No Data")</f>
        <v>California</v>
      </c>
      <c r="V85" t="str">
        <f>IFERROR(INDEX(Combine!$C:$N,MATCH('Fantasy Points'!F85,Combine!$B:$B,0),2),"No Data")</f>
        <v>Pac-12</v>
      </c>
      <c r="W85" t="str">
        <f>IFERROR(INDEX(Combine!$C:$N,MATCH('Fantasy Points'!F85,Combine!$B:$B,0),3),"No Data")</f>
        <v>WR</v>
      </c>
      <c r="X85">
        <f>IFERROR(INDEX(Combine!$C:$N,MATCH('Fantasy Points'!F85,Combine!$B:$B,0),4),"No Data")</f>
        <v>71</v>
      </c>
      <c r="Y85">
        <f>IFERROR(INDEX(Combine!$C:$N,MATCH('Fantasy Points'!F85,Combine!$B:$B,0),5),"No Data")</f>
        <v>187</v>
      </c>
      <c r="Z85">
        <f>IFERROR(INDEX(Combine!$C:$N,MATCH('Fantasy Points'!F85,Combine!$B:$B,0),6),"No Data")</f>
        <v>0</v>
      </c>
      <c r="AA85">
        <f>IFERROR(INDEX(Combine!$C:$N,MATCH('Fantasy Points'!F85,Combine!$B:$B,0),7),"No Data")</f>
        <v>4.57</v>
      </c>
      <c r="AB85">
        <f>IFERROR(INDEX(Combine!$C:$N,MATCH('Fantasy Points'!F85,Combine!$B:$B,0),8),"No Data")</f>
        <v>14</v>
      </c>
      <c r="AC85">
        <f>IFERROR(INDEX(Combine!$C:$N,MATCH('Fantasy Points'!F85,Combine!$B:$B,0),9),"No Data")</f>
        <v>0</v>
      </c>
      <c r="AD85">
        <f>IFERROR(INDEX(Combine!$C:$N,MATCH('Fantasy Points'!F85,Combine!$B:$B,0),10),"No Data")</f>
        <v>117</v>
      </c>
      <c r="AE85">
        <f>IFERROR(INDEX(Combine!$C:$N,MATCH('Fantasy Points'!F85,Combine!$B:$B,0),11),"No Data")</f>
        <v>0</v>
      </c>
      <c r="AF85">
        <f>IFERROR(INDEX(Combine!$C:$N,MATCH('Fantasy Points'!F85,Combine!$B:$B,0),12),"No Data")</f>
        <v>0</v>
      </c>
    </row>
    <row r="86" spans="1:32" x14ac:dyDescent="0.25">
      <c r="A86" t="s">
        <v>401</v>
      </c>
      <c r="B86" t="s">
        <v>74</v>
      </c>
      <c r="C86">
        <f>INDEX('Draft Master List'!B:D,MATCH('Fantasy Points'!F86,'Draft Master List'!F:F,0),1)</f>
        <v>4</v>
      </c>
      <c r="D86">
        <f>INDEX('Draft Master List'!B:D,MATCH('Fantasy Points'!F86,'Draft Master List'!F:F,0),2)</f>
        <v>128</v>
      </c>
      <c r="E86">
        <f>INDEX('Draft Master List'!B:D,MATCH('Fantasy Points'!F86,'Draft Master List'!F:F,0),3)</f>
        <v>44</v>
      </c>
      <c r="F86" t="str">
        <f>INDEX('Draft Master List'!E:F,MATCH(A86,'Draft Master List'!E:E,0),2)</f>
        <v>1282008</v>
      </c>
      <c r="G86">
        <v>23.2</v>
      </c>
      <c r="H86">
        <v>25.3</v>
      </c>
      <c r="I86">
        <v>0</v>
      </c>
      <c r="J86">
        <v>0</v>
      </c>
      <c r="K86">
        <v>0</v>
      </c>
      <c r="L86">
        <v>48.5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 t="s">
        <v>3112</v>
      </c>
      <c r="T86">
        <v>0</v>
      </c>
      <c r="U86" t="str">
        <f>IFERROR(INDEX(Combine!C:N,MATCH('Fantasy Points'!F86,Combine!B:B,0),1),"No Data")</f>
        <v>Kentucky</v>
      </c>
      <c r="V86" t="str">
        <f>IFERROR(INDEX(Combine!$C:$N,MATCH('Fantasy Points'!F86,Combine!$B:$B,0),2),"No Data")</f>
        <v>SEC</v>
      </c>
      <c r="W86" t="str">
        <f>IFERROR(INDEX(Combine!$C:$N,MATCH('Fantasy Points'!F86,Combine!$B:$B,0),3),"No Data")</f>
        <v>WR</v>
      </c>
      <c r="X86">
        <f>IFERROR(INDEX(Combine!$C:$N,MATCH('Fantasy Points'!F86,Combine!$B:$B,0),4),"No Data")</f>
        <v>73</v>
      </c>
      <c r="Y86">
        <f>IFERROR(INDEX(Combine!$C:$N,MATCH('Fantasy Points'!F86,Combine!$B:$B,0),5),"No Data")</f>
        <v>201</v>
      </c>
      <c r="Z86">
        <f>IFERROR(INDEX(Combine!$C:$N,MATCH('Fantasy Points'!F86,Combine!$B:$B,0),6),"No Data")</f>
        <v>0</v>
      </c>
      <c r="AA86">
        <f>IFERROR(INDEX(Combine!$C:$N,MATCH('Fantasy Points'!F86,Combine!$B:$B,0),7),"No Data")</f>
        <v>4.4400000000000004</v>
      </c>
      <c r="AB86">
        <f>IFERROR(INDEX(Combine!$C:$N,MATCH('Fantasy Points'!F86,Combine!$B:$B,0),8),"No Data")</f>
        <v>10</v>
      </c>
      <c r="AC86">
        <f>IFERROR(INDEX(Combine!$C:$N,MATCH('Fantasy Points'!F86,Combine!$B:$B,0),9),"No Data")</f>
        <v>38.5</v>
      </c>
      <c r="AD86">
        <f>IFERROR(INDEX(Combine!$C:$N,MATCH('Fantasy Points'!F86,Combine!$B:$B,0),10),"No Data")</f>
        <v>125</v>
      </c>
      <c r="AE86">
        <f>IFERROR(INDEX(Combine!$C:$N,MATCH('Fantasy Points'!F86,Combine!$B:$B,0),11),"No Data")</f>
        <v>4.2</v>
      </c>
      <c r="AF86">
        <f>IFERROR(INDEX(Combine!$C:$N,MATCH('Fantasy Points'!F86,Combine!$B:$B,0),12),"No Data")</f>
        <v>6.77</v>
      </c>
    </row>
    <row r="87" spans="1:32" x14ac:dyDescent="0.25">
      <c r="A87" t="s">
        <v>402</v>
      </c>
      <c r="B87" t="s">
        <v>74</v>
      </c>
      <c r="C87">
        <f>INDEX('Draft Master List'!B:D,MATCH('Fantasy Points'!F87,'Draft Master List'!F:F,0),1)</f>
        <v>5</v>
      </c>
      <c r="D87">
        <f>INDEX('Draft Master List'!B:D,MATCH('Fantasy Points'!F87,'Draft Master List'!F:F,0),2)</f>
        <v>136</v>
      </c>
      <c r="E87">
        <f>INDEX('Draft Master List'!B:D,MATCH('Fantasy Points'!F87,'Draft Master List'!F:F,0),3)</f>
        <v>38</v>
      </c>
      <c r="F87" t="str">
        <f>INDEX('Draft Master List'!E:F,MATCH(A87,'Draft Master List'!E:E,0),2)</f>
        <v>1362008</v>
      </c>
      <c r="G87">
        <v>0</v>
      </c>
      <c r="H87">
        <v>3.9000000000000004</v>
      </c>
      <c r="I87">
        <v>0</v>
      </c>
      <c r="J87">
        <v>0</v>
      </c>
      <c r="K87">
        <v>0</v>
      </c>
      <c r="L87">
        <v>3.9000000000000004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 t="s">
        <v>3112</v>
      </c>
      <c r="T87">
        <v>0</v>
      </c>
      <c r="U87" t="str">
        <f>IFERROR(INDEX(Combine!C:N,MATCH('Fantasy Points'!F87,Combine!B:B,0),1),"No Data")</f>
        <v>Wake Forest</v>
      </c>
      <c r="V87" t="str">
        <f>IFERROR(INDEX(Combine!$C:$N,MATCH('Fantasy Points'!F87,Combine!$B:$B,0),2),"No Data")</f>
        <v>ACC</v>
      </c>
      <c r="W87" t="str">
        <f>IFERROR(INDEX(Combine!$C:$N,MATCH('Fantasy Points'!F87,Combine!$B:$B,0),3),"No Data")</f>
        <v>No Data</v>
      </c>
      <c r="X87" t="str">
        <f>IFERROR(INDEX(Combine!$C:$N,MATCH('Fantasy Points'!F87,Combine!$B:$B,0),4),"No Data")</f>
        <v>No Data</v>
      </c>
      <c r="Y87" t="str">
        <f>IFERROR(INDEX(Combine!$C:$N,MATCH('Fantasy Points'!F87,Combine!$B:$B,0),5),"No Data")</f>
        <v>No Data</v>
      </c>
      <c r="Z87" t="str">
        <f>IFERROR(INDEX(Combine!$C:$N,MATCH('Fantasy Points'!F87,Combine!$B:$B,0),6),"No Data")</f>
        <v>No Data</v>
      </c>
      <c r="AA87" t="str">
        <f>IFERROR(INDEX(Combine!$C:$N,MATCH('Fantasy Points'!F87,Combine!$B:$B,0),7),"No Data")</f>
        <v>No Data</v>
      </c>
      <c r="AB87" t="str">
        <f>IFERROR(INDEX(Combine!$C:$N,MATCH('Fantasy Points'!F87,Combine!$B:$B,0),8),"No Data")</f>
        <v>No Data</v>
      </c>
      <c r="AC87" t="str">
        <f>IFERROR(INDEX(Combine!$C:$N,MATCH('Fantasy Points'!F87,Combine!$B:$B,0),9),"No Data")</f>
        <v>No Data</v>
      </c>
      <c r="AD87" t="str">
        <f>IFERROR(INDEX(Combine!$C:$N,MATCH('Fantasy Points'!F87,Combine!$B:$B,0),10),"No Data")</f>
        <v>No Data</v>
      </c>
      <c r="AE87" t="str">
        <f>IFERROR(INDEX(Combine!$C:$N,MATCH('Fantasy Points'!F87,Combine!$B:$B,0),11),"No Data")</f>
        <v>No Data</v>
      </c>
      <c r="AF87" t="str">
        <f>IFERROR(INDEX(Combine!$C:$N,MATCH('Fantasy Points'!F87,Combine!$B:$B,0),12),"No Data")</f>
        <v>No Data</v>
      </c>
    </row>
    <row r="88" spans="1:32" x14ac:dyDescent="0.25">
      <c r="A88" t="s">
        <v>405</v>
      </c>
      <c r="B88" t="s">
        <v>74</v>
      </c>
      <c r="C88">
        <f>INDEX('Draft Master List'!B:D,MATCH('Fantasy Points'!F88,'Draft Master List'!F:F,0),1)</f>
        <v>5</v>
      </c>
      <c r="D88">
        <f>INDEX('Draft Master List'!B:D,MATCH('Fantasy Points'!F88,'Draft Master List'!F:F,0),2)</f>
        <v>153</v>
      </c>
      <c r="E88">
        <f>INDEX('Draft Master List'!B:D,MATCH('Fantasy Points'!F88,'Draft Master List'!F:F,0),3)</f>
        <v>30.2</v>
      </c>
      <c r="F88" t="str">
        <f>INDEX('Draft Master List'!E:F,MATCH(A88,'Draft Master List'!E:E,0),2)</f>
        <v>1532008</v>
      </c>
      <c r="G88">
        <v>0</v>
      </c>
      <c r="H88">
        <v>0</v>
      </c>
      <c r="I88">
        <v>0</v>
      </c>
      <c r="J88">
        <v>2.5999999999999996</v>
      </c>
      <c r="K88">
        <v>0</v>
      </c>
      <c r="L88">
        <v>2.5999999999999996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 t="s">
        <v>3112</v>
      </c>
      <c r="T88">
        <v>0</v>
      </c>
      <c r="U88" t="str">
        <f>IFERROR(INDEX(Combine!C:N,MATCH('Fantasy Points'!F88,Combine!B:B,0),1),"No Data")</f>
        <v>UCLA</v>
      </c>
      <c r="V88" t="str">
        <f>IFERROR(INDEX(Combine!$C:$N,MATCH('Fantasy Points'!F88,Combine!$B:$B,0),2),"No Data")</f>
        <v>Pac-12</v>
      </c>
      <c r="W88" t="str">
        <f>IFERROR(INDEX(Combine!$C:$N,MATCH('Fantasy Points'!F88,Combine!$B:$B,0),3),"No Data")</f>
        <v>No Data</v>
      </c>
      <c r="X88" t="str">
        <f>IFERROR(INDEX(Combine!$C:$N,MATCH('Fantasy Points'!F88,Combine!$B:$B,0),4),"No Data")</f>
        <v>No Data</v>
      </c>
      <c r="Y88" t="str">
        <f>IFERROR(INDEX(Combine!$C:$N,MATCH('Fantasy Points'!F88,Combine!$B:$B,0),5),"No Data")</f>
        <v>No Data</v>
      </c>
      <c r="Z88" t="str">
        <f>IFERROR(INDEX(Combine!$C:$N,MATCH('Fantasy Points'!F88,Combine!$B:$B,0),6),"No Data")</f>
        <v>No Data</v>
      </c>
      <c r="AA88" t="str">
        <f>IFERROR(INDEX(Combine!$C:$N,MATCH('Fantasy Points'!F88,Combine!$B:$B,0),7),"No Data")</f>
        <v>No Data</v>
      </c>
      <c r="AB88" t="str">
        <f>IFERROR(INDEX(Combine!$C:$N,MATCH('Fantasy Points'!F88,Combine!$B:$B,0),8),"No Data")</f>
        <v>No Data</v>
      </c>
      <c r="AC88" t="str">
        <f>IFERROR(INDEX(Combine!$C:$N,MATCH('Fantasy Points'!F88,Combine!$B:$B,0),9),"No Data")</f>
        <v>No Data</v>
      </c>
      <c r="AD88" t="str">
        <f>IFERROR(INDEX(Combine!$C:$N,MATCH('Fantasy Points'!F88,Combine!$B:$B,0),10),"No Data")</f>
        <v>No Data</v>
      </c>
      <c r="AE88" t="str">
        <f>IFERROR(INDEX(Combine!$C:$N,MATCH('Fantasy Points'!F88,Combine!$B:$B,0),11),"No Data")</f>
        <v>No Data</v>
      </c>
      <c r="AF88" t="str">
        <f>IFERROR(INDEX(Combine!$C:$N,MATCH('Fantasy Points'!F88,Combine!$B:$B,0),12),"No Data")</f>
        <v>No Data</v>
      </c>
    </row>
    <row r="89" spans="1:32" x14ac:dyDescent="0.25">
      <c r="A89" t="s">
        <v>411</v>
      </c>
      <c r="B89" t="s">
        <v>74</v>
      </c>
      <c r="C89">
        <f>INDEX('Draft Master List'!B:D,MATCH('Fantasy Points'!F89,'Draft Master List'!F:F,0),1)</f>
        <v>6</v>
      </c>
      <c r="D89">
        <f>INDEX('Draft Master List'!B:D,MATCH('Fantasy Points'!F89,'Draft Master List'!F:F,0),2)</f>
        <v>171</v>
      </c>
      <c r="E89">
        <f>INDEX('Draft Master List'!B:D,MATCH('Fantasy Points'!F89,'Draft Master List'!F:F,0),3)</f>
        <v>23</v>
      </c>
      <c r="F89" t="str">
        <f>INDEX('Draft Master List'!E:F,MATCH(A89,'Draft Master List'!E:E,0),2)</f>
        <v>1712008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 t="s">
        <v>3112</v>
      </c>
      <c r="T89">
        <v>0</v>
      </c>
      <c r="U89" t="str">
        <f>IFERROR(INDEX(Combine!C:N,MATCH('Fantasy Points'!F89,Combine!B:B,0),1),"No Data")</f>
        <v>Kansas</v>
      </c>
      <c r="V89" t="str">
        <f>IFERROR(INDEX(Combine!$C:$N,MATCH('Fantasy Points'!F89,Combine!$B:$B,0),2),"No Data")</f>
        <v>Big 12</v>
      </c>
      <c r="W89" t="str">
        <f>IFERROR(INDEX(Combine!$C:$N,MATCH('Fantasy Points'!F89,Combine!$B:$B,0),3),"No Data")</f>
        <v>WR</v>
      </c>
      <c r="X89">
        <f>IFERROR(INDEX(Combine!$C:$N,MATCH('Fantasy Points'!F89,Combine!$B:$B,0),4),"No Data")</f>
        <v>76</v>
      </c>
      <c r="Y89">
        <f>IFERROR(INDEX(Combine!$C:$N,MATCH('Fantasy Points'!F89,Combine!$B:$B,0),5),"No Data")</f>
        <v>207</v>
      </c>
      <c r="Z89">
        <f>IFERROR(INDEX(Combine!$C:$N,MATCH('Fantasy Points'!F89,Combine!$B:$B,0),6),"No Data")</f>
        <v>0</v>
      </c>
      <c r="AA89">
        <f>IFERROR(INDEX(Combine!$C:$N,MATCH('Fantasy Points'!F89,Combine!$B:$B,0),7),"No Data")</f>
        <v>4.55</v>
      </c>
      <c r="AB89">
        <f>IFERROR(INDEX(Combine!$C:$N,MATCH('Fantasy Points'!F89,Combine!$B:$B,0),8),"No Data")</f>
        <v>0</v>
      </c>
      <c r="AC89">
        <f>IFERROR(INDEX(Combine!$C:$N,MATCH('Fantasy Points'!F89,Combine!$B:$B,0),9),"No Data")</f>
        <v>31.5</v>
      </c>
      <c r="AD89">
        <f>IFERROR(INDEX(Combine!$C:$N,MATCH('Fantasy Points'!F89,Combine!$B:$B,0),10),"No Data")</f>
        <v>126</v>
      </c>
      <c r="AE89">
        <f>IFERROR(INDEX(Combine!$C:$N,MATCH('Fantasy Points'!F89,Combine!$B:$B,0),11),"No Data")</f>
        <v>4.3</v>
      </c>
      <c r="AF89">
        <f>IFERROR(INDEX(Combine!$C:$N,MATCH('Fantasy Points'!F89,Combine!$B:$B,0),12),"No Data")</f>
        <v>7.08</v>
      </c>
    </row>
    <row r="90" spans="1:32" x14ac:dyDescent="0.25">
      <c r="A90" t="s">
        <v>413</v>
      </c>
      <c r="B90" t="s">
        <v>74</v>
      </c>
      <c r="C90">
        <f>INDEX('Draft Master List'!B:D,MATCH('Fantasy Points'!F90,'Draft Master List'!F:F,0),1)</f>
        <v>6</v>
      </c>
      <c r="D90">
        <f>INDEX('Draft Master List'!B:D,MATCH('Fantasy Points'!F90,'Draft Master List'!F:F,0),2)</f>
        <v>174</v>
      </c>
      <c r="E90">
        <f>INDEX('Draft Master List'!B:D,MATCH('Fantasy Points'!F90,'Draft Master List'!F:F,0),3)</f>
        <v>21.8</v>
      </c>
      <c r="F90" t="str">
        <f>INDEX('Draft Master List'!E:F,MATCH(A90,'Draft Master List'!E:E,0),2)</f>
        <v>1742008</v>
      </c>
      <c r="G90">
        <v>49.9</v>
      </c>
      <c r="H90">
        <v>70.7</v>
      </c>
      <c r="I90">
        <v>77.8</v>
      </c>
      <c r="J90">
        <v>28</v>
      </c>
      <c r="K90">
        <v>61</v>
      </c>
      <c r="L90">
        <v>287.39999999999998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 t="s">
        <v>3112</v>
      </c>
      <c r="T90">
        <v>0</v>
      </c>
      <c r="U90" t="str">
        <f>IFERROR(INDEX(Combine!C:N,MATCH('Fantasy Points'!F90,Combine!B:B,0),1),"No Data")</f>
        <v>Virginia Tech</v>
      </c>
      <c r="V90" t="str">
        <f>IFERROR(INDEX(Combine!$C:$N,MATCH('Fantasy Points'!F90,Combine!$B:$B,0),2),"No Data")</f>
        <v>ACC</v>
      </c>
      <c r="W90" t="str">
        <f>IFERROR(INDEX(Combine!$C:$N,MATCH('Fantasy Points'!F90,Combine!$B:$B,0),3),"No Data")</f>
        <v>No Data</v>
      </c>
      <c r="X90" t="str">
        <f>IFERROR(INDEX(Combine!$C:$N,MATCH('Fantasy Points'!F90,Combine!$B:$B,0),4),"No Data")</f>
        <v>No Data</v>
      </c>
      <c r="Y90" t="str">
        <f>IFERROR(INDEX(Combine!$C:$N,MATCH('Fantasy Points'!F90,Combine!$B:$B,0),5),"No Data")</f>
        <v>No Data</v>
      </c>
      <c r="Z90" t="str">
        <f>IFERROR(INDEX(Combine!$C:$N,MATCH('Fantasy Points'!F90,Combine!$B:$B,0),6),"No Data")</f>
        <v>No Data</v>
      </c>
      <c r="AA90" t="str">
        <f>IFERROR(INDEX(Combine!$C:$N,MATCH('Fantasy Points'!F90,Combine!$B:$B,0),7),"No Data")</f>
        <v>No Data</v>
      </c>
      <c r="AB90" t="str">
        <f>IFERROR(INDEX(Combine!$C:$N,MATCH('Fantasy Points'!F90,Combine!$B:$B,0),8),"No Data")</f>
        <v>No Data</v>
      </c>
      <c r="AC90" t="str">
        <f>IFERROR(INDEX(Combine!$C:$N,MATCH('Fantasy Points'!F90,Combine!$B:$B,0),9),"No Data")</f>
        <v>No Data</v>
      </c>
      <c r="AD90" t="str">
        <f>IFERROR(INDEX(Combine!$C:$N,MATCH('Fantasy Points'!F90,Combine!$B:$B,0),10),"No Data")</f>
        <v>No Data</v>
      </c>
      <c r="AE90" t="str">
        <f>IFERROR(INDEX(Combine!$C:$N,MATCH('Fantasy Points'!F90,Combine!$B:$B,0),11),"No Data")</f>
        <v>No Data</v>
      </c>
      <c r="AF90" t="str">
        <f>IFERROR(INDEX(Combine!$C:$N,MATCH('Fantasy Points'!F90,Combine!$B:$B,0),12),"No Data")</f>
        <v>No Data</v>
      </c>
    </row>
    <row r="91" spans="1:32" x14ac:dyDescent="0.25">
      <c r="A91" t="s">
        <v>416</v>
      </c>
      <c r="B91" t="s">
        <v>74</v>
      </c>
      <c r="C91">
        <f>INDEX('Draft Master List'!B:D,MATCH('Fantasy Points'!F91,'Draft Master List'!F:F,0),1)</f>
        <v>6</v>
      </c>
      <c r="D91">
        <f>INDEX('Draft Master List'!B:D,MATCH('Fantasy Points'!F91,'Draft Master List'!F:F,0),2)</f>
        <v>182</v>
      </c>
      <c r="E91">
        <f>INDEX('Draft Master List'!B:D,MATCH('Fantasy Points'!F91,'Draft Master List'!F:F,0),3)</f>
        <v>18.600000000000001</v>
      </c>
      <c r="F91" t="str">
        <f>INDEX('Draft Master List'!E:F,MATCH(A91,'Draft Master List'!E:E,0),2)</f>
        <v>1822008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 t="s">
        <v>3112</v>
      </c>
      <c r="T91">
        <v>0</v>
      </c>
      <c r="U91" t="str">
        <f>IFERROR(INDEX(Combine!C:N,MATCH('Fantasy Points'!F91,Combine!B:B,0),1),"No Data")</f>
        <v>Utah State</v>
      </c>
      <c r="V91" t="str">
        <f>IFERROR(INDEX(Combine!$C:$N,MATCH('Fantasy Points'!F91,Combine!$B:$B,0),2),"No Data")</f>
        <v>Mountain West</v>
      </c>
      <c r="W91" t="str">
        <f>IFERROR(INDEX(Combine!$C:$N,MATCH('Fantasy Points'!F91,Combine!$B:$B,0),3),"No Data")</f>
        <v>WR</v>
      </c>
      <c r="X91">
        <f>IFERROR(INDEX(Combine!$C:$N,MATCH('Fantasy Points'!F91,Combine!$B:$B,0),4),"No Data")</f>
        <v>73</v>
      </c>
      <c r="Y91">
        <f>IFERROR(INDEX(Combine!$C:$N,MATCH('Fantasy Points'!F91,Combine!$B:$B,0),5),"No Data")</f>
        <v>202</v>
      </c>
      <c r="Z91">
        <f>IFERROR(INDEX(Combine!$C:$N,MATCH('Fantasy Points'!F91,Combine!$B:$B,0),6),"No Data")</f>
        <v>0</v>
      </c>
      <c r="AA91">
        <f>IFERROR(INDEX(Combine!$C:$N,MATCH('Fantasy Points'!F91,Combine!$B:$B,0),7),"No Data")</f>
        <v>4.6900000000000004</v>
      </c>
      <c r="AB91">
        <f>IFERROR(INDEX(Combine!$C:$N,MATCH('Fantasy Points'!F91,Combine!$B:$B,0),8),"No Data")</f>
        <v>0</v>
      </c>
      <c r="AC91">
        <f>IFERROR(INDEX(Combine!$C:$N,MATCH('Fantasy Points'!F91,Combine!$B:$B,0),9),"No Data")</f>
        <v>27.5</v>
      </c>
      <c r="AD91">
        <f>IFERROR(INDEX(Combine!$C:$N,MATCH('Fantasy Points'!F91,Combine!$B:$B,0),10),"No Data")</f>
        <v>115</v>
      </c>
      <c r="AE91">
        <f>IFERROR(INDEX(Combine!$C:$N,MATCH('Fantasy Points'!F91,Combine!$B:$B,0),11),"No Data")</f>
        <v>4.7699999999999996</v>
      </c>
      <c r="AF91">
        <f>IFERROR(INDEX(Combine!$C:$N,MATCH('Fantasy Points'!F91,Combine!$B:$B,0),12),"No Data")</f>
        <v>7.31</v>
      </c>
    </row>
    <row r="92" spans="1:32" x14ac:dyDescent="0.25">
      <c r="A92" t="s">
        <v>418</v>
      </c>
      <c r="B92" t="s">
        <v>74</v>
      </c>
      <c r="C92">
        <f>INDEX('Draft Master List'!B:D,MATCH('Fantasy Points'!F92,'Draft Master List'!F:F,0),1)</f>
        <v>6</v>
      </c>
      <c r="D92">
        <f>INDEX('Draft Master List'!B:D,MATCH('Fantasy Points'!F92,'Draft Master List'!F:F,0),2)</f>
        <v>191</v>
      </c>
      <c r="E92">
        <f>INDEX('Draft Master List'!B:D,MATCH('Fantasy Points'!F92,'Draft Master List'!F:F,0),3)</f>
        <v>15</v>
      </c>
      <c r="F92" t="str">
        <f>INDEX('Draft Master List'!E:F,MATCH(A92,'Draft Master List'!E:E,0),2)</f>
        <v>1912008</v>
      </c>
      <c r="G92">
        <v>0</v>
      </c>
      <c r="H92">
        <v>0</v>
      </c>
      <c r="I92">
        <v>0.8</v>
      </c>
      <c r="J92">
        <v>0</v>
      </c>
      <c r="K92">
        <v>0</v>
      </c>
      <c r="L92">
        <v>0.8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 t="s">
        <v>3112</v>
      </c>
      <c r="T92">
        <v>0</v>
      </c>
      <c r="U92" t="str">
        <f>IFERROR(INDEX(Combine!C:N,MATCH('Fantasy Points'!F92,Combine!B:B,0),1),"No Data")</f>
        <v>Wisconsin</v>
      </c>
      <c r="V92" t="str">
        <f>IFERROR(INDEX(Combine!$C:$N,MATCH('Fantasy Points'!F92,Combine!$B:$B,0),2),"No Data")</f>
        <v>Big Ten</v>
      </c>
      <c r="W92" t="str">
        <f>IFERROR(INDEX(Combine!$C:$N,MATCH('Fantasy Points'!F92,Combine!$B:$B,0),3),"No Data")</f>
        <v>WR</v>
      </c>
      <c r="X92">
        <f>IFERROR(INDEX(Combine!$C:$N,MATCH('Fantasy Points'!F92,Combine!$B:$B,0),4),"No Data")</f>
        <v>75</v>
      </c>
      <c r="Y92">
        <f>IFERROR(INDEX(Combine!$C:$N,MATCH('Fantasy Points'!F92,Combine!$B:$B,0),5),"No Data")</f>
        <v>221</v>
      </c>
      <c r="Z92">
        <f>IFERROR(INDEX(Combine!$C:$N,MATCH('Fantasy Points'!F92,Combine!$B:$B,0),6),"No Data")</f>
        <v>0</v>
      </c>
      <c r="AA92">
        <f>IFERROR(INDEX(Combine!$C:$N,MATCH('Fantasy Points'!F92,Combine!$B:$B,0),7),"No Data")</f>
        <v>4.49</v>
      </c>
      <c r="AB92">
        <f>IFERROR(INDEX(Combine!$C:$N,MATCH('Fantasy Points'!F92,Combine!$B:$B,0),8),"No Data")</f>
        <v>0</v>
      </c>
      <c r="AC92">
        <f>IFERROR(INDEX(Combine!$C:$N,MATCH('Fantasy Points'!F92,Combine!$B:$B,0),9),"No Data")</f>
        <v>29.5</v>
      </c>
      <c r="AD92">
        <f>IFERROR(INDEX(Combine!$C:$N,MATCH('Fantasy Points'!F92,Combine!$B:$B,0),10),"No Data")</f>
        <v>126</v>
      </c>
      <c r="AE92">
        <f>IFERROR(INDEX(Combine!$C:$N,MATCH('Fantasy Points'!F92,Combine!$B:$B,0),11),"No Data")</f>
        <v>0</v>
      </c>
      <c r="AF92">
        <f>IFERROR(INDEX(Combine!$C:$N,MATCH('Fantasy Points'!F92,Combine!$B:$B,0),12),"No Data")</f>
        <v>0</v>
      </c>
    </row>
    <row r="93" spans="1:32" x14ac:dyDescent="0.25">
      <c r="A93" t="s">
        <v>419</v>
      </c>
      <c r="B93" t="s">
        <v>74</v>
      </c>
      <c r="C93">
        <f>INDEX('Draft Master List'!B:D,MATCH('Fantasy Points'!F93,'Draft Master List'!F:F,0),1)</f>
        <v>6</v>
      </c>
      <c r="D93">
        <f>INDEX('Draft Master List'!B:D,MATCH('Fantasy Points'!F93,'Draft Master List'!F:F,0),2)</f>
        <v>193</v>
      </c>
      <c r="E93">
        <f>INDEX('Draft Master List'!B:D,MATCH('Fantasy Points'!F93,'Draft Master List'!F:F,0),3)</f>
        <v>14.2</v>
      </c>
      <c r="F93" t="str">
        <f>INDEX('Draft Master List'!E:F,MATCH(A93,'Draft Master List'!E:E,0),2)</f>
        <v>1932008</v>
      </c>
      <c r="G93">
        <v>0</v>
      </c>
      <c r="H93">
        <v>0.9</v>
      </c>
      <c r="I93">
        <v>0</v>
      </c>
      <c r="J93">
        <v>0</v>
      </c>
      <c r="K93">
        <v>0</v>
      </c>
      <c r="L93">
        <v>0.9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 t="s">
        <v>3112</v>
      </c>
      <c r="T93">
        <v>0</v>
      </c>
      <c r="U93" t="str">
        <f>IFERROR(INDEX(Combine!C:N,MATCH('Fantasy Points'!F93,Combine!B:B,0),1),"No Data")</f>
        <v>Jackson State</v>
      </c>
      <c r="V93" t="str">
        <f>IFERROR(INDEX(Combine!$C:$N,MATCH('Fantasy Points'!F93,Combine!$B:$B,0),2),"No Data")</f>
        <v>N/A</v>
      </c>
      <c r="W93" t="str">
        <f>IFERROR(INDEX(Combine!$C:$N,MATCH('Fantasy Points'!F93,Combine!$B:$B,0),3),"No Data")</f>
        <v>WR</v>
      </c>
      <c r="X93">
        <f>IFERROR(INDEX(Combine!$C:$N,MATCH('Fantasy Points'!F93,Combine!$B:$B,0),4),"No Data")</f>
        <v>71</v>
      </c>
      <c r="Y93">
        <f>IFERROR(INDEX(Combine!$C:$N,MATCH('Fantasy Points'!F93,Combine!$B:$B,0),5),"No Data")</f>
        <v>177</v>
      </c>
      <c r="Z93">
        <f>IFERROR(INDEX(Combine!$C:$N,MATCH('Fantasy Points'!F93,Combine!$B:$B,0),6),"No Data")</f>
        <v>0</v>
      </c>
      <c r="AA93">
        <f>IFERROR(INDEX(Combine!$C:$N,MATCH('Fantasy Points'!F93,Combine!$B:$B,0),7),"No Data")</f>
        <v>4.5</v>
      </c>
      <c r="AB93">
        <f>IFERROR(INDEX(Combine!$C:$N,MATCH('Fantasy Points'!F93,Combine!$B:$B,0),8),"No Data")</f>
        <v>14</v>
      </c>
      <c r="AC93">
        <f>IFERROR(INDEX(Combine!$C:$N,MATCH('Fantasy Points'!F93,Combine!$B:$B,0),9),"No Data")</f>
        <v>32</v>
      </c>
      <c r="AD93">
        <f>IFERROR(INDEX(Combine!$C:$N,MATCH('Fantasy Points'!F93,Combine!$B:$B,0),10),"No Data")</f>
        <v>118</v>
      </c>
      <c r="AE93">
        <f>IFERROR(INDEX(Combine!$C:$N,MATCH('Fantasy Points'!F93,Combine!$B:$B,0),11),"No Data")</f>
        <v>4.18</v>
      </c>
      <c r="AF93">
        <f>IFERROR(INDEX(Combine!$C:$N,MATCH('Fantasy Points'!F93,Combine!$B:$B,0),12),"No Data")</f>
        <v>6.75</v>
      </c>
    </row>
    <row r="94" spans="1:32" x14ac:dyDescent="0.25">
      <c r="A94" t="s">
        <v>118</v>
      </c>
      <c r="B94" t="s">
        <v>74</v>
      </c>
      <c r="C94">
        <f>INDEX('Draft Master List'!B:D,MATCH('Fantasy Points'!F94,'Draft Master List'!F:F,0),1)</f>
        <v>6</v>
      </c>
      <c r="D94">
        <f>INDEX('Draft Master List'!B:D,MATCH('Fantasy Points'!F94,'Draft Master List'!F:F,0),2)</f>
        <v>205</v>
      </c>
      <c r="E94">
        <f>INDEX('Draft Master List'!B:D,MATCH('Fantasy Points'!F94,'Draft Master List'!F:F,0),3)</f>
        <v>9.4</v>
      </c>
      <c r="F94" t="str">
        <f>INDEX('Draft Master List'!E:F,MATCH(A94,'Draft Master List'!E:E,0),2)</f>
        <v>2052008</v>
      </c>
      <c r="G94">
        <v>2.2999999999999998</v>
      </c>
      <c r="H94">
        <v>98.5</v>
      </c>
      <c r="I94">
        <v>114.4</v>
      </c>
      <c r="J94">
        <v>126.69999999999999</v>
      </c>
      <c r="K94">
        <v>87.3</v>
      </c>
      <c r="L94">
        <v>429.2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 t="s">
        <v>3113</v>
      </c>
      <c r="T94">
        <v>1</v>
      </c>
      <c r="U94" t="str">
        <f>IFERROR(INDEX(Combine!C:N,MATCH('Fantasy Points'!F94,Combine!B:B,0),1),"No Data")</f>
        <v>Mount Union</v>
      </c>
      <c r="V94" t="str">
        <f>IFERROR(INDEX(Combine!$C:$N,MATCH('Fantasy Points'!F94,Combine!$B:$B,0),2),"No Data")</f>
        <v>N/A</v>
      </c>
      <c r="W94" t="str">
        <f>IFERROR(INDEX(Combine!$C:$N,MATCH('Fantasy Points'!F94,Combine!$B:$B,0),3),"No Data")</f>
        <v>WR</v>
      </c>
      <c r="X94">
        <f>IFERROR(INDEX(Combine!$C:$N,MATCH('Fantasy Points'!F94,Combine!$B:$B,0),4),"No Data")</f>
        <v>73</v>
      </c>
      <c r="Y94">
        <f>IFERROR(INDEX(Combine!$C:$N,MATCH('Fantasy Points'!F94,Combine!$B:$B,0),5),"No Data")</f>
        <v>210</v>
      </c>
      <c r="Z94">
        <f>IFERROR(INDEX(Combine!$C:$N,MATCH('Fantasy Points'!F94,Combine!$B:$B,0),6),"No Data")</f>
        <v>0</v>
      </c>
      <c r="AA94">
        <f>IFERROR(INDEX(Combine!$C:$N,MATCH('Fantasy Points'!F94,Combine!$B:$B,0),7),"No Data")</f>
        <v>4.42</v>
      </c>
      <c r="AB94">
        <f>IFERROR(INDEX(Combine!$C:$N,MATCH('Fantasy Points'!F94,Combine!$B:$B,0),8),"No Data")</f>
        <v>20</v>
      </c>
      <c r="AC94">
        <f>IFERROR(INDEX(Combine!$C:$N,MATCH('Fantasy Points'!F94,Combine!$B:$B,0),9),"No Data")</f>
        <v>36.5</v>
      </c>
      <c r="AD94">
        <f>IFERROR(INDEX(Combine!$C:$N,MATCH('Fantasy Points'!F94,Combine!$B:$B,0),10),"No Data")</f>
        <v>125</v>
      </c>
      <c r="AE94">
        <f>IFERROR(INDEX(Combine!$C:$N,MATCH('Fantasy Points'!F94,Combine!$B:$B,0),11),"No Data")</f>
        <v>4.1900000000000004</v>
      </c>
      <c r="AF94">
        <f>IFERROR(INDEX(Combine!$C:$N,MATCH('Fantasy Points'!F94,Combine!$B:$B,0),12),"No Data")</f>
        <v>6.9</v>
      </c>
    </row>
    <row r="95" spans="1:32" x14ac:dyDescent="0.25">
      <c r="A95" t="s">
        <v>426</v>
      </c>
      <c r="B95" t="s">
        <v>74</v>
      </c>
      <c r="C95">
        <f>INDEX('Draft Master List'!B:D,MATCH('Fantasy Points'!F95,'Draft Master List'!F:F,0),1)</f>
        <v>7</v>
      </c>
      <c r="D95">
        <f>INDEX('Draft Master List'!B:D,MATCH('Fantasy Points'!F95,'Draft Master List'!F:F,0),2)</f>
        <v>215</v>
      </c>
      <c r="E95">
        <f>INDEX('Draft Master List'!B:D,MATCH('Fantasy Points'!F95,'Draft Master List'!F:F,0),3)</f>
        <v>5.4</v>
      </c>
      <c r="F95" t="str">
        <f>INDEX('Draft Master List'!E:F,MATCH(A95,'Draft Master List'!E:E,0),2)</f>
        <v>2152008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 t="s">
        <v>3112</v>
      </c>
      <c r="T95">
        <v>0</v>
      </c>
      <c r="U95" t="str">
        <f>IFERROR(INDEX(Combine!C:N,MATCH('Fantasy Points'!F95,Combine!B:B,0),1),"No Data")</f>
        <v>Virginia Tech</v>
      </c>
      <c r="V95" t="str">
        <f>IFERROR(INDEX(Combine!$C:$N,MATCH('Fantasy Points'!F95,Combine!$B:$B,0),2),"No Data")</f>
        <v>ACC</v>
      </c>
      <c r="W95" t="str">
        <f>IFERROR(INDEX(Combine!$C:$N,MATCH('Fantasy Points'!F95,Combine!$B:$B,0),3),"No Data")</f>
        <v>WR</v>
      </c>
      <c r="X95">
        <f>IFERROR(INDEX(Combine!$C:$N,MATCH('Fantasy Points'!F95,Combine!$B:$B,0),4),"No Data")</f>
        <v>76</v>
      </c>
      <c r="Y95">
        <f>IFERROR(INDEX(Combine!$C:$N,MATCH('Fantasy Points'!F95,Combine!$B:$B,0),5),"No Data")</f>
        <v>213</v>
      </c>
      <c r="Z95">
        <f>IFERROR(INDEX(Combine!$C:$N,MATCH('Fantasy Points'!F95,Combine!$B:$B,0),6),"No Data")</f>
        <v>0</v>
      </c>
      <c r="AA95">
        <f>IFERROR(INDEX(Combine!$C:$N,MATCH('Fantasy Points'!F95,Combine!$B:$B,0),7),"No Data")</f>
        <v>4.5599999999999996</v>
      </c>
      <c r="AB95">
        <f>IFERROR(INDEX(Combine!$C:$N,MATCH('Fantasy Points'!F95,Combine!$B:$B,0),8),"No Data")</f>
        <v>0</v>
      </c>
      <c r="AC95">
        <f>IFERROR(INDEX(Combine!$C:$N,MATCH('Fantasy Points'!F95,Combine!$B:$B,0),9),"No Data")</f>
        <v>28.5</v>
      </c>
      <c r="AD95">
        <f>IFERROR(INDEX(Combine!$C:$N,MATCH('Fantasy Points'!F95,Combine!$B:$B,0),10),"No Data")</f>
        <v>120</v>
      </c>
      <c r="AE95">
        <f>IFERROR(INDEX(Combine!$C:$N,MATCH('Fantasy Points'!F95,Combine!$B:$B,0),11),"No Data")</f>
        <v>4.43</v>
      </c>
      <c r="AF95">
        <f>IFERROR(INDEX(Combine!$C:$N,MATCH('Fantasy Points'!F95,Combine!$B:$B,0),12),"No Data")</f>
        <v>7.03</v>
      </c>
    </row>
    <row r="96" spans="1:32" x14ac:dyDescent="0.25">
      <c r="A96" t="s">
        <v>427</v>
      </c>
      <c r="B96" t="s">
        <v>74</v>
      </c>
      <c r="C96">
        <f>INDEX('Draft Master List'!B:D,MATCH('Fantasy Points'!F96,'Draft Master List'!F:F,0),1)</f>
        <v>7</v>
      </c>
      <c r="D96">
        <f>INDEX('Draft Master List'!B:D,MATCH('Fantasy Points'!F96,'Draft Master List'!F:F,0),2)</f>
        <v>217</v>
      </c>
      <c r="E96">
        <f>INDEX('Draft Master List'!B:D,MATCH('Fantasy Points'!F96,'Draft Master List'!F:F,0),3)</f>
        <v>4.5999999999999996</v>
      </c>
      <c r="F96" t="str">
        <f>INDEX('Draft Master List'!E:F,MATCH(A96,'Draft Master List'!E:E,0),2)</f>
        <v>2172008</v>
      </c>
      <c r="G96">
        <v>0</v>
      </c>
      <c r="H96">
        <v>0</v>
      </c>
      <c r="I96">
        <v>7.2</v>
      </c>
      <c r="J96">
        <v>1.5</v>
      </c>
      <c r="K96">
        <v>0</v>
      </c>
      <c r="L96">
        <v>8.6999999999999993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 t="s">
        <v>3112</v>
      </c>
      <c r="T96">
        <v>0</v>
      </c>
      <c r="U96" t="str">
        <f>IFERROR(INDEX(Combine!C:N,MATCH('Fantasy Points'!F96,Combine!B:B,0),1),"No Data")</f>
        <v>San Diego State</v>
      </c>
      <c r="V96" t="str">
        <f>IFERROR(INDEX(Combine!$C:$N,MATCH('Fantasy Points'!F96,Combine!$B:$B,0),2),"No Data")</f>
        <v>Mountain West</v>
      </c>
      <c r="W96" t="str">
        <f>IFERROR(INDEX(Combine!$C:$N,MATCH('Fantasy Points'!F96,Combine!$B:$B,0),3),"No Data")</f>
        <v>No Data</v>
      </c>
      <c r="X96" t="str">
        <f>IFERROR(INDEX(Combine!$C:$N,MATCH('Fantasy Points'!F96,Combine!$B:$B,0),4),"No Data")</f>
        <v>No Data</v>
      </c>
      <c r="Y96" t="str">
        <f>IFERROR(INDEX(Combine!$C:$N,MATCH('Fantasy Points'!F96,Combine!$B:$B,0),5),"No Data")</f>
        <v>No Data</v>
      </c>
      <c r="Z96" t="str">
        <f>IFERROR(INDEX(Combine!$C:$N,MATCH('Fantasy Points'!F96,Combine!$B:$B,0),6),"No Data")</f>
        <v>No Data</v>
      </c>
      <c r="AA96" t="str">
        <f>IFERROR(INDEX(Combine!$C:$N,MATCH('Fantasy Points'!F96,Combine!$B:$B,0),7),"No Data")</f>
        <v>No Data</v>
      </c>
      <c r="AB96" t="str">
        <f>IFERROR(INDEX(Combine!$C:$N,MATCH('Fantasy Points'!F96,Combine!$B:$B,0),8),"No Data")</f>
        <v>No Data</v>
      </c>
      <c r="AC96" t="str">
        <f>IFERROR(INDEX(Combine!$C:$N,MATCH('Fantasy Points'!F96,Combine!$B:$B,0),9),"No Data")</f>
        <v>No Data</v>
      </c>
      <c r="AD96" t="str">
        <f>IFERROR(INDEX(Combine!$C:$N,MATCH('Fantasy Points'!F96,Combine!$B:$B,0),10),"No Data")</f>
        <v>No Data</v>
      </c>
      <c r="AE96" t="str">
        <f>IFERROR(INDEX(Combine!$C:$N,MATCH('Fantasy Points'!F96,Combine!$B:$B,0),11),"No Data")</f>
        <v>No Data</v>
      </c>
      <c r="AF96" t="str">
        <f>IFERROR(INDEX(Combine!$C:$N,MATCH('Fantasy Points'!F96,Combine!$B:$B,0),12),"No Data")</f>
        <v>No Data</v>
      </c>
    </row>
    <row r="97" spans="1:32" x14ac:dyDescent="0.25">
      <c r="A97" t="s">
        <v>429</v>
      </c>
      <c r="B97" t="s">
        <v>74</v>
      </c>
      <c r="C97">
        <f>INDEX('Draft Master List'!B:D,MATCH('Fantasy Points'!F97,'Draft Master List'!F:F,0),1)</f>
        <v>7</v>
      </c>
      <c r="D97">
        <f>INDEX('Draft Master List'!B:D,MATCH('Fantasy Points'!F97,'Draft Master List'!F:F,0),2)</f>
        <v>224</v>
      </c>
      <c r="E97">
        <f>INDEX('Draft Master List'!B:D,MATCH('Fantasy Points'!F97,'Draft Master List'!F:F,0),3)</f>
        <v>2</v>
      </c>
      <c r="F97" t="str">
        <f>INDEX('Draft Master List'!E:F,MATCH(A97,'Draft Master List'!E:E,0),2)</f>
        <v>2242008</v>
      </c>
      <c r="G97">
        <v>22.2</v>
      </c>
      <c r="H97">
        <v>1</v>
      </c>
      <c r="I97">
        <v>165.3</v>
      </c>
      <c r="J97">
        <v>142.4</v>
      </c>
      <c r="K97">
        <v>138.6</v>
      </c>
      <c r="L97">
        <v>469.5</v>
      </c>
      <c r="M97">
        <v>0</v>
      </c>
      <c r="N97">
        <v>0</v>
      </c>
      <c r="O97">
        <v>1</v>
      </c>
      <c r="P97">
        <v>1</v>
      </c>
      <c r="Q97">
        <v>1</v>
      </c>
      <c r="R97">
        <v>3</v>
      </c>
      <c r="S97" t="s">
        <v>3114</v>
      </c>
      <c r="T97">
        <v>1</v>
      </c>
      <c r="U97" t="str">
        <f>IFERROR(INDEX(Combine!C:N,MATCH('Fantasy Points'!F97,Combine!B:B,0),1),"No Data")</f>
        <v>Kentucky</v>
      </c>
      <c r="V97" t="str">
        <f>IFERROR(INDEX(Combine!$C:$N,MATCH('Fantasy Points'!F97,Combine!$B:$B,0),2),"No Data")</f>
        <v>SEC</v>
      </c>
      <c r="W97" t="str">
        <f>IFERROR(INDEX(Combine!$C:$N,MATCH('Fantasy Points'!F97,Combine!$B:$B,0),3),"No Data")</f>
        <v>WR</v>
      </c>
      <c r="X97">
        <f>IFERROR(INDEX(Combine!$C:$N,MATCH('Fantasy Points'!F97,Combine!$B:$B,0),4),"No Data")</f>
        <v>74</v>
      </c>
      <c r="Y97">
        <f>IFERROR(INDEX(Combine!$C:$N,MATCH('Fantasy Points'!F97,Combine!$B:$B,0),5),"No Data")</f>
        <v>210</v>
      </c>
      <c r="Z97">
        <f>IFERROR(INDEX(Combine!$C:$N,MATCH('Fantasy Points'!F97,Combine!$B:$B,0),6),"No Data")</f>
        <v>0</v>
      </c>
      <c r="AA97">
        <f>IFERROR(INDEX(Combine!$C:$N,MATCH('Fantasy Points'!F97,Combine!$B:$B,0),7),"No Data")</f>
        <v>4.58</v>
      </c>
      <c r="AB97">
        <f>IFERROR(INDEX(Combine!$C:$N,MATCH('Fantasy Points'!F97,Combine!$B:$B,0),8),"No Data")</f>
        <v>16</v>
      </c>
      <c r="AC97">
        <f>IFERROR(INDEX(Combine!$C:$N,MATCH('Fantasy Points'!F97,Combine!$B:$B,0),9),"No Data")</f>
        <v>32.5</v>
      </c>
      <c r="AD97">
        <f>IFERROR(INDEX(Combine!$C:$N,MATCH('Fantasy Points'!F97,Combine!$B:$B,0),10),"No Data")</f>
        <v>121</v>
      </c>
      <c r="AE97">
        <f>IFERROR(INDEX(Combine!$C:$N,MATCH('Fantasy Points'!F97,Combine!$B:$B,0),11),"No Data")</f>
        <v>4.26</v>
      </c>
      <c r="AF97">
        <f>IFERROR(INDEX(Combine!$C:$N,MATCH('Fantasy Points'!F97,Combine!$B:$B,0),12),"No Data")</f>
        <v>7.07</v>
      </c>
    </row>
    <row r="98" spans="1:32" x14ac:dyDescent="0.25">
      <c r="A98" t="s">
        <v>430</v>
      </c>
      <c r="B98" t="s">
        <v>74</v>
      </c>
      <c r="C98">
        <f>INDEX('Draft Master List'!B:D,MATCH('Fantasy Points'!F98,'Draft Master List'!F:F,0),1)</f>
        <v>7</v>
      </c>
      <c r="D98">
        <f>INDEX('Draft Master List'!B:D,MATCH('Fantasy Points'!F98,'Draft Master List'!F:F,0),2)</f>
        <v>226</v>
      </c>
      <c r="E98">
        <f>INDEX('Draft Master List'!B:D,MATCH('Fantasy Points'!F98,'Draft Master List'!F:F,0),3)</f>
        <v>2</v>
      </c>
      <c r="F98" t="str">
        <f>INDEX('Draft Master List'!E:F,MATCH(A98,'Draft Master List'!E:E,0),2)</f>
        <v>2262008</v>
      </c>
      <c r="G98">
        <v>34.6</v>
      </c>
      <c r="H98">
        <v>48.5</v>
      </c>
      <c r="I98">
        <v>10</v>
      </c>
      <c r="J98">
        <v>39.1</v>
      </c>
      <c r="K98">
        <v>38.9</v>
      </c>
      <c r="L98">
        <v>171.1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 t="s">
        <v>3112</v>
      </c>
      <c r="T98">
        <v>0</v>
      </c>
      <c r="U98" t="str">
        <f>IFERROR(INDEX(Combine!C:N,MATCH('Fantasy Points'!F98,Combine!B:B,0),1),"No Data")</f>
        <v>San Diego State</v>
      </c>
      <c r="V98" t="str">
        <f>IFERROR(INDEX(Combine!$C:$N,MATCH('Fantasy Points'!F98,Combine!$B:$B,0),2),"No Data")</f>
        <v>Mountain West</v>
      </c>
      <c r="W98" t="str">
        <f>IFERROR(INDEX(Combine!$C:$N,MATCH('Fantasy Points'!F98,Combine!$B:$B,0),3),"No Data")</f>
        <v>No Data</v>
      </c>
      <c r="X98" t="str">
        <f>IFERROR(INDEX(Combine!$C:$N,MATCH('Fantasy Points'!F98,Combine!$B:$B,0),4),"No Data")</f>
        <v>No Data</v>
      </c>
      <c r="Y98" t="str">
        <f>IFERROR(INDEX(Combine!$C:$N,MATCH('Fantasy Points'!F98,Combine!$B:$B,0),5),"No Data")</f>
        <v>No Data</v>
      </c>
      <c r="Z98" t="str">
        <f>IFERROR(INDEX(Combine!$C:$N,MATCH('Fantasy Points'!F98,Combine!$B:$B,0),6),"No Data")</f>
        <v>No Data</v>
      </c>
      <c r="AA98" t="str">
        <f>IFERROR(INDEX(Combine!$C:$N,MATCH('Fantasy Points'!F98,Combine!$B:$B,0),7),"No Data")</f>
        <v>No Data</v>
      </c>
      <c r="AB98" t="str">
        <f>IFERROR(INDEX(Combine!$C:$N,MATCH('Fantasy Points'!F98,Combine!$B:$B,0),8),"No Data")</f>
        <v>No Data</v>
      </c>
      <c r="AC98" t="str">
        <f>IFERROR(INDEX(Combine!$C:$N,MATCH('Fantasy Points'!F98,Combine!$B:$B,0),9),"No Data")</f>
        <v>No Data</v>
      </c>
      <c r="AD98" t="str">
        <f>IFERROR(INDEX(Combine!$C:$N,MATCH('Fantasy Points'!F98,Combine!$B:$B,0),10),"No Data")</f>
        <v>No Data</v>
      </c>
      <c r="AE98" t="str">
        <f>IFERROR(INDEX(Combine!$C:$N,MATCH('Fantasy Points'!F98,Combine!$B:$B,0),11),"No Data")</f>
        <v>No Data</v>
      </c>
      <c r="AF98" t="str">
        <f>IFERROR(INDEX(Combine!$C:$N,MATCH('Fantasy Points'!F98,Combine!$B:$B,0),12),"No Data")</f>
        <v>No Data</v>
      </c>
    </row>
    <row r="99" spans="1:32" x14ac:dyDescent="0.25">
      <c r="A99" t="s">
        <v>432</v>
      </c>
      <c r="B99" t="s">
        <v>74</v>
      </c>
      <c r="C99">
        <f>INDEX('Draft Master List'!B:D,MATCH('Fantasy Points'!F99,'Draft Master List'!F:F,0),1)</f>
        <v>7</v>
      </c>
      <c r="D99">
        <f>INDEX('Draft Master List'!B:D,MATCH('Fantasy Points'!F99,'Draft Master List'!F:F,0),2)</f>
        <v>237</v>
      </c>
      <c r="E99">
        <f>INDEX('Draft Master List'!B:D,MATCH('Fantasy Points'!F99,'Draft Master List'!F:F,0),3)</f>
        <v>2</v>
      </c>
      <c r="F99" t="str">
        <f>INDEX('Draft Master List'!E:F,MATCH(A99,'Draft Master List'!E:E,0),2)</f>
        <v>2372008</v>
      </c>
      <c r="G99">
        <v>0</v>
      </c>
      <c r="H99">
        <v>0</v>
      </c>
      <c r="I99">
        <v>7.9</v>
      </c>
      <c r="J99">
        <v>3.1</v>
      </c>
      <c r="K99">
        <v>0</v>
      </c>
      <c r="L99">
        <v>11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 t="s">
        <v>3112</v>
      </c>
      <c r="T99">
        <v>0</v>
      </c>
      <c r="U99" t="str">
        <f>IFERROR(INDEX(Combine!C:N,MATCH('Fantasy Points'!F99,Combine!B:B,0),1),"No Data")</f>
        <v>Michigan</v>
      </c>
      <c r="V99" t="str">
        <f>IFERROR(INDEX(Combine!$C:$N,MATCH('Fantasy Points'!F99,Combine!$B:$B,0),2),"No Data")</f>
        <v>Big Ten</v>
      </c>
      <c r="W99" t="str">
        <f>IFERROR(INDEX(Combine!$C:$N,MATCH('Fantasy Points'!F99,Combine!$B:$B,0),3),"No Data")</f>
        <v>No Data</v>
      </c>
      <c r="X99" t="str">
        <f>IFERROR(INDEX(Combine!$C:$N,MATCH('Fantasy Points'!F99,Combine!$B:$B,0),4),"No Data")</f>
        <v>No Data</v>
      </c>
      <c r="Y99" t="str">
        <f>IFERROR(INDEX(Combine!$C:$N,MATCH('Fantasy Points'!F99,Combine!$B:$B,0),5),"No Data")</f>
        <v>No Data</v>
      </c>
      <c r="Z99" t="str">
        <f>IFERROR(INDEX(Combine!$C:$N,MATCH('Fantasy Points'!F99,Combine!$B:$B,0),6),"No Data")</f>
        <v>No Data</v>
      </c>
      <c r="AA99" t="str">
        <f>IFERROR(INDEX(Combine!$C:$N,MATCH('Fantasy Points'!F99,Combine!$B:$B,0),7),"No Data")</f>
        <v>No Data</v>
      </c>
      <c r="AB99" t="str">
        <f>IFERROR(INDEX(Combine!$C:$N,MATCH('Fantasy Points'!F99,Combine!$B:$B,0),8),"No Data")</f>
        <v>No Data</v>
      </c>
      <c r="AC99" t="str">
        <f>IFERROR(INDEX(Combine!$C:$N,MATCH('Fantasy Points'!F99,Combine!$B:$B,0),9),"No Data")</f>
        <v>No Data</v>
      </c>
      <c r="AD99" t="str">
        <f>IFERROR(INDEX(Combine!$C:$N,MATCH('Fantasy Points'!F99,Combine!$B:$B,0),10),"No Data")</f>
        <v>No Data</v>
      </c>
      <c r="AE99" t="str">
        <f>IFERROR(INDEX(Combine!$C:$N,MATCH('Fantasy Points'!F99,Combine!$B:$B,0),11),"No Data")</f>
        <v>No Data</v>
      </c>
      <c r="AF99" t="str">
        <f>IFERROR(INDEX(Combine!$C:$N,MATCH('Fantasy Points'!F99,Combine!$B:$B,0),12),"No Data")</f>
        <v>No Data</v>
      </c>
    </row>
    <row r="100" spans="1:32" x14ac:dyDescent="0.25">
      <c r="A100" t="s">
        <v>435</v>
      </c>
      <c r="B100" t="s">
        <v>74</v>
      </c>
      <c r="C100">
        <f>INDEX('Draft Master List'!B:D,MATCH('Fantasy Points'!F100,'Draft Master List'!F:F,0),1)</f>
        <v>7</v>
      </c>
      <c r="D100">
        <f>INDEX('Draft Master List'!B:D,MATCH('Fantasy Points'!F100,'Draft Master List'!F:F,0),2)</f>
        <v>246</v>
      </c>
      <c r="E100">
        <f>INDEX('Draft Master List'!B:D,MATCH('Fantasy Points'!F100,'Draft Master List'!F:F,0),3)</f>
        <v>2</v>
      </c>
      <c r="F100" t="str">
        <f>INDEX('Draft Master List'!E:F,MATCH(A100,'Draft Master List'!E:E,0),2)</f>
        <v>2462008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 t="s">
        <v>3112</v>
      </c>
      <c r="T100">
        <v>0</v>
      </c>
      <c r="U100" t="str">
        <f>IFERROR(INDEX(Combine!C:N,MATCH('Fantasy Points'!F100,Combine!B:B,0),1),"No Data")</f>
        <v>Louisville</v>
      </c>
      <c r="V100" t="str">
        <f>IFERROR(INDEX(Combine!$C:$N,MATCH('Fantasy Points'!F100,Combine!$B:$B,0),2),"No Data")</f>
        <v>ACC</v>
      </c>
      <c r="W100" t="str">
        <f>IFERROR(INDEX(Combine!$C:$N,MATCH('Fantasy Points'!F100,Combine!$B:$B,0),3),"No Data")</f>
        <v>WR</v>
      </c>
      <c r="X100">
        <f>IFERROR(INDEX(Combine!$C:$N,MATCH('Fantasy Points'!F100,Combine!$B:$B,0),4),"No Data")</f>
        <v>78</v>
      </c>
      <c r="Y100">
        <f>IFERROR(INDEX(Combine!$C:$N,MATCH('Fantasy Points'!F100,Combine!$B:$B,0),5),"No Data")</f>
        <v>232</v>
      </c>
      <c r="Z100">
        <f>IFERROR(INDEX(Combine!$C:$N,MATCH('Fantasy Points'!F100,Combine!$B:$B,0),6),"No Data")</f>
        <v>0</v>
      </c>
      <c r="AA100">
        <f>IFERROR(INDEX(Combine!$C:$N,MATCH('Fantasy Points'!F100,Combine!$B:$B,0),7),"No Data")</f>
        <v>4.59</v>
      </c>
      <c r="AB100">
        <f>IFERROR(INDEX(Combine!$C:$N,MATCH('Fantasy Points'!F100,Combine!$B:$B,0),8),"No Data")</f>
        <v>0</v>
      </c>
      <c r="AC100">
        <f>IFERROR(INDEX(Combine!$C:$N,MATCH('Fantasy Points'!F100,Combine!$B:$B,0),9),"No Data")</f>
        <v>30</v>
      </c>
      <c r="AD100">
        <f>IFERROR(INDEX(Combine!$C:$N,MATCH('Fantasy Points'!F100,Combine!$B:$B,0),10),"No Data")</f>
        <v>115</v>
      </c>
      <c r="AE100">
        <f>IFERROR(INDEX(Combine!$C:$N,MATCH('Fantasy Points'!F100,Combine!$B:$B,0),11),"No Data")</f>
        <v>4.4400000000000004</v>
      </c>
      <c r="AF100">
        <f>IFERROR(INDEX(Combine!$C:$N,MATCH('Fantasy Points'!F100,Combine!$B:$B,0),12),"No Data")</f>
        <v>7.07</v>
      </c>
    </row>
    <row r="101" spans="1:32" x14ac:dyDescent="0.25">
      <c r="A101" t="s">
        <v>436</v>
      </c>
      <c r="B101" t="s">
        <v>74</v>
      </c>
      <c r="C101">
        <f>INDEX('Draft Master List'!B:D,MATCH('Fantasy Points'!F101,'Draft Master List'!F:F,0),1)</f>
        <v>7</v>
      </c>
      <c r="D101">
        <f>INDEX('Draft Master List'!B:D,MATCH('Fantasy Points'!F101,'Draft Master List'!F:F,0),2)</f>
        <v>248</v>
      </c>
      <c r="E101">
        <f>INDEX('Draft Master List'!B:D,MATCH('Fantasy Points'!F101,'Draft Master List'!F:F,0),3)</f>
        <v>2</v>
      </c>
      <c r="F101" t="str">
        <f>INDEX('Draft Master List'!E:F,MATCH(A101,'Draft Master List'!E:E,0),2)</f>
        <v>2482008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 t="s">
        <v>3112</v>
      </c>
      <c r="T101">
        <v>0</v>
      </c>
      <c r="U101" t="str">
        <f>IFERROR(INDEX(Combine!C:N,MATCH('Fantasy Points'!F101,Combine!B:B,0),1),"No Data")</f>
        <v>Arkansas</v>
      </c>
      <c r="V101" t="str">
        <f>IFERROR(INDEX(Combine!$C:$N,MATCH('Fantasy Points'!F101,Combine!$B:$B,0),2),"No Data")</f>
        <v>SEC</v>
      </c>
      <c r="W101" t="str">
        <f>IFERROR(INDEX(Combine!$C:$N,MATCH('Fantasy Points'!F101,Combine!$B:$B,0),3),"No Data")</f>
        <v>WR</v>
      </c>
      <c r="X101">
        <f>IFERROR(INDEX(Combine!$C:$N,MATCH('Fantasy Points'!F101,Combine!$B:$B,0),4),"No Data")</f>
        <v>76</v>
      </c>
      <c r="Y101">
        <f>IFERROR(INDEX(Combine!$C:$N,MATCH('Fantasy Points'!F101,Combine!$B:$B,0),5),"No Data")</f>
        <v>222</v>
      </c>
      <c r="Z101">
        <f>IFERROR(INDEX(Combine!$C:$N,MATCH('Fantasy Points'!F101,Combine!$B:$B,0),6),"No Data")</f>
        <v>0</v>
      </c>
      <c r="AA101">
        <f>IFERROR(INDEX(Combine!$C:$N,MATCH('Fantasy Points'!F101,Combine!$B:$B,0),7),"No Data")</f>
        <v>4.5599999999999996</v>
      </c>
      <c r="AB101">
        <f>IFERROR(INDEX(Combine!$C:$N,MATCH('Fantasy Points'!F101,Combine!$B:$B,0),8),"No Data")</f>
        <v>9</v>
      </c>
      <c r="AC101">
        <f>IFERROR(INDEX(Combine!$C:$N,MATCH('Fantasy Points'!F101,Combine!$B:$B,0),9),"No Data")</f>
        <v>34.5</v>
      </c>
      <c r="AD101">
        <f>IFERROR(INDEX(Combine!$C:$N,MATCH('Fantasy Points'!F101,Combine!$B:$B,0),10),"No Data")</f>
        <v>119</v>
      </c>
      <c r="AE101">
        <f>IFERROR(INDEX(Combine!$C:$N,MATCH('Fantasy Points'!F101,Combine!$B:$B,0),11),"No Data")</f>
        <v>4.3</v>
      </c>
      <c r="AF101">
        <f>IFERROR(INDEX(Combine!$C:$N,MATCH('Fantasy Points'!F101,Combine!$B:$B,0),12),"No Data")</f>
        <v>7.08</v>
      </c>
    </row>
    <row r="102" spans="1:32" x14ac:dyDescent="0.25">
      <c r="A102" t="s">
        <v>438</v>
      </c>
      <c r="B102" t="s">
        <v>74</v>
      </c>
      <c r="C102">
        <f>INDEX('Draft Master List'!B:D,MATCH('Fantasy Points'!F102,'Draft Master List'!F:F,0),1)</f>
        <v>1</v>
      </c>
      <c r="D102">
        <f>INDEX('Draft Master List'!B:D,MATCH('Fantasy Points'!F102,'Draft Master List'!F:F,0),2)</f>
        <v>2</v>
      </c>
      <c r="E102">
        <f>INDEX('Draft Master List'!B:D,MATCH('Fantasy Points'!F102,'Draft Master List'!F:F,0),3)</f>
        <v>2600</v>
      </c>
      <c r="F102" t="str">
        <f>INDEX('Draft Master List'!E:F,MATCH(A102,'Draft Master List'!E:E,0),2)</f>
        <v>22007</v>
      </c>
      <c r="G102">
        <v>97.6</v>
      </c>
      <c r="H102">
        <v>199.1</v>
      </c>
      <c r="I102">
        <v>122.4</v>
      </c>
      <c r="J102">
        <v>182</v>
      </c>
      <c r="K102">
        <v>262.10000000000002</v>
      </c>
      <c r="L102">
        <v>863.2</v>
      </c>
      <c r="M102">
        <v>0</v>
      </c>
      <c r="N102">
        <v>1</v>
      </c>
      <c r="O102">
        <v>0</v>
      </c>
      <c r="P102">
        <v>1</v>
      </c>
      <c r="Q102">
        <v>1</v>
      </c>
      <c r="R102">
        <v>3</v>
      </c>
      <c r="S102" t="s">
        <v>3114</v>
      </c>
      <c r="T102">
        <v>1</v>
      </c>
      <c r="U102" t="str">
        <f>IFERROR(INDEX(Combine!C:N,MATCH('Fantasy Points'!F102,Combine!B:B,0),1),"No Data")</f>
        <v>Georgia Tech</v>
      </c>
      <c r="V102" t="str">
        <f>IFERROR(INDEX(Combine!$C:$N,MATCH('Fantasy Points'!F102,Combine!$B:$B,0),2),"No Data")</f>
        <v>ACC</v>
      </c>
      <c r="W102" t="str">
        <f>IFERROR(INDEX(Combine!$C:$N,MATCH('Fantasy Points'!F102,Combine!$B:$B,0),3),"No Data")</f>
        <v>WR</v>
      </c>
      <c r="X102">
        <f>IFERROR(INDEX(Combine!$C:$N,MATCH('Fantasy Points'!F102,Combine!$B:$B,0),4),"No Data")</f>
        <v>77</v>
      </c>
      <c r="Y102">
        <f>IFERROR(INDEX(Combine!$C:$N,MATCH('Fantasy Points'!F102,Combine!$B:$B,0),5),"No Data")</f>
        <v>239</v>
      </c>
      <c r="Z102">
        <f>IFERROR(INDEX(Combine!$C:$N,MATCH('Fantasy Points'!F102,Combine!$B:$B,0),6),"No Data")</f>
        <v>0</v>
      </c>
      <c r="AA102">
        <f>IFERROR(INDEX(Combine!$C:$N,MATCH('Fantasy Points'!F102,Combine!$B:$B,0),7),"No Data")</f>
        <v>4.3499999999999996</v>
      </c>
      <c r="AB102">
        <f>IFERROR(INDEX(Combine!$C:$N,MATCH('Fantasy Points'!F102,Combine!$B:$B,0),8),"No Data")</f>
        <v>0</v>
      </c>
      <c r="AC102">
        <f>IFERROR(INDEX(Combine!$C:$N,MATCH('Fantasy Points'!F102,Combine!$B:$B,0),9),"No Data")</f>
        <v>0</v>
      </c>
      <c r="AD102">
        <f>IFERROR(INDEX(Combine!$C:$N,MATCH('Fantasy Points'!F102,Combine!$B:$B,0),10),"No Data")</f>
        <v>0</v>
      </c>
      <c r="AE102">
        <f>IFERROR(INDEX(Combine!$C:$N,MATCH('Fantasy Points'!F102,Combine!$B:$B,0),11),"No Data")</f>
        <v>0</v>
      </c>
      <c r="AF102">
        <f>IFERROR(INDEX(Combine!$C:$N,MATCH('Fantasy Points'!F102,Combine!$B:$B,0),12),"No Data")</f>
        <v>0</v>
      </c>
    </row>
    <row r="103" spans="1:32" x14ac:dyDescent="0.25">
      <c r="A103" t="s">
        <v>97</v>
      </c>
      <c r="B103" t="s">
        <v>74</v>
      </c>
      <c r="C103">
        <f>INDEX('Draft Master List'!B:D,MATCH('Fantasy Points'!F103,'Draft Master List'!F:F,0),1)</f>
        <v>1</v>
      </c>
      <c r="D103">
        <f>INDEX('Draft Master List'!B:D,MATCH('Fantasy Points'!F103,'Draft Master List'!F:F,0),2)</f>
        <v>9</v>
      </c>
      <c r="E103">
        <f>INDEX('Draft Master List'!B:D,MATCH('Fantasy Points'!F103,'Draft Master List'!F:F,0),3)</f>
        <v>1350</v>
      </c>
      <c r="F103" t="str">
        <f>INDEX('Draft Master List'!E:F,MATCH(A103,'Draft Master List'!E:E,0),2)</f>
        <v>92007</v>
      </c>
      <c r="G103">
        <v>48</v>
      </c>
      <c r="H103">
        <v>81</v>
      </c>
      <c r="I103">
        <v>47.4</v>
      </c>
      <c r="J103">
        <v>20.3</v>
      </c>
      <c r="K103">
        <v>22</v>
      </c>
      <c r="L103">
        <v>218.70000000000002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 t="s">
        <v>3112</v>
      </c>
      <c r="T103">
        <v>0</v>
      </c>
      <c r="U103" t="str">
        <f>IFERROR(INDEX(Combine!C:N,MATCH('Fantasy Points'!F103,Combine!B:B,0),1),"No Data")</f>
        <v>Ohio State</v>
      </c>
      <c r="V103" t="str">
        <f>IFERROR(INDEX(Combine!$C:$N,MATCH('Fantasy Points'!F103,Combine!$B:$B,0),2),"No Data")</f>
        <v>Big Ten</v>
      </c>
      <c r="W103" t="str">
        <f>IFERROR(INDEX(Combine!$C:$N,MATCH('Fantasy Points'!F103,Combine!$B:$B,0),3),"No Data")</f>
        <v>No Data</v>
      </c>
      <c r="X103" t="str">
        <f>IFERROR(INDEX(Combine!$C:$N,MATCH('Fantasy Points'!F103,Combine!$B:$B,0),4),"No Data")</f>
        <v>No Data</v>
      </c>
      <c r="Y103" t="str">
        <f>IFERROR(INDEX(Combine!$C:$N,MATCH('Fantasy Points'!F103,Combine!$B:$B,0),5),"No Data")</f>
        <v>No Data</v>
      </c>
      <c r="Z103" t="str">
        <f>IFERROR(INDEX(Combine!$C:$N,MATCH('Fantasy Points'!F103,Combine!$B:$B,0),6),"No Data")</f>
        <v>No Data</v>
      </c>
      <c r="AA103" t="str">
        <f>IFERROR(INDEX(Combine!$C:$N,MATCH('Fantasy Points'!F103,Combine!$B:$B,0),7),"No Data")</f>
        <v>No Data</v>
      </c>
      <c r="AB103" t="str">
        <f>IFERROR(INDEX(Combine!$C:$N,MATCH('Fantasy Points'!F103,Combine!$B:$B,0),8),"No Data")</f>
        <v>No Data</v>
      </c>
      <c r="AC103" t="str">
        <f>IFERROR(INDEX(Combine!$C:$N,MATCH('Fantasy Points'!F103,Combine!$B:$B,0),9),"No Data")</f>
        <v>No Data</v>
      </c>
      <c r="AD103" t="str">
        <f>IFERROR(INDEX(Combine!$C:$N,MATCH('Fantasy Points'!F103,Combine!$B:$B,0),10),"No Data")</f>
        <v>No Data</v>
      </c>
      <c r="AE103" t="str">
        <f>IFERROR(INDEX(Combine!$C:$N,MATCH('Fantasy Points'!F103,Combine!$B:$B,0),11),"No Data")</f>
        <v>No Data</v>
      </c>
      <c r="AF103" t="str">
        <f>IFERROR(INDEX(Combine!$C:$N,MATCH('Fantasy Points'!F103,Combine!$B:$B,0),12),"No Data")</f>
        <v>No Data</v>
      </c>
    </row>
    <row r="104" spans="1:32" x14ac:dyDescent="0.25">
      <c r="A104" t="s">
        <v>441</v>
      </c>
      <c r="B104" t="s">
        <v>74</v>
      </c>
      <c r="C104">
        <f>INDEX('Draft Master List'!B:D,MATCH('Fantasy Points'!F104,'Draft Master List'!F:F,0),1)</f>
        <v>1</v>
      </c>
      <c r="D104">
        <f>INDEX('Draft Master List'!B:D,MATCH('Fantasy Points'!F104,'Draft Master List'!F:F,0),2)</f>
        <v>23</v>
      </c>
      <c r="E104">
        <f>INDEX('Draft Master List'!B:D,MATCH('Fantasy Points'!F104,'Draft Master List'!F:F,0),3)</f>
        <v>760</v>
      </c>
      <c r="F104" t="str">
        <f>INDEX('Draft Master List'!E:F,MATCH(A104,'Draft Master List'!E:E,0),2)</f>
        <v>232007</v>
      </c>
      <c r="G104">
        <v>129.5</v>
      </c>
      <c r="H104">
        <v>144.19999999999999</v>
      </c>
      <c r="I104">
        <v>80.900000000000006</v>
      </c>
      <c r="J104">
        <v>204.2</v>
      </c>
      <c r="K104">
        <v>143.9</v>
      </c>
      <c r="L104">
        <v>702.69999999999993</v>
      </c>
      <c r="M104">
        <v>1</v>
      </c>
      <c r="N104">
        <v>1</v>
      </c>
      <c r="O104">
        <v>0</v>
      </c>
      <c r="P104">
        <v>1</v>
      </c>
      <c r="Q104">
        <v>1</v>
      </c>
      <c r="R104">
        <v>4</v>
      </c>
      <c r="S104" t="s">
        <v>3116</v>
      </c>
      <c r="T104">
        <v>1</v>
      </c>
      <c r="U104" t="str">
        <f>IFERROR(INDEX(Combine!C:N,MATCH('Fantasy Points'!F104,Combine!B:B,0),1),"No Data")</f>
        <v>Louisiana State</v>
      </c>
      <c r="V104" t="str">
        <f>IFERROR(INDEX(Combine!$C:$N,MATCH('Fantasy Points'!F104,Combine!$B:$B,0),2),"No Data")</f>
        <v>SEC</v>
      </c>
      <c r="W104" t="str">
        <f>IFERROR(INDEX(Combine!$C:$N,MATCH('Fantasy Points'!F104,Combine!$B:$B,0),3),"No Data")</f>
        <v>WR</v>
      </c>
      <c r="X104">
        <f>IFERROR(INDEX(Combine!$C:$N,MATCH('Fantasy Points'!F104,Combine!$B:$B,0),4),"No Data")</f>
        <v>74</v>
      </c>
      <c r="Y104">
        <f>IFERROR(INDEX(Combine!$C:$N,MATCH('Fantasy Points'!F104,Combine!$B:$B,0),5),"No Data")</f>
        <v>221</v>
      </c>
      <c r="Z104">
        <f>IFERROR(INDEX(Combine!$C:$N,MATCH('Fantasy Points'!F104,Combine!$B:$B,0),6),"No Data")</f>
        <v>0</v>
      </c>
      <c r="AA104">
        <f>IFERROR(INDEX(Combine!$C:$N,MATCH('Fantasy Points'!F104,Combine!$B:$B,0),7),"No Data")</f>
        <v>4.51</v>
      </c>
      <c r="AB104">
        <f>IFERROR(INDEX(Combine!$C:$N,MATCH('Fantasy Points'!F104,Combine!$B:$B,0),8),"No Data")</f>
        <v>0</v>
      </c>
      <c r="AC104">
        <f>IFERROR(INDEX(Combine!$C:$N,MATCH('Fantasy Points'!F104,Combine!$B:$B,0),9),"No Data")</f>
        <v>33</v>
      </c>
      <c r="AD104">
        <f>IFERROR(INDEX(Combine!$C:$N,MATCH('Fantasy Points'!F104,Combine!$B:$B,0),10),"No Data")</f>
        <v>125</v>
      </c>
      <c r="AE104">
        <f>IFERROR(INDEX(Combine!$C:$N,MATCH('Fantasy Points'!F104,Combine!$B:$B,0),11),"No Data")</f>
        <v>4.3499999999999996</v>
      </c>
      <c r="AF104">
        <f>IFERROR(INDEX(Combine!$C:$N,MATCH('Fantasy Points'!F104,Combine!$B:$B,0),12),"No Data")</f>
        <v>6.81</v>
      </c>
    </row>
    <row r="105" spans="1:32" x14ac:dyDescent="0.25">
      <c r="A105" t="s">
        <v>442</v>
      </c>
      <c r="B105" t="s">
        <v>74</v>
      </c>
      <c r="C105">
        <f>INDEX('Draft Master List'!B:D,MATCH('Fantasy Points'!F105,'Draft Master List'!F:F,0),1)</f>
        <v>1</v>
      </c>
      <c r="D105">
        <f>INDEX('Draft Master List'!B:D,MATCH('Fantasy Points'!F105,'Draft Master List'!F:F,0),2)</f>
        <v>27</v>
      </c>
      <c r="E105">
        <f>INDEX('Draft Master List'!B:D,MATCH('Fantasy Points'!F105,'Draft Master List'!F:F,0),3)</f>
        <v>680</v>
      </c>
      <c r="F105" t="str">
        <f>INDEX('Draft Master List'!E:F,MATCH(A105,'Draft Master List'!E:E,0),2)</f>
        <v>272007</v>
      </c>
      <c r="G105">
        <v>0</v>
      </c>
      <c r="H105">
        <v>46.9</v>
      </c>
      <c r="I105">
        <v>122.2</v>
      </c>
      <c r="J105">
        <v>93.8</v>
      </c>
      <c r="K105">
        <v>98</v>
      </c>
      <c r="L105">
        <v>360.9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 t="s">
        <v>3112</v>
      </c>
      <c r="T105">
        <v>0</v>
      </c>
      <c r="U105" t="str">
        <f>IFERROR(INDEX(Combine!C:N,MATCH('Fantasy Points'!F105,Combine!B:B,0),1),"No Data")</f>
        <v>Tennessee</v>
      </c>
      <c r="V105" t="str">
        <f>IFERROR(INDEX(Combine!$C:$N,MATCH('Fantasy Points'!F105,Combine!$B:$B,0),2),"No Data")</f>
        <v>SEC</v>
      </c>
      <c r="W105" t="str">
        <f>IFERROR(INDEX(Combine!$C:$N,MATCH('Fantasy Points'!F105,Combine!$B:$B,0),3),"No Data")</f>
        <v>WR</v>
      </c>
      <c r="X105">
        <f>IFERROR(INDEX(Combine!$C:$N,MATCH('Fantasy Points'!F105,Combine!$B:$B,0),4),"No Data")</f>
        <v>74</v>
      </c>
      <c r="Y105">
        <f>IFERROR(INDEX(Combine!$C:$N,MATCH('Fantasy Points'!F105,Combine!$B:$B,0),5),"No Data")</f>
        <v>214</v>
      </c>
      <c r="Z105">
        <f>IFERROR(INDEX(Combine!$C:$N,MATCH('Fantasy Points'!F105,Combine!$B:$B,0),6),"No Data")</f>
        <v>0</v>
      </c>
      <c r="AA105">
        <f>IFERROR(INDEX(Combine!$C:$N,MATCH('Fantasy Points'!F105,Combine!$B:$B,0),7),"No Data")</f>
        <v>4.3899999999999997</v>
      </c>
      <c r="AB105">
        <f>IFERROR(INDEX(Combine!$C:$N,MATCH('Fantasy Points'!F105,Combine!$B:$B,0),8),"No Data")</f>
        <v>0</v>
      </c>
      <c r="AC105">
        <f>IFERROR(INDEX(Combine!$C:$N,MATCH('Fantasy Points'!F105,Combine!$B:$B,0),9),"No Data")</f>
        <v>37.5</v>
      </c>
      <c r="AD105">
        <f>IFERROR(INDEX(Combine!$C:$N,MATCH('Fantasy Points'!F105,Combine!$B:$B,0),10),"No Data")</f>
        <v>121</v>
      </c>
      <c r="AE105">
        <f>IFERROR(INDEX(Combine!$C:$N,MATCH('Fantasy Points'!F105,Combine!$B:$B,0),11),"No Data")</f>
        <v>4.3099999999999996</v>
      </c>
      <c r="AF105">
        <f>IFERROR(INDEX(Combine!$C:$N,MATCH('Fantasy Points'!F105,Combine!$B:$B,0),12),"No Data")</f>
        <v>6.97</v>
      </c>
    </row>
    <row r="106" spans="1:32" x14ac:dyDescent="0.25">
      <c r="A106" t="s">
        <v>443</v>
      </c>
      <c r="B106" t="s">
        <v>74</v>
      </c>
      <c r="C106">
        <f>INDEX('Draft Master List'!B:D,MATCH('Fantasy Points'!F106,'Draft Master List'!F:F,0),1)</f>
        <v>1</v>
      </c>
      <c r="D106">
        <f>INDEX('Draft Master List'!B:D,MATCH('Fantasy Points'!F106,'Draft Master List'!F:F,0),2)</f>
        <v>30</v>
      </c>
      <c r="E106">
        <f>INDEX('Draft Master List'!B:D,MATCH('Fantasy Points'!F106,'Draft Master List'!F:F,0),3)</f>
        <v>620</v>
      </c>
      <c r="F106" t="str">
        <f>INDEX('Draft Master List'!E:F,MATCH(A106,'Draft Master List'!E:E,0),2)</f>
        <v>302007</v>
      </c>
      <c r="G106">
        <v>22.8</v>
      </c>
      <c r="H106">
        <v>5.9</v>
      </c>
      <c r="I106">
        <v>5.2</v>
      </c>
      <c r="J106">
        <v>31.9</v>
      </c>
      <c r="K106">
        <v>0</v>
      </c>
      <c r="L106">
        <v>65.800000000000011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 t="s">
        <v>3112</v>
      </c>
      <c r="T106">
        <v>0</v>
      </c>
      <c r="U106" t="str">
        <f>IFERROR(INDEX(Combine!C:N,MATCH('Fantasy Points'!F106,Combine!B:B,0),1),"No Data")</f>
        <v>Louisiana State</v>
      </c>
      <c r="V106" t="str">
        <f>IFERROR(INDEX(Combine!$C:$N,MATCH('Fantasy Points'!F106,Combine!$B:$B,0),2),"No Data")</f>
        <v>SEC</v>
      </c>
      <c r="W106" t="str">
        <f>IFERROR(INDEX(Combine!$C:$N,MATCH('Fantasy Points'!F106,Combine!$B:$B,0),3),"No Data")</f>
        <v>No Data</v>
      </c>
      <c r="X106" t="str">
        <f>IFERROR(INDEX(Combine!$C:$N,MATCH('Fantasy Points'!F106,Combine!$B:$B,0),4),"No Data")</f>
        <v>No Data</v>
      </c>
      <c r="Y106" t="str">
        <f>IFERROR(INDEX(Combine!$C:$N,MATCH('Fantasy Points'!F106,Combine!$B:$B,0),5),"No Data")</f>
        <v>No Data</v>
      </c>
      <c r="Z106" t="str">
        <f>IFERROR(INDEX(Combine!$C:$N,MATCH('Fantasy Points'!F106,Combine!$B:$B,0),6),"No Data")</f>
        <v>No Data</v>
      </c>
      <c r="AA106" t="str">
        <f>IFERROR(INDEX(Combine!$C:$N,MATCH('Fantasy Points'!F106,Combine!$B:$B,0),7),"No Data")</f>
        <v>No Data</v>
      </c>
      <c r="AB106" t="str">
        <f>IFERROR(INDEX(Combine!$C:$N,MATCH('Fantasy Points'!F106,Combine!$B:$B,0),8),"No Data")</f>
        <v>No Data</v>
      </c>
      <c r="AC106" t="str">
        <f>IFERROR(INDEX(Combine!$C:$N,MATCH('Fantasy Points'!F106,Combine!$B:$B,0),9),"No Data")</f>
        <v>No Data</v>
      </c>
      <c r="AD106" t="str">
        <f>IFERROR(INDEX(Combine!$C:$N,MATCH('Fantasy Points'!F106,Combine!$B:$B,0),10),"No Data")</f>
        <v>No Data</v>
      </c>
      <c r="AE106" t="str">
        <f>IFERROR(INDEX(Combine!$C:$N,MATCH('Fantasy Points'!F106,Combine!$B:$B,0),11),"No Data")</f>
        <v>No Data</v>
      </c>
      <c r="AF106" t="str">
        <f>IFERROR(INDEX(Combine!$C:$N,MATCH('Fantasy Points'!F106,Combine!$B:$B,0),12),"No Data")</f>
        <v>No Data</v>
      </c>
    </row>
    <row r="107" spans="1:32" x14ac:dyDescent="0.25">
      <c r="A107" t="s">
        <v>444</v>
      </c>
      <c r="B107" t="s">
        <v>74</v>
      </c>
      <c r="C107">
        <f>INDEX('Draft Master List'!B:D,MATCH('Fantasy Points'!F107,'Draft Master List'!F:F,0),1)</f>
        <v>1</v>
      </c>
      <c r="D107">
        <f>INDEX('Draft Master List'!B:D,MATCH('Fantasy Points'!F107,'Draft Master List'!F:F,0),2)</f>
        <v>32</v>
      </c>
      <c r="E107">
        <f>INDEX('Draft Master List'!B:D,MATCH('Fantasy Points'!F107,'Draft Master List'!F:F,0),3)</f>
        <v>590</v>
      </c>
      <c r="F107" t="str">
        <f>INDEX('Draft Master List'!E:F,MATCH(A107,'Draft Master List'!E:E,0),2)</f>
        <v>322007</v>
      </c>
      <c r="G107">
        <v>75.599999999999994</v>
      </c>
      <c r="H107">
        <v>90.4</v>
      </c>
      <c r="I107">
        <v>0</v>
      </c>
      <c r="J107">
        <v>6.7</v>
      </c>
      <c r="K107">
        <v>0</v>
      </c>
      <c r="L107">
        <v>172.7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 t="s">
        <v>3112</v>
      </c>
      <c r="T107">
        <v>0</v>
      </c>
      <c r="U107" t="str">
        <f>IFERROR(INDEX(Combine!C:N,MATCH('Fantasy Points'!F107,Combine!B:B,0),1),"No Data")</f>
        <v>Ohio State</v>
      </c>
      <c r="V107" t="str">
        <f>IFERROR(INDEX(Combine!$C:$N,MATCH('Fantasy Points'!F107,Combine!$B:$B,0),2),"No Data")</f>
        <v>Big Ten</v>
      </c>
      <c r="W107" t="str">
        <f>IFERROR(INDEX(Combine!$C:$N,MATCH('Fantasy Points'!F107,Combine!$B:$B,0),3),"No Data")</f>
        <v>WR</v>
      </c>
      <c r="X107">
        <f>IFERROR(INDEX(Combine!$C:$N,MATCH('Fantasy Points'!F107,Combine!$B:$B,0),4),"No Data")</f>
        <v>73</v>
      </c>
      <c r="Y107">
        <f>IFERROR(INDEX(Combine!$C:$N,MATCH('Fantasy Points'!F107,Combine!$B:$B,0),5),"No Data")</f>
        <v>193</v>
      </c>
      <c r="Z107">
        <f>IFERROR(INDEX(Combine!$C:$N,MATCH('Fantasy Points'!F107,Combine!$B:$B,0),6),"No Data")</f>
        <v>0</v>
      </c>
      <c r="AA107">
        <f>IFERROR(INDEX(Combine!$C:$N,MATCH('Fantasy Points'!F107,Combine!$B:$B,0),7),"No Data")</f>
        <v>4.4400000000000004</v>
      </c>
      <c r="AB107">
        <f>IFERROR(INDEX(Combine!$C:$N,MATCH('Fantasy Points'!F107,Combine!$B:$B,0),8),"No Data")</f>
        <v>0</v>
      </c>
      <c r="AC107">
        <f>IFERROR(INDEX(Combine!$C:$N,MATCH('Fantasy Points'!F107,Combine!$B:$B,0),9),"No Data")</f>
        <v>38</v>
      </c>
      <c r="AD107">
        <f>IFERROR(INDEX(Combine!$C:$N,MATCH('Fantasy Points'!F107,Combine!$B:$B,0),10),"No Data")</f>
        <v>123</v>
      </c>
      <c r="AE107">
        <f>IFERROR(INDEX(Combine!$C:$N,MATCH('Fantasy Points'!F107,Combine!$B:$B,0),11),"No Data")</f>
        <v>4.08</v>
      </c>
      <c r="AF107">
        <f>IFERROR(INDEX(Combine!$C:$N,MATCH('Fantasy Points'!F107,Combine!$B:$B,0),12),"No Data")</f>
        <v>6.54</v>
      </c>
    </row>
    <row r="108" spans="1:32" x14ac:dyDescent="0.25">
      <c r="A108" t="s">
        <v>448</v>
      </c>
      <c r="B108" t="s">
        <v>74</v>
      </c>
      <c r="C108">
        <f>INDEX('Draft Master List'!B:D,MATCH('Fantasy Points'!F108,'Draft Master List'!F:F,0),1)</f>
        <v>2</v>
      </c>
      <c r="D108">
        <f>INDEX('Draft Master List'!B:D,MATCH('Fantasy Points'!F108,'Draft Master List'!F:F,0),2)</f>
        <v>44</v>
      </c>
      <c r="E108">
        <f>INDEX('Draft Master List'!B:D,MATCH('Fantasy Points'!F108,'Draft Master List'!F:F,0),3)</f>
        <v>460</v>
      </c>
      <c r="F108" t="str">
        <f>INDEX('Draft Master List'!E:F,MATCH(A108,'Draft Master List'!E:E,0),2)</f>
        <v>442007</v>
      </c>
      <c r="G108">
        <v>63.6</v>
      </c>
      <c r="H108">
        <v>38.1</v>
      </c>
      <c r="I108">
        <v>177.2</v>
      </c>
      <c r="J108">
        <v>40</v>
      </c>
      <c r="K108">
        <v>58.4</v>
      </c>
      <c r="L108">
        <v>377.29999999999995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1</v>
      </c>
      <c r="S108" t="s">
        <v>3113</v>
      </c>
      <c r="T108">
        <v>1</v>
      </c>
      <c r="U108" t="str">
        <f>IFERROR(INDEX(Combine!C:N,MATCH('Fantasy Points'!F108,Combine!B:B,0),1),"No Data")</f>
        <v>South Carolina</v>
      </c>
      <c r="V108" t="str">
        <f>IFERROR(INDEX(Combine!$C:$N,MATCH('Fantasy Points'!F108,Combine!$B:$B,0),2),"No Data")</f>
        <v>SEC</v>
      </c>
      <c r="W108" t="str">
        <f>IFERROR(INDEX(Combine!$C:$N,MATCH('Fantasy Points'!F108,Combine!$B:$B,0),3),"No Data")</f>
        <v>WR</v>
      </c>
      <c r="X108">
        <f>IFERROR(INDEX(Combine!$C:$N,MATCH('Fantasy Points'!F108,Combine!$B:$B,0),4),"No Data")</f>
        <v>76</v>
      </c>
      <c r="Y108">
        <f>IFERROR(INDEX(Combine!$C:$N,MATCH('Fantasy Points'!F108,Combine!$B:$B,0),5),"No Data")</f>
        <v>200</v>
      </c>
      <c r="Z108">
        <f>IFERROR(INDEX(Combine!$C:$N,MATCH('Fantasy Points'!F108,Combine!$B:$B,0),6),"No Data")</f>
        <v>0</v>
      </c>
      <c r="AA108">
        <f>IFERROR(INDEX(Combine!$C:$N,MATCH('Fantasy Points'!F108,Combine!$B:$B,0),7),"No Data")</f>
        <v>4.51</v>
      </c>
      <c r="AB108">
        <f>IFERROR(INDEX(Combine!$C:$N,MATCH('Fantasy Points'!F108,Combine!$B:$B,0),8),"No Data")</f>
        <v>0</v>
      </c>
      <c r="AC108">
        <f>IFERROR(INDEX(Combine!$C:$N,MATCH('Fantasy Points'!F108,Combine!$B:$B,0),9),"No Data")</f>
        <v>39.5</v>
      </c>
      <c r="AD108">
        <f>IFERROR(INDEX(Combine!$C:$N,MATCH('Fantasy Points'!F108,Combine!$B:$B,0),10),"No Data")</f>
        <v>119</v>
      </c>
      <c r="AE108">
        <f>IFERROR(INDEX(Combine!$C:$N,MATCH('Fantasy Points'!F108,Combine!$B:$B,0),11),"No Data")</f>
        <v>4.34</v>
      </c>
      <c r="AF108">
        <f>IFERROR(INDEX(Combine!$C:$N,MATCH('Fantasy Points'!F108,Combine!$B:$B,0),12),"No Data")</f>
        <v>7.09</v>
      </c>
    </row>
    <row r="109" spans="1:32" x14ac:dyDescent="0.25">
      <c r="A109" t="s">
        <v>449</v>
      </c>
      <c r="B109" t="s">
        <v>74</v>
      </c>
      <c r="C109">
        <f>INDEX('Draft Master List'!B:D,MATCH('Fantasy Points'!F109,'Draft Master List'!F:F,0),1)</f>
        <v>2</v>
      </c>
      <c r="D109">
        <f>INDEX('Draft Master List'!B:D,MATCH('Fantasy Points'!F109,'Draft Master List'!F:F,0),2)</f>
        <v>45</v>
      </c>
      <c r="E109">
        <f>INDEX('Draft Master List'!B:D,MATCH('Fantasy Points'!F109,'Draft Master List'!F:F,0),3)</f>
        <v>450</v>
      </c>
      <c r="F109" t="str">
        <f>INDEX('Draft Master List'!E:F,MATCH(A109,'Draft Master List'!E:E,0),2)</f>
        <v>452007</v>
      </c>
      <c r="G109">
        <v>7.3</v>
      </c>
      <c r="H109">
        <v>11.9</v>
      </c>
      <c r="I109">
        <v>25.6</v>
      </c>
      <c r="J109">
        <v>4</v>
      </c>
      <c r="K109">
        <v>0</v>
      </c>
      <c r="L109">
        <v>48.8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 t="s">
        <v>3112</v>
      </c>
      <c r="T109">
        <v>0</v>
      </c>
      <c r="U109" t="str">
        <f>IFERROR(INDEX(Combine!C:N,MATCH('Fantasy Points'!F109,Combine!B:B,0),1),"No Data")</f>
        <v>Southern California</v>
      </c>
      <c r="V109" t="str">
        <f>IFERROR(INDEX(Combine!$C:$N,MATCH('Fantasy Points'!F109,Combine!$B:$B,0),2),"No Data")</f>
        <v>Pac-12</v>
      </c>
      <c r="W109" t="str">
        <f>IFERROR(INDEX(Combine!$C:$N,MATCH('Fantasy Points'!F109,Combine!$B:$B,0),3),"No Data")</f>
        <v>No Data</v>
      </c>
      <c r="X109" t="str">
        <f>IFERROR(INDEX(Combine!$C:$N,MATCH('Fantasy Points'!F109,Combine!$B:$B,0),4),"No Data")</f>
        <v>No Data</v>
      </c>
      <c r="Y109" t="str">
        <f>IFERROR(INDEX(Combine!$C:$N,MATCH('Fantasy Points'!F109,Combine!$B:$B,0),5),"No Data")</f>
        <v>No Data</v>
      </c>
      <c r="Z109" t="str">
        <f>IFERROR(INDEX(Combine!$C:$N,MATCH('Fantasy Points'!F109,Combine!$B:$B,0),6),"No Data")</f>
        <v>No Data</v>
      </c>
      <c r="AA109" t="str">
        <f>IFERROR(INDEX(Combine!$C:$N,MATCH('Fantasy Points'!F109,Combine!$B:$B,0),7),"No Data")</f>
        <v>No Data</v>
      </c>
      <c r="AB109" t="str">
        <f>IFERROR(INDEX(Combine!$C:$N,MATCH('Fantasy Points'!F109,Combine!$B:$B,0),8),"No Data")</f>
        <v>No Data</v>
      </c>
      <c r="AC109" t="str">
        <f>IFERROR(INDEX(Combine!$C:$N,MATCH('Fantasy Points'!F109,Combine!$B:$B,0),9),"No Data")</f>
        <v>No Data</v>
      </c>
      <c r="AD109" t="str">
        <f>IFERROR(INDEX(Combine!$C:$N,MATCH('Fantasy Points'!F109,Combine!$B:$B,0),10),"No Data")</f>
        <v>No Data</v>
      </c>
      <c r="AE109" t="str">
        <f>IFERROR(INDEX(Combine!$C:$N,MATCH('Fantasy Points'!F109,Combine!$B:$B,0),11),"No Data")</f>
        <v>No Data</v>
      </c>
      <c r="AF109" t="str">
        <f>IFERROR(INDEX(Combine!$C:$N,MATCH('Fantasy Points'!F109,Combine!$B:$B,0),12),"No Data")</f>
        <v>No Data</v>
      </c>
    </row>
    <row r="110" spans="1:32" x14ac:dyDescent="0.25">
      <c r="A110" t="s">
        <v>119</v>
      </c>
      <c r="B110" t="s">
        <v>74</v>
      </c>
      <c r="C110">
        <f>INDEX('Draft Master List'!B:D,MATCH('Fantasy Points'!F110,'Draft Master List'!F:F,0),1)</f>
        <v>2</v>
      </c>
      <c r="D110">
        <f>INDEX('Draft Master List'!B:D,MATCH('Fantasy Points'!F110,'Draft Master List'!F:F,0),2)</f>
        <v>51</v>
      </c>
      <c r="E110">
        <f>INDEX('Draft Master List'!B:D,MATCH('Fantasy Points'!F110,'Draft Master List'!F:F,0),3)</f>
        <v>390</v>
      </c>
      <c r="F110" t="str">
        <f>INDEX('Draft Master List'!E:F,MATCH(A110,'Draft Master List'!E:E,0),2)</f>
        <v>512007</v>
      </c>
      <c r="G110">
        <v>6.3</v>
      </c>
      <c r="H110">
        <v>61.4</v>
      </c>
      <c r="I110">
        <v>164</v>
      </c>
      <c r="J110">
        <v>70.900000000000006</v>
      </c>
      <c r="K110">
        <v>16.399999999999999</v>
      </c>
      <c r="L110">
        <v>319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1</v>
      </c>
      <c r="S110" t="s">
        <v>3113</v>
      </c>
      <c r="T110">
        <v>1</v>
      </c>
      <c r="U110" t="str">
        <f>IFERROR(INDEX(Combine!C:N,MATCH('Fantasy Points'!F110,Combine!B:B,0),1),"No Data")</f>
        <v>Southern California</v>
      </c>
      <c r="V110" t="str">
        <f>IFERROR(INDEX(Combine!$C:$N,MATCH('Fantasy Points'!F110,Combine!$B:$B,0),2),"No Data")</f>
        <v>Pac-12</v>
      </c>
      <c r="W110" t="str">
        <f>IFERROR(INDEX(Combine!$C:$N,MATCH('Fantasy Points'!F110,Combine!$B:$B,0),3),"No Data")</f>
        <v>WR</v>
      </c>
      <c r="X110">
        <f>IFERROR(INDEX(Combine!$C:$N,MATCH('Fantasy Points'!F110,Combine!$B:$B,0),4),"No Data")</f>
        <v>73</v>
      </c>
      <c r="Y110">
        <f>IFERROR(INDEX(Combine!$C:$N,MATCH('Fantasy Points'!F110,Combine!$B:$B,0),5),"No Data")</f>
        <v>197</v>
      </c>
      <c r="Z110">
        <f>IFERROR(INDEX(Combine!$C:$N,MATCH('Fantasy Points'!F110,Combine!$B:$B,0),6),"No Data")</f>
        <v>0</v>
      </c>
      <c r="AA110">
        <f>IFERROR(INDEX(Combine!$C:$N,MATCH('Fantasy Points'!F110,Combine!$B:$B,0),7),"No Data")</f>
        <v>4.4400000000000004</v>
      </c>
      <c r="AB110">
        <f>IFERROR(INDEX(Combine!$C:$N,MATCH('Fantasy Points'!F110,Combine!$B:$B,0),8),"No Data")</f>
        <v>0</v>
      </c>
      <c r="AC110">
        <f>IFERROR(INDEX(Combine!$C:$N,MATCH('Fantasy Points'!F110,Combine!$B:$B,0),9),"No Data")</f>
        <v>38</v>
      </c>
      <c r="AD110">
        <f>IFERROR(INDEX(Combine!$C:$N,MATCH('Fantasy Points'!F110,Combine!$B:$B,0),10),"No Data")</f>
        <v>120</v>
      </c>
      <c r="AE110">
        <f>IFERROR(INDEX(Combine!$C:$N,MATCH('Fantasy Points'!F110,Combine!$B:$B,0),11),"No Data")</f>
        <v>4.1900000000000004</v>
      </c>
      <c r="AF110">
        <f>IFERROR(INDEX(Combine!$C:$N,MATCH('Fantasy Points'!F110,Combine!$B:$B,0),12),"No Data")</f>
        <v>6.68</v>
      </c>
    </row>
    <row r="111" spans="1:32" x14ac:dyDescent="0.25">
      <c r="A111" t="s">
        <v>455</v>
      </c>
      <c r="B111" t="s">
        <v>74</v>
      </c>
      <c r="C111">
        <f>INDEX('Draft Master List'!B:D,MATCH('Fantasy Points'!F111,'Draft Master List'!F:F,0),1)</f>
        <v>3</v>
      </c>
      <c r="D111">
        <f>INDEX('Draft Master List'!B:D,MATCH('Fantasy Points'!F111,'Draft Master List'!F:F,0),2)</f>
        <v>73</v>
      </c>
      <c r="E111">
        <f>INDEX('Draft Master List'!B:D,MATCH('Fantasy Points'!F111,'Draft Master List'!F:F,0),3)</f>
        <v>225</v>
      </c>
      <c r="F111" t="str">
        <f>INDEX('Draft Master List'!E:F,MATCH(A111,'Draft Master List'!E:E,0),2)</f>
        <v>732007</v>
      </c>
      <c r="G111">
        <v>10.9</v>
      </c>
      <c r="H111">
        <v>9.9999999999999645E-2</v>
      </c>
      <c r="I111">
        <v>75.7</v>
      </c>
      <c r="J111">
        <v>72.2</v>
      </c>
      <c r="K111">
        <v>59.2</v>
      </c>
      <c r="L111">
        <v>218.10000000000002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 t="s">
        <v>3112</v>
      </c>
      <c r="T111">
        <v>0</v>
      </c>
      <c r="U111" t="str">
        <f>IFERROR(INDEX(Combine!C:N,MATCH('Fantasy Points'!F111,Combine!B:B,0),1),"No Data")</f>
        <v>Lane</v>
      </c>
      <c r="V111" t="str">
        <f>IFERROR(INDEX(Combine!$C:$N,MATCH('Fantasy Points'!F111,Combine!$B:$B,0),2),"No Data")</f>
        <v>N/A</v>
      </c>
      <c r="W111" t="str">
        <f>IFERROR(INDEX(Combine!$C:$N,MATCH('Fantasy Points'!F111,Combine!$B:$B,0),3),"No Data")</f>
        <v>WR</v>
      </c>
      <c r="X111">
        <f>IFERROR(INDEX(Combine!$C:$N,MATCH('Fantasy Points'!F111,Combine!$B:$B,0),4),"No Data")</f>
        <v>75</v>
      </c>
      <c r="Y111">
        <f>IFERROR(INDEX(Combine!$C:$N,MATCH('Fantasy Points'!F111,Combine!$B:$B,0),5),"No Data")</f>
        <v>210</v>
      </c>
      <c r="Z111">
        <f>IFERROR(INDEX(Combine!$C:$N,MATCH('Fantasy Points'!F111,Combine!$B:$B,0),6),"No Data")</f>
        <v>0</v>
      </c>
      <c r="AA111">
        <f>IFERROR(INDEX(Combine!$C:$N,MATCH('Fantasy Points'!F111,Combine!$B:$B,0),7),"No Data")</f>
        <v>4.5</v>
      </c>
      <c r="AB111">
        <f>IFERROR(INDEX(Combine!$C:$N,MATCH('Fantasy Points'!F111,Combine!$B:$B,0),8),"No Data")</f>
        <v>0</v>
      </c>
      <c r="AC111">
        <f>IFERROR(INDEX(Combine!$C:$N,MATCH('Fantasy Points'!F111,Combine!$B:$B,0),9),"No Data")</f>
        <v>34</v>
      </c>
      <c r="AD111">
        <f>IFERROR(INDEX(Combine!$C:$N,MATCH('Fantasy Points'!F111,Combine!$B:$B,0),10),"No Data")</f>
        <v>129</v>
      </c>
      <c r="AE111">
        <f>IFERROR(INDEX(Combine!$C:$N,MATCH('Fantasy Points'!F111,Combine!$B:$B,0),11),"No Data")</f>
        <v>4.3099999999999996</v>
      </c>
      <c r="AF111">
        <f>IFERROR(INDEX(Combine!$C:$N,MATCH('Fantasy Points'!F111,Combine!$B:$B,0),12),"No Data")</f>
        <v>7.03</v>
      </c>
    </row>
    <row r="112" spans="1:32" x14ac:dyDescent="0.25">
      <c r="A112" t="s">
        <v>457</v>
      </c>
      <c r="B112" t="s">
        <v>74</v>
      </c>
      <c r="C112">
        <f>INDEX('Draft Master List'!B:D,MATCH('Fantasy Points'!F112,'Draft Master List'!F:F,0),1)</f>
        <v>3</v>
      </c>
      <c r="D112">
        <f>INDEX('Draft Master List'!B:D,MATCH('Fantasy Points'!F112,'Draft Master List'!F:F,0),2)</f>
        <v>74</v>
      </c>
      <c r="E112">
        <f>INDEX('Draft Master List'!B:D,MATCH('Fantasy Points'!F112,'Draft Master List'!F:F,0),3)</f>
        <v>220</v>
      </c>
      <c r="F112" t="str">
        <f>INDEX('Draft Master List'!E:F,MATCH(A112,'Draft Master List'!E:E,0),2)</f>
        <v>742007</v>
      </c>
      <c r="G112">
        <v>-4.4000000000000004</v>
      </c>
      <c r="H112">
        <v>4.3000000000000007</v>
      </c>
      <c r="I112">
        <v>0.7</v>
      </c>
      <c r="J112">
        <v>-0.30000000000000004</v>
      </c>
      <c r="K112">
        <v>0</v>
      </c>
      <c r="L112">
        <v>0.30000000000000027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 t="s">
        <v>3112</v>
      </c>
      <c r="T112">
        <v>0</v>
      </c>
      <c r="U112" t="str">
        <f>IFERROR(INDEX(Combine!C:N,MATCH('Fantasy Points'!F112,Combine!B:B,0),1),"No Data")</f>
        <v>Kansas State</v>
      </c>
      <c r="V112" t="str">
        <f>IFERROR(INDEX(Combine!$C:$N,MATCH('Fantasy Points'!F112,Combine!$B:$B,0),2),"No Data")</f>
        <v>Big 12</v>
      </c>
      <c r="W112" t="str">
        <f>IFERROR(INDEX(Combine!$C:$N,MATCH('Fantasy Points'!F112,Combine!$B:$B,0),3),"No Data")</f>
        <v>WR</v>
      </c>
      <c r="X112">
        <f>IFERROR(INDEX(Combine!$C:$N,MATCH('Fantasy Points'!F112,Combine!$B:$B,0),4),"No Data")</f>
        <v>71</v>
      </c>
      <c r="Y112">
        <f>IFERROR(INDEX(Combine!$C:$N,MATCH('Fantasy Points'!F112,Combine!$B:$B,0),5),"No Data")</f>
        <v>174</v>
      </c>
      <c r="Z112">
        <f>IFERROR(INDEX(Combine!$C:$N,MATCH('Fantasy Points'!F112,Combine!$B:$B,0),6),"No Data")</f>
        <v>0</v>
      </c>
      <c r="AA112">
        <f>IFERROR(INDEX(Combine!$C:$N,MATCH('Fantasy Points'!F112,Combine!$B:$B,0),7),"No Data")</f>
        <v>4.3</v>
      </c>
      <c r="AB112">
        <f>IFERROR(INDEX(Combine!$C:$N,MATCH('Fantasy Points'!F112,Combine!$B:$B,0),8),"No Data")</f>
        <v>0</v>
      </c>
      <c r="AC112">
        <f>IFERROR(INDEX(Combine!$C:$N,MATCH('Fantasy Points'!F112,Combine!$B:$B,0),9),"No Data")</f>
        <v>0</v>
      </c>
      <c r="AD112">
        <f>IFERROR(INDEX(Combine!$C:$N,MATCH('Fantasy Points'!F112,Combine!$B:$B,0),10),"No Data")</f>
        <v>123</v>
      </c>
      <c r="AE112">
        <f>IFERROR(INDEX(Combine!$C:$N,MATCH('Fantasy Points'!F112,Combine!$B:$B,0),11),"No Data")</f>
        <v>4.21</v>
      </c>
      <c r="AF112">
        <f>IFERROR(INDEX(Combine!$C:$N,MATCH('Fantasy Points'!F112,Combine!$B:$B,0),12),"No Data")</f>
        <v>6.85</v>
      </c>
    </row>
    <row r="113" spans="1:32" x14ac:dyDescent="0.25">
      <c r="A113" t="s">
        <v>458</v>
      </c>
      <c r="B113" t="s">
        <v>74</v>
      </c>
      <c r="C113">
        <f>INDEX('Draft Master List'!B:D,MATCH('Fantasy Points'!F113,'Draft Master List'!F:F,0),1)</f>
        <v>3</v>
      </c>
      <c r="D113">
        <f>INDEX('Draft Master List'!B:D,MATCH('Fantasy Points'!F113,'Draft Master List'!F:F,0),2)</f>
        <v>75</v>
      </c>
      <c r="E113">
        <f>INDEX('Draft Master List'!B:D,MATCH('Fantasy Points'!F113,'Draft Master List'!F:F,0),3)</f>
        <v>215</v>
      </c>
      <c r="F113" t="str">
        <f>INDEX('Draft Master List'!E:F,MATCH(A113,'Draft Master List'!E:E,0),2)</f>
        <v>752007</v>
      </c>
      <c r="G113">
        <v>47.7</v>
      </c>
      <c r="H113">
        <v>5.2</v>
      </c>
      <c r="I113">
        <v>22.7</v>
      </c>
      <c r="J113">
        <v>46.4</v>
      </c>
      <c r="K113">
        <v>151.80000000000001</v>
      </c>
      <c r="L113">
        <v>273.8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1</v>
      </c>
      <c r="S113" t="s">
        <v>3113</v>
      </c>
      <c r="T113">
        <v>1</v>
      </c>
      <c r="U113" t="str">
        <f>IFERROR(INDEX(Combine!C:N,MATCH('Fantasy Points'!F113,Combine!B:B,0),1),"No Data")</f>
        <v>Illinois State</v>
      </c>
      <c r="V113" t="str">
        <f>IFERROR(INDEX(Combine!$C:$N,MATCH('Fantasy Points'!F113,Combine!$B:$B,0),2),"No Data")</f>
        <v>N/A</v>
      </c>
      <c r="W113" t="str">
        <f>IFERROR(INDEX(Combine!$C:$N,MATCH('Fantasy Points'!F113,Combine!$B:$B,0),3),"No Data")</f>
        <v>WR</v>
      </c>
      <c r="X113">
        <f>IFERROR(INDEX(Combine!$C:$N,MATCH('Fantasy Points'!F113,Combine!$B:$B,0),4),"No Data")</f>
        <v>74</v>
      </c>
      <c r="Y113">
        <f>IFERROR(INDEX(Combine!$C:$N,MATCH('Fantasy Points'!F113,Combine!$B:$B,0),5),"No Data")</f>
        <v>199</v>
      </c>
      <c r="Z113">
        <f>IFERROR(INDEX(Combine!$C:$N,MATCH('Fantasy Points'!F113,Combine!$B:$B,0),6),"No Data")</f>
        <v>0</v>
      </c>
      <c r="AA113">
        <f>IFERROR(INDEX(Combine!$C:$N,MATCH('Fantasy Points'!F113,Combine!$B:$B,0),7),"No Data")</f>
        <v>4.38</v>
      </c>
      <c r="AB113">
        <f>IFERROR(INDEX(Combine!$C:$N,MATCH('Fantasy Points'!F113,Combine!$B:$B,0),8),"No Data")</f>
        <v>19</v>
      </c>
      <c r="AC113">
        <f>IFERROR(INDEX(Combine!$C:$N,MATCH('Fantasy Points'!F113,Combine!$B:$B,0),9),"No Data")</f>
        <v>39</v>
      </c>
      <c r="AD113">
        <f>IFERROR(INDEX(Combine!$C:$N,MATCH('Fantasy Points'!F113,Combine!$B:$B,0),10),"No Data")</f>
        <v>127</v>
      </c>
      <c r="AE113">
        <f>IFERROR(INDEX(Combine!$C:$N,MATCH('Fantasy Points'!F113,Combine!$B:$B,0),11),"No Data")</f>
        <v>4.28</v>
      </c>
      <c r="AF113">
        <f>IFERROR(INDEX(Combine!$C:$N,MATCH('Fantasy Points'!F113,Combine!$B:$B,0),12),"No Data")</f>
        <v>6.83</v>
      </c>
    </row>
    <row r="114" spans="1:32" x14ac:dyDescent="0.25">
      <c r="A114" t="s">
        <v>459</v>
      </c>
      <c r="B114" t="s">
        <v>74</v>
      </c>
      <c r="C114">
        <f>INDEX('Draft Master List'!B:D,MATCH('Fantasy Points'!F114,'Draft Master List'!F:F,0),1)</f>
        <v>3</v>
      </c>
      <c r="D114">
        <f>INDEX('Draft Master List'!B:D,MATCH('Fantasy Points'!F114,'Draft Master List'!F:F,0),2)</f>
        <v>76</v>
      </c>
      <c r="E114">
        <f>INDEX('Draft Master List'!B:D,MATCH('Fantasy Points'!F114,'Draft Master List'!F:F,0),3)</f>
        <v>210</v>
      </c>
      <c r="F114" t="str">
        <f>INDEX('Draft Master List'!E:F,MATCH(A114,'Draft Master List'!E:E,0),2)</f>
        <v>762007</v>
      </c>
      <c r="G114">
        <v>0.6</v>
      </c>
      <c r="H114">
        <v>41.7</v>
      </c>
      <c r="I114">
        <v>21</v>
      </c>
      <c r="J114">
        <v>30.8</v>
      </c>
      <c r="K114">
        <v>54.7</v>
      </c>
      <c r="L114">
        <v>148.80000000000001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 t="s">
        <v>3112</v>
      </c>
      <c r="T114">
        <v>0</v>
      </c>
      <c r="U114" t="str">
        <f>IFERROR(INDEX(Combine!C:N,MATCH('Fantasy Points'!F114,Combine!B:B,0),1),"No Data")</f>
        <v>Washington State</v>
      </c>
      <c r="V114" t="str">
        <f>IFERROR(INDEX(Combine!$C:$N,MATCH('Fantasy Points'!F114,Combine!$B:$B,0),2),"No Data")</f>
        <v>Pac-12</v>
      </c>
      <c r="W114" t="str">
        <f>IFERROR(INDEX(Combine!$C:$N,MATCH('Fantasy Points'!F114,Combine!$B:$B,0),3),"No Data")</f>
        <v>WR</v>
      </c>
      <c r="X114">
        <f>IFERROR(INDEX(Combine!$C:$N,MATCH('Fantasy Points'!F114,Combine!$B:$B,0),4),"No Data")</f>
        <v>73</v>
      </c>
      <c r="Y114">
        <f>IFERROR(INDEX(Combine!$C:$N,MATCH('Fantasy Points'!F114,Combine!$B:$B,0),5),"No Data")</f>
        <v>204</v>
      </c>
      <c r="Z114">
        <f>IFERROR(INDEX(Combine!$C:$N,MATCH('Fantasy Points'!F114,Combine!$B:$B,0),6),"No Data")</f>
        <v>0</v>
      </c>
      <c r="AA114">
        <f>IFERROR(INDEX(Combine!$C:$N,MATCH('Fantasy Points'!F114,Combine!$B:$B,0),7),"No Data")</f>
        <v>4.32</v>
      </c>
      <c r="AB114">
        <f>IFERROR(INDEX(Combine!$C:$N,MATCH('Fantasy Points'!F114,Combine!$B:$B,0),8),"No Data")</f>
        <v>0</v>
      </c>
      <c r="AC114">
        <f>IFERROR(INDEX(Combine!$C:$N,MATCH('Fantasy Points'!F114,Combine!$B:$B,0),9),"No Data")</f>
        <v>37</v>
      </c>
      <c r="AD114">
        <f>IFERROR(INDEX(Combine!$C:$N,MATCH('Fantasy Points'!F114,Combine!$B:$B,0),10),"No Data")</f>
        <v>123</v>
      </c>
      <c r="AE114">
        <f>IFERROR(INDEX(Combine!$C:$N,MATCH('Fantasy Points'!F114,Combine!$B:$B,0),11),"No Data")</f>
        <v>4.22</v>
      </c>
      <c r="AF114">
        <f>IFERROR(INDEX(Combine!$C:$N,MATCH('Fantasy Points'!F114,Combine!$B:$B,0),12),"No Data")</f>
        <v>7.02</v>
      </c>
    </row>
    <row r="115" spans="1:32" x14ac:dyDescent="0.25">
      <c r="A115" t="s">
        <v>460</v>
      </c>
      <c r="B115" t="s">
        <v>74</v>
      </c>
      <c r="C115">
        <f>INDEX('Draft Master List'!B:D,MATCH('Fantasy Points'!F115,'Draft Master List'!F:F,0),1)</f>
        <v>3</v>
      </c>
      <c r="D115">
        <f>INDEX('Draft Master List'!B:D,MATCH('Fantasy Points'!F115,'Draft Master List'!F:F,0),2)</f>
        <v>78</v>
      </c>
      <c r="E115">
        <f>INDEX('Draft Master List'!B:D,MATCH('Fantasy Points'!F115,'Draft Master List'!F:F,0),3)</f>
        <v>200</v>
      </c>
      <c r="F115" t="str">
        <f>INDEX('Draft Master List'!E:F,MATCH(A115,'Draft Master List'!E:E,0),2)</f>
        <v>782007</v>
      </c>
      <c r="G115">
        <v>73.599999999999994</v>
      </c>
      <c r="H115">
        <v>33.4</v>
      </c>
      <c r="I115">
        <v>74</v>
      </c>
      <c r="J115">
        <v>91.9</v>
      </c>
      <c r="K115">
        <v>103.5</v>
      </c>
      <c r="L115">
        <v>376.4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 t="s">
        <v>3112</v>
      </c>
      <c r="T115">
        <v>0</v>
      </c>
      <c r="U115" t="str">
        <f>IFERROR(INDEX(Combine!C:N,MATCH('Fantasy Points'!F115,Combine!B:B,0),1),"No Data")</f>
        <v>San Jose State</v>
      </c>
      <c r="V115" t="str">
        <f>IFERROR(INDEX(Combine!$C:$N,MATCH('Fantasy Points'!F115,Combine!$B:$B,0),2),"No Data")</f>
        <v>Mountain West</v>
      </c>
      <c r="W115" t="str">
        <f>IFERROR(INDEX(Combine!$C:$N,MATCH('Fantasy Points'!F115,Combine!$B:$B,0),3),"No Data")</f>
        <v>WR</v>
      </c>
      <c r="X115">
        <f>IFERROR(INDEX(Combine!$C:$N,MATCH('Fantasy Points'!F115,Combine!$B:$B,0),4),"No Data")</f>
        <v>73</v>
      </c>
      <c r="Y115">
        <f>IFERROR(INDEX(Combine!$C:$N,MATCH('Fantasy Points'!F115,Combine!$B:$B,0),5),"No Data")</f>
        <v>207</v>
      </c>
      <c r="Z115">
        <f>IFERROR(INDEX(Combine!$C:$N,MATCH('Fantasy Points'!F115,Combine!$B:$B,0),6),"No Data")</f>
        <v>0</v>
      </c>
      <c r="AA115">
        <f>IFERROR(INDEX(Combine!$C:$N,MATCH('Fantasy Points'!F115,Combine!$B:$B,0),7),"No Data")</f>
        <v>4.54</v>
      </c>
      <c r="AB115">
        <f>IFERROR(INDEX(Combine!$C:$N,MATCH('Fantasy Points'!F115,Combine!$B:$B,0),8),"No Data")</f>
        <v>22</v>
      </c>
      <c r="AC115">
        <f>IFERROR(INDEX(Combine!$C:$N,MATCH('Fantasy Points'!F115,Combine!$B:$B,0),9),"No Data")</f>
        <v>34</v>
      </c>
      <c r="AD115">
        <f>IFERROR(INDEX(Combine!$C:$N,MATCH('Fantasy Points'!F115,Combine!$B:$B,0),10),"No Data")</f>
        <v>119</v>
      </c>
      <c r="AE115">
        <f>IFERROR(INDEX(Combine!$C:$N,MATCH('Fantasy Points'!F115,Combine!$B:$B,0),11),"No Data")</f>
        <v>4.2</v>
      </c>
      <c r="AF115">
        <f>IFERROR(INDEX(Combine!$C:$N,MATCH('Fantasy Points'!F115,Combine!$B:$B,0),12),"No Data")</f>
        <v>7.06</v>
      </c>
    </row>
    <row r="116" spans="1:32" x14ac:dyDescent="0.25">
      <c r="A116" t="s">
        <v>461</v>
      </c>
      <c r="B116" t="s">
        <v>74</v>
      </c>
      <c r="C116">
        <f>INDEX('Draft Master List'!B:D,MATCH('Fantasy Points'!F116,'Draft Master List'!F:F,0),1)</f>
        <v>3</v>
      </c>
      <c r="D116">
        <f>INDEX('Draft Master List'!B:D,MATCH('Fantasy Points'!F116,'Draft Master List'!F:F,0),2)</f>
        <v>79</v>
      </c>
      <c r="E116">
        <f>INDEX('Draft Master List'!B:D,MATCH('Fantasy Points'!F116,'Draft Master List'!F:F,0),3)</f>
        <v>195</v>
      </c>
      <c r="F116" t="str">
        <f>INDEX('Draft Master List'!E:F,MATCH(A116,'Draft Master List'!E:E,0),2)</f>
        <v>792007</v>
      </c>
      <c r="G116">
        <v>0</v>
      </c>
      <c r="H116">
        <v>21.7</v>
      </c>
      <c r="I116">
        <v>124.9</v>
      </c>
      <c r="J116">
        <v>96.2</v>
      </c>
      <c r="K116">
        <v>15</v>
      </c>
      <c r="L116">
        <v>257.8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 t="s">
        <v>3112</v>
      </c>
      <c r="T116">
        <v>0</v>
      </c>
      <c r="U116" t="str">
        <f>IFERROR(INDEX(Combine!C:N,MATCH('Fantasy Points'!F116,Combine!B:B,0),1),"No Data")</f>
        <v>Central Florida</v>
      </c>
      <c r="V116" t="str">
        <f>IFERROR(INDEX(Combine!$C:$N,MATCH('Fantasy Points'!F116,Combine!$B:$B,0),2),"No Data")</f>
        <v>The American</v>
      </c>
      <c r="W116" t="str">
        <f>IFERROR(INDEX(Combine!$C:$N,MATCH('Fantasy Points'!F116,Combine!$B:$B,0),3),"No Data")</f>
        <v>No Data</v>
      </c>
      <c r="X116" t="str">
        <f>IFERROR(INDEX(Combine!$C:$N,MATCH('Fantasy Points'!F116,Combine!$B:$B,0),4),"No Data")</f>
        <v>No Data</v>
      </c>
      <c r="Y116" t="str">
        <f>IFERROR(INDEX(Combine!$C:$N,MATCH('Fantasy Points'!F116,Combine!$B:$B,0),5),"No Data")</f>
        <v>No Data</v>
      </c>
      <c r="Z116" t="str">
        <f>IFERROR(INDEX(Combine!$C:$N,MATCH('Fantasy Points'!F116,Combine!$B:$B,0),6),"No Data")</f>
        <v>No Data</v>
      </c>
      <c r="AA116" t="str">
        <f>IFERROR(INDEX(Combine!$C:$N,MATCH('Fantasy Points'!F116,Combine!$B:$B,0),7),"No Data")</f>
        <v>No Data</v>
      </c>
      <c r="AB116" t="str">
        <f>IFERROR(INDEX(Combine!$C:$N,MATCH('Fantasy Points'!F116,Combine!$B:$B,0),8),"No Data")</f>
        <v>No Data</v>
      </c>
      <c r="AC116" t="str">
        <f>IFERROR(INDEX(Combine!$C:$N,MATCH('Fantasy Points'!F116,Combine!$B:$B,0),9),"No Data")</f>
        <v>No Data</v>
      </c>
      <c r="AD116" t="str">
        <f>IFERROR(INDEX(Combine!$C:$N,MATCH('Fantasy Points'!F116,Combine!$B:$B,0),10),"No Data")</f>
        <v>No Data</v>
      </c>
      <c r="AE116" t="str">
        <f>IFERROR(INDEX(Combine!$C:$N,MATCH('Fantasy Points'!F116,Combine!$B:$B,0),11),"No Data")</f>
        <v>No Data</v>
      </c>
      <c r="AF116" t="str">
        <f>IFERROR(INDEX(Combine!$C:$N,MATCH('Fantasy Points'!F116,Combine!$B:$B,0),12),"No Data")</f>
        <v>No Data</v>
      </c>
    </row>
    <row r="117" spans="1:32" x14ac:dyDescent="0.25">
      <c r="A117" t="s">
        <v>462</v>
      </c>
      <c r="B117" t="s">
        <v>74</v>
      </c>
      <c r="C117">
        <f>INDEX('Draft Master List'!B:D,MATCH('Fantasy Points'!F117,'Draft Master List'!F:F,0),1)</f>
        <v>3</v>
      </c>
      <c r="D117">
        <f>INDEX('Draft Master List'!B:D,MATCH('Fantasy Points'!F117,'Draft Master List'!F:F,0),2)</f>
        <v>80</v>
      </c>
      <c r="E117">
        <f>INDEX('Draft Master List'!B:D,MATCH('Fantasy Points'!F117,'Draft Master List'!F:F,0),3)</f>
        <v>190</v>
      </c>
      <c r="F117" t="str">
        <f>INDEX('Draft Master List'!E:F,MATCH(A117,'Draft Master List'!E:E,0),2)</f>
        <v>802007</v>
      </c>
      <c r="G117">
        <v>0</v>
      </c>
      <c r="H117">
        <v>0.7</v>
      </c>
      <c r="I117">
        <v>0</v>
      </c>
      <c r="J117">
        <v>0</v>
      </c>
      <c r="K117">
        <v>0</v>
      </c>
      <c r="L117">
        <v>0.7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 t="s">
        <v>3112</v>
      </c>
      <c r="T117">
        <v>0</v>
      </c>
      <c r="U117" t="str">
        <f>IFERROR(INDEX(Combine!C:N,MATCH('Fantasy Points'!F117,Combine!B:B,0),1),"No Data")</f>
        <v>Fresno State</v>
      </c>
      <c r="V117" t="str">
        <f>IFERROR(INDEX(Combine!$C:$N,MATCH('Fantasy Points'!F117,Combine!$B:$B,0),2),"No Data")</f>
        <v>Mountain West</v>
      </c>
      <c r="W117" t="str">
        <f>IFERROR(INDEX(Combine!$C:$N,MATCH('Fantasy Points'!F117,Combine!$B:$B,0),3),"No Data")</f>
        <v>WR</v>
      </c>
      <c r="X117">
        <f>IFERROR(INDEX(Combine!$C:$N,MATCH('Fantasy Points'!F117,Combine!$B:$B,0),4),"No Data")</f>
        <v>73</v>
      </c>
      <c r="Y117">
        <f>IFERROR(INDEX(Combine!$C:$N,MATCH('Fantasy Points'!F117,Combine!$B:$B,0),5),"No Data")</f>
        <v>205</v>
      </c>
      <c r="Z117">
        <f>IFERROR(INDEX(Combine!$C:$N,MATCH('Fantasy Points'!F117,Combine!$B:$B,0),6),"No Data")</f>
        <v>0</v>
      </c>
      <c r="AA117">
        <f>IFERROR(INDEX(Combine!$C:$N,MATCH('Fantasy Points'!F117,Combine!$B:$B,0),7),"No Data")</f>
        <v>4.45</v>
      </c>
      <c r="AB117">
        <f>IFERROR(INDEX(Combine!$C:$N,MATCH('Fantasy Points'!F117,Combine!$B:$B,0),8),"No Data")</f>
        <v>0</v>
      </c>
      <c r="AC117">
        <f>IFERROR(INDEX(Combine!$C:$N,MATCH('Fantasy Points'!F117,Combine!$B:$B,0),9),"No Data")</f>
        <v>38.5</v>
      </c>
      <c r="AD117">
        <f>IFERROR(INDEX(Combine!$C:$N,MATCH('Fantasy Points'!F117,Combine!$B:$B,0),10),"No Data")</f>
        <v>125</v>
      </c>
      <c r="AE117">
        <f>IFERROR(INDEX(Combine!$C:$N,MATCH('Fantasy Points'!F117,Combine!$B:$B,0),11),"No Data")</f>
        <v>4.24</v>
      </c>
      <c r="AF117">
        <f>IFERROR(INDEX(Combine!$C:$N,MATCH('Fantasy Points'!F117,Combine!$B:$B,0),12),"No Data")</f>
        <v>7.03</v>
      </c>
    </row>
    <row r="118" spans="1:32" x14ac:dyDescent="0.25">
      <c r="A118" t="s">
        <v>466</v>
      </c>
      <c r="B118" t="s">
        <v>74</v>
      </c>
      <c r="C118">
        <f>INDEX('Draft Master List'!B:D,MATCH('Fantasy Points'!F118,'Draft Master List'!F:F,0),1)</f>
        <v>3</v>
      </c>
      <c r="D118">
        <f>INDEX('Draft Master List'!B:D,MATCH('Fantasy Points'!F118,'Draft Master List'!F:F,0),2)</f>
        <v>99</v>
      </c>
      <c r="E118">
        <f>INDEX('Draft Master List'!B:D,MATCH('Fantasy Points'!F118,'Draft Master List'!F:F,0),3)</f>
        <v>104</v>
      </c>
      <c r="F118" t="str">
        <f>INDEX('Draft Master List'!E:F,MATCH(A118,'Draft Master List'!E:E,0),2)</f>
        <v>992007</v>
      </c>
      <c r="G118">
        <v>-3.3</v>
      </c>
      <c r="H118">
        <v>58.6</v>
      </c>
      <c r="I118">
        <v>18.3</v>
      </c>
      <c r="J118">
        <v>10.3</v>
      </c>
      <c r="K118">
        <v>0</v>
      </c>
      <c r="L118">
        <v>83.9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 t="s">
        <v>3112</v>
      </c>
      <c r="T118">
        <v>0</v>
      </c>
      <c r="U118" t="str">
        <f>IFERROR(INDEX(Combine!C:N,MATCH('Fantasy Points'!F118,Combine!B:B,0),1),"No Data")</f>
        <v>Texas - El Paso</v>
      </c>
      <c r="V118" t="str">
        <f>IFERROR(INDEX(Combine!$C:$N,MATCH('Fantasy Points'!F118,Combine!$B:$B,0),2),"No Data")</f>
        <v>N/A</v>
      </c>
      <c r="W118" t="str">
        <f>IFERROR(INDEX(Combine!$C:$N,MATCH('Fantasy Points'!F118,Combine!$B:$B,0),3),"No Data")</f>
        <v>No Data</v>
      </c>
      <c r="X118" t="str">
        <f>IFERROR(INDEX(Combine!$C:$N,MATCH('Fantasy Points'!F118,Combine!$B:$B,0),4),"No Data")</f>
        <v>No Data</v>
      </c>
      <c r="Y118" t="str">
        <f>IFERROR(INDEX(Combine!$C:$N,MATCH('Fantasy Points'!F118,Combine!$B:$B,0),5),"No Data")</f>
        <v>No Data</v>
      </c>
      <c r="Z118" t="str">
        <f>IFERROR(INDEX(Combine!$C:$N,MATCH('Fantasy Points'!F118,Combine!$B:$B,0),6),"No Data")</f>
        <v>No Data</v>
      </c>
      <c r="AA118" t="str">
        <f>IFERROR(INDEX(Combine!$C:$N,MATCH('Fantasy Points'!F118,Combine!$B:$B,0),7),"No Data")</f>
        <v>No Data</v>
      </c>
      <c r="AB118" t="str">
        <f>IFERROR(INDEX(Combine!$C:$N,MATCH('Fantasy Points'!F118,Combine!$B:$B,0),8),"No Data")</f>
        <v>No Data</v>
      </c>
      <c r="AC118" t="str">
        <f>IFERROR(INDEX(Combine!$C:$N,MATCH('Fantasy Points'!F118,Combine!$B:$B,0),9),"No Data")</f>
        <v>No Data</v>
      </c>
      <c r="AD118" t="str">
        <f>IFERROR(INDEX(Combine!$C:$N,MATCH('Fantasy Points'!F118,Combine!$B:$B,0),10),"No Data")</f>
        <v>No Data</v>
      </c>
      <c r="AE118" t="str">
        <f>IFERROR(INDEX(Combine!$C:$N,MATCH('Fantasy Points'!F118,Combine!$B:$B,0),11),"No Data")</f>
        <v>No Data</v>
      </c>
      <c r="AF118" t="str">
        <f>IFERROR(INDEX(Combine!$C:$N,MATCH('Fantasy Points'!F118,Combine!$B:$B,0),12),"No Data")</f>
        <v>No Data</v>
      </c>
    </row>
    <row r="119" spans="1:32" x14ac:dyDescent="0.25">
      <c r="A119" t="s">
        <v>473</v>
      </c>
      <c r="B119" t="s">
        <v>74</v>
      </c>
      <c r="C119">
        <f>INDEX('Draft Master List'!B:D,MATCH('Fantasy Points'!F119,'Draft Master List'!F:F,0),1)</f>
        <v>4</v>
      </c>
      <c r="D119">
        <f>INDEX('Draft Master List'!B:D,MATCH('Fantasy Points'!F119,'Draft Master List'!F:F,0),2)</f>
        <v>118</v>
      </c>
      <c r="E119">
        <f>INDEX('Draft Master List'!B:D,MATCH('Fantasy Points'!F119,'Draft Master List'!F:F,0),3)</f>
        <v>58</v>
      </c>
      <c r="F119" t="str">
        <f>INDEX('Draft Master List'!E:F,MATCH(A119,'Draft Master List'!E:E,0),2)</f>
        <v>1182007</v>
      </c>
      <c r="G119">
        <v>-0.5</v>
      </c>
      <c r="H119">
        <v>0</v>
      </c>
      <c r="I119">
        <v>0</v>
      </c>
      <c r="J119">
        <v>0</v>
      </c>
      <c r="K119">
        <v>0</v>
      </c>
      <c r="L119">
        <v>-0.5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 t="s">
        <v>3112</v>
      </c>
      <c r="T119">
        <v>0</v>
      </c>
      <c r="U119" t="str">
        <f>IFERROR(INDEX(Combine!C:N,MATCH('Fantasy Points'!F119,Combine!B:B,0),1),"No Data")</f>
        <v>Miami</v>
      </c>
      <c r="V119" t="str">
        <f>IFERROR(INDEX(Combine!$C:$N,MATCH('Fantasy Points'!F119,Combine!$B:$B,0),2),"No Data")</f>
        <v>Mid-American</v>
      </c>
      <c r="W119" t="str">
        <f>IFERROR(INDEX(Combine!$C:$N,MATCH('Fantasy Points'!F119,Combine!$B:$B,0),3),"No Data")</f>
        <v>WR</v>
      </c>
      <c r="X119">
        <f>IFERROR(INDEX(Combine!$C:$N,MATCH('Fantasy Points'!F119,Combine!$B:$B,0),4),"No Data")</f>
        <v>69</v>
      </c>
      <c r="Y119">
        <f>IFERROR(INDEX(Combine!$C:$N,MATCH('Fantasy Points'!F119,Combine!$B:$B,0),5),"No Data")</f>
        <v>179</v>
      </c>
      <c r="Z119">
        <f>IFERROR(INDEX(Combine!$C:$N,MATCH('Fantasy Points'!F119,Combine!$B:$B,0),6),"No Data")</f>
        <v>0</v>
      </c>
      <c r="AA119">
        <f>IFERROR(INDEX(Combine!$C:$N,MATCH('Fantasy Points'!F119,Combine!$B:$B,0),7),"No Data")</f>
        <v>4.47</v>
      </c>
      <c r="AB119">
        <f>IFERROR(INDEX(Combine!$C:$N,MATCH('Fantasy Points'!F119,Combine!$B:$B,0),8),"No Data")</f>
        <v>0</v>
      </c>
      <c r="AC119">
        <f>IFERROR(INDEX(Combine!$C:$N,MATCH('Fantasy Points'!F119,Combine!$B:$B,0),9),"No Data")</f>
        <v>35</v>
      </c>
      <c r="AD119">
        <f>IFERROR(INDEX(Combine!$C:$N,MATCH('Fantasy Points'!F119,Combine!$B:$B,0),10),"No Data")</f>
        <v>123</v>
      </c>
      <c r="AE119">
        <f>IFERROR(INDEX(Combine!$C:$N,MATCH('Fantasy Points'!F119,Combine!$B:$B,0),11),"No Data")</f>
        <v>4.21</v>
      </c>
      <c r="AF119">
        <f>IFERROR(INDEX(Combine!$C:$N,MATCH('Fantasy Points'!F119,Combine!$B:$B,0),12),"No Data")</f>
        <v>6.71</v>
      </c>
    </row>
    <row r="120" spans="1:32" x14ac:dyDescent="0.25">
      <c r="A120" t="s">
        <v>133</v>
      </c>
      <c r="B120" t="s">
        <v>74</v>
      </c>
      <c r="C120">
        <f>INDEX('Draft Master List'!B:D,MATCH('Fantasy Points'!F120,'Draft Master List'!F:F,0),1)</f>
        <v>4</v>
      </c>
      <c r="D120">
        <f>INDEX('Draft Master List'!B:D,MATCH('Fantasy Points'!F120,'Draft Master List'!F:F,0),2)</f>
        <v>128</v>
      </c>
      <c r="E120">
        <f>INDEX('Draft Master List'!B:D,MATCH('Fantasy Points'!F120,'Draft Master List'!F:F,0),3)</f>
        <v>44</v>
      </c>
      <c r="F120" t="str">
        <f>INDEX('Draft Master List'!E:F,MATCH(A120,'Draft Master List'!E:E,0),2)</f>
        <v>1282007</v>
      </c>
      <c r="G120">
        <v>-7.9</v>
      </c>
      <c r="H120">
        <v>3.1</v>
      </c>
      <c r="I120">
        <v>0</v>
      </c>
      <c r="J120">
        <v>0</v>
      </c>
      <c r="K120">
        <v>0</v>
      </c>
      <c r="L120">
        <v>-4.8000000000000007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 t="s">
        <v>3112</v>
      </c>
      <c r="T120">
        <v>0</v>
      </c>
      <c r="U120" t="str">
        <f>IFERROR(INDEX(Combine!C:N,MATCH('Fantasy Points'!F120,Combine!B:B,0),1),"No Data")</f>
        <v>Florida State</v>
      </c>
      <c r="V120" t="str">
        <f>IFERROR(INDEX(Combine!$C:$N,MATCH('Fantasy Points'!F120,Combine!$B:$B,0),2),"No Data")</f>
        <v>ACC</v>
      </c>
      <c r="W120" t="str">
        <f>IFERROR(INDEX(Combine!$C:$N,MATCH('Fantasy Points'!F120,Combine!$B:$B,0),3),"No Data")</f>
        <v>WR</v>
      </c>
      <c r="X120">
        <f>IFERROR(INDEX(Combine!$C:$N,MATCH('Fantasy Points'!F120,Combine!$B:$B,0),4),"No Data")</f>
        <v>70</v>
      </c>
      <c r="Y120">
        <f>IFERROR(INDEX(Combine!$C:$N,MATCH('Fantasy Points'!F120,Combine!$B:$B,0),5),"No Data")</f>
        <v>181</v>
      </c>
      <c r="Z120">
        <f>IFERROR(INDEX(Combine!$C:$N,MATCH('Fantasy Points'!F120,Combine!$B:$B,0),6),"No Data")</f>
        <v>0</v>
      </c>
      <c r="AA120">
        <f>IFERROR(INDEX(Combine!$C:$N,MATCH('Fantasy Points'!F120,Combine!$B:$B,0),7),"No Data")</f>
        <v>4.5</v>
      </c>
      <c r="AB120">
        <f>IFERROR(INDEX(Combine!$C:$N,MATCH('Fantasy Points'!F120,Combine!$B:$B,0),8),"No Data")</f>
        <v>15</v>
      </c>
      <c r="AC120">
        <f>IFERROR(INDEX(Combine!$C:$N,MATCH('Fantasy Points'!F120,Combine!$B:$B,0),9),"No Data")</f>
        <v>35.5</v>
      </c>
      <c r="AD120">
        <f>IFERROR(INDEX(Combine!$C:$N,MATCH('Fantasy Points'!F120,Combine!$B:$B,0),10),"No Data")</f>
        <v>115</v>
      </c>
      <c r="AE120">
        <f>IFERROR(INDEX(Combine!$C:$N,MATCH('Fantasy Points'!F120,Combine!$B:$B,0),11),"No Data")</f>
        <v>4.1399999999999997</v>
      </c>
      <c r="AF120">
        <f>IFERROR(INDEX(Combine!$C:$N,MATCH('Fantasy Points'!F120,Combine!$B:$B,0),12),"No Data")</f>
        <v>6.66</v>
      </c>
    </row>
    <row r="121" spans="1:32" x14ac:dyDescent="0.25">
      <c r="A121" t="s">
        <v>475</v>
      </c>
      <c r="B121" t="s">
        <v>74</v>
      </c>
      <c r="C121">
        <f>INDEX('Draft Master List'!B:D,MATCH('Fantasy Points'!F121,'Draft Master List'!F:F,0),1)</f>
        <v>5</v>
      </c>
      <c r="D121">
        <f>INDEX('Draft Master List'!B:D,MATCH('Fantasy Points'!F121,'Draft Master List'!F:F,0),2)</f>
        <v>142</v>
      </c>
      <c r="E121">
        <f>INDEX('Draft Master List'!B:D,MATCH('Fantasy Points'!F121,'Draft Master List'!F:F,0),3)</f>
        <v>35</v>
      </c>
      <c r="F121" t="str">
        <f>INDEX('Draft Master List'!E:F,MATCH(A121,'Draft Master List'!E:E,0),2)</f>
        <v>1422007</v>
      </c>
      <c r="G121">
        <v>9.1999999999999993</v>
      </c>
      <c r="H121">
        <v>116.6</v>
      </c>
      <c r="I121">
        <v>85.2</v>
      </c>
      <c r="J121">
        <v>77.8</v>
      </c>
      <c r="K121">
        <v>90.5</v>
      </c>
      <c r="L121">
        <v>379.3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 t="s">
        <v>3112</v>
      </c>
      <c r="T121">
        <v>0</v>
      </c>
      <c r="U121" t="str">
        <f>IFERROR(INDEX(Combine!C:N,MATCH('Fantasy Points'!F121,Combine!B:B,0),1),"No Data")</f>
        <v>Michigan</v>
      </c>
      <c r="V121" t="str">
        <f>IFERROR(INDEX(Combine!$C:$N,MATCH('Fantasy Points'!F121,Combine!$B:$B,0),2),"No Data")</f>
        <v>Big Ten</v>
      </c>
      <c r="W121" t="str">
        <f>IFERROR(INDEX(Combine!$C:$N,MATCH('Fantasy Points'!F121,Combine!$B:$B,0),3),"No Data")</f>
        <v>WR</v>
      </c>
      <c r="X121">
        <f>IFERROR(INDEX(Combine!$C:$N,MATCH('Fantasy Points'!F121,Combine!$B:$B,0),4),"No Data")</f>
        <v>73</v>
      </c>
      <c r="Y121">
        <f>IFERROR(INDEX(Combine!$C:$N,MATCH('Fantasy Points'!F121,Combine!$B:$B,0),5),"No Data")</f>
        <v>193</v>
      </c>
      <c r="Z121">
        <f>IFERROR(INDEX(Combine!$C:$N,MATCH('Fantasy Points'!F121,Combine!$B:$B,0),6),"No Data")</f>
        <v>0</v>
      </c>
      <c r="AA121">
        <f>IFERROR(INDEX(Combine!$C:$N,MATCH('Fantasy Points'!F121,Combine!$B:$B,0),7),"No Data")</f>
        <v>4.46</v>
      </c>
      <c r="AB121">
        <f>IFERROR(INDEX(Combine!$C:$N,MATCH('Fantasy Points'!F121,Combine!$B:$B,0),8),"No Data")</f>
        <v>0</v>
      </c>
      <c r="AC121">
        <f>IFERROR(INDEX(Combine!$C:$N,MATCH('Fantasy Points'!F121,Combine!$B:$B,0),9),"No Data")</f>
        <v>33</v>
      </c>
      <c r="AD121">
        <f>IFERROR(INDEX(Combine!$C:$N,MATCH('Fantasy Points'!F121,Combine!$B:$B,0),10),"No Data")</f>
        <v>124</v>
      </c>
      <c r="AE121">
        <f>IFERROR(INDEX(Combine!$C:$N,MATCH('Fantasy Points'!F121,Combine!$B:$B,0),11),"No Data")</f>
        <v>4.29</v>
      </c>
      <c r="AF121">
        <f>IFERROR(INDEX(Combine!$C:$N,MATCH('Fantasy Points'!F121,Combine!$B:$B,0),12),"No Data")</f>
        <v>6.9</v>
      </c>
    </row>
    <row r="122" spans="1:32" x14ac:dyDescent="0.25">
      <c r="A122" t="s">
        <v>476</v>
      </c>
      <c r="B122" t="s">
        <v>74</v>
      </c>
      <c r="C122">
        <f>INDEX('Draft Master List'!B:D,MATCH('Fantasy Points'!F122,'Draft Master List'!F:F,0),1)</f>
        <v>5</v>
      </c>
      <c r="D122">
        <f>INDEX('Draft Master List'!B:D,MATCH('Fantasy Points'!F122,'Draft Master List'!F:F,0),2)</f>
        <v>146</v>
      </c>
      <c r="E122">
        <f>INDEX('Draft Master List'!B:D,MATCH('Fantasy Points'!F122,'Draft Master List'!F:F,0),3)</f>
        <v>33</v>
      </c>
      <c r="F122" t="str">
        <f>INDEX('Draft Master List'!E:F,MATCH(A122,'Draft Master List'!E:E,0),2)</f>
        <v>1462007</v>
      </c>
      <c r="G122">
        <v>8.1999999999999993</v>
      </c>
      <c r="H122">
        <v>6.9</v>
      </c>
      <c r="I122">
        <v>0</v>
      </c>
      <c r="J122">
        <v>0</v>
      </c>
      <c r="K122">
        <v>0</v>
      </c>
      <c r="L122">
        <v>15.1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 t="s">
        <v>3112</v>
      </c>
      <c r="T122">
        <v>0</v>
      </c>
      <c r="U122" t="str">
        <f>IFERROR(INDEX(Combine!C:N,MATCH('Fantasy Points'!F122,Combine!B:B,0),1),"No Data")</f>
        <v>East Carolina</v>
      </c>
      <c r="V122" t="str">
        <f>IFERROR(INDEX(Combine!$C:$N,MATCH('Fantasy Points'!F122,Combine!$B:$B,0),2),"No Data")</f>
        <v>The American</v>
      </c>
      <c r="W122" t="str">
        <f>IFERROR(INDEX(Combine!$C:$N,MATCH('Fantasy Points'!F122,Combine!$B:$B,0),3),"No Data")</f>
        <v>WR</v>
      </c>
      <c r="X122">
        <f>IFERROR(INDEX(Combine!$C:$N,MATCH('Fantasy Points'!F122,Combine!$B:$B,0),4),"No Data")</f>
        <v>73</v>
      </c>
      <c r="Y122">
        <f>IFERROR(INDEX(Combine!$C:$N,MATCH('Fantasy Points'!F122,Combine!$B:$B,0),5),"No Data")</f>
        <v>198</v>
      </c>
      <c r="Z122">
        <f>IFERROR(INDEX(Combine!$C:$N,MATCH('Fantasy Points'!F122,Combine!$B:$B,0),6),"No Data")</f>
        <v>0</v>
      </c>
      <c r="AA122">
        <f>IFERROR(INDEX(Combine!$C:$N,MATCH('Fantasy Points'!F122,Combine!$B:$B,0),7),"No Data")</f>
        <v>4.3899999999999997</v>
      </c>
      <c r="AB122">
        <f>IFERROR(INDEX(Combine!$C:$N,MATCH('Fantasy Points'!F122,Combine!$B:$B,0),8),"No Data")</f>
        <v>0</v>
      </c>
      <c r="AC122">
        <f>IFERROR(INDEX(Combine!$C:$N,MATCH('Fantasy Points'!F122,Combine!$B:$B,0),9),"No Data")</f>
        <v>37</v>
      </c>
      <c r="AD122">
        <f>IFERROR(INDEX(Combine!$C:$N,MATCH('Fantasy Points'!F122,Combine!$B:$B,0),10),"No Data")</f>
        <v>127</v>
      </c>
      <c r="AE122">
        <f>IFERROR(INDEX(Combine!$C:$N,MATCH('Fantasy Points'!F122,Combine!$B:$B,0),11),"No Data")</f>
        <v>0</v>
      </c>
      <c r="AF122">
        <f>IFERROR(INDEX(Combine!$C:$N,MATCH('Fantasy Points'!F122,Combine!$B:$B,0),12),"No Data")</f>
        <v>0</v>
      </c>
    </row>
    <row r="123" spans="1:32" x14ac:dyDescent="0.25">
      <c r="A123" t="s">
        <v>479</v>
      </c>
      <c r="B123" t="s">
        <v>74</v>
      </c>
      <c r="C123">
        <f>INDEX('Draft Master List'!B:D,MATCH('Fantasy Points'!F123,'Draft Master List'!F:F,0),1)</f>
        <v>5</v>
      </c>
      <c r="D123">
        <f>INDEX('Draft Master List'!B:D,MATCH('Fantasy Points'!F123,'Draft Master List'!F:F,0),2)</f>
        <v>157</v>
      </c>
      <c r="E123">
        <f>INDEX('Draft Master List'!B:D,MATCH('Fantasy Points'!F123,'Draft Master List'!F:F,0),3)</f>
        <v>28.6</v>
      </c>
      <c r="F123" t="str">
        <f>INDEX('Draft Master List'!E:F,MATCH(A123,'Draft Master List'!E:E,0),2)</f>
        <v>1572007</v>
      </c>
      <c r="G123">
        <v>0</v>
      </c>
      <c r="H123">
        <v>2.6</v>
      </c>
      <c r="I123">
        <v>23.1</v>
      </c>
      <c r="J123">
        <v>12.4</v>
      </c>
      <c r="K123">
        <v>0</v>
      </c>
      <c r="L123">
        <v>38.1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 t="s">
        <v>3112</v>
      </c>
      <c r="T123">
        <v>0</v>
      </c>
      <c r="U123" t="str">
        <f>IFERROR(INDEX(Combine!C:N,MATCH('Fantasy Points'!F123,Combine!B:B,0),1),"No Data")</f>
        <v>Virginia Tech</v>
      </c>
      <c r="V123" t="str">
        <f>IFERROR(INDEX(Combine!$C:$N,MATCH('Fantasy Points'!F123,Combine!$B:$B,0),2),"No Data")</f>
        <v>ACC</v>
      </c>
      <c r="W123" t="str">
        <f>IFERROR(INDEX(Combine!$C:$N,MATCH('Fantasy Points'!F123,Combine!$B:$B,0),3),"No Data")</f>
        <v>WR</v>
      </c>
      <c r="X123">
        <f>IFERROR(INDEX(Combine!$C:$N,MATCH('Fantasy Points'!F123,Combine!$B:$B,0),4),"No Data")</f>
        <v>73</v>
      </c>
      <c r="Y123">
        <f>IFERROR(INDEX(Combine!$C:$N,MATCH('Fantasy Points'!F123,Combine!$B:$B,0),5),"No Data")</f>
        <v>188</v>
      </c>
      <c r="Z123">
        <f>IFERROR(INDEX(Combine!$C:$N,MATCH('Fantasy Points'!F123,Combine!$B:$B,0),6),"No Data")</f>
        <v>0</v>
      </c>
      <c r="AA123">
        <f>IFERROR(INDEX(Combine!$C:$N,MATCH('Fantasy Points'!F123,Combine!$B:$B,0),7),"No Data")</f>
        <v>4.3600000000000003</v>
      </c>
      <c r="AB123">
        <f>IFERROR(INDEX(Combine!$C:$N,MATCH('Fantasy Points'!F123,Combine!$B:$B,0),8),"No Data")</f>
        <v>0</v>
      </c>
      <c r="AC123">
        <f>IFERROR(INDEX(Combine!$C:$N,MATCH('Fantasy Points'!F123,Combine!$B:$B,0),9),"No Data")</f>
        <v>32.5</v>
      </c>
      <c r="AD123">
        <f>IFERROR(INDEX(Combine!$C:$N,MATCH('Fantasy Points'!F123,Combine!$B:$B,0),10),"No Data")</f>
        <v>123</v>
      </c>
      <c r="AE123">
        <f>IFERROR(INDEX(Combine!$C:$N,MATCH('Fantasy Points'!F123,Combine!$B:$B,0),11),"No Data")</f>
        <v>4.1500000000000004</v>
      </c>
      <c r="AF123">
        <f>IFERROR(INDEX(Combine!$C:$N,MATCH('Fantasy Points'!F123,Combine!$B:$B,0),12),"No Data")</f>
        <v>7</v>
      </c>
    </row>
    <row r="124" spans="1:32" x14ac:dyDescent="0.25">
      <c r="A124" t="s">
        <v>480</v>
      </c>
      <c r="B124" t="s">
        <v>74</v>
      </c>
      <c r="C124">
        <f>INDEX('Draft Master List'!B:D,MATCH('Fantasy Points'!F124,'Draft Master List'!F:F,0),1)</f>
        <v>5</v>
      </c>
      <c r="D124">
        <f>INDEX('Draft Master List'!B:D,MATCH('Fantasy Points'!F124,'Draft Master List'!F:F,0),2)</f>
        <v>169</v>
      </c>
      <c r="E124">
        <f>INDEX('Draft Master List'!B:D,MATCH('Fantasy Points'!F124,'Draft Master List'!F:F,0),3)</f>
        <v>23.8</v>
      </c>
      <c r="F124" t="str">
        <f>INDEX('Draft Master List'!E:F,MATCH(A124,'Draft Master List'!E:E,0),2)</f>
        <v>1692007</v>
      </c>
      <c r="G124">
        <v>0</v>
      </c>
      <c r="H124">
        <v>0.9</v>
      </c>
      <c r="I124">
        <v>0</v>
      </c>
      <c r="J124">
        <v>0</v>
      </c>
      <c r="K124">
        <v>0</v>
      </c>
      <c r="L124">
        <v>0.9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 t="s">
        <v>3112</v>
      </c>
      <c r="T124">
        <v>0</v>
      </c>
      <c r="U124" t="str">
        <f>IFERROR(INDEX(Combine!C:N,MATCH('Fantasy Points'!F124,Combine!B:B,0),1),"No Data")</f>
        <v>Ohio State</v>
      </c>
      <c r="V124" t="str">
        <f>IFERROR(INDEX(Combine!$C:$N,MATCH('Fantasy Points'!F124,Combine!$B:$B,0),2),"No Data")</f>
        <v>Big Ten</v>
      </c>
      <c r="W124" t="str">
        <f>IFERROR(INDEX(Combine!$C:$N,MATCH('Fantasy Points'!F124,Combine!$B:$B,0),3),"No Data")</f>
        <v>No Data</v>
      </c>
      <c r="X124" t="str">
        <f>IFERROR(INDEX(Combine!$C:$N,MATCH('Fantasy Points'!F124,Combine!$B:$B,0),4),"No Data")</f>
        <v>No Data</v>
      </c>
      <c r="Y124" t="str">
        <f>IFERROR(INDEX(Combine!$C:$N,MATCH('Fantasy Points'!F124,Combine!$B:$B,0),5),"No Data")</f>
        <v>No Data</v>
      </c>
      <c r="Z124" t="str">
        <f>IFERROR(INDEX(Combine!$C:$N,MATCH('Fantasy Points'!F124,Combine!$B:$B,0),6),"No Data")</f>
        <v>No Data</v>
      </c>
      <c r="AA124" t="str">
        <f>IFERROR(INDEX(Combine!$C:$N,MATCH('Fantasy Points'!F124,Combine!$B:$B,0),7),"No Data")</f>
        <v>No Data</v>
      </c>
      <c r="AB124" t="str">
        <f>IFERROR(INDEX(Combine!$C:$N,MATCH('Fantasy Points'!F124,Combine!$B:$B,0),8),"No Data")</f>
        <v>No Data</v>
      </c>
      <c r="AC124" t="str">
        <f>IFERROR(INDEX(Combine!$C:$N,MATCH('Fantasy Points'!F124,Combine!$B:$B,0),9),"No Data")</f>
        <v>No Data</v>
      </c>
      <c r="AD124" t="str">
        <f>IFERROR(INDEX(Combine!$C:$N,MATCH('Fantasy Points'!F124,Combine!$B:$B,0),10),"No Data")</f>
        <v>No Data</v>
      </c>
      <c r="AE124" t="str">
        <f>IFERROR(INDEX(Combine!$C:$N,MATCH('Fantasy Points'!F124,Combine!$B:$B,0),11),"No Data")</f>
        <v>No Data</v>
      </c>
      <c r="AF124" t="str">
        <f>IFERROR(INDEX(Combine!$C:$N,MATCH('Fantasy Points'!F124,Combine!$B:$B,0),12),"No Data")</f>
        <v>No Data</v>
      </c>
    </row>
    <row r="125" spans="1:32" x14ac:dyDescent="0.25">
      <c r="A125" t="s">
        <v>481</v>
      </c>
      <c r="B125" t="s">
        <v>74</v>
      </c>
      <c r="C125">
        <f>INDEX('Draft Master List'!B:D,MATCH('Fantasy Points'!F125,'Draft Master List'!F:F,0),1)</f>
        <v>5</v>
      </c>
      <c r="D125">
        <f>INDEX('Draft Master List'!B:D,MATCH('Fantasy Points'!F125,'Draft Master List'!F:F,0),2)</f>
        <v>172</v>
      </c>
      <c r="E125">
        <f>INDEX('Draft Master List'!B:D,MATCH('Fantasy Points'!F125,'Draft Master List'!F:F,0),3)</f>
        <v>22.6</v>
      </c>
      <c r="F125" t="str">
        <f>INDEX('Draft Master List'!E:F,MATCH(A125,'Draft Master List'!E:E,0),2)</f>
        <v>1722007</v>
      </c>
      <c r="G125">
        <v>6.9</v>
      </c>
      <c r="H125">
        <v>6.4</v>
      </c>
      <c r="I125">
        <v>36.200000000000003</v>
      </c>
      <c r="J125">
        <v>41.1</v>
      </c>
      <c r="K125">
        <v>52.7</v>
      </c>
      <c r="L125">
        <v>143.30000000000001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 t="s">
        <v>3112</v>
      </c>
      <c r="T125">
        <v>0</v>
      </c>
      <c r="U125" t="str">
        <f>IFERROR(INDEX(Combine!C:N,MATCH('Fantasy Points'!F125,Combine!B:B,0),1),"No Data")</f>
        <v>Boise State</v>
      </c>
      <c r="V125" t="str">
        <f>IFERROR(INDEX(Combine!$C:$N,MATCH('Fantasy Points'!F125,Combine!$B:$B,0),2),"No Data")</f>
        <v>Mountain West</v>
      </c>
      <c r="W125" t="str">
        <f>IFERROR(INDEX(Combine!$C:$N,MATCH('Fantasy Points'!F125,Combine!$B:$B,0),3),"No Data")</f>
        <v>WR</v>
      </c>
      <c r="X125">
        <f>IFERROR(INDEX(Combine!$C:$N,MATCH('Fantasy Points'!F125,Combine!$B:$B,0),4),"No Data")</f>
        <v>74</v>
      </c>
      <c r="Y125">
        <f>IFERROR(INDEX(Combine!$C:$N,MATCH('Fantasy Points'!F125,Combine!$B:$B,0),5),"No Data")</f>
        <v>225</v>
      </c>
      <c r="Z125">
        <f>IFERROR(INDEX(Combine!$C:$N,MATCH('Fantasy Points'!F125,Combine!$B:$B,0),6),"No Data")</f>
        <v>0</v>
      </c>
      <c r="AA125">
        <f>IFERROR(INDEX(Combine!$C:$N,MATCH('Fantasy Points'!F125,Combine!$B:$B,0),7),"No Data")</f>
        <v>4.41</v>
      </c>
      <c r="AB125">
        <f>IFERROR(INDEX(Combine!$C:$N,MATCH('Fantasy Points'!F125,Combine!$B:$B,0),8),"No Data")</f>
        <v>19</v>
      </c>
      <c r="AC125">
        <f>IFERROR(INDEX(Combine!$C:$N,MATCH('Fantasy Points'!F125,Combine!$B:$B,0),9),"No Data")</f>
        <v>40</v>
      </c>
      <c r="AD125">
        <f>IFERROR(INDEX(Combine!$C:$N,MATCH('Fantasy Points'!F125,Combine!$B:$B,0),10),"No Data")</f>
        <v>119</v>
      </c>
      <c r="AE125">
        <f>IFERROR(INDEX(Combine!$C:$N,MATCH('Fantasy Points'!F125,Combine!$B:$B,0),11),"No Data")</f>
        <v>0</v>
      </c>
      <c r="AF125">
        <f>IFERROR(INDEX(Combine!$C:$N,MATCH('Fantasy Points'!F125,Combine!$B:$B,0),12),"No Data")</f>
        <v>0</v>
      </c>
    </row>
    <row r="126" spans="1:32" x14ac:dyDescent="0.25">
      <c r="A126" t="s">
        <v>487</v>
      </c>
      <c r="B126" t="s">
        <v>74</v>
      </c>
      <c r="C126">
        <f>INDEX('Draft Master List'!B:D,MATCH('Fantasy Points'!F126,'Draft Master List'!F:F,0),1)</f>
        <v>6</v>
      </c>
      <c r="D126">
        <f>INDEX('Draft Master List'!B:D,MATCH('Fantasy Points'!F126,'Draft Master List'!F:F,0),2)</f>
        <v>188</v>
      </c>
      <c r="E126">
        <f>INDEX('Draft Master List'!B:D,MATCH('Fantasy Points'!F126,'Draft Master List'!F:F,0),3)</f>
        <v>16.2</v>
      </c>
      <c r="F126" t="str">
        <f>INDEX('Draft Master List'!E:F,MATCH(A126,'Draft Master List'!E:E,0),2)</f>
        <v>1882007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 t="s">
        <v>3112</v>
      </c>
      <c r="T126">
        <v>0</v>
      </c>
      <c r="U126" t="str">
        <f>IFERROR(INDEX(Combine!C:N,MATCH('Fantasy Points'!F126,Combine!B:B,0),1),"No Data")</f>
        <v>Texas Tech</v>
      </c>
      <c r="V126" t="str">
        <f>IFERROR(INDEX(Combine!$C:$N,MATCH('Fantasy Points'!F126,Combine!$B:$B,0),2),"No Data")</f>
        <v>Big 12</v>
      </c>
      <c r="W126" t="str">
        <f>IFERROR(INDEX(Combine!$C:$N,MATCH('Fantasy Points'!F126,Combine!$B:$B,0),3),"No Data")</f>
        <v>WR</v>
      </c>
      <c r="X126">
        <f>IFERROR(INDEX(Combine!$C:$N,MATCH('Fantasy Points'!F126,Combine!$B:$B,0),4),"No Data")</f>
        <v>74</v>
      </c>
      <c r="Y126">
        <f>IFERROR(INDEX(Combine!$C:$N,MATCH('Fantasy Points'!F126,Combine!$B:$B,0),5),"No Data")</f>
        <v>211</v>
      </c>
      <c r="Z126">
        <f>IFERROR(INDEX(Combine!$C:$N,MATCH('Fantasy Points'!F126,Combine!$B:$B,0),6),"No Data")</f>
        <v>0</v>
      </c>
      <c r="AA126">
        <f>IFERROR(INDEX(Combine!$C:$N,MATCH('Fantasy Points'!F126,Combine!$B:$B,0),7),"No Data")</f>
        <v>4.57</v>
      </c>
      <c r="AB126">
        <f>IFERROR(INDEX(Combine!$C:$N,MATCH('Fantasy Points'!F126,Combine!$B:$B,0),8),"No Data")</f>
        <v>17</v>
      </c>
      <c r="AC126">
        <f>IFERROR(INDEX(Combine!$C:$N,MATCH('Fantasy Points'!F126,Combine!$B:$B,0),9),"No Data")</f>
        <v>32.5</v>
      </c>
      <c r="AD126">
        <f>IFERROR(INDEX(Combine!$C:$N,MATCH('Fantasy Points'!F126,Combine!$B:$B,0),10),"No Data")</f>
        <v>117</v>
      </c>
      <c r="AE126">
        <f>IFERROR(INDEX(Combine!$C:$N,MATCH('Fantasy Points'!F126,Combine!$B:$B,0),11),"No Data")</f>
        <v>0</v>
      </c>
      <c r="AF126">
        <f>IFERROR(INDEX(Combine!$C:$N,MATCH('Fantasy Points'!F126,Combine!$B:$B,0),12),"No Data")</f>
        <v>0</v>
      </c>
    </row>
    <row r="127" spans="1:32" x14ac:dyDescent="0.25">
      <c r="A127" t="s">
        <v>489</v>
      </c>
      <c r="B127" t="s">
        <v>74</v>
      </c>
      <c r="C127">
        <f>INDEX('Draft Master List'!B:D,MATCH('Fantasy Points'!F127,'Draft Master List'!F:F,0),1)</f>
        <v>6</v>
      </c>
      <c r="D127">
        <f>INDEX('Draft Master List'!B:D,MATCH('Fantasy Points'!F127,'Draft Master List'!F:F,0),2)</f>
        <v>197</v>
      </c>
      <c r="E127">
        <f>INDEX('Draft Master List'!B:D,MATCH('Fantasy Points'!F127,'Draft Master List'!F:F,0),3)</f>
        <v>12.6</v>
      </c>
      <c r="F127" t="str">
        <f>INDEX('Draft Master List'!E:F,MATCH(A127,'Draft Master List'!E:E,0),2)</f>
        <v>1972007</v>
      </c>
      <c r="G127">
        <v>3.8</v>
      </c>
      <c r="H127">
        <v>9.8000000000000007</v>
      </c>
      <c r="I127">
        <v>0</v>
      </c>
      <c r="J127">
        <v>0</v>
      </c>
      <c r="K127">
        <v>0</v>
      </c>
      <c r="L127">
        <v>13.600000000000001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 t="s">
        <v>3112</v>
      </c>
      <c r="T127">
        <v>0</v>
      </c>
      <c r="U127" t="str">
        <f>IFERROR(INDEX(Combine!C:N,MATCH('Fantasy Points'!F127,Combine!B:B,0),1),"No Data")</f>
        <v>Auburn</v>
      </c>
      <c r="V127" t="str">
        <f>IFERROR(INDEX(Combine!$C:$N,MATCH('Fantasy Points'!F127,Combine!$B:$B,0),2),"No Data")</f>
        <v>SEC</v>
      </c>
      <c r="W127" t="str">
        <f>IFERROR(INDEX(Combine!$C:$N,MATCH('Fantasy Points'!F127,Combine!$B:$B,0),3),"No Data")</f>
        <v>WR</v>
      </c>
      <c r="X127">
        <f>IFERROR(INDEX(Combine!$C:$N,MATCH('Fantasy Points'!F127,Combine!$B:$B,0),4),"No Data")</f>
        <v>74</v>
      </c>
      <c r="Y127">
        <f>IFERROR(INDEX(Combine!$C:$N,MATCH('Fantasy Points'!F127,Combine!$B:$B,0),5),"No Data")</f>
        <v>204</v>
      </c>
      <c r="Z127">
        <f>IFERROR(INDEX(Combine!$C:$N,MATCH('Fantasy Points'!F127,Combine!$B:$B,0),6),"No Data")</f>
        <v>0</v>
      </c>
      <c r="AA127">
        <f>IFERROR(INDEX(Combine!$C:$N,MATCH('Fantasy Points'!F127,Combine!$B:$B,0),7),"No Data")</f>
        <v>4.5</v>
      </c>
      <c r="AB127">
        <f>IFERROR(INDEX(Combine!$C:$N,MATCH('Fantasy Points'!F127,Combine!$B:$B,0),8),"No Data")</f>
        <v>0</v>
      </c>
      <c r="AC127">
        <f>IFERROR(INDEX(Combine!$C:$N,MATCH('Fantasy Points'!F127,Combine!$B:$B,0),9),"No Data")</f>
        <v>36</v>
      </c>
      <c r="AD127">
        <f>IFERROR(INDEX(Combine!$C:$N,MATCH('Fantasy Points'!F127,Combine!$B:$B,0),10),"No Data")</f>
        <v>122</v>
      </c>
      <c r="AE127">
        <f>IFERROR(INDEX(Combine!$C:$N,MATCH('Fantasy Points'!F127,Combine!$B:$B,0),11),"No Data")</f>
        <v>4.28</v>
      </c>
      <c r="AF127">
        <f>IFERROR(INDEX(Combine!$C:$N,MATCH('Fantasy Points'!F127,Combine!$B:$B,0),12),"No Data")</f>
        <v>7.22</v>
      </c>
    </row>
    <row r="128" spans="1:32" x14ac:dyDescent="0.25">
      <c r="A128" t="s">
        <v>493</v>
      </c>
      <c r="B128" t="s">
        <v>74</v>
      </c>
      <c r="C128">
        <f>INDEX('Draft Master List'!B:D,MATCH('Fantasy Points'!F128,'Draft Master List'!F:F,0),1)</f>
        <v>6</v>
      </c>
      <c r="D128">
        <f>INDEX('Draft Master List'!B:D,MATCH('Fantasy Points'!F128,'Draft Master List'!F:F,0),2)</f>
        <v>210</v>
      </c>
      <c r="E128">
        <f>INDEX('Draft Master List'!B:D,MATCH('Fantasy Points'!F128,'Draft Master List'!F:F,0),3)</f>
        <v>7.4</v>
      </c>
      <c r="F128" t="str">
        <f>INDEX('Draft Master List'!E:F,MATCH(A128,'Draft Master List'!E:E,0),2)</f>
        <v>2102007</v>
      </c>
      <c r="G128">
        <v>0</v>
      </c>
      <c r="H128">
        <v>0</v>
      </c>
      <c r="I128">
        <v>0.5</v>
      </c>
      <c r="J128">
        <v>0</v>
      </c>
      <c r="K128">
        <v>0</v>
      </c>
      <c r="L128">
        <v>0.5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 t="s">
        <v>3112</v>
      </c>
      <c r="T128">
        <v>0</v>
      </c>
      <c r="U128" t="str">
        <f>IFERROR(INDEX(Combine!C:N,MATCH('Fantasy Points'!F128,Combine!B:B,0),1),"No Data")</f>
        <v>Oregon</v>
      </c>
      <c r="V128" t="str">
        <f>IFERROR(INDEX(Combine!$C:$N,MATCH('Fantasy Points'!F128,Combine!$B:$B,0),2),"No Data")</f>
        <v>Pac-12</v>
      </c>
      <c r="W128" t="str">
        <f>IFERROR(INDEX(Combine!$C:$N,MATCH('Fantasy Points'!F128,Combine!$B:$B,0),3),"No Data")</f>
        <v>No Data</v>
      </c>
      <c r="X128" t="str">
        <f>IFERROR(INDEX(Combine!$C:$N,MATCH('Fantasy Points'!F128,Combine!$B:$B,0),4),"No Data")</f>
        <v>No Data</v>
      </c>
      <c r="Y128" t="str">
        <f>IFERROR(INDEX(Combine!$C:$N,MATCH('Fantasy Points'!F128,Combine!$B:$B,0),5),"No Data")</f>
        <v>No Data</v>
      </c>
      <c r="Z128" t="str">
        <f>IFERROR(INDEX(Combine!$C:$N,MATCH('Fantasy Points'!F128,Combine!$B:$B,0),6),"No Data")</f>
        <v>No Data</v>
      </c>
      <c r="AA128" t="str">
        <f>IFERROR(INDEX(Combine!$C:$N,MATCH('Fantasy Points'!F128,Combine!$B:$B,0),7),"No Data")</f>
        <v>No Data</v>
      </c>
      <c r="AB128" t="str">
        <f>IFERROR(INDEX(Combine!$C:$N,MATCH('Fantasy Points'!F128,Combine!$B:$B,0),8),"No Data")</f>
        <v>No Data</v>
      </c>
      <c r="AC128" t="str">
        <f>IFERROR(INDEX(Combine!$C:$N,MATCH('Fantasy Points'!F128,Combine!$B:$B,0),9),"No Data")</f>
        <v>No Data</v>
      </c>
      <c r="AD128" t="str">
        <f>IFERROR(INDEX(Combine!$C:$N,MATCH('Fantasy Points'!F128,Combine!$B:$B,0),10),"No Data")</f>
        <v>No Data</v>
      </c>
      <c r="AE128" t="str">
        <f>IFERROR(INDEX(Combine!$C:$N,MATCH('Fantasy Points'!F128,Combine!$B:$B,0),11),"No Data")</f>
        <v>No Data</v>
      </c>
      <c r="AF128" t="str">
        <f>IFERROR(INDEX(Combine!$C:$N,MATCH('Fantasy Points'!F128,Combine!$B:$B,0),12),"No Data")</f>
        <v>No Data</v>
      </c>
    </row>
    <row r="129" spans="1:32" x14ac:dyDescent="0.25">
      <c r="A129" t="s">
        <v>496</v>
      </c>
      <c r="B129" t="s">
        <v>74</v>
      </c>
      <c r="C129">
        <f>INDEX('Draft Master List'!B:D,MATCH('Fantasy Points'!F129,'Draft Master List'!F:F,0),1)</f>
        <v>7</v>
      </c>
      <c r="D129">
        <f>INDEX('Draft Master List'!B:D,MATCH('Fantasy Points'!F129,'Draft Master List'!F:F,0),2)</f>
        <v>227</v>
      </c>
      <c r="E129">
        <f>INDEX('Draft Master List'!B:D,MATCH('Fantasy Points'!F129,'Draft Master List'!F:F,0),3)</f>
        <v>2</v>
      </c>
      <c r="F129" t="str">
        <f>INDEX('Draft Master List'!E:F,MATCH(A129,'Draft Master List'!E:E,0),2)</f>
        <v>2272007</v>
      </c>
      <c r="G129">
        <v>0</v>
      </c>
      <c r="H129">
        <v>0.6</v>
      </c>
      <c r="I129">
        <v>0</v>
      </c>
      <c r="J129">
        <v>0</v>
      </c>
      <c r="K129">
        <v>0</v>
      </c>
      <c r="L129">
        <v>0.6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 t="s">
        <v>3112</v>
      </c>
      <c r="T129">
        <v>0</v>
      </c>
      <c r="U129" t="str">
        <f>IFERROR(INDEX(Combine!C:N,MATCH('Fantasy Points'!F129,Combine!B:B,0),1),"No Data")</f>
        <v>Florida</v>
      </c>
      <c r="V129" t="str">
        <f>IFERROR(INDEX(Combine!$C:$N,MATCH('Fantasy Points'!F129,Combine!$B:$B,0),2),"No Data")</f>
        <v>SEC</v>
      </c>
      <c r="W129" t="str">
        <f>IFERROR(INDEX(Combine!$C:$N,MATCH('Fantasy Points'!F129,Combine!$B:$B,0),3),"No Data")</f>
        <v>WR</v>
      </c>
      <c r="X129">
        <f>IFERROR(INDEX(Combine!$C:$N,MATCH('Fantasy Points'!F129,Combine!$B:$B,0),4),"No Data")</f>
        <v>75</v>
      </c>
      <c r="Y129">
        <f>IFERROR(INDEX(Combine!$C:$N,MATCH('Fantasy Points'!F129,Combine!$B:$B,0),5),"No Data")</f>
        <v>208</v>
      </c>
      <c r="Z129">
        <f>IFERROR(INDEX(Combine!$C:$N,MATCH('Fantasy Points'!F129,Combine!$B:$B,0),6),"No Data")</f>
        <v>0</v>
      </c>
      <c r="AA129">
        <f>IFERROR(INDEX(Combine!$C:$N,MATCH('Fantasy Points'!F129,Combine!$B:$B,0),7),"No Data")</f>
        <v>4.53</v>
      </c>
      <c r="AB129">
        <f>IFERROR(INDEX(Combine!$C:$N,MATCH('Fantasy Points'!F129,Combine!$B:$B,0),8),"No Data")</f>
        <v>0</v>
      </c>
      <c r="AC129">
        <f>IFERROR(INDEX(Combine!$C:$N,MATCH('Fantasy Points'!F129,Combine!$B:$B,0),9),"No Data")</f>
        <v>36</v>
      </c>
      <c r="AD129">
        <f>IFERROR(INDEX(Combine!$C:$N,MATCH('Fantasy Points'!F129,Combine!$B:$B,0),10),"No Data")</f>
        <v>129</v>
      </c>
      <c r="AE129">
        <f>IFERROR(INDEX(Combine!$C:$N,MATCH('Fantasy Points'!F129,Combine!$B:$B,0),11),"No Data")</f>
        <v>4.1900000000000004</v>
      </c>
      <c r="AF129">
        <f>IFERROR(INDEX(Combine!$C:$N,MATCH('Fantasy Points'!F129,Combine!$B:$B,0),12),"No Data")</f>
        <v>6.69</v>
      </c>
    </row>
    <row r="130" spans="1:32" x14ac:dyDescent="0.25">
      <c r="A130" t="s">
        <v>498</v>
      </c>
      <c r="B130" t="s">
        <v>74</v>
      </c>
      <c r="C130">
        <f>INDEX('Draft Master List'!B:D,MATCH('Fantasy Points'!F130,'Draft Master List'!F:F,0),1)</f>
        <v>7</v>
      </c>
      <c r="D130">
        <f>INDEX('Draft Master List'!B:D,MATCH('Fantasy Points'!F130,'Draft Master List'!F:F,0),2)</f>
        <v>229</v>
      </c>
      <c r="E130">
        <f>INDEX('Draft Master List'!B:D,MATCH('Fantasy Points'!F130,'Draft Master List'!F:F,0),3)</f>
        <v>2</v>
      </c>
      <c r="F130" t="str">
        <f>INDEX('Draft Master List'!E:F,MATCH(A130,'Draft Master List'!E:E,0),2)</f>
        <v>2292007</v>
      </c>
      <c r="G130">
        <v>18.600000000000001</v>
      </c>
      <c r="H130">
        <v>0</v>
      </c>
      <c r="I130">
        <v>0</v>
      </c>
      <c r="J130">
        <v>0</v>
      </c>
      <c r="K130">
        <v>0</v>
      </c>
      <c r="L130">
        <v>18.600000000000001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 t="s">
        <v>3112</v>
      </c>
      <c r="T130">
        <v>0</v>
      </c>
      <c r="U130" t="str">
        <f>IFERROR(INDEX(Combine!C:N,MATCH('Fantasy Points'!F130,Combine!B:B,0),1),"No Data")</f>
        <v>San Jose State</v>
      </c>
      <c r="V130" t="str">
        <f>IFERROR(INDEX(Combine!$C:$N,MATCH('Fantasy Points'!F130,Combine!$B:$B,0),2),"No Data")</f>
        <v>Mountain West</v>
      </c>
      <c r="W130" t="str">
        <f>IFERROR(INDEX(Combine!$C:$N,MATCH('Fantasy Points'!F130,Combine!$B:$B,0),3),"No Data")</f>
        <v>No Data</v>
      </c>
      <c r="X130" t="str">
        <f>IFERROR(INDEX(Combine!$C:$N,MATCH('Fantasy Points'!F130,Combine!$B:$B,0),4),"No Data")</f>
        <v>No Data</v>
      </c>
      <c r="Y130" t="str">
        <f>IFERROR(INDEX(Combine!$C:$N,MATCH('Fantasy Points'!F130,Combine!$B:$B,0),5),"No Data")</f>
        <v>No Data</v>
      </c>
      <c r="Z130" t="str">
        <f>IFERROR(INDEX(Combine!$C:$N,MATCH('Fantasy Points'!F130,Combine!$B:$B,0),6),"No Data")</f>
        <v>No Data</v>
      </c>
      <c r="AA130" t="str">
        <f>IFERROR(INDEX(Combine!$C:$N,MATCH('Fantasy Points'!F130,Combine!$B:$B,0),7),"No Data")</f>
        <v>No Data</v>
      </c>
      <c r="AB130" t="str">
        <f>IFERROR(INDEX(Combine!$C:$N,MATCH('Fantasy Points'!F130,Combine!$B:$B,0),8),"No Data")</f>
        <v>No Data</v>
      </c>
      <c r="AC130" t="str">
        <f>IFERROR(INDEX(Combine!$C:$N,MATCH('Fantasy Points'!F130,Combine!$B:$B,0),9),"No Data")</f>
        <v>No Data</v>
      </c>
      <c r="AD130" t="str">
        <f>IFERROR(INDEX(Combine!$C:$N,MATCH('Fantasy Points'!F130,Combine!$B:$B,0),10),"No Data")</f>
        <v>No Data</v>
      </c>
      <c r="AE130" t="str">
        <f>IFERROR(INDEX(Combine!$C:$N,MATCH('Fantasy Points'!F130,Combine!$B:$B,0),11),"No Data")</f>
        <v>No Data</v>
      </c>
      <c r="AF130" t="str">
        <f>IFERROR(INDEX(Combine!$C:$N,MATCH('Fantasy Points'!F130,Combine!$B:$B,0),12),"No Data")</f>
        <v>No Data</v>
      </c>
    </row>
    <row r="131" spans="1:32" x14ac:dyDescent="0.25">
      <c r="A131" t="s">
        <v>499</v>
      </c>
      <c r="B131" t="s">
        <v>74</v>
      </c>
      <c r="C131">
        <f>INDEX('Draft Master List'!B:D,MATCH('Fantasy Points'!F131,'Draft Master List'!F:F,0),1)</f>
        <v>7</v>
      </c>
      <c r="D131">
        <f>INDEX('Draft Master List'!B:D,MATCH('Fantasy Points'!F131,'Draft Master List'!F:F,0),2)</f>
        <v>233</v>
      </c>
      <c r="E131">
        <f>INDEX('Draft Master List'!B:D,MATCH('Fantasy Points'!F131,'Draft Master List'!F:F,0),3)</f>
        <v>2</v>
      </c>
      <c r="F131" t="str">
        <f>INDEX('Draft Master List'!E:F,MATCH(A131,'Draft Master List'!E:E,0),2)</f>
        <v>2332007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 t="s">
        <v>3112</v>
      </c>
      <c r="T131">
        <v>0</v>
      </c>
      <c r="U131" t="str">
        <f>IFERROR(INDEX(Combine!C:N,MATCH('Fantasy Points'!F131,Combine!B:B,0),1),"No Data")</f>
        <v>Florida International</v>
      </c>
      <c r="V131" t="str">
        <f>IFERROR(INDEX(Combine!$C:$N,MATCH('Fantasy Points'!F131,Combine!$B:$B,0),2),"No Data")</f>
        <v>N/A</v>
      </c>
      <c r="W131" t="str">
        <f>IFERROR(INDEX(Combine!$C:$N,MATCH('Fantasy Points'!F131,Combine!$B:$B,0),3),"No Data")</f>
        <v>WR</v>
      </c>
      <c r="X131">
        <f>IFERROR(INDEX(Combine!$C:$N,MATCH('Fantasy Points'!F131,Combine!$B:$B,0),4),"No Data")</f>
        <v>71</v>
      </c>
      <c r="Y131">
        <f>IFERROR(INDEX(Combine!$C:$N,MATCH('Fantasy Points'!F131,Combine!$B:$B,0),5),"No Data")</f>
        <v>184</v>
      </c>
      <c r="Z131">
        <f>IFERROR(INDEX(Combine!$C:$N,MATCH('Fantasy Points'!F131,Combine!$B:$B,0),6),"No Data")</f>
        <v>0</v>
      </c>
      <c r="AA131">
        <f>IFERROR(INDEX(Combine!$C:$N,MATCH('Fantasy Points'!F131,Combine!$B:$B,0),7),"No Data")</f>
        <v>4.42</v>
      </c>
      <c r="AB131">
        <f>IFERROR(INDEX(Combine!$C:$N,MATCH('Fantasy Points'!F131,Combine!$B:$B,0),8),"No Data")</f>
        <v>0</v>
      </c>
      <c r="AC131">
        <f>IFERROR(INDEX(Combine!$C:$N,MATCH('Fantasy Points'!F131,Combine!$B:$B,0),9),"No Data")</f>
        <v>32.5</v>
      </c>
      <c r="AD131">
        <f>IFERROR(INDEX(Combine!$C:$N,MATCH('Fantasy Points'!F131,Combine!$B:$B,0),10),"No Data")</f>
        <v>123</v>
      </c>
      <c r="AE131">
        <f>IFERROR(INDEX(Combine!$C:$N,MATCH('Fantasy Points'!F131,Combine!$B:$B,0),11),"No Data")</f>
        <v>4.29</v>
      </c>
      <c r="AF131">
        <f>IFERROR(INDEX(Combine!$C:$N,MATCH('Fantasy Points'!F131,Combine!$B:$B,0),12),"No Data")</f>
        <v>6.99</v>
      </c>
    </row>
    <row r="132" spans="1:32" x14ac:dyDescent="0.25">
      <c r="A132" t="s">
        <v>500</v>
      </c>
      <c r="B132" t="s">
        <v>74</v>
      </c>
      <c r="C132">
        <f>INDEX('Draft Master List'!B:D,MATCH('Fantasy Points'!F132,'Draft Master List'!F:F,0),1)</f>
        <v>7</v>
      </c>
      <c r="D132">
        <f>INDEX('Draft Master List'!B:D,MATCH('Fantasy Points'!F132,'Draft Master List'!F:F,0),2)</f>
        <v>234</v>
      </c>
      <c r="E132">
        <f>INDEX('Draft Master List'!B:D,MATCH('Fantasy Points'!F132,'Draft Master List'!F:F,0),3)</f>
        <v>2</v>
      </c>
      <c r="F132" t="str">
        <f>INDEX('Draft Master List'!E:F,MATCH(A132,'Draft Master List'!E:E,0),2)</f>
        <v>2342007</v>
      </c>
      <c r="G132">
        <v>0</v>
      </c>
      <c r="H132">
        <v>16.2</v>
      </c>
      <c r="I132">
        <v>0</v>
      </c>
      <c r="J132">
        <v>0</v>
      </c>
      <c r="K132">
        <v>0</v>
      </c>
      <c r="L132">
        <v>16.2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 t="s">
        <v>3112</v>
      </c>
      <c r="T132">
        <v>0</v>
      </c>
      <c r="U132" t="str">
        <f>IFERROR(INDEX(Combine!C:N,MATCH('Fantasy Points'!F132,Combine!B:B,0),1),"No Data")</f>
        <v>Arizona</v>
      </c>
      <c r="V132" t="str">
        <f>IFERROR(INDEX(Combine!$C:$N,MATCH('Fantasy Points'!F132,Combine!$B:$B,0),2),"No Data")</f>
        <v>Pac-12</v>
      </c>
      <c r="W132" t="str">
        <f>IFERROR(INDEX(Combine!$C:$N,MATCH('Fantasy Points'!F132,Combine!$B:$B,0),3),"No Data")</f>
        <v>WR</v>
      </c>
      <c r="X132">
        <f>IFERROR(INDEX(Combine!$C:$N,MATCH('Fantasy Points'!F132,Combine!$B:$B,0),4),"No Data")</f>
        <v>69</v>
      </c>
      <c r="Y132">
        <f>IFERROR(INDEX(Combine!$C:$N,MATCH('Fantasy Points'!F132,Combine!$B:$B,0),5),"No Data")</f>
        <v>194</v>
      </c>
      <c r="Z132">
        <f>IFERROR(INDEX(Combine!$C:$N,MATCH('Fantasy Points'!F132,Combine!$B:$B,0),6),"No Data")</f>
        <v>0</v>
      </c>
      <c r="AA132">
        <f>IFERROR(INDEX(Combine!$C:$N,MATCH('Fantasy Points'!F132,Combine!$B:$B,0),7),"No Data")</f>
        <v>4.59</v>
      </c>
      <c r="AB132">
        <f>IFERROR(INDEX(Combine!$C:$N,MATCH('Fantasy Points'!F132,Combine!$B:$B,0),8),"No Data")</f>
        <v>17</v>
      </c>
      <c r="AC132">
        <f>IFERROR(INDEX(Combine!$C:$N,MATCH('Fantasy Points'!F132,Combine!$B:$B,0),9),"No Data")</f>
        <v>33</v>
      </c>
      <c r="AD132">
        <f>IFERROR(INDEX(Combine!$C:$N,MATCH('Fantasy Points'!F132,Combine!$B:$B,0),10),"No Data")</f>
        <v>0</v>
      </c>
      <c r="AE132">
        <f>IFERROR(INDEX(Combine!$C:$N,MATCH('Fantasy Points'!F132,Combine!$B:$B,0),11),"No Data")</f>
        <v>0</v>
      </c>
      <c r="AF132">
        <f>IFERROR(INDEX(Combine!$C:$N,MATCH('Fantasy Points'!F132,Combine!$B:$B,0),12),"No Data")</f>
        <v>0</v>
      </c>
    </row>
    <row r="133" spans="1:32" x14ac:dyDescent="0.25">
      <c r="A133" t="s">
        <v>501</v>
      </c>
      <c r="B133" t="s">
        <v>74</v>
      </c>
      <c r="C133">
        <f>INDEX('Draft Master List'!B:D,MATCH('Fantasy Points'!F133,'Draft Master List'!F:F,0),1)</f>
        <v>7</v>
      </c>
      <c r="D133">
        <f>INDEX('Draft Master List'!B:D,MATCH('Fantasy Points'!F133,'Draft Master List'!F:F,0),2)</f>
        <v>235</v>
      </c>
      <c r="E133">
        <f>INDEX('Draft Master List'!B:D,MATCH('Fantasy Points'!F133,'Draft Master List'!F:F,0),3)</f>
        <v>2</v>
      </c>
      <c r="F133" t="str">
        <f>INDEX('Draft Master List'!E:F,MATCH(A133,'Draft Master List'!E:E,0),2)</f>
        <v>2352007</v>
      </c>
      <c r="G133">
        <v>0</v>
      </c>
      <c r="H133">
        <v>53.9</v>
      </c>
      <c r="I133">
        <v>43.8</v>
      </c>
      <c r="J133">
        <v>28.6</v>
      </c>
      <c r="K133">
        <v>1.9</v>
      </c>
      <c r="L133">
        <v>128.19999999999999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 t="s">
        <v>3112</v>
      </c>
      <c r="T133">
        <v>0</v>
      </c>
      <c r="U133" t="str">
        <f>IFERROR(INDEX(Combine!C:N,MATCH('Fantasy Points'!F133,Combine!B:B,0),1),"No Data")</f>
        <v>Clemson</v>
      </c>
      <c r="V133" t="str">
        <f>IFERROR(INDEX(Combine!$C:$N,MATCH('Fantasy Points'!F133,Combine!$B:$B,0),2),"No Data")</f>
        <v>ACC</v>
      </c>
      <c r="W133" t="str">
        <f>IFERROR(INDEX(Combine!$C:$N,MATCH('Fantasy Points'!F133,Combine!$B:$B,0),3),"No Data")</f>
        <v>WR</v>
      </c>
      <c r="X133">
        <f>IFERROR(INDEX(Combine!$C:$N,MATCH('Fantasy Points'!F133,Combine!$B:$B,0),4),"No Data")</f>
        <v>71</v>
      </c>
      <c r="Y133">
        <f>IFERROR(INDEX(Combine!$C:$N,MATCH('Fantasy Points'!F133,Combine!$B:$B,0),5),"No Data")</f>
        <v>197</v>
      </c>
      <c r="Z133">
        <f>IFERROR(INDEX(Combine!$C:$N,MATCH('Fantasy Points'!F133,Combine!$B:$B,0),6),"No Data")</f>
        <v>0</v>
      </c>
      <c r="AA133">
        <f>IFERROR(INDEX(Combine!$C:$N,MATCH('Fantasy Points'!F133,Combine!$B:$B,0),7),"No Data")</f>
        <v>4.5599999999999996</v>
      </c>
      <c r="AB133">
        <f>IFERROR(INDEX(Combine!$C:$N,MATCH('Fantasy Points'!F133,Combine!$B:$B,0),8),"No Data")</f>
        <v>0</v>
      </c>
      <c r="AC133">
        <f>IFERROR(INDEX(Combine!$C:$N,MATCH('Fantasy Points'!F133,Combine!$B:$B,0),9),"No Data")</f>
        <v>35</v>
      </c>
      <c r="AD133">
        <f>IFERROR(INDEX(Combine!$C:$N,MATCH('Fantasy Points'!F133,Combine!$B:$B,0),10),"No Data")</f>
        <v>120</v>
      </c>
      <c r="AE133">
        <f>IFERROR(INDEX(Combine!$C:$N,MATCH('Fantasy Points'!F133,Combine!$B:$B,0),11),"No Data")</f>
        <v>4.1399999999999997</v>
      </c>
      <c r="AF133">
        <f>IFERROR(INDEX(Combine!$C:$N,MATCH('Fantasy Points'!F133,Combine!$B:$B,0),12),"No Data")</f>
        <v>6.91</v>
      </c>
    </row>
    <row r="134" spans="1:32" x14ac:dyDescent="0.25">
      <c r="A134" t="s">
        <v>505</v>
      </c>
      <c r="B134" t="s">
        <v>74</v>
      </c>
      <c r="C134">
        <f>INDEX('Draft Master List'!B:D,MATCH('Fantasy Points'!F134,'Draft Master List'!F:F,0),1)</f>
        <v>7</v>
      </c>
      <c r="D134">
        <f>INDEX('Draft Master List'!B:D,MATCH('Fantasy Points'!F134,'Draft Master List'!F:F,0),2)</f>
        <v>249</v>
      </c>
      <c r="E134">
        <f>INDEX('Draft Master List'!B:D,MATCH('Fantasy Points'!F134,'Draft Master List'!F:F,0),3)</f>
        <v>2</v>
      </c>
      <c r="F134" t="str">
        <f>INDEX('Draft Master List'!E:F,MATCH(A134,'Draft Master List'!E:E,0),2)</f>
        <v>2492007</v>
      </c>
      <c r="G134">
        <v>0</v>
      </c>
      <c r="H134">
        <v>13.899999999999999</v>
      </c>
      <c r="I134">
        <v>0</v>
      </c>
      <c r="J134">
        <v>0</v>
      </c>
      <c r="K134">
        <v>0</v>
      </c>
      <c r="L134">
        <v>13.899999999999999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 t="s">
        <v>3112</v>
      </c>
      <c r="T134">
        <v>0</v>
      </c>
      <c r="U134" t="str">
        <f>IFERROR(INDEX(Combine!C:N,MATCH('Fantasy Points'!F134,Combine!B:B,0),1),"No Data")</f>
        <v>Wisconsin - Whitewater</v>
      </c>
      <c r="V134" t="str">
        <f>IFERROR(INDEX(Combine!$C:$N,MATCH('Fantasy Points'!F134,Combine!$B:$B,0),2),"No Data")</f>
        <v>N/A</v>
      </c>
      <c r="W134" t="str">
        <f>IFERROR(INDEX(Combine!$C:$N,MATCH('Fantasy Points'!F134,Combine!$B:$B,0),3),"No Data")</f>
        <v>No Data</v>
      </c>
      <c r="X134" t="str">
        <f>IFERROR(INDEX(Combine!$C:$N,MATCH('Fantasy Points'!F134,Combine!$B:$B,0),4),"No Data")</f>
        <v>No Data</v>
      </c>
      <c r="Y134" t="str">
        <f>IFERROR(INDEX(Combine!$C:$N,MATCH('Fantasy Points'!F134,Combine!$B:$B,0),5),"No Data")</f>
        <v>No Data</v>
      </c>
      <c r="Z134" t="str">
        <f>IFERROR(INDEX(Combine!$C:$N,MATCH('Fantasy Points'!F134,Combine!$B:$B,0),6),"No Data")</f>
        <v>No Data</v>
      </c>
      <c r="AA134" t="str">
        <f>IFERROR(INDEX(Combine!$C:$N,MATCH('Fantasy Points'!F134,Combine!$B:$B,0),7),"No Data")</f>
        <v>No Data</v>
      </c>
      <c r="AB134" t="str">
        <f>IFERROR(INDEX(Combine!$C:$N,MATCH('Fantasy Points'!F134,Combine!$B:$B,0),8),"No Data")</f>
        <v>No Data</v>
      </c>
      <c r="AC134" t="str">
        <f>IFERROR(INDEX(Combine!$C:$N,MATCH('Fantasy Points'!F134,Combine!$B:$B,0),9),"No Data")</f>
        <v>No Data</v>
      </c>
      <c r="AD134" t="str">
        <f>IFERROR(INDEX(Combine!$C:$N,MATCH('Fantasy Points'!F134,Combine!$B:$B,0),10),"No Data")</f>
        <v>No Data</v>
      </c>
      <c r="AE134" t="str">
        <f>IFERROR(INDEX(Combine!$C:$N,MATCH('Fantasy Points'!F134,Combine!$B:$B,0),11),"No Data")</f>
        <v>No Data</v>
      </c>
      <c r="AF134" t="str">
        <f>IFERROR(INDEX(Combine!$C:$N,MATCH('Fantasy Points'!F134,Combine!$B:$B,0),12),"No Data")</f>
        <v>No Data</v>
      </c>
    </row>
    <row r="135" spans="1:32" x14ac:dyDescent="0.25">
      <c r="A135" t="s">
        <v>508</v>
      </c>
      <c r="B135" t="s">
        <v>74</v>
      </c>
      <c r="C135">
        <f>INDEX('Draft Master List'!B:D,MATCH('Fantasy Points'!F135,'Draft Master List'!F:F,0),1)</f>
        <v>7</v>
      </c>
      <c r="D135">
        <f>INDEX('Draft Master List'!B:D,MATCH('Fantasy Points'!F135,'Draft Master List'!F:F,0),2)</f>
        <v>254</v>
      </c>
      <c r="E135">
        <f>INDEX('Draft Master List'!B:D,MATCH('Fantasy Points'!F135,'Draft Master List'!F:F,0),3)</f>
        <v>2</v>
      </c>
      <c r="F135" t="str">
        <f>INDEX('Draft Master List'!E:F,MATCH(A135,'Draft Master List'!E:E,0),2)</f>
        <v>2542007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 t="s">
        <v>3112</v>
      </c>
      <c r="T135">
        <v>0</v>
      </c>
      <c r="U135" t="str">
        <f>IFERROR(INDEX(Combine!C:N,MATCH('Fantasy Points'!F135,Combine!B:B,0),1),"No Data")</f>
        <v>Louisiana Tech</v>
      </c>
      <c r="V135" t="str">
        <f>IFERROR(INDEX(Combine!$C:$N,MATCH('Fantasy Points'!F135,Combine!$B:$B,0),2),"No Data")</f>
        <v>Conference USA</v>
      </c>
      <c r="W135" t="str">
        <f>IFERROR(INDEX(Combine!$C:$N,MATCH('Fantasy Points'!F135,Combine!$B:$B,0),3),"No Data")</f>
        <v>No Data</v>
      </c>
      <c r="X135" t="str">
        <f>IFERROR(INDEX(Combine!$C:$N,MATCH('Fantasy Points'!F135,Combine!$B:$B,0),4),"No Data")</f>
        <v>No Data</v>
      </c>
      <c r="Y135" t="str">
        <f>IFERROR(INDEX(Combine!$C:$N,MATCH('Fantasy Points'!F135,Combine!$B:$B,0),5),"No Data")</f>
        <v>No Data</v>
      </c>
      <c r="Z135" t="str">
        <f>IFERROR(INDEX(Combine!$C:$N,MATCH('Fantasy Points'!F135,Combine!$B:$B,0),6),"No Data")</f>
        <v>No Data</v>
      </c>
      <c r="AA135" t="str">
        <f>IFERROR(INDEX(Combine!$C:$N,MATCH('Fantasy Points'!F135,Combine!$B:$B,0),7),"No Data")</f>
        <v>No Data</v>
      </c>
      <c r="AB135" t="str">
        <f>IFERROR(INDEX(Combine!$C:$N,MATCH('Fantasy Points'!F135,Combine!$B:$B,0),8),"No Data")</f>
        <v>No Data</v>
      </c>
      <c r="AC135" t="str">
        <f>IFERROR(INDEX(Combine!$C:$N,MATCH('Fantasy Points'!F135,Combine!$B:$B,0),9),"No Data")</f>
        <v>No Data</v>
      </c>
      <c r="AD135" t="str">
        <f>IFERROR(INDEX(Combine!$C:$N,MATCH('Fantasy Points'!F135,Combine!$B:$B,0),10),"No Data")</f>
        <v>No Data</v>
      </c>
      <c r="AE135" t="str">
        <f>IFERROR(INDEX(Combine!$C:$N,MATCH('Fantasy Points'!F135,Combine!$B:$B,0),11),"No Data")</f>
        <v>No Data</v>
      </c>
      <c r="AF135" t="str">
        <f>IFERROR(INDEX(Combine!$C:$N,MATCH('Fantasy Points'!F135,Combine!$B:$B,0),12),"No Data")</f>
        <v>No Data</v>
      </c>
    </row>
    <row r="136" spans="1:32" x14ac:dyDescent="0.25">
      <c r="A136" t="s">
        <v>512</v>
      </c>
      <c r="B136" t="s">
        <v>74</v>
      </c>
      <c r="C136">
        <f>INDEX('Draft Master List'!B:D,MATCH('Fantasy Points'!F136,'Draft Master List'!F:F,0),1)</f>
        <v>1</v>
      </c>
      <c r="D136">
        <f>INDEX('Draft Master List'!B:D,MATCH('Fantasy Points'!F136,'Draft Master List'!F:F,0),2)</f>
        <v>25</v>
      </c>
      <c r="E136">
        <f>INDEX('Draft Master List'!B:D,MATCH('Fantasy Points'!F136,'Draft Master List'!F:F,0),3)</f>
        <v>720</v>
      </c>
      <c r="F136" t="str">
        <f>INDEX('Draft Master List'!E:F,MATCH(A136,'Draft Master List'!E:E,0),2)</f>
        <v>252006</v>
      </c>
      <c r="G136">
        <v>84.4</v>
      </c>
      <c r="H136">
        <v>138.19999999999999</v>
      </c>
      <c r="I136">
        <v>104.1</v>
      </c>
      <c r="J136">
        <v>154.80000000000001</v>
      </c>
      <c r="K136">
        <v>106.6</v>
      </c>
      <c r="L136">
        <v>588.1</v>
      </c>
      <c r="M136">
        <v>0</v>
      </c>
      <c r="N136">
        <v>1</v>
      </c>
      <c r="O136">
        <v>0</v>
      </c>
      <c r="P136">
        <v>1</v>
      </c>
      <c r="Q136">
        <v>0</v>
      </c>
      <c r="R136">
        <v>2</v>
      </c>
      <c r="S136" t="s">
        <v>3115</v>
      </c>
      <c r="T136">
        <v>1</v>
      </c>
      <c r="U136" t="str">
        <f>IFERROR(INDEX(Combine!C:N,MATCH('Fantasy Points'!F136,Combine!B:B,0),1),"No Data")</f>
        <v>Ohio State</v>
      </c>
      <c r="V136" t="str">
        <f>IFERROR(INDEX(Combine!$C:$N,MATCH('Fantasy Points'!F136,Combine!$B:$B,0),2),"No Data")</f>
        <v>Big Ten</v>
      </c>
      <c r="W136" t="str">
        <f>IFERROR(INDEX(Combine!$C:$N,MATCH('Fantasy Points'!F136,Combine!$B:$B,0),3),"No Data")</f>
        <v>No Data</v>
      </c>
      <c r="X136" t="str">
        <f>IFERROR(INDEX(Combine!$C:$N,MATCH('Fantasy Points'!F136,Combine!$B:$B,0),4),"No Data")</f>
        <v>No Data</v>
      </c>
      <c r="Y136" t="str">
        <f>IFERROR(INDEX(Combine!$C:$N,MATCH('Fantasy Points'!F136,Combine!$B:$B,0),5),"No Data")</f>
        <v>No Data</v>
      </c>
      <c r="Z136" t="str">
        <f>IFERROR(INDEX(Combine!$C:$N,MATCH('Fantasy Points'!F136,Combine!$B:$B,0),6),"No Data")</f>
        <v>No Data</v>
      </c>
      <c r="AA136" t="str">
        <f>IFERROR(INDEX(Combine!$C:$N,MATCH('Fantasy Points'!F136,Combine!$B:$B,0),7),"No Data")</f>
        <v>No Data</v>
      </c>
      <c r="AB136" t="str">
        <f>IFERROR(INDEX(Combine!$C:$N,MATCH('Fantasy Points'!F136,Combine!$B:$B,0),8),"No Data")</f>
        <v>No Data</v>
      </c>
      <c r="AC136" t="str">
        <f>IFERROR(INDEX(Combine!$C:$N,MATCH('Fantasy Points'!F136,Combine!$B:$B,0),9),"No Data")</f>
        <v>No Data</v>
      </c>
      <c r="AD136" t="str">
        <f>IFERROR(INDEX(Combine!$C:$N,MATCH('Fantasy Points'!F136,Combine!$B:$B,0),10),"No Data")</f>
        <v>No Data</v>
      </c>
      <c r="AE136" t="str">
        <f>IFERROR(INDEX(Combine!$C:$N,MATCH('Fantasy Points'!F136,Combine!$B:$B,0),11),"No Data")</f>
        <v>No Data</v>
      </c>
      <c r="AF136" t="str">
        <f>IFERROR(INDEX(Combine!$C:$N,MATCH('Fantasy Points'!F136,Combine!$B:$B,0),12),"No Data")</f>
        <v>No Data</v>
      </c>
    </row>
    <row r="137" spans="1:32" x14ac:dyDescent="0.25">
      <c r="A137" t="s">
        <v>514</v>
      </c>
      <c r="B137" t="s">
        <v>74</v>
      </c>
      <c r="C137">
        <f>INDEX('Draft Master List'!B:D,MATCH('Fantasy Points'!F137,'Draft Master List'!F:F,0),1)</f>
        <v>2</v>
      </c>
      <c r="D137">
        <f>INDEX('Draft Master List'!B:D,MATCH('Fantasy Points'!F137,'Draft Master List'!F:F,0),2)</f>
        <v>36</v>
      </c>
      <c r="E137">
        <f>INDEX('Draft Master List'!B:D,MATCH('Fantasy Points'!F137,'Draft Master List'!F:F,0),3)</f>
        <v>540</v>
      </c>
      <c r="F137" t="str">
        <f>INDEX('Draft Master List'!E:F,MATCH(A137,'Draft Master List'!E:E,0),2)</f>
        <v>362006</v>
      </c>
      <c r="G137">
        <v>33.200000000000003</v>
      </c>
      <c r="H137">
        <v>0</v>
      </c>
      <c r="I137">
        <v>-0.10000000000000009</v>
      </c>
      <c r="J137">
        <v>0</v>
      </c>
      <c r="K137">
        <v>0</v>
      </c>
      <c r="L137">
        <v>33.1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 t="s">
        <v>3112</v>
      </c>
      <c r="T137">
        <v>0</v>
      </c>
      <c r="U137" t="str">
        <f>IFERROR(INDEX(Combine!C:N,MATCH('Fantasy Points'!F137,Combine!B:B,0),1),"No Data")</f>
        <v>Florida</v>
      </c>
      <c r="V137" t="str">
        <f>IFERROR(INDEX(Combine!$C:$N,MATCH('Fantasy Points'!F137,Combine!$B:$B,0),2),"No Data")</f>
        <v>SEC</v>
      </c>
      <c r="W137" t="str">
        <f>IFERROR(INDEX(Combine!$C:$N,MATCH('Fantasy Points'!F137,Combine!$B:$B,0),3),"No Data")</f>
        <v>WR</v>
      </c>
      <c r="X137">
        <f>IFERROR(INDEX(Combine!$C:$N,MATCH('Fantasy Points'!F137,Combine!$B:$B,0),4),"No Data")</f>
        <v>73</v>
      </c>
      <c r="Y137">
        <f>IFERROR(INDEX(Combine!$C:$N,MATCH('Fantasy Points'!F137,Combine!$B:$B,0),5),"No Data")</f>
        <v>213</v>
      </c>
      <c r="Z137">
        <f>IFERROR(INDEX(Combine!$C:$N,MATCH('Fantasy Points'!F137,Combine!$B:$B,0),6),"No Data")</f>
        <v>15</v>
      </c>
      <c r="AA137">
        <f>IFERROR(INDEX(Combine!$C:$N,MATCH('Fantasy Points'!F137,Combine!$B:$B,0),7),"No Data")</f>
        <v>4.32</v>
      </c>
      <c r="AB137">
        <f>IFERROR(INDEX(Combine!$C:$N,MATCH('Fantasy Points'!F137,Combine!$B:$B,0),8),"No Data")</f>
        <v>0</v>
      </c>
      <c r="AC137">
        <f>IFERROR(INDEX(Combine!$C:$N,MATCH('Fantasy Points'!F137,Combine!$B:$B,0),9),"No Data")</f>
        <v>38.5</v>
      </c>
      <c r="AD137">
        <f>IFERROR(INDEX(Combine!$C:$N,MATCH('Fantasy Points'!F137,Combine!$B:$B,0),10),"No Data")</f>
        <v>122</v>
      </c>
      <c r="AE137">
        <f>IFERROR(INDEX(Combine!$C:$N,MATCH('Fantasy Points'!F137,Combine!$B:$B,0),11),"No Data")</f>
        <v>4.03</v>
      </c>
      <c r="AF137">
        <f>IFERROR(INDEX(Combine!$C:$N,MATCH('Fantasy Points'!F137,Combine!$B:$B,0),12),"No Data")</f>
        <v>6.74</v>
      </c>
    </row>
    <row r="138" spans="1:32" x14ac:dyDescent="0.25">
      <c r="A138" t="s">
        <v>515</v>
      </c>
      <c r="B138" t="s">
        <v>74</v>
      </c>
      <c r="C138">
        <f>INDEX('Draft Master List'!B:D,MATCH('Fantasy Points'!F138,'Draft Master List'!F:F,0),1)</f>
        <v>2</v>
      </c>
      <c r="D138">
        <f>INDEX('Draft Master List'!B:D,MATCH('Fantasy Points'!F138,'Draft Master List'!F:F,0),2)</f>
        <v>44</v>
      </c>
      <c r="E138">
        <f>INDEX('Draft Master List'!B:D,MATCH('Fantasy Points'!F138,'Draft Master List'!F:F,0),3)</f>
        <v>460</v>
      </c>
      <c r="F138" t="str">
        <f>INDEX('Draft Master List'!E:F,MATCH(A138,'Draft Master List'!E:E,0),2)</f>
        <v>442006</v>
      </c>
      <c r="G138">
        <v>2.5</v>
      </c>
      <c r="H138">
        <v>20.5</v>
      </c>
      <c r="I138">
        <v>27.3</v>
      </c>
      <c r="J138">
        <v>5.8</v>
      </c>
      <c r="K138">
        <v>0</v>
      </c>
      <c r="L138">
        <v>56.099999999999994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 t="s">
        <v>3112</v>
      </c>
      <c r="T138">
        <v>0</v>
      </c>
      <c r="U138" t="str">
        <f>IFERROR(INDEX(Combine!C:N,MATCH('Fantasy Points'!F138,Combine!B:B,0),1),"No Data")</f>
        <v>Miami (FL)</v>
      </c>
      <c r="V138" t="str">
        <f>IFERROR(INDEX(Combine!$C:$N,MATCH('Fantasy Points'!F138,Combine!$B:$B,0),2),"No Data")</f>
        <v>ACC</v>
      </c>
      <c r="W138" t="str">
        <f>IFERROR(INDEX(Combine!$C:$N,MATCH('Fantasy Points'!F138,Combine!$B:$B,0),3),"No Data")</f>
        <v>WR</v>
      </c>
      <c r="X138">
        <f>IFERROR(INDEX(Combine!$C:$N,MATCH('Fantasy Points'!F138,Combine!$B:$B,0),4),"No Data")</f>
        <v>68</v>
      </c>
      <c r="Y138">
        <f>IFERROR(INDEX(Combine!$C:$N,MATCH('Fantasy Points'!F138,Combine!$B:$B,0),5),"No Data")</f>
        <v>185</v>
      </c>
      <c r="Z138">
        <f>IFERROR(INDEX(Combine!$C:$N,MATCH('Fantasy Points'!F138,Combine!$B:$B,0),6),"No Data")</f>
        <v>0</v>
      </c>
      <c r="AA138">
        <f>IFERROR(INDEX(Combine!$C:$N,MATCH('Fantasy Points'!F138,Combine!$B:$B,0),7),"No Data")</f>
        <v>4.38</v>
      </c>
      <c r="AB138">
        <f>IFERROR(INDEX(Combine!$C:$N,MATCH('Fantasy Points'!F138,Combine!$B:$B,0),8),"No Data")</f>
        <v>0</v>
      </c>
      <c r="AC138">
        <f>IFERROR(INDEX(Combine!$C:$N,MATCH('Fantasy Points'!F138,Combine!$B:$B,0),9),"No Data")</f>
        <v>0</v>
      </c>
      <c r="AD138">
        <f>IFERROR(INDEX(Combine!$C:$N,MATCH('Fantasy Points'!F138,Combine!$B:$B,0),10),"No Data")</f>
        <v>0</v>
      </c>
      <c r="AE138">
        <f>IFERROR(INDEX(Combine!$C:$N,MATCH('Fantasy Points'!F138,Combine!$B:$B,0),11),"No Data")</f>
        <v>0</v>
      </c>
      <c r="AF138">
        <f>IFERROR(INDEX(Combine!$C:$N,MATCH('Fantasy Points'!F138,Combine!$B:$B,0),12),"No Data")</f>
        <v>0</v>
      </c>
    </row>
    <row r="139" spans="1:32" x14ac:dyDescent="0.25">
      <c r="A139" t="s">
        <v>517</v>
      </c>
      <c r="B139" t="s">
        <v>74</v>
      </c>
      <c r="C139">
        <f>INDEX('Draft Master List'!B:D,MATCH('Fantasy Points'!F139,'Draft Master List'!F:F,0),1)</f>
        <v>2</v>
      </c>
      <c r="D139">
        <f>INDEX('Draft Master List'!B:D,MATCH('Fantasy Points'!F139,'Draft Master List'!F:F,0),2)</f>
        <v>52</v>
      </c>
      <c r="E139">
        <f>INDEX('Draft Master List'!B:D,MATCH('Fantasy Points'!F139,'Draft Master List'!F:F,0),3)</f>
        <v>380</v>
      </c>
      <c r="F139" t="str">
        <f>INDEX('Draft Master List'!E:F,MATCH(A139,'Draft Master List'!E:E,0),2)</f>
        <v>522006</v>
      </c>
      <c r="G139">
        <v>79.2</v>
      </c>
      <c r="H139">
        <v>162</v>
      </c>
      <c r="I139">
        <v>181.2</v>
      </c>
      <c r="J139">
        <v>135.30000000000001</v>
      </c>
      <c r="K139">
        <v>194.5</v>
      </c>
      <c r="L139">
        <v>752.2</v>
      </c>
      <c r="M139">
        <v>0</v>
      </c>
      <c r="N139">
        <v>1</v>
      </c>
      <c r="O139">
        <v>1</v>
      </c>
      <c r="P139">
        <v>1</v>
      </c>
      <c r="Q139">
        <v>1</v>
      </c>
      <c r="R139">
        <v>4</v>
      </c>
      <c r="S139" t="s">
        <v>3116</v>
      </c>
      <c r="T139">
        <v>1</v>
      </c>
      <c r="U139" t="str">
        <f>IFERROR(INDEX(Combine!C:N,MATCH('Fantasy Points'!F139,Combine!B:B,0),1),"No Data")</f>
        <v>Western Michigan</v>
      </c>
      <c r="V139" t="str">
        <f>IFERROR(INDEX(Combine!$C:$N,MATCH('Fantasy Points'!F139,Combine!$B:$B,0),2),"No Data")</f>
        <v>Mid-American</v>
      </c>
      <c r="W139" t="str">
        <f>IFERROR(INDEX(Combine!$C:$N,MATCH('Fantasy Points'!F139,Combine!$B:$B,0),3),"No Data")</f>
        <v>WR</v>
      </c>
      <c r="X139">
        <f>IFERROR(INDEX(Combine!$C:$N,MATCH('Fantasy Points'!F139,Combine!$B:$B,0),4),"No Data")</f>
        <v>71</v>
      </c>
      <c r="Y139">
        <f>IFERROR(INDEX(Combine!$C:$N,MATCH('Fantasy Points'!F139,Combine!$B:$B,0),5),"No Data")</f>
        <v>197</v>
      </c>
      <c r="Z139">
        <f>IFERROR(INDEX(Combine!$C:$N,MATCH('Fantasy Points'!F139,Combine!$B:$B,0),6),"No Data")</f>
        <v>0</v>
      </c>
      <c r="AA139">
        <f>IFERROR(INDEX(Combine!$C:$N,MATCH('Fantasy Points'!F139,Combine!$B:$B,0),7),"No Data")</f>
        <v>4.42</v>
      </c>
      <c r="AB139">
        <f>IFERROR(INDEX(Combine!$C:$N,MATCH('Fantasy Points'!F139,Combine!$B:$B,0),8),"No Data")</f>
        <v>0</v>
      </c>
      <c r="AC139">
        <f>IFERROR(INDEX(Combine!$C:$N,MATCH('Fantasy Points'!F139,Combine!$B:$B,0),9),"No Data")</f>
        <v>36.5</v>
      </c>
      <c r="AD139">
        <f>IFERROR(INDEX(Combine!$C:$N,MATCH('Fantasy Points'!F139,Combine!$B:$B,0),10),"No Data")</f>
        <v>117</v>
      </c>
      <c r="AE139">
        <f>IFERROR(INDEX(Combine!$C:$N,MATCH('Fantasy Points'!F139,Combine!$B:$B,0),11),"No Data")</f>
        <v>4.18</v>
      </c>
      <c r="AF139">
        <f>IFERROR(INDEX(Combine!$C:$N,MATCH('Fantasy Points'!F139,Combine!$B:$B,0),12),"No Data")</f>
        <v>6.69</v>
      </c>
    </row>
    <row r="140" spans="1:32" x14ac:dyDescent="0.25">
      <c r="A140" t="s">
        <v>521</v>
      </c>
      <c r="B140" t="s">
        <v>74</v>
      </c>
      <c r="C140">
        <f>INDEX('Draft Master List'!B:D,MATCH('Fantasy Points'!F140,'Draft Master List'!F:F,0),1)</f>
        <v>3</v>
      </c>
      <c r="D140">
        <f>INDEX('Draft Master List'!B:D,MATCH('Fantasy Points'!F140,'Draft Master List'!F:F,0),2)</f>
        <v>78</v>
      </c>
      <c r="E140">
        <f>INDEX('Draft Master List'!B:D,MATCH('Fantasy Points'!F140,'Draft Master List'!F:F,0),3)</f>
        <v>200</v>
      </c>
      <c r="F140" t="str">
        <f>INDEX('Draft Master List'!E:F,MATCH(A140,'Draft Master List'!E:E,0),2)</f>
        <v>782006</v>
      </c>
      <c r="G140">
        <v>3.2</v>
      </c>
      <c r="H140">
        <v>0</v>
      </c>
      <c r="I140">
        <v>0</v>
      </c>
      <c r="J140">
        <v>0</v>
      </c>
      <c r="K140">
        <v>0</v>
      </c>
      <c r="L140">
        <v>3.2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 t="s">
        <v>3112</v>
      </c>
      <c r="T140">
        <v>0</v>
      </c>
      <c r="U140" t="str">
        <f>IFERROR(INDEX(Combine!C:N,MATCH('Fantasy Points'!F140,Combine!B:B,0),1),"No Data")</f>
        <v>Oklahoma</v>
      </c>
      <c r="V140" t="str">
        <f>IFERROR(INDEX(Combine!$C:$N,MATCH('Fantasy Points'!F140,Combine!$B:$B,0),2),"No Data")</f>
        <v>Big 12</v>
      </c>
      <c r="W140" t="str">
        <f>IFERROR(INDEX(Combine!$C:$N,MATCH('Fantasy Points'!F140,Combine!$B:$B,0),3),"No Data")</f>
        <v>WR</v>
      </c>
      <c r="X140">
        <f>IFERROR(INDEX(Combine!$C:$N,MATCH('Fantasy Points'!F140,Combine!$B:$B,0),4),"No Data")</f>
        <v>74</v>
      </c>
      <c r="Y140">
        <f>IFERROR(INDEX(Combine!$C:$N,MATCH('Fantasy Points'!F140,Combine!$B:$B,0),5),"No Data")</f>
        <v>214</v>
      </c>
      <c r="Z140">
        <f>IFERROR(INDEX(Combine!$C:$N,MATCH('Fantasy Points'!F140,Combine!$B:$B,0),6),"No Data")</f>
        <v>0</v>
      </c>
      <c r="AA140">
        <f>IFERROR(INDEX(Combine!$C:$N,MATCH('Fantasy Points'!F140,Combine!$B:$B,0),7),"No Data")</f>
        <v>4.47</v>
      </c>
      <c r="AB140">
        <f>IFERROR(INDEX(Combine!$C:$N,MATCH('Fantasy Points'!F140,Combine!$B:$B,0),8),"No Data")</f>
        <v>0</v>
      </c>
      <c r="AC140">
        <f>IFERROR(INDEX(Combine!$C:$N,MATCH('Fantasy Points'!F140,Combine!$B:$B,0),9),"No Data")</f>
        <v>36.5</v>
      </c>
      <c r="AD140">
        <f>IFERROR(INDEX(Combine!$C:$N,MATCH('Fantasy Points'!F140,Combine!$B:$B,0),10),"No Data")</f>
        <v>120</v>
      </c>
      <c r="AE140">
        <f>IFERROR(INDEX(Combine!$C:$N,MATCH('Fantasy Points'!F140,Combine!$B:$B,0),11),"No Data")</f>
        <v>4.03</v>
      </c>
      <c r="AF140">
        <f>IFERROR(INDEX(Combine!$C:$N,MATCH('Fantasy Points'!F140,Combine!$B:$B,0),12),"No Data")</f>
        <v>6.71</v>
      </c>
    </row>
    <row r="141" spans="1:32" x14ac:dyDescent="0.25">
      <c r="A141" t="s">
        <v>523</v>
      </c>
      <c r="B141" t="s">
        <v>74</v>
      </c>
      <c r="C141">
        <f>INDEX('Draft Master List'!B:D,MATCH('Fantasy Points'!F141,'Draft Master List'!F:F,0),1)</f>
        <v>3</v>
      </c>
      <c r="D141">
        <f>INDEX('Draft Master List'!B:D,MATCH('Fantasy Points'!F141,'Draft Master List'!F:F,0),2)</f>
        <v>82</v>
      </c>
      <c r="E141">
        <f>INDEX('Draft Master List'!B:D,MATCH('Fantasy Points'!F141,'Draft Master List'!F:F,0),3)</f>
        <v>180</v>
      </c>
      <c r="F141" t="str">
        <f>INDEX('Draft Master List'!E:F,MATCH(A141,'Draft Master List'!E:E,0),2)</f>
        <v>822006</v>
      </c>
      <c r="G141">
        <v>28.1</v>
      </c>
      <c r="H141">
        <v>49.3</v>
      </c>
      <c r="I141">
        <v>5.0999999999999996</v>
      </c>
      <c r="J141">
        <v>16.100000000000001</v>
      </c>
      <c r="K141">
        <v>28.3</v>
      </c>
      <c r="L141">
        <v>126.89999999999999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 t="s">
        <v>3112</v>
      </c>
      <c r="T141">
        <v>0</v>
      </c>
      <c r="U141" t="str">
        <f>IFERROR(INDEX(Combine!C:N,MATCH('Fantasy Points'!F141,Combine!B:B,0),1),"No Data")</f>
        <v>Arizona State</v>
      </c>
      <c r="V141" t="str">
        <f>IFERROR(INDEX(Combine!$C:$N,MATCH('Fantasy Points'!F141,Combine!$B:$B,0),2),"No Data")</f>
        <v>Pac-12</v>
      </c>
      <c r="W141" t="str">
        <f>IFERROR(INDEX(Combine!$C:$N,MATCH('Fantasy Points'!F141,Combine!$B:$B,0),3),"No Data")</f>
        <v>WR</v>
      </c>
      <c r="X141">
        <f>IFERROR(INDEX(Combine!$C:$N,MATCH('Fantasy Points'!F141,Combine!$B:$B,0),4),"No Data")</f>
        <v>74</v>
      </c>
      <c r="Y141">
        <f>IFERROR(INDEX(Combine!$C:$N,MATCH('Fantasy Points'!F141,Combine!$B:$B,0),5),"No Data")</f>
        <v>208</v>
      </c>
      <c r="Z141">
        <f>IFERROR(INDEX(Combine!$C:$N,MATCH('Fantasy Points'!F141,Combine!$B:$B,0),6),"No Data")</f>
        <v>0</v>
      </c>
      <c r="AA141">
        <f>IFERROR(INDEX(Combine!$C:$N,MATCH('Fantasy Points'!F141,Combine!$B:$B,0),7),"No Data")</f>
        <v>4.45</v>
      </c>
      <c r="AB141">
        <f>IFERROR(INDEX(Combine!$C:$N,MATCH('Fantasy Points'!F141,Combine!$B:$B,0),8),"No Data")</f>
        <v>0</v>
      </c>
      <c r="AC141">
        <f>IFERROR(INDEX(Combine!$C:$N,MATCH('Fantasy Points'!F141,Combine!$B:$B,0),9),"No Data")</f>
        <v>36</v>
      </c>
      <c r="AD141">
        <f>IFERROR(INDEX(Combine!$C:$N,MATCH('Fantasy Points'!F141,Combine!$B:$B,0),10),"No Data")</f>
        <v>124</v>
      </c>
      <c r="AE141">
        <f>IFERROR(INDEX(Combine!$C:$N,MATCH('Fantasy Points'!F141,Combine!$B:$B,0),11),"No Data")</f>
        <v>4.07</v>
      </c>
      <c r="AF141">
        <f>IFERROR(INDEX(Combine!$C:$N,MATCH('Fantasy Points'!F141,Combine!$B:$B,0),12),"No Data")</f>
        <v>0</v>
      </c>
    </row>
    <row r="142" spans="1:32" x14ac:dyDescent="0.25">
      <c r="A142" t="s">
        <v>129</v>
      </c>
      <c r="B142" t="s">
        <v>74</v>
      </c>
      <c r="C142">
        <f>INDEX('Draft Master List'!B:D,MATCH('Fantasy Points'!F142,'Draft Master List'!F:F,0),1)</f>
        <v>3</v>
      </c>
      <c r="D142">
        <f>INDEX('Draft Master List'!B:D,MATCH('Fantasy Points'!F142,'Draft Master List'!F:F,0),2)</f>
        <v>84</v>
      </c>
      <c r="E142">
        <f>INDEX('Draft Master List'!B:D,MATCH('Fantasy Points'!F142,'Draft Master List'!F:F,0),3)</f>
        <v>170</v>
      </c>
      <c r="F142" t="str">
        <f>INDEX('Draft Master List'!E:F,MATCH(A142,'Draft Master List'!E:E,0),2)</f>
        <v>842006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 t="s">
        <v>3112</v>
      </c>
      <c r="T142">
        <v>0</v>
      </c>
      <c r="U142" t="str">
        <f>IFERROR(INDEX(Combine!C:N,MATCH('Fantasy Points'!F142,Combine!B:B,0),1),"No Data")</f>
        <v>Wisconsin</v>
      </c>
      <c r="V142" t="str">
        <f>IFERROR(INDEX(Combine!$C:$N,MATCH('Fantasy Points'!F142,Combine!$B:$B,0),2),"No Data")</f>
        <v>Big Ten</v>
      </c>
      <c r="W142" t="str">
        <f>IFERROR(INDEX(Combine!$C:$N,MATCH('Fantasy Points'!F142,Combine!$B:$B,0),3),"No Data")</f>
        <v>WR</v>
      </c>
      <c r="X142">
        <f>IFERROR(INDEX(Combine!$C:$N,MATCH('Fantasy Points'!F142,Combine!$B:$B,0),4),"No Data")</f>
        <v>70</v>
      </c>
      <c r="Y142">
        <f>IFERROR(INDEX(Combine!$C:$N,MATCH('Fantasy Points'!F142,Combine!$B:$B,0),5),"No Data")</f>
        <v>179</v>
      </c>
      <c r="Z142">
        <f>IFERROR(INDEX(Combine!$C:$N,MATCH('Fantasy Points'!F142,Combine!$B:$B,0),6),"No Data")</f>
        <v>0</v>
      </c>
      <c r="AA142">
        <f>IFERROR(INDEX(Combine!$C:$N,MATCH('Fantasy Points'!F142,Combine!$B:$B,0),7),"No Data")</f>
        <v>4.4800000000000004</v>
      </c>
      <c r="AB142">
        <f>IFERROR(INDEX(Combine!$C:$N,MATCH('Fantasy Points'!F142,Combine!$B:$B,0),8),"No Data")</f>
        <v>38</v>
      </c>
      <c r="AC142">
        <f>IFERROR(INDEX(Combine!$C:$N,MATCH('Fantasy Points'!F142,Combine!$B:$B,0),9),"No Data")</f>
        <v>34.5</v>
      </c>
      <c r="AD142">
        <f>IFERROR(INDEX(Combine!$C:$N,MATCH('Fantasy Points'!F142,Combine!$B:$B,0),10),"No Data")</f>
        <v>115</v>
      </c>
      <c r="AE142">
        <f>IFERROR(INDEX(Combine!$C:$N,MATCH('Fantasy Points'!F142,Combine!$B:$B,0),11),"No Data")</f>
        <v>4.09</v>
      </c>
      <c r="AF142">
        <f>IFERROR(INDEX(Combine!$C:$N,MATCH('Fantasy Points'!F142,Combine!$B:$B,0),12),"No Data")</f>
        <v>6.87</v>
      </c>
    </row>
    <row r="143" spans="1:32" x14ac:dyDescent="0.25">
      <c r="A143" t="s">
        <v>525</v>
      </c>
      <c r="B143" t="s">
        <v>74</v>
      </c>
      <c r="C143">
        <f>INDEX('Draft Master List'!B:D,MATCH('Fantasy Points'!F143,'Draft Master List'!F:F,0),1)</f>
        <v>3</v>
      </c>
      <c r="D143">
        <f>INDEX('Draft Master List'!B:D,MATCH('Fantasy Points'!F143,'Draft Master List'!F:F,0),2)</f>
        <v>90</v>
      </c>
      <c r="E143">
        <f>INDEX('Draft Master List'!B:D,MATCH('Fantasy Points'!F143,'Draft Master List'!F:F,0),3)</f>
        <v>140</v>
      </c>
      <c r="F143" t="str">
        <f>INDEX('Draft Master List'!E:F,MATCH(A143,'Draft Master List'!E:E,0),2)</f>
        <v>902006</v>
      </c>
      <c r="G143">
        <v>10.199999999999999</v>
      </c>
      <c r="H143">
        <v>14.6</v>
      </c>
      <c r="I143">
        <v>0.5</v>
      </c>
      <c r="J143">
        <v>42.6</v>
      </c>
      <c r="K143">
        <v>14.1</v>
      </c>
      <c r="L143">
        <v>82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 t="s">
        <v>3112</v>
      </c>
      <c r="T143">
        <v>0</v>
      </c>
      <c r="U143" t="str">
        <f>IFERROR(INDEX(Combine!C:N,MATCH('Fantasy Points'!F143,Combine!B:B,0),1),"No Data")</f>
        <v>Notre Dame</v>
      </c>
      <c r="V143" t="str">
        <f>IFERROR(INDEX(Combine!$C:$N,MATCH('Fantasy Points'!F143,Combine!$B:$B,0),2),"No Data")</f>
        <v>Division I FBS Independents</v>
      </c>
      <c r="W143" t="str">
        <f>IFERROR(INDEX(Combine!$C:$N,MATCH('Fantasy Points'!F143,Combine!$B:$B,0),3),"No Data")</f>
        <v>WR</v>
      </c>
      <c r="X143">
        <f>IFERROR(INDEX(Combine!$C:$N,MATCH('Fantasy Points'!F143,Combine!$B:$B,0),4),"No Data")</f>
        <v>77</v>
      </c>
      <c r="Y143">
        <f>IFERROR(INDEX(Combine!$C:$N,MATCH('Fantasy Points'!F143,Combine!$B:$B,0),5),"No Data")</f>
        <v>217</v>
      </c>
      <c r="Z143">
        <f>IFERROR(INDEX(Combine!$C:$N,MATCH('Fantasy Points'!F143,Combine!$B:$B,0),6),"No Data")</f>
        <v>0</v>
      </c>
      <c r="AA143">
        <f>IFERROR(INDEX(Combine!$C:$N,MATCH('Fantasy Points'!F143,Combine!$B:$B,0),7),"No Data")</f>
        <v>4.57</v>
      </c>
      <c r="AB143">
        <f>IFERROR(INDEX(Combine!$C:$N,MATCH('Fantasy Points'!F143,Combine!$B:$B,0),8),"No Data")</f>
        <v>0</v>
      </c>
      <c r="AC143">
        <f>IFERROR(INDEX(Combine!$C:$N,MATCH('Fantasy Points'!F143,Combine!$B:$B,0),9),"No Data")</f>
        <v>35</v>
      </c>
      <c r="AD143">
        <f>IFERROR(INDEX(Combine!$C:$N,MATCH('Fantasy Points'!F143,Combine!$B:$B,0),10),"No Data")</f>
        <v>122</v>
      </c>
      <c r="AE143">
        <f>IFERROR(INDEX(Combine!$C:$N,MATCH('Fantasy Points'!F143,Combine!$B:$B,0),11),"No Data")</f>
        <v>4.16</v>
      </c>
      <c r="AF143">
        <f>IFERROR(INDEX(Combine!$C:$N,MATCH('Fantasy Points'!F143,Combine!$B:$B,0),12),"No Data")</f>
        <v>6.81</v>
      </c>
    </row>
    <row r="144" spans="1:32" x14ac:dyDescent="0.25">
      <c r="A144" t="s">
        <v>526</v>
      </c>
      <c r="B144" t="s">
        <v>74</v>
      </c>
      <c r="C144">
        <f>INDEX('Draft Master List'!B:D,MATCH('Fantasy Points'!F144,'Draft Master List'!F:F,0),1)</f>
        <v>3</v>
      </c>
      <c r="D144">
        <f>INDEX('Draft Master List'!B:D,MATCH('Fantasy Points'!F144,'Draft Master List'!F:F,0),2)</f>
        <v>95</v>
      </c>
      <c r="E144">
        <f>INDEX('Draft Master List'!B:D,MATCH('Fantasy Points'!F144,'Draft Master List'!F:F,0),3)</f>
        <v>120</v>
      </c>
      <c r="F144" t="str">
        <f>INDEX('Draft Master List'!E:F,MATCH(A144,'Draft Master List'!E:E,0),2)</f>
        <v>952006</v>
      </c>
      <c r="G144">
        <v>0</v>
      </c>
      <c r="H144">
        <v>3.4000000000000004</v>
      </c>
      <c r="I144">
        <v>0</v>
      </c>
      <c r="J144">
        <v>0</v>
      </c>
      <c r="K144">
        <v>0</v>
      </c>
      <c r="L144">
        <v>3.4000000000000004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 t="s">
        <v>3112</v>
      </c>
      <c r="T144">
        <v>0</v>
      </c>
      <c r="U144" t="str">
        <f>IFERROR(INDEX(Combine!C:N,MATCH('Fantasy Points'!F144,Combine!B:B,0),1),"No Data")</f>
        <v>Florida State</v>
      </c>
      <c r="V144" t="str">
        <f>IFERROR(INDEX(Combine!$C:$N,MATCH('Fantasy Points'!F144,Combine!$B:$B,0),2),"No Data")</f>
        <v>ACC</v>
      </c>
      <c r="W144" t="str">
        <f>IFERROR(INDEX(Combine!$C:$N,MATCH('Fantasy Points'!F144,Combine!$B:$B,0),3),"No Data")</f>
        <v>WR</v>
      </c>
      <c r="X144">
        <f>IFERROR(INDEX(Combine!$C:$N,MATCH('Fantasy Points'!F144,Combine!$B:$B,0),4),"No Data")</f>
        <v>71</v>
      </c>
      <c r="Y144">
        <f>IFERROR(INDEX(Combine!$C:$N,MATCH('Fantasy Points'!F144,Combine!$B:$B,0),5),"No Data")</f>
        <v>188</v>
      </c>
      <c r="Z144">
        <f>IFERROR(INDEX(Combine!$C:$N,MATCH('Fantasy Points'!F144,Combine!$B:$B,0),6),"No Data")</f>
        <v>0</v>
      </c>
      <c r="AA144">
        <f>IFERROR(INDEX(Combine!$C:$N,MATCH('Fantasy Points'!F144,Combine!$B:$B,0),7),"No Data")</f>
        <v>4.34</v>
      </c>
      <c r="AB144">
        <f>IFERROR(INDEX(Combine!$C:$N,MATCH('Fantasy Points'!F144,Combine!$B:$B,0),8),"No Data")</f>
        <v>0</v>
      </c>
      <c r="AC144">
        <f>IFERROR(INDEX(Combine!$C:$N,MATCH('Fantasy Points'!F144,Combine!$B:$B,0),9),"No Data")</f>
        <v>37.5</v>
      </c>
      <c r="AD144">
        <f>IFERROR(INDEX(Combine!$C:$N,MATCH('Fantasy Points'!F144,Combine!$B:$B,0),10),"No Data")</f>
        <v>117</v>
      </c>
      <c r="AE144">
        <f>IFERROR(INDEX(Combine!$C:$N,MATCH('Fantasy Points'!F144,Combine!$B:$B,0),11),"No Data")</f>
        <v>4.26</v>
      </c>
      <c r="AF144">
        <f>IFERROR(INDEX(Combine!$C:$N,MATCH('Fantasy Points'!F144,Combine!$B:$B,0),12),"No Data")</f>
        <v>7.06</v>
      </c>
    </row>
    <row r="145" spans="1:32" x14ac:dyDescent="0.25">
      <c r="A145" t="s">
        <v>527</v>
      </c>
      <c r="B145" t="s">
        <v>74</v>
      </c>
      <c r="C145">
        <f>INDEX('Draft Master List'!B:D,MATCH('Fantasy Points'!F145,'Draft Master List'!F:F,0),1)</f>
        <v>4</v>
      </c>
      <c r="D145">
        <f>INDEX('Draft Master List'!B:D,MATCH('Fantasy Points'!F145,'Draft Master List'!F:F,0),2)</f>
        <v>100</v>
      </c>
      <c r="E145">
        <f>INDEX('Draft Master List'!B:D,MATCH('Fantasy Points'!F145,'Draft Master List'!F:F,0),3)</f>
        <v>100</v>
      </c>
      <c r="F145" t="str">
        <f>INDEX('Draft Master List'!E:F,MATCH(A145,'Draft Master List'!E:E,0),2)</f>
        <v>1002006</v>
      </c>
      <c r="G145">
        <v>4.7</v>
      </c>
      <c r="H145">
        <v>5.3</v>
      </c>
      <c r="I145">
        <v>18.2</v>
      </c>
      <c r="J145">
        <v>2.4</v>
      </c>
      <c r="K145">
        <v>3.7</v>
      </c>
      <c r="L145">
        <v>34.299999999999997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 t="s">
        <v>3112</v>
      </c>
      <c r="T145">
        <v>0</v>
      </c>
      <c r="U145" t="str">
        <f>IFERROR(INDEX(Combine!C:N,MATCH('Fantasy Points'!F145,Combine!B:B,0),1),"No Data")</f>
        <v>Penn State</v>
      </c>
      <c r="V145" t="str">
        <f>IFERROR(INDEX(Combine!$C:$N,MATCH('Fantasy Points'!F145,Combine!$B:$B,0),2),"No Data")</f>
        <v>Big Ten</v>
      </c>
      <c r="W145" t="str">
        <f>IFERROR(INDEX(Combine!$C:$N,MATCH('Fantasy Points'!F145,Combine!$B:$B,0),3),"No Data")</f>
        <v>No Data</v>
      </c>
      <c r="X145" t="str">
        <f>IFERROR(INDEX(Combine!$C:$N,MATCH('Fantasy Points'!F145,Combine!$B:$B,0),4),"No Data")</f>
        <v>No Data</v>
      </c>
      <c r="Y145" t="str">
        <f>IFERROR(INDEX(Combine!$C:$N,MATCH('Fantasy Points'!F145,Combine!$B:$B,0),5),"No Data")</f>
        <v>No Data</v>
      </c>
      <c r="Z145" t="str">
        <f>IFERROR(INDEX(Combine!$C:$N,MATCH('Fantasy Points'!F145,Combine!$B:$B,0),6),"No Data")</f>
        <v>No Data</v>
      </c>
      <c r="AA145" t="str">
        <f>IFERROR(INDEX(Combine!$C:$N,MATCH('Fantasy Points'!F145,Combine!$B:$B,0),7),"No Data")</f>
        <v>No Data</v>
      </c>
      <c r="AB145" t="str">
        <f>IFERROR(INDEX(Combine!$C:$N,MATCH('Fantasy Points'!F145,Combine!$B:$B,0),8),"No Data")</f>
        <v>No Data</v>
      </c>
      <c r="AC145" t="str">
        <f>IFERROR(INDEX(Combine!$C:$N,MATCH('Fantasy Points'!F145,Combine!$B:$B,0),9),"No Data")</f>
        <v>No Data</v>
      </c>
      <c r="AD145" t="str">
        <f>IFERROR(INDEX(Combine!$C:$N,MATCH('Fantasy Points'!F145,Combine!$B:$B,0),10),"No Data")</f>
        <v>No Data</v>
      </c>
      <c r="AE145" t="str">
        <f>IFERROR(INDEX(Combine!$C:$N,MATCH('Fantasy Points'!F145,Combine!$B:$B,0),11),"No Data")</f>
        <v>No Data</v>
      </c>
      <c r="AF145" t="str">
        <f>IFERROR(INDEX(Combine!$C:$N,MATCH('Fantasy Points'!F145,Combine!$B:$B,0),12),"No Data")</f>
        <v>No Data</v>
      </c>
    </row>
    <row r="146" spans="1:32" x14ac:dyDescent="0.25">
      <c r="A146" t="s">
        <v>529</v>
      </c>
      <c r="B146" t="s">
        <v>74</v>
      </c>
      <c r="C146">
        <f>INDEX('Draft Master List'!B:D,MATCH('Fantasy Points'!F146,'Draft Master List'!F:F,0),1)</f>
        <v>4</v>
      </c>
      <c r="D146">
        <f>INDEX('Draft Master List'!B:D,MATCH('Fantasy Points'!F146,'Draft Master List'!F:F,0),2)</f>
        <v>104</v>
      </c>
      <c r="E146">
        <f>INDEX('Draft Master List'!B:D,MATCH('Fantasy Points'!F146,'Draft Master List'!F:F,0),3)</f>
        <v>86</v>
      </c>
      <c r="F146" t="str">
        <f>INDEX('Draft Master List'!E:F,MATCH(A146,'Draft Master List'!E:E,0),2)</f>
        <v>1042006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 t="s">
        <v>3112</v>
      </c>
      <c r="T146">
        <v>0</v>
      </c>
      <c r="U146" t="str">
        <f>IFERROR(INDEX(Combine!C:N,MATCH('Fantasy Points'!F146,Combine!B:B,0),1),"No Data")</f>
        <v>Texas Christian</v>
      </c>
      <c r="V146" t="str">
        <f>IFERROR(INDEX(Combine!$C:$N,MATCH('Fantasy Points'!F146,Combine!$B:$B,0),2),"No Data")</f>
        <v>Big 12</v>
      </c>
      <c r="W146" t="str">
        <f>IFERROR(INDEX(Combine!$C:$N,MATCH('Fantasy Points'!F146,Combine!$B:$B,0),3),"No Data")</f>
        <v>WR</v>
      </c>
      <c r="X146">
        <f>IFERROR(INDEX(Combine!$C:$N,MATCH('Fantasy Points'!F146,Combine!$B:$B,0),4),"No Data")</f>
        <v>73</v>
      </c>
      <c r="Y146">
        <f>IFERROR(INDEX(Combine!$C:$N,MATCH('Fantasy Points'!F146,Combine!$B:$B,0),5),"No Data")</f>
        <v>188</v>
      </c>
      <c r="Z146">
        <f>IFERROR(INDEX(Combine!$C:$N,MATCH('Fantasy Points'!F146,Combine!$B:$B,0),6),"No Data")</f>
        <v>0</v>
      </c>
      <c r="AA146">
        <f>IFERROR(INDEX(Combine!$C:$N,MATCH('Fantasy Points'!F146,Combine!$B:$B,0),7),"No Data")</f>
        <v>4.58</v>
      </c>
      <c r="AB146">
        <f>IFERROR(INDEX(Combine!$C:$N,MATCH('Fantasy Points'!F146,Combine!$B:$B,0),8),"No Data")</f>
        <v>0</v>
      </c>
      <c r="AC146">
        <f>IFERROR(INDEX(Combine!$C:$N,MATCH('Fantasy Points'!F146,Combine!$B:$B,0),9),"No Data")</f>
        <v>33.5</v>
      </c>
      <c r="AD146">
        <f>IFERROR(INDEX(Combine!$C:$N,MATCH('Fantasy Points'!F146,Combine!$B:$B,0),10),"No Data")</f>
        <v>110</v>
      </c>
      <c r="AE146">
        <f>IFERROR(INDEX(Combine!$C:$N,MATCH('Fantasy Points'!F146,Combine!$B:$B,0),11),"No Data")</f>
        <v>4.1900000000000004</v>
      </c>
      <c r="AF146">
        <f>IFERROR(INDEX(Combine!$C:$N,MATCH('Fantasy Points'!F146,Combine!$B:$B,0),12),"No Data")</f>
        <v>7.38</v>
      </c>
    </row>
    <row r="147" spans="1:32" x14ac:dyDescent="0.25">
      <c r="A147" t="s">
        <v>531</v>
      </c>
      <c r="B147" t="s">
        <v>74</v>
      </c>
      <c r="C147">
        <f>INDEX('Draft Master List'!B:D,MATCH('Fantasy Points'!F147,'Draft Master List'!F:F,0),1)</f>
        <v>4</v>
      </c>
      <c r="D147">
        <f>INDEX('Draft Master List'!B:D,MATCH('Fantasy Points'!F147,'Draft Master List'!F:F,0),2)</f>
        <v>109</v>
      </c>
      <c r="E147">
        <f>INDEX('Draft Master List'!B:D,MATCH('Fantasy Points'!F147,'Draft Master List'!F:F,0),3)</f>
        <v>76</v>
      </c>
      <c r="F147" t="str">
        <f>INDEX('Draft Master List'!E:F,MATCH(A147,'Draft Master List'!E:E,0),2)</f>
        <v>1092006</v>
      </c>
      <c r="G147">
        <v>10.8</v>
      </c>
      <c r="H147">
        <v>38.700000000000003</v>
      </c>
      <c r="I147">
        <v>49.7</v>
      </c>
      <c r="J147">
        <v>74.7</v>
      </c>
      <c r="K147">
        <v>63.3</v>
      </c>
      <c r="L147">
        <v>237.2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 t="s">
        <v>3112</v>
      </c>
      <c r="T147">
        <v>0</v>
      </c>
      <c r="U147" t="str">
        <f>IFERROR(INDEX(Combine!C:N,MATCH('Fantasy Points'!F147,Combine!B:B,0),1),"No Data")</f>
        <v>Michigan</v>
      </c>
      <c r="V147" t="str">
        <f>IFERROR(INDEX(Combine!$C:$N,MATCH('Fantasy Points'!F147,Combine!$B:$B,0),2),"No Data")</f>
        <v>Big Ten</v>
      </c>
      <c r="W147" t="str">
        <f>IFERROR(INDEX(Combine!$C:$N,MATCH('Fantasy Points'!F147,Combine!$B:$B,0),3),"No Data")</f>
        <v>No Data</v>
      </c>
      <c r="X147" t="str">
        <f>IFERROR(INDEX(Combine!$C:$N,MATCH('Fantasy Points'!F147,Combine!$B:$B,0),4),"No Data")</f>
        <v>No Data</v>
      </c>
      <c r="Y147" t="str">
        <f>IFERROR(INDEX(Combine!$C:$N,MATCH('Fantasy Points'!F147,Combine!$B:$B,0),5),"No Data")</f>
        <v>No Data</v>
      </c>
      <c r="Z147" t="str">
        <f>IFERROR(INDEX(Combine!$C:$N,MATCH('Fantasy Points'!F147,Combine!$B:$B,0),6),"No Data")</f>
        <v>No Data</v>
      </c>
      <c r="AA147" t="str">
        <f>IFERROR(INDEX(Combine!$C:$N,MATCH('Fantasy Points'!F147,Combine!$B:$B,0),7),"No Data")</f>
        <v>No Data</v>
      </c>
      <c r="AB147" t="str">
        <f>IFERROR(INDEX(Combine!$C:$N,MATCH('Fantasy Points'!F147,Combine!$B:$B,0),8),"No Data")</f>
        <v>No Data</v>
      </c>
      <c r="AC147" t="str">
        <f>IFERROR(INDEX(Combine!$C:$N,MATCH('Fantasy Points'!F147,Combine!$B:$B,0),9),"No Data")</f>
        <v>No Data</v>
      </c>
      <c r="AD147" t="str">
        <f>IFERROR(INDEX(Combine!$C:$N,MATCH('Fantasy Points'!F147,Combine!$B:$B,0),10),"No Data")</f>
        <v>No Data</v>
      </c>
      <c r="AE147" t="str">
        <f>IFERROR(INDEX(Combine!$C:$N,MATCH('Fantasy Points'!F147,Combine!$B:$B,0),11),"No Data")</f>
        <v>No Data</v>
      </c>
      <c r="AF147" t="str">
        <f>IFERROR(INDEX(Combine!$C:$N,MATCH('Fantasy Points'!F147,Combine!$B:$B,0),12),"No Data")</f>
        <v>No Data</v>
      </c>
    </row>
    <row r="148" spans="1:32" x14ac:dyDescent="0.25">
      <c r="A148" t="s">
        <v>532</v>
      </c>
      <c r="B148" t="s">
        <v>74</v>
      </c>
      <c r="C148">
        <f>INDEX('Draft Master List'!B:D,MATCH('Fantasy Points'!F148,'Draft Master List'!F:F,0),1)</f>
        <v>4</v>
      </c>
      <c r="D148">
        <f>INDEX('Draft Master List'!B:D,MATCH('Fantasy Points'!F148,'Draft Master List'!F:F,0),2)</f>
        <v>111</v>
      </c>
      <c r="E148">
        <f>INDEX('Draft Master List'!B:D,MATCH('Fantasy Points'!F148,'Draft Master List'!F:F,0),3)</f>
        <v>72</v>
      </c>
      <c r="F148" t="str">
        <f>INDEX('Draft Master List'!E:F,MATCH(A148,'Draft Master List'!E:E,0),2)</f>
        <v>1112006</v>
      </c>
      <c r="G148">
        <v>51.6</v>
      </c>
      <c r="H148">
        <v>29</v>
      </c>
      <c r="I148">
        <v>24</v>
      </c>
      <c r="J148">
        <v>20.2</v>
      </c>
      <c r="K148">
        <v>0</v>
      </c>
      <c r="L148">
        <v>124.8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 t="s">
        <v>3112</v>
      </c>
      <c r="T148">
        <v>0</v>
      </c>
      <c r="U148" t="str">
        <f>IFERROR(INDEX(Combine!C:N,MATCH('Fantasy Points'!F148,Combine!B:B,0),1),"No Data")</f>
        <v>Oregon</v>
      </c>
      <c r="V148" t="str">
        <f>IFERROR(INDEX(Combine!$C:$N,MATCH('Fantasy Points'!F148,Combine!$B:$B,0),2),"No Data")</f>
        <v>Pac-12</v>
      </c>
      <c r="W148" t="str">
        <f>IFERROR(INDEX(Combine!$C:$N,MATCH('Fantasy Points'!F148,Combine!$B:$B,0),3),"No Data")</f>
        <v>No Data</v>
      </c>
      <c r="X148" t="str">
        <f>IFERROR(INDEX(Combine!$C:$N,MATCH('Fantasy Points'!F148,Combine!$B:$B,0),4),"No Data")</f>
        <v>No Data</v>
      </c>
      <c r="Y148" t="str">
        <f>IFERROR(INDEX(Combine!$C:$N,MATCH('Fantasy Points'!F148,Combine!$B:$B,0),5),"No Data")</f>
        <v>No Data</v>
      </c>
      <c r="Z148" t="str">
        <f>IFERROR(INDEX(Combine!$C:$N,MATCH('Fantasy Points'!F148,Combine!$B:$B,0),6),"No Data")</f>
        <v>No Data</v>
      </c>
      <c r="AA148" t="str">
        <f>IFERROR(INDEX(Combine!$C:$N,MATCH('Fantasy Points'!F148,Combine!$B:$B,0),7),"No Data")</f>
        <v>No Data</v>
      </c>
      <c r="AB148" t="str">
        <f>IFERROR(INDEX(Combine!$C:$N,MATCH('Fantasy Points'!F148,Combine!$B:$B,0),8),"No Data")</f>
        <v>No Data</v>
      </c>
      <c r="AC148" t="str">
        <f>IFERROR(INDEX(Combine!$C:$N,MATCH('Fantasy Points'!F148,Combine!$B:$B,0),9),"No Data")</f>
        <v>No Data</v>
      </c>
      <c r="AD148" t="str">
        <f>IFERROR(INDEX(Combine!$C:$N,MATCH('Fantasy Points'!F148,Combine!$B:$B,0),10),"No Data")</f>
        <v>No Data</v>
      </c>
      <c r="AE148" t="str">
        <f>IFERROR(INDEX(Combine!$C:$N,MATCH('Fantasy Points'!F148,Combine!$B:$B,0),11),"No Data")</f>
        <v>No Data</v>
      </c>
      <c r="AF148" t="str">
        <f>IFERROR(INDEX(Combine!$C:$N,MATCH('Fantasy Points'!F148,Combine!$B:$B,0),12),"No Data")</f>
        <v>No Data</v>
      </c>
    </row>
    <row r="149" spans="1:32" x14ac:dyDescent="0.25">
      <c r="A149" t="s">
        <v>121</v>
      </c>
      <c r="B149" t="s">
        <v>74</v>
      </c>
      <c r="C149">
        <f>INDEX('Draft Master List'!B:D,MATCH('Fantasy Points'!F149,'Draft Master List'!F:F,0),1)</f>
        <v>4</v>
      </c>
      <c r="D149">
        <f>INDEX('Draft Master List'!B:D,MATCH('Fantasy Points'!F149,'Draft Master List'!F:F,0),2)</f>
        <v>119</v>
      </c>
      <c r="E149">
        <f>INDEX('Draft Master List'!B:D,MATCH('Fantasy Points'!F149,'Draft Master List'!F:F,0),3)</f>
        <v>56</v>
      </c>
      <c r="F149" t="str">
        <f>INDEX('Draft Master List'!E:F,MATCH(A149,'Draft Master List'!E:E,0),2)</f>
        <v>1192006</v>
      </c>
      <c r="G149">
        <v>40.9</v>
      </c>
      <c r="H149">
        <v>168.5</v>
      </c>
      <c r="I149">
        <v>154.5</v>
      </c>
      <c r="J149">
        <v>172</v>
      </c>
      <c r="K149">
        <v>115.4</v>
      </c>
      <c r="L149">
        <v>651.29999999999995</v>
      </c>
      <c r="M149">
        <v>0</v>
      </c>
      <c r="N149">
        <v>1</v>
      </c>
      <c r="O149">
        <v>1</v>
      </c>
      <c r="P149">
        <v>1</v>
      </c>
      <c r="Q149">
        <v>0</v>
      </c>
      <c r="R149">
        <v>3</v>
      </c>
      <c r="S149" t="s">
        <v>3114</v>
      </c>
      <c r="T149">
        <v>1</v>
      </c>
      <c r="U149" t="str">
        <f>IFERROR(INDEX(Combine!C:N,MATCH('Fantasy Points'!F149,Combine!B:B,0),1),"No Data")</f>
        <v>Central Florida</v>
      </c>
      <c r="V149" t="str">
        <f>IFERROR(INDEX(Combine!$C:$N,MATCH('Fantasy Points'!F149,Combine!$B:$B,0),2),"No Data")</f>
        <v>The American</v>
      </c>
      <c r="W149" t="str">
        <f>IFERROR(INDEX(Combine!$C:$N,MATCH('Fantasy Points'!F149,Combine!$B:$B,0),3),"No Data")</f>
        <v>WR</v>
      </c>
      <c r="X149">
        <f>IFERROR(INDEX(Combine!$C:$N,MATCH('Fantasy Points'!F149,Combine!$B:$B,0),4),"No Data")</f>
        <v>77</v>
      </c>
      <c r="Y149">
        <f>IFERROR(INDEX(Combine!$C:$N,MATCH('Fantasy Points'!F149,Combine!$B:$B,0),5),"No Data")</f>
        <v>229</v>
      </c>
      <c r="Z149">
        <f>IFERROR(INDEX(Combine!$C:$N,MATCH('Fantasy Points'!F149,Combine!$B:$B,0),6),"No Data")</f>
        <v>0</v>
      </c>
      <c r="AA149">
        <f>IFERROR(INDEX(Combine!$C:$N,MATCH('Fantasy Points'!F149,Combine!$B:$B,0),7),"No Data")</f>
        <v>4.5199999999999996</v>
      </c>
      <c r="AB149">
        <f>IFERROR(INDEX(Combine!$C:$N,MATCH('Fantasy Points'!F149,Combine!$B:$B,0),8),"No Data")</f>
        <v>28</v>
      </c>
      <c r="AC149">
        <f>IFERROR(INDEX(Combine!$C:$N,MATCH('Fantasy Points'!F149,Combine!$B:$B,0),9),"No Data")</f>
        <v>37</v>
      </c>
      <c r="AD149">
        <f>IFERROR(INDEX(Combine!$C:$N,MATCH('Fantasy Points'!F149,Combine!$B:$B,0),10),"No Data")</f>
        <v>120</v>
      </c>
      <c r="AE149">
        <f>IFERROR(INDEX(Combine!$C:$N,MATCH('Fantasy Points'!F149,Combine!$B:$B,0),11),"No Data")</f>
        <v>4.09</v>
      </c>
      <c r="AF149">
        <f>IFERROR(INDEX(Combine!$C:$N,MATCH('Fantasy Points'!F149,Combine!$B:$B,0),12),"No Data")</f>
        <v>7.05</v>
      </c>
    </row>
    <row r="150" spans="1:32" x14ac:dyDescent="0.25">
      <c r="A150" t="s">
        <v>534</v>
      </c>
      <c r="B150" t="s">
        <v>74</v>
      </c>
      <c r="C150">
        <f>INDEX('Draft Master List'!B:D,MATCH('Fantasy Points'!F150,'Draft Master List'!F:F,0),1)</f>
        <v>4</v>
      </c>
      <c r="D150">
        <f>INDEX('Draft Master List'!B:D,MATCH('Fantasy Points'!F150,'Draft Master List'!F:F,0),2)</f>
        <v>125</v>
      </c>
      <c r="E150">
        <f>INDEX('Draft Master List'!B:D,MATCH('Fantasy Points'!F150,'Draft Master List'!F:F,0),3)</f>
        <v>47</v>
      </c>
      <c r="F150" t="str">
        <f>INDEX('Draft Master List'!E:F,MATCH(A150,'Draft Master List'!E:E,0),2)</f>
        <v>1252006</v>
      </c>
      <c r="G150">
        <v>0</v>
      </c>
      <c r="H150">
        <v>3.3</v>
      </c>
      <c r="I150">
        <v>0</v>
      </c>
      <c r="J150">
        <v>0</v>
      </c>
      <c r="K150">
        <v>0</v>
      </c>
      <c r="L150">
        <v>3.3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 t="s">
        <v>3112</v>
      </c>
      <c r="T150">
        <v>0</v>
      </c>
      <c r="U150" t="str">
        <f>IFERROR(INDEX(Combine!C:N,MATCH('Fantasy Points'!F150,Combine!B:B,0),1),"No Data")</f>
        <v>Louisiana State</v>
      </c>
      <c r="V150" t="str">
        <f>IFERROR(INDEX(Combine!$C:$N,MATCH('Fantasy Points'!F150,Combine!$B:$B,0),2),"No Data")</f>
        <v>SEC</v>
      </c>
      <c r="W150" t="str">
        <f>IFERROR(INDEX(Combine!$C:$N,MATCH('Fantasy Points'!F150,Combine!$B:$B,0),3),"No Data")</f>
        <v>WR</v>
      </c>
      <c r="X150">
        <f>IFERROR(INDEX(Combine!$C:$N,MATCH('Fantasy Points'!F150,Combine!$B:$B,0),4),"No Data")</f>
        <v>69</v>
      </c>
      <c r="Y150">
        <f>IFERROR(INDEX(Combine!$C:$N,MATCH('Fantasy Points'!F150,Combine!$B:$B,0),5),"No Data")</f>
        <v>192</v>
      </c>
      <c r="Z150">
        <f>IFERROR(INDEX(Combine!$C:$N,MATCH('Fantasy Points'!F150,Combine!$B:$B,0),6),"No Data")</f>
        <v>0</v>
      </c>
      <c r="AA150">
        <f>IFERROR(INDEX(Combine!$C:$N,MATCH('Fantasy Points'!F150,Combine!$B:$B,0),7),"No Data")</f>
        <v>4.53</v>
      </c>
      <c r="AB150">
        <f>IFERROR(INDEX(Combine!$C:$N,MATCH('Fantasy Points'!F150,Combine!$B:$B,0),8),"No Data")</f>
        <v>0</v>
      </c>
      <c r="AC150">
        <f>IFERROR(INDEX(Combine!$C:$N,MATCH('Fantasy Points'!F150,Combine!$B:$B,0),9),"No Data")</f>
        <v>34</v>
      </c>
      <c r="AD150">
        <f>IFERROR(INDEX(Combine!$C:$N,MATCH('Fantasy Points'!F150,Combine!$B:$B,0),10),"No Data")</f>
        <v>118</v>
      </c>
      <c r="AE150">
        <f>IFERROR(INDEX(Combine!$C:$N,MATCH('Fantasy Points'!F150,Combine!$B:$B,0),11),"No Data")</f>
        <v>0</v>
      </c>
      <c r="AF150">
        <f>IFERROR(INDEX(Combine!$C:$N,MATCH('Fantasy Points'!F150,Combine!$B:$B,0),12),"No Data")</f>
        <v>0</v>
      </c>
    </row>
    <row r="151" spans="1:32" x14ac:dyDescent="0.25">
      <c r="A151" t="s">
        <v>535</v>
      </c>
      <c r="B151" t="s">
        <v>74</v>
      </c>
      <c r="C151">
        <f>INDEX('Draft Master List'!B:D,MATCH('Fantasy Points'!F151,'Draft Master List'!F:F,0),1)</f>
        <v>4</v>
      </c>
      <c r="D151">
        <f>INDEX('Draft Master List'!B:D,MATCH('Fantasy Points'!F151,'Draft Master List'!F:F,0),2)</f>
        <v>130</v>
      </c>
      <c r="E151">
        <f>INDEX('Draft Master List'!B:D,MATCH('Fantasy Points'!F151,'Draft Master List'!F:F,0),3)</f>
        <v>42</v>
      </c>
      <c r="F151" t="str">
        <f>INDEX('Draft Master List'!E:F,MATCH(A151,'Draft Master List'!E:E,0),2)</f>
        <v>1302006</v>
      </c>
      <c r="G151">
        <v>0</v>
      </c>
      <c r="H151">
        <v>-1.5</v>
      </c>
      <c r="I151">
        <v>71.599999999999994</v>
      </c>
      <c r="J151">
        <v>18.7</v>
      </c>
      <c r="K151">
        <v>0</v>
      </c>
      <c r="L151">
        <v>88.8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 t="s">
        <v>3112</v>
      </c>
      <c r="T151">
        <v>0</v>
      </c>
      <c r="U151" t="str">
        <f>IFERROR(INDEX(Combine!C:N,MATCH('Fantasy Points'!F151,Combine!B:B,0),1),"No Data")</f>
        <v>Akron</v>
      </c>
      <c r="V151" t="str">
        <f>IFERROR(INDEX(Combine!$C:$N,MATCH('Fantasy Points'!F151,Combine!$B:$B,0),2),"No Data")</f>
        <v>Mid-American</v>
      </c>
      <c r="W151" t="str">
        <f>IFERROR(INDEX(Combine!$C:$N,MATCH('Fantasy Points'!F151,Combine!$B:$B,0),3),"No Data")</f>
        <v>No Data</v>
      </c>
      <c r="X151" t="str">
        <f>IFERROR(INDEX(Combine!$C:$N,MATCH('Fantasy Points'!F151,Combine!$B:$B,0),4),"No Data")</f>
        <v>No Data</v>
      </c>
      <c r="Y151" t="str">
        <f>IFERROR(INDEX(Combine!$C:$N,MATCH('Fantasy Points'!F151,Combine!$B:$B,0),5),"No Data")</f>
        <v>No Data</v>
      </c>
      <c r="Z151" t="str">
        <f>IFERROR(INDEX(Combine!$C:$N,MATCH('Fantasy Points'!F151,Combine!$B:$B,0),6),"No Data")</f>
        <v>No Data</v>
      </c>
      <c r="AA151" t="str">
        <f>IFERROR(INDEX(Combine!$C:$N,MATCH('Fantasy Points'!F151,Combine!$B:$B,0),7),"No Data")</f>
        <v>No Data</v>
      </c>
      <c r="AB151" t="str">
        <f>IFERROR(INDEX(Combine!$C:$N,MATCH('Fantasy Points'!F151,Combine!$B:$B,0),8),"No Data")</f>
        <v>No Data</v>
      </c>
      <c r="AC151" t="str">
        <f>IFERROR(INDEX(Combine!$C:$N,MATCH('Fantasy Points'!F151,Combine!$B:$B,0),9),"No Data")</f>
        <v>No Data</v>
      </c>
      <c r="AD151" t="str">
        <f>IFERROR(INDEX(Combine!$C:$N,MATCH('Fantasy Points'!F151,Combine!$B:$B,0),10),"No Data")</f>
        <v>No Data</v>
      </c>
      <c r="AE151" t="str">
        <f>IFERROR(INDEX(Combine!$C:$N,MATCH('Fantasy Points'!F151,Combine!$B:$B,0),11),"No Data")</f>
        <v>No Data</v>
      </c>
      <c r="AF151" t="str">
        <f>IFERROR(INDEX(Combine!$C:$N,MATCH('Fantasy Points'!F151,Combine!$B:$B,0),12),"No Data")</f>
        <v>No Data</v>
      </c>
    </row>
    <row r="152" spans="1:32" x14ac:dyDescent="0.25">
      <c r="A152" t="s">
        <v>538</v>
      </c>
      <c r="B152" t="s">
        <v>74</v>
      </c>
      <c r="C152">
        <f>INDEX('Draft Master List'!B:D,MATCH('Fantasy Points'!F152,'Draft Master List'!F:F,0),1)</f>
        <v>5</v>
      </c>
      <c r="D152">
        <f>INDEX('Draft Master List'!B:D,MATCH('Fantasy Points'!F152,'Draft Master List'!F:F,0),2)</f>
        <v>144</v>
      </c>
      <c r="E152">
        <f>INDEX('Draft Master List'!B:D,MATCH('Fantasy Points'!F152,'Draft Master List'!F:F,0),3)</f>
        <v>34</v>
      </c>
      <c r="F152" t="str">
        <f>INDEX('Draft Master List'!E:F,MATCH(A152,'Draft Master List'!E:E,0),2)</f>
        <v>1442006</v>
      </c>
      <c r="G152">
        <v>0</v>
      </c>
      <c r="H152">
        <v>6.1</v>
      </c>
      <c r="I152">
        <v>0.7</v>
      </c>
      <c r="J152">
        <v>0</v>
      </c>
      <c r="K152">
        <v>0</v>
      </c>
      <c r="L152">
        <v>6.8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 t="s">
        <v>3112</v>
      </c>
      <c r="T152">
        <v>0</v>
      </c>
      <c r="U152" t="str">
        <f>IFERROR(INDEX(Combine!C:N,MATCH('Fantasy Points'!F152,Combine!B:B,0),1),"No Data")</f>
        <v>Virginia</v>
      </c>
      <c r="V152" t="str">
        <f>IFERROR(INDEX(Combine!$C:$N,MATCH('Fantasy Points'!F152,Combine!$B:$B,0),2),"No Data")</f>
        <v>ACC</v>
      </c>
      <c r="W152" t="str">
        <f>IFERROR(INDEX(Combine!$C:$N,MATCH('Fantasy Points'!F152,Combine!$B:$B,0),3),"No Data")</f>
        <v>RB</v>
      </c>
      <c r="X152">
        <f>IFERROR(INDEX(Combine!$C:$N,MATCH('Fantasy Points'!F152,Combine!$B:$B,0),4),"No Data")</f>
        <v>70</v>
      </c>
      <c r="Y152">
        <f>IFERROR(INDEX(Combine!$C:$N,MATCH('Fantasy Points'!F152,Combine!$B:$B,0),5),"No Data")</f>
        <v>202</v>
      </c>
      <c r="Z152">
        <f>IFERROR(INDEX(Combine!$C:$N,MATCH('Fantasy Points'!F152,Combine!$B:$B,0),6),"No Data")</f>
        <v>0</v>
      </c>
      <c r="AA152">
        <f>IFERROR(INDEX(Combine!$C:$N,MATCH('Fantasy Points'!F152,Combine!$B:$B,0),7),"No Data")</f>
        <v>4.67</v>
      </c>
      <c r="AB152">
        <f>IFERROR(INDEX(Combine!$C:$N,MATCH('Fantasy Points'!F152,Combine!$B:$B,0),8),"No Data")</f>
        <v>0</v>
      </c>
      <c r="AC152">
        <f>IFERROR(INDEX(Combine!$C:$N,MATCH('Fantasy Points'!F152,Combine!$B:$B,0),9),"No Data")</f>
        <v>35</v>
      </c>
      <c r="AD152">
        <f>IFERROR(INDEX(Combine!$C:$N,MATCH('Fantasy Points'!F152,Combine!$B:$B,0),10),"No Data")</f>
        <v>114</v>
      </c>
      <c r="AE152">
        <f>IFERROR(INDEX(Combine!$C:$N,MATCH('Fantasy Points'!F152,Combine!$B:$B,0),11),"No Data")</f>
        <v>4.43</v>
      </c>
      <c r="AF152">
        <f>IFERROR(INDEX(Combine!$C:$N,MATCH('Fantasy Points'!F152,Combine!$B:$B,0),12),"No Data")</f>
        <v>7.03</v>
      </c>
    </row>
    <row r="153" spans="1:32" x14ac:dyDescent="0.25">
      <c r="A153" t="s">
        <v>544</v>
      </c>
      <c r="B153" t="s">
        <v>74</v>
      </c>
      <c r="C153">
        <f>INDEX('Draft Master List'!B:D,MATCH('Fantasy Points'!F153,'Draft Master List'!F:F,0),1)</f>
        <v>6</v>
      </c>
      <c r="D153">
        <f>INDEX('Draft Master List'!B:D,MATCH('Fantasy Points'!F153,'Draft Master List'!F:F,0),2)</f>
        <v>171</v>
      </c>
      <c r="E153">
        <f>INDEX('Draft Master List'!B:D,MATCH('Fantasy Points'!F153,'Draft Master List'!F:F,0),3)</f>
        <v>23</v>
      </c>
      <c r="F153" t="str">
        <f>INDEX('Draft Master List'!E:F,MATCH(A153,'Draft Master List'!E:E,0),2)</f>
        <v>1712006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 t="s">
        <v>3112</v>
      </c>
      <c r="T153">
        <v>0</v>
      </c>
      <c r="U153" t="str">
        <f>IFERROR(INDEX(Combine!C:N,MATCH('Fantasy Points'!F153,Combine!B:B,0),1),"No Data")</f>
        <v>Oregon State</v>
      </c>
      <c r="V153" t="str">
        <f>IFERROR(INDEX(Combine!$C:$N,MATCH('Fantasy Points'!F153,Combine!$B:$B,0),2),"No Data")</f>
        <v>Pac-12</v>
      </c>
      <c r="W153" t="str">
        <f>IFERROR(INDEX(Combine!$C:$N,MATCH('Fantasy Points'!F153,Combine!$B:$B,0),3),"No Data")</f>
        <v>WR</v>
      </c>
      <c r="X153">
        <f>IFERROR(INDEX(Combine!$C:$N,MATCH('Fantasy Points'!F153,Combine!$B:$B,0),4),"No Data")</f>
        <v>73</v>
      </c>
      <c r="Y153">
        <f>IFERROR(INDEX(Combine!$C:$N,MATCH('Fantasy Points'!F153,Combine!$B:$B,0),5),"No Data")</f>
        <v>208</v>
      </c>
      <c r="Z153">
        <f>IFERROR(INDEX(Combine!$C:$N,MATCH('Fantasy Points'!F153,Combine!$B:$B,0),6),"No Data")</f>
        <v>0</v>
      </c>
      <c r="AA153">
        <f>IFERROR(INDEX(Combine!$C:$N,MATCH('Fantasy Points'!F153,Combine!$B:$B,0),7),"No Data")</f>
        <v>4.59</v>
      </c>
      <c r="AB153">
        <f>IFERROR(INDEX(Combine!$C:$N,MATCH('Fantasy Points'!F153,Combine!$B:$B,0),8),"No Data")</f>
        <v>0</v>
      </c>
      <c r="AC153">
        <f>IFERROR(INDEX(Combine!$C:$N,MATCH('Fantasy Points'!F153,Combine!$B:$B,0),9),"No Data")</f>
        <v>32</v>
      </c>
      <c r="AD153">
        <f>IFERROR(INDEX(Combine!$C:$N,MATCH('Fantasy Points'!F153,Combine!$B:$B,0),10),"No Data")</f>
        <v>116</v>
      </c>
      <c r="AE153">
        <f>IFERROR(INDEX(Combine!$C:$N,MATCH('Fantasy Points'!F153,Combine!$B:$B,0),11),"No Data")</f>
        <v>4.1500000000000004</v>
      </c>
      <c r="AF153">
        <f>IFERROR(INDEX(Combine!$C:$N,MATCH('Fantasy Points'!F153,Combine!$B:$B,0),12),"No Data")</f>
        <v>6.97</v>
      </c>
    </row>
    <row r="154" spans="1:32" x14ac:dyDescent="0.25">
      <c r="A154" t="s">
        <v>545</v>
      </c>
      <c r="B154" t="s">
        <v>74</v>
      </c>
      <c r="C154">
        <f>INDEX('Draft Master List'!B:D,MATCH('Fantasy Points'!F154,'Draft Master List'!F:F,0),1)</f>
        <v>6</v>
      </c>
      <c r="D154">
        <f>INDEX('Draft Master List'!B:D,MATCH('Fantasy Points'!F154,'Draft Master List'!F:F,0),2)</f>
        <v>172</v>
      </c>
      <c r="E154">
        <f>INDEX('Draft Master List'!B:D,MATCH('Fantasy Points'!F154,'Draft Master List'!F:F,0),3)</f>
        <v>22.6</v>
      </c>
      <c r="F154" t="str">
        <f>INDEX('Draft Master List'!E:F,MATCH(A154,'Draft Master List'!E:E,0),2)</f>
        <v>1722006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 t="s">
        <v>3112</v>
      </c>
      <c r="T154">
        <v>0</v>
      </c>
      <c r="U154" t="str">
        <f>IFERROR(INDEX(Combine!C:N,MATCH('Fantasy Points'!F154,Combine!B:B,0),1),"No Data")</f>
        <v>Wisconsin</v>
      </c>
      <c r="V154" t="str">
        <f>IFERROR(INDEX(Combine!$C:$N,MATCH('Fantasy Points'!F154,Combine!$B:$B,0),2),"No Data")</f>
        <v>Big Ten</v>
      </c>
      <c r="W154" t="str">
        <f>IFERROR(INDEX(Combine!$C:$N,MATCH('Fantasy Points'!F154,Combine!$B:$B,0),3),"No Data")</f>
        <v>WR</v>
      </c>
      <c r="X154">
        <f>IFERROR(INDEX(Combine!$C:$N,MATCH('Fantasy Points'!F154,Combine!$B:$B,0),4),"No Data")</f>
        <v>74</v>
      </c>
      <c r="Y154">
        <f>IFERROR(INDEX(Combine!$C:$N,MATCH('Fantasy Points'!F154,Combine!$B:$B,0),5),"No Data")</f>
        <v>198</v>
      </c>
      <c r="Z154">
        <f>IFERROR(INDEX(Combine!$C:$N,MATCH('Fantasy Points'!F154,Combine!$B:$B,0),6),"No Data")</f>
        <v>0</v>
      </c>
      <c r="AA154">
        <f>IFERROR(INDEX(Combine!$C:$N,MATCH('Fantasy Points'!F154,Combine!$B:$B,0),7),"No Data")</f>
        <v>4.4400000000000004</v>
      </c>
      <c r="AB154">
        <f>IFERROR(INDEX(Combine!$C:$N,MATCH('Fantasy Points'!F154,Combine!$B:$B,0),8),"No Data")</f>
        <v>0</v>
      </c>
      <c r="AC154">
        <f>IFERROR(INDEX(Combine!$C:$N,MATCH('Fantasy Points'!F154,Combine!$B:$B,0),9),"No Data")</f>
        <v>35.5</v>
      </c>
      <c r="AD154">
        <f>IFERROR(INDEX(Combine!$C:$N,MATCH('Fantasy Points'!F154,Combine!$B:$B,0),10),"No Data")</f>
        <v>119</v>
      </c>
      <c r="AE154">
        <f>IFERROR(INDEX(Combine!$C:$N,MATCH('Fantasy Points'!F154,Combine!$B:$B,0),11),"No Data")</f>
        <v>4.16</v>
      </c>
      <c r="AF154">
        <f>IFERROR(INDEX(Combine!$C:$N,MATCH('Fantasy Points'!F154,Combine!$B:$B,0),12),"No Data")</f>
        <v>7.34</v>
      </c>
    </row>
    <row r="155" spans="1:32" x14ac:dyDescent="0.25">
      <c r="A155" t="s">
        <v>546</v>
      </c>
      <c r="B155" t="s">
        <v>74</v>
      </c>
      <c r="C155">
        <f>INDEX('Draft Master List'!B:D,MATCH('Fantasy Points'!F155,'Draft Master List'!F:F,0),1)</f>
        <v>6</v>
      </c>
      <c r="D155">
        <f>INDEX('Draft Master List'!B:D,MATCH('Fantasy Points'!F155,'Draft Master List'!F:F,0),2)</f>
        <v>175</v>
      </c>
      <c r="E155">
        <f>INDEX('Draft Master List'!B:D,MATCH('Fantasy Points'!F155,'Draft Master List'!F:F,0),3)</f>
        <v>21.4</v>
      </c>
      <c r="F155" t="str">
        <f>INDEX('Draft Master List'!E:F,MATCH(A155,'Draft Master List'!E:E,0),2)</f>
        <v>1752006</v>
      </c>
      <c r="G155">
        <v>3</v>
      </c>
      <c r="H155">
        <v>23.4</v>
      </c>
      <c r="I155">
        <v>17.5</v>
      </c>
      <c r="J155">
        <v>19.3</v>
      </c>
      <c r="K155">
        <v>31.1</v>
      </c>
      <c r="L155">
        <v>94.300000000000011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 t="s">
        <v>3112</v>
      </c>
      <c r="T155">
        <v>0</v>
      </c>
      <c r="U155" t="str">
        <f>IFERROR(INDEX(Combine!C:N,MATCH('Fantasy Points'!F155,Combine!B:B,0),1),"No Data")</f>
        <v>Central Missouri</v>
      </c>
      <c r="V155" t="str">
        <f>IFERROR(INDEX(Combine!$C:$N,MATCH('Fantasy Points'!F155,Combine!$B:$B,0),2),"No Data")</f>
        <v>N/A</v>
      </c>
      <c r="W155" t="str">
        <f>IFERROR(INDEX(Combine!$C:$N,MATCH('Fantasy Points'!F155,Combine!$B:$B,0),3),"No Data")</f>
        <v>WR</v>
      </c>
      <c r="X155">
        <f>IFERROR(INDEX(Combine!$C:$N,MATCH('Fantasy Points'!F155,Combine!$B:$B,0),4),"No Data")</f>
        <v>73</v>
      </c>
      <c r="Y155">
        <f>IFERROR(INDEX(Combine!$C:$N,MATCH('Fantasy Points'!F155,Combine!$B:$B,0),5),"No Data")</f>
        <v>240</v>
      </c>
      <c r="Z155">
        <f>IFERROR(INDEX(Combine!$C:$N,MATCH('Fantasy Points'!F155,Combine!$B:$B,0),6),"No Data")</f>
        <v>0</v>
      </c>
      <c r="AA155">
        <f>IFERROR(INDEX(Combine!$C:$N,MATCH('Fantasy Points'!F155,Combine!$B:$B,0),7),"No Data")</f>
        <v>4.49</v>
      </c>
      <c r="AB155">
        <f>IFERROR(INDEX(Combine!$C:$N,MATCH('Fantasy Points'!F155,Combine!$B:$B,0),8),"No Data")</f>
        <v>0</v>
      </c>
      <c r="AC155">
        <f>IFERROR(INDEX(Combine!$C:$N,MATCH('Fantasy Points'!F155,Combine!$B:$B,0),9),"No Data")</f>
        <v>36.5</v>
      </c>
      <c r="AD155">
        <f>IFERROR(INDEX(Combine!$C:$N,MATCH('Fantasy Points'!F155,Combine!$B:$B,0),10),"No Data")</f>
        <v>118</v>
      </c>
      <c r="AE155">
        <f>IFERROR(INDEX(Combine!$C:$N,MATCH('Fantasy Points'!F155,Combine!$B:$B,0),11),"No Data")</f>
        <v>0</v>
      </c>
      <c r="AF155">
        <f>IFERROR(INDEX(Combine!$C:$N,MATCH('Fantasy Points'!F155,Combine!$B:$B,0),12),"No Data")</f>
        <v>0</v>
      </c>
    </row>
    <row r="156" spans="1:32" x14ac:dyDescent="0.25">
      <c r="A156" t="s">
        <v>549</v>
      </c>
      <c r="B156" t="s">
        <v>74</v>
      </c>
      <c r="C156">
        <f>INDEX('Draft Master List'!B:D,MATCH('Fantasy Points'!F156,'Draft Master List'!F:F,0),1)</f>
        <v>6</v>
      </c>
      <c r="D156">
        <f>INDEX('Draft Master List'!B:D,MATCH('Fantasy Points'!F156,'Draft Master List'!F:F,0),2)</f>
        <v>184</v>
      </c>
      <c r="E156">
        <f>INDEX('Draft Master List'!B:D,MATCH('Fantasy Points'!F156,'Draft Master List'!F:F,0),3)</f>
        <v>17.8</v>
      </c>
      <c r="F156" t="str">
        <f>INDEX('Draft Master List'!E:F,MATCH(A156,'Draft Master List'!E:E,0),2)</f>
        <v>1842006</v>
      </c>
      <c r="G156">
        <v>0</v>
      </c>
      <c r="H156">
        <v>10.199999999999999</v>
      </c>
      <c r="I156">
        <v>0</v>
      </c>
      <c r="J156">
        <v>0</v>
      </c>
      <c r="K156">
        <v>0</v>
      </c>
      <c r="L156">
        <v>10.199999999999999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 t="s">
        <v>3112</v>
      </c>
      <c r="T156">
        <v>0</v>
      </c>
      <c r="U156" t="str">
        <f>IFERROR(INDEX(Combine!C:N,MATCH('Fantasy Points'!F156,Combine!B:B,0),1),"No Data")</f>
        <v>Fresno State</v>
      </c>
      <c r="V156" t="str">
        <f>IFERROR(INDEX(Combine!$C:$N,MATCH('Fantasy Points'!F156,Combine!$B:$B,0),2),"No Data")</f>
        <v>Mountain West</v>
      </c>
      <c r="W156" t="str">
        <f>IFERROR(INDEX(Combine!$C:$N,MATCH('Fantasy Points'!F156,Combine!$B:$B,0),3),"No Data")</f>
        <v>WR</v>
      </c>
      <c r="X156">
        <f>IFERROR(INDEX(Combine!$C:$N,MATCH('Fantasy Points'!F156,Combine!$B:$B,0),4),"No Data")</f>
        <v>69</v>
      </c>
      <c r="Y156">
        <f>IFERROR(INDEX(Combine!$C:$N,MATCH('Fantasy Points'!F156,Combine!$B:$B,0),5),"No Data")</f>
        <v>181</v>
      </c>
      <c r="Z156">
        <f>IFERROR(INDEX(Combine!$C:$N,MATCH('Fantasy Points'!F156,Combine!$B:$B,0),6),"No Data")</f>
        <v>0</v>
      </c>
      <c r="AA156">
        <f>IFERROR(INDEX(Combine!$C:$N,MATCH('Fantasy Points'!F156,Combine!$B:$B,0),7),"No Data")</f>
        <v>4.4400000000000004</v>
      </c>
      <c r="AB156">
        <f>IFERROR(INDEX(Combine!$C:$N,MATCH('Fantasy Points'!F156,Combine!$B:$B,0),8),"No Data")</f>
        <v>0</v>
      </c>
      <c r="AC156">
        <f>IFERROR(INDEX(Combine!$C:$N,MATCH('Fantasy Points'!F156,Combine!$B:$B,0),9),"No Data")</f>
        <v>37.5</v>
      </c>
      <c r="AD156">
        <f>IFERROR(INDEX(Combine!$C:$N,MATCH('Fantasy Points'!F156,Combine!$B:$B,0),10),"No Data")</f>
        <v>118</v>
      </c>
      <c r="AE156">
        <f>IFERROR(INDEX(Combine!$C:$N,MATCH('Fantasy Points'!F156,Combine!$B:$B,0),11),"No Data")</f>
        <v>4.16</v>
      </c>
      <c r="AF156">
        <f>IFERROR(INDEX(Combine!$C:$N,MATCH('Fantasy Points'!F156,Combine!$B:$B,0),12),"No Data")</f>
        <v>6.89</v>
      </c>
    </row>
    <row r="157" spans="1:32" x14ac:dyDescent="0.25">
      <c r="A157" t="s">
        <v>550</v>
      </c>
      <c r="B157" t="s">
        <v>74</v>
      </c>
      <c r="C157">
        <f>INDEX('Draft Master List'!B:D,MATCH('Fantasy Points'!F157,'Draft Master List'!F:F,0),1)</f>
        <v>6</v>
      </c>
      <c r="D157">
        <f>INDEX('Draft Master List'!B:D,MATCH('Fantasy Points'!F157,'Draft Master List'!F:F,0),2)</f>
        <v>190</v>
      </c>
      <c r="E157">
        <f>INDEX('Draft Master List'!B:D,MATCH('Fantasy Points'!F157,'Draft Master List'!F:F,0),3)</f>
        <v>15.4</v>
      </c>
      <c r="F157" t="str">
        <f>INDEX('Draft Master List'!E:F,MATCH(A157,'Draft Master List'!E:E,0),2)</f>
        <v>1902006</v>
      </c>
      <c r="G157">
        <v>2.2999999999999998</v>
      </c>
      <c r="H157">
        <v>33.299999999999997</v>
      </c>
      <c r="I157">
        <v>4.5999999999999996</v>
      </c>
      <c r="J157">
        <v>0</v>
      </c>
      <c r="K157">
        <v>0</v>
      </c>
      <c r="L157">
        <v>40.199999999999996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 t="s">
        <v>3112</v>
      </c>
      <c r="T157">
        <v>0</v>
      </c>
      <c r="U157" t="str">
        <f>IFERROR(INDEX(Combine!C:N,MATCH('Fantasy Points'!F157,Combine!B:B,0),1),"No Data")</f>
        <v>San Diego State</v>
      </c>
      <c r="V157" t="str">
        <f>IFERROR(INDEX(Combine!$C:$N,MATCH('Fantasy Points'!F157,Combine!$B:$B,0),2),"No Data")</f>
        <v>Mountain West</v>
      </c>
      <c r="W157" t="str">
        <f>IFERROR(INDEX(Combine!$C:$N,MATCH('Fantasy Points'!F157,Combine!$B:$B,0),3),"No Data")</f>
        <v>WR</v>
      </c>
      <c r="X157">
        <f>IFERROR(INDEX(Combine!$C:$N,MATCH('Fantasy Points'!F157,Combine!$B:$B,0),4),"No Data")</f>
        <v>74</v>
      </c>
      <c r="Y157">
        <f>IFERROR(INDEX(Combine!$C:$N,MATCH('Fantasy Points'!F157,Combine!$B:$B,0),5),"No Data")</f>
        <v>211</v>
      </c>
      <c r="Z157">
        <f>IFERROR(INDEX(Combine!$C:$N,MATCH('Fantasy Points'!F157,Combine!$B:$B,0),6),"No Data")</f>
        <v>0</v>
      </c>
      <c r="AA157">
        <f>IFERROR(INDEX(Combine!$C:$N,MATCH('Fantasy Points'!F157,Combine!$B:$B,0),7),"No Data")</f>
        <v>4.4000000000000004</v>
      </c>
      <c r="AB157">
        <f>IFERROR(INDEX(Combine!$C:$N,MATCH('Fantasy Points'!F157,Combine!$B:$B,0),8),"No Data")</f>
        <v>0</v>
      </c>
      <c r="AC157">
        <f>IFERROR(INDEX(Combine!$C:$N,MATCH('Fantasy Points'!F157,Combine!$B:$B,0),9),"No Data")</f>
        <v>36</v>
      </c>
      <c r="AD157">
        <f>IFERROR(INDEX(Combine!$C:$N,MATCH('Fantasy Points'!F157,Combine!$B:$B,0),10),"No Data")</f>
        <v>126</v>
      </c>
      <c r="AE157">
        <f>IFERROR(INDEX(Combine!$C:$N,MATCH('Fantasy Points'!F157,Combine!$B:$B,0),11),"No Data")</f>
        <v>4.08</v>
      </c>
      <c r="AF157">
        <f>IFERROR(INDEX(Combine!$C:$N,MATCH('Fantasy Points'!F157,Combine!$B:$B,0),12),"No Data")</f>
        <v>6.81</v>
      </c>
    </row>
    <row r="158" spans="1:32" x14ac:dyDescent="0.25">
      <c r="A158" t="s">
        <v>554</v>
      </c>
      <c r="B158" t="s">
        <v>74</v>
      </c>
      <c r="C158">
        <f>INDEX('Draft Master List'!B:D,MATCH('Fantasy Points'!F158,'Draft Master List'!F:F,0),1)</f>
        <v>7</v>
      </c>
      <c r="D158">
        <f>INDEX('Draft Master List'!B:D,MATCH('Fantasy Points'!F158,'Draft Master List'!F:F,0),2)</f>
        <v>209</v>
      </c>
      <c r="E158">
        <f>INDEX('Draft Master List'!B:D,MATCH('Fantasy Points'!F158,'Draft Master List'!F:F,0),3)</f>
        <v>7.8</v>
      </c>
      <c r="F158" t="str">
        <f>INDEX('Draft Master List'!E:F,MATCH(A158,'Draft Master List'!E:E,0),2)</f>
        <v>2092006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 t="s">
        <v>3112</v>
      </c>
      <c r="T158">
        <v>0</v>
      </c>
      <c r="U158" t="str">
        <f>IFERROR(INDEX(Combine!C:N,MATCH('Fantasy Points'!F158,Combine!B:B,0),1),"No Data")</f>
        <v>Penn State</v>
      </c>
      <c r="V158" t="str">
        <f>IFERROR(INDEX(Combine!$C:$N,MATCH('Fantasy Points'!F158,Combine!$B:$B,0),2),"No Data")</f>
        <v>Big Ten</v>
      </c>
      <c r="W158" t="str">
        <f>IFERROR(INDEX(Combine!$C:$N,MATCH('Fantasy Points'!F158,Combine!$B:$B,0),3),"No Data")</f>
        <v>No Data</v>
      </c>
      <c r="X158" t="str">
        <f>IFERROR(INDEX(Combine!$C:$N,MATCH('Fantasy Points'!F158,Combine!$B:$B,0),4),"No Data")</f>
        <v>No Data</v>
      </c>
      <c r="Y158" t="str">
        <f>IFERROR(INDEX(Combine!$C:$N,MATCH('Fantasy Points'!F158,Combine!$B:$B,0),5),"No Data")</f>
        <v>No Data</v>
      </c>
      <c r="Z158" t="str">
        <f>IFERROR(INDEX(Combine!$C:$N,MATCH('Fantasy Points'!F158,Combine!$B:$B,0),6),"No Data")</f>
        <v>No Data</v>
      </c>
      <c r="AA158" t="str">
        <f>IFERROR(INDEX(Combine!$C:$N,MATCH('Fantasy Points'!F158,Combine!$B:$B,0),7),"No Data")</f>
        <v>No Data</v>
      </c>
      <c r="AB158" t="str">
        <f>IFERROR(INDEX(Combine!$C:$N,MATCH('Fantasy Points'!F158,Combine!$B:$B,0),8),"No Data")</f>
        <v>No Data</v>
      </c>
      <c r="AC158" t="str">
        <f>IFERROR(INDEX(Combine!$C:$N,MATCH('Fantasy Points'!F158,Combine!$B:$B,0),9),"No Data")</f>
        <v>No Data</v>
      </c>
      <c r="AD158" t="str">
        <f>IFERROR(INDEX(Combine!$C:$N,MATCH('Fantasy Points'!F158,Combine!$B:$B,0),10),"No Data")</f>
        <v>No Data</v>
      </c>
      <c r="AE158" t="str">
        <f>IFERROR(INDEX(Combine!$C:$N,MATCH('Fantasy Points'!F158,Combine!$B:$B,0),11),"No Data")</f>
        <v>No Data</v>
      </c>
      <c r="AF158" t="str">
        <f>IFERROR(INDEX(Combine!$C:$N,MATCH('Fantasy Points'!F158,Combine!$B:$B,0),12),"No Data")</f>
        <v>No Data</v>
      </c>
    </row>
    <row r="159" spans="1:32" x14ac:dyDescent="0.25">
      <c r="A159" t="s">
        <v>555</v>
      </c>
      <c r="B159" t="s">
        <v>74</v>
      </c>
      <c r="C159">
        <f>INDEX('Draft Master List'!B:D,MATCH('Fantasy Points'!F159,'Draft Master List'!F:F,0),1)</f>
        <v>7</v>
      </c>
      <c r="D159">
        <f>INDEX('Draft Master List'!B:D,MATCH('Fantasy Points'!F159,'Draft Master List'!F:F,0),2)</f>
        <v>218</v>
      </c>
      <c r="E159">
        <f>INDEX('Draft Master List'!B:D,MATCH('Fantasy Points'!F159,'Draft Master List'!F:F,0),3)</f>
        <v>4.2</v>
      </c>
      <c r="F159" t="str">
        <f>INDEX('Draft Master List'!E:F,MATCH(A159,'Draft Master List'!E:E,0),2)</f>
        <v>2182006</v>
      </c>
      <c r="G159">
        <v>0</v>
      </c>
      <c r="H159">
        <v>0</v>
      </c>
      <c r="I159">
        <v>0</v>
      </c>
      <c r="J159">
        <v>9</v>
      </c>
      <c r="K159">
        <v>0</v>
      </c>
      <c r="L159">
        <v>9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 t="s">
        <v>3112</v>
      </c>
      <c r="T159">
        <v>0</v>
      </c>
      <c r="U159" t="str">
        <f>IFERROR(INDEX(Combine!C:N,MATCH('Fantasy Points'!F159,Combine!B:B,0),1),"No Data")</f>
        <v>BYU</v>
      </c>
      <c r="V159" t="str">
        <f>IFERROR(INDEX(Combine!$C:$N,MATCH('Fantasy Points'!F159,Combine!$B:$B,0),2),"No Data")</f>
        <v>Division I FBS Independents</v>
      </c>
      <c r="W159" t="str">
        <f>IFERROR(INDEX(Combine!$C:$N,MATCH('Fantasy Points'!F159,Combine!$B:$B,0),3),"No Data")</f>
        <v>WR</v>
      </c>
      <c r="X159">
        <f>IFERROR(INDEX(Combine!$C:$N,MATCH('Fantasy Points'!F159,Combine!$B:$B,0),4),"No Data")</f>
        <v>75</v>
      </c>
      <c r="Y159">
        <f>IFERROR(INDEX(Combine!$C:$N,MATCH('Fantasy Points'!F159,Combine!$B:$B,0),5),"No Data")</f>
        <v>202</v>
      </c>
      <c r="Z159">
        <f>IFERROR(INDEX(Combine!$C:$N,MATCH('Fantasy Points'!F159,Combine!$B:$B,0),6),"No Data")</f>
        <v>0</v>
      </c>
      <c r="AA159">
        <f>IFERROR(INDEX(Combine!$C:$N,MATCH('Fantasy Points'!F159,Combine!$B:$B,0),7),"No Data")</f>
        <v>4.4000000000000004</v>
      </c>
      <c r="AB159">
        <f>IFERROR(INDEX(Combine!$C:$N,MATCH('Fantasy Points'!F159,Combine!$B:$B,0),8),"No Data")</f>
        <v>0</v>
      </c>
      <c r="AC159">
        <f>IFERROR(INDEX(Combine!$C:$N,MATCH('Fantasy Points'!F159,Combine!$B:$B,0),9),"No Data")</f>
        <v>37</v>
      </c>
      <c r="AD159">
        <f>IFERROR(INDEX(Combine!$C:$N,MATCH('Fantasy Points'!F159,Combine!$B:$B,0),10),"No Data")</f>
        <v>118</v>
      </c>
      <c r="AE159">
        <f>IFERROR(INDEX(Combine!$C:$N,MATCH('Fantasy Points'!F159,Combine!$B:$B,0),11),"No Data")</f>
        <v>4.25</v>
      </c>
      <c r="AF159">
        <f>IFERROR(INDEX(Combine!$C:$N,MATCH('Fantasy Points'!F159,Combine!$B:$B,0),12),"No Data")</f>
        <v>7.13</v>
      </c>
    </row>
    <row r="160" spans="1:32" x14ac:dyDescent="0.25">
      <c r="A160" t="s">
        <v>558</v>
      </c>
      <c r="B160" t="s">
        <v>74</v>
      </c>
      <c r="C160">
        <f>INDEX('Draft Master List'!B:D,MATCH('Fantasy Points'!F160,'Draft Master List'!F:F,0),1)</f>
        <v>7</v>
      </c>
      <c r="D160">
        <f>INDEX('Draft Master List'!B:D,MATCH('Fantasy Points'!F160,'Draft Master List'!F:F,0),2)</f>
        <v>231</v>
      </c>
      <c r="E160">
        <f>INDEX('Draft Master List'!B:D,MATCH('Fantasy Points'!F160,'Draft Master List'!F:F,0),3)</f>
        <v>2</v>
      </c>
      <c r="F160" t="str">
        <f>INDEX('Draft Master List'!E:F,MATCH(A160,'Draft Master List'!E:E,0),2)</f>
        <v>2312006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 t="s">
        <v>3112</v>
      </c>
      <c r="T160">
        <v>0</v>
      </c>
      <c r="U160" t="str">
        <f>IFERROR(INDEX(Combine!C:N,MATCH('Fantasy Points'!F160,Combine!B:B,0),1),"No Data")</f>
        <v>Louisiana State</v>
      </c>
      <c r="V160" t="str">
        <f>IFERROR(INDEX(Combine!$C:$N,MATCH('Fantasy Points'!F160,Combine!$B:$B,0),2),"No Data")</f>
        <v>SEC</v>
      </c>
      <c r="W160" t="str">
        <f>IFERROR(INDEX(Combine!$C:$N,MATCH('Fantasy Points'!F160,Combine!$B:$B,0),3),"No Data")</f>
        <v>No Data</v>
      </c>
      <c r="X160" t="str">
        <f>IFERROR(INDEX(Combine!$C:$N,MATCH('Fantasy Points'!F160,Combine!$B:$B,0),4),"No Data")</f>
        <v>No Data</v>
      </c>
      <c r="Y160" t="str">
        <f>IFERROR(INDEX(Combine!$C:$N,MATCH('Fantasy Points'!F160,Combine!$B:$B,0),5),"No Data")</f>
        <v>No Data</v>
      </c>
      <c r="Z160" t="str">
        <f>IFERROR(INDEX(Combine!$C:$N,MATCH('Fantasy Points'!F160,Combine!$B:$B,0),6),"No Data")</f>
        <v>No Data</v>
      </c>
      <c r="AA160" t="str">
        <f>IFERROR(INDEX(Combine!$C:$N,MATCH('Fantasy Points'!F160,Combine!$B:$B,0),7),"No Data")</f>
        <v>No Data</v>
      </c>
      <c r="AB160" t="str">
        <f>IFERROR(INDEX(Combine!$C:$N,MATCH('Fantasy Points'!F160,Combine!$B:$B,0),8),"No Data")</f>
        <v>No Data</v>
      </c>
      <c r="AC160" t="str">
        <f>IFERROR(INDEX(Combine!$C:$N,MATCH('Fantasy Points'!F160,Combine!$B:$B,0),9),"No Data")</f>
        <v>No Data</v>
      </c>
      <c r="AD160" t="str">
        <f>IFERROR(INDEX(Combine!$C:$N,MATCH('Fantasy Points'!F160,Combine!$B:$B,0),10),"No Data")</f>
        <v>No Data</v>
      </c>
      <c r="AE160" t="str">
        <f>IFERROR(INDEX(Combine!$C:$N,MATCH('Fantasy Points'!F160,Combine!$B:$B,0),11),"No Data")</f>
        <v>No Data</v>
      </c>
      <c r="AF160" t="str">
        <f>IFERROR(INDEX(Combine!$C:$N,MATCH('Fantasy Points'!F160,Combine!$B:$B,0),12),"No Data")</f>
        <v>No Data</v>
      </c>
    </row>
    <row r="161" spans="1:32" x14ac:dyDescent="0.25">
      <c r="A161" t="s">
        <v>559</v>
      </c>
      <c r="B161" t="s">
        <v>74</v>
      </c>
      <c r="C161">
        <f>INDEX('Draft Master List'!B:D,MATCH('Fantasy Points'!F161,'Draft Master List'!F:F,0),1)</f>
        <v>7</v>
      </c>
      <c r="D161">
        <f>INDEX('Draft Master List'!B:D,MATCH('Fantasy Points'!F161,'Draft Master List'!F:F,0),2)</f>
        <v>233</v>
      </c>
      <c r="E161">
        <f>INDEX('Draft Master List'!B:D,MATCH('Fantasy Points'!F161,'Draft Master List'!F:F,0),3)</f>
        <v>2</v>
      </c>
      <c r="F161" t="str">
        <f>INDEX('Draft Master List'!E:F,MATCH(A161,'Draft Master List'!E:E,0),2)</f>
        <v>2332006</v>
      </c>
      <c r="G161">
        <v>0</v>
      </c>
      <c r="H161">
        <v>9.6</v>
      </c>
      <c r="I161">
        <v>0</v>
      </c>
      <c r="J161">
        <v>53.8</v>
      </c>
      <c r="K161">
        <v>14.9</v>
      </c>
      <c r="L161">
        <v>78.3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 t="s">
        <v>3112</v>
      </c>
      <c r="T161">
        <v>0</v>
      </c>
      <c r="U161" t="str">
        <f>IFERROR(INDEX(Combine!C:N,MATCH('Fantasy Points'!F161,Combine!B:B,0),1),"No Data")</f>
        <v>Auburn</v>
      </c>
      <c r="V161" t="str">
        <f>IFERROR(INDEX(Combine!$C:$N,MATCH('Fantasy Points'!F161,Combine!$B:$B,0),2),"No Data")</f>
        <v>SEC</v>
      </c>
      <c r="W161" t="str">
        <f>IFERROR(INDEX(Combine!$C:$N,MATCH('Fantasy Points'!F161,Combine!$B:$B,0),3),"No Data")</f>
        <v>WR</v>
      </c>
      <c r="X161">
        <f>IFERROR(INDEX(Combine!$C:$N,MATCH('Fantasy Points'!F161,Combine!$B:$B,0),4),"No Data")</f>
        <v>75</v>
      </c>
      <c r="Y161">
        <f>IFERROR(INDEX(Combine!$C:$N,MATCH('Fantasy Points'!F161,Combine!$B:$B,0),5),"No Data")</f>
        <v>201</v>
      </c>
      <c r="Z161">
        <f>IFERROR(INDEX(Combine!$C:$N,MATCH('Fantasy Points'!F161,Combine!$B:$B,0),6),"No Data")</f>
        <v>0</v>
      </c>
      <c r="AA161">
        <f>IFERROR(INDEX(Combine!$C:$N,MATCH('Fantasy Points'!F161,Combine!$B:$B,0),7),"No Data")</f>
        <v>4.3499999999999996</v>
      </c>
      <c r="AB161">
        <f>IFERROR(INDEX(Combine!$C:$N,MATCH('Fantasy Points'!F161,Combine!$B:$B,0),8),"No Data")</f>
        <v>0</v>
      </c>
      <c r="AC161">
        <f>IFERROR(INDEX(Combine!$C:$N,MATCH('Fantasy Points'!F161,Combine!$B:$B,0),9),"No Data")</f>
        <v>39</v>
      </c>
      <c r="AD161">
        <f>IFERROR(INDEX(Combine!$C:$N,MATCH('Fantasy Points'!F161,Combine!$B:$B,0),10),"No Data")</f>
        <v>120</v>
      </c>
      <c r="AE161">
        <f>IFERROR(INDEX(Combine!$C:$N,MATCH('Fantasy Points'!F161,Combine!$B:$B,0),11),"No Data")</f>
        <v>4.17</v>
      </c>
      <c r="AF161">
        <f>IFERROR(INDEX(Combine!$C:$N,MATCH('Fantasy Points'!F161,Combine!$B:$B,0),12),"No Data")</f>
        <v>7.05</v>
      </c>
    </row>
    <row r="162" spans="1:32" x14ac:dyDescent="0.25">
      <c r="A162" t="s">
        <v>562</v>
      </c>
      <c r="B162" t="s">
        <v>74</v>
      </c>
      <c r="C162">
        <f>INDEX('Draft Master List'!B:D,MATCH('Fantasy Points'!F162,'Draft Master List'!F:F,0),1)</f>
        <v>7</v>
      </c>
      <c r="D162">
        <f>INDEX('Draft Master List'!B:D,MATCH('Fantasy Points'!F162,'Draft Master List'!F:F,0),2)</f>
        <v>249</v>
      </c>
      <c r="E162">
        <f>INDEX('Draft Master List'!B:D,MATCH('Fantasy Points'!F162,'Draft Master List'!F:F,0),3)</f>
        <v>2</v>
      </c>
      <c r="F162" t="str">
        <f>INDEX('Draft Master List'!E:F,MATCH(A162,'Draft Master List'!E:E,0),2)</f>
        <v>2492006</v>
      </c>
      <c r="G162">
        <v>0</v>
      </c>
      <c r="H162">
        <v>24</v>
      </c>
      <c r="I162">
        <v>0</v>
      </c>
      <c r="J162">
        <v>2.0999999999999996</v>
      </c>
      <c r="K162">
        <v>73.400000000000006</v>
      </c>
      <c r="L162">
        <v>99.5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 t="s">
        <v>3112</v>
      </c>
      <c r="T162">
        <v>0</v>
      </c>
      <c r="U162" t="str">
        <f>IFERROR(INDEX(Combine!C:N,MATCH('Fantasy Points'!F162,Combine!B:B,0),1),"No Data")</f>
        <v>Auburn</v>
      </c>
      <c r="V162" t="str">
        <f>IFERROR(INDEX(Combine!$C:$N,MATCH('Fantasy Points'!F162,Combine!$B:$B,0),2),"No Data")</f>
        <v>SEC</v>
      </c>
      <c r="W162" t="str">
        <f>IFERROR(INDEX(Combine!$C:$N,MATCH('Fantasy Points'!F162,Combine!$B:$B,0),3),"No Data")</f>
        <v>WR</v>
      </c>
      <c r="X162">
        <f>IFERROR(INDEX(Combine!$C:$N,MATCH('Fantasy Points'!F162,Combine!$B:$B,0),4),"No Data")</f>
        <v>73</v>
      </c>
      <c r="Y162">
        <f>IFERROR(INDEX(Combine!$C:$N,MATCH('Fantasy Points'!F162,Combine!$B:$B,0),5),"No Data")</f>
        <v>205</v>
      </c>
      <c r="Z162">
        <f>IFERROR(INDEX(Combine!$C:$N,MATCH('Fantasy Points'!F162,Combine!$B:$B,0),6),"No Data")</f>
        <v>0</v>
      </c>
      <c r="AA162">
        <f>IFERROR(INDEX(Combine!$C:$N,MATCH('Fantasy Points'!F162,Combine!$B:$B,0),7),"No Data")</f>
        <v>4.45</v>
      </c>
      <c r="AB162">
        <f>IFERROR(INDEX(Combine!$C:$N,MATCH('Fantasy Points'!F162,Combine!$B:$B,0),8),"No Data")</f>
        <v>0</v>
      </c>
      <c r="AC162">
        <f>IFERROR(INDEX(Combine!$C:$N,MATCH('Fantasy Points'!F162,Combine!$B:$B,0),9),"No Data")</f>
        <v>38</v>
      </c>
      <c r="AD162">
        <f>IFERROR(INDEX(Combine!$C:$N,MATCH('Fantasy Points'!F162,Combine!$B:$B,0),10),"No Data")</f>
        <v>116</v>
      </c>
      <c r="AE162">
        <f>IFERROR(INDEX(Combine!$C:$N,MATCH('Fantasy Points'!F162,Combine!$B:$B,0),11),"No Data")</f>
        <v>4.2300000000000004</v>
      </c>
      <c r="AF162">
        <f>IFERROR(INDEX(Combine!$C:$N,MATCH('Fantasy Points'!F162,Combine!$B:$B,0),12),"No Data")</f>
        <v>7.18</v>
      </c>
    </row>
    <row r="163" spans="1:32" x14ac:dyDescent="0.25">
      <c r="A163" t="s">
        <v>563</v>
      </c>
      <c r="B163" t="s">
        <v>74</v>
      </c>
      <c r="C163">
        <f>INDEX('Draft Master List'!B:D,MATCH('Fantasy Points'!F163,'Draft Master List'!F:F,0),1)</f>
        <v>7</v>
      </c>
      <c r="D163">
        <f>INDEX('Draft Master List'!B:D,MATCH('Fantasy Points'!F163,'Draft Master List'!F:F,0),2)</f>
        <v>251</v>
      </c>
      <c r="E163">
        <f>INDEX('Draft Master List'!B:D,MATCH('Fantasy Points'!F163,'Draft Master List'!F:F,0),3)</f>
        <v>2</v>
      </c>
      <c r="F163" t="str">
        <f>INDEX('Draft Master List'!E:F,MATCH(A163,'Draft Master List'!E:E,0),2)</f>
        <v>2512006</v>
      </c>
      <c r="G163">
        <v>2.7</v>
      </c>
      <c r="H163">
        <v>17.100000000000001</v>
      </c>
      <c r="I163">
        <v>36.1</v>
      </c>
      <c r="J163">
        <v>37</v>
      </c>
      <c r="K163">
        <v>11.7</v>
      </c>
      <c r="L163">
        <v>104.60000000000001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 t="s">
        <v>3112</v>
      </c>
      <c r="T163">
        <v>0</v>
      </c>
      <c r="U163" t="str">
        <f>IFERROR(INDEX(Combine!C:N,MATCH('Fantasy Points'!F163,Combine!B:B,0),1),"No Data")</f>
        <v>Colorado State</v>
      </c>
      <c r="V163" t="str">
        <f>IFERROR(INDEX(Combine!$C:$N,MATCH('Fantasy Points'!F163,Combine!$B:$B,0),2),"No Data")</f>
        <v>Mountain West</v>
      </c>
      <c r="W163" t="str">
        <f>IFERROR(INDEX(Combine!$C:$N,MATCH('Fantasy Points'!F163,Combine!$B:$B,0),3),"No Data")</f>
        <v>WR</v>
      </c>
      <c r="X163">
        <f>IFERROR(INDEX(Combine!$C:$N,MATCH('Fantasy Points'!F163,Combine!$B:$B,0),4),"No Data")</f>
        <v>71</v>
      </c>
      <c r="Y163">
        <f>IFERROR(INDEX(Combine!$C:$N,MATCH('Fantasy Points'!F163,Combine!$B:$B,0),5),"No Data")</f>
        <v>192</v>
      </c>
      <c r="Z163">
        <f>IFERROR(INDEX(Combine!$C:$N,MATCH('Fantasy Points'!F163,Combine!$B:$B,0),6),"No Data")</f>
        <v>0</v>
      </c>
      <c r="AA163">
        <f>IFERROR(INDEX(Combine!$C:$N,MATCH('Fantasy Points'!F163,Combine!$B:$B,0),7),"No Data")</f>
        <v>4.57</v>
      </c>
      <c r="AB163">
        <f>IFERROR(INDEX(Combine!$C:$N,MATCH('Fantasy Points'!F163,Combine!$B:$B,0),8),"No Data")</f>
        <v>0</v>
      </c>
      <c r="AC163">
        <f>IFERROR(INDEX(Combine!$C:$N,MATCH('Fantasy Points'!F163,Combine!$B:$B,0),9),"No Data")</f>
        <v>34</v>
      </c>
      <c r="AD163">
        <f>IFERROR(INDEX(Combine!$C:$N,MATCH('Fantasy Points'!F163,Combine!$B:$B,0),10),"No Data")</f>
        <v>116</v>
      </c>
      <c r="AE163">
        <f>IFERROR(INDEX(Combine!$C:$N,MATCH('Fantasy Points'!F163,Combine!$B:$B,0),11),"No Data")</f>
        <v>4.21</v>
      </c>
      <c r="AF163">
        <f>IFERROR(INDEX(Combine!$C:$N,MATCH('Fantasy Points'!F163,Combine!$B:$B,0),12),"No Data")</f>
        <v>6.88</v>
      </c>
    </row>
    <row r="164" spans="1:32" x14ac:dyDescent="0.25">
      <c r="A164" t="s">
        <v>564</v>
      </c>
      <c r="B164" t="s">
        <v>74</v>
      </c>
      <c r="C164">
        <f>INDEX('Draft Master List'!B:D,MATCH('Fantasy Points'!F164,'Draft Master List'!F:F,0),1)</f>
        <v>7</v>
      </c>
      <c r="D164">
        <f>INDEX('Draft Master List'!B:D,MATCH('Fantasy Points'!F164,'Draft Master List'!F:F,0),2)</f>
        <v>252</v>
      </c>
      <c r="E164">
        <f>INDEX('Draft Master List'!B:D,MATCH('Fantasy Points'!F164,'Draft Master List'!F:F,0),3)</f>
        <v>2</v>
      </c>
      <c r="F164" t="str">
        <f>INDEX('Draft Master List'!E:F,MATCH(A164,'Draft Master List'!E:E,0),2)</f>
        <v>2522006</v>
      </c>
      <c r="G164">
        <v>151.80000000000001</v>
      </c>
      <c r="H164">
        <v>184.2</v>
      </c>
      <c r="I164">
        <v>104</v>
      </c>
      <c r="J164">
        <v>157.4</v>
      </c>
      <c r="K164">
        <v>144.30000000000001</v>
      </c>
      <c r="L164">
        <v>741.7</v>
      </c>
      <c r="M164">
        <v>1</v>
      </c>
      <c r="N164">
        <v>1</v>
      </c>
      <c r="O164">
        <v>0</v>
      </c>
      <c r="P164">
        <v>1</v>
      </c>
      <c r="Q164">
        <v>1</v>
      </c>
      <c r="R164">
        <v>4</v>
      </c>
      <c r="S164" t="s">
        <v>3116</v>
      </c>
      <c r="T164">
        <v>1</v>
      </c>
      <c r="U164" t="str">
        <f>IFERROR(INDEX(Combine!C:N,MATCH('Fantasy Points'!F164,Combine!B:B,0),1),"No Data")</f>
        <v>Hofstra</v>
      </c>
      <c r="V164" t="str">
        <f>IFERROR(INDEX(Combine!$C:$N,MATCH('Fantasy Points'!F164,Combine!$B:$B,0),2),"No Data")</f>
        <v>N/A</v>
      </c>
      <c r="W164" t="str">
        <f>IFERROR(INDEX(Combine!$C:$N,MATCH('Fantasy Points'!F164,Combine!$B:$B,0),3),"No Data")</f>
        <v>WR</v>
      </c>
      <c r="X164">
        <f>IFERROR(INDEX(Combine!$C:$N,MATCH('Fantasy Points'!F164,Combine!$B:$B,0),4),"No Data")</f>
        <v>77</v>
      </c>
      <c r="Y164">
        <f>IFERROR(INDEX(Combine!$C:$N,MATCH('Fantasy Points'!F164,Combine!$B:$B,0),5),"No Data")</f>
        <v>224</v>
      </c>
      <c r="Z164">
        <f>IFERROR(INDEX(Combine!$C:$N,MATCH('Fantasy Points'!F164,Combine!$B:$B,0),6),"No Data")</f>
        <v>0</v>
      </c>
      <c r="AA164">
        <f>IFERROR(INDEX(Combine!$C:$N,MATCH('Fantasy Points'!F164,Combine!$B:$B,0),7),"No Data")</f>
        <v>4.5</v>
      </c>
      <c r="AB164">
        <f>IFERROR(INDEX(Combine!$C:$N,MATCH('Fantasy Points'!F164,Combine!$B:$B,0),8),"No Data")</f>
        <v>0</v>
      </c>
      <c r="AC164">
        <f>IFERROR(INDEX(Combine!$C:$N,MATCH('Fantasy Points'!F164,Combine!$B:$B,0),9),"No Data")</f>
        <v>37</v>
      </c>
      <c r="AD164">
        <f>IFERROR(INDEX(Combine!$C:$N,MATCH('Fantasy Points'!F164,Combine!$B:$B,0),10),"No Data")</f>
        <v>123</v>
      </c>
      <c r="AE164">
        <f>IFERROR(INDEX(Combine!$C:$N,MATCH('Fantasy Points'!F164,Combine!$B:$B,0),11),"No Data")</f>
        <v>4.4400000000000004</v>
      </c>
      <c r="AF164">
        <f>IFERROR(INDEX(Combine!$C:$N,MATCH('Fantasy Points'!F164,Combine!$B:$B,0),12),"No Data")</f>
        <v>6.96</v>
      </c>
    </row>
    <row r="165" spans="1:32" x14ac:dyDescent="0.25">
      <c r="A165" t="s">
        <v>565</v>
      </c>
      <c r="B165" t="s">
        <v>74</v>
      </c>
      <c r="C165">
        <f>INDEX('Draft Master List'!B:D,MATCH('Fantasy Points'!F165,'Draft Master List'!F:F,0),1)</f>
        <v>7</v>
      </c>
      <c r="D165">
        <f>INDEX('Draft Master List'!B:D,MATCH('Fantasy Points'!F165,'Draft Master List'!F:F,0),2)</f>
        <v>255</v>
      </c>
      <c r="E165">
        <f>INDEX('Draft Master List'!B:D,MATCH('Fantasy Points'!F165,'Draft Master List'!F:F,0),3)</f>
        <v>2</v>
      </c>
      <c r="F165" t="str">
        <f>INDEX('Draft Master List'!E:F,MATCH(A165,'Draft Master List'!E:E,0),2)</f>
        <v>2552006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 t="s">
        <v>3112</v>
      </c>
      <c r="T165">
        <v>0</v>
      </c>
      <c r="U165" t="str">
        <f>IFERROR(INDEX(Combine!C:N,MATCH('Fantasy Points'!F165,Combine!B:B,0),1),"No Data")</f>
        <v>Maine</v>
      </c>
      <c r="V165" t="str">
        <f>IFERROR(INDEX(Combine!$C:$N,MATCH('Fantasy Points'!F165,Combine!$B:$B,0),2),"No Data")</f>
        <v>N/A</v>
      </c>
      <c r="W165" t="str">
        <f>IFERROR(INDEX(Combine!$C:$N,MATCH('Fantasy Points'!F165,Combine!$B:$B,0),3),"No Data")</f>
        <v>No Data</v>
      </c>
      <c r="X165" t="str">
        <f>IFERROR(INDEX(Combine!$C:$N,MATCH('Fantasy Points'!F165,Combine!$B:$B,0),4),"No Data")</f>
        <v>No Data</v>
      </c>
      <c r="Y165" t="str">
        <f>IFERROR(INDEX(Combine!$C:$N,MATCH('Fantasy Points'!F165,Combine!$B:$B,0),5),"No Data")</f>
        <v>No Data</v>
      </c>
      <c r="Z165" t="str">
        <f>IFERROR(INDEX(Combine!$C:$N,MATCH('Fantasy Points'!F165,Combine!$B:$B,0),6),"No Data")</f>
        <v>No Data</v>
      </c>
      <c r="AA165" t="str">
        <f>IFERROR(INDEX(Combine!$C:$N,MATCH('Fantasy Points'!F165,Combine!$B:$B,0),7),"No Data")</f>
        <v>No Data</v>
      </c>
      <c r="AB165" t="str">
        <f>IFERROR(INDEX(Combine!$C:$N,MATCH('Fantasy Points'!F165,Combine!$B:$B,0),8),"No Data")</f>
        <v>No Data</v>
      </c>
      <c r="AC165" t="str">
        <f>IFERROR(INDEX(Combine!$C:$N,MATCH('Fantasy Points'!F165,Combine!$B:$B,0),9),"No Data")</f>
        <v>No Data</v>
      </c>
      <c r="AD165" t="str">
        <f>IFERROR(INDEX(Combine!$C:$N,MATCH('Fantasy Points'!F165,Combine!$B:$B,0),10),"No Data")</f>
        <v>No Data</v>
      </c>
      <c r="AE165" t="str">
        <f>IFERROR(INDEX(Combine!$C:$N,MATCH('Fantasy Points'!F165,Combine!$B:$B,0),11),"No Data")</f>
        <v>No Data</v>
      </c>
      <c r="AF165" t="str">
        <f>IFERROR(INDEX(Combine!$C:$N,MATCH('Fantasy Points'!F165,Combine!$B:$B,0),12),"No Data")</f>
        <v>No Data</v>
      </c>
    </row>
    <row r="166" spans="1:32" x14ac:dyDescent="0.25">
      <c r="A166" t="s">
        <v>104</v>
      </c>
      <c r="B166" t="s">
        <v>76</v>
      </c>
      <c r="C166">
        <f>INDEX('Draft Master List'!B:D,MATCH('Fantasy Points'!F166,'Draft Master List'!F:F,0),1)</f>
        <v>1</v>
      </c>
      <c r="D166">
        <f>INDEX('Draft Master List'!B:D,MATCH('Fantasy Points'!F166,'Draft Master List'!F:F,0),2)</f>
        <v>9</v>
      </c>
      <c r="E166">
        <f>INDEX('Draft Master List'!B:D,MATCH('Fantasy Points'!F166,'Draft Master List'!F:F,0),3)</f>
        <v>1350</v>
      </c>
      <c r="F166" t="s">
        <v>2321</v>
      </c>
      <c r="G166">
        <v>40</v>
      </c>
      <c r="H166">
        <v>115</v>
      </c>
      <c r="I166">
        <v>212.3</v>
      </c>
      <c r="J166">
        <v>115.8</v>
      </c>
      <c r="K166">
        <v>42.5</v>
      </c>
      <c r="L166">
        <v>525.6</v>
      </c>
      <c r="M166">
        <v>0</v>
      </c>
      <c r="N166">
        <v>0</v>
      </c>
      <c r="O166">
        <v>1</v>
      </c>
      <c r="P166">
        <v>0</v>
      </c>
      <c r="Q166">
        <v>0</v>
      </c>
      <c r="R166">
        <v>1</v>
      </c>
      <c r="S166" t="s">
        <v>3113</v>
      </c>
      <c r="T166">
        <v>1</v>
      </c>
      <c r="U166" t="str">
        <f>IFERROR(INDEX(Combine!C:N,MATCH('Fantasy Points'!F166,Combine!B:B,0),1),"No Data")</f>
        <v>Clemson</v>
      </c>
      <c r="V166" t="str">
        <f>IFERROR(INDEX(Combine!$C:$N,MATCH('Fantasy Points'!F166,Combine!$B:$B,0),2),"No Data")</f>
        <v>ACC</v>
      </c>
      <c r="W166" t="str">
        <f>IFERROR(INDEX(Combine!$C:$N,MATCH('Fantasy Points'!F166,Combine!$B:$B,0),3),"No Data")</f>
        <v>RB</v>
      </c>
      <c r="X166">
        <f>IFERROR(INDEX(Combine!$C:$N,MATCH('Fantasy Points'!F166,Combine!$B:$B,0),4),"No Data")</f>
        <v>71</v>
      </c>
      <c r="Y166">
        <f>IFERROR(INDEX(Combine!$C:$N,MATCH('Fantasy Points'!F166,Combine!$B:$B,0),5),"No Data")</f>
        <v>196</v>
      </c>
      <c r="Z166">
        <f>IFERROR(INDEX(Combine!$C:$N,MATCH('Fantasy Points'!F166,Combine!$B:$B,0),6),"No Data")</f>
        <v>10</v>
      </c>
      <c r="AA166">
        <f>IFERROR(INDEX(Combine!$C:$N,MATCH('Fantasy Points'!F166,Combine!$B:$B,0),7),"No Data")</f>
        <v>4.2699999999999996</v>
      </c>
      <c r="AB166">
        <f>IFERROR(INDEX(Combine!$C:$N,MATCH('Fantasy Points'!F166,Combine!$B:$B,0),8),"No Data")</f>
        <v>18</v>
      </c>
      <c r="AC166">
        <f>IFERROR(INDEX(Combine!$C:$N,MATCH('Fantasy Points'!F166,Combine!$B:$B,0),9),"No Data")</f>
        <v>0</v>
      </c>
      <c r="AD166">
        <f>IFERROR(INDEX(Combine!$C:$N,MATCH('Fantasy Points'!F166,Combine!$B:$B,0),10),"No Data")</f>
        <v>0</v>
      </c>
      <c r="AE166">
        <f>IFERROR(INDEX(Combine!$C:$N,MATCH('Fantasy Points'!F166,Combine!$B:$B,0),11),"No Data")</f>
        <v>0</v>
      </c>
      <c r="AF166">
        <f>IFERROR(INDEX(Combine!$C:$N,MATCH('Fantasy Points'!F166,Combine!$B:$B,0),12),"No Data")</f>
        <v>0</v>
      </c>
    </row>
    <row r="167" spans="1:32" x14ac:dyDescent="0.25">
      <c r="A167" t="s">
        <v>89</v>
      </c>
      <c r="B167" t="s">
        <v>76</v>
      </c>
      <c r="C167">
        <f>INDEX('Draft Master List'!B:D,MATCH('Fantasy Points'!F167,'Draft Master List'!F:F,0),1)</f>
        <v>1</v>
      </c>
      <c r="D167">
        <f>INDEX('Draft Master List'!B:D,MATCH('Fantasy Points'!F167,'Draft Master List'!F:F,0),2)</f>
        <v>12</v>
      </c>
      <c r="E167">
        <f>INDEX('Draft Master List'!B:D,MATCH('Fantasy Points'!F167,'Draft Master List'!F:F,0),3)</f>
        <v>1200</v>
      </c>
      <c r="F167" t="s">
        <v>2322</v>
      </c>
      <c r="G167">
        <v>114.3</v>
      </c>
      <c r="H167">
        <v>180.6</v>
      </c>
      <c r="I167">
        <v>97.9</v>
      </c>
      <c r="J167">
        <v>176.4</v>
      </c>
      <c r="K167">
        <v>55.9</v>
      </c>
      <c r="L167">
        <v>625.09999999999991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 t="s">
        <v>3112</v>
      </c>
      <c r="T167">
        <v>0</v>
      </c>
      <c r="U167" t="str">
        <f>IFERROR(INDEX(Combine!C:N,MATCH('Fantasy Points'!F167,Combine!B:B,0),1),"No Data")</f>
        <v>Fresno State</v>
      </c>
      <c r="V167" t="str">
        <f>IFERROR(INDEX(Combine!$C:$N,MATCH('Fantasy Points'!F167,Combine!$B:$B,0),2),"No Data")</f>
        <v>Mountain West</v>
      </c>
      <c r="W167" t="str">
        <f>IFERROR(INDEX(Combine!$C:$N,MATCH('Fantasy Points'!F167,Combine!$B:$B,0),3),"No Data")</f>
        <v>RB</v>
      </c>
      <c r="X167">
        <f>IFERROR(INDEX(Combine!$C:$N,MATCH('Fantasy Points'!F167,Combine!$B:$B,0),4),"No Data")</f>
        <v>73</v>
      </c>
      <c r="Y167">
        <f>IFERROR(INDEX(Combine!$C:$N,MATCH('Fantasy Points'!F167,Combine!$B:$B,0),5),"No Data")</f>
        <v>218</v>
      </c>
      <c r="Z167">
        <f>IFERROR(INDEX(Combine!$C:$N,MATCH('Fantasy Points'!F167,Combine!$B:$B,0),6),"No Data")</f>
        <v>16</v>
      </c>
      <c r="AA167">
        <f>IFERROR(INDEX(Combine!$C:$N,MATCH('Fantasy Points'!F167,Combine!$B:$B,0),7),"No Data")</f>
        <v>4.37</v>
      </c>
      <c r="AB167">
        <f>IFERROR(INDEX(Combine!$C:$N,MATCH('Fantasy Points'!F167,Combine!$B:$B,0),8),"No Data")</f>
        <v>19</v>
      </c>
      <c r="AC167">
        <f>IFERROR(INDEX(Combine!$C:$N,MATCH('Fantasy Points'!F167,Combine!$B:$B,0),9),"No Data")</f>
        <v>36</v>
      </c>
      <c r="AD167">
        <f>IFERROR(INDEX(Combine!$C:$N,MATCH('Fantasy Points'!F167,Combine!$B:$B,0),10),"No Data")</f>
        <v>121</v>
      </c>
      <c r="AE167">
        <f>IFERROR(INDEX(Combine!$C:$N,MATCH('Fantasy Points'!F167,Combine!$B:$B,0),11),"No Data")</f>
        <v>4.33</v>
      </c>
      <c r="AF167">
        <f>IFERROR(INDEX(Combine!$C:$N,MATCH('Fantasy Points'!F167,Combine!$B:$B,0),12),"No Data")</f>
        <v>7</v>
      </c>
    </row>
    <row r="168" spans="1:32" x14ac:dyDescent="0.25">
      <c r="A168" t="s">
        <v>268</v>
      </c>
      <c r="B168" t="s">
        <v>76</v>
      </c>
      <c r="C168">
        <f>INDEX('Draft Master List'!B:D,MATCH('Fantasy Points'!F168,'Draft Master List'!F:F,0),1)</f>
        <v>1</v>
      </c>
      <c r="D168">
        <f>INDEX('Draft Master List'!B:D,MATCH('Fantasy Points'!F168,'Draft Master List'!F:F,0),2)</f>
        <v>30</v>
      </c>
      <c r="E168">
        <f>INDEX('Draft Master List'!B:D,MATCH('Fantasy Points'!F168,'Draft Master List'!F:F,0),3)</f>
        <v>620</v>
      </c>
      <c r="F168" t="s">
        <v>2326</v>
      </c>
      <c r="G168">
        <v>138.19999999999999</v>
      </c>
      <c r="H168">
        <v>85.7</v>
      </c>
      <c r="I168">
        <v>0</v>
      </c>
      <c r="J168">
        <v>0</v>
      </c>
      <c r="K168">
        <v>0</v>
      </c>
      <c r="L168">
        <v>223.89999999999998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 t="s">
        <v>3112</v>
      </c>
      <c r="T168">
        <v>0</v>
      </c>
      <c r="U168" t="str">
        <f>IFERROR(INDEX(Combine!C:N,MATCH('Fantasy Points'!F168,Combine!B:B,0),1),"No Data")</f>
        <v>California</v>
      </c>
      <c r="V168" t="str">
        <f>IFERROR(INDEX(Combine!$C:$N,MATCH('Fantasy Points'!F168,Combine!$B:$B,0),2),"No Data")</f>
        <v>Pac-12</v>
      </c>
      <c r="W168" t="str">
        <f>IFERROR(INDEX(Combine!$C:$N,MATCH('Fantasy Points'!F168,Combine!$B:$B,0),3),"No Data")</f>
        <v>RB</v>
      </c>
      <c r="X168">
        <f>IFERROR(INDEX(Combine!$C:$N,MATCH('Fantasy Points'!F168,Combine!$B:$B,0),4),"No Data")</f>
        <v>70</v>
      </c>
      <c r="Y168">
        <f>IFERROR(INDEX(Combine!$C:$N,MATCH('Fantasy Points'!F168,Combine!$B:$B,0),5),"No Data")</f>
        <v>199</v>
      </c>
      <c r="Z168">
        <f>IFERROR(INDEX(Combine!$C:$N,MATCH('Fantasy Points'!F168,Combine!$B:$B,0),6),"No Data")</f>
        <v>24</v>
      </c>
      <c r="AA168">
        <f>IFERROR(INDEX(Combine!$C:$N,MATCH('Fantasy Points'!F168,Combine!$B:$B,0),7),"No Data")</f>
        <v>4.34</v>
      </c>
      <c r="AB168">
        <f>IFERROR(INDEX(Combine!$C:$N,MATCH('Fantasy Points'!F168,Combine!$B:$B,0),8),"No Data")</f>
        <v>18</v>
      </c>
      <c r="AC168">
        <f>IFERROR(INDEX(Combine!$C:$N,MATCH('Fantasy Points'!F168,Combine!$B:$B,0),9),"No Data")</f>
        <v>32.5</v>
      </c>
      <c r="AD168">
        <f>IFERROR(INDEX(Combine!$C:$N,MATCH('Fantasy Points'!F168,Combine!$B:$B,0),10),"No Data")</f>
        <v>113</v>
      </c>
      <c r="AE168">
        <f>IFERROR(INDEX(Combine!$C:$N,MATCH('Fantasy Points'!F168,Combine!$B:$B,0),11),"No Data")</f>
        <v>4.17</v>
      </c>
      <c r="AF168">
        <f>IFERROR(INDEX(Combine!$C:$N,MATCH('Fantasy Points'!F168,Combine!$B:$B,0),12),"No Data")</f>
        <v>6.75</v>
      </c>
    </row>
    <row r="169" spans="1:32" x14ac:dyDescent="0.25">
      <c r="A169" t="s">
        <v>270</v>
      </c>
      <c r="B169" t="s">
        <v>76</v>
      </c>
      <c r="C169">
        <f>INDEX('Draft Master List'!B:D,MATCH('Fantasy Points'!F169,'Draft Master List'!F:F,0),1)</f>
        <v>2</v>
      </c>
      <c r="D169">
        <f>INDEX('Draft Master List'!B:D,MATCH('Fantasy Points'!F169,'Draft Master List'!F:F,0),2)</f>
        <v>51</v>
      </c>
      <c r="E169">
        <f>INDEX('Draft Master List'!B:D,MATCH('Fantasy Points'!F169,'Draft Master List'!F:F,0),3)</f>
        <v>390</v>
      </c>
      <c r="F169" t="s">
        <v>2330</v>
      </c>
      <c r="G169">
        <v>48.900000000000006</v>
      </c>
      <c r="H169">
        <v>94.1</v>
      </c>
      <c r="I169">
        <v>34.4</v>
      </c>
      <c r="J169">
        <v>47.099999999999994</v>
      </c>
      <c r="K169">
        <v>61.2</v>
      </c>
      <c r="L169">
        <v>285.7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 t="s">
        <v>3112</v>
      </c>
      <c r="T169">
        <v>0</v>
      </c>
      <c r="U169" t="str">
        <f>IFERROR(INDEX(Combine!C:N,MATCH('Fantasy Points'!F169,Combine!B:B,0),1),"No Data")</f>
        <v>Stanford</v>
      </c>
      <c r="V169" t="str">
        <f>IFERROR(INDEX(Combine!$C:$N,MATCH('Fantasy Points'!F169,Combine!$B:$B,0),2),"No Data")</f>
        <v>Pac-12</v>
      </c>
      <c r="W169" t="str">
        <f>IFERROR(INDEX(Combine!$C:$N,MATCH('Fantasy Points'!F169,Combine!$B:$B,0),3),"No Data")</f>
        <v>RB</v>
      </c>
      <c r="X169">
        <f>IFERROR(INDEX(Combine!$C:$N,MATCH('Fantasy Points'!F169,Combine!$B:$B,0),4),"No Data")</f>
        <v>73</v>
      </c>
      <c r="Y169">
        <f>IFERROR(INDEX(Combine!$C:$N,MATCH('Fantasy Points'!F169,Combine!$B:$B,0),5),"No Data")</f>
        <v>231</v>
      </c>
      <c r="Z169">
        <f>IFERROR(INDEX(Combine!$C:$N,MATCH('Fantasy Points'!F169,Combine!$B:$B,0),6),"No Data")</f>
        <v>0</v>
      </c>
      <c r="AA169">
        <f>IFERROR(INDEX(Combine!$C:$N,MATCH('Fantasy Points'!F169,Combine!$B:$B,0),7),"No Data")</f>
        <v>4.5</v>
      </c>
      <c r="AB169">
        <f>IFERROR(INDEX(Combine!$C:$N,MATCH('Fantasy Points'!F169,Combine!$B:$B,0),8),"No Data")</f>
        <v>22</v>
      </c>
      <c r="AC169">
        <f>IFERROR(INDEX(Combine!$C:$N,MATCH('Fantasy Points'!F169,Combine!$B:$B,0),9),"No Data")</f>
        <v>38</v>
      </c>
      <c r="AD169">
        <f>IFERROR(INDEX(Combine!$C:$N,MATCH('Fantasy Points'!F169,Combine!$B:$B,0),10),"No Data")</f>
        <v>118</v>
      </c>
      <c r="AE169">
        <f>IFERROR(INDEX(Combine!$C:$N,MATCH('Fantasy Points'!F169,Combine!$B:$B,0),11),"No Data")</f>
        <v>4.25</v>
      </c>
      <c r="AF169">
        <f>IFERROR(INDEX(Combine!$C:$N,MATCH('Fantasy Points'!F169,Combine!$B:$B,0),12),"No Data")</f>
        <v>6.94</v>
      </c>
    </row>
    <row r="170" spans="1:32" x14ac:dyDescent="0.25">
      <c r="A170" t="s">
        <v>271</v>
      </c>
      <c r="B170" t="s">
        <v>76</v>
      </c>
      <c r="C170">
        <f>INDEX('Draft Master List'!B:D,MATCH('Fantasy Points'!F170,'Draft Master List'!F:F,0),1)</f>
        <v>2</v>
      </c>
      <c r="D170">
        <f>INDEX('Draft Master List'!B:D,MATCH('Fantasy Points'!F170,'Draft Master List'!F:F,0),2)</f>
        <v>58</v>
      </c>
      <c r="E170">
        <f>INDEX('Draft Master List'!B:D,MATCH('Fantasy Points'!F170,'Draft Master List'!F:F,0),3)</f>
        <v>320</v>
      </c>
      <c r="F170" t="s">
        <v>2331</v>
      </c>
      <c r="G170">
        <v>0</v>
      </c>
      <c r="H170">
        <v>120</v>
      </c>
      <c r="I170">
        <v>42.8</v>
      </c>
      <c r="J170">
        <v>105.1</v>
      </c>
      <c r="K170">
        <v>67.900000000000006</v>
      </c>
      <c r="L170">
        <v>335.79999999999995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 t="s">
        <v>3112</v>
      </c>
      <c r="T170">
        <v>0</v>
      </c>
      <c r="U170" t="str">
        <f>IFERROR(INDEX(Combine!C:N,MATCH('Fantasy Points'!F170,Combine!B:B,0),1),"No Data")</f>
        <v>Auburn</v>
      </c>
      <c r="V170" t="str">
        <f>IFERROR(INDEX(Combine!$C:$N,MATCH('Fantasy Points'!F170,Combine!$B:$B,0),2),"No Data")</f>
        <v>SEC</v>
      </c>
      <c r="W170" t="str">
        <f>IFERROR(INDEX(Combine!$C:$N,MATCH('Fantasy Points'!F170,Combine!$B:$B,0),3),"No Data")</f>
        <v>RB</v>
      </c>
      <c r="X170">
        <f>IFERROR(INDEX(Combine!$C:$N,MATCH('Fantasy Points'!F170,Combine!$B:$B,0),4),"No Data")</f>
        <v>71</v>
      </c>
      <c r="Y170">
        <f>IFERROR(INDEX(Combine!$C:$N,MATCH('Fantasy Points'!F170,Combine!$B:$B,0),5),"No Data")</f>
        <v>220</v>
      </c>
      <c r="Z170">
        <f>IFERROR(INDEX(Combine!$C:$N,MATCH('Fantasy Points'!F170,Combine!$B:$B,0),6),"No Data")</f>
        <v>0</v>
      </c>
      <c r="AA170">
        <f>IFERROR(INDEX(Combine!$C:$N,MATCH('Fantasy Points'!F170,Combine!$B:$B,0),7),"No Data")</f>
        <v>4.34</v>
      </c>
      <c r="AB170">
        <f>IFERROR(INDEX(Combine!$C:$N,MATCH('Fantasy Points'!F170,Combine!$B:$B,0),8),"No Data")</f>
        <v>26</v>
      </c>
      <c r="AC170">
        <f>IFERROR(INDEX(Combine!$C:$N,MATCH('Fantasy Points'!F170,Combine!$B:$B,0),9),"No Data")</f>
        <v>40.5</v>
      </c>
      <c r="AD170">
        <f>IFERROR(INDEX(Combine!$C:$N,MATCH('Fantasy Points'!F170,Combine!$B:$B,0),10),"No Data")</f>
        <v>124</v>
      </c>
      <c r="AE170">
        <f>IFERROR(INDEX(Combine!$C:$N,MATCH('Fantasy Points'!F170,Combine!$B:$B,0),11),"No Data")</f>
        <v>4.12</v>
      </c>
      <c r="AF170">
        <f>IFERROR(INDEX(Combine!$C:$N,MATCH('Fantasy Points'!F170,Combine!$B:$B,0),12),"No Data")</f>
        <v>6.91</v>
      </c>
    </row>
    <row r="171" spans="1:32" x14ac:dyDescent="0.25">
      <c r="A171" t="s">
        <v>272</v>
      </c>
      <c r="B171" t="s">
        <v>76</v>
      </c>
      <c r="C171">
        <f>INDEX('Draft Master List'!B:D,MATCH('Fantasy Points'!F171,'Draft Master List'!F:F,0),1)</f>
        <v>2</v>
      </c>
      <c r="D171">
        <f>INDEX('Draft Master List'!B:D,MATCH('Fantasy Points'!F171,'Draft Master List'!F:F,0),2)</f>
        <v>59</v>
      </c>
      <c r="E171">
        <f>INDEX('Draft Master List'!B:D,MATCH('Fantasy Points'!F171,'Draft Master List'!F:F,0),3)</f>
        <v>310</v>
      </c>
      <c r="F171" t="s">
        <v>2332</v>
      </c>
      <c r="G171">
        <v>0</v>
      </c>
      <c r="H171">
        <v>36.799999999999997</v>
      </c>
      <c r="I171">
        <v>30.700000000000003</v>
      </c>
      <c r="J171">
        <v>0</v>
      </c>
      <c r="K171">
        <v>0</v>
      </c>
      <c r="L171">
        <v>67.5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 t="s">
        <v>3112</v>
      </c>
      <c r="T171">
        <v>0</v>
      </c>
      <c r="U171" t="str">
        <f>IFERROR(INDEX(Combine!C:N,MATCH('Fantasy Points'!F171,Combine!B:B,0),1),"No Data")</f>
        <v>Tennessee</v>
      </c>
      <c r="V171" t="str">
        <f>IFERROR(INDEX(Combine!$C:$N,MATCH('Fantasy Points'!F171,Combine!$B:$B,0),2),"No Data")</f>
        <v>SEC</v>
      </c>
      <c r="W171" t="str">
        <f>IFERROR(INDEX(Combine!$C:$N,MATCH('Fantasy Points'!F171,Combine!$B:$B,0),3),"No Data")</f>
        <v>RB</v>
      </c>
      <c r="X171">
        <f>IFERROR(INDEX(Combine!$C:$N,MATCH('Fantasy Points'!F171,Combine!$B:$B,0),4),"No Data")</f>
        <v>73</v>
      </c>
      <c r="Y171">
        <f>IFERROR(INDEX(Combine!$C:$N,MATCH('Fantasy Points'!F171,Combine!$B:$B,0),5),"No Data")</f>
        <v>225</v>
      </c>
      <c r="Z171">
        <f>IFERROR(INDEX(Combine!$C:$N,MATCH('Fantasy Points'!F171,Combine!$B:$B,0),6),"No Data")</f>
        <v>25</v>
      </c>
      <c r="AA171">
        <f>IFERROR(INDEX(Combine!$C:$N,MATCH('Fantasy Points'!F171,Combine!$B:$B,0),7),"No Data")</f>
        <v>4.49</v>
      </c>
      <c r="AB171">
        <f>IFERROR(INDEX(Combine!$C:$N,MATCH('Fantasy Points'!F171,Combine!$B:$B,0),8),"No Data")</f>
        <v>21</v>
      </c>
      <c r="AC171">
        <f>IFERROR(INDEX(Combine!$C:$N,MATCH('Fantasy Points'!F171,Combine!$B:$B,0),9),"No Data")</f>
        <v>41</v>
      </c>
      <c r="AD171">
        <f>IFERROR(INDEX(Combine!$C:$N,MATCH('Fantasy Points'!F171,Combine!$B:$B,0),10),"No Data")</f>
        <v>124</v>
      </c>
      <c r="AE171">
        <f>IFERROR(INDEX(Combine!$C:$N,MATCH('Fantasy Points'!F171,Combine!$B:$B,0),11),"No Data")</f>
        <v>4.1399999999999997</v>
      </c>
      <c r="AF171">
        <f>IFERROR(INDEX(Combine!$C:$N,MATCH('Fantasy Points'!F171,Combine!$B:$B,0),12),"No Data")</f>
        <v>6.87</v>
      </c>
    </row>
    <row r="172" spans="1:32" x14ac:dyDescent="0.25">
      <c r="A172" t="s">
        <v>284</v>
      </c>
      <c r="B172" t="s">
        <v>76</v>
      </c>
      <c r="C172">
        <f>INDEX('Draft Master List'!B:D,MATCH('Fantasy Points'!F172,'Draft Master List'!F:F,0),1)</f>
        <v>4</v>
      </c>
      <c r="D172">
        <f>INDEX('Draft Master List'!B:D,MATCH('Fantasy Points'!F172,'Draft Master List'!F:F,0),2)</f>
        <v>112</v>
      </c>
      <c r="E172">
        <f>INDEX('Draft Master List'!B:D,MATCH('Fantasy Points'!F172,'Draft Master List'!F:F,0),3)</f>
        <v>70</v>
      </c>
      <c r="F172" t="s">
        <v>2347</v>
      </c>
      <c r="G172">
        <v>20.9</v>
      </c>
      <c r="H172">
        <v>21.3</v>
      </c>
      <c r="I172">
        <v>13.7</v>
      </c>
      <c r="J172">
        <v>0</v>
      </c>
      <c r="K172">
        <v>18.700000000000003</v>
      </c>
      <c r="L172">
        <v>74.600000000000009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 t="s">
        <v>3112</v>
      </c>
      <c r="T172">
        <v>0</v>
      </c>
      <c r="U172" t="str">
        <f>IFERROR(INDEX(Combine!C:N,MATCH('Fantasy Points'!F172,Combine!B:B,0),1),"No Data")</f>
        <v>Southern California</v>
      </c>
      <c r="V172" t="str">
        <f>IFERROR(INDEX(Combine!$C:$N,MATCH('Fantasy Points'!F172,Combine!$B:$B,0),2),"No Data")</f>
        <v>Pac-12</v>
      </c>
      <c r="W172" t="str">
        <f>IFERROR(INDEX(Combine!$C:$N,MATCH('Fantasy Points'!F172,Combine!$B:$B,0),3),"No Data")</f>
        <v>RB</v>
      </c>
      <c r="X172">
        <f>IFERROR(INDEX(Combine!$C:$N,MATCH('Fantasy Points'!F172,Combine!$B:$B,0),4),"No Data")</f>
        <v>73</v>
      </c>
      <c r="Y172">
        <f>IFERROR(INDEX(Combine!$C:$N,MATCH('Fantasy Points'!F172,Combine!$B:$B,0),5),"No Data")</f>
        <v>198</v>
      </c>
      <c r="Z172">
        <f>IFERROR(INDEX(Combine!$C:$N,MATCH('Fantasy Points'!F172,Combine!$B:$B,0),6),"No Data")</f>
        <v>0</v>
      </c>
      <c r="AA172">
        <f>IFERROR(INDEX(Combine!$C:$N,MATCH('Fantasy Points'!F172,Combine!$B:$B,0),7),"No Data")</f>
        <v>4.4000000000000004</v>
      </c>
      <c r="AB172">
        <f>IFERROR(INDEX(Combine!$C:$N,MATCH('Fantasy Points'!F172,Combine!$B:$B,0),8),"No Data")</f>
        <v>18</v>
      </c>
      <c r="AC172">
        <f>IFERROR(INDEX(Combine!$C:$N,MATCH('Fantasy Points'!F172,Combine!$B:$B,0),9),"No Data")</f>
        <v>36.5</v>
      </c>
      <c r="AD172">
        <f>IFERROR(INDEX(Combine!$C:$N,MATCH('Fantasy Points'!F172,Combine!$B:$B,0),10),"No Data")</f>
        <v>120</v>
      </c>
      <c r="AE172">
        <f>IFERROR(INDEX(Combine!$C:$N,MATCH('Fantasy Points'!F172,Combine!$B:$B,0),11),"No Data")</f>
        <v>0</v>
      </c>
      <c r="AF172">
        <f>IFERROR(INDEX(Combine!$C:$N,MATCH('Fantasy Points'!F172,Combine!$B:$B,0),12),"No Data")</f>
        <v>0</v>
      </c>
    </row>
    <row r="173" spans="1:32" x14ac:dyDescent="0.25">
      <c r="A173" t="s">
        <v>287</v>
      </c>
      <c r="B173" t="s">
        <v>76</v>
      </c>
      <c r="C173">
        <f>INDEX('Draft Master List'!B:D,MATCH('Fantasy Points'!F173,'Draft Master List'!F:F,0),1)</f>
        <v>5</v>
      </c>
      <c r="D173">
        <f>INDEX('Draft Master List'!B:D,MATCH('Fantasy Points'!F173,'Draft Master List'!F:F,0),2)</f>
        <v>139</v>
      </c>
      <c r="E173">
        <f>INDEX('Draft Master List'!B:D,MATCH('Fantasy Points'!F173,'Draft Master List'!F:F,0),3)</f>
        <v>36.5</v>
      </c>
      <c r="F173" t="s">
        <v>2349</v>
      </c>
      <c r="G173">
        <v>11.3</v>
      </c>
      <c r="H173">
        <v>11.3</v>
      </c>
      <c r="I173">
        <v>0</v>
      </c>
      <c r="J173">
        <v>0</v>
      </c>
      <c r="K173">
        <v>11.5</v>
      </c>
      <c r="L173">
        <v>34.1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 t="s">
        <v>3112</v>
      </c>
      <c r="T173">
        <v>0</v>
      </c>
      <c r="U173" t="str">
        <f>IFERROR(INDEX(Combine!C:N,MATCH('Fantasy Points'!F173,Combine!B:B,0),1),"No Data")</f>
        <v>Kentucky</v>
      </c>
      <c r="V173" t="str">
        <f>IFERROR(INDEX(Combine!$C:$N,MATCH('Fantasy Points'!F173,Combine!$B:$B,0),2),"No Data")</f>
        <v>SEC</v>
      </c>
      <c r="W173" t="str">
        <f>IFERROR(INDEX(Combine!$C:$N,MATCH('Fantasy Points'!F173,Combine!$B:$B,0),3),"No Data")</f>
        <v>No Data</v>
      </c>
      <c r="X173" t="str">
        <f>IFERROR(INDEX(Combine!$C:$N,MATCH('Fantasy Points'!F173,Combine!$B:$B,0),4),"No Data")</f>
        <v>No Data</v>
      </c>
      <c r="Y173" t="str">
        <f>IFERROR(INDEX(Combine!$C:$N,MATCH('Fantasy Points'!F173,Combine!$B:$B,0),5),"No Data")</f>
        <v>No Data</v>
      </c>
      <c r="Z173" t="str">
        <f>IFERROR(INDEX(Combine!$C:$N,MATCH('Fantasy Points'!F173,Combine!$B:$B,0),6),"No Data")</f>
        <v>No Data</v>
      </c>
      <c r="AA173" t="str">
        <f>IFERROR(INDEX(Combine!$C:$N,MATCH('Fantasy Points'!F173,Combine!$B:$B,0),7),"No Data")</f>
        <v>No Data</v>
      </c>
      <c r="AB173" t="str">
        <f>IFERROR(INDEX(Combine!$C:$N,MATCH('Fantasy Points'!F173,Combine!$B:$B,0),8),"No Data")</f>
        <v>No Data</v>
      </c>
      <c r="AC173" t="str">
        <f>IFERROR(INDEX(Combine!$C:$N,MATCH('Fantasy Points'!F173,Combine!$B:$B,0),9),"No Data")</f>
        <v>No Data</v>
      </c>
      <c r="AD173" t="str">
        <f>IFERROR(INDEX(Combine!$C:$N,MATCH('Fantasy Points'!F173,Combine!$B:$B,0),10),"No Data")</f>
        <v>No Data</v>
      </c>
      <c r="AE173" t="str">
        <f>IFERROR(INDEX(Combine!$C:$N,MATCH('Fantasy Points'!F173,Combine!$B:$B,0),11),"No Data")</f>
        <v>No Data</v>
      </c>
      <c r="AF173" t="str">
        <f>IFERROR(INDEX(Combine!$C:$N,MATCH('Fantasy Points'!F173,Combine!$B:$B,0),12),"No Data")</f>
        <v>No Data</v>
      </c>
    </row>
    <row r="174" spans="1:32" x14ac:dyDescent="0.25">
      <c r="A174" t="s">
        <v>295</v>
      </c>
      <c r="B174" t="s">
        <v>76</v>
      </c>
      <c r="C174">
        <f>INDEX('Draft Master List'!B:D,MATCH('Fantasy Points'!F174,'Draft Master List'!F:F,0),1)</f>
        <v>6</v>
      </c>
      <c r="D174">
        <f>INDEX('Draft Master List'!B:D,MATCH('Fantasy Points'!F174,'Draft Master List'!F:F,0),2)</f>
        <v>173</v>
      </c>
      <c r="E174">
        <f>INDEX('Draft Master List'!B:D,MATCH('Fantasy Points'!F174,'Draft Master List'!F:F,0),3)</f>
        <v>22.2</v>
      </c>
      <c r="F174" t="s">
        <v>2355</v>
      </c>
      <c r="G174">
        <v>36.800000000000004</v>
      </c>
      <c r="H174">
        <v>21.3</v>
      </c>
      <c r="I174">
        <v>19.8</v>
      </c>
      <c r="J174">
        <v>20.6</v>
      </c>
      <c r="K174">
        <v>58.1</v>
      </c>
      <c r="L174">
        <v>156.6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 t="s">
        <v>3112</v>
      </c>
      <c r="T174">
        <v>0</v>
      </c>
      <c r="U174" t="str">
        <f>IFERROR(INDEX(Combine!C:N,MATCH('Fantasy Points'!F174,Combine!B:B,0),1),"No Data")</f>
        <v>Mississippi State</v>
      </c>
      <c r="V174" t="str">
        <f>IFERROR(INDEX(Combine!$C:$N,MATCH('Fantasy Points'!F174,Combine!$B:$B,0),2),"No Data")</f>
        <v>SEC</v>
      </c>
      <c r="W174" t="str">
        <f>IFERROR(INDEX(Combine!$C:$N,MATCH('Fantasy Points'!F174,Combine!$B:$B,0),3),"No Data")</f>
        <v>RB</v>
      </c>
      <c r="X174">
        <f>IFERROR(INDEX(Combine!$C:$N,MATCH('Fantasy Points'!F174,Combine!$B:$B,0),4),"No Data")</f>
        <v>73</v>
      </c>
      <c r="Y174">
        <f>IFERROR(INDEX(Combine!$C:$N,MATCH('Fantasy Points'!F174,Combine!$B:$B,0),5),"No Data")</f>
        <v>233</v>
      </c>
      <c r="Z174">
        <f>IFERROR(INDEX(Combine!$C:$N,MATCH('Fantasy Points'!F174,Combine!$B:$B,0),6),"No Data")</f>
        <v>25</v>
      </c>
      <c r="AA174">
        <f>IFERROR(INDEX(Combine!$C:$N,MATCH('Fantasy Points'!F174,Combine!$B:$B,0),7),"No Data")</f>
        <v>4.67</v>
      </c>
      <c r="AB174">
        <f>IFERROR(INDEX(Combine!$C:$N,MATCH('Fantasy Points'!F174,Combine!$B:$B,0),8),"No Data")</f>
        <v>15</v>
      </c>
      <c r="AC174">
        <f>IFERROR(INDEX(Combine!$C:$N,MATCH('Fantasy Points'!F174,Combine!$B:$B,0),9),"No Data")</f>
        <v>33</v>
      </c>
      <c r="AD174">
        <f>IFERROR(INDEX(Combine!$C:$N,MATCH('Fantasy Points'!F174,Combine!$B:$B,0),10),"No Data")</f>
        <v>121</v>
      </c>
      <c r="AE174">
        <f>IFERROR(INDEX(Combine!$C:$N,MATCH('Fantasy Points'!F174,Combine!$B:$B,0),11),"No Data")</f>
        <v>4.49</v>
      </c>
      <c r="AF174">
        <f>IFERROR(INDEX(Combine!$C:$N,MATCH('Fantasy Points'!F174,Combine!$B:$B,0),12),"No Data")</f>
        <v>7.09</v>
      </c>
    </row>
    <row r="175" spans="1:32" x14ac:dyDescent="0.25">
      <c r="A175" t="s">
        <v>296</v>
      </c>
      <c r="B175" t="s">
        <v>76</v>
      </c>
      <c r="C175">
        <f>INDEX('Draft Master List'!B:D,MATCH('Fantasy Points'!F175,'Draft Master List'!F:F,0),1)</f>
        <v>6</v>
      </c>
      <c r="D175">
        <f>INDEX('Draft Master List'!B:D,MATCH('Fantasy Points'!F175,'Draft Master List'!F:F,0),2)</f>
        <v>174</v>
      </c>
      <c r="E175">
        <f>INDEX('Draft Master List'!B:D,MATCH('Fantasy Points'!F175,'Draft Master List'!F:F,0),3)</f>
        <v>21.8</v>
      </c>
      <c r="F175" t="s">
        <v>2356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 t="s">
        <v>3112</v>
      </c>
      <c r="T175">
        <v>0</v>
      </c>
      <c r="U175" t="str">
        <f>IFERROR(INDEX(Combine!C:N,MATCH('Fantasy Points'!F175,Combine!B:B,0),1),"No Data")</f>
        <v>Louisana Tech</v>
      </c>
      <c r="V175" t="str">
        <f>IFERROR(INDEX(Combine!$C:$N,MATCH('Fantasy Points'!F175,Combine!$B:$B,0),2),"No Data")</f>
        <v>N/A</v>
      </c>
      <c r="W175" t="str">
        <f>IFERROR(INDEX(Combine!$C:$N,MATCH('Fantasy Points'!F175,Combine!$B:$B,0),3),"No Data")</f>
        <v>No Data</v>
      </c>
      <c r="X175" t="str">
        <f>IFERROR(INDEX(Combine!$C:$N,MATCH('Fantasy Points'!F175,Combine!$B:$B,0),4),"No Data")</f>
        <v>No Data</v>
      </c>
      <c r="Y175" t="str">
        <f>IFERROR(INDEX(Combine!$C:$N,MATCH('Fantasy Points'!F175,Combine!$B:$B,0),5),"No Data")</f>
        <v>No Data</v>
      </c>
      <c r="Z175" t="str">
        <f>IFERROR(INDEX(Combine!$C:$N,MATCH('Fantasy Points'!F175,Combine!$B:$B,0),6),"No Data")</f>
        <v>No Data</v>
      </c>
      <c r="AA175" t="str">
        <f>IFERROR(INDEX(Combine!$C:$N,MATCH('Fantasy Points'!F175,Combine!$B:$B,0),7),"No Data")</f>
        <v>No Data</v>
      </c>
      <c r="AB175" t="str">
        <f>IFERROR(INDEX(Combine!$C:$N,MATCH('Fantasy Points'!F175,Combine!$B:$B,0),8),"No Data")</f>
        <v>No Data</v>
      </c>
      <c r="AC175" t="str">
        <f>IFERROR(INDEX(Combine!$C:$N,MATCH('Fantasy Points'!F175,Combine!$B:$B,0),9),"No Data")</f>
        <v>No Data</v>
      </c>
      <c r="AD175" t="str">
        <f>IFERROR(INDEX(Combine!$C:$N,MATCH('Fantasy Points'!F175,Combine!$B:$B,0),10),"No Data")</f>
        <v>No Data</v>
      </c>
      <c r="AE175" t="str">
        <f>IFERROR(INDEX(Combine!$C:$N,MATCH('Fantasy Points'!F175,Combine!$B:$B,0),11),"No Data")</f>
        <v>No Data</v>
      </c>
      <c r="AF175" t="str">
        <f>IFERROR(INDEX(Combine!$C:$N,MATCH('Fantasy Points'!F175,Combine!$B:$B,0),12),"No Data")</f>
        <v>No Data</v>
      </c>
    </row>
    <row r="176" spans="1:32" x14ac:dyDescent="0.25">
      <c r="A176" t="s">
        <v>299</v>
      </c>
      <c r="B176" t="s">
        <v>76</v>
      </c>
      <c r="C176">
        <f>INDEX('Draft Master List'!B:D,MATCH('Fantasy Points'!F176,'Draft Master List'!F:F,0),1)</f>
        <v>6</v>
      </c>
      <c r="D176">
        <f>INDEX('Draft Master List'!B:D,MATCH('Fantasy Points'!F176,'Draft Master List'!F:F,0),2)</f>
        <v>180</v>
      </c>
      <c r="E176">
        <f>INDEX('Draft Master List'!B:D,MATCH('Fantasy Points'!F176,'Draft Master List'!F:F,0),3)</f>
        <v>19.399999999999999</v>
      </c>
      <c r="F176" t="s">
        <v>2359</v>
      </c>
      <c r="G176">
        <v>9</v>
      </c>
      <c r="H176">
        <v>23</v>
      </c>
      <c r="I176">
        <v>0</v>
      </c>
      <c r="J176">
        <v>5</v>
      </c>
      <c r="K176">
        <v>0</v>
      </c>
      <c r="L176">
        <v>37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 t="s">
        <v>3112</v>
      </c>
      <c r="T176">
        <v>0</v>
      </c>
      <c r="U176" t="str">
        <f>IFERROR(INDEX(Combine!C:N,MATCH('Fantasy Points'!F176,Combine!B:B,0),1),"No Data")</f>
        <v xml:space="preserve">Southern Illinois </v>
      </c>
      <c r="V176" t="str">
        <f>IFERROR(INDEX(Combine!$C:$N,MATCH('Fantasy Points'!F176,Combine!$B:$B,0),2),"No Data")</f>
        <v>N/A</v>
      </c>
      <c r="W176" t="str">
        <f>IFERROR(INDEX(Combine!$C:$N,MATCH('Fantasy Points'!F176,Combine!$B:$B,0),3),"No Data")</f>
        <v>No Data</v>
      </c>
      <c r="X176" t="str">
        <f>IFERROR(INDEX(Combine!$C:$N,MATCH('Fantasy Points'!F176,Combine!$B:$B,0),4),"No Data")</f>
        <v>No Data</v>
      </c>
      <c r="Y176" t="str">
        <f>IFERROR(INDEX(Combine!$C:$N,MATCH('Fantasy Points'!F176,Combine!$B:$B,0),5),"No Data")</f>
        <v>No Data</v>
      </c>
      <c r="Z176" t="str">
        <f>IFERROR(INDEX(Combine!$C:$N,MATCH('Fantasy Points'!F176,Combine!$B:$B,0),6),"No Data")</f>
        <v>No Data</v>
      </c>
      <c r="AA176" t="str">
        <f>IFERROR(INDEX(Combine!$C:$N,MATCH('Fantasy Points'!F176,Combine!$B:$B,0),7),"No Data")</f>
        <v>No Data</v>
      </c>
      <c r="AB176" t="str">
        <f>IFERROR(INDEX(Combine!$C:$N,MATCH('Fantasy Points'!F176,Combine!$B:$B,0),8),"No Data")</f>
        <v>No Data</v>
      </c>
      <c r="AC176" t="str">
        <f>IFERROR(INDEX(Combine!$C:$N,MATCH('Fantasy Points'!F176,Combine!$B:$B,0),9),"No Data")</f>
        <v>No Data</v>
      </c>
      <c r="AD176" t="str">
        <f>IFERROR(INDEX(Combine!$C:$N,MATCH('Fantasy Points'!F176,Combine!$B:$B,0),10),"No Data")</f>
        <v>No Data</v>
      </c>
      <c r="AE176" t="str">
        <f>IFERROR(INDEX(Combine!$C:$N,MATCH('Fantasy Points'!F176,Combine!$B:$B,0),11),"No Data")</f>
        <v>No Data</v>
      </c>
      <c r="AF176" t="str">
        <f>IFERROR(INDEX(Combine!$C:$N,MATCH('Fantasy Points'!F176,Combine!$B:$B,0),12),"No Data")</f>
        <v>No Data</v>
      </c>
    </row>
    <row r="177" spans="1:32" x14ac:dyDescent="0.25">
      <c r="A177" t="s">
        <v>301</v>
      </c>
      <c r="B177" t="s">
        <v>76</v>
      </c>
      <c r="C177">
        <f>INDEX('Draft Master List'!B:D,MATCH('Fantasy Points'!F177,'Draft Master List'!F:F,0),1)</f>
        <v>6</v>
      </c>
      <c r="D177">
        <f>INDEX('Draft Master List'!B:D,MATCH('Fantasy Points'!F177,'Draft Master List'!F:F,0),2)</f>
        <v>188</v>
      </c>
      <c r="E177">
        <f>INDEX('Draft Master List'!B:D,MATCH('Fantasy Points'!F177,'Draft Master List'!F:F,0),3)</f>
        <v>16.2</v>
      </c>
      <c r="F177" t="s">
        <v>2361</v>
      </c>
      <c r="G177">
        <v>2.8</v>
      </c>
      <c r="H177">
        <v>12.9</v>
      </c>
      <c r="I177">
        <v>80.899999999999991</v>
      </c>
      <c r="J177">
        <v>26.1</v>
      </c>
      <c r="K177">
        <v>11.9</v>
      </c>
      <c r="L177">
        <v>134.6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 t="s">
        <v>3112</v>
      </c>
      <c r="T177">
        <v>0</v>
      </c>
      <c r="U177" t="str">
        <f>IFERROR(INDEX(Combine!C:N,MATCH('Fantasy Points'!F177,Combine!B:B,0),1),"No Data")</f>
        <v>Georgia Tech</v>
      </c>
      <c r="V177" t="str">
        <f>IFERROR(INDEX(Combine!$C:$N,MATCH('Fantasy Points'!F177,Combine!$B:$B,0),2),"No Data")</f>
        <v>ACC</v>
      </c>
      <c r="W177" t="str">
        <f>IFERROR(INDEX(Combine!$C:$N,MATCH('Fantasy Points'!F177,Combine!$B:$B,0),3),"No Data")</f>
        <v>RB</v>
      </c>
      <c r="X177">
        <f>IFERROR(INDEX(Combine!$C:$N,MATCH('Fantasy Points'!F177,Combine!$B:$B,0),4),"No Data")</f>
        <v>71</v>
      </c>
      <c r="Y177">
        <f>IFERROR(INDEX(Combine!$C:$N,MATCH('Fantasy Points'!F177,Combine!$B:$B,0),5),"No Data")</f>
        <v>229</v>
      </c>
      <c r="Z177">
        <f>IFERROR(INDEX(Combine!$C:$N,MATCH('Fantasy Points'!F177,Combine!$B:$B,0),6),"No Data")</f>
        <v>17</v>
      </c>
      <c r="AA177">
        <f>IFERROR(INDEX(Combine!$C:$N,MATCH('Fantasy Points'!F177,Combine!$B:$B,0),7),"No Data")</f>
        <v>4.6399999999999997</v>
      </c>
      <c r="AB177">
        <f>IFERROR(INDEX(Combine!$C:$N,MATCH('Fantasy Points'!F177,Combine!$B:$B,0),8),"No Data")</f>
        <v>15</v>
      </c>
      <c r="AC177">
        <f>IFERROR(INDEX(Combine!$C:$N,MATCH('Fantasy Points'!F177,Combine!$B:$B,0),9),"No Data")</f>
        <v>33</v>
      </c>
      <c r="AD177">
        <f>IFERROR(INDEX(Combine!$C:$N,MATCH('Fantasy Points'!F177,Combine!$B:$B,0),10),"No Data")</f>
        <v>107</v>
      </c>
      <c r="AE177">
        <f>IFERROR(INDEX(Combine!$C:$N,MATCH('Fantasy Points'!F177,Combine!$B:$B,0),11),"No Data")</f>
        <v>4.67</v>
      </c>
      <c r="AF177">
        <f>IFERROR(INDEX(Combine!$C:$N,MATCH('Fantasy Points'!F177,Combine!$B:$B,0),12),"No Data")</f>
        <v>7.56</v>
      </c>
    </row>
    <row r="178" spans="1:32" x14ac:dyDescent="0.25">
      <c r="A178" t="s">
        <v>93</v>
      </c>
      <c r="B178" t="s">
        <v>76</v>
      </c>
      <c r="C178">
        <f>INDEX('Draft Master List'!B:D,MATCH('Fantasy Points'!F178,'Draft Master List'!F:F,0),1)</f>
        <v>6</v>
      </c>
      <c r="D178">
        <f>INDEX('Draft Master List'!B:D,MATCH('Fantasy Points'!F178,'Draft Master List'!F:F,0),2)</f>
        <v>193</v>
      </c>
      <c r="E178">
        <f>INDEX('Draft Master List'!B:D,MATCH('Fantasy Points'!F178,'Draft Master List'!F:F,0),3)</f>
        <v>14.2</v>
      </c>
      <c r="F178" t="s">
        <v>2363</v>
      </c>
      <c r="G178">
        <v>11.6</v>
      </c>
      <c r="H178">
        <v>81.400000000000006</v>
      </c>
      <c r="I178">
        <v>32.6</v>
      </c>
      <c r="J178">
        <v>74.2</v>
      </c>
      <c r="K178">
        <v>57.3</v>
      </c>
      <c r="L178">
        <v>257.10000000000002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 t="s">
        <v>3112</v>
      </c>
      <c r="T178">
        <v>0</v>
      </c>
      <c r="U178" t="str">
        <f>IFERROR(INDEX(Combine!C:N,MATCH('Fantasy Points'!F178,Combine!B:B,0),1),"No Data")</f>
        <v>Buffalo</v>
      </c>
      <c r="V178" t="str">
        <f>IFERROR(INDEX(Combine!$C:$N,MATCH('Fantasy Points'!F178,Combine!$B:$B,0),2),"No Data")</f>
        <v>Mid-American</v>
      </c>
      <c r="W178" t="str">
        <f>IFERROR(INDEX(Combine!$C:$N,MATCH('Fantasy Points'!F178,Combine!$B:$B,0),3),"No Data")</f>
        <v>RB</v>
      </c>
      <c r="X178">
        <f>IFERROR(INDEX(Combine!$C:$N,MATCH('Fantasy Points'!F178,Combine!$B:$B,0),4),"No Data")</f>
        <v>74</v>
      </c>
      <c r="Y178">
        <f>IFERROR(INDEX(Combine!$C:$N,MATCH('Fantasy Points'!F178,Combine!$B:$B,0),5),"No Data")</f>
        <v>218</v>
      </c>
      <c r="Z178">
        <f>IFERROR(INDEX(Combine!$C:$N,MATCH('Fantasy Points'!F178,Combine!$B:$B,0),6),"No Data")</f>
        <v>0</v>
      </c>
      <c r="AA178">
        <f>IFERROR(INDEX(Combine!$C:$N,MATCH('Fantasy Points'!F178,Combine!$B:$B,0),7),"No Data")</f>
        <v>4.5</v>
      </c>
      <c r="AB178">
        <f>IFERROR(INDEX(Combine!$C:$N,MATCH('Fantasy Points'!F178,Combine!$B:$B,0),8),"No Data")</f>
        <v>15</v>
      </c>
      <c r="AC178">
        <f>IFERROR(INDEX(Combine!$C:$N,MATCH('Fantasy Points'!F178,Combine!$B:$B,0),9),"No Data")</f>
        <v>36</v>
      </c>
      <c r="AD178">
        <f>IFERROR(INDEX(Combine!$C:$N,MATCH('Fantasy Points'!F178,Combine!$B:$B,0),10),"No Data")</f>
        <v>119</v>
      </c>
      <c r="AE178">
        <f>IFERROR(INDEX(Combine!$C:$N,MATCH('Fantasy Points'!F178,Combine!$B:$B,0),11),"No Data")</f>
        <v>4.2300000000000004</v>
      </c>
      <c r="AF178">
        <f>IFERROR(INDEX(Combine!$C:$N,MATCH('Fantasy Points'!F178,Combine!$B:$B,0),12),"No Data")</f>
        <v>6.89</v>
      </c>
    </row>
    <row r="179" spans="1:32" x14ac:dyDescent="0.25">
      <c r="A179" t="s">
        <v>307</v>
      </c>
      <c r="B179" t="s">
        <v>76</v>
      </c>
      <c r="C179">
        <f>INDEX('Draft Master List'!B:D,MATCH('Fantasy Points'!F179,'Draft Master List'!F:F,0),1)</f>
        <v>6</v>
      </c>
      <c r="D179">
        <f>INDEX('Draft Master List'!B:D,MATCH('Fantasy Points'!F179,'Draft Master List'!F:F,0),2)</f>
        <v>200</v>
      </c>
      <c r="E179">
        <f>INDEX('Draft Master List'!B:D,MATCH('Fantasy Points'!F179,'Draft Master List'!F:F,0),3)</f>
        <v>11.4</v>
      </c>
      <c r="F179" t="s">
        <v>2368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 t="s">
        <v>3112</v>
      </c>
      <c r="T179">
        <v>0</v>
      </c>
      <c r="U179" t="str">
        <f>IFERROR(INDEX(Combine!C:N,MATCH('Fantasy Points'!F179,Combine!B:B,0),1),"No Data")</f>
        <v>Louisiana State</v>
      </c>
      <c r="V179" t="str">
        <f>IFERROR(INDEX(Combine!$C:$N,MATCH('Fantasy Points'!F179,Combine!$B:$B,0),2),"No Data")</f>
        <v>SEC</v>
      </c>
      <c r="W179" t="str">
        <f>IFERROR(INDEX(Combine!$C:$N,MATCH('Fantasy Points'!F179,Combine!$B:$B,0),3),"No Data")</f>
        <v>RB</v>
      </c>
      <c r="X179">
        <f>IFERROR(INDEX(Combine!$C:$N,MATCH('Fantasy Points'!F179,Combine!$B:$B,0),4),"No Data")</f>
        <v>73</v>
      </c>
      <c r="Y179">
        <f>IFERROR(INDEX(Combine!$C:$N,MATCH('Fantasy Points'!F179,Combine!$B:$B,0),5),"No Data")</f>
        <v>238</v>
      </c>
      <c r="Z179">
        <f>IFERROR(INDEX(Combine!$C:$N,MATCH('Fantasy Points'!F179,Combine!$B:$B,0),6),"No Data")</f>
        <v>26</v>
      </c>
      <c r="AA179">
        <f>IFERROR(INDEX(Combine!$C:$N,MATCH('Fantasy Points'!F179,Combine!$B:$B,0),7),"No Data")</f>
        <v>4.68</v>
      </c>
      <c r="AB179">
        <f>IFERROR(INDEX(Combine!$C:$N,MATCH('Fantasy Points'!F179,Combine!$B:$B,0),8),"No Data")</f>
        <v>0</v>
      </c>
      <c r="AC179">
        <f>IFERROR(INDEX(Combine!$C:$N,MATCH('Fantasy Points'!F179,Combine!$B:$B,0),9),"No Data")</f>
        <v>30.5</v>
      </c>
      <c r="AD179">
        <f>IFERROR(INDEX(Combine!$C:$N,MATCH('Fantasy Points'!F179,Combine!$B:$B,0),10),"No Data")</f>
        <v>111</v>
      </c>
      <c r="AE179">
        <f>IFERROR(INDEX(Combine!$C:$N,MATCH('Fantasy Points'!F179,Combine!$B:$B,0),11),"No Data")</f>
        <v>4.47</v>
      </c>
      <c r="AF179">
        <f>IFERROR(INDEX(Combine!$C:$N,MATCH('Fantasy Points'!F179,Combine!$B:$B,0),12),"No Data")</f>
        <v>6.98</v>
      </c>
    </row>
    <row r="180" spans="1:32" x14ac:dyDescent="0.25">
      <c r="A180" t="s">
        <v>314</v>
      </c>
      <c r="B180" t="s">
        <v>76</v>
      </c>
      <c r="C180">
        <f>INDEX('Draft Master List'!B:D,MATCH('Fantasy Points'!F180,'Draft Master List'!F:F,0),1)</f>
        <v>7</v>
      </c>
      <c r="D180">
        <f>INDEX('Draft Master List'!B:D,MATCH('Fantasy Points'!F180,'Draft Master List'!F:F,0),2)</f>
        <v>237</v>
      </c>
      <c r="E180">
        <f>INDEX('Draft Master List'!B:D,MATCH('Fantasy Points'!F180,'Draft Master List'!F:F,0),3)</f>
        <v>2</v>
      </c>
      <c r="F180" t="s">
        <v>2375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 t="s">
        <v>3112</v>
      </c>
      <c r="T180">
        <v>0</v>
      </c>
      <c r="U180" t="str">
        <f>IFERROR(INDEX(Combine!C:N,MATCH('Fantasy Points'!F180,Combine!B:B,0),1),"No Data")</f>
        <v>Rutgers</v>
      </c>
      <c r="V180" t="str">
        <f>IFERROR(INDEX(Combine!$C:$N,MATCH('Fantasy Points'!F180,Combine!$B:$B,0),2),"No Data")</f>
        <v>Big Ten</v>
      </c>
      <c r="W180" t="str">
        <f>IFERROR(INDEX(Combine!$C:$N,MATCH('Fantasy Points'!F180,Combine!$B:$B,0),3),"No Data")</f>
        <v>No Data</v>
      </c>
      <c r="X180" t="str">
        <f>IFERROR(INDEX(Combine!$C:$N,MATCH('Fantasy Points'!F180,Combine!$B:$B,0),4),"No Data")</f>
        <v>No Data</v>
      </c>
      <c r="Y180" t="str">
        <f>IFERROR(INDEX(Combine!$C:$N,MATCH('Fantasy Points'!F180,Combine!$B:$B,0),5),"No Data")</f>
        <v>No Data</v>
      </c>
      <c r="Z180" t="str">
        <f>IFERROR(INDEX(Combine!$C:$N,MATCH('Fantasy Points'!F180,Combine!$B:$B,0),6),"No Data")</f>
        <v>No Data</v>
      </c>
      <c r="AA180" t="str">
        <f>IFERROR(INDEX(Combine!$C:$N,MATCH('Fantasy Points'!F180,Combine!$B:$B,0),7),"No Data")</f>
        <v>No Data</v>
      </c>
      <c r="AB180" t="str">
        <f>IFERROR(INDEX(Combine!$C:$N,MATCH('Fantasy Points'!F180,Combine!$B:$B,0),8),"No Data")</f>
        <v>No Data</v>
      </c>
      <c r="AC180" t="str">
        <f>IFERROR(INDEX(Combine!$C:$N,MATCH('Fantasy Points'!F180,Combine!$B:$B,0),9),"No Data")</f>
        <v>No Data</v>
      </c>
      <c r="AD180" t="str">
        <f>IFERROR(INDEX(Combine!$C:$N,MATCH('Fantasy Points'!F180,Combine!$B:$B,0),10),"No Data")</f>
        <v>No Data</v>
      </c>
      <c r="AE180" t="str">
        <f>IFERROR(INDEX(Combine!$C:$N,MATCH('Fantasy Points'!F180,Combine!$B:$B,0),11),"No Data")</f>
        <v>No Data</v>
      </c>
      <c r="AF180" t="str">
        <f>IFERROR(INDEX(Combine!$C:$N,MATCH('Fantasy Points'!F180,Combine!$B:$B,0),12),"No Data")</f>
        <v>No Data</v>
      </c>
    </row>
    <row r="181" spans="1:32" x14ac:dyDescent="0.25">
      <c r="A181" t="s">
        <v>319</v>
      </c>
      <c r="B181" t="s">
        <v>76</v>
      </c>
      <c r="C181">
        <f>INDEX('Draft Master List'!B:D,MATCH('Fantasy Points'!F181,'Draft Master List'!F:F,0),1)</f>
        <v>1</v>
      </c>
      <c r="D181">
        <f>INDEX('Draft Master List'!B:D,MATCH('Fantasy Points'!F181,'Draft Master List'!F:F,0),2)</f>
        <v>12</v>
      </c>
      <c r="E181">
        <f>INDEX('Draft Master List'!B:D,MATCH('Fantasy Points'!F181,'Draft Master List'!F:F,0),3)</f>
        <v>1200</v>
      </c>
      <c r="F181" t="s">
        <v>2383</v>
      </c>
      <c r="G181">
        <v>162</v>
      </c>
      <c r="H181">
        <v>157.10000000000002</v>
      </c>
      <c r="I181">
        <v>32</v>
      </c>
      <c r="J181">
        <v>103.2</v>
      </c>
      <c r="K181">
        <v>232.60000000000002</v>
      </c>
      <c r="L181">
        <v>686.90000000000009</v>
      </c>
      <c r="M181">
        <v>0</v>
      </c>
      <c r="N181">
        <v>0</v>
      </c>
      <c r="O181">
        <v>0</v>
      </c>
      <c r="P181">
        <v>0</v>
      </c>
      <c r="Q181">
        <v>1</v>
      </c>
      <c r="R181">
        <v>1</v>
      </c>
      <c r="S181" t="s">
        <v>3113</v>
      </c>
      <c r="T181">
        <v>1</v>
      </c>
      <c r="U181" t="str">
        <f>IFERROR(INDEX(Combine!C:N,MATCH('Fantasy Points'!F181,Combine!B:B,0),1),"No Data")</f>
        <v>Georgia</v>
      </c>
      <c r="V181" t="str">
        <f>IFERROR(INDEX(Combine!$C:$N,MATCH('Fantasy Points'!F181,Combine!$B:$B,0),2),"No Data")</f>
        <v>SEC</v>
      </c>
      <c r="W181" t="str">
        <f>IFERROR(INDEX(Combine!$C:$N,MATCH('Fantasy Points'!F181,Combine!$B:$B,0),3),"No Data")</f>
        <v>RB</v>
      </c>
      <c r="X181">
        <f>IFERROR(INDEX(Combine!$C:$N,MATCH('Fantasy Points'!F181,Combine!$B:$B,0),4),"No Data")</f>
        <v>71</v>
      </c>
      <c r="Y181">
        <f>IFERROR(INDEX(Combine!$C:$N,MATCH('Fantasy Points'!F181,Combine!$B:$B,0),5),"No Data")</f>
        <v>217</v>
      </c>
      <c r="Z181">
        <f>IFERROR(INDEX(Combine!$C:$N,MATCH('Fantasy Points'!F181,Combine!$B:$B,0),6),"No Data")</f>
        <v>0</v>
      </c>
      <c r="AA181">
        <f>IFERROR(INDEX(Combine!$C:$N,MATCH('Fantasy Points'!F181,Combine!$B:$B,0),7),"No Data")</f>
        <v>4.5</v>
      </c>
      <c r="AB181">
        <f>IFERROR(INDEX(Combine!$C:$N,MATCH('Fantasy Points'!F181,Combine!$B:$B,0),8),"No Data")</f>
        <v>25</v>
      </c>
      <c r="AC181">
        <f>IFERROR(INDEX(Combine!$C:$N,MATCH('Fantasy Points'!F181,Combine!$B:$B,0),9),"No Data")</f>
        <v>35.5</v>
      </c>
      <c r="AD181">
        <f>IFERROR(INDEX(Combine!$C:$N,MATCH('Fantasy Points'!F181,Combine!$B:$B,0),10),"No Data")</f>
        <v>115</v>
      </c>
      <c r="AE181">
        <f>IFERROR(INDEX(Combine!$C:$N,MATCH('Fantasy Points'!F181,Combine!$B:$B,0),11),"No Data")</f>
        <v>4.2699999999999996</v>
      </c>
      <c r="AF181">
        <f>IFERROR(INDEX(Combine!$C:$N,MATCH('Fantasy Points'!F181,Combine!$B:$B,0),12),"No Data")</f>
        <v>6.84</v>
      </c>
    </row>
    <row r="182" spans="1:32" x14ac:dyDescent="0.25">
      <c r="A182" t="s">
        <v>321</v>
      </c>
      <c r="B182" t="s">
        <v>76</v>
      </c>
      <c r="C182">
        <f>INDEX('Draft Master List'!B:D,MATCH('Fantasy Points'!F182,'Draft Master List'!F:F,0),1)</f>
        <v>1</v>
      </c>
      <c r="D182">
        <f>INDEX('Draft Master List'!B:D,MATCH('Fantasy Points'!F182,'Draft Master List'!F:F,0),2)</f>
        <v>27</v>
      </c>
      <c r="E182">
        <f>INDEX('Draft Master List'!B:D,MATCH('Fantasy Points'!F182,'Draft Master List'!F:F,0),3)</f>
        <v>680</v>
      </c>
      <c r="F182" t="s">
        <v>2387</v>
      </c>
      <c r="G182">
        <v>61</v>
      </c>
      <c r="H182">
        <v>82.2</v>
      </c>
      <c r="I182">
        <v>103.1</v>
      </c>
      <c r="J182">
        <v>57</v>
      </c>
      <c r="K182">
        <v>121.1</v>
      </c>
      <c r="L182">
        <v>424.4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 t="s">
        <v>3112</v>
      </c>
      <c r="T182">
        <v>0</v>
      </c>
      <c r="U182" t="str">
        <f>IFERROR(INDEX(Combine!C:N,MATCH('Fantasy Points'!F182,Combine!B:B,0),1),"No Data")</f>
        <v>Connecticut</v>
      </c>
      <c r="V182" t="str">
        <f>IFERROR(INDEX(Combine!$C:$N,MATCH('Fantasy Points'!F182,Combine!$B:$B,0),2),"No Data")</f>
        <v>The American</v>
      </c>
      <c r="W182" t="str">
        <f>IFERROR(INDEX(Combine!$C:$N,MATCH('Fantasy Points'!F182,Combine!$B:$B,0),3),"No Data")</f>
        <v>RB</v>
      </c>
      <c r="X182">
        <f>IFERROR(INDEX(Combine!$C:$N,MATCH('Fantasy Points'!F182,Combine!$B:$B,0),4),"No Data")</f>
        <v>70</v>
      </c>
      <c r="Y182">
        <f>IFERROR(INDEX(Combine!$C:$N,MATCH('Fantasy Points'!F182,Combine!$B:$B,0),5),"No Data")</f>
        <v>210</v>
      </c>
      <c r="Z182">
        <f>IFERROR(INDEX(Combine!$C:$N,MATCH('Fantasy Points'!F182,Combine!$B:$B,0),6),"No Data")</f>
        <v>0</v>
      </c>
      <c r="AA182">
        <f>IFERROR(INDEX(Combine!$C:$N,MATCH('Fantasy Points'!F182,Combine!$B:$B,0),7),"No Data")</f>
        <v>4.46</v>
      </c>
      <c r="AB182">
        <f>IFERROR(INDEX(Combine!$C:$N,MATCH('Fantasy Points'!F182,Combine!$B:$B,0),8),"No Data")</f>
        <v>0</v>
      </c>
      <c r="AC182">
        <f>IFERROR(INDEX(Combine!$C:$N,MATCH('Fantasy Points'!F182,Combine!$B:$B,0),9),"No Data")</f>
        <v>41.5</v>
      </c>
      <c r="AD182">
        <f>IFERROR(INDEX(Combine!$C:$N,MATCH('Fantasy Points'!F182,Combine!$B:$B,0),10),"No Data")</f>
        <v>125</v>
      </c>
      <c r="AE182">
        <f>IFERROR(INDEX(Combine!$C:$N,MATCH('Fantasy Points'!F182,Combine!$B:$B,0),11),"No Data")</f>
        <v>4.0999999999999996</v>
      </c>
      <c r="AF182">
        <f>IFERROR(INDEX(Combine!$C:$N,MATCH('Fantasy Points'!F182,Combine!$B:$B,0),12),"No Data")</f>
        <v>6.93</v>
      </c>
    </row>
    <row r="183" spans="1:32" x14ac:dyDescent="0.25">
      <c r="A183" t="s">
        <v>323</v>
      </c>
      <c r="B183" t="s">
        <v>76</v>
      </c>
      <c r="C183">
        <f>INDEX('Draft Master List'!B:D,MATCH('Fantasy Points'!F183,'Draft Master List'!F:F,0),1)</f>
        <v>1</v>
      </c>
      <c r="D183">
        <f>INDEX('Draft Master List'!B:D,MATCH('Fantasy Points'!F183,'Draft Master List'!F:F,0),2)</f>
        <v>31</v>
      </c>
      <c r="E183">
        <f>INDEX('Draft Master List'!B:D,MATCH('Fantasy Points'!F183,'Draft Master List'!F:F,0),3)</f>
        <v>600</v>
      </c>
      <c r="F183" t="s">
        <v>2390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 t="s">
        <v>3112</v>
      </c>
      <c r="T183">
        <v>0</v>
      </c>
      <c r="U183" t="str">
        <f>IFERROR(INDEX(Combine!C:N,MATCH('Fantasy Points'!F183,Combine!B:B,0),1),"No Data")</f>
        <v>Ohio State</v>
      </c>
      <c r="V183" t="str">
        <f>IFERROR(INDEX(Combine!$C:$N,MATCH('Fantasy Points'!F183,Combine!$B:$B,0),2),"No Data")</f>
        <v>Big Ten</v>
      </c>
      <c r="W183" t="str">
        <f>IFERROR(INDEX(Combine!$C:$N,MATCH('Fantasy Points'!F183,Combine!$B:$B,0),3),"No Data")</f>
        <v>RB</v>
      </c>
      <c r="X183">
        <f>IFERROR(INDEX(Combine!$C:$N,MATCH('Fantasy Points'!F183,Combine!$B:$B,0),4),"No Data")</f>
        <v>73</v>
      </c>
      <c r="Y183">
        <f>IFERROR(INDEX(Combine!$C:$N,MATCH('Fantasy Points'!F183,Combine!$B:$B,0),5),"No Data")</f>
        <v>235</v>
      </c>
      <c r="Z183">
        <f>IFERROR(INDEX(Combine!$C:$N,MATCH('Fantasy Points'!F183,Combine!$B:$B,0),6),"No Data")</f>
        <v>0</v>
      </c>
      <c r="AA183">
        <f>IFERROR(INDEX(Combine!$C:$N,MATCH('Fantasy Points'!F183,Combine!$B:$B,0),7),"No Data")</f>
        <v>4.5199999999999996</v>
      </c>
      <c r="AB183">
        <f>IFERROR(INDEX(Combine!$C:$N,MATCH('Fantasy Points'!F183,Combine!$B:$B,0),8),"No Data")</f>
        <v>25</v>
      </c>
      <c r="AC183">
        <f>IFERROR(INDEX(Combine!$C:$N,MATCH('Fantasy Points'!F183,Combine!$B:$B,0),9),"No Data")</f>
        <v>33.5</v>
      </c>
      <c r="AD183">
        <f>IFERROR(INDEX(Combine!$C:$N,MATCH('Fantasy Points'!F183,Combine!$B:$B,0),10),"No Data")</f>
        <v>128</v>
      </c>
      <c r="AE183">
        <f>IFERROR(INDEX(Combine!$C:$N,MATCH('Fantasy Points'!F183,Combine!$B:$B,0),11),"No Data")</f>
        <v>0</v>
      </c>
      <c r="AF183">
        <f>IFERROR(INDEX(Combine!$C:$N,MATCH('Fantasy Points'!F183,Combine!$B:$B,0),12),"No Data")</f>
        <v>0</v>
      </c>
    </row>
    <row r="184" spans="1:32" x14ac:dyDescent="0.25">
      <c r="A184" t="s">
        <v>327</v>
      </c>
      <c r="B184" t="s">
        <v>76</v>
      </c>
      <c r="C184">
        <f>INDEX('Draft Master List'!B:D,MATCH('Fantasy Points'!F184,'Draft Master List'!F:F,0),1)</f>
        <v>2</v>
      </c>
      <c r="D184">
        <f>INDEX('Draft Master List'!B:D,MATCH('Fantasy Points'!F184,'Draft Master List'!F:F,0),2)</f>
        <v>53</v>
      </c>
      <c r="E184">
        <f>INDEX('Draft Master List'!B:D,MATCH('Fantasy Points'!F184,'Draft Master List'!F:F,0),3)</f>
        <v>370</v>
      </c>
      <c r="F184" t="s">
        <v>2394</v>
      </c>
      <c r="G184">
        <v>114.5</v>
      </c>
      <c r="H184">
        <v>217.2</v>
      </c>
      <c r="I184">
        <v>280.39999999999998</v>
      </c>
      <c r="J184">
        <v>125.3</v>
      </c>
      <c r="K184">
        <v>278.59999999999997</v>
      </c>
      <c r="L184">
        <v>1015.9999999999998</v>
      </c>
      <c r="M184">
        <v>0</v>
      </c>
      <c r="N184">
        <v>1</v>
      </c>
      <c r="O184">
        <v>1</v>
      </c>
      <c r="P184">
        <v>0</v>
      </c>
      <c r="Q184">
        <v>1</v>
      </c>
      <c r="R184">
        <v>3</v>
      </c>
      <c r="S184" t="s">
        <v>3114</v>
      </c>
      <c r="T184">
        <v>1</v>
      </c>
      <c r="U184" t="str">
        <f>IFERROR(INDEX(Combine!C:N,MATCH('Fantasy Points'!F184,Combine!B:B,0),1),"No Data")</f>
        <v>Pittsburgh</v>
      </c>
      <c r="V184" t="str">
        <f>IFERROR(INDEX(Combine!$C:$N,MATCH('Fantasy Points'!F184,Combine!$B:$B,0),2),"No Data")</f>
        <v>ACC</v>
      </c>
      <c r="W184" t="str">
        <f>IFERROR(INDEX(Combine!$C:$N,MATCH('Fantasy Points'!F184,Combine!$B:$B,0),3),"No Data")</f>
        <v>No Data</v>
      </c>
      <c r="X184" t="str">
        <f>IFERROR(INDEX(Combine!$C:$N,MATCH('Fantasy Points'!F184,Combine!$B:$B,0),4),"No Data")</f>
        <v>No Data</v>
      </c>
      <c r="Y184" t="str">
        <f>IFERROR(INDEX(Combine!$C:$N,MATCH('Fantasy Points'!F184,Combine!$B:$B,0),5),"No Data")</f>
        <v>No Data</v>
      </c>
      <c r="Z184" t="str">
        <f>IFERROR(INDEX(Combine!$C:$N,MATCH('Fantasy Points'!F184,Combine!$B:$B,0),6),"No Data")</f>
        <v>No Data</v>
      </c>
      <c r="AA184" t="str">
        <f>IFERROR(INDEX(Combine!$C:$N,MATCH('Fantasy Points'!F184,Combine!$B:$B,0),7),"No Data")</f>
        <v>No Data</v>
      </c>
      <c r="AB184" t="str">
        <f>IFERROR(INDEX(Combine!$C:$N,MATCH('Fantasy Points'!F184,Combine!$B:$B,0),8),"No Data")</f>
        <v>No Data</v>
      </c>
      <c r="AC184" t="str">
        <f>IFERROR(INDEX(Combine!$C:$N,MATCH('Fantasy Points'!F184,Combine!$B:$B,0),9),"No Data")</f>
        <v>No Data</v>
      </c>
      <c r="AD184" t="str">
        <f>IFERROR(INDEX(Combine!$C:$N,MATCH('Fantasy Points'!F184,Combine!$B:$B,0),10),"No Data")</f>
        <v>No Data</v>
      </c>
      <c r="AE184" t="str">
        <f>IFERROR(INDEX(Combine!$C:$N,MATCH('Fantasy Points'!F184,Combine!$B:$B,0),11),"No Data")</f>
        <v>No Data</v>
      </c>
      <c r="AF184" t="str">
        <f>IFERROR(INDEX(Combine!$C:$N,MATCH('Fantasy Points'!F184,Combine!$B:$B,0),12),"No Data")</f>
        <v>No Data</v>
      </c>
    </row>
    <row r="185" spans="1:32" x14ac:dyDescent="0.25">
      <c r="A185" t="s">
        <v>328</v>
      </c>
      <c r="B185" t="s">
        <v>76</v>
      </c>
      <c r="C185">
        <f>INDEX('Draft Master List'!B:D,MATCH('Fantasy Points'!F185,'Draft Master List'!F:F,0),1)</f>
        <v>3</v>
      </c>
      <c r="D185">
        <f>INDEX('Draft Master List'!B:D,MATCH('Fantasy Points'!F185,'Draft Master List'!F:F,0),2)</f>
        <v>65</v>
      </c>
      <c r="E185">
        <f>INDEX('Draft Master List'!B:D,MATCH('Fantasy Points'!F185,'Draft Master List'!F:F,0),3)</f>
        <v>265</v>
      </c>
      <c r="F185" t="s">
        <v>2395</v>
      </c>
      <c r="G185">
        <v>60</v>
      </c>
      <c r="H185">
        <v>94.6</v>
      </c>
      <c r="I185">
        <v>160.5</v>
      </c>
      <c r="J185">
        <v>161.4</v>
      </c>
      <c r="K185">
        <v>57.4</v>
      </c>
      <c r="L185">
        <v>533.9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 t="s">
        <v>3112</v>
      </c>
      <c r="T185">
        <v>0</v>
      </c>
      <c r="U185" t="str">
        <f>IFERROR(INDEX(Combine!C:N,MATCH('Fantasy Points'!F185,Combine!B:B,0),1),"No Data")</f>
        <v>Iowa</v>
      </c>
      <c r="V185" t="str">
        <f>IFERROR(INDEX(Combine!$C:$N,MATCH('Fantasy Points'!F185,Combine!$B:$B,0),2),"No Data")</f>
        <v>Big Ten</v>
      </c>
      <c r="W185" t="str">
        <f>IFERROR(INDEX(Combine!$C:$N,MATCH('Fantasy Points'!F185,Combine!$B:$B,0),3),"No Data")</f>
        <v>RB</v>
      </c>
      <c r="X185">
        <f>IFERROR(INDEX(Combine!$C:$N,MATCH('Fantasy Points'!F185,Combine!$B:$B,0),4),"No Data")</f>
        <v>71</v>
      </c>
      <c r="Y185">
        <f>IFERROR(INDEX(Combine!$C:$N,MATCH('Fantasy Points'!F185,Combine!$B:$B,0),5),"No Data")</f>
        <v>227</v>
      </c>
      <c r="Z185">
        <f>IFERROR(INDEX(Combine!$C:$N,MATCH('Fantasy Points'!F185,Combine!$B:$B,0),6),"No Data")</f>
        <v>0</v>
      </c>
      <c r="AA185">
        <f>IFERROR(INDEX(Combine!$C:$N,MATCH('Fantasy Points'!F185,Combine!$B:$B,0),7),"No Data")</f>
        <v>4.62</v>
      </c>
      <c r="AB185">
        <f>IFERROR(INDEX(Combine!$C:$N,MATCH('Fantasy Points'!F185,Combine!$B:$B,0),8),"No Data")</f>
        <v>19</v>
      </c>
      <c r="AC185">
        <f>IFERROR(INDEX(Combine!$C:$N,MATCH('Fantasy Points'!F185,Combine!$B:$B,0),9),"No Data")</f>
        <v>37</v>
      </c>
      <c r="AD185">
        <f>IFERROR(INDEX(Combine!$C:$N,MATCH('Fantasy Points'!F185,Combine!$B:$B,0),10),"No Data")</f>
        <v>121</v>
      </c>
      <c r="AE185">
        <f>IFERROR(INDEX(Combine!$C:$N,MATCH('Fantasy Points'!F185,Combine!$B:$B,0),11),"No Data")</f>
        <v>4.4000000000000004</v>
      </c>
      <c r="AF185">
        <f>IFERROR(INDEX(Combine!$C:$N,MATCH('Fantasy Points'!F185,Combine!$B:$B,0),12),"No Data")</f>
        <v>7.1</v>
      </c>
    </row>
    <row r="186" spans="1:32" x14ac:dyDescent="0.25">
      <c r="A186" t="s">
        <v>329</v>
      </c>
      <c r="B186" t="s">
        <v>76</v>
      </c>
      <c r="C186">
        <f>INDEX('Draft Master List'!B:D,MATCH('Fantasy Points'!F186,'Draft Master List'!F:F,0),1)</f>
        <v>3</v>
      </c>
      <c r="D186">
        <f>INDEX('Draft Master List'!B:D,MATCH('Fantasy Points'!F186,'Draft Master List'!F:F,0),2)</f>
        <v>74</v>
      </c>
      <c r="E186">
        <f>INDEX('Draft Master List'!B:D,MATCH('Fantasy Points'!F186,'Draft Master List'!F:F,0),3)</f>
        <v>220</v>
      </c>
      <c r="F186" t="s">
        <v>2396</v>
      </c>
      <c r="G186">
        <v>36.200000000000003</v>
      </c>
      <c r="H186">
        <v>0</v>
      </c>
      <c r="I186">
        <v>0</v>
      </c>
      <c r="J186">
        <v>0</v>
      </c>
      <c r="K186">
        <v>0</v>
      </c>
      <c r="L186">
        <v>36.200000000000003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 t="s">
        <v>3112</v>
      </c>
      <c r="T186">
        <v>0</v>
      </c>
      <c r="U186" t="str">
        <f>IFERROR(INDEX(Combine!C:N,MATCH('Fantasy Points'!F186,Combine!B:B,0),1),"No Data")</f>
        <v>Alabama</v>
      </c>
      <c r="V186" t="str">
        <f>IFERROR(INDEX(Combine!$C:$N,MATCH('Fantasy Points'!F186,Combine!$B:$B,0),2),"No Data")</f>
        <v>SEC</v>
      </c>
      <c r="W186" t="str">
        <f>IFERROR(INDEX(Combine!$C:$N,MATCH('Fantasy Points'!F186,Combine!$B:$B,0),3),"No Data")</f>
        <v>RB</v>
      </c>
      <c r="X186">
        <f>IFERROR(INDEX(Combine!$C:$N,MATCH('Fantasy Points'!F186,Combine!$B:$B,0),4),"No Data")</f>
        <v>73</v>
      </c>
      <c r="Y186">
        <f>IFERROR(INDEX(Combine!$C:$N,MATCH('Fantasy Points'!F186,Combine!$B:$B,0),5),"No Data")</f>
        <v>209</v>
      </c>
      <c r="Z186">
        <f>IFERROR(INDEX(Combine!$C:$N,MATCH('Fantasy Points'!F186,Combine!$B:$B,0),6),"No Data")</f>
        <v>0</v>
      </c>
      <c r="AA186">
        <f>IFERROR(INDEX(Combine!$C:$N,MATCH('Fantasy Points'!F186,Combine!$B:$B,0),7),"No Data")</f>
        <v>4.5</v>
      </c>
      <c r="AB186">
        <f>IFERROR(INDEX(Combine!$C:$N,MATCH('Fantasy Points'!F186,Combine!$B:$B,0),8),"No Data")</f>
        <v>24</v>
      </c>
      <c r="AC186">
        <f>IFERROR(INDEX(Combine!$C:$N,MATCH('Fantasy Points'!F186,Combine!$B:$B,0),9),"No Data")</f>
        <v>36</v>
      </c>
      <c r="AD186">
        <f>IFERROR(INDEX(Combine!$C:$N,MATCH('Fantasy Points'!F186,Combine!$B:$B,0),10),"No Data")</f>
        <v>121</v>
      </c>
      <c r="AE186">
        <f>IFERROR(INDEX(Combine!$C:$N,MATCH('Fantasy Points'!F186,Combine!$B:$B,0),11),"No Data")</f>
        <v>4.51</v>
      </c>
      <c r="AF186">
        <f>IFERROR(INDEX(Combine!$C:$N,MATCH('Fantasy Points'!F186,Combine!$B:$B,0),12),"No Data")</f>
        <v>7.35</v>
      </c>
    </row>
    <row r="187" spans="1:32" x14ac:dyDescent="0.25">
      <c r="A187" t="s">
        <v>338</v>
      </c>
      <c r="B187" t="s">
        <v>76</v>
      </c>
      <c r="C187">
        <f>INDEX('Draft Master List'!B:D,MATCH('Fantasy Points'!F187,'Draft Master List'!F:F,0),1)</f>
        <v>4</v>
      </c>
      <c r="D187">
        <f>INDEX('Draft Master List'!B:D,MATCH('Fantasy Points'!F187,'Draft Master List'!F:F,0),2)</f>
        <v>111</v>
      </c>
      <c r="E187">
        <f>INDEX('Draft Master List'!B:D,MATCH('Fantasy Points'!F187,'Draft Master List'!F:F,0),3)</f>
        <v>72</v>
      </c>
      <c r="F187" t="s">
        <v>2407</v>
      </c>
      <c r="G187">
        <v>4.4000000000000004</v>
      </c>
      <c r="H187">
        <v>84.2</v>
      </c>
      <c r="I187">
        <v>0</v>
      </c>
      <c r="J187">
        <v>41.6</v>
      </c>
      <c r="K187">
        <v>8</v>
      </c>
      <c r="L187">
        <v>138.20000000000002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 t="s">
        <v>3112</v>
      </c>
      <c r="T187">
        <v>0</v>
      </c>
      <c r="U187" t="str">
        <f>IFERROR(INDEX(Combine!C:N,MATCH('Fantasy Points'!F187,Combine!B:B,0),1),"No Data")</f>
        <v>Texas A&amp;M</v>
      </c>
      <c r="V187" t="str">
        <f>IFERROR(INDEX(Combine!$C:$N,MATCH('Fantasy Points'!F187,Combine!$B:$B,0),2),"No Data")</f>
        <v>SEC</v>
      </c>
      <c r="W187" t="str">
        <f>IFERROR(INDEX(Combine!$C:$N,MATCH('Fantasy Points'!F187,Combine!$B:$B,0),3),"No Data")</f>
        <v>RB</v>
      </c>
      <c r="X187">
        <f>IFERROR(INDEX(Combine!$C:$N,MATCH('Fantasy Points'!F187,Combine!$B:$B,0),4),"No Data")</f>
        <v>73</v>
      </c>
      <c r="Y187">
        <f>IFERROR(INDEX(Combine!$C:$N,MATCH('Fantasy Points'!F187,Combine!$B:$B,0),5),"No Data")</f>
        <v>208</v>
      </c>
      <c r="Z187">
        <f>IFERROR(INDEX(Combine!$C:$N,MATCH('Fantasy Points'!F187,Combine!$B:$B,0),6),"No Data")</f>
        <v>0</v>
      </c>
      <c r="AA187">
        <f>IFERROR(INDEX(Combine!$C:$N,MATCH('Fantasy Points'!F187,Combine!$B:$B,0),7),"No Data")</f>
        <v>4.46</v>
      </c>
      <c r="AB187">
        <f>IFERROR(INDEX(Combine!$C:$N,MATCH('Fantasy Points'!F187,Combine!$B:$B,0),8),"No Data")</f>
        <v>14</v>
      </c>
      <c r="AC187">
        <f>IFERROR(INDEX(Combine!$C:$N,MATCH('Fantasy Points'!F187,Combine!$B:$B,0),9),"No Data")</f>
        <v>39.5</v>
      </c>
      <c r="AD187">
        <f>IFERROR(INDEX(Combine!$C:$N,MATCH('Fantasy Points'!F187,Combine!$B:$B,0),10),"No Data")</f>
        <v>118</v>
      </c>
      <c r="AE187">
        <f>IFERROR(INDEX(Combine!$C:$N,MATCH('Fantasy Points'!F187,Combine!$B:$B,0),11),"No Data")</f>
        <v>4.22</v>
      </c>
      <c r="AF187">
        <f>IFERROR(INDEX(Combine!$C:$N,MATCH('Fantasy Points'!F187,Combine!$B:$B,0),12),"No Data")</f>
        <v>6.89</v>
      </c>
    </row>
    <row r="188" spans="1:32" x14ac:dyDescent="0.25">
      <c r="A188" t="s">
        <v>341</v>
      </c>
      <c r="B188" t="s">
        <v>76</v>
      </c>
      <c r="C188">
        <f>INDEX('Draft Master List'!B:D,MATCH('Fantasy Points'!F188,'Draft Master List'!F:F,0),1)</f>
        <v>4</v>
      </c>
      <c r="D188">
        <f>INDEX('Draft Master List'!B:D,MATCH('Fantasy Points'!F188,'Draft Master List'!F:F,0),2)</f>
        <v>128</v>
      </c>
      <c r="E188">
        <f>INDEX('Draft Master List'!B:D,MATCH('Fantasy Points'!F188,'Draft Master List'!F:F,0),3)</f>
        <v>44</v>
      </c>
      <c r="F188" t="s">
        <v>2410</v>
      </c>
      <c r="G188">
        <v>0</v>
      </c>
      <c r="H188">
        <v>5.6</v>
      </c>
      <c r="I188">
        <v>4.3</v>
      </c>
      <c r="J188">
        <v>0</v>
      </c>
      <c r="K188">
        <v>0</v>
      </c>
      <c r="L188">
        <v>9.8999999999999986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 t="s">
        <v>3112</v>
      </c>
      <c r="T188">
        <v>0</v>
      </c>
      <c r="U188" t="str">
        <f>IFERROR(INDEX(Combine!C:N,MATCH('Fantasy Points'!F188,Combine!B:B,0),1),"No Data")</f>
        <v>Syracuse</v>
      </c>
      <c r="V188" t="str">
        <f>IFERROR(INDEX(Combine!$C:$N,MATCH('Fantasy Points'!F188,Combine!$B:$B,0),2),"No Data")</f>
        <v>ACC</v>
      </c>
      <c r="W188" t="str">
        <f>IFERROR(INDEX(Combine!$C:$N,MATCH('Fantasy Points'!F188,Combine!$B:$B,0),3),"No Data")</f>
        <v>No Data</v>
      </c>
      <c r="X188" t="str">
        <f>IFERROR(INDEX(Combine!$C:$N,MATCH('Fantasy Points'!F188,Combine!$B:$B,0),4),"No Data")</f>
        <v>No Data</v>
      </c>
      <c r="Y188" t="str">
        <f>IFERROR(INDEX(Combine!$C:$N,MATCH('Fantasy Points'!F188,Combine!$B:$B,0),5),"No Data")</f>
        <v>No Data</v>
      </c>
      <c r="Z188" t="str">
        <f>IFERROR(INDEX(Combine!$C:$N,MATCH('Fantasy Points'!F188,Combine!$B:$B,0),6),"No Data")</f>
        <v>No Data</v>
      </c>
      <c r="AA188" t="str">
        <f>IFERROR(INDEX(Combine!$C:$N,MATCH('Fantasy Points'!F188,Combine!$B:$B,0),7),"No Data")</f>
        <v>No Data</v>
      </c>
      <c r="AB188" t="str">
        <f>IFERROR(INDEX(Combine!$C:$N,MATCH('Fantasy Points'!F188,Combine!$B:$B,0),8),"No Data")</f>
        <v>No Data</v>
      </c>
      <c r="AC188" t="str">
        <f>IFERROR(INDEX(Combine!$C:$N,MATCH('Fantasy Points'!F188,Combine!$B:$B,0),9),"No Data")</f>
        <v>No Data</v>
      </c>
      <c r="AD188" t="str">
        <f>IFERROR(INDEX(Combine!$C:$N,MATCH('Fantasy Points'!F188,Combine!$B:$B,0),10),"No Data")</f>
        <v>No Data</v>
      </c>
      <c r="AE188" t="str">
        <f>IFERROR(INDEX(Combine!$C:$N,MATCH('Fantasy Points'!F188,Combine!$B:$B,0),11),"No Data")</f>
        <v>No Data</v>
      </c>
      <c r="AF188" t="str">
        <f>IFERROR(INDEX(Combine!$C:$N,MATCH('Fantasy Points'!F188,Combine!$B:$B,0),12),"No Data")</f>
        <v>No Data</v>
      </c>
    </row>
    <row r="189" spans="1:32" x14ac:dyDescent="0.25">
      <c r="A189" t="s">
        <v>342</v>
      </c>
      <c r="B189" t="s">
        <v>76</v>
      </c>
      <c r="C189">
        <f>INDEX('Draft Master List'!B:D,MATCH('Fantasy Points'!F189,'Draft Master List'!F:F,0),1)</f>
        <v>4</v>
      </c>
      <c r="D189">
        <f>INDEX('Draft Master List'!B:D,MATCH('Fantasy Points'!F189,'Draft Master List'!F:F,0),2)</f>
        <v>129</v>
      </c>
      <c r="E189">
        <f>INDEX('Draft Master List'!B:D,MATCH('Fantasy Points'!F189,'Draft Master List'!F:F,0),3)</f>
        <v>43</v>
      </c>
      <c r="F189" t="s">
        <v>2411</v>
      </c>
      <c r="G189">
        <v>0</v>
      </c>
      <c r="H189">
        <v>-0.1</v>
      </c>
      <c r="I189">
        <v>0</v>
      </c>
      <c r="J189">
        <v>95.1</v>
      </c>
      <c r="K189">
        <v>71.5</v>
      </c>
      <c r="L189">
        <v>166.5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 t="s">
        <v>3112</v>
      </c>
      <c r="T189">
        <v>0</v>
      </c>
      <c r="U189" t="str">
        <f>IFERROR(INDEX(Combine!C:N,MATCH('Fantasy Points'!F189,Combine!B:B,0),1),"No Data")</f>
        <v>North Carolina State</v>
      </c>
      <c r="V189" t="str">
        <f>IFERROR(INDEX(Combine!$C:$N,MATCH('Fantasy Points'!F189,Combine!$B:$B,0),2),"No Data")</f>
        <v>ACC</v>
      </c>
      <c r="W189" t="str">
        <f>IFERROR(INDEX(Combine!$C:$N,MATCH('Fantasy Points'!F189,Combine!$B:$B,0),3),"No Data")</f>
        <v>RB</v>
      </c>
      <c r="X189">
        <f>IFERROR(INDEX(Combine!$C:$N,MATCH('Fantasy Points'!F189,Combine!$B:$B,0),4),"No Data")</f>
        <v>73</v>
      </c>
      <c r="Y189">
        <f>IFERROR(INDEX(Combine!$C:$N,MATCH('Fantasy Points'!F189,Combine!$B:$B,0),5),"No Data")</f>
        <v>224</v>
      </c>
      <c r="Z189">
        <f>IFERROR(INDEX(Combine!$C:$N,MATCH('Fantasy Points'!F189,Combine!$B:$B,0),6),"No Data")</f>
        <v>0</v>
      </c>
      <c r="AA189">
        <f>IFERROR(INDEX(Combine!$C:$N,MATCH('Fantasy Points'!F189,Combine!$B:$B,0),7),"No Data")</f>
        <v>4.37</v>
      </c>
      <c r="AB189">
        <f>IFERROR(INDEX(Combine!$C:$N,MATCH('Fantasy Points'!F189,Combine!$B:$B,0),8),"No Data")</f>
        <v>24</v>
      </c>
      <c r="AC189">
        <f>IFERROR(INDEX(Combine!$C:$N,MATCH('Fantasy Points'!F189,Combine!$B:$B,0),9),"No Data")</f>
        <v>37</v>
      </c>
      <c r="AD189">
        <f>IFERROR(INDEX(Combine!$C:$N,MATCH('Fantasy Points'!F189,Combine!$B:$B,0),10),"No Data")</f>
        <v>115</v>
      </c>
      <c r="AE189">
        <f>IFERROR(INDEX(Combine!$C:$N,MATCH('Fantasy Points'!F189,Combine!$B:$B,0),11),"No Data")</f>
        <v>4.33</v>
      </c>
      <c r="AF189">
        <f>IFERROR(INDEX(Combine!$C:$N,MATCH('Fantasy Points'!F189,Combine!$B:$B,0),12),"No Data")</f>
        <v>7.35</v>
      </c>
    </row>
    <row r="190" spans="1:32" x14ac:dyDescent="0.25">
      <c r="A190" t="s">
        <v>343</v>
      </c>
      <c r="B190" t="s">
        <v>76</v>
      </c>
      <c r="C190">
        <f>INDEX('Draft Master List'!B:D,MATCH('Fantasy Points'!F190,'Draft Master List'!F:F,0),1)</f>
        <v>4</v>
      </c>
      <c r="D190">
        <f>INDEX('Draft Master List'!B:D,MATCH('Fantasy Points'!F190,'Draft Master List'!F:F,0),2)</f>
        <v>134</v>
      </c>
      <c r="E190">
        <f>INDEX('Draft Master List'!B:D,MATCH('Fantasy Points'!F190,'Draft Master List'!F:F,0),3)</f>
        <v>39</v>
      </c>
      <c r="F190" t="s">
        <v>2412</v>
      </c>
      <c r="G190">
        <v>4.3</v>
      </c>
      <c r="H190">
        <v>2.2000000000000002</v>
      </c>
      <c r="I190">
        <v>0</v>
      </c>
      <c r="J190">
        <v>0</v>
      </c>
      <c r="K190">
        <v>0</v>
      </c>
      <c r="L190">
        <v>6.5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 t="s">
        <v>3112</v>
      </c>
      <c r="T190">
        <v>0</v>
      </c>
      <c r="U190" t="str">
        <f>IFERROR(INDEX(Combine!C:N,MATCH('Fantasy Points'!F190,Combine!B:B,0),1),"No Data")</f>
        <v>Colorado State</v>
      </c>
      <c r="V190" t="str">
        <f>IFERROR(INDEX(Combine!$C:$N,MATCH('Fantasy Points'!F190,Combine!$B:$B,0),2),"No Data")</f>
        <v>Mountain West</v>
      </c>
      <c r="W190" t="str">
        <f>IFERROR(INDEX(Combine!$C:$N,MATCH('Fantasy Points'!F190,Combine!$B:$B,0),3),"No Data")</f>
        <v>RB</v>
      </c>
      <c r="X190">
        <f>IFERROR(INDEX(Combine!$C:$N,MATCH('Fantasy Points'!F190,Combine!$B:$B,0),4),"No Data")</f>
        <v>70</v>
      </c>
      <c r="Y190">
        <f>IFERROR(INDEX(Combine!$C:$N,MATCH('Fantasy Points'!F190,Combine!$B:$B,0),5),"No Data")</f>
        <v>219</v>
      </c>
      <c r="Z190">
        <f>IFERROR(INDEX(Combine!$C:$N,MATCH('Fantasy Points'!F190,Combine!$B:$B,0),6),"No Data")</f>
        <v>0</v>
      </c>
      <c r="AA190">
        <f>IFERROR(INDEX(Combine!$C:$N,MATCH('Fantasy Points'!F190,Combine!$B:$B,0),7),"No Data")</f>
        <v>4.75</v>
      </c>
      <c r="AB190">
        <f>IFERROR(INDEX(Combine!$C:$N,MATCH('Fantasy Points'!F190,Combine!$B:$B,0),8),"No Data")</f>
        <v>20</v>
      </c>
      <c r="AC190">
        <f>IFERROR(INDEX(Combine!$C:$N,MATCH('Fantasy Points'!F190,Combine!$B:$B,0),9),"No Data")</f>
        <v>34</v>
      </c>
      <c r="AD190">
        <f>IFERROR(INDEX(Combine!$C:$N,MATCH('Fantasy Points'!F190,Combine!$B:$B,0),10),"No Data")</f>
        <v>114</v>
      </c>
      <c r="AE190">
        <f>IFERROR(INDEX(Combine!$C:$N,MATCH('Fantasy Points'!F190,Combine!$B:$B,0),11),"No Data")</f>
        <v>0</v>
      </c>
      <c r="AF190">
        <f>IFERROR(INDEX(Combine!$C:$N,MATCH('Fantasy Points'!F190,Combine!$B:$B,0),12),"No Data")</f>
        <v>0</v>
      </c>
    </row>
    <row r="191" spans="1:32" x14ac:dyDescent="0.25">
      <c r="A191" t="s">
        <v>347</v>
      </c>
      <c r="B191" t="s">
        <v>76</v>
      </c>
      <c r="C191">
        <f>INDEX('Draft Master List'!B:D,MATCH('Fantasy Points'!F191,'Draft Master List'!F:F,0),1)</f>
        <v>5</v>
      </c>
      <c r="D191">
        <f>INDEX('Draft Master List'!B:D,MATCH('Fantasy Points'!F191,'Draft Master List'!F:F,0),2)</f>
        <v>145</v>
      </c>
      <c r="E191">
        <f>INDEX('Draft Master List'!B:D,MATCH('Fantasy Points'!F191,'Draft Master List'!F:F,0),3)</f>
        <v>33.5</v>
      </c>
      <c r="F191" t="s">
        <v>2416</v>
      </c>
      <c r="G191">
        <v>0</v>
      </c>
      <c r="H191">
        <v>0</v>
      </c>
      <c r="I191">
        <v>0</v>
      </c>
      <c r="J191">
        <v>4.5</v>
      </c>
      <c r="K191">
        <v>0</v>
      </c>
      <c r="L191">
        <v>4.5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 t="s">
        <v>3112</v>
      </c>
      <c r="T191">
        <v>0</v>
      </c>
      <c r="U191" t="str">
        <f>IFERROR(INDEX(Combine!C:N,MATCH('Fantasy Points'!F191,Combine!B:B,0),1),"No Data")</f>
        <v>Louisiana State</v>
      </c>
      <c r="V191" t="str">
        <f>IFERROR(INDEX(Combine!$C:$N,MATCH('Fantasy Points'!F191,Combine!$B:$B,0),2),"No Data")</f>
        <v>SEC</v>
      </c>
      <c r="W191" t="str">
        <f>IFERROR(INDEX(Combine!$C:$N,MATCH('Fantasy Points'!F191,Combine!$B:$B,0),3),"No Data")</f>
        <v>No Data</v>
      </c>
      <c r="X191" t="str">
        <f>IFERROR(INDEX(Combine!$C:$N,MATCH('Fantasy Points'!F191,Combine!$B:$B,0),4),"No Data")</f>
        <v>No Data</v>
      </c>
      <c r="Y191" t="str">
        <f>IFERROR(INDEX(Combine!$C:$N,MATCH('Fantasy Points'!F191,Combine!$B:$B,0),5),"No Data")</f>
        <v>No Data</v>
      </c>
      <c r="Z191" t="str">
        <f>IFERROR(INDEX(Combine!$C:$N,MATCH('Fantasy Points'!F191,Combine!$B:$B,0),6),"No Data")</f>
        <v>No Data</v>
      </c>
      <c r="AA191" t="str">
        <f>IFERROR(INDEX(Combine!$C:$N,MATCH('Fantasy Points'!F191,Combine!$B:$B,0),7),"No Data")</f>
        <v>No Data</v>
      </c>
      <c r="AB191" t="str">
        <f>IFERROR(INDEX(Combine!$C:$N,MATCH('Fantasy Points'!F191,Combine!$B:$B,0),8),"No Data")</f>
        <v>No Data</v>
      </c>
      <c r="AC191" t="str">
        <f>IFERROR(INDEX(Combine!$C:$N,MATCH('Fantasy Points'!F191,Combine!$B:$B,0),9),"No Data")</f>
        <v>No Data</v>
      </c>
      <c r="AD191" t="str">
        <f>IFERROR(INDEX(Combine!$C:$N,MATCH('Fantasy Points'!F191,Combine!$B:$B,0),10),"No Data")</f>
        <v>No Data</v>
      </c>
      <c r="AE191" t="str">
        <f>IFERROR(INDEX(Combine!$C:$N,MATCH('Fantasy Points'!F191,Combine!$B:$B,0),11),"No Data")</f>
        <v>No Data</v>
      </c>
      <c r="AF191" t="str">
        <f>IFERROR(INDEX(Combine!$C:$N,MATCH('Fantasy Points'!F191,Combine!$B:$B,0),12),"No Data")</f>
        <v>No Data</v>
      </c>
    </row>
    <row r="192" spans="1:32" x14ac:dyDescent="0.25">
      <c r="A192" t="s">
        <v>350</v>
      </c>
      <c r="B192" t="s">
        <v>76</v>
      </c>
      <c r="C192">
        <f>INDEX('Draft Master List'!B:D,MATCH('Fantasy Points'!F192,'Draft Master List'!F:F,0),1)</f>
        <v>5</v>
      </c>
      <c r="D192">
        <f>INDEX('Draft Master List'!B:D,MATCH('Fantasy Points'!F192,'Draft Master List'!F:F,0),2)</f>
        <v>169</v>
      </c>
      <c r="E192">
        <f>INDEX('Draft Master List'!B:D,MATCH('Fantasy Points'!F192,'Draft Master List'!F:F,0),3)</f>
        <v>23.8</v>
      </c>
      <c r="F192" t="s">
        <v>2419</v>
      </c>
      <c r="G192">
        <v>0</v>
      </c>
      <c r="H192">
        <v>0</v>
      </c>
      <c r="I192">
        <v>0</v>
      </c>
      <c r="J192">
        <v>0</v>
      </c>
      <c r="K192">
        <v>24.5</v>
      </c>
      <c r="L192">
        <v>24.5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 t="s">
        <v>3112</v>
      </c>
      <c r="T192">
        <v>0</v>
      </c>
      <c r="U192" t="str">
        <f>IFERROR(INDEX(Combine!C:N,MATCH('Fantasy Points'!F192,Combine!B:B,0),1),"No Data")</f>
        <v>UNLV</v>
      </c>
      <c r="V192" t="str">
        <f>IFERROR(INDEX(Combine!$C:$N,MATCH('Fantasy Points'!F192,Combine!$B:$B,0),2),"No Data")</f>
        <v>Mountain West</v>
      </c>
      <c r="W192" t="str">
        <f>IFERROR(INDEX(Combine!$C:$N,MATCH('Fantasy Points'!F192,Combine!$B:$B,0),3),"No Data")</f>
        <v>No Data</v>
      </c>
      <c r="X192" t="str">
        <f>IFERROR(INDEX(Combine!$C:$N,MATCH('Fantasy Points'!F192,Combine!$B:$B,0),4),"No Data")</f>
        <v>No Data</v>
      </c>
      <c r="Y192" t="str">
        <f>IFERROR(INDEX(Combine!$C:$N,MATCH('Fantasy Points'!F192,Combine!$B:$B,0),5),"No Data")</f>
        <v>No Data</v>
      </c>
      <c r="Z192" t="str">
        <f>IFERROR(INDEX(Combine!$C:$N,MATCH('Fantasy Points'!F192,Combine!$B:$B,0),6),"No Data")</f>
        <v>No Data</v>
      </c>
      <c r="AA192" t="str">
        <f>IFERROR(INDEX(Combine!$C:$N,MATCH('Fantasy Points'!F192,Combine!$B:$B,0),7),"No Data")</f>
        <v>No Data</v>
      </c>
      <c r="AB192" t="str">
        <f>IFERROR(INDEX(Combine!$C:$N,MATCH('Fantasy Points'!F192,Combine!$B:$B,0),8),"No Data")</f>
        <v>No Data</v>
      </c>
      <c r="AC192" t="str">
        <f>IFERROR(INDEX(Combine!$C:$N,MATCH('Fantasy Points'!F192,Combine!$B:$B,0),9),"No Data")</f>
        <v>No Data</v>
      </c>
      <c r="AD192" t="str">
        <f>IFERROR(INDEX(Combine!$C:$N,MATCH('Fantasy Points'!F192,Combine!$B:$B,0),10),"No Data")</f>
        <v>No Data</v>
      </c>
      <c r="AE192" t="str">
        <f>IFERROR(INDEX(Combine!$C:$N,MATCH('Fantasy Points'!F192,Combine!$B:$B,0),11),"No Data")</f>
        <v>No Data</v>
      </c>
      <c r="AF192" t="str">
        <f>IFERROR(INDEX(Combine!$C:$N,MATCH('Fantasy Points'!F192,Combine!$B:$B,0),12),"No Data")</f>
        <v>No Data</v>
      </c>
    </row>
    <row r="193" spans="1:32" x14ac:dyDescent="0.25">
      <c r="A193" t="s">
        <v>352</v>
      </c>
      <c r="B193" t="s">
        <v>76</v>
      </c>
      <c r="C193">
        <f>INDEX('Draft Master List'!B:D,MATCH('Fantasy Points'!F193,'Draft Master List'!F:F,0),1)</f>
        <v>5</v>
      </c>
      <c r="D193">
        <f>INDEX('Draft Master List'!B:D,MATCH('Fantasy Points'!F193,'Draft Master List'!F:F,0),2)</f>
        <v>173</v>
      </c>
      <c r="E193">
        <f>INDEX('Draft Master List'!B:D,MATCH('Fantasy Points'!F193,'Draft Master List'!F:F,0),3)</f>
        <v>22.2</v>
      </c>
      <c r="F193" t="s">
        <v>2421</v>
      </c>
      <c r="G193">
        <v>4.8</v>
      </c>
      <c r="H193">
        <v>40.299999999999997</v>
      </c>
      <c r="I193">
        <v>41.2</v>
      </c>
      <c r="J193">
        <v>2.5999999999999996</v>
      </c>
      <c r="K193">
        <v>0</v>
      </c>
      <c r="L193">
        <v>88.899999999999991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 t="s">
        <v>3112</v>
      </c>
      <c r="T193">
        <v>0</v>
      </c>
      <c r="U193" t="str">
        <f>IFERROR(INDEX(Combine!C:N,MATCH('Fantasy Points'!F193,Combine!B:B,0),1),"No Data")</f>
        <v>Michigan State</v>
      </c>
      <c r="V193" t="str">
        <f>IFERROR(INDEX(Combine!$C:$N,MATCH('Fantasy Points'!F193,Combine!$B:$B,0),2),"No Data")</f>
        <v>Big Ten</v>
      </c>
      <c r="W193" t="str">
        <f>IFERROR(INDEX(Combine!$C:$N,MATCH('Fantasy Points'!F193,Combine!$B:$B,0),3),"No Data")</f>
        <v>RB</v>
      </c>
      <c r="X193">
        <f>IFERROR(INDEX(Combine!$C:$N,MATCH('Fantasy Points'!F193,Combine!$B:$B,0),4),"No Data")</f>
        <v>69</v>
      </c>
      <c r="Y193">
        <f>IFERROR(INDEX(Combine!$C:$N,MATCH('Fantasy Points'!F193,Combine!$B:$B,0),5),"No Data")</f>
        <v>205</v>
      </c>
      <c r="Z193">
        <f>IFERROR(INDEX(Combine!$C:$N,MATCH('Fantasy Points'!F193,Combine!$B:$B,0),6),"No Data")</f>
        <v>0</v>
      </c>
      <c r="AA193">
        <f>IFERROR(INDEX(Combine!$C:$N,MATCH('Fantasy Points'!F193,Combine!$B:$B,0),7),"No Data")</f>
        <v>4.55</v>
      </c>
      <c r="AB193">
        <f>IFERROR(INDEX(Combine!$C:$N,MATCH('Fantasy Points'!F193,Combine!$B:$B,0),8),"No Data")</f>
        <v>23</v>
      </c>
      <c r="AC193">
        <f>IFERROR(INDEX(Combine!$C:$N,MATCH('Fantasy Points'!F193,Combine!$B:$B,0),9),"No Data")</f>
        <v>34</v>
      </c>
      <c r="AD193">
        <f>IFERROR(INDEX(Combine!$C:$N,MATCH('Fantasy Points'!F193,Combine!$B:$B,0),10),"No Data")</f>
        <v>115</v>
      </c>
      <c r="AE193">
        <f>IFERROR(INDEX(Combine!$C:$N,MATCH('Fantasy Points'!F193,Combine!$B:$B,0),11),"No Data")</f>
        <v>4.1100000000000003</v>
      </c>
      <c r="AF193">
        <f>IFERROR(INDEX(Combine!$C:$N,MATCH('Fantasy Points'!F193,Combine!$B:$B,0),12),"No Data")</f>
        <v>6.87</v>
      </c>
    </row>
    <row r="194" spans="1:32" x14ac:dyDescent="0.25">
      <c r="A194" t="s">
        <v>103</v>
      </c>
      <c r="B194" t="s">
        <v>76</v>
      </c>
      <c r="C194">
        <f>INDEX('Draft Master List'!B:D,MATCH('Fantasy Points'!F194,'Draft Master List'!F:F,0),1)</f>
        <v>6</v>
      </c>
      <c r="D194">
        <f>INDEX('Draft Master List'!B:D,MATCH('Fantasy Points'!F194,'Draft Master List'!F:F,0),2)</f>
        <v>185</v>
      </c>
      <c r="E194">
        <f>INDEX('Draft Master List'!B:D,MATCH('Fantasy Points'!F194,'Draft Master List'!F:F,0),3)</f>
        <v>17.399999999999999</v>
      </c>
      <c r="F194" t="s">
        <v>2425</v>
      </c>
      <c r="G194">
        <v>0</v>
      </c>
      <c r="H194">
        <v>1.2000000000000002</v>
      </c>
      <c r="I194">
        <v>1.5</v>
      </c>
      <c r="J194">
        <v>40.299999999999997</v>
      </c>
      <c r="K194">
        <v>1.7</v>
      </c>
      <c r="L194">
        <v>44.7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 t="s">
        <v>3112</v>
      </c>
      <c r="T194">
        <v>0</v>
      </c>
      <c r="U194" t="str">
        <f>IFERROR(INDEX(Combine!C:N,MATCH('Fantasy Points'!F194,Combine!B:B,0),1),"No Data")</f>
        <v>Virginia</v>
      </c>
      <c r="V194" t="str">
        <f>IFERROR(INDEX(Combine!$C:$N,MATCH('Fantasy Points'!F194,Combine!$B:$B,0),2),"No Data")</f>
        <v>ACC</v>
      </c>
      <c r="W194" t="str">
        <f>IFERROR(INDEX(Combine!$C:$N,MATCH('Fantasy Points'!F194,Combine!$B:$B,0),3),"No Data")</f>
        <v>RB</v>
      </c>
      <c r="X194">
        <f>IFERROR(INDEX(Combine!$C:$N,MATCH('Fantasy Points'!F194,Combine!$B:$B,0),4),"No Data")</f>
        <v>70</v>
      </c>
      <c r="Y194">
        <f>IFERROR(INDEX(Combine!$C:$N,MATCH('Fantasy Points'!F194,Combine!$B:$B,0),5),"No Data")</f>
        <v>216</v>
      </c>
      <c r="Z194">
        <f>IFERROR(INDEX(Combine!$C:$N,MATCH('Fantasy Points'!F194,Combine!$B:$B,0),6),"No Data")</f>
        <v>0</v>
      </c>
      <c r="AA194">
        <f>IFERROR(INDEX(Combine!$C:$N,MATCH('Fantasy Points'!F194,Combine!$B:$B,0),7),"No Data")</f>
        <v>4.34</v>
      </c>
      <c r="AB194">
        <f>IFERROR(INDEX(Combine!$C:$N,MATCH('Fantasy Points'!F194,Combine!$B:$B,0),8),"No Data")</f>
        <v>27</v>
      </c>
      <c r="AC194">
        <f>IFERROR(INDEX(Combine!$C:$N,MATCH('Fantasy Points'!F194,Combine!$B:$B,0),9),"No Data")</f>
        <v>40</v>
      </c>
      <c r="AD194">
        <f>IFERROR(INDEX(Combine!$C:$N,MATCH('Fantasy Points'!F194,Combine!$B:$B,0),10),"No Data")</f>
        <v>117</v>
      </c>
      <c r="AE194">
        <f>IFERROR(INDEX(Combine!$C:$N,MATCH('Fantasy Points'!F194,Combine!$B:$B,0),11),"No Data")</f>
        <v>4.29</v>
      </c>
      <c r="AF194">
        <f>IFERROR(INDEX(Combine!$C:$N,MATCH('Fantasy Points'!F194,Combine!$B:$B,0),12),"No Data")</f>
        <v>6.99</v>
      </c>
    </row>
    <row r="195" spans="1:32" x14ac:dyDescent="0.25">
      <c r="A195" t="s">
        <v>260</v>
      </c>
      <c r="B195" t="s">
        <v>76</v>
      </c>
      <c r="C195">
        <f>INDEX('Draft Master List'!B:D,MATCH('Fantasy Points'!F195,'Draft Master List'!F:F,0),1)</f>
        <v>6</v>
      </c>
      <c r="D195">
        <f>INDEX('Draft Master List'!B:D,MATCH('Fantasy Points'!F195,'Draft Master List'!F:F,0),2)</f>
        <v>192</v>
      </c>
      <c r="E195">
        <f>INDEX('Draft Master List'!B:D,MATCH('Fantasy Points'!F195,'Draft Master List'!F:F,0),3)</f>
        <v>14.6</v>
      </c>
      <c r="F195" t="s">
        <v>2426</v>
      </c>
      <c r="G195">
        <v>27.5</v>
      </c>
      <c r="H195">
        <v>10.3</v>
      </c>
      <c r="I195">
        <v>0.9</v>
      </c>
      <c r="J195">
        <v>0</v>
      </c>
      <c r="K195">
        <v>0</v>
      </c>
      <c r="L195">
        <v>38.699999999999996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 t="s">
        <v>3112</v>
      </c>
      <c r="T195">
        <v>0</v>
      </c>
      <c r="U195" t="str">
        <f>IFERROR(INDEX(Combine!C:N,MATCH('Fantasy Points'!F195,Combine!B:B,0),1),"No Data")</f>
        <v>Texas Christian</v>
      </c>
      <c r="V195" t="str">
        <f>IFERROR(INDEX(Combine!$C:$N,MATCH('Fantasy Points'!F195,Combine!$B:$B,0),2),"No Data")</f>
        <v>Big 12</v>
      </c>
      <c r="W195" t="str">
        <f>IFERROR(INDEX(Combine!$C:$N,MATCH('Fantasy Points'!F195,Combine!$B:$B,0),3),"No Data")</f>
        <v>No Data</v>
      </c>
      <c r="X195" t="str">
        <f>IFERROR(INDEX(Combine!$C:$N,MATCH('Fantasy Points'!F195,Combine!$B:$B,0),4),"No Data")</f>
        <v>No Data</v>
      </c>
      <c r="Y195" t="str">
        <f>IFERROR(INDEX(Combine!$C:$N,MATCH('Fantasy Points'!F195,Combine!$B:$B,0),5),"No Data")</f>
        <v>No Data</v>
      </c>
      <c r="Z195" t="str">
        <f>IFERROR(INDEX(Combine!$C:$N,MATCH('Fantasy Points'!F195,Combine!$B:$B,0),6),"No Data")</f>
        <v>No Data</v>
      </c>
      <c r="AA195" t="str">
        <f>IFERROR(INDEX(Combine!$C:$N,MATCH('Fantasy Points'!F195,Combine!$B:$B,0),7),"No Data")</f>
        <v>No Data</v>
      </c>
      <c r="AB195" t="str">
        <f>IFERROR(INDEX(Combine!$C:$N,MATCH('Fantasy Points'!F195,Combine!$B:$B,0),8),"No Data")</f>
        <v>No Data</v>
      </c>
      <c r="AC195" t="str">
        <f>IFERROR(INDEX(Combine!$C:$N,MATCH('Fantasy Points'!F195,Combine!$B:$B,0),9),"No Data")</f>
        <v>No Data</v>
      </c>
      <c r="AD195" t="str">
        <f>IFERROR(INDEX(Combine!$C:$N,MATCH('Fantasy Points'!F195,Combine!$B:$B,0),10),"No Data")</f>
        <v>No Data</v>
      </c>
      <c r="AE195" t="str">
        <f>IFERROR(INDEX(Combine!$C:$N,MATCH('Fantasy Points'!F195,Combine!$B:$B,0),11),"No Data")</f>
        <v>No Data</v>
      </c>
      <c r="AF195" t="str">
        <f>IFERROR(INDEX(Combine!$C:$N,MATCH('Fantasy Points'!F195,Combine!$B:$B,0),12),"No Data")</f>
        <v>No Data</v>
      </c>
    </row>
    <row r="196" spans="1:32" x14ac:dyDescent="0.25">
      <c r="A196" t="s">
        <v>358</v>
      </c>
      <c r="B196" t="s">
        <v>76</v>
      </c>
      <c r="C196">
        <f>INDEX('Draft Master List'!B:D,MATCH('Fantasy Points'!F196,'Draft Master List'!F:F,0),1)</f>
        <v>6</v>
      </c>
      <c r="D196">
        <f>INDEX('Draft Master List'!B:D,MATCH('Fantasy Points'!F196,'Draft Master List'!F:F,0),2)</f>
        <v>195</v>
      </c>
      <c r="E196">
        <f>INDEX('Draft Master List'!B:D,MATCH('Fantasy Points'!F196,'Draft Master List'!F:F,0),3)</f>
        <v>13.4</v>
      </c>
      <c r="F196" t="s">
        <v>2428</v>
      </c>
      <c r="G196">
        <v>2</v>
      </c>
      <c r="H196">
        <v>10.5</v>
      </c>
      <c r="I196">
        <v>0</v>
      </c>
      <c r="J196">
        <v>0</v>
      </c>
      <c r="K196">
        <v>0</v>
      </c>
      <c r="L196">
        <v>12.5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 t="s">
        <v>3112</v>
      </c>
      <c r="T196">
        <v>0</v>
      </c>
      <c r="U196" t="str">
        <f>IFERROR(INDEX(Combine!C:N,MATCH('Fantasy Points'!F196,Combine!B:B,0),1),"No Data")</f>
        <v>Clemson</v>
      </c>
      <c r="V196" t="str">
        <f>IFERROR(INDEX(Combine!$C:$N,MATCH('Fantasy Points'!F196,Combine!$B:$B,0),2),"No Data")</f>
        <v>ACC</v>
      </c>
      <c r="W196" t="str">
        <f>IFERROR(INDEX(Combine!$C:$N,MATCH('Fantasy Points'!F196,Combine!$B:$B,0),3),"No Data")</f>
        <v>RB</v>
      </c>
      <c r="X196">
        <f>IFERROR(INDEX(Combine!$C:$N,MATCH('Fantasy Points'!F196,Combine!$B:$B,0),4),"No Data")</f>
        <v>71</v>
      </c>
      <c r="Y196">
        <f>IFERROR(INDEX(Combine!$C:$N,MATCH('Fantasy Points'!F196,Combine!$B:$B,0),5),"No Data")</f>
        <v>218</v>
      </c>
      <c r="Z196">
        <f>IFERROR(INDEX(Combine!$C:$N,MATCH('Fantasy Points'!F196,Combine!$B:$B,0),6),"No Data")</f>
        <v>0</v>
      </c>
      <c r="AA196">
        <f>IFERROR(INDEX(Combine!$C:$N,MATCH('Fantasy Points'!F196,Combine!$B:$B,0),7),"No Data")</f>
        <v>4.55</v>
      </c>
      <c r="AB196">
        <f>IFERROR(INDEX(Combine!$C:$N,MATCH('Fantasy Points'!F196,Combine!$B:$B,0),8),"No Data")</f>
        <v>17</v>
      </c>
      <c r="AC196">
        <f>IFERROR(INDEX(Combine!$C:$N,MATCH('Fantasy Points'!F196,Combine!$B:$B,0),9),"No Data")</f>
        <v>32</v>
      </c>
      <c r="AD196">
        <f>IFERROR(INDEX(Combine!$C:$N,MATCH('Fantasy Points'!F196,Combine!$B:$B,0),10),"No Data")</f>
        <v>109</v>
      </c>
      <c r="AE196">
        <f>IFERROR(INDEX(Combine!$C:$N,MATCH('Fantasy Points'!F196,Combine!$B:$B,0),11),"No Data")</f>
        <v>4.37</v>
      </c>
      <c r="AF196">
        <f>IFERROR(INDEX(Combine!$C:$N,MATCH('Fantasy Points'!F196,Combine!$B:$B,0),12),"No Data")</f>
        <v>7.15</v>
      </c>
    </row>
    <row r="197" spans="1:32" x14ac:dyDescent="0.25">
      <c r="A197" t="s">
        <v>362</v>
      </c>
      <c r="B197" t="s">
        <v>76</v>
      </c>
      <c r="C197">
        <f>INDEX('Draft Master List'!B:D,MATCH('Fantasy Points'!F197,'Draft Master List'!F:F,0),1)</f>
        <v>6</v>
      </c>
      <c r="D197">
        <f>INDEX('Draft Master List'!B:D,MATCH('Fantasy Points'!F197,'Draft Master List'!F:F,0),2)</f>
        <v>209</v>
      </c>
      <c r="E197">
        <f>INDEX('Draft Master List'!B:D,MATCH('Fantasy Points'!F197,'Draft Master List'!F:F,0),3)</f>
        <v>7.8</v>
      </c>
      <c r="F197" t="s">
        <v>2432</v>
      </c>
      <c r="G197">
        <v>36.800000000000004</v>
      </c>
      <c r="H197">
        <v>37.9</v>
      </c>
      <c r="I197">
        <v>59.8</v>
      </c>
      <c r="J197">
        <v>3.5</v>
      </c>
      <c r="K197">
        <v>2.4</v>
      </c>
      <c r="L197">
        <v>140.4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 t="s">
        <v>3112</v>
      </c>
      <c r="T197">
        <v>0</v>
      </c>
      <c r="U197" t="str">
        <f>IFERROR(INDEX(Combine!C:N,MATCH('Fantasy Points'!F197,Combine!B:B,0),1),"No Data")</f>
        <v>Abilene Christian</v>
      </c>
      <c r="V197" t="str">
        <f>IFERROR(INDEX(Combine!$C:$N,MATCH('Fantasy Points'!F197,Combine!$B:$B,0),2),"No Data")</f>
        <v>N/A</v>
      </c>
      <c r="W197" t="str">
        <f>IFERROR(INDEX(Combine!$C:$N,MATCH('Fantasy Points'!F197,Combine!$B:$B,0),3),"No Data")</f>
        <v>RB</v>
      </c>
      <c r="X197">
        <f>IFERROR(INDEX(Combine!$C:$N,MATCH('Fantasy Points'!F197,Combine!$B:$B,0),4),"No Data")</f>
        <v>70</v>
      </c>
      <c r="Y197">
        <f>IFERROR(INDEX(Combine!$C:$N,MATCH('Fantasy Points'!F197,Combine!$B:$B,0),5),"No Data")</f>
        <v>200</v>
      </c>
      <c r="Z197">
        <f>IFERROR(INDEX(Combine!$C:$N,MATCH('Fantasy Points'!F197,Combine!$B:$B,0),6),"No Data")</f>
        <v>0</v>
      </c>
      <c r="AA197">
        <f>IFERROR(INDEX(Combine!$C:$N,MATCH('Fantasy Points'!F197,Combine!$B:$B,0),7),"No Data")</f>
        <v>4.4400000000000004</v>
      </c>
      <c r="AB197">
        <f>IFERROR(INDEX(Combine!$C:$N,MATCH('Fantasy Points'!F197,Combine!$B:$B,0),8),"No Data")</f>
        <v>21</v>
      </c>
      <c r="AC197">
        <f>IFERROR(INDEX(Combine!$C:$N,MATCH('Fantasy Points'!F197,Combine!$B:$B,0),9),"No Data")</f>
        <v>36</v>
      </c>
      <c r="AD197">
        <f>IFERROR(INDEX(Combine!$C:$N,MATCH('Fantasy Points'!F197,Combine!$B:$B,0),10),"No Data")</f>
        <v>125</v>
      </c>
      <c r="AE197">
        <f>IFERROR(INDEX(Combine!$C:$N,MATCH('Fantasy Points'!F197,Combine!$B:$B,0),11),"No Data")</f>
        <v>4.08</v>
      </c>
      <c r="AF197">
        <f>IFERROR(INDEX(Combine!$C:$N,MATCH('Fantasy Points'!F197,Combine!$B:$B,0),12),"No Data")</f>
        <v>6.82</v>
      </c>
    </row>
    <row r="198" spans="1:32" x14ac:dyDescent="0.25">
      <c r="A198" t="s">
        <v>363</v>
      </c>
      <c r="B198" t="s">
        <v>76</v>
      </c>
      <c r="C198">
        <f>INDEX('Draft Master List'!B:D,MATCH('Fantasy Points'!F198,'Draft Master List'!F:F,0),1)</f>
        <v>7</v>
      </c>
      <c r="D198">
        <f>INDEX('Draft Master List'!B:D,MATCH('Fantasy Points'!F198,'Draft Master List'!F:F,0),2)</f>
        <v>211</v>
      </c>
      <c r="E198">
        <f>INDEX('Draft Master List'!B:D,MATCH('Fantasy Points'!F198,'Draft Master List'!F:F,0),3)</f>
        <v>7</v>
      </c>
      <c r="F198" t="s">
        <v>2433</v>
      </c>
      <c r="G198">
        <v>6.9</v>
      </c>
      <c r="H198">
        <v>0</v>
      </c>
      <c r="I198">
        <v>52.5</v>
      </c>
      <c r="J198">
        <v>19.7</v>
      </c>
      <c r="K198">
        <v>66.3</v>
      </c>
      <c r="L198">
        <v>145.39999999999998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 t="s">
        <v>3112</v>
      </c>
      <c r="T198">
        <v>0</v>
      </c>
      <c r="U198" t="str">
        <f>IFERROR(INDEX(Combine!C:N,MATCH('Fantasy Points'!F198,Combine!B:B,0),1),"No Data")</f>
        <v>Texas</v>
      </c>
      <c r="V198" t="str">
        <f>IFERROR(INDEX(Combine!$C:$N,MATCH('Fantasy Points'!F198,Combine!$B:$B,0),2),"No Data")</f>
        <v>Big 12</v>
      </c>
      <c r="W198" t="str">
        <f>IFERROR(INDEX(Combine!$C:$N,MATCH('Fantasy Points'!F198,Combine!$B:$B,0),3),"No Data")</f>
        <v>RB</v>
      </c>
      <c r="X198">
        <f>IFERROR(INDEX(Combine!$C:$N,MATCH('Fantasy Points'!F198,Combine!$B:$B,0),4),"No Data")</f>
        <v>73</v>
      </c>
      <c r="Y198">
        <f>IFERROR(INDEX(Combine!$C:$N,MATCH('Fantasy Points'!F198,Combine!$B:$B,0),5),"No Data")</f>
        <v>220</v>
      </c>
      <c r="Z198">
        <f>IFERROR(INDEX(Combine!$C:$N,MATCH('Fantasy Points'!F198,Combine!$B:$B,0),6),"No Data")</f>
        <v>0</v>
      </c>
      <c r="AA198">
        <f>IFERROR(INDEX(Combine!$C:$N,MATCH('Fantasy Points'!F198,Combine!$B:$B,0),7),"No Data")</f>
        <v>4.57</v>
      </c>
      <c r="AB198">
        <f>IFERROR(INDEX(Combine!$C:$N,MATCH('Fantasy Points'!F198,Combine!$B:$B,0),8),"No Data")</f>
        <v>19</v>
      </c>
      <c r="AC198">
        <f>IFERROR(INDEX(Combine!$C:$N,MATCH('Fantasy Points'!F198,Combine!$B:$B,0),9),"No Data")</f>
        <v>35</v>
      </c>
      <c r="AD198">
        <f>IFERROR(INDEX(Combine!$C:$N,MATCH('Fantasy Points'!F198,Combine!$B:$B,0),10),"No Data")</f>
        <v>111</v>
      </c>
      <c r="AE198">
        <f>IFERROR(INDEX(Combine!$C:$N,MATCH('Fantasy Points'!F198,Combine!$B:$B,0),11),"No Data")</f>
        <v>4.29</v>
      </c>
      <c r="AF198">
        <f>IFERROR(INDEX(Combine!$C:$N,MATCH('Fantasy Points'!F198,Combine!$B:$B,0),12),"No Data")</f>
        <v>6.85</v>
      </c>
    </row>
    <row r="199" spans="1:32" x14ac:dyDescent="0.25">
      <c r="A199" t="s">
        <v>364</v>
      </c>
      <c r="B199" t="s">
        <v>76</v>
      </c>
      <c r="C199">
        <f>INDEX('Draft Master List'!B:D,MATCH('Fantasy Points'!F199,'Draft Master List'!F:F,0),1)</f>
        <v>7</v>
      </c>
      <c r="D199">
        <f>INDEX('Draft Master List'!B:D,MATCH('Fantasy Points'!F199,'Draft Master List'!F:F,0),2)</f>
        <v>212</v>
      </c>
      <c r="E199">
        <f>INDEX('Draft Master List'!B:D,MATCH('Fantasy Points'!F199,'Draft Master List'!F:F,0),3)</f>
        <v>6.6</v>
      </c>
      <c r="F199" t="s">
        <v>2434</v>
      </c>
      <c r="G199">
        <v>0.6</v>
      </c>
      <c r="H199">
        <v>0</v>
      </c>
      <c r="I199">
        <v>0</v>
      </c>
      <c r="J199">
        <v>0</v>
      </c>
      <c r="K199">
        <v>0</v>
      </c>
      <c r="L199">
        <v>0.6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 t="s">
        <v>3112</v>
      </c>
      <c r="T199">
        <v>0</v>
      </c>
      <c r="U199" t="str">
        <f>IFERROR(INDEX(Combine!C:N,MATCH('Fantasy Points'!F199,Combine!B:B,0),1),"No Data")</f>
        <v>Tennessee State</v>
      </c>
      <c r="V199" t="str">
        <f>IFERROR(INDEX(Combine!$C:$N,MATCH('Fantasy Points'!F199,Combine!$B:$B,0),2),"No Data")</f>
        <v>N/A</v>
      </c>
      <c r="W199" t="str">
        <f>IFERROR(INDEX(Combine!$C:$N,MATCH('Fantasy Points'!F199,Combine!$B:$B,0),3),"No Data")</f>
        <v>RB</v>
      </c>
      <c r="X199">
        <f>IFERROR(INDEX(Combine!$C:$N,MATCH('Fantasy Points'!F199,Combine!$B:$B,0),4),"No Data")</f>
        <v>70</v>
      </c>
      <c r="Y199">
        <f>IFERROR(INDEX(Combine!$C:$N,MATCH('Fantasy Points'!F199,Combine!$B:$B,0),5),"No Data")</f>
        <v>223</v>
      </c>
      <c r="Z199">
        <f>IFERROR(INDEX(Combine!$C:$N,MATCH('Fantasy Points'!F199,Combine!$B:$B,0),6),"No Data")</f>
        <v>0</v>
      </c>
      <c r="AA199">
        <f>IFERROR(INDEX(Combine!$C:$N,MATCH('Fantasy Points'!F199,Combine!$B:$B,0),7),"No Data")</f>
        <v>4.51</v>
      </c>
      <c r="AB199">
        <f>IFERROR(INDEX(Combine!$C:$N,MATCH('Fantasy Points'!F199,Combine!$B:$B,0),8),"No Data")</f>
        <v>25</v>
      </c>
      <c r="AC199">
        <f>IFERROR(INDEX(Combine!$C:$N,MATCH('Fantasy Points'!F199,Combine!$B:$B,0),9),"No Data")</f>
        <v>33.5</v>
      </c>
      <c r="AD199">
        <f>IFERROR(INDEX(Combine!$C:$N,MATCH('Fantasy Points'!F199,Combine!$B:$B,0),10),"No Data")</f>
        <v>116</v>
      </c>
      <c r="AE199">
        <f>IFERROR(INDEX(Combine!$C:$N,MATCH('Fantasy Points'!F199,Combine!$B:$B,0),11),"No Data")</f>
        <v>0</v>
      </c>
      <c r="AF199">
        <f>IFERROR(INDEX(Combine!$C:$N,MATCH('Fantasy Points'!F199,Combine!$B:$B,0),12),"No Data")</f>
        <v>0</v>
      </c>
    </row>
    <row r="200" spans="1:32" x14ac:dyDescent="0.25">
      <c r="A200" t="s">
        <v>365</v>
      </c>
      <c r="B200" t="s">
        <v>76</v>
      </c>
      <c r="C200">
        <f>INDEX('Draft Master List'!B:D,MATCH('Fantasy Points'!F200,'Draft Master List'!F:F,0),1)</f>
        <v>7</v>
      </c>
      <c r="D200">
        <f>INDEX('Draft Master List'!B:D,MATCH('Fantasy Points'!F200,'Draft Master List'!F:F,0),2)</f>
        <v>215</v>
      </c>
      <c r="E200">
        <f>INDEX('Draft Master List'!B:D,MATCH('Fantasy Points'!F200,'Draft Master List'!F:F,0),3)</f>
        <v>5.4</v>
      </c>
      <c r="F200" t="s">
        <v>2435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 t="s">
        <v>3112</v>
      </c>
      <c r="T200">
        <v>0</v>
      </c>
      <c r="U200" t="str">
        <f>IFERROR(INDEX(Combine!C:N,MATCH('Fantasy Points'!F200,Combine!B:B,0),1),"No Data")</f>
        <v>BYU</v>
      </c>
      <c r="V200" t="str">
        <f>IFERROR(INDEX(Combine!$C:$N,MATCH('Fantasy Points'!F200,Combine!$B:$B,0),2),"No Data")</f>
        <v>Division I FBS Independents</v>
      </c>
      <c r="W200" t="str">
        <f>IFERROR(INDEX(Combine!$C:$N,MATCH('Fantasy Points'!F200,Combine!$B:$B,0),3),"No Data")</f>
        <v>No Data</v>
      </c>
      <c r="X200" t="str">
        <f>IFERROR(INDEX(Combine!$C:$N,MATCH('Fantasy Points'!F200,Combine!$B:$B,0),4),"No Data")</f>
        <v>No Data</v>
      </c>
      <c r="Y200" t="str">
        <f>IFERROR(INDEX(Combine!$C:$N,MATCH('Fantasy Points'!F200,Combine!$B:$B,0),5),"No Data")</f>
        <v>No Data</v>
      </c>
      <c r="Z200" t="str">
        <f>IFERROR(INDEX(Combine!$C:$N,MATCH('Fantasy Points'!F200,Combine!$B:$B,0),6),"No Data")</f>
        <v>No Data</v>
      </c>
      <c r="AA200" t="str">
        <f>IFERROR(INDEX(Combine!$C:$N,MATCH('Fantasy Points'!F200,Combine!$B:$B,0),7),"No Data")</f>
        <v>No Data</v>
      </c>
      <c r="AB200" t="str">
        <f>IFERROR(INDEX(Combine!$C:$N,MATCH('Fantasy Points'!F200,Combine!$B:$B,0),8),"No Data")</f>
        <v>No Data</v>
      </c>
      <c r="AC200" t="str">
        <f>IFERROR(INDEX(Combine!$C:$N,MATCH('Fantasy Points'!F200,Combine!$B:$B,0),9),"No Data")</f>
        <v>No Data</v>
      </c>
      <c r="AD200" t="str">
        <f>IFERROR(INDEX(Combine!$C:$N,MATCH('Fantasy Points'!F200,Combine!$B:$B,0),10),"No Data")</f>
        <v>No Data</v>
      </c>
      <c r="AE200" t="str">
        <f>IFERROR(INDEX(Combine!$C:$N,MATCH('Fantasy Points'!F200,Combine!$B:$B,0),11),"No Data")</f>
        <v>No Data</v>
      </c>
      <c r="AF200" t="str">
        <f>IFERROR(INDEX(Combine!$C:$N,MATCH('Fantasy Points'!F200,Combine!$B:$B,0),12),"No Data")</f>
        <v>No Data</v>
      </c>
    </row>
    <row r="201" spans="1:32" x14ac:dyDescent="0.25">
      <c r="A201" t="s">
        <v>366</v>
      </c>
      <c r="B201" t="s">
        <v>76</v>
      </c>
      <c r="C201">
        <f>INDEX('Draft Master List'!B:D,MATCH('Fantasy Points'!F201,'Draft Master List'!F:F,0),1)</f>
        <v>7</v>
      </c>
      <c r="D201">
        <f>INDEX('Draft Master List'!B:D,MATCH('Fantasy Points'!F201,'Draft Master List'!F:F,0),2)</f>
        <v>221</v>
      </c>
      <c r="E201">
        <f>INDEX('Draft Master List'!B:D,MATCH('Fantasy Points'!F201,'Draft Master List'!F:F,0),3)</f>
        <v>3</v>
      </c>
      <c r="F201" t="s">
        <v>2436</v>
      </c>
      <c r="G201">
        <v>0</v>
      </c>
      <c r="H201">
        <v>0</v>
      </c>
      <c r="I201">
        <v>1.9</v>
      </c>
      <c r="J201">
        <v>0</v>
      </c>
      <c r="K201">
        <v>0</v>
      </c>
      <c r="L201">
        <v>1.9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 t="s">
        <v>3112</v>
      </c>
      <c r="T201">
        <v>0</v>
      </c>
      <c r="U201" t="str">
        <f>IFERROR(INDEX(Combine!C:N,MATCH('Fantasy Points'!F201,Combine!B:B,0),1),"No Data")</f>
        <v>Idaho</v>
      </c>
      <c r="V201" t="str">
        <f>IFERROR(INDEX(Combine!$C:$N,MATCH('Fantasy Points'!F201,Combine!$B:$B,0),2),"No Data")</f>
        <v>Sun Belt</v>
      </c>
      <c r="W201" t="str">
        <f>IFERROR(INDEX(Combine!$C:$N,MATCH('Fantasy Points'!F201,Combine!$B:$B,0),3),"No Data")</f>
        <v>No Data</v>
      </c>
      <c r="X201" t="str">
        <f>IFERROR(INDEX(Combine!$C:$N,MATCH('Fantasy Points'!F201,Combine!$B:$B,0),4),"No Data")</f>
        <v>No Data</v>
      </c>
      <c r="Y201" t="str">
        <f>IFERROR(INDEX(Combine!$C:$N,MATCH('Fantasy Points'!F201,Combine!$B:$B,0),5),"No Data")</f>
        <v>No Data</v>
      </c>
      <c r="Z201" t="str">
        <f>IFERROR(INDEX(Combine!$C:$N,MATCH('Fantasy Points'!F201,Combine!$B:$B,0),6),"No Data")</f>
        <v>No Data</v>
      </c>
      <c r="AA201" t="str">
        <f>IFERROR(INDEX(Combine!$C:$N,MATCH('Fantasy Points'!F201,Combine!$B:$B,0),7),"No Data")</f>
        <v>No Data</v>
      </c>
      <c r="AB201" t="str">
        <f>IFERROR(INDEX(Combine!$C:$N,MATCH('Fantasy Points'!F201,Combine!$B:$B,0),8),"No Data")</f>
        <v>No Data</v>
      </c>
      <c r="AC201" t="str">
        <f>IFERROR(INDEX(Combine!$C:$N,MATCH('Fantasy Points'!F201,Combine!$B:$B,0),9),"No Data")</f>
        <v>No Data</v>
      </c>
      <c r="AD201" t="str">
        <f>IFERROR(INDEX(Combine!$C:$N,MATCH('Fantasy Points'!F201,Combine!$B:$B,0),10),"No Data")</f>
        <v>No Data</v>
      </c>
      <c r="AE201" t="str">
        <f>IFERROR(INDEX(Combine!$C:$N,MATCH('Fantasy Points'!F201,Combine!$B:$B,0),11),"No Data")</f>
        <v>No Data</v>
      </c>
      <c r="AF201" t="str">
        <f>IFERROR(INDEX(Combine!$C:$N,MATCH('Fantasy Points'!F201,Combine!$B:$B,0),12),"No Data")</f>
        <v>No Data</v>
      </c>
    </row>
    <row r="202" spans="1:32" x14ac:dyDescent="0.25">
      <c r="A202" t="s">
        <v>371</v>
      </c>
      <c r="B202" t="s">
        <v>76</v>
      </c>
      <c r="C202">
        <f>INDEX('Draft Master List'!B:D,MATCH('Fantasy Points'!F202,'Draft Master List'!F:F,0),1)</f>
        <v>7</v>
      </c>
      <c r="D202">
        <f>INDEX('Draft Master List'!B:D,MATCH('Fantasy Points'!F202,'Draft Master List'!F:F,0),2)</f>
        <v>240</v>
      </c>
      <c r="E202">
        <f>INDEX('Draft Master List'!B:D,MATCH('Fantasy Points'!F202,'Draft Master List'!F:F,0),3)</f>
        <v>2</v>
      </c>
      <c r="F202" t="s">
        <v>2441</v>
      </c>
      <c r="G202">
        <v>13.8</v>
      </c>
      <c r="H202">
        <v>28.4</v>
      </c>
      <c r="I202">
        <v>52.099999999999994</v>
      </c>
      <c r="J202">
        <v>70.2</v>
      </c>
      <c r="K202">
        <v>3</v>
      </c>
      <c r="L202">
        <v>167.5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 t="s">
        <v>3112</v>
      </c>
      <c r="T202">
        <v>0</v>
      </c>
      <c r="U202" t="str">
        <f>IFERROR(INDEX(Combine!C:N,MATCH('Fantasy Points'!F202,Combine!B:B,0),1),"No Data")</f>
        <v>Pittsburgh</v>
      </c>
      <c r="V202" t="str">
        <f>IFERROR(INDEX(Combine!$C:$N,MATCH('Fantasy Points'!F202,Combine!$B:$B,0),2),"No Data")</f>
        <v>ACC</v>
      </c>
      <c r="W202" t="str">
        <f>IFERROR(INDEX(Combine!$C:$N,MATCH('Fantasy Points'!F202,Combine!$B:$B,0),3),"No Data")</f>
        <v>No Data</v>
      </c>
      <c r="X202" t="str">
        <f>IFERROR(INDEX(Combine!$C:$N,MATCH('Fantasy Points'!F202,Combine!$B:$B,0),4),"No Data")</f>
        <v>No Data</v>
      </c>
      <c r="Y202" t="str">
        <f>IFERROR(INDEX(Combine!$C:$N,MATCH('Fantasy Points'!F202,Combine!$B:$B,0),5),"No Data")</f>
        <v>No Data</v>
      </c>
      <c r="Z202" t="str">
        <f>IFERROR(INDEX(Combine!$C:$N,MATCH('Fantasy Points'!F202,Combine!$B:$B,0),6),"No Data")</f>
        <v>No Data</v>
      </c>
      <c r="AA202" t="str">
        <f>IFERROR(INDEX(Combine!$C:$N,MATCH('Fantasy Points'!F202,Combine!$B:$B,0),7),"No Data")</f>
        <v>No Data</v>
      </c>
      <c r="AB202" t="str">
        <f>IFERROR(INDEX(Combine!$C:$N,MATCH('Fantasy Points'!F202,Combine!$B:$B,0),8),"No Data")</f>
        <v>No Data</v>
      </c>
      <c r="AC202" t="str">
        <f>IFERROR(INDEX(Combine!$C:$N,MATCH('Fantasy Points'!F202,Combine!$B:$B,0),9),"No Data")</f>
        <v>No Data</v>
      </c>
      <c r="AD202" t="str">
        <f>IFERROR(INDEX(Combine!$C:$N,MATCH('Fantasy Points'!F202,Combine!$B:$B,0),10),"No Data")</f>
        <v>No Data</v>
      </c>
      <c r="AE202" t="str">
        <f>IFERROR(INDEX(Combine!$C:$N,MATCH('Fantasy Points'!F202,Combine!$B:$B,0),11),"No Data")</f>
        <v>No Data</v>
      </c>
      <c r="AF202" t="str">
        <f>IFERROR(INDEX(Combine!$C:$N,MATCH('Fantasy Points'!F202,Combine!$B:$B,0),12),"No Data")</f>
        <v>No Data</v>
      </c>
    </row>
    <row r="203" spans="1:32" x14ac:dyDescent="0.25">
      <c r="A203" t="s">
        <v>88</v>
      </c>
      <c r="B203" t="s">
        <v>76</v>
      </c>
      <c r="C203">
        <f>INDEX('Draft Master List'!B:D,MATCH('Fantasy Points'!F203,'Draft Master List'!F:F,0),1)</f>
        <v>7</v>
      </c>
      <c r="D203">
        <f>INDEX('Draft Master List'!B:D,MATCH('Fantasy Points'!F203,'Draft Master List'!F:F,0),2)</f>
        <v>250</v>
      </c>
      <c r="E203">
        <f>INDEX('Draft Master List'!B:D,MATCH('Fantasy Points'!F203,'Draft Master List'!F:F,0),3)</f>
        <v>2</v>
      </c>
      <c r="F203" t="s">
        <v>2443</v>
      </c>
      <c r="G203">
        <v>36.299999999999997</v>
      </c>
      <c r="H203">
        <v>92.2</v>
      </c>
      <c r="I203">
        <v>0</v>
      </c>
      <c r="J203">
        <v>47.3</v>
      </c>
      <c r="K203">
        <v>138.5</v>
      </c>
      <c r="L203">
        <v>314.3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 t="s">
        <v>3112</v>
      </c>
      <c r="T203">
        <v>0</v>
      </c>
      <c r="U203" t="str">
        <f>IFERROR(INDEX(Combine!C:N,MATCH('Fantasy Points'!F203,Combine!B:B,0),1),"No Data")</f>
        <v>Liberty</v>
      </c>
      <c r="V203" t="str">
        <f>IFERROR(INDEX(Combine!$C:$N,MATCH('Fantasy Points'!F203,Combine!$B:$B,0),2),"No Data")</f>
        <v>N/A</v>
      </c>
      <c r="W203" t="str">
        <f>IFERROR(INDEX(Combine!$C:$N,MATCH('Fantasy Points'!F203,Combine!$B:$B,0),3),"No Data")</f>
        <v>RB</v>
      </c>
      <c r="X203">
        <f>IFERROR(INDEX(Combine!$C:$N,MATCH('Fantasy Points'!F203,Combine!$B:$B,0),4),"No Data")</f>
        <v>73</v>
      </c>
      <c r="Y203">
        <f>IFERROR(INDEX(Combine!$C:$N,MATCH('Fantasy Points'!F203,Combine!$B:$B,0),5),"No Data")</f>
        <v>231</v>
      </c>
      <c r="Z203">
        <f>IFERROR(INDEX(Combine!$C:$N,MATCH('Fantasy Points'!F203,Combine!$B:$B,0),6),"No Data")</f>
        <v>0</v>
      </c>
      <c r="AA203">
        <f>IFERROR(INDEX(Combine!$C:$N,MATCH('Fantasy Points'!F203,Combine!$B:$B,0),7),"No Data")</f>
        <v>4.59</v>
      </c>
      <c r="AB203">
        <f>IFERROR(INDEX(Combine!$C:$N,MATCH('Fantasy Points'!F203,Combine!$B:$B,0),8),"No Data")</f>
        <v>29</v>
      </c>
      <c r="AC203">
        <f>IFERROR(INDEX(Combine!$C:$N,MATCH('Fantasy Points'!F203,Combine!$B:$B,0),9),"No Data")</f>
        <v>34</v>
      </c>
      <c r="AD203">
        <f>IFERROR(INDEX(Combine!$C:$N,MATCH('Fantasy Points'!F203,Combine!$B:$B,0),10),"No Data")</f>
        <v>120</v>
      </c>
      <c r="AE203">
        <f>IFERROR(INDEX(Combine!$C:$N,MATCH('Fantasy Points'!F203,Combine!$B:$B,0),11),"No Data")</f>
        <v>4.2</v>
      </c>
      <c r="AF203">
        <f>IFERROR(INDEX(Combine!$C:$N,MATCH('Fantasy Points'!F203,Combine!$B:$B,0),12),"No Data")</f>
        <v>6.86</v>
      </c>
    </row>
    <row r="204" spans="1:32" x14ac:dyDescent="0.25">
      <c r="A204" t="s">
        <v>96</v>
      </c>
      <c r="B204" t="s">
        <v>76</v>
      </c>
      <c r="C204">
        <f>INDEX('Draft Master List'!B:D,MATCH('Fantasy Points'!F204,'Draft Master List'!F:F,0),1)</f>
        <v>1</v>
      </c>
      <c r="D204">
        <f>INDEX('Draft Master List'!B:D,MATCH('Fantasy Points'!F204,'Draft Master List'!F:F,0),2)</f>
        <v>4</v>
      </c>
      <c r="E204">
        <f>INDEX('Draft Master List'!B:D,MATCH('Fantasy Points'!F204,'Draft Master List'!F:F,0),3)</f>
        <v>1800</v>
      </c>
      <c r="F204" t="s">
        <v>2448</v>
      </c>
      <c r="G204">
        <v>96.4</v>
      </c>
      <c r="H204">
        <v>56.2</v>
      </c>
      <c r="I204">
        <v>218.39999999999998</v>
      </c>
      <c r="J204">
        <v>98.800000000000011</v>
      </c>
      <c r="K204">
        <v>110.5</v>
      </c>
      <c r="L204">
        <v>580.29999999999995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1</v>
      </c>
      <c r="S204" t="s">
        <v>3113</v>
      </c>
      <c r="T204">
        <v>1</v>
      </c>
      <c r="U204" t="str">
        <f>IFERROR(INDEX(Combine!C:N,MATCH('Fantasy Points'!F204,Combine!B:B,0),1),"No Data")</f>
        <v>Arkansas</v>
      </c>
      <c r="V204" t="str">
        <f>IFERROR(INDEX(Combine!$C:$N,MATCH('Fantasy Points'!F204,Combine!$B:$B,0),2),"No Data")</f>
        <v>SEC</v>
      </c>
      <c r="W204" t="str">
        <f>IFERROR(INDEX(Combine!$C:$N,MATCH('Fantasy Points'!F204,Combine!$B:$B,0),3),"No Data")</f>
        <v>RB</v>
      </c>
      <c r="X204">
        <f>IFERROR(INDEX(Combine!$C:$N,MATCH('Fantasy Points'!F204,Combine!$B:$B,0),4),"No Data")</f>
        <v>73</v>
      </c>
      <c r="Y204">
        <f>IFERROR(INDEX(Combine!$C:$N,MATCH('Fantasy Points'!F204,Combine!$B:$B,0),5),"No Data")</f>
        <v>211</v>
      </c>
      <c r="Z204">
        <f>IFERROR(INDEX(Combine!$C:$N,MATCH('Fantasy Points'!F204,Combine!$B:$B,0),6),"No Data")</f>
        <v>0</v>
      </c>
      <c r="AA204">
        <f>IFERROR(INDEX(Combine!$C:$N,MATCH('Fantasy Points'!F204,Combine!$B:$B,0),7),"No Data")</f>
        <v>4.33</v>
      </c>
      <c r="AB204">
        <f>IFERROR(INDEX(Combine!$C:$N,MATCH('Fantasy Points'!F204,Combine!$B:$B,0),8),"No Data")</f>
        <v>0</v>
      </c>
      <c r="AC204">
        <f>IFERROR(INDEX(Combine!$C:$N,MATCH('Fantasy Points'!F204,Combine!$B:$B,0),9),"No Data")</f>
        <v>33</v>
      </c>
      <c r="AD204">
        <f>IFERROR(INDEX(Combine!$C:$N,MATCH('Fantasy Points'!F204,Combine!$B:$B,0),10),"No Data")</f>
        <v>128</v>
      </c>
      <c r="AE204">
        <f>IFERROR(INDEX(Combine!$C:$N,MATCH('Fantasy Points'!F204,Combine!$B:$B,0),11),"No Data")</f>
        <v>0</v>
      </c>
      <c r="AF204">
        <f>IFERROR(INDEX(Combine!$C:$N,MATCH('Fantasy Points'!F204,Combine!$B:$B,0),12),"No Data")</f>
        <v>0</v>
      </c>
    </row>
    <row r="205" spans="1:32" x14ac:dyDescent="0.25">
      <c r="A205" t="s">
        <v>87</v>
      </c>
      <c r="B205" t="s">
        <v>76</v>
      </c>
      <c r="C205">
        <f>INDEX('Draft Master List'!B:D,MATCH('Fantasy Points'!F205,'Draft Master List'!F:F,0),1)</f>
        <v>1</v>
      </c>
      <c r="D205">
        <f>INDEX('Draft Master List'!B:D,MATCH('Fantasy Points'!F205,'Draft Master List'!F:F,0),2)</f>
        <v>13</v>
      </c>
      <c r="E205">
        <f>INDEX('Draft Master List'!B:D,MATCH('Fantasy Points'!F205,'Draft Master List'!F:F,0),3)</f>
        <v>1150</v>
      </c>
      <c r="F205" t="s">
        <v>2449</v>
      </c>
      <c r="G205">
        <v>144.29999999999998</v>
      </c>
      <c r="H205">
        <v>187.20000000000002</v>
      </c>
      <c r="I205">
        <v>97.3</v>
      </c>
      <c r="J205">
        <v>139.39999999999998</v>
      </c>
      <c r="K205">
        <v>57.3</v>
      </c>
      <c r="L205">
        <v>625.5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1</v>
      </c>
      <c r="S205" t="s">
        <v>3113</v>
      </c>
      <c r="T205">
        <v>1</v>
      </c>
      <c r="U205" t="str">
        <f>IFERROR(INDEX(Combine!C:N,MATCH('Fantasy Points'!F205,Combine!B:B,0),1),"No Data")</f>
        <v>Oregon</v>
      </c>
      <c r="V205" t="str">
        <f>IFERROR(INDEX(Combine!$C:$N,MATCH('Fantasy Points'!F205,Combine!$B:$B,0),2),"No Data")</f>
        <v>Pac-12</v>
      </c>
      <c r="W205" t="str">
        <f>IFERROR(INDEX(Combine!$C:$N,MATCH('Fantasy Points'!F205,Combine!$B:$B,0),3),"No Data")</f>
        <v>RB</v>
      </c>
      <c r="X205">
        <f>IFERROR(INDEX(Combine!$C:$N,MATCH('Fantasy Points'!F205,Combine!$B:$B,0),4),"No Data")</f>
        <v>70</v>
      </c>
      <c r="Y205">
        <f>IFERROR(INDEX(Combine!$C:$N,MATCH('Fantasy Points'!F205,Combine!$B:$B,0),5),"No Data")</f>
        <v>235</v>
      </c>
      <c r="Z205">
        <f>IFERROR(INDEX(Combine!$C:$N,MATCH('Fantasy Points'!F205,Combine!$B:$B,0),6),"No Data")</f>
        <v>0</v>
      </c>
      <c r="AA205">
        <f>IFERROR(INDEX(Combine!$C:$N,MATCH('Fantasy Points'!F205,Combine!$B:$B,0),7),"No Data")</f>
        <v>4.46</v>
      </c>
      <c r="AB205">
        <f>IFERROR(INDEX(Combine!$C:$N,MATCH('Fantasy Points'!F205,Combine!$B:$B,0),8),"No Data")</f>
        <v>28</v>
      </c>
      <c r="AC205">
        <f>IFERROR(INDEX(Combine!$C:$N,MATCH('Fantasy Points'!F205,Combine!$B:$B,0),9),"No Data")</f>
        <v>36.5</v>
      </c>
      <c r="AD205">
        <f>IFERROR(INDEX(Combine!$C:$N,MATCH('Fantasy Points'!F205,Combine!$B:$B,0),10),"No Data")</f>
        <v>128</v>
      </c>
      <c r="AE205">
        <f>IFERROR(INDEX(Combine!$C:$N,MATCH('Fantasy Points'!F205,Combine!$B:$B,0),11),"No Data")</f>
        <v>4.53</v>
      </c>
      <c r="AF205">
        <f>IFERROR(INDEX(Combine!$C:$N,MATCH('Fantasy Points'!F205,Combine!$B:$B,0),12),"No Data")</f>
        <v>7.44</v>
      </c>
    </row>
    <row r="206" spans="1:32" x14ac:dyDescent="0.25">
      <c r="A206" t="s">
        <v>376</v>
      </c>
      <c r="B206" t="s">
        <v>76</v>
      </c>
      <c r="C206">
        <f>INDEX('Draft Master List'!B:D,MATCH('Fantasy Points'!F206,'Draft Master List'!F:F,0),1)</f>
        <v>1</v>
      </c>
      <c r="D206">
        <f>INDEX('Draft Master List'!B:D,MATCH('Fantasy Points'!F206,'Draft Master List'!F:F,0),2)</f>
        <v>22</v>
      </c>
      <c r="E206">
        <f>INDEX('Draft Master List'!B:D,MATCH('Fantasy Points'!F206,'Draft Master List'!F:F,0),3)</f>
        <v>780</v>
      </c>
      <c r="F206" t="s">
        <v>2451</v>
      </c>
      <c r="G206">
        <v>45.6</v>
      </c>
      <c r="H206">
        <v>92.4</v>
      </c>
      <c r="I206">
        <v>133</v>
      </c>
      <c r="J206">
        <v>75.599999999999994</v>
      </c>
      <c r="K206">
        <v>92.4</v>
      </c>
      <c r="L206">
        <v>439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 t="s">
        <v>3112</v>
      </c>
      <c r="T206">
        <v>0</v>
      </c>
      <c r="U206" t="str">
        <f>IFERROR(INDEX(Combine!C:N,MATCH('Fantasy Points'!F206,Combine!B:B,0),1),"No Data")</f>
        <v>Arkansas</v>
      </c>
      <c r="V206" t="str">
        <f>IFERROR(INDEX(Combine!$C:$N,MATCH('Fantasy Points'!F206,Combine!$B:$B,0),2),"No Data")</f>
        <v>SEC</v>
      </c>
      <c r="W206" t="str">
        <f>IFERROR(INDEX(Combine!$C:$N,MATCH('Fantasy Points'!F206,Combine!$B:$B,0),3),"No Data")</f>
        <v>RB</v>
      </c>
      <c r="X206">
        <f>IFERROR(INDEX(Combine!$C:$N,MATCH('Fantasy Points'!F206,Combine!$B:$B,0),4),"No Data")</f>
        <v>70</v>
      </c>
      <c r="Y206">
        <f>IFERROR(INDEX(Combine!$C:$N,MATCH('Fantasy Points'!F206,Combine!$B:$B,0),5),"No Data")</f>
        <v>207</v>
      </c>
      <c r="Z206">
        <f>IFERROR(INDEX(Combine!$C:$N,MATCH('Fantasy Points'!F206,Combine!$B:$B,0),6),"No Data")</f>
        <v>0</v>
      </c>
      <c r="AA206">
        <f>IFERROR(INDEX(Combine!$C:$N,MATCH('Fantasy Points'!F206,Combine!$B:$B,0),7),"No Data")</f>
        <v>4.4400000000000004</v>
      </c>
      <c r="AB206">
        <f>IFERROR(INDEX(Combine!$C:$N,MATCH('Fantasy Points'!F206,Combine!$B:$B,0),8),"No Data")</f>
        <v>0</v>
      </c>
      <c r="AC206">
        <f>IFERROR(INDEX(Combine!$C:$N,MATCH('Fantasy Points'!F206,Combine!$B:$B,0),9),"No Data")</f>
        <v>33.5</v>
      </c>
      <c r="AD206">
        <f>IFERROR(INDEX(Combine!$C:$N,MATCH('Fantasy Points'!F206,Combine!$B:$B,0),10),"No Data")</f>
        <v>124</v>
      </c>
      <c r="AE206">
        <f>IFERROR(INDEX(Combine!$C:$N,MATCH('Fantasy Points'!F206,Combine!$B:$B,0),11),"No Data")</f>
        <v>4.1900000000000004</v>
      </c>
      <c r="AF206">
        <f>IFERROR(INDEX(Combine!$C:$N,MATCH('Fantasy Points'!F206,Combine!$B:$B,0),12),"No Data")</f>
        <v>6.9</v>
      </c>
    </row>
    <row r="207" spans="1:32" x14ac:dyDescent="0.25">
      <c r="A207" t="s">
        <v>377</v>
      </c>
      <c r="B207" t="s">
        <v>76</v>
      </c>
      <c r="C207">
        <f>INDEX('Draft Master List'!B:D,MATCH('Fantasy Points'!F207,'Draft Master List'!F:F,0),1)</f>
        <v>1</v>
      </c>
      <c r="D207">
        <f>INDEX('Draft Master List'!B:D,MATCH('Fantasy Points'!F207,'Draft Master List'!F:F,0),2)</f>
        <v>23</v>
      </c>
      <c r="E207">
        <f>INDEX('Draft Master List'!B:D,MATCH('Fantasy Points'!F207,'Draft Master List'!F:F,0),3)</f>
        <v>760</v>
      </c>
      <c r="F207" t="s">
        <v>2452</v>
      </c>
      <c r="G207">
        <v>7.5</v>
      </c>
      <c r="H207">
        <v>178.9</v>
      </c>
      <c r="I207">
        <v>218</v>
      </c>
      <c r="J207">
        <v>160.20000000000002</v>
      </c>
      <c r="K207">
        <v>24.4</v>
      </c>
      <c r="L207">
        <v>589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1</v>
      </c>
      <c r="S207" t="s">
        <v>3113</v>
      </c>
      <c r="T207">
        <v>1</v>
      </c>
      <c r="U207" t="str">
        <f>IFERROR(INDEX(Combine!C:N,MATCH('Fantasy Points'!F207,Combine!B:B,0),1),"No Data")</f>
        <v>Illinois</v>
      </c>
      <c r="V207" t="str">
        <f>IFERROR(INDEX(Combine!$C:$N,MATCH('Fantasy Points'!F207,Combine!$B:$B,0),2),"No Data")</f>
        <v>Big Ten</v>
      </c>
      <c r="W207" t="str">
        <f>IFERROR(INDEX(Combine!$C:$N,MATCH('Fantasy Points'!F207,Combine!$B:$B,0),3),"No Data")</f>
        <v>RB</v>
      </c>
      <c r="X207">
        <f>IFERROR(INDEX(Combine!$C:$N,MATCH('Fantasy Points'!F207,Combine!$B:$B,0),4),"No Data")</f>
        <v>70</v>
      </c>
      <c r="Y207">
        <f>IFERROR(INDEX(Combine!$C:$N,MATCH('Fantasy Points'!F207,Combine!$B:$B,0),5),"No Data")</f>
        <v>225</v>
      </c>
      <c r="Z207">
        <f>IFERROR(INDEX(Combine!$C:$N,MATCH('Fantasy Points'!F207,Combine!$B:$B,0),6),"No Data")</f>
        <v>0</v>
      </c>
      <c r="AA207">
        <f>IFERROR(INDEX(Combine!$C:$N,MATCH('Fantasy Points'!F207,Combine!$B:$B,0),7),"No Data")</f>
        <v>4.41</v>
      </c>
      <c r="AB207">
        <f>IFERROR(INDEX(Combine!$C:$N,MATCH('Fantasy Points'!F207,Combine!$B:$B,0),8),"No Data")</f>
        <v>26</v>
      </c>
      <c r="AC207">
        <f>IFERROR(INDEX(Combine!$C:$N,MATCH('Fantasy Points'!F207,Combine!$B:$B,0),9),"No Data")</f>
        <v>33.5</v>
      </c>
      <c r="AD207">
        <f>IFERROR(INDEX(Combine!$C:$N,MATCH('Fantasy Points'!F207,Combine!$B:$B,0),10),"No Data")</f>
        <v>117</v>
      </c>
      <c r="AE207">
        <f>IFERROR(INDEX(Combine!$C:$N,MATCH('Fantasy Points'!F207,Combine!$B:$B,0),11),"No Data")</f>
        <v>4.18</v>
      </c>
      <c r="AF207">
        <f>IFERROR(INDEX(Combine!$C:$N,MATCH('Fantasy Points'!F207,Combine!$B:$B,0),12),"No Data")</f>
        <v>0</v>
      </c>
    </row>
    <row r="208" spans="1:32" x14ac:dyDescent="0.25">
      <c r="A208" t="s">
        <v>95</v>
      </c>
      <c r="B208" t="s">
        <v>76</v>
      </c>
      <c r="C208">
        <f>INDEX('Draft Master List'!B:D,MATCH('Fantasy Points'!F208,'Draft Master List'!F:F,0),1)</f>
        <v>1</v>
      </c>
      <c r="D208">
        <f>INDEX('Draft Master List'!B:D,MATCH('Fantasy Points'!F208,'Draft Master List'!F:F,0),2)</f>
        <v>24</v>
      </c>
      <c r="E208">
        <f>INDEX('Draft Master List'!B:D,MATCH('Fantasy Points'!F208,'Draft Master List'!F:F,0),3)</f>
        <v>740</v>
      </c>
      <c r="F208" t="s">
        <v>2453</v>
      </c>
      <c r="G208">
        <v>206.8</v>
      </c>
      <c r="H208">
        <v>340.90000000000003</v>
      </c>
      <c r="I208">
        <v>226.9</v>
      </c>
      <c r="J208">
        <v>170.5</v>
      </c>
      <c r="K208">
        <v>173.5</v>
      </c>
      <c r="L208">
        <v>1118.5999999999999</v>
      </c>
      <c r="M208">
        <v>1</v>
      </c>
      <c r="N208">
        <v>1</v>
      </c>
      <c r="O208">
        <v>1</v>
      </c>
      <c r="P208">
        <v>0</v>
      </c>
      <c r="Q208">
        <v>0</v>
      </c>
      <c r="R208">
        <v>3</v>
      </c>
      <c r="S208" t="s">
        <v>3114</v>
      </c>
      <c r="T208">
        <v>1</v>
      </c>
      <c r="U208" t="str">
        <f>IFERROR(INDEX(Combine!C:N,MATCH('Fantasy Points'!F208,Combine!B:B,0),1),"No Data")</f>
        <v>East Carolina</v>
      </c>
      <c r="V208" t="str">
        <f>IFERROR(INDEX(Combine!$C:$N,MATCH('Fantasy Points'!F208,Combine!$B:$B,0),2),"No Data")</f>
        <v>The American</v>
      </c>
      <c r="W208" t="str">
        <f>IFERROR(INDEX(Combine!$C:$N,MATCH('Fantasy Points'!F208,Combine!$B:$B,0),3),"No Data")</f>
        <v>RB</v>
      </c>
      <c r="X208">
        <f>IFERROR(INDEX(Combine!$C:$N,MATCH('Fantasy Points'!F208,Combine!$B:$B,0),4),"No Data")</f>
        <v>71</v>
      </c>
      <c r="Y208">
        <f>IFERROR(INDEX(Combine!$C:$N,MATCH('Fantasy Points'!F208,Combine!$B:$B,0),5),"No Data")</f>
        <v>197</v>
      </c>
      <c r="Z208">
        <f>IFERROR(INDEX(Combine!$C:$N,MATCH('Fantasy Points'!F208,Combine!$B:$B,0),6),"No Data")</f>
        <v>10</v>
      </c>
      <c r="AA208">
        <f>IFERROR(INDEX(Combine!$C:$N,MATCH('Fantasy Points'!F208,Combine!$B:$B,0),7),"No Data")</f>
        <v>4.24</v>
      </c>
      <c r="AB208">
        <f>IFERROR(INDEX(Combine!$C:$N,MATCH('Fantasy Points'!F208,Combine!$B:$B,0),8),"No Data")</f>
        <v>0</v>
      </c>
      <c r="AC208">
        <f>IFERROR(INDEX(Combine!$C:$N,MATCH('Fantasy Points'!F208,Combine!$B:$B,0),9),"No Data")</f>
        <v>35</v>
      </c>
      <c r="AD208">
        <f>IFERROR(INDEX(Combine!$C:$N,MATCH('Fantasy Points'!F208,Combine!$B:$B,0),10),"No Data")</f>
        <v>130</v>
      </c>
      <c r="AE208">
        <f>IFERROR(INDEX(Combine!$C:$N,MATCH('Fantasy Points'!F208,Combine!$B:$B,0),11),"No Data")</f>
        <v>0</v>
      </c>
      <c r="AF208">
        <f>IFERROR(INDEX(Combine!$C:$N,MATCH('Fantasy Points'!F208,Combine!$B:$B,0),12),"No Data")</f>
        <v>0</v>
      </c>
    </row>
    <row r="209" spans="1:32" x14ac:dyDescent="0.25">
      <c r="A209" t="s">
        <v>86</v>
      </c>
      <c r="B209" t="s">
        <v>76</v>
      </c>
      <c r="C209">
        <f>INDEX('Draft Master List'!B:D,MATCH('Fantasy Points'!F209,'Draft Master List'!F:F,0),1)</f>
        <v>2</v>
      </c>
      <c r="D209">
        <f>INDEX('Draft Master List'!B:D,MATCH('Fantasy Points'!F209,'Draft Master List'!F:F,0),2)</f>
        <v>44</v>
      </c>
      <c r="E209">
        <f>INDEX('Draft Master List'!B:D,MATCH('Fantasy Points'!F209,'Draft Master List'!F:F,0),3)</f>
        <v>460</v>
      </c>
      <c r="F209" t="s">
        <v>2459</v>
      </c>
      <c r="G209">
        <v>241.5</v>
      </c>
      <c r="H209">
        <v>152</v>
      </c>
      <c r="I209">
        <v>209.60000000000002</v>
      </c>
      <c r="J209">
        <v>186.7</v>
      </c>
      <c r="K209">
        <v>175.4</v>
      </c>
      <c r="L209">
        <v>965.19999999999993</v>
      </c>
      <c r="M209">
        <v>1</v>
      </c>
      <c r="N209">
        <v>0</v>
      </c>
      <c r="O209">
        <v>1</v>
      </c>
      <c r="P209">
        <v>1</v>
      </c>
      <c r="Q209">
        <v>0</v>
      </c>
      <c r="R209">
        <v>3</v>
      </c>
      <c r="S209" t="s">
        <v>3114</v>
      </c>
      <c r="T209">
        <v>1</v>
      </c>
      <c r="U209" t="str">
        <f>IFERROR(INDEX(Combine!C:N,MATCH('Fantasy Points'!F209,Combine!B:B,0),1),"No Data")</f>
        <v>Tulane</v>
      </c>
      <c r="V209" t="str">
        <f>IFERROR(INDEX(Combine!$C:$N,MATCH('Fantasy Points'!F209,Combine!$B:$B,0),2),"No Data")</f>
        <v>The American</v>
      </c>
      <c r="W209" t="str">
        <f>IFERROR(INDEX(Combine!$C:$N,MATCH('Fantasy Points'!F209,Combine!$B:$B,0),3),"No Data")</f>
        <v>RB</v>
      </c>
      <c r="X209">
        <f>IFERROR(INDEX(Combine!$C:$N,MATCH('Fantasy Points'!F209,Combine!$B:$B,0),4),"No Data")</f>
        <v>74</v>
      </c>
      <c r="Y209">
        <f>IFERROR(INDEX(Combine!$C:$N,MATCH('Fantasy Points'!F209,Combine!$B:$B,0),5),"No Data")</f>
        <v>217</v>
      </c>
      <c r="Z209">
        <f>IFERROR(INDEX(Combine!$C:$N,MATCH('Fantasy Points'!F209,Combine!$B:$B,0),6),"No Data")</f>
        <v>0</v>
      </c>
      <c r="AA209">
        <f>IFERROR(INDEX(Combine!$C:$N,MATCH('Fantasy Points'!F209,Combine!$B:$B,0),7),"No Data")</f>
        <v>4.4400000000000004</v>
      </c>
      <c r="AB209">
        <f>IFERROR(INDEX(Combine!$C:$N,MATCH('Fantasy Points'!F209,Combine!$B:$B,0),8),"No Data")</f>
        <v>23</v>
      </c>
      <c r="AC209">
        <f>IFERROR(INDEX(Combine!$C:$N,MATCH('Fantasy Points'!F209,Combine!$B:$B,0),9),"No Data")</f>
        <v>33</v>
      </c>
      <c r="AD209">
        <f>IFERROR(INDEX(Combine!$C:$N,MATCH('Fantasy Points'!F209,Combine!$B:$B,0),10),"No Data")</f>
        <v>118</v>
      </c>
      <c r="AE209">
        <f>IFERROR(INDEX(Combine!$C:$N,MATCH('Fantasy Points'!F209,Combine!$B:$B,0),11),"No Data")</f>
        <v>4.2300000000000004</v>
      </c>
      <c r="AF209">
        <f>IFERROR(INDEX(Combine!$C:$N,MATCH('Fantasy Points'!F209,Combine!$B:$B,0),12),"No Data")</f>
        <v>6.84</v>
      </c>
    </row>
    <row r="210" spans="1:32" x14ac:dyDescent="0.25">
      <c r="A210" t="s">
        <v>384</v>
      </c>
      <c r="B210" t="s">
        <v>76</v>
      </c>
      <c r="C210">
        <f>INDEX('Draft Master List'!B:D,MATCH('Fantasy Points'!F210,'Draft Master List'!F:F,0),1)</f>
        <v>2</v>
      </c>
      <c r="D210">
        <f>INDEX('Draft Master List'!B:D,MATCH('Fantasy Points'!F210,'Draft Master List'!F:F,0),2)</f>
        <v>55</v>
      </c>
      <c r="E210">
        <f>INDEX('Draft Master List'!B:D,MATCH('Fantasy Points'!F210,'Draft Master List'!F:F,0),3)</f>
        <v>350</v>
      </c>
      <c r="F210" t="s">
        <v>2464</v>
      </c>
      <c r="G210">
        <v>70.7</v>
      </c>
      <c r="H210">
        <v>246.10000000000002</v>
      </c>
      <c r="I210">
        <v>213.6</v>
      </c>
      <c r="J210">
        <v>274.8</v>
      </c>
      <c r="K210">
        <v>220.10000000000002</v>
      </c>
      <c r="L210">
        <v>1025.3000000000002</v>
      </c>
      <c r="M210">
        <v>0</v>
      </c>
      <c r="N210">
        <v>1</v>
      </c>
      <c r="O210">
        <v>1</v>
      </c>
      <c r="P210">
        <v>1</v>
      </c>
      <c r="Q210">
        <v>1</v>
      </c>
      <c r="R210">
        <v>4</v>
      </c>
      <c r="S210" t="s">
        <v>3116</v>
      </c>
      <c r="T210">
        <v>1</v>
      </c>
      <c r="U210" t="str">
        <f>IFERROR(INDEX(Combine!C:N,MATCH('Fantasy Points'!F210,Combine!B:B,0),1),"No Data")</f>
        <v>Rutgers</v>
      </c>
      <c r="V210" t="str">
        <f>IFERROR(INDEX(Combine!$C:$N,MATCH('Fantasy Points'!F210,Combine!$B:$B,0),2),"No Data")</f>
        <v>Big Ten</v>
      </c>
      <c r="W210" t="str">
        <f>IFERROR(INDEX(Combine!$C:$N,MATCH('Fantasy Points'!F210,Combine!$B:$B,0),3),"No Data")</f>
        <v>RB</v>
      </c>
      <c r="X210">
        <f>IFERROR(INDEX(Combine!$C:$N,MATCH('Fantasy Points'!F210,Combine!$B:$B,0),4),"No Data")</f>
        <v>68</v>
      </c>
      <c r="Y210">
        <f>IFERROR(INDEX(Combine!$C:$N,MATCH('Fantasy Points'!F210,Combine!$B:$B,0),5),"No Data")</f>
        <v>199</v>
      </c>
      <c r="Z210">
        <f>IFERROR(INDEX(Combine!$C:$N,MATCH('Fantasy Points'!F210,Combine!$B:$B,0),6),"No Data")</f>
        <v>0</v>
      </c>
      <c r="AA210">
        <f>IFERROR(INDEX(Combine!$C:$N,MATCH('Fantasy Points'!F210,Combine!$B:$B,0),7),"No Data")</f>
        <v>4.42</v>
      </c>
      <c r="AB210">
        <f>IFERROR(INDEX(Combine!$C:$N,MATCH('Fantasy Points'!F210,Combine!$B:$B,0),8),"No Data")</f>
        <v>23</v>
      </c>
      <c r="AC210">
        <f>IFERROR(INDEX(Combine!$C:$N,MATCH('Fantasy Points'!F210,Combine!$B:$B,0),9),"No Data")</f>
        <v>31.5</v>
      </c>
      <c r="AD210">
        <f>IFERROR(INDEX(Combine!$C:$N,MATCH('Fantasy Points'!F210,Combine!$B:$B,0),10),"No Data")</f>
        <v>119</v>
      </c>
      <c r="AE210">
        <f>IFERROR(INDEX(Combine!$C:$N,MATCH('Fantasy Points'!F210,Combine!$B:$B,0),11),"No Data")</f>
        <v>4.2</v>
      </c>
      <c r="AF210">
        <f>IFERROR(INDEX(Combine!$C:$N,MATCH('Fantasy Points'!F210,Combine!$B:$B,0),12),"No Data")</f>
        <v>6.65</v>
      </c>
    </row>
    <row r="211" spans="1:32" x14ac:dyDescent="0.25">
      <c r="A211" t="s">
        <v>387</v>
      </c>
      <c r="B211" t="s">
        <v>76</v>
      </c>
      <c r="C211">
        <f>INDEX('Draft Master List'!B:D,MATCH('Fantasy Points'!F211,'Draft Master List'!F:F,0),1)</f>
        <v>3</v>
      </c>
      <c r="D211">
        <f>INDEX('Draft Master List'!B:D,MATCH('Fantasy Points'!F211,'Draft Master List'!F:F,0),2)</f>
        <v>64</v>
      </c>
      <c r="E211">
        <f>INDEX('Draft Master List'!B:D,MATCH('Fantasy Points'!F211,'Draft Master List'!F:F,0),3)</f>
        <v>270</v>
      </c>
      <c r="F211" t="s">
        <v>2468</v>
      </c>
      <c r="G211">
        <v>170.2</v>
      </c>
      <c r="H211">
        <v>140.19999999999999</v>
      </c>
      <c r="I211">
        <v>25.6</v>
      </c>
      <c r="J211">
        <v>75.5</v>
      </c>
      <c r="K211">
        <v>33.299999999999997</v>
      </c>
      <c r="L211">
        <v>444.8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 t="s">
        <v>3112</v>
      </c>
      <c r="T211">
        <v>0</v>
      </c>
      <c r="U211" t="str">
        <f>IFERROR(INDEX(Combine!C:N,MATCH('Fantasy Points'!F211,Combine!B:B,0),1),"No Data")</f>
        <v>Central Florida</v>
      </c>
      <c r="V211" t="str">
        <f>IFERROR(INDEX(Combine!$C:$N,MATCH('Fantasy Points'!F211,Combine!$B:$B,0),2),"No Data")</f>
        <v>The American</v>
      </c>
      <c r="W211" t="str">
        <f>IFERROR(INDEX(Combine!$C:$N,MATCH('Fantasy Points'!F211,Combine!$B:$B,0),3),"No Data")</f>
        <v>RB</v>
      </c>
      <c r="X211">
        <f>IFERROR(INDEX(Combine!$C:$N,MATCH('Fantasy Points'!F211,Combine!$B:$B,0),4),"No Data")</f>
        <v>73</v>
      </c>
      <c r="Y211">
        <f>IFERROR(INDEX(Combine!$C:$N,MATCH('Fantasy Points'!F211,Combine!$B:$B,0),5),"No Data")</f>
        <v>217</v>
      </c>
      <c r="Z211">
        <f>IFERROR(INDEX(Combine!$C:$N,MATCH('Fantasy Points'!F211,Combine!$B:$B,0),6),"No Data")</f>
        <v>0</v>
      </c>
      <c r="AA211">
        <f>IFERROR(INDEX(Combine!$C:$N,MATCH('Fantasy Points'!F211,Combine!$B:$B,0),7),"No Data")</f>
        <v>4.53</v>
      </c>
      <c r="AB211">
        <f>IFERROR(INDEX(Combine!$C:$N,MATCH('Fantasy Points'!F211,Combine!$B:$B,0),8),"No Data")</f>
        <v>0</v>
      </c>
      <c r="AC211">
        <f>IFERROR(INDEX(Combine!$C:$N,MATCH('Fantasy Points'!F211,Combine!$B:$B,0),9),"No Data")</f>
        <v>32</v>
      </c>
      <c r="AD211">
        <f>IFERROR(INDEX(Combine!$C:$N,MATCH('Fantasy Points'!F211,Combine!$B:$B,0),10),"No Data")</f>
        <v>120</v>
      </c>
      <c r="AE211">
        <f>IFERROR(INDEX(Combine!$C:$N,MATCH('Fantasy Points'!F211,Combine!$B:$B,0),11),"No Data")</f>
        <v>4.49</v>
      </c>
      <c r="AF211">
        <f>IFERROR(INDEX(Combine!$C:$N,MATCH('Fantasy Points'!F211,Combine!$B:$B,0),12),"No Data")</f>
        <v>6.74</v>
      </c>
    </row>
    <row r="212" spans="1:32" x14ac:dyDescent="0.25">
      <c r="A212" t="s">
        <v>389</v>
      </c>
      <c r="B212" t="s">
        <v>212</v>
      </c>
      <c r="C212">
        <f>INDEX('Draft Master List'!B:D,MATCH('Fantasy Points'!F212,'Draft Master List'!F:F,0),1)</f>
        <v>3</v>
      </c>
      <c r="D212">
        <f>INDEX('Draft Master List'!B:D,MATCH('Fantasy Points'!F212,'Draft Master List'!F:F,0),2)</f>
        <v>69</v>
      </c>
      <c r="E212">
        <f>INDEX('Draft Master List'!B:D,MATCH('Fantasy Points'!F212,'Draft Master List'!F:F,0),3)</f>
        <v>245</v>
      </c>
      <c r="F212" t="s">
        <v>2469</v>
      </c>
      <c r="G212">
        <v>28.6</v>
      </c>
      <c r="H212">
        <v>7.8000000000000007</v>
      </c>
      <c r="I212">
        <v>26.5</v>
      </c>
      <c r="J212">
        <v>9.8000000000000007</v>
      </c>
      <c r="K212">
        <v>20.8</v>
      </c>
      <c r="L212">
        <v>93.5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 t="s">
        <v>3112</v>
      </c>
      <c r="T212">
        <v>0</v>
      </c>
      <c r="U212" t="str">
        <f>IFERROR(INDEX(Combine!C:N,MATCH('Fantasy Points'!F212,Combine!B:B,0),1),"No Data")</f>
        <v>Louisiana State</v>
      </c>
      <c r="V212" t="str">
        <f>IFERROR(INDEX(Combine!$C:$N,MATCH('Fantasy Points'!F212,Combine!$B:$B,0),2),"No Data")</f>
        <v>SEC</v>
      </c>
      <c r="W212" t="str">
        <f>IFERROR(INDEX(Combine!$C:$N,MATCH('Fantasy Points'!F212,Combine!$B:$B,0),3),"No Data")</f>
        <v>No Data</v>
      </c>
      <c r="X212" t="str">
        <f>IFERROR(INDEX(Combine!$C:$N,MATCH('Fantasy Points'!F212,Combine!$B:$B,0),4),"No Data")</f>
        <v>No Data</v>
      </c>
      <c r="Y212" t="str">
        <f>IFERROR(INDEX(Combine!$C:$N,MATCH('Fantasy Points'!F212,Combine!$B:$B,0),5),"No Data")</f>
        <v>No Data</v>
      </c>
      <c r="Z212" t="str">
        <f>IFERROR(INDEX(Combine!$C:$N,MATCH('Fantasy Points'!F212,Combine!$B:$B,0),6),"No Data")</f>
        <v>No Data</v>
      </c>
      <c r="AA212" t="str">
        <f>IFERROR(INDEX(Combine!$C:$N,MATCH('Fantasy Points'!F212,Combine!$B:$B,0),7),"No Data")</f>
        <v>No Data</v>
      </c>
      <c r="AB212" t="str">
        <f>IFERROR(INDEX(Combine!$C:$N,MATCH('Fantasy Points'!F212,Combine!$B:$B,0),8),"No Data")</f>
        <v>No Data</v>
      </c>
      <c r="AC212" t="str">
        <f>IFERROR(INDEX(Combine!$C:$N,MATCH('Fantasy Points'!F212,Combine!$B:$B,0),9),"No Data")</f>
        <v>No Data</v>
      </c>
      <c r="AD212" t="str">
        <f>IFERROR(INDEX(Combine!$C:$N,MATCH('Fantasy Points'!F212,Combine!$B:$B,0),10),"No Data")</f>
        <v>No Data</v>
      </c>
      <c r="AE212" t="str">
        <f>IFERROR(INDEX(Combine!$C:$N,MATCH('Fantasy Points'!F212,Combine!$B:$B,0),11),"No Data")</f>
        <v>No Data</v>
      </c>
      <c r="AF212" t="str">
        <f>IFERROR(INDEX(Combine!$C:$N,MATCH('Fantasy Points'!F212,Combine!$B:$B,0),12),"No Data")</f>
        <v>No Data</v>
      </c>
    </row>
    <row r="213" spans="1:32" x14ac:dyDescent="0.25">
      <c r="A213" t="s">
        <v>99</v>
      </c>
      <c r="B213" t="s">
        <v>76</v>
      </c>
      <c r="C213">
        <f>INDEX('Draft Master List'!B:D,MATCH('Fantasy Points'!F213,'Draft Master List'!F:F,0),1)</f>
        <v>3</v>
      </c>
      <c r="D213">
        <f>INDEX('Draft Master List'!B:D,MATCH('Fantasy Points'!F213,'Draft Master List'!F:F,0),2)</f>
        <v>73</v>
      </c>
      <c r="E213">
        <f>INDEX('Draft Master List'!B:D,MATCH('Fantasy Points'!F213,'Draft Master List'!F:F,0),3)</f>
        <v>225</v>
      </c>
      <c r="F213" t="s">
        <v>2471</v>
      </c>
      <c r="G213">
        <v>64.900000000000006</v>
      </c>
      <c r="H213">
        <v>181.7</v>
      </c>
      <c r="I213">
        <v>235.5</v>
      </c>
      <c r="J213">
        <v>7.2000000000000011</v>
      </c>
      <c r="K213">
        <v>200.5</v>
      </c>
      <c r="L213">
        <v>689.8</v>
      </c>
      <c r="M213">
        <v>0</v>
      </c>
      <c r="N213">
        <v>0</v>
      </c>
      <c r="O213">
        <v>1</v>
      </c>
      <c r="P213">
        <v>0</v>
      </c>
      <c r="Q213">
        <v>1</v>
      </c>
      <c r="R213">
        <v>2</v>
      </c>
      <c r="S213" t="s">
        <v>3115</v>
      </c>
      <c r="T213">
        <v>1</v>
      </c>
      <c r="U213" t="str">
        <f>IFERROR(INDEX(Combine!C:N,MATCH('Fantasy Points'!F213,Combine!B:B,0),1),"No Data")</f>
        <v>Texas</v>
      </c>
      <c r="V213" t="str">
        <f>IFERROR(INDEX(Combine!$C:$N,MATCH('Fantasy Points'!F213,Combine!$B:$B,0),2),"No Data")</f>
        <v>Big 12</v>
      </c>
      <c r="W213" t="str">
        <f>IFERROR(INDEX(Combine!$C:$N,MATCH('Fantasy Points'!F213,Combine!$B:$B,0),3),"No Data")</f>
        <v>RB</v>
      </c>
      <c r="X213">
        <f>IFERROR(INDEX(Combine!$C:$N,MATCH('Fantasy Points'!F213,Combine!$B:$B,0),4),"No Data")</f>
        <v>71</v>
      </c>
      <c r="Y213">
        <f>IFERROR(INDEX(Combine!$C:$N,MATCH('Fantasy Points'!F213,Combine!$B:$B,0),5),"No Data")</f>
        <v>200</v>
      </c>
      <c r="Z213">
        <f>IFERROR(INDEX(Combine!$C:$N,MATCH('Fantasy Points'!F213,Combine!$B:$B,0),6),"No Data")</f>
        <v>0</v>
      </c>
      <c r="AA213">
        <f>IFERROR(INDEX(Combine!$C:$N,MATCH('Fantasy Points'!F213,Combine!$B:$B,0),7),"No Data")</f>
        <v>4.38</v>
      </c>
      <c r="AB213">
        <f>IFERROR(INDEX(Combine!$C:$N,MATCH('Fantasy Points'!F213,Combine!$B:$B,0),8),"No Data")</f>
        <v>0</v>
      </c>
      <c r="AC213">
        <f>IFERROR(INDEX(Combine!$C:$N,MATCH('Fantasy Points'!F213,Combine!$B:$B,0),9),"No Data")</f>
        <v>30.5</v>
      </c>
      <c r="AD213">
        <f>IFERROR(INDEX(Combine!$C:$N,MATCH('Fantasy Points'!F213,Combine!$B:$B,0),10),"No Data")</f>
        <v>122</v>
      </c>
      <c r="AE213">
        <f>IFERROR(INDEX(Combine!$C:$N,MATCH('Fantasy Points'!F213,Combine!$B:$B,0),11),"No Data")</f>
        <v>4.22</v>
      </c>
      <c r="AF213">
        <f>IFERROR(INDEX(Combine!$C:$N,MATCH('Fantasy Points'!F213,Combine!$B:$B,0),12),"No Data")</f>
        <v>6.8</v>
      </c>
    </row>
    <row r="214" spans="1:32" x14ac:dyDescent="0.25">
      <c r="A214" t="s">
        <v>392</v>
      </c>
      <c r="B214" t="s">
        <v>76</v>
      </c>
      <c r="C214">
        <f>INDEX('Draft Master List'!B:D,MATCH('Fantasy Points'!F214,'Draft Master List'!F:F,0),1)</f>
        <v>3</v>
      </c>
      <c r="D214">
        <f>INDEX('Draft Master List'!B:D,MATCH('Fantasy Points'!F214,'Draft Master List'!F:F,0),2)</f>
        <v>89</v>
      </c>
      <c r="E214">
        <f>INDEX('Draft Master List'!B:D,MATCH('Fantasy Points'!F214,'Draft Master List'!F:F,0),3)</f>
        <v>145</v>
      </c>
      <c r="F214" t="s">
        <v>2474</v>
      </c>
      <c r="G214">
        <v>219.89999999999998</v>
      </c>
      <c r="H214">
        <v>113.4</v>
      </c>
      <c r="I214">
        <v>10.4</v>
      </c>
      <c r="J214">
        <v>14.700000000000001</v>
      </c>
      <c r="K214">
        <v>0</v>
      </c>
      <c r="L214">
        <v>358.39999999999992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1</v>
      </c>
      <c r="S214" t="s">
        <v>3113</v>
      </c>
      <c r="T214">
        <v>1</v>
      </c>
      <c r="U214" t="str">
        <f>IFERROR(INDEX(Combine!C:N,MATCH('Fantasy Points'!F214,Combine!B:B,0),1),"No Data")</f>
        <v>West Virginia</v>
      </c>
      <c r="V214" t="str">
        <f>IFERROR(INDEX(Combine!$C:$N,MATCH('Fantasy Points'!F214,Combine!$B:$B,0),2),"No Data")</f>
        <v>Big 12</v>
      </c>
      <c r="W214" t="str">
        <f>IFERROR(INDEX(Combine!$C:$N,MATCH('Fantasy Points'!F214,Combine!$B:$B,0),3),"No Data")</f>
        <v>RB</v>
      </c>
      <c r="X214">
        <f>IFERROR(INDEX(Combine!$C:$N,MATCH('Fantasy Points'!F214,Combine!$B:$B,0),4),"No Data")</f>
        <v>69</v>
      </c>
      <c r="Y214">
        <f>IFERROR(INDEX(Combine!$C:$N,MATCH('Fantasy Points'!F214,Combine!$B:$B,0),5),"No Data")</f>
        <v>197</v>
      </c>
      <c r="Z214">
        <f>IFERROR(INDEX(Combine!$C:$N,MATCH('Fantasy Points'!F214,Combine!$B:$B,0),6),"No Data")</f>
        <v>0</v>
      </c>
      <c r="AA214">
        <f>IFERROR(INDEX(Combine!$C:$N,MATCH('Fantasy Points'!F214,Combine!$B:$B,0),7),"No Data")</f>
        <v>4.45</v>
      </c>
      <c r="AB214">
        <f>IFERROR(INDEX(Combine!$C:$N,MATCH('Fantasy Points'!F214,Combine!$B:$B,0),8),"No Data")</f>
        <v>19</v>
      </c>
      <c r="AC214">
        <f>IFERROR(INDEX(Combine!$C:$N,MATCH('Fantasy Points'!F214,Combine!$B:$B,0),9),"No Data")</f>
        <v>33.5</v>
      </c>
      <c r="AD214">
        <f>IFERROR(INDEX(Combine!$C:$N,MATCH('Fantasy Points'!F214,Combine!$B:$B,0),10),"No Data")</f>
        <v>118</v>
      </c>
      <c r="AE214">
        <f>IFERROR(INDEX(Combine!$C:$N,MATCH('Fantasy Points'!F214,Combine!$B:$B,0),11),"No Data")</f>
        <v>0</v>
      </c>
      <c r="AF214">
        <f>IFERROR(INDEX(Combine!$C:$N,MATCH('Fantasy Points'!F214,Combine!$B:$B,0),12),"No Data")</f>
        <v>0</v>
      </c>
    </row>
    <row r="215" spans="1:32" x14ac:dyDescent="0.25">
      <c r="A215" t="s">
        <v>398</v>
      </c>
      <c r="B215" t="s">
        <v>76</v>
      </c>
      <c r="C215">
        <f>INDEX('Draft Master List'!B:D,MATCH('Fantasy Points'!F215,'Draft Master List'!F:F,0),1)</f>
        <v>4</v>
      </c>
      <c r="D215">
        <f>INDEX('Draft Master List'!B:D,MATCH('Fantasy Points'!F215,'Draft Master List'!F:F,0),2)</f>
        <v>122</v>
      </c>
      <c r="E215">
        <f>INDEX('Draft Master List'!B:D,MATCH('Fantasy Points'!F215,'Draft Master List'!F:F,0),3)</f>
        <v>50</v>
      </c>
      <c r="F215" t="s">
        <v>2480</v>
      </c>
      <c r="G215">
        <v>77.7</v>
      </c>
      <c r="H215">
        <v>66.099999999999994</v>
      </c>
      <c r="I215">
        <v>51.199999999999996</v>
      </c>
      <c r="J215">
        <v>21.6</v>
      </c>
      <c r="K215">
        <v>26.2</v>
      </c>
      <c r="L215">
        <v>242.79999999999998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 t="s">
        <v>3112</v>
      </c>
      <c r="T215">
        <v>0</v>
      </c>
      <c r="U215" t="str">
        <f>IFERROR(INDEX(Combine!C:N,MATCH('Fantasy Points'!F215,Combine!B:B,0),1),"No Data")</f>
        <v>Georgia Tech</v>
      </c>
      <c r="V215" t="str">
        <f>IFERROR(INDEX(Combine!$C:$N,MATCH('Fantasy Points'!F215,Combine!$B:$B,0),2),"No Data")</f>
        <v>ACC</v>
      </c>
      <c r="W215" t="str">
        <f>IFERROR(INDEX(Combine!$C:$N,MATCH('Fantasy Points'!F215,Combine!$B:$B,0),3),"No Data")</f>
        <v>RB</v>
      </c>
      <c r="X215">
        <f>IFERROR(INDEX(Combine!$C:$N,MATCH('Fantasy Points'!F215,Combine!$B:$B,0),4),"No Data")</f>
        <v>71</v>
      </c>
      <c r="Y215">
        <f>IFERROR(INDEX(Combine!$C:$N,MATCH('Fantasy Points'!F215,Combine!$B:$B,0),5),"No Data")</f>
        <v>215</v>
      </c>
      <c r="Z215">
        <f>IFERROR(INDEX(Combine!$C:$N,MATCH('Fantasy Points'!F215,Combine!$B:$B,0),6),"No Data")</f>
        <v>0</v>
      </c>
      <c r="AA215">
        <f>IFERROR(INDEX(Combine!$C:$N,MATCH('Fantasy Points'!F215,Combine!$B:$B,0),7),"No Data")</f>
        <v>4.4800000000000004</v>
      </c>
      <c r="AB215">
        <f>IFERROR(INDEX(Combine!$C:$N,MATCH('Fantasy Points'!F215,Combine!$B:$B,0),8),"No Data")</f>
        <v>20</v>
      </c>
      <c r="AC215">
        <f>IFERROR(INDEX(Combine!$C:$N,MATCH('Fantasy Points'!F215,Combine!$B:$B,0),9),"No Data")</f>
        <v>34</v>
      </c>
      <c r="AD215">
        <f>IFERROR(INDEX(Combine!$C:$N,MATCH('Fantasy Points'!F215,Combine!$B:$B,0),10),"No Data")</f>
        <v>119</v>
      </c>
      <c r="AE215">
        <f>IFERROR(INDEX(Combine!$C:$N,MATCH('Fantasy Points'!F215,Combine!$B:$B,0),11),"No Data")</f>
        <v>0</v>
      </c>
      <c r="AF215">
        <f>IFERROR(INDEX(Combine!$C:$N,MATCH('Fantasy Points'!F215,Combine!$B:$B,0),12),"No Data")</f>
        <v>6.88</v>
      </c>
    </row>
    <row r="216" spans="1:32" x14ac:dyDescent="0.25">
      <c r="A216" t="s">
        <v>404</v>
      </c>
      <c r="B216" t="s">
        <v>76</v>
      </c>
      <c r="C216">
        <f>INDEX('Draft Master List'!B:D,MATCH('Fantasy Points'!F216,'Draft Master List'!F:F,0),1)</f>
        <v>5</v>
      </c>
      <c r="D216">
        <f>INDEX('Draft Master List'!B:D,MATCH('Fantasy Points'!F216,'Draft Master List'!F:F,0),2)</f>
        <v>139</v>
      </c>
      <c r="E216">
        <f>INDEX('Draft Master List'!B:D,MATCH('Fantasy Points'!F216,'Draft Master List'!F:F,0),3)</f>
        <v>36.5</v>
      </c>
      <c r="F216" t="s">
        <v>2486</v>
      </c>
      <c r="G216">
        <v>12.9</v>
      </c>
      <c r="H216">
        <v>0</v>
      </c>
      <c r="I216">
        <v>118.7</v>
      </c>
      <c r="J216">
        <v>26.3</v>
      </c>
      <c r="K216">
        <v>0</v>
      </c>
      <c r="L216">
        <v>157.9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 t="s">
        <v>3112</v>
      </c>
      <c r="T216">
        <v>0</v>
      </c>
      <c r="U216" t="str">
        <f>IFERROR(INDEX(Combine!C:N,MATCH('Fantasy Points'!F216,Combine!B:B,0),1),"No Data")</f>
        <v>Arizona State</v>
      </c>
      <c r="V216" t="str">
        <f>IFERROR(INDEX(Combine!$C:$N,MATCH('Fantasy Points'!F216,Combine!$B:$B,0),2),"No Data")</f>
        <v>Pac-12</v>
      </c>
      <c r="W216" t="str">
        <f>IFERROR(INDEX(Combine!$C:$N,MATCH('Fantasy Points'!F216,Combine!$B:$B,0),3),"No Data")</f>
        <v>RB</v>
      </c>
      <c r="X216">
        <f>IFERROR(INDEX(Combine!$C:$N,MATCH('Fantasy Points'!F216,Combine!$B:$B,0),4),"No Data")</f>
        <v>73</v>
      </c>
      <c r="Y216">
        <f>IFERROR(INDEX(Combine!$C:$N,MATCH('Fantasy Points'!F216,Combine!$B:$B,0),5),"No Data")</f>
        <v>222</v>
      </c>
      <c r="Z216">
        <f>IFERROR(INDEX(Combine!$C:$N,MATCH('Fantasy Points'!F216,Combine!$B:$B,0),6),"No Data")</f>
        <v>0</v>
      </c>
      <c r="AA216">
        <f>IFERROR(INDEX(Combine!$C:$N,MATCH('Fantasy Points'!F216,Combine!$B:$B,0),7),"No Data")</f>
        <v>4.6100000000000003</v>
      </c>
      <c r="AB216">
        <f>IFERROR(INDEX(Combine!$C:$N,MATCH('Fantasy Points'!F216,Combine!$B:$B,0),8),"No Data")</f>
        <v>21</v>
      </c>
      <c r="AC216">
        <f>IFERROR(INDEX(Combine!$C:$N,MATCH('Fantasy Points'!F216,Combine!$B:$B,0),9),"No Data")</f>
        <v>34</v>
      </c>
      <c r="AD216">
        <f>IFERROR(INDEX(Combine!$C:$N,MATCH('Fantasy Points'!F216,Combine!$B:$B,0),10),"No Data")</f>
        <v>120</v>
      </c>
      <c r="AE216">
        <f>IFERROR(INDEX(Combine!$C:$N,MATCH('Fantasy Points'!F216,Combine!$B:$B,0),11),"No Data")</f>
        <v>0</v>
      </c>
      <c r="AF216">
        <f>IFERROR(INDEX(Combine!$C:$N,MATCH('Fantasy Points'!F216,Combine!$B:$B,0),12),"No Data")</f>
        <v>0</v>
      </c>
    </row>
    <row r="217" spans="1:32" x14ac:dyDescent="0.25">
      <c r="A217" t="s">
        <v>102</v>
      </c>
      <c r="B217" t="s">
        <v>212</v>
      </c>
      <c r="C217">
        <f>INDEX('Draft Master List'!B:D,MATCH('Fantasy Points'!F217,'Draft Master List'!F:F,0),1)</f>
        <v>5</v>
      </c>
      <c r="D217">
        <f>INDEX('Draft Master List'!B:D,MATCH('Fantasy Points'!F217,'Draft Master List'!F:F,0),2)</f>
        <v>146</v>
      </c>
      <c r="E217">
        <f>INDEX('Draft Master List'!B:D,MATCH('Fantasy Points'!F217,'Draft Master List'!F:F,0),3)</f>
        <v>33</v>
      </c>
      <c r="F217" t="s">
        <v>2487</v>
      </c>
      <c r="G217">
        <v>5.7</v>
      </c>
      <c r="H217">
        <v>17.899999999999999</v>
      </c>
      <c r="I217">
        <v>11</v>
      </c>
      <c r="J217">
        <v>5</v>
      </c>
      <c r="K217">
        <v>0</v>
      </c>
      <c r="L217">
        <v>39.599999999999994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 t="s">
        <v>3112</v>
      </c>
      <c r="T217">
        <v>0</v>
      </c>
      <c r="U217" t="str">
        <f>IFERROR(INDEX(Combine!C:N,MATCH('Fantasy Points'!F217,Combine!B:B,0),1),"No Data")</f>
        <v>Furman</v>
      </c>
      <c r="V217" t="str">
        <f>IFERROR(INDEX(Combine!$C:$N,MATCH('Fantasy Points'!F217,Combine!$B:$B,0),2),"No Data")</f>
        <v>N/A</v>
      </c>
      <c r="W217" t="str">
        <f>IFERROR(INDEX(Combine!$C:$N,MATCH('Fantasy Points'!F217,Combine!$B:$B,0),3),"No Data")</f>
        <v>No Data</v>
      </c>
      <c r="X217" t="str">
        <f>IFERROR(INDEX(Combine!$C:$N,MATCH('Fantasy Points'!F217,Combine!$B:$B,0),4),"No Data")</f>
        <v>No Data</v>
      </c>
      <c r="Y217" t="str">
        <f>IFERROR(INDEX(Combine!$C:$N,MATCH('Fantasy Points'!F217,Combine!$B:$B,0),5),"No Data")</f>
        <v>No Data</v>
      </c>
      <c r="Z217" t="str">
        <f>IFERROR(INDEX(Combine!$C:$N,MATCH('Fantasy Points'!F217,Combine!$B:$B,0),6),"No Data")</f>
        <v>No Data</v>
      </c>
      <c r="AA217" t="str">
        <f>IFERROR(INDEX(Combine!$C:$N,MATCH('Fantasy Points'!F217,Combine!$B:$B,0),7),"No Data")</f>
        <v>No Data</v>
      </c>
      <c r="AB217" t="str">
        <f>IFERROR(INDEX(Combine!$C:$N,MATCH('Fantasy Points'!F217,Combine!$B:$B,0),8),"No Data")</f>
        <v>No Data</v>
      </c>
      <c r="AC217" t="str">
        <f>IFERROR(INDEX(Combine!$C:$N,MATCH('Fantasy Points'!F217,Combine!$B:$B,0),9),"No Data")</f>
        <v>No Data</v>
      </c>
      <c r="AD217" t="str">
        <f>IFERROR(INDEX(Combine!$C:$N,MATCH('Fantasy Points'!F217,Combine!$B:$B,0),10),"No Data")</f>
        <v>No Data</v>
      </c>
      <c r="AE217" t="str">
        <f>IFERROR(INDEX(Combine!$C:$N,MATCH('Fantasy Points'!F217,Combine!$B:$B,0),11),"No Data")</f>
        <v>No Data</v>
      </c>
      <c r="AF217" t="str">
        <f>IFERROR(INDEX(Combine!$C:$N,MATCH('Fantasy Points'!F217,Combine!$B:$B,0),12),"No Data")</f>
        <v>No Data</v>
      </c>
    </row>
    <row r="218" spans="1:32" x14ac:dyDescent="0.25">
      <c r="A218" t="s">
        <v>90</v>
      </c>
      <c r="B218" t="s">
        <v>76</v>
      </c>
      <c r="C218">
        <f>INDEX('Draft Master List'!B:D,MATCH('Fantasy Points'!F218,'Draft Master List'!F:F,0),1)</f>
        <v>5</v>
      </c>
      <c r="D218">
        <f>INDEX('Draft Master List'!B:D,MATCH('Fantasy Points'!F218,'Draft Master List'!F:F,0),2)</f>
        <v>149</v>
      </c>
      <c r="E218">
        <f>INDEX('Draft Master List'!B:D,MATCH('Fantasy Points'!F218,'Draft Master List'!F:F,0),3)</f>
        <v>31.8</v>
      </c>
      <c r="F218" t="s">
        <v>2488</v>
      </c>
      <c r="G218">
        <v>119.60000000000001</v>
      </c>
      <c r="H218">
        <v>140.6</v>
      </c>
      <c r="I218">
        <v>107.19999999999999</v>
      </c>
      <c r="J218">
        <v>45.9</v>
      </c>
      <c r="K218">
        <v>0</v>
      </c>
      <c r="L218">
        <v>413.29999999999995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 t="s">
        <v>3112</v>
      </c>
      <c r="T218">
        <v>0</v>
      </c>
      <c r="U218" t="str">
        <f>IFERROR(INDEX(Combine!C:N,MATCH('Fantasy Points'!F218,Combine!B:B,0),1),"No Data")</f>
        <v>Richmond</v>
      </c>
      <c r="V218" t="str">
        <f>IFERROR(INDEX(Combine!$C:$N,MATCH('Fantasy Points'!F218,Combine!$B:$B,0),2),"No Data")</f>
        <v>N/A</v>
      </c>
      <c r="W218" t="str">
        <f>IFERROR(INDEX(Combine!$C:$N,MATCH('Fantasy Points'!F218,Combine!$B:$B,0),3),"No Data")</f>
        <v>No Data</v>
      </c>
      <c r="X218" t="str">
        <f>IFERROR(INDEX(Combine!$C:$N,MATCH('Fantasy Points'!F218,Combine!$B:$B,0),4),"No Data")</f>
        <v>No Data</v>
      </c>
      <c r="Y218" t="str">
        <f>IFERROR(INDEX(Combine!$C:$N,MATCH('Fantasy Points'!F218,Combine!$B:$B,0),5),"No Data")</f>
        <v>No Data</v>
      </c>
      <c r="Z218" t="str">
        <f>IFERROR(INDEX(Combine!$C:$N,MATCH('Fantasy Points'!F218,Combine!$B:$B,0),6),"No Data")</f>
        <v>No Data</v>
      </c>
      <c r="AA218" t="str">
        <f>IFERROR(INDEX(Combine!$C:$N,MATCH('Fantasy Points'!F218,Combine!$B:$B,0),7),"No Data")</f>
        <v>No Data</v>
      </c>
      <c r="AB218" t="str">
        <f>IFERROR(INDEX(Combine!$C:$N,MATCH('Fantasy Points'!F218,Combine!$B:$B,0),8),"No Data")</f>
        <v>No Data</v>
      </c>
      <c r="AC218" t="str">
        <f>IFERROR(INDEX(Combine!$C:$N,MATCH('Fantasy Points'!F218,Combine!$B:$B,0),9),"No Data")</f>
        <v>No Data</v>
      </c>
      <c r="AD218" t="str">
        <f>IFERROR(INDEX(Combine!$C:$N,MATCH('Fantasy Points'!F218,Combine!$B:$B,0),10),"No Data")</f>
        <v>No Data</v>
      </c>
      <c r="AE218" t="str">
        <f>IFERROR(INDEX(Combine!$C:$N,MATCH('Fantasy Points'!F218,Combine!$B:$B,0),11),"No Data")</f>
        <v>No Data</v>
      </c>
      <c r="AF218" t="str">
        <f>IFERROR(INDEX(Combine!$C:$N,MATCH('Fantasy Points'!F218,Combine!$B:$B,0),12),"No Data")</f>
        <v>No Data</v>
      </c>
    </row>
    <row r="219" spans="1:32" x14ac:dyDescent="0.25">
      <c r="A219" t="s">
        <v>409</v>
      </c>
      <c r="B219" t="s">
        <v>212</v>
      </c>
      <c r="C219">
        <f>INDEX('Draft Master List'!B:D,MATCH('Fantasy Points'!F219,'Draft Master List'!F:F,0),1)</f>
        <v>5</v>
      </c>
      <c r="D219">
        <f>INDEX('Draft Master List'!B:D,MATCH('Fantasy Points'!F219,'Draft Master List'!F:F,0),2)</f>
        <v>163</v>
      </c>
      <c r="E219">
        <f>INDEX('Draft Master List'!B:D,MATCH('Fantasy Points'!F219,'Draft Master List'!F:F,0),3)</f>
        <v>26.2</v>
      </c>
      <c r="F219" t="s">
        <v>2493</v>
      </c>
      <c r="G219">
        <v>5</v>
      </c>
      <c r="H219">
        <v>0</v>
      </c>
      <c r="I219">
        <v>0</v>
      </c>
      <c r="J219">
        <v>3.8000000000000003</v>
      </c>
      <c r="K219">
        <v>0.1</v>
      </c>
      <c r="L219">
        <v>8.9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 t="s">
        <v>3112</v>
      </c>
      <c r="T219">
        <v>0</v>
      </c>
      <c r="U219" t="str">
        <f>IFERROR(INDEX(Combine!C:N,MATCH('Fantasy Points'!F219,Combine!B:B,0),1),"No Data")</f>
        <v>West Virginia</v>
      </c>
      <c r="V219" t="str">
        <f>IFERROR(INDEX(Combine!$C:$N,MATCH('Fantasy Points'!F219,Combine!$B:$B,0),2),"No Data")</f>
        <v>Big 12</v>
      </c>
      <c r="W219" t="str">
        <f>IFERROR(INDEX(Combine!$C:$N,MATCH('Fantasy Points'!F219,Combine!$B:$B,0),3),"No Data")</f>
        <v>No Data</v>
      </c>
      <c r="X219" t="str">
        <f>IFERROR(INDEX(Combine!$C:$N,MATCH('Fantasy Points'!F219,Combine!$B:$B,0),4),"No Data")</f>
        <v>No Data</v>
      </c>
      <c r="Y219" t="str">
        <f>IFERROR(INDEX(Combine!$C:$N,MATCH('Fantasy Points'!F219,Combine!$B:$B,0),5),"No Data")</f>
        <v>No Data</v>
      </c>
      <c r="Z219" t="str">
        <f>IFERROR(INDEX(Combine!$C:$N,MATCH('Fantasy Points'!F219,Combine!$B:$B,0),6),"No Data")</f>
        <v>No Data</v>
      </c>
      <c r="AA219" t="str">
        <f>IFERROR(INDEX(Combine!$C:$N,MATCH('Fantasy Points'!F219,Combine!$B:$B,0),7),"No Data")</f>
        <v>No Data</v>
      </c>
      <c r="AB219" t="str">
        <f>IFERROR(INDEX(Combine!$C:$N,MATCH('Fantasy Points'!F219,Combine!$B:$B,0),8),"No Data")</f>
        <v>No Data</v>
      </c>
      <c r="AC219" t="str">
        <f>IFERROR(INDEX(Combine!$C:$N,MATCH('Fantasy Points'!F219,Combine!$B:$B,0),9),"No Data")</f>
        <v>No Data</v>
      </c>
      <c r="AD219" t="str">
        <f>IFERROR(INDEX(Combine!$C:$N,MATCH('Fantasy Points'!F219,Combine!$B:$B,0),10),"No Data")</f>
        <v>No Data</v>
      </c>
      <c r="AE219" t="str">
        <f>IFERROR(INDEX(Combine!$C:$N,MATCH('Fantasy Points'!F219,Combine!$B:$B,0),11),"No Data")</f>
        <v>No Data</v>
      </c>
      <c r="AF219" t="str">
        <f>IFERROR(INDEX(Combine!$C:$N,MATCH('Fantasy Points'!F219,Combine!$B:$B,0),12),"No Data")</f>
        <v>No Data</v>
      </c>
    </row>
    <row r="220" spans="1:32" x14ac:dyDescent="0.25">
      <c r="A220" t="s">
        <v>410</v>
      </c>
      <c r="B220" t="s">
        <v>76</v>
      </c>
      <c r="C220">
        <f>INDEX('Draft Master List'!B:D,MATCH('Fantasy Points'!F220,'Draft Master List'!F:F,0),1)</f>
        <v>5</v>
      </c>
      <c r="D220">
        <f>INDEX('Draft Master List'!B:D,MATCH('Fantasy Points'!F220,'Draft Master List'!F:F,0),2)</f>
        <v>166</v>
      </c>
      <c r="E220">
        <f>INDEX('Draft Master List'!B:D,MATCH('Fantasy Points'!F220,'Draft Master List'!F:F,0),3)</f>
        <v>25</v>
      </c>
      <c r="F220" t="s">
        <v>2494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 t="s">
        <v>3112</v>
      </c>
      <c r="T220">
        <v>0</v>
      </c>
      <c r="U220" t="str">
        <f>IFERROR(INDEX(Combine!C:N,MATCH('Fantasy Points'!F220,Combine!B:B,0),1),"No Data")</f>
        <v>Texas-El Paso</v>
      </c>
      <c r="V220" t="str">
        <f>IFERROR(INDEX(Combine!$C:$N,MATCH('Fantasy Points'!F220,Combine!$B:$B,0),2),"No Data")</f>
        <v>N/A</v>
      </c>
      <c r="W220" t="str">
        <f>IFERROR(INDEX(Combine!$C:$N,MATCH('Fantasy Points'!F220,Combine!$B:$B,0),3),"No Data")</f>
        <v>RB</v>
      </c>
      <c r="X220">
        <f>IFERROR(INDEX(Combine!$C:$N,MATCH('Fantasy Points'!F220,Combine!$B:$B,0),4),"No Data")</f>
        <v>73</v>
      </c>
      <c r="Y220">
        <f>IFERROR(INDEX(Combine!$C:$N,MATCH('Fantasy Points'!F220,Combine!$B:$B,0),5),"No Data")</f>
        <v>213</v>
      </c>
      <c r="Z220">
        <f>IFERROR(INDEX(Combine!$C:$N,MATCH('Fantasy Points'!F220,Combine!$B:$B,0),6),"No Data")</f>
        <v>0</v>
      </c>
      <c r="AA220">
        <f>IFERROR(INDEX(Combine!$C:$N,MATCH('Fantasy Points'!F220,Combine!$B:$B,0),7),"No Data")</f>
        <v>4.59</v>
      </c>
      <c r="AB220">
        <f>IFERROR(INDEX(Combine!$C:$N,MATCH('Fantasy Points'!F220,Combine!$B:$B,0),8),"No Data")</f>
        <v>21</v>
      </c>
      <c r="AC220">
        <f>IFERROR(INDEX(Combine!$C:$N,MATCH('Fantasy Points'!F220,Combine!$B:$B,0),9),"No Data")</f>
        <v>30</v>
      </c>
      <c r="AD220">
        <f>IFERROR(INDEX(Combine!$C:$N,MATCH('Fantasy Points'!F220,Combine!$B:$B,0),10),"No Data")</f>
        <v>116</v>
      </c>
      <c r="AE220">
        <f>IFERROR(INDEX(Combine!$C:$N,MATCH('Fantasy Points'!F220,Combine!$B:$B,0),11),"No Data")</f>
        <v>0</v>
      </c>
      <c r="AF220">
        <f>IFERROR(INDEX(Combine!$C:$N,MATCH('Fantasy Points'!F220,Combine!$B:$B,0),12),"No Data")</f>
        <v>0</v>
      </c>
    </row>
    <row r="221" spans="1:32" x14ac:dyDescent="0.25">
      <c r="A221" t="s">
        <v>412</v>
      </c>
      <c r="B221" t="s">
        <v>76</v>
      </c>
      <c r="C221">
        <f>INDEX('Draft Master List'!B:D,MATCH('Fantasy Points'!F221,'Draft Master List'!F:F,0),1)</f>
        <v>6</v>
      </c>
      <c r="D221">
        <f>INDEX('Draft Master List'!B:D,MATCH('Fantasy Points'!F221,'Draft Master List'!F:F,0),2)</f>
        <v>172</v>
      </c>
      <c r="E221">
        <f>INDEX('Draft Master List'!B:D,MATCH('Fantasy Points'!F221,'Draft Master List'!F:F,0),3)</f>
        <v>22.6</v>
      </c>
      <c r="F221" t="s">
        <v>2496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 t="s">
        <v>3112</v>
      </c>
      <c r="T221">
        <v>0</v>
      </c>
      <c r="U221" t="str">
        <f>IFERROR(INDEX(Combine!C:N,MATCH('Fantasy Points'!F221,Combine!B:B,0),1),"No Data")</f>
        <v>Georgia</v>
      </c>
      <c r="V221" t="str">
        <f>IFERROR(INDEX(Combine!$C:$N,MATCH('Fantasy Points'!F221,Combine!$B:$B,0),2),"No Data")</f>
        <v>SEC</v>
      </c>
      <c r="W221" t="str">
        <f>IFERROR(INDEX(Combine!$C:$N,MATCH('Fantasy Points'!F221,Combine!$B:$B,0),3),"No Data")</f>
        <v>RB</v>
      </c>
      <c r="X221">
        <f>IFERROR(INDEX(Combine!$C:$N,MATCH('Fantasy Points'!F221,Combine!$B:$B,0),4),"No Data")</f>
        <v>69</v>
      </c>
      <c r="Y221">
        <f>IFERROR(INDEX(Combine!$C:$N,MATCH('Fantasy Points'!F221,Combine!$B:$B,0),5),"No Data")</f>
        <v>204</v>
      </c>
      <c r="Z221">
        <f>IFERROR(INDEX(Combine!$C:$N,MATCH('Fantasy Points'!F221,Combine!$B:$B,0),6),"No Data")</f>
        <v>0</v>
      </c>
      <c r="AA221">
        <f>IFERROR(INDEX(Combine!$C:$N,MATCH('Fantasy Points'!F221,Combine!$B:$B,0),7),"No Data")</f>
        <v>4.51</v>
      </c>
      <c r="AB221">
        <f>IFERROR(INDEX(Combine!$C:$N,MATCH('Fantasy Points'!F221,Combine!$B:$B,0),8),"No Data")</f>
        <v>25</v>
      </c>
      <c r="AC221">
        <f>IFERROR(INDEX(Combine!$C:$N,MATCH('Fantasy Points'!F221,Combine!$B:$B,0),9),"No Data")</f>
        <v>36</v>
      </c>
      <c r="AD221">
        <f>IFERROR(INDEX(Combine!$C:$N,MATCH('Fantasy Points'!F221,Combine!$B:$B,0),10),"No Data")</f>
        <v>128</v>
      </c>
      <c r="AE221">
        <f>IFERROR(INDEX(Combine!$C:$N,MATCH('Fantasy Points'!F221,Combine!$B:$B,0),11),"No Data")</f>
        <v>0</v>
      </c>
      <c r="AF221">
        <f>IFERROR(INDEX(Combine!$C:$N,MATCH('Fantasy Points'!F221,Combine!$B:$B,0),12),"No Data")</f>
        <v>7.17</v>
      </c>
    </row>
    <row r="222" spans="1:32" x14ac:dyDescent="0.25">
      <c r="A222" t="s">
        <v>414</v>
      </c>
      <c r="B222" t="s">
        <v>76</v>
      </c>
      <c r="C222">
        <f>INDEX('Draft Master List'!B:D,MATCH('Fantasy Points'!F222,'Draft Master List'!F:F,0),1)</f>
        <v>6</v>
      </c>
      <c r="D222">
        <f>INDEX('Draft Master List'!B:D,MATCH('Fantasy Points'!F222,'Draft Master List'!F:F,0),2)</f>
        <v>176</v>
      </c>
      <c r="E222">
        <f>INDEX('Draft Master List'!B:D,MATCH('Fantasy Points'!F222,'Draft Master List'!F:F,0),3)</f>
        <v>21</v>
      </c>
      <c r="F222" t="s">
        <v>2498</v>
      </c>
      <c r="G222">
        <v>2.7</v>
      </c>
      <c r="H222">
        <v>1.7</v>
      </c>
      <c r="I222">
        <v>0</v>
      </c>
      <c r="J222">
        <v>0</v>
      </c>
      <c r="K222">
        <v>20.3</v>
      </c>
      <c r="L222">
        <v>24.700000000000003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 t="s">
        <v>3112</v>
      </c>
      <c r="T222">
        <v>0</v>
      </c>
      <c r="U222" t="str">
        <f>IFERROR(INDEX(Combine!C:N,MATCH('Fantasy Points'!F222,Combine!B:B,0),1),"No Data")</f>
        <v>Toledo</v>
      </c>
      <c r="V222" t="str">
        <f>IFERROR(INDEX(Combine!$C:$N,MATCH('Fantasy Points'!F222,Combine!$B:$B,0),2),"No Data")</f>
        <v>Mid-American</v>
      </c>
      <c r="W222" t="str">
        <f>IFERROR(INDEX(Combine!$C:$N,MATCH('Fantasy Points'!F222,Combine!$B:$B,0),3),"No Data")</f>
        <v>RB</v>
      </c>
      <c r="X222">
        <f>IFERROR(INDEX(Combine!$C:$N,MATCH('Fantasy Points'!F222,Combine!$B:$B,0),4),"No Data")</f>
        <v>73</v>
      </c>
      <c r="Y222">
        <f>IFERROR(INDEX(Combine!$C:$N,MATCH('Fantasy Points'!F222,Combine!$B:$B,0),5),"No Data")</f>
        <v>224</v>
      </c>
      <c r="Z222">
        <f>IFERROR(INDEX(Combine!$C:$N,MATCH('Fantasy Points'!F222,Combine!$B:$B,0),6),"No Data")</f>
        <v>0</v>
      </c>
      <c r="AA222">
        <f>IFERROR(INDEX(Combine!$C:$N,MATCH('Fantasy Points'!F222,Combine!$B:$B,0),7),"No Data")</f>
        <v>4.47</v>
      </c>
      <c r="AB222">
        <f>IFERROR(INDEX(Combine!$C:$N,MATCH('Fantasy Points'!F222,Combine!$B:$B,0),8),"No Data")</f>
        <v>19</v>
      </c>
      <c r="AC222">
        <f>IFERROR(INDEX(Combine!$C:$N,MATCH('Fantasy Points'!F222,Combine!$B:$B,0),9),"No Data")</f>
        <v>34</v>
      </c>
      <c r="AD222">
        <f>IFERROR(INDEX(Combine!$C:$N,MATCH('Fantasy Points'!F222,Combine!$B:$B,0),10),"No Data")</f>
        <v>125</v>
      </c>
      <c r="AE222">
        <f>IFERROR(INDEX(Combine!$C:$N,MATCH('Fantasy Points'!F222,Combine!$B:$B,0),11),"No Data")</f>
        <v>4.29</v>
      </c>
      <c r="AF222">
        <f>IFERROR(INDEX(Combine!$C:$N,MATCH('Fantasy Points'!F222,Combine!$B:$B,0),12),"No Data")</f>
        <v>6.96</v>
      </c>
    </row>
    <row r="223" spans="1:32" x14ac:dyDescent="0.25">
      <c r="A223" t="s">
        <v>415</v>
      </c>
      <c r="B223" t="s">
        <v>76</v>
      </c>
      <c r="C223">
        <f>INDEX('Draft Master List'!B:D,MATCH('Fantasy Points'!F223,'Draft Master List'!F:F,0),1)</f>
        <v>6</v>
      </c>
      <c r="D223">
        <f>INDEX('Draft Master List'!B:D,MATCH('Fantasy Points'!F223,'Draft Master List'!F:F,0),2)</f>
        <v>179</v>
      </c>
      <c r="E223">
        <f>INDEX('Draft Master List'!B:D,MATCH('Fantasy Points'!F223,'Draft Master List'!F:F,0),3)</f>
        <v>19.8</v>
      </c>
      <c r="F223" t="s">
        <v>2499</v>
      </c>
      <c r="G223">
        <v>0.5</v>
      </c>
      <c r="H223">
        <v>2.2000000000000002</v>
      </c>
      <c r="I223">
        <v>0</v>
      </c>
      <c r="J223">
        <v>0</v>
      </c>
      <c r="K223">
        <v>0</v>
      </c>
      <c r="L223">
        <v>2.7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 t="s">
        <v>3112</v>
      </c>
      <c r="T223">
        <v>0</v>
      </c>
      <c r="U223" t="str">
        <f>IFERROR(INDEX(Combine!C:N,MATCH('Fantasy Points'!F223,Combine!B:B,0),1),"No Data")</f>
        <v>Northwest Missouri State</v>
      </c>
      <c r="V223" t="str">
        <f>IFERROR(INDEX(Combine!$C:$N,MATCH('Fantasy Points'!F223,Combine!$B:$B,0),2),"No Data")</f>
        <v>N/A</v>
      </c>
      <c r="W223" t="str">
        <f>IFERROR(INDEX(Combine!$C:$N,MATCH('Fantasy Points'!F223,Combine!$B:$B,0),3),"No Data")</f>
        <v>RB</v>
      </c>
      <c r="X223">
        <f>IFERROR(INDEX(Combine!$C:$N,MATCH('Fantasy Points'!F223,Combine!$B:$B,0),4),"No Data")</f>
        <v>71</v>
      </c>
      <c r="Y223">
        <f>IFERROR(INDEX(Combine!$C:$N,MATCH('Fantasy Points'!F223,Combine!$B:$B,0),5),"No Data")</f>
        <v>228</v>
      </c>
      <c r="Z223">
        <f>IFERROR(INDEX(Combine!$C:$N,MATCH('Fantasy Points'!F223,Combine!$B:$B,0),6),"No Data")</f>
        <v>0</v>
      </c>
      <c r="AA223">
        <f>IFERROR(INDEX(Combine!$C:$N,MATCH('Fantasy Points'!F223,Combine!$B:$B,0),7),"No Data")</f>
        <v>4.5199999999999996</v>
      </c>
      <c r="AB223">
        <f>IFERROR(INDEX(Combine!$C:$N,MATCH('Fantasy Points'!F223,Combine!$B:$B,0),8),"No Data")</f>
        <v>17</v>
      </c>
      <c r="AC223">
        <f>IFERROR(INDEX(Combine!$C:$N,MATCH('Fantasy Points'!F223,Combine!$B:$B,0),9),"No Data")</f>
        <v>31</v>
      </c>
      <c r="AD223">
        <f>IFERROR(INDEX(Combine!$C:$N,MATCH('Fantasy Points'!F223,Combine!$B:$B,0),10),"No Data")</f>
        <v>112</v>
      </c>
      <c r="AE223">
        <f>IFERROR(INDEX(Combine!$C:$N,MATCH('Fantasy Points'!F223,Combine!$B:$B,0),11),"No Data")</f>
        <v>0</v>
      </c>
      <c r="AF223">
        <f>IFERROR(INDEX(Combine!$C:$N,MATCH('Fantasy Points'!F223,Combine!$B:$B,0),12),"No Data")</f>
        <v>0</v>
      </c>
    </row>
    <row r="224" spans="1:32" x14ac:dyDescent="0.25">
      <c r="A224" t="s">
        <v>422</v>
      </c>
      <c r="B224" t="s">
        <v>76</v>
      </c>
      <c r="C224">
        <f>INDEX('Draft Master List'!B:D,MATCH('Fantasy Points'!F224,'Draft Master List'!F:F,0),1)</f>
        <v>6</v>
      </c>
      <c r="D224">
        <f>INDEX('Draft Master List'!B:D,MATCH('Fantasy Points'!F224,'Draft Master List'!F:F,0),2)</f>
        <v>202</v>
      </c>
      <c r="E224">
        <f>INDEX('Draft Master List'!B:D,MATCH('Fantasy Points'!F224,'Draft Master List'!F:F,0),3)</f>
        <v>10.6</v>
      </c>
      <c r="F224" t="s">
        <v>2505</v>
      </c>
      <c r="G224">
        <v>0.7</v>
      </c>
      <c r="H224">
        <v>18.399999999999999</v>
      </c>
      <c r="I224">
        <v>27</v>
      </c>
      <c r="J224">
        <v>0</v>
      </c>
      <c r="K224">
        <v>0</v>
      </c>
      <c r="L224">
        <v>46.099999999999994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 t="s">
        <v>3112</v>
      </c>
      <c r="T224">
        <v>0</v>
      </c>
      <c r="U224" t="str">
        <f>IFERROR(INDEX(Combine!C:N,MATCH('Fantasy Points'!F224,Combine!B:B,0),1),"No Data")</f>
        <v>Michigan</v>
      </c>
      <c r="V224" t="str">
        <f>IFERROR(INDEX(Combine!$C:$N,MATCH('Fantasy Points'!F224,Combine!$B:$B,0),2),"No Data")</f>
        <v>Big Ten</v>
      </c>
      <c r="W224" t="str">
        <f>IFERROR(INDEX(Combine!$C:$N,MATCH('Fantasy Points'!F224,Combine!$B:$B,0),3),"No Data")</f>
        <v>RB</v>
      </c>
      <c r="X224">
        <f>IFERROR(INDEX(Combine!$C:$N,MATCH('Fantasy Points'!F224,Combine!$B:$B,0),4),"No Data")</f>
        <v>69</v>
      </c>
      <c r="Y224">
        <f>IFERROR(INDEX(Combine!$C:$N,MATCH('Fantasy Points'!F224,Combine!$B:$B,0),5),"No Data")</f>
        <v>206</v>
      </c>
      <c r="Z224">
        <f>IFERROR(INDEX(Combine!$C:$N,MATCH('Fantasy Points'!F224,Combine!$B:$B,0),6),"No Data")</f>
        <v>0</v>
      </c>
      <c r="AA224">
        <f>IFERROR(INDEX(Combine!$C:$N,MATCH('Fantasy Points'!F224,Combine!$B:$B,0),7),"No Data")</f>
        <v>4.6900000000000004</v>
      </c>
      <c r="AB224">
        <f>IFERROR(INDEX(Combine!$C:$N,MATCH('Fantasy Points'!F224,Combine!$B:$B,0),8),"No Data")</f>
        <v>23</v>
      </c>
      <c r="AC224">
        <f>IFERROR(INDEX(Combine!$C:$N,MATCH('Fantasy Points'!F224,Combine!$B:$B,0),9),"No Data")</f>
        <v>28</v>
      </c>
      <c r="AD224">
        <f>IFERROR(INDEX(Combine!$C:$N,MATCH('Fantasy Points'!F224,Combine!$B:$B,0),10),"No Data")</f>
        <v>110</v>
      </c>
      <c r="AE224">
        <f>IFERROR(INDEX(Combine!$C:$N,MATCH('Fantasy Points'!F224,Combine!$B:$B,0),11),"No Data")</f>
        <v>0</v>
      </c>
      <c r="AF224">
        <f>IFERROR(INDEX(Combine!$C:$N,MATCH('Fantasy Points'!F224,Combine!$B:$B,0),12),"No Data")</f>
        <v>0</v>
      </c>
    </row>
    <row r="225" spans="1:32" x14ac:dyDescent="0.25">
      <c r="A225" t="s">
        <v>423</v>
      </c>
      <c r="B225" t="s">
        <v>76</v>
      </c>
      <c r="C225">
        <f>INDEX('Draft Master List'!B:D,MATCH('Fantasy Points'!F225,'Draft Master List'!F:F,0),1)</f>
        <v>6</v>
      </c>
      <c r="D225">
        <f>INDEX('Draft Master List'!B:D,MATCH('Fantasy Points'!F225,'Draft Master List'!F:F,0),2)</f>
        <v>204</v>
      </c>
      <c r="E225">
        <f>INDEX('Draft Master List'!B:D,MATCH('Fantasy Points'!F225,'Draft Master List'!F:F,0),3)</f>
        <v>9.8000000000000007</v>
      </c>
      <c r="F225" t="s">
        <v>2506</v>
      </c>
      <c r="G225">
        <v>0</v>
      </c>
      <c r="H225">
        <v>42.7</v>
      </c>
      <c r="I225">
        <v>0</v>
      </c>
      <c r="J225">
        <v>15</v>
      </c>
      <c r="K225">
        <v>5.6</v>
      </c>
      <c r="L225">
        <v>63.300000000000004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 t="s">
        <v>3112</v>
      </c>
      <c r="T225">
        <v>0</v>
      </c>
      <c r="U225" t="str">
        <f>IFERROR(INDEX(Combine!C:N,MATCH('Fantasy Points'!F225,Combine!B:B,0),1),"No Data")</f>
        <v>Montana</v>
      </c>
      <c r="V225" t="str">
        <f>IFERROR(INDEX(Combine!$C:$N,MATCH('Fantasy Points'!F225,Combine!$B:$B,0),2),"No Data")</f>
        <v>N/A</v>
      </c>
      <c r="W225" t="str">
        <f>IFERROR(INDEX(Combine!$C:$N,MATCH('Fantasy Points'!F225,Combine!$B:$B,0),3),"No Data")</f>
        <v>No Data</v>
      </c>
      <c r="X225" t="str">
        <f>IFERROR(INDEX(Combine!$C:$N,MATCH('Fantasy Points'!F225,Combine!$B:$B,0),4),"No Data")</f>
        <v>No Data</v>
      </c>
      <c r="Y225" t="str">
        <f>IFERROR(INDEX(Combine!$C:$N,MATCH('Fantasy Points'!F225,Combine!$B:$B,0),5),"No Data")</f>
        <v>No Data</v>
      </c>
      <c r="Z225" t="str">
        <f>IFERROR(INDEX(Combine!$C:$N,MATCH('Fantasy Points'!F225,Combine!$B:$B,0),6),"No Data")</f>
        <v>No Data</v>
      </c>
      <c r="AA225" t="str">
        <f>IFERROR(INDEX(Combine!$C:$N,MATCH('Fantasy Points'!F225,Combine!$B:$B,0),7),"No Data")</f>
        <v>No Data</v>
      </c>
      <c r="AB225" t="str">
        <f>IFERROR(INDEX(Combine!$C:$N,MATCH('Fantasy Points'!F225,Combine!$B:$B,0),8),"No Data")</f>
        <v>No Data</v>
      </c>
      <c r="AC225" t="str">
        <f>IFERROR(INDEX(Combine!$C:$N,MATCH('Fantasy Points'!F225,Combine!$B:$B,0),9),"No Data")</f>
        <v>No Data</v>
      </c>
      <c r="AD225" t="str">
        <f>IFERROR(INDEX(Combine!$C:$N,MATCH('Fantasy Points'!F225,Combine!$B:$B,0),10),"No Data")</f>
        <v>No Data</v>
      </c>
      <c r="AE225" t="str">
        <f>IFERROR(INDEX(Combine!$C:$N,MATCH('Fantasy Points'!F225,Combine!$B:$B,0),11),"No Data")</f>
        <v>No Data</v>
      </c>
      <c r="AF225" t="str">
        <f>IFERROR(INDEX(Combine!$C:$N,MATCH('Fantasy Points'!F225,Combine!$B:$B,0),12),"No Data")</f>
        <v>No Data</v>
      </c>
    </row>
    <row r="226" spans="1:32" x14ac:dyDescent="0.25">
      <c r="A226" t="s">
        <v>425</v>
      </c>
      <c r="B226" t="s">
        <v>76</v>
      </c>
      <c r="C226">
        <f>INDEX('Draft Master List'!B:D,MATCH('Fantasy Points'!F226,'Draft Master List'!F:F,0),1)</f>
        <v>7</v>
      </c>
      <c r="D226">
        <f>INDEX('Draft Master List'!B:D,MATCH('Fantasy Points'!F226,'Draft Master List'!F:F,0),2)</f>
        <v>213</v>
      </c>
      <c r="E226">
        <f>INDEX('Draft Master List'!B:D,MATCH('Fantasy Points'!F226,'Draft Master List'!F:F,0),3)</f>
        <v>6.2</v>
      </c>
      <c r="F226" t="s">
        <v>2509</v>
      </c>
      <c r="G226">
        <v>1.8</v>
      </c>
      <c r="H226">
        <v>0</v>
      </c>
      <c r="I226">
        <v>0</v>
      </c>
      <c r="J226">
        <v>1.2</v>
      </c>
      <c r="K226">
        <v>0</v>
      </c>
      <c r="L226">
        <v>3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 t="s">
        <v>3112</v>
      </c>
      <c r="T226">
        <v>0</v>
      </c>
      <c r="U226" t="str">
        <f>IFERROR(INDEX(Combine!C:N,MATCH('Fantasy Points'!F226,Combine!B:B,0),1),"No Data")</f>
        <v>Southern California</v>
      </c>
      <c r="V226" t="str">
        <f>IFERROR(INDEX(Combine!$C:$N,MATCH('Fantasy Points'!F226,Combine!$B:$B,0),2),"No Data")</f>
        <v>Pac-12</v>
      </c>
      <c r="W226" t="str">
        <f>IFERROR(INDEX(Combine!$C:$N,MATCH('Fantasy Points'!F226,Combine!$B:$B,0),3),"No Data")</f>
        <v>No Data</v>
      </c>
      <c r="X226" t="str">
        <f>IFERROR(INDEX(Combine!$C:$N,MATCH('Fantasy Points'!F226,Combine!$B:$B,0),4),"No Data")</f>
        <v>No Data</v>
      </c>
      <c r="Y226" t="str">
        <f>IFERROR(INDEX(Combine!$C:$N,MATCH('Fantasy Points'!F226,Combine!$B:$B,0),5),"No Data")</f>
        <v>No Data</v>
      </c>
      <c r="Z226" t="str">
        <f>IFERROR(INDEX(Combine!$C:$N,MATCH('Fantasy Points'!F226,Combine!$B:$B,0),6),"No Data")</f>
        <v>No Data</v>
      </c>
      <c r="AA226" t="str">
        <f>IFERROR(INDEX(Combine!$C:$N,MATCH('Fantasy Points'!F226,Combine!$B:$B,0),7),"No Data")</f>
        <v>No Data</v>
      </c>
      <c r="AB226" t="str">
        <f>IFERROR(INDEX(Combine!$C:$N,MATCH('Fantasy Points'!F226,Combine!$B:$B,0),8),"No Data")</f>
        <v>No Data</v>
      </c>
      <c r="AC226" t="str">
        <f>IFERROR(INDEX(Combine!$C:$N,MATCH('Fantasy Points'!F226,Combine!$B:$B,0),9),"No Data")</f>
        <v>No Data</v>
      </c>
      <c r="AD226" t="str">
        <f>IFERROR(INDEX(Combine!$C:$N,MATCH('Fantasy Points'!F226,Combine!$B:$B,0),10),"No Data")</f>
        <v>No Data</v>
      </c>
      <c r="AE226" t="str">
        <f>IFERROR(INDEX(Combine!$C:$N,MATCH('Fantasy Points'!F226,Combine!$B:$B,0),11),"No Data")</f>
        <v>No Data</v>
      </c>
      <c r="AF226" t="str">
        <f>IFERROR(INDEX(Combine!$C:$N,MATCH('Fantasy Points'!F226,Combine!$B:$B,0),12),"No Data")</f>
        <v>No Data</v>
      </c>
    </row>
    <row r="227" spans="1:32" x14ac:dyDescent="0.25">
      <c r="A227" t="s">
        <v>431</v>
      </c>
      <c r="B227" t="s">
        <v>212</v>
      </c>
      <c r="C227">
        <f>INDEX('Draft Master List'!B:D,MATCH('Fantasy Points'!F227,'Draft Master List'!F:F,0),1)</f>
        <v>7</v>
      </c>
      <c r="D227">
        <f>INDEX('Draft Master List'!B:D,MATCH('Fantasy Points'!F227,'Draft Master List'!F:F,0),2)</f>
        <v>227</v>
      </c>
      <c r="E227">
        <f>INDEX('Draft Master List'!B:D,MATCH('Fantasy Points'!F227,'Draft Master List'!F:F,0),3)</f>
        <v>2</v>
      </c>
      <c r="F227" t="s">
        <v>2515</v>
      </c>
      <c r="G227">
        <v>88.199999999999989</v>
      </c>
      <c r="H227">
        <v>11.3</v>
      </c>
      <c r="I227">
        <v>227.39999999999998</v>
      </c>
      <c r="J227">
        <v>85.7</v>
      </c>
      <c r="K227">
        <v>39.1</v>
      </c>
      <c r="L227">
        <v>451.7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1</v>
      </c>
      <c r="S227" t="s">
        <v>3113</v>
      </c>
      <c r="T227">
        <v>1</v>
      </c>
      <c r="U227" t="str">
        <f>IFERROR(INDEX(Combine!C:N,MATCH('Fantasy Points'!F227,Combine!B:B,0),1),"No Data")</f>
        <v>Arkansas</v>
      </c>
      <c r="V227" t="str">
        <f>IFERROR(INDEX(Combine!$C:$N,MATCH('Fantasy Points'!F227,Combine!$B:$B,0),2),"No Data")</f>
        <v>SEC</v>
      </c>
      <c r="W227" t="str">
        <f>IFERROR(INDEX(Combine!$C:$N,MATCH('Fantasy Points'!F227,Combine!$B:$B,0),3),"No Data")</f>
        <v>No Data</v>
      </c>
      <c r="X227" t="str">
        <f>IFERROR(INDEX(Combine!$C:$N,MATCH('Fantasy Points'!F227,Combine!$B:$B,0),4),"No Data")</f>
        <v>No Data</v>
      </c>
      <c r="Y227" t="str">
        <f>IFERROR(INDEX(Combine!$C:$N,MATCH('Fantasy Points'!F227,Combine!$B:$B,0),5),"No Data")</f>
        <v>No Data</v>
      </c>
      <c r="Z227" t="str">
        <f>IFERROR(INDEX(Combine!$C:$N,MATCH('Fantasy Points'!F227,Combine!$B:$B,0),6),"No Data")</f>
        <v>No Data</v>
      </c>
      <c r="AA227" t="str">
        <f>IFERROR(INDEX(Combine!$C:$N,MATCH('Fantasy Points'!F227,Combine!$B:$B,0),7),"No Data")</f>
        <v>No Data</v>
      </c>
      <c r="AB227" t="str">
        <f>IFERROR(INDEX(Combine!$C:$N,MATCH('Fantasy Points'!F227,Combine!$B:$B,0),8),"No Data")</f>
        <v>No Data</v>
      </c>
      <c r="AC227" t="str">
        <f>IFERROR(INDEX(Combine!$C:$N,MATCH('Fantasy Points'!F227,Combine!$B:$B,0),9),"No Data")</f>
        <v>No Data</v>
      </c>
      <c r="AD227" t="str">
        <f>IFERROR(INDEX(Combine!$C:$N,MATCH('Fantasy Points'!F227,Combine!$B:$B,0),10),"No Data")</f>
        <v>No Data</v>
      </c>
      <c r="AE227" t="str">
        <f>IFERROR(INDEX(Combine!$C:$N,MATCH('Fantasy Points'!F227,Combine!$B:$B,0),11),"No Data")</f>
        <v>No Data</v>
      </c>
      <c r="AF227" t="str">
        <f>IFERROR(INDEX(Combine!$C:$N,MATCH('Fantasy Points'!F227,Combine!$B:$B,0),12),"No Data")</f>
        <v>No Data</v>
      </c>
    </row>
    <row r="228" spans="1:32" x14ac:dyDescent="0.25">
      <c r="A228" t="s">
        <v>92</v>
      </c>
      <c r="B228" t="s">
        <v>76</v>
      </c>
      <c r="C228">
        <f>INDEX('Draft Master List'!B:D,MATCH('Fantasy Points'!F228,'Draft Master List'!F:F,0),1)</f>
        <v>7</v>
      </c>
      <c r="D228">
        <f>INDEX('Draft Master List'!B:D,MATCH('Fantasy Points'!F228,'Draft Master List'!F:F,0),2)</f>
        <v>233</v>
      </c>
      <c r="E228">
        <f>INDEX('Draft Master List'!B:D,MATCH('Fantasy Points'!F228,'Draft Master List'!F:F,0),3)</f>
        <v>2</v>
      </c>
      <c r="F228" t="s">
        <v>2516</v>
      </c>
      <c r="G228">
        <v>0</v>
      </c>
      <c r="H228">
        <v>118.9</v>
      </c>
      <c r="I228">
        <v>89.5</v>
      </c>
      <c r="J228">
        <v>33.299999999999997</v>
      </c>
      <c r="K228">
        <v>47.199999999999996</v>
      </c>
      <c r="L228">
        <v>288.89999999999998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 t="s">
        <v>3112</v>
      </c>
      <c r="T228">
        <v>0</v>
      </c>
      <c r="U228" t="str">
        <f>IFERROR(INDEX(Combine!C:N,MATCH('Fantasy Points'!F228,Combine!B:B,0),1),"No Data")</f>
        <v>California</v>
      </c>
      <c r="V228" t="str">
        <f>IFERROR(INDEX(Combine!$C:$N,MATCH('Fantasy Points'!F228,Combine!$B:$B,0),2),"No Data")</f>
        <v>Pac-12</v>
      </c>
      <c r="W228" t="str">
        <f>IFERROR(INDEX(Combine!$C:$N,MATCH('Fantasy Points'!F228,Combine!$B:$B,0),3),"No Data")</f>
        <v>No Data</v>
      </c>
      <c r="X228" t="str">
        <f>IFERROR(INDEX(Combine!$C:$N,MATCH('Fantasy Points'!F228,Combine!$B:$B,0),4),"No Data")</f>
        <v>No Data</v>
      </c>
      <c r="Y228" t="str">
        <f>IFERROR(INDEX(Combine!$C:$N,MATCH('Fantasy Points'!F228,Combine!$B:$B,0),5),"No Data")</f>
        <v>No Data</v>
      </c>
      <c r="Z228" t="str">
        <f>IFERROR(INDEX(Combine!$C:$N,MATCH('Fantasy Points'!F228,Combine!$B:$B,0),6),"No Data")</f>
        <v>No Data</v>
      </c>
      <c r="AA228" t="str">
        <f>IFERROR(INDEX(Combine!$C:$N,MATCH('Fantasy Points'!F228,Combine!$B:$B,0),7),"No Data")</f>
        <v>No Data</v>
      </c>
      <c r="AB228" t="str">
        <f>IFERROR(INDEX(Combine!$C:$N,MATCH('Fantasy Points'!F228,Combine!$B:$B,0),8),"No Data")</f>
        <v>No Data</v>
      </c>
      <c r="AC228" t="str">
        <f>IFERROR(INDEX(Combine!$C:$N,MATCH('Fantasy Points'!F228,Combine!$B:$B,0),9),"No Data")</f>
        <v>No Data</v>
      </c>
      <c r="AD228" t="str">
        <f>IFERROR(INDEX(Combine!$C:$N,MATCH('Fantasy Points'!F228,Combine!$B:$B,0),10),"No Data")</f>
        <v>No Data</v>
      </c>
      <c r="AE228" t="str">
        <f>IFERROR(INDEX(Combine!$C:$N,MATCH('Fantasy Points'!F228,Combine!$B:$B,0),11),"No Data")</f>
        <v>No Data</v>
      </c>
      <c r="AF228" t="str">
        <f>IFERROR(INDEX(Combine!$C:$N,MATCH('Fantasy Points'!F228,Combine!$B:$B,0),12),"No Data")</f>
        <v>No Data</v>
      </c>
    </row>
    <row r="229" spans="1:32" x14ac:dyDescent="0.25">
      <c r="A229" t="s">
        <v>433</v>
      </c>
      <c r="B229" t="s">
        <v>76</v>
      </c>
      <c r="C229">
        <f>INDEX('Draft Master List'!B:D,MATCH('Fantasy Points'!F229,'Draft Master List'!F:F,0),1)</f>
        <v>7</v>
      </c>
      <c r="D229">
        <f>INDEX('Draft Master List'!B:D,MATCH('Fantasy Points'!F229,'Draft Master List'!F:F,0),2)</f>
        <v>238</v>
      </c>
      <c r="E229">
        <f>INDEX('Draft Master List'!B:D,MATCH('Fantasy Points'!F229,'Draft Master List'!F:F,0),3)</f>
        <v>2</v>
      </c>
      <c r="F229" t="s">
        <v>2518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 t="s">
        <v>3112</v>
      </c>
      <c r="T229">
        <v>0</v>
      </c>
      <c r="U229" t="str">
        <f>IFERROR(INDEX(Combine!C:N,MATCH('Fantasy Points'!F229,Combine!B:B,0),1),"No Data")</f>
        <v>South Carolina</v>
      </c>
      <c r="V229" t="str">
        <f>IFERROR(INDEX(Combine!$C:$N,MATCH('Fantasy Points'!F229,Combine!$B:$B,0),2),"No Data")</f>
        <v>SEC</v>
      </c>
      <c r="W229" t="str">
        <f>IFERROR(INDEX(Combine!$C:$N,MATCH('Fantasy Points'!F229,Combine!$B:$B,0),3),"No Data")</f>
        <v>RB</v>
      </c>
      <c r="X229">
        <f>IFERROR(INDEX(Combine!$C:$N,MATCH('Fantasy Points'!F229,Combine!$B:$B,0),4),"No Data")</f>
        <v>73</v>
      </c>
      <c r="Y229">
        <f>IFERROR(INDEX(Combine!$C:$N,MATCH('Fantasy Points'!F229,Combine!$B:$B,0),5),"No Data")</f>
        <v>213</v>
      </c>
      <c r="Z229">
        <f>IFERROR(INDEX(Combine!$C:$N,MATCH('Fantasy Points'!F229,Combine!$B:$B,0),6),"No Data")</f>
        <v>0</v>
      </c>
      <c r="AA229">
        <f>IFERROR(INDEX(Combine!$C:$N,MATCH('Fantasy Points'!F229,Combine!$B:$B,0),7),"No Data")</f>
        <v>4.5199999999999996</v>
      </c>
      <c r="AB229">
        <f>IFERROR(INDEX(Combine!$C:$N,MATCH('Fantasy Points'!F229,Combine!$B:$B,0),8),"No Data")</f>
        <v>25</v>
      </c>
      <c r="AC229">
        <f>IFERROR(INDEX(Combine!$C:$N,MATCH('Fantasy Points'!F229,Combine!$B:$B,0),9),"No Data")</f>
        <v>33.5</v>
      </c>
      <c r="AD229">
        <f>IFERROR(INDEX(Combine!$C:$N,MATCH('Fantasy Points'!F229,Combine!$B:$B,0),10),"No Data")</f>
        <v>118</v>
      </c>
      <c r="AE229">
        <f>IFERROR(INDEX(Combine!$C:$N,MATCH('Fantasy Points'!F229,Combine!$B:$B,0),11),"No Data")</f>
        <v>4.24</v>
      </c>
      <c r="AF229">
        <f>IFERROR(INDEX(Combine!$C:$N,MATCH('Fantasy Points'!F229,Combine!$B:$B,0),12),"No Data")</f>
        <v>6.97</v>
      </c>
    </row>
    <row r="230" spans="1:32" x14ac:dyDescent="0.25">
      <c r="A230" t="s">
        <v>434</v>
      </c>
      <c r="B230" t="s">
        <v>76</v>
      </c>
      <c r="C230">
        <f>INDEX('Draft Master List'!B:D,MATCH('Fantasy Points'!F230,'Draft Master List'!F:F,0),1)</f>
        <v>7</v>
      </c>
      <c r="D230">
        <f>INDEX('Draft Master List'!B:D,MATCH('Fantasy Points'!F230,'Draft Master List'!F:F,0),2)</f>
        <v>240</v>
      </c>
      <c r="E230">
        <f>INDEX('Draft Master List'!B:D,MATCH('Fantasy Points'!F230,'Draft Master List'!F:F,0),3)</f>
        <v>2</v>
      </c>
      <c r="F230" t="s">
        <v>2519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 t="s">
        <v>3112</v>
      </c>
      <c r="T230">
        <v>0</v>
      </c>
      <c r="U230" t="str">
        <f>IFERROR(INDEX(Combine!C:N,MATCH('Fantasy Points'!F230,Combine!B:B,0),1),"No Data")</f>
        <v>Oklahoma</v>
      </c>
      <c r="V230" t="str">
        <f>IFERROR(INDEX(Combine!$C:$N,MATCH('Fantasy Points'!F230,Combine!$B:$B,0),2),"No Data")</f>
        <v>Big 12</v>
      </c>
      <c r="W230" t="str">
        <f>IFERROR(INDEX(Combine!$C:$N,MATCH('Fantasy Points'!F230,Combine!$B:$B,0),3),"No Data")</f>
        <v>No Data</v>
      </c>
      <c r="X230" t="str">
        <f>IFERROR(INDEX(Combine!$C:$N,MATCH('Fantasy Points'!F230,Combine!$B:$B,0),4),"No Data")</f>
        <v>No Data</v>
      </c>
      <c r="Y230" t="str">
        <f>IFERROR(INDEX(Combine!$C:$N,MATCH('Fantasy Points'!F230,Combine!$B:$B,0),5),"No Data")</f>
        <v>No Data</v>
      </c>
      <c r="Z230" t="str">
        <f>IFERROR(INDEX(Combine!$C:$N,MATCH('Fantasy Points'!F230,Combine!$B:$B,0),6),"No Data")</f>
        <v>No Data</v>
      </c>
      <c r="AA230" t="str">
        <f>IFERROR(INDEX(Combine!$C:$N,MATCH('Fantasy Points'!F230,Combine!$B:$B,0),7),"No Data")</f>
        <v>No Data</v>
      </c>
      <c r="AB230" t="str">
        <f>IFERROR(INDEX(Combine!$C:$N,MATCH('Fantasy Points'!F230,Combine!$B:$B,0),8),"No Data")</f>
        <v>No Data</v>
      </c>
      <c r="AC230" t="str">
        <f>IFERROR(INDEX(Combine!$C:$N,MATCH('Fantasy Points'!F230,Combine!$B:$B,0),9),"No Data")</f>
        <v>No Data</v>
      </c>
      <c r="AD230" t="str">
        <f>IFERROR(INDEX(Combine!$C:$N,MATCH('Fantasy Points'!F230,Combine!$B:$B,0),10),"No Data")</f>
        <v>No Data</v>
      </c>
      <c r="AE230" t="str">
        <f>IFERROR(INDEX(Combine!$C:$N,MATCH('Fantasy Points'!F230,Combine!$B:$B,0),11),"No Data")</f>
        <v>No Data</v>
      </c>
      <c r="AF230" t="str">
        <f>IFERROR(INDEX(Combine!$C:$N,MATCH('Fantasy Points'!F230,Combine!$B:$B,0),12),"No Data")</f>
        <v>No Data</v>
      </c>
    </row>
    <row r="231" spans="1:32" x14ac:dyDescent="0.25">
      <c r="A231" t="s">
        <v>94</v>
      </c>
      <c r="B231" t="s">
        <v>76</v>
      </c>
      <c r="C231">
        <f>INDEX('Draft Master List'!B:D,MATCH('Fantasy Points'!F231,'Draft Master List'!F:F,0),1)</f>
        <v>1</v>
      </c>
      <c r="D231">
        <f>INDEX('Draft Master List'!B:D,MATCH('Fantasy Points'!F231,'Draft Master List'!F:F,0),2)</f>
        <v>7</v>
      </c>
      <c r="E231">
        <f>INDEX('Draft Master List'!B:D,MATCH('Fantasy Points'!F231,'Draft Master List'!F:F,0),3)</f>
        <v>1500</v>
      </c>
      <c r="F231" t="s">
        <v>2524</v>
      </c>
      <c r="G231">
        <v>335.90000000000003</v>
      </c>
      <c r="H231">
        <v>245</v>
      </c>
      <c r="I231">
        <v>282.10000000000002</v>
      </c>
      <c r="J231">
        <v>239.9</v>
      </c>
      <c r="K231">
        <v>186.9</v>
      </c>
      <c r="L231">
        <v>1289.8000000000002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5</v>
      </c>
      <c r="S231" t="s">
        <v>3116</v>
      </c>
      <c r="T231">
        <v>1</v>
      </c>
      <c r="U231" t="str">
        <f>IFERROR(INDEX(Combine!C:N,MATCH('Fantasy Points'!F231,Combine!B:B,0),1),"No Data")</f>
        <v>Oklahoma</v>
      </c>
      <c r="V231" t="str">
        <f>IFERROR(INDEX(Combine!$C:$N,MATCH('Fantasy Points'!F231,Combine!$B:$B,0),2),"No Data")</f>
        <v>Big 12</v>
      </c>
      <c r="W231" t="str">
        <f>IFERROR(INDEX(Combine!$C:$N,MATCH('Fantasy Points'!F231,Combine!$B:$B,0),3),"No Data")</f>
        <v>RB</v>
      </c>
      <c r="X231">
        <f>IFERROR(INDEX(Combine!$C:$N,MATCH('Fantasy Points'!F231,Combine!$B:$B,0),4),"No Data")</f>
        <v>74</v>
      </c>
      <c r="Y231">
        <f>IFERROR(INDEX(Combine!$C:$N,MATCH('Fantasy Points'!F231,Combine!$B:$B,0),5),"No Data")</f>
        <v>217</v>
      </c>
      <c r="Z231">
        <f>IFERROR(INDEX(Combine!$C:$N,MATCH('Fantasy Points'!F231,Combine!$B:$B,0),6),"No Data")</f>
        <v>16</v>
      </c>
      <c r="AA231">
        <f>IFERROR(INDEX(Combine!$C:$N,MATCH('Fantasy Points'!F231,Combine!$B:$B,0),7),"No Data")</f>
        <v>4.4000000000000004</v>
      </c>
      <c r="AB231">
        <f>IFERROR(INDEX(Combine!$C:$N,MATCH('Fantasy Points'!F231,Combine!$B:$B,0),8),"No Data")</f>
        <v>0</v>
      </c>
      <c r="AC231">
        <f>IFERROR(INDEX(Combine!$C:$N,MATCH('Fantasy Points'!F231,Combine!$B:$B,0),9),"No Data")</f>
        <v>38.5</v>
      </c>
      <c r="AD231">
        <f>IFERROR(INDEX(Combine!$C:$N,MATCH('Fantasy Points'!F231,Combine!$B:$B,0),10),"No Data")</f>
        <v>127</v>
      </c>
      <c r="AE231">
        <f>IFERROR(INDEX(Combine!$C:$N,MATCH('Fantasy Points'!F231,Combine!$B:$B,0),11),"No Data")</f>
        <v>4.4000000000000004</v>
      </c>
      <c r="AF231">
        <f>IFERROR(INDEX(Combine!$C:$N,MATCH('Fantasy Points'!F231,Combine!$B:$B,0),12),"No Data")</f>
        <v>7.09</v>
      </c>
    </row>
    <row r="232" spans="1:32" x14ac:dyDescent="0.25">
      <c r="A232" t="s">
        <v>439</v>
      </c>
      <c r="B232" t="s">
        <v>76</v>
      </c>
      <c r="C232">
        <f>INDEX('Draft Master List'!B:D,MATCH('Fantasy Points'!F232,'Draft Master List'!F:F,0),1)</f>
        <v>1</v>
      </c>
      <c r="D232">
        <f>INDEX('Draft Master List'!B:D,MATCH('Fantasy Points'!F232,'Draft Master List'!F:F,0),2)</f>
        <v>12</v>
      </c>
      <c r="E232">
        <f>INDEX('Draft Master List'!B:D,MATCH('Fantasy Points'!F232,'Draft Master List'!F:F,0),3)</f>
        <v>1200</v>
      </c>
      <c r="F232" t="s">
        <v>2526</v>
      </c>
      <c r="G232">
        <v>167.9</v>
      </c>
      <c r="H232">
        <v>183.6</v>
      </c>
      <c r="I232">
        <v>68.900000000000006</v>
      </c>
      <c r="J232">
        <v>116.2</v>
      </c>
      <c r="K232">
        <v>213.6</v>
      </c>
      <c r="L232">
        <v>750.2</v>
      </c>
      <c r="M232">
        <v>0</v>
      </c>
      <c r="N232">
        <v>0</v>
      </c>
      <c r="O232">
        <v>0</v>
      </c>
      <c r="P232">
        <v>0</v>
      </c>
      <c r="Q232">
        <v>1</v>
      </c>
      <c r="R232">
        <v>1</v>
      </c>
      <c r="S232" t="s">
        <v>3113</v>
      </c>
      <c r="T232">
        <v>1</v>
      </c>
      <c r="U232" t="str">
        <f>IFERROR(INDEX(Combine!C:N,MATCH('Fantasy Points'!F232,Combine!B:B,0),1),"No Data")</f>
        <v>California</v>
      </c>
      <c r="V232" t="str">
        <f>IFERROR(INDEX(Combine!$C:$N,MATCH('Fantasy Points'!F232,Combine!$B:$B,0),2),"No Data")</f>
        <v>Pac-12</v>
      </c>
      <c r="W232" t="str">
        <f>IFERROR(INDEX(Combine!$C:$N,MATCH('Fantasy Points'!F232,Combine!$B:$B,0),3),"No Data")</f>
        <v>RB</v>
      </c>
      <c r="X232">
        <f>IFERROR(INDEX(Combine!$C:$N,MATCH('Fantasy Points'!F232,Combine!$B:$B,0),4),"No Data")</f>
        <v>71</v>
      </c>
      <c r="Y232">
        <f>IFERROR(INDEX(Combine!$C:$N,MATCH('Fantasy Points'!F232,Combine!$B:$B,0),5),"No Data")</f>
        <v>215</v>
      </c>
      <c r="Z232">
        <f>IFERROR(INDEX(Combine!$C:$N,MATCH('Fantasy Points'!F232,Combine!$B:$B,0),6),"No Data")</f>
        <v>0</v>
      </c>
      <c r="AA232">
        <f>IFERROR(INDEX(Combine!$C:$N,MATCH('Fantasy Points'!F232,Combine!$B:$B,0),7),"No Data")</f>
        <v>4.46</v>
      </c>
      <c r="AB232">
        <f>IFERROR(INDEX(Combine!$C:$N,MATCH('Fantasy Points'!F232,Combine!$B:$B,0),8),"No Data")</f>
        <v>20</v>
      </c>
      <c r="AC232">
        <f>IFERROR(INDEX(Combine!$C:$N,MATCH('Fantasy Points'!F232,Combine!$B:$B,0),9),"No Data")</f>
        <v>35.5</v>
      </c>
      <c r="AD232">
        <f>IFERROR(INDEX(Combine!$C:$N,MATCH('Fantasy Points'!F232,Combine!$B:$B,0),10),"No Data")</f>
        <v>125</v>
      </c>
      <c r="AE232">
        <f>IFERROR(INDEX(Combine!$C:$N,MATCH('Fantasy Points'!F232,Combine!$B:$B,0),11),"No Data")</f>
        <v>4.58</v>
      </c>
      <c r="AF232">
        <f>IFERROR(INDEX(Combine!$C:$N,MATCH('Fantasy Points'!F232,Combine!$B:$B,0),12),"No Data")</f>
        <v>7.09</v>
      </c>
    </row>
    <row r="233" spans="1:32" x14ac:dyDescent="0.25">
      <c r="A233" t="s">
        <v>450</v>
      </c>
      <c r="B233" t="s">
        <v>76</v>
      </c>
      <c r="C233">
        <f>INDEX('Draft Master List'!B:D,MATCH('Fantasy Points'!F233,'Draft Master List'!F:F,0),1)</f>
        <v>2</v>
      </c>
      <c r="D233">
        <f>INDEX('Draft Master List'!B:D,MATCH('Fantasy Points'!F233,'Draft Master List'!F:F,0),2)</f>
        <v>49</v>
      </c>
      <c r="E233">
        <f>INDEX('Draft Master List'!B:D,MATCH('Fantasy Points'!F233,'Draft Master List'!F:F,0),3)</f>
        <v>410</v>
      </c>
      <c r="F233" t="s">
        <v>2537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 t="s">
        <v>3112</v>
      </c>
      <c r="T233">
        <v>0</v>
      </c>
      <c r="U233" t="str">
        <f>IFERROR(INDEX(Combine!C:N,MATCH('Fantasy Points'!F233,Combine!B:B,0),1),"No Data")</f>
        <v>Auburn</v>
      </c>
      <c r="V233" t="str">
        <f>IFERROR(INDEX(Combine!$C:$N,MATCH('Fantasy Points'!F233,Combine!$B:$B,0),2),"No Data")</f>
        <v>SEC</v>
      </c>
      <c r="W233" t="str">
        <f>IFERROR(INDEX(Combine!$C:$N,MATCH('Fantasy Points'!F233,Combine!$B:$B,0),3),"No Data")</f>
        <v>RB</v>
      </c>
      <c r="X233">
        <f>IFERROR(INDEX(Combine!$C:$N,MATCH('Fantasy Points'!F233,Combine!$B:$B,0),4),"No Data")</f>
        <v>71</v>
      </c>
      <c r="Y233">
        <f>IFERROR(INDEX(Combine!$C:$N,MATCH('Fantasy Points'!F233,Combine!$B:$B,0),5),"No Data")</f>
        <v>203</v>
      </c>
      <c r="Z233">
        <f>IFERROR(INDEX(Combine!$C:$N,MATCH('Fantasy Points'!F233,Combine!$B:$B,0),6),"No Data")</f>
        <v>0</v>
      </c>
      <c r="AA233">
        <f>IFERROR(INDEX(Combine!$C:$N,MATCH('Fantasy Points'!F233,Combine!$B:$B,0),7),"No Data")</f>
        <v>4.45</v>
      </c>
      <c r="AB233">
        <f>IFERROR(INDEX(Combine!$C:$N,MATCH('Fantasy Points'!F233,Combine!$B:$B,0),8),"No Data")</f>
        <v>0</v>
      </c>
      <c r="AC233">
        <f>IFERROR(INDEX(Combine!$C:$N,MATCH('Fantasy Points'!F233,Combine!$B:$B,0),9),"No Data")</f>
        <v>38</v>
      </c>
      <c r="AD233">
        <f>IFERROR(INDEX(Combine!$C:$N,MATCH('Fantasy Points'!F233,Combine!$B:$B,0),10),"No Data")</f>
        <v>123</v>
      </c>
      <c r="AE233">
        <f>IFERROR(INDEX(Combine!$C:$N,MATCH('Fantasy Points'!F233,Combine!$B:$B,0),11),"No Data")</f>
        <v>4.17</v>
      </c>
      <c r="AF233">
        <f>IFERROR(INDEX(Combine!$C:$N,MATCH('Fantasy Points'!F233,Combine!$B:$B,0),12),"No Data")</f>
        <v>7</v>
      </c>
    </row>
    <row r="234" spans="1:32" x14ac:dyDescent="0.25">
      <c r="A234" t="s">
        <v>451</v>
      </c>
      <c r="B234" t="s">
        <v>76</v>
      </c>
      <c r="C234">
        <f>INDEX('Draft Master List'!B:D,MATCH('Fantasy Points'!F234,'Draft Master List'!F:F,0),1)</f>
        <v>2</v>
      </c>
      <c r="D234">
        <f>INDEX('Draft Master List'!B:D,MATCH('Fantasy Points'!F234,'Draft Master List'!F:F,0),2)</f>
        <v>50</v>
      </c>
      <c r="E234">
        <f>INDEX('Draft Master List'!B:D,MATCH('Fantasy Points'!F234,'Draft Master List'!F:F,0),3)</f>
        <v>400</v>
      </c>
      <c r="F234" t="s">
        <v>2538</v>
      </c>
      <c r="G234">
        <v>29.2</v>
      </c>
      <c r="H234">
        <v>0.3</v>
      </c>
      <c r="I234">
        <v>0</v>
      </c>
      <c r="J234">
        <v>0</v>
      </c>
      <c r="K234">
        <v>0</v>
      </c>
      <c r="L234">
        <v>29.5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 t="s">
        <v>3112</v>
      </c>
      <c r="T234">
        <v>0</v>
      </c>
      <c r="U234" t="str">
        <f>IFERROR(INDEX(Combine!C:N,MATCH('Fantasy Points'!F234,Combine!B:B,0),1),"No Data")</f>
        <v>Arizona</v>
      </c>
      <c r="V234" t="str">
        <f>IFERROR(INDEX(Combine!$C:$N,MATCH('Fantasy Points'!F234,Combine!$B:$B,0),2),"No Data")</f>
        <v>Pac-12</v>
      </c>
      <c r="W234" t="str">
        <f>IFERROR(INDEX(Combine!$C:$N,MATCH('Fantasy Points'!F234,Combine!$B:$B,0),3),"No Data")</f>
        <v>RB</v>
      </c>
      <c r="X234">
        <f>IFERROR(INDEX(Combine!$C:$N,MATCH('Fantasy Points'!F234,Combine!$B:$B,0),4),"No Data")</f>
        <v>71</v>
      </c>
      <c r="Y234">
        <f>IFERROR(INDEX(Combine!$C:$N,MATCH('Fantasy Points'!F234,Combine!$B:$B,0),5),"No Data")</f>
        <v>230</v>
      </c>
      <c r="Z234">
        <f>IFERROR(INDEX(Combine!$C:$N,MATCH('Fantasy Points'!F234,Combine!$B:$B,0),6),"No Data")</f>
        <v>0</v>
      </c>
      <c r="AA234">
        <f>IFERROR(INDEX(Combine!$C:$N,MATCH('Fantasy Points'!F234,Combine!$B:$B,0),7),"No Data")</f>
        <v>4.4000000000000004</v>
      </c>
      <c r="AB234">
        <f>IFERROR(INDEX(Combine!$C:$N,MATCH('Fantasy Points'!F234,Combine!$B:$B,0),8),"No Data")</f>
        <v>26</v>
      </c>
      <c r="AC234">
        <f>IFERROR(INDEX(Combine!$C:$N,MATCH('Fantasy Points'!F234,Combine!$B:$B,0),9),"No Data")</f>
        <v>36</v>
      </c>
      <c r="AD234">
        <f>IFERROR(INDEX(Combine!$C:$N,MATCH('Fantasy Points'!F234,Combine!$B:$B,0),10),"No Data")</f>
        <v>127</v>
      </c>
      <c r="AE234">
        <f>IFERROR(INDEX(Combine!$C:$N,MATCH('Fantasy Points'!F234,Combine!$B:$B,0),11),"No Data")</f>
        <v>4.16</v>
      </c>
      <c r="AF234">
        <f>IFERROR(INDEX(Combine!$C:$N,MATCH('Fantasy Points'!F234,Combine!$B:$B,0),12),"No Data")</f>
        <v>6.96</v>
      </c>
    </row>
    <row r="235" spans="1:32" x14ac:dyDescent="0.25">
      <c r="A235" t="s">
        <v>452</v>
      </c>
      <c r="B235" t="s">
        <v>76</v>
      </c>
      <c r="C235">
        <f>INDEX('Draft Master List'!B:D,MATCH('Fantasy Points'!F235,'Draft Master List'!F:F,0),1)</f>
        <v>2</v>
      </c>
      <c r="D235">
        <f>INDEX('Draft Master List'!B:D,MATCH('Fantasy Points'!F235,'Draft Master List'!F:F,0),2)</f>
        <v>52</v>
      </c>
      <c r="E235">
        <f>INDEX('Draft Master List'!B:D,MATCH('Fantasy Points'!F235,'Draft Master List'!F:F,0),3)</f>
        <v>380</v>
      </c>
      <c r="F235" t="s">
        <v>2540</v>
      </c>
      <c r="G235">
        <v>48.6</v>
      </c>
      <c r="H235">
        <v>0.7</v>
      </c>
      <c r="I235">
        <v>28.1</v>
      </c>
      <c r="J235">
        <v>19.799999999999997</v>
      </c>
      <c r="K235">
        <v>29.5</v>
      </c>
      <c r="L235">
        <v>126.7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 t="s">
        <v>3112</v>
      </c>
      <c r="T235">
        <v>0</v>
      </c>
      <c r="U235" t="str">
        <f>IFERROR(INDEX(Combine!C:N,MATCH('Fantasy Points'!F235,Combine!B:B,0),1),"No Data")</f>
        <v>Rutgers</v>
      </c>
      <c r="V235" t="str">
        <f>IFERROR(INDEX(Combine!$C:$N,MATCH('Fantasy Points'!F235,Combine!$B:$B,0),2),"No Data")</f>
        <v>Big Ten</v>
      </c>
      <c r="W235" t="str">
        <f>IFERROR(INDEX(Combine!$C:$N,MATCH('Fantasy Points'!F235,Combine!$B:$B,0),3),"No Data")</f>
        <v>RB</v>
      </c>
      <c r="X235">
        <f>IFERROR(INDEX(Combine!$C:$N,MATCH('Fantasy Points'!F235,Combine!$B:$B,0),4),"No Data")</f>
        <v>74</v>
      </c>
      <c r="Y235">
        <f>IFERROR(INDEX(Combine!$C:$N,MATCH('Fantasy Points'!F235,Combine!$B:$B,0),5),"No Data")</f>
        <v>226</v>
      </c>
      <c r="Z235">
        <f>IFERROR(INDEX(Combine!$C:$N,MATCH('Fantasy Points'!F235,Combine!$B:$B,0),6),"No Data")</f>
        <v>0</v>
      </c>
      <c r="AA235">
        <f>IFERROR(INDEX(Combine!$C:$N,MATCH('Fantasy Points'!F235,Combine!$B:$B,0),7),"No Data")</f>
        <v>4.5199999999999996</v>
      </c>
      <c r="AB235">
        <f>IFERROR(INDEX(Combine!$C:$N,MATCH('Fantasy Points'!F235,Combine!$B:$B,0),8),"No Data")</f>
        <v>28</v>
      </c>
      <c r="AC235">
        <f>IFERROR(INDEX(Combine!$C:$N,MATCH('Fantasy Points'!F235,Combine!$B:$B,0),9),"No Data")</f>
        <v>34.5</v>
      </c>
      <c r="AD235">
        <f>IFERROR(INDEX(Combine!$C:$N,MATCH('Fantasy Points'!F235,Combine!$B:$B,0),10),"No Data")</f>
        <v>122</v>
      </c>
      <c r="AE235">
        <f>IFERROR(INDEX(Combine!$C:$N,MATCH('Fantasy Points'!F235,Combine!$B:$B,0),11),"No Data")</f>
        <v>4.22</v>
      </c>
      <c r="AF235">
        <f>IFERROR(INDEX(Combine!$C:$N,MATCH('Fantasy Points'!F235,Combine!$B:$B,0),12),"No Data")</f>
        <v>6.88</v>
      </c>
    </row>
    <row r="236" spans="1:32" x14ac:dyDescent="0.25">
      <c r="A236" t="s">
        <v>453</v>
      </c>
      <c r="B236" t="s">
        <v>76</v>
      </c>
      <c r="C236">
        <f>INDEX('Draft Master List'!B:D,MATCH('Fantasy Points'!F236,'Draft Master List'!F:F,0),1)</f>
        <v>2</v>
      </c>
      <c r="D236">
        <f>INDEX('Draft Master List'!B:D,MATCH('Fantasy Points'!F236,'Draft Master List'!F:F,0),2)</f>
        <v>63</v>
      </c>
      <c r="E236">
        <f>INDEX('Draft Master List'!B:D,MATCH('Fantasy Points'!F236,'Draft Master List'!F:F,0),3)</f>
        <v>276</v>
      </c>
      <c r="F236" t="s">
        <v>2541</v>
      </c>
      <c r="G236">
        <v>45.7</v>
      </c>
      <c r="H236">
        <v>47.3</v>
      </c>
      <c r="I236">
        <v>45.8</v>
      </c>
      <c r="J236">
        <v>120.5</v>
      </c>
      <c r="K236">
        <v>0</v>
      </c>
      <c r="L236">
        <v>259.3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 t="s">
        <v>3112</v>
      </c>
      <c r="T236">
        <v>0</v>
      </c>
      <c r="U236" t="str">
        <f>IFERROR(INDEX(Combine!C:N,MATCH('Fantasy Points'!F236,Combine!B:B,0),1),"No Data")</f>
        <v>Nebraska</v>
      </c>
      <c r="V236" t="str">
        <f>IFERROR(INDEX(Combine!$C:$N,MATCH('Fantasy Points'!F236,Combine!$B:$B,0),2),"No Data")</f>
        <v>Big Ten</v>
      </c>
      <c r="W236" t="str">
        <f>IFERROR(INDEX(Combine!$C:$N,MATCH('Fantasy Points'!F236,Combine!$B:$B,0),3),"No Data")</f>
        <v>RB</v>
      </c>
      <c r="X236">
        <f>IFERROR(INDEX(Combine!$C:$N,MATCH('Fantasy Points'!F236,Combine!$B:$B,0),4),"No Data")</f>
        <v>70</v>
      </c>
      <c r="Y236">
        <f>IFERROR(INDEX(Combine!$C:$N,MATCH('Fantasy Points'!F236,Combine!$B:$B,0),5),"No Data")</f>
        <v>210</v>
      </c>
      <c r="Z236">
        <f>IFERROR(INDEX(Combine!$C:$N,MATCH('Fantasy Points'!F236,Combine!$B:$B,0),6),"No Data")</f>
        <v>0</v>
      </c>
      <c r="AA236">
        <f>IFERROR(INDEX(Combine!$C:$N,MATCH('Fantasy Points'!F236,Combine!$B:$B,0),7),"No Data")</f>
        <v>4.54</v>
      </c>
      <c r="AB236">
        <f>IFERROR(INDEX(Combine!$C:$N,MATCH('Fantasy Points'!F236,Combine!$B:$B,0),8),"No Data")</f>
        <v>21</v>
      </c>
      <c r="AC236">
        <f>IFERROR(INDEX(Combine!$C:$N,MATCH('Fantasy Points'!F236,Combine!$B:$B,0),9),"No Data")</f>
        <v>37</v>
      </c>
      <c r="AD236">
        <f>IFERROR(INDEX(Combine!$C:$N,MATCH('Fantasy Points'!F236,Combine!$B:$B,0),10),"No Data")</f>
        <v>122</v>
      </c>
      <c r="AE236">
        <f>IFERROR(INDEX(Combine!$C:$N,MATCH('Fantasy Points'!F236,Combine!$B:$B,0),11),"No Data")</f>
        <v>4.1399999999999997</v>
      </c>
      <c r="AF236">
        <f>IFERROR(INDEX(Combine!$C:$N,MATCH('Fantasy Points'!F236,Combine!$B:$B,0),12),"No Data")</f>
        <v>7</v>
      </c>
    </row>
    <row r="237" spans="1:32" x14ac:dyDescent="0.25">
      <c r="A237" t="s">
        <v>454</v>
      </c>
      <c r="B237" t="s">
        <v>76</v>
      </c>
      <c r="C237">
        <f>INDEX('Draft Master List'!B:D,MATCH('Fantasy Points'!F237,'Draft Master List'!F:F,0),1)</f>
        <v>3</v>
      </c>
      <c r="D237">
        <f>INDEX('Draft Master List'!B:D,MATCH('Fantasy Points'!F237,'Draft Master List'!F:F,0),2)</f>
        <v>71</v>
      </c>
      <c r="E237">
        <f>INDEX('Draft Master List'!B:D,MATCH('Fantasy Points'!F237,'Draft Master List'!F:F,0),3)</f>
        <v>235</v>
      </c>
      <c r="F237" t="s">
        <v>2542</v>
      </c>
      <c r="G237">
        <v>36.200000000000003</v>
      </c>
      <c r="H237">
        <v>6.4</v>
      </c>
      <c r="I237">
        <v>0</v>
      </c>
      <c r="J237">
        <v>0</v>
      </c>
      <c r="K237">
        <v>7.3999999999999995</v>
      </c>
      <c r="L237">
        <v>50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 t="s">
        <v>3112</v>
      </c>
      <c r="T237">
        <v>0</v>
      </c>
      <c r="U237" t="str">
        <f>IFERROR(INDEX(Combine!C:N,MATCH('Fantasy Points'!F237,Combine!B:B,0),1),"No Data")</f>
        <v>Florida State</v>
      </c>
      <c r="V237" t="str">
        <f>IFERROR(INDEX(Combine!$C:$N,MATCH('Fantasy Points'!F237,Combine!$B:$B,0),2),"No Data")</f>
        <v>ACC</v>
      </c>
      <c r="W237" t="str">
        <f>IFERROR(INDEX(Combine!$C:$N,MATCH('Fantasy Points'!F237,Combine!$B:$B,0),3),"No Data")</f>
        <v>RB</v>
      </c>
      <c r="X237">
        <f>IFERROR(INDEX(Combine!$C:$N,MATCH('Fantasy Points'!F237,Combine!$B:$B,0),4),"No Data")</f>
        <v>71</v>
      </c>
      <c r="Y237">
        <f>IFERROR(INDEX(Combine!$C:$N,MATCH('Fantasy Points'!F237,Combine!$B:$B,0),5),"No Data")</f>
        <v>191</v>
      </c>
      <c r="Z237">
        <f>IFERROR(INDEX(Combine!$C:$N,MATCH('Fantasy Points'!F237,Combine!$B:$B,0),6),"No Data")</f>
        <v>0</v>
      </c>
      <c r="AA237">
        <f>IFERROR(INDEX(Combine!$C:$N,MATCH('Fantasy Points'!F237,Combine!$B:$B,0),7),"No Data")</f>
        <v>4.46</v>
      </c>
      <c r="AB237">
        <f>IFERROR(INDEX(Combine!$C:$N,MATCH('Fantasy Points'!F237,Combine!$B:$B,0),8),"No Data")</f>
        <v>26</v>
      </c>
      <c r="AC237">
        <f>IFERROR(INDEX(Combine!$C:$N,MATCH('Fantasy Points'!F237,Combine!$B:$B,0),9),"No Data")</f>
        <v>35.5</v>
      </c>
      <c r="AD237">
        <f>IFERROR(INDEX(Combine!$C:$N,MATCH('Fantasy Points'!F237,Combine!$B:$B,0),10),"No Data")</f>
        <v>121</v>
      </c>
      <c r="AE237">
        <f>IFERROR(INDEX(Combine!$C:$N,MATCH('Fantasy Points'!F237,Combine!$B:$B,0),11),"No Data")</f>
        <v>0</v>
      </c>
      <c r="AF237">
        <f>IFERROR(INDEX(Combine!$C:$N,MATCH('Fantasy Points'!F237,Combine!$B:$B,0),12),"No Data")</f>
        <v>0</v>
      </c>
    </row>
    <row r="238" spans="1:32" x14ac:dyDescent="0.25">
      <c r="A238" t="s">
        <v>463</v>
      </c>
      <c r="B238" t="s">
        <v>76</v>
      </c>
      <c r="C238">
        <f>INDEX('Draft Master List'!B:D,MATCH('Fantasy Points'!F238,'Draft Master List'!F:F,0),1)</f>
        <v>3</v>
      </c>
      <c r="D238">
        <f>INDEX('Draft Master List'!B:D,MATCH('Fantasy Points'!F238,'Draft Master List'!F:F,0),2)</f>
        <v>90</v>
      </c>
      <c r="E238">
        <f>INDEX('Draft Master List'!B:D,MATCH('Fantasy Points'!F238,'Draft Master List'!F:F,0),3)</f>
        <v>140</v>
      </c>
      <c r="F238" t="s">
        <v>2550</v>
      </c>
      <c r="G238">
        <v>7.6</v>
      </c>
      <c r="H238">
        <v>9.1000000000000014</v>
      </c>
      <c r="I238">
        <v>0</v>
      </c>
      <c r="J238">
        <v>0</v>
      </c>
      <c r="K238">
        <v>0</v>
      </c>
      <c r="L238">
        <v>16.700000000000003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 t="s">
        <v>3112</v>
      </c>
      <c r="T238">
        <v>0</v>
      </c>
      <c r="U238" t="str">
        <f>IFERROR(INDEX(Combine!C:N,MATCH('Fantasy Points'!F238,Combine!B:B,0),1),"No Data")</f>
        <v>Penn State</v>
      </c>
      <c r="V238" t="str">
        <f>IFERROR(INDEX(Combine!$C:$N,MATCH('Fantasy Points'!F238,Combine!$B:$B,0),2),"No Data")</f>
        <v>Big Ten</v>
      </c>
      <c r="W238" t="str">
        <f>IFERROR(INDEX(Combine!$C:$N,MATCH('Fantasy Points'!F238,Combine!$B:$B,0),3),"No Data")</f>
        <v>No Data</v>
      </c>
      <c r="X238" t="str">
        <f>IFERROR(INDEX(Combine!$C:$N,MATCH('Fantasy Points'!F238,Combine!$B:$B,0),4),"No Data")</f>
        <v>No Data</v>
      </c>
      <c r="Y238" t="str">
        <f>IFERROR(INDEX(Combine!$C:$N,MATCH('Fantasy Points'!F238,Combine!$B:$B,0),5),"No Data")</f>
        <v>No Data</v>
      </c>
      <c r="Z238" t="str">
        <f>IFERROR(INDEX(Combine!$C:$N,MATCH('Fantasy Points'!F238,Combine!$B:$B,0),6),"No Data")</f>
        <v>No Data</v>
      </c>
      <c r="AA238" t="str">
        <f>IFERROR(INDEX(Combine!$C:$N,MATCH('Fantasy Points'!F238,Combine!$B:$B,0),7),"No Data")</f>
        <v>No Data</v>
      </c>
      <c r="AB238" t="str">
        <f>IFERROR(INDEX(Combine!$C:$N,MATCH('Fantasy Points'!F238,Combine!$B:$B,0),8),"No Data")</f>
        <v>No Data</v>
      </c>
      <c r="AC238" t="str">
        <f>IFERROR(INDEX(Combine!$C:$N,MATCH('Fantasy Points'!F238,Combine!$B:$B,0),9),"No Data")</f>
        <v>No Data</v>
      </c>
      <c r="AD238" t="str">
        <f>IFERROR(INDEX(Combine!$C:$N,MATCH('Fantasy Points'!F238,Combine!$B:$B,0),10),"No Data")</f>
        <v>No Data</v>
      </c>
      <c r="AE238" t="str">
        <f>IFERROR(INDEX(Combine!$C:$N,MATCH('Fantasy Points'!F238,Combine!$B:$B,0),11),"No Data")</f>
        <v>No Data</v>
      </c>
      <c r="AF238" t="str">
        <f>IFERROR(INDEX(Combine!$C:$N,MATCH('Fantasy Points'!F238,Combine!$B:$B,0),12),"No Data")</f>
        <v>No Data</v>
      </c>
    </row>
    <row r="239" spans="1:32" x14ac:dyDescent="0.25">
      <c r="A239" t="s">
        <v>465</v>
      </c>
      <c r="B239" t="s">
        <v>76</v>
      </c>
      <c r="C239">
        <f>INDEX('Draft Master List'!B:D,MATCH('Fantasy Points'!F239,'Draft Master List'!F:F,0),1)</f>
        <v>3</v>
      </c>
      <c r="D239">
        <f>INDEX('Draft Master List'!B:D,MATCH('Fantasy Points'!F239,'Draft Master List'!F:F,0),2)</f>
        <v>93</v>
      </c>
      <c r="E239">
        <f>INDEX('Draft Master List'!B:D,MATCH('Fantasy Points'!F239,'Draft Master List'!F:F,0),3)</f>
        <v>128</v>
      </c>
      <c r="F239" t="s">
        <v>2552</v>
      </c>
      <c r="G239">
        <v>18.2</v>
      </c>
      <c r="H239">
        <v>6.9</v>
      </c>
      <c r="I239">
        <v>19.2</v>
      </c>
      <c r="J239">
        <v>0.8</v>
      </c>
      <c r="K239">
        <v>0</v>
      </c>
      <c r="L239">
        <v>45.099999999999994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 t="s">
        <v>3112</v>
      </c>
      <c r="T239">
        <v>0</v>
      </c>
      <c r="U239" t="str">
        <f>IFERROR(INDEX(Combine!C:N,MATCH('Fantasy Points'!F239,Combine!B:B,0),1),"No Data")</f>
        <v>Northern Illinois</v>
      </c>
      <c r="V239" t="str">
        <f>IFERROR(INDEX(Combine!$C:$N,MATCH('Fantasy Points'!F239,Combine!$B:$B,0),2),"No Data")</f>
        <v>Mid-American</v>
      </c>
      <c r="W239" t="str">
        <f>IFERROR(INDEX(Combine!$C:$N,MATCH('Fantasy Points'!F239,Combine!$B:$B,0),3),"No Data")</f>
        <v>RB</v>
      </c>
      <c r="X239">
        <f>IFERROR(INDEX(Combine!$C:$N,MATCH('Fantasy Points'!F239,Combine!$B:$B,0),4),"No Data")</f>
        <v>68</v>
      </c>
      <c r="Y239">
        <f>IFERROR(INDEX(Combine!$C:$N,MATCH('Fantasy Points'!F239,Combine!$B:$B,0),5),"No Data")</f>
        <v>186</v>
      </c>
      <c r="Z239">
        <f>IFERROR(INDEX(Combine!$C:$N,MATCH('Fantasy Points'!F239,Combine!$B:$B,0),6),"No Data")</f>
        <v>0</v>
      </c>
      <c r="AA239">
        <f>IFERROR(INDEX(Combine!$C:$N,MATCH('Fantasy Points'!F239,Combine!$B:$B,0),7),"No Data")</f>
        <v>4.4000000000000004</v>
      </c>
      <c r="AB239">
        <f>IFERROR(INDEX(Combine!$C:$N,MATCH('Fantasy Points'!F239,Combine!$B:$B,0),8),"No Data")</f>
        <v>0</v>
      </c>
      <c r="AC239">
        <f>IFERROR(INDEX(Combine!$C:$N,MATCH('Fantasy Points'!F239,Combine!$B:$B,0),9),"No Data")</f>
        <v>35.5</v>
      </c>
      <c r="AD239">
        <f>IFERROR(INDEX(Combine!$C:$N,MATCH('Fantasy Points'!F239,Combine!$B:$B,0),10),"No Data")</f>
        <v>0</v>
      </c>
      <c r="AE239">
        <f>IFERROR(INDEX(Combine!$C:$N,MATCH('Fantasy Points'!F239,Combine!$B:$B,0),11),"No Data")</f>
        <v>4.08</v>
      </c>
      <c r="AF239">
        <f>IFERROR(INDEX(Combine!$C:$N,MATCH('Fantasy Points'!F239,Combine!$B:$B,0),12),"No Data")</f>
        <v>6.69</v>
      </c>
    </row>
    <row r="240" spans="1:32" x14ac:dyDescent="0.25">
      <c r="A240" t="s">
        <v>467</v>
      </c>
      <c r="B240" t="s">
        <v>76</v>
      </c>
      <c r="C240">
        <f>INDEX('Draft Master List'!B:D,MATCH('Fantasy Points'!F240,'Draft Master List'!F:F,0),1)</f>
        <v>4</v>
      </c>
      <c r="D240">
        <f>INDEX('Draft Master List'!B:D,MATCH('Fantasy Points'!F240,'Draft Master List'!F:F,0),2)</f>
        <v>100</v>
      </c>
      <c r="E240">
        <f>INDEX('Draft Master List'!B:D,MATCH('Fantasy Points'!F240,'Draft Master List'!F:F,0),3)</f>
        <v>100</v>
      </c>
      <c r="F240" t="s">
        <v>2554</v>
      </c>
      <c r="G240">
        <v>0</v>
      </c>
      <c r="H240">
        <v>74.3</v>
      </c>
      <c r="I240">
        <v>83.4</v>
      </c>
      <c r="J240">
        <v>132.9</v>
      </c>
      <c r="K240">
        <v>185.5</v>
      </c>
      <c r="L240">
        <v>476.1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1</v>
      </c>
      <c r="S240" t="s">
        <v>3113</v>
      </c>
      <c r="T240">
        <v>1</v>
      </c>
      <c r="U240" t="str">
        <f>IFERROR(INDEX(Combine!C:N,MATCH('Fantasy Points'!F240,Combine!B:B,0),1),"No Data")</f>
        <v>Louisville</v>
      </c>
      <c r="V240" t="str">
        <f>IFERROR(INDEX(Combine!$C:$N,MATCH('Fantasy Points'!F240,Combine!$B:$B,0),2),"No Data")</f>
        <v>ACC</v>
      </c>
      <c r="W240" t="str">
        <f>IFERROR(INDEX(Combine!$C:$N,MATCH('Fantasy Points'!F240,Combine!$B:$B,0),3),"No Data")</f>
        <v>No Data</v>
      </c>
      <c r="X240" t="str">
        <f>IFERROR(INDEX(Combine!$C:$N,MATCH('Fantasy Points'!F240,Combine!$B:$B,0),4),"No Data")</f>
        <v>No Data</v>
      </c>
      <c r="Y240" t="str">
        <f>IFERROR(INDEX(Combine!$C:$N,MATCH('Fantasy Points'!F240,Combine!$B:$B,0),5),"No Data")</f>
        <v>No Data</v>
      </c>
      <c r="Z240" t="str">
        <f>IFERROR(INDEX(Combine!$C:$N,MATCH('Fantasy Points'!F240,Combine!$B:$B,0),6),"No Data")</f>
        <v>No Data</v>
      </c>
      <c r="AA240" t="str">
        <f>IFERROR(INDEX(Combine!$C:$N,MATCH('Fantasy Points'!F240,Combine!$B:$B,0),7),"No Data")</f>
        <v>No Data</v>
      </c>
      <c r="AB240" t="str">
        <f>IFERROR(INDEX(Combine!$C:$N,MATCH('Fantasy Points'!F240,Combine!$B:$B,0),8),"No Data")</f>
        <v>No Data</v>
      </c>
      <c r="AC240" t="str">
        <f>IFERROR(INDEX(Combine!$C:$N,MATCH('Fantasy Points'!F240,Combine!$B:$B,0),9),"No Data")</f>
        <v>No Data</v>
      </c>
      <c r="AD240" t="str">
        <f>IFERROR(INDEX(Combine!$C:$N,MATCH('Fantasy Points'!F240,Combine!$B:$B,0),10),"No Data")</f>
        <v>No Data</v>
      </c>
      <c r="AE240" t="str">
        <f>IFERROR(INDEX(Combine!$C:$N,MATCH('Fantasy Points'!F240,Combine!$B:$B,0),11),"No Data")</f>
        <v>No Data</v>
      </c>
      <c r="AF240" t="str">
        <f>IFERROR(INDEX(Combine!$C:$N,MATCH('Fantasy Points'!F240,Combine!$B:$B,0),12),"No Data")</f>
        <v>No Data</v>
      </c>
    </row>
    <row r="241" spans="1:32" x14ac:dyDescent="0.25">
      <c r="A241" t="s">
        <v>470</v>
      </c>
      <c r="B241" t="s">
        <v>76</v>
      </c>
      <c r="C241">
        <f>INDEX('Draft Master List'!B:D,MATCH('Fantasy Points'!F241,'Draft Master List'!F:F,0),1)</f>
        <v>4</v>
      </c>
      <c r="D241">
        <f>INDEX('Draft Master List'!B:D,MATCH('Fantasy Points'!F241,'Draft Master List'!F:F,0),2)</f>
        <v>107</v>
      </c>
      <c r="E241">
        <f>INDEX('Draft Master List'!B:D,MATCH('Fantasy Points'!F241,'Draft Master List'!F:F,0),3)</f>
        <v>80</v>
      </c>
      <c r="F241" t="s">
        <v>2556</v>
      </c>
      <c r="G241">
        <v>15.4</v>
      </c>
      <c r="H241">
        <v>40.799999999999997</v>
      </c>
      <c r="I241">
        <v>0</v>
      </c>
      <c r="J241">
        <v>0</v>
      </c>
      <c r="K241">
        <v>0</v>
      </c>
      <c r="L241">
        <v>56.199999999999996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 t="s">
        <v>3112</v>
      </c>
      <c r="T241">
        <v>0</v>
      </c>
      <c r="U241" t="str">
        <f>IFERROR(INDEX(Combine!C:N,MATCH('Fantasy Points'!F241,Combine!B:B,0),1),"No Data")</f>
        <v>Ohio State</v>
      </c>
      <c r="V241" t="str">
        <f>IFERROR(INDEX(Combine!$C:$N,MATCH('Fantasy Points'!F241,Combine!$B:$B,0),2),"No Data")</f>
        <v>Big Ten</v>
      </c>
      <c r="W241" t="str">
        <f>IFERROR(INDEX(Combine!$C:$N,MATCH('Fantasy Points'!F241,Combine!$B:$B,0),3),"No Data")</f>
        <v>RB</v>
      </c>
      <c r="X241">
        <f>IFERROR(INDEX(Combine!$C:$N,MATCH('Fantasy Points'!F241,Combine!$B:$B,0),4),"No Data")</f>
        <v>71</v>
      </c>
      <c r="Y241">
        <f>IFERROR(INDEX(Combine!$C:$N,MATCH('Fantasy Points'!F241,Combine!$B:$B,0),5),"No Data")</f>
        <v>207</v>
      </c>
      <c r="Z241">
        <f>IFERROR(INDEX(Combine!$C:$N,MATCH('Fantasy Points'!F241,Combine!$B:$B,0),6),"No Data")</f>
        <v>0</v>
      </c>
      <c r="AA241">
        <f>IFERROR(INDEX(Combine!$C:$N,MATCH('Fantasy Points'!F241,Combine!$B:$B,0),7),"No Data")</f>
        <v>4.4000000000000004</v>
      </c>
      <c r="AB241">
        <f>IFERROR(INDEX(Combine!$C:$N,MATCH('Fantasy Points'!F241,Combine!$B:$B,0),8),"No Data")</f>
        <v>16</v>
      </c>
      <c r="AC241">
        <f>IFERROR(INDEX(Combine!$C:$N,MATCH('Fantasy Points'!F241,Combine!$B:$B,0),9),"No Data")</f>
        <v>35.5</v>
      </c>
      <c r="AD241">
        <f>IFERROR(INDEX(Combine!$C:$N,MATCH('Fantasy Points'!F241,Combine!$B:$B,0),10),"No Data")</f>
        <v>123</v>
      </c>
      <c r="AE241">
        <f>IFERROR(INDEX(Combine!$C:$N,MATCH('Fantasy Points'!F241,Combine!$B:$B,0),11),"No Data")</f>
        <v>4.16</v>
      </c>
      <c r="AF241">
        <f>IFERROR(INDEX(Combine!$C:$N,MATCH('Fantasy Points'!F241,Combine!$B:$B,0),12),"No Data")</f>
        <v>6.84</v>
      </c>
    </row>
    <row r="242" spans="1:32" x14ac:dyDescent="0.25">
      <c r="A242" t="s">
        <v>471</v>
      </c>
      <c r="B242" t="s">
        <v>76</v>
      </c>
      <c r="C242">
        <f>INDEX('Draft Master List'!B:D,MATCH('Fantasy Points'!F242,'Draft Master List'!F:F,0),1)</f>
        <v>4</v>
      </c>
      <c r="D242">
        <f>INDEX('Draft Master List'!B:D,MATCH('Fantasy Points'!F242,'Draft Master List'!F:F,0),2)</f>
        <v>111</v>
      </c>
      <c r="E242">
        <f>INDEX('Draft Master List'!B:D,MATCH('Fantasy Points'!F242,'Draft Master List'!F:F,0),3)</f>
        <v>72</v>
      </c>
      <c r="F242" t="s">
        <v>2557</v>
      </c>
      <c r="G242">
        <v>9.1</v>
      </c>
      <c r="H242">
        <v>0</v>
      </c>
      <c r="I242">
        <v>0</v>
      </c>
      <c r="J242">
        <v>0</v>
      </c>
      <c r="K242">
        <v>0</v>
      </c>
      <c r="L242">
        <v>9.1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 t="s">
        <v>3112</v>
      </c>
      <c r="T242">
        <v>0</v>
      </c>
      <c r="U242" t="str">
        <f>IFERROR(INDEX(Combine!C:N,MATCH('Fantasy Points'!F242,Combine!B:B,0),1),"No Data")</f>
        <v>Fresno State</v>
      </c>
      <c r="V242" t="str">
        <f>IFERROR(INDEX(Combine!$C:$N,MATCH('Fantasy Points'!F242,Combine!$B:$B,0),2),"No Data")</f>
        <v>Mountain West</v>
      </c>
      <c r="W242" t="str">
        <f>IFERROR(INDEX(Combine!$C:$N,MATCH('Fantasy Points'!F242,Combine!$B:$B,0),3),"No Data")</f>
        <v>RB</v>
      </c>
      <c r="X242">
        <f>IFERROR(INDEX(Combine!$C:$N,MATCH('Fantasy Points'!F242,Combine!$B:$B,0),4),"No Data")</f>
        <v>73</v>
      </c>
      <c r="Y242">
        <f>IFERROR(INDEX(Combine!$C:$N,MATCH('Fantasy Points'!F242,Combine!$B:$B,0),5),"No Data")</f>
        <v>228</v>
      </c>
      <c r="Z242">
        <f>IFERROR(INDEX(Combine!$C:$N,MATCH('Fantasy Points'!F242,Combine!$B:$B,0),6),"No Data")</f>
        <v>0</v>
      </c>
      <c r="AA242">
        <f>IFERROR(INDEX(Combine!$C:$N,MATCH('Fantasy Points'!F242,Combine!$B:$B,0),7),"No Data")</f>
        <v>4.66</v>
      </c>
      <c r="AB242">
        <f>IFERROR(INDEX(Combine!$C:$N,MATCH('Fantasy Points'!F242,Combine!$B:$B,0),8),"No Data")</f>
        <v>14</v>
      </c>
      <c r="AC242">
        <f>IFERROR(INDEX(Combine!$C:$N,MATCH('Fantasy Points'!F242,Combine!$B:$B,0),9),"No Data")</f>
        <v>34</v>
      </c>
      <c r="AD242">
        <f>IFERROR(INDEX(Combine!$C:$N,MATCH('Fantasy Points'!F242,Combine!$B:$B,0),10),"No Data")</f>
        <v>115</v>
      </c>
      <c r="AE242">
        <f>IFERROR(INDEX(Combine!$C:$N,MATCH('Fantasy Points'!F242,Combine!$B:$B,0),11),"No Data")</f>
        <v>4.43</v>
      </c>
      <c r="AF242">
        <f>IFERROR(INDEX(Combine!$C:$N,MATCH('Fantasy Points'!F242,Combine!$B:$B,0),12),"No Data")</f>
        <v>7.23</v>
      </c>
    </row>
    <row r="243" spans="1:32" x14ac:dyDescent="0.25">
      <c r="A243" t="s">
        <v>474</v>
      </c>
      <c r="B243" t="s">
        <v>76</v>
      </c>
      <c r="C243">
        <f>INDEX('Draft Master List'!B:D,MATCH('Fantasy Points'!F243,'Draft Master List'!F:F,0),1)</f>
        <v>4</v>
      </c>
      <c r="D243">
        <f>INDEX('Draft Master List'!B:D,MATCH('Fantasy Points'!F243,'Draft Master List'!F:F,0),2)</f>
        <v>137</v>
      </c>
      <c r="E243">
        <f>INDEX('Draft Master List'!B:D,MATCH('Fantasy Points'!F243,'Draft Master List'!F:F,0),3)</f>
        <v>37.5</v>
      </c>
      <c r="F243" t="s">
        <v>2560</v>
      </c>
      <c r="G243">
        <v>11.3</v>
      </c>
      <c r="H243">
        <v>160.5</v>
      </c>
      <c r="I243">
        <v>44.1</v>
      </c>
      <c r="J243">
        <v>21.9</v>
      </c>
      <c r="K243">
        <v>25.3</v>
      </c>
      <c r="L243">
        <v>263.10000000000002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 t="s">
        <v>3112</v>
      </c>
      <c r="T243">
        <v>0</v>
      </c>
      <c r="U243" t="str">
        <f>IFERROR(INDEX(Combine!C:N,MATCH('Fantasy Points'!F243,Combine!B:B,0),1),"No Data")</f>
        <v>Alabama</v>
      </c>
      <c r="V243" t="str">
        <f>IFERROR(INDEX(Combine!$C:$N,MATCH('Fantasy Points'!F243,Combine!$B:$B,0),2),"No Data")</f>
        <v>SEC</v>
      </c>
      <c r="W243" t="str">
        <f>IFERROR(INDEX(Combine!$C:$N,MATCH('Fantasy Points'!F243,Combine!$B:$B,0),3),"No Data")</f>
        <v>No Data</v>
      </c>
      <c r="X243" t="str">
        <f>IFERROR(INDEX(Combine!$C:$N,MATCH('Fantasy Points'!F243,Combine!$B:$B,0),4),"No Data")</f>
        <v>No Data</v>
      </c>
      <c r="Y243" t="str">
        <f>IFERROR(INDEX(Combine!$C:$N,MATCH('Fantasy Points'!F243,Combine!$B:$B,0),5),"No Data")</f>
        <v>No Data</v>
      </c>
      <c r="Z243" t="str">
        <f>IFERROR(INDEX(Combine!$C:$N,MATCH('Fantasy Points'!F243,Combine!$B:$B,0),6),"No Data")</f>
        <v>No Data</v>
      </c>
      <c r="AA243" t="str">
        <f>IFERROR(INDEX(Combine!$C:$N,MATCH('Fantasy Points'!F243,Combine!$B:$B,0),7),"No Data")</f>
        <v>No Data</v>
      </c>
      <c r="AB243" t="str">
        <f>IFERROR(INDEX(Combine!$C:$N,MATCH('Fantasy Points'!F243,Combine!$B:$B,0),8),"No Data")</f>
        <v>No Data</v>
      </c>
      <c r="AC243" t="str">
        <f>IFERROR(INDEX(Combine!$C:$N,MATCH('Fantasy Points'!F243,Combine!$B:$B,0),9),"No Data")</f>
        <v>No Data</v>
      </c>
      <c r="AD243" t="str">
        <f>IFERROR(INDEX(Combine!$C:$N,MATCH('Fantasy Points'!F243,Combine!$B:$B,0),10),"No Data")</f>
        <v>No Data</v>
      </c>
      <c r="AE243" t="str">
        <f>IFERROR(INDEX(Combine!$C:$N,MATCH('Fantasy Points'!F243,Combine!$B:$B,0),11),"No Data")</f>
        <v>No Data</v>
      </c>
      <c r="AF243" t="str">
        <f>IFERROR(INDEX(Combine!$C:$N,MATCH('Fantasy Points'!F243,Combine!$B:$B,0),12),"No Data")</f>
        <v>No Data</v>
      </c>
    </row>
    <row r="244" spans="1:32" x14ac:dyDescent="0.25">
      <c r="A244" t="s">
        <v>477</v>
      </c>
      <c r="B244" t="s">
        <v>76</v>
      </c>
      <c r="C244">
        <f>INDEX('Draft Master List'!B:D,MATCH('Fantasy Points'!F244,'Draft Master List'!F:F,0),1)</f>
        <v>5</v>
      </c>
      <c r="D244">
        <f>INDEX('Draft Master List'!B:D,MATCH('Fantasy Points'!F244,'Draft Master List'!F:F,0),2)</f>
        <v>148</v>
      </c>
      <c r="E244">
        <f>INDEX('Draft Master List'!B:D,MATCH('Fantasy Points'!F244,'Draft Master List'!F:F,0),3)</f>
        <v>32.200000000000003</v>
      </c>
      <c r="F244" t="s">
        <v>2563</v>
      </c>
      <c r="G244">
        <v>67.5</v>
      </c>
      <c r="H244">
        <v>21.2</v>
      </c>
      <c r="I244">
        <v>4.2</v>
      </c>
      <c r="J244">
        <v>0</v>
      </c>
      <c r="K244">
        <v>0</v>
      </c>
      <c r="L244">
        <v>92.9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 t="s">
        <v>3112</v>
      </c>
      <c r="T244">
        <v>0</v>
      </c>
      <c r="U244" t="str">
        <f>IFERROR(INDEX(Combine!C:N,MATCH('Fantasy Points'!F244,Combine!B:B,0),1),"No Data")</f>
        <v>Louisville</v>
      </c>
      <c r="V244" t="str">
        <f>IFERROR(INDEX(Combine!$C:$N,MATCH('Fantasy Points'!F244,Combine!$B:$B,0),2),"No Data")</f>
        <v>ACC</v>
      </c>
      <c r="W244" t="str">
        <f>IFERROR(INDEX(Combine!$C:$N,MATCH('Fantasy Points'!F244,Combine!$B:$B,0),3),"No Data")</f>
        <v>RB</v>
      </c>
      <c r="X244">
        <f>IFERROR(INDEX(Combine!$C:$N,MATCH('Fantasy Points'!F244,Combine!$B:$B,0),4),"No Data")</f>
        <v>71</v>
      </c>
      <c r="Y244">
        <f>IFERROR(INDEX(Combine!$C:$N,MATCH('Fantasy Points'!F244,Combine!$B:$B,0),5),"No Data")</f>
        <v>220</v>
      </c>
      <c r="Z244">
        <f>IFERROR(INDEX(Combine!$C:$N,MATCH('Fantasy Points'!F244,Combine!$B:$B,0),6),"No Data")</f>
        <v>0</v>
      </c>
      <c r="AA244">
        <f>IFERROR(INDEX(Combine!$C:$N,MATCH('Fantasy Points'!F244,Combine!$B:$B,0),7),"No Data")</f>
        <v>4.5</v>
      </c>
      <c r="AB244">
        <f>IFERROR(INDEX(Combine!$C:$N,MATCH('Fantasy Points'!F244,Combine!$B:$B,0),8),"No Data")</f>
        <v>18</v>
      </c>
      <c r="AC244">
        <f>IFERROR(INDEX(Combine!$C:$N,MATCH('Fantasy Points'!F244,Combine!$B:$B,0),9),"No Data")</f>
        <v>38</v>
      </c>
      <c r="AD244">
        <f>IFERROR(INDEX(Combine!$C:$N,MATCH('Fantasy Points'!F244,Combine!$B:$B,0),10),"No Data")</f>
        <v>114</v>
      </c>
      <c r="AE244">
        <f>IFERROR(INDEX(Combine!$C:$N,MATCH('Fantasy Points'!F244,Combine!$B:$B,0),11),"No Data")</f>
        <v>4.34</v>
      </c>
      <c r="AF244">
        <f>IFERROR(INDEX(Combine!$C:$N,MATCH('Fantasy Points'!F244,Combine!$B:$B,0),12),"No Data")</f>
        <v>7.22</v>
      </c>
    </row>
    <row r="245" spans="1:32" x14ac:dyDescent="0.25">
      <c r="A245" t="s">
        <v>484</v>
      </c>
      <c r="B245" t="s">
        <v>212</v>
      </c>
      <c r="C245">
        <f>INDEX('Draft Master List'!B:D,MATCH('Fantasy Points'!F245,'Draft Master List'!F:F,0),1)</f>
        <v>6</v>
      </c>
      <c r="D245">
        <f>INDEX('Draft Master List'!B:D,MATCH('Fantasy Points'!F245,'Draft Master List'!F:F,0),2)</f>
        <v>175</v>
      </c>
      <c r="E245">
        <f>INDEX('Draft Master List'!B:D,MATCH('Fantasy Points'!F245,'Draft Master List'!F:F,0),3)</f>
        <v>21.4</v>
      </c>
      <c r="F245" t="s">
        <v>2569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 t="s">
        <v>3112</v>
      </c>
      <c r="T245">
        <v>0</v>
      </c>
      <c r="U245" t="str">
        <f>IFERROR(INDEX(Combine!C:N,MATCH('Fantasy Points'!F245,Combine!B:B,0),1),"No Data")</f>
        <v>Arkansas State</v>
      </c>
      <c r="V245" t="str">
        <f>IFERROR(INDEX(Combine!$C:$N,MATCH('Fantasy Points'!F245,Combine!$B:$B,0),2),"No Data")</f>
        <v>Sun Belt</v>
      </c>
      <c r="W245" t="str">
        <f>IFERROR(INDEX(Combine!$C:$N,MATCH('Fantasy Points'!F245,Combine!$B:$B,0),3),"No Data")</f>
        <v>No Data</v>
      </c>
      <c r="X245" t="str">
        <f>IFERROR(INDEX(Combine!$C:$N,MATCH('Fantasy Points'!F245,Combine!$B:$B,0),4),"No Data")</f>
        <v>No Data</v>
      </c>
      <c r="Y245" t="str">
        <f>IFERROR(INDEX(Combine!$C:$N,MATCH('Fantasy Points'!F245,Combine!$B:$B,0),5),"No Data")</f>
        <v>No Data</v>
      </c>
      <c r="Z245" t="str">
        <f>IFERROR(INDEX(Combine!$C:$N,MATCH('Fantasy Points'!F245,Combine!$B:$B,0),6),"No Data")</f>
        <v>No Data</v>
      </c>
      <c r="AA245" t="str">
        <f>IFERROR(INDEX(Combine!$C:$N,MATCH('Fantasy Points'!F245,Combine!$B:$B,0),7),"No Data")</f>
        <v>No Data</v>
      </c>
      <c r="AB245" t="str">
        <f>IFERROR(INDEX(Combine!$C:$N,MATCH('Fantasy Points'!F245,Combine!$B:$B,0),8),"No Data")</f>
        <v>No Data</v>
      </c>
      <c r="AC245" t="str">
        <f>IFERROR(INDEX(Combine!$C:$N,MATCH('Fantasy Points'!F245,Combine!$B:$B,0),9),"No Data")</f>
        <v>No Data</v>
      </c>
      <c r="AD245" t="str">
        <f>IFERROR(INDEX(Combine!$C:$N,MATCH('Fantasy Points'!F245,Combine!$B:$B,0),10),"No Data")</f>
        <v>No Data</v>
      </c>
      <c r="AE245" t="str">
        <f>IFERROR(INDEX(Combine!$C:$N,MATCH('Fantasy Points'!F245,Combine!$B:$B,0),11),"No Data")</f>
        <v>No Data</v>
      </c>
      <c r="AF245" t="str">
        <f>IFERROR(INDEX(Combine!$C:$N,MATCH('Fantasy Points'!F245,Combine!$B:$B,0),12),"No Data")</f>
        <v>No Data</v>
      </c>
    </row>
    <row r="246" spans="1:32" x14ac:dyDescent="0.25">
      <c r="A246" t="s">
        <v>485</v>
      </c>
      <c r="B246" t="s">
        <v>76</v>
      </c>
      <c r="C246">
        <f>INDEX('Draft Master List'!B:D,MATCH('Fantasy Points'!F246,'Draft Master List'!F:F,0),1)</f>
        <v>6</v>
      </c>
      <c r="D246">
        <f>INDEX('Draft Master List'!B:D,MATCH('Fantasy Points'!F246,'Draft Master List'!F:F,0),2)</f>
        <v>181</v>
      </c>
      <c r="E246">
        <f>INDEX('Draft Master List'!B:D,MATCH('Fantasy Points'!F246,'Draft Master List'!F:F,0),3)</f>
        <v>19</v>
      </c>
      <c r="F246" t="s">
        <v>2570</v>
      </c>
      <c r="G246">
        <v>-1</v>
      </c>
      <c r="H246">
        <v>0</v>
      </c>
      <c r="I246">
        <v>0</v>
      </c>
      <c r="J246">
        <v>0</v>
      </c>
      <c r="K246">
        <v>0</v>
      </c>
      <c r="L246">
        <v>-1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 t="s">
        <v>3112</v>
      </c>
      <c r="T246">
        <v>0</v>
      </c>
      <c r="U246" t="str">
        <f>IFERROR(INDEX(Combine!C:N,MATCH('Fantasy Points'!F246,Combine!B:B,0),1),"No Data")</f>
        <v>Hawaii</v>
      </c>
      <c r="V246" t="str">
        <f>IFERROR(INDEX(Combine!$C:$N,MATCH('Fantasy Points'!F246,Combine!$B:$B,0),2),"No Data")</f>
        <v>Mountain West</v>
      </c>
      <c r="W246" t="str">
        <f>IFERROR(INDEX(Combine!$C:$N,MATCH('Fantasy Points'!F246,Combine!$B:$B,0),3),"No Data")</f>
        <v>No Data</v>
      </c>
      <c r="X246" t="str">
        <f>IFERROR(INDEX(Combine!$C:$N,MATCH('Fantasy Points'!F246,Combine!$B:$B,0),4),"No Data")</f>
        <v>No Data</v>
      </c>
      <c r="Y246" t="str">
        <f>IFERROR(INDEX(Combine!$C:$N,MATCH('Fantasy Points'!F246,Combine!$B:$B,0),5),"No Data")</f>
        <v>No Data</v>
      </c>
      <c r="Z246" t="str">
        <f>IFERROR(INDEX(Combine!$C:$N,MATCH('Fantasy Points'!F246,Combine!$B:$B,0),6),"No Data")</f>
        <v>No Data</v>
      </c>
      <c r="AA246" t="str">
        <f>IFERROR(INDEX(Combine!$C:$N,MATCH('Fantasy Points'!F246,Combine!$B:$B,0),7),"No Data")</f>
        <v>No Data</v>
      </c>
      <c r="AB246" t="str">
        <f>IFERROR(INDEX(Combine!$C:$N,MATCH('Fantasy Points'!F246,Combine!$B:$B,0),8),"No Data")</f>
        <v>No Data</v>
      </c>
      <c r="AC246" t="str">
        <f>IFERROR(INDEX(Combine!$C:$N,MATCH('Fantasy Points'!F246,Combine!$B:$B,0),9),"No Data")</f>
        <v>No Data</v>
      </c>
      <c r="AD246" t="str">
        <f>IFERROR(INDEX(Combine!$C:$N,MATCH('Fantasy Points'!F246,Combine!$B:$B,0),10),"No Data")</f>
        <v>No Data</v>
      </c>
      <c r="AE246" t="str">
        <f>IFERROR(INDEX(Combine!$C:$N,MATCH('Fantasy Points'!F246,Combine!$B:$B,0),11),"No Data")</f>
        <v>No Data</v>
      </c>
      <c r="AF246" t="str">
        <f>IFERROR(INDEX(Combine!$C:$N,MATCH('Fantasy Points'!F246,Combine!$B:$B,0),12),"No Data")</f>
        <v>No Data</v>
      </c>
    </row>
    <row r="247" spans="1:32" x14ac:dyDescent="0.25">
      <c r="A247" t="s">
        <v>486</v>
      </c>
      <c r="B247" t="s">
        <v>76</v>
      </c>
      <c r="C247">
        <f>INDEX('Draft Master List'!B:D,MATCH('Fantasy Points'!F247,'Draft Master List'!F:F,0),1)</f>
        <v>6</v>
      </c>
      <c r="D247">
        <f>INDEX('Draft Master List'!B:D,MATCH('Fantasy Points'!F247,'Draft Master List'!F:F,0),2)</f>
        <v>186</v>
      </c>
      <c r="E247">
        <f>INDEX('Draft Master List'!B:D,MATCH('Fantasy Points'!F247,'Draft Master List'!F:F,0),3)</f>
        <v>17</v>
      </c>
      <c r="F247" t="s">
        <v>2571</v>
      </c>
      <c r="G247">
        <v>0</v>
      </c>
      <c r="H247">
        <v>0</v>
      </c>
      <c r="I247">
        <v>0</v>
      </c>
      <c r="J247">
        <v>1.7</v>
      </c>
      <c r="K247">
        <v>1.5</v>
      </c>
      <c r="L247">
        <v>3.2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 t="s">
        <v>3112</v>
      </c>
      <c r="T247">
        <v>0</v>
      </c>
      <c r="U247" t="str">
        <f>IFERROR(INDEX(Combine!C:N,MATCH('Fantasy Points'!F247,Combine!B:B,0),1),"No Data")</f>
        <v>Kansas State</v>
      </c>
      <c r="V247" t="str">
        <f>IFERROR(INDEX(Combine!$C:$N,MATCH('Fantasy Points'!F247,Combine!$B:$B,0),2),"No Data")</f>
        <v>Big 12</v>
      </c>
      <c r="W247" t="str">
        <f>IFERROR(INDEX(Combine!$C:$N,MATCH('Fantasy Points'!F247,Combine!$B:$B,0),3),"No Data")</f>
        <v>RB</v>
      </c>
      <c r="X247">
        <f>IFERROR(INDEX(Combine!$C:$N,MATCH('Fantasy Points'!F247,Combine!$B:$B,0),4),"No Data")</f>
        <v>70</v>
      </c>
      <c r="Y247">
        <f>IFERROR(INDEX(Combine!$C:$N,MATCH('Fantasy Points'!F247,Combine!$B:$B,0),5),"No Data")</f>
        <v>218</v>
      </c>
      <c r="Z247">
        <f>IFERROR(INDEX(Combine!$C:$N,MATCH('Fantasy Points'!F247,Combine!$B:$B,0),6),"No Data")</f>
        <v>0</v>
      </c>
      <c r="AA247">
        <f>IFERROR(INDEX(Combine!$C:$N,MATCH('Fantasy Points'!F247,Combine!$B:$B,0),7),"No Data")</f>
        <v>4.63</v>
      </c>
      <c r="AB247">
        <f>IFERROR(INDEX(Combine!$C:$N,MATCH('Fantasy Points'!F247,Combine!$B:$B,0),8),"No Data")</f>
        <v>23</v>
      </c>
      <c r="AC247">
        <f>IFERROR(INDEX(Combine!$C:$N,MATCH('Fantasy Points'!F247,Combine!$B:$B,0),9),"No Data")</f>
        <v>36.5</v>
      </c>
      <c r="AD247">
        <f>IFERROR(INDEX(Combine!$C:$N,MATCH('Fantasy Points'!F247,Combine!$B:$B,0),10),"No Data")</f>
        <v>121</v>
      </c>
      <c r="AE247">
        <f>IFERROR(INDEX(Combine!$C:$N,MATCH('Fantasy Points'!F247,Combine!$B:$B,0),11),"No Data")</f>
        <v>0</v>
      </c>
      <c r="AF247">
        <f>IFERROR(INDEX(Combine!$C:$N,MATCH('Fantasy Points'!F247,Combine!$B:$B,0),12),"No Data")</f>
        <v>0</v>
      </c>
    </row>
    <row r="248" spans="1:32" x14ac:dyDescent="0.25">
      <c r="A248" t="s">
        <v>488</v>
      </c>
      <c r="B248" t="s">
        <v>212</v>
      </c>
      <c r="C248">
        <f>INDEX('Draft Master List'!B:D,MATCH('Fantasy Points'!F248,'Draft Master List'!F:F,0),1)</f>
        <v>6</v>
      </c>
      <c r="D248">
        <f>INDEX('Draft Master List'!B:D,MATCH('Fantasy Points'!F248,'Draft Master List'!F:F,0),2)</f>
        <v>195</v>
      </c>
      <c r="E248">
        <f>INDEX('Draft Master List'!B:D,MATCH('Fantasy Points'!F248,'Draft Master List'!F:F,0),3)</f>
        <v>13.4</v>
      </c>
      <c r="F248" t="s">
        <v>2573</v>
      </c>
      <c r="G248">
        <v>0</v>
      </c>
      <c r="H248">
        <v>7</v>
      </c>
      <c r="I248">
        <v>0</v>
      </c>
      <c r="J248">
        <v>0</v>
      </c>
      <c r="K248">
        <v>0</v>
      </c>
      <c r="L248">
        <v>7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 t="s">
        <v>3112</v>
      </c>
      <c r="T248">
        <v>0</v>
      </c>
      <c r="U248" t="str">
        <f>IFERROR(INDEX(Combine!C:N,MATCH('Fantasy Points'!F248,Combine!B:B,0),1),"No Data")</f>
        <v>Connecticut</v>
      </c>
      <c r="V248" t="str">
        <f>IFERROR(INDEX(Combine!$C:$N,MATCH('Fantasy Points'!F248,Combine!$B:$B,0),2),"No Data")</f>
        <v>The American</v>
      </c>
      <c r="W248" t="str">
        <f>IFERROR(INDEX(Combine!$C:$N,MATCH('Fantasy Points'!F248,Combine!$B:$B,0),3),"No Data")</f>
        <v>No Data</v>
      </c>
      <c r="X248" t="str">
        <f>IFERROR(INDEX(Combine!$C:$N,MATCH('Fantasy Points'!F248,Combine!$B:$B,0),4),"No Data")</f>
        <v>No Data</v>
      </c>
      <c r="Y248" t="str">
        <f>IFERROR(INDEX(Combine!$C:$N,MATCH('Fantasy Points'!F248,Combine!$B:$B,0),5),"No Data")</f>
        <v>No Data</v>
      </c>
      <c r="Z248" t="str">
        <f>IFERROR(INDEX(Combine!$C:$N,MATCH('Fantasy Points'!F248,Combine!$B:$B,0),6),"No Data")</f>
        <v>No Data</v>
      </c>
      <c r="AA248" t="str">
        <f>IFERROR(INDEX(Combine!$C:$N,MATCH('Fantasy Points'!F248,Combine!$B:$B,0),7),"No Data")</f>
        <v>No Data</v>
      </c>
      <c r="AB248" t="str">
        <f>IFERROR(INDEX(Combine!$C:$N,MATCH('Fantasy Points'!F248,Combine!$B:$B,0),8),"No Data")</f>
        <v>No Data</v>
      </c>
      <c r="AC248" t="str">
        <f>IFERROR(INDEX(Combine!$C:$N,MATCH('Fantasy Points'!F248,Combine!$B:$B,0),9),"No Data")</f>
        <v>No Data</v>
      </c>
      <c r="AD248" t="str">
        <f>IFERROR(INDEX(Combine!$C:$N,MATCH('Fantasy Points'!F248,Combine!$B:$B,0),10),"No Data")</f>
        <v>No Data</v>
      </c>
      <c r="AE248" t="str">
        <f>IFERROR(INDEX(Combine!$C:$N,MATCH('Fantasy Points'!F248,Combine!$B:$B,0),11),"No Data")</f>
        <v>No Data</v>
      </c>
      <c r="AF248" t="str">
        <f>IFERROR(INDEX(Combine!$C:$N,MATCH('Fantasy Points'!F248,Combine!$B:$B,0),12),"No Data")</f>
        <v>No Data</v>
      </c>
    </row>
    <row r="249" spans="1:32" x14ac:dyDescent="0.25">
      <c r="A249" t="s">
        <v>491</v>
      </c>
      <c r="B249" t="s">
        <v>76</v>
      </c>
      <c r="C249">
        <f>INDEX('Draft Master List'!B:D,MATCH('Fantasy Points'!F249,'Draft Master List'!F:F,0),1)</f>
        <v>6</v>
      </c>
      <c r="D249">
        <f>INDEX('Draft Master List'!B:D,MATCH('Fantasy Points'!F249,'Draft Master List'!F:F,0),2)</f>
        <v>208</v>
      </c>
      <c r="E249">
        <f>INDEX('Draft Master List'!B:D,MATCH('Fantasy Points'!F249,'Draft Master List'!F:F,0),3)</f>
        <v>8.1999999999999993</v>
      </c>
      <c r="F249" t="s">
        <v>2576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 t="s">
        <v>3112</v>
      </c>
      <c r="T249">
        <v>0</v>
      </c>
      <c r="U249" t="str">
        <f>IFERROR(INDEX(Combine!C:N,MATCH('Fantasy Points'!F249,Combine!B:B,0),1),"No Data")</f>
        <v>Central Connecticut</v>
      </c>
      <c r="V249" t="str">
        <f>IFERROR(INDEX(Combine!$C:$N,MATCH('Fantasy Points'!F249,Combine!$B:$B,0),2),"No Data")</f>
        <v>N/A</v>
      </c>
      <c r="W249" t="str">
        <f>IFERROR(INDEX(Combine!$C:$N,MATCH('Fantasy Points'!F249,Combine!$B:$B,0),3),"No Data")</f>
        <v>No Data</v>
      </c>
      <c r="X249" t="str">
        <f>IFERROR(INDEX(Combine!$C:$N,MATCH('Fantasy Points'!F249,Combine!$B:$B,0),4),"No Data")</f>
        <v>No Data</v>
      </c>
      <c r="Y249" t="str">
        <f>IFERROR(INDEX(Combine!$C:$N,MATCH('Fantasy Points'!F249,Combine!$B:$B,0),5),"No Data")</f>
        <v>No Data</v>
      </c>
      <c r="Z249" t="str">
        <f>IFERROR(INDEX(Combine!$C:$N,MATCH('Fantasy Points'!F249,Combine!$B:$B,0),6),"No Data")</f>
        <v>No Data</v>
      </c>
      <c r="AA249" t="str">
        <f>IFERROR(INDEX(Combine!$C:$N,MATCH('Fantasy Points'!F249,Combine!$B:$B,0),7),"No Data")</f>
        <v>No Data</v>
      </c>
      <c r="AB249" t="str">
        <f>IFERROR(INDEX(Combine!$C:$N,MATCH('Fantasy Points'!F249,Combine!$B:$B,0),8),"No Data")</f>
        <v>No Data</v>
      </c>
      <c r="AC249" t="str">
        <f>IFERROR(INDEX(Combine!$C:$N,MATCH('Fantasy Points'!F249,Combine!$B:$B,0),9),"No Data")</f>
        <v>No Data</v>
      </c>
      <c r="AD249" t="str">
        <f>IFERROR(INDEX(Combine!$C:$N,MATCH('Fantasy Points'!F249,Combine!$B:$B,0),10),"No Data")</f>
        <v>No Data</v>
      </c>
      <c r="AE249" t="str">
        <f>IFERROR(INDEX(Combine!$C:$N,MATCH('Fantasy Points'!F249,Combine!$B:$B,0),11),"No Data")</f>
        <v>No Data</v>
      </c>
      <c r="AF249" t="str">
        <f>IFERROR(INDEX(Combine!$C:$N,MATCH('Fantasy Points'!F249,Combine!$B:$B,0),12),"No Data")</f>
        <v>No Data</v>
      </c>
    </row>
    <row r="250" spans="1:32" x14ac:dyDescent="0.25">
      <c r="A250" t="s">
        <v>497</v>
      </c>
      <c r="B250" t="s">
        <v>76</v>
      </c>
      <c r="C250">
        <f>INDEX('Draft Master List'!B:D,MATCH('Fantasy Points'!F250,'Draft Master List'!F:F,0),1)</f>
        <v>7</v>
      </c>
      <c r="D250">
        <f>INDEX('Draft Master List'!B:D,MATCH('Fantasy Points'!F250,'Draft Master List'!F:F,0),2)</f>
        <v>228</v>
      </c>
      <c r="E250">
        <f>INDEX('Draft Master List'!B:D,MATCH('Fantasy Points'!F250,'Draft Master List'!F:F,0),3)</f>
        <v>2</v>
      </c>
      <c r="F250" t="s">
        <v>2580</v>
      </c>
      <c r="G250">
        <v>51.599999999999994</v>
      </c>
      <c r="H250">
        <v>18</v>
      </c>
      <c r="I250">
        <v>3.8</v>
      </c>
      <c r="J250">
        <v>0</v>
      </c>
      <c r="K250">
        <v>0</v>
      </c>
      <c r="L250">
        <v>73.399999999999991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 t="s">
        <v>3112</v>
      </c>
      <c r="T250">
        <v>0</v>
      </c>
      <c r="U250" t="str">
        <f>IFERROR(INDEX(Combine!C:N,MATCH('Fantasy Points'!F250,Combine!B:B,0),1),"No Data")</f>
        <v>Florida</v>
      </c>
      <c r="V250" t="str">
        <f>IFERROR(INDEX(Combine!$C:$N,MATCH('Fantasy Points'!F250,Combine!$B:$B,0),2),"No Data")</f>
        <v>SEC</v>
      </c>
      <c r="W250" t="str">
        <f>IFERROR(INDEX(Combine!$C:$N,MATCH('Fantasy Points'!F250,Combine!$B:$B,0),3),"No Data")</f>
        <v>RB</v>
      </c>
      <c r="X250">
        <f>IFERROR(INDEX(Combine!$C:$N,MATCH('Fantasy Points'!F250,Combine!$B:$B,0),4),"No Data")</f>
        <v>71</v>
      </c>
      <c r="Y250">
        <f>IFERROR(INDEX(Combine!$C:$N,MATCH('Fantasy Points'!F250,Combine!$B:$B,0),5),"No Data")</f>
        <v>232</v>
      </c>
      <c r="Z250">
        <f>IFERROR(INDEX(Combine!$C:$N,MATCH('Fantasy Points'!F250,Combine!$B:$B,0),6),"No Data")</f>
        <v>0</v>
      </c>
      <c r="AA250">
        <f>IFERROR(INDEX(Combine!$C:$N,MATCH('Fantasy Points'!F250,Combine!$B:$B,0),7),"No Data")</f>
        <v>4.47</v>
      </c>
      <c r="AB250">
        <f>IFERROR(INDEX(Combine!$C:$N,MATCH('Fantasy Points'!F250,Combine!$B:$B,0),8),"No Data")</f>
        <v>0</v>
      </c>
      <c r="AC250">
        <f>IFERROR(INDEX(Combine!$C:$N,MATCH('Fantasy Points'!F250,Combine!$B:$B,0),9),"No Data")</f>
        <v>31.5</v>
      </c>
      <c r="AD250">
        <f>IFERROR(INDEX(Combine!$C:$N,MATCH('Fantasy Points'!F250,Combine!$B:$B,0),10),"No Data")</f>
        <v>115</v>
      </c>
      <c r="AE250">
        <f>IFERROR(INDEX(Combine!$C:$N,MATCH('Fantasy Points'!F250,Combine!$B:$B,0),11),"No Data")</f>
        <v>0</v>
      </c>
      <c r="AF250">
        <f>IFERROR(INDEX(Combine!$C:$N,MATCH('Fantasy Points'!F250,Combine!$B:$B,0),12),"No Data")</f>
        <v>0</v>
      </c>
    </row>
    <row r="251" spans="1:32" x14ac:dyDescent="0.25">
      <c r="A251" t="s">
        <v>502</v>
      </c>
      <c r="B251" t="s">
        <v>76</v>
      </c>
      <c r="C251">
        <f>INDEX('Draft Master List'!B:D,MATCH('Fantasy Points'!F251,'Draft Master List'!F:F,0),1)</f>
        <v>7</v>
      </c>
      <c r="D251">
        <f>INDEX('Draft Master List'!B:D,MATCH('Fantasy Points'!F251,'Draft Master List'!F:F,0),2)</f>
        <v>236</v>
      </c>
      <c r="E251">
        <f>INDEX('Draft Master List'!B:D,MATCH('Fantasy Points'!F251,'Draft Master List'!F:F,0),3)</f>
        <v>2</v>
      </c>
      <c r="F251" t="s">
        <v>2585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 t="s">
        <v>3112</v>
      </c>
      <c r="T251">
        <v>0</v>
      </c>
      <c r="U251" t="str">
        <f>IFERROR(INDEX(Combine!C:N,MATCH('Fantasy Points'!F251,Combine!B:B,0),1),"No Data")</f>
        <v>Hawaii</v>
      </c>
      <c r="V251" t="str">
        <f>IFERROR(INDEX(Combine!$C:$N,MATCH('Fantasy Points'!F251,Combine!$B:$B,0),2),"No Data")</f>
        <v>Mountain West</v>
      </c>
      <c r="W251" t="str">
        <f>IFERROR(INDEX(Combine!$C:$N,MATCH('Fantasy Points'!F251,Combine!$B:$B,0),3),"No Data")</f>
        <v>RB</v>
      </c>
      <c r="X251">
        <f>IFERROR(INDEX(Combine!$C:$N,MATCH('Fantasy Points'!F251,Combine!$B:$B,0),4),"No Data")</f>
        <v>69</v>
      </c>
      <c r="Y251">
        <f>IFERROR(INDEX(Combine!$C:$N,MATCH('Fantasy Points'!F251,Combine!$B:$B,0),5),"No Data")</f>
        <v>245</v>
      </c>
      <c r="Z251">
        <f>IFERROR(INDEX(Combine!$C:$N,MATCH('Fantasy Points'!F251,Combine!$B:$B,0),6),"No Data")</f>
        <v>0</v>
      </c>
      <c r="AA251">
        <f>IFERROR(INDEX(Combine!$C:$N,MATCH('Fantasy Points'!F251,Combine!$B:$B,0),7),"No Data")</f>
        <v>4.7699999999999996</v>
      </c>
      <c r="AB251">
        <f>IFERROR(INDEX(Combine!$C:$N,MATCH('Fantasy Points'!F251,Combine!$B:$B,0),8),"No Data")</f>
        <v>25</v>
      </c>
      <c r="AC251">
        <f>IFERROR(INDEX(Combine!$C:$N,MATCH('Fantasy Points'!F251,Combine!$B:$B,0),9),"No Data")</f>
        <v>30</v>
      </c>
      <c r="AD251">
        <f>IFERROR(INDEX(Combine!$C:$N,MATCH('Fantasy Points'!F251,Combine!$B:$B,0),10),"No Data")</f>
        <v>103</v>
      </c>
      <c r="AE251">
        <f>IFERROR(INDEX(Combine!$C:$N,MATCH('Fantasy Points'!F251,Combine!$B:$B,0),11),"No Data")</f>
        <v>4.42</v>
      </c>
      <c r="AF251">
        <f>IFERROR(INDEX(Combine!$C:$N,MATCH('Fantasy Points'!F251,Combine!$B:$B,0),12),"No Data")</f>
        <v>7.1</v>
      </c>
    </row>
    <row r="252" spans="1:32" x14ac:dyDescent="0.25">
      <c r="A252" t="s">
        <v>503</v>
      </c>
      <c r="B252" t="s">
        <v>76</v>
      </c>
      <c r="C252">
        <f>INDEX('Draft Master List'!B:D,MATCH('Fantasy Points'!F252,'Draft Master List'!F:F,0),1)</f>
        <v>7</v>
      </c>
      <c r="D252">
        <f>INDEX('Draft Master List'!B:D,MATCH('Fantasy Points'!F252,'Draft Master List'!F:F,0),2)</f>
        <v>244</v>
      </c>
      <c r="E252">
        <f>INDEX('Draft Master List'!B:D,MATCH('Fantasy Points'!F252,'Draft Master List'!F:F,0),3)</f>
        <v>2</v>
      </c>
      <c r="F252" t="s">
        <v>2586</v>
      </c>
      <c r="G252">
        <v>10.3</v>
      </c>
      <c r="H252">
        <v>15.100000000000001</v>
      </c>
      <c r="I252">
        <v>113.19999999999999</v>
      </c>
      <c r="J252">
        <v>70.7</v>
      </c>
      <c r="K252">
        <v>39</v>
      </c>
      <c r="L252">
        <v>248.3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 t="s">
        <v>3112</v>
      </c>
      <c r="T252">
        <v>0</v>
      </c>
      <c r="U252" t="str">
        <f>IFERROR(INDEX(Combine!C:N,MATCH('Fantasy Points'!F252,Combine!B:B,0),1),"No Data")</f>
        <v>Virginia</v>
      </c>
      <c r="V252" t="str">
        <f>IFERROR(INDEX(Combine!$C:$N,MATCH('Fantasy Points'!F252,Combine!$B:$B,0),2),"No Data")</f>
        <v>ACC</v>
      </c>
      <c r="W252" t="str">
        <f>IFERROR(INDEX(Combine!$C:$N,MATCH('Fantasy Points'!F252,Combine!$B:$B,0),3),"No Data")</f>
        <v>No Data</v>
      </c>
      <c r="X252" t="str">
        <f>IFERROR(INDEX(Combine!$C:$N,MATCH('Fantasy Points'!F252,Combine!$B:$B,0),4),"No Data")</f>
        <v>No Data</v>
      </c>
      <c r="Y252" t="str">
        <f>IFERROR(INDEX(Combine!$C:$N,MATCH('Fantasy Points'!F252,Combine!$B:$B,0),5),"No Data")</f>
        <v>No Data</v>
      </c>
      <c r="Z252" t="str">
        <f>IFERROR(INDEX(Combine!$C:$N,MATCH('Fantasy Points'!F252,Combine!$B:$B,0),6),"No Data")</f>
        <v>No Data</v>
      </c>
      <c r="AA252" t="str">
        <f>IFERROR(INDEX(Combine!$C:$N,MATCH('Fantasy Points'!F252,Combine!$B:$B,0),7),"No Data")</f>
        <v>No Data</v>
      </c>
      <c r="AB252" t="str">
        <f>IFERROR(INDEX(Combine!$C:$N,MATCH('Fantasy Points'!F252,Combine!$B:$B,0),8),"No Data")</f>
        <v>No Data</v>
      </c>
      <c r="AC252" t="str">
        <f>IFERROR(INDEX(Combine!$C:$N,MATCH('Fantasy Points'!F252,Combine!$B:$B,0),9),"No Data")</f>
        <v>No Data</v>
      </c>
      <c r="AD252" t="str">
        <f>IFERROR(INDEX(Combine!$C:$N,MATCH('Fantasy Points'!F252,Combine!$B:$B,0),10),"No Data")</f>
        <v>No Data</v>
      </c>
      <c r="AE252" t="str">
        <f>IFERROR(INDEX(Combine!$C:$N,MATCH('Fantasy Points'!F252,Combine!$B:$B,0),11),"No Data")</f>
        <v>No Data</v>
      </c>
      <c r="AF252" t="str">
        <f>IFERROR(INDEX(Combine!$C:$N,MATCH('Fantasy Points'!F252,Combine!$B:$B,0),12),"No Data")</f>
        <v>No Data</v>
      </c>
    </row>
    <row r="253" spans="1:32" x14ac:dyDescent="0.25">
      <c r="A253" t="s">
        <v>504</v>
      </c>
      <c r="B253" t="s">
        <v>76</v>
      </c>
      <c r="C253">
        <f>INDEX('Draft Master List'!B:D,MATCH('Fantasy Points'!F253,'Draft Master List'!F:F,0),1)</f>
        <v>7</v>
      </c>
      <c r="D253">
        <f>INDEX('Draft Master List'!B:D,MATCH('Fantasy Points'!F253,'Draft Master List'!F:F,0),2)</f>
        <v>246</v>
      </c>
      <c r="E253">
        <f>INDEX('Draft Master List'!B:D,MATCH('Fantasy Points'!F253,'Draft Master List'!F:F,0),3)</f>
        <v>2</v>
      </c>
      <c r="F253" t="s">
        <v>2587</v>
      </c>
      <c r="G253">
        <v>2.5</v>
      </c>
      <c r="H253">
        <v>30.3</v>
      </c>
      <c r="I253">
        <v>24.799999999999997</v>
      </c>
      <c r="J253">
        <v>28.799999999999997</v>
      </c>
      <c r="K253">
        <v>0</v>
      </c>
      <c r="L253">
        <v>86.399999999999991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 t="s">
        <v>3112</v>
      </c>
      <c r="T253">
        <v>0</v>
      </c>
      <c r="U253" t="str">
        <f>IFERROR(INDEX(Combine!C:N,MATCH('Fantasy Points'!F253,Combine!B:B,0),1),"No Data")</f>
        <v>Alabama</v>
      </c>
      <c r="V253" t="str">
        <f>IFERROR(INDEX(Combine!$C:$N,MATCH('Fantasy Points'!F253,Combine!$B:$B,0),2),"No Data")</f>
        <v>SEC</v>
      </c>
      <c r="W253" t="str">
        <f>IFERROR(INDEX(Combine!$C:$N,MATCH('Fantasy Points'!F253,Combine!$B:$B,0),3),"No Data")</f>
        <v>RB</v>
      </c>
      <c r="X253">
        <f>IFERROR(INDEX(Combine!$C:$N,MATCH('Fantasy Points'!F253,Combine!$B:$B,0),4),"No Data")</f>
        <v>71</v>
      </c>
      <c r="Y253">
        <f>IFERROR(INDEX(Combine!$C:$N,MATCH('Fantasy Points'!F253,Combine!$B:$B,0),5),"No Data")</f>
        <v>211</v>
      </c>
      <c r="Z253">
        <f>IFERROR(INDEX(Combine!$C:$N,MATCH('Fantasy Points'!F253,Combine!$B:$B,0),6),"No Data")</f>
        <v>0</v>
      </c>
      <c r="AA253">
        <f>IFERROR(INDEX(Combine!$C:$N,MATCH('Fantasy Points'!F253,Combine!$B:$B,0),7),"No Data")</f>
        <v>4.75</v>
      </c>
      <c r="AB253">
        <f>IFERROR(INDEX(Combine!$C:$N,MATCH('Fantasy Points'!F253,Combine!$B:$B,0),8),"No Data")</f>
        <v>19</v>
      </c>
      <c r="AC253">
        <f>IFERROR(INDEX(Combine!$C:$N,MATCH('Fantasy Points'!F253,Combine!$B:$B,0),9),"No Data")</f>
        <v>30</v>
      </c>
      <c r="AD253">
        <f>IFERROR(INDEX(Combine!$C:$N,MATCH('Fantasy Points'!F253,Combine!$B:$B,0),10),"No Data")</f>
        <v>108</v>
      </c>
      <c r="AE253">
        <f>IFERROR(INDEX(Combine!$C:$N,MATCH('Fantasy Points'!F253,Combine!$B:$B,0),11),"No Data")</f>
        <v>4.53</v>
      </c>
      <c r="AF253">
        <f>IFERROR(INDEX(Combine!$C:$N,MATCH('Fantasy Points'!F253,Combine!$B:$B,0),12),"No Data")</f>
        <v>7.25</v>
      </c>
    </row>
    <row r="254" spans="1:32" x14ac:dyDescent="0.25">
      <c r="A254" t="s">
        <v>507</v>
      </c>
      <c r="B254" t="s">
        <v>76</v>
      </c>
      <c r="C254">
        <f>INDEX('Draft Master List'!B:D,MATCH('Fantasy Points'!F254,'Draft Master List'!F:F,0),1)</f>
        <v>7</v>
      </c>
      <c r="D254">
        <f>INDEX('Draft Master List'!B:D,MATCH('Fantasy Points'!F254,'Draft Master List'!F:F,0),2)</f>
        <v>250</v>
      </c>
      <c r="E254">
        <f>INDEX('Draft Master List'!B:D,MATCH('Fantasy Points'!F254,'Draft Master List'!F:F,0),3)</f>
        <v>2</v>
      </c>
      <c r="F254" t="s">
        <v>2589</v>
      </c>
      <c r="G254">
        <v>22.2</v>
      </c>
      <c r="H254">
        <v>45.7</v>
      </c>
      <c r="I254">
        <v>134.5</v>
      </c>
      <c r="J254">
        <v>188.9</v>
      </c>
      <c r="K254">
        <v>156.6</v>
      </c>
      <c r="L254">
        <v>547.9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1</v>
      </c>
      <c r="S254" t="s">
        <v>3113</v>
      </c>
      <c r="T254">
        <v>1</v>
      </c>
      <c r="U254" t="str">
        <f>IFERROR(INDEX(Combine!C:N,MATCH('Fantasy Points'!F254,Combine!B:B,0),1),"No Data")</f>
        <v>Marshall</v>
      </c>
      <c r="V254" t="str">
        <f>IFERROR(INDEX(Combine!$C:$N,MATCH('Fantasy Points'!F254,Combine!$B:$B,0),2),"No Data")</f>
        <v>Conference USA</v>
      </c>
      <c r="W254" t="str">
        <f>IFERROR(INDEX(Combine!$C:$N,MATCH('Fantasy Points'!F254,Combine!$B:$B,0),3),"No Data")</f>
        <v>RB</v>
      </c>
      <c r="X254">
        <f>IFERROR(INDEX(Combine!$C:$N,MATCH('Fantasy Points'!F254,Combine!$B:$B,0),4),"No Data")</f>
        <v>70</v>
      </c>
      <c r="Y254">
        <f>IFERROR(INDEX(Combine!$C:$N,MATCH('Fantasy Points'!F254,Combine!$B:$B,0),5),"No Data")</f>
        <v>198</v>
      </c>
      <c r="Z254">
        <f>IFERROR(INDEX(Combine!$C:$N,MATCH('Fantasy Points'!F254,Combine!$B:$B,0),6),"No Data")</f>
        <v>0</v>
      </c>
      <c r="AA254">
        <f>IFERROR(INDEX(Combine!$C:$N,MATCH('Fantasy Points'!F254,Combine!$B:$B,0),7),"No Data")</f>
        <v>4.55</v>
      </c>
      <c r="AB254">
        <f>IFERROR(INDEX(Combine!$C:$N,MATCH('Fantasy Points'!F254,Combine!$B:$B,0),8),"No Data")</f>
        <v>0</v>
      </c>
      <c r="AC254">
        <f>IFERROR(INDEX(Combine!$C:$N,MATCH('Fantasy Points'!F254,Combine!$B:$B,0),9),"No Data")</f>
        <v>34</v>
      </c>
      <c r="AD254">
        <f>IFERROR(INDEX(Combine!$C:$N,MATCH('Fantasy Points'!F254,Combine!$B:$B,0),10),"No Data")</f>
        <v>112</v>
      </c>
      <c r="AE254">
        <f>IFERROR(INDEX(Combine!$C:$N,MATCH('Fantasy Points'!F254,Combine!$B:$B,0),11),"No Data")</f>
        <v>4.09</v>
      </c>
      <c r="AF254">
        <f>IFERROR(INDEX(Combine!$C:$N,MATCH('Fantasy Points'!F254,Combine!$B:$B,0),12),"No Data")</f>
        <v>6.7</v>
      </c>
    </row>
    <row r="255" spans="1:32" x14ac:dyDescent="0.25">
      <c r="A255" t="s">
        <v>98</v>
      </c>
      <c r="B255" t="s">
        <v>76</v>
      </c>
      <c r="C255">
        <f>INDEX('Draft Master List'!B:D,MATCH('Fantasy Points'!F255,'Draft Master List'!F:F,0),1)</f>
        <v>1</v>
      </c>
      <c r="D255">
        <f>INDEX('Draft Master List'!B:D,MATCH('Fantasy Points'!F255,'Draft Master List'!F:F,0),2)</f>
        <v>2</v>
      </c>
      <c r="E255">
        <f>INDEX('Draft Master List'!B:D,MATCH('Fantasy Points'!F255,'Draft Master List'!F:F,0),3)</f>
        <v>2600</v>
      </c>
      <c r="F255" t="s">
        <v>2591</v>
      </c>
      <c r="G255">
        <v>174.7</v>
      </c>
      <c r="H255">
        <v>119.8</v>
      </c>
      <c r="I255">
        <v>114.4</v>
      </c>
      <c r="J255">
        <v>94.5</v>
      </c>
      <c r="K255">
        <v>37.799999999999997</v>
      </c>
      <c r="L255">
        <v>541.19999999999993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 t="s">
        <v>3112</v>
      </c>
      <c r="T255">
        <v>0</v>
      </c>
      <c r="U255" t="str">
        <f>IFERROR(INDEX(Combine!C:N,MATCH('Fantasy Points'!F255,Combine!B:B,0),1),"No Data")</f>
        <v>Southern California</v>
      </c>
      <c r="V255" t="str">
        <f>IFERROR(INDEX(Combine!$C:$N,MATCH('Fantasy Points'!F255,Combine!$B:$B,0),2),"No Data")</f>
        <v>Pac-12</v>
      </c>
      <c r="W255" t="str">
        <f>IFERROR(INDEX(Combine!$C:$N,MATCH('Fantasy Points'!F255,Combine!$B:$B,0),3),"No Data")</f>
        <v>No Data</v>
      </c>
      <c r="X255" t="str">
        <f>IFERROR(INDEX(Combine!$C:$N,MATCH('Fantasy Points'!F255,Combine!$B:$B,0),4),"No Data")</f>
        <v>No Data</v>
      </c>
      <c r="Y255" t="str">
        <f>IFERROR(INDEX(Combine!$C:$N,MATCH('Fantasy Points'!F255,Combine!$B:$B,0),5),"No Data")</f>
        <v>No Data</v>
      </c>
      <c r="Z255" t="str">
        <f>IFERROR(INDEX(Combine!$C:$N,MATCH('Fantasy Points'!F255,Combine!$B:$B,0),6),"No Data")</f>
        <v>No Data</v>
      </c>
      <c r="AA255" t="str">
        <f>IFERROR(INDEX(Combine!$C:$N,MATCH('Fantasy Points'!F255,Combine!$B:$B,0),7),"No Data")</f>
        <v>No Data</v>
      </c>
      <c r="AB255" t="str">
        <f>IFERROR(INDEX(Combine!$C:$N,MATCH('Fantasy Points'!F255,Combine!$B:$B,0),8),"No Data")</f>
        <v>No Data</v>
      </c>
      <c r="AC255" t="str">
        <f>IFERROR(INDEX(Combine!$C:$N,MATCH('Fantasy Points'!F255,Combine!$B:$B,0),9),"No Data")</f>
        <v>No Data</v>
      </c>
      <c r="AD255" t="str">
        <f>IFERROR(INDEX(Combine!$C:$N,MATCH('Fantasy Points'!F255,Combine!$B:$B,0),10),"No Data")</f>
        <v>No Data</v>
      </c>
      <c r="AE255" t="str">
        <f>IFERROR(INDEX(Combine!$C:$N,MATCH('Fantasy Points'!F255,Combine!$B:$B,0),11),"No Data")</f>
        <v>No Data</v>
      </c>
      <c r="AF255" t="str">
        <f>IFERROR(INDEX(Combine!$C:$N,MATCH('Fantasy Points'!F255,Combine!$B:$B,0),12),"No Data")</f>
        <v>No Data</v>
      </c>
    </row>
    <row r="256" spans="1:32" x14ac:dyDescent="0.25">
      <c r="A256" t="s">
        <v>511</v>
      </c>
      <c r="B256" t="s">
        <v>76</v>
      </c>
      <c r="C256">
        <f>INDEX('Draft Master List'!B:D,MATCH('Fantasy Points'!F256,'Draft Master List'!F:F,0),1)</f>
        <v>1</v>
      </c>
      <c r="D256">
        <f>INDEX('Draft Master List'!B:D,MATCH('Fantasy Points'!F256,'Draft Master List'!F:F,0),2)</f>
        <v>21</v>
      </c>
      <c r="E256">
        <f>INDEX('Draft Master List'!B:D,MATCH('Fantasy Points'!F256,'Draft Master List'!F:F,0),3)</f>
        <v>800</v>
      </c>
      <c r="F256" t="s">
        <v>2595</v>
      </c>
      <c r="G256">
        <v>133.9</v>
      </c>
      <c r="H256">
        <v>131.1</v>
      </c>
      <c r="I256">
        <v>9.3000000000000007</v>
      </c>
      <c r="J256">
        <v>131.6</v>
      </c>
      <c r="K256">
        <v>10.4</v>
      </c>
      <c r="L256">
        <v>416.29999999999995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 t="s">
        <v>3112</v>
      </c>
      <c r="T256">
        <v>0</v>
      </c>
      <c r="U256" t="str">
        <f>IFERROR(INDEX(Combine!C:N,MATCH('Fantasy Points'!F256,Combine!B:B,0),1),"No Data")</f>
        <v>Minnesota</v>
      </c>
      <c r="V256" t="str">
        <f>IFERROR(INDEX(Combine!$C:$N,MATCH('Fantasy Points'!F256,Combine!$B:$B,0),2),"No Data")</f>
        <v>Big Ten</v>
      </c>
      <c r="W256" t="str">
        <f>IFERROR(INDEX(Combine!$C:$N,MATCH('Fantasy Points'!F256,Combine!$B:$B,0),3),"No Data")</f>
        <v>No Data</v>
      </c>
      <c r="X256" t="str">
        <f>IFERROR(INDEX(Combine!$C:$N,MATCH('Fantasy Points'!F256,Combine!$B:$B,0),4),"No Data")</f>
        <v>No Data</v>
      </c>
      <c r="Y256" t="str">
        <f>IFERROR(INDEX(Combine!$C:$N,MATCH('Fantasy Points'!F256,Combine!$B:$B,0),5),"No Data")</f>
        <v>No Data</v>
      </c>
      <c r="Z256" t="str">
        <f>IFERROR(INDEX(Combine!$C:$N,MATCH('Fantasy Points'!F256,Combine!$B:$B,0),6),"No Data")</f>
        <v>No Data</v>
      </c>
      <c r="AA256" t="str">
        <f>IFERROR(INDEX(Combine!$C:$N,MATCH('Fantasy Points'!F256,Combine!$B:$B,0),7),"No Data")</f>
        <v>No Data</v>
      </c>
      <c r="AB256" t="str">
        <f>IFERROR(INDEX(Combine!$C:$N,MATCH('Fantasy Points'!F256,Combine!$B:$B,0),8),"No Data")</f>
        <v>No Data</v>
      </c>
      <c r="AC256" t="str">
        <f>IFERROR(INDEX(Combine!$C:$N,MATCH('Fantasy Points'!F256,Combine!$B:$B,0),9),"No Data")</f>
        <v>No Data</v>
      </c>
      <c r="AD256" t="str">
        <f>IFERROR(INDEX(Combine!$C:$N,MATCH('Fantasy Points'!F256,Combine!$B:$B,0),10),"No Data")</f>
        <v>No Data</v>
      </c>
      <c r="AE256" t="str">
        <f>IFERROR(INDEX(Combine!$C:$N,MATCH('Fantasy Points'!F256,Combine!$B:$B,0),11),"No Data")</f>
        <v>No Data</v>
      </c>
      <c r="AF256" t="str">
        <f>IFERROR(INDEX(Combine!$C:$N,MATCH('Fantasy Points'!F256,Combine!$B:$B,0),12),"No Data")</f>
        <v>No Data</v>
      </c>
    </row>
    <row r="257" spans="1:32" x14ac:dyDescent="0.25">
      <c r="A257" t="s">
        <v>91</v>
      </c>
      <c r="B257" t="s">
        <v>76</v>
      </c>
      <c r="C257">
        <f>INDEX('Draft Master List'!B:D,MATCH('Fantasy Points'!F257,'Draft Master List'!F:F,0),1)</f>
        <v>1</v>
      </c>
      <c r="D257">
        <f>INDEX('Draft Master List'!B:D,MATCH('Fantasy Points'!F257,'Draft Master List'!F:F,0),2)</f>
        <v>27</v>
      </c>
      <c r="E257">
        <f>INDEX('Draft Master List'!B:D,MATCH('Fantasy Points'!F257,'Draft Master List'!F:F,0),3)</f>
        <v>680</v>
      </c>
      <c r="F257" t="s">
        <v>2597</v>
      </c>
      <c r="G257">
        <v>91.4</v>
      </c>
      <c r="H257">
        <v>117.2</v>
      </c>
      <c r="I257">
        <v>283.60000000000002</v>
      </c>
      <c r="J257">
        <v>172.89999999999998</v>
      </c>
      <c r="K257">
        <v>46.2</v>
      </c>
      <c r="L257">
        <v>711.30000000000007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1</v>
      </c>
      <c r="S257" t="s">
        <v>3113</v>
      </c>
      <c r="T257">
        <v>1</v>
      </c>
      <c r="U257" t="str">
        <f>IFERROR(INDEX(Combine!C:N,MATCH('Fantasy Points'!F257,Combine!B:B,0),1),"No Data")</f>
        <v>Memphis</v>
      </c>
      <c r="V257" t="str">
        <f>IFERROR(INDEX(Combine!$C:$N,MATCH('Fantasy Points'!F257,Combine!$B:$B,0),2),"No Data")</f>
        <v>The American</v>
      </c>
      <c r="W257" t="str">
        <f>IFERROR(INDEX(Combine!$C:$N,MATCH('Fantasy Points'!F257,Combine!$B:$B,0),3),"No Data")</f>
        <v>RB</v>
      </c>
      <c r="X257">
        <f>IFERROR(INDEX(Combine!$C:$N,MATCH('Fantasy Points'!F257,Combine!$B:$B,0),4),"No Data")</f>
        <v>69</v>
      </c>
      <c r="Y257">
        <f>IFERROR(INDEX(Combine!$C:$N,MATCH('Fantasy Points'!F257,Combine!$B:$B,0),5),"No Data")</f>
        <v>214</v>
      </c>
      <c r="Z257">
        <f>IFERROR(INDEX(Combine!$C:$N,MATCH('Fantasy Points'!F257,Combine!$B:$B,0),6),"No Data")</f>
        <v>0</v>
      </c>
      <c r="AA257">
        <f>IFERROR(INDEX(Combine!$C:$N,MATCH('Fantasy Points'!F257,Combine!$B:$B,0),7),"No Data")</f>
        <v>4.49</v>
      </c>
      <c r="AB257">
        <f>IFERROR(INDEX(Combine!$C:$N,MATCH('Fantasy Points'!F257,Combine!$B:$B,0),8),"No Data")</f>
        <v>25</v>
      </c>
      <c r="AC257">
        <f>IFERROR(INDEX(Combine!$C:$N,MATCH('Fantasy Points'!F257,Combine!$B:$B,0),9),"No Data")</f>
        <v>35.5</v>
      </c>
      <c r="AD257">
        <f>IFERROR(INDEX(Combine!$C:$N,MATCH('Fantasy Points'!F257,Combine!$B:$B,0),10),"No Data")</f>
        <v>0</v>
      </c>
      <c r="AE257">
        <f>IFERROR(INDEX(Combine!$C:$N,MATCH('Fantasy Points'!F257,Combine!$B:$B,0),11),"No Data")</f>
        <v>0</v>
      </c>
      <c r="AF257">
        <f>IFERROR(INDEX(Combine!$C:$N,MATCH('Fantasy Points'!F257,Combine!$B:$B,0),12),"No Data")</f>
        <v>0</v>
      </c>
    </row>
    <row r="258" spans="1:32" x14ac:dyDescent="0.25">
      <c r="A258" t="s">
        <v>513</v>
      </c>
      <c r="B258" t="s">
        <v>76</v>
      </c>
      <c r="C258">
        <f>INDEX('Draft Master List'!B:D,MATCH('Fantasy Points'!F258,'Draft Master List'!F:F,0),1)</f>
        <v>1</v>
      </c>
      <c r="D258">
        <f>INDEX('Draft Master List'!B:D,MATCH('Fantasy Points'!F258,'Draft Master List'!F:F,0),2)</f>
        <v>30</v>
      </c>
      <c r="E258">
        <f>INDEX('Draft Master List'!B:D,MATCH('Fantasy Points'!F258,'Draft Master List'!F:F,0),3)</f>
        <v>620</v>
      </c>
      <c r="F258" t="s">
        <v>2598</v>
      </c>
      <c r="G258">
        <v>184.6</v>
      </c>
      <c r="H258">
        <v>233.6</v>
      </c>
      <c r="I258">
        <v>115</v>
      </c>
      <c r="J258">
        <v>174.4</v>
      </c>
      <c r="K258">
        <v>81.900000000000006</v>
      </c>
      <c r="L258">
        <v>789.5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1</v>
      </c>
      <c r="S258" t="s">
        <v>3113</v>
      </c>
      <c r="T258">
        <v>1</v>
      </c>
      <c r="U258" t="str">
        <f>IFERROR(INDEX(Combine!C:N,MATCH('Fantasy Points'!F258,Combine!B:B,0),1),"No Data")</f>
        <v>Louisiana State</v>
      </c>
      <c r="V258" t="str">
        <f>IFERROR(INDEX(Combine!$C:$N,MATCH('Fantasy Points'!F258,Combine!$B:$B,0),2),"No Data")</f>
        <v>SEC</v>
      </c>
      <c r="W258" t="str">
        <f>IFERROR(INDEX(Combine!$C:$N,MATCH('Fantasy Points'!F258,Combine!$B:$B,0),3),"No Data")</f>
        <v>RB</v>
      </c>
      <c r="X258">
        <f>IFERROR(INDEX(Combine!$C:$N,MATCH('Fantasy Points'!F258,Combine!$B:$B,0),4),"No Data")</f>
        <v>71</v>
      </c>
      <c r="Y258">
        <f>IFERROR(INDEX(Combine!$C:$N,MATCH('Fantasy Points'!F258,Combine!$B:$B,0),5),"No Data")</f>
        <v>214</v>
      </c>
      <c r="Z258">
        <f>IFERROR(INDEX(Combine!$C:$N,MATCH('Fantasy Points'!F258,Combine!$B:$B,0),6),"No Data")</f>
        <v>0</v>
      </c>
      <c r="AA258">
        <f>IFERROR(INDEX(Combine!$C:$N,MATCH('Fantasy Points'!F258,Combine!$B:$B,0),7),"No Data")</f>
        <v>4.4000000000000004</v>
      </c>
      <c r="AB258">
        <f>IFERROR(INDEX(Combine!$C:$N,MATCH('Fantasy Points'!F258,Combine!$B:$B,0),8),"No Data")</f>
        <v>18</v>
      </c>
      <c r="AC258">
        <f>IFERROR(INDEX(Combine!$C:$N,MATCH('Fantasy Points'!F258,Combine!$B:$B,0),9),"No Data")</f>
        <v>38.5</v>
      </c>
      <c r="AD258">
        <f>IFERROR(INDEX(Combine!$C:$N,MATCH('Fantasy Points'!F258,Combine!$B:$B,0),10),"No Data")</f>
        <v>125</v>
      </c>
      <c r="AE258">
        <f>IFERROR(INDEX(Combine!$C:$N,MATCH('Fantasy Points'!F258,Combine!$B:$B,0),11),"No Data")</f>
        <v>4.4800000000000004</v>
      </c>
      <c r="AF258">
        <f>IFERROR(INDEX(Combine!$C:$N,MATCH('Fantasy Points'!F258,Combine!$B:$B,0),12),"No Data")</f>
        <v>7.1</v>
      </c>
    </row>
    <row r="259" spans="1:32" x14ac:dyDescent="0.25">
      <c r="A259" t="s">
        <v>516</v>
      </c>
      <c r="B259" t="s">
        <v>76</v>
      </c>
      <c r="C259">
        <f>INDEX('Draft Master List'!B:D,MATCH('Fantasy Points'!F259,'Draft Master List'!F:F,0),1)</f>
        <v>2</v>
      </c>
      <c r="D259">
        <f>INDEX('Draft Master List'!B:D,MATCH('Fantasy Points'!F259,'Draft Master List'!F:F,0),2)</f>
        <v>45</v>
      </c>
      <c r="E259">
        <f>INDEX('Draft Master List'!B:D,MATCH('Fantasy Points'!F259,'Draft Master List'!F:F,0),3)</f>
        <v>450</v>
      </c>
      <c r="F259" t="s">
        <v>2601</v>
      </c>
      <c r="G259">
        <v>30.4</v>
      </c>
      <c r="H259">
        <v>154.4</v>
      </c>
      <c r="I259">
        <v>166.9</v>
      </c>
      <c r="J259">
        <v>33.6</v>
      </c>
      <c r="K259">
        <v>0</v>
      </c>
      <c r="L259">
        <v>385.30000000000007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 t="s">
        <v>3112</v>
      </c>
      <c r="T259">
        <v>0</v>
      </c>
      <c r="U259" t="str">
        <f>IFERROR(INDEX(Combine!C:N,MATCH('Fantasy Points'!F259,Combine!B:B,0),1),"No Data")</f>
        <v>Southern California</v>
      </c>
      <c r="V259" t="str">
        <f>IFERROR(INDEX(Combine!$C:$N,MATCH('Fantasy Points'!F259,Combine!$B:$B,0),2),"No Data")</f>
        <v>Pac-12</v>
      </c>
      <c r="W259" t="str">
        <f>IFERROR(INDEX(Combine!$C:$N,MATCH('Fantasy Points'!F259,Combine!$B:$B,0),3),"No Data")</f>
        <v>No Data</v>
      </c>
      <c r="X259" t="str">
        <f>IFERROR(INDEX(Combine!$C:$N,MATCH('Fantasy Points'!F259,Combine!$B:$B,0),4),"No Data")</f>
        <v>No Data</v>
      </c>
      <c r="Y259" t="str">
        <f>IFERROR(INDEX(Combine!$C:$N,MATCH('Fantasy Points'!F259,Combine!$B:$B,0),5),"No Data")</f>
        <v>No Data</v>
      </c>
      <c r="Z259" t="str">
        <f>IFERROR(INDEX(Combine!$C:$N,MATCH('Fantasy Points'!F259,Combine!$B:$B,0),6),"No Data")</f>
        <v>No Data</v>
      </c>
      <c r="AA259" t="str">
        <f>IFERROR(INDEX(Combine!$C:$N,MATCH('Fantasy Points'!F259,Combine!$B:$B,0),7),"No Data")</f>
        <v>No Data</v>
      </c>
      <c r="AB259" t="str">
        <f>IFERROR(INDEX(Combine!$C:$N,MATCH('Fantasy Points'!F259,Combine!$B:$B,0),8),"No Data")</f>
        <v>No Data</v>
      </c>
      <c r="AC259" t="str">
        <f>IFERROR(INDEX(Combine!$C:$N,MATCH('Fantasy Points'!F259,Combine!$B:$B,0),9),"No Data")</f>
        <v>No Data</v>
      </c>
      <c r="AD259" t="str">
        <f>IFERROR(INDEX(Combine!$C:$N,MATCH('Fantasy Points'!F259,Combine!$B:$B,0),10),"No Data")</f>
        <v>No Data</v>
      </c>
      <c r="AE259" t="str">
        <f>IFERROR(INDEX(Combine!$C:$N,MATCH('Fantasy Points'!F259,Combine!$B:$B,0),11),"No Data")</f>
        <v>No Data</v>
      </c>
      <c r="AF259" t="str">
        <f>IFERROR(INDEX(Combine!$C:$N,MATCH('Fantasy Points'!F259,Combine!$B:$B,0),12),"No Data")</f>
        <v>No Data</v>
      </c>
    </row>
    <row r="260" spans="1:32" x14ac:dyDescent="0.25">
      <c r="A260" t="s">
        <v>518</v>
      </c>
      <c r="B260" t="s">
        <v>76</v>
      </c>
      <c r="C260">
        <f>INDEX('Draft Master List'!B:D,MATCH('Fantasy Points'!F260,'Draft Master List'!F:F,0),1)</f>
        <v>2</v>
      </c>
      <c r="D260">
        <f>INDEX('Draft Master List'!B:D,MATCH('Fantasy Points'!F260,'Draft Master List'!F:F,0),2)</f>
        <v>60</v>
      </c>
      <c r="E260">
        <f>INDEX('Draft Master List'!B:D,MATCH('Fantasy Points'!F260,'Draft Master List'!F:F,0),3)</f>
        <v>300</v>
      </c>
      <c r="F260" t="s">
        <v>2604</v>
      </c>
      <c r="G260">
        <v>225.7</v>
      </c>
      <c r="H260">
        <v>167.5</v>
      </c>
      <c r="I260">
        <v>210.9</v>
      </c>
      <c r="J260">
        <v>262.5</v>
      </c>
      <c r="K260">
        <v>202.1</v>
      </c>
      <c r="L260">
        <v>1068.7</v>
      </c>
      <c r="M260">
        <v>1</v>
      </c>
      <c r="N260">
        <v>0</v>
      </c>
      <c r="O260">
        <v>1</v>
      </c>
      <c r="P260">
        <v>1</v>
      </c>
      <c r="Q260">
        <v>1</v>
      </c>
      <c r="R260">
        <v>4</v>
      </c>
      <c r="S260" t="s">
        <v>3116</v>
      </c>
      <c r="T260">
        <v>1</v>
      </c>
      <c r="U260" t="str">
        <f>IFERROR(INDEX(Combine!C:N,MATCH('Fantasy Points'!F260,Combine!B:B,0),1),"No Data")</f>
        <v>UCLA</v>
      </c>
      <c r="V260" t="str">
        <f>IFERROR(INDEX(Combine!$C:$N,MATCH('Fantasy Points'!F260,Combine!$B:$B,0),2),"No Data")</f>
        <v>Pac-12</v>
      </c>
      <c r="W260" t="str">
        <f>IFERROR(INDEX(Combine!$C:$N,MATCH('Fantasy Points'!F260,Combine!$B:$B,0),3),"No Data")</f>
        <v>No Data</v>
      </c>
      <c r="X260" t="str">
        <f>IFERROR(INDEX(Combine!$C:$N,MATCH('Fantasy Points'!F260,Combine!$B:$B,0),4),"No Data")</f>
        <v>No Data</v>
      </c>
      <c r="Y260" t="str">
        <f>IFERROR(INDEX(Combine!$C:$N,MATCH('Fantasy Points'!F260,Combine!$B:$B,0),5),"No Data")</f>
        <v>No Data</v>
      </c>
      <c r="Z260" t="str">
        <f>IFERROR(INDEX(Combine!$C:$N,MATCH('Fantasy Points'!F260,Combine!$B:$B,0),6),"No Data")</f>
        <v>No Data</v>
      </c>
      <c r="AA260" t="str">
        <f>IFERROR(INDEX(Combine!$C:$N,MATCH('Fantasy Points'!F260,Combine!$B:$B,0),7),"No Data")</f>
        <v>No Data</v>
      </c>
      <c r="AB260" t="str">
        <f>IFERROR(INDEX(Combine!$C:$N,MATCH('Fantasy Points'!F260,Combine!$B:$B,0),8),"No Data")</f>
        <v>No Data</v>
      </c>
      <c r="AC260" t="str">
        <f>IFERROR(INDEX(Combine!$C:$N,MATCH('Fantasy Points'!F260,Combine!$B:$B,0),9),"No Data")</f>
        <v>No Data</v>
      </c>
      <c r="AD260" t="str">
        <f>IFERROR(INDEX(Combine!$C:$N,MATCH('Fantasy Points'!F260,Combine!$B:$B,0),10),"No Data")</f>
        <v>No Data</v>
      </c>
      <c r="AE260" t="str">
        <f>IFERROR(INDEX(Combine!$C:$N,MATCH('Fantasy Points'!F260,Combine!$B:$B,0),11),"No Data")</f>
        <v>No Data</v>
      </c>
      <c r="AF260" t="str">
        <f>IFERROR(INDEX(Combine!$C:$N,MATCH('Fantasy Points'!F260,Combine!$B:$B,0),12),"No Data")</f>
        <v>No Data</v>
      </c>
    </row>
    <row r="261" spans="1:32" x14ac:dyDescent="0.25">
      <c r="A261" t="s">
        <v>520</v>
      </c>
      <c r="B261" t="s">
        <v>76</v>
      </c>
      <c r="C261">
        <f>INDEX('Draft Master List'!B:D,MATCH('Fantasy Points'!F261,'Draft Master List'!F:F,0),1)</f>
        <v>3</v>
      </c>
      <c r="D261">
        <f>INDEX('Draft Master List'!B:D,MATCH('Fantasy Points'!F261,'Draft Master List'!F:F,0),2)</f>
        <v>74</v>
      </c>
      <c r="E261">
        <f>INDEX('Draft Master List'!B:D,MATCH('Fantasy Points'!F261,'Draft Master List'!F:F,0),3)</f>
        <v>220</v>
      </c>
      <c r="F261" t="s">
        <v>2606</v>
      </c>
      <c r="G261">
        <v>1.9</v>
      </c>
      <c r="H261">
        <v>7</v>
      </c>
      <c r="I261">
        <v>0</v>
      </c>
      <c r="J261">
        <v>0</v>
      </c>
      <c r="K261">
        <v>0</v>
      </c>
      <c r="L261">
        <v>8.9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 t="s">
        <v>3112</v>
      </c>
      <c r="T261">
        <v>0</v>
      </c>
      <c r="U261" t="str">
        <f>IFERROR(INDEX(Combine!C:N,MATCH('Fantasy Points'!F261,Combine!B:B,0),1),"No Data")</f>
        <v>Wisconsin</v>
      </c>
      <c r="V261" t="str">
        <f>IFERROR(INDEX(Combine!$C:$N,MATCH('Fantasy Points'!F261,Combine!$B:$B,0),2),"No Data")</f>
        <v>Big Ten</v>
      </c>
      <c r="W261" t="str">
        <f>IFERROR(INDEX(Combine!$C:$N,MATCH('Fantasy Points'!F261,Combine!$B:$B,0),3),"No Data")</f>
        <v>RB</v>
      </c>
      <c r="X261">
        <f>IFERROR(INDEX(Combine!$C:$N,MATCH('Fantasy Points'!F261,Combine!$B:$B,0),4),"No Data")</f>
        <v>69</v>
      </c>
      <c r="Y261">
        <f>IFERROR(INDEX(Combine!$C:$N,MATCH('Fantasy Points'!F261,Combine!$B:$B,0),5),"No Data")</f>
        <v>201</v>
      </c>
      <c r="Z261">
        <f>IFERROR(INDEX(Combine!$C:$N,MATCH('Fantasy Points'!F261,Combine!$B:$B,0),6),"No Data")</f>
        <v>0</v>
      </c>
      <c r="AA261">
        <f>IFERROR(INDEX(Combine!$C:$N,MATCH('Fantasy Points'!F261,Combine!$B:$B,0),7),"No Data")</f>
        <v>4.57</v>
      </c>
      <c r="AB261">
        <f>IFERROR(INDEX(Combine!$C:$N,MATCH('Fantasy Points'!F261,Combine!$B:$B,0),8),"No Data")</f>
        <v>18</v>
      </c>
      <c r="AC261">
        <f>IFERROR(INDEX(Combine!$C:$N,MATCH('Fantasy Points'!F261,Combine!$B:$B,0),9),"No Data")</f>
        <v>31.5</v>
      </c>
      <c r="AD261">
        <f>IFERROR(INDEX(Combine!$C:$N,MATCH('Fantasy Points'!F261,Combine!$B:$B,0),10),"No Data")</f>
        <v>124</v>
      </c>
      <c r="AE261">
        <f>IFERROR(INDEX(Combine!$C:$N,MATCH('Fantasy Points'!F261,Combine!$B:$B,0),11),"No Data")</f>
        <v>4.24</v>
      </c>
      <c r="AF261">
        <f>IFERROR(INDEX(Combine!$C:$N,MATCH('Fantasy Points'!F261,Combine!$B:$B,0),12),"No Data")</f>
        <v>7.05</v>
      </c>
    </row>
    <row r="262" spans="1:32" x14ac:dyDescent="0.25">
      <c r="A262" t="s">
        <v>522</v>
      </c>
      <c r="B262" t="s">
        <v>76</v>
      </c>
      <c r="C262">
        <f>INDEX('Draft Master List'!B:D,MATCH('Fantasy Points'!F262,'Draft Master List'!F:F,0),1)</f>
        <v>3</v>
      </c>
      <c r="D262">
        <f>INDEX('Draft Master List'!B:D,MATCH('Fantasy Points'!F262,'Draft Master List'!F:F,0),2)</f>
        <v>79</v>
      </c>
      <c r="E262">
        <f>INDEX('Draft Master List'!B:D,MATCH('Fantasy Points'!F262,'Draft Master List'!F:F,0),3)</f>
        <v>195</v>
      </c>
      <c r="F262" t="s">
        <v>2608</v>
      </c>
      <c r="G262">
        <v>85.5</v>
      </c>
      <c r="H262">
        <v>95</v>
      </c>
      <c r="I262">
        <v>114.7</v>
      </c>
      <c r="J262">
        <v>41.8</v>
      </c>
      <c r="K262">
        <v>1.7000000000000002</v>
      </c>
      <c r="L262">
        <v>338.7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 t="s">
        <v>3112</v>
      </c>
      <c r="T262">
        <v>0</v>
      </c>
      <c r="U262" t="str">
        <f>IFERROR(INDEX(Combine!C:N,MATCH('Fantasy Points'!F262,Combine!B:B,0),1),"No Data")</f>
        <v>Mississippi State</v>
      </c>
      <c r="V262" t="str">
        <f>IFERROR(INDEX(Combine!$C:$N,MATCH('Fantasy Points'!F262,Combine!$B:$B,0),2),"No Data")</f>
        <v>SEC</v>
      </c>
      <c r="W262" t="str">
        <f>IFERROR(INDEX(Combine!$C:$N,MATCH('Fantasy Points'!F262,Combine!$B:$B,0),3),"No Data")</f>
        <v>RB</v>
      </c>
      <c r="X262">
        <f>IFERROR(INDEX(Combine!$C:$N,MATCH('Fantasy Points'!F262,Combine!$B:$B,0),4),"No Data")</f>
        <v>73</v>
      </c>
      <c r="Y262">
        <f>IFERROR(INDEX(Combine!$C:$N,MATCH('Fantasy Points'!F262,Combine!$B:$B,0),5),"No Data")</f>
        <v>210</v>
      </c>
      <c r="Z262">
        <f>IFERROR(INDEX(Combine!$C:$N,MATCH('Fantasy Points'!F262,Combine!$B:$B,0),6),"No Data")</f>
        <v>0</v>
      </c>
      <c r="AA262">
        <f>IFERROR(INDEX(Combine!$C:$N,MATCH('Fantasy Points'!F262,Combine!$B:$B,0),7),"No Data")</f>
        <v>4.4000000000000004</v>
      </c>
      <c r="AB262">
        <f>IFERROR(INDEX(Combine!$C:$N,MATCH('Fantasy Points'!F262,Combine!$B:$B,0),8),"No Data")</f>
        <v>15</v>
      </c>
      <c r="AC262">
        <f>IFERROR(INDEX(Combine!$C:$N,MATCH('Fantasy Points'!F262,Combine!$B:$B,0),9),"No Data")</f>
        <v>36.5</v>
      </c>
      <c r="AD262">
        <f>IFERROR(INDEX(Combine!$C:$N,MATCH('Fantasy Points'!F262,Combine!$B:$B,0),10),"No Data")</f>
        <v>122</v>
      </c>
      <c r="AE262">
        <f>IFERROR(INDEX(Combine!$C:$N,MATCH('Fantasy Points'!F262,Combine!$B:$B,0),11),"No Data")</f>
        <v>4.26</v>
      </c>
      <c r="AF262">
        <f>IFERROR(INDEX(Combine!$C:$N,MATCH('Fantasy Points'!F262,Combine!$B:$B,0),12),"No Data")</f>
        <v>6.81</v>
      </c>
    </row>
    <row r="263" spans="1:32" x14ac:dyDescent="0.25">
      <c r="A263" t="s">
        <v>530</v>
      </c>
      <c r="B263" t="s">
        <v>212</v>
      </c>
      <c r="C263">
        <f>INDEX('Draft Master List'!B:D,MATCH('Fantasy Points'!F263,'Draft Master List'!F:F,0),1)</f>
        <v>4</v>
      </c>
      <c r="D263">
        <f>INDEX('Draft Master List'!B:D,MATCH('Fantasy Points'!F263,'Draft Master List'!F:F,0),2)</f>
        <v>106</v>
      </c>
      <c r="E263">
        <f>INDEX('Draft Master List'!B:D,MATCH('Fantasy Points'!F263,'Draft Master List'!F:F,0),3)</f>
        <v>82</v>
      </c>
      <c r="F263" t="s">
        <v>2618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 t="s">
        <v>3112</v>
      </c>
      <c r="T263">
        <v>0</v>
      </c>
      <c r="U263" t="str">
        <f>IFERROR(INDEX(Combine!C:N,MATCH('Fantasy Points'!F263,Combine!B:B,0),1),"No Data")</f>
        <v>Tulsa</v>
      </c>
      <c r="V263" t="str">
        <f>IFERROR(INDEX(Combine!$C:$N,MATCH('Fantasy Points'!F263,Combine!$B:$B,0),2),"No Data")</f>
        <v>The American</v>
      </c>
      <c r="W263" t="str">
        <f>IFERROR(INDEX(Combine!$C:$N,MATCH('Fantasy Points'!F263,Combine!$B:$B,0),3),"No Data")</f>
        <v>No Data</v>
      </c>
      <c r="X263" t="str">
        <f>IFERROR(INDEX(Combine!$C:$N,MATCH('Fantasy Points'!F263,Combine!$B:$B,0),4),"No Data")</f>
        <v>No Data</v>
      </c>
      <c r="Y263" t="str">
        <f>IFERROR(INDEX(Combine!$C:$N,MATCH('Fantasy Points'!F263,Combine!$B:$B,0),5),"No Data")</f>
        <v>No Data</v>
      </c>
      <c r="Z263" t="str">
        <f>IFERROR(INDEX(Combine!$C:$N,MATCH('Fantasy Points'!F263,Combine!$B:$B,0),6),"No Data")</f>
        <v>No Data</v>
      </c>
      <c r="AA263" t="str">
        <f>IFERROR(INDEX(Combine!$C:$N,MATCH('Fantasy Points'!F263,Combine!$B:$B,0),7),"No Data")</f>
        <v>No Data</v>
      </c>
      <c r="AB263" t="str">
        <f>IFERROR(INDEX(Combine!$C:$N,MATCH('Fantasy Points'!F263,Combine!$B:$B,0),8),"No Data")</f>
        <v>No Data</v>
      </c>
      <c r="AC263" t="str">
        <f>IFERROR(INDEX(Combine!$C:$N,MATCH('Fantasy Points'!F263,Combine!$B:$B,0),9),"No Data")</f>
        <v>No Data</v>
      </c>
      <c r="AD263" t="str">
        <f>IFERROR(INDEX(Combine!$C:$N,MATCH('Fantasy Points'!F263,Combine!$B:$B,0),10),"No Data")</f>
        <v>No Data</v>
      </c>
      <c r="AE263" t="str">
        <f>IFERROR(INDEX(Combine!$C:$N,MATCH('Fantasy Points'!F263,Combine!$B:$B,0),11),"No Data")</f>
        <v>No Data</v>
      </c>
      <c r="AF263" t="str">
        <f>IFERROR(INDEX(Combine!$C:$N,MATCH('Fantasy Points'!F263,Combine!$B:$B,0),12),"No Data")</f>
        <v>No Data</v>
      </c>
    </row>
    <row r="264" spans="1:32" x14ac:dyDescent="0.25">
      <c r="A264" t="s">
        <v>533</v>
      </c>
      <c r="B264" t="s">
        <v>76</v>
      </c>
      <c r="C264">
        <f>INDEX('Draft Master List'!B:D,MATCH('Fantasy Points'!F264,'Draft Master List'!F:F,0),1)</f>
        <v>4</v>
      </c>
      <c r="D264">
        <f>INDEX('Draft Master List'!B:D,MATCH('Fantasy Points'!F264,'Draft Master List'!F:F,0),2)</f>
        <v>117</v>
      </c>
      <c r="E264">
        <f>INDEX('Draft Master List'!B:D,MATCH('Fantasy Points'!F264,'Draft Master List'!F:F,0),3)</f>
        <v>60</v>
      </c>
      <c r="F264" t="s">
        <v>2621</v>
      </c>
      <c r="G264">
        <v>110</v>
      </c>
      <c r="H264">
        <v>66.599999999999994</v>
      </c>
      <c r="I264">
        <v>122.3</v>
      </c>
      <c r="J264">
        <v>44.2</v>
      </c>
      <c r="K264">
        <v>17.899999999999999</v>
      </c>
      <c r="L264">
        <v>360.99999999999994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 t="s">
        <v>3112</v>
      </c>
      <c r="T264">
        <v>0</v>
      </c>
      <c r="U264" t="str">
        <f>IFERROR(INDEX(Combine!C:N,MATCH('Fantasy Points'!F264,Combine!B:B,0),1),"No Data")</f>
        <v>Florida State</v>
      </c>
      <c r="V264" t="str">
        <f>IFERROR(INDEX(Combine!$C:$N,MATCH('Fantasy Points'!F264,Combine!$B:$B,0),2),"No Data")</f>
        <v>ACC</v>
      </c>
      <c r="W264" t="str">
        <f>IFERROR(INDEX(Combine!$C:$N,MATCH('Fantasy Points'!F264,Combine!$B:$B,0),3),"No Data")</f>
        <v>RB</v>
      </c>
      <c r="X264">
        <f>IFERROR(INDEX(Combine!$C:$N,MATCH('Fantasy Points'!F264,Combine!$B:$B,0),4),"No Data")</f>
        <v>68</v>
      </c>
      <c r="Y264">
        <f>IFERROR(INDEX(Combine!$C:$N,MATCH('Fantasy Points'!F264,Combine!$B:$B,0),5),"No Data")</f>
        <v>201</v>
      </c>
      <c r="Z264">
        <f>IFERROR(INDEX(Combine!$C:$N,MATCH('Fantasy Points'!F264,Combine!$B:$B,0),6),"No Data")</f>
        <v>0</v>
      </c>
      <c r="AA264">
        <f>IFERROR(INDEX(Combine!$C:$N,MATCH('Fantasy Points'!F264,Combine!$B:$B,0),7),"No Data")</f>
        <v>4.42</v>
      </c>
      <c r="AB264">
        <f>IFERROR(INDEX(Combine!$C:$N,MATCH('Fantasy Points'!F264,Combine!$B:$B,0),8),"No Data")</f>
        <v>17</v>
      </c>
      <c r="AC264">
        <f>IFERROR(INDEX(Combine!$C:$N,MATCH('Fantasy Points'!F264,Combine!$B:$B,0),9),"No Data")</f>
        <v>32.5</v>
      </c>
      <c r="AD264">
        <f>IFERROR(INDEX(Combine!$C:$N,MATCH('Fantasy Points'!F264,Combine!$B:$B,0),10),"No Data")</f>
        <v>105</v>
      </c>
      <c r="AE264">
        <f>IFERROR(INDEX(Combine!$C:$N,MATCH('Fantasy Points'!F264,Combine!$B:$B,0),11),"No Data")</f>
        <v>4.37</v>
      </c>
      <c r="AF264">
        <f>IFERROR(INDEX(Combine!$C:$N,MATCH('Fantasy Points'!F264,Combine!$B:$B,0),12),"No Data")</f>
        <v>6.96</v>
      </c>
    </row>
    <row r="265" spans="1:32" x14ac:dyDescent="0.25">
      <c r="A265" t="s">
        <v>537</v>
      </c>
      <c r="B265" t="s">
        <v>76</v>
      </c>
      <c r="C265">
        <f>INDEX('Draft Master List'!B:D,MATCH('Fantasy Points'!F265,'Draft Master List'!F:F,0),1)</f>
        <v>4</v>
      </c>
      <c r="D265">
        <f>INDEX('Draft Master List'!B:D,MATCH('Fantasy Points'!F265,'Draft Master List'!F:F,0),2)</f>
        <v>132</v>
      </c>
      <c r="E265">
        <f>INDEX('Draft Master List'!B:D,MATCH('Fantasy Points'!F265,'Draft Master List'!F:F,0),3)</f>
        <v>40</v>
      </c>
      <c r="F265" t="s">
        <v>2625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 t="s">
        <v>3112</v>
      </c>
      <c r="T265">
        <v>0</v>
      </c>
      <c r="U265" t="str">
        <f>IFERROR(INDEX(Combine!C:N,MATCH('Fantasy Points'!F265,Combine!B:B,0),1),"No Data")</f>
        <v>Georgia Tech</v>
      </c>
      <c r="V265" t="str">
        <f>IFERROR(INDEX(Combine!$C:$N,MATCH('Fantasy Points'!F265,Combine!$B:$B,0),2),"No Data")</f>
        <v>ACC</v>
      </c>
      <c r="W265" t="str">
        <f>IFERROR(INDEX(Combine!$C:$N,MATCH('Fantasy Points'!F265,Combine!$B:$B,0),3),"No Data")</f>
        <v>RB</v>
      </c>
      <c r="X265">
        <f>IFERROR(INDEX(Combine!$C:$N,MATCH('Fantasy Points'!F265,Combine!$B:$B,0),4),"No Data")</f>
        <v>70</v>
      </c>
      <c r="Y265">
        <f>IFERROR(INDEX(Combine!$C:$N,MATCH('Fantasy Points'!F265,Combine!$B:$B,0),5),"No Data")</f>
        <v>214</v>
      </c>
      <c r="Z265">
        <f>IFERROR(INDEX(Combine!$C:$N,MATCH('Fantasy Points'!F265,Combine!$B:$B,0),6),"No Data")</f>
        <v>0</v>
      </c>
      <c r="AA265">
        <f>IFERROR(INDEX(Combine!$C:$N,MATCH('Fantasy Points'!F265,Combine!$B:$B,0),7),"No Data")</f>
        <v>4.6399999999999997</v>
      </c>
      <c r="AB265">
        <f>IFERROR(INDEX(Combine!$C:$N,MATCH('Fantasy Points'!F265,Combine!$B:$B,0),8),"No Data")</f>
        <v>21</v>
      </c>
      <c r="AC265">
        <f>IFERROR(INDEX(Combine!$C:$N,MATCH('Fantasy Points'!F265,Combine!$B:$B,0),9),"No Data")</f>
        <v>33</v>
      </c>
      <c r="AD265">
        <f>IFERROR(INDEX(Combine!$C:$N,MATCH('Fantasy Points'!F265,Combine!$B:$B,0),10),"No Data")</f>
        <v>116</v>
      </c>
      <c r="AE265">
        <f>IFERROR(INDEX(Combine!$C:$N,MATCH('Fantasy Points'!F265,Combine!$B:$B,0),11),"No Data")</f>
        <v>4.4000000000000004</v>
      </c>
      <c r="AF265">
        <f>IFERROR(INDEX(Combine!$C:$N,MATCH('Fantasy Points'!F265,Combine!$B:$B,0),12),"No Data")</f>
        <v>7.13</v>
      </c>
    </row>
    <row r="266" spans="1:32" x14ac:dyDescent="0.25">
      <c r="A266" t="s">
        <v>539</v>
      </c>
      <c r="B266" t="s">
        <v>76</v>
      </c>
      <c r="C266">
        <f>INDEX('Draft Master List'!B:D,MATCH('Fantasy Points'!F266,'Draft Master List'!F:F,0),1)</f>
        <v>5</v>
      </c>
      <c r="D266">
        <f>INDEX('Draft Master List'!B:D,MATCH('Fantasy Points'!F266,'Draft Master List'!F:F,0),2)</f>
        <v>145</v>
      </c>
      <c r="E266">
        <f>INDEX('Draft Master List'!B:D,MATCH('Fantasy Points'!F266,'Draft Master List'!F:F,0),3)</f>
        <v>33.5</v>
      </c>
      <c r="F266" t="s">
        <v>2627</v>
      </c>
      <c r="G266">
        <v>8.6999999999999993</v>
      </c>
      <c r="H266">
        <v>16.099999999999998</v>
      </c>
      <c r="I266">
        <v>48.2</v>
      </c>
      <c r="J266">
        <v>134.19999999999999</v>
      </c>
      <c r="K266">
        <v>43.5</v>
      </c>
      <c r="L266">
        <v>250.7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 t="s">
        <v>3112</v>
      </c>
      <c r="T266">
        <v>0</v>
      </c>
      <c r="U266" t="str">
        <f>IFERROR(INDEX(Combine!C:N,MATCH('Fantasy Points'!F266,Combine!B:B,0),1),"No Data")</f>
        <v>Washington State</v>
      </c>
      <c r="V266" t="str">
        <f>IFERROR(INDEX(Combine!$C:$N,MATCH('Fantasy Points'!F266,Combine!$B:$B,0),2),"No Data")</f>
        <v>Pac-12</v>
      </c>
      <c r="W266" t="str">
        <f>IFERROR(INDEX(Combine!$C:$N,MATCH('Fantasy Points'!F266,Combine!$B:$B,0),3),"No Data")</f>
        <v>RB</v>
      </c>
      <c r="X266">
        <f>IFERROR(INDEX(Combine!$C:$N,MATCH('Fantasy Points'!F266,Combine!$B:$B,0),4),"No Data")</f>
        <v>69</v>
      </c>
      <c r="Y266">
        <f>IFERROR(INDEX(Combine!$C:$N,MATCH('Fantasy Points'!F266,Combine!$B:$B,0),5),"No Data")</f>
        <v>201</v>
      </c>
      <c r="Z266">
        <f>IFERROR(INDEX(Combine!$C:$N,MATCH('Fantasy Points'!F266,Combine!$B:$B,0),6),"No Data")</f>
        <v>0</v>
      </c>
      <c r="AA266">
        <f>IFERROR(INDEX(Combine!$C:$N,MATCH('Fantasy Points'!F266,Combine!$B:$B,0),7),"No Data")</f>
        <v>4.47</v>
      </c>
      <c r="AB266">
        <f>IFERROR(INDEX(Combine!$C:$N,MATCH('Fantasy Points'!F266,Combine!$B:$B,0),8),"No Data")</f>
        <v>19</v>
      </c>
      <c r="AC266">
        <f>IFERROR(INDEX(Combine!$C:$N,MATCH('Fantasy Points'!F266,Combine!$B:$B,0),9),"No Data")</f>
        <v>34.5</v>
      </c>
      <c r="AD266">
        <f>IFERROR(INDEX(Combine!$C:$N,MATCH('Fantasy Points'!F266,Combine!$B:$B,0),10),"No Data")</f>
        <v>124</v>
      </c>
      <c r="AE266">
        <f>IFERROR(INDEX(Combine!$C:$N,MATCH('Fantasy Points'!F266,Combine!$B:$B,0),11),"No Data")</f>
        <v>4.08</v>
      </c>
      <c r="AF266">
        <f>IFERROR(INDEX(Combine!$C:$N,MATCH('Fantasy Points'!F266,Combine!$B:$B,0),12),"No Data")</f>
        <v>6.79</v>
      </c>
    </row>
    <row r="267" spans="1:32" x14ac:dyDescent="0.25">
      <c r="A267" t="s">
        <v>541</v>
      </c>
      <c r="B267" t="s">
        <v>76</v>
      </c>
      <c r="C267">
        <f>INDEX('Draft Master List'!B:D,MATCH('Fantasy Points'!F267,'Draft Master List'!F:F,0),1)</f>
        <v>5</v>
      </c>
      <c r="D267">
        <f>INDEX('Draft Master List'!B:D,MATCH('Fantasy Points'!F267,'Draft Master List'!F:F,0),2)</f>
        <v>163</v>
      </c>
      <c r="E267">
        <f>INDEX('Draft Master List'!B:D,MATCH('Fantasy Points'!F267,'Draft Master List'!F:F,0),3)</f>
        <v>26.2</v>
      </c>
      <c r="F267" t="s">
        <v>2629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 t="s">
        <v>3112</v>
      </c>
      <c r="T267">
        <v>0</v>
      </c>
      <c r="U267" t="str">
        <f>IFERROR(INDEX(Combine!C:N,MATCH('Fantasy Points'!F267,Combine!B:B,0),1),"No Data")</f>
        <v>Southern California</v>
      </c>
      <c r="V267" t="str">
        <f>IFERROR(INDEX(Combine!$C:$N,MATCH('Fantasy Points'!F267,Combine!$B:$B,0),2),"No Data")</f>
        <v>Pac-12</v>
      </c>
      <c r="W267" t="str">
        <f>IFERROR(INDEX(Combine!$C:$N,MATCH('Fantasy Points'!F267,Combine!$B:$B,0),3),"No Data")</f>
        <v>No Data</v>
      </c>
      <c r="X267" t="str">
        <f>IFERROR(INDEX(Combine!$C:$N,MATCH('Fantasy Points'!F267,Combine!$B:$B,0),4),"No Data")</f>
        <v>No Data</v>
      </c>
      <c r="Y267" t="str">
        <f>IFERROR(INDEX(Combine!$C:$N,MATCH('Fantasy Points'!F267,Combine!$B:$B,0),5),"No Data")</f>
        <v>No Data</v>
      </c>
      <c r="Z267" t="str">
        <f>IFERROR(INDEX(Combine!$C:$N,MATCH('Fantasy Points'!F267,Combine!$B:$B,0),6),"No Data")</f>
        <v>No Data</v>
      </c>
      <c r="AA267" t="str">
        <f>IFERROR(INDEX(Combine!$C:$N,MATCH('Fantasy Points'!F267,Combine!$B:$B,0),7),"No Data")</f>
        <v>No Data</v>
      </c>
      <c r="AB267" t="str">
        <f>IFERROR(INDEX(Combine!$C:$N,MATCH('Fantasy Points'!F267,Combine!$B:$B,0),8),"No Data")</f>
        <v>No Data</v>
      </c>
      <c r="AC267" t="str">
        <f>IFERROR(INDEX(Combine!$C:$N,MATCH('Fantasy Points'!F267,Combine!$B:$B,0),9),"No Data")</f>
        <v>No Data</v>
      </c>
      <c r="AD267" t="str">
        <f>IFERROR(INDEX(Combine!$C:$N,MATCH('Fantasy Points'!F267,Combine!$B:$B,0),10),"No Data")</f>
        <v>No Data</v>
      </c>
      <c r="AE267" t="str">
        <f>IFERROR(INDEX(Combine!$C:$N,MATCH('Fantasy Points'!F267,Combine!$B:$B,0),11),"No Data")</f>
        <v>No Data</v>
      </c>
      <c r="AF267" t="str">
        <f>IFERROR(INDEX(Combine!$C:$N,MATCH('Fantasy Points'!F267,Combine!$B:$B,0),12),"No Data")</f>
        <v>No Data</v>
      </c>
    </row>
    <row r="268" spans="1:32" x14ac:dyDescent="0.25">
      <c r="A268" t="s">
        <v>543</v>
      </c>
      <c r="B268" t="s">
        <v>76</v>
      </c>
      <c r="C268">
        <f>INDEX('Draft Master List'!B:D,MATCH('Fantasy Points'!F268,'Draft Master List'!F:F,0),1)</f>
        <v>6</v>
      </c>
      <c r="D268">
        <f>INDEX('Draft Master List'!B:D,MATCH('Fantasy Points'!F268,'Draft Master List'!F:F,0),2)</f>
        <v>170</v>
      </c>
      <c r="E268">
        <f>INDEX('Draft Master List'!B:D,MATCH('Fantasy Points'!F268,'Draft Master List'!F:F,0),3)</f>
        <v>23.4</v>
      </c>
      <c r="F268" t="s">
        <v>2631</v>
      </c>
      <c r="G268">
        <v>90</v>
      </c>
      <c r="H268">
        <v>0</v>
      </c>
      <c r="I268">
        <v>0</v>
      </c>
      <c r="J268">
        <v>0</v>
      </c>
      <c r="K268">
        <v>0</v>
      </c>
      <c r="L268">
        <v>90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 t="s">
        <v>3112</v>
      </c>
      <c r="T268">
        <v>0</v>
      </c>
      <c r="U268" t="str">
        <f>IFERROR(INDEX(Combine!C:N,MATCH('Fantasy Points'!F268,Combine!B:B,0),1),"No Data")</f>
        <v>Virginia</v>
      </c>
      <c r="V268" t="str">
        <f>IFERROR(INDEX(Combine!$C:$N,MATCH('Fantasy Points'!F268,Combine!$B:$B,0),2),"No Data")</f>
        <v>ACC</v>
      </c>
      <c r="W268" t="str">
        <f>IFERROR(INDEX(Combine!$C:$N,MATCH('Fantasy Points'!F268,Combine!$B:$B,0),3),"No Data")</f>
        <v>RB</v>
      </c>
      <c r="X268">
        <f>IFERROR(INDEX(Combine!$C:$N,MATCH('Fantasy Points'!F268,Combine!$B:$B,0),4),"No Data")</f>
        <v>71</v>
      </c>
      <c r="Y268">
        <f>IFERROR(INDEX(Combine!$C:$N,MATCH('Fantasy Points'!F268,Combine!$B:$B,0),5),"No Data")</f>
        <v>214</v>
      </c>
      <c r="Z268">
        <f>IFERROR(INDEX(Combine!$C:$N,MATCH('Fantasy Points'!F268,Combine!$B:$B,0),6),"No Data")</f>
        <v>0</v>
      </c>
      <c r="AA268">
        <f>IFERROR(INDEX(Combine!$C:$N,MATCH('Fantasy Points'!F268,Combine!$B:$B,0),7),"No Data")</f>
        <v>4.4800000000000004</v>
      </c>
      <c r="AB268">
        <f>IFERROR(INDEX(Combine!$C:$N,MATCH('Fantasy Points'!F268,Combine!$B:$B,0),8),"No Data")</f>
        <v>18</v>
      </c>
      <c r="AC268">
        <f>IFERROR(INDEX(Combine!$C:$N,MATCH('Fantasy Points'!F268,Combine!$B:$B,0),9),"No Data")</f>
        <v>35</v>
      </c>
      <c r="AD268">
        <f>IFERROR(INDEX(Combine!$C:$N,MATCH('Fantasy Points'!F268,Combine!$B:$B,0),10),"No Data")</f>
        <v>111</v>
      </c>
      <c r="AE268">
        <f>IFERROR(INDEX(Combine!$C:$N,MATCH('Fantasy Points'!F268,Combine!$B:$B,0),11),"No Data")</f>
        <v>4.37</v>
      </c>
      <c r="AF268">
        <f>IFERROR(INDEX(Combine!$C:$N,MATCH('Fantasy Points'!F268,Combine!$B:$B,0),12),"No Data")</f>
        <v>7.01</v>
      </c>
    </row>
    <row r="269" spans="1:32" x14ac:dyDescent="0.25">
      <c r="A269" t="s">
        <v>548</v>
      </c>
      <c r="B269" t="s">
        <v>212</v>
      </c>
      <c r="C269">
        <f>INDEX('Draft Master List'!B:D,MATCH('Fantasy Points'!F269,'Draft Master List'!F:F,0),1)</f>
        <v>6</v>
      </c>
      <c r="D269">
        <f>INDEX('Draft Master List'!B:D,MATCH('Fantasy Points'!F269,'Draft Master List'!F:F,0),2)</f>
        <v>180</v>
      </c>
      <c r="E269">
        <f>INDEX('Draft Master List'!B:D,MATCH('Fantasy Points'!F269,'Draft Master List'!F:F,0),3)</f>
        <v>19.399999999999999</v>
      </c>
      <c r="F269" t="s">
        <v>2635</v>
      </c>
      <c r="G269">
        <v>6.2</v>
      </c>
      <c r="H269">
        <v>25.4</v>
      </c>
      <c r="I269">
        <v>10.9</v>
      </c>
      <c r="J269">
        <v>0</v>
      </c>
      <c r="K269">
        <v>2.6</v>
      </c>
      <c r="L269">
        <v>45.1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 t="s">
        <v>3112</v>
      </c>
      <c r="T269">
        <v>0</v>
      </c>
      <c r="U269" t="str">
        <f>IFERROR(INDEX(Combine!C:N,MATCH('Fantasy Points'!F269,Combine!B:B,0),1),"No Data")</f>
        <v>Colorado</v>
      </c>
      <c r="V269" t="str">
        <f>IFERROR(INDEX(Combine!$C:$N,MATCH('Fantasy Points'!F269,Combine!$B:$B,0),2),"No Data")</f>
        <v>Pac-12</v>
      </c>
      <c r="W269" t="str">
        <f>IFERROR(INDEX(Combine!$C:$N,MATCH('Fantasy Points'!F269,Combine!$B:$B,0),3),"No Data")</f>
        <v>No Data</v>
      </c>
      <c r="X269" t="str">
        <f>IFERROR(INDEX(Combine!$C:$N,MATCH('Fantasy Points'!F269,Combine!$B:$B,0),4),"No Data")</f>
        <v>No Data</v>
      </c>
      <c r="Y269" t="str">
        <f>IFERROR(INDEX(Combine!$C:$N,MATCH('Fantasy Points'!F269,Combine!$B:$B,0),5),"No Data")</f>
        <v>No Data</v>
      </c>
      <c r="Z269" t="str">
        <f>IFERROR(INDEX(Combine!$C:$N,MATCH('Fantasy Points'!F269,Combine!$B:$B,0),6),"No Data")</f>
        <v>No Data</v>
      </c>
      <c r="AA269" t="str">
        <f>IFERROR(INDEX(Combine!$C:$N,MATCH('Fantasy Points'!F269,Combine!$B:$B,0),7),"No Data")</f>
        <v>No Data</v>
      </c>
      <c r="AB269" t="str">
        <f>IFERROR(INDEX(Combine!$C:$N,MATCH('Fantasy Points'!F269,Combine!$B:$B,0),8),"No Data")</f>
        <v>No Data</v>
      </c>
      <c r="AC269" t="str">
        <f>IFERROR(INDEX(Combine!$C:$N,MATCH('Fantasy Points'!F269,Combine!$B:$B,0),9),"No Data")</f>
        <v>No Data</v>
      </c>
      <c r="AD269" t="str">
        <f>IFERROR(INDEX(Combine!$C:$N,MATCH('Fantasy Points'!F269,Combine!$B:$B,0),10),"No Data")</f>
        <v>No Data</v>
      </c>
      <c r="AE269" t="str">
        <f>IFERROR(INDEX(Combine!$C:$N,MATCH('Fantasy Points'!F269,Combine!$B:$B,0),11),"No Data")</f>
        <v>No Data</v>
      </c>
      <c r="AF269" t="str">
        <f>IFERROR(INDEX(Combine!$C:$N,MATCH('Fantasy Points'!F269,Combine!$B:$B,0),12),"No Data")</f>
        <v>No Data</v>
      </c>
    </row>
    <row r="270" spans="1:32" x14ac:dyDescent="0.25">
      <c r="A270" t="s">
        <v>553</v>
      </c>
      <c r="B270" t="s">
        <v>76</v>
      </c>
      <c r="C270">
        <f>INDEX('Draft Master List'!B:D,MATCH('Fantasy Points'!F270,'Draft Master List'!F:F,0),1)</f>
        <v>6</v>
      </c>
      <c r="D270">
        <f>INDEX('Draft Master List'!B:D,MATCH('Fantasy Points'!F270,'Draft Master List'!F:F,0),2)</f>
        <v>195</v>
      </c>
      <c r="E270">
        <f>INDEX('Draft Master List'!B:D,MATCH('Fantasy Points'!F270,'Draft Master List'!F:F,0),3)</f>
        <v>13.4</v>
      </c>
      <c r="F270" t="s">
        <v>2640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 t="s">
        <v>3112</v>
      </c>
      <c r="T270">
        <v>0</v>
      </c>
      <c r="U270" t="str">
        <f>IFERROR(INDEX(Combine!C:N,MATCH('Fantasy Points'!F270,Combine!B:B,0),1),"No Data")</f>
        <v>Oklahoma</v>
      </c>
      <c r="V270" t="str">
        <f>IFERROR(INDEX(Combine!$C:$N,MATCH('Fantasy Points'!F270,Combine!$B:$B,0),2),"No Data")</f>
        <v>Big 12</v>
      </c>
      <c r="W270" t="str">
        <f>IFERROR(INDEX(Combine!$C:$N,MATCH('Fantasy Points'!F270,Combine!$B:$B,0),3),"No Data")</f>
        <v>No Data</v>
      </c>
      <c r="X270" t="str">
        <f>IFERROR(INDEX(Combine!$C:$N,MATCH('Fantasy Points'!F270,Combine!$B:$B,0),4),"No Data")</f>
        <v>No Data</v>
      </c>
      <c r="Y270" t="str">
        <f>IFERROR(INDEX(Combine!$C:$N,MATCH('Fantasy Points'!F270,Combine!$B:$B,0),5),"No Data")</f>
        <v>No Data</v>
      </c>
      <c r="Z270" t="str">
        <f>IFERROR(INDEX(Combine!$C:$N,MATCH('Fantasy Points'!F270,Combine!$B:$B,0),6),"No Data")</f>
        <v>No Data</v>
      </c>
      <c r="AA270" t="str">
        <f>IFERROR(INDEX(Combine!$C:$N,MATCH('Fantasy Points'!F270,Combine!$B:$B,0),7),"No Data")</f>
        <v>No Data</v>
      </c>
      <c r="AB270" t="str">
        <f>IFERROR(INDEX(Combine!$C:$N,MATCH('Fantasy Points'!F270,Combine!$B:$B,0),8),"No Data")</f>
        <v>No Data</v>
      </c>
      <c r="AC270" t="str">
        <f>IFERROR(INDEX(Combine!$C:$N,MATCH('Fantasy Points'!F270,Combine!$B:$B,0),9),"No Data")</f>
        <v>No Data</v>
      </c>
      <c r="AD270" t="str">
        <f>IFERROR(INDEX(Combine!$C:$N,MATCH('Fantasy Points'!F270,Combine!$B:$B,0),10),"No Data")</f>
        <v>No Data</v>
      </c>
      <c r="AE270" t="str">
        <f>IFERROR(INDEX(Combine!$C:$N,MATCH('Fantasy Points'!F270,Combine!$B:$B,0),11),"No Data")</f>
        <v>No Data</v>
      </c>
      <c r="AF270" t="str">
        <f>IFERROR(INDEX(Combine!$C:$N,MATCH('Fantasy Points'!F270,Combine!$B:$B,0),12),"No Data")</f>
        <v>No Data</v>
      </c>
    </row>
    <row r="271" spans="1:32" x14ac:dyDescent="0.25">
      <c r="A271" t="s">
        <v>556</v>
      </c>
      <c r="B271" t="s">
        <v>76</v>
      </c>
      <c r="C271">
        <f>INDEX('Draft Master List'!B:D,MATCH('Fantasy Points'!F271,'Draft Master List'!F:F,0),1)</f>
        <v>7</v>
      </c>
      <c r="D271">
        <f>INDEX('Draft Master List'!B:D,MATCH('Fantasy Points'!F271,'Draft Master List'!F:F,0),2)</f>
        <v>222</v>
      </c>
      <c r="E271">
        <f>INDEX('Draft Master List'!B:D,MATCH('Fantasy Points'!F271,'Draft Master List'!F:F,0),3)</f>
        <v>2.6</v>
      </c>
      <c r="F271" t="s">
        <v>2643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 t="s">
        <v>3112</v>
      </c>
      <c r="T271">
        <v>0</v>
      </c>
      <c r="U271" t="str">
        <f>IFERROR(INDEX(Combine!C:N,MATCH('Fantasy Points'!F271,Combine!B:B,0),1),"No Data")</f>
        <v>Louisiana-Lafayette</v>
      </c>
      <c r="V271" t="str">
        <f>IFERROR(INDEX(Combine!$C:$N,MATCH('Fantasy Points'!F271,Combine!$B:$B,0),2),"No Data")</f>
        <v>Sun Belt</v>
      </c>
      <c r="W271" t="str">
        <f>IFERROR(INDEX(Combine!$C:$N,MATCH('Fantasy Points'!F271,Combine!$B:$B,0),3),"No Data")</f>
        <v>No Data</v>
      </c>
      <c r="X271" t="str">
        <f>IFERROR(INDEX(Combine!$C:$N,MATCH('Fantasy Points'!F271,Combine!$B:$B,0),4),"No Data")</f>
        <v>No Data</v>
      </c>
      <c r="Y271" t="str">
        <f>IFERROR(INDEX(Combine!$C:$N,MATCH('Fantasy Points'!F271,Combine!$B:$B,0),5),"No Data")</f>
        <v>No Data</v>
      </c>
      <c r="Z271" t="str">
        <f>IFERROR(INDEX(Combine!$C:$N,MATCH('Fantasy Points'!F271,Combine!$B:$B,0),6),"No Data")</f>
        <v>No Data</v>
      </c>
      <c r="AA271" t="str">
        <f>IFERROR(INDEX(Combine!$C:$N,MATCH('Fantasy Points'!F271,Combine!$B:$B,0),7),"No Data")</f>
        <v>No Data</v>
      </c>
      <c r="AB271" t="str">
        <f>IFERROR(INDEX(Combine!$C:$N,MATCH('Fantasy Points'!F271,Combine!$B:$B,0),8),"No Data")</f>
        <v>No Data</v>
      </c>
      <c r="AC271" t="str">
        <f>IFERROR(INDEX(Combine!$C:$N,MATCH('Fantasy Points'!F271,Combine!$B:$B,0),9),"No Data")</f>
        <v>No Data</v>
      </c>
      <c r="AD271" t="str">
        <f>IFERROR(INDEX(Combine!$C:$N,MATCH('Fantasy Points'!F271,Combine!$B:$B,0),10),"No Data")</f>
        <v>No Data</v>
      </c>
      <c r="AE271" t="str">
        <f>IFERROR(INDEX(Combine!$C:$N,MATCH('Fantasy Points'!F271,Combine!$B:$B,0),11),"No Data")</f>
        <v>No Data</v>
      </c>
      <c r="AF271" t="str">
        <f>IFERROR(INDEX(Combine!$C:$N,MATCH('Fantasy Points'!F271,Combine!$B:$B,0),12),"No Data")</f>
        <v>No Data</v>
      </c>
    </row>
    <row r="272" spans="1:32" x14ac:dyDescent="0.25">
      <c r="A272" t="s">
        <v>560</v>
      </c>
      <c r="B272" t="s">
        <v>76</v>
      </c>
      <c r="C272">
        <f>INDEX('Draft Master List'!B:D,MATCH('Fantasy Points'!F272,'Draft Master List'!F:F,0),1)</f>
        <v>7</v>
      </c>
      <c r="D272">
        <f>INDEX('Draft Master List'!B:D,MATCH('Fantasy Points'!F272,'Draft Master List'!F:F,0),2)</f>
        <v>240</v>
      </c>
      <c r="E272">
        <f>INDEX('Draft Master List'!B:D,MATCH('Fantasy Points'!F272,'Draft Master List'!F:F,0),3)</f>
        <v>2</v>
      </c>
      <c r="F272" t="s">
        <v>2647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 t="s">
        <v>3112</v>
      </c>
      <c r="T272">
        <v>0</v>
      </c>
      <c r="U272" t="str">
        <f>IFERROR(INDEX(Combine!C:N,MATCH('Fantasy Points'!F272,Combine!B:B,0),1),"No Data")</f>
        <v>Virginia Tech</v>
      </c>
      <c r="V272" t="str">
        <f>IFERROR(INDEX(Combine!$C:$N,MATCH('Fantasy Points'!F272,Combine!$B:$B,0),2),"No Data")</f>
        <v>ACC</v>
      </c>
      <c r="W272" t="str">
        <f>IFERROR(INDEX(Combine!$C:$N,MATCH('Fantasy Points'!F272,Combine!$B:$B,0),3),"No Data")</f>
        <v>RB</v>
      </c>
      <c r="X272">
        <f>IFERROR(INDEX(Combine!$C:$N,MATCH('Fantasy Points'!F272,Combine!$B:$B,0),4),"No Data")</f>
        <v>73</v>
      </c>
      <c r="Y272">
        <f>IFERROR(INDEX(Combine!$C:$N,MATCH('Fantasy Points'!F272,Combine!$B:$B,0),5),"No Data")</f>
        <v>227</v>
      </c>
      <c r="Z272">
        <f>IFERROR(INDEX(Combine!$C:$N,MATCH('Fantasy Points'!F272,Combine!$B:$B,0),6),"No Data")</f>
        <v>0</v>
      </c>
      <c r="AA272">
        <f>IFERROR(INDEX(Combine!$C:$N,MATCH('Fantasy Points'!F272,Combine!$B:$B,0),7),"No Data")</f>
        <v>4.62</v>
      </c>
      <c r="AB272">
        <f>IFERROR(INDEX(Combine!$C:$N,MATCH('Fantasy Points'!F272,Combine!$B:$B,0),8),"No Data")</f>
        <v>18</v>
      </c>
      <c r="AC272">
        <f>IFERROR(INDEX(Combine!$C:$N,MATCH('Fantasy Points'!F272,Combine!$B:$B,0),9),"No Data")</f>
        <v>30.5</v>
      </c>
      <c r="AD272">
        <f>IFERROR(INDEX(Combine!$C:$N,MATCH('Fantasy Points'!F272,Combine!$B:$B,0),10),"No Data")</f>
        <v>106</v>
      </c>
      <c r="AE272">
        <f>IFERROR(INDEX(Combine!$C:$N,MATCH('Fantasy Points'!F272,Combine!$B:$B,0),11),"No Data")</f>
        <v>4.2300000000000004</v>
      </c>
      <c r="AF272">
        <f>IFERROR(INDEX(Combine!$C:$N,MATCH('Fantasy Points'!F272,Combine!$B:$B,0),12),"No Data")</f>
        <v>7.07</v>
      </c>
    </row>
    <row r="273" spans="1:32" x14ac:dyDescent="0.25">
      <c r="A273" t="s">
        <v>561</v>
      </c>
      <c r="B273" t="s">
        <v>76</v>
      </c>
      <c r="C273">
        <f>INDEX('Draft Master List'!B:D,MATCH('Fantasy Points'!F273,'Draft Master List'!F:F,0),1)</f>
        <v>7</v>
      </c>
      <c r="D273">
        <f>INDEX('Draft Master List'!B:D,MATCH('Fantasy Points'!F273,'Draft Master List'!F:F,0),2)</f>
        <v>246</v>
      </c>
      <c r="E273">
        <f>INDEX('Draft Master List'!B:D,MATCH('Fantasy Points'!F273,'Draft Master List'!F:F,0),3)</f>
        <v>2</v>
      </c>
      <c r="F273" t="s">
        <v>2648</v>
      </c>
      <c r="G273">
        <v>0</v>
      </c>
      <c r="H273">
        <v>0</v>
      </c>
      <c r="I273">
        <v>10.399999999999999</v>
      </c>
      <c r="J273">
        <v>48</v>
      </c>
      <c r="K273">
        <v>2.7</v>
      </c>
      <c r="L273">
        <v>61.1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 t="s">
        <v>3112</v>
      </c>
      <c r="T273">
        <v>0</v>
      </c>
      <c r="U273" t="str">
        <f>IFERROR(INDEX(Combine!C:N,MATCH('Fantasy Points'!F273,Combine!B:B,0),1),"No Data")</f>
        <v>Utah</v>
      </c>
      <c r="V273" t="str">
        <f>IFERROR(INDEX(Combine!$C:$N,MATCH('Fantasy Points'!F273,Combine!$B:$B,0),2),"No Data")</f>
        <v>Pac-12</v>
      </c>
      <c r="W273" t="str">
        <f>IFERROR(INDEX(Combine!$C:$N,MATCH('Fantasy Points'!F273,Combine!$B:$B,0),3),"No Data")</f>
        <v>RB</v>
      </c>
      <c r="X273">
        <f>IFERROR(INDEX(Combine!$C:$N,MATCH('Fantasy Points'!F273,Combine!$B:$B,0),4),"No Data")</f>
        <v>70</v>
      </c>
      <c r="Y273">
        <f>IFERROR(INDEX(Combine!$C:$N,MATCH('Fantasy Points'!F273,Combine!$B:$B,0),5),"No Data")</f>
        <v>218</v>
      </c>
      <c r="Z273">
        <f>IFERROR(INDEX(Combine!$C:$N,MATCH('Fantasy Points'!F273,Combine!$B:$B,0),6),"No Data")</f>
        <v>0</v>
      </c>
      <c r="AA273">
        <f>IFERROR(INDEX(Combine!$C:$N,MATCH('Fantasy Points'!F273,Combine!$B:$B,0),7),"No Data")</f>
        <v>4.5</v>
      </c>
      <c r="AB273">
        <f>IFERROR(INDEX(Combine!$C:$N,MATCH('Fantasy Points'!F273,Combine!$B:$B,0),8),"No Data")</f>
        <v>29</v>
      </c>
      <c r="AC273">
        <f>IFERROR(INDEX(Combine!$C:$N,MATCH('Fantasy Points'!F273,Combine!$B:$B,0),9),"No Data")</f>
        <v>35</v>
      </c>
      <c r="AD273">
        <f>IFERROR(INDEX(Combine!$C:$N,MATCH('Fantasy Points'!F273,Combine!$B:$B,0),10),"No Data")</f>
        <v>119</v>
      </c>
      <c r="AE273">
        <f>IFERROR(INDEX(Combine!$C:$N,MATCH('Fantasy Points'!F273,Combine!$B:$B,0),11),"No Data")</f>
        <v>0</v>
      </c>
      <c r="AF273">
        <f>IFERROR(INDEX(Combine!$C:$N,MATCH('Fantasy Points'!F273,Combine!$B:$B,0),12),"No Data")</f>
        <v>7.21</v>
      </c>
    </row>
    <row r="274" spans="1:32" x14ac:dyDescent="0.25">
      <c r="A274" t="s">
        <v>17</v>
      </c>
      <c r="B274" t="s">
        <v>1</v>
      </c>
      <c r="C274">
        <f>INDEX('Draft Master List'!B:D,MATCH('Fantasy Points'!F274,'Draft Master List'!F:F,0),1)</f>
        <v>1</v>
      </c>
      <c r="D274">
        <f>INDEX('Draft Master List'!B:D,MATCH('Fantasy Points'!F274,'Draft Master List'!F:F,0),2)</f>
        <v>1</v>
      </c>
      <c r="E274">
        <f>INDEX('Draft Master List'!B:D,MATCH('Fantasy Points'!F274,'Draft Master List'!F:F,0),3)</f>
        <v>3000</v>
      </c>
      <c r="F274" t="s">
        <v>2320</v>
      </c>
      <c r="G274">
        <v>218.48</v>
      </c>
      <c r="H274">
        <v>110.56</v>
      </c>
      <c r="I274">
        <v>248.08000000000004</v>
      </c>
      <c r="J274">
        <v>143.48000000000002</v>
      </c>
      <c r="K274">
        <v>0</v>
      </c>
      <c r="L274">
        <v>720.6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 t="s">
        <v>3112</v>
      </c>
      <c r="T274">
        <v>0</v>
      </c>
      <c r="U274" t="str">
        <f>IFERROR(INDEX(Combine!C:N,MATCH('Fantasy Points'!F274,Combine!B:B,0),1),"No Data")</f>
        <v>Oklahoma</v>
      </c>
      <c r="V274" t="str">
        <f>IFERROR(INDEX(Combine!$C:$N,MATCH('Fantasy Points'!F274,Combine!$B:$B,0),2),"No Data")</f>
        <v>Big 12</v>
      </c>
      <c r="W274" t="str">
        <f>IFERROR(INDEX(Combine!$C:$N,MATCH('Fantasy Points'!F274,Combine!$B:$B,0),3),"No Data")</f>
        <v>QB</v>
      </c>
      <c r="X274">
        <f>IFERROR(INDEX(Combine!$C:$N,MATCH('Fantasy Points'!F274,Combine!$B:$B,0),4),"No Data")</f>
        <v>76</v>
      </c>
      <c r="Y274">
        <f>IFERROR(INDEX(Combine!$C:$N,MATCH('Fantasy Points'!F274,Combine!$B:$B,0),5),"No Data")</f>
        <v>236</v>
      </c>
      <c r="Z274">
        <f>IFERROR(INDEX(Combine!$C:$N,MATCH('Fantasy Points'!F274,Combine!$B:$B,0),6),"No Data")</f>
        <v>36</v>
      </c>
      <c r="AA274">
        <f>IFERROR(INDEX(Combine!$C:$N,MATCH('Fantasy Points'!F274,Combine!$B:$B,0),7),"No Data")</f>
        <v>4.79</v>
      </c>
      <c r="AB274">
        <f>IFERROR(INDEX(Combine!$C:$N,MATCH('Fantasy Points'!F274,Combine!$B:$B,0),8),"No Data")</f>
        <v>0</v>
      </c>
      <c r="AC274">
        <f>IFERROR(INDEX(Combine!$C:$N,MATCH('Fantasy Points'!F274,Combine!$B:$B,0),9),"No Data")</f>
        <v>0</v>
      </c>
      <c r="AD274">
        <f>IFERROR(INDEX(Combine!$C:$N,MATCH('Fantasy Points'!F274,Combine!$B:$B,0),10),"No Data")</f>
        <v>0</v>
      </c>
      <c r="AE274">
        <f>IFERROR(INDEX(Combine!$C:$N,MATCH('Fantasy Points'!F274,Combine!$B:$B,0),11),"No Data")</f>
        <v>0</v>
      </c>
      <c r="AF274">
        <f>IFERROR(INDEX(Combine!$C:$N,MATCH('Fantasy Points'!F274,Combine!$B:$B,0),12),"No Data")</f>
        <v>0</v>
      </c>
    </row>
    <row r="275" spans="1:32" x14ac:dyDescent="0.25">
      <c r="A275" t="s">
        <v>267</v>
      </c>
      <c r="B275" t="s">
        <v>1</v>
      </c>
      <c r="C275">
        <f>INDEX('Draft Master List'!B:D,MATCH('Fantasy Points'!F275,'Draft Master List'!F:F,0),1)</f>
        <v>1</v>
      </c>
      <c r="D275">
        <f>INDEX('Draft Master List'!B:D,MATCH('Fantasy Points'!F275,'Draft Master List'!F:F,0),2)</f>
        <v>25</v>
      </c>
      <c r="E275">
        <f>INDEX('Draft Master List'!B:D,MATCH('Fantasy Points'!F275,'Draft Master List'!F:F,0),3)</f>
        <v>720</v>
      </c>
      <c r="F275" t="s">
        <v>2325</v>
      </c>
      <c r="G275">
        <v>50.16</v>
      </c>
      <c r="H275">
        <v>129.16</v>
      </c>
      <c r="I275">
        <v>1.56</v>
      </c>
      <c r="J275">
        <v>0</v>
      </c>
      <c r="K275">
        <v>0</v>
      </c>
      <c r="L275">
        <v>180.88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 t="s">
        <v>3112</v>
      </c>
      <c r="T275">
        <v>0</v>
      </c>
      <c r="U275" t="str">
        <f>IFERROR(INDEX(Combine!C:N,MATCH('Fantasy Points'!F275,Combine!B:B,0),1),"No Data")</f>
        <v>Florida</v>
      </c>
      <c r="V275" t="str">
        <f>IFERROR(INDEX(Combine!$C:$N,MATCH('Fantasy Points'!F275,Combine!$B:$B,0),2),"No Data")</f>
        <v>SEC</v>
      </c>
      <c r="W275" t="str">
        <f>IFERROR(INDEX(Combine!$C:$N,MATCH('Fantasy Points'!F275,Combine!$B:$B,0),3),"No Data")</f>
        <v>QB</v>
      </c>
      <c r="X275">
        <f>IFERROR(INDEX(Combine!$C:$N,MATCH('Fantasy Points'!F275,Combine!$B:$B,0),4),"No Data")</f>
        <v>75</v>
      </c>
      <c r="Y275">
        <f>IFERROR(INDEX(Combine!$C:$N,MATCH('Fantasy Points'!F275,Combine!$B:$B,0),5),"No Data")</f>
        <v>236</v>
      </c>
      <c r="Z275">
        <f>IFERROR(INDEX(Combine!$C:$N,MATCH('Fantasy Points'!F275,Combine!$B:$B,0),6),"No Data")</f>
        <v>22</v>
      </c>
      <c r="AA275">
        <f>IFERROR(INDEX(Combine!$C:$N,MATCH('Fantasy Points'!F275,Combine!$B:$B,0),7),"No Data")</f>
        <v>4.71</v>
      </c>
      <c r="AB275">
        <f>IFERROR(INDEX(Combine!$C:$N,MATCH('Fantasy Points'!F275,Combine!$B:$B,0),8),"No Data")</f>
        <v>0</v>
      </c>
      <c r="AC275">
        <f>IFERROR(INDEX(Combine!$C:$N,MATCH('Fantasy Points'!F275,Combine!$B:$B,0),9),"No Data")</f>
        <v>38.5</v>
      </c>
      <c r="AD275">
        <f>IFERROR(INDEX(Combine!$C:$N,MATCH('Fantasy Points'!F275,Combine!$B:$B,0),10),"No Data")</f>
        <v>115</v>
      </c>
      <c r="AE275">
        <f>IFERROR(INDEX(Combine!$C:$N,MATCH('Fantasy Points'!F275,Combine!$B:$B,0),11),"No Data")</f>
        <v>4.17</v>
      </c>
      <c r="AF275">
        <f>IFERROR(INDEX(Combine!$C:$N,MATCH('Fantasy Points'!F275,Combine!$B:$B,0),12),"No Data")</f>
        <v>6.66</v>
      </c>
    </row>
    <row r="276" spans="1:32" x14ac:dyDescent="0.25">
      <c r="A276" t="s">
        <v>269</v>
      </c>
      <c r="B276" t="s">
        <v>1</v>
      </c>
      <c r="C276">
        <f>INDEX('Draft Master List'!B:D,MATCH('Fantasy Points'!F276,'Draft Master List'!F:F,0),1)</f>
        <v>2</v>
      </c>
      <c r="D276">
        <f>INDEX('Draft Master List'!B:D,MATCH('Fantasy Points'!F276,'Draft Master List'!F:F,0),2)</f>
        <v>48</v>
      </c>
      <c r="E276">
        <f>INDEX('Draft Master List'!B:D,MATCH('Fantasy Points'!F276,'Draft Master List'!F:F,0),3)</f>
        <v>420</v>
      </c>
      <c r="F276" t="s">
        <v>2329</v>
      </c>
      <c r="G276">
        <v>62.319999999999993</v>
      </c>
      <c r="H276">
        <v>0</v>
      </c>
      <c r="I276">
        <v>0</v>
      </c>
      <c r="J276">
        <v>0</v>
      </c>
      <c r="K276">
        <v>18.920000000000002</v>
      </c>
      <c r="L276">
        <v>81.239999999999995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 t="s">
        <v>3112</v>
      </c>
      <c r="T276">
        <v>0</v>
      </c>
      <c r="U276" t="str">
        <f>IFERROR(INDEX(Combine!C:N,MATCH('Fantasy Points'!F276,Combine!B:B,0),1),"No Data")</f>
        <v>Notre Dame</v>
      </c>
      <c r="V276" t="str">
        <f>IFERROR(INDEX(Combine!$C:$N,MATCH('Fantasy Points'!F276,Combine!$B:$B,0),2),"No Data")</f>
        <v>Division I FBS Independents</v>
      </c>
      <c r="W276" t="str">
        <f>IFERROR(INDEX(Combine!$C:$N,MATCH('Fantasy Points'!F276,Combine!$B:$B,0),3),"No Data")</f>
        <v>QB</v>
      </c>
      <c r="X276">
        <f>IFERROR(INDEX(Combine!$C:$N,MATCH('Fantasy Points'!F276,Combine!$B:$B,0),4),"No Data")</f>
        <v>80</v>
      </c>
      <c r="Y276">
        <f>IFERROR(INDEX(Combine!$C:$N,MATCH('Fantasy Points'!F276,Combine!$B:$B,0),5),"No Data")</f>
        <v>222</v>
      </c>
      <c r="Z276">
        <f>IFERROR(INDEX(Combine!$C:$N,MATCH('Fantasy Points'!F276,Combine!$B:$B,0),6),"No Data")</f>
        <v>23</v>
      </c>
      <c r="AA276">
        <f>IFERROR(INDEX(Combine!$C:$N,MATCH('Fantasy Points'!F276,Combine!$B:$B,0),7),"No Data")</f>
        <v>4.76</v>
      </c>
      <c r="AB276">
        <f>IFERROR(INDEX(Combine!$C:$N,MATCH('Fantasy Points'!F276,Combine!$B:$B,0),8),"No Data")</f>
        <v>0</v>
      </c>
      <c r="AC276">
        <f>IFERROR(INDEX(Combine!$C:$N,MATCH('Fantasy Points'!F276,Combine!$B:$B,0),9),"No Data")</f>
        <v>0</v>
      </c>
      <c r="AD276">
        <f>IFERROR(INDEX(Combine!$C:$N,MATCH('Fantasy Points'!F276,Combine!$B:$B,0),10),"No Data")</f>
        <v>0</v>
      </c>
      <c r="AE276">
        <f>IFERROR(INDEX(Combine!$C:$N,MATCH('Fantasy Points'!F276,Combine!$B:$B,0),11),"No Data")</f>
        <v>0</v>
      </c>
      <c r="AF276">
        <f>IFERROR(INDEX(Combine!$C:$N,MATCH('Fantasy Points'!F276,Combine!$B:$B,0),12),"No Data")</f>
        <v>0</v>
      </c>
    </row>
    <row r="277" spans="1:32" x14ac:dyDescent="0.25">
      <c r="A277" t="s">
        <v>276</v>
      </c>
      <c r="B277" t="s">
        <v>1</v>
      </c>
      <c r="C277">
        <f>INDEX('Draft Master List'!B:D,MATCH('Fantasy Points'!F277,'Draft Master List'!F:F,0),1)</f>
        <v>3</v>
      </c>
      <c r="D277">
        <f>INDEX('Draft Master List'!B:D,MATCH('Fantasy Points'!F277,'Draft Master List'!F:F,0),2)</f>
        <v>85</v>
      </c>
      <c r="E277">
        <f>INDEX('Draft Master List'!B:D,MATCH('Fantasy Points'!F277,'Draft Master List'!F:F,0),3)</f>
        <v>165</v>
      </c>
      <c r="F277" t="s">
        <v>2338</v>
      </c>
      <c r="G277">
        <v>81.039999999999992</v>
      </c>
      <c r="H277">
        <v>171.32</v>
      </c>
      <c r="I277">
        <v>9.16</v>
      </c>
      <c r="J277">
        <v>0.52</v>
      </c>
      <c r="K277">
        <v>60.28</v>
      </c>
      <c r="L277">
        <v>322.31999999999994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 t="s">
        <v>3112</v>
      </c>
      <c r="T277">
        <v>0</v>
      </c>
      <c r="U277" t="str">
        <f>IFERROR(INDEX(Combine!C:N,MATCH('Fantasy Points'!F277,Combine!B:B,0),1),"No Data")</f>
        <v>Texas</v>
      </c>
      <c r="V277" t="str">
        <f>IFERROR(INDEX(Combine!$C:$N,MATCH('Fantasy Points'!F277,Combine!$B:$B,0),2),"No Data")</f>
        <v>Big 12</v>
      </c>
      <c r="W277" t="str">
        <f>IFERROR(INDEX(Combine!$C:$N,MATCH('Fantasy Points'!F277,Combine!$B:$B,0),3),"No Data")</f>
        <v>QB</v>
      </c>
      <c r="X277">
        <f>IFERROR(INDEX(Combine!$C:$N,MATCH('Fantasy Points'!F277,Combine!$B:$B,0),4),"No Data")</f>
        <v>73</v>
      </c>
      <c r="Y277">
        <f>IFERROR(INDEX(Combine!$C:$N,MATCH('Fantasy Points'!F277,Combine!$B:$B,0),5),"No Data")</f>
        <v>216</v>
      </c>
      <c r="Z277">
        <f>IFERROR(INDEX(Combine!$C:$N,MATCH('Fantasy Points'!F277,Combine!$B:$B,0),6),"No Data")</f>
        <v>25</v>
      </c>
      <c r="AA277">
        <f>IFERROR(INDEX(Combine!$C:$N,MATCH('Fantasy Points'!F277,Combine!$B:$B,0),7),"No Data")</f>
        <v>4.79</v>
      </c>
      <c r="AB277">
        <f>IFERROR(INDEX(Combine!$C:$N,MATCH('Fantasy Points'!F277,Combine!$B:$B,0),8),"No Data")</f>
        <v>0</v>
      </c>
      <c r="AC277">
        <f>IFERROR(INDEX(Combine!$C:$N,MATCH('Fantasy Points'!F277,Combine!$B:$B,0),9),"No Data")</f>
        <v>0</v>
      </c>
      <c r="AD277">
        <f>IFERROR(INDEX(Combine!$C:$N,MATCH('Fantasy Points'!F277,Combine!$B:$B,0),10),"No Data")</f>
        <v>114</v>
      </c>
      <c r="AE277">
        <f>IFERROR(INDEX(Combine!$C:$N,MATCH('Fantasy Points'!F277,Combine!$B:$B,0),11),"No Data")</f>
        <v>0</v>
      </c>
      <c r="AF277">
        <f>IFERROR(INDEX(Combine!$C:$N,MATCH('Fantasy Points'!F277,Combine!$B:$B,0),12),"No Data")</f>
        <v>0</v>
      </c>
    </row>
    <row r="278" spans="1:32" x14ac:dyDescent="0.25">
      <c r="A278" t="s">
        <v>286</v>
      </c>
      <c r="B278" t="s">
        <v>1</v>
      </c>
      <c r="C278">
        <f>INDEX('Draft Master List'!B:D,MATCH('Fantasy Points'!F278,'Draft Master List'!F:F,0),1)</f>
        <v>4</v>
      </c>
      <c r="D278">
        <f>INDEX('Draft Master List'!B:D,MATCH('Fantasy Points'!F278,'Draft Master List'!F:F,0),2)</f>
        <v>122</v>
      </c>
      <c r="E278">
        <f>INDEX('Draft Master List'!B:D,MATCH('Fantasy Points'!F278,'Draft Master List'!F:F,0),3)</f>
        <v>50</v>
      </c>
      <c r="F278" t="s">
        <v>2348</v>
      </c>
      <c r="G278">
        <v>0</v>
      </c>
      <c r="H278">
        <v>0.28000000000000025</v>
      </c>
      <c r="I278">
        <v>0</v>
      </c>
      <c r="J278">
        <v>0</v>
      </c>
      <c r="K278">
        <v>0</v>
      </c>
      <c r="L278">
        <v>0.28000000000000025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 t="s">
        <v>3112</v>
      </c>
      <c r="T278">
        <v>0</v>
      </c>
      <c r="U278" t="str">
        <f>IFERROR(INDEX(Combine!C:N,MATCH('Fantasy Points'!F278,Combine!B:B,0),1),"No Data")</f>
        <v>Northwestern</v>
      </c>
      <c r="V278" t="str">
        <f>IFERROR(INDEX(Combine!$C:$N,MATCH('Fantasy Points'!F278,Combine!$B:$B,0),2),"No Data")</f>
        <v>Big Ten</v>
      </c>
      <c r="W278" t="str">
        <f>IFERROR(INDEX(Combine!$C:$N,MATCH('Fantasy Points'!F278,Combine!$B:$B,0),3),"No Data")</f>
        <v>QB</v>
      </c>
      <c r="X278">
        <f>IFERROR(INDEX(Combine!$C:$N,MATCH('Fantasy Points'!F278,Combine!$B:$B,0),4),"No Data")</f>
        <v>75</v>
      </c>
      <c r="Y278">
        <f>IFERROR(INDEX(Combine!$C:$N,MATCH('Fantasy Points'!F278,Combine!$B:$B,0),5),"No Data")</f>
        <v>225</v>
      </c>
      <c r="Z278">
        <f>IFERROR(INDEX(Combine!$C:$N,MATCH('Fantasy Points'!F278,Combine!$B:$B,0),6),"No Data")</f>
        <v>0</v>
      </c>
      <c r="AA278">
        <f>IFERROR(INDEX(Combine!$C:$N,MATCH('Fantasy Points'!F278,Combine!$B:$B,0),7),"No Data")</f>
        <v>4.93</v>
      </c>
      <c r="AB278">
        <f>IFERROR(INDEX(Combine!$C:$N,MATCH('Fantasy Points'!F278,Combine!$B:$B,0),8),"No Data")</f>
        <v>0</v>
      </c>
      <c r="AC278">
        <f>IFERROR(INDEX(Combine!$C:$N,MATCH('Fantasy Points'!F278,Combine!$B:$B,0),9),"No Data")</f>
        <v>32</v>
      </c>
      <c r="AD278">
        <f>IFERROR(INDEX(Combine!$C:$N,MATCH('Fantasy Points'!F278,Combine!$B:$B,0),10),"No Data")</f>
        <v>110</v>
      </c>
      <c r="AE278">
        <f>IFERROR(INDEX(Combine!$C:$N,MATCH('Fantasy Points'!F278,Combine!$B:$B,0),11),"No Data")</f>
        <v>4.37</v>
      </c>
      <c r="AF278">
        <f>IFERROR(INDEX(Combine!$C:$N,MATCH('Fantasy Points'!F278,Combine!$B:$B,0),12),"No Data")</f>
        <v>6.96</v>
      </c>
    </row>
    <row r="279" spans="1:32" x14ac:dyDescent="0.25">
      <c r="A279" t="s">
        <v>288</v>
      </c>
      <c r="B279" t="s">
        <v>1</v>
      </c>
      <c r="C279">
        <f>INDEX('Draft Master List'!B:D,MATCH('Fantasy Points'!F279,'Draft Master List'!F:F,0),1)</f>
        <v>5</v>
      </c>
      <c r="D279">
        <f>INDEX('Draft Master List'!B:D,MATCH('Fantasy Points'!F279,'Draft Master List'!F:F,0),2)</f>
        <v>155</v>
      </c>
      <c r="E279">
        <f>INDEX('Draft Master List'!B:D,MATCH('Fantasy Points'!F279,'Draft Master List'!F:F,0),3)</f>
        <v>29.4</v>
      </c>
      <c r="F279" t="s">
        <v>2350</v>
      </c>
      <c r="G279">
        <v>34.480000000000004</v>
      </c>
      <c r="H279">
        <v>114.51999999999998</v>
      </c>
      <c r="I279">
        <v>39.28</v>
      </c>
      <c r="J279">
        <v>0</v>
      </c>
      <c r="K279">
        <v>0</v>
      </c>
      <c r="L279">
        <v>188.28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 t="s">
        <v>3112</v>
      </c>
      <c r="T279">
        <v>0</v>
      </c>
      <c r="U279" t="str">
        <f>IFERROR(INDEX(Combine!C:N,MATCH('Fantasy Points'!F279,Combine!B:B,0),1),"No Data")</f>
        <v>Fordham</v>
      </c>
      <c r="V279" t="str">
        <f>IFERROR(INDEX(Combine!$C:$N,MATCH('Fantasy Points'!F279,Combine!$B:$B,0),2),"No Data")</f>
        <v>N/A</v>
      </c>
      <c r="W279" t="str">
        <f>IFERROR(INDEX(Combine!$C:$N,MATCH('Fantasy Points'!F279,Combine!$B:$B,0),3),"No Data")</f>
        <v>QB</v>
      </c>
      <c r="X279">
        <f>IFERROR(INDEX(Combine!$C:$N,MATCH('Fantasy Points'!F279,Combine!$B:$B,0),4),"No Data")</f>
        <v>78</v>
      </c>
      <c r="Y279">
        <f>IFERROR(INDEX(Combine!$C:$N,MATCH('Fantasy Points'!F279,Combine!$B:$B,0),5),"No Data")</f>
        <v>243</v>
      </c>
      <c r="Z279">
        <f>IFERROR(INDEX(Combine!$C:$N,MATCH('Fantasy Points'!F279,Combine!$B:$B,0),6),"No Data")</f>
        <v>24</v>
      </c>
      <c r="AA279">
        <f>IFERROR(INDEX(Combine!$C:$N,MATCH('Fantasy Points'!F279,Combine!$B:$B,0),7),"No Data")</f>
        <v>4.8499999999999996</v>
      </c>
      <c r="AB279">
        <f>IFERROR(INDEX(Combine!$C:$N,MATCH('Fantasy Points'!F279,Combine!$B:$B,0),8),"No Data")</f>
        <v>0</v>
      </c>
      <c r="AC279">
        <f>IFERROR(INDEX(Combine!$C:$N,MATCH('Fantasy Points'!F279,Combine!$B:$B,0),9),"No Data")</f>
        <v>33.5</v>
      </c>
      <c r="AD279">
        <f>IFERROR(INDEX(Combine!$C:$N,MATCH('Fantasy Points'!F279,Combine!$B:$B,0),10),"No Data")</f>
        <v>108</v>
      </c>
      <c r="AE279">
        <f>IFERROR(INDEX(Combine!$C:$N,MATCH('Fantasy Points'!F279,Combine!$B:$B,0),11),"No Data")</f>
        <v>4.33</v>
      </c>
      <c r="AF279">
        <f>IFERROR(INDEX(Combine!$C:$N,MATCH('Fantasy Points'!F279,Combine!$B:$B,0),12),"No Data")</f>
        <v>7.17</v>
      </c>
    </row>
    <row r="280" spans="1:32" x14ac:dyDescent="0.25">
      <c r="A280" t="s">
        <v>293</v>
      </c>
      <c r="B280" t="s">
        <v>1</v>
      </c>
      <c r="C280">
        <f>INDEX('Draft Master List'!B:D,MATCH('Fantasy Points'!F280,'Draft Master List'!F:F,0),1)</f>
        <v>5</v>
      </c>
      <c r="D280">
        <f>INDEX('Draft Master List'!B:D,MATCH('Fantasy Points'!F280,'Draft Master List'!F:F,0),2)</f>
        <v>168</v>
      </c>
      <c r="E280">
        <f>INDEX('Draft Master List'!B:D,MATCH('Fantasy Points'!F280,'Draft Master List'!F:F,0),3)</f>
        <v>24.2</v>
      </c>
      <c r="F280" t="s">
        <v>2354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 t="s">
        <v>3112</v>
      </c>
      <c r="T280">
        <v>0</v>
      </c>
      <c r="U280" t="str">
        <f>IFERROR(INDEX(Combine!C:N,MATCH('Fantasy Points'!F280,Combine!B:B,0),1),"No Data")</f>
        <v>Tennessee</v>
      </c>
      <c r="V280" t="str">
        <f>IFERROR(INDEX(Combine!$C:$N,MATCH('Fantasy Points'!F280,Combine!$B:$B,0),2),"No Data")</f>
        <v>SEC</v>
      </c>
      <c r="W280" t="str">
        <f>IFERROR(INDEX(Combine!$C:$N,MATCH('Fantasy Points'!F280,Combine!$B:$B,0),3),"No Data")</f>
        <v>No Data</v>
      </c>
      <c r="X280" t="str">
        <f>IFERROR(INDEX(Combine!$C:$N,MATCH('Fantasy Points'!F280,Combine!$B:$B,0),4),"No Data")</f>
        <v>No Data</v>
      </c>
      <c r="Y280" t="str">
        <f>IFERROR(INDEX(Combine!$C:$N,MATCH('Fantasy Points'!F280,Combine!$B:$B,0),5),"No Data")</f>
        <v>No Data</v>
      </c>
      <c r="Z280" t="str">
        <f>IFERROR(INDEX(Combine!$C:$N,MATCH('Fantasy Points'!F280,Combine!$B:$B,0),6),"No Data")</f>
        <v>No Data</v>
      </c>
      <c r="AA280" t="str">
        <f>IFERROR(INDEX(Combine!$C:$N,MATCH('Fantasy Points'!F280,Combine!$B:$B,0),7),"No Data")</f>
        <v>No Data</v>
      </c>
      <c r="AB280" t="str">
        <f>IFERROR(INDEX(Combine!$C:$N,MATCH('Fantasy Points'!F280,Combine!$B:$B,0),8),"No Data")</f>
        <v>No Data</v>
      </c>
      <c r="AC280" t="str">
        <f>IFERROR(INDEX(Combine!$C:$N,MATCH('Fantasy Points'!F280,Combine!$B:$B,0),9),"No Data")</f>
        <v>No Data</v>
      </c>
      <c r="AD280" t="str">
        <f>IFERROR(INDEX(Combine!$C:$N,MATCH('Fantasy Points'!F280,Combine!$B:$B,0),10),"No Data")</f>
        <v>No Data</v>
      </c>
      <c r="AE280" t="str">
        <f>IFERROR(INDEX(Combine!$C:$N,MATCH('Fantasy Points'!F280,Combine!$B:$B,0),11),"No Data")</f>
        <v>No Data</v>
      </c>
      <c r="AF280" t="str">
        <f>IFERROR(INDEX(Combine!$C:$N,MATCH('Fantasy Points'!F280,Combine!$B:$B,0),12),"No Data")</f>
        <v>No Data</v>
      </c>
    </row>
    <row r="281" spans="1:32" x14ac:dyDescent="0.25">
      <c r="A281" t="s">
        <v>297</v>
      </c>
      <c r="B281" t="s">
        <v>1</v>
      </c>
      <c r="C281">
        <f>INDEX('Draft Master List'!B:D,MATCH('Fantasy Points'!F281,'Draft Master List'!F:F,0),1)</f>
        <v>6</v>
      </c>
      <c r="D281">
        <f>INDEX('Draft Master List'!B:D,MATCH('Fantasy Points'!F281,'Draft Master List'!F:F,0),2)</f>
        <v>176</v>
      </c>
      <c r="E281">
        <f>INDEX('Draft Master List'!B:D,MATCH('Fantasy Points'!F281,'Draft Master List'!F:F,0),3)</f>
        <v>21</v>
      </c>
      <c r="F281" t="s">
        <v>2357</v>
      </c>
      <c r="G281">
        <v>0</v>
      </c>
      <c r="H281">
        <v>0</v>
      </c>
      <c r="I281">
        <v>1.36</v>
      </c>
      <c r="J281">
        <v>0</v>
      </c>
      <c r="K281">
        <v>0</v>
      </c>
      <c r="L281">
        <v>1.36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 t="s">
        <v>3112</v>
      </c>
      <c r="T281">
        <v>0</v>
      </c>
      <c r="U281" t="str">
        <f>IFERROR(INDEX(Combine!C:N,MATCH('Fantasy Points'!F281,Combine!B:B,0),1),"No Data")</f>
        <v>Florida Atlantic</v>
      </c>
      <c r="V281" t="str">
        <f>IFERROR(INDEX(Combine!$C:$N,MATCH('Fantasy Points'!F281,Combine!$B:$B,0),2),"No Data")</f>
        <v>Conference USA</v>
      </c>
      <c r="W281" t="str">
        <f>IFERROR(INDEX(Combine!$C:$N,MATCH('Fantasy Points'!F281,Combine!$B:$B,0),3),"No Data")</f>
        <v>No Data</v>
      </c>
      <c r="X281" t="str">
        <f>IFERROR(INDEX(Combine!$C:$N,MATCH('Fantasy Points'!F281,Combine!$B:$B,0),4),"No Data")</f>
        <v>No Data</v>
      </c>
      <c r="Y281" t="str">
        <f>IFERROR(INDEX(Combine!$C:$N,MATCH('Fantasy Points'!F281,Combine!$B:$B,0),5),"No Data")</f>
        <v>No Data</v>
      </c>
      <c r="Z281" t="str">
        <f>IFERROR(INDEX(Combine!$C:$N,MATCH('Fantasy Points'!F281,Combine!$B:$B,0),6),"No Data")</f>
        <v>No Data</v>
      </c>
      <c r="AA281" t="str">
        <f>IFERROR(INDEX(Combine!$C:$N,MATCH('Fantasy Points'!F281,Combine!$B:$B,0),7),"No Data")</f>
        <v>No Data</v>
      </c>
      <c r="AB281" t="str">
        <f>IFERROR(INDEX(Combine!$C:$N,MATCH('Fantasy Points'!F281,Combine!$B:$B,0),8),"No Data")</f>
        <v>No Data</v>
      </c>
      <c r="AC281" t="str">
        <f>IFERROR(INDEX(Combine!$C:$N,MATCH('Fantasy Points'!F281,Combine!$B:$B,0),9),"No Data")</f>
        <v>No Data</v>
      </c>
      <c r="AD281" t="str">
        <f>IFERROR(INDEX(Combine!$C:$N,MATCH('Fantasy Points'!F281,Combine!$B:$B,0),10),"No Data")</f>
        <v>No Data</v>
      </c>
      <c r="AE281" t="str">
        <f>IFERROR(INDEX(Combine!$C:$N,MATCH('Fantasy Points'!F281,Combine!$B:$B,0),11),"No Data")</f>
        <v>No Data</v>
      </c>
      <c r="AF281" t="str">
        <f>IFERROR(INDEX(Combine!$C:$N,MATCH('Fantasy Points'!F281,Combine!$B:$B,0),12),"No Data")</f>
        <v>No Data</v>
      </c>
    </row>
    <row r="282" spans="1:32" x14ac:dyDescent="0.25">
      <c r="A282" t="s">
        <v>300</v>
      </c>
      <c r="B282" t="s">
        <v>1</v>
      </c>
      <c r="C282">
        <f>INDEX('Draft Master List'!B:D,MATCH('Fantasy Points'!F282,'Draft Master List'!F:F,0),1)</f>
        <v>6</v>
      </c>
      <c r="D282">
        <f>INDEX('Draft Master List'!B:D,MATCH('Fantasy Points'!F282,'Draft Master List'!F:F,0),2)</f>
        <v>181</v>
      </c>
      <c r="E282">
        <f>INDEX('Draft Master List'!B:D,MATCH('Fantasy Points'!F282,'Draft Master List'!F:F,0),3)</f>
        <v>19</v>
      </c>
      <c r="F282" t="s">
        <v>2360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 t="s">
        <v>3112</v>
      </c>
      <c r="T282">
        <v>0</v>
      </c>
      <c r="U282" t="str">
        <f>IFERROR(INDEX(Combine!C:N,MATCH('Fantasy Points'!F282,Combine!B:B,0),1),"No Data")</f>
        <v>Central Michigan</v>
      </c>
      <c r="V282" t="str">
        <f>IFERROR(INDEX(Combine!$C:$N,MATCH('Fantasy Points'!F282,Combine!$B:$B,0),2),"No Data")</f>
        <v>Mid-American</v>
      </c>
      <c r="W282" t="str">
        <f>IFERROR(INDEX(Combine!$C:$N,MATCH('Fantasy Points'!F282,Combine!$B:$B,0),3),"No Data")</f>
        <v>QB</v>
      </c>
      <c r="X282">
        <f>IFERROR(INDEX(Combine!$C:$N,MATCH('Fantasy Points'!F282,Combine!$B:$B,0),4),"No Data")</f>
        <v>75</v>
      </c>
      <c r="Y282">
        <f>IFERROR(INDEX(Combine!$C:$N,MATCH('Fantasy Points'!F282,Combine!$B:$B,0),5),"No Data")</f>
        <v>230</v>
      </c>
      <c r="Z282">
        <f>IFERROR(INDEX(Combine!$C:$N,MATCH('Fantasy Points'!F282,Combine!$B:$B,0),6),"No Data")</f>
        <v>0</v>
      </c>
      <c r="AA282">
        <f>IFERROR(INDEX(Combine!$C:$N,MATCH('Fantasy Points'!F282,Combine!$B:$B,0),7),"No Data")</f>
        <v>4.5999999999999996</v>
      </c>
      <c r="AB282">
        <f>IFERROR(INDEX(Combine!$C:$N,MATCH('Fantasy Points'!F282,Combine!$B:$B,0),8),"No Data")</f>
        <v>0</v>
      </c>
      <c r="AC282">
        <f>IFERROR(INDEX(Combine!$C:$N,MATCH('Fantasy Points'!F282,Combine!$B:$B,0),9),"No Data")</f>
        <v>29.5</v>
      </c>
      <c r="AD282">
        <f>IFERROR(INDEX(Combine!$C:$N,MATCH('Fantasy Points'!F282,Combine!$B:$B,0),10),"No Data")</f>
        <v>110</v>
      </c>
      <c r="AE282">
        <f>IFERROR(INDEX(Combine!$C:$N,MATCH('Fantasy Points'!F282,Combine!$B:$B,0),11),"No Data")</f>
        <v>4.22</v>
      </c>
      <c r="AF282">
        <f>IFERROR(INDEX(Combine!$C:$N,MATCH('Fantasy Points'!F282,Combine!$B:$B,0),12),"No Data")</f>
        <v>6.93</v>
      </c>
    </row>
    <row r="283" spans="1:32" x14ac:dyDescent="0.25">
      <c r="A283" t="s">
        <v>308</v>
      </c>
      <c r="B283" t="s">
        <v>1</v>
      </c>
      <c r="C283">
        <f>INDEX('Draft Master List'!B:D,MATCH('Fantasy Points'!F283,'Draft Master List'!F:F,0),1)</f>
        <v>6</v>
      </c>
      <c r="D283">
        <f>INDEX('Draft Master List'!B:D,MATCH('Fantasy Points'!F283,'Draft Master List'!F:F,0),2)</f>
        <v>204</v>
      </c>
      <c r="E283">
        <f>INDEX('Draft Master List'!B:D,MATCH('Fantasy Points'!F283,'Draft Master List'!F:F,0),3)</f>
        <v>9.8000000000000007</v>
      </c>
      <c r="F283" t="s">
        <v>2369</v>
      </c>
      <c r="G283">
        <v>1.88</v>
      </c>
      <c r="H283">
        <v>0</v>
      </c>
      <c r="I283">
        <v>0</v>
      </c>
      <c r="J283">
        <v>0</v>
      </c>
      <c r="K283">
        <v>0</v>
      </c>
      <c r="L283">
        <v>1.88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 t="s">
        <v>3112</v>
      </c>
      <c r="T283">
        <v>0</v>
      </c>
      <c r="U283" t="str">
        <f>IFERROR(INDEX(Combine!C:N,MATCH('Fantasy Points'!F283,Combine!B:B,0),1),"No Data")</f>
        <v>Cincinnati</v>
      </c>
      <c r="V283" t="str">
        <f>IFERROR(INDEX(Combine!$C:$N,MATCH('Fantasy Points'!F283,Combine!$B:$B,0),2),"No Data")</f>
        <v>The American</v>
      </c>
      <c r="W283" t="str">
        <f>IFERROR(INDEX(Combine!$C:$N,MATCH('Fantasy Points'!F283,Combine!$B:$B,0),3),"No Data")</f>
        <v>QB</v>
      </c>
      <c r="X283">
        <f>IFERROR(INDEX(Combine!$C:$N,MATCH('Fantasy Points'!F283,Combine!$B:$B,0),4),"No Data")</f>
        <v>78</v>
      </c>
      <c r="Y283">
        <f>IFERROR(INDEX(Combine!$C:$N,MATCH('Fantasy Points'!F283,Combine!$B:$B,0),5),"No Data")</f>
        <v>223</v>
      </c>
      <c r="Z283">
        <f>IFERROR(INDEX(Combine!$C:$N,MATCH('Fantasy Points'!F283,Combine!$B:$B,0),6),"No Data")</f>
        <v>0</v>
      </c>
      <c r="AA283">
        <f>IFERROR(INDEX(Combine!$C:$N,MATCH('Fantasy Points'!F283,Combine!$B:$B,0),7),"No Data")</f>
        <v>4.9000000000000004</v>
      </c>
      <c r="AB283">
        <f>IFERROR(INDEX(Combine!$C:$N,MATCH('Fantasy Points'!F283,Combine!$B:$B,0),8),"No Data")</f>
        <v>0</v>
      </c>
      <c r="AC283">
        <f>IFERROR(INDEX(Combine!$C:$N,MATCH('Fantasy Points'!F283,Combine!$B:$B,0),9),"No Data")</f>
        <v>28.5</v>
      </c>
      <c r="AD283">
        <f>IFERROR(INDEX(Combine!$C:$N,MATCH('Fantasy Points'!F283,Combine!$B:$B,0),10),"No Data")</f>
        <v>108</v>
      </c>
      <c r="AE283">
        <f>IFERROR(INDEX(Combine!$C:$N,MATCH('Fantasy Points'!F283,Combine!$B:$B,0),11),"No Data")</f>
        <v>4.53</v>
      </c>
      <c r="AF283">
        <f>IFERROR(INDEX(Combine!$C:$N,MATCH('Fantasy Points'!F283,Combine!$B:$B,0),12),"No Data")</f>
        <v>7.06</v>
      </c>
    </row>
    <row r="284" spans="1:32" x14ac:dyDescent="0.25">
      <c r="A284" t="s">
        <v>310</v>
      </c>
      <c r="B284" t="s">
        <v>1</v>
      </c>
      <c r="C284">
        <f>INDEX('Draft Master List'!B:D,MATCH('Fantasy Points'!F284,'Draft Master List'!F:F,0),1)</f>
        <v>7</v>
      </c>
      <c r="D284">
        <f>INDEX('Draft Master List'!B:D,MATCH('Fantasy Points'!F284,'Draft Master List'!F:F,0),2)</f>
        <v>209</v>
      </c>
      <c r="E284">
        <f>INDEX('Draft Master List'!B:D,MATCH('Fantasy Points'!F284,'Draft Master List'!F:F,0),3)</f>
        <v>7.8</v>
      </c>
      <c r="F284" t="s">
        <v>2371</v>
      </c>
      <c r="G284">
        <v>-1.04</v>
      </c>
      <c r="H284">
        <v>0</v>
      </c>
      <c r="I284">
        <v>0</v>
      </c>
      <c r="J284">
        <v>0</v>
      </c>
      <c r="K284">
        <v>0</v>
      </c>
      <c r="L284">
        <v>-1.04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 t="s">
        <v>3112</v>
      </c>
      <c r="T284">
        <v>0</v>
      </c>
      <c r="U284" t="str">
        <f>IFERROR(INDEX(Combine!C:N,MATCH('Fantasy Points'!F284,Combine!B:B,0),1),"No Data")</f>
        <v>Troy</v>
      </c>
      <c r="V284" t="str">
        <f>IFERROR(INDEX(Combine!$C:$N,MATCH('Fantasy Points'!F284,Combine!$B:$B,0),2),"No Data")</f>
        <v>Sun Belt</v>
      </c>
      <c r="W284" t="str">
        <f>IFERROR(INDEX(Combine!$C:$N,MATCH('Fantasy Points'!F284,Combine!$B:$B,0),3),"No Data")</f>
        <v>QB</v>
      </c>
      <c r="X284">
        <f>IFERROR(INDEX(Combine!$C:$N,MATCH('Fantasy Points'!F284,Combine!$B:$B,0),4),"No Data")</f>
        <v>76</v>
      </c>
      <c r="Y284">
        <f>IFERROR(INDEX(Combine!$C:$N,MATCH('Fantasy Points'!F284,Combine!$B:$B,0),5),"No Data")</f>
        <v>229</v>
      </c>
      <c r="Z284">
        <f>IFERROR(INDEX(Combine!$C:$N,MATCH('Fantasy Points'!F284,Combine!$B:$B,0),6),"No Data")</f>
        <v>0</v>
      </c>
      <c r="AA284">
        <f>IFERROR(INDEX(Combine!$C:$N,MATCH('Fantasy Points'!F284,Combine!$B:$B,0),7),"No Data")</f>
        <v>4.93</v>
      </c>
      <c r="AB284">
        <f>IFERROR(INDEX(Combine!$C:$N,MATCH('Fantasy Points'!F284,Combine!$B:$B,0),8),"No Data")</f>
        <v>20</v>
      </c>
      <c r="AC284">
        <f>IFERROR(INDEX(Combine!$C:$N,MATCH('Fantasy Points'!F284,Combine!$B:$B,0),9),"No Data")</f>
        <v>31.5</v>
      </c>
      <c r="AD284">
        <f>IFERROR(INDEX(Combine!$C:$N,MATCH('Fantasy Points'!F284,Combine!$B:$B,0),10),"No Data")</f>
        <v>106</v>
      </c>
      <c r="AE284">
        <f>IFERROR(INDEX(Combine!$C:$N,MATCH('Fantasy Points'!F284,Combine!$B:$B,0),11),"No Data")</f>
        <v>4.43</v>
      </c>
      <c r="AF284">
        <f>IFERROR(INDEX(Combine!$C:$N,MATCH('Fantasy Points'!F284,Combine!$B:$B,0),12),"No Data")</f>
        <v>7.07</v>
      </c>
    </row>
    <row r="285" spans="1:32" x14ac:dyDescent="0.25">
      <c r="A285" t="s">
        <v>315</v>
      </c>
      <c r="B285" t="s">
        <v>1</v>
      </c>
      <c r="C285">
        <f>INDEX('Draft Master List'!B:D,MATCH('Fantasy Points'!F285,'Draft Master List'!F:F,0),1)</f>
        <v>7</v>
      </c>
      <c r="D285">
        <f>INDEX('Draft Master List'!B:D,MATCH('Fantasy Points'!F285,'Draft Master List'!F:F,0),2)</f>
        <v>239</v>
      </c>
      <c r="E285">
        <f>INDEX('Draft Master List'!B:D,MATCH('Fantasy Points'!F285,'Draft Master List'!F:F,0),3)</f>
        <v>2</v>
      </c>
      <c r="F285" t="s">
        <v>2376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 t="s">
        <v>3112</v>
      </c>
      <c r="T285">
        <v>0</v>
      </c>
      <c r="U285" t="str">
        <f>IFERROR(INDEX(Combine!C:N,MATCH('Fantasy Points'!F285,Combine!B:B,0),1),"No Data")</f>
        <v>Oregon State</v>
      </c>
      <c r="V285" t="str">
        <f>IFERROR(INDEX(Combine!$C:$N,MATCH('Fantasy Points'!F285,Combine!$B:$B,0),2),"No Data")</f>
        <v>Pac-12</v>
      </c>
      <c r="W285" t="str">
        <f>IFERROR(INDEX(Combine!$C:$N,MATCH('Fantasy Points'!F285,Combine!$B:$B,0),3),"No Data")</f>
        <v>QB</v>
      </c>
      <c r="X285">
        <f>IFERROR(INDEX(Combine!$C:$N,MATCH('Fantasy Points'!F285,Combine!$B:$B,0),4),"No Data")</f>
        <v>76</v>
      </c>
      <c r="Y285">
        <f>IFERROR(INDEX(Combine!$C:$N,MATCH('Fantasy Points'!F285,Combine!$B:$B,0),5),"No Data")</f>
        <v>223</v>
      </c>
      <c r="Z285">
        <f>IFERROR(INDEX(Combine!$C:$N,MATCH('Fantasy Points'!F285,Combine!$B:$B,0),6),"No Data")</f>
        <v>0</v>
      </c>
      <c r="AA285">
        <f>IFERROR(INDEX(Combine!$C:$N,MATCH('Fantasy Points'!F285,Combine!$B:$B,0),7),"No Data")</f>
        <v>4.93</v>
      </c>
      <c r="AB285">
        <f>IFERROR(INDEX(Combine!$C:$N,MATCH('Fantasy Points'!F285,Combine!$B:$B,0),8),"No Data")</f>
        <v>0</v>
      </c>
      <c r="AC285">
        <f>IFERROR(INDEX(Combine!$C:$N,MATCH('Fantasy Points'!F285,Combine!$B:$B,0),9),"No Data")</f>
        <v>29.5</v>
      </c>
      <c r="AD285">
        <f>IFERROR(INDEX(Combine!$C:$N,MATCH('Fantasy Points'!F285,Combine!$B:$B,0),10),"No Data")</f>
        <v>100</v>
      </c>
      <c r="AE285">
        <f>IFERROR(INDEX(Combine!$C:$N,MATCH('Fantasy Points'!F285,Combine!$B:$B,0),11),"No Data")</f>
        <v>4.3899999999999997</v>
      </c>
      <c r="AF285">
        <f>IFERROR(INDEX(Combine!$C:$N,MATCH('Fantasy Points'!F285,Combine!$B:$B,0),12),"No Data")</f>
        <v>7.26</v>
      </c>
    </row>
    <row r="286" spans="1:32" x14ac:dyDescent="0.25">
      <c r="A286" t="s">
        <v>316</v>
      </c>
      <c r="B286" t="s">
        <v>1</v>
      </c>
      <c r="C286">
        <f>INDEX('Draft Master List'!B:D,MATCH('Fantasy Points'!F286,'Draft Master List'!F:F,0),1)</f>
        <v>7</v>
      </c>
      <c r="D286">
        <f>INDEX('Draft Master List'!B:D,MATCH('Fantasy Points'!F286,'Draft Master List'!F:F,0),2)</f>
        <v>250</v>
      </c>
      <c r="E286">
        <f>INDEX('Draft Master List'!B:D,MATCH('Fantasy Points'!F286,'Draft Master List'!F:F,0),3)</f>
        <v>2</v>
      </c>
      <c r="F286" t="s">
        <v>2377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 t="s">
        <v>3112</v>
      </c>
      <c r="T286">
        <v>0</v>
      </c>
      <c r="U286" t="str">
        <f>IFERROR(INDEX(Combine!C:N,MATCH('Fantasy Points'!F286,Combine!B:B,0),1),"No Data")</f>
        <v>Oklahoma State</v>
      </c>
      <c r="V286" t="str">
        <f>IFERROR(INDEX(Combine!$C:$N,MATCH('Fantasy Points'!F286,Combine!$B:$B,0),2),"No Data")</f>
        <v>Big 12</v>
      </c>
      <c r="W286" t="str">
        <f>IFERROR(INDEX(Combine!$C:$N,MATCH('Fantasy Points'!F286,Combine!$B:$B,0),3),"No Data")</f>
        <v>QB</v>
      </c>
      <c r="X286">
        <f>IFERROR(INDEX(Combine!$C:$N,MATCH('Fantasy Points'!F286,Combine!$B:$B,0),4),"No Data")</f>
        <v>75</v>
      </c>
      <c r="Y286">
        <f>IFERROR(INDEX(Combine!$C:$N,MATCH('Fantasy Points'!F286,Combine!$B:$B,0),5),"No Data")</f>
        <v>214</v>
      </c>
      <c r="Z286">
        <f>IFERROR(INDEX(Combine!$C:$N,MATCH('Fantasy Points'!F286,Combine!$B:$B,0),6),"No Data")</f>
        <v>0</v>
      </c>
      <c r="AA286">
        <f>IFERROR(INDEX(Combine!$C:$N,MATCH('Fantasy Points'!F286,Combine!$B:$B,0),7),"No Data")</f>
        <v>4.68</v>
      </c>
      <c r="AB286">
        <f>IFERROR(INDEX(Combine!$C:$N,MATCH('Fantasy Points'!F286,Combine!$B:$B,0),8),"No Data")</f>
        <v>0</v>
      </c>
      <c r="AC286">
        <f>IFERROR(INDEX(Combine!$C:$N,MATCH('Fantasy Points'!F286,Combine!$B:$B,0),9),"No Data")</f>
        <v>35</v>
      </c>
      <c r="AD286">
        <f>IFERROR(INDEX(Combine!$C:$N,MATCH('Fantasy Points'!F286,Combine!$B:$B,0),10),"No Data")</f>
        <v>110</v>
      </c>
      <c r="AE286">
        <f>IFERROR(INDEX(Combine!$C:$N,MATCH('Fantasy Points'!F286,Combine!$B:$B,0),11),"No Data")</f>
        <v>4.4000000000000004</v>
      </c>
      <c r="AF286">
        <f>IFERROR(INDEX(Combine!$C:$N,MATCH('Fantasy Points'!F286,Combine!$B:$B,0),12),"No Data")</f>
        <v>7.24</v>
      </c>
    </row>
    <row r="287" spans="1:32" x14ac:dyDescent="0.25">
      <c r="A287" t="s">
        <v>11</v>
      </c>
      <c r="B287" t="s">
        <v>1</v>
      </c>
      <c r="C287">
        <f>INDEX('Draft Master List'!B:D,MATCH('Fantasy Points'!F287,'Draft Master List'!F:F,0),1)</f>
        <v>1</v>
      </c>
      <c r="D287">
        <f>INDEX('Draft Master List'!B:D,MATCH('Fantasy Points'!F287,'Draft Master List'!F:F,0),2)</f>
        <v>1</v>
      </c>
      <c r="E287">
        <f>INDEX('Draft Master List'!B:D,MATCH('Fantasy Points'!F287,'Draft Master List'!F:F,0),3)</f>
        <v>3000</v>
      </c>
      <c r="F287" t="s">
        <v>2379</v>
      </c>
      <c r="G287">
        <v>128.68</v>
      </c>
      <c r="H287">
        <v>55.4</v>
      </c>
      <c r="I287">
        <v>415.52</v>
      </c>
      <c r="J287">
        <v>284.68</v>
      </c>
      <c r="K287">
        <v>322</v>
      </c>
      <c r="L287">
        <v>1206.28</v>
      </c>
      <c r="M287">
        <v>0</v>
      </c>
      <c r="N287">
        <v>0</v>
      </c>
      <c r="O287">
        <v>1</v>
      </c>
      <c r="P287">
        <v>1</v>
      </c>
      <c r="Q287">
        <v>1</v>
      </c>
      <c r="R287">
        <v>3</v>
      </c>
      <c r="S287" t="s">
        <v>3114</v>
      </c>
      <c r="T287">
        <v>1</v>
      </c>
      <c r="U287" t="str">
        <f>IFERROR(INDEX(Combine!C:N,MATCH('Fantasy Points'!F287,Combine!B:B,0),1),"No Data")</f>
        <v>Georgia</v>
      </c>
      <c r="V287" t="str">
        <f>IFERROR(INDEX(Combine!$C:$N,MATCH('Fantasy Points'!F287,Combine!$B:$B,0),2),"No Data")</f>
        <v>SEC</v>
      </c>
      <c r="W287" t="str">
        <f>IFERROR(INDEX(Combine!$C:$N,MATCH('Fantasy Points'!F287,Combine!$B:$B,0),3),"No Data")</f>
        <v>QB</v>
      </c>
      <c r="X287">
        <f>IFERROR(INDEX(Combine!$C:$N,MATCH('Fantasy Points'!F287,Combine!$B:$B,0),4),"No Data")</f>
        <v>74</v>
      </c>
      <c r="Y287">
        <f>IFERROR(INDEX(Combine!$C:$N,MATCH('Fantasy Points'!F287,Combine!$B:$B,0),5),"No Data")</f>
        <v>225</v>
      </c>
      <c r="Z287">
        <f>IFERROR(INDEX(Combine!$C:$N,MATCH('Fantasy Points'!F287,Combine!$B:$B,0),6),"No Data")</f>
        <v>38</v>
      </c>
      <c r="AA287">
        <f>IFERROR(INDEX(Combine!$C:$N,MATCH('Fantasy Points'!F287,Combine!$B:$B,0),7),"No Data")</f>
        <v>4.8099999999999996</v>
      </c>
      <c r="AB287">
        <f>IFERROR(INDEX(Combine!$C:$N,MATCH('Fantasy Points'!F287,Combine!$B:$B,0),8),"No Data")</f>
        <v>0</v>
      </c>
      <c r="AC287">
        <f>IFERROR(INDEX(Combine!$C:$N,MATCH('Fantasy Points'!F287,Combine!$B:$B,0),9),"No Data")</f>
        <v>30.5</v>
      </c>
      <c r="AD287">
        <f>IFERROR(INDEX(Combine!$C:$N,MATCH('Fantasy Points'!F287,Combine!$B:$B,0),10),"No Data")</f>
        <v>107</v>
      </c>
      <c r="AE287">
        <f>IFERROR(INDEX(Combine!$C:$N,MATCH('Fantasy Points'!F287,Combine!$B:$B,0),11),"No Data")</f>
        <v>4.47</v>
      </c>
      <c r="AF287">
        <f>IFERROR(INDEX(Combine!$C:$N,MATCH('Fantasy Points'!F287,Combine!$B:$B,0),12),"No Data")</f>
        <v>7.06</v>
      </c>
    </row>
    <row r="288" spans="1:32" x14ac:dyDescent="0.25">
      <c r="A288" t="s">
        <v>73</v>
      </c>
      <c r="B288" t="s">
        <v>1</v>
      </c>
      <c r="C288">
        <f>INDEX('Draft Master List'!B:D,MATCH('Fantasy Points'!F288,'Draft Master List'!F:F,0),1)</f>
        <v>1</v>
      </c>
      <c r="D288">
        <f>INDEX('Draft Master List'!B:D,MATCH('Fantasy Points'!F288,'Draft Master List'!F:F,0),2)</f>
        <v>5</v>
      </c>
      <c r="E288">
        <f>INDEX('Draft Master List'!B:D,MATCH('Fantasy Points'!F288,'Draft Master List'!F:F,0),3)</f>
        <v>1700</v>
      </c>
      <c r="F288" t="s">
        <v>2380</v>
      </c>
      <c r="G288">
        <v>129.76</v>
      </c>
      <c r="H288">
        <v>207.64</v>
      </c>
      <c r="I288">
        <v>258.96000000000004</v>
      </c>
      <c r="J288">
        <v>157.32</v>
      </c>
      <c r="K288">
        <v>0</v>
      </c>
      <c r="L288">
        <v>753.68000000000006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 t="s">
        <v>3112</v>
      </c>
      <c r="T288">
        <v>0</v>
      </c>
      <c r="U288" t="str">
        <f>IFERROR(INDEX(Combine!C:N,MATCH('Fantasy Points'!F288,Combine!B:B,0),1),"No Data")</f>
        <v>Southern California</v>
      </c>
      <c r="V288" t="str">
        <f>IFERROR(INDEX(Combine!$C:$N,MATCH('Fantasy Points'!F288,Combine!$B:$B,0),2),"No Data")</f>
        <v>Pac-12</v>
      </c>
      <c r="W288" t="str">
        <f>IFERROR(INDEX(Combine!$C:$N,MATCH('Fantasy Points'!F288,Combine!$B:$B,0),3),"No Data")</f>
        <v>QB</v>
      </c>
      <c r="X288">
        <f>IFERROR(INDEX(Combine!$C:$N,MATCH('Fantasy Points'!F288,Combine!$B:$B,0),4),"No Data")</f>
        <v>74</v>
      </c>
      <c r="Y288">
        <f>IFERROR(INDEX(Combine!$C:$N,MATCH('Fantasy Points'!F288,Combine!$B:$B,0),5),"No Data")</f>
        <v>227</v>
      </c>
      <c r="Z288">
        <f>IFERROR(INDEX(Combine!$C:$N,MATCH('Fantasy Points'!F288,Combine!$B:$B,0),6),"No Data")</f>
        <v>28</v>
      </c>
      <c r="AA288">
        <f>IFERROR(INDEX(Combine!$C:$N,MATCH('Fantasy Points'!F288,Combine!$B:$B,0),7),"No Data")</f>
        <v>4.93</v>
      </c>
      <c r="AB288">
        <f>IFERROR(INDEX(Combine!$C:$N,MATCH('Fantasy Points'!F288,Combine!$B:$B,0),8),"No Data")</f>
        <v>0</v>
      </c>
      <c r="AC288">
        <f>IFERROR(INDEX(Combine!$C:$N,MATCH('Fantasy Points'!F288,Combine!$B:$B,0),9),"No Data")</f>
        <v>32.5</v>
      </c>
      <c r="AD288">
        <f>IFERROR(INDEX(Combine!$C:$N,MATCH('Fantasy Points'!F288,Combine!$B:$B,0),10),"No Data")</f>
        <v>116</v>
      </c>
      <c r="AE288">
        <f>IFERROR(INDEX(Combine!$C:$N,MATCH('Fantasy Points'!F288,Combine!$B:$B,0),11),"No Data")</f>
        <v>4.21</v>
      </c>
      <c r="AF288">
        <f>IFERROR(INDEX(Combine!$C:$N,MATCH('Fantasy Points'!F288,Combine!$B:$B,0),12),"No Data")</f>
        <v>7.06</v>
      </c>
    </row>
    <row r="289" spans="1:32" x14ac:dyDescent="0.25">
      <c r="A289" t="s">
        <v>320</v>
      </c>
      <c r="B289" t="s">
        <v>1</v>
      </c>
      <c r="C289">
        <f>INDEX('Draft Master List'!B:D,MATCH('Fantasy Points'!F289,'Draft Master List'!F:F,0),1)</f>
        <v>1</v>
      </c>
      <c r="D289">
        <f>INDEX('Draft Master List'!B:D,MATCH('Fantasy Points'!F289,'Draft Master List'!F:F,0),2)</f>
        <v>17</v>
      </c>
      <c r="E289">
        <f>INDEX('Draft Master List'!B:D,MATCH('Fantasy Points'!F289,'Draft Master List'!F:F,0),3)</f>
        <v>950</v>
      </c>
      <c r="F289" t="s">
        <v>2384</v>
      </c>
      <c r="G289">
        <v>98.199999999999989</v>
      </c>
      <c r="H289">
        <v>276.03999999999996</v>
      </c>
      <c r="I289">
        <v>195.68</v>
      </c>
      <c r="J289">
        <v>290.60000000000002</v>
      </c>
      <c r="K289">
        <v>34.44</v>
      </c>
      <c r="L289">
        <v>894.96</v>
      </c>
      <c r="M289">
        <v>0</v>
      </c>
      <c r="N289">
        <v>1</v>
      </c>
      <c r="O289">
        <v>0</v>
      </c>
      <c r="P289">
        <v>1</v>
      </c>
      <c r="Q289">
        <v>0</v>
      </c>
      <c r="R289">
        <v>2</v>
      </c>
      <c r="S289" t="s">
        <v>3115</v>
      </c>
      <c r="T289">
        <v>1</v>
      </c>
      <c r="U289" t="str">
        <f>IFERROR(INDEX(Combine!C:N,MATCH('Fantasy Points'!F289,Combine!B:B,0),1),"No Data")</f>
        <v>Kansas State</v>
      </c>
      <c r="V289" t="str">
        <f>IFERROR(INDEX(Combine!$C:$N,MATCH('Fantasy Points'!F289,Combine!$B:$B,0),2),"No Data")</f>
        <v>Big 12</v>
      </c>
      <c r="W289" t="str">
        <f>IFERROR(INDEX(Combine!$C:$N,MATCH('Fantasy Points'!F289,Combine!$B:$B,0),3),"No Data")</f>
        <v>QB</v>
      </c>
      <c r="X289">
        <f>IFERROR(INDEX(Combine!$C:$N,MATCH('Fantasy Points'!F289,Combine!$B:$B,0),4),"No Data")</f>
        <v>78</v>
      </c>
      <c r="Y289">
        <f>IFERROR(INDEX(Combine!$C:$N,MATCH('Fantasy Points'!F289,Combine!$B:$B,0),5),"No Data")</f>
        <v>248</v>
      </c>
      <c r="Z289">
        <f>IFERROR(INDEX(Combine!$C:$N,MATCH('Fantasy Points'!F289,Combine!$B:$B,0),6),"No Data")</f>
        <v>27</v>
      </c>
      <c r="AA289">
        <f>IFERROR(INDEX(Combine!$C:$N,MATCH('Fantasy Points'!F289,Combine!$B:$B,0),7),"No Data")</f>
        <v>4.9000000000000004</v>
      </c>
      <c r="AB289">
        <f>IFERROR(INDEX(Combine!$C:$N,MATCH('Fantasy Points'!F289,Combine!$B:$B,0),8),"No Data")</f>
        <v>0</v>
      </c>
      <c r="AC289">
        <f>IFERROR(INDEX(Combine!$C:$N,MATCH('Fantasy Points'!F289,Combine!$B:$B,0),9),"No Data")</f>
        <v>33.5</v>
      </c>
      <c r="AD289">
        <f>IFERROR(INDEX(Combine!$C:$N,MATCH('Fantasy Points'!F289,Combine!$B:$B,0),10),"No Data")</f>
        <v>119</v>
      </c>
      <c r="AE289">
        <f>IFERROR(INDEX(Combine!$C:$N,MATCH('Fantasy Points'!F289,Combine!$B:$B,0),11),"No Data")</f>
        <v>4.43</v>
      </c>
      <c r="AF289">
        <f>IFERROR(INDEX(Combine!$C:$N,MATCH('Fantasy Points'!F289,Combine!$B:$B,0),12),"No Data")</f>
        <v>7.11</v>
      </c>
    </row>
    <row r="290" spans="1:32" x14ac:dyDescent="0.25">
      <c r="A290" t="s">
        <v>325</v>
      </c>
      <c r="B290" t="s">
        <v>1</v>
      </c>
      <c r="C290">
        <f>INDEX('Draft Master List'!B:D,MATCH('Fantasy Points'!F290,'Draft Master List'!F:F,0),1)</f>
        <v>2</v>
      </c>
      <c r="D290">
        <f>INDEX('Draft Master List'!B:D,MATCH('Fantasy Points'!F290,'Draft Master List'!F:F,0),2)</f>
        <v>44</v>
      </c>
      <c r="E290">
        <f>INDEX('Draft Master List'!B:D,MATCH('Fantasy Points'!F290,'Draft Master List'!F:F,0),3)</f>
        <v>460</v>
      </c>
      <c r="F290" t="s">
        <v>2392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 t="s">
        <v>3112</v>
      </c>
      <c r="T290">
        <v>0</v>
      </c>
      <c r="U290" t="str">
        <f>IFERROR(INDEX(Combine!C:N,MATCH('Fantasy Points'!F290,Combine!B:B,0),1),"No Data")</f>
        <v>West Virginia</v>
      </c>
      <c r="V290" t="str">
        <f>IFERROR(INDEX(Combine!$C:$N,MATCH('Fantasy Points'!F290,Combine!$B:$B,0),2),"No Data")</f>
        <v>Big 12</v>
      </c>
      <c r="W290" t="str">
        <f>IFERROR(INDEX(Combine!$C:$N,MATCH('Fantasy Points'!F290,Combine!$B:$B,0),3),"No Data")</f>
        <v>QB</v>
      </c>
      <c r="X290">
        <f>IFERROR(INDEX(Combine!$C:$N,MATCH('Fantasy Points'!F290,Combine!$B:$B,0),4),"No Data")</f>
        <v>73</v>
      </c>
      <c r="Y290">
        <f>IFERROR(INDEX(Combine!$C:$N,MATCH('Fantasy Points'!F290,Combine!$B:$B,0),5),"No Data")</f>
        <v>197</v>
      </c>
      <c r="Z290">
        <f>IFERROR(INDEX(Combine!$C:$N,MATCH('Fantasy Points'!F290,Combine!$B:$B,0),6),"No Data")</f>
        <v>0</v>
      </c>
      <c r="AA290">
        <f>IFERROR(INDEX(Combine!$C:$N,MATCH('Fantasy Points'!F290,Combine!$B:$B,0),7),"No Data")</f>
        <v>4.55</v>
      </c>
      <c r="AB290">
        <f>IFERROR(INDEX(Combine!$C:$N,MATCH('Fantasy Points'!F290,Combine!$B:$B,0),8),"No Data")</f>
        <v>0</v>
      </c>
      <c r="AC290">
        <f>IFERROR(INDEX(Combine!$C:$N,MATCH('Fantasy Points'!F290,Combine!$B:$B,0),9),"No Data")</f>
        <v>35</v>
      </c>
      <c r="AD290">
        <f>IFERROR(INDEX(Combine!$C:$N,MATCH('Fantasy Points'!F290,Combine!$B:$B,0),10),"No Data")</f>
        <v>117</v>
      </c>
      <c r="AE290">
        <f>IFERROR(INDEX(Combine!$C:$N,MATCH('Fantasy Points'!F290,Combine!$B:$B,0),11),"No Data")</f>
        <v>4.42</v>
      </c>
      <c r="AF290">
        <f>IFERROR(INDEX(Combine!$C:$N,MATCH('Fantasy Points'!F290,Combine!$B:$B,0),12),"No Data")</f>
        <v>7.06</v>
      </c>
    </row>
    <row r="291" spans="1:32" x14ac:dyDescent="0.25">
      <c r="A291" t="s">
        <v>336</v>
      </c>
      <c r="B291" t="s">
        <v>1</v>
      </c>
      <c r="C291">
        <f>INDEX('Draft Master List'!B:D,MATCH('Fantasy Points'!F291,'Draft Master List'!F:F,0),1)</f>
        <v>4</v>
      </c>
      <c r="D291">
        <f>INDEX('Draft Master List'!B:D,MATCH('Fantasy Points'!F291,'Draft Master List'!F:F,0),2)</f>
        <v>101</v>
      </c>
      <c r="E291">
        <f>INDEX('Draft Master List'!B:D,MATCH('Fantasy Points'!F291,'Draft Master List'!F:F,0),3)</f>
        <v>96</v>
      </c>
      <c r="F291" t="s">
        <v>2404</v>
      </c>
      <c r="G291">
        <v>0</v>
      </c>
      <c r="H291">
        <v>21.52</v>
      </c>
      <c r="I291">
        <v>13.280000000000001</v>
      </c>
      <c r="J291">
        <v>0</v>
      </c>
      <c r="K291">
        <v>0</v>
      </c>
      <c r="L291">
        <v>34.799999999999997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 t="s">
        <v>3112</v>
      </c>
      <c r="T291">
        <v>0</v>
      </c>
      <c r="U291" t="str">
        <f>IFERROR(INDEX(Combine!C:N,MATCH('Fantasy Points'!F291,Combine!B:B,0),1),"No Data")</f>
        <v>Texas A&amp;M</v>
      </c>
      <c r="V291" t="str">
        <f>IFERROR(INDEX(Combine!$C:$N,MATCH('Fantasy Points'!F291,Combine!$B:$B,0),2),"No Data")</f>
        <v>SEC</v>
      </c>
      <c r="W291" t="str">
        <f>IFERROR(INDEX(Combine!$C:$N,MATCH('Fantasy Points'!F291,Combine!$B:$B,0),3),"No Data")</f>
        <v>QB</v>
      </c>
      <c r="X291">
        <f>IFERROR(INDEX(Combine!$C:$N,MATCH('Fantasy Points'!F291,Combine!$B:$B,0),4),"No Data")</f>
        <v>75</v>
      </c>
      <c r="Y291">
        <f>IFERROR(INDEX(Combine!$C:$N,MATCH('Fantasy Points'!F291,Combine!$B:$B,0),5),"No Data")</f>
        <v>225</v>
      </c>
      <c r="Z291">
        <f>IFERROR(INDEX(Combine!$C:$N,MATCH('Fantasy Points'!F291,Combine!$B:$B,0),6),"No Data")</f>
        <v>0</v>
      </c>
      <c r="AA291">
        <f>IFERROR(INDEX(Combine!$C:$N,MATCH('Fantasy Points'!F291,Combine!$B:$B,0),7),"No Data")</f>
        <v>4.6100000000000003</v>
      </c>
      <c r="AB291">
        <f>IFERROR(INDEX(Combine!$C:$N,MATCH('Fantasy Points'!F291,Combine!$B:$B,0),8),"No Data")</f>
        <v>0</v>
      </c>
      <c r="AC291">
        <f>IFERROR(INDEX(Combine!$C:$N,MATCH('Fantasy Points'!F291,Combine!$B:$B,0),9),"No Data")</f>
        <v>33</v>
      </c>
      <c r="AD291">
        <f>IFERROR(INDEX(Combine!$C:$N,MATCH('Fantasy Points'!F291,Combine!$B:$B,0),10),"No Data")</f>
        <v>112</v>
      </c>
      <c r="AE291">
        <f>IFERROR(INDEX(Combine!$C:$N,MATCH('Fantasy Points'!F291,Combine!$B:$B,0),11),"No Data")</f>
        <v>4.49</v>
      </c>
      <c r="AF291">
        <f>IFERROR(INDEX(Combine!$C:$N,MATCH('Fantasy Points'!F291,Combine!$B:$B,0),12),"No Data")</f>
        <v>7.34</v>
      </c>
    </row>
    <row r="292" spans="1:32" x14ac:dyDescent="0.25">
      <c r="A292" t="s">
        <v>348</v>
      </c>
      <c r="B292" t="s">
        <v>1</v>
      </c>
      <c r="C292">
        <f>INDEX('Draft Master List'!B:D,MATCH('Fantasy Points'!F292,'Draft Master List'!F:F,0),1)</f>
        <v>5</v>
      </c>
      <c r="D292">
        <f>INDEX('Draft Master List'!B:D,MATCH('Fantasy Points'!F292,'Draft Master List'!F:F,0),2)</f>
        <v>151</v>
      </c>
      <c r="E292">
        <f>INDEX('Draft Master List'!B:D,MATCH('Fantasy Points'!F292,'Draft Master List'!F:F,0),3)</f>
        <v>31</v>
      </c>
      <c r="F292" t="s">
        <v>2417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 t="s">
        <v>3112</v>
      </c>
      <c r="T292">
        <v>0</v>
      </c>
      <c r="U292" t="str">
        <f>IFERROR(INDEX(Combine!C:N,MATCH('Fantasy Points'!F292,Combine!B:B,0),1),"No Data")</f>
        <v>Sam Houston State (TX)</v>
      </c>
      <c r="V292" t="str">
        <f>IFERROR(INDEX(Combine!$C:$N,MATCH('Fantasy Points'!F292,Combine!$B:$B,0),2),"No Data")</f>
        <v>N/A</v>
      </c>
      <c r="W292" t="str">
        <f>IFERROR(INDEX(Combine!$C:$N,MATCH('Fantasy Points'!F292,Combine!$B:$B,0),3),"No Data")</f>
        <v>QB</v>
      </c>
      <c r="X292">
        <f>IFERROR(INDEX(Combine!$C:$N,MATCH('Fantasy Points'!F292,Combine!$B:$B,0),4),"No Data")</f>
        <v>74</v>
      </c>
      <c r="Y292">
        <f>IFERROR(INDEX(Combine!$C:$N,MATCH('Fantasy Points'!F292,Combine!$B:$B,0),5),"No Data")</f>
        <v>225</v>
      </c>
      <c r="Z292">
        <f>IFERROR(INDEX(Combine!$C:$N,MATCH('Fantasy Points'!F292,Combine!$B:$B,0),6),"No Data")</f>
        <v>0</v>
      </c>
      <c r="AA292">
        <f>IFERROR(INDEX(Combine!$C:$N,MATCH('Fantasy Points'!F292,Combine!$B:$B,0),7),"No Data")</f>
        <v>4.7</v>
      </c>
      <c r="AB292">
        <f>IFERROR(INDEX(Combine!$C:$N,MATCH('Fantasy Points'!F292,Combine!$B:$B,0),8),"No Data")</f>
        <v>25</v>
      </c>
      <c r="AC292">
        <f>IFERROR(INDEX(Combine!$C:$N,MATCH('Fantasy Points'!F292,Combine!$B:$B,0),9),"No Data")</f>
        <v>0</v>
      </c>
      <c r="AD292">
        <f>IFERROR(INDEX(Combine!$C:$N,MATCH('Fantasy Points'!F292,Combine!$B:$B,0),10),"No Data")</f>
        <v>106</v>
      </c>
      <c r="AE292">
        <f>IFERROR(INDEX(Combine!$C:$N,MATCH('Fantasy Points'!F292,Combine!$B:$B,0),11),"No Data")</f>
        <v>4.0599999999999996</v>
      </c>
      <c r="AF292">
        <f>IFERROR(INDEX(Combine!$C:$N,MATCH('Fantasy Points'!F292,Combine!$B:$B,0),12),"No Data")</f>
        <v>6.91</v>
      </c>
    </row>
    <row r="293" spans="1:32" x14ac:dyDescent="0.25">
      <c r="A293" t="s">
        <v>351</v>
      </c>
      <c r="B293" t="s">
        <v>1</v>
      </c>
      <c r="C293">
        <f>INDEX('Draft Master List'!B:D,MATCH('Fantasy Points'!F293,'Draft Master List'!F:F,0),1)</f>
        <v>5</v>
      </c>
      <c r="D293">
        <f>INDEX('Draft Master List'!B:D,MATCH('Fantasy Points'!F293,'Draft Master List'!F:F,0),2)</f>
        <v>171</v>
      </c>
      <c r="E293">
        <f>INDEX('Draft Master List'!B:D,MATCH('Fantasy Points'!F293,'Draft Master List'!F:F,0),3)</f>
        <v>23</v>
      </c>
      <c r="F293" t="s">
        <v>2420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 t="s">
        <v>3112</v>
      </c>
      <c r="T293">
        <v>0</v>
      </c>
      <c r="U293" t="str">
        <f>IFERROR(INDEX(Combine!C:N,MATCH('Fantasy Points'!F293,Combine!B:B,0),1),"No Data")</f>
        <v>Ball State</v>
      </c>
      <c r="V293" t="str">
        <f>IFERROR(INDEX(Combine!$C:$N,MATCH('Fantasy Points'!F293,Combine!$B:$B,0),2),"No Data")</f>
        <v>Mid-American</v>
      </c>
      <c r="W293" t="str">
        <f>IFERROR(INDEX(Combine!$C:$N,MATCH('Fantasy Points'!F293,Combine!$B:$B,0),3),"No Data")</f>
        <v>QB</v>
      </c>
      <c r="X293">
        <f>IFERROR(INDEX(Combine!$C:$N,MATCH('Fantasy Points'!F293,Combine!$B:$B,0),4),"No Data")</f>
        <v>74</v>
      </c>
      <c r="Y293">
        <f>IFERROR(INDEX(Combine!$C:$N,MATCH('Fantasy Points'!F293,Combine!$B:$B,0),5),"No Data")</f>
        <v>226</v>
      </c>
      <c r="Z293">
        <f>IFERROR(INDEX(Combine!$C:$N,MATCH('Fantasy Points'!F293,Combine!$B:$B,0),6),"No Data")</f>
        <v>0</v>
      </c>
      <c r="AA293">
        <f>IFERROR(INDEX(Combine!$C:$N,MATCH('Fantasy Points'!F293,Combine!$B:$B,0),7),"No Data")</f>
        <v>4.95</v>
      </c>
      <c r="AB293">
        <f>IFERROR(INDEX(Combine!$C:$N,MATCH('Fantasy Points'!F293,Combine!$B:$B,0),8),"No Data")</f>
        <v>0</v>
      </c>
      <c r="AC293">
        <f>IFERROR(INDEX(Combine!$C:$N,MATCH('Fantasy Points'!F293,Combine!$B:$B,0),9),"No Data")</f>
        <v>26.5</v>
      </c>
      <c r="AD293">
        <f>IFERROR(INDEX(Combine!$C:$N,MATCH('Fantasy Points'!F293,Combine!$B:$B,0),10),"No Data")</f>
        <v>99</v>
      </c>
      <c r="AE293">
        <f>IFERROR(INDEX(Combine!$C:$N,MATCH('Fantasy Points'!F293,Combine!$B:$B,0),11),"No Data")</f>
        <v>0</v>
      </c>
      <c r="AF293">
        <f>IFERROR(INDEX(Combine!$C:$N,MATCH('Fantasy Points'!F293,Combine!$B:$B,0),12),"No Data")</f>
        <v>0</v>
      </c>
    </row>
    <row r="294" spans="1:32" x14ac:dyDescent="0.25">
      <c r="A294" t="s">
        <v>353</v>
      </c>
      <c r="B294" t="s">
        <v>1</v>
      </c>
      <c r="C294">
        <f>INDEX('Draft Master List'!B:D,MATCH('Fantasy Points'!F294,'Draft Master List'!F:F,0),1)</f>
        <v>6</v>
      </c>
      <c r="D294">
        <f>INDEX('Draft Master List'!B:D,MATCH('Fantasy Points'!F294,'Draft Master List'!F:F,0),2)</f>
        <v>174</v>
      </c>
      <c r="E294">
        <f>INDEX('Draft Master List'!B:D,MATCH('Fantasy Points'!F294,'Draft Master List'!F:F,0),3)</f>
        <v>21.8</v>
      </c>
      <c r="F294" t="s">
        <v>2422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 t="s">
        <v>3112</v>
      </c>
      <c r="T294">
        <v>0</v>
      </c>
      <c r="U294" t="str">
        <f>IFERROR(INDEX(Combine!C:N,MATCH('Fantasy Points'!F294,Combine!B:B,0),1),"No Data")</f>
        <v>Fresno State</v>
      </c>
      <c r="V294" t="str">
        <f>IFERROR(INDEX(Combine!$C:$N,MATCH('Fantasy Points'!F294,Combine!$B:$B,0),2),"No Data")</f>
        <v>Mountain West</v>
      </c>
      <c r="W294" t="str">
        <f>IFERROR(INDEX(Combine!$C:$N,MATCH('Fantasy Points'!F294,Combine!$B:$B,0),3),"No Data")</f>
        <v>QB</v>
      </c>
      <c r="X294">
        <f>IFERROR(INDEX(Combine!$C:$N,MATCH('Fantasy Points'!F294,Combine!$B:$B,0),4),"No Data")</f>
        <v>77</v>
      </c>
      <c r="Y294">
        <f>IFERROR(INDEX(Combine!$C:$N,MATCH('Fantasy Points'!F294,Combine!$B:$B,0),5),"No Data")</f>
        <v>220</v>
      </c>
      <c r="Z294">
        <f>IFERROR(INDEX(Combine!$C:$N,MATCH('Fantasy Points'!F294,Combine!$B:$B,0),6),"No Data")</f>
        <v>0</v>
      </c>
      <c r="AA294">
        <f>IFERROR(INDEX(Combine!$C:$N,MATCH('Fantasy Points'!F294,Combine!$B:$B,0),7),"No Data")</f>
        <v>4.87</v>
      </c>
      <c r="AB294">
        <f>IFERROR(INDEX(Combine!$C:$N,MATCH('Fantasy Points'!F294,Combine!$B:$B,0),8),"No Data")</f>
        <v>0</v>
      </c>
      <c r="AC294">
        <f>IFERROR(INDEX(Combine!$C:$N,MATCH('Fantasy Points'!F294,Combine!$B:$B,0),9),"No Data")</f>
        <v>28.5</v>
      </c>
      <c r="AD294">
        <f>IFERROR(INDEX(Combine!$C:$N,MATCH('Fantasy Points'!F294,Combine!$B:$B,0),10),"No Data")</f>
        <v>106</v>
      </c>
      <c r="AE294">
        <f>IFERROR(INDEX(Combine!$C:$N,MATCH('Fantasy Points'!F294,Combine!$B:$B,0),11),"No Data")</f>
        <v>4.37</v>
      </c>
      <c r="AF294">
        <f>IFERROR(INDEX(Combine!$C:$N,MATCH('Fantasy Points'!F294,Combine!$B:$B,0),12),"No Data")</f>
        <v>6.93</v>
      </c>
    </row>
    <row r="295" spans="1:32" x14ac:dyDescent="0.25">
      <c r="A295" t="s">
        <v>356</v>
      </c>
      <c r="B295" t="s">
        <v>1</v>
      </c>
      <c r="C295">
        <f>INDEX('Draft Master List'!B:D,MATCH('Fantasy Points'!F295,'Draft Master List'!F:F,0),1)</f>
        <v>6</v>
      </c>
      <c r="D295">
        <f>INDEX('Draft Master List'!B:D,MATCH('Fantasy Points'!F295,'Draft Master List'!F:F,0),2)</f>
        <v>178</v>
      </c>
      <c r="E295">
        <f>INDEX('Draft Master List'!B:D,MATCH('Fantasy Points'!F295,'Draft Master List'!F:F,0),3)</f>
        <v>20.2</v>
      </c>
      <c r="F295" t="s">
        <v>2424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 t="s">
        <v>3112</v>
      </c>
      <c r="T295">
        <v>0</v>
      </c>
      <c r="U295" t="str">
        <f>IFERROR(INDEX(Combine!C:N,MATCH('Fantasy Points'!F295,Combine!B:B,0),1),"No Data")</f>
        <v>Rutgers</v>
      </c>
      <c r="V295" t="str">
        <f>IFERROR(INDEX(Combine!$C:$N,MATCH('Fantasy Points'!F295,Combine!$B:$B,0),2),"No Data")</f>
        <v>Big Ten</v>
      </c>
      <c r="W295" t="str">
        <f>IFERROR(INDEX(Combine!$C:$N,MATCH('Fantasy Points'!F295,Combine!$B:$B,0),3),"No Data")</f>
        <v>No Data</v>
      </c>
      <c r="X295" t="str">
        <f>IFERROR(INDEX(Combine!$C:$N,MATCH('Fantasy Points'!F295,Combine!$B:$B,0),4),"No Data")</f>
        <v>No Data</v>
      </c>
      <c r="Y295" t="str">
        <f>IFERROR(INDEX(Combine!$C:$N,MATCH('Fantasy Points'!F295,Combine!$B:$B,0),5),"No Data")</f>
        <v>No Data</v>
      </c>
      <c r="Z295" t="str">
        <f>IFERROR(INDEX(Combine!$C:$N,MATCH('Fantasy Points'!F295,Combine!$B:$B,0),6),"No Data")</f>
        <v>No Data</v>
      </c>
      <c r="AA295" t="str">
        <f>IFERROR(INDEX(Combine!$C:$N,MATCH('Fantasy Points'!F295,Combine!$B:$B,0),7),"No Data")</f>
        <v>No Data</v>
      </c>
      <c r="AB295" t="str">
        <f>IFERROR(INDEX(Combine!$C:$N,MATCH('Fantasy Points'!F295,Combine!$B:$B,0),8),"No Data")</f>
        <v>No Data</v>
      </c>
      <c r="AC295" t="str">
        <f>IFERROR(INDEX(Combine!$C:$N,MATCH('Fantasy Points'!F295,Combine!$B:$B,0),9),"No Data")</f>
        <v>No Data</v>
      </c>
      <c r="AD295" t="str">
        <f>IFERROR(INDEX(Combine!$C:$N,MATCH('Fantasy Points'!F295,Combine!$B:$B,0),10),"No Data")</f>
        <v>No Data</v>
      </c>
      <c r="AE295" t="str">
        <f>IFERROR(INDEX(Combine!$C:$N,MATCH('Fantasy Points'!F295,Combine!$B:$B,0),11),"No Data")</f>
        <v>No Data</v>
      </c>
      <c r="AF295" t="str">
        <f>IFERROR(INDEX(Combine!$C:$N,MATCH('Fantasy Points'!F295,Combine!$B:$B,0),12),"No Data")</f>
        <v>No Data</v>
      </c>
    </row>
    <row r="296" spans="1:32" x14ac:dyDescent="0.25">
      <c r="A296" t="s">
        <v>359</v>
      </c>
      <c r="B296" t="s">
        <v>1</v>
      </c>
      <c r="C296">
        <f>INDEX('Draft Master List'!B:D,MATCH('Fantasy Points'!F296,'Draft Master List'!F:F,0),1)</f>
        <v>6</v>
      </c>
      <c r="D296">
        <f>INDEX('Draft Master List'!B:D,MATCH('Fantasy Points'!F296,'Draft Master List'!F:F,0),2)</f>
        <v>196</v>
      </c>
      <c r="E296">
        <f>INDEX('Draft Master List'!B:D,MATCH('Fantasy Points'!F296,'Draft Master List'!F:F,0),3)</f>
        <v>13</v>
      </c>
      <c r="F296" t="s">
        <v>2429</v>
      </c>
      <c r="G296">
        <v>22.64</v>
      </c>
      <c r="H296">
        <v>0</v>
      </c>
      <c r="I296">
        <v>0</v>
      </c>
      <c r="J296">
        <v>0</v>
      </c>
      <c r="K296">
        <v>0</v>
      </c>
      <c r="L296">
        <v>22.64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 t="s">
        <v>3112</v>
      </c>
      <c r="T296">
        <v>0</v>
      </c>
      <c r="U296" t="str">
        <f>IFERROR(INDEX(Combine!C:N,MATCH('Fantasy Points'!F296,Combine!B:B,0),1),"No Data")</f>
        <v>West Texas</v>
      </c>
      <c r="V296" t="str">
        <f>IFERROR(INDEX(Combine!$C:$N,MATCH('Fantasy Points'!F296,Combine!$B:$B,0),2),"No Data")</f>
        <v>N/A</v>
      </c>
      <c r="W296" t="str">
        <f>IFERROR(INDEX(Combine!$C:$N,MATCH('Fantasy Points'!F296,Combine!$B:$B,0),3),"No Data")</f>
        <v>No Data</v>
      </c>
      <c r="X296" t="str">
        <f>IFERROR(INDEX(Combine!$C:$N,MATCH('Fantasy Points'!F296,Combine!$B:$B,0),4),"No Data")</f>
        <v>No Data</v>
      </c>
      <c r="Y296" t="str">
        <f>IFERROR(INDEX(Combine!$C:$N,MATCH('Fantasy Points'!F296,Combine!$B:$B,0),5),"No Data")</f>
        <v>No Data</v>
      </c>
      <c r="Z296" t="str">
        <f>IFERROR(INDEX(Combine!$C:$N,MATCH('Fantasy Points'!F296,Combine!$B:$B,0),6),"No Data")</f>
        <v>No Data</v>
      </c>
      <c r="AA296" t="str">
        <f>IFERROR(INDEX(Combine!$C:$N,MATCH('Fantasy Points'!F296,Combine!$B:$B,0),7),"No Data")</f>
        <v>No Data</v>
      </c>
      <c r="AB296" t="str">
        <f>IFERROR(INDEX(Combine!$C:$N,MATCH('Fantasy Points'!F296,Combine!$B:$B,0),8),"No Data")</f>
        <v>No Data</v>
      </c>
      <c r="AC296" t="str">
        <f>IFERROR(INDEX(Combine!$C:$N,MATCH('Fantasy Points'!F296,Combine!$B:$B,0),9),"No Data")</f>
        <v>No Data</v>
      </c>
      <c r="AD296" t="str">
        <f>IFERROR(INDEX(Combine!$C:$N,MATCH('Fantasy Points'!F296,Combine!$B:$B,0),10),"No Data")</f>
        <v>No Data</v>
      </c>
      <c r="AE296" t="str">
        <f>IFERROR(INDEX(Combine!$C:$N,MATCH('Fantasy Points'!F296,Combine!$B:$B,0),11),"No Data")</f>
        <v>No Data</v>
      </c>
      <c r="AF296" t="str">
        <f>IFERROR(INDEX(Combine!$C:$N,MATCH('Fantasy Points'!F296,Combine!$B:$B,0),12),"No Data")</f>
        <v>No Data</v>
      </c>
    </row>
    <row r="297" spans="1:32" x14ac:dyDescent="0.25">
      <c r="A297" t="s">
        <v>360</v>
      </c>
      <c r="B297" t="s">
        <v>1</v>
      </c>
      <c r="C297">
        <f>INDEX('Draft Master List'!B:D,MATCH('Fantasy Points'!F297,'Draft Master List'!F:F,0),1)</f>
        <v>6</v>
      </c>
      <c r="D297">
        <f>INDEX('Draft Master List'!B:D,MATCH('Fantasy Points'!F297,'Draft Master List'!F:F,0),2)</f>
        <v>201</v>
      </c>
      <c r="E297">
        <f>INDEX('Draft Master List'!B:D,MATCH('Fantasy Points'!F297,'Draft Master List'!F:F,0),3)</f>
        <v>11</v>
      </c>
      <c r="F297" t="s">
        <v>2430</v>
      </c>
      <c r="G297">
        <v>-0.68000000000000016</v>
      </c>
      <c r="H297">
        <v>0</v>
      </c>
      <c r="I297">
        <v>79.64</v>
      </c>
      <c r="J297">
        <v>0</v>
      </c>
      <c r="K297">
        <v>-1.7200000000000002</v>
      </c>
      <c r="L297">
        <v>77.239999999999995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 t="s">
        <v>3112</v>
      </c>
      <c r="T297">
        <v>0</v>
      </c>
      <c r="U297" t="str">
        <f>IFERROR(INDEX(Combine!C:N,MATCH('Fantasy Points'!F297,Combine!B:B,0),1),"No Data")</f>
        <v>Purdue</v>
      </c>
      <c r="V297" t="str">
        <f>IFERROR(INDEX(Combine!$C:$N,MATCH('Fantasy Points'!F297,Combine!$B:$B,0),2),"No Data")</f>
        <v>Big Ten</v>
      </c>
      <c r="W297" t="str">
        <f>IFERROR(INDEX(Combine!$C:$N,MATCH('Fantasy Points'!F297,Combine!$B:$B,0),3),"No Data")</f>
        <v>QB</v>
      </c>
      <c r="X297">
        <f>IFERROR(INDEX(Combine!$C:$N,MATCH('Fantasy Points'!F297,Combine!$B:$B,0),4),"No Data")</f>
        <v>75</v>
      </c>
      <c r="Y297">
        <f>IFERROR(INDEX(Combine!$C:$N,MATCH('Fantasy Points'!F297,Combine!$B:$B,0),5),"No Data")</f>
        <v>225</v>
      </c>
      <c r="Z297">
        <f>IFERROR(INDEX(Combine!$C:$N,MATCH('Fantasy Points'!F297,Combine!$B:$B,0),6),"No Data")</f>
        <v>0</v>
      </c>
      <c r="AA297">
        <f>IFERROR(INDEX(Combine!$C:$N,MATCH('Fantasy Points'!F297,Combine!$B:$B,0),7),"No Data")</f>
        <v>4.87</v>
      </c>
      <c r="AB297">
        <f>IFERROR(INDEX(Combine!$C:$N,MATCH('Fantasy Points'!F297,Combine!$B:$B,0),8),"No Data")</f>
        <v>0</v>
      </c>
      <c r="AC297">
        <f>IFERROR(INDEX(Combine!$C:$N,MATCH('Fantasy Points'!F297,Combine!$B:$B,0),9),"No Data")</f>
        <v>29</v>
      </c>
      <c r="AD297">
        <f>IFERROR(INDEX(Combine!$C:$N,MATCH('Fantasy Points'!F297,Combine!$B:$B,0),10),"No Data")</f>
        <v>102</v>
      </c>
      <c r="AE297">
        <f>IFERROR(INDEX(Combine!$C:$N,MATCH('Fantasy Points'!F297,Combine!$B:$B,0),11),"No Data")</f>
        <v>4.4800000000000004</v>
      </c>
      <c r="AF297">
        <f>IFERROR(INDEX(Combine!$C:$N,MATCH('Fantasy Points'!F297,Combine!$B:$B,0),12),"No Data")</f>
        <v>7</v>
      </c>
    </row>
    <row r="298" spans="1:32" x14ac:dyDescent="0.25">
      <c r="A298" t="s">
        <v>82</v>
      </c>
      <c r="B298" t="s">
        <v>1</v>
      </c>
      <c r="C298">
        <f>INDEX('Draft Master List'!B:D,MATCH('Fantasy Points'!F298,'Draft Master List'!F:F,0),1)</f>
        <v>1</v>
      </c>
      <c r="D298">
        <f>INDEX('Draft Master List'!B:D,MATCH('Fantasy Points'!F298,'Draft Master List'!F:F,0),2)</f>
        <v>3</v>
      </c>
      <c r="E298">
        <f>INDEX('Draft Master List'!B:D,MATCH('Fantasy Points'!F298,'Draft Master List'!F:F,0),3)</f>
        <v>2200</v>
      </c>
      <c r="F298" t="s">
        <v>2447</v>
      </c>
      <c r="G298">
        <v>211.6</v>
      </c>
      <c r="H298">
        <v>220.64</v>
      </c>
      <c r="I298">
        <v>298.2</v>
      </c>
      <c r="J298">
        <v>317.08000000000004</v>
      </c>
      <c r="K298">
        <v>352.76</v>
      </c>
      <c r="L298">
        <v>1400.28</v>
      </c>
      <c r="M298">
        <v>0</v>
      </c>
      <c r="N298">
        <v>0</v>
      </c>
      <c r="O298">
        <v>1</v>
      </c>
      <c r="P298">
        <v>1</v>
      </c>
      <c r="Q298">
        <v>1</v>
      </c>
      <c r="R298">
        <v>3</v>
      </c>
      <c r="S298" t="s">
        <v>3114</v>
      </c>
      <c r="T298">
        <v>1</v>
      </c>
      <c r="U298" t="str">
        <f>IFERROR(INDEX(Combine!C:N,MATCH('Fantasy Points'!F298,Combine!B:B,0),1),"No Data")</f>
        <v>Boston College</v>
      </c>
      <c r="V298" t="str">
        <f>IFERROR(INDEX(Combine!$C:$N,MATCH('Fantasy Points'!F298,Combine!$B:$B,0),2),"No Data")</f>
        <v>ACC</v>
      </c>
      <c r="W298" t="str">
        <f>IFERROR(INDEX(Combine!$C:$N,MATCH('Fantasy Points'!F298,Combine!$B:$B,0),3),"No Data")</f>
        <v>QB</v>
      </c>
      <c r="X298">
        <f>IFERROR(INDEX(Combine!$C:$N,MATCH('Fantasy Points'!F298,Combine!$B:$B,0),4),"No Data")</f>
        <v>77</v>
      </c>
      <c r="Y298">
        <f>IFERROR(INDEX(Combine!$C:$N,MATCH('Fantasy Points'!F298,Combine!$B:$B,0),5),"No Data")</f>
        <v>228</v>
      </c>
      <c r="Z298">
        <f>IFERROR(INDEX(Combine!$C:$N,MATCH('Fantasy Points'!F298,Combine!$B:$B,0),6),"No Data")</f>
        <v>32</v>
      </c>
      <c r="AA298">
        <f>IFERROR(INDEX(Combine!$C:$N,MATCH('Fantasy Points'!F298,Combine!$B:$B,0),7),"No Data")</f>
        <v>4.8899999999999997</v>
      </c>
      <c r="AB298">
        <f>IFERROR(INDEX(Combine!$C:$N,MATCH('Fantasy Points'!F298,Combine!$B:$B,0),8),"No Data")</f>
        <v>0</v>
      </c>
      <c r="AC298">
        <f>IFERROR(INDEX(Combine!$C:$N,MATCH('Fantasy Points'!F298,Combine!$B:$B,0),9),"No Data")</f>
        <v>0</v>
      </c>
      <c r="AD298">
        <f>IFERROR(INDEX(Combine!$C:$N,MATCH('Fantasy Points'!F298,Combine!$B:$B,0),10),"No Data")</f>
        <v>0</v>
      </c>
      <c r="AE298">
        <f>IFERROR(INDEX(Combine!$C:$N,MATCH('Fantasy Points'!F298,Combine!$B:$B,0),11),"No Data")</f>
        <v>4.51</v>
      </c>
      <c r="AF298">
        <f>IFERROR(INDEX(Combine!$C:$N,MATCH('Fantasy Points'!F298,Combine!$B:$B,0),12),"No Data")</f>
        <v>7.4</v>
      </c>
    </row>
    <row r="299" spans="1:32" x14ac:dyDescent="0.25">
      <c r="A299" t="s">
        <v>2</v>
      </c>
      <c r="B299" t="s">
        <v>1</v>
      </c>
      <c r="C299">
        <f>INDEX('Draft Master List'!B:D,MATCH('Fantasy Points'!F299,'Draft Master List'!F:F,0),1)</f>
        <v>1</v>
      </c>
      <c r="D299">
        <f>INDEX('Draft Master List'!B:D,MATCH('Fantasy Points'!F299,'Draft Master List'!F:F,0),2)</f>
        <v>18</v>
      </c>
      <c r="E299">
        <f>INDEX('Draft Master List'!B:D,MATCH('Fantasy Points'!F299,'Draft Master List'!F:F,0),3)</f>
        <v>900</v>
      </c>
      <c r="F299" t="s">
        <v>2450</v>
      </c>
      <c r="G299">
        <v>178.84</v>
      </c>
      <c r="H299">
        <v>246.51999999999998</v>
      </c>
      <c r="I299">
        <v>274.88</v>
      </c>
      <c r="J299">
        <v>240.39999999999998</v>
      </c>
      <c r="K299">
        <v>264.68</v>
      </c>
      <c r="L299">
        <v>1205.32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 t="s">
        <v>3112</v>
      </c>
      <c r="T299">
        <v>0</v>
      </c>
      <c r="U299" t="str">
        <f>IFERROR(INDEX(Combine!C:N,MATCH('Fantasy Points'!F299,Combine!B:B,0),1),"No Data")</f>
        <v>Delaware</v>
      </c>
      <c r="V299" t="str">
        <f>IFERROR(INDEX(Combine!$C:$N,MATCH('Fantasy Points'!F299,Combine!$B:$B,0),2),"No Data")</f>
        <v>N/A</v>
      </c>
      <c r="W299" t="str">
        <f>IFERROR(INDEX(Combine!$C:$N,MATCH('Fantasy Points'!F299,Combine!$B:$B,0),3),"No Data")</f>
        <v>QB</v>
      </c>
      <c r="X299">
        <f>IFERROR(INDEX(Combine!$C:$N,MATCH('Fantasy Points'!F299,Combine!$B:$B,0),4),"No Data")</f>
        <v>79</v>
      </c>
      <c r="Y299">
        <f>IFERROR(INDEX(Combine!$C:$N,MATCH('Fantasy Points'!F299,Combine!$B:$B,0),5),"No Data")</f>
        <v>236</v>
      </c>
      <c r="Z299">
        <f>IFERROR(INDEX(Combine!$C:$N,MATCH('Fantasy Points'!F299,Combine!$B:$B,0),6),"No Data")</f>
        <v>27</v>
      </c>
      <c r="AA299">
        <f>IFERROR(INDEX(Combine!$C:$N,MATCH('Fantasy Points'!F299,Combine!$B:$B,0),7),"No Data")</f>
        <v>4.84</v>
      </c>
      <c r="AB299">
        <f>IFERROR(INDEX(Combine!$C:$N,MATCH('Fantasy Points'!F299,Combine!$B:$B,0),8),"No Data")</f>
        <v>0</v>
      </c>
      <c r="AC299">
        <f>IFERROR(INDEX(Combine!$C:$N,MATCH('Fantasy Points'!F299,Combine!$B:$B,0),9),"No Data")</f>
        <v>28.5</v>
      </c>
      <c r="AD299">
        <f>IFERROR(INDEX(Combine!$C:$N,MATCH('Fantasy Points'!F299,Combine!$B:$B,0),10),"No Data")</f>
        <v>110</v>
      </c>
      <c r="AE299">
        <f>IFERROR(INDEX(Combine!$C:$N,MATCH('Fantasy Points'!F299,Combine!$B:$B,0),11),"No Data")</f>
        <v>4.2699999999999996</v>
      </c>
      <c r="AF299">
        <f>IFERROR(INDEX(Combine!$C:$N,MATCH('Fantasy Points'!F299,Combine!$B:$B,0),12),"No Data")</f>
        <v>6.82</v>
      </c>
    </row>
    <row r="300" spans="1:32" x14ac:dyDescent="0.25">
      <c r="A300" t="s">
        <v>385</v>
      </c>
      <c r="B300" t="s">
        <v>1</v>
      </c>
      <c r="C300">
        <f>INDEX('Draft Master List'!B:D,MATCH('Fantasy Points'!F300,'Draft Master List'!F:F,0),1)</f>
        <v>2</v>
      </c>
      <c r="D300">
        <f>INDEX('Draft Master List'!B:D,MATCH('Fantasy Points'!F300,'Draft Master List'!F:F,0),2)</f>
        <v>56</v>
      </c>
      <c r="E300">
        <f>INDEX('Draft Master List'!B:D,MATCH('Fantasy Points'!F300,'Draft Master List'!F:F,0),3)</f>
        <v>340</v>
      </c>
      <c r="F300" t="s">
        <v>2465</v>
      </c>
      <c r="G300">
        <v>0</v>
      </c>
      <c r="H300">
        <v>1.8399999999999999</v>
      </c>
      <c r="I300">
        <v>-1.7599999999999998</v>
      </c>
      <c r="J300">
        <v>0</v>
      </c>
      <c r="K300">
        <v>0</v>
      </c>
      <c r="L300">
        <v>8.0000000000000071E-2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 t="s">
        <v>3112</v>
      </c>
      <c r="T300">
        <v>0</v>
      </c>
      <c r="U300" t="str">
        <f>IFERROR(INDEX(Combine!C:N,MATCH('Fantasy Points'!F300,Combine!B:B,0),1),"No Data")</f>
        <v>Louisville</v>
      </c>
      <c r="V300" t="str">
        <f>IFERROR(INDEX(Combine!$C:$N,MATCH('Fantasy Points'!F300,Combine!$B:$B,0),2),"No Data")</f>
        <v>ACC</v>
      </c>
      <c r="W300" t="str">
        <f>IFERROR(INDEX(Combine!$C:$N,MATCH('Fantasy Points'!F300,Combine!$B:$B,0),3),"No Data")</f>
        <v>QB</v>
      </c>
      <c r="X300">
        <f>IFERROR(INDEX(Combine!$C:$N,MATCH('Fantasy Points'!F300,Combine!$B:$B,0),4),"No Data")</f>
        <v>75</v>
      </c>
      <c r="Y300">
        <f>IFERROR(INDEX(Combine!$C:$N,MATCH('Fantasy Points'!F300,Combine!$B:$B,0),5),"No Data")</f>
        <v>230</v>
      </c>
      <c r="Z300">
        <f>IFERROR(INDEX(Combine!$C:$N,MATCH('Fantasy Points'!F300,Combine!$B:$B,0),6),"No Data")</f>
        <v>32</v>
      </c>
      <c r="AA300">
        <f>IFERROR(INDEX(Combine!$C:$N,MATCH('Fantasy Points'!F300,Combine!$B:$B,0),7),"No Data")</f>
        <v>4.8099999999999996</v>
      </c>
      <c r="AB300">
        <f>IFERROR(INDEX(Combine!$C:$N,MATCH('Fantasy Points'!F300,Combine!$B:$B,0),8),"No Data")</f>
        <v>0</v>
      </c>
      <c r="AC300">
        <f>IFERROR(INDEX(Combine!$C:$N,MATCH('Fantasy Points'!F300,Combine!$B:$B,0),9),"No Data")</f>
        <v>30</v>
      </c>
      <c r="AD300">
        <f>IFERROR(INDEX(Combine!$C:$N,MATCH('Fantasy Points'!F300,Combine!$B:$B,0),10),"No Data")</f>
        <v>115</v>
      </c>
      <c r="AE300">
        <f>IFERROR(INDEX(Combine!$C:$N,MATCH('Fantasy Points'!F300,Combine!$B:$B,0),11),"No Data")</f>
        <v>4.55</v>
      </c>
      <c r="AF300">
        <f>IFERROR(INDEX(Combine!$C:$N,MATCH('Fantasy Points'!F300,Combine!$B:$B,0),12),"No Data")</f>
        <v>7.13</v>
      </c>
    </row>
    <row r="301" spans="1:32" x14ac:dyDescent="0.25">
      <c r="A301" t="s">
        <v>111</v>
      </c>
      <c r="B301" t="s">
        <v>1</v>
      </c>
      <c r="C301">
        <f>INDEX('Draft Master List'!B:D,MATCH('Fantasy Points'!F301,'Draft Master List'!F:F,0),1)</f>
        <v>2</v>
      </c>
      <c r="D301">
        <f>INDEX('Draft Master List'!B:D,MATCH('Fantasy Points'!F301,'Draft Master List'!F:F,0),2)</f>
        <v>57</v>
      </c>
      <c r="E301">
        <f>INDEX('Draft Master List'!B:D,MATCH('Fantasy Points'!F301,'Draft Master List'!F:F,0),3)</f>
        <v>330</v>
      </c>
      <c r="F301" t="s">
        <v>2466</v>
      </c>
      <c r="G301">
        <v>2.68</v>
      </c>
      <c r="H301">
        <v>159.12</v>
      </c>
      <c r="I301">
        <v>184.04</v>
      </c>
      <c r="J301">
        <v>50.72</v>
      </c>
      <c r="K301">
        <v>127.36000000000001</v>
      </c>
      <c r="L301">
        <v>523.92000000000007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 t="s">
        <v>3112</v>
      </c>
      <c r="T301">
        <v>0</v>
      </c>
      <c r="U301" t="str">
        <f>IFERROR(INDEX(Combine!C:N,MATCH('Fantasy Points'!F301,Combine!B:B,0),1),"No Data")</f>
        <v>Michigan</v>
      </c>
      <c r="V301" t="str">
        <f>IFERROR(INDEX(Combine!$C:$N,MATCH('Fantasy Points'!F301,Combine!$B:$B,0),2),"No Data")</f>
        <v>Big Ten</v>
      </c>
      <c r="W301" t="str">
        <f>IFERROR(INDEX(Combine!$C:$N,MATCH('Fantasy Points'!F301,Combine!$B:$B,0),3),"No Data")</f>
        <v>QB</v>
      </c>
      <c r="X301">
        <f>IFERROR(INDEX(Combine!$C:$N,MATCH('Fantasy Points'!F301,Combine!$B:$B,0),4),"No Data")</f>
        <v>75</v>
      </c>
      <c r="Y301">
        <f>IFERROR(INDEX(Combine!$C:$N,MATCH('Fantasy Points'!F301,Combine!$B:$B,0),5),"No Data")</f>
        <v>230</v>
      </c>
      <c r="Z301">
        <f>IFERROR(INDEX(Combine!$C:$N,MATCH('Fantasy Points'!F301,Combine!$B:$B,0),6),"No Data")</f>
        <v>22</v>
      </c>
      <c r="AA301">
        <f>IFERROR(INDEX(Combine!$C:$N,MATCH('Fantasy Points'!F301,Combine!$B:$B,0),7),"No Data")</f>
        <v>4.92</v>
      </c>
      <c r="AB301">
        <f>IFERROR(INDEX(Combine!$C:$N,MATCH('Fantasy Points'!F301,Combine!$B:$B,0),8),"No Data")</f>
        <v>0</v>
      </c>
      <c r="AC301">
        <f>IFERROR(INDEX(Combine!$C:$N,MATCH('Fantasy Points'!F301,Combine!$B:$B,0),9),"No Data")</f>
        <v>25.5</v>
      </c>
      <c r="AD301">
        <f>IFERROR(INDEX(Combine!$C:$N,MATCH('Fantasy Points'!F301,Combine!$B:$B,0),10),"No Data")</f>
        <v>106</v>
      </c>
      <c r="AE301">
        <f>IFERROR(INDEX(Combine!$C:$N,MATCH('Fantasy Points'!F301,Combine!$B:$B,0),11),"No Data")</f>
        <v>4.4000000000000004</v>
      </c>
      <c r="AF301">
        <f>IFERROR(INDEX(Combine!$C:$N,MATCH('Fantasy Points'!F301,Combine!$B:$B,0),12),"No Data")</f>
        <v>7.17</v>
      </c>
    </row>
    <row r="302" spans="1:32" x14ac:dyDescent="0.25">
      <c r="A302" t="s">
        <v>393</v>
      </c>
      <c r="B302" t="s">
        <v>1</v>
      </c>
      <c r="C302">
        <f>INDEX('Draft Master List'!B:D,MATCH('Fantasy Points'!F302,'Draft Master List'!F:F,0),1)</f>
        <v>3</v>
      </c>
      <c r="D302">
        <f>INDEX('Draft Master List'!B:D,MATCH('Fantasy Points'!F302,'Draft Master List'!F:F,0),2)</f>
        <v>94</v>
      </c>
      <c r="E302">
        <f>INDEX('Draft Master List'!B:D,MATCH('Fantasy Points'!F302,'Draft Master List'!F:F,0),3)</f>
        <v>124</v>
      </c>
      <c r="F302" t="s">
        <v>2475</v>
      </c>
      <c r="G302">
        <v>0.92</v>
      </c>
      <c r="H302">
        <v>0</v>
      </c>
      <c r="I302">
        <v>0</v>
      </c>
      <c r="J302">
        <v>0</v>
      </c>
      <c r="K302">
        <v>0</v>
      </c>
      <c r="L302">
        <v>0.92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 t="s">
        <v>3112</v>
      </c>
      <c r="T302">
        <v>0</v>
      </c>
      <c r="U302" t="str">
        <f>IFERROR(INDEX(Combine!C:N,MATCH('Fantasy Points'!F302,Combine!B:B,0),1),"No Data")</f>
        <v>San Diego State</v>
      </c>
      <c r="V302" t="str">
        <f>IFERROR(INDEX(Combine!$C:$N,MATCH('Fantasy Points'!F302,Combine!$B:$B,0),2),"No Data")</f>
        <v>Mountain West</v>
      </c>
      <c r="W302" t="str">
        <f>IFERROR(INDEX(Combine!$C:$N,MATCH('Fantasy Points'!F302,Combine!$B:$B,0),3),"No Data")</f>
        <v>QB</v>
      </c>
      <c r="X302">
        <f>IFERROR(INDEX(Combine!$C:$N,MATCH('Fantasy Points'!F302,Combine!$B:$B,0),4),"No Data")</f>
        <v>77</v>
      </c>
      <c r="Y302">
        <f>IFERROR(INDEX(Combine!$C:$N,MATCH('Fantasy Points'!F302,Combine!$B:$B,0),5),"No Data")</f>
        <v>225</v>
      </c>
      <c r="Z302">
        <f>IFERROR(INDEX(Combine!$C:$N,MATCH('Fantasy Points'!F302,Combine!$B:$B,0),6),"No Data")</f>
        <v>24</v>
      </c>
      <c r="AA302">
        <f>IFERROR(INDEX(Combine!$C:$N,MATCH('Fantasy Points'!F302,Combine!$B:$B,0),7),"No Data")</f>
        <v>4.6100000000000003</v>
      </c>
      <c r="AB302">
        <f>IFERROR(INDEX(Combine!$C:$N,MATCH('Fantasy Points'!F302,Combine!$B:$B,0),8),"No Data")</f>
        <v>0</v>
      </c>
      <c r="AC302">
        <f>IFERROR(INDEX(Combine!$C:$N,MATCH('Fantasy Points'!F302,Combine!$B:$B,0),9),"No Data")</f>
        <v>31</v>
      </c>
      <c r="AD302">
        <f>IFERROR(INDEX(Combine!$C:$N,MATCH('Fantasy Points'!F302,Combine!$B:$B,0),10),"No Data")</f>
        <v>113</v>
      </c>
      <c r="AE302">
        <f>IFERROR(INDEX(Combine!$C:$N,MATCH('Fantasy Points'!F302,Combine!$B:$B,0),11),"No Data")</f>
        <v>4.38</v>
      </c>
      <c r="AF302">
        <f>IFERROR(INDEX(Combine!$C:$N,MATCH('Fantasy Points'!F302,Combine!$B:$B,0),12),"No Data")</f>
        <v>7.01</v>
      </c>
    </row>
    <row r="303" spans="1:32" x14ac:dyDescent="0.25">
      <c r="A303" t="s">
        <v>403</v>
      </c>
      <c r="B303" t="s">
        <v>1</v>
      </c>
      <c r="C303">
        <f>INDEX('Draft Master List'!B:D,MATCH('Fantasy Points'!F303,'Draft Master List'!F:F,0),1)</f>
        <v>5</v>
      </c>
      <c r="D303">
        <f>INDEX('Draft Master List'!B:D,MATCH('Fantasy Points'!F303,'Draft Master List'!F:F,0),2)</f>
        <v>137</v>
      </c>
      <c r="E303">
        <f>INDEX('Draft Master List'!B:D,MATCH('Fantasy Points'!F303,'Draft Master List'!F:F,0),3)</f>
        <v>37.5</v>
      </c>
      <c r="F303" t="s">
        <v>2485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 t="s">
        <v>3112</v>
      </c>
      <c r="T303">
        <v>0</v>
      </c>
      <c r="U303" t="str">
        <f>IFERROR(INDEX(Combine!C:N,MATCH('Fantasy Points'!F303,Combine!B:B,0),1),"No Data")</f>
        <v>Southern California</v>
      </c>
      <c r="V303" t="str">
        <f>IFERROR(INDEX(Combine!$C:$N,MATCH('Fantasy Points'!F303,Combine!$B:$B,0),2),"No Data")</f>
        <v>Pac-12</v>
      </c>
      <c r="W303" t="str">
        <f>IFERROR(INDEX(Combine!$C:$N,MATCH('Fantasy Points'!F303,Combine!$B:$B,0),3),"No Data")</f>
        <v>QB</v>
      </c>
      <c r="X303">
        <f>IFERROR(INDEX(Combine!$C:$N,MATCH('Fantasy Points'!F303,Combine!$B:$B,0),4),"No Data")</f>
        <v>75</v>
      </c>
      <c r="Y303">
        <f>IFERROR(INDEX(Combine!$C:$N,MATCH('Fantasy Points'!F303,Combine!$B:$B,0),5),"No Data")</f>
        <v>218</v>
      </c>
      <c r="Z303">
        <f>IFERROR(INDEX(Combine!$C:$N,MATCH('Fantasy Points'!F303,Combine!$B:$B,0),6),"No Data")</f>
        <v>14</v>
      </c>
      <c r="AA303">
        <f>IFERROR(INDEX(Combine!$C:$N,MATCH('Fantasy Points'!F303,Combine!$B:$B,0),7),"No Data")</f>
        <v>4.82</v>
      </c>
      <c r="AB303">
        <f>IFERROR(INDEX(Combine!$C:$N,MATCH('Fantasy Points'!F303,Combine!$B:$B,0),8),"No Data")</f>
        <v>0</v>
      </c>
      <c r="AC303">
        <f>IFERROR(INDEX(Combine!$C:$N,MATCH('Fantasy Points'!F303,Combine!$B:$B,0),9),"No Data")</f>
        <v>22.5</v>
      </c>
      <c r="AD303">
        <f>IFERROR(INDEX(Combine!$C:$N,MATCH('Fantasy Points'!F303,Combine!$B:$B,0),10),"No Data")</f>
        <v>99</v>
      </c>
      <c r="AE303">
        <f>IFERROR(INDEX(Combine!$C:$N,MATCH('Fantasy Points'!F303,Combine!$B:$B,0),11),"No Data")</f>
        <v>4.58</v>
      </c>
      <c r="AF303">
        <f>IFERROR(INDEX(Combine!$C:$N,MATCH('Fantasy Points'!F303,Combine!$B:$B,0),12),"No Data")</f>
        <v>0</v>
      </c>
    </row>
    <row r="304" spans="1:32" x14ac:dyDescent="0.25">
      <c r="A304" t="s">
        <v>406</v>
      </c>
      <c r="B304" t="s">
        <v>1</v>
      </c>
      <c r="C304">
        <f>INDEX('Draft Master List'!B:D,MATCH('Fantasy Points'!F304,'Draft Master List'!F:F,0),1)</f>
        <v>5</v>
      </c>
      <c r="D304">
        <f>INDEX('Draft Master List'!B:D,MATCH('Fantasy Points'!F304,'Draft Master List'!F:F,0),2)</f>
        <v>156</v>
      </c>
      <c r="E304">
        <f>INDEX('Draft Master List'!B:D,MATCH('Fantasy Points'!F304,'Draft Master List'!F:F,0),3)</f>
        <v>29</v>
      </c>
      <c r="F304" t="s">
        <v>2490</v>
      </c>
      <c r="G304">
        <v>0.12</v>
      </c>
      <c r="H304">
        <v>9.8000000000000007</v>
      </c>
      <c r="I304">
        <v>8.16</v>
      </c>
      <c r="J304">
        <v>0</v>
      </c>
      <c r="K304">
        <v>0</v>
      </c>
      <c r="L304">
        <v>18.079999999999998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 t="s">
        <v>3112</v>
      </c>
      <c r="T304">
        <v>0</v>
      </c>
      <c r="U304" t="str">
        <f>IFERROR(INDEX(Combine!C:N,MATCH('Fantasy Points'!F304,Combine!B:B,0),1),"No Data")</f>
        <v>Oregon</v>
      </c>
      <c r="V304" t="str">
        <f>IFERROR(INDEX(Combine!$C:$N,MATCH('Fantasy Points'!F304,Combine!$B:$B,0),2),"No Data")</f>
        <v>Pac-12</v>
      </c>
      <c r="W304" t="str">
        <f>IFERROR(INDEX(Combine!$C:$N,MATCH('Fantasy Points'!F304,Combine!$B:$B,0),3),"No Data")</f>
        <v>No Data</v>
      </c>
      <c r="X304" t="str">
        <f>IFERROR(INDEX(Combine!$C:$N,MATCH('Fantasy Points'!F304,Combine!$B:$B,0),4),"No Data")</f>
        <v>No Data</v>
      </c>
      <c r="Y304" t="str">
        <f>IFERROR(INDEX(Combine!$C:$N,MATCH('Fantasy Points'!F304,Combine!$B:$B,0),5),"No Data")</f>
        <v>No Data</v>
      </c>
      <c r="Z304" t="str">
        <f>IFERROR(INDEX(Combine!$C:$N,MATCH('Fantasy Points'!F304,Combine!$B:$B,0),6),"No Data")</f>
        <v>No Data</v>
      </c>
      <c r="AA304" t="str">
        <f>IFERROR(INDEX(Combine!$C:$N,MATCH('Fantasy Points'!F304,Combine!$B:$B,0),7),"No Data")</f>
        <v>No Data</v>
      </c>
      <c r="AB304" t="str">
        <f>IFERROR(INDEX(Combine!$C:$N,MATCH('Fantasy Points'!F304,Combine!$B:$B,0),8),"No Data")</f>
        <v>No Data</v>
      </c>
      <c r="AC304" t="str">
        <f>IFERROR(INDEX(Combine!$C:$N,MATCH('Fantasy Points'!F304,Combine!$B:$B,0),9),"No Data")</f>
        <v>No Data</v>
      </c>
      <c r="AD304" t="str">
        <f>IFERROR(INDEX(Combine!$C:$N,MATCH('Fantasy Points'!F304,Combine!$B:$B,0),10),"No Data")</f>
        <v>No Data</v>
      </c>
      <c r="AE304" t="str">
        <f>IFERROR(INDEX(Combine!$C:$N,MATCH('Fantasy Points'!F304,Combine!$B:$B,0),11),"No Data")</f>
        <v>No Data</v>
      </c>
      <c r="AF304" t="str">
        <f>IFERROR(INDEX(Combine!$C:$N,MATCH('Fantasy Points'!F304,Combine!$B:$B,0),12),"No Data")</f>
        <v>No Data</v>
      </c>
    </row>
    <row r="305" spans="1:32" x14ac:dyDescent="0.25">
      <c r="A305" t="s">
        <v>132</v>
      </c>
      <c r="B305" t="s">
        <v>1</v>
      </c>
      <c r="C305">
        <f>INDEX('Draft Master List'!B:D,MATCH('Fantasy Points'!F305,'Draft Master List'!F:F,0),1)</f>
        <v>5</v>
      </c>
      <c r="D305">
        <f>INDEX('Draft Master List'!B:D,MATCH('Fantasy Points'!F305,'Draft Master List'!F:F,0),2)</f>
        <v>160</v>
      </c>
      <c r="E305">
        <f>INDEX('Draft Master List'!B:D,MATCH('Fantasy Points'!F305,'Draft Master List'!F:F,0),3)</f>
        <v>27.4</v>
      </c>
      <c r="F305" t="s">
        <v>2491</v>
      </c>
      <c r="G305">
        <v>0</v>
      </c>
      <c r="H305">
        <v>35.4</v>
      </c>
      <c r="I305">
        <v>4.4400000000000004</v>
      </c>
      <c r="J305">
        <v>11.84</v>
      </c>
      <c r="K305">
        <v>0</v>
      </c>
      <c r="L305">
        <v>51.679999999999993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 t="s">
        <v>3112</v>
      </c>
      <c r="T305">
        <v>0</v>
      </c>
      <c r="U305" t="str">
        <f>IFERROR(INDEX(Combine!C:N,MATCH('Fantasy Points'!F305,Combine!B:B,0),1),"No Data")</f>
        <v>San Diego</v>
      </c>
      <c r="V305" t="str">
        <f>IFERROR(INDEX(Combine!$C:$N,MATCH('Fantasy Points'!F305,Combine!$B:$B,0),2),"No Data")</f>
        <v>N/A</v>
      </c>
      <c r="W305" t="str">
        <f>IFERROR(INDEX(Combine!$C:$N,MATCH('Fantasy Points'!F305,Combine!$B:$B,0),3),"No Data")</f>
        <v>QB</v>
      </c>
      <c r="X305">
        <f>IFERROR(INDEX(Combine!$C:$N,MATCH('Fantasy Points'!F305,Combine!$B:$B,0),4),"No Data")</f>
        <v>75</v>
      </c>
      <c r="Y305">
        <f>IFERROR(INDEX(Combine!$C:$N,MATCH('Fantasy Points'!F305,Combine!$B:$B,0),5),"No Data")</f>
        <v>213</v>
      </c>
      <c r="Z305">
        <f>IFERROR(INDEX(Combine!$C:$N,MATCH('Fantasy Points'!F305,Combine!$B:$B,0),6),"No Data")</f>
        <v>24</v>
      </c>
      <c r="AA305">
        <f>IFERROR(INDEX(Combine!$C:$N,MATCH('Fantasy Points'!F305,Combine!$B:$B,0),7),"No Data")</f>
        <v>4.53</v>
      </c>
      <c r="AB305">
        <f>IFERROR(INDEX(Combine!$C:$N,MATCH('Fantasy Points'!F305,Combine!$B:$B,0),8),"No Data")</f>
        <v>16</v>
      </c>
      <c r="AC305">
        <f>IFERROR(INDEX(Combine!$C:$N,MATCH('Fantasy Points'!F305,Combine!$B:$B,0),9),"No Data")</f>
        <v>33.5</v>
      </c>
      <c r="AD305">
        <f>IFERROR(INDEX(Combine!$C:$N,MATCH('Fantasy Points'!F305,Combine!$B:$B,0),10),"No Data")</f>
        <v>110</v>
      </c>
      <c r="AE305">
        <f>IFERROR(INDEX(Combine!$C:$N,MATCH('Fantasy Points'!F305,Combine!$B:$B,0),11),"No Data")</f>
        <v>4.42</v>
      </c>
      <c r="AF305">
        <f>IFERROR(INDEX(Combine!$C:$N,MATCH('Fantasy Points'!F305,Combine!$B:$B,0),12),"No Data")</f>
        <v>7.56</v>
      </c>
    </row>
    <row r="306" spans="1:32" x14ac:dyDescent="0.25">
      <c r="A306" t="s">
        <v>408</v>
      </c>
      <c r="B306" t="s">
        <v>1</v>
      </c>
      <c r="C306">
        <f>INDEX('Draft Master List'!B:D,MATCH('Fantasy Points'!F306,'Draft Master List'!F:F,0),1)</f>
        <v>5</v>
      </c>
      <c r="D306">
        <f>INDEX('Draft Master List'!B:D,MATCH('Fantasy Points'!F306,'Draft Master List'!F:F,0),2)</f>
        <v>162</v>
      </c>
      <c r="E306">
        <f>INDEX('Draft Master List'!B:D,MATCH('Fantasy Points'!F306,'Draft Master List'!F:F,0),3)</f>
        <v>26.6</v>
      </c>
      <c r="F306" t="s">
        <v>2492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 t="s">
        <v>3112</v>
      </c>
      <c r="T306">
        <v>0</v>
      </c>
      <c r="U306" t="str">
        <f>IFERROR(INDEX(Combine!C:N,MATCH('Fantasy Points'!F306,Combine!B:B,0),1),"No Data")</f>
        <v>Tennessee</v>
      </c>
      <c r="V306" t="str">
        <f>IFERROR(INDEX(Combine!$C:$N,MATCH('Fantasy Points'!F306,Combine!$B:$B,0),2),"No Data")</f>
        <v>SEC</v>
      </c>
      <c r="W306" t="str">
        <f>IFERROR(INDEX(Combine!$C:$N,MATCH('Fantasy Points'!F306,Combine!$B:$B,0),3),"No Data")</f>
        <v>QB</v>
      </c>
      <c r="X306">
        <f>IFERROR(INDEX(Combine!$C:$N,MATCH('Fantasy Points'!F306,Combine!$B:$B,0),4),"No Data")</f>
        <v>78</v>
      </c>
      <c r="Y306">
        <f>IFERROR(INDEX(Combine!$C:$N,MATCH('Fantasy Points'!F306,Combine!$B:$B,0),5),"No Data")</f>
        <v>225</v>
      </c>
      <c r="Z306">
        <f>IFERROR(INDEX(Combine!$C:$N,MATCH('Fantasy Points'!F306,Combine!$B:$B,0),6),"No Data")</f>
        <v>22</v>
      </c>
      <c r="AA306">
        <f>IFERROR(INDEX(Combine!$C:$N,MATCH('Fantasy Points'!F306,Combine!$B:$B,0),7),"No Data")</f>
        <v>4.9800000000000004</v>
      </c>
      <c r="AB306">
        <f>IFERROR(INDEX(Combine!$C:$N,MATCH('Fantasy Points'!F306,Combine!$B:$B,0),8),"No Data")</f>
        <v>0</v>
      </c>
      <c r="AC306">
        <f>IFERROR(INDEX(Combine!$C:$N,MATCH('Fantasy Points'!F306,Combine!$B:$B,0),9),"No Data")</f>
        <v>21.5</v>
      </c>
      <c r="AD306">
        <f>IFERROR(INDEX(Combine!$C:$N,MATCH('Fantasy Points'!F306,Combine!$B:$B,0),10),"No Data")</f>
        <v>108</v>
      </c>
      <c r="AE306">
        <f>IFERROR(INDEX(Combine!$C:$N,MATCH('Fantasy Points'!F306,Combine!$B:$B,0),11),"No Data")</f>
        <v>4.5999999999999996</v>
      </c>
      <c r="AF306">
        <f>IFERROR(INDEX(Combine!$C:$N,MATCH('Fantasy Points'!F306,Combine!$B:$B,0),12),"No Data")</f>
        <v>7.51</v>
      </c>
    </row>
    <row r="307" spans="1:32" x14ac:dyDescent="0.25">
      <c r="A307" t="s">
        <v>417</v>
      </c>
      <c r="B307" t="s">
        <v>1</v>
      </c>
      <c r="C307">
        <f>INDEX('Draft Master List'!B:D,MATCH('Fantasy Points'!F307,'Draft Master List'!F:F,0),1)</f>
        <v>6</v>
      </c>
      <c r="D307">
        <f>INDEX('Draft Master List'!B:D,MATCH('Fantasy Points'!F307,'Draft Master List'!F:F,0),2)</f>
        <v>186</v>
      </c>
      <c r="E307">
        <f>INDEX('Draft Master List'!B:D,MATCH('Fantasy Points'!F307,'Draft Master List'!F:F,0),3)</f>
        <v>17</v>
      </c>
      <c r="F307" t="s">
        <v>2501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 t="s">
        <v>3112</v>
      </c>
      <c r="T307">
        <v>0</v>
      </c>
      <c r="U307" t="str">
        <f>IFERROR(INDEX(Combine!C:N,MATCH('Fantasy Points'!F307,Combine!B:B,0),1),"No Data")</f>
        <v>Hawaii</v>
      </c>
      <c r="V307" t="str">
        <f>IFERROR(INDEX(Combine!$C:$N,MATCH('Fantasy Points'!F307,Combine!$B:$B,0),2),"No Data")</f>
        <v>Mountain West</v>
      </c>
      <c r="W307" t="str">
        <f>IFERROR(INDEX(Combine!$C:$N,MATCH('Fantasy Points'!F307,Combine!$B:$B,0),3),"No Data")</f>
        <v>No Data</v>
      </c>
      <c r="X307" t="str">
        <f>IFERROR(INDEX(Combine!$C:$N,MATCH('Fantasy Points'!F307,Combine!$B:$B,0),4),"No Data")</f>
        <v>No Data</v>
      </c>
      <c r="Y307" t="str">
        <f>IFERROR(INDEX(Combine!$C:$N,MATCH('Fantasy Points'!F307,Combine!$B:$B,0),5),"No Data")</f>
        <v>No Data</v>
      </c>
      <c r="Z307" t="str">
        <f>IFERROR(INDEX(Combine!$C:$N,MATCH('Fantasy Points'!F307,Combine!$B:$B,0),6),"No Data")</f>
        <v>No Data</v>
      </c>
      <c r="AA307" t="str">
        <f>IFERROR(INDEX(Combine!$C:$N,MATCH('Fantasy Points'!F307,Combine!$B:$B,0),7),"No Data")</f>
        <v>No Data</v>
      </c>
      <c r="AB307" t="str">
        <f>IFERROR(INDEX(Combine!$C:$N,MATCH('Fantasy Points'!F307,Combine!$B:$B,0),8),"No Data")</f>
        <v>No Data</v>
      </c>
      <c r="AC307" t="str">
        <f>IFERROR(INDEX(Combine!$C:$N,MATCH('Fantasy Points'!F307,Combine!$B:$B,0),9),"No Data")</f>
        <v>No Data</v>
      </c>
      <c r="AD307" t="str">
        <f>IFERROR(INDEX(Combine!$C:$N,MATCH('Fantasy Points'!F307,Combine!$B:$B,0),10),"No Data")</f>
        <v>No Data</v>
      </c>
      <c r="AE307" t="str">
        <f>IFERROR(INDEX(Combine!$C:$N,MATCH('Fantasy Points'!F307,Combine!$B:$B,0),11),"No Data")</f>
        <v>No Data</v>
      </c>
      <c r="AF307" t="str">
        <f>IFERROR(INDEX(Combine!$C:$N,MATCH('Fantasy Points'!F307,Combine!$B:$B,0),12),"No Data")</f>
        <v>No Data</v>
      </c>
    </row>
    <row r="308" spans="1:32" x14ac:dyDescent="0.25">
      <c r="A308" t="s">
        <v>421</v>
      </c>
      <c r="B308" t="s">
        <v>1</v>
      </c>
      <c r="C308">
        <f>INDEX('Draft Master List'!B:D,MATCH('Fantasy Points'!F308,'Draft Master List'!F:F,0),1)</f>
        <v>6</v>
      </c>
      <c r="D308">
        <f>INDEX('Draft Master List'!B:D,MATCH('Fantasy Points'!F308,'Draft Master List'!F:F,0),2)</f>
        <v>198</v>
      </c>
      <c r="E308">
        <f>INDEX('Draft Master List'!B:D,MATCH('Fantasy Points'!F308,'Draft Master List'!F:F,0),3)</f>
        <v>12.2</v>
      </c>
      <c r="F308" t="s">
        <v>2504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 t="s">
        <v>3112</v>
      </c>
      <c r="T308">
        <v>0</v>
      </c>
      <c r="U308" t="str">
        <f>IFERROR(INDEX(Combine!C:N,MATCH('Fantasy Points'!F308,Combine!B:B,0),1),"No Data")</f>
        <v>Kentucky</v>
      </c>
      <c r="V308" t="str">
        <f>IFERROR(INDEX(Combine!$C:$N,MATCH('Fantasy Points'!F308,Combine!$B:$B,0),2),"No Data")</f>
        <v>SEC</v>
      </c>
      <c r="W308" t="str">
        <f>IFERROR(INDEX(Combine!$C:$N,MATCH('Fantasy Points'!F308,Combine!$B:$B,0),3),"No Data")</f>
        <v>No Data</v>
      </c>
      <c r="X308" t="str">
        <f>IFERROR(INDEX(Combine!$C:$N,MATCH('Fantasy Points'!F308,Combine!$B:$B,0),4),"No Data")</f>
        <v>No Data</v>
      </c>
      <c r="Y308" t="str">
        <f>IFERROR(INDEX(Combine!$C:$N,MATCH('Fantasy Points'!F308,Combine!$B:$B,0),5),"No Data")</f>
        <v>No Data</v>
      </c>
      <c r="Z308" t="str">
        <f>IFERROR(INDEX(Combine!$C:$N,MATCH('Fantasy Points'!F308,Combine!$B:$B,0),6),"No Data")</f>
        <v>No Data</v>
      </c>
      <c r="AA308" t="str">
        <f>IFERROR(INDEX(Combine!$C:$N,MATCH('Fantasy Points'!F308,Combine!$B:$B,0),7),"No Data")</f>
        <v>No Data</v>
      </c>
      <c r="AB308" t="str">
        <f>IFERROR(INDEX(Combine!$C:$N,MATCH('Fantasy Points'!F308,Combine!$B:$B,0),8),"No Data")</f>
        <v>No Data</v>
      </c>
      <c r="AC308" t="str">
        <f>IFERROR(INDEX(Combine!$C:$N,MATCH('Fantasy Points'!F308,Combine!$B:$B,0),9),"No Data")</f>
        <v>No Data</v>
      </c>
      <c r="AD308" t="str">
        <f>IFERROR(INDEX(Combine!$C:$N,MATCH('Fantasy Points'!F308,Combine!$B:$B,0),10),"No Data")</f>
        <v>No Data</v>
      </c>
      <c r="AE308" t="str">
        <f>IFERROR(INDEX(Combine!$C:$N,MATCH('Fantasy Points'!F308,Combine!$B:$B,0),11),"No Data")</f>
        <v>No Data</v>
      </c>
      <c r="AF308" t="str">
        <f>IFERROR(INDEX(Combine!$C:$N,MATCH('Fantasy Points'!F308,Combine!$B:$B,0),12),"No Data")</f>
        <v>No Data</v>
      </c>
    </row>
    <row r="309" spans="1:32" x14ac:dyDescent="0.25">
      <c r="A309" t="s">
        <v>424</v>
      </c>
      <c r="B309" t="s">
        <v>1</v>
      </c>
      <c r="C309">
        <f>INDEX('Draft Master List'!B:D,MATCH('Fantasy Points'!F309,'Draft Master List'!F:F,0),1)</f>
        <v>7</v>
      </c>
      <c r="D309">
        <f>INDEX('Draft Master List'!B:D,MATCH('Fantasy Points'!F309,'Draft Master List'!F:F,0),2)</f>
        <v>209</v>
      </c>
      <c r="E309">
        <f>INDEX('Draft Master List'!B:D,MATCH('Fantasy Points'!F309,'Draft Master List'!F:F,0),3)</f>
        <v>7.8</v>
      </c>
      <c r="F309" t="s">
        <v>2508</v>
      </c>
      <c r="G309">
        <v>0.24</v>
      </c>
      <c r="H309">
        <v>0.31999999999999984</v>
      </c>
      <c r="I309">
        <v>31.32</v>
      </c>
      <c r="J309">
        <v>52.72</v>
      </c>
      <c r="K309">
        <v>2.72</v>
      </c>
      <c r="L309">
        <v>87.32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 t="s">
        <v>3112</v>
      </c>
      <c r="T309">
        <v>0</v>
      </c>
      <c r="U309" t="str">
        <f>IFERROR(INDEX(Combine!C:N,MATCH('Fantasy Points'!F309,Combine!B:B,0),1),"No Data")</f>
        <v>Louisiana State</v>
      </c>
      <c r="V309" t="str">
        <f>IFERROR(INDEX(Combine!$C:$N,MATCH('Fantasy Points'!F309,Combine!$B:$B,0),2),"No Data")</f>
        <v>SEC</v>
      </c>
      <c r="W309" t="str">
        <f>IFERROR(INDEX(Combine!$C:$N,MATCH('Fantasy Points'!F309,Combine!$B:$B,0),3),"No Data")</f>
        <v>QB</v>
      </c>
      <c r="X309">
        <f>IFERROR(INDEX(Combine!$C:$N,MATCH('Fantasy Points'!F309,Combine!$B:$B,0),4),"No Data")</f>
        <v>74</v>
      </c>
      <c r="Y309">
        <f>IFERROR(INDEX(Combine!$C:$N,MATCH('Fantasy Points'!F309,Combine!$B:$B,0),5),"No Data")</f>
        <v>231</v>
      </c>
      <c r="Z309">
        <f>IFERROR(INDEX(Combine!$C:$N,MATCH('Fantasy Points'!F309,Combine!$B:$B,0),6),"No Data")</f>
        <v>38</v>
      </c>
      <c r="AA309">
        <f>IFERROR(INDEX(Combine!$C:$N,MATCH('Fantasy Points'!F309,Combine!$B:$B,0),7),"No Data")</f>
        <v>4.79</v>
      </c>
      <c r="AB309">
        <f>IFERROR(INDEX(Combine!$C:$N,MATCH('Fantasy Points'!F309,Combine!$B:$B,0),8),"No Data")</f>
        <v>0</v>
      </c>
      <c r="AC309">
        <f>IFERROR(INDEX(Combine!$C:$N,MATCH('Fantasy Points'!F309,Combine!$B:$B,0),9),"No Data")</f>
        <v>28</v>
      </c>
      <c r="AD309">
        <f>IFERROR(INDEX(Combine!$C:$N,MATCH('Fantasy Points'!F309,Combine!$B:$B,0),10),"No Data")</f>
        <v>109</v>
      </c>
      <c r="AE309">
        <f>IFERROR(INDEX(Combine!$C:$N,MATCH('Fantasy Points'!F309,Combine!$B:$B,0),11),"No Data")</f>
        <v>4.34</v>
      </c>
      <c r="AF309">
        <f>IFERROR(INDEX(Combine!$C:$N,MATCH('Fantasy Points'!F309,Combine!$B:$B,0),12),"No Data")</f>
        <v>7.21</v>
      </c>
    </row>
    <row r="310" spans="1:32" x14ac:dyDescent="0.25">
      <c r="A310" t="s">
        <v>428</v>
      </c>
      <c r="B310" t="s">
        <v>1</v>
      </c>
      <c r="C310">
        <f>INDEX('Draft Master List'!B:D,MATCH('Fantasy Points'!F310,'Draft Master List'!F:F,0),1)</f>
        <v>7</v>
      </c>
      <c r="D310">
        <f>INDEX('Draft Master List'!B:D,MATCH('Fantasy Points'!F310,'Draft Master List'!F:F,0),2)</f>
        <v>223</v>
      </c>
      <c r="E310">
        <f>INDEX('Draft Master List'!B:D,MATCH('Fantasy Points'!F310,'Draft Master List'!F:F,0),3)</f>
        <v>2.2999999999999998</v>
      </c>
      <c r="F310" t="s">
        <v>2512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 t="s">
        <v>3112</v>
      </c>
      <c r="T310">
        <v>0</v>
      </c>
      <c r="U310" t="str">
        <f>IFERROR(INDEX(Combine!C:N,MATCH('Fantasy Points'!F310,Combine!B:B,0),1),"No Data")</f>
        <v>Washington State</v>
      </c>
      <c r="V310" t="str">
        <f>IFERROR(INDEX(Combine!$C:$N,MATCH('Fantasy Points'!F310,Combine!$B:$B,0),2),"No Data")</f>
        <v>Pac-12</v>
      </c>
      <c r="W310" t="str">
        <f>IFERROR(INDEX(Combine!$C:$N,MATCH('Fantasy Points'!F310,Combine!$B:$B,0),3),"No Data")</f>
        <v>QB</v>
      </c>
      <c r="X310">
        <f>IFERROR(INDEX(Combine!$C:$N,MATCH('Fantasy Points'!F310,Combine!$B:$B,0),4),"No Data")</f>
        <v>74</v>
      </c>
      <c r="Y310">
        <f>IFERROR(INDEX(Combine!$C:$N,MATCH('Fantasy Points'!F310,Combine!$B:$B,0),5),"No Data")</f>
        <v>211</v>
      </c>
      <c r="Z310">
        <f>IFERROR(INDEX(Combine!$C:$N,MATCH('Fantasy Points'!F310,Combine!$B:$B,0),6),"No Data")</f>
        <v>27</v>
      </c>
      <c r="AA310">
        <f>IFERROR(INDEX(Combine!$C:$N,MATCH('Fantasy Points'!F310,Combine!$B:$B,0),7),"No Data")</f>
        <v>4.96</v>
      </c>
      <c r="AB310">
        <f>IFERROR(INDEX(Combine!$C:$N,MATCH('Fantasy Points'!F310,Combine!$B:$B,0),8),"No Data")</f>
        <v>0</v>
      </c>
      <c r="AC310">
        <f>IFERROR(INDEX(Combine!$C:$N,MATCH('Fantasy Points'!F310,Combine!$B:$B,0),9),"No Data")</f>
        <v>28</v>
      </c>
      <c r="AD310">
        <f>IFERROR(INDEX(Combine!$C:$N,MATCH('Fantasy Points'!F310,Combine!$B:$B,0),10),"No Data")</f>
        <v>112</v>
      </c>
      <c r="AE310">
        <f>IFERROR(INDEX(Combine!$C:$N,MATCH('Fantasy Points'!F310,Combine!$B:$B,0),11),"No Data")</f>
        <v>4.1900000000000004</v>
      </c>
      <c r="AF310">
        <f>IFERROR(INDEX(Combine!$C:$N,MATCH('Fantasy Points'!F310,Combine!$B:$B,0),12),"No Data")</f>
        <v>7.22</v>
      </c>
    </row>
    <row r="311" spans="1:32" x14ac:dyDescent="0.25">
      <c r="A311" t="s">
        <v>437</v>
      </c>
      <c r="B311" t="s">
        <v>1</v>
      </c>
      <c r="C311">
        <f>INDEX('Draft Master List'!B:D,MATCH('Fantasy Points'!F311,'Draft Master List'!F:F,0),1)</f>
        <v>1</v>
      </c>
      <c r="D311">
        <f>INDEX('Draft Master List'!B:D,MATCH('Fantasy Points'!F311,'Draft Master List'!F:F,0),2)</f>
        <v>1</v>
      </c>
      <c r="E311">
        <f>INDEX('Draft Master List'!B:D,MATCH('Fantasy Points'!F311,'Draft Master List'!F:F,0),3)</f>
        <v>3000</v>
      </c>
      <c r="F311" t="s">
        <v>2522</v>
      </c>
      <c r="G311">
        <v>18.920000000000002</v>
      </c>
      <c r="H311">
        <v>158.92000000000002</v>
      </c>
      <c r="I311">
        <v>47.47999999999999</v>
      </c>
      <c r="J311">
        <v>0</v>
      </c>
      <c r="K311">
        <v>0</v>
      </c>
      <c r="L311">
        <v>225.32000000000002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 t="s">
        <v>3112</v>
      </c>
      <c r="T311">
        <v>0</v>
      </c>
      <c r="U311" t="str">
        <f>IFERROR(INDEX(Combine!C:N,MATCH('Fantasy Points'!F311,Combine!B:B,0),1),"No Data")</f>
        <v>Louisiana State</v>
      </c>
      <c r="V311" t="str">
        <f>IFERROR(INDEX(Combine!$C:$N,MATCH('Fantasy Points'!F311,Combine!$B:$B,0),2),"No Data")</f>
        <v>SEC</v>
      </c>
      <c r="W311" t="str">
        <f>IFERROR(INDEX(Combine!$C:$N,MATCH('Fantasy Points'!F311,Combine!$B:$B,0),3),"No Data")</f>
        <v>QB</v>
      </c>
      <c r="X311">
        <f>IFERROR(INDEX(Combine!$C:$N,MATCH('Fantasy Points'!F311,Combine!$B:$B,0),4),"No Data")</f>
        <v>78</v>
      </c>
      <c r="Y311">
        <f>IFERROR(INDEX(Combine!$C:$N,MATCH('Fantasy Points'!F311,Combine!$B:$B,0),5),"No Data")</f>
        <v>265</v>
      </c>
      <c r="Z311">
        <f>IFERROR(INDEX(Combine!$C:$N,MATCH('Fantasy Points'!F311,Combine!$B:$B,0),6),"No Data")</f>
        <v>24</v>
      </c>
      <c r="AA311">
        <f>IFERROR(INDEX(Combine!$C:$N,MATCH('Fantasy Points'!F311,Combine!$B:$B,0),7),"No Data")</f>
        <v>4.83</v>
      </c>
      <c r="AB311">
        <f>IFERROR(INDEX(Combine!$C:$N,MATCH('Fantasy Points'!F311,Combine!$B:$B,0),8),"No Data")</f>
        <v>0</v>
      </c>
      <c r="AC311">
        <f>IFERROR(INDEX(Combine!$C:$N,MATCH('Fantasy Points'!F311,Combine!$B:$B,0),9),"No Data")</f>
        <v>0</v>
      </c>
      <c r="AD311">
        <f>IFERROR(INDEX(Combine!$C:$N,MATCH('Fantasy Points'!F311,Combine!$B:$B,0),10),"No Data")</f>
        <v>0</v>
      </c>
      <c r="AE311">
        <f>IFERROR(INDEX(Combine!$C:$N,MATCH('Fantasy Points'!F311,Combine!$B:$B,0),11),"No Data")</f>
        <v>0</v>
      </c>
      <c r="AF311">
        <f>IFERROR(INDEX(Combine!$C:$N,MATCH('Fantasy Points'!F311,Combine!$B:$B,0),12),"No Data")</f>
        <v>0</v>
      </c>
    </row>
    <row r="312" spans="1:32" x14ac:dyDescent="0.25">
      <c r="A312" t="s">
        <v>440</v>
      </c>
      <c r="B312" t="s">
        <v>1</v>
      </c>
      <c r="C312">
        <f>INDEX('Draft Master List'!B:D,MATCH('Fantasy Points'!F312,'Draft Master List'!F:F,0),1)</f>
        <v>1</v>
      </c>
      <c r="D312">
        <f>INDEX('Draft Master List'!B:D,MATCH('Fantasy Points'!F312,'Draft Master List'!F:F,0),2)</f>
        <v>22</v>
      </c>
      <c r="E312">
        <f>INDEX('Draft Master List'!B:D,MATCH('Fantasy Points'!F312,'Draft Master List'!F:F,0),3)</f>
        <v>780</v>
      </c>
      <c r="F312" t="s">
        <v>2527</v>
      </c>
      <c r="G312">
        <v>1.8</v>
      </c>
      <c r="H312">
        <v>28.72</v>
      </c>
      <c r="I312">
        <v>87.56</v>
      </c>
      <c r="J312">
        <v>0</v>
      </c>
      <c r="K312">
        <v>0</v>
      </c>
      <c r="L312">
        <v>118.08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 t="s">
        <v>3112</v>
      </c>
      <c r="T312">
        <v>0</v>
      </c>
      <c r="U312" t="str">
        <f>IFERROR(INDEX(Combine!C:N,MATCH('Fantasy Points'!F312,Combine!B:B,0),1),"No Data")</f>
        <v>Notre Dame</v>
      </c>
      <c r="V312" t="str">
        <f>IFERROR(INDEX(Combine!$C:$N,MATCH('Fantasy Points'!F312,Combine!$B:$B,0),2),"No Data")</f>
        <v>Division I FBS Independents</v>
      </c>
      <c r="W312" t="str">
        <f>IFERROR(INDEX(Combine!$C:$N,MATCH('Fantasy Points'!F312,Combine!$B:$B,0),3),"No Data")</f>
        <v>QB</v>
      </c>
      <c r="X312">
        <f>IFERROR(INDEX(Combine!$C:$N,MATCH('Fantasy Points'!F312,Combine!$B:$B,0),4),"No Data")</f>
        <v>75</v>
      </c>
      <c r="Y312">
        <f>IFERROR(INDEX(Combine!$C:$N,MATCH('Fantasy Points'!F312,Combine!$B:$B,0),5),"No Data")</f>
        <v>232</v>
      </c>
      <c r="Z312">
        <f>IFERROR(INDEX(Combine!$C:$N,MATCH('Fantasy Points'!F312,Combine!$B:$B,0),6),"No Data")</f>
        <v>29</v>
      </c>
      <c r="AA312">
        <f>IFERROR(INDEX(Combine!$C:$N,MATCH('Fantasy Points'!F312,Combine!$B:$B,0),7),"No Data")</f>
        <v>4.7300000000000004</v>
      </c>
      <c r="AB312">
        <f>IFERROR(INDEX(Combine!$C:$N,MATCH('Fantasy Points'!F312,Combine!$B:$B,0),8),"No Data")</f>
        <v>24</v>
      </c>
      <c r="AC312">
        <f>IFERROR(INDEX(Combine!$C:$N,MATCH('Fantasy Points'!F312,Combine!$B:$B,0),9),"No Data")</f>
        <v>0</v>
      </c>
      <c r="AD312">
        <f>IFERROR(INDEX(Combine!$C:$N,MATCH('Fantasy Points'!F312,Combine!$B:$B,0),10),"No Data")</f>
        <v>0</v>
      </c>
      <c r="AE312">
        <f>IFERROR(INDEX(Combine!$C:$N,MATCH('Fantasy Points'!F312,Combine!$B:$B,0),11),"No Data")</f>
        <v>0</v>
      </c>
      <c r="AF312">
        <f>IFERROR(INDEX(Combine!$C:$N,MATCH('Fantasy Points'!F312,Combine!$B:$B,0),12),"No Data")</f>
        <v>0</v>
      </c>
    </row>
    <row r="313" spans="1:32" x14ac:dyDescent="0.25">
      <c r="A313" t="s">
        <v>445</v>
      </c>
      <c r="B313" t="s">
        <v>1</v>
      </c>
      <c r="C313">
        <f>INDEX('Draft Master List'!B:D,MATCH('Fantasy Points'!F313,'Draft Master List'!F:F,0),1)</f>
        <v>2</v>
      </c>
      <c r="D313">
        <f>INDEX('Draft Master List'!B:D,MATCH('Fantasy Points'!F313,'Draft Master List'!F:F,0),2)</f>
        <v>36</v>
      </c>
      <c r="E313">
        <f>INDEX('Draft Master List'!B:D,MATCH('Fantasy Points'!F313,'Draft Master List'!F:F,0),3)</f>
        <v>540</v>
      </c>
      <c r="F313" t="s">
        <v>2532</v>
      </c>
      <c r="G313">
        <v>0</v>
      </c>
      <c r="H313">
        <v>-2.2400000000000002</v>
      </c>
      <c r="I313">
        <v>47.64</v>
      </c>
      <c r="J313">
        <v>75.88</v>
      </c>
      <c r="K313">
        <v>116.19999999999999</v>
      </c>
      <c r="L313">
        <v>237.48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 t="s">
        <v>3112</v>
      </c>
      <c r="T313">
        <v>0</v>
      </c>
      <c r="U313" t="str">
        <f>IFERROR(INDEX(Combine!C:N,MATCH('Fantasy Points'!F313,Combine!B:B,0),1),"No Data")</f>
        <v>Houston</v>
      </c>
      <c r="V313" t="str">
        <f>IFERROR(INDEX(Combine!$C:$N,MATCH('Fantasy Points'!F313,Combine!$B:$B,0),2),"No Data")</f>
        <v>The American</v>
      </c>
      <c r="W313" t="str">
        <f>IFERROR(INDEX(Combine!$C:$N,MATCH('Fantasy Points'!F313,Combine!$B:$B,0),3),"No Data")</f>
        <v>QB</v>
      </c>
      <c r="X313">
        <f>IFERROR(INDEX(Combine!$C:$N,MATCH('Fantasy Points'!F313,Combine!$B:$B,0),4),"No Data")</f>
        <v>75</v>
      </c>
      <c r="Y313">
        <f>IFERROR(INDEX(Combine!$C:$N,MATCH('Fantasy Points'!F313,Combine!$B:$B,0),5),"No Data")</f>
        <v>218</v>
      </c>
      <c r="Z313">
        <f>IFERROR(INDEX(Combine!$C:$N,MATCH('Fantasy Points'!F313,Combine!$B:$B,0),6),"No Data")</f>
        <v>0</v>
      </c>
      <c r="AA313">
        <f>IFERROR(INDEX(Combine!$C:$N,MATCH('Fantasy Points'!F313,Combine!$B:$B,0),7),"No Data")</f>
        <v>4.8499999999999996</v>
      </c>
      <c r="AB313">
        <f>IFERROR(INDEX(Combine!$C:$N,MATCH('Fantasy Points'!F313,Combine!$B:$B,0),8),"No Data")</f>
        <v>0</v>
      </c>
      <c r="AC313">
        <f>IFERROR(INDEX(Combine!$C:$N,MATCH('Fantasy Points'!F313,Combine!$B:$B,0),9),"No Data")</f>
        <v>32.5</v>
      </c>
      <c r="AD313">
        <f>IFERROR(INDEX(Combine!$C:$N,MATCH('Fantasy Points'!F313,Combine!$B:$B,0),10),"No Data")</f>
        <v>112</v>
      </c>
      <c r="AE313">
        <f>IFERROR(INDEX(Combine!$C:$N,MATCH('Fantasy Points'!F313,Combine!$B:$B,0),11),"No Data")</f>
        <v>4.4400000000000004</v>
      </c>
      <c r="AF313">
        <f>IFERROR(INDEX(Combine!$C:$N,MATCH('Fantasy Points'!F313,Combine!$B:$B,0),12),"No Data")</f>
        <v>6.94</v>
      </c>
    </row>
    <row r="314" spans="1:32" x14ac:dyDescent="0.25">
      <c r="A314" t="s">
        <v>447</v>
      </c>
      <c r="B314" t="s">
        <v>1</v>
      </c>
      <c r="C314">
        <f>INDEX('Draft Master List'!B:D,MATCH('Fantasy Points'!F314,'Draft Master List'!F:F,0),1)</f>
        <v>2</v>
      </c>
      <c r="D314">
        <f>INDEX('Draft Master List'!B:D,MATCH('Fantasy Points'!F314,'Draft Master List'!F:F,0),2)</f>
        <v>40</v>
      </c>
      <c r="E314">
        <f>INDEX('Draft Master List'!B:D,MATCH('Fantasy Points'!F314,'Draft Master List'!F:F,0),3)</f>
        <v>500</v>
      </c>
      <c r="F314" t="s">
        <v>2533</v>
      </c>
      <c r="G314">
        <v>22.36</v>
      </c>
      <c r="H314">
        <v>0</v>
      </c>
      <c r="I314">
        <v>0</v>
      </c>
      <c r="J314">
        <v>0</v>
      </c>
      <c r="K314">
        <v>38.32</v>
      </c>
      <c r="L314">
        <v>60.68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 t="s">
        <v>3112</v>
      </c>
      <c r="T314">
        <v>0</v>
      </c>
      <c r="U314" t="str">
        <f>IFERROR(INDEX(Combine!C:N,MATCH('Fantasy Points'!F314,Combine!B:B,0),1),"No Data")</f>
        <v>BYU</v>
      </c>
      <c r="V314" t="str">
        <f>IFERROR(INDEX(Combine!$C:$N,MATCH('Fantasy Points'!F314,Combine!$B:$B,0),2),"No Data")</f>
        <v>Division I FBS Independents</v>
      </c>
      <c r="W314" t="str">
        <f>IFERROR(INDEX(Combine!$C:$N,MATCH('Fantasy Points'!F314,Combine!$B:$B,0),3),"No Data")</f>
        <v>QB</v>
      </c>
      <c r="X314">
        <f>IFERROR(INDEX(Combine!$C:$N,MATCH('Fantasy Points'!F314,Combine!$B:$B,0),4),"No Data")</f>
        <v>74</v>
      </c>
      <c r="Y314">
        <f>IFERROR(INDEX(Combine!$C:$N,MATCH('Fantasy Points'!F314,Combine!$B:$B,0),5),"No Data")</f>
        <v>215</v>
      </c>
      <c r="Z314">
        <f>IFERROR(INDEX(Combine!$C:$N,MATCH('Fantasy Points'!F314,Combine!$B:$B,0),6),"No Data")</f>
        <v>30</v>
      </c>
      <c r="AA314">
        <f>IFERROR(INDEX(Combine!$C:$N,MATCH('Fantasy Points'!F314,Combine!$B:$B,0),7),"No Data")</f>
        <v>4.75</v>
      </c>
      <c r="AB314">
        <f>IFERROR(INDEX(Combine!$C:$N,MATCH('Fantasy Points'!F314,Combine!$B:$B,0),8),"No Data")</f>
        <v>0</v>
      </c>
      <c r="AC314">
        <f>IFERROR(INDEX(Combine!$C:$N,MATCH('Fantasy Points'!F314,Combine!$B:$B,0),9),"No Data")</f>
        <v>29.5</v>
      </c>
      <c r="AD314">
        <f>IFERROR(INDEX(Combine!$C:$N,MATCH('Fantasy Points'!F314,Combine!$B:$B,0),10),"No Data")</f>
        <v>111</v>
      </c>
      <c r="AE314">
        <f>IFERROR(INDEX(Combine!$C:$N,MATCH('Fantasy Points'!F314,Combine!$B:$B,0),11),"No Data")</f>
        <v>4.17</v>
      </c>
      <c r="AF314">
        <f>IFERROR(INDEX(Combine!$C:$N,MATCH('Fantasy Points'!F314,Combine!$B:$B,0),12),"No Data")</f>
        <v>6.81</v>
      </c>
    </row>
    <row r="315" spans="1:32" x14ac:dyDescent="0.25">
      <c r="A315" t="s">
        <v>70</v>
      </c>
      <c r="B315" t="s">
        <v>1</v>
      </c>
      <c r="C315">
        <f>INDEX('Draft Master List'!B:D,MATCH('Fantasy Points'!F315,'Draft Master List'!F:F,0),1)</f>
        <v>2</v>
      </c>
      <c r="D315">
        <f>INDEX('Draft Master List'!B:D,MATCH('Fantasy Points'!F315,'Draft Master List'!F:F,0),2)</f>
        <v>43</v>
      </c>
      <c r="E315">
        <f>INDEX('Draft Master List'!B:D,MATCH('Fantasy Points'!F315,'Draft Master List'!F:F,0),3)</f>
        <v>470</v>
      </c>
      <c r="F315" t="s">
        <v>2534</v>
      </c>
      <c r="G315">
        <v>0</v>
      </c>
      <c r="H315">
        <v>10.76</v>
      </c>
      <c r="I315">
        <v>-1.6400000000000006</v>
      </c>
      <c r="J315">
        <v>49.2</v>
      </c>
      <c r="K315">
        <v>0</v>
      </c>
      <c r="L315">
        <v>58.32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 t="s">
        <v>3112</v>
      </c>
      <c r="T315">
        <v>0</v>
      </c>
      <c r="U315" t="str">
        <f>IFERROR(INDEX(Combine!C:N,MATCH('Fantasy Points'!F315,Combine!B:B,0),1),"No Data")</f>
        <v>Michigan State</v>
      </c>
      <c r="V315" t="str">
        <f>IFERROR(INDEX(Combine!$C:$N,MATCH('Fantasy Points'!F315,Combine!$B:$B,0),2),"No Data")</f>
        <v>Big Ten</v>
      </c>
      <c r="W315" t="str">
        <f>IFERROR(INDEX(Combine!$C:$N,MATCH('Fantasy Points'!F315,Combine!$B:$B,0),3),"No Data")</f>
        <v>QB</v>
      </c>
      <c r="X315">
        <f>IFERROR(INDEX(Combine!$C:$N,MATCH('Fantasy Points'!F315,Combine!$B:$B,0),4),"No Data")</f>
        <v>75</v>
      </c>
      <c r="Y315">
        <f>IFERROR(INDEX(Combine!$C:$N,MATCH('Fantasy Points'!F315,Combine!$B:$B,0),5),"No Data")</f>
        <v>226</v>
      </c>
      <c r="Z315">
        <f>IFERROR(INDEX(Combine!$C:$N,MATCH('Fantasy Points'!F315,Combine!$B:$B,0),6),"No Data")</f>
        <v>35</v>
      </c>
      <c r="AA315">
        <f>IFERROR(INDEX(Combine!$C:$N,MATCH('Fantasy Points'!F315,Combine!$B:$B,0),7),"No Data")</f>
        <v>4.75</v>
      </c>
      <c r="AB315">
        <f>IFERROR(INDEX(Combine!$C:$N,MATCH('Fantasy Points'!F315,Combine!$B:$B,0),8),"No Data")</f>
        <v>0</v>
      </c>
      <c r="AC315">
        <f>IFERROR(INDEX(Combine!$C:$N,MATCH('Fantasy Points'!F315,Combine!$B:$B,0),9),"No Data")</f>
        <v>30.5</v>
      </c>
      <c r="AD315">
        <f>IFERROR(INDEX(Combine!$C:$N,MATCH('Fantasy Points'!F315,Combine!$B:$B,0),10),"No Data")</f>
        <v>108</v>
      </c>
      <c r="AE315">
        <f>IFERROR(INDEX(Combine!$C:$N,MATCH('Fantasy Points'!F315,Combine!$B:$B,0),11),"No Data")</f>
        <v>4.41</v>
      </c>
      <c r="AF315">
        <f>IFERROR(INDEX(Combine!$C:$N,MATCH('Fantasy Points'!F315,Combine!$B:$B,0),12),"No Data")</f>
        <v>6.77</v>
      </c>
    </row>
    <row r="316" spans="1:32" x14ac:dyDescent="0.25">
      <c r="A316" t="s">
        <v>464</v>
      </c>
      <c r="B316" t="s">
        <v>1</v>
      </c>
      <c r="C316">
        <f>INDEX('Draft Master List'!B:D,MATCH('Fantasy Points'!F316,'Draft Master List'!F:F,0),1)</f>
        <v>3</v>
      </c>
      <c r="D316">
        <f>INDEX('Draft Master List'!B:D,MATCH('Fantasy Points'!F316,'Draft Master List'!F:F,0),2)</f>
        <v>92</v>
      </c>
      <c r="E316">
        <f>INDEX('Draft Master List'!B:D,MATCH('Fantasy Points'!F316,'Draft Master List'!F:F,0),3)</f>
        <v>132</v>
      </c>
      <c r="F316" t="s">
        <v>2551</v>
      </c>
      <c r="G316">
        <v>91.2</v>
      </c>
      <c r="H316">
        <v>153.95999999999998</v>
      </c>
      <c r="I316">
        <v>68.759999999999991</v>
      </c>
      <c r="J316">
        <v>22.840000000000003</v>
      </c>
      <c r="K316">
        <v>0</v>
      </c>
      <c r="L316">
        <v>336.76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 t="s">
        <v>3112</v>
      </c>
      <c r="T316">
        <v>0</v>
      </c>
      <c r="U316" t="str">
        <f>IFERROR(INDEX(Combine!C:N,MATCH('Fantasy Points'!F316,Combine!B:B,0),1),"No Data")</f>
        <v>Stanford</v>
      </c>
      <c r="V316" t="str">
        <f>IFERROR(INDEX(Combine!$C:$N,MATCH('Fantasy Points'!F316,Combine!$B:$B,0),2),"No Data")</f>
        <v>Pac-12</v>
      </c>
      <c r="W316" t="str">
        <f>IFERROR(INDEX(Combine!$C:$N,MATCH('Fantasy Points'!F316,Combine!$B:$B,0),3),"No Data")</f>
        <v>QB</v>
      </c>
      <c r="X316">
        <f>IFERROR(INDEX(Combine!$C:$N,MATCH('Fantasy Points'!F316,Combine!$B:$B,0),4),"No Data")</f>
        <v>76</v>
      </c>
      <c r="Y316">
        <f>IFERROR(INDEX(Combine!$C:$N,MATCH('Fantasy Points'!F316,Combine!$B:$B,0),5),"No Data")</f>
        <v>231</v>
      </c>
      <c r="Z316">
        <f>IFERROR(INDEX(Combine!$C:$N,MATCH('Fantasy Points'!F316,Combine!$B:$B,0),6),"No Data")</f>
        <v>31</v>
      </c>
      <c r="AA316">
        <f>IFERROR(INDEX(Combine!$C:$N,MATCH('Fantasy Points'!F316,Combine!$B:$B,0),7),"No Data")</f>
        <v>4.76</v>
      </c>
      <c r="AB316">
        <f>IFERROR(INDEX(Combine!$C:$N,MATCH('Fantasy Points'!F316,Combine!$B:$B,0),8),"No Data")</f>
        <v>19</v>
      </c>
      <c r="AC316">
        <f>IFERROR(INDEX(Combine!$C:$N,MATCH('Fantasy Points'!F316,Combine!$B:$B,0),9),"No Data")</f>
        <v>0</v>
      </c>
      <c r="AD316">
        <f>IFERROR(INDEX(Combine!$C:$N,MATCH('Fantasy Points'!F316,Combine!$B:$B,0),10),"No Data")</f>
        <v>0</v>
      </c>
      <c r="AE316">
        <f>IFERROR(INDEX(Combine!$C:$N,MATCH('Fantasy Points'!F316,Combine!$B:$B,0),11),"No Data")</f>
        <v>4.46</v>
      </c>
      <c r="AF316">
        <f>IFERROR(INDEX(Combine!$C:$N,MATCH('Fantasy Points'!F316,Combine!$B:$B,0),12),"No Data")</f>
        <v>7.14</v>
      </c>
    </row>
    <row r="317" spans="1:32" x14ac:dyDescent="0.25">
      <c r="A317" t="s">
        <v>469</v>
      </c>
      <c r="B317" t="s">
        <v>1</v>
      </c>
      <c r="C317">
        <f>INDEX('Draft Master List'!B:D,MATCH('Fantasy Points'!F317,'Draft Master List'!F:F,0),1)</f>
        <v>4</v>
      </c>
      <c r="D317">
        <f>INDEX('Draft Master List'!B:D,MATCH('Fantasy Points'!F317,'Draft Master List'!F:F,0),2)</f>
        <v>103</v>
      </c>
      <c r="E317">
        <f>INDEX('Draft Master List'!B:D,MATCH('Fantasy Points'!F317,'Draft Master List'!F:F,0),3)</f>
        <v>88</v>
      </c>
      <c r="F317" t="s">
        <v>2555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 t="s">
        <v>3112</v>
      </c>
      <c r="T317">
        <v>0</v>
      </c>
      <c r="U317" t="str">
        <f>IFERROR(INDEX(Combine!C:N,MATCH('Fantasy Points'!F317,Combine!B:B,0),1),"No Data")</f>
        <v>Washington</v>
      </c>
      <c r="V317" t="str">
        <f>IFERROR(INDEX(Combine!$C:$N,MATCH('Fantasy Points'!F317,Combine!$B:$B,0),2),"No Data")</f>
        <v>Pac-12</v>
      </c>
      <c r="W317" t="str">
        <f>IFERROR(INDEX(Combine!$C:$N,MATCH('Fantasy Points'!F317,Combine!$B:$B,0),3),"No Data")</f>
        <v>No Data</v>
      </c>
      <c r="X317" t="str">
        <f>IFERROR(INDEX(Combine!$C:$N,MATCH('Fantasy Points'!F317,Combine!$B:$B,0),4),"No Data")</f>
        <v>No Data</v>
      </c>
      <c r="Y317" t="str">
        <f>IFERROR(INDEX(Combine!$C:$N,MATCH('Fantasy Points'!F317,Combine!$B:$B,0),5),"No Data")</f>
        <v>No Data</v>
      </c>
      <c r="Z317" t="str">
        <f>IFERROR(INDEX(Combine!$C:$N,MATCH('Fantasy Points'!F317,Combine!$B:$B,0),6),"No Data")</f>
        <v>No Data</v>
      </c>
      <c r="AA317" t="str">
        <f>IFERROR(INDEX(Combine!$C:$N,MATCH('Fantasy Points'!F317,Combine!$B:$B,0),7),"No Data")</f>
        <v>No Data</v>
      </c>
      <c r="AB317" t="str">
        <f>IFERROR(INDEX(Combine!$C:$N,MATCH('Fantasy Points'!F317,Combine!$B:$B,0),8),"No Data")</f>
        <v>No Data</v>
      </c>
      <c r="AC317" t="str">
        <f>IFERROR(INDEX(Combine!$C:$N,MATCH('Fantasy Points'!F317,Combine!$B:$B,0),9),"No Data")</f>
        <v>No Data</v>
      </c>
      <c r="AD317" t="str">
        <f>IFERROR(INDEX(Combine!$C:$N,MATCH('Fantasy Points'!F317,Combine!$B:$B,0),10),"No Data")</f>
        <v>No Data</v>
      </c>
      <c r="AE317" t="str">
        <f>IFERROR(INDEX(Combine!$C:$N,MATCH('Fantasy Points'!F317,Combine!$B:$B,0),11),"No Data")</f>
        <v>No Data</v>
      </c>
      <c r="AF317" t="str">
        <f>IFERROR(INDEX(Combine!$C:$N,MATCH('Fantasy Points'!F317,Combine!$B:$B,0),12),"No Data")</f>
        <v>No Data</v>
      </c>
    </row>
    <row r="318" spans="1:32" x14ac:dyDescent="0.25">
      <c r="A318" t="s">
        <v>478</v>
      </c>
      <c r="B318" t="s">
        <v>1</v>
      </c>
      <c r="C318">
        <f>INDEX('Draft Master List'!B:D,MATCH('Fantasy Points'!F318,'Draft Master List'!F:F,0),1)</f>
        <v>5</v>
      </c>
      <c r="D318">
        <f>INDEX('Draft Master List'!B:D,MATCH('Fantasy Points'!F318,'Draft Master List'!F:F,0),2)</f>
        <v>151</v>
      </c>
      <c r="E318">
        <f>INDEX('Draft Master List'!B:D,MATCH('Fantasy Points'!F318,'Draft Master List'!F:F,0),3)</f>
        <v>31</v>
      </c>
      <c r="F318" t="s">
        <v>2564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 t="s">
        <v>3112</v>
      </c>
      <c r="T318">
        <v>0</v>
      </c>
      <c r="U318" t="str">
        <f>IFERROR(INDEX(Combine!C:N,MATCH('Fantasy Points'!F318,Combine!B:B,0),1),"No Data")</f>
        <v>Nevada</v>
      </c>
      <c r="V318" t="str">
        <f>IFERROR(INDEX(Combine!$C:$N,MATCH('Fantasy Points'!F318,Combine!$B:$B,0),2),"No Data")</f>
        <v>Mountain West</v>
      </c>
      <c r="W318" t="str">
        <f>IFERROR(INDEX(Combine!$C:$N,MATCH('Fantasy Points'!F318,Combine!$B:$B,0),3),"No Data")</f>
        <v>QB</v>
      </c>
      <c r="X318">
        <f>IFERROR(INDEX(Combine!$C:$N,MATCH('Fantasy Points'!F318,Combine!$B:$B,0),4),"No Data")</f>
        <v>77</v>
      </c>
      <c r="Y318">
        <f>IFERROR(INDEX(Combine!$C:$N,MATCH('Fantasy Points'!F318,Combine!$B:$B,0),5),"No Data")</f>
        <v>226</v>
      </c>
      <c r="Z318">
        <f>IFERROR(INDEX(Combine!$C:$N,MATCH('Fantasy Points'!F318,Combine!$B:$B,0),6),"No Data")</f>
        <v>21</v>
      </c>
      <c r="AA318">
        <f>IFERROR(INDEX(Combine!$C:$N,MATCH('Fantasy Points'!F318,Combine!$B:$B,0),7),"No Data")</f>
        <v>4.91</v>
      </c>
      <c r="AB318">
        <f>IFERROR(INDEX(Combine!$C:$N,MATCH('Fantasy Points'!F318,Combine!$B:$B,0),8),"No Data")</f>
        <v>0</v>
      </c>
      <c r="AC318">
        <f>IFERROR(INDEX(Combine!$C:$N,MATCH('Fantasy Points'!F318,Combine!$B:$B,0),9),"No Data")</f>
        <v>29.5</v>
      </c>
      <c r="AD318">
        <f>IFERROR(INDEX(Combine!$C:$N,MATCH('Fantasy Points'!F318,Combine!$B:$B,0),10),"No Data")</f>
        <v>114</v>
      </c>
      <c r="AE318">
        <f>IFERROR(INDEX(Combine!$C:$N,MATCH('Fantasy Points'!F318,Combine!$B:$B,0),11),"No Data")</f>
        <v>4.1500000000000004</v>
      </c>
      <c r="AF318">
        <f>IFERROR(INDEX(Combine!$C:$N,MATCH('Fantasy Points'!F318,Combine!$B:$B,0),12),"No Data")</f>
        <v>6.72</v>
      </c>
    </row>
    <row r="319" spans="1:32" x14ac:dyDescent="0.25">
      <c r="A319" t="s">
        <v>483</v>
      </c>
      <c r="B319" t="s">
        <v>1</v>
      </c>
      <c r="C319">
        <f>INDEX('Draft Master List'!B:D,MATCH('Fantasy Points'!F319,'Draft Master List'!F:F,0),1)</f>
        <v>5</v>
      </c>
      <c r="D319">
        <f>INDEX('Draft Master List'!B:D,MATCH('Fantasy Points'!F319,'Draft Master List'!F:F,0),2)</f>
        <v>174</v>
      </c>
      <c r="E319">
        <f>INDEX('Draft Master List'!B:D,MATCH('Fantasy Points'!F319,'Draft Master List'!F:F,0),3)</f>
        <v>21.8</v>
      </c>
      <c r="F319" t="s">
        <v>2568</v>
      </c>
      <c r="G319">
        <v>30.08</v>
      </c>
      <c r="H319">
        <v>9.2799999999999994</v>
      </c>
      <c r="I319">
        <v>-1.04</v>
      </c>
      <c r="J319">
        <v>69.039999999999992</v>
      </c>
      <c r="K319">
        <v>0</v>
      </c>
      <c r="L319">
        <v>107.35999999999999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 t="s">
        <v>3112</v>
      </c>
      <c r="T319">
        <v>0</v>
      </c>
      <c r="U319" t="str">
        <f>IFERROR(INDEX(Combine!C:N,MATCH('Fantasy Points'!F319,Combine!B:B,0),1),"No Data")</f>
        <v>Ohio State</v>
      </c>
      <c r="V319" t="str">
        <f>IFERROR(INDEX(Combine!$C:$N,MATCH('Fantasy Points'!F319,Combine!$B:$B,0),2),"No Data")</f>
        <v>Big Ten</v>
      </c>
      <c r="W319" t="str">
        <f>IFERROR(INDEX(Combine!$C:$N,MATCH('Fantasy Points'!F319,Combine!$B:$B,0),3),"No Data")</f>
        <v>No Data</v>
      </c>
      <c r="X319" t="str">
        <f>IFERROR(INDEX(Combine!$C:$N,MATCH('Fantasy Points'!F319,Combine!$B:$B,0),4),"No Data")</f>
        <v>No Data</v>
      </c>
      <c r="Y319" t="str">
        <f>IFERROR(INDEX(Combine!$C:$N,MATCH('Fantasy Points'!F319,Combine!$B:$B,0),5),"No Data")</f>
        <v>No Data</v>
      </c>
      <c r="Z319" t="str">
        <f>IFERROR(INDEX(Combine!$C:$N,MATCH('Fantasy Points'!F319,Combine!$B:$B,0),6),"No Data")</f>
        <v>No Data</v>
      </c>
      <c r="AA319" t="str">
        <f>IFERROR(INDEX(Combine!$C:$N,MATCH('Fantasy Points'!F319,Combine!$B:$B,0),7),"No Data")</f>
        <v>No Data</v>
      </c>
      <c r="AB319" t="str">
        <f>IFERROR(INDEX(Combine!$C:$N,MATCH('Fantasy Points'!F319,Combine!$B:$B,0),8),"No Data")</f>
        <v>No Data</v>
      </c>
      <c r="AC319" t="str">
        <f>IFERROR(INDEX(Combine!$C:$N,MATCH('Fantasy Points'!F319,Combine!$B:$B,0),9),"No Data")</f>
        <v>No Data</v>
      </c>
      <c r="AD319" t="str">
        <f>IFERROR(INDEX(Combine!$C:$N,MATCH('Fantasy Points'!F319,Combine!$B:$B,0),10),"No Data")</f>
        <v>No Data</v>
      </c>
      <c r="AE319" t="str">
        <f>IFERROR(INDEX(Combine!$C:$N,MATCH('Fantasy Points'!F319,Combine!$B:$B,0),11),"No Data")</f>
        <v>No Data</v>
      </c>
      <c r="AF319" t="str">
        <f>IFERROR(INDEX(Combine!$C:$N,MATCH('Fantasy Points'!F319,Combine!$B:$B,0),12),"No Data")</f>
        <v>No Data</v>
      </c>
    </row>
    <row r="320" spans="1:32" x14ac:dyDescent="0.25">
      <c r="A320" t="s">
        <v>490</v>
      </c>
      <c r="B320" t="s">
        <v>1</v>
      </c>
      <c r="C320">
        <f>INDEX('Draft Master List'!B:D,MATCH('Fantasy Points'!F320,'Draft Master List'!F:F,0),1)</f>
        <v>6</v>
      </c>
      <c r="D320">
        <f>INDEX('Draft Master List'!B:D,MATCH('Fantasy Points'!F320,'Draft Master List'!F:F,0),2)</f>
        <v>205</v>
      </c>
      <c r="E320">
        <f>INDEX('Draft Master List'!B:D,MATCH('Fantasy Points'!F320,'Draft Master List'!F:F,0),3)</f>
        <v>9.4</v>
      </c>
      <c r="F320" t="s">
        <v>2575</v>
      </c>
      <c r="G320">
        <v>0</v>
      </c>
      <c r="H320">
        <v>-2.3600000000000003</v>
      </c>
      <c r="I320">
        <v>0</v>
      </c>
      <c r="J320">
        <v>0.72</v>
      </c>
      <c r="K320">
        <v>0</v>
      </c>
      <c r="L320">
        <v>-1.6400000000000003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 t="s">
        <v>3112</v>
      </c>
      <c r="T320">
        <v>0</v>
      </c>
      <c r="U320" t="str">
        <f>IFERROR(INDEX(Combine!C:N,MATCH('Fantasy Points'!F320,Combine!B:B,0),1),"No Data")</f>
        <v>Texas-El Paso</v>
      </c>
      <c r="V320" t="str">
        <f>IFERROR(INDEX(Combine!$C:$N,MATCH('Fantasy Points'!F320,Combine!$B:$B,0),2),"No Data")</f>
        <v>N/A</v>
      </c>
      <c r="W320" t="str">
        <f>IFERROR(INDEX(Combine!$C:$N,MATCH('Fantasy Points'!F320,Combine!$B:$B,0),3),"No Data")</f>
        <v>QB</v>
      </c>
      <c r="X320">
        <f>IFERROR(INDEX(Combine!$C:$N,MATCH('Fantasy Points'!F320,Combine!$B:$B,0),4),"No Data")</f>
        <v>78</v>
      </c>
      <c r="Y320">
        <f>IFERROR(INDEX(Combine!$C:$N,MATCH('Fantasy Points'!F320,Combine!$B:$B,0),5),"No Data")</f>
        <v>231</v>
      </c>
      <c r="Z320">
        <f>IFERROR(INDEX(Combine!$C:$N,MATCH('Fantasy Points'!F320,Combine!$B:$B,0),6),"No Data")</f>
        <v>23</v>
      </c>
      <c r="AA320">
        <f>IFERROR(INDEX(Combine!$C:$N,MATCH('Fantasy Points'!F320,Combine!$B:$B,0),7),"No Data")</f>
        <v>4.9800000000000004</v>
      </c>
      <c r="AB320">
        <f>IFERROR(INDEX(Combine!$C:$N,MATCH('Fantasy Points'!F320,Combine!$B:$B,0),8),"No Data")</f>
        <v>0</v>
      </c>
      <c r="AC320">
        <f>IFERROR(INDEX(Combine!$C:$N,MATCH('Fantasy Points'!F320,Combine!$B:$B,0),9),"No Data")</f>
        <v>30.5</v>
      </c>
      <c r="AD320">
        <f>IFERROR(INDEX(Combine!$C:$N,MATCH('Fantasy Points'!F320,Combine!$B:$B,0),10),"No Data")</f>
        <v>104</v>
      </c>
      <c r="AE320">
        <f>IFERROR(INDEX(Combine!$C:$N,MATCH('Fantasy Points'!F320,Combine!$B:$B,0),11),"No Data")</f>
        <v>4.58</v>
      </c>
      <c r="AF320">
        <f>IFERROR(INDEX(Combine!$C:$N,MATCH('Fantasy Points'!F320,Combine!$B:$B,0),12),"No Data")</f>
        <v>7.32</v>
      </c>
    </row>
    <row r="321" spans="1:32" x14ac:dyDescent="0.25">
      <c r="A321" t="s">
        <v>494</v>
      </c>
      <c r="B321" t="s">
        <v>1</v>
      </c>
      <c r="C321">
        <f>INDEX('Draft Master List'!B:D,MATCH('Fantasy Points'!F321,'Draft Master List'!F:F,0),1)</f>
        <v>7</v>
      </c>
      <c r="D321">
        <f>INDEX('Draft Master List'!B:D,MATCH('Fantasy Points'!F321,'Draft Master List'!F:F,0),2)</f>
        <v>217</v>
      </c>
      <c r="E321">
        <f>INDEX('Draft Master List'!B:D,MATCH('Fantasy Points'!F321,'Draft Master List'!F:F,0),3)</f>
        <v>4.5999999999999996</v>
      </c>
      <c r="F321" t="s">
        <v>2578</v>
      </c>
      <c r="G321">
        <v>-0.3600000000000001</v>
      </c>
      <c r="H321">
        <v>188.32</v>
      </c>
      <c r="I321">
        <v>5.32</v>
      </c>
      <c r="J321">
        <v>25.4</v>
      </c>
      <c r="K321">
        <v>-1</v>
      </c>
      <c r="L321">
        <v>217.67999999999998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 t="s">
        <v>3112</v>
      </c>
      <c r="T321">
        <v>0</v>
      </c>
      <c r="U321" t="str">
        <f>IFERROR(INDEX(Combine!C:N,MATCH('Fantasy Points'!F321,Combine!B:B,0),1),"No Data")</f>
        <v>Coastal Carolina</v>
      </c>
      <c r="V321" t="str">
        <f>IFERROR(INDEX(Combine!$C:$N,MATCH('Fantasy Points'!F321,Combine!$B:$B,0),2),"No Data")</f>
        <v>N/A</v>
      </c>
      <c r="W321" t="str">
        <f>IFERROR(INDEX(Combine!$C:$N,MATCH('Fantasy Points'!F321,Combine!$B:$B,0),3),"No Data")</f>
        <v>No Data</v>
      </c>
      <c r="X321" t="str">
        <f>IFERROR(INDEX(Combine!$C:$N,MATCH('Fantasy Points'!F321,Combine!$B:$B,0),4),"No Data")</f>
        <v>No Data</v>
      </c>
      <c r="Y321" t="str">
        <f>IFERROR(INDEX(Combine!$C:$N,MATCH('Fantasy Points'!F321,Combine!$B:$B,0),5),"No Data")</f>
        <v>No Data</v>
      </c>
      <c r="Z321" t="str">
        <f>IFERROR(INDEX(Combine!$C:$N,MATCH('Fantasy Points'!F321,Combine!$B:$B,0),6),"No Data")</f>
        <v>No Data</v>
      </c>
      <c r="AA321" t="str">
        <f>IFERROR(INDEX(Combine!$C:$N,MATCH('Fantasy Points'!F321,Combine!$B:$B,0),7),"No Data")</f>
        <v>No Data</v>
      </c>
      <c r="AB321" t="str">
        <f>IFERROR(INDEX(Combine!$C:$N,MATCH('Fantasy Points'!F321,Combine!$B:$B,0),8),"No Data")</f>
        <v>No Data</v>
      </c>
      <c r="AC321" t="str">
        <f>IFERROR(INDEX(Combine!$C:$N,MATCH('Fantasy Points'!F321,Combine!$B:$B,0),9),"No Data")</f>
        <v>No Data</v>
      </c>
      <c r="AD321" t="str">
        <f>IFERROR(INDEX(Combine!$C:$N,MATCH('Fantasy Points'!F321,Combine!$B:$B,0),10),"No Data")</f>
        <v>No Data</v>
      </c>
      <c r="AE321" t="str">
        <f>IFERROR(INDEX(Combine!$C:$N,MATCH('Fantasy Points'!F321,Combine!$B:$B,0),11),"No Data")</f>
        <v>No Data</v>
      </c>
      <c r="AF321" t="str">
        <f>IFERROR(INDEX(Combine!$C:$N,MATCH('Fantasy Points'!F321,Combine!$B:$B,0),12),"No Data")</f>
        <v>No Data</v>
      </c>
    </row>
    <row r="322" spans="1:32" x14ac:dyDescent="0.25">
      <c r="A322" t="s">
        <v>509</v>
      </c>
      <c r="B322" t="s">
        <v>1</v>
      </c>
      <c r="C322">
        <f>INDEX('Draft Master List'!B:D,MATCH('Fantasy Points'!F322,'Draft Master List'!F:F,0),1)</f>
        <v>1</v>
      </c>
      <c r="D322">
        <f>INDEX('Draft Master List'!B:D,MATCH('Fantasy Points'!F322,'Draft Master List'!F:F,0),2)</f>
        <v>3</v>
      </c>
      <c r="E322">
        <f>INDEX('Draft Master List'!B:D,MATCH('Fantasy Points'!F322,'Draft Master List'!F:F,0),3)</f>
        <v>2200</v>
      </c>
      <c r="F322" t="s">
        <v>2592</v>
      </c>
      <c r="G322">
        <v>133.95999999999998</v>
      </c>
      <c r="H322">
        <v>121.84</v>
      </c>
      <c r="I322">
        <v>10.76</v>
      </c>
      <c r="J322">
        <v>121.16</v>
      </c>
      <c r="K322">
        <v>104.2</v>
      </c>
      <c r="L322">
        <v>491.92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 t="s">
        <v>3112</v>
      </c>
      <c r="T322">
        <v>0</v>
      </c>
      <c r="U322" t="str">
        <f>IFERROR(INDEX(Combine!C:N,MATCH('Fantasy Points'!F322,Combine!B:B,0),1),"No Data")</f>
        <v>Texas</v>
      </c>
      <c r="V322" t="str">
        <f>IFERROR(INDEX(Combine!$C:$N,MATCH('Fantasy Points'!F322,Combine!$B:$B,0),2),"No Data")</f>
        <v>Big 12</v>
      </c>
      <c r="W322" t="str">
        <f>IFERROR(INDEX(Combine!$C:$N,MATCH('Fantasy Points'!F322,Combine!$B:$B,0),3),"No Data")</f>
        <v>QB</v>
      </c>
      <c r="X322">
        <f>IFERROR(INDEX(Combine!$C:$N,MATCH('Fantasy Points'!F322,Combine!$B:$B,0),4),"No Data")</f>
        <v>77</v>
      </c>
      <c r="Y322">
        <f>IFERROR(INDEX(Combine!$C:$N,MATCH('Fantasy Points'!F322,Combine!$B:$B,0),5),"No Data")</f>
        <v>229</v>
      </c>
      <c r="Z322">
        <f>IFERROR(INDEX(Combine!$C:$N,MATCH('Fantasy Points'!F322,Combine!$B:$B,0),6),"No Data")</f>
        <v>15</v>
      </c>
      <c r="AA322">
        <f>IFERROR(INDEX(Combine!$C:$N,MATCH('Fantasy Points'!F322,Combine!$B:$B,0),7),"No Data")</f>
        <v>4.4800000000000004</v>
      </c>
      <c r="AB322">
        <f>IFERROR(INDEX(Combine!$C:$N,MATCH('Fantasy Points'!F322,Combine!$B:$B,0),8),"No Data")</f>
        <v>0</v>
      </c>
      <c r="AC322">
        <f>IFERROR(INDEX(Combine!$C:$N,MATCH('Fantasy Points'!F322,Combine!$B:$B,0),9),"No Data")</f>
        <v>0</v>
      </c>
      <c r="AD322">
        <f>IFERROR(INDEX(Combine!$C:$N,MATCH('Fantasy Points'!F322,Combine!$B:$B,0),10),"No Data")</f>
        <v>0</v>
      </c>
      <c r="AE322">
        <f>IFERROR(INDEX(Combine!$C:$N,MATCH('Fantasy Points'!F322,Combine!$B:$B,0),11),"No Data")</f>
        <v>0</v>
      </c>
      <c r="AF322">
        <f>IFERROR(INDEX(Combine!$C:$N,MATCH('Fantasy Points'!F322,Combine!$B:$B,0),12),"No Data")</f>
        <v>0</v>
      </c>
    </row>
    <row r="323" spans="1:32" x14ac:dyDescent="0.25">
      <c r="A323" t="s">
        <v>510</v>
      </c>
      <c r="B323" t="s">
        <v>1</v>
      </c>
      <c r="C323">
        <f>INDEX('Draft Master List'!B:D,MATCH('Fantasy Points'!F323,'Draft Master List'!F:F,0),1)</f>
        <v>1</v>
      </c>
      <c r="D323">
        <f>INDEX('Draft Master List'!B:D,MATCH('Fantasy Points'!F323,'Draft Master List'!F:F,0),2)</f>
        <v>10</v>
      </c>
      <c r="E323">
        <f>INDEX('Draft Master List'!B:D,MATCH('Fantasy Points'!F323,'Draft Master List'!F:F,0),3)</f>
        <v>1300</v>
      </c>
      <c r="F323" t="s">
        <v>2593</v>
      </c>
      <c r="G323">
        <v>143.88</v>
      </c>
      <c r="H323">
        <v>29.879999999999995</v>
      </c>
      <c r="I323">
        <v>14.560000000000002</v>
      </c>
      <c r="J323">
        <v>11.399999999999999</v>
      </c>
      <c r="K323">
        <v>0</v>
      </c>
      <c r="L323">
        <v>199.72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 t="s">
        <v>3112</v>
      </c>
      <c r="T323">
        <v>0</v>
      </c>
      <c r="U323" t="str">
        <f>IFERROR(INDEX(Combine!C:N,MATCH('Fantasy Points'!F323,Combine!B:B,0),1),"No Data")</f>
        <v>Southern California</v>
      </c>
      <c r="V323" t="str">
        <f>IFERROR(INDEX(Combine!$C:$N,MATCH('Fantasy Points'!F323,Combine!$B:$B,0),2),"No Data")</f>
        <v>Pac-12</v>
      </c>
      <c r="W323" t="str">
        <f>IFERROR(INDEX(Combine!$C:$N,MATCH('Fantasy Points'!F323,Combine!$B:$B,0),3),"No Data")</f>
        <v>QB</v>
      </c>
      <c r="X323">
        <f>IFERROR(INDEX(Combine!$C:$N,MATCH('Fantasy Points'!F323,Combine!$B:$B,0),4),"No Data")</f>
        <v>77</v>
      </c>
      <c r="Y323">
        <f>IFERROR(INDEX(Combine!$C:$N,MATCH('Fantasy Points'!F323,Combine!$B:$B,0),5),"No Data")</f>
        <v>223</v>
      </c>
      <c r="Z323">
        <f>IFERROR(INDEX(Combine!$C:$N,MATCH('Fantasy Points'!F323,Combine!$B:$B,0),6),"No Data")</f>
        <v>35</v>
      </c>
      <c r="AA323">
        <f>IFERROR(INDEX(Combine!$C:$N,MATCH('Fantasy Points'!F323,Combine!$B:$B,0),7),"No Data")</f>
        <v>4.9000000000000004</v>
      </c>
      <c r="AB323">
        <f>IFERROR(INDEX(Combine!$C:$N,MATCH('Fantasy Points'!F323,Combine!$B:$B,0),8),"No Data")</f>
        <v>0</v>
      </c>
      <c r="AC323">
        <f>IFERROR(INDEX(Combine!$C:$N,MATCH('Fantasy Points'!F323,Combine!$B:$B,0),9),"No Data")</f>
        <v>0</v>
      </c>
      <c r="AD323">
        <f>IFERROR(INDEX(Combine!$C:$N,MATCH('Fantasy Points'!F323,Combine!$B:$B,0),10),"No Data")</f>
        <v>0</v>
      </c>
      <c r="AE323">
        <f>IFERROR(INDEX(Combine!$C:$N,MATCH('Fantasy Points'!F323,Combine!$B:$B,0),11),"No Data")</f>
        <v>0</v>
      </c>
      <c r="AF323">
        <f>IFERROR(INDEX(Combine!$C:$N,MATCH('Fantasy Points'!F323,Combine!$B:$B,0),12),"No Data")</f>
        <v>0</v>
      </c>
    </row>
    <row r="324" spans="1:32" x14ac:dyDescent="0.25">
      <c r="A324" t="s">
        <v>66</v>
      </c>
      <c r="B324" t="s">
        <v>1</v>
      </c>
      <c r="C324">
        <f>INDEX('Draft Master List'!B:D,MATCH('Fantasy Points'!F324,'Draft Master List'!F:F,0),1)</f>
        <v>1</v>
      </c>
      <c r="D324">
        <f>INDEX('Draft Master List'!B:D,MATCH('Fantasy Points'!F324,'Draft Master List'!F:F,0),2)</f>
        <v>11</v>
      </c>
      <c r="E324">
        <f>INDEX('Draft Master List'!B:D,MATCH('Fantasy Points'!F324,'Draft Master List'!F:F,0),3)</f>
        <v>1250</v>
      </c>
      <c r="F324" t="s">
        <v>2594</v>
      </c>
      <c r="G324">
        <v>84.039999999999992</v>
      </c>
      <c r="H324">
        <v>231.88</v>
      </c>
      <c r="I324">
        <v>295.03999999999996</v>
      </c>
      <c r="J324">
        <v>256.64</v>
      </c>
      <c r="K324">
        <v>236.96000000000004</v>
      </c>
      <c r="L324">
        <v>1104.56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1</v>
      </c>
      <c r="S324" t="s">
        <v>3113</v>
      </c>
      <c r="T324">
        <v>1</v>
      </c>
      <c r="U324" t="str">
        <f>IFERROR(INDEX(Combine!C:N,MATCH('Fantasy Points'!F324,Combine!B:B,0),1),"No Data")</f>
        <v>Vanderbilt</v>
      </c>
      <c r="V324" t="str">
        <f>IFERROR(INDEX(Combine!$C:$N,MATCH('Fantasy Points'!F324,Combine!$B:$B,0),2),"No Data")</f>
        <v>SEC</v>
      </c>
      <c r="W324" t="str">
        <f>IFERROR(INDEX(Combine!$C:$N,MATCH('Fantasy Points'!F324,Combine!$B:$B,0),3),"No Data")</f>
        <v>QB</v>
      </c>
      <c r="X324">
        <f>IFERROR(INDEX(Combine!$C:$N,MATCH('Fantasy Points'!F324,Combine!$B:$B,0),4),"No Data")</f>
        <v>75</v>
      </c>
      <c r="Y324">
        <f>IFERROR(INDEX(Combine!$C:$N,MATCH('Fantasy Points'!F324,Combine!$B:$B,0),5),"No Data")</f>
        <v>226</v>
      </c>
      <c r="Z324">
        <f>IFERROR(INDEX(Combine!$C:$N,MATCH('Fantasy Points'!F324,Combine!$B:$B,0),6),"No Data")</f>
        <v>26</v>
      </c>
      <c r="AA324">
        <f>IFERROR(INDEX(Combine!$C:$N,MATCH('Fantasy Points'!F324,Combine!$B:$B,0),7),"No Data")</f>
        <v>4.7699999999999996</v>
      </c>
      <c r="AB324">
        <f>IFERROR(INDEX(Combine!$C:$N,MATCH('Fantasy Points'!F324,Combine!$B:$B,0),8),"No Data")</f>
        <v>0</v>
      </c>
      <c r="AC324">
        <f>IFERROR(INDEX(Combine!$C:$N,MATCH('Fantasy Points'!F324,Combine!$B:$B,0),9),"No Data")</f>
        <v>0</v>
      </c>
      <c r="AD324">
        <f>IFERROR(INDEX(Combine!$C:$N,MATCH('Fantasy Points'!F324,Combine!$B:$B,0),10),"No Data")</f>
        <v>0</v>
      </c>
      <c r="AE324">
        <f>IFERROR(INDEX(Combine!$C:$N,MATCH('Fantasy Points'!F324,Combine!$B:$B,0),11),"No Data")</f>
        <v>4.3099999999999996</v>
      </c>
      <c r="AF324">
        <f>IFERROR(INDEX(Combine!$C:$N,MATCH('Fantasy Points'!F324,Combine!$B:$B,0),12),"No Data")</f>
        <v>7.12</v>
      </c>
    </row>
    <row r="325" spans="1:32" x14ac:dyDescent="0.25">
      <c r="A325" t="s">
        <v>78</v>
      </c>
      <c r="B325" t="s">
        <v>1</v>
      </c>
      <c r="C325">
        <f>INDEX('Draft Master List'!B:D,MATCH('Fantasy Points'!F325,'Draft Master List'!F:F,0),1)</f>
        <v>2</v>
      </c>
      <c r="D325">
        <f>INDEX('Draft Master List'!B:D,MATCH('Fantasy Points'!F325,'Draft Master List'!F:F,0),2)</f>
        <v>49</v>
      </c>
      <c r="E325">
        <f>INDEX('Draft Master List'!B:D,MATCH('Fantasy Points'!F325,'Draft Master List'!F:F,0),3)</f>
        <v>410</v>
      </c>
      <c r="F325" t="s">
        <v>2602</v>
      </c>
      <c r="G325">
        <v>0</v>
      </c>
      <c r="H325">
        <v>71.16</v>
      </c>
      <c r="I325">
        <v>-0.96</v>
      </c>
      <c r="J325">
        <v>5</v>
      </c>
      <c r="K325">
        <v>0.24</v>
      </c>
      <c r="L325">
        <v>75.44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 t="s">
        <v>3112</v>
      </c>
      <c r="T325">
        <v>0</v>
      </c>
      <c r="U325" t="str">
        <f>IFERROR(INDEX(Combine!C:N,MATCH('Fantasy Points'!F325,Combine!B:B,0),1),"No Data")</f>
        <v>Oregon</v>
      </c>
      <c r="V325" t="str">
        <f>IFERROR(INDEX(Combine!$C:$N,MATCH('Fantasy Points'!F325,Combine!$B:$B,0),2),"No Data")</f>
        <v>Pac-12</v>
      </c>
      <c r="W325" t="str">
        <f>IFERROR(INDEX(Combine!$C:$N,MATCH('Fantasy Points'!F325,Combine!$B:$B,0),3),"No Data")</f>
        <v>QB</v>
      </c>
      <c r="X325">
        <f>IFERROR(INDEX(Combine!$C:$N,MATCH('Fantasy Points'!F325,Combine!$B:$B,0),4),"No Data")</f>
        <v>74</v>
      </c>
      <c r="Y325">
        <f>IFERROR(INDEX(Combine!$C:$N,MATCH('Fantasy Points'!F325,Combine!$B:$B,0),5),"No Data")</f>
        <v>224</v>
      </c>
      <c r="Z325">
        <f>IFERROR(INDEX(Combine!$C:$N,MATCH('Fantasy Points'!F325,Combine!$B:$B,0),6),"No Data")</f>
        <v>35</v>
      </c>
      <c r="AA325">
        <f>IFERROR(INDEX(Combine!$C:$N,MATCH('Fantasy Points'!F325,Combine!$B:$B,0),7),"No Data")</f>
        <v>4.8899999999999997</v>
      </c>
      <c r="AB325">
        <f>IFERROR(INDEX(Combine!$C:$N,MATCH('Fantasy Points'!F325,Combine!$B:$B,0),8),"No Data")</f>
        <v>0</v>
      </c>
      <c r="AC325">
        <f>IFERROR(INDEX(Combine!$C:$N,MATCH('Fantasy Points'!F325,Combine!$B:$B,0),9),"No Data")</f>
        <v>0</v>
      </c>
      <c r="AD325">
        <f>IFERROR(INDEX(Combine!$C:$N,MATCH('Fantasy Points'!F325,Combine!$B:$B,0),10),"No Data")</f>
        <v>0</v>
      </c>
      <c r="AE325">
        <f>IFERROR(INDEX(Combine!$C:$N,MATCH('Fantasy Points'!F325,Combine!$B:$B,0),11),"No Data")</f>
        <v>0</v>
      </c>
      <c r="AF325">
        <f>IFERROR(INDEX(Combine!$C:$N,MATCH('Fantasy Points'!F325,Combine!$B:$B,0),12),"No Data")</f>
        <v>0</v>
      </c>
    </row>
    <row r="326" spans="1:32" x14ac:dyDescent="0.25">
      <c r="A326" t="s">
        <v>519</v>
      </c>
      <c r="B326" t="s">
        <v>1</v>
      </c>
      <c r="C326">
        <f>INDEX('Draft Master List'!B:D,MATCH('Fantasy Points'!F326,'Draft Master List'!F:F,0),1)</f>
        <v>2</v>
      </c>
      <c r="D326">
        <f>INDEX('Draft Master List'!B:D,MATCH('Fantasy Points'!F326,'Draft Master List'!F:F,0),2)</f>
        <v>64</v>
      </c>
      <c r="E326">
        <f>INDEX('Draft Master List'!B:D,MATCH('Fantasy Points'!F326,'Draft Master List'!F:F,0),3)</f>
        <v>270</v>
      </c>
      <c r="F326" t="s">
        <v>2605</v>
      </c>
      <c r="G326">
        <v>23</v>
      </c>
      <c r="H326">
        <v>106.44</v>
      </c>
      <c r="I326">
        <v>92.240000000000009</v>
      </c>
      <c r="J326">
        <v>14.04</v>
      </c>
      <c r="K326">
        <v>23.64</v>
      </c>
      <c r="L326">
        <v>259.36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 t="s">
        <v>3112</v>
      </c>
      <c r="T326">
        <v>0</v>
      </c>
      <c r="U326" t="str">
        <f>IFERROR(INDEX(Combine!C:N,MATCH('Fantasy Points'!F326,Combine!B:B,0),1),"No Data")</f>
        <v>Alabama State</v>
      </c>
      <c r="V326" t="str">
        <f>IFERROR(INDEX(Combine!$C:$N,MATCH('Fantasy Points'!F326,Combine!$B:$B,0),2),"No Data")</f>
        <v>N/A</v>
      </c>
      <c r="W326" t="str">
        <f>IFERROR(INDEX(Combine!$C:$N,MATCH('Fantasy Points'!F326,Combine!$B:$B,0),3),"No Data")</f>
        <v>QB</v>
      </c>
      <c r="X326">
        <f>IFERROR(INDEX(Combine!$C:$N,MATCH('Fantasy Points'!F326,Combine!$B:$B,0),4),"No Data")</f>
        <v>74</v>
      </c>
      <c r="Y326">
        <f>IFERROR(INDEX(Combine!$C:$N,MATCH('Fantasy Points'!F326,Combine!$B:$B,0),5),"No Data")</f>
        <v>226</v>
      </c>
      <c r="Z326">
        <f>IFERROR(INDEX(Combine!$C:$N,MATCH('Fantasy Points'!F326,Combine!$B:$B,0),6),"No Data")</f>
        <v>19</v>
      </c>
      <c r="AA326">
        <f>IFERROR(INDEX(Combine!$C:$N,MATCH('Fantasy Points'!F326,Combine!$B:$B,0),7),"No Data")</f>
        <v>4.6900000000000004</v>
      </c>
      <c r="AB326">
        <f>IFERROR(INDEX(Combine!$C:$N,MATCH('Fantasy Points'!F326,Combine!$B:$B,0),8),"No Data")</f>
        <v>0</v>
      </c>
      <c r="AC326">
        <f>IFERROR(INDEX(Combine!$C:$N,MATCH('Fantasy Points'!F326,Combine!$B:$B,0),9),"No Data")</f>
        <v>31.5</v>
      </c>
      <c r="AD326">
        <f>IFERROR(INDEX(Combine!$C:$N,MATCH('Fantasy Points'!F326,Combine!$B:$B,0),10),"No Data")</f>
        <v>107</v>
      </c>
      <c r="AE326">
        <f>IFERROR(INDEX(Combine!$C:$N,MATCH('Fantasy Points'!F326,Combine!$B:$B,0),11),"No Data")</f>
        <v>4.4000000000000004</v>
      </c>
      <c r="AF326">
        <f>IFERROR(INDEX(Combine!$C:$N,MATCH('Fantasy Points'!F326,Combine!$B:$B,0),12),"No Data")</f>
        <v>7.41</v>
      </c>
    </row>
    <row r="327" spans="1:32" x14ac:dyDescent="0.25">
      <c r="A327" t="s">
        <v>72</v>
      </c>
      <c r="B327" t="s">
        <v>1</v>
      </c>
      <c r="C327">
        <f>INDEX('Draft Master List'!B:D,MATCH('Fantasy Points'!F327,'Draft Master List'!F:F,0),1)</f>
        <v>3</v>
      </c>
      <c r="D327">
        <f>INDEX('Draft Master List'!B:D,MATCH('Fantasy Points'!F327,'Draft Master List'!F:F,0),2)</f>
        <v>81</v>
      </c>
      <c r="E327">
        <f>INDEX('Draft Master List'!B:D,MATCH('Fantasy Points'!F327,'Draft Master List'!F:F,0),3)</f>
        <v>185</v>
      </c>
      <c r="F327" t="s">
        <v>2609</v>
      </c>
      <c r="G327">
        <v>0</v>
      </c>
      <c r="H327">
        <v>0</v>
      </c>
      <c r="I327">
        <v>0</v>
      </c>
      <c r="J327">
        <v>0</v>
      </c>
      <c r="K327">
        <v>26.28</v>
      </c>
      <c r="L327">
        <v>26.28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 t="s">
        <v>3112</v>
      </c>
      <c r="T327">
        <v>0</v>
      </c>
      <c r="U327" t="str">
        <f>IFERROR(INDEX(Combine!C:N,MATCH('Fantasy Points'!F327,Combine!B:B,0),1),"No Data")</f>
        <v>Clemson</v>
      </c>
      <c r="V327" t="str">
        <f>IFERROR(INDEX(Combine!$C:$N,MATCH('Fantasy Points'!F327,Combine!$B:$B,0),2),"No Data")</f>
        <v>ACC</v>
      </c>
      <c r="W327" t="str">
        <f>IFERROR(INDEX(Combine!$C:$N,MATCH('Fantasy Points'!F327,Combine!$B:$B,0),3),"No Data")</f>
        <v>QB</v>
      </c>
      <c r="X327">
        <f>IFERROR(INDEX(Combine!$C:$N,MATCH('Fantasy Points'!F327,Combine!$B:$B,0),4),"No Data")</f>
        <v>77</v>
      </c>
      <c r="Y327">
        <f>IFERROR(INDEX(Combine!$C:$N,MATCH('Fantasy Points'!F327,Combine!$B:$B,0),5),"No Data")</f>
        <v>223</v>
      </c>
      <c r="Z327">
        <f>IFERROR(INDEX(Combine!$C:$N,MATCH('Fantasy Points'!F327,Combine!$B:$B,0),6),"No Data")</f>
        <v>33</v>
      </c>
      <c r="AA327">
        <f>IFERROR(INDEX(Combine!$C:$N,MATCH('Fantasy Points'!F327,Combine!$B:$B,0),7),"No Data")</f>
        <v>4.75</v>
      </c>
      <c r="AB327">
        <f>IFERROR(INDEX(Combine!$C:$N,MATCH('Fantasy Points'!F327,Combine!$B:$B,0),8),"No Data")</f>
        <v>0</v>
      </c>
      <c r="AC327">
        <f>IFERROR(INDEX(Combine!$C:$N,MATCH('Fantasy Points'!F327,Combine!$B:$B,0),9),"No Data")</f>
        <v>33</v>
      </c>
      <c r="AD327">
        <f>IFERROR(INDEX(Combine!$C:$N,MATCH('Fantasy Points'!F327,Combine!$B:$B,0),10),"No Data")</f>
        <v>112</v>
      </c>
      <c r="AE327">
        <f>IFERROR(INDEX(Combine!$C:$N,MATCH('Fantasy Points'!F327,Combine!$B:$B,0),11),"No Data")</f>
        <v>4.12</v>
      </c>
      <c r="AF327">
        <f>IFERROR(INDEX(Combine!$C:$N,MATCH('Fantasy Points'!F327,Combine!$B:$B,0),12),"No Data")</f>
        <v>7</v>
      </c>
    </row>
    <row r="328" spans="1:32" x14ac:dyDescent="0.25">
      <c r="A328" t="s">
        <v>524</v>
      </c>
      <c r="B328" t="s">
        <v>1</v>
      </c>
      <c r="C328">
        <f>INDEX('Draft Master List'!B:D,MATCH('Fantasy Points'!F328,'Draft Master List'!F:F,0),1)</f>
        <v>3</v>
      </c>
      <c r="D328">
        <f>INDEX('Draft Master List'!B:D,MATCH('Fantasy Points'!F328,'Draft Master List'!F:F,0),2)</f>
        <v>85</v>
      </c>
      <c r="E328">
        <f>INDEX('Draft Master List'!B:D,MATCH('Fantasy Points'!F328,'Draft Master List'!F:F,0),3)</f>
        <v>165</v>
      </c>
      <c r="F328" t="s">
        <v>2612</v>
      </c>
      <c r="G328">
        <v>-3.08</v>
      </c>
      <c r="H328">
        <v>73.08</v>
      </c>
      <c r="I328">
        <v>6.04</v>
      </c>
      <c r="J328">
        <v>21.2</v>
      </c>
      <c r="K328">
        <v>-0.48</v>
      </c>
      <c r="L328">
        <v>96.76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 t="s">
        <v>3112</v>
      </c>
      <c r="T328">
        <v>0</v>
      </c>
      <c r="U328" t="str">
        <f>IFERROR(INDEX(Combine!C:N,MATCH('Fantasy Points'!F328,Combine!B:B,0),1),"No Data")</f>
        <v>Alabama</v>
      </c>
      <c r="V328" t="str">
        <f>IFERROR(INDEX(Combine!$C:$N,MATCH('Fantasy Points'!F328,Combine!$B:$B,0),2),"No Data")</f>
        <v>SEC</v>
      </c>
      <c r="W328" t="str">
        <f>IFERROR(INDEX(Combine!$C:$N,MATCH('Fantasy Points'!F328,Combine!$B:$B,0),3),"No Data")</f>
        <v>QB</v>
      </c>
      <c r="X328">
        <f>IFERROR(INDEX(Combine!$C:$N,MATCH('Fantasy Points'!F328,Combine!$B:$B,0),4),"No Data")</f>
        <v>75</v>
      </c>
      <c r="Y328">
        <f>IFERROR(INDEX(Combine!$C:$N,MATCH('Fantasy Points'!F328,Combine!$B:$B,0),5),"No Data")</f>
        <v>205</v>
      </c>
      <c r="Z328">
        <f>IFERROR(INDEX(Combine!$C:$N,MATCH('Fantasy Points'!F328,Combine!$B:$B,0),6),"No Data")</f>
        <v>24</v>
      </c>
      <c r="AA328">
        <f>IFERROR(INDEX(Combine!$C:$N,MATCH('Fantasy Points'!F328,Combine!$B:$B,0),7),"No Data")</f>
        <v>4.88</v>
      </c>
      <c r="AB328">
        <f>IFERROR(INDEX(Combine!$C:$N,MATCH('Fantasy Points'!F328,Combine!$B:$B,0),8),"No Data")</f>
        <v>0</v>
      </c>
      <c r="AC328">
        <f>IFERROR(INDEX(Combine!$C:$N,MATCH('Fantasy Points'!F328,Combine!$B:$B,0),9),"No Data")</f>
        <v>30.5</v>
      </c>
      <c r="AD328">
        <f>IFERROR(INDEX(Combine!$C:$N,MATCH('Fantasy Points'!F328,Combine!$B:$B,0),10),"No Data")</f>
        <v>104</v>
      </c>
      <c r="AE328">
        <f>IFERROR(INDEX(Combine!$C:$N,MATCH('Fantasy Points'!F328,Combine!$B:$B,0),11),"No Data")</f>
        <v>4.26</v>
      </c>
      <c r="AF328">
        <f>IFERROR(INDEX(Combine!$C:$N,MATCH('Fantasy Points'!F328,Combine!$B:$B,0),12),"No Data")</f>
        <v>7.36</v>
      </c>
    </row>
    <row r="329" spans="1:32" x14ac:dyDescent="0.25">
      <c r="A329" t="s">
        <v>528</v>
      </c>
      <c r="B329" t="s">
        <v>1</v>
      </c>
      <c r="C329">
        <f>INDEX('Draft Master List'!B:D,MATCH('Fantasy Points'!F329,'Draft Master List'!F:F,0),1)</f>
        <v>4</v>
      </c>
      <c r="D329">
        <f>INDEX('Draft Master List'!B:D,MATCH('Fantasy Points'!F329,'Draft Master List'!F:F,0),2)</f>
        <v>103</v>
      </c>
      <c r="E329">
        <f>INDEX('Draft Master List'!B:D,MATCH('Fantasy Points'!F329,'Draft Master List'!F:F,0),3)</f>
        <v>88</v>
      </c>
      <c r="F329" t="s">
        <v>2616</v>
      </c>
      <c r="G329">
        <v>0</v>
      </c>
      <c r="H329">
        <v>0</v>
      </c>
      <c r="I329">
        <v>0.72</v>
      </c>
      <c r="J329">
        <v>1.08</v>
      </c>
      <c r="K329">
        <v>6.24</v>
      </c>
      <c r="L329">
        <v>8.0400000000000009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 t="s">
        <v>3112</v>
      </c>
      <c r="T329">
        <v>0</v>
      </c>
      <c r="U329" t="str">
        <f>IFERROR(INDEX(Combine!C:N,MATCH('Fantasy Points'!F329,Combine!B:B,0),1),"No Data")</f>
        <v>Missouri</v>
      </c>
      <c r="V329" t="str">
        <f>IFERROR(INDEX(Combine!$C:$N,MATCH('Fantasy Points'!F329,Combine!$B:$B,0),2),"No Data")</f>
        <v>SEC</v>
      </c>
      <c r="W329" t="str">
        <f>IFERROR(INDEX(Combine!$C:$N,MATCH('Fantasy Points'!F329,Combine!$B:$B,0),3),"No Data")</f>
        <v>WR</v>
      </c>
      <c r="X329">
        <f>IFERROR(INDEX(Combine!$C:$N,MATCH('Fantasy Points'!F329,Combine!$B:$B,0),4),"No Data")</f>
        <v>74</v>
      </c>
      <c r="Y329">
        <f>IFERROR(INDEX(Combine!$C:$N,MATCH('Fantasy Points'!F329,Combine!$B:$B,0),5),"No Data")</f>
        <v>213</v>
      </c>
      <c r="Z329">
        <f>IFERROR(INDEX(Combine!$C:$N,MATCH('Fantasy Points'!F329,Combine!$B:$B,0),6),"No Data")</f>
        <v>24</v>
      </c>
      <c r="AA329">
        <f>IFERROR(INDEX(Combine!$C:$N,MATCH('Fantasy Points'!F329,Combine!$B:$B,0),7),"No Data")</f>
        <v>4.46</v>
      </c>
      <c r="AB329">
        <f>IFERROR(INDEX(Combine!$C:$N,MATCH('Fantasy Points'!F329,Combine!$B:$B,0),8),"No Data")</f>
        <v>0</v>
      </c>
      <c r="AC329">
        <f>IFERROR(INDEX(Combine!$C:$N,MATCH('Fantasy Points'!F329,Combine!$B:$B,0),9),"No Data")</f>
        <v>39.5</v>
      </c>
      <c r="AD329">
        <f>IFERROR(INDEX(Combine!$C:$N,MATCH('Fantasy Points'!F329,Combine!$B:$B,0),10),"No Data")</f>
        <v>128</v>
      </c>
      <c r="AE329">
        <f>IFERROR(INDEX(Combine!$C:$N,MATCH('Fantasy Points'!F329,Combine!$B:$B,0),11),"No Data")</f>
        <v>4.33</v>
      </c>
      <c r="AF329">
        <f>IFERROR(INDEX(Combine!$C:$N,MATCH('Fantasy Points'!F329,Combine!$B:$B,0),12),"No Data")</f>
        <v>7.01</v>
      </c>
    </row>
    <row r="330" spans="1:32" x14ac:dyDescent="0.25">
      <c r="A330" t="s">
        <v>540</v>
      </c>
      <c r="B330" t="s">
        <v>1</v>
      </c>
      <c r="C330">
        <f>INDEX('Draft Master List'!B:D,MATCH('Fantasy Points'!F330,'Draft Master List'!F:F,0),1)</f>
        <v>5</v>
      </c>
      <c r="D330">
        <f>INDEX('Draft Master List'!B:D,MATCH('Fantasy Points'!F330,'Draft Master List'!F:F,0),2)</f>
        <v>148</v>
      </c>
      <c r="E330">
        <f>INDEX('Draft Master List'!B:D,MATCH('Fantasy Points'!F330,'Draft Master List'!F:F,0),3)</f>
        <v>32.200000000000003</v>
      </c>
      <c r="F330" t="s">
        <v>2628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 t="s">
        <v>3112</v>
      </c>
      <c r="T330">
        <v>0</v>
      </c>
      <c r="U330" t="str">
        <f>IFERROR(INDEX(Combine!C:N,MATCH('Fantasy Points'!F330,Combine!B:B,0),1),"No Data")</f>
        <v>Furman</v>
      </c>
      <c r="V330" t="str">
        <f>IFERROR(INDEX(Combine!$C:$N,MATCH('Fantasy Points'!F330,Combine!$B:$B,0),2),"No Data")</f>
        <v>N/A</v>
      </c>
      <c r="W330" t="str">
        <f>IFERROR(INDEX(Combine!$C:$N,MATCH('Fantasy Points'!F330,Combine!$B:$B,0),3),"No Data")</f>
        <v>QB</v>
      </c>
      <c r="X330">
        <f>IFERROR(INDEX(Combine!$C:$N,MATCH('Fantasy Points'!F330,Combine!$B:$B,0),4),"No Data")</f>
        <v>74</v>
      </c>
      <c r="Y330">
        <f>IFERROR(INDEX(Combine!$C:$N,MATCH('Fantasy Points'!F330,Combine!$B:$B,0),5),"No Data")</f>
        <v>220</v>
      </c>
      <c r="Z330">
        <f>IFERROR(INDEX(Combine!$C:$N,MATCH('Fantasy Points'!F330,Combine!$B:$B,0),6),"No Data")</f>
        <v>30</v>
      </c>
      <c r="AA330">
        <f>IFERROR(INDEX(Combine!$C:$N,MATCH('Fantasy Points'!F330,Combine!$B:$B,0),7),"No Data")</f>
        <v>4.71</v>
      </c>
      <c r="AB330">
        <f>IFERROR(INDEX(Combine!$C:$N,MATCH('Fantasy Points'!F330,Combine!$B:$B,0),8),"No Data")</f>
        <v>0</v>
      </c>
      <c r="AC330">
        <f>IFERROR(INDEX(Combine!$C:$N,MATCH('Fantasy Points'!F330,Combine!$B:$B,0),9),"No Data")</f>
        <v>36</v>
      </c>
      <c r="AD330">
        <f>IFERROR(INDEX(Combine!$C:$N,MATCH('Fantasy Points'!F330,Combine!$B:$B,0),10),"No Data")</f>
        <v>111</v>
      </c>
      <c r="AE330">
        <f>IFERROR(INDEX(Combine!$C:$N,MATCH('Fantasy Points'!F330,Combine!$B:$B,0),11),"No Data")</f>
        <v>4.22</v>
      </c>
      <c r="AF330">
        <f>IFERROR(INDEX(Combine!$C:$N,MATCH('Fantasy Points'!F330,Combine!$B:$B,0),12),"No Data")</f>
        <v>7.15</v>
      </c>
    </row>
    <row r="331" spans="1:32" x14ac:dyDescent="0.25">
      <c r="A331" t="s">
        <v>542</v>
      </c>
      <c r="B331" t="s">
        <v>1</v>
      </c>
      <c r="C331">
        <f>INDEX('Draft Master List'!B:D,MATCH('Fantasy Points'!F331,'Draft Master List'!F:F,0),1)</f>
        <v>5</v>
      </c>
      <c r="D331">
        <f>INDEX('Draft Master List'!B:D,MATCH('Fantasy Points'!F331,'Draft Master List'!F:F,0),2)</f>
        <v>164</v>
      </c>
      <c r="E331">
        <f>INDEX('Draft Master List'!B:D,MATCH('Fantasy Points'!F331,'Draft Master List'!F:F,0),3)</f>
        <v>25.8</v>
      </c>
      <c r="F331" t="s">
        <v>2630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 t="s">
        <v>3112</v>
      </c>
      <c r="T331">
        <v>0</v>
      </c>
      <c r="U331" t="str">
        <f>IFERROR(INDEX(Combine!C:N,MATCH('Fantasy Points'!F331,Combine!B:B,0),1),"No Data")</f>
        <v>Bowling Green</v>
      </c>
      <c r="V331" t="str">
        <f>IFERROR(INDEX(Combine!$C:$N,MATCH('Fantasy Points'!F331,Combine!$B:$B,0),2),"No Data")</f>
        <v>Mid-American</v>
      </c>
      <c r="W331" t="str">
        <f>IFERROR(INDEX(Combine!$C:$N,MATCH('Fantasy Points'!F331,Combine!$B:$B,0),3),"No Data")</f>
        <v>QB</v>
      </c>
      <c r="X331">
        <f>IFERROR(INDEX(Combine!$C:$N,MATCH('Fantasy Points'!F331,Combine!$B:$B,0),4),"No Data")</f>
        <v>76</v>
      </c>
      <c r="Y331">
        <f>IFERROR(INDEX(Combine!$C:$N,MATCH('Fantasy Points'!F331,Combine!$B:$B,0),5),"No Data")</f>
        <v>232</v>
      </c>
      <c r="Z331">
        <f>IFERROR(INDEX(Combine!$C:$N,MATCH('Fantasy Points'!F331,Combine!$B:$B,0),6),"No Data")</f>
        <v>38</v>
      </c>
      <c r="AA331">
        <f>IFERROR(INDEX(Combine!$C:$N,MATCH('Fantasy Points'!F331,Combine!$B:$B,0),7),"No Data")</f>
        <v>4.84</v>
      </c>
      <c r="AB331">
        <f>IFERROR(INDEX(Combine!$C:$N,MATCH('Fantasy Points'!F331,Combine!$B:$B,0),8),"No Data")</f>
        <v>0</v>
      </c>
      <c r="AC331">
        <f>IFERROR(INDEX(Combine!$C:$N,MATCH('Fantasy Points'!F331,Combine!$B:$B,0),9),"No Data")</f>
        <v>32.5</v>
      </c>
      <c r="AD331">
        <f>IFERROR(INDEX(Combine!$C:$N,MATCH('Fantasy Points'!F331,Combine!$B:$B,0),10),"No Data")</f>
        <v>108</v>
      </c>
      <c r="AE331">
        <f>IFERROR(INDEX(Combine!$C:$N,MATCH('Fantasy Points'!F331,Combine!$B:$B,0),11),"No Data")</f>
        <v>4.3099999999999996</v>
      </c>
      <c r="AF331">
        <f>IFERROR(INDEX(Combine!$C:$N,MATCH('Fantasy Points'!F331,Combine!$B:$B,0),12),"No Data")</f>
        <v>7.47</v>
      </c>
    </row>
    <row r="332" spans="1:32" x14ac:dyDescent="0.25">
      <c r="A332" t="s">
        <v>551</v>
      </c>
      <c r="B332" t="s">
        <v>1</v>
      </c>
      <c r="C332">
        <f>INDEX('Draft Master List'!B:D,MATCH('Fantasy Points'!F332,'Draft Master List'!F:F,0),1)</f>
        <v>6</v>
      </c>
      <c r="D332">
        <f>INDEX('Draft Master List'!B:D,MATCH('Fantasy Points'!F332,'Draft Master List'!F:F,0),2)</f>
        <v>193</v>
      </c>
      <c r="E332">
        <f>INDEX('Draft Master List'!B:D,MATCH('Fantasy Points'!F332,'Draft Master List'!F:F,0),3)</f>
        <v>14.2</v>
      </c>
      <c r="F332" t="s">
        <v>2638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 t="s">
        <v>3112</v>
      </c>
      <c r="T332">
        <v>0</v>
      </c>
      <c r="U332" t="str">
        <f>IFERROR(INDEX(Combine!C:N,MATCH('Fantasy Points'!F332,Combine!B:B,0),1),"No Data")</f>
        <v>Texas A&amp;M</v>
      </c>
      <c r="V332" t="str">
        <f>IFERROR(INDEX(Combine!$C:$N,MATCH('Fantasy Points'!F332,Combine!$B:$B,0),2),"No Data")</f>
        <v>SEC</v>
      </c>
      <c r="W332" t="str">
        <f>IFERROR(INDEX(Combine!$C:$N,MATCH('Fantasy Points'!F332,Combine!$B:$B,0),3),"No Data")</f>
        <v>QB</v>
      </c>
      <c r="X332">
        <f>IFERROR(INDEX(Combine!$C:$N,MATCH('Fantasy Points'!F332,Combine!$B:$B,0),4),"No Data")</f>
        <v>74</v>
      </c>
      <c r="Y332">
        <f>IFERROR(INDEX(Combine!$C:$N,MATCH('Fantasy Points'!F332,Combine!$B:$B,0),5),"No Data")</f>
        <v>198</v>
      </c>
      <c r="Z332">
        <f>IFERROR(INDEX(Combine!$C:$N,MATCH('Fantasy Points'!F332,Combine!$B:$B,0),6),"No Data")</f>
        <v>0</v>
      </c>
      <c r="AA332">
        <f>IFERROR(INDEX(Combine!$C:$N,MATCH('Fantasy Points'!F332,Combine!$B:$B,0),7),"No Data")</f>
        <v>4.4000000000000004</v>
      </c>
      <c r="AB332">
        <f>IFERROR(INDEX(Combine!$C:$N,MATCH('Fantasy Points'!F332,Combine!$B:$B,0),8),"No Data")</f>
        <v>0</v>
      </c>
      <c r="AC332">
        <f>IFERROR(INDEX(Combine!$C:$N,MATCH('Fantasy Points'!F332,Combine!$B:$B,0),9),"No Data")</f>
        <v>32</v>
      </c>
      <c r="AD332">
        <f>IFERROR(INDEX(Combine!$C:$N,MATCH('Fantasy Points'!F332,Combine!$B:$B,0),10),"No Data")</f>
        <v>121</v>
      </c>
      <c r="AE332">
        <f>IFERROR(INDEX(Combine!$C:$N,MATCH('Fantasy Points'!F332,Combine!$B:$B,0),11),"No Data")</f>
        <v>4.2699999999999996</v>
      </c>
      <c r="AF332">
        <f>IFERROR(INDEX(Combine!$C:$N,MATCH('Fantasy Points'!F332,Combine!$B:$B,0),12),"No Data")</f>
        <v>6.98</v>
      </c>
    </row>
    <row r="333" spans="1:32" x14ac:dyDescent="0.25">
      <c r="A333" t="s">
        <v>552</v>
      </c>
      <c r="B333" t="s">
        <v>1</v>
      </c>
      <c r="C333">
        <f>INDEX('Draft Master List'!B:D,MATCH('Fantasy Points'!F333,'Draft Master List'!F:F,0),1)</f>
        <v>6</v>
      </c>
      <c r="D333">
        <f>INDEX('Draft Master List'!B:D,MATCH('Fantasy Points'!F333,'Draft Master List'!F:F,0),2)</f>
        <v>194</v>
      </c>
      <c r="E333">
        <f>INDEX('Draft Master List'!B:D,MATCH('Fantasy Points'!F333,'Draft Master List'!F:F,0),3)</f>
        <v>13.8</v>
      </c>
      <c r="F333" t="s">
        <v>2639</v>
      </c>
      <c r="G333">
        <v>102.44</v>
      </c>
      <c r="H333">
        <v>3.2</v>
      </c>
      <c r="I333">
        <v>-4.96</v>
      </c>
      <c r="J333">
        <v>70.28</v>
      </c>
      <c r="K333">
        <v>58.36</v>
      </c>
      <c r="L333">
        <v>229.32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 t="s">
        <v>3112</v>
      </c>
      <c r="T333">
        <v>0</v>
      </c>
      <c r="U333" t="str">
        <f>IFERROR(INDEX(Combine!C:N,MATCH('Fantasy Points'!F333,Combine!B:B,0),1),"No Data")</f>
        <v>Toledo</v>
      </c>
      <c r="V333" t="str">
        <f>IFERROR(INDEX(Combine!$C:$N,MATCH('Fantasy Points'!F333,Combine!$B:$B,0),2),"No Data")</f>
        <v>Mid-American</v>
      </c>
      <c r="W333" t="str">
        <f>IFERROR(INDEX(Combine!$C:$N,MATCH('Fantasy Points'!F333,Combine!$B:$B,0),3),"No Data")</f>
        <v>QB</v>
      </c>
      <c r="X333">
        <f>IFERROR(INDEX(Combine!$C:$N,MATCH('Fantasy Points'!F333,Combine!$B:$B,0),4),"No Data")</f>
        <v>74</v>
      </c>
      <c r="Y333">
        <f>IFERROR(INDEX(Combine!$C:$N,MATCH('Fantasy Points'!F333,Combine!$B:$B,0),5),"No Data")</f>
        <v>217</v>
      </c>
      <c r="Z333">
        <f>IFERROR(INDEX(Combine!$C:$N,MATCH('Fantasy Points'!F333,Combine!$B:$B,0),6),"No Data")</f>
        <v>0</v>
      </c>
      <c r="AA333">
        <f>IFERROR(INDEX(Combine!$C:$N,MATCH('Fantasy Points'!F333,Combine!$B:$B,0),7),"No Data")</f>
        <v>4.59</v>
      </c>
      <c r="AB333">
        <f>IFERROR(INDEX(Combine!$C:$N,MATCH('Fantasy Points'!F333,Combine!$B:$B,0),8),"No Data")</f>
        <v>0</v>
      </c>
      <c r="AC333">
        <f>IFERROR(INDEX(Combine!$C:$N,MATCH('Fantasy Points'!F333,Combine!$B:$B,0),9),"No Data")</f>
        <v>34</v>
      </c>
      <c r="AD333">
        <f>IFERROR(INDEX(Combine!$C:$N,MATCH('Fantasy Points'!F333,Combine!$B:$B,0),10),"No Data")</f>
        <v>107</v>
      </c>
      <c r="AE333">
        <f>IFERROR(INDEX(Combine!$C:$N,MATCH('Fantasy Points'!F333,Combine!$B:$B,0),11),"No Data")</f>
        <v>4.16</v>
      </c>
      <c r="AF333">
        <f>IFERROR(INDEX(Combine!$C:$N,MATCH('Fantasy Points'!F333,Combine!$B:$B,0),12),"No Data")</f>
        <v>7.13</v>
      </c>
    </row>
    <row r="334" spans="1:32" x14ac:dyDescent="0.25">
      <c r="A334" t="s">
        <v>557</v>
      </c>
      <c r="B334" t="s">
        <v>1</v>
      </c>
      <c r="C334">
        <f>INDEX('Draft Master List'!B:D,MATCH('Fantasy Points'!F334,'Draft Master List'!F:F,0),1)</f>
        <v>7</v>
      </c>
      <c r="D334">
        <f>INDEX('Draft Master List'!B:D,MATCH('Fantasy Points'!F334,'Draft Master List'!F:F,0),2)</f>
        <v>223</v>
      </c>
      <c r="E334">
        <f>INDEX('Draft Master List'!B:D,MATCH('Fantasy Points'!F334,'Draft Master List'!F:F,0),3)</f>
        <v>2.2999999999999998</v>
      </c>
      <c r="F334" t="s">
        <v>2644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 t="s">
        <v>3112</v>
      </c>
      <c r="T334">
        <v>0</v>
      </c>
      <c r="U334" t="str">
        <f>IFERROR(INDEX(Combine!C:N,MATCH('Fantasy Points'!F334,Combine!B:B,0),1),"No Data")</f>
        <v>Georgia</v>
      </c>
      <c r="V334" t="str">
        <f>IFERROR(INDEX(Combine!$C:$N,MATCH('Fantasy Points'!F334,Combine!$B:$B,0),2),"No Data")</f>
        <v>SEC</v>
      </c>
      <c r="W334" t="str">
        <f>IFERROR(INDEX(Combine!$C:$N,MATCH('Fantasy Points'!F334,Combine!$B:$B,0),3),"No Data")</f>
        <v>QB</v>
      </c>
      <c r="X334">
        <f>IFERROR(INDEX(Combine!$C:$N,MATCH('Fantasy Points'!F334,Combine!$B:$B,0),4),"No Data")</f>
        <v>73</v>
      </c>
      <c r="Y334">
        <f>IFERROR(INDEX(Combine!$C:$N,MATCH('Fantasy Points'!F334,Combine!$B:$B,0),5),"No Data")</f>
        <v>214</v>
      </c>
      <c r="Z334">
        <f>IFERROR(INDEX(Combine!$C:$N,MATCH('Fantasy Points'!F334,Combine!$B:$B,0),6),"No Data")</f>
        <v>19</v>
      </c>
      <c r="AA334">
        <f>IFERROR(INDEX(Combine!$C:$N,MATCH('Fantasy Points'!F334,Combine!$B:$B,0),7),"No Data")</f>
        <v>4.5599999999999996</v>
      </c>
      <c r="AB334">
        <f>IFERROR(INDEX(Combine!$C:$N,MATCH('Fantasy Points'!F334,Combine!$B:$B,0),8),"No Data")</f>
        <v>0</v>
      </c>
      <c r="AC334">
        <f>IFERROR(INDEX(Combine!$C:$N,MATCH('Fantasy Points'!F334,Combine!$B:$B,0),9),"No Data")</f>
        <v>37.5</v>
      </c>
      <c r="AD334">
        <f>IFERROR(INDEX(Combine!$C:$N,MATCH('Fantasy Points'!F334,Combine!$B:$B,0),10),"No Data")</f>
        <v>121</v>
      </c>
      <c r="AE334">
        <f>IFERROR(INDEX(Combine!$C:$N,MATCH('Fantasy Points'!F334,Combine!$B:$B,0),11),"No Data")</f>
        <v>4.18</v>
      </c>
      <c r="AF334">
        <f>IFERROR(INDEX(Combine!$C:$N,MATCH('Fantasy Points'!F334,Combine!$B:$B,0),12),"No Data")</f>
        <v>7.08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Draft Master List</vt:lpstr>
      <vt:lpstr>Combine Data</vt:lpstr>
      <vt:lpstr>Conference</vt:lpstr>
      <vt:lpstr>Combine</vt:lpstr>
      <vt:lpstr>QB Regression Data- JMP</vt:lpstr>
      <vt:lpstr>RB Regression Data- JMP</vt:lpstr>
      <vt:lpstr>WR Regression Data-JMP</vt:lpstr>
      <vt:lpstr>Regression Data</vt:lpstr>
      <vt:lpstr>Sheet6</vt:lpstr>
      <vt:lpstr>Sheet5</vt:lpstr>
      <vt:lpstr>WR Regression Output</vt:lpstr>
      <vt:lpstr>Sheet3</vt:lpstr>
      <vt:lpstr>QB Regression output</vt:lpstr>
      <vt:lpstr>QB Regression</vt:lpstr>
      <vt:lpstr>Passing Data 2006-2015</vt:lpstr>
      <vt:lpstr>QB Stats</vt:lpstr>
      <vt:lpstr>Rushing Data 2006-2015</vt:lpstr>
      <vt:lpstr>RB Stats</vt:lpstr>
      <vt:lpstr>Receiving Data 2006-2015</vt:lpstr>
      <vt:lpstr>WR Stats</vt:lpstr>
      <vt:lpstr>Sheet1</vt:lpstr>
      <vt:lpstr>QB Benchmark</vt:lpstr>
      <vt:lpstr>RB Benchmark</vt:lpstr>
      <vt:lpstr>WR Benchmark</vt:lpstr>
      <vt:lpstr>Fantasy Points</vt:lpstr>
    </vt:vector>
  </TitlesOfParts>
  <Company>Miami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Miami University User</dc:creator>
  <cp:lastModifiedBy>Miami University User</cp:lastModifiedBy>
  <dcterms:created xsi:type="dcterms:W3CDTF">2017-02-21T19:30:52Z</dcterms:created>
  <dcterms:modified xsi:type="dcterms:W3CDTF">2017-04-09T23:00:51Z</dcterms:modified>
</cp:coreProperties>
</file>